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m149036\Desktop\"/>
    </mc:Choice>
  </mc:AlternateContent>
  <bookViews>
    <workbookView xWindow="0" yWindow="0" windowWidth="20400" windowHeight="7155"/>
  </bookViews>
  <sheets>
    <sheet name="Capa" sheetId="1" r:id="rId1"/>
    <sheet name="Análises" sheetId="2" r:id="rId2"/>
    <sheet name="Resumo" sheetId="3" r:id="rId3"/>
    <sheet name="Comparativo" sheetId="4" r:id="rId4"/>
    <sheet name="Gasto das Atividades" sheetId="5" r:id="rId5"/>
    <sheet name="Analítico Cx." sheetId="6" r:id="rId6"/>
    <sheet name="Analítico Cp." sheetId="7" r:id="rId7"/>
    <sheet name="Prov. Pessoal" sheetId="8" r:id="rId8"/>
    <sheet name="Comp." sheetId="9" r:id="rId9"/>
    <sheet name="Bens" sheetId="10" r:id="rId10"/>
    <sheet name="Diário 1º PA" sheetId="11" r:id="rId11"/>
    <sheet name="Diário 2º PA" sheetId="12" r:id="rId12"/>
    <sheet name="Diário 3º PA" sheetId="13" state="hidden" r:id="rId13"/>
    <sheet name="Diário 4º PA" sheetId="14" state="hidden" r:id="rId14"/>
    <sheet name="Reserva" sheetId="15" r:id="rId15"/>
    <sheet name="Dec Dir." sheetId="17" r:id="rId16"/>
    <sheet name="Plano" sheetId="18" r:id="rId17"/>
  </sheets>
  <definedNames>
    <definedName name="_xlnm._FilterDatabase" localSheetId="9" hidden="1">Bens!$A$4:$I$450</definedName>
    <definedName name="_xlnm._FilterDatabase" localSheetId="8" hidden="1">'Comp.'!$A$4:$H$504</definedName>
    <definedName name="_xlnm._FilterDatabase" localSheetId="10" hidden="1">'Diário 1º PA'!$A$3:$N$2011</definedName>
    <definedName name="_xlnm._FilterDatabase" localSheetId="11" hidden="1">'Diário 2º PA'!$A$3:$N$1980</definedName>
    <definedName name="_xlnm._FilterDatabase" localSheetId="12" hidden="1">'Diário 3º PA'!$A$3:$N$2000</definedName>
    <definedName name="_xlnm._FilterDatabase" localSheetId="13" hidden="1">'Diário 4º PA'!$A$3:$N$2000</definedName>
    <definedName name="_xlnm._FilterDatabase" localSheetId="14" hidden="1">Reserva!$A$3:$K$1004</definedName>
    <definedName name="Aquisição_de_Bens_Permanentes">Plano!$F$3:$F$16</definedName>
    <definedName name="área_destinada">Plano!$L$3:$L$4</definedName>
    <definedName name="Categorias">Plano!$A$2:$G$2</definedName>
    <definedName name="Gastos_com_Pessoal">Plano!$D$3:$D$33</definedName>
    <definedName name="Gastos_Gerais">Plano!$E$3:$E$75</definedName>
    <definedName name="Ocorrência">Plano!$K$3:$K$4</definedName>
    <definedName name="Receitas_Arrecadadas">Plano!$C$3:$C$5</definedName>
    <definedName name="Rendimentos_Fin.">Plano!$B$2</definedName>
    <definedName name="Repasses">Plano!$A$2</definedName>
    <definedName name="Reserva">Plano!$I$2:$I$4</definedName>
    <definedName name="Transferência_para_Reserva_de_Recursos">Plano!$G$2</definedName>
    <definedName name="VinculoPT">OFFSET('Gasto das Atividades'!$B$4,1,0,COUNTA('Gasto das Atividades'!$B$5:$B$36),1)</definedName>
  </definedNames>
  <calcPr calcId="162913"/>
  <extLst>
    <ext uri="GoogleSheetsCustomDataVersion2">
      <go:sheetsCustomData xmlns:go="http://customooxmlschemas.google.com/" r:id="rId22" roundtripDataChecksum="MArQdli93KbfvM+d1id2WUkM2qYzUpd5Fptpatv4gEY="/>
    </ext>
  </extLst>
</workbook>
</file>

<file path=xl/calcChain.xml><?xml version="1.0" encoding="utf-8"?>
<calcChain xmlns="http://schemas.openxmlformats.org/spreadsheetml/2006/main">
  <c r="A4" i="11" l="1"/>
  <c r="A5" i="11"/>
  <c r="A6" i="11"/>
  <c r="A7" i="1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4" i="11"/>
  <c r="A35" i="11"/>
  <c r="A36" i="11"/>
  <c r="A37" i="11"/>
  <c r="A38" i="11"/>
  <c r="A39" i="11"/>
  <c r="A40" i="11"/>
  <c r="A41" i="11"/>
  <c r="A42" i="11"/>
  <c r="A43" i="11"/>
  <c r="A44" i="11"/>
  <c r="A45" i="11"/>
  <c r="A46" i="11"/>
  <c r="A47" i="11"/>
  <c r="A48" i="11"/>
  <c r="A49" i="11"/>
  <c r="A50" i="11"/>
  <c r="A51" i="11"/>
  <c r="A52" i="11"/>
  <c r="A53" i="11"/>
  <c r="A54" i="11"/>
  <c r="A55" i="11"/>
  <c r="A56" i="11"/>
  <c r="A57" i="11"/>
  <c r="A58" i="11"/>
  <c r="A59" i="11"/>
  <c r="A60" i="11"/>
  <c r="A61" i="11"/>
  <c r="A62" i="11"/>
  <c r="A63" i="11"/>
  <c r="A64" i="11"/>
  <c r="A65" i="11"/>
  <c r="A66" i="11"/>
  <c r="A67" i="11"/>
  <c r="A68" i="11"/>
  <c r="A69" i="11"/>
  <c r="A70" i="11"/>
  <c r="A71" i="11"/>
  <c r="A72" i="11"/>
  <c r="A73" i="11"/>
  <c r="A74" i="11"/>
  <c r="A75" i="11"/>
  <c r="A76" i="11"/>
  <c r="A77" i="11"/>
  <c r="A78" i="11"/>
  <c r="A79" i="11"/>
  <c r="A80" i="11"/>
  <c r="A81" i="11"/>
  <c r="A82" i="11"/>
  <c r="A83" i="11"/>
  <c r="A84" i="11"/>
  <c r="A85" i="11"/>
  <c r="A86" i="11"/>
  <c r="A87" i="11"/>
  <c r="A88" i="11"/>
  <c r="A89" i="11"/>
  <c r="A90" i="11"/>
  <c r="A91" i="11"/>
  <c r="A92" i="11"/>
  <c r="A93" i="11"/>
  <c r="A94" i="11"/>
  <c r="A95" i="11"/>
  <c r="A96" i="11"/>
  <c r="A97" i="11"/>
  <c r="A98" i="11"/>
  <c r="A99" i="11"/>
  <c r="A100" i="11"/>
  <c r="A101" i="11"/>
  <c r="A102" i="11"/>
  <c r="A103" i="11"/>
  <c r="A104" i="11"/>
  <c r="A105" i="11"/>
  <c r="A107" i="11"/>
  <c r="A108" i="11"/>
  <c r="A109" i="11"/>
  <c r="A110" i="11"/>
  <c r="A111" i="11"/>
  <c r="A112" i="11"/>
  <c r="A113" i="11"/>
  <c r="A114" i="11"/>
  <c r="A115" i="11"/>
  <c r="A116" i="11"/>
  <c r="A117" i="11"/>
  <c r="A118" i="11"/>
  <c r="A119" i="11"/>
  <c r="A120" i="11"/>
  <c r="A121" i="11"/>
  <c r="A122" i="11"/>
  <c r="A123" i="11"/>
  <c r="A124" i="11"/>
  <c r="A125" i="11"/>
  <c r="A126" i="11"/>
  <c r="A127" i="11"/>
  <c r="A128" i="11"/>
  <c r="A129" i="11"/>
  <c r="A130" i="11"/>
  <c r="A131" i="11"/>
  <c r="A132" i="11"/>
  <c r="A133" i="11"/>
  <c r="A134" i="11"/>
  <c r="A135" i="11"/>
  <c r="A136" i="11"/>
  <c r="A137" i="11"/>
  <c r="A138" i="11"/>
  <c r="A139" i="11"/>
  <c r="A140" i="11"/>
  <c r="A141" i="11"/>
  <c r="A142" i="11"/>
  <c r="A143" i="11"/>
  <c r="A144" i="11"/>
  <c r="A145" i="11"/>
  <c r="A146" i="11"/>
  <c r="A147" i="11"/>
  <c r="A148" i="11"/>
  <c r="A149" i="11"/>
  <c r="A150" i="11"/>
  <c r="A151" i="11"/>
  <c r="A152" i="11"/>
  <c r="A153" i="11"/>
  <c r="A154" i="11"/>
  <c r="A155" i="11"/>
  <c r="A156" i="11"/>
  <c r="A157" i="11"/>
  <c r="A158" i="11"/>
  <c r="A159" i="11"/>
  <c r="A160" i="11"/>
  <c r="A161" i="11"/>
  <c r="A162" i="11"/>
  <c r="A163" i="11"/>
  <c r="A164" i="11"/>
  <c r="A165" i="11"/>
  <c r="A166" i="11"/>
  <c r="A167" i="11"/>
  <c r="A168" i="11"/>
  <c r="A169" i="11"/>
  <c r="A170" i="11"/>
  <c r="A171" i="11"/>
  <c r="A172" i="11"/>
  <c r="A173" i="11"/>
  <c r="A174" i="11"/>
  <c r="A175" i="11"/>
  <c r="A176" i="11"/>
  <c r="A177" i="11"/>
  <c r="A178" i="11"/>
  <c r="A179" i="11"/>
  <c r="A180" i="11"/>
  <c r="A181" i="11"/>
  <c r="A182" i="11"/>
  <c r="A183" i="11"/>
  <c r="A184" i="11"/>
  <c r="A185" i="11"/>
  <c r="A186" i="11"/>
  <c r="A187" i="11"/>
  <c r="A188" i="11"/>
  <c r="A189" i="11"/>
  <c r="A190" i="11"/>
  <c r="A191" i="11"/>
  <c r="A192" i="11"/>
  <c r="A193" i="11"/>
  <c r="A194" i="11"/>
  <c r="A195" i="11"/>
  <c r="A196" i="11"/>
  <c r="A197" i="11"/>
  <c r="A198" i="11"/>
  <c r="A199" i="11"/>
  <c r="A200" i="11"/>
  <c r="A201" i="11"/>
  <c r="A202" i="11"/>
  <c r="A203" i="11"/>
  <c r="A204" i="11"/>
  <c r="A205" i="11"/>
  <c r="A206" i="11"/>
  <c r="A207" i="11"/>
  <c r="A208" i="11"/>
  <c r="A209" i="11"/>
  <c r="A210" i="11"/>
  <c r="A211" i="11"/>
  <c r="A212" i="11"/>
  <c r="A213" i="11"/>
  <c r="A214" i="11"/>
  <c r="A215" i="11"/>
  <c r="A216" i="11"/>
  <c r="A217" i="11"/>
  <c r="A218" i="11"/>
  <c r="A219" i="11"/>
  <c r="J281" i="11"/>
  <c r="F12" i="8" l="1"/>
  <c r="F13" i="8" s="1"/>
  <c r="E12" i="8"/>
  <c r="E13" i="8" s="1"/>
  <c r="D12" i="8"/>
  <c r="D13" i="8" s="1"/>
  <c r="C12" i="8"/>
  <c r="C13" i="8" s="1"/>
  <c r="F11" i="8"/>
  <c r="E11" i="8"/>
  <c r="D11" i="8"/>
  <c r="C11" i="8"/>
  <c r="F9" i="8"/>
  <c r="F10" i="8" s="1"/>
  <c r="E9" i="8"/>
  <c r="E10" i="8" s="1"/>
  <c r="D9" i="8"/>
  <c r="D10" i="8" s="1"/>
  <c r="C9" i="8"/>
  <c r="C10" i="8" s="1"/>
  <c r="F8" i="8"/>
  <c r="E8" i="8"/>
  <c r="D8" i="8"/>
  <c r="C8" i="8"/>
  <c r="F7" i="8"/>
  <c r="E7" i="8"/>
  <c r="D7" i="8"/>
  <c r="C7" i="8"/>
  <c r="F1" i="18" l="1"/>
  <c r="E1" i="18"/>
  <c r="D1" i="18"/>
  <c r="C1" i="18"/>
  <c r="A3" i="17"/>
  <c r="G1004" i="15"/>
  <c r="G1003" i="15"/>
  <c r="G1002" i="15"/>
  <c r="G1001" i="15"/>
  <c r="G1000" i="15"/>
  <c r="G999" i="15"/>
  <c r="G998" i="15"/>
  <c r="G997" i="15"/>
  <c r="G996" i="15"/>
  <c r="G995" i="15"/>
  <c r="G994" i="15"/>
  <c r="G993" i="15"/>
  <c r="G992" i="15"/>
  <c r="G991" i="15"/>
  <c r="G990" i="15"/>
  <c r="G989" i="15"/>
  <c r="G988" i="15"/>
  <c r="G987" i="15"/>
  <c r="G986" i="15"/>
  <c r="G985" i="15"/>
  <c r="G984" i="15"/>
  <c r="G983" i="15"/>
  <c r="G982" i="15"/>
  <c r="G981" i="15"/>
  <c r="G980" i="15"/>
  <c r="G979" i="15"/>
  <c r="G978" i="15"/>
  <c r="G977" i="15"/>
  <c r="G976" i="15"/>
  <c r="G975" i="15"/>
  <c r="G974" i="15"/>
  <c r="G973" i="15"/>
  <c r="G972" i="15"/>
  <c r="G971" i="15"/>
  <c r="G970" i="15"/>
  <c r="G969" i="15"/>
  <c r="G968" i="15"/>
  <c r="G967" i="15"/>
  <c r="G966" i="15"/>
  <c r="G965" i="15"/>
  <c r="G964" i="15"/>
  <c r="G963" i="15"/>
  <c r="G962" i="15"/>
  <c r="G961" i="15"/>
  <c r="G960" i="15"/>
  <c r="G959" i="15"/>
  <c r="G958" i="15"/>
  <c r="G957" i="15"/>
  <c r="G956" i="15"/>
  <c r="G955" i="15"/>
  <c r="G954" i="15"/>
  <c r="G953" i="15"/>
  <c r="G952" i="15"/>
  <c r="G951" i="15"/>
  <c r="G950" i="15"/>
  <c r="G949" i="15"/>
  <c r="G948" i="15"/>
  <c r="G947" i="15"/>
  <c r="G946" i="15"/>
  <c r="G945" i="15"/>
  <c r="G944" i="15"/>
  <c r="G943" i="15"/>
  <c r="G942" i="15"/>
  <c r="G941" i="15"/>
  <c r="G940" i="15"/>
  <c r="G939" i="15"/>
  <c r="G938" i="15"/>
  <c r="G937" i="15"/>
  <c r="G936" i="15"/>
  <c r="G935" i="15"/>
  <c r="G934" i="15"/>
  <c r="G933" i="15"/>
  <c r="G932" i="15"/>
  <c r="G931" i="15"/>
  <c r="G930" i="15"/>
  <c r="G929" i="15"/>
  <c r="G928" i="15"/>
  <c r="G927" i="15"/>
  <c r="G926" i="15"/>
  <c r="G925" i="15"/>
  <c r="G924" i="15"/>
  <c r="G923" i="15"/>
  <c r="G922" i="15"/>
  <c r="G921" i="15"/>
  <c r="G920" i="15"/>
  <c r="G919" i="15"/>
  <c r="G918" i="15"/>
  <c r="G917" i="15"/>
  <c r="G916" i="15"/>
  <c r="G915" i="15"/>
  <c r="G914" i="15"/>
  <c r="G913" i="15"/>
  <c r="G912" i="15"/>
  <c r="G911" i="15"/>
  <c r="G910" i="15"/>
  <c r="G909" i="15"/>
  <c r="G908" i="15"/>
  <c r="G907" i="15"/>
  <c r="G906" i="15"/>
  <c r="G905" i="15"/>
  <c r="G904" i="15"/>
  <c r="G903" i="15"/>
  <c r="G902" i="15"/>
  <c r="G901" i="15"/>
  <c r="G900" i="15"/>
  <c r="G899" i="15"/>
  <c r="G898" i="15"/>
  <c r="G897" i="15"/>
  <c r="G896" i="15"/>
  <c r="G895" i="15"/>
  <c r="G894" i="15"/>
  <c r="G893" i="15"/>
  <c r="G892" i="15"/>
  <c r="G891" i="15"/>
  <c r="G890" i="15"/>
  <c r="G889" i="15"/>
  <c r="G888" i="15"/>
  <c r="G887" i="15"/>
  <c r="G886" i="15"/>
  <c r="G885" i="15"/>
  <c r="G884" i="15"/>
  <c r="G883" i="15"/>
  <c r="G882" i="15"/>
  <c r="G881" i="15"/>
  <c r="G880" i="15"/>
  <c r="G879" i="15"/>
  <c r="G878" i="15"/>
  <c r="G877" i="15"/>
  <c r="G876" i="15"/>
  <c r="G875" i="15"/>
  <c r="G874" i="15"/>
  <c r="G873" i="15"/>
  <c r="G872" i="15"/>
  <c r="G871" i="15"/>
  <c r="G870" i="15"/>
  <c r="G869" i="15"/>
  <c r="G868" i="15"/>
  <c r="G867" i="15"/>
  <c r="G866" i="15"/>
  <c r="G865" i="15"/>
  <c r="G864" i="15"/>
  <c r="G863" i="15"/>
  <c r="G862" i="15"/>
  <c r="G861" i="15"/>
  <c r="G860" i="15"/>
  <c r="G859" i="15"/>
  <c r="G858" i="15"/>
  <c r="G857" i="15"/>
  <c r="G856" i="15"/>
  <c r="G855" i="15"/>
  <c r="G854" i="15"/>
  <c r="G853" i="15"/>
  <c r="G852" i="15"/>
  <c r="G851" i="15"/>
  <c r="G850" i="15"/>
  <c r="G849" i="15"/>
  <c r="G848" i="15"/>
  <c r="G847" i="15"/>
  <c r="G846" i="15"/>
  <c r="G845" i="15"/>
  <c r="G844" i="15"/>
  <c r="G843" i="15"/>
  <c r="G842" i="15"/>
  <c r="G841" i="15"/>
  <c r="G840" i="15"/>
  <c r="G839" i="15"/>
  <c r="G838" i="15"/>
  <c r="G837" i="15"/>
  <c r="G836" i="15"/>
  <c r="G835" i="15"/>
  <c r="G834" i="15"/>
  <c r="G833" i="15"/>
  <c r="G832" i="15"/>
  <c r="G831" i="15"/>
  <c r="G830" i="15"/>
  <c r="G829" i="15"/>
  <c r="G828" i="15"/>
  <c r="G827" i="15"/>
  <c r="G826" i="15"/>
  <c r="G825" i="15"/>
  <c r="G824" i="15"/>
  <c r="G823" i="15"/>
  <c r="G822" i="15"/>
  <c r="G821" i="15"/>
  <c r="G820" i="15"/>
  <c r="G819" i="15"/>
  <c r="G818" i="15"/>
  <c r="G817" i="15"/>
  <c r="G816" i="15"/>
  <c r="G815" i="15"/>
  <c r="G814" i="15"/>
  <c r="G813" i="15"/>
  <c r="G812" i="15"/>
  <c r="G811" i="15"/>
  <c r="G810" i="15"/>
  <c r="G809" i="15"/>
  <c r="G808" i="15"/>
  <c r="G807" i="15"/>
  <c r="G806" i="15"/>
  <c r="G805" i="15"/>
  <c r="G804" i="15"/>
  <c r="G803" i="15"/>
  <c r="G802" i="15"/>
  <c r="G801" i="15"/>
  <c r="G800" i="15"/>
  <c r="G799" i="15"/>
  <c r="G798" i="15"/>
  <c r="G797" i="15"/>
  <c r="G796" i="15"/>
  <c r="G795" i="15"/>
  <c r="G794" i="15"/>
  <c r="G793" i="15"/>
  <c r="G792" i="15"/>
  <c r="G791" i="15"/>
  <c r="G790" i="15"/>
  <c r="G789" i="15"/>
  <c r="G788" i="15"/>
  <c r="G787" i="15"/>
  <c r="G786" i="15"/>
  <c r="G785" i="15"/>
  <c r="G784" i="15"/>
  <c r="G783" i="15"/>
  <c r="G782" i="15"/>
  <c r="G781" i="15"/>
  <c r="G780" i="15"/>
  <c r="G779" i="15"/>
  <c r="G778" i="15"/>
  <c r="G777" i="15"/>
  <c r="G776" i="15"/>
  <c r="G775" i="15"/>
  <c r="G774" i="15"/>
  <c r="G773" i="15"/>
  <c r="G772" i="15"/>
  <c r="G771" i="15"/>
  <c r="G770" i="15"/>
  <c r="G769" i="15"/>
  <c r="G768" i="15"/>
  <c r="G767" i="15"/>
  <c r="G766" i="15"/>
  <c r="G765" i="15"/>
  <c r="G764" i="15"/>
  <c r="G763" i="15"/>
  <c r="G762" i="15"/>
  <c r="G761" i="15"/>
  <c r="G760" i="15"/>
  <c r="G759" i="15"/>
  <c r="G758" i="15"/>
  <c r="G757" i="15"/>
  <c r="G756" i="15"/>
  <c r="G755" i="15"/>
  <c r="G754" i="15"/>
  <c r="G753" i="15"/>
  <c r="G752" i="15"/>
  <c r="G751" i="15"/>
  <c r="G750" i="15"/>
  <c r="G749" i="15"/>
  <c r="G748" i="15"/>
  <c r="G747" i="15"/>
  <c r="G746" i="15"/>
  <c r="G745" i="15"/>
  <c r="G744" i="15"/>
  <c r="G743" i="15"/>
  <c r="G742" i="15"/>
  <c r="G741" i="15"/>
  <c r="G740" i="15"/>
  <c r="G739" i="15"/>
  <c r="G738" i="15"/>
  <c r="G737" i="15"/>
  <c r="G736" i="15"/>
  <c r="G735" i="15"/>
  <c r="G734" i="15"/>
  <c r="G733" i="15"/>
  <c r="G732" i="15"/>
  <c r="G731" i="15"/>
  <c r="G730" i="15"/>
  <c r="G729" i="15"/>
  <c r="G728" i="15"/>
  <c r="G727" i="15"/>
  <c r="G726" i="15"/>
  <c r="G725" i="15"/>
  <c r="G724" i="15"/>
  <c r="G723" i="15"/>
  <c r="G722" i="15"/>
  <c r="G721" i="15"/>
  <c r="G720" i="15"/>
  <c r="G719" i="15"/>
  <c r="G718" i="15"/>
  <c r="G717" i="15"/>
  <c r="G716" i="15"/>
  <c r="G715" i="15"/>
  <c r="G714" i="15"/>
  <c r="G713" i="15"/>
  <c r="G712" i="15"/>
  <c r="G711" i="15"/>
  <c r="G710" i="15"/>
  <c r="G709" i="15"/>
  <c r="G708" i="15"/>
  <c r="G707" i="15"/>
  <c r="G706" i="15"/>
  <c r="G705" i="15"/>
  <c r="G704" i="15"/>
  <c r="G703" i="15"/>
  <c r="G702" i="15"/>
  <c r="G701" i="15"/>
  <c r="G700" i="15"/>
  <c r="G699" i="15"/>
  <c r="G698" i="15"/>
  <c r="G697" i="15"/>
  <c r="G696" i="15"/>
  <c r="G695" i="15"/>
  <c r="G694" i="15"/>
  <c r="G693" i="15"/>
  <c r="G692" i="15"/>
  <c r="G691" i="15"/>
  <c r="G690" i="15"/>
  <c r="G689" i="15"/>
  <c r="G688" i="15"/>
  <c r="G687" i="15"/>
  <c r="G686" i="15"/>
  <c r="G685" i="15"/>
  <c r="G684" i="15"/>
  <c r="G683" i="15"/>
  <c r="G682" i="15"/>
  <c r="G681" i="15"/>
  <c r="G680" i="15"/>
  <c r="G679" i="15"/>
  <c r="G678" i="15"/>
  <c r="G677" i="15"/>
  <c r="G676" i="15"/>
  <c r="G675" i="15"/>
  <c r="G674" i="15"/>
  <c r="G673" i="15"/>
  <c r="G672" i="15"/>
  <c r="G671" i="15"/>
  <c r="G670" i="15"/>
  <c r="G669" i="15"/>
  <c r="G668" i="15"/>
  <c r="G667" i="15"/>
  <c r="G666" i="15"/>
  <c r="G665" i="15"/>
  <c r="G664" i="15"/>
  <c r="G663" i="15"/>
  <c r="G662" i="15"/>
  <c r="G661" i="15"/>
  <c r="G660" i="15"/>
  <c r="G659" i="15"/>
  <c r="G658" i="15"/>
  <c r="G657" i="15"/>
  <c r="G656" i="15"/>
  <c r="G655" i="15"/>
  <c r="G654" i="15"/>
  <c r="G653" i="15"/>
  <c r="G652" i="15"/>
  <c r="G651" i="15"/>
  <c r="G650" i="15"/>
  <c r="G649" i="15"/>
  <c r="G648" i="15"/>
  <c r="G647" i="15"/>
  <c r="G646" i="15"/>
  <c r="G645" i="15"/>
  <c r="G644" i="15"/>
  <c r="G643" i="15"/>
  <c r="G642" i="15"/>
  <c r="G641" i="15"/>
  <c r="G640" i="15"/>
  <c r="G639" i="15"/>
  <c r="G638" i="15"/>
  <c r="G637" i="15"/>
  <c r="G636" i="15"/>
  <c r="G635" i="15"/>
  <c r="G634" i="15"/>
  <c r="G633" i="15"/>
  <c r="G632" i="15"/>
  <c r="G631" i="15"/>
  <c r="G630" i="15"/>
  <c r="G629" i="15"/>
  <c r="G628" i="15"/>
  <c r="G627" i="15"/>
  <c r="G626" i="15"/>
  <c r="G625" i="15"/>
  <c r="G624" i="15"/>
  <c r="G623" i="15"/>
  <c r="G622" i="15"/>
  <c r="G621" i="15"/>
  <c r="G620" i="15"/>
  <c r="G619" i="15"/>
  <c r="G618" i="15"/>
  <c r="G617" i="15"/>
  <c r="G616" i="15"/>
  <c r="G615" i="15"/>
  <c r="G614" i="15"/>
  <c r="G613" i="15"/>
  <c r="G612" i="15"/>
  <c r="G611" i="15"/>
  <c r="G610" i="15"/>
  <c r="G609" i="15"/>
  <c r="G608" i="15"/>
  <c r="G607" i="15"/>
  <c r="G606" i="15"/>
  <c r="G605" i="15"/>
  <c r="G604" i="15"/>
  <c r="G603" i="15"/>
  <c r="G602" i="15"/>
  <c r="G601" i="15"/>
  <c r="G600" i="15"/>
  <c r="G599" i="15"/>
  <c r="G598" i="15"/>
  <c r="G597" i="15"/>
  <c r="G596" i="15"/>
  <c r="G595" i="15"/>
  <c r="G594" i="15"/>
  <c r="G593" i="15"/>
  <c r="G592" i="15"/>
  <c r="G591" i="15"/>
  <c r="G590" i="15"/>
  <c r="G589" i="15"/>
  <c r="G588" i="15"/>
  <c r="G587" i="15"/>
  <c r="G586" i="15"/>
  <c r="G585" i="15"/>
  <c r="G584" i="15"/>
  <c r="G583" i="15"/>
  <c r="G582" i="15"/>
  <c r="G581" i="15"/>
  <c r="G580" i="15"/>
  <c r="G579" i="15"/>
  <c r="G578" i="15"/>
  <c r="G577" i="15"/>
  <c r="G576" i="15"/>
  <c r="G575" i="15"/>
  <c r="G574" i="15"/>
  <c r="G573" i="15"/>
  <c r="G572" i="15"/>
  <c r="G571" i="15"/>
  <c r="G570" i="15"/>
  <c r="G569" i="15"/>
  <c r="G568" i="15"/>
  <c r="G567" i="15"/>
  <c r="G566" i="15"/>
  <c r="G565" i="15"/>
  <c r="G564" i="15"/>
  <c r="G563" i="15"/>
  <c r="G562" i="15"/>
  <c r="G561" i="15"/>
  <c r="G560" i="15"/>
  <c r="G559" i="15"/>
  <c r="G558" i="15"/>
  <c r="G557" i="15"/>
  <c r="G556" i="15"/>
  <c r="G555" i="15"/>
  <c r="G554" i="15"/>
  <c r="G553" i="15"/>
  <c r="G552" i="15"/>
  <c r="G551" i="15"/>
  <c r="G550" i="15"/>
  <c r="G549" i="15"/>
  <c r="G548" i="15"/>
  <c r="G547" i="15"/>
  <c r="G546" i="15"/>
  <c r="G545" i="15"/>
  <c r="G544" i="15"/>
  <c r="G543" i="15"/>
  <c r="G542" i="15"/>
  <c r="G541" i="15"/>
  <c r="G540" i="15"/>
  <c r="G539" i="15"/>
  <c r="G538" i="15"/>
  <c r="G537" i="15"/>
  <c r="G536" i="15"/>
  <c r="G535" i="15"/>
  <c r="G534" i="15"/>
  <c r="G533" i="15"/>
  <c r="G532" i="15"/>
  <c r="G531" i="15"/>
  <c r="G530" i="15"/>
  <c r="G529" i="15"/>
  <c r="G528" i="15"/>
  <c r="G527" i="15"/>
  <c r="G526" i="15"/>
  <c r="G525" i="15"/>
  <c r="G524" i="15"/>
  <c r="G523" i="15"/>
  <c r="G522" i="15"/>
  <c r="G521" i="15"/>
  <c r="G520" i="15"/>
  <c r="G519" i="15"/>
  <c r="G518" i="15"/>
  <c r="G517" i="15"/>
  <c r="G516" i="15"/>
  <c r="G515" i="15"/>
  <c r="G514" i="15"/>
  <c r="G513" i="15"/>
  <c r="G512" i="15"/>
  <c r="G511" i="15"/>
  <c r="G510" i="15"/>
  <c r="G509" i="15"/>
  <c r="G508" i="15"/>
  <c r="G507" i="15"/>
  <c r="G506" i="15"/>
  <c r="G505" i="15"/>
  <c r="G504" i="15"/>
  <c r="G503" i="15"/>
  <c r="G502" i="15"/>
  <c r="G501" i="15"/>
  <c r="G500" i="15"/>
  <c r="G499" i="15"/>
  <c r="G498" i="15"/>
  <c r="G497" i="15"/>
  <c r="G496" i="15"/>
  <c r="G495" i="15"/>
  <c r="G494" i="15"/>
  <c r="G493" i="15"/>
  <c r="G492" i="15"/>
  <c r="G491" i="15"/>
  <c r="G490" i="15"/>
  <c r="G489" i="15"/>
  <c r="G488" i="15"/>
  <c r="G487" i="15"/>
  <c r="G486" i="15"/>
  <c r="G485" i="15"/>
  <c r="G484" i="15"/>
  <c r="G483" i="15"/>
  <c r="G482" i="15"/>
  <c r="G481" i="15"/>
  <c r="G480" i="15"/>
  <c r="G479" i="15"/>
  <c r="G478" i="15"/>
  <c r="G477" i="15"/>
  <c r="G476" i="15"/>
  <c r="G475" i="15"/>
  <c r="G474" i="15"/>
  <c r="G473" i="15"/>
  <c r="G472" i="15"/>
  <c r="G471" i="15"/>
  <c r="G470" i="15"/>
  <c r="G469" i="15"/>
  <c r="G468" i="15"/>
  <c r="G467" i="15"/>
  <c r="G466" i="15"/>
  <c r="G465" i="15"/>
  <c r="G464" i="15"/>
  <c r="G463" i="15"/>
  <c r="G462" i="15"/>
  <c r="G461" i="15"/>
  <c r="G460" i="15"/>
  <c r="G459" i="15"/>
  <c r="G458" i="15"/>
  <c r="G457" i="15"/>
  <c r="G456" i="15"/>
  <c r="G455" i="15"/>
  <c r="G454" i="15"/>
  <c r="G453" i="15"/>
  <c r="G452" i="15"/>
  <c r="G451" i="15"/>
  <c r="G450" i="15"/>
  <c r="G449" i="15"/>
  <c r="G448" i="15"/>
  <c r="G447" i="15"/>
  <c r="G446" i="15"/>
  <c r="G445" i="15"/>
  <c r="G444" i="15"/>
  <c r="G443" i="15"/>
  <c r="G442" i="15"/>
  <c r="G441" i="15"/>
  <c r="G440" i="15"/>
  <c r="G439" i="15"/>
  <c r="G438" i="15"/>
  <c r="G437" i="15"/>
  <c r="G436" i="15"/>
  <c r="G435" i="15"/>
  <c r="G434" i="15"/>
  <c r="G433" i="15"/>
  <c r="G432" i="15"/>
  <c r="G431" i="15"/>
  <c r="G430" i="15"/>
  <c r="G429" i="15"/>
  <c r="G428" i="15"/>
  <c r="G427" i="15"/>
  <c r="G426" i="15"/>
  <c r="G425" i="15"/>
  <c r="G424" i="15"/>
  <c r="G423" i="15"/>
  <c r="G422" i="15"/>
  <c r="G421" i="15"/>
  <c r="G420" i="15"/>
  <c r="G419" i="15"/>
  <c r="G418" i="15"/>
  <c r="G417" i="15"/>
  <c r="G416" i="15"/>
  <c r="G415" i="15"/>
  <c r="G414" i="15"/>
  <c r="G413" i="15"/>
  <c r="G412" i="15"/>
  <c r="G411" i="15"/>
  <c r="G410" i="15"/>
  <c r="G409" i="15"/>
  <c r="G408" i="15"/>
  <c r="G407" i="15"/>
  <c r="G406" i="15"/>
  <c r="G405" i="15"/>
  <c r="G404" i="15"/>
  <c r="G403" i="15"/>
  <c r="G402" i="15"/>
  <c r="G401" i="15"/>
  <c r="G400" i="15"/>
  <c r="G399" i="15"/>
  <c r="G398" i="15"/>
  <c r="G397" i="15"/>
  <c r="G396" i="15"/>
  <c r="G395" i="15"/>
  <c r="G394" i="15"/>
  <c r="G393" i="15"/>
  <c r="G392" i="15"/>
  <c r="G391" i="15"/>
  <c r="G390" i="15"/>
  <c r="G389" i="15"/>
  <c r="G388" i="15"/>
  <c r="G387" i="15"/>
  <c r="G386" i="15"/>
  <c r="G385" i="15"/>
  <c r="G384" i="15"/>
  <c r="G383" i="15"/>
  <c r="G382" i="15"/>
  <c r="G381" i="15"/>
  <c r="G380" i="15"/>
  <c r="G379" i="15"/>
  <c r="G378" i="15"/>
  <c r="G377" i="15"/>
  <c r="G376" i="15"/>
  <c r="G375" i="15"/>
  <c r="G374" i="15"/>
  <c r="G373" i="15"/>
  <c r="G372" i="15"/>
  <c r="G371" i="15"/>
  <c r="G370" i="15"/>
  <c r="G369" i="15"/>
  <c r="G368" i="15"/>
  <c r="G367" i="15"/>
  <c r="G366" i="15"/>
  <c r="G365" i="15"/>
  <c r="G364" i="15"/>
  <c r="G363" i="15"/>
  <c r="G362" i="15"/>
  <c r="G361" i="15"/>
  <c r="G360" i="15"/>
  <c r="G359" i="15"/>
  <c r="G358" i="15"/>
  <c r="G357" i="15"/>
  <c r="G356" i="15"/>
  <c r="G355" i="15"/>
  <c r="G354" i="15"/>
  <c r="G353" i="15"/>
  <c r="G352" i="15"/>
  <c r="G351" i="15"/>
  <c r="G350" i="15"/>
  <c r="G349" i="15"/>
  <c r="G348" i="15"/>
  <c r="G347" i="15"/>
  <c r="G346" i="15"/>
  <c r="G345" i="15"/>
  <c r="G344" i="15"/>
  <c r="G343" i="15"/>
  <c r="G342" i="15"/>
  <c r="G341" i="15"/>
  <c r="G340" i="15"/>
  <c r="G339" i="15"/>
  <c r="G338" i="15"/>
  <c r="G337" i="15"/>
  <c r="G336" i="15"/>
  <c r="G335" i="15"/>
  <c r="G334" i="15"/>
  <c r="G333" i="15"/>
  <c r="G332" i="15"/>
  <c r="G331" i="15"/>
  <c r="G330" i="15"/>
  <c r="G329" i="15"/>
  <c r="G328" i="15"/>
  <c r="G327" i="15"/>
  <c r="G326" i="15"/>
  <c r="G325" i="15"/>
  <c r="G324" i="15"/>
  <c r="G323" i="15"/>
  <c r="G322" i="15"/>
  <c r="G321" i="15"/>
  <c r="G320" i="15"/>
  <c r="G319" i="15"/>
  <c r="G318" i="15"/>
  <c r="G317" i="15"/>
  <c r="G316" i="15"/>
  <c r="G315" i="15"/>
  <c r="G314" i="15"/>
  <c r="G313" i="15"/>
  <c r="G312" i="15"/>
  <c r="G311" i="15"/>
  <c r="G310" i="15"/>
  <c r="G309" i="15"/>
  <c r="G308" i="15"/>
  <c r="G307" i="15"/>
  <c r="G306" i="15"/>
  <c r="G305" i="15"/>
  <c r="G304" i="15"/>
  <c r="G303" i="15"/>
  <c r="G302" i="15"/>
  <c r="G301" i="15"/>
  <c r="G300" i="15"/>
  <c r="G299" i="15"/>
  <c r="G298" i="15"/>
  <c r="G297" i="15"/>
  <c r="G296" i="15"/>
  <c r="G295" i="15"/>
  <c r="G294" i="15"/>
  <c r="G293" i="15"/>
  <c r="G292" i="15"/>
  <c r="G291" i="15"/>
  <c r="G290" i="15"/>
  <c r="G289" i="15"/>
  <c r="G288" i="15"/>
  <c r="G287" i="15"/>
  <c r="G286" i="15"/>
  <c r="G285" i="15"/>
  <c r="G284" i="15"/>
  <c r="G283" i="15"/>
  <c r="G282" i="15"/>
  <c r="G281" i="15"/>
  <c r="G280" i="15"/>
  <c r="G279" i="15"/>
  <c r="G278" i="15"/>
  <c r="G277" i="15"/>
  <c r="G276" i="15"/>
  <c r="G275" i="15"/>
  <c r="G274" i="15"/>
  <c r="G273" i="15"/>
  <c r="G272" i="15"/>
  <c r="G271" i="15"/>
  <c r="G270" i="15"/>
  <c r="G269" i="15"/>
  <c r="G268" i="15"/>
  <c r="G267" i="15"/>
  <c r="G266" i="15"/>
  <c r="G265" i="15"/>
  <c r="G264" i="15"/>
  <c r="G263" i="15"/>
  <c r="G262" i="15"/>
  <c r="G261" i="15"/>
  <c r="G260" i="15"/>
  <c r="G259" i="15"/>
  <c r="G258" i="15"/>
  <c r="G257" i="15"/>
  <c r="G256" i="15"/>
  <c r="G255" i="15"/>
  <c r="G254" i="15"/>
  <c r="G253" i="15"/>
  <c r="G252" i="15"/>
  <c r="G251" i="15"/>
  <c r="G250" i="15"/>
  <c r="G249" i="15"/>
  <c r="G248" i="15"/>
  <c r="G247" i="15"/>
  <c r="G246" i="15"/>
  <c r="G245" i="15"/>
  <c r="G244" i="15"/>
  <c r="G243" i="15"/>
  <c r="G242" i="15"/>
  <c r="G241" i="15"/>
  <c r="G240" i="15"/>
  <c r="G239" i="15"/>
  <c r="G238" i="15"/>
  <c r="G237" i="15"/>
  <c r="G236" i="15"/>
  <c r="G235" i="15"/>
  <c r="G234" i="15"/>
  <c r="G233" i="15"/>
  <c r="G232" i="15"/>
  <c r="G231" i="15"/>
  <c r="G230" i="15"/>
  <c r="G229" i="15"/>
  <c r="G228" i="15"/>
  <c r="G227" i="15"/>
  <c r="G226" i="15"/>
  <c r="G225" i="15"/>
  <c r="G224" i="15"/>
  <c r="G223" i="15"/>
  <c r="G222" i="15"/>
  <c r="G221" i="15"/>
  <c r="G220" i="15"/>
  <c r="G219" i="15"/>
  <c r="G218" i="15"/>
  <c r="G217" i="15"/>
  <c r="G216" i="15"/>
  <c r="G215" i="15"/>
  <c r="G214" i="15"/>
  <c r="G213" i="15"/>
  <c r="G212" i="15"/>
  <c r="G211" i="15"/>
  <c r="G210" i="15"/>
  <c r="G209" i="15"/>
  <c r="G208" i="15"/>
  <c r="G207" i="15"/>
  <c r="G206" i="15"/>
  <c r="G205" i="15"/>
  <c r="G204" i="15"/>
  <c r="G203" i="15"/>
  <c r="G202" i="15"/>
  <c r="G201" i="15"/>
  <c r="G200" i="15"/>
  <c r="G199" i="15"/>
  <c r="G198" i="15"/>
  <c r="G197" i="15"/>
  <c r="G196" i="15"/>
  <c r="G195" i="15"/>
  <c r="G194" i="15"/>
  <c r="G193" i="15"/>
  <c r="G192" i="15"/>
  <c r="G191" i="15"/>
  <c r="G190" i="15"/>
  <c r="G189" i="15"/>
  <c r="G188" i="15"/>
  <c r="G187" i="15"/>
  <c r="G186" i="15"/>
  <c r="G185" i="15"/>
  <c r="G184" i="15"/>
  <c r="G183" i="15"/>
  <c r="G182" i="15"/>
  <c r="G181" i="15"/>
  <c r="G180" i="15"/>
  <c r="G179" i="15"/>
  <c r="G178" i="15"/>
  <c r="G177" i="15"/>
  <c r="G176" i="15"/>
  <c r="G175" i="15"/>
  <c r="G174" i="15"/>
  <c r="G173" i="15"/>
  <c r="G172" i="15"/>
  <c r="G171" i="15"/>
  <c r="G170" i="15"/>
  <c r="G169" i="15"/>
  <c r="G168" i="15"/>
  <c r="G167" i="15"/>
  <c r="G166" i="15"/>
  <c r="G165" i="15"/>
  <c r="G164" i="15"/>
  <c r="G163" i="15"/>
  <c r="G162" i="15"/>
  <c r="G161" i="15"/>
  <c r="G160" i="15"/>
  <c r="G159" i="15"/>
  <c r="G158" i="15"/>
  <c r="G157" i="15"/>
  <c r="G156" i="15"/>
  <c r="G155" i="15"/>
  <c r="G154" i="15"/>
  <c r="G153" i="15"/>
  <c r="G152" i="15"/>
  <c r="G151" i="15"/>
  <c r="G150" i="15"/>
  <c r="G149" i="15"/>
  <c r="G148" i="15"/>
  <c r="G147" i="15"/>
  <c r="G146" i="15"/>
  <c r="G145" i="15"/>
  <c r="G144" i="15"/>
  <c r="G143" i="15"/>
  <c r="G142" i="15"/>
  <c r="G141" i="15"/>
  <c r="G140" i="15"/>
  <c r="G139" i="15"/>
  <c r="G138" i="15"/>
  <c r="G137" i="15"/>
  <c r="G136" i="15"/>
  <c r="G135" i="15"/>
  <c r="G134" i="15"/>
  <c r="G133" i="15"/>
  <c r="G132" i="15"/>
  <c r="G131" i="15"/>
  <c r="G130" i="15"/>
  <c r="G129" i="15"/>
  <c r="G128" i="15"/>
  <c r="G127" i="15"/>
  <c r="G126" i="15"/>
  <c r="G125" i="15"/>
  <c r="G124" i="15"/>
  <c r="G123" i="15"/>
  <c r="G122" i="15"/>
  <c r="G121" i="15"/>
  <c r="G120" i="15"/>
  <c r="G119" i="15"/>
  <c r="G118" i="15"/>
  <c r="G117" i="15"/>
  <c r="G116" i="15"/>
  <c r="G115" i="15"/>
  <c r="G114" i="15"/>
  <c r="G113" i="15"/>
  <c r="G112" i="15"/>
  <c r="G111" i="15"/>
  <c r="G110" i="15"/>
  <c r="G109" i="15"/>
  <c r="G108" i="15"/>
  <c r="G107" i="15"/>
  <c r="G106" i="15"/>
  <c r="G105" i="15"/>
  <c r="G104" i="15"/>
  <c r="G103" i="15"/>
  <c r="G102" i="15"/>
  <c r="G101" i="15"/>
  <c r="G100" i="15"/>
  <c r="G99" i="15"/>
  <c r="G98" i="15"/>
  <c r="G97" i="15"/>
  <c r="G96" i="15"/>
  <c r="G95" i="15"/>
  <c r="G94" i="15"/>
  <c r="G93" i="15"/>
  <c r="G92" i="15"/>
  <c r="G91" i="15"/>
  <c r="G90" i="15"/>
  <c r="G89" i="15"/>
  <c r="G88" i="15"/>
  <c r="G87" i="15"/>
  <c r="G86" i="15"/>
  <c r="G85" i="15"/>
  <c r="G84" i="15"/>
  <c r="G83" i="15"/>
  <c r="G82" i="15"/>
  <c r="G81" i="15"/>
  <c r="G80" i="15"/>
  <c r="G79" i="15"/>
  <c r="G78" i="15"/>
  <c r="G77" i="15"/>
  <c r="G76" i="15"/>
  <c r="G75" i="15"/>
  <c r="G74" i="15"/>
  <c r="G73" i="15"/>
  <c r="G72" i="15"/>
  <c r="G71" i="15"/>
  <c r="G70" i="15"/>
  <c r="G69" i="15"/>
  <c r="G68" i="15"/>
  <c r="G67" i="15"/>
  <c r="G66" i="15"/>
  <c r="G65" i="15"/>
  <c r="G64" i="15"/>
  <c r="G63" i="15"/>
  <c r="G62" i="15"/>
  <c r="G61" i="15"/>
  <c r="G60" i="15"/>
  <c r="G59" i="15"/>
  <c r="G58" i="15"/>
  <c r="G57" i="15"/>
  <c r="G56" i="15"/>
  <c r="G55" i="15"/>
  <c r="G54" i="15"/>
  <c r="G53" i="15"/>
  <c r="G52" i="15"/>
  <c r="G51" i="15"/>
  <c r="G50" i="15"/>
  <c r="G49" i="15"/>
  <c r="G48" i="15"/>
  <c r="G47" i="15"/>
  <c r="G46" i="15"/>
  <c r="G45" i="15"/>
  <c r="G44" i="15"/>
  <c r="G43" i="15"/>
  <c r="G42" i="15"/>
  <c r="G41" i="15"/>
  <c r="G40" i="15"/>
  <c r="G39" i="15"/>
  <c r="G38" i="15"/>
  <c r="G37" i="15"/>
  <c r="G36" i="15"/>
  <c r="G35" i="15"/>
  <c r="G34" i="15"/>
  <c r="G33" i="15"/>
  <c r="G32" i="15"/>
  <c r="G31" i="15"/>
  <c r="G30" i="15"/>
  <c r="G29" i="15"/>
  <c r="G28" i="15"/>
  <c r="G27" i="15"/>
  <c r="G26" i="15"/>
  <c r="G25" i="15"/>
  <c r="G24" i="15"/>
  <c r="G23" i="15"/>
  <c r="G22" i="15"/>
  <c r="G21" i="15"/>
  <c r="G20" i="15"/>
  <c r="G19" i="15"/>
  <c r="G18" i="15"/>
  <c r="G17" i="15"/>
  <c r="G16" i="15"/>
  <c r="G15" i="15"/>
  <c r="G14" i="15"/>
  <c r="G13" i="15"/>
  <c r="G12" i="15"/>
  <c r="G11" i="15"/>
  <c r="G10" i="15"/>
  <c r="A1" i="15"/>
  <c r="J2000" i="14"/>
  <c r="A2000" i="14"/>
  <c r="J1999" i="14"/>
  <c r="A1999" i="14"/>
  <c r="J1998" i="14"/>
  <c r="A1998" i="14"/>
  <c r="J1997" i="14"/>
  <c r="A1997" i="14"/>
  <c r="J1996" i="14"/>
  <c r="A1996" i="14"/>
  <c r="J1995" i="14"/>
  <c r="A1995" i="14"/>
  <c r="J1994" i="14"/>
  <c r="A1994" i="14"/>
  <c r="J1993" i="14"/>
  <c r="A1993" i="14"/>
  <c r="J1992" i="14"/>
  <c r="A1992" i="14"/>
  <c r="J1991" i="14"/>
  <c r="A1991" i="14"/>
  <c r="J1990" i="14"/>
  <c r="A1990" i="14"/>
  <c r="J1989" i="14"/>
  <c r="A1989" i="14"/>
  <c r="J1988" i="14"/>
  <c r="A1988" i="14"/>
  <c r="J1987" i="14"/>
  <c r="A1987" i="14"/>
  <c r="J1986" i="14"/>
  <c r="A1986" i="14"/>
  <c r="J1985" i="14"/>
  <c r="A1985" i="14"/>
  <c r="J1984" i="14"/>
  <c r="A1984" i="14"/>
  <c r="J1983" i="14"/>
  <c r="A1983" i="14"/>
  <c r="J1982" i="14"/>
  <c r="A1982" i="14"/>
  <c r="J1981" i="14"/>
  <c r="A1981" i="14"/>
  <c r="J1980" i="14"/>
  <c r="A1980" i="14"/>
  <c r="J1979" i="14"/>
  <c r="A1979" i="14"/>
  <c r="J1978" i="14"/>
  <c r="A1978" i="14"/>
  <c r="J1977" i="14"/>
  <c r="A1977" i="14"/>
  <c r="J1976" i="14"/>
  <c r="A1976" i="14"/>
  <c r="J1975" i="14"/>
  <c r="A1975" i="14"/>
  <c r="J1974" i="14"/>
  <c r="A1974" i="14"/>
  <c r="J1973" i="14"/>
  <c r="A1973" i="14"/>
  <c r="J1972" i="14"/>
  <c r="A1972" i="14"/>
  <c r="J1971" i="14"/>
  <c r="A1971" i="14"/>
  <c r="J1970" i="14"/>
  <c r="A1970" i="14"/>
  <c r="J1969" i="14"/>
  <c r="A1969" i="14"/>
  <c r="J1968" i="14"/>
  <c r="A1968" i="14"/>
  <c r="J1967" i="14"/>
  <c r="A1967" i="14"/>
  <c r="J1966" i="14"/>
  <c r="A1966" i="14"/>
  <c r="J1965" i="14"/>
  <c r="A1965" i="14"/>
  <c r="J1964" i="14"/>
  <c r="A1964" i="14"/>
  <c r="J1963" i="14"/>
  <c r="A1963" i="14"/>
  <c r="J1962" i="14"/>
  <c r="A1962" i="14"/>
  <c r="J1961" i="14"/>
  <c r="A1961" i="14"/>
  <c r="J1960" i="14"/>
  <c r="A1960" i="14"/>
  <c r="J1959" i="14"/>
  <c r="A1959" i="14"/>
  <c r="J1958" i="14"/>
  <c r="A1958" i="14"/>
  <c r="J1957" i="14"/>
  <c r="A1957" i="14"/>
  <c r="J1956" i="14"/>
  <c r="A1956" i="14"/>
  <c r="J1955" i="14"/>
  <c r="A1955" i="14"/>
  <c r="J1954" i="14"/>
  <c r="A1954" i="14"/>
  <c r="J1953" i="14"/>
  <c r="A1953" i="14"/>
  <c r="J1952" i="14"/>
  <c r="A1952" i="14"/>
  <c r="J1951" i="14"/>
  <c r="A1951" i="14"/>
  <c r="J1950" i="14"/>
  <c r="A1950" i="14"/>
  <c r="J1949" i="14"/>
  <c r="A1949" i="14"/>
  <c r="J1948" i="14"/>
  <c r="A1948" i="14"/>
  <c r="J1947" i="14"/>
  <c r="A1947" i="14"/>
  <c r="J1946" i="14"/>
  <c r="A1946" i="14"/>
  <c r="J1945" i="14"/>
  <c r="A1945" i="14"/>
  <c r="J1944" i="14"/>
  <c r="A1944" i="14"/>
  <c r="J1943" i="14"/>
  <c r="A1943" i="14"/>
  <c r="J1942" i="14"/>
  <c r="A1942" i="14"/>
  <c r="J1941" i="14"/>
  <c r="A1941" i="14"/>
  <c r="J1940" i="14"/>
  <c r="A1940" i="14"/>
  <c r="J1939" i="14"/>
  <c r="A1939" i="14"/>
  <c r="J1938" i="14"/>
  <c r="A1938" i="14"/>
  <c r="J1937" i="14"/>
  <c r="A1937" i="14"/>
  <c r="J1936" i="14"/>
  <c r="A1936" i="14"/>
  <c r="J1935" i="14"/>
  <c r="A1935" i="14"/>
  <c r="J1934" i="14"/>
  <c r="A1934" i="14"/>
  <c r="J1933" i="14"/>
  <c r="A1933" i="14"/>
  <c r="J1932" i="14"/>
  <c r="A1932" i="14"/>
  <c r="J1931" i="14"/>
  <c r="A1931" i="14"/>
  <c r="J1930" i="14"/>
  <c r="A1930" i="14"/>
  <c r="J1929" i="14"/>
  <c r="A1929" i="14"/>
  <c r="J1928" i="14"/>
  <c r="A1928" i="14"/>
  <c r="J1927" i="14"/>
  <c r="A1927" i="14"/>
  <c r="J1926" i="14"/>
  <c r="A1926" i="14"/>
  <c r="J1925" i="14"/>
  <c r="A1925" i="14"/>
  <c r="J1924" i="14"/>
  <c r="A1924" i="14"/>
  <c r="J1923" i="14"/>
  <c r="A1923" i="14"/>
  <c r="J1922" i="14"/>
  <c r="A1922" i="14"/>
  <c r="J1921" i="14"/>
  <c r="A1921" i="14"/>
  <c r="J1920" i="14"/>
  <c r="A1920" i="14"/>
  <c r="J1919" i="14"/>
  <c r="A1919" i="14"/>
  <c r="J1918" i="14"/>
  <c r="A1918" i="14"/>
  <c r="J1917" i="14"/>
  <c r="A1917" i="14"/>
  <c r="J1916" i="14"/>
  <c r="A1916" i="14"/>
  <c r="J1915" i="14"/>
  <c r="A1915" i="14"/>
  <c r="J1914" i="14"/>
  <c r="A1914" i="14"/>
  <c r="J1913" i="14"/>
  <c r="A1913" i="14"/>
  <c r="J1912" i="14"/>
  <c r="A1912" i="14"/>
  <c r="J1911" i="14"/>
  <c r="A1911" i="14"/>
  <c r="J1910" i="14"/>
  <c r="A1910" i="14"/>
  <c r="J1909" i="14"/>
  <c r="A1909" i="14"/>
  <c r="J1908" i="14"/>
  <c r="A1908" i="14"/>
  <c r="J1907" i="14"/>
  <c r="A1907" i="14"/>
  <c r="J1906" i="14"/>
  <c r="A1906" i="14"/>
  <c r="J1905" i="14"/>
  <c r="A1905" i="14"/>
  <c r="J1904" i="14"/>
  <c r="A1904" i="14"/>
  <c r="J1903" i="14"/>
  <c r="A1903" i="14"/>
  <c r="J1902" i="14"/>
  <c r="A1902" i="14"/>
  <c r="J1901" i="14"/>
  <c r="A1901" i="14"/>
  <c r="J1900" i="14"/>
  <c r="A1900" i="14"/>
  <c r="J1899" i="14"/>
  <c r="A1899" i="14"/>
  <c r="J1898" i="14"/>
  <c r="A1898" i="14"/>
  <c r="J1897" i="14"/>
  <c r="A1897" i="14"/>
  <c r="J1896" i="14"/>
  <c r="A1896" i="14"/>
  <c r="J1895" i="14"/>
  <c r="A1895" i="14"/>
  <c r="J1894" i="14"/>
  <c r="A1894" i="14"/>
  <c r="J1893" i="14"/>
  <c r="A1893" i="14"/>
  <c r="J1892" i="14"/>
  <c r="A1892" i="14"/>
  <c r="J1891" i="14"/>
  <c r="A1891" i="14"/>
  <c r="J1890" i="14"/>
  <c r="A1890" i="14"/>
  <c r="J1889" i="14"/>
  <c r="A1889" i="14"/>
  <c r="J1888" i="14"/>
  <c r="A1888" i="14"/>
  <c r="J1887" i="14"/>
  <c r="A1887" i="14"/>
  <c r="J1886" i="14"/>
  <c r="A1886" i="14"/>
  <c r="J1885" i="14"/>
  <c r="A1885" i="14"/>
  <c r="J1884" i="14"/>
  <c r="A1884" i="14"/>
  <c r="J1883" i="14"/>
  <c r="A1883" i="14"/>
  <c r="J1882" i="14"/>
  <c r="A1882" i="14"/>
  <c r="J1881" i="14"/>
  <c r="A1881" i="14"/>
  <c r="J1880" i="14"/>
  <c r="A1880" i="14"/>
  <c r="J1879" i="14"/>
  <c r="A1879" i="14"/>
  <c r="J1878" i="14"/>
  <c r="A1878" i="14"/>
  <c r="J1877" i="14"/>
  <c r="A1877" i="14"/>
  <c r="J1876" i="14"/>
  <c r="A1876" i="14"/>
  <c r="J1875" i="14"/>
  <c r="A1875" i="14"/>
  <c r="J1874" i="14"/>
  <c r="A1874" i="14"/>
  <c r="J1873" i="14"/>
  <c r="A1873" i="14"/>
  <c r="J1872" i="14"/>
  <c r="A1872" i="14"/>
  <c r="J1871" i="14"/>
  <c r="A1871" i="14"/>
  <c r="J1870" i="14"/>
  <c r="A1870" i="14"/>
  <c r="J1869" i="14"/>
  <c r="A1869" i="14"/>
  <c r="J1868" i="14"/>
  <c r="A1868" i="14"/>
  <c r="J1867" i="14"/>
  <c r="A1867" i="14"/>
  <c r="J1866" i="14"/>
  <c r="A1866" i="14"/>
  <c r="J1865" i="14"/>
  <c r="A1865" i="14"/>
  <c r="J1864" i="14"/>
  <c r="A1864" i="14"/>
  <c r="J1863" i="14"/>
  <c r="A1863" i="14"/>
  <c r="J1862" i="14"/>
  <c r="A1862" i="14"/>
  <c r="J1861" i="14"/>
  <c r="A1861" i="14"/>
  <c r="J1860" i="14"/>
  <c r="A1860" i="14"/>
  <c r="J1859" i="14"/>
  <c r="A1859" i="14"/>
  <c r="J1858" i="14"/>
  <c r="A1858" i="14"/>
  <c r="J1857" i="14"/>
  <c r="A1857" i="14"/>
  <c r="J1856" i="14"/>
  <c r="A1856" i="14"/>
  <c r="J1855" i="14"/>
  <c r="A1855" i="14"/>
  <c r="J1854" i="14"/>
  <c r="A1854" i="14"/>
  <c r="J1853" i="14"/>
  <c r="A1853" i="14"/>
  <c r="J1852" i="14"/>
  <c r="A1852" i="14"/>
  <c r="J1851" i="14"/>
  <c r="A1851" i="14"/>
  <c r="J1850" i="14"/>
  <c r="A1850" i="14"/>
  <c r="J1849" i="14"/>
  <c r="A1849" i="14"/>
  <c r="J1848" i="14"/>
  <c r="A1848" i="14"/>
  <c r="J1847" i="14"/>
  <c r="A1847" i="14"/>
  <c r="J1846" i="14"/>
  <c r="A1846" i="14"/>
  <c r="J1845" i="14"/>
  <c r="A1845" i="14"/>
  <c r="J1844" i="14"/>
  <c r="A1844" i="14"/>
  <c r="J1843" i="14"/>
  <c r="A1843" i="14"/>
  <c r="J1842" i="14"/>
  <c r="A1842" i="14"/>
  <c r="J1841" i="14"/>
  <c r="A1841" i="14"/>
  <c r="J1840" i="14"/>
  <c r="A1840" i="14"/>
  <c r="J1839" i="14"/>
  <c r="A1839" i="14"/>
  <c r="J1838" i="14"/>
  <c r="A1838" i="14"/>
  <c r="J1837" i="14"/>
  <c r="A1837" i="14"/>
  <c r="J1836" i="14"/>
  <c r="A1836" i="14"/>
  <c r="J1835" i="14"/>
  <c r="A1835" i="14"/>
  <c r="J1834" i="14"/>
  <c r="A1834" i="14"/>
  <c r="J1833" i="14"/>
  <c r="A1833" i="14"/>
  <c r="J1832" i="14"/>
  <c r="A1832" i="14"/>
  <c r="J1831" i="14"/>
  <c r="A1831" i="14"/>
  <c r="J1830" i="14"/>
  <c r="A1830" i="14"/>
  <c r="J1829" i="14"/>
  <c r="A1829" i="14"/>
  <c r="J1828" i="14"/>
  <c r="A1828" i="14"/>
  <c r="J1827" i="14"/>
  <c r="A1827" i="14"/>
  <c r="J1826" i="14"/>
  <c r="A1826" i="14"/>
  <c r="J1825" i="14"/>
  <c r="A1825" i="14"/>
  <c r="J1824" i="14"/>
  <c r="A1824" i="14"/>
  <c r="J1823" i="14"/>
  <c r="A1823" i="14"/>
  <c r="J1822" i="14"/>
  <c r="A1822" i="14"/>
  <c r="J1821" i="14"/>
  <c r="A1821" i="14"/>
  <c r="J1820" i="14"/>
  <c r="A1820" i="14"/>
  <c r="J1819" i="14"/>
  <c r="A1819" i="14"/>
  <c r="J1818" i="14"/>
  <c r="A1818" i="14"/>
  <c r="J1817" i="14"/>
  <c r="A1817" i="14"/>
  <c r="J1816" i="14"/>
  <c r="A1816" i="14"/>
  <c r="J1815" i="14"/>
  <c r="A1815" i="14"/>
  <c r="J1814" i="14"/>
  <c r="A1814" i="14"/>
  <c r="J1813" i="14"/>
  <c r="A1813" i="14"/>
  <c r="J1812" i="14"/>
  <c r="A1812" i="14"/>
  <c r="J1811" i="14"/>
  <c r="A1811" i="14"/>
  <c r="J1810" i="14"/>
  <c r="A1810" i="14"/>
  <c r="J1809" i="14"/>
  <c r="A1809" i="14"/>
  <c r="J1808" i="14"/>
  <c r="A1808" i="14"/>
  <c r="J1807" i="14"/>
  <c r="A1807" i="14"/>
  <c r="J1806" i="14"/>
  <c r="A1806" i="14"/>
  <c r="J1805" i="14"/>
  <c r="A1805" i="14"/>
  <c r="J1804" i="14"/>
  <c r="A1804" i="14"/>
  <c r="J1803" i="14"/>
  <c r="A1803" i="14"/>
  <c r="J1802" i="14"/>
  <c r="A1802" i="14"/>
  <c r="J1801" i="14"/>
  <c r="A1801" i="14"/>
  <c r="J1800" i="14"/>
  <c r="A1800" i="14"/>
  <c r="J1799" i="14"/>
  <c r="A1799" i="14"/>
  <c r="J1798" i="14"/>
  <c r="A1798" i="14"/>
  <c r="J1797" i="14"/>
  <c r="A1797" i="14"/>
  <c r="J1796" i="14"/>
  <c r="A1796" i="14"/>
  <c r="J1795" i="14"/>
  <c r="A1795" i="14"/>
  <c r="J1794" i="14"/>
  <c r="A1794" i="14"/>
  <c r="J1793" i="14"/>
  <c r="A1793" i="14"/>
  <c r="J1792" i="14"/>
  <c r="A1792" i="14"/>
  <c r="J1791" i="14"/>
  <c r="A1791" i="14"/>
  <c r="J1790" i="14"/>
  <c r="A1790" i="14"/>
  <c r="J1789" i="14"/>
  <c r="A1789" i="14"/>
  <c r="J1788" i="14"/>
  <c r="A1788" i="14"/>
  <c r="J1787" i="14"/>
  <c r="A1787" i="14"/>
  <c r="J1786" i="14"/>
  <c r="A1786" i="14"/>
  <c r="J1785" i="14"/>
  <c r="A1785" i="14"/>
  <c r="J1784" i="14"/>
  <c r="A1784" i="14"/>
  <c r="J1783" i="14"/>
  <c r="A1783" i="14"/>
  <c r="J1782" i="14"/>
  <c r="A1782" i="14"/>
  <c r="J1781" i="14"/>
  <c r="A1781" i="14"/>
  <c r="J1780" i="14"/>
  <c r="A1780" i="14"/>
  <c r="J1779" i="14"/>
  <c r="A1779" i="14"/>
  <c r="J1778" i="14"/>
  <c r="A1778" i="14"/>
  <c r="J1777" i="14"/>
  <c r="A1777" i="14"/>
  <c r="J1776" i="14"/>
  <c r="A1776" i="14"/>
  <c r="J1775" i="14"/>
  <c r="A1775" i="14"/>
  <c r="J1774" i="14"/>
  <c r="A1774" i="14"/>
  <c r="J1773" i="14"/>
  <c r="A1773" i="14"/>
  <c r="J1772" i="14"/>
  <c r="A1772" i="14"/>
  <c r="J1771" i="14"/>
  <c r="A1771" i="14"/>
  <c r="J1770" i="14"/>
  <c r="A1770" i="14"/>
  <c r="J1769" i="14"/>
  <c r="A1769" i="14"/>
  <c r="J1768" i="14"/>
  <c r="A1768" i="14"/>
  <c r="J1767" i="14"/>
  <c r="A1767" i="14"/>
  <c r="J1766" i="14"/>
  <c r="A1766" i="14"/>
  <c r="J1765" i="14"/>
  <c r="A1765" i="14"/>
  <c r="J1764" i="14"/>
  <c r="A1764" i="14"/>
  <c r="J1763" i="14"/>
  <c r="A1763" i="14"/>
  <c r="J1762" i="14"/>
  <c r="A1762" i="14"/>
  <c r="J1761" i="14"/>
  <c r="A1761" i="14"/>
  <c r="J1760" i="14"/>
  <c r="A1760" i="14"/>
  <c r="J1759" i="14"/>
  <c r="A1759" i="14"/>
  <c r="J1758" i="14"/>
  <c r="A1758" i="14"/>
  <c r="J1757" i="14"/>
  <c r="A1757" i="14"/>
  <c r="J1756" i="14"/>
  <c r="A1756" i="14"/>
  <c r="J1755" i="14"/>
  <c r="A1755" i="14"/>
  <c r="J1754" i="14"/>
  <c r="A1754" i="14"/>
  <c r="J1753" i="14"/>
  <c r="A1753" i="14"/>
  <c r="J1752" i="14"/>
  <c r="A1752" i="14"/>
  <c r="J1751" i="14"/>
  <c r="A1751" i="14"/>
  <c r="J1750" i="14"/>
  <c r="A1750" i="14"/>
  <c r="J1749" i="14"/>
  <c r="A1749" i="14"/>
  <c r="J1748" i="14"/>
  <c r="A1748" i="14"/>
  <c r="J1747" i="14"/>
  <c r="A1747" i="14"/>
  <c r="J1746" i="14"/>
  <c r="A1746" i="14"/>
  <c r="J1745" i="14"/>
  <c r="A1745" i="14"/>
  <c r="J1744" i="14"/>
  <c r="A1744" i="14"/>
  <c r="J1743" i="14"/>
  <c r="A1743" i="14"/>
  <c r="J1742" i="14"/>
  <c r="A1742" i="14"/>
  <c r="J1741" i="14"/>
  <c r="A1741" i="14"/>
  <c r="J1740" i="14"/>
  <c r="A1740" i="14"/>
  <c r="J1739" i="14"/>
  <c r="A1739" i="14"/>
  <c r="J1738" i="14"/>
  <c r="A1738" i="14"/>
  <c r="J1737" i="14"/>
  <c r="A1737" i="14"/>
  <c r="J1736" i="14"/>
  <c r="A1736" i="14"/>
  <c r="J1735" i="14"/>
  <c r="A1735" i="14"/>
  <c r="J1734" i="14"/>
  <c r="A1734" i="14"/>
  <c r="J1733" i="14"/>
  <c r="A1733" i="14"/>
  <c r="J1732" i="14"/>
  <c r="A1732" i="14"/>
  <c r="J1731" i="14"/>
  <c r="A1731" i="14"/>
  <c r="J1730" i="14"/>
  <c r="A1730" i="14"/>
  <c r="J1729" i="14"/>
  <c r="A1729" i="14"/>
  <c r="J1728" i="14"/>
  <c r="A1728" i="14"/>
  <c r="J1727" i="14"/>
  <c r="A1727" i="14"/>
  <c r="J1726" i="14"/>
  <c r="A1726" i="14"/>
  <c r="J1725" i="14"/>
  <c r="A1725" i="14"/>
  <c r="J1724" i="14"/>
  <c r="A1724" i="14"/>
  <c r="J1723" i="14"/>
  <c r="A1723" i="14"/>
  <c r="J1722" i="14"/>
  <c r="A1722" i="14"/>
  <c r="J1721" i="14"/>
  <c r="A1721" i="14"/>
  <c r="J1720" i="14"/>
  <c r="A1720" i="14"/>
  <c r="J1719" i="14"/>
  <c r="A1719" i="14"/>
  <c r="J1718" i="14"/>
  <c r="A1718" i="14"/>
  <c r="J1717" i="14"/>
  <c r="A1717" i="14"/>
  <c r="J1716" i="14"/>
  <c r="A1716" i="14"/>
  <c r="J1715" i="14"/>
  <c r="A1715" i="14"/>
  <c r="J1714" i="14"/>
  <c r="A1714" i="14"/>
  <c r="J1713" i="14"/>
  <c r="A1713" i="14"/>
  <c r="J1712" i="14"/>
  <c r="A1712" i="14"/>
  <c r="J1711" i="14"/>
  <c r="A1711" i="14"/>
  <c r="J1710" i="14"/>
  <c r="A1710" i="14"/>
  <c r="J1709" i="14"/>
  <c r="A1709" i="14"/>
  <c r="J1708" i="14"/>
  <c r="A1708" i="14"/>
  <c r="J1707" i="14"/>
  <c r="A1707" i="14"/>
  <c r="J1706" i="14"/>
  <c r="A1706" i="14"/>
  <c r="J1705" i="14"/>
  <c r="A1705" i="14"/>
  <c r="J1704" i="14"/>
  <c r="A1704" i="14"/>
  <c r="J1703" i="14"/>
  <c r="A1703" i="14"/>
  <c r="J1702" i="14"/>
  <c r="A1702" i="14"/>
  <c r="J1701" i="14"/>
  <c r="A1701" i="14"/>
  <c r="J1700" i="14"/>
  <c r="A1700" i="14"/>
  <c r="J1699" i="14"/>
  <c r="A1699" i="14"/>
  <c r="J1698" i="14"/>
  <c r="A1698" i="14"/>
  <c r="J1697" i="14"/>
  <c r="A1697" i="14"/>
  <c r="J1696" i="14"/>
  <c r="A1696" i="14"/>
  <c r="J1695" i="14"/>
  <c r="A1695" i="14"/>
  <c r="J1694" i="14"/>
  <c r="A1694" i="14"/>
  <c r="J1693" i="14"/>
  <c r="A1693" i="14"/>
  <c r="J1692" i="14"/>
  <c r="A1692" i="14"/>
  <c r="J1691" i="14"/>
  <c r="A1691" i="14"/>
  <c r="J1690" i="14"/>
  <c r="A1690" i="14"/>
  <c r="J1689" i="14"/>
  <c r="A1689" i="14"/>
  <c r="J1688" i="14"/>
  <c r="A1688" i="14"/>
  <c r="J1687" i="14"/>
  <c r="A1687" i="14"/>
  <c r="J1686" i="14"/>
  <c r="A1686" i="14"/>
  <c r="J1685" i="14"/>
  <c r="A1685" i="14"/>
  <c r="J1684" i="14"/>
  <c r="A1684" i="14"/>
  <c r="J1683" i="14"/>
  <c r="A1683" i="14"/>
  <c r="J1682" i="14"/>
  <c r="A1682" i="14"/>
  <c r="J1681" i="14"/>
  <c r="A1681" i="14"/>
  <c r="J1680" i="14"/>
  <c r="A1680" i="14"/>
  <c r="J1679" i="14"/>
  <c r="A1679" i="14"/>
  <c r="J1678" i="14"/>
  <c r="A1678" i="14"/>
  <c r="J1677" i="14"/>
  <c r="A1677" i="14"/>
  <c r="J1676" i="14"/>
  <c r="A1676" i="14"/>
  <c r="J1675" i="14"/>
  <c r="A1675" i="14"/>
  <c r="J1674" i="14"/>
  <c r="A1674" i="14"/>
  <c r="J1673" i="14"/>
  <c r="A1673" i="14"/>
  <c r="J1672" i="14"/>
  <c r="A1672" i="14"/>
  <c r="J1671" i="14"/>
  <c r="A1671" i="14"/>
  <c r="J1670" i="14"/>
  <c r="A1670" i="14"/>
  <c r="J1669" i="14"/>
  <c r="A1669" i="14"/>
  <c r="J1668" i="14"/>
  <c r="A1668" i="14"/>
  <c r="J1667" i="14"/>
  <c r="A1667" i="14"/>
  <c r="J1666" i="14"/>
  <c r="A1666" i="14"/>
  <c r="J1665" i="14"/>
  <c r="A1665" i="14"/>
  <c r="J1664" i="14"/>
  <c r="A1664" i="14"/>
  <c r="J1663" i="14"/>
  <c r="A1663" i="14"/>
  <c r="J1662" i="14"/>
  <c r="A1662" i="14"/>
  <c r="J1661" i="14"/>
  <c r="A1661" i="14"/>
  <c r="J1660" i="14"/>
  <c r="A1660" i="14"/>
  <c r="J1659" i="14"/>
  <c r="A1659" i="14"/>
  <c r="J1658" i="14"/>
  <c r="A1658" i="14"/>
  <c r="J1657" i="14"/>
  <c r="A1657" i="14"/>
  <c r="J1656" i="14"/>
  <c r="A1656" i="14"/>
  <c r="J1655" i="14"/>
  <c r="A1655" i="14"/>
  <c r="J1654" i="14"/>
  <c r="A1654" i="14"/>
  <c r="J1653" i="14"/>
  <c r="A1653" i="14"/>
  <c r="J1652" i="14"/>
  <c r="A1652" i="14"/>
  <c r="J1651" i="14"/>
  <c r="A1651" i="14"/>
  <c r="J1650" i="14"/>
  <c r="A1650" i="14"/>
  <c r="J1649" i="14"/>
  <c r="A1649" i="14"/>
  <c r="J1648" i="14"/>
  <c r="A1648" i="14"/>
  <c r="J1647" i="14"/>
  <c r="A1647" i="14"/>
  <c r="J1646" i="14"/>
  <c r="A1646" i="14"/>
  <c r="J1645" i="14"/>
  <c r="A1645" i="14"/>
  <c r="J1644" i="14"/>
  <c r="A1644" i="14"/>
  <c r="J1643" i="14"/>
  <c r="A1643" i="14"/>
  <c r="J1642" i="14"/>
  <c r="A1642" i="14"/>
  <c r="J1641" i="14"/>
  <c r="A1641" i="14"/>
  <c r="J1640" i="14"/>
  <c r="A1640" i="14"/>
  <c r="J1639" i="14"/>
  <c r="A1639" i="14"/>
  <c r="J1638" i="14"/>
  <c r="A1638" i="14"/>
  <c r="J1637" i="14"/>
  <c r="A1637" i="14"/>
  <c r="J1636" i="14"/>
  <c r="A1636" i="14"/>
  <c r="J1635" i="14"/>
  <c r="A1635" i="14"/>
  <c r="J1634" i="14"/>
  <c r="A1634" i="14"/>
  <c r="J1633" i="14"/>
  <c r="A1633" i="14"/>
  <c r="J1632" i="14"/>
  <c r="A1632" i="14"/>
  <c r="J1631" i="14"/>
  <c r="A1631" i="14"/>
  <c r="J1630" i="14"/>
  <c r="A1630" i="14"/>
  <c r="J1629" i="14"/>
  <c r="A1629" i="14"/>
  <c r="J1628" i="14"/>
  <c r="A1628" i="14"/>
  <c r="J1627" i="14"/>
  <c r="A1627" i="14"/>
  <c r="J1626" i="14"/>
  <c r="A1626" i="14"/>
  <c r="J1625" i="14"/>
  <c r="A1625" i="14"/>
  <c r="J1624" i="14"/>
  <c r="A1624" i="14"/>
  <c r="J1623" i="14"/>
  <c r="A1623" i="14"/>
  <c r="J1622" i="14"/>
  <c r="A1622" i="14"/>
  <c r="J1621" i="14"/>
  <c r="A1621" i="14"/>
  <c r="J1620" i="14"/>
  <c r="A1620" i="14"/>
  <c r="J1619" i="14"/>
  <c r="A1619" i="14"/>
  <c r="J1618" i="14"/>
  <c r="A1618" i="14"/>
  <c r="J1617" i="14"/>
  <c r="A1617" i="14"/>
  <c r="J1616" i="14"/>
  <c r="A1616" i="14"/>
  <c r="J1615" i="14"/>
  <c r="A1615" i="14"/>
  <c r="J1614" i="14"/>
  <c r="A1614" i="14"/>
  <c r="J1613" i="14"/>
  <c r="A1613" i="14"/>
  <c r="J1612" i="14"/>
  <c r="A1612" i="14"/>
  <c r="J1611" i="14"/>
  <c r="A1611" i="14"/>
  <c r="J1610" i="14"/>
  <c r="A1610" i="14"/>
  <c r="J1609" i="14"/>
  <c r="A1609" i="14"/>
  <c r="J1608" i="14"/>
  <c r="A1608" i="14"/>
  <c r="J1607" i="14"/>
  <c r="A1607" i="14"/>
  <c r="J1606" i="14"/>
  <c r="A1606" i="14"/>
  <c r="J1605" i="14"/>
  <c r="A1605" i="14"/>
  <c r="J1604" i="14"/>
  <c r="A1604" i="14"/>
  <c r="J1603" i="14"/>
  <c r="A1603" i="14"/>
  <c r="J1602" i="14"/>
  <c r="A1602" i="14"/>
  <c r="J1601" i="14"/>
  <c r="A1601" i="14"/>
  <c r="J1600" i="14"/>
  <c r="A1600" i="14"/>
  <c r="J1599" i="14"/>
  <c r="A1599" i="14"/>
  <c r="J1598" i="14"/>
  <c r="A1598" i="14"/>
  <c r="J1597" i="14"/>
  <c r="A1597" i="14"/>
  <c r="J1596" i="14"/>
  <c r="A1596" i="14"/>
  <c r="J1595" i="14"/>
  <c r="A1595" i="14"/>
  <c r="J1594" i="14"/>
  <c r="A1594" i="14"/>
  <c r="J1593" i="14"/>
  <c r="A1593" i="14"/>
  <c r="J1592" i="14"/>
  <c r="A1592" i="14"/>
  <c r="J1591" i="14"/>
  <c r="A1591" i="14"/>
  <c r="J1590" i="14"/>
  <c r="A1590" i="14"/>
  <c r="J1589" i="14"/>
  <c r="A1589" i="14"/>
  <c r="J1588" i="14"/>
  <c r="A1588" i="14"/>
  <c r="J1587" i="14"/>
  <c r="A1587" i="14"/>
  <c r="J1586" i="14"/>
  <c r="A1586" i="14"/>
  <c r="J1585" i="14"/>
  <c r="A1585" i="14"/>
  <c r="J1584" i="14"/>
  <c r="A1584" i="14"/>
  <c r="J1583" i="14"/>
  <c r="A1583" i="14"/>
  <c r="J1582" i="14"/>
  <c r="A1582" i="14"/>
  <c r="J1581" i="14"/>
  <c r="A1581" i="14"/>
  <c r="J1580" i="14"/>
  <c r="A1580" i="14"/>
  <c r="J1579" i="14"/>
  <c r="A1579" i="14"/>
  <c r="J1578" i="14"/>
  <c r="A1578" i="14"/>
  <c r="J1577" i="14"/>
  <c r="A1577" i="14"/>
  <c r="J1576" i="14"/>
  <c r="A1576" i="14"/>
  <c r="J1575" i="14"/>
  <c r="A1575" i="14"/>
  <c r="J1574" i="14"/>
  <c r="A1574" i="14"/>
  <c r="J1573" i="14"/>
  <c r="A1573" i="14"/>
  <c r="J1572" i="14"/>
  <c r="A1572" i="14"/>
  <c r="J1571" i="14"/>
  <c r="A1571" i="14"/>
  <c r="J1570" i="14"/>
  <c r="A1570" i="14"/>
  <c r="J1569" i="14"/>
  <c r="A1569" i="14"/>
  <c r="J1568" i="14"/>
  <c r="A1568" i="14"/>
  <c r="J1567" i="14"/>
  <c r="A1567" i="14"/>
  <c r="J1566" i="14"/>
  <c r="A1566" i="14"/>
  <c r="J1565" i="14"/>
  <c r="A1565" i="14"/>
  <c r="J1564" i="14"/>
  <c r="A1564" i="14"/>
  <c r="J1563" i="14"/>
  <c r="A1563" i="14"/>
  <c r="J1562" i="14"/>
  <c r="A1562" i="14"/>
  <c r="J1561" i="14"/>
  <c r="A1561" i="14"/>
  <c r="J1560" i="14"/>
  <c r="A1560" i="14"/>
  <c r="J1559" i="14"/>
  <c r="A1559" i="14"/>
  <c r="J1558" i="14"/>
  <c r="A1558" i="14"/>
  <c r="J1557" i="14"/>
  <c r="A1557" i="14"/>
  <c r="J1556" i="14"/>
  <c r="A1556" i="14"/>
  <c r="J1555" i="14"/>
  <c r="A1555" i="14"/>
  <c r="J1554" i="14"/>
  <c r="A1554" i="14"/>
  <c r="J1553" i="14"/>
  <c r="A1553" i="14"/>
  <c r="J1552" i="14"/>
  <c r="A1552" i="14"/>
  <c r="J1551" i="14"/>
  <c r="A1551" i="14"/>
  <c r="J1550" i="14"/>
  <c r="A1550" i="14"/>
  <c r="J1549" i="14"/>
  <c r="A1549" i="14"/>
  <c r="J1548" i="14"/>
  <c r="A1548" i="14"/>
  <c r="J1547" i="14"/>
  <c r="A1547" i="14"/>
  <c r="J1546" i="14"/>
  <c r="A1546" i="14"/>
  <c r="J1545" i="14"/>
  <c r="A1545" i="14"/>
  <c r="J1544" i="14"/>
  <c r="A1544" i="14"/>
  <c r="J1543" i="14"/>
  <c r="A1543" i="14"/>
  <c r="J1542" i="14"/>
  <c r="A1542" i="14"/>
  <c r="J1541" i="14"/>
  <c r="A1541" i="14"/>
  <c r="J1540" i="14"/>
  <c r="A1540" i="14"/>
  <c r="J1539" i="14"/>
  <c r="A1539" i="14"/>
  <c r="J1538" i="14"/>
  <c r="A1538" i="14"/>
  <c r="J1537" i="14"/>
  <c r="A1537" i="14"/>
  <c r="J1536" i="14"/>
  <c r="A1536" i="14"/>
  <c r="J1535" i="14"/>
  <c r="A1535" i="14"/>
  <c r="J1534" i="14"/>
  <c r="A1534" i="14"/>
  <c r="J1533" i="14"/>
  <c r="A1533" i="14"/>
  <c r="J1532" i="14"/>
  <c r="A1532" i="14"/>
  <c r="J1531" i="14"/>
  <c r="A1531" i="14"/>
  <c r="J1530" i="14"/>
  <c r="A1530" i="14"/>
  <c r="J1529" i="14"/>
  <c r="A1529" i="14"/>
  <c r="J1528" i="14"/>
  <c r="A1528" i="14"/>
  <c r="J1527" i="14"/>
  <c r="A1527" i="14"/>
  <c r="J1526" i="14"/>
  <c r="A1526" i="14"/>
  <c r="J1525" i="14"/>
  <c r="A1525" i="14"/>
  <c r="J1524" i="14"/>
  <c r="A1524" i="14"/>
  <c r="J1523" i="14"/>
  <c r="A1523" i="14"/>
  <c r="J1522" i="14"/>
  <c r="A1522" i="14"/>
  <c r="J1521" i="14"/>
  <c r="A1521" i="14"/>
  <c r="J1520" i="14"/>
  <c r="A1520" i="14"/>
  <c r="J1519" i="14"/>
  <c r="A1519" i="14"/>
  <c r="J1518" i="14"/>
  <c r="A1518" i="14"/>
  <c r="J1517" i="14"/>
  <c r="A1517" i="14"/>
  <c r="J1516" i="14"/>
  <c r="A1516" i="14"/>
  <c r="J1515" i="14"/>
  <c r="A1515" i="14"/>
  <c r="J1514" i="14"/>
  <c r="A1514" i="14"/>
  <c r="J1513" i="14"/>
  <c r="A1513" i="14"/>
  <c r="J1512" i="14"/>
  <c r="A1512" i="14"/>
  <c r="J1511" i="14"/>
  <c r="A1511" i="14"/>
  <c r="J1510" i="14"/>
  <c r="A1510" i="14"/>
  <c r="J1509" i="14"/>
  <c r="A1509" i="14"/>
  <c r="J1508" i="14"/>
  <c r="A1508" i="14"/>
  <c r="J1507" i="14"/>
  <c r="A1507" i="14"/>
  <c r="J1506" i="14"/>
  <c r="A1506" i="14"/>
  <c r="J1505" i="14"/>
  <c r="A1505" i="14"/>
  <c r="J1504" i="14"/>
  <c r="A1504" i="14"/>
  <c r="J1503" i="14"/>
  <c r="A1503" i="14"/>
  <c r="J1502" i="14"/>
  <c r="A1502" i="14"/>
  <c r="J1501" i="14"/>
  <c r="A1501" i="14"/>
  <c r="J1500" i="14"/>
  <c r="A1500" i="14"/>
  <c r="J1499" i="14"/>
  <c r="A1499" i="14"/>
  <c r="J1498" i="14"/>
  <c r="A1498" i="14"/>
  <c r="J1497" i="14"/>
  <c r="A1497" i="14"/>
  <c r="J1496" i="14"/>
  <c r="A1496" i="14"/>
  <c r="J1495" i="14"/>
  <c r="A1495" i="14"/>
  <c r="J1494" i="14"/>
  <c r="A1494" i="14"/>
  <c r="J1493" i="14"/>
  <c r="A1493" i="14"/>
  <c r="J1492" i="14"/>
  <c r="A1492" i="14"/>
  <c r="J1491" i="14"/>
  <c r="A1491" i="14"/>
  <c r="J1490" i="14"/>
  <c r="A1490" i="14"/>
  <c r="J1489" i="14"/>
  <c r="A1489" i="14"/>
  <c r="J1488" i="14"/>
  <c r="A1488" i="14"/>
  <c r="J1487" i="14"/>
  <c r="A1487" i="14"/>
  <c r="J1486" i="14"/>
  <c r="A1486" i="14"/>
  <c r="J1485" i="14"/>
  <c r="A1485" i="14"/>
  <c r="J1484" i="14"/>
  <c r="A1484" i="14"/>
  <c r="J1483" i="14"/>
  <c r="A1483" i="14"/>
  <c r="J1482" i="14"/>
  <c r="A1482" i="14"/>
  <c r="J1481" i="14"/>
  <c r="A1481" i="14"/>
  <c r="J1480" i="14"/>
  <c r="A1480" i="14"/>
  <c r="J1479" i="14"/>
  <c r="A1479" i="14"/>
  <c r="J1478" i="14"/>
  <c r="A1478" i="14"/>
  <c r="J1477" i="14"/>
  <c r="A1477" i="14"/>
  <c r="J1476" i="14"/>
  <c r="A1476" i="14"/>
  <c r="J1475" i="14"/>
  <c r="A1475" i="14"/>
  <c r="J1474" i="14"/>
  <c r="A1474" i="14"/>
  <c r="J1473" i="14"/>
  <c r="A1473" i="14"/>
  <c r="J1472" i="14"/>
  <c r="A1472" i="14"/>
  <c r="J1471" i="14"/>
  <c r="A1471" i="14"/>
  <c r="J1470" i="14"/>
  <c r="A1470" i="14"/>
  <c r="J1469" i="14"/>
  <c r="A1469" i="14"/>
  <c r="J1468" i="14"/>
  <c r="A1468" i="14"/>
  <c r="J1467" i="14"/>
  <c r="A1467" i="14"/>
  <c r="J1466" i="14"/>
  <c r="A1466" i="14"/>
  <c r="J1465" i="14"/>
  <c r="A1465" i="14"/>
  <c r="J1464" i="14"/>
  <c r="A1464" i="14"/>
  <c r="J1463" i="14"/>
  <c r="A1463" i="14"/>
  <c r="J1462" i="14"/>
  <c r="A1462" i="14"/>
  <c r="J1461" i="14"/>
  <c r="A1461" i="14"/>
  <c r="J1460" i="14"/>
  <c r="A1460" i="14"/>
  <c r="J1459" i="14"/>
  <c r="A1459" i="14"/>
  <c r="J1458" i="14"/>
  <c r="A1458" i="14"/>
  <c r="J1457" i="14"/>
  <c r="A1457" i="14"/>
  <c r="J1456" i="14"/>
  <c r="A1456" i="14"/>
  <c r="J1455" i="14"/>
  <c r="A1455" i="14"/>
  <c r="J1454" i="14"/>
  <c r="A1454" i="14"/>
  <c r="J1453" i="14"/>
  <c r="A1453" i="14"/>
  <c r="J1452" i="14"/>
  <c r="A1452" i="14"/>
  <c r="J1451" i="14"/>
  <c r="A1451" i="14"/>
  <c r="J1450" i="14"/>
  <c r="A1450" i="14"/>
  <c r="J1449" i="14"/>
  <c r="A1449" i="14"/>
  <c r="J1448" i="14"/>
  <c r="A1448" i="14"/>
  <c r="J1447" i="14"/>
  <c r="A1447" i="14"/>
  <c r="J1446" i="14"/>
  <c r="A1446" i="14"/>
  <c r="J1445" i="14"/>
  <c r="A1445" i="14"/>
  <c r="J1444" i="14"/>
  <c r="A1444" i="14"/>
  <c r="J1443" i="14"/>
  <c r="A1443" i="14"/>
  <c r="J1442" i="14"/>
  <c r="A1442" i="14"/>
  <c r="J1441" i="14"/>
  <c r="A1441" i="14"/>
  <c r="J1440" i="14"/>
  <c r="A1440" i="14"/>
  <c r="J1439" i="14"/>
  <c r="A1439" i="14"/>
  <c r="J1438" i="14"/>
  <c r="A1438" i="14"/>
  <c r="J1437" i="14"/>
  <c r="A1437" i="14"/>
  <c r="J1436" i="14"/>
  <c r="A1436" i="14"/>
  <c r="J1435" i="14"/>
  <c r="A1435" i="14"/>
  <c r="J1434" i="14"/>
  <c r="A1434" i="14"/>
  <c r="J1433" i="14"/>
  <c r="A1433" i="14"/>
  <c r="J1432" i="14"/>
  <c r="A1432" i="14"/>
  <c r="J1431" i="14"/>
  <c r="A1431" i="14"/>
  <c r="J1430" i="14"/>
  <c r="A1430" i="14"/>
  <c r="J1429" i="14"/>
  <c r="A1429" i="14"/>
  <c r="J1428" i="14"/>
  <c r="A1428" i="14"/>
  <c r="J1427" i="14"/>
  <c r="A1427" i="14"/>
  <c r="J1426" i="14"/>
  <c r="A1426" i="14"/>
  <c r="J1425" i="14"/>
  <c r="A1425" i="14"/>
  <c r="J1424" i="14"/>
  <c r="A1424" i="14"/>
  <c r="J1423" i="14"/>
  <c r="A1423" i="14"/>
  <c r="J1422" i="14"/>
  <c r="A1422" i="14"/>
  <c r="J1421" i="14"/>
  <c r="A1421" i="14"/>
  <c r="J1420" i="14"/>
  <c r="A1420" i="14"/>
  <c r="J1419" i="14"/>
  <c r="A1419" i="14"/>
  <c r="J1418" i="14"/>
  <c r="A1418" i="14"/>
  <c r="J1417" i="14"/>
  <c r="A1417" i="14"/>
  <c r="J1416" i="14"/>
  <c r="A1416" i="14"/>
  <c r="J1415" i="14"/>
  <c r="A1415" i="14"/>
  <c r="J1414" i="14"/>
  <c r="A1414" i="14"/>
  <c r="J1413" i="14"/>
  <c r="A1413" i="14"/>
  <c r="J1412" i="14"/>
  <c r="A1412" i="14"/>
  <c r="J1411" i="14"/>
  <c r="A1411" i="14"/>
  <c r="J1410" i="14"/>
  <c r="A1410" i="14"/>
  <c r="J1409" i="14"/>
  <c r="A1409" i="14"/>
  <c r="J1408" i="14"/>
  <c r="A1408" i="14"/>
  <c r="J1407" i="14"/>
  <c r="A1407" i="14"/>
  <c r="J1406" i="14"/>
  <c r="A1406" i="14"/>
  <c r="J1405" i="14"/>
  <c r="A1405" i="14"/>
  <c r="J1404" i="14"/>
  <c r="A1404" i="14"/>
  <c r="J1403" i="14"/>
  <c r="A1403" i="14"/>
  <c r="J1402" i="14"/>
  <c r="A1402" i="14"/>
  <c r="J1401" i="14"/>
  <c r="A1401" i="14"/>
  <c r="J1400" i="14"/>
  <c r="A1400" i="14"/>
  <c r="J1399" i="14"/>
  <c r="A1399" i="14"/>
  <c r="J1398" i="14"/>
  <c r="A1398" i="14"/>
  <c r="J1397" i="14"/>
  <c r="A1397" i="14"/>
  <c r="J1396" i="14"/>
  <c r="A1396" i="14"/>
  <c r="J1395" i="14"/>
  <c r="A1395" i="14"/>
  <c r="J1394" i="14"/>
  <c r="A1394" i="14"/>
  <c r="J1393" i="14"/>
  <c r="A1393" i="14"/>
  <c r="J1392" i="14"/>
  <c r="A1392" i="14"/>
  <c r="J1391" i="14"/>
  <c r="A1391" i="14"/>
  <c r="J1390" i="14"/>
  <c r="A1390" i="14"/>
  <c r="J1389" i="14"/>
  <c r="A1389" i="14"/>
  <c r="J1388" i="14"/>
  <c r="A1388" i="14"/>
  <c r="J1387" i="14"/>
  <c r="A1387" i="14"/>
  <c r="J1386" i="14"/>
  <c r="A1386" i="14"/>
  <c r="J1385" i="14"/>
  <c r="A1385" i="14"/>
  <c r="J1384" i="14"/>
  <c r="A1384" i="14"/>
  <c r="J1383" i="14"/>
  <c r="A1383" i="14"/>
  <c r="J1382" i="14"/>
  <c r="A1382" i="14"/>
  <c r="J1381" i="14"/>
  <c r="A1381" i="14"/>
  <c r="J1380" i="14"/>
  <c r="A1380" i="14"/>
  <c r="J1379" i="14"/>
  <c r="A1379" i="14"/>
  <c r="J1378" i="14"/>
  <c r="A1378" i="14"/>
  <c r="J1377" i="14"/>
  <c r="A1377" i="14"/>
  <c r="J1376" i="14"/>
  <c r="A1376" i="14"/>
  <c r="J1375" i="14"/>
  <c r="A1375" i="14"/>
  <c r="J1374" i="14"/>
  <c r="A1374" i="14"/>
  <c r="J1373" i="14"/>
  <c r="A1373" i="14"/>
  <c r="J1372" i="14"/>
  <c r="A1372" i="14"/>
  <c r="J1371" i="14"/>
  <c r="A1371" i="14"/>
  <c r="J1370" i="14"/>
  <c r="A1370" i="14"/>
  <c r="J1369" i="14"/>
  <c r="A1369" i="14"/>
  <c r="J1368" i="14"/>
  <c r="A1368" i="14"/>
  <c r="J1367" i="14"/>
  <c r="A1367" i="14"/>
  <c r="J1366" i="14"/>
  <c r="A1366" i="14"/>
  <c r="J1365" i="14"/>
  <c r="A1365" i="14"/>
  <c r="J1364" i="14"/>
  <c r="A1364" i="14"/>
  <c r="J1363" i="14"/>
  <c r="A1363" i="14"/>
  <c r="J1362" i="14"/>
  <c r="A1362" i="14"/>
  <c r="J1361" i="14"/>
  <c r="A1361" i="14"/>
  <c r="J1360" i="14"/>
  <c r="A1360" i="14"/>
  <c r="J1359" i="14"/>
  <c r="A1359" i="14"/>
  <c r="J1358" i="14"/>
  <c r="A1358" i="14"/>
  <c r="J1357" i="14"/>
  <c r="A1357" i="14"/>
  <c r="J1356" i="14"/>
  <c r="A1356" i="14"/>
  <c r="J1355" i="14"/>
  <c r="A1355" i="14"/>
  <c r="J1354" i="14"/>
  <c r="A1354" i="14"/>
  <c r="J1353" i="14"/>
  <c r="A1353" i="14"/>
  <c r="J1352" i="14"/>
  <c r="A1352" i="14"/>
  <c r="J1351" i="14"/>
  <c r="A1351" i="14"/>
  <c r="J1350" i="14"/>
  <c r="A1350" i="14"/>
  <c r="J1349" i="14"/>
  <c r="A1349" i="14"/>
  <c r="J1348" i="14"/>
  <c r="A1348" i="14"/>
  <c r="J1347" i="14"/>
  <c r="A1347" i="14"/>
  <c r="J1346" i="14"/>
  <c r="A1346" i="14"/>
  <c r="J1345" i="14"/>
  <c r="A1345" i="14"/>
  <c r="J1344" i="14"/>
  <c r="A1344" i="14"/>
  <c r="J1343" i="14"/>
  <c r="A1343" i="14"/>
  <c r="J1342" i="14"/>
  <c r="A1342" i="14"/>
  <c r="J1341" i="14"/>
  <c r="A1341" i="14"/>
  <c r="J1340" i="14"/>
  <c r="A1340" i="14"/>
  <c r="J1339" i="14"/>
  <c r="A1339" i="14"/>
  <c r="J1338" i="14"/>
  <c r="A1338" i="14"/>
  <c r="J1337" i="14"/>
  <c r="A1337" i="14"/>
  <c r="J1336" i="14"/>
  <c r="A1336" i="14"/>
  <c r="J1335" i="14"/>
  <c r="A1335" i="14"/>
  <c r="J1334" i="14"/>
  <c r="A1334" i="14"/>
  <c r="J1333" i="14"/>
  <c r="A1333" i="14"/>
  <c r="J1332" i="14"/>
  <c r="A1332" i="14"/>
  <c r="J1331" i="14"/>
  <c r="A1331" i="14"/>
  <c r="J1330" i="14"/>
  <c r="A1330" i="14"/>
  <c r="J1329" i="14"/>
  <c r="A1329" i="14"/>
  <c r="J1328" i="14"/>
  <c r="A1328" i="14"/>
  <c r="J1327" i="14"/>
  <c r="A1327" i="14"/>
  <c r="J1326" i="14"/>
  <c r="A1326" i="14"/>
  <c r="J1325" i="14"/>
  <c r="A1325" i="14"/>
  <c r="J1324" i="14"/>
  <c r="A1324" i="14"/>
  <c r="J1323" i="14"/>
  <c r="A1323" i="14"/>
  <c r="J1322" i="14"/>
  <c r="A1322" i="14"/>
  <c r="J1321" i="14"/>
  <c r="A1321" i="14"/>
  <c r="J1320" i="14"/>
  <c r="A1320" i="14"/>
  <c r="J1319" i="14"/>
  <c r="A1319" i="14"/>
  <c r="J1318" i="14"/>
  <c r="A1318" i="14"/>
  <c r="J1317" i="14"/>
  <c r="A1317" i="14"/>
  <c r="J1316" i="14"/>
  <c r="A1316" i="14"/>
  <c r="J1315" i="14"/>
  <c r="A1315" i="14"/>
  <c r="J1314" i="14"/>
  <c r="A1314" i="14"/>
  <c r="J1313" i="14"/>
  <c r="A1313" i="14"/>
  <c r="J1312" i="14"/>
  <c r="A1312" i="14"/>
  <c r="J1311" i="14"/>
  <c r="A1311" i="14"/>
  <c r="J1310" i="14"/>
  <c r="A1310" i="14"/>
  <c r="J1309" i="14"/>
  <c r="A1309" i="14"/>
  <c r="J1308" i="14"/>
  <c r="A1308" i="14"/>
  <c r="J1307" i="14"/>
  <c r="A1307" i="14"/>
  <c r="J1306" i="14"/>
  <c r="A1306" i="14"/>
  <c r="J1305" i="14"/>
  <c r="A1305" i="14"/>
  <c r="J1304" i="14"/>
  <c r="A1304" i="14"/>
  <c r="J1303" i="14"/>
  <c r="A1303" i="14"/>
  <c r="J1302" i="14"/>
  <c r="A1302" i="14"/>
  <c r="J1301" i="14"/>
  <c r="A1301" i="14"/>
  <c r="J1300" i="14"/>
  <c r="A1300" i="14"/>
  <c r="J1299" i="14"/>
  <c r="A1299" i="14"/>
  <c r="J1298" i="14"/>
  <c r="A1298" i="14"/>
  <c r="J1297" i="14"/>
  <c r="A1297" i="14"/>
  <c r="J1296" i="14"/>
  <c r="A1296" i="14"/>
  <c r="J1295" i="14"/>
  <c r="A1295" i="14"/>
  <c r="J1294" i="14"/>
  <c r="A1294" i="14"/>
  <c r="J1293" i="14"/>
  <c r="A1293" i="14"/>
  <c r="J1292" i="14"/>
  <c r="A1292" i="14"/>
  <c r="J1291" i="14"/>
  <c r="A1291" i="14"/>
  <c r="J1290" i="14"/>
  <c r="A1290" i="14"/>
  <c r="J1289" i="14"/>
  <c r="A1289" i="14"/>
  <c r="J1288" i="14"/>
  <c r="A1288" i="14"/>
  <c r="J1287" i="14"/>
  <c r="A1287" i="14"/>
  <c r="J1286" i="14"/>
  <c r="A1286" i="14"/>
  <c r="J1285" i="14"/>
  <c r="A1285" i="14"/>
  <c r="J1284" i="14"/>
  <c r="A1284" i="14"/>
  <c r="J1283" i="14"/>
  <c r="A1283" i="14"/>
  <c r="J1282" i="14"/>
  <c r="A1282" i="14"/>
  <c r="J1281" i="14"/>
  <c r="A1281" i="14"/>
  <c r="J1280" i="14"/>
  <c r="A1280" i="14"/>
  <c r="J1279" i="14"/>
  <c r="A1279" i="14"/>
  <c r="J1278" i="14"/>
  <c r="A1278" i="14"/>
  <c r="J1277" i="14"/>
  <c r="A1277" i="14"/>
  <c r="J1276" i="14"/>
  <c r="A1276" i="14"/>
  <c r="J1275" i="14"/>
  <c r="A1275" i="14"/>
  <c r="J1274" i="14"/>
  <c r="A1274" i="14"/>
  <c r="J1273" i="14"/>
  <c r="A1273" i="14"/>
  <c r="J1272" i="14"/>
  <c r="A1272" i="14"/>
  <c r="J1271" i="14"/>
  <c r="A1271" i="14"/>
  <c r="J1270" i="14"/>
  <c r="A1270" i="14"/>
  <c r="J1269" i="14"/>
  <c r="A1269" i="14"/>
  <c r="J1268" i="14"/>
  <c r="A1268" i="14"/>
  <c r="J1267" i="14"/>
  <c r="A1267" i="14"/>
  <c r="J1266" i="14"/>
  <c r="A1266" i="14"/>
  <c r="J1265" i="14"/>
  <c r="A1265" i="14"/>
  <c r="J1264" i="14"/>
  <c r="A1264" i="14"/>
  <c r="J1263" i="14"/>
  <c r="A1263" i="14"/>
  <c r="J1262" i="14"/>
  <c r="A1262" i="14"/>
  <c r="J1261" i="14"/>
  <c r="A1261" i="14"/>
  <c r="J1260" i="14"/>
  <c r="A1260" i="14"/>
  <c r="J1259" i="14"/>
  <c r="A1259" i="14"/>
  <c r="J1258" i="14"/>
  <c r="A1258" i="14"/>
  <c r="J1257" i="14"/>
  <c r="A1257" i="14"/>
  <c r="J1256" i="14"/>
  <c r="A1256" i="14"/>
  <c r="J1255" i="14"/>
  <c r="A1255" i="14"/>
  <c r="J1254" i="14"/>
  <c r="A1254" i="14"/>
  <c r="J1253" i="14"/>
  <c r="A1253" i="14"/>
  <c r="J1252" i="14"/>
  <c r="A1252" i="14"/>
  <c r="J1251" i="14"/>
  <c r="A1251" i="14"/>
  <c r="J1250" i="14"/>
  <c r="A1250" i="14"/>
  <c r="J1249" i="14"/>
  <c r="A1249" i="14"/>
  <c r="J1248" i="14"/>
  <c r="A1248" i="14"/>
  <c r="J1247" i="14"/>
  <c r="A1247" i="14"/>
  <c r="J1246" i="14"/>
  <c r="A1246" i="14"/>
  <c r="J1245" i="14"/>
  <c r="A1245" i="14"/>
  <c r="J1244" i="14"/>
  <c r="A1244" i="14"/>
  <c r="J1243" i="14"/>
  <c r="A1243" i="14"/>
  <c r="J1242" i="14"/>
  <c r="A1242" i="14"/>
  <c r="J1241" i="14"/>
  <c r="A1241" i="14"/>
  <c r="J1240" i="14"/>
  <c r="A1240" i="14"/>
  <c r="J1239" i="14"/>
  <c r="A1239" i="14"/>
  <c r="J1238" i="14"/>
  <c r="A1238" i="14"/>
  <c r="J1237" i="14"/>
  <c r="A1237" i="14"/>
  <c r="J1236" i="14"/>
  <c r="A1236" i="14"/>
  <c r="J1235" i="14"/>
  <c r="A1235" i="14"/>
  <c r="J1234" i="14"/>
  <c r="A1234" i="14"/>
  <c r="J1233" i="14"/>
  <c r="A1233" i="14"/>
  <c r="J1232" i="14"/>
  <c r="A1232" i="14"/>
  <c r="J1231" i="14"/>
  <c r="A1231" i="14"/>
  <c r="J1230" i="14"/>
  <c r="A1230" i="14"/>
  <c r="J1229" i="14"/>
  <c r="A1229" i="14"/>
  <c r="J1228" i="14"/>
  <c r="A1228" i="14"/>
  <c r="J1227" i="14"/>
  <c r="A1227" i="14"/>
  <c r="J1226" i="14"/>
  <c r="A1226" i="14"/>
  <c r="J1225" i="14"/>
  <c r="A1225" i="14"/>
  <c r="J1224" i="14"/>
  <c r="A1224" i="14"/>
  <c r="J1223" i="14"/>
  <c r="A1223" i="14"/>
  <c r="J1222" i="14"/>
  <c r="A1222" i="14"/>
  <c r="J1221" i="14"/>
  <c r="A1221" i="14"/>
  <c r="J1220" i="14"/>
  <c r="A1220" i="14"/>
  <c r="J1219" i="14"/>
  <c r="A1219" i="14"/>
  <c r="J1218" i="14"/>
  <c r="A1218" i="14"/>
  <c r="J1217" i="14"/>
  <c r="A1217" i="14"/>
  <c r="J1216" i="14"/>
  <c r="A1216" i="14"/>
  <c r="J1215" i="14"/>
  <c r="A1215" i="14"/>
  <c r="J1214" i="14"/>
  <c r="A1214" i="14"/>
  <c r="J1213" i="14"/>
  <c r="A1213" i="14"/>
  <c r="J1212" i="14"/>
  <c r="A1212" i="14"/>
  <c r="J1211" i="14"/>
  <c r="A1211" i="14"/>
  <c r="J1210" i="14"/>
  <c r="A1210" i="14"/>
  <c r="J1209" i="14"/>
  <c r="A1209" i="14"/>
  <c r="J1208" i="14"/>
  <c r="A1208" i="14"/>
  <c r="J1207" i="14"/>
  <c r="A1207" i="14"/>
  <c r="J1206" i="14"/>
  <c r="A1206" i="14"/>
  <c r="J1205" i="14"/>
  <c r="A1205" i="14"/>
  <c r="J1204" i="14"/>
  <c r="A1204" i="14"/>
  <c r="J1203" i="14"/>
  <c r="A1203" i="14"/>
  <c r="J1202" i="14"/>
  <c r="A1202" i="14"/>
  <c r="J1201" i="14"/>
  <c r="A1201" i="14"/>
  <c r="J1200" i="14"/>
  <c r="A1200" i="14"/>
  <c r="J1199" i="14"/>
  <c r="A1199" i="14"/>
  <c r="J1198" i="14"/>
  <c r="A1198" i="14"/>
  <c r="J1197" i="14"/>
  <c r="A1197" i="14"/>
  <c r="J1196" i="14"/>
  <c r="A1196" i="14"/>
  <c r="J1195" i="14"/>
  <c r="A1195" i="14"/>
  <c r="J1194" i="14"/>
  <c r="A1194" i="14"/>
  <c r="J1193" i="14"/>
  <c r="A1193" i="14"/>
  <c r="J1192" i="14"/>
  <c r="A1192" i="14"/>
  <c r="J1191" i="14"/>
  <c r="A1191" i="14"/>
  <c r="J1190" i="14"/>
  <c r="A1190" i="14"/>
  <c r="J1189" i="14"/>
  <c r="A1189" i="14"/>
  <c r="J1188" i="14"/>
  <c r="A1188" i="14"/>
  <c r="J1187" i="14"/>
  <c r="A1187" i="14"/>
  <c r="J1186" i="14"/>
  <c r="A1186" i="14"/>
  <c r="J1185" i="14"/>
  <c r="A1185" i="14"/>
  <c r="J1184" i="14"/>
  <c r="A1184" i="14"/>
  <c r="J1183" i="14"/>
  <c r="A1183" i="14"/>
  <c r="J1182" i="14"/>
  <c r="A1182" i="14"/>
  <c r="J1181" i="14"/>
  <c r="A1181" i="14"/>
  <c r="J1180" i="14"/>
  <c r="A1180" i="14"/>
  <c r="J1179" i="14"/>
  <c r="A1179" i="14"/>
  <c r="J1178" i="14"/>
  <c r="A1178" i="14"/>
  <c r="J1177" i="14"/>
  <c r="A1177" i="14"/>
  <c r="J1176" i="14"/>
  <c r="A1176" i="14"/>
  <c r="J1175" i="14"/>
  <c r="A1175" i="14"/>
  <c r="J1174" i="14"/>
  <c r="A1174" i="14"/>
  <c r="J1173" i="14"/>
  <c r="A1173" i="14"/>
  <c r="J1172" i="14"/>
  <c r="A1172" i="14"/>
  <c r="J1171" i="14"/>
  <c r="A1171" i="14"/>
  <c r="J1170" i="14"/>
  <c r="A1170" i="14"/>
  <c r="J1169" i="14"/>
  <c r="A1169" i="14"/>
  <c r="J1168" i="14"/>
  <c r="A1168" i="14"/>
  <c r="J1167" i="14"/>
  <c r="A1167" i="14"/>
  <c r="J1166" i="14"/>
  <c r="A1166" i="14"/>
  <c r="J1165" i="14"/>
  <c r="A1165" i="14"/>
  <c r="J1164" i="14"/>
  <c r="A1164" i="14"/>
  <c r="J1163" i="14"/>
  <c r="A1163" i="14"/>
  <c r="J1162" i="14"/>
  <c r="A1162" i="14"/>
  <c r="J1161" i="14"/>
  <c r="A1161" i="14"/>
  <c r="J1160" i="14"/>
  <c r="A1160" i="14"/>
  <c r="J1159" i="14"/>
  <c r="A1159" i="14"/>
  <c r="J1158" i="14"/>
  <c r="A1158" i="14"/>
  <c r="J1157" i="14"/>
  <c r="A1157" i="14"/>
  <c r="J1156" i="14"/>
  <c r="A1156" i="14"/>
  <c r="J1155" i="14"/>
  <c r="A1155" i="14"/>
  <c r="J1154" i="14"/>
  <c r="A1154" i="14"/>
  <c r="J1153" i="14"/>
  <c r="A1153" i="14"/>
  <c r="J1152" i="14"/>
  <c r="A1152" i="14"/>
  <c r="J1151" i="14"/>
  <c r="A1151" i="14"/>
  <c r="J1150" i="14"/>
  <c r="A1150" i="14"/>
  <c r="J1149" i="14"/>
  <c r="A1149" i="14"/>
  <c r="J1148" i="14"/>
  <c r="A1148" i="14"/>
  <c r="J1147" i="14"/>
  <c r="A1147" i="14"/>
  <c r="J1146" i="14"/>
  <c r="A1146" i="14"/>
  <c r="J1145" i="14"/>
  <c r="A1145" i="14"/>
  <c r="J1144" i="14"/>
  <c r="A1144" i="14"/>
  <c r="J1143" i="14"/>
  <c r="A1143" i="14"/>
  <c r="J1142" i="14"/>
  <c r="A1142" i="14"/>
  <c r="J1141" i="14"/>
  <c r="A1141" i="14"/>
  <c r="J1140" i="14"/>
  <c r="A1140" i="14"/>
  <c r="J1139" i="14"/>
  <c r="A1139" i="14"/>
  <c r="J1138" i="14"/>
  <c r="A1138" i="14"/>
  <c r="J1137" i="14"/>
  <c r="A1137" i="14"/>
  <c r="J1136" i="14"/>
  <c r="A1136" i="14"/>
  <c r="J1135" i="14"/>
  <c r="A1135" i="14"/>
  <c r="J1134" i="14"/>
  <c r="A1134" i="14"/>
  <c r="J1133" i="14"/>
  <c r="A1133" i="14"/>
  <c r="J1132" i="14"/>
  <c r="A1132" i="14"/>
  <c r="J1131" i="14"/>
  <c r="A1131" i="14"/>
  <c r="J1130" i="14"/>
  <c r="A1130" i="14"/>
  <c r="J1129" i="14"/>
  <c r="A1129" i="14"/>
  <c r="J1128" i="14"/>
  <c r="A1128" i="14"/>
  <c r="J1127" i="14"/>
  <c r="A1127" i="14"/>
  <c r="J1126" i="14"/>
  <c r="A1126" i="14"/>
  <c r="J1125" i="14"/>
  <c r="A1125" i="14"/>
  <c r="J1124" i="14"/>
  <c r="A1124" i="14"/>
  <c r="J1123" i="14"/>
  <c r="A1123" i="14"/>
  <c r="J1122" i="14"/>
  <c r="A1122" i="14"/>
  <c r="J1121" i="14"/>
  <c r="A1121" i="14"/>
  <c r="J1120" i="14"/>
  <c r="A1120" i="14"/>
  <c r="J1119" i="14"/>
  <c r="A1119" i="14"/>
  <c r="J1118" i="14"/>
  <c r="A1118" i="14"/>
  <c r="J1117" i="14"/>
  <c r="A1117" i="14"/>
  <c r="J1116" i="14"/>
  <c r="A1116" i="14"/>
  <c r="J1115" i="14"/>
  <c r="A1115" i="14"/>
  <c r="J1114" i="14"/>
  <c r="A1114" i="14"/>
  <c r="J1113" i="14"/>
  <c r="A1113" i="14"/>
  <c r="J1112" i="14"/>
  <c r="A1112" i="14"/>
  <c r="J1111" i="14"/>
  <c r="A1111" i="14"/>
  <c r="J1110" i="14"/>
  <c r="A1110" i="14"/>
  <c r="J1109" i="14"/>
  <c r="A1109" i="14"/>
  <c r="J1108" i="14"/>
  <c r="A1108" i="14"/>
  <c r="J1107" i="14"/>
  <c r="A1107" i="14"/>
  <c r="J1106" i="14"/>
  <c r="A1106" i="14"/>
  <c r="J1105" i="14"/>
  <c r="A1105" i="14"/>
  <c r="J1104" i="14"/>
  <c r="A1104" i="14"/>
  <c r="J1103" i="14"/>
  <c r="A1103" i="14"/>
  <c r="J1102" i="14"/>
  <c r="A1102" i="14"/>
  <c r="J1101" i="14"/>
  <c r="A1101" i="14"/>
  <c r="J1100" i="14"/>
  <c r="A1100" i="14"/>
  <c r="J1099" i="14"/>
  <c r="A1099" i="14"/>
  <c r="J1098" i="14"/>
  <c r="A1098" i="14"/>
  <c r="J1097" i="14"/>
  <c r="A1097" i="14"/>
  <c r="J1096" i="14"/>
  <c r="A1096" i="14"/>
  <c r="J1095" i="14"/>
  <c r="A1095" i="14"/>
  <c r="J1094" i="14"/>
  <c r="A1094" i="14"/>
  <c r="J1093" i="14"/>
  <c r="A1093" i="14"/>
  <c r="J1092" i="14"/>
  <c r="A1092" i="14"/>
  <c r="J1091" i="14"/>
  <c r="A1091" i="14"/>
  <c r="J1090" i="14"/>
  <c r="A1090" i="14"/>
  <c r="J1089" i="14"/>
  <c r="A1089" i="14"/>
  <c r="J1088" i="14"/>
  <c r="A1088" i="14"/>
  <c r="J1087" i="14"/>
  <c r="A1087" i="14"/>
  <c r="J1086" i="14"/>
  <c r="A1086" i="14"/>
  <c r="J1085" i="14"/>
  <c r="A1085" i="14"/>
  <c r="J1084" i="14"/>
  <c r="A1084" i="14"/>
  <c r="J1083" i="14"/>
  <c r="A1083" i="14"/>
  <c r="J1082" i="14"/>
  <c r="A1082" i="14"/>
  <c r="J1081" i="14"/>
  <c r="A1081" i="14"/>
  <c r="J1080" i="14"/>
  <c r="A1080" i="14"/>
  <c r="J1079" i="14"/>
  <c r="A1079" i="14"/>
  <c r="J1078" i="14"/>
  <c r="A1078" i="14"/>
  <c r="J1077" i="14"/>
  <c r="A1077" i="14"/>
  <c r="J1076" i="14"/>
  <c r="A1076" i="14"/>
  <c r="J1075" i="14"/>
  <c r="A1075" i="14"/>
  <c r="J1074" i="14"/>
  <c r="A1074" i="14"/>
  <c r="J1073" i="14"/>
  <c r="A1073" i="14"/>
  <c r="J1072" i="14"/>
  <c r="A1072" i="14"/>
  <c r="J1071" i="14"/>
  <c r="A1071" i="14"/>
  <c r="J1070" i="14"/>
  <c r="A1070" i="14"/>
  <c r="J1069" i="14"/>
  <c r="A1069" i="14"/>
  <c r="J1068" i="14"/>
  <c r="A1068" i="14"/>
  <c r="J1067" i="14"/>
  <c r="A1067" i="14"/>
  <c r="J1066" i="14"/>
  <c r="A1066" i="14"/>
  <c r="J1065" i="14"/>
  <c r="A1065" i="14"/>
  <c r="J1064" i="14"/>
  <c r="A1064" i="14"/>
  <c r="J1063" i="14"/>
  <c r="A1063" i="14"/>
  <c r="J1062" i="14"/>
  <c r="A1062" i="14"/>
  <c r="J1061" i="14"/>
  <c r="A1061" i="14"/>
  <c r="J1060" i="14"/>
  <c r="A1060" i="14"/>
  <c r="J1059" i="14"/>
  <c r="A1059" i="14"/>
  <c r="J1058" i="14"/>
  <c r="A1058" i="14"/>
  <c r="J1057" i="14"/>
  <c r="A1057" i="14"/>
  <c r="J1056" i="14"/>
  <c r="A1056" i="14"/>
  <c r="J1055" i="14"/>
  <c r="A1055" i="14"/>
  <c r="J1054" i="14"/>
  <c r="A1054" i="14"/>
  <c r="J1053" i="14"/>
  <c r="A1053" i="14"/>
  <c r="J1052" i="14"/>
  <c r="A1052" i="14"/>
  <c r="J1051" i="14"/>
  <c r="A1051" i="14"/>
  <c r="J1050" i="14"/>
  <c r="A1050" i="14"/>
  <c r="J1049" i="14"/>
  <c r="A1049" i="14"/>
  <c r="J1048" i="14"/>
  <c r="A1048" i="14"/>
  <c r="J1047" i="14"/>
  <c r="A1047" i="14"/>
  <c r="J1046" i="14"/>
  <c r="A1046" i="14"/>
  <c r="J1045" i="14"/>
  <c r="A1045" i="14"/>
  <c r="J1044" i="14"/>
  <c r="A1044" i="14"/>
  <c r="J1043" i="14"/>
  <c r="A1043" i="14"/>
  <c r="J1042" i="14"/>
  <c r="A1042" i="14"/>
  <c r="J1041" i="14"/>
  <c r="A1041" i="14"/>
  <c r="J1040" i="14"/>
  <c r="A1040" i="14"/>
  <c r="J1039" i="14"/>
  <c r="A1039" i="14"/>
  <c r="J1038" i="14"/>
  <c r="A1038" i="14"/>
  <c r="J1037" i="14"/>
  <c r="A1037" i="14"/>
  <c r="J1036" i="14"/>
  <c r="A1036" i="14"/>
  <c r="J1035" i="14"/>
  <c r="A1035" i="14"/>
  <c r="J1034" i="14"/>
  <c r="A1034" i="14"/>
  <c r="J1033" i="14"/>
  <c r="A1033" i="14"/>
  <c r="J1032" i="14"/>
  <c r="A1032" i="14"/>
  <c r="J1031" i="14"/>
  <c r="A1031" i="14"/>
  <c r="J1030" i="14"/>
  <c r="A1030" i="14"/>
  <c r="J1029" i="14"/>
  <c r="A1029" i="14"/>
  <c r="J1028" i="14"/>
  <c r="A1028" i="14"/>
  <c r="J1027" i="14"/>
  <c r="A1027" i="14"/>
  <c r="J1026" i="14"/>
  <c r="A1026" i="14"/>
  <c r="J1025" i="14"/>
  <c r="A1025" i="14"/>
  <c r="J1024" i="14"/>
  <c r="A1024" i="14"/>
  <c r="J1023" i="14"/>
  <c r="A1023" i="14"/>
  <c r="J1022" i="14"/>
  <c r="A1022" i="14"/>
  <c r="J1021" i="14"/>
  <c r="A1021" i="14"/>
  <c r="J1020" i="14"/>
  <c r="A1020" i="14"/>
  <c r="J1019" i="14"/>
  <c r="A1019" i="14"/>
  <c r="J1018" i="14"/>
  <c r="A1018" i="14"/>
  <c r="J1017" i="14"/>
  <c r="A1017" i="14"/>
  <c r="J1016" i="14"/>
  <c r="A1016" i="14"/>
  <c r="J1015" i="14"/>
  <c r="A1015" i="14"/>
  <c r="J1014" i="14"/>
  <c r="A1014" i="14"/>
  <c r="J1013" i="14"/>
  <c r="A1013" i="14"/>
  <c r="J1012" i="14"/>
  <c r="A1012" i="14"/>
  <c r="J1011" i="14"/>
  <c r="A1011" i="14"/>
  <c r="J1010" i="14"/>
  <c r="A1010" i="14"/>
  <c r="J1009" i="14"/>
  <c r="A1009" i="14"/>
  <c r="J1008" i="14"/>
  <c r="A1008" i="14"/>
  <c r="J1007" i="14"/>
  <c r="A1007" i="14"/>
  <c r="J1006" i="14"/>
  <c r="A1006" i="14"/>
  <c r="J1005" i="14"/>
  <c r="A1005" i="14"/>
  <c r="J1004" i="14"/>
  <c r="A1004" i="14"/>
  <c r="J1003" i="14"/>
  <c r="A1003" i="14"/>
  <c r="J1002" i="14"/>
  <c r="A1002" i="14"/>
  <c r="J1001" i="14"/>
  <c r="A1001" i="14"/>
  <c r="J1000" i="14"/>
  <c r="A1000" i="14"/>
  <c r="J999" i="14"/>
  <c r="A999" i="14"/>
  <c r="J998" i="14"/>
  <c r="A998" i="14"/>
  <c r="J997" i="14"/>
  <c r="A997" i="14"/>
  <c r="J996" i="14"/>
  <c r="A996" i="14"/>
  <c r="J995" i="14"/>
  <c r="A995" i="14"/>
  <c r="J994" i="14"/>
  <c r="A994" i="14"/>
  <c r="J993" i="14"/>
  <c r="A993" i="14"/>
  <c r="J992" i="14"/>
  <c r="A992" i="14"/>
  <c r="J991" i="14"/>
  <c r="A991" i="14"/>
  <c r="J990" i="14"/>
  <c r="A990" i="14"/>
  <c r="J989" i="14"/>
  <c r="A989" i="14"/>
  <c r="J988" i="14"/>
  <c r="A988" i="14"/>
  <c r="J987" i="14"/>
  <c r="A987" i="14"/>
  <c r="J986" i="14"/>
  <c r="A986" i="14"/>
  <c r="J985" i="14"/>
  <c r="A985" i="14"/>
  <c r="J984" i="14"/>
  <c r="A984" i="14"/>
  <c r="J983" i="14"/>
  <c r="A983" i="14"/>
  <c r="J982" i="14"/>
  <c r="A982" i="14"/>
  <c r="J981" i="14"/>
  <c r="A981" i="14"/>
  <c r="J980" i="14"/>
  <c r="A980" i="14"/>
  <c r="J979" i="14"/>
  <c r="A979" i="14"/>
  <c r="J978" i="14"/>
  <c r="A978" i="14"/>
  <c r="J977" i="14"/>
  <c r="A977" i="14"/>
  <c r="J976" i="14"/>
  <c r="A976" i="14"/>
  <c r="J975" i="14"/>
  <c r="A975" i="14"/>
  <c r="J974" i="14"/>
  <c r="A974" i="14"/>
  <c r="J973" i="14"/>
  <c r="A973" i="14"/>
  <c r="J972" i="14"/>
  <c r="A972" i="14"/>
  <c r="J971" i="14"/>
  <c r="A971" i="14"/>
  <c r="J970" i="14"/>
  <c r="A970" i="14"/>
  <c r="J969" i="14"/>
  <c r="A969" i="14"/>
  <c r="J968" i="14"/>
  <c r="A968" i="14"/>
  <c r="J967" i="14"/>
  <c r="A967" i="14"/>
  <c r="J966" i="14"/>
  <c r="A966" i="14"/>
  <c r="J965" i="14"/>
  <c r="A965" i="14"/>
  <c r="J964" i="14"/>
  <c r="A964" i="14"/>
  <c r="J963" i="14"/>
  <c r="A963" i="14"/>
  <c r="J962" i="14"/>
  <c r="A962" i="14"/>
  <c r="J961" i="14"/>
  <c r="A961" i="14"/>
  <c r="J960" i="14"/>
  <c r="A960" i="14"/>
  <c r="J959" i="14"/>
  <c r="A959" i="14"/>
  <c r="J958" i="14"/>
  <c r="A958" i="14"/>
  <c r="J957" i="14"/>
  <c r="A957" i="14"/>
  <c r="J956" i="14"/>
  <c r="A956" i="14"/>
  <c r="J955" i="14"/>
  <c r="A955" i="14"/>
  <c r="J954" i="14"/>
  <c r="A954" i="14"/>
  <c r="J953" i="14"/>
  <c r="A953" i="14"/>
  <c r="J952" i="14"/>
  <c r="A952" i="14"/>
  <c r="J951" i="14"/>
  <c r="A951" i="14"/>
  <c r="J950" i="14"/>
  <c r="A950" i="14"/>
  <c r="J949" i="14"/>
  <c r="A949" i="14"/>
  <c r="J948" i="14"/>
  <c r="A948" i="14"/>
  <c r="J947" i="14"/>
  <c r="A947" i="14"/>
  <c r="J946" i="14"/>
  <c r="A946" i="14"/>
  <c r="J945" i="14"/>
  <c r="A945" i="14"/>
  <c r="J944" i="14"/>
  <c r="A944" i="14"/>
  <c r="J943" i="14"/>
  <c r="A943" i="14"/>
  <c r="J942" i="14"/>
  <c r="A942" i="14"/>
  <c r="J941" i="14"/>
  <c r="A941" i="14"/>
  <c r="J940" i="14"/>
  <c r="A940" i="14"/>
  <c r="J939" i="14"/>
  <c r="A939" i="14"/>
  <c r="J938" i="14"/>
  <c r="A938" i="14"/>
  <c r="J937" i="14"/>
  <c r="A937" i="14"/>
  <c r="J936" i="14"/>
  <c r="A936" i="14"/>
  <c r="J935" i="14"/>
  <c r="A935" i="14"/>
  <c r="J934" i="14"/>
  <c r="A934" i="14"/>
  <c r="J933" i="14"/>
  <c r="A933" i="14"/>
  <c r="J932" i="14"/>
  <c r="A932" i="14"/>
  <c r="J931" i="14"/>
  <c r="A931" i="14"/>
  <c r="J930" i="14"/>
  <c r="A930" i="14"/>
  <c r="J929" i="14"/>
  <c r="A929" i="14"/>
  <c r="J928" i="14"/>
  <c r="A928" i="14"/>
  <c r="J927" i="14"/>
  <c r="A927" i="14"/>
  <c r="J926" i="14"/>
  <c r="A926" i="14"/>
  <c r="J925" i="14"/>
  <c r="A925" i="14"/>
  <c r="J924" i="14"/>
  <c r="A924" i="14"/>
  <c r="J923" i="14"/>
  <c r="A923" i="14"/>
  <c r="J922" i="14"/>
  <c r="A922" i="14"/>
  <c r="J921" i="14"/>
  <c r="A921" i="14"/>
  <c r="J920" i="14"/>
  <c r="A920" i="14"/>
  <c r="J919" i="14"/>
  <c r="A919" i="14"/>
  <c r="J918" i="14"/>
  <c r="A918" i="14"/>
  <c r="J917" i="14"/>
  <c r="A917" i="14"/>
  <c r="J916" i="14"/>
  <c r="A916" i="14"/>
  <c r="J915" i="14"/>
  <c r="A915" i="14"/>
  <c r="J914" i="14"/>
  <c r="A914" i="14"/>
  <c r="J913" i="14"/>
  <c r="A913" i="14"/>
  <c r="J912" i="14"/>
  <c r="A912" i="14"/>
  <c r="J911" i="14"/>
  <c r="A911" i="14"/>
  <c r="J910" i="14"/>
  <c r="A910" i="14"/>
  <c r="J909" i="14"/>
  <c r="A909" i="14"/>
  <c r="J908" i="14"/>
  <c r="A908" i="14"/>
  <c r="J907" i="14"/>
  <c r="A907" i="14"/>
  <c r="J906" i="14"/>
  <c r="A906" i="14"/>
  <c r="J905" i="14"/>
  <c r="A905" i="14"/>
  <c r="J904" i="14"/>
  <c r="A904" i="14"/>
  <c r="J903" i="14"/>
  <c r="A903" i="14"/>
  <c r="J902" i="14"/>
  <c r="A902" i="14"/>
  <c r="J901" i="14"/>
  <c r="A901" i="14"/>
  <c r="J900" i="14"/>
  <c r="A900" i="14"/>
  <c r="J899" i="14"/>
  <c r="A899" i="14"/>
  <c r="J898" i="14"/>
  <c r="A898" i="14"/>
  <c r="J897" i="14"/>
  <c r="A897" i="14"/>
  <c r="J896" i="14"/>
  <c r="A896" i="14"/>
  <c r="J895" i="14"/>
  <c r="A895" i="14"/>
  <c r="J894" i="14"/>
  <c r="A894" i="14"/>
  <c r="J893" i="14"/>
  <c r="A893" i="14"/>
  <c r="J892" i="14"/>
  <c r="A892" i="14"/>
  <c r="J891" i="14"/>
  <c r="A891" i="14"/>
  <c r="J890" i="14"/>
  <c r="A890" i="14"/>
  <c r="J889" i="14"/>
  <c r="A889" i="14"/>
  <c r="J888" i="14"/>
  <c r="A888" i="14"/>
  <c r="J887" i="14"/>
  <c r="A887" i="14"/>
  <c r="J886" i="14"/>
  <c r="A886" i="14"/>
  <c r="J885" i="14"/>
  <c r="A885" i="14"/>
  <c r="J884" i="14"/>
  <c r="A884" i="14"/>
  <c r="J883" i="14"/>
  <c r="A883" i="14"/>
  <c r="J882" i="14"/>
  <c r="A882" i="14"/>
  <c r="J881" i="14"/>
  <c r="A881" i="14"/>
  <c r="J880" i="14"/>
  <c r="A880" i="14"/>
  <c r="J879" i="14"/>
  <c r="A879" i="14"/>
  <c r="J878" i="14"/>
  <c r="A878" i="14"/>
  <c r="J877" i="14"/>
  <c r="A877" i="14"/>
  <c r="J876" i="14"/>
  <c r="A876" i="14"/>
  <c r="J875" i="14"/>
  <c r="A875" i="14"/>
  <c r="J874" i="14"/>
  <c r="A874" i="14"/>
  <c r="J873" i="14"/>
  <c r="A873" i="14"/>
  <c r="J872" i="14"/>
  <c r="A872" i="14"/>
  <c r="J871" i="14"/>
  <c r="A871" i="14"/>
  <c r="J870" i="14"/>
  <c r="A870" i="14"/>
  <c r="J869" i="14"/>
  <c r="A869" i="14"/>
  <c r="J868" i="14"/>
  <c r="A868" i="14"/>
  <c r="J867" i="14"/>
  <c r="A867" i="14"/>
  <c r="J866" i="14"/>
  <c r="A866" i="14"/>
  <c r="J865" i="14"/>
  <c r="A865" i="14"/>
  <c r="J864" i="14"/>
  <c r="A864" i="14"/>
  <c r="J863" i="14"/>
  <c r="A863" i="14"/>
  <c r="J862" i="14"/>
  <c r="A862" i="14"/>
  <c r="J861" i="14"/>
  <c r="A861" i="14"/>
  <c r="J860" i="14"/>
  <c r="A860" i="14"/>
  <c r="J859" i="14"/>
  <c r="A859" i="14"/>
  <c r="J858" i="14"/>
  <c r="A858" i="14"/>
  <c r="J857" i="14"/>
  <c r="A857" i="14"/>
  <c r="J856" i="14"/>
  <c r="A856" i="14"/>
  <c r="J855" i="14"/>
  <c r="A855" i="14"/>
  <c r="J854" i="14"/>
  <c r="A854" i="14"/>
  <c r="J853" i="14"/>
  <c r="A853" i="14"/>
  <c r="J852" i="14"/>
  <c r="A852" i="14"/>
  <c r="J851" i="14"/>
  <c r="A851" i="14"/>
  <c r="J850" i="14"/>
  <c r="A850" i="14"/>
  <c r="J849" i="14"/>
  <c r="A849" i="14"/>
  <c r="J848" i="14"/>
  <c r="A848" i="14"/>
  <c r="J847" i="14"/>
  <c r="A847" i="14"/>
  <c r="J846" i="14"/>
  <c r="A846" i="14"/>
  <c r="J845" i="14"/>
  <c r="A845" i="14"/>
  <c r="J844" i="14"/>
  <c r="A844" i="14"/>
  <c r="J843" i="14"/>
  <c r="A843" i="14"/>
  <c r="J842" i="14"/>
  <c r="A842" i="14"/>
  <c r="J841" i="14"/>
  <c r="A841" i="14"/>
  <c r="J840" i="14"/>
  <c r="A840" i="14"/>
  <c r="J839" i="14"/>
  <c r="A839" i="14"/>
  <c r="J838" i="14"/>
  <c r="A838" i="14"/>
  <c r="J837" i="14"/>
  <c r="A837" i="14"/>
  <c r="J836" i="14"/>
  <c r="A836" i="14"/>
  <c r="J835" i="14"/>
  <c r="A835" i="14"/>
  <c r="J834" i="14"/>
  <c r="A834" i="14"/>
  <c r="J833" i="14"/>
  <c r="A833" i="14"/>
  <c r="J832" i="14"/>
  <c r="A832" i="14"/>
  <c r="J831" i="14"/>
  <c r="A831" i="14"/>
  <c r="J830" i="14"/>
  <c r="A830" i="14"/>
  <c r="J829" i="14"/>
  <c r="A829" i="14"/>
  <c r="J828" i="14"/>
  <c r="A828" i="14"/>
  <c r="J827" i="14"/>
  <c r="A827" i="14"/>
  <c r="J826" i="14"/>
  <c r="A826" i="14"/>
  <c r="J825" i="14"/>
  <c r="A825" i="14"/>
  <c r="J824" i="14"/>
  <c r="A824" i="14"/>
  <c r="J823" i="14"/>
  <c r="A823" i="14"/>
  <c r="J822" i="14"/>
  <c r="A822" i="14"/>
  <c r="J821" i="14"/>
  <c r="A821" i="14"/>
  <c r="J820" i="14"/>
  <c r="A820" i="14"/>
  <c r="J819" i="14"/>
  <c r="A819" i="14"/>
  <c r="J818" i="14"/>
  <c r="A818" i="14"/>
  <c r="J817" i="14"/>
  <c r="A817" i="14"/>
  <c r="J816" i="14"/>
  <c r="A816" i="14"/>
  <c r="J815" i="14"/>
  <c r="A815" i="14"/>
  <c r="J814" i="14"/>
  <c r="A814" i="14"/>
  <c r="J813" i="14"/>
  <c r="A813" i="14"/>
  <c r="J812" i="14"/>
  <c r="A812" i="14"/>
  <c r="J811" i="14"/>
  <c r="A811" i="14"/>
  <c r="J810" i="14"/>
  <c r="A810" i="14"/>
  <c r="J809" i="14"/>
  <c r="A809" i="14"/>
  <c r="J808" i="14"/>
  <c r="A808" i="14"/>
  <c r="J807" i="14"/>
  <c r="A807" i="14"/>
  <c r="J806" i="14"/>
  <c r="A806" i="14"/>
  <c r="J805" i="14"/>
  <c r="A805" i="14"/>
  <c r="J804" i="14"/>
  <c r="A804" i="14"/>
  <c r="J803" i="14"/>
  <c r="A803" i="14"/>
  <c r="J802" i="14"/>
  <c r="A802" i="14"/>
  <c r="J801" i="14"/>
  <c r="A801" i="14"/>
  <c r="J800" i="14"/>
  <c r="A800" i="14"/>
  <c r="J799" i="14"/>
  <c r="A799" i="14"/>
  <c r="J798" i="14"/>
  <c r="A798" i="14"/>
  <c r="J797" i="14"/>
  <c r="A797" i="14"/>
  <c r="J796" i="14"/>
  <c r="A796" i="14"/>
  <c r="J795" i="14"/>
  <c r="A795" i="14"/>
  <c r="J794" i="14"/>
  <c r="A794" i="14"/>
  <c r="J793" i="14"/>
  <c r="A793" i="14"/>
  <c r="J792" i="14"/>
  <c r="A792" i="14"/>
  <c r="J791" i="14"/>
  <c r="A791" i="14"/>
  <c r="J790" i="14"/>
  <c r="A790" i="14"/>
  <c r="J789" i="14"/>
  <c r="A789" i="14"/>
  <c r="J788" i="14"/>
  <c r="A788" i="14"/>
  <c r="J787" i="14"/>
  <c r="A787" i="14"/>
  <c r="J786" i="14"/>
  <c r="A786" i="14"/>
  <c r="J785" i="14"/>
  <c r="A785" i="14"/>
  <c r="J784" i="14"/>
  <c r="A784" i="14"/>
  <c r="J783" i="14"/>
  <c r="A783" i="14"/>
  <c r="J782" i="14"/>
  <c r="A782" i="14"/>
  <c r="J781" i="14"/>
  <c r="A781" i="14"/>
  <c r="J780" i="14"/>
  <c r="A780" i="14"/>
  <c r="J779" i="14"/>
  <c r="A779" i="14"/>
  <c r="J778" i="14"/>
  <c r="A778" i="14"/>
  <c r="J777" i="14"/>
  <c r="A777" i="14"/>
  <c r="J776" i="14"/>
  <c r="A776" i="14"/>
  <c r="J775" i="14"/>
  <c r="A775" i="14"/>
  <c r="J774" i="14"/>
  <c r="A774" i="14"/>
  <c r="J773" i="14"/>
  <c r="A773" i="14"/>
  <c r="J772" i="14"/>
  <c r="A772" i="14"/>
  <c r="J771" i="14"/>
  <c r="A771" i="14"/>
  <c r="J770" i="14"/>
  <c r="A770" i="14"/>
  <c r="J769" i="14"/>
  <c r="A769" i="14"/>
  <c r="J768" i="14"/>
  <c r="A768" i="14"/>
  <c r="J767" i="14"/>
  <c r="A767" i="14"/>
  <c r="J766" i="14"/>
  <c r="A766" i="14"/>
  <c r="J765" i="14"/>
  <c r="A765" i="14"/>
  <c r="J764" i="14"/>
  <c r="A764" i="14"/>
  <c r="J763" i="14"/>
  <c r="A763" i="14"/>
  <c r="J762" i="14"/>
  <c r="A762" i="14"/>
  <c r="J761" i="14"/>
  <c r="A761" i="14"/>
  <c r="J760" i="14"/>
  <c r="A760" i="14"/>
  <c r="J759" i="14"/>
  <c r="A759" i="14"/>
  <c r="J758" i="14"/>
  <c r="A758" i="14"/>
  <c r="J757" i="14"/>
  <c r="A757" i="14"/>
  <c r="J756" i="14"/>
  <c r="A756" i="14"/>
  <c r="J755" i="14"/>
  <c r="A755" i="14"/>
  <c r="J754" i="14"/>
  <c r="A754" i="14"/>
  <c r="J753" i="14"/>
  <c r="A753" i="14"/>
  <c r="J752" i="14"/>
  <c r="A752" i="14"/>
  <c r="J751" i="14"/>
  <c r="A751" i="14"/>
  <c r="J750" i="14"/>
  <c r="A750" i="14"/>
  <c r="J749" i="14"/>
  <c r="A749" i="14"/>
  <c r="J748" i="14"/>
  <c r="A748" i="14"/>
  <c r="J747" i="14"/>
  <c r="A747" i="14"/>
  <c r="J746" i="14"/>
  <c r="A746" i="14"/>
  <c r="J745" i="14"/>
  <c r="A745" i="14"/>
  <c r="J744" i="14"/>
  <c r="A744" i="14"/>
  <c r="J743" i="14"/>
  <c r="A743" i="14"/>
  <c r="J742" i="14"/>
  <c r="A742" i="14"/>
  <c r="J741" i="14"/>
  <c r="A741" i="14"/>
  <c r="J740" i="14"/>
  <c r="A740" i="14"/>
  <c r="J739" i="14"/>
  <c r="A739" i="14"/>
  <c r="J738" i="14"/>
  <c r="A738" i="14"/>
  <c r="J737" i="14"/>
  <c r="A737" i="14"/>
  <c r="J736" i="14"/>
  <c r="A736" i="14"/>
  <c r="J735" i="14"/>
  <c r="A735" i="14"/>
  <c r="J734" i="14"/>
  <c r="A734" i="14"/>
  <c r="J733" i="14"/>
  <c r="A733" i="14"/>
  <c r="J732" i="14"/>
  <c r="A732" i="14"/>
  <c r="J731" i="14"/>
  <c r="A731" i="14"/>
  <c r="J730" i="14"/>
  <c r="A730" i="14"/>
  <c r="J729" i="14"/>
  <c r="A729" i="14"/>
  <c r="J728" i="14"/>
  <c r="A728" i="14"/>
  <c r="J727" i="14"/>
  <c r="A727" i="14"/>
  <c r="J726" i="14"/>
  <c r="A726" i="14"/>
  <c r="J725" i="14"/>
  <c r="A725" i="14"/>
  <c r="J724" i="14"/>
  <c r="A724" i="14"/>
  <c r="J723" i="14"/>
  <c r="A723" i="14"/>
  <c r="J722" i="14"/>
  <c r="A722" i="14"/>
  <c r="J721" i="14"/>
  <c r="A721" i="14"/>
  <c r="J720" i="14"/>
  <c r="A720" i="14"/>
  <c r="J719" i="14"/>
  <c r="A719" i="14"/>
  <c r="J718" i="14"/>
  <c r="A718" i="14"/>
  <c r="J717" i="14"/>
  <c r="A717" i="14"/>
  <c r="J716" i="14"/>
  <c r="A716" i="14"/>
  <c r="J715" i="14"/>
  <c r="A715" i="14"/>
  <c r="J714" i="14"/>
  <c r="A714" i="14"/>
  <c r="J713" i="14"/>
  <c r="A713" i="14"/>
  <c r="J712" i="14"/>
  <c r="A712" i="14"/>
  <c r="J711" i="14"/>
  <c r="A711" i="14"/>
  <c r="J710" i="14"/>
  <c r="A710" i="14"/>
  <c r="J709" i="14"/>
  <c r="A709" i="14"/>
  <c r="J708" i="14"/>
  <c r="A708" i="14"/>
  <c r="J707" i="14"/>
  <c r="A707" i="14"/>
  <c r="J706" i="14"/>
  <c r="A706" i="14"/>
  <c r="J705" i="14"/>
  <c r="A705" i="14"/>
  <c r="J704" i="14"/>
  <c r="A704" i="14"/>
  <c r="J703" i="14"/>
  <c r="A703" i="14"/>
  <c r="J702" i="14"/>
  <c r="A702" i="14"/>
  <c r="J701" i="14"/>
  <c r="A701" i="14"/>
  <c r="J700" i="14"/>
  <c r="A700" i="14"/>
  <c r="J699" i="14"/>
  <c r="A699" i="14"/>
  <c r="J698" i="14"/>
  <c r="A698" i="14"/>
  <c r="J697" i="14"/>
  <c r="A697" i="14"/>
  <c r="J696" i="14"/>
  <c r="A696" i="14"/>
  <c r="J695" i="14"/>
  <c r="A695" i="14"/>
  <c r="J694" i="14"/>
  <c r="A694" i="14"/>
  <c r="J693" i="14"/>
  <c r="A693" i="14"/>
  <c r="J692" i="14"/>
  <c r="A692" i="14"/>
  <c r="J691" i="14"/>
  <c r="A691" i="14"/>
  <c r="J690" i="14"/>
  <c r="A690" i="14"/>
  <c r="J689" i="14"/>
  <c r="A689" i="14"/>
  <c r="J688" i="14"/>
  <c r="A688" i="14"/>
  <c r="J687" i="14"/>
  <c r="A687" i="14"/>
  <c r="J686" i="14"/>
  <c r="A686" i="14"/>
  <c r="J685" i="14"/>
  <c r="A685" i="14"/>
  <c r="J684" i="14"/>
  <c r="A684" i="14"/>
  <c r="J683" i="14"/>
  <c r="A683" i="14"/>
  <c r="J682" i="14"/>
  <c r="A682" i="14"/>
  <c r="J681" i="14"/>
  <c r="A681" i="14"/>
  <c r="J680" i="14"/>
  <c r="A680" i="14"/>
  <c r="J679" i="14"/>
  <c r="A679" i="14"/>
  <c r="J678" i="14"/>
  <c r="A678" i="14"/>
  <c r="J677" i="14"/>
  <c r="A677" i="14"/>
  <c r="J676" i="14"/>
  <c r="A676" i="14"/>
  <c r="J675" i="14"/>
  <c r="A675" i="14"/>
  <c r="J674" i="14"/>
  <c r="A674" i="14"/>
  <c r="J673" i="14"/>
  <c r="A673" i="14"/>
  <c r="J672" i="14"/>
  <c r="A672" i="14"/>
  <c r="J671" i="14"/>
  <c r="A671" i="14"/>
  <c r="J670" i="14"/>
  <c r="A670" i="14"/>
  <c r="J669" i="14"/>
  <c r="A669" i="14"/>
  <c r="J668" i="14"/>
  <c r="A668" i="14"/>
  <c r="J667" i="14"/>
  <c r="A667" i="14"/>
  <c r="J666" i="14"/>
  <c r="A666" i="14"/>
  <c r="J665" i="14"/>
  <c r="A665" i="14"/>
  <c r="J664" i="14"/>
  <c r="A664" i="14"/>
  <c r="J663" i="14"/>
  <c r="A663" i="14"/>
  <c r="J662" i="14"/>
  <c r="A662" i="14"/>
  <c r="J661" i="14"/>
  <c r="A661" i="14"/>
  <c r="J660" i="14"/>
  <c r="A660" i="14"/>
  <c r="J659" i="14"/>
  <c r="A659" i="14"/>
  <c r="J658" i="14"/>
  <c r="A658" i="14"/>
  <c r="J657" i="14"/>
  <c r="A657" i="14"/>
  <c r="J656" i="14"/>
  <c r="A656" i="14"/>
  <c r="J655" i="14"/>
  <c r="A655" i="14"/>
  <c r="J654" i="14"/>
  <c r="A654" i="14"/>
  <c r="J653" i="14"/>
  <c r="A653" i="14"/>
  <c r="J652" i="14"/>
  <c r="A652" i="14"/>
  <c r="J651" i="14"/>
  <c r="A651" i="14"/>
  <c r="J650" i="14"/>
  <c r="A650" i="14"/>
  <c r="J649" i="14"/>
  <c r="A649" i="14"/>
  <c r="J648" i="14"/>
  <c r="A648" i="14"/>
  <c r="J647" i="14"/>
  <c r="A647" i="14"/>
  <c r="J646" i="14"/>
  <c r="A646" i="14"/>
  <c r="J645" i="14"/>
  <c r="A645" i="14"/>
  <c r="J644" i="14"/>
  <c r="A644" i="14"/>
  <c r="J643" i="14"/>
  <c r="A643" i="14"/>
  <c r="J642" i="14"/>
  <c r="A642" i="14"/>
  <c r="J641" i="14"/>
  <c r="A641" i="14"/>
  <c r="J640" i="14"/>
  <c r="A640" i="14"/>
  <c r="J639" i="14"/>
  <c r="A639" i="14"/>
  <c r="J638" i="14"/>
  <c r="A638" i="14"/>
  <c r="J637" i="14"/>
  <c r="A637" i="14"/>
  <c r="J636" i="14"/>
  <c r="A636" i="14"/>
  <c r="J635" i="14"/>
  <c r="A635" i="14"/>
  <c r="J634" i="14"/>
  <c r="A634" i="14"/>
  <c r="J633" i="14"/>
  <c r="A633" i="14"/>
  <c r="J632" i="14"/>
  <c r="A632" i="14"/>
  <c r="J631" i="14"/>
  <c r="A631" i="14"/>
  <c r="J630" i="14"/>
  <c r="A630" i="14"/>
  <c r="J629" i="14"/>
  <c r="A629" i="14"/>
  <c r="J628" i="14"/>
  <c r="A628" i="14"/>
  <c r="J627" i="14"/>
  <c r="A627" i="14"/>
  <c r="J626" i="14"/>
  <c r="A626" i="14"/>
  <c r="J625" i="14"/>
  <c r="A625" i="14"/>
  <c r="J624" i="14"/>
  <c r="A624" i="14"/>
  <c r="J623" i="14"/>
  <c r="A623" i="14"/>
  <c r="J622" i="14"/>
  <c r="A622" i="14"/>
  <c r="J621" i="14"/>
  <c r="A621" i="14"/>
  <c r="J620" i="14"/>
  <c r="A620" i="14"/>
  <c r="J619" i="14"/>
  <c r="A619" i="14"/>
  <c r="J618" i="14"/>
  <c r="A618" i="14"/>
  <c r="J617" i="14"/>
  <c r="A617" i="14"/>
  <c r="J616" i="14"/>
  <c r="A616" i="14"/>
  <c r="J615" i="14"/>
  <c r="A615" i="14"/>
  <c r="J614" i="14"/>
  <c r="A614" i="14"/>
  <c r="J613" i="14"/>
  <c r="A613" i="14"/>
  <c r="J612" i="14"/>
  <c r="A612" i="14"/>
  <c r="J611" i="14"/>
  <c r="A611" i="14"/>
  <c r="J610" i="14"/>
  <c r="A610" i="14"/>
  <c r="J609" i="14"/>
  <c r="A609" i="14"/>
  <c r="J608" i="14"/>
  <c r="A608" i="14"/>
  <c r="J607" i="14"/>
  <c r="A607" i="14"/>
  <c r="J606" i="14"/>
  <c r="A606" i="14"/>
  <c r="J605" i="14"/>
  <c r="A605" i="14"/>
  <c r="J604" i="14"/>
  <c r="A604" i="14"/>
  <c r="J603" i="14"/>
  <c r="A603" i="14"/>
  <c r="J602" i="14"/>
  <c r="A602" i="14"/>
  <c r="J601" i="14"/>
  <c r="A601" i="14"/>
  <c r="J600" i="14"/>
  <c r="A600" i="14"/>
  <c r="J599" i="14"/>
  <c r="A599" i="14"/>
  <c r="J598" i="14"/>
  <c r="A598" i="14"/>
  <c r="J597" i="14"/>
  <c r="A597" i="14"/>
  <c r="J596" i="14"/>
  <c r="A596" i="14"/>
  <c r="J595" i="14"/>
  <c r="A595" i="14"/>
  <c r="J594" i="14"/>
  <c r="A594" i="14"/>
  <c r="J593" i="14"/>
  <c r="A593" i="14"/>
  <c r="J592" i="14"/>
  <c r="A592" i="14"/>
  <c r="J591" i="14"/>
  <c r="A591" i="14"/>
  <c r="J590" i="14"/>
  <c r="A590" i="14"/>
  <c r="J589" i="14"/>
  <c r="A589" i="14"/>
  <c r="J588" i="14"/>
  <c r="A588" i="14"/>
  <c r="J587" i="14"/>
  <c r="A587" i="14"/>
  <c r="J586" i="14"/>
  <c r="A586" i="14"/>
  <c r="J585" i="14"/>
  <c r="A585" i="14"/>
  <c r="J584" i="14"/>
  <c r="A584" i="14"/>
  <c r="J583" i="14"/>
  <c r="A583" i="14"/>
  <c r="J582" i="14"/>
  <c r="A582" i="14"/>
  <c r="J581" i="14"/>
  <c r="A581" i="14"/>
  <c r="J580" i="14"/>
  <c r="A580" i="14"/>
  <c r="J579" i="14"/>
  <c r="A579" i="14"/>
  <c r="J578" i="14"/>
  <c r="A578" i="14"/>
  <c r="J577" i="14"/>
  <c r="A577" i="14"/>
  <c r="J576" i="14"/>
  <c r="A576" i="14"/>
  <c r="J575" i="14"/>
  <c r="A575" i="14"/>
  <c r="J574" i="14"/>
  <c r="A574" i="14"/>
  <c r="J573" i="14"/>
  <c r="A573" i="14"/>
  <c r="J572" i="14"/>
  <c r="A572" i="14"/>
  <c r="J571" i="14"/>
  <c r="A571" i="14"/>
  <c r="J570" i="14"/>
  <c r="A570" i="14"/>
  <c r="J569" i="14"/>
  <c r="A569" i="14"/>
  <c r="J568" i="14"/>
  <c r="A568" i="14"/>
  <c r="J567" i="14"/>
  <c r="A567" i="14"/>
  <c r="J566" i="14"/>
  <c r="A566" i="14"/>
  <c r="J565" i="14"/>
  <c r="A565" i="14"/>
  <c r="J564" i="14"/>
  <c r="A564" i="14"/>
  <c r="J563" i="14"/>
  <c r="A563" i="14"/>
  <c r="J562" i="14"/>
  <c r="A562" i="14"/>
  <c r="J561" i="14"/>
  <c r="A561" i="14"/>
  <c r="J560" i="14"/>
  <c r="A560" i="14"/>
  <c r="J559" i="14"/>
  <c r="A559" i="14"/>
  <c r="J558" i="14"/>
  <c r="A558" i="14"/>
  <c r="J557" i="14"/>
  <c r="A557" i="14"/>
  <c r="J556" i="14"/>
  <c r="A556" i="14"/>
  <c r="J555" i="14"/>
  <c r="A555" i="14"/>
  <c r="J554" i="14"/>
  <c r="A554" i="14"/>
  <c r="J553" i="14"/>
  <c r="A553" i="14"/>
  <c r="J552" i="14"/>
  <c r="A552" i="14"/>
  <c r="J551" i="14"/>
  <c r="A551" i="14"/>
  <c r="J550" i="14"/>
  <c r="A550" i="14"/>
  <c r="J549" i="14"/>
  <c r="A549" i="14"/>
  <c r="J548" i="14"/>
  <c r="A548" i="14"/>
  <c r="J547" i="14"/>
  <c r="A547" i="14"/>
  <c r="J546" i="14"/>
  <c r="A546" i="14"/>
  <c r="J545" i="14"/>
  <c r="A545" i="14"/>
  <c r="J544" i="14"/>
  <c r="A544" i="14"/>
  <c r="J543" i="14"/>
  <c r="A543" i="14"/>
  <c r="J542" i="14"/>
  <c r="A542" i="14"/>
  <c r="J541" i="14"/>
  <c r="A541" i="14"/>
  <c r="J540" i="14"/>
  <c r="A540" i="14"/>
  <c r="J539" i="14"/>
  <c r="A539" i="14"/>
  <c r="J538" i="14"/>
  <c r="A538" i="14"/>
  <c r="J537" i="14"/>
  <c r="A537" i="14"/>
  <c r="J536" i="14"/>
  <c r="A536" i="14"/>
  <c r="J535" i="14"/>
  <c r="A535" i="14"/>
  <c r="J534" i="14"/>
  <c r="A534" i="14"/>
  <c r="J533" i="14"/>
  <c r="A533" i="14"/>
  <c r="J532" i="14"/>
  <c r="A532" i="14"/>
  <c r="J531" i="14"/>
  <c r="A531" i="14"/>
  <c r="J530" i="14"/>
  <c r="A530" i="14"/>
  <c r="J529" i="14"/>
  <c r="A529" i="14"/>
  <c r="J528" i="14"/>
  <c r="A528" i="14"/>
  <c r="J527" i="14"/>
  <c r="A527" i="14"/>
  <c r="J526" i="14"/>
  <c r="A526" i="14"/>
  <c r="J525" i="14"/>
  <c r="A525" i="14"/>
  <c r="J524" i="14"/>
  <c r="A524" i="14"/>
  <c r="J523" i="14"/>
  <c r="A523" i="14"/>
  <c r="J522" i="14"/>
  <c r="A522" i="14"/>
  <c r="J521" i="14"/>
  <c r="A521" i="14"/>
  <c r="J520" i="14"/>
  <c r="A520" i="14"/>
  <c r="J519" i="14"/>
  <c r="A519" i="14"/>
  <c r="J518" i="14"/>
  <c r="A518" i="14"/>
  <c r="J517" i="14"/>
  <c r="A517" i="14"/>
  <c r="J516" i="14"/>
  <c r="A516" i="14"/>
  <c r="J515" i="14"/>
  <c r="A515" i="14"/>
  <c r="J514" i="14"/>
  <c r="A514" i="14"/>
  <c r="J513" i="14"/>
  <c r="A513" i="14"/>
  <c r="J512" i="14"/>
  <c r="A512" i="14"/>
  <c r="J511" i="14"/>
  <c r="A511" i="14"/>
  <c r="J510" i="14"/>
  <c r="A510" i="14"/>
  <c r="J509" i="14"/>
  <c r="A509" i="14"/>
  <c r="J508" i="14"/>
  <c r="A508" i="14"/>
  <c r="J507" i="14"/>
  <c r="A507" i="14"/>
  <c r="J506" i="14"/>
  <c r="A506" i="14"/>
  <c r="J505" i="14"/>
  <c r="A505" i="14"/>
  <c r="J504" i="14"/>
  <c r="A504" i="14"/>
  <c r="J503" i="14"/>
  <c r="A503" i="14"/>
  <c r="J502" i="14"/>
  <c r="A502" i="14"/>
  <c r="J501" i="14"/>
  <c r="A501" i="14"/>
  <c r="J500" i="14"/>
  <c r="A500" i="14"/>
  <c r="J499" i="14"/>
  <c r="A499" i="14"/>
  <c r="J498" i="14"/>
  <c r="A498" i="14"/>
  <c r="J497" i="14"/>
  <c r="A497" i="14"/>
  <c r="J496" i="14"/>
  <c r="A496" i="14"/>
  <c r="J495" i="14"/>
  <c r="A495" i="14"/>
  <c r="J494" i="14"/>
  <c r="A494" i="14"/>
  <c r="J493" i="14"/>
  <c r="A493" i="14"/>
  <c r="J492" i="14"/>
  <c r="A492" i="14"/>
  <c r="J491" i="14"/>
  <c r="A491" i="14"/>
  <c r="J490" i="14"/>
  <c r="A490" i="14"/>
  <c r="J489" i="14"/>
  <c r="A489" i="14"/>
  <c r="J488" i="14"/>
  <c r="A488" i="14"/>
  <c r="J487" i="14"/>
  <c r="A487" i="14"/>
  <c r="J486" i="14"/>
  <c r="A486" i="14"/>
  <c r="J485" i="14"/>
  <c r="A485" i="14"/>
  <c r="J484" i="14"/>
  <c r="A484" i="14"/>
  <c r="J483" i="14"/>
  <c r="A483" i="14"/>
  <c r="J482" i="14"/>
  <c r="A482" i="14"/>
  <c r="J481" i="14"/>
  <c r="A481" i="14"/>
  <c r="J480" i="14"/>
  <c r="A480" i="14"/>
  <c r="J479" i="14"/>
  <c r="A479" i="14"/>
  <c r="J478" i="14"/>
  <c r="A478" i="14"/>
  <c r="J477" i="14"/>
  <c r="A477" i="14"/>
  <c r="J476" i="14"/>
  <c r="A476" i="14"/>
  <c r="J475" i="14"/>
  <c r="A475" i="14"/>
  <c r="J474" i="14"/>
  <c r="A474" i="14"/>
  <c r="J473" i="14"/>
  <c r="A473" i="14"/>
  <c r="J472" i="14"/>
  <c r="A472" i="14"/>
  <c r="J471" i="14"/>
  <c r="A471" i="14"/>
  <c r="J470" i="14"/>
  <c r="A470" i="14"/>
  <c r="J469" i="14"/>
  <c r="A469" i="14"/>
  <c r="J468" i="14"/>
  <c r="A468" i="14"/>
  <c r="J467" i="14"/>
  <c r="A467" i="14"/>
  <c r="J466" i="14"/>
  <c r="A466" i="14"/>
  <c r="J465" i="14"/>
  <c r="A465" i="14"/>
  <c r="J464" i="14"/>
  <c r="A464" i="14"/>
  <c r="J463" i="14"/>
  <c r="A463" i="14"/>
  <c r="J462" i="14"/>
  <c r="A462" i="14"/>
  <c r="J461" i="14"/>
  <c r="A461" i="14"/>
  <c r="J460" i="14"/>
  <c r="A460" i="14"/>
  <c r="J459" i="14"/>
  <c r="A459" i="14"/>
  <c r="J458" i="14"/>
  <c r="A458" i="14"/>
  <c r="J457" i="14"/>
  <c r="A457" i="14"/>
  <c r="J456" i="14"/>
  <c r="A456" i="14"/>
  <c r="J455" i="14"/>
  <c r="A455" i="14"/>
  <c r="J454" i="14"/>
  <c r="A454" i="14"/>
  <c r="J453" i="14"/>
  <c r="A453" i="14"/>
  <c r="J452" i="14"/>
  <c r="A452" i="14"/>
  <c r="J451" i="14"/>
  <c r="A451" i="14"/>
  <c r="J450" i="14"/>
  <c r="A450" i="14"/>
  <c r="J449" i="14"/>
  <c r="A449" i="14"/>
  <c r="J448" i="14"/>
  <c r="A448" i="14"/>
  <c r="J447" i="14"/>
  <c r="A447" i="14"/>
  <c r="J446" i="14"/>
  <c r="A446" i="14"/>
  <c r="J445" i="14"/>
  <c r="A445" i="14"/>
  <c r="J444" i="14"/>
  <c r="A444" i="14"/>
  <c r="J443" i="14"/>
  <c r="A443" i="14"/>
  <c r="J442" i="14"/>
  <c r="A442" i="14"/>
  <c r="J441" i="14"/>
  <c r="A441" i="14"/>
  <c r="J440" i="14"/>
  <c r="A440" i="14"/>
  <c r="J439" i="14"/>
  <c r="A439" i="14"/>
  <c r="J438" i="14"/>
  <c r="A438" i="14"/>
  <c r="J437" i="14"/>
  <c r="A437" i="14"/>
  <c r="J436" i="14"/>
  <c r="A436" i="14"/>
  <c r="J435" i="14"/>
  <c r="A435" i="14"/>
  <c r="J434" i="14"/>
  <c r="A434" i="14"/>
  <c r="J433" i="14"/>
  <c r="A433" i="14"/>
  <c r="J432" i="14"/>
  <c r="A432" i="14"/>
  <c r="J431" i="14"/>
  <c r="A431" i="14"/>
  <c r="J430" i="14"/>
  <c r="A430" i="14"/>
  <c r="J429" i="14"/>
  <c r="A429" i="14"/>
  <c r="J428" i="14"/>
  <c r="A428" i="14"/>
  <c r="J427" i="14"/>
  <c r="A427" i="14"/>
  <c r="J426" i="14"/>
  <c r="A426" i="14"/>
  <c r="J425" i="14"/>
  <c r="A425" i="14"/>
  <c r="J424" i="14"/>
  <c r="A424" i="14"/>
  <c r="J423" i="14"/>
  <c r="A423" i="14"/>
  <c r="J422" i="14"/>
  <c r="A422" i="14"/>
  <c r="J421" i="14"/>
  <c r="A421" i="14"/>
  <c r="J420" i="14"/>
  <c r="A420" i="14"/>
  <c r="J419" i="14"/>
  <c r="A419" i="14"/>
  <c r="J418" i="14"/>
  <c r="A418" i="14"/>
  <c r="J417" i="14"/>
  <c r="A417" i="14"/>
  <c r="J416" i="14"/>
  <c r="A416" i="14"/>
  <c r="J415" i="14"/>
  <c r="A415" i="14"/>
  <c r="J414" i="14"/>
  <c r="A414" i="14"/>
  <c r="J413" i="14"/>
  <c r="A413" i="14"/>
  <c r="J412" i="14"/>
  <c r="A412" i="14"/>
  <c r="J411" i="14"/>
  <c r="A411" i="14"/>
  <c r="J410" i="14"/>
  <c r="A410" i="14"/>
  <c r="J409" i="14"/>
  <c r="A409" i="14"/>
  <c r="J408" i="14"/>
  <c r="A408" i="14"/>
  <c r="J407" i="14"/>
  <c r="A407" i="14"/>
  <c r="J406" i="14"/>
  <c r="A406" i="14"/>
  <c r="J405" i="14"/>
  <c r="A405" i="14"/>
  <c r="J404" i="14"/>
  <c r="A404" i="14"/>
  <c r="J403" i="14"/>
  <c r="A403" i="14"/>
  <c r="J402" i="14"/>
  <c r="A402" i="14"/>
  <c r="J401" i="14"/>
  <c r="A401" i="14"/>
  <c r="J400" i="14"/>
  <c r="A400" i="14"/>
  <c r="J399" i="14"/>
  <c r="A399" i="14"/>
  <c r="J398" i="14"/>
  <c r="A398" i="14"/>
  <c r="J397" i="14"/>
  <c r="A397" i="14"/>
  <c r="J396" i="14"/>
  <c r="A396" i="14"/>
  <c r="J395" i="14"/>
  <c r="A395" i="14"/>
  <c r="J394" i="14"/>
  <c r="A394" i="14"/>
  <c r="J393" i="14"/>
  <c r="A393" i="14"/>
  <c r="J392" i="14"/>
  <c r="A392" i="14"/>
  <c r="J391" i="14"/>
  <c r="A391" i="14"/>
  <c r="J390" i="14"/>
  <c r="A390" i="14"/>
  <c r="J389" i="14"/>
  <c r="A389" i="14"/>
  <c r="J388" i="14"/>
  <c r="A388" i="14"/>
  <c r="J387" i="14"/>
  <c r="A387" i="14"/>
  <c r="J386" i="14"/>
  <c r="A386" i="14"/>
  <c r="J385" i="14"/>
  <c r="A385" i="14"/>
  <c r="J384" i="14"/>
  <c r="A384" i="14"/>
  <c r="J383" i="14"/>
  <c r="A383" i="14"/>
  <c r="J382" i="14"/>
  <c r="A382" i="14"/>
  <c r="J381" i="14"/>
  <c r="A381" i="14"/>
  <c r="J380" i="14"/>
  <c r="A380" i="14"/>
  <c r="J379" i="14"/>
  <c r="A379" i="14"/>
  <c r="J378" i="14"/>
  <c r="A378" i="14"/>
  <c r="J377" i="14"/>
  <c r="A377" i="14"/>
  <c r="J376" i="14"/>
  <c r="A376" i="14"/>
  <c r="J375" i="14"/>
  <c r="A375" i="14"/>
  <c r="J374" i="14"/>
  <c r="A374" i="14"/>
  <c r="J373" i="14"/>
  <c r="A373" i="14"/>
  <c r="J372" i="14"/>
  <c r="A372" i="14"/>
  <c r="J371" i="14"/>
  <c r="A371" i="14"/>
  <c r="J370" i="14"/>
  <c r="A370" i="14"/>
  <c r="J369" i="14"/>
  <c r="A369" i="14"/>
  <c r="J368" i="14"/>
  <c r="A368" i="14"/>
  <c r="J367" i="14"/>
  <c r="A367" i="14"/>
  <c r="J366" i="14"/>
  <c r="A366" i="14"/>
  <c r="J365" i="14"/>
  <c r="A365" i="14"/>
  <c r="J364" i="14"/>
  <c r="A364" i="14"/>
  <c r="J363" i="14"/>
  <c r="A363" i="14"/>
  <c r="J362" i="14"/>
  <c r="A362" i="14"/>
  <c r="J361" i="14"/>
  <c r="A361" i="14"/>
  <c r="J360" i="14"/>
  <c r="A360" i="14"/>
  <c r="J359" i="14"/>
  <c r="A359" i="14"/>
  <c r="J358" i="14"/>
  <c r="A358" i="14"/>
  <c r="J357" i="14"/>
  <c r="A357" i="14"/>
  <c r="J356" i="14"/>
  <c r="A356" i="14"/>
  <c r="J355" i="14"/>
  <c r="A355" i="14"/>
  <c r="J354" i="14"/>
  <c r="A354" i="14"/>
  <c r="J353" i="14"/>
  <c r="A353" i="14"/>
  <c r="J352" i="14"/>
  <c r="A352" i="14"/>
  <c r="J351" i="14"/>
  <c r="A351" i="14"/>
  <c r="J350" i="14"/>
  <c r="A350" i="14"/>
  <c r="J349" i="14"/>
  <c r="A349" i="14"/>
  <c r="J348" i="14"/>
  <c r="A348" i="14"/>
  <c r="J347" i="14"/>
  <c r="A347" i="14"/>
  <c r="J346" i="14"/>
  <c r="A346" i="14"/>
  <c r="J345" i="14"/>
  <c r="A345" i="14"/>
  <c r="J344" i="14"/>
  <c r="A344" i="14"/>
  <c r="J343" i="14"/>
  <c r="A343" i="14"/>
  <c r="J342" i="14"/>
  <c r="A342" i="14"/>
  <c r="J341" i="14"/>
  <c r="A341" i="14"/>
  <c r="J340" i="14"/>
  <c r="A340" i="14"/>
  <c r="J339" i="14"/>
  <c r="A339" i="14"/>
  <c r="J338" i="14"/>
  <c r="A338" i="14"/>
  <c r="J337" i="14"/>
  <c r="A337" i="14"/>
  <c r="J336" i="14"/>
  <c r="A336" i="14"/>
  <c r="J335" i="14"/>
  <c r="A335" i="14"/>
  <c r="J334" i="14"/>
  <c r="A334" i="14"/>
  <c r="J333" i="14"/>
  <c r="A333" i="14"/>
  <c r="J332" i="14"/>
  <c r="A332" i="14"/>
  <c r="J331" i="14"/>
  <c r="A331" i="14"/>
  <c r="J330" i="14"/>
  <c r="A330" i="14"/>
  <c r="J329" i="14"/>
  <c r="A329" i="14"/>
  <c r="J328" i="14"/>
  <c r="A328" i="14"/>
  <c r="J327" i="14"/>
  <c r="A327" i="14"/>
  <c r="J326" i="14"/>
  <c r="A326" i="14"/>
  <c r="J325" i="14"/>
  <c r="A325" i="14"/>
  <c r="J324" i="14"/>
  <c r="A324" i="14"/>
  <c r="J323" i="14"/>
  <c r="A323" i="14"/>
  <c r="J322" i="14"/>
  <c r="A322" i="14"/>
  <c r="J321" i="14"/>
  <c r="A321" i="14"/>
  <c r="J320" i="14"/>
  <c r="A320" i="14"/>
  <c r="J319" i="14"/>
  <c r="A319" i="14"/>
  <c r="J318" i="14"/>
  <c r="A318" i="14"/>
  <c r="J317" i="14"/>
  <c r="A317" i="14"/>
  <c r="J316" i="14"/>
  <c r="A316" i="14"/>
  <c r="J315" i="14"/>
  <c r="A315" i="14"/>
  <c r="J314" i="14"/>
  <c r="A314" i="14"/>
  <c r="J313" i="14"/>
  <c r="A313" i="14"/>
  <c r="J312" i="14"/>
  <c r="A312" i="14"/>
  <c r="J311" i="14"/>
  <c r="A311" i="14"/>
  <c r="J310" i="14"/>
  <c r="A310" i="14"/>
  <c r="J309" i="14"/>
  <c r="A309" i="14"/>
  <c r="J308" i="14"/>
  <c r="A308" i="14"/>
  <c r="J307" i="14"/>
  <c r="A307" i="14"/>
  <c r="J306" i="14"/>
  <c r="A306" i="14"/>
  <c r="J305" i="14"/>
  <c r="A305" i="14"/>
  <c r="J304" i="14"/>
  <c r="A304" i="14"/>
  <c r="J303" i="14"/>
  <c r="A303" i="14"/>
  <c r="J302" i="14"/>
  <c r="A302" i="14"/>
  <c r="J301" i="14"/>
  <c r="A301" i="14"/>
  <c r="J300" i="14"/>
  <c r="A300" i="14"/>
  <c r="J299" i="14"/>
  <c r="A299" i="14"/>
  <c r="J298" i="14"/>
  <c r="A298" i="14"/>
  <c r="J297" i="14"/>
  <c r="A297" i="14"/>
  <c r="J296" i="14"/>
  <c r="A296" i="14"/>
  <c r="J295" i="14"/>
  <c r="A295" i="14"/>
  <c r="J294" i="14"/>
  <c r="A294" i="14"/>
  <c r="J293" i="14"/>
  <c r="A293" i="14"/>
  <c r="J292" i="14"/>
  <c r="A292" i="14"/>
  <c r="J291" i="14"/>
  <c r="A291" i="14"/>
  <c r="J290" i="14"/>
  <c r="A290" i="14"/>
  <c r="J289" i="14"/>
  <c r="A289" i="14"/>
  <c r="J288" i="14"/>
  <c r="A288" i="14"/>
  <c r="J287" i="14"/>
  <c r="A287" i="14"/>
  <c r="J286" i="14"/>
  <c r="A286" i="14"/>
  <c r="J285" i="14"/>
  <c r="A285" i="14"/>
  <c r="J284" i="14"/>
  <c r="A284" i="14"/>
  <c r="J283" i="14"/>
  <c r="A283" i="14"/>
  <c r="J282" i="14"/>
  <c r="A282" i="14"/>
  <c r="J281" i="14"/>
  <c r="A281" i="14"/>
  <c r="J280" i="14"/>
  <c r="A280" i="14"/>
  <c r="J279" i="14"/>
  <c r="A279" i="14"/>
  <c r="J278" i="14"/>
  <c r="A278" i="14"/>
  <c r="J277" i="14"/>
  <c r="A277" i="14"/>
  <c r="J276" i="14"/>
  <c r="A276" i="14"/>
  <c r="J275" i="14"/>
  <c r="A275" i="14"/>
  <c r="J274" i="14"/>
  <c r="A274" i="14"/>
  <c r="J273" i="14"/>
  <c r="A273" i="14"/>
  <c r="J272" i="14"/>
  <c r="A272" i="14"/>
  <c r="J271" i="14"/>
  <c r="A271" i="14"/>
  <c r="J270" i="14"/>
  <c r="A270" i="14"/>
  <c r="J269" i="14"/>
  <c r="A269" i="14"/>
  <c r="J268" i="14"/>
  <c r="A268" i="14"/>
  <c r="J267" i="14"/>
  <c r="A267" i="14"/>
  <c r="J266" i="14"/>
  <c r="A266" i="14"/>
  <c r="J265" i="14"/>
  <c r="A265" i="14"/>
  <c r="J264" i="14"/>
  <c r="A264" i="14"/>
  <c r="J263" i="14"/>
  <c r="A263" i="14"/>
  <c r="J262" i="14"/>
  <c r="A262" i="14"/>
  <c r="J261" i="14"/>
  <c r="A261" i="14"/>
  <c r="J260" i="14"/>
  <c r="A260" i="14"/>
  <c r="J259" i="14"/>
  <c r="A259" i="14"/>
  <c r="J258" i="14"/>
  <c r="A258" i="14"/>
  <c r="J257" i="14"/>
  <c r="A257" i="14"/>
  <c r="J256" i="14"/>
  <c r="A256" i="14"/>
  <c r="J255" i="14"/>
  <c r="A255" i="14"/>
  <c r="J254" i="14"/>
  <c r="A254" i="14"/>
  <c r="J253" i="14"/>
  <c r="A253" i="14"/>
  <c r="J252" i="14"/>
  <c r="A252" i="14"/>
  <c r="J251" i="14"/>
  <c r="A251" i="14"/>
  <c r="J250" i="14"/>
  <c r="A250" i="14"/>
  <c r="J249" i="14"/>
  <c r="A249" i="14"/>
  <c r="J248" i="14"/>
  <c r="A248" i="14"/>
  <c r="J247" i="14"/>
  <c r="A247" i="14"/>
  <c r="J246" i="14"/>
  <c r="A246" i="14"/>
  <c r="J245" i="14"/>
  <c r="A245" i="14"/>
  <c r="J244" i="14"/>
  <c r="A244" i="14"/>
  <c r="J243" i="14"/>
  <c r="A243" i="14"/>
  <c r="J242" i="14"/>
  <c r="A242" i="14"/>
  <c r="J241" i="14"/>
  <c r="A241" i="14"/>
  <c r="J240" i="14"/>
  <c r="A240" i="14"/>
  <c r="J239" i="14"/>
  <c r="A239" i="14"/>
  <c r="J238" i="14"/>
  <c r="A238" i="14"/>
  <c r="J237" i="14"/>
  <c r="A237" i="14"/>
  <c r="J236" i="14"/>
  <c r="A236" i="14"/>
  <c r="J235" i="14"/>
  <c r="A235" i="14"/>
  <c r="J234" i="14"/>
  <c r="A234" i="14"/>
  <c r="J233" i="14"/>
  <c r="A233" i="14"/>
  <c r="J232" i="14"/>
  <c r="A232" i="14"/>
  <c r="J231" i="14"/>
  <c r="A231" i="14"/>
  <c r="J230" i="14"/>
  <c r="A230" i="14"/>
  <c r="J229" i="14"/>
  <c r="A229" i="14"/>
  <c r="J228" i="14"/>
  <c r="A228" i="14"/>
  <c r="J227" i="14"/>
  <c r="A227" i="14"/>
  <c r="J226" i="14"/>
  <c r="A226" i="14"/>
  <c r="J225" i="14"/>
  <c r="A225" i="14"/>
  <c r="J224" i="14"/>
  <c r="A224" i="14"/>
  <c r="J223" i="14"/>
  <c r="A223" i="14"/>
  <c r="J222" i="14"/>
  <c r="A222" i="14"/>
  <c r="J221" i="14"/>
  <c r="A221" i="14"/>
  <c r="J220" i="14"/>
  <c r="A220" i="14"/>
  <c r="J219" i="14"/>
  <c r="A219" i="14"/>
  <c r="J218" i="14"/>
  <c r="A218" i="14"/>
  <c r="J217" i="14"/>
  <c r="A217" i="14"/>
  <c r="J216" i="14"/>
  <c r="A216" i="14"/>
  <c r="J215" i="14"/>
  <c r="A215" i="14"/>
  <c r="J214" i="14"/>
  <c r="A214" i="14"/>
  <c r="J213" i="14"/>
  <c r="A213" i="14"/>
  <c r="J212" i="14"/>
  <c r="A212" i="14"/>
  <c r="J211" i="14"/>
  <c r="A211" i="14"/>
  <c r="J210" i="14"/>
  <c r="A210" i="14"/>
  <c r="J209" i="14"/>
  <c r="A209" i="14"/>
  <c r="J208" i="14"/>
  <c r="A208" i="14"/>
  <c r="J207" i="14"/>
  <c r="A207" i="14"/>
  <c r="J206" i="14"/>
  <c r="A206" i="14"/>
  <c r="J205" i="14"/>
  <c r="A205" i="14"/>
  <c r="J204" i="14"/>
  <c r="A204" i="14"/>
  <c r="J203" i="14"/>
  <c r="A203" i="14"/>
  <c r="J202" i="14"/>
  <c r="A202" i="14"/>
  <c r="J201" i="14"/>
  <c r="A201" i="14"/>
  <c r="J200" i="14"/>
  <c r="A200" i="14"/>
  <c r="J199" i="14"/>
  <c r="A199" i="14"/>
  <c r="J198" i="14"/>
  <c r="A198" i="14"/>
  <c r="J197" i="14"/>
  <c r="A197" i="14"/>
  <c r="J196" i="14"/>
  <c r="A196" i="14"/>
  <c r="J195" i="14"/>
  <c r="A195" i="14"/>
  <c r="J194" i="14"/>
  <c r="A194" i="14"/>
  <c r="J193" i="14"/>
  <c r="A193" i="14"/>
  <c r="J192" i="14"/>
  <c r="A192" i="14"/>
  <c r="J191" i="14"/>
  <c r="A191" i="14"/>
  <c r="J190" i="14"/>
  <c r="A190" i="14"/>
  <c r="J189" i="14"/>
  <c r="A189" i="14"/>
  <c r="J188" i="14"/>
  <c r="A188" i="14"/>
  <c r="J187" i="14"/>
  <c r="A187" i="14"/>
  <c r="J186" i="14"/>
  <c r="A186" i="14"/>
  <c r="J185" i="14"/>
  <c r="A185" i="14"/>
  <c r="J184" i="14"/>
  <c r="A184" i="14"/>
  <c r="J183" i="14"/>
  <c r="A183" i="14"/>
  <c r="J182" i="14"/>
  <c r="A182" i="14"/>
  <c r="J181" i="14"/>
  <c r="A181" i="14"/>
  <c r="J180" i="14"/>
  <c r="A180" i="14"/>
  <c r="J179" i="14"/>
  <c r="A179" i="14"/>
  <c r="J178" i="14"/>
  <c r="A178" i="14"/>
  <c r="J177" i="14"/>
  <c r="A177" i="14"/>
  <c r="J176" i="14"/>
  <c r="A176" i="14"/>
  <c r="J175" i="14"/>
  <c r="A175" i="14"/>
  <c r="J174" i="14"/>
  <c r="A174" i="14"/>
  <c r="J173" i="14"/>
  <c r="A173" i="14"/>
  <c r="J172" i="14"/>
  <c r="A172" i="14"/>
  <c r="J171" i="14"/>
  <c r="A171" i="14"/>
  <c r="J170" i="14"/>
  <c r="A170" i="14"/>
  <c r="J169" i="14"/>
  <c r="A169" i="14"/>
  <c r="J168" i="14"/>
  <c r="A168" i="14"/>
  <c r="J167" i="14"/>
  <c r="A167" i="14"/>
  <c r="J166" i="14"/>
  <c r="A166" i="14"/>
  <c r="J165" i="14"/>
  <c r="A165" i="14"/>
  <c r="J164" i="14"/>
  <c r="A164" i="14"/>
  <c r="J163" i="14"/>
  <c r="A163" i="14"/>
  <c r="J162" i="14"/>
  <c r="A162" i="14"/>
  <c r="J161" i="14"/>
  <c r="A161" i="14"/>
  <c r="J160" i="14"/>
  <c r="A160" i="14"/>
  <c r="J159" i="14"/>
  <c r="A159" i="14"/>
  <c r="J158" i="14"/>
  <c r="A158" i="14"/>
  <c r="J157" i="14"/>
  <c r="A157" i="14"/>
  <c r="J156" i="14"/>
  <c r="A156" i="14"/>
  <c r="J155" i="14"/>
  <c r="A155" i="14"/>
  <c r="J154" i="14"/>
  <c r="A154" i="14"/>
  <c r="J153" i="14"/>
  <c r="A153" i="14"/>
  <c r="J152" i="14"/>
  <c r="A152" i="14"/>
  <c r="J151" i="14"/>
  <c r="A151" i="14"/>
  <c r="J150" i="14"/>
  <c r="A150" i="14"/>
  <c r="J149" i="14"/>
  <c r="A149" i="14"/>
  <c r="J148" i="14"/>
  <c r="A148" i="14"/>
  <c r="J147" i="14"/>
  <c r="A147" i="14"/>
  <c r="J146" i="14"/>
  <c r="A146" i="14"/>
  <c r="J145" i="14"/>
  <c r="A145" i="14"/>
  <c r="J144" i="14"/>
  <c r="A144" i="14"/>
  <c r="J143" i="14"/>
  <c r="A143" i="14"/>
  <c r="J142" i="14"/>
  <c r="A142" i="14"/>
  <c r="J141" i="14"/>
  <c r="A141" i="14"/>
  <c r="J140" i="14"/>
  <c r="A140" i="14"/>
  <c r="J139" i="14"/>
  <c r="A139" i="14"/>
  <c r="J138" i="14"/>
  <c r="A138" i="14"/>
  <c r="J137" i="14"/>
  <c r="A137" i="14"/>
  <c r="J136" i="14"/>
  <c r="A136" i="14"/>
  <c r="J135" i="14"/>
  <c r="A135" i="14"/>
  <c r="J134" i="14"/>
  <c r="A134" i="14"/>
  <c r="J133" i="14"/>
  <c r="A133" i="14"/>
  <c r="J132" i="14"/>
  <c r="A132" i="14"/>
  <c r="J131" i="14"/>
  <c r="A131" i="14"/>
  <c r="J130" i="14"/>
  <c r="A130" i="14"/>
  <c r="J129" i="14"/>
  <c r="A129" i="14"/>
  <c r="J128" i="14"/>
  <c r="A128" i="14"/>
  <c r="J127" i="14"/>
  <c r="A127" i="14"/>
  <c r="J126" i="14"/>
  <c r="A126" i="14"/>
  <c r="J125" i="14"/>
  <c r="A125" i="14"/>
  <c r="J124" i="14"/>
  <c r="A124" i="14"/>
  <c r="J123" i="14"/>
  <c r="A123" i="14"/>
  <c r="J122" i="14"/>
  <c r="A122" i="14"/>
  <c r="J121" i="14"/>
  <c r="A121" i="14"/>
  <c r="J120" i="14"/>
  <c r="A120" i="14"/>
  <c r="J119" i="14"/>
  <c r="A119" i="14"/>
  <c r="J118" i="14"/>
  <c r="A118" i="14"/>
  <c r="J117" i="14"/>
  <c r="A117" i="14"/>
  <c r="J116" i="14"/>
  <c r="A116" i="14"/>
  <c r="J115" i="14"/>
  <c r="A115" i="14"/>
  <c r="J114" i="14"/>
  <c r="A114" i="14"/>
  <c r="J113" i="14"/>
  <c r="A113" i="14"/>
  <c r="J112" i="14"/>
  <c r="A112" i="14"/>
  <c r="J111" i="14"/>
  <c r="A111" i="14"/>
  <c r="J110" i="14"/>
  <c r="A110" i="14"/>
  <c r="J109" i="14"/>
  <c r="A109" i="14"/>
  <c r="J108" i="14"/>
  <c r="A108" i="14"/>
  <c r="J107" i="14"/>
  <c r="A107" i="14"/>
  <c r="J106" i="14"/>
  <c r="A106" i="14"/>
  <c r="J105" i="14"/>
  <c r="A105" i="14"/>
  <c r="J104" i="14"/>
  <c r="A104" i="14"/>
  <c r="J103" i="14"/>
  <c r="A103" i="14"/>
  <c r="J102" i="14"/>
  <c r="A102" i="14"/>
  <c r="J101" i="14"/>
  <c r="A101" i="14"/>
  <c r="J100" i="14"/>
  <c r="A100" i="14"/>
  <c r="J99" i="14"/>
  <c r="A99" i="14"/>
  <c r="J98" i="14"/>
  <c r="A98" i="14"/>
  <c r="J97" i="14"/>
  <c r="A97" i="14"/>
  <c r="J96" i="14"/>
  <c r="A96" i="14"/>
  <c r="J95" i="14"/>
  <c r="A95" i="14"/>
  <c r="J94" i="14"/>
  <c r="A94" i="14"/>
  <c r="J93" i="14"/>
  <c r="A93" i="14"/>
  <c r="J92" i="14"/>
  <c r="A92" i="14"/>
  <c r="J91" i="14"/>
  <c r="A91" i="14"/>
  <c r="J90" i="14"/>
  <c r="A90" i="14"/>
  <c r="J89" i="14"/>
  <c r="A89" i="14"/>
  <c r="J88" i="14"/>
  <c r="A88" i="14"/>
  <c r="J87" i="14"/>
  <c r="A87" i="14"/>
  <c r="J86" i="14"/>
  <c r="A86" i="14"/>
  <c r="J85" i="14"/>
  <c r="A85" i="14"/>
  <c r="J84" i="14"/>
  <c r="A84" i="14"/>
  <c r="J83" i="14"/>
  <c r="A83" i="14"/>
  <c r="J82" i="14"/>
  <c r="A82" i="14"/>
  <c r="J81" i="14"/>
  <c r="A81" i="14"/>
  <c r="J80" i="14"/>
  <c r="A80" i="14"/>
  <c r="J79" i="14"/>
  <c r="A79" i="14"/>
  <c r="J78" i="14"/>
  <c r="A78" i="14"/>
  <c r="J77" i="14"/>
  <c r="A77" i="14"/>
  <c r="J76" i="14"/>
  <c r="A76" i="14"/>
  <c r="J75" i="14"/>
  <c r="A75" i="14"/>
  <c r="J74" i="14"/>
  <c r="A74" i="14"/>
  <c r="J73" i="14"/>
  <c r="A73" i="14"/>
  <c r="J72" i="14"/>
  <c r="A72" i="14"/>
  <c r="J71" i="14"/>
  <c r="A71" i="14"/>
  <c r="J70" i="14"/>
  <c r="A70" i="14"/>
  <c r="J69" i="14"/>
  <c r="A69" i="14"/>
  <c r="J68" i="14"/>
  <c r="A68" i="14"/>
  <c r="J67" i="14"/>
  <c r="A67" i="14"/>
  <c r="J66" i="14"/>
  <c r="A66" i="14"/>
  <c r="J65" i="14"/>
  <c r="A65" i="14"/>
  <c r="J64" i="14"/>
  <c r="A64" i="14"/>
  <c r="J63" i="14"/>
  <c r="A63" i="14"/>
  <c r="J62" i="14"/>
  <c r="A62" i="14"/>
  <c r="J61" i="14"/>
  <c r="A61" i="14"/>
  <c r="J60" i="14"/>
  <c r="A60" i="14"/>
  <c r="J59" i="14"/>
  <c r="A59" i="14"/>
  <c r="J58" i="14"/>
  <c r="A58" i="14"/>
  <c r="J57" i="14"/>
  <c r="A57" i="14"/>
  <c r="J56" i="14"/>
  <c r="A56" i="14"/>
  <c r="J55" i="14"/>
  <c r="A55" i="14"/>
  <c r="J54" i="14"/>
  <c r="A54" i="14"/>
  <c r="J53" i="14"/>
  <c r="A53" i="14"/>
  <c r="J52" i="14"/>
  <c r="A52" i="14"/>
  <c r="J51" i="14"/>
  <c r="A51" i="14"/>
  <c r="J50" i="14"/>
  <c r="A50" i="14"/>
  <c r="J49" i="14"/>
  <c r="A49" i="14"/>
  <c r="J48" i="14"/>
  <c r="A48" i="14"/>
  <c r="J47" i="14"/>
  <c r="A47" i="14"/>
  <c r="J46" i="14"/>
  <c r="A46" i="14"/>
  <c r="J45" i="14"/>
  <c r="A45" i="14"/>
  <c r="J44" i="14"/>
  <c r="A44" i="14"/>
  <c r="J43" i="14"/>
  <c r="A43" i="14"/>
  <c r="J42" i="14"/>
  <c r="A42" i="14"/>
  <c r="J41" i="14"/>
  <c r="A41" i="14"/>
  <c r="J40" i="14"/>
  <c r="A40" i="14"/>
  <c r="J39" i="14"/>
  <c r="A39" i="14"/>
  <c r="J38" i="14"/>
  <c r="A38" i="14"/>
  <c r="J37" i="14"/>
  <c r="A37" i="14"/>
  <c r="J36" i="14"/>
  <c r="A36" i="14"/>
  <c r="J35" i="14"/>
  <c r="A35" i="14"/>
  <c r="J34" i="14"/>
  <c r="A34" i="14"/>
  <c r="J33" i="14"/>
  <c r="A33" i="14"/>
  <c r="J32" i="14"/>
  <c r="A32" i="14"/>
  <c r="J31" i="14"/>
  <c r="A31" i="14"/>
  <c r="J30" i="14"/>
  <c r="A30" i="14"/>
  <c r="J29" i="14"/>
  <c r="A29" i="14"/>
  <c r="J28" i="14"/>
  <c r="A28" i="14"/>
  <c r="J27" i="14"/>
  <c r="A27" i="14"/>
  <c r="J26" i="14"/>
  <c r="A26" i="14"/>
  <c r="J25" i="14"/>
  <c r="A25" i="14"/>
  <c r="J24" i="14"/>
  <c r="A24" i="14"/>
  <c r="J23" i="14"/>
  <c r="A23" i="14"/>
  <c r="J22" i="14"/>
  <c r="A22" i="14"/>
  <c r="J21" i="14"/>
  <c r="A21" i="14"/>
  <c r="J20" i="14"/>
  <c r="A20" i="14"/>
  <c r="J19" i="14"/>
  <c r="A19" i="14"/>
  <c r="J18" i="14"/>
  <c r="A18" i="14"/>
  <c r="J17" i="14"/>
  <c r="A17" i="14"/>
  <c r="J16" i="14"/>
  <c r="A16" i="14"/>
  <c r="J15" i="14"/>
  <c r="A15" i="14"/>
  <c r="J14" i="14"/>
  <c r="A14" i="14"/>
  <c r="J13" i="14"/>
  <c r="A13" i="14"/>
  <c r="J12" i="14"/>
  <c r="A12" i="14"/>
  <c r="J11" i="14"/>
  <c r="A11" i="14"/>
  <c r="J10" i="14"/>
  <c r="A10" i="14"/>
  <c r="J9" i="14"/>
  <c r="A9" i="14"/>
  <c r="A8" i="14"/>
  <c r="A7" i="14"/>
  <c r="J6" i="14"/>
  <c r="A6" i="14"/>
  <c r="J5" i="14"/>
  <c r="A5" i="14"/>
  <c r="J4" i="14"/>
  <c r="A4" i="14"/>
  <c r="A2" i="14"/>
  <c r="A1" i="14"/>
  <c r="J2000" i="13"/>
  <c r="A2000" i="13"/>
  <c r="J1999" i="13"/>
  <c r="A1999" i="13"/>
  <c r="J1998" i="13"/>
  <c r="A1998" i="13"/>
  <c r="J1997" i="13"/>
  <c r="A1997" i="13"/>
  <c r="J1996" i="13"/>
  <c r="A1996" i="13"/>
  <c r="J1995" i="13"/>
  <c r="A1995" i="13"/>
  <c r="J1994" i="13"/>
  <c r="A1994" i="13"/>
  <c r="J1993" i="13"/>
  <c r="A1993" i="13"/>
  <c r="J1992" i="13"/>
  <c r="A1992" i="13"/>
  <c r="J1991" i="13"/>
  <c r="A1991" i="13"/>
  <c r="J1990" i="13"/>
  <c r="A1990" i="13"/>
  <c r="J1989" i="13"/>
  <c r="A1989" i="13"/>
  <c r="J1988" i="13"/>
  <c r="A1988" i="13"/>
  <c r="J1987" i="13"/>
  <c r="A1987" i="13"/>
  <c r="J1986" i="13"/>
  <c r="A1986" i="13"/>
  <c r="J1985" i="13"/>
  <c r="A1985" i="13"/>
  <c r="J1984" i="13"/>
  <c r="A1984" i="13"/>
  <c r="J1983" i="13"/>
  <c r="A1983" i="13"/>
  <c r="J1982" i="13"/>
  <c r="A1982" i="13"/>
  <c r="J1981" i="13"/>
  <c r="A1981" i="13"/>
  <c r="J1980" i="13"/>
  <c r="A1980" i="13"/>
  <c r="J1979" i="13"/>
  <c r="A1979" i="13"/>
  <c r="J1978" i="13"/>
  <c r="A1978" i="13"/>
  <c r="J1977" i="13"/>
  <c r="A1977" i="13"/>
  <c r="J1976" i="13"/>
  <c r="A1976" i="13"/>
  <c r="J1975" i="13"/>
  <c r="A1975" i="13"/>
  <c r="J1974" i="13"/>
  <c r="A1974" i="13"/>
  <c r="J1973" i="13"/>
  <c r="A1973" i="13"/>
  <c r="J1972" i="13"/>
  <c r="A1972" i="13"/>
  <c r="J1971" i="13"/>
  <c r="A1971" i="13"/>
  <c r="J1970" i="13"/>
  <c r="A1970" i="13"/>
  <c r="J1969" i="13"/>
  <c r="A1969" i="13"/>
  <c r="J1968" i="13"/>
  <c r="A1968" i="13"/>
  <c r="J1967" i="13"/>
  <c r="A1967" i="13"/>
  <c r="J1966" i="13"/>
  <c r="A1966" i="13"/>
  <c r="J1965" i="13"/>
  <c r="A1965" i="13"/>
  <c r="J1964" i="13"/>
  <c r="A1964" i="13"/>
  <c r="J1963" i="13"/>
  <c r="A1963" i="13"/>
  <c r="J1962" i="13"/>
  <c r="A1962" i="13"/>
  <c r="J1961" i="13"/>
  <c r="A1961" i="13"/>
  <c r="J1960" i="13"/>
  <c r="A1960" i="13"/>
  <c r="J1959" i="13"/>
  <c r="A1959" i="13"/>
  <c r="J1958" i="13"/>
  <c r="A1958" i="13"/>
  <c r="J1957" i="13"/>
  <c r="A1957" i="13"/>
  <c r="J1956" i="13"/>
  <c r="A1956" i="13"/>
  <c r="J1955" i="13"/>
  <c r="A1955" i="13"/>
  <c r="J1954" i="13"/>
  <c r="A1954" i="13"/>
  <c r="J1953" i="13"/>
  <c r="A1953" i="13"/>
  <c r="J1952" i="13"/>
  <c r="A1952" i="13"/>
  <c r="J1951" i="13"/>
  <c r="A1951" i="13"/>
  <c r="J1950" i="13"/>
  <c r="A1950" i="13"/>
  <c r="J1949" i="13"/>
  <c r="A1949" i="13"/>
  <c r="J1948" i="13"/>
  <c r="A1948" i="13"/>
  <c r="J1947" i="13"/>
  <c r="A1947" i="13"/>
  <c r="J1946" i="13"/>
  <c r="A1946" i="13"/>
  <c r="J1945" i="13"/>
  <c r="A1945" i="13"/>
  <c r="J1944" i="13"/>
  <c r="A1944" i="13"/>
  <c r="J1943" i="13"/>
  <c r="A1943" i="13"/>
  <c r="J1942" i="13"/>
  <c r="A1942" i="13"/>
  <c r="J1941" i="13"/>
  <c r="A1941" i="13"/>
  <c r="J1940" i="13"/>
  <c r="A1940" i="13"/>
  <c r="J1939" i="13"/>
  <c r="A1939" i="13"/>
  <c r="J1938" i="13"/>
  <c r="A1938" i="13"/>
  <c r="J1937" i="13"/>
  <c r="A1937" i="13"/>
  <c r="J1936" i="13"/>
  <c r="A1936" i="13"/>
  <c r="J1935" i="13"/>
  <c r="A1935" i="13"/>
  <c r="J1934" i="13"/>
  <c r="A1934" i="13"/>
  <c r="J1933" i="13"/>
  <c r="A1933" i="13"/>
  <c r="J1932" i="13"/>
  <c r="A1932" i="13"/>
  <c r="J1931" i="13"/>
  <c r="A1931" i="13"/>
  <c r="J1930" i="13"/>
  <c r="A1930" i="13"/>
  <c r="J1929" i="13"/>
  <c r="A1929" i="13"/>
  <c r="J1928" i="13"/>
  <c r="A1928" i="13"/>
  <c r="J1927" i="13"/>
  <c r="A1927" i="13"/>
  <c r="J1926" i="13"/>
  <c r="A1926" i="13"/>
  <c r="J1925" i="13"/>
  <c r="A1925" i="13"/>
  <c r="J1924" i="13"/>
  <c r="A1924" i="13"/>
  <c r="J1923" i="13"/>
  <c r="A1923" i="13"/>
  <c r="J1922" i="13"/>
  <c r="A1922" i="13"/>
  <c r="J1921" i="13"/>
  <c r="A1921" i="13"/>
  <c r="J1920" i="13"/>
  <c r="A1920" i="13"/>
  <c r="J1919" i="13"/>
  <c r="A1919" i="13"/>
  <c r="J1918" i="13"/>
  <c r="A1918" i="13"/>
  <c r="J1917" i="13"/>
  <c r="A1917" i="13"/>
  <c r="J1916" i="13"/>
  <c r="A1916" i="13"/>
  <c r="J1915" i="13"/>
  <c r="A1915" i="13"/>
  <c r="J1914" i="13"/>
  <c r="A1914" i="13"/>
  <c r="J1913" i="13"/>
  <c r="A1913" i="13"/>
  <c r="J1912" i="13"/>
  <c r="A1912" i="13"/>
  <c r="J1911" i="13"/>
  <c r="A1911" i="13"/>
  <c r="J1910" i="13"/>
  <c r="A1910" i="13"/>
  <c r="J1909" i="13"/>
  <c r="A1909" i="13"/>
  <c r="J1908" i="13"/>
  <c r="A1908" i="13"/>
  <c r="J1907" i="13"/>
  <c r="A1907" i="13"/>
  <c r="J1906" i="13"/>
  <c r="A1906" i="13"/>
  <c r="J1905" i="13"/>
  <c r="A1905" i="13"/>
  <c r="J1904" i="13"/>
  <c r="A1904" i="13"/>
  <c r="J1903" i="13"/>
  <c r="A1903" i="13"/>
  <c r="J1902" i="13"/>
  <c r="A1902" i="13"/>
  <c r="J1901" i="13"/>
  <c r="A1901" i="13"/>
  <c r="J1900" i="13"/>
  <c r="A1900" i="13"/>
  <c r="J1899" i="13"/>
  <c r="A1899" i="13"/>
  <c r="J1898" i="13"/>
  <c r="A1898" i="13"/>
  <c r="J1897" i="13"/>
  <c r="A1897" i="13"/>
  <c r="J1896" i="13"/>
  <c r="A1896" i="13"/>
  <c r="J1895" i="13"/>
  <c r="A1895" i="13"/>
  <c r="J1894" i="13"/>
  <c r="A1894" i="13"/>
  <c r="J1893" i="13"/>
  <c r="A1893" i="13"/>
  <c r="J1892" i="13"/>
  <c r="A1892" i="13"/>
  <c r="J1891" i="13"/>
  <c r="A1891" i="13"/>
  <c r="J1890" i="13"/>
  <c r="A1890" i="13"/>
  <c r="J1889" i="13"/>
  <c r="A1889" i="13"/>
  <c r="J1888" i="13"/>
  <c r="A1888" i="13"/>
  <c r="J1887" i="13"/>
  <c r="A1887" i="13"/>
  <c r="J1886" i="13"/>
  <c r="A1886" i="13"/>
  <c r="J1885" i="13"/>
  <c r="A1885" i="13"/>
  <c r="J1884" i="13"/>
  <c r="A1884" i="13"/>
  <c r="J1883" i="13"/>
  <c r="A1883" i="13"/>
  <c r="J1882" i="13"/>
  <c r="A1882" i="13"/>
  <c r="J1881" i="13"/>
  <c r="A1881" i="13"/>
  <c r="J1880" i="13"/>
  <c r="A1880" i="13"/>
  <c r="J1879" i="13"/>
  <c r="A1879" i="13"/>
  <c r="J1878" i="13"/>
  <c r="A1878" i="13"/>
  <c r="J1877" i="13"/>
  <c r="A1877" i="13"/>
  <c r="J1876" i="13"/>
  <c r="A1876" i="13"/>
  <c r="J1875" i="13"/>
  <c r="A1875" i="13"/>
  <c r="J1874" i="13"/>
  <c r="A1874" i="13"/>
  <c r="J1873" i="13"/>
  <c r="A1873" i="13"/>
  <c r="J1872" i="13"/>
  <c r="A1872" i="13"/>
  <c r="J1871" i="13"/>
  <c r="A1871" i="13"/>
  <c r="J1870" i="13"/>
  <c r="A1870" i="13"/>
  <c r="J1869" i="13"/>
  <c r="A1869" i="13"/>
  <c r="J1868" i="13"/>
  <c r="A1868" i="13"/>
  <c r="J1867" i="13"/>
  <c r="A1867" i="13"/>
  <c r="J1866" i="13"/>
  <c r="A1866" i="13"/>
  <c r="J1865" i="13"/>
  <c r="A1865" i="13"/>
  <c r="J1864" i="13"/>
  <c r="A1864" i="13"/>
  <c r="J1863" i="13"/>
  <c r="A1863" i="13"/>
  <c r="J1862" i="13"/>
  <c r="A1862" i="13"/>
  <c r="J1861" i="13"/>
  <c r="A1861" i="13"/>
  <c r="J1860" i="13"/>
  <c r="A1860" i="13"/>
  <c r="J1859" i="13"/>
  <c r="A1859" i="13"/>
  <c r="J1858" i="13"/>
  <c r="A1858" i="13"/>
  <c r="J1857" i="13"/>
  <c r="A1857" i="13"/>
  <c r="J1856" i="13"/>
  <c r="A1856" i="13"/>
  <c r="J1855" i="13"/>
  <c r="A1855" i="13"/>
  <c r="J1854" i="13"/>
  <c r="A1854" i="13"/>
  <c r="J1853" i="13"/>
  <c r="A1853" i="13"/>
  <c r="J1852" i="13"/>
  <c r="A1852" i="13"/>
  <c r="J1851" i="13"/>
  <c r="A1851" i="13"/>
  <c r="J1850" i="13"/>
  <c r="A1850" i="13"/>
  <c r="J1849" i="13"/>
  <c r="A1849" i="13"/>
  <c r="J1848" i="13"/>
  <c r="A1848" i="13"/>
  <c r="J1847" i="13"/>
  <c r="A1847" i="13"/>
  <c r="J1846" i="13"/>
  <c r="A1846" i="13"/>
  <c r="J1845" i="13"/>
  <c r="A1845" i="13"/>
  <c r="J1844" i="13"/>
  <c r="A1844" i="13"/>
  <c r="J1843" i="13"/>
  <c r="A1843" i="13"/>
  <c r="J1842" i="13"/>
  <c r="A1842" i="13"/>
  <c r="J1841" i="13"/>
  <c r="A1841" i="13"/>
  <c r="J1840" i="13"/>
  <c r="A1840" i="13"/>
  <c r="J1839" i="13"/>
  <c r="A1839" i="13"/>
  <c r="J1838" i="13"/>
  <c r="A1838" i="13"/>
  <c r="J1837" i="13"/>
  <c r="A1837" i="13"/>
  <c r="J1836" i="13"/>
  <c r="A1836" i="13"/>
  <c r="J1835" i="13"/>
  <c r="A1835" i="13"/>
  <c r="J1834" i="13"/>
  <c r="A1834" i="13"/>
  <c r="J1833" i="13"/>
  <c r="A1833" i="13"/>
  <c r="J1832" i="13"/>
  <c r="A1832" i="13"/>
  <c r="J1831" i="13"/>
  <c r="A1831" i="13"/>
  <c r="J1830" i="13"/>
  <c r="A1830" i="13"/>
  <c r="J1829" i="13"/>
  <c r="A1829" i="13"/>
  <c r="J1828" i="13"/>
  <c r="A1828" i="13"/>
  <c r="J1827" i="13"/>
  <c r="A1827" i="13"/>
  <c r="J1826" i="13"/>
  <c r="A1826" i="13"/>
  <c r="J1825" i="13"/>
  <c r="A1825" i="13"/>
  <c r="J1824" i="13"/>
  <c r="A1824" i="13"/>
  <c r="J1823" i="13"/>
  <c r="A1823" i="13"/>
  <c r="J1822" i="13"/>
  <c r="A1822" i="13"/>
  <c r="J1821" i="13"/>
  <c r="A1821" i="13"/>
  <c r="J1820" i="13"/>
  <c r="A1820" i="13"/>
  <c r="J1819" i="13"/>
  <c r="A1819" i="13"/>
  <c r="J1818" i="13"/>
  <c r="A1818" i="13"/>
  <c r="J1817" i="13"/>
  <c r="A1817" i="13"/>
  <c r="J1816" i="13"/>
  <c r="A1816" i="13"/>
  <c r="J1815" i="13"/>
  <c r="A1815" i="13"/>
  <c r="J1814" i="13"/>
  <c r="A1814" i="13"/>
  <c r="J1813" i="13"/>
  <c r="A1813" i="13"/>
  <c r="J1812" i="13"/>
  <c r="A1812" i="13"/>
  <c r="J1811" i="13"/>
  <c r="A1811" i="13"/>
  <c r="J1810" i="13"/>
  <c r="A1810" i="13"/>
  <c r="J1809" i="13"/>
  <c r="A1809" i="13"/>
  <c r="J1808" i="13"/>
  <c r="A1808" i="13"/>
  <c r="J1807" i="13"/>
  <c r="A1807" i="13"/>
  <c r="J1806" i="13"/>
  <c r="A1806" i="13"/>
  <c r="J1805" i="13"/>
  <c r="A1805" i="13"/>
  <c r="J1804" i="13"/>
  <c r="A1804" i="13"/>
  <c r="J1803" i="13"/>
  <c r="A1803" i="13"/>
  <c r="J1802" i="13"/>
  <c r="A1802" i="13"/>
  <c r="J1801" i="13"/>
  <c r="A1801" i="13"/>
  <c r="J1800" i="13"/>
  <c r="A1800" i="13"/>
  <c r="J1799" i="13"/>
  <c r="A1799" i="13"/>
  <c r="J1798" i="13"/>
  <c r="A1798" i="13"/>
  <c r="J1797" i="13"/>
  <c r="A1797" i="13"/>
  <c r="J1796" i="13"/>
  <c r="A1796" i="13"/>
  <c r="J1795" i="13"/>
  <c r="A1795" i="13"/>
  <c r="J1794" i="13"/>
  <c r="A1794" i="13"/>
  <c r="J1793" i="13"/>
  <c r="A1793" i="13"/>
  <c r="J1792" i="13"/>
  <c r="A1792" i="13"/>
  <c r="J1791" i="13"/>
  <c r="A1791" i="13"/>
  <c r="J1790" i="13"/>
  <c r="A1790" i="13"/>
  <c r="J1789" i="13"/>
  <c r="A1789" i="13"/>
  <c r="J1788" i="13"/>
  <c r="A1788" i="13"/>
  <c r="J1787" i="13"/>
  <c r="A1787" i="13"/>
  <c r="J1786" i="13"/>
  <c r="A1786" i="13"/>
  <c r="J1785" i="13"/>
  <c r="A1785" i="13"/>
  <c r="J1784" i="13"/>
  <c r="A1784" i="13"/>
  <c r="J1783" i="13"/>
  <c r="A1783" i="13"/>
  <c r="J1782" i="13"/>
  <c r="A1782" i="13"/>
  <c r="J1781" i="13"/>
  <c r="A1781" i="13"/>
  <c r="J1780" i="13"/>
  <c r="A1780" i="13"/>
  <c r="J1779" i="13"/>
  <c r="A1779" i="13"/>
  <c r="J1778" i="13"/>
  <c r="A1778" i="13"/>
  <c r="J1777" i="13"/>
  <c r="A1777" i="13"/>
  <c r="J1776" i="13"/>
  <c r="A1776" i="13"/>
  <c r="J1775" i="13"/>
  <c r="A1775" i="13"/>
  <c r="J1774" i="13"/>
  <c r="A1774" i="13"/>
  <c r="J1773" i="13"/>
  <c r="A1773" i="13"/>
  <c r="J1772" i="13"/>
  <c r="A1772" i="13"/>
  <c r="J1771" i="13"/>
  <c r="A1771" i="13"/>
  <c r="J1770" i="13"/>
  <c r="A1770" i="13"/>
  <c r="J1769" i="13"/>
  <c r="A1769" i="13"/>
  <c r="J1768" i="13"/>
  <c r="A1768" i="13"/>
  <c r="J1767" i="13"/>
  <c r="A1767" i="13"/>
  <c r="J1766" i="13"/>
  <c r="A1766" i="13"/>
  <c r="J1765" i="13"/>
  <c r="A1765" i="13"/>
  <c r="J1764" i="13"/>
  <c r="A1764" i="13"/>
  <c r="J1763" i="13"/>
  <c r="A1763" i="13"/>
  <c r="J1762" i="13"/>
  <c r="A1762" i="13"/>
  <c r="J1761" i="13"/>
  <c r="A1761" i="13"/>
  <c r="J1760" i="13"/>
  <c r="A1760" i="13"/>
  <c r="J1759" i="13"/>
  <c r="A1759" i="13"/>
  <c r="J1758" i="13"/>
  <c r="A1758" i="13"/>
  <c r="J1757" i="13"/>
  <c r="A1757" i="13"/>
  <c r="J1756" i="13"/>
  <c r="A1756" i="13"/>
  <c r="J1755" i="13"/>
  <c r="A1755" i="13"/>
  <c r="J1754" i="13"/>
  <c r="A1754" i="13"/>
  <c r="J1753" i="13"/>
  <c r="A1753" i="13"/>
  <c r="J1752" i="13"/>
  <c r="A1752" i="13"/>
  <c r="J1751" i="13"/>
  <c r="A1751" i="13"/>
  <c r="J1750" i="13"/>
  <c r="A1750" i="13"/>
  <c r="J1749" i="13"/>
  <c r="A1749" i="13"/>
  <c r="J1748" i="13"/>
  <c r="A1748" i="13"/>
  <c r="J1747" i="13"/>
  <c r="A1747" i="13"/>
  <c r="J1746" i="13"/>
  <c r="A1746" i="13"/>
  <c r="J1745" i="13"/>
  <c r="A1745" i="13"/>
  <c r="J1744" i="13"/>
  <c r="A1744" i="13"/>
  <c r="J1743" i="13"/>
  <c r="A1743" i="13"/>
  <c r="J1742" i="13"/>
  <c r="A1742" i="13"/>
  <c r="J1741" i="13"/>
  <c r="A1741" i="13"/>
  <c r="J1740" i="13"/>
  <c r="A1740" i="13"/>
  <c r="J1739" i="13"/>
  <c r="A1739" i="13"/>
  <c r="J1738" i="13"/>
  <c r="A1738" i="13"/>
  <c r="J1737" i="13"/>
  <c r="A1737" i="13"/>
  <c r="J1736" i="13"/>
  <c r="A1736" i="13"/>
  <c r="J1735" i="13"/>
  <c r="A1735" i="13"/>
  <c r="J1734" i="13"/>
  <c r="A1734" i="13"/>
  <c r="J1733" i="13"/>
  <c r="A1733" i="13"/>
  <c r="J1732" i="13"/>
  <c r="A1732" i="13"/>
  <c r="J1731" i="13"/>
  <c r="A1731" i="13"/>
  <c r="J1730" i="13"/>
  <c r="A1730" i="13"/>
  <c r="J1729" i="13"/>
  <c r="A1729" i="13"/>
  <c r="J1728" i="13"/>
  <c r="A1728" i="13"/>
  <c r="J1727" i="13"/>
  <c r="A1727" i="13"/>
  <c r="J1726" i="13"/>
  <c r="A1726" i="13"/>
  <c r="J1725" i="13"/>
  <c r="A1725" i="13"/>
  <c r="J1724" i="13"/>
  <c r="A1724" i="13"/>
  <c r="J1723" i="13"/>
  <c r="A1723" i="13"/>
  <c r="J1722" i="13"/>
  <c r="A1722" i="13"/>
  <c r="J1721" i="13"/>
  <c r="A1721" i="13"/>
  <c r="J1720" i="13"/>
  <c r="A1720" i="13"/>
  <c r="J1719" i="13"/>
  <c r="A1719" i="13"/>
  <c r="J1718" i="13"/>
  <c r="A1718" i="13"/>
  <c r="J1717" i="13"/>
  <c r="A1717" i="13"/>
  <c r="J1716" i="13"/>
  <c r="A1716" i="13"/>
  <c r="J1715" i="13"/>
  <c r="A1715" i="13"/>
  <c r="J1714" i="13"/>
  <c r="A1714" i="13"/>
  <c r="J1713" i="13"/>
  <c r="A1713" i="13"/>
  <c r="J1712" i="13"/>
  <c r="A1712" i="13"/>
  <c r="J1711" i="13"/>
  <c r="A1711" i="13"/>
  <c r="J1710" i="13"/>
  <c r="A1710" i="13"/>
  <c r="J1709" i="13"/>
  <c r="A1709" i="13"/>
  <c r="J1708" i="13"/>
  <c r="A1708" i="13"/>
  <c r="J1707" i="13"/>
  <c r="A1707" i="13"/>
  <c r="J1706" i="13"/>
  <c r="A1706" i="13"/>
  <c r="J1705" i="13"/>
  <c r="A1705" i="13"/>
  <c r="J1704" i="13"/>
  <c r="A1704" i="13"/>
  <c r="J1703" i="13"/>
  <c r="A1703" i="13"/>
  <c r="J1702" i="13"/>
  <c r="A1702" i="13"/>
  <c r="J1701" i="13"/>
  <c r="A1701" i="13"/>
  <c r="J1700" i="13"/>
  <c r="A1700" i="13"/>
  <c r="J1699" i="13"/>
  <c r="A1699" i="13"/>
  <c r="J1698" i="13"/>
  <c r="A1698" i="13"/>
  <c r="J1697" i="13"/>
  <c r="A1697" i="13"/>
  <c r="J1696" i="13"/>
  <c r="A1696" i="13"/>
  <c r="J1695" i="13"/>
  <c r="A1695" i="13"/>
  <c r="J1694" i="13"/>
  <c r="A1694" i="13"/>
  <c r="J1693" i="13"/>
  <c r="A1693" i="13"/>
  <c r="J1692" i="13"/>
  <c r="A1692" i="13"/>
  <c r="J1691" i="13"/>
  <c r="A1691" i="13"/>
  <c r="J1690" i="13"/>
  <c r="A1690" i="13"/>
  <c r="J1689" i="13"/>
  <c r="A1689" i="13"/>
  <c r="J1688" i="13"/>
  <c r="A1688" i="13"/>
  <c r="J1687" i="13"/>
  <c r="A1687" i="13"/>
  <c r="J1686" i="13"/>
  <c r="A1686" i="13"/>
  <c r="J1685" i="13"/>
  <c r="A1685" i="13"/>
  <c r="J1684" i="13"/>
  <c r="A1684" i="13"/>
  <c r="J1683" i="13"/>
  <c r="A1683" i="13"/>
  <c r="J1682" i="13"/>
  <c r="A1682" i="13"/>
  <c r="J1681" i="13"/>
  <c r="A1681" i="13"/>
  <c r="J1680" i="13"/>
  <c r="A1680" i="13"/>
  <c r="J1679" i="13"/>
  <c r="A1679" i="13"/>
  <c r="J1678" i="13"/>
  <c r="A1678" i="13"/>
  <c r="J1677" i="13"/>
  <c r="A1677" i="13"/>
  <c r="J1676" i="13"/>
  <c r="A1676" i="13"/>
  <c r="J1675" i="13"/>
  <c r="A1675" i="13"/>
  <c r="J1674" i="13"/>
  <c r="A1674" i="13"/>
  <c r="J1673" i="13"/>
  <c r="A1673" i="13"/>
  <c r="J1672" i="13"/>
  <c r="A1672" i="13"/>
  <c r="J1671" i="13"/>
  <c r="A1671" i="13"/>
  <c r="J1670" i="13"/>
  <c r="A1670" i="13"/>
  <c r="J1669" i="13"/>
  <c r="A1669" i="13"/>
  <c r="J1668" i="13"/>
  <c r="A1668" i="13"/>
  <c r="J1667" i="13"/>
  <c r="A1667" i="13"/>
  <c r="J1666" i="13"/>
  <c r="A1666" i="13"/>
  <c r="J1665" i="13"/>
  <c r="A1665" i="13"/>
  <c r="J1664" i="13"/>
  <c r="A1664" i="13"/>
  <c r="J1663" i="13"/>
  <c r="A1663" i="13"/>
  <c r="J1662" i="13"/>
  <c r="A1662" i="13"/>
  <c r="J1661" i="13"/>
  <c r="A1661" i="13"/>
  <c r="J1660" i="13"/>
  <c r="A1660" i="13"/>
  <c r="J1659" i="13"/>
  <c r="A1659" i="13"/>
  <c r="J1658" i="13"/>
  <c r="A1658" i="13"/>
  <c r="J1657" i="13"/>
  <c r="A1657" i="13"/>
  <c r="J1656" i="13"/>
  <c r="A1656" i="13"/>
  <c r="J1655" i="13"/>
  <c r="A1655" i="13"/>
  <c r="J1654" i="13"/>
  <c r="A1654" i="13"/>
  <c r="J1653" i="13"/>
  <c r="A1653" i="13"/>
  <c r="J1652" i="13"/>
  <c r="A1652" i="13"/>
  <c r="J1651" i="13"/>
  <c r="A1651" i="13"/>
  <c r="J1650" i="13"/>
  <c r="A1650" i="13"/>
  <c r="J1649" i="13"/>
  <c r="A1649" i="13"/>
  <c r="J1648" i="13"/>
  <c r="A1648" i="13"/>
  <c r="J1647" i="13"/>
  <c r="A1647" i="13"/>
  <c r="J1646" i="13"/>
  <c r="A1646" i="13"/>
  <c r="J1645" i="13"/>
  <c r="A1645" i="13"/>
  <c r="J1644" i="13"/>
  <c r="A1644" i="13"/>
  <c r="J1643" i="13"/>
  <c r="A1643" i="13"/>
  <c r="J1642" i="13"/>
  <c r="A1642" i="13"/>
  <c r="J1641" i="13"/>
  <c r="A1641" i="13"/>
  <c r="J1640" i="13"/>
  <c r="A1640" i="13"/>
  <c r="J1639" i="13"/>
  <c r="A1639" i="13"/>
  <c r="J1638" i="13"/>
  <c r="A1638" i="13"/>
  <c r="J1637" i="13"/>
  <c r="A1637" i="13"/>
  <c r="J1636" i="13"/>
  <c r="A1636" i="13"/>
  <c r="J1635" i="13"/>
  <c r="A1635" i="13"/>
  <c r="J1634" i="13"/>
  <c r="A1634" i="13"/>
  <c r="J1633" i="13"/>
  <c r="A1633" i="13"/>
  <c r="J1632" i="13"/>
  <c r="A1632" i="13"/>
  <c r="J1631" i="13"/>
  <c r="A1631" i="13"/>
  <c r="J1630" i="13"/>
  <c r="A1630" i="13"/>
  <c r="J1629" i="13"/>
  <c r="A1629" i="13"/>
  <c r="J1628" i="13"/>
  <c r="A1628" i="13"/>
  <c r="J1627" i="13"/>
  <c r="A1627" i="13"/>
  <c r="J1626" i="13"/>
  <c r="A1626" i="13"/>
  <c r="J1625" i="13"/>
  <c r="A1625" i="13"/>
  <c r="J1624" i="13"/>
  <c r="A1624" i="13"/>
  <c r="J1623" i="13"/>
  <c r="A1623" i="13"/>
  <c r="J1622" i="13"/>
  <c r="A1622" i="13"/>
  <c r="J1621" i="13"/>
  <c r="A1621" i="13"/>
  <c r="J1620" i="13"/>
  <c r="A1620" i="13"/>
  <c r="J1619" i="13"/>
  <c r="A1619" i="13"/>
  <c r="J1618" i="13"/>
  <c r="A1618" i="13"/>
  <c r="J1617" i="13"/>
  <c r="A1617" i="13"/>
  <c r="J1616" i="13"/>
  <c r="A1616" i="13"/>
  <c r="J1615" i="13"/>
  <c r="A1615" i="13"/>
  <c r="J1614" i="13"/>
  <c r="A1614" i="13"/>
  <c r="J1613" i="13"/>
  <c r="A1613" i="13"/>
  <c r="J1612" i="13"/>
  <c r="A1612" i="13"/>
  <c r="J1611" i="13"/>
  <c r="A1611" i="13"/>
  <c r="J1610" i="13"/>
  <c r="A1610" i="13"/>
  <c r="J1609" i="13"/>
  <c r="A1609" i="13"/>
  <c r="J1608" i="13"/>
  <c r="A1608" i="13"/>
  <c r="J1607" i="13"/>
  <c r="A1607" i="13"/>
  <c r="J1606" i="13"/>
  <c r="A1606" i="13"/>
  <c r="J1605" i="13"/>
  <c r="A1605" i="13"/>
  <c r="J1604" i="13"/>
  <c r="A1604" i="13"/>
  <c r="J1603" i="13"/>
  <c r="A1603" i="13"/>
  <c r="J1602" i="13"/>
  <c r="A1602" i="13"/>
  <c r="J1601" i="13"/>
  <c r="A1601" i="13"/>
  <c r="J1600" i="13"/>
  <c r="A1600" i="13"/>
  <c r="J1599" i="13"/>
  <c r="A1599" i="13"/>
  <c r="J1598" i="13"/>
  <c r="A1598" i="13"/>
  <c r="J1597" i="13"/>
  <c r="A1597" i="13"/>
  <c r="J1596" i="13"/>
  <c r="A1596" i="13"/>
  <c r="J1595" i="13"/>
  <c r="A1595" i="13"/>
  <c r="J1594" i="13"/>
  <c r="A1594" i="13"/>
  <c r="J1593" i="13"/>
  <c r="A1593" i="13"/>
  <c r="J1592" i="13"/>
  <c r="A1592" i="13"/>
  <c r="J1591" i="13"/>
  <c r="A1591" i="13"/>
  <c r="J1590" i="13"/>
  <c r="A1590" i="13"/>
  <c r="J1589" i="13"/>
  <c r="A1589" i="13"/>
  <c r="J1588" i="13"/>
  <c r="A1588" i="13"/>
  <c r="J1587" i="13"/>
  <c r="A1587" i="13"/>
  <c r="J1586" i="13"/>
  <c r="A1586" i="13"/>
  <c r="J1585" i="13"/>
  <c r="A1585" i="13"/>
  <c r="J1584" i="13"/>
  <c r="A1584" i="13"/>
  <c r="J1583" i="13"/>
  <c r="A1583" i="13"/>
  <c r="J1582" i="13"/>
  <c r="A1582" i="13"/>
  <c r="J1581" i="13"/>
  <c r="A1581" i="13"/>
  <c r="J1580" i="13"/>
  <c r="A1580" i="13"/>
  <c r="J1579" i="13"/>
  <c r="A1579" i="13"/>
  <c r="J1578" i="13"/>
  <c r="A1578" i="13"/>
  <c r="J1577" i="13"/>
  <c r="A1577" i="13"/>
  <c r="J1576" i="13"/>
  <c r="A1576" i="13"/>
  <c r="J1575" i="13"/>
  <c r="A1575" i="13"/>
  <c r="J1574" i="13"/>
  <c r="A1574" i="13"/>
  <c r="J1573" i="13"/>
  <c r="A1573" i="13"/>
  <c r="J1572" i="13"/>
  <c r="A1572" i="13"/>
  <c r="J1571" i="13"/>
  <c r="A1571" i="13"/>
  <c r="J1570" i="13"/>
  <c r="A1570" i="13"/>
  <c r="J1569" i="13"/>
  <c r="A1569" i="13"/>
  <c r="J1568" i="13"/>
  <c r="A1568" i="13"/>
  <c r="J1567" i="13"/>
  <c r="A1567" i="13"/>
  <c r="J1566" i="13"/>
  <c r="A1566" i="13"/>
  <c r="J1565" i="13"/>
  <c r="A1565" i="13"/>
  <c r="J1564" i="13"/>
  <c r="A1564" i="13"/>
  <c r="J1563" i="13"/>
  <c r="A1563" i="13"/>
  <c r="J1562" i="13"/>
  <c r="A1562" i="13"/>
  <c r="J1561" i="13"/>
  <c r="A1561" i="13"/>
  <c r="J1560" i="13"/>
  <c r="A1560" i="13"/>
  <c r="J1559" i="13"/>
  <c r="A1559" i="13"/>
  <c r="J1558" i="13"/>
  <c r="A1558" i="13"/>
  <c r="J1557" i="13"/>
  <c r="A1557" i="13"/>
  <c r="J1556" i="13"/>
  <c r="A1556" i="13"/>
  <c r="J1555" i="13"/>
  <c r="A1555" i="13"/>
  <c r="J1554" i="13"/>
  <c r="A1554" i="13"/>
  <c r="J1553" i="13"/>
  <c r="A1553" i="13"/>
  <c r="J1552" i="13"/>
  <c r="A1552" i="13"/>
  <c r="J1551" i="13"/>
  <c r="A1551" i="13"/>
  <c r="J1550" i="13"/>
  <c r="A1550" i="13"/>
  <c r="J1549" i="13"/>
  <c r="A1549" i="13"/>
  <c r="J1548" i="13"/>
  <c r="A1548" i="13"/>
  <c r="J1547" i="13"/>
  <c r="A1547" i="13"/>
  <c r="J1546" i="13"/>
  <c r="A1546" i="13"/>
  <c r="J1545" i="13"/>
  <c r="A1545" i="13"/>
  <c r="J1544" i="13"/>
  <c r="A1544" i="13"/>
  <c r="J1543" i="13"/>
  <c r="A1543" i="13"/>
  <c r="J1542" i="13"/>
  <c r="A1542" i="13"/>
  <c r="J1541" i="13"/>
  <c r="A1541" i="13"/>
  <c r="J1540" i="13"/>
  <c r="A1540" i="13"/>
  <c r="J1539" i="13"/>
  <c r="A1539" i="13"/>
  <c r="J1538" i="13"/>
  <c r="A1538" i="13"/>
  <c r="J1537" i="13"/>
  <c r="A1537" i="13"/>
  <c r="J1536" i="13"/>
  <c r="A1536" i="13"/>
  <c r="J1535" i="13"/>
  <c r="A1535" i="13"/>
  <c r="J1534" i="13"/>
  <c r="A1534" i="13"/>
  <c r="J1533" i="13"/>
  <c r="A1533" i="13"/>
  <c r="J1532" i="13"/>
  <c r="A1532" i="13"/>
  <c r="J1531" i="13"/>
  <c r="A1531" i="13"/>
  <c r="J1530" i="13"/>
  <c r="A1530" i="13"/>
  <c r="J1529" i="13"/>
  <c r="A1529" i="13"/>
  <c r="J1528" i="13"/>
  <c r="A1528" i="13"/>
  <c r="J1527" i="13"/>
  <c r="A1527" i="13"/>
  <c r="J1526" i="13"/>
  <c r="A1526" i="13"/>
  <c r="J1525" i="13"/>
  <c r="A1525" i="13"/>
  <c r="J1524" i="13"/>
  <c r="A1524" i="13"/>
  <c r="J1523" i="13"/>
  <c r="A1523" i="13"/>
  <c r="J1522" i="13"/>
  <c r="A1522" i="13"/>
  <c r="J1521" i="13"/>
  <c r="A1521" i="13"/>
  <c r="J1520" i="13"/>
  <c r="A1520" i="13"/>
  <c r="J1519" i="13"/>
  <c r="A1519" i="13"/>
  <c r="J1518" i="13"/>
  <c r="A1518" i="13"/>
  <c r="J1517" i="13"/>
  <c r="A1517" i="13"/>
  <c r="J1516" i="13"/>
  <c r="A1516" i="13"/>
  <c r="J1515" i="13"/>
  <c r="A1515" i="13"/>
  <c r="J1514" i="13"/>
  <c r="A1514" i="13"/>
  <c r="J1513" i="13"/>
  <c r="A1513" i="13"/>
  <c r="J1512" i="13"/>
  <c r="A1512" i="13"/>
  <c r="J1511" i="13"/>
  <c r="A1511" i="13"/>
  <c r="J1510" i="13"/>
  <c r="A1510" i="13"/>
  <c r="J1509" i="13"/>
  <c r="A1509" i="13"/>
  <c r="J1508" i="13"/>
  <c r="A1508" i="13"/>
  <c r="J1507" i="13"/>
  <c r="A1507" i="13"/>
  <c r="J1506" i="13"/>
  <c r="A1506" i="13"/>
  <c r="J1505" i="13"/>
  <c r="A1505" i="13"/>
  <c r="J1504" i="13"/>
  <c r="A1504" i="13"/>
  <c r="J1503" i="13"/>
  <c r="A1503" i="13"/>
  <c r="J1502" i="13"/>
  <c r="A1502" i="13"/>
  <c r="J1501" i="13"/>
  <c r="A1501" i="13"/>
  <c r="J1500" i="13"/>
  <c r="A1500" i="13"/>
  <c r="J1499" i="13"/>
  <c r="A1499" i="13"/>
  <c r="J1498" i="13"/>
  <c r="A1498" i="13"/>
  <c r="J1497" i="13"/>
  <c r="A1497" i="13"/>
  <c r="J1496" i="13"/>
  <c r="A1496" i="13"/>
  <c r="J1495" i="13"/>
  <c r="A1495" i="13"/>
  <c r="J1494" i="13"/>
  <c r="A1494" i="13"/>
  <c r="J1493" i="13"/>
  <c r="A1493" i="13"/>
  <c r="J1492" i="13"/>
  <c r="A1492" i="13"/>
  <c r="J1491" i="13"/>
  <c r="A1491" i="13"/>
  <c r="J1490" i="13"/>
  <c r="A1490" i="13"/>
  <c r="J1489" i="13"/>
  <c r="A1489" i="13"/>
  <c r="J1488" i="13"/>
  <c r="A1488" i="13"/>
  <c r="J1487" i="13"/>
  <c r="A1487" i="13"/>
  <c r="J1486" i="13"/>
  <c r="A1486" i="13"/>
  <c r="J1485" i="13"/>
  <c r="A1485" i="13"/>
  <c r="J1484" i="13"/>
  <c r="A1484" i="13"/>
  <c r="J1483" i="13"/>
  <c r="A1483" i="13"/>
  <c r="J1482" i="13"/>
  <c r="A1482" i="13"/>
  <c r="J1481" i="13"/>
  <c r="A1481" i="13"/>
  <c r="J1480" i="13"/>
  <c r="A1480" i="13"/>
  <c r="J1479" i="13"/>
  <c r="A1479" i="13"/>
  <c r="J1478" i="13"/>
  <c r="A1478" i="13"/>
  <c r="J1477" i="13"/>
  <c r="A1477" i="13"/>
  <c r="J1476" i="13"/>
  <c r="A1476" i="13"/>
  <c r="J1475" i="13"/>
  <c r="A1475" i="13"/>
  <c r="J1474" i="13"/>
  <c r="A1474" i="13"/>
  <c r="J1473" i="13"/>
  <c r="A1473" i="13"/>
  <c r="J1472" i="13"/>
  <c r="A1472" i="13"/>
  <c r="J1471" i="13"/>
  <c r="A1471" i="13"/>
  <c r="J1470" i="13"/>
  <c r="A1470" i="13"/>
  <c r="J1469" i="13"/>
  <c r="A1469" i="13"/>
  <c r="J1468" i="13"/>
  <c r="A1468" i="13"/>
  <c r="J1467" i="13"/>
  <c r="A1467" i="13"/>
  <c r="J1466" i="13"/>
  <c r="A1466" i="13"/>
  <c r="J1465" i="13"/>
  <c r="A1465" i="13"/>
  <c r="J1464" i="13"/>
  <c r="A1464" i="13"/>
  <c r="J1463" i="13"/>
  <c r="A1463" i="13"/>
  <c r="J1462" i="13"/>
  <c r="A1462" i="13"/>
  <c r="J1461" i="13"/>
  <c r="A1461" i="13"/>
  <c r="J1460" i="13"/>
  <c r="A1460" i="13"/>
  <c r="J1459" i="13"/>
  <c r="A1459" i="13"/>
  <c r="J1458" i="13"/>
  <c r="A1458" i="13"/>
  <c r="J1457" i="13"/>
  <c r="A1457" i="13"/>
  <c r="J1456" i="13"/>
  <c r="A1456" i="13"/>
  <c r="J1455" i="13"/>
  <c r="A1455" i="13"/>
  <c r="J1454" i="13"/>
  <c r="A1454" i="13"/>
  <c r="J1453" i="13"/>
  <c r="A1453" i="13"/>
  <c r="J1452" i="13"/>
  <c r="A1452" i="13"/>
  <c r="J1451" i="13"/>
  <c r="A1451" i="13"/>
  <c r="J1450" i="13"/>
  <c r="A1450" i="13"/>
  <c r="J1449" i="13"/>
  <c r="A1449" i="13"/>
  <c r="J1448" i="13"/>
  <c r="A1448" i="13"/>
  <c r="J1447" i="13"/>
  <c r="A1447" i="13"/>
  <c r="J1446" i="13"/>
  <c r="A1446" i="13"/>
  <c r="J1445" i="13"/>
  <c r="A1445" i="13"/>
  <c r="J1444" i="13"/>
  <c r="A1444" i="13"/>
  <c r="J1443" i="13"/>
  <c r="A1443" i="13"/>
  <c r="J1442" i="13"/>
  <c r="A1442" i="13"/>
  <c r="J1441" i="13"/>
  <c r="A1441" i="13"/>
  <c r="J1440" i="13"/>
  <c r="A1440" i="13"/>
  <c r="J1439" i="13"/>
  <c r="A1439" i="13"/>
  <c r="J1438" i="13"/>
  <c r="A1438" i="13"/>
  <c r="J1437" i="13"/>
  <c r="A1437" i="13"/>
  <c r="J1436" i="13"/>
  <c r="A1436" i="13"/>
  <c r="J1435" i="13"/>
  <c r="A1435" i="13"/>
  <c r="J1434" i="13"/>
  <c r="A1434" i="13"/>
  <c r="J1433" i="13"/>
  <c r="A1433" i="13"/>
  <c r="J1432" i="13"/>
  <c r="A1432" i="13"/>
  <c r="J1431" i="13"/>
  <c r="A1431" i="13"/>
  <c r="J1430" i="13"/>
  <c r="A1430" i="13"/>
  <c r="J1429" i="13"/>
  <c r="A1429" i="13"/>
  <c r="J1428" i="13"/>
  <c r="A1428" i="13"/>
  <c r="J1427" i="13"/>
  <c r="A1427" i="13"/>
  <c r="J1426" i="13"/>
  <c r="A1426" i="13"/>
  <c r="J1425" i="13"/>
  <c r="A1425" i="13"/>
  <c r="J1424" i="13"/>
  <c r="A1424" i="13"/>
  <c r="J1423" i="13"/>
  <c r="A1423" i="13"/>
  <c r="J1422" i="13"/>
  <c r="A1422" i="13"/>
  <c r="J1421" i="13"/>
  <c r="A1421" i="13"/>
  <c r="J1420" i="13"/>
  <c r="A1420" i="13"/>
  <c r="J1419" i="13"/>
  <c r="A1419" i="13"/>
  <c r="J1418" i="13"/>
  <c r="A1418" i="13"/>
  <c r="J1417" i="13"/>
  <c r="A1417" i="13"/>
  <c r="J1416" i="13"/>
  <c r="A1416" i="13"/>
  <c r="J1415" i="13"/>
  <c r="A1415" i="13"/>
  <c r="J1414" i="13"/>
  <c r="A1414" i="13"/>
  <c r="J1413" i="13"/>
  <c r="A1413" i="13"/>
  <c r="J1412" i="13"/>
  <c r="A1412" i="13"/>
  <c r="J1411" i="13"/>
  <c r="A1411" i="13"/>
  <c r="J1410" i="13"/>
  <c r="A1410" i="13"/>
  <c r="J1409" i="13"/>
  <c r="A1409" i="13"/>
  <c r="J1408" i="13"/>
  <c r="A1408" i="13"/>
  <c r="J1407" i="13"/>
  <c r="A1407" i="13"/>
  <c r="J1406" i="13"/>
  <c r="A1406" i="13"/>
  <c r="J1405" i="13"/>
  <c r="A1405" i="13"/>
  <c r="J1404" i="13"/>
  <c r="A1404" i="13"/>
  <c r="J1403" i="13"/>
  <c r="A1403" i="13"/>
  <c r="J1402" i="13"/>
  <c r="A1402" i="13"/>
  <c r="J1401" i="13"/>
  <c r="A1401" i="13"/>
  <c r="J1400" i="13"/>
  <c r="A1400" i="13"/>
  <c r="J1399" i="13"/>
  <c r="A1399" i="13"/>
  <c r="J1398" i="13"/>
  <c r="A1398" i="13"/>
  <c r="J1397" i="13"/>
  <c r="A1397" i="13"/>
  <c r="J1396" i="13"/>
  <c r="A1396" i="13"/>
  <c r="J1395" i="13"/>
  <c r="A1395" i="13"/>
  <c r="J1394" i="13"/>
  <c r="A1394" i="13"/>
  <c r="J1393" i="13"/>
  <c r="A1393" i="13"/>
  <c r="J1392" i="13"/>
  <c r="A1392" i="13"/>
  <c r="J1391" i="13"/>
  <c r="A1391" i="13"/>
  <c r="J1390" i="13"/>
  <c r="A1390" i="13"/>
  <c r="J1389" i="13"/>
  <c r="A1389" i="13"/>
  <c r="J1388" i="13"/>
  <c r="A1388" i="13"/>
  <c r="J1387" i="13"/>
  <c r="A1387" i="13"/>
  <c r="J1386" i="13"/>
  <c r="A1386" i="13"/>
  <c r="J1385" i="13"/>
  <c r="A1385" i="13"/>
  <c r="J1384" i="13"/>
  <c r="A1384" i="13"/>
  <c r="J1383" i="13"/>
  <c r="A1383" i="13"/>
  <c r="J1382" i="13"/>
  <c r="A1382" i="13"/>
  <c r="J1381" i="13"/>
  <c r="A1381" i="13"/>
  <c r="J1380" i="13"/>
  <c r="A1380" i="13"/>
  <c r="J1379" i="13"/>
  <c r="A1379" i="13"/>
  <c r="J1378" i="13"/>
  <c r="A1378" i="13"/>
  <c r="J1377" i="13"/>
  <c r="A1377" i="13"/>
  <c r="J1376" i="13"/>
  <c r="A1376" i="13"/>
  <c r="J1375" i="13"/>
  <c r="A1375" i="13"/>
  <c r="J1374" i="13"/>
  <c r="A1374" i="13"/>
  <c r="J1373" i="13"/>
  <c r="A1373" i="13"/>
  <c r="J1372" i="13"/>
  <c r="A1372" i="13"/>
  <c r="J1371" i="13"/>
  <c r="A1371" i="13"/>
  <c r="J1370" i="13"/>
  <c r="A1370" i="13"/>
  <c r="J1369" i="13"/>
  <c r="A1369" i="13"/>
  <c r="J1368" i="13"/>
  <c r="A1368" i="13"/>
  <c r="J1367" i="13"/>
  <c r="A1367" i="13"/>
  <c r="J1366" i="13"/>
  <c r="A1366" i="13"/>
  <c r="J1365" i="13"/>
  <c r="A1365" i="13"/>
  <c r="J1364" i="13"/>
  <c r="A1364" i="13"/>
  <c r="J1363" i="13"/>
  <c r="A1363" i="13"/>
  <c r="J1362" i="13"/>
  <c r="A1362" i="13"/>
  <c r="J1361" i="13"/>
  <c r="A1361" i="13"/>
  <c r="J1360" i="13"/>
  <c r="A1360" i="13"/>
  <c r="J1359" i="13"/>
  <c r="A1359" i="13"/>
  <c r="J1358" i="13"/>
  <c r="A1358" i="13"/>
  <c r="J1357" i="13"/>
  <c r="A1357" i="13"/>
  <c r="J1356" i="13"/>
  <c r="A1356" i="13"/>
  <c r="J1355" i="13"/>
  <c r="A1355" i="13"/>
  <c r="J1354" i="13"/>
  <c r="A1354" i="13"/>
  <c r="J1353" i="13"/>
  <c r="A1353" i="13"/>
  <c r="J1352" i="13"/>
  <c r="A1352" i="13"/>
  <c r="J1351" i="13"/>
  <c r="A1351" i="13"/>
  <c r="J1350" i="13"/>
  <c r="A1350" i="13"/>
  <c r="J1349" i="13"/>
  <c r="A1349" i="13"/>
  <c r="J1348" i="13"/>
  <c r="A1348" i="13"/>
  <c r="J1347" i="13"/>
  <c r="A1347" i="13"/>
  <c r="J1346" i="13"/>
  <c r="A1346" i="13"/>
  <c r="J1345" i="13"/>
  <c r="A1345" i="13"/>
  <c r="J1344" i="13"/>
  <c r="A1344" i="13"/>
  <c r="J1343" i="13"/>
  <c r="A1343" i="13"/>
  <c r="J1342" i="13"/>
  <c r="A1342" i="13"/>
  <c r="J1341" i="13"/>
  <c r="A1341" i="13"/>
  <c r="J1340" i="13"/>
  <c r="A1340" i="13"/>
  <c r="J1339" i="13"/>
  <c r="A1339" i="13"/>
  <c r="J1338" i="13"/>
  <c r="A1338" i="13"/>
  <c r="J1337" i="13"/>
  <c r="A1337" i="13"/>
  <c r="J1336" i="13"/>
  <c r="A1336" i="13"/>
  <c r="J1335" i="13"/>
  <c r="A1335" i="13"/>
  <c r="J1334" i="13"/>
  <c r="A1334" i="13"/>
  <c r="J1333" i="13"/>
  <c r="A1333" i="13"/>
  <c r="J1332" i="13"/>
  <c r="A1332" i="13"/>
  <c r="J1331" i="13"/>
  <c r="A1331" i="13"/>
  <c r="J1330" i="13"/>
  <c r="A1330" i="13"/>
  <c r="J1329" i="13"/>
  <c r="A1329" i="13"/>
  <c r="J1328" i="13"/>
  <c r="A1328" i="13"/>
  <c r="J1327" i="13"/>
  <c r="A1327" i="13"/>
  <c r="J1326" i="13"/>
  <c r="A1326" i="13"/>
  <c r="J1325" i="13"/>
  <c r="A1325" i="13"/>
  <c r="J1324" i="13"/>
  <c r="A1324" i="13"/>
  <c r="J1323" i="13"/>
  <c r="A1323" i="13"/>
  <c r="J1322" i="13"/>
  <c r="A1322" i="13"/>
  <c r="J1321" i="13"/>
  <c r="A1321" i="13"/>
  <c r="J1320" i="13"/>
  <c r="A1320" i="13"/>
  <c r="J1319" i="13"/>
  <c r="A1319" i="13"/>
  <c r="J1318" i="13"/>
  <c r="A1318" i="13"/>
  <c r="J1317" i="13"/>
  <c r="A1317" i="13"/>
  <c r="J1316" i="13"/>
  <c r="A1316" i="13"/>
  <c r="J1315" i="13"/>
  <c r="A1315" i="13"/>
  <c r="J1314" i="13"/>
  <c r="A1314" i="13"/>
  <c r="J1313" i="13"/>
  <c r="A1313" i="13"/>
  <c r="J1312" i="13"/>
  <c r="A1312" i="13"/>
  <c r="J1311" i="13"/>
  <c r="A1311" i="13"/>
  <c r="J1310" i="13"/>
  <c r="A1310" i="13"/>
  <c r="J1309" i="13"/>
  <c r="A1309" i="13"/>
  <c r="J1308" i="13"/>
  <c r="A1308" i="13"/>
  <c r="J1307" i="13"/>
  <c r="A1307" i="13"/>
  <c r="J1306" i="13"/>
  <c r="A1306" i="13"/>
  <c r="J1305" i="13"/>
  <c r="A1305" i="13"/>
  <c r="J1304" i="13"/>
  <c r="A1304" i="13"/>
  <c r="J1303" i="13"/>
  <c r="A1303" i="13"/>
  <c r="J1302" i="13"/>
  <c r="A1302" i="13"/>
  <c r="J1301" i="13"/>
  <c r="A1301" i="13"/>
  <c r="J1300" i="13"/>
  <c r="A1300" i="13"/>
  <c r="J1299" i="13"/>
  <c r="A1299" i="13"/>
  <c r="J1298" i="13"/>
  <c r="A1298" i="13"/>
  <c r="J1297" i="13"/>
  <c r="A1297" i="13"/>
  <c r="J1296" i="13"/>
  <c r="A1296" i="13"/>
  <c r="J1295" i="13"/>
  <c r="A1295" i="13"/>
  <c r="J1294" i="13"/>
  <c r="A1294" i="13"/>
  <c r="J1293" i="13"/>
  <c r="A1293" i="13"/>
  <c r="J1292" i="13"/>
  <c r="A1292" i="13"/>
  <c r="J1291" i="13"/>
  <c r="A1291" i="13"/>
  <c r="J1290" i="13"/>
  <c r="A1290" i="13"/>
  <c r="J1289" i="13"/>
  <c r="A1289" i="13"/>
  <c r="J1288" i="13"/>
  <c r="A1288" i="13"/>
  <c r="J1287" i="13"/>
  <c r="A1287" i="13"/>
  <c r="J1286" i="13"/>
  <c r="A1286" i="13"/>
  <c r="J1285" i="13"/>
  <c r="A1285" i="13"/>
  <c r="J1284" i="13"/>
  <c r="A1284" i="13"/>
  <c r="J1283" i="13"/>
  <c r="A1283" i="13"/>
  <c r="J1282" i="13"/>
  <c r="A1282" i="13"/>
  <c r="J1281" i="13"/>
  <c r="A1281" i="13"/>
  <c r="J1280" i="13"/>
  <c r="A1280" i="13"/>
  <c r="J1279" i="13"/>
  <c r="A1279" i="13"/>
  <c r="J1278" i="13"/>
  <c r="A1278" i="13"/>
  <c r="J1277" i="13"/>
  <c r="A1277" i="13"/>
  <c r="J1276" i="13"/>
  <c r="A1276" i="13"/>
  <c r="J1275" i="13"/>
  <c r="A1275" i="13"/>
  <c r="J1274" i="13"/>
  <c r="A1274" i="13"/>
  <c r="J1273" i="13"/>
  <c r="A1273" i="13"/>
  <c r="J1272" i="13"/>
  <c r="A1272" i="13"/>
  <c r="J1271" i="13"/>
  <c r="A1271" i="13"/>
  <c r="J1270" i="13"/>
  <c r="A1270" i="13"/>
  <c r="J1269" i="13"/>
  <c r="A1269" i="13"/>
  <c r="J1268" i="13"/>
  <c r="A1268" i="13"/>
  <c r="J1267" i="13"/>
  <c r="A1267" i="13"/>
  <c r="J1266" i="13"/>
  <c r="A1266" i="13"/>
  <c r="J1265" i="13"/>
  <c r="A1265" i="13"/>
  <c r="J1264" i="13"/>
  <c r="A1264" i="13"/>
  <c r="J1263" i="13"/>
  <c r="A1263" i="13"/>
  <c r="J1262" i="13"/>
  <c r="A1262" i="13"/>
  <c r="J1261" i="13"/>
  <c r="A1261" i="13"/>
  <c r="J1260" i="13"/>
  <c r="A1260" i="13"/>
  <c r="J1259" i="13"/>
  <c r="A1259" i="13"/>
  <c r="J1258" i="13"/>
  <c r="A1258" i="13"/>
  <c r="J1257" i="13"/>
  <c r="A1257" i="13"/>
  <c r="J1256" i="13"/>
  <c r="A1256" i="13"/>
  <c r="J1255" i="13"/>
  <c r="A1255" i="13"/>
  <c r="J1254" i="13"/>
  <c r="A1254" i="13"/>
  <c r="J1253" i="13"/>
  <c r="A1253" i="13"/>
  <c r="J1252" i="13"/>
  <c r="A1252" i="13"/>
  <c r="J1251" i="13"/>
  <c r="A1251" i="13"/>
  <c r="J1250" i="13"/>
  <c r="A1250" i="13"/>
  <c r="J1249" i="13"/>
  <c r="A1249" i="13"/>
  <c r="J1248" i="13"/>
  <c r="A1248" i="13"/>
  <c r="J1247" i="13"/>
  <c r="A1247" i="13"/>
  <c r="J1246" i="13"/>
  <c r="A1246" i="13"/>
  <c r="J1245" i="13"/>
  <c r="A1245" i="13"/>
  <c r="J1244" i="13"/>
  <c r="A1244" i="13"/>
  <c r="J1243" i="13"/>
  <c r="A1243" i="13"/>
  <c r="J1242" i="13"/>
  <c r="A1242" i="13"/>
  <c r="J1241" i="13"/>
  <c r="A1241" i="13"/>
  <c r="J1240" i="13"/>
  <c r="A1240" i="13"/>
  <c r="J1239" i="13"/>
  <c r="A1239" i="13"/>
  <c r="J1238" i="13"/>
  <c r="A1238" i="13"/>
  <c r="J1237" i="13"/>
  <c r="A1237" i="13"/>
  <c r="J1236" i="13"/>
  <c r="A1236" i="13"/>
  <c r="J1235" i="13"/>
  <c r="A1235" i="13"/>
  <c r="J1234" i="13"/>
  <c r="A1234" i="13"/>
  <c r="J1233" i="13"/>
  <c r="A1233" i="13"/>
  <c r="J1232" i="13"/>
  <c r="A1232" i="13"/>
  <c r="J1231" i="13"/>
  <c r="A1231" i="13"/>
  <c r="J1230" i="13"/>
  <c r="A1230" i="13"/>
  <c r="J1229" i="13"/>
  <c r="A1229" i="13"/>
  <c r="J1228" i="13"/>
  <c r="A1228" i="13"/>
  <c r="J1227" i="13"/>
  <c r="A1227" i="13"/>
  <c r="J1226" i="13"/>
  <c r="A1226" i="13"/>
  <c r="J1225" i="13"/>
  <c r="A1225" i="13"/>
  <c r="J1224" i="13"/>
  <c r="A1224" i="13"/>
  <c r="J1223" i="13"/>
  <c r="A1223" i="13"/>
  <c r="J1222" i="13"/>
  <c r="A1222" i="13"/>
  <c r="J1221" i="13"/>
  <c r="A1221" i="13"/>
  <c r="J1220" i="13"/>
  <c r="A1220" i="13"/>
  <c r="J1219" i="13"/>
  <c r="A1219" i="13"/>
  <c r="J1218" i="13"/>
  <c r="A1218" i="13"/>
  <c r="J1217" i="13"/>
  <c r="A1217" i="13"/>
  <c r="J1216" i="13"/>
  <c r="A1216" i="13"/>
  <c r="J1215" i="13"/>
  <c r="A1215" i="13"/>
  <c r="J1214" i="13"/>
  <c r="A1214" i="13"/>
  <c r="J1213" i="13"/>
  <c r="A1213" i="13"/>
  <c r="J1212" i="13"/>
  <c r="A1212" i="13"/>
  <c r="J1211" i="13"/>
  <c r="A1211" i="13"/>
  <c r="J1210" i="13"/>
  <c r="A1210" i="13"/>
  <c r="J1209" i="13"/>
  <c r="A1209" i="13"/>
  <c r="J1208" i="13"/>
  <c r="A1208" i="13"/>
  <c r="J1207" i="13"/>
  <c r="A1207" i="13"/>
  <c r="J1206" i="13"/>
  <c r="A1206" i="13"/>
  <c r="J1205" i="13"/>
  <c r="A1205" i="13"/>
  <c r="J1204" i="13"/>
  <c r="A1204" i="13"/>
  <c r="J1203" i="13"/>
  <c r="A1203" i="13"/>
  <c r="J1202" i="13"/>
  <c r="A1202" i="13"/>
  <c r="J1201" i="13"/>
  <c r="A1201" i="13"/>
  <c r="J1200" i="13"/>
  <c r="A1200" i="13"/>
  <c r="J1199" i="13"/>
  <c r="A1199" i="13"/>
  <c r="J1198" i="13"/>
  <c r="A1198" i="13"/>
  <c r="J1197" i="13"/>
  <c r="A1197" i="13"/>
  <c r="J1196" i="13"/>
  <c r="A1196" i="13"/>
  <c r="J1195" i="13"/>
  <c r="A1195" i="13"/>
  <c r="J1194" i="13"/>
  <c r="A1194" i="13"/>
  <c r="J1193" i="13"/>
  <c r="A1193" i="13"/>
  <c r="J1192" i="13"/>
  <c r="A1192" i="13"/>
  <c r="J1191" i="13"/>
  <c r="A1191" i="13"/>
  <c r="J1190" i="13"/>
  <c r="A1190" i="13"/>
  <c r="J1189" i="13"/>
  <c r="A1189" i="13"/>
  <c r="J1188" i="13"/>
  <c r="A1188" i="13"/>
  <c r="J1187" i="13"/>
  <c r="A1187" i="13"/>
  <c r="J1186" i="13"/>
  <c r="A1186" i="13"/>
  <c r="J1185" i="13"/>
  <c r="A1185" i="13"/>
  <c r="J1184" i="13"/>
  <c r="A1184" i="13"/>
  <c r="J1183" i="13"/>
  <c r="A1183" i="13"/>
  <c r="J1182" i="13"/>
  <c r="A1182" i="13"/>
  <c r="J1181" i="13"/>
  <c r="A1181" i="13"/>
  <c r="J1180" i="13"/>
  <c r="A1180" i="13"/>
  <c r="J1179" i="13"/>
  <c r="A1179" i="13"/>
  <c r="J1178" i="13"/>
  <c r="A1178" i="13"/>
  <c r="J1177" i="13"/>
  <c r="A1177" i="13"/>
  <c r="J1176" i="13"/>
  <c r="A1176" i="13"/>
  <c r="J1175" i="13"/>
  <c r="A1175" i="13"/>
  <c r="J1174" i="13"/>
  <c r="A1174" i="13"/>
  <c r="J1173" i="13"/>
  <c r="A1173" i="13"/>
  <c r="J1172" i="13"/>
  <c r="A1172" i="13"/>
  <c r="J1171" i="13"/>
  <c r="A1171" i="13"/>
  <c r="J1170" i="13"/>
  <c r="A1170" i="13"/>
  <c r="J1169" i="13"/>
  <c r="A1169" i="13"/>
  <c r="J1168" i="13"/>
  <c r="A1168" i="13"/>
  <c r="J1167" i="13"/>
  <c r="A1167" i="13"/>
  <c r="J1166" i="13"/>
  <c r="A1166" i="13"/>
  <c r="J1165" i="13"/>
  <c r="A1165" i="13"/>
  <c r="J1164" i="13"/>
  <c r="A1164" i="13"/>
  <c r="J1163" i="13"/>
  <c r="A1163" i="13"/>
  <c r="J1162" i="13"/>
  <c r="A1162" i="13"/>
  <c r="J1161" i="13"/>
  <c r="A1161" i="13"/>
  <c r="J1160" i="13"/>
  <c r="A1160" i="13"/>
  <c r="J1159" i="13"/>
  <c r="A1159" i="13"/>
  <c r="J1158" i="13"/>
  <c r="A1158" i="13"/>
  <c r="J1157" i="13"/>
  <c r="A1157" i="13"/>
  <c r="J1156" i="13"/>
  <c r="A1156" i="13"/>
  <c r="J1155" i="13"/>
  <c r="A1155" i="13"/>
  <c r="J1154" i="13"/>
  <c r="A1154" i="13"/>
  <c r="J1153" i="13"/>
  <c r="A1153" i="13"/>
  <c r="J1152" i="13"/>
  <c r="A1152" i="13"/>
  <c r="J1151" i="13"/>
  <c r="A1151" i="13"/>
  <c r="J1150" i="13"/>
  <c r="A1150" i="13"/>
  <c r="J1149" i="13"/>
  <c r="A1149" i="13"/>
  <c r="J1148" i="13"/>
  <c r="A1148" i="13"/>
  <c r="J1147" i="13"/>
  <c r="A1147" i="13"/>
  <c r="J1146" i="13"/>
  <c r="A1146" i="13"/>
  <c r="J1145" i="13"/>
  <c r="A1145" i="13"/>
  <c r="J1144" i="13"/>
  <c r="A1144" i="13"/>
  <c r="J1143" i="13"/>
  <c r="A1143" i="13"/>
  <c r="J1142" i="13"/>
  <c r="A1142" i="13"/>
  <c r="J1141" i="13"/>
  <c r="A1141" i="13"/>
  <c r="J1140" i="13"/>
  <c r="A1140" i="13"/>
  <c r="J1139" i="13"/>
  <c r="A1139" i="13"/>
  <c r="J1138" i="13"/>
  <c r="A1138" i="13"/>
  <c r="J1137" i="13"/>
  <c r="A1137" i="13"/>
  <c r="J1136" i="13"/>
  <c r="A1136" i="13"/>
  <c r="J1135" i="13"/>
  <c r="A1135" i="13"/>
  <c r="J1134" i="13"/>
  <c r="A1134" i="13"/>
  <c r="J1133" i="13"/>
  <c r="A1133" i="13"/>
  <c r="J1132" i="13"/>
  <c r="A1132" i="13"/>
  <c r="J1131" i="13"/>
  <c r="A1131" i="13"/>
  <c r="J1130" i="13"/>
  <c r="A1130" i="13"/>
  <c r="J1129" i="13"/>
  <c r="A1129" i="13"/>
  <c r="J1128" i="13"/>
  <c r="A1128" i="13"/>
  <c r="J1127" i="13"/>
  <c r="A1127" i="13"/>
  <c r="J1126" i="13"/>
  <c r="A1126" i="13"/>
  <c r="J1125" i="13"/>
  <c r="A1125" i="13"/>
  <c r="J1124" i="13"/>
  <c r="A1124" i="13"/>
  <c r="J1123" i="13"/>
  <c r="A1123" i="13"/>
  <c r="J1122" i="13"/>
  <c r="A1122" i="13"/>
  <c r="J1121" i="13"/>
  <c r="A1121" i="13"/>
  <c r="J1120" i="13"/>
  <c r="A1120" i="13"/>
  <c r="J1119" i="13"/>
  <c r="A1119" i="13"/>
  <c r="J1118" i="13"/>
  <c r="A1118" i="13"/>
  <c r="J1117" i="13"/>
  <c r="A1117" i="13"/>
  <c r="J1116" i="13"/>
  <c r="A1116" i="13"/>
  <c r="J1115" i="13"/>
  <c r="A1115" i="13"/>
  <c r="J1114" i="13"/>
  <c r="A1114" i="13"/>
  <c r="J1113" i="13"/>
  <c r="A1113" i="13"/>
  <c r="J1112" i="13"/>
  <c r="A1112" i="13"/>
  <c r="J1111" i="13"/>
  <c r="A1111" i="13"/>
  <c r="J1110" i="13"/>
  <c r="A1110" i="13"/>
  <c r="J1109" i="13"/>
  <c r="A1109" i="13"/>
  <c r="J1108" i="13"/>
  <c r="A1108" i="13"/>
  <c r="J1107" i="13"/>
  <c r="A1107" i="13"/>
  <c r="J1106" i="13"/>
  <c r="A1106" i="13"/>
  <c r="J1105" i="13"/>
  <c r="A1105" i="13"/>
  <c r="J1104" i="13"/>
  <c r="A1104" i="13"/>
  <c r="J1103" i="13"/>
  <c r="A1103" i="13"/>
  <c r="J1102" i="13"/>
  <c r="A1102" i="13"/>
  <c r="J1101" i="13"/>
  <c r="A1101" i="13"/>
  <c r="J1100" i="13"/>
  <c r="A1100" i="13"/>
  <c r="J1099" i="13"/>
  <c r="A1099" i="13"/>
  <c r="J1098" i="13"/>
  <c r="A1098" i="13"/>
  <c r="J1097" i="13"/>
  <c r="A1097" i="13"/>
  <c r="J1096" i="13"/>
  <c r="A1096" i="13"/>
  <c r="J1095" i="13"/>
  <c r="A1095" i="13"/>
  <c r="J1094" i="13"/>
  <c r="A1094" i="13"/>
  <c r="J1093" i="13"/>
  <c r="A1093" i="13"/>
  <c r="J1092" i="13"/>
  <c r="A1092" i="13"/>
  <c r="J1091" i="13"/>
  <c r="A1091" i="13"/>
  <c r="J1090" i="13"/>
  <c r="A1090" i="13"/>
  <c r="J1089" i="13"/>
  <c r="A1089" i="13"/>
  <c r="J1088" i="13"/>
  <c r="A1088" i="13"/>
  <c r="J1087" i="13"/>
  <c r="A1087" i="13"/>
  <c r="J1086" i="13"/>
  <c r="A1086" i="13"/>
  <c r="J1085" i="13"/>
  <c r="A1085" i="13"/>
  <c r="J1084" i="13"/>
  <c r="A1084" i="13"/>
  <c r="J1083" i="13"/>
  <c r="A1083" i="13"/>
  <c r="J1082" i="13"/>
  <c r="A1082" i="13"/>
  <c r="J1081" i="13"/>
  <c r="A1081" i="13"/>
  <c r="J1080" i="13"/>
  <c r="A1080" i="13"/>
  <c r="J1079" i="13"/>
  <c r="A1079" i="13"/>
  <c r="J1078" i="13"/>
  <c r="A1078" i="13"/>
  <c r="J1077" i="13"/>
  <c r="A1077" i="13"/>
  <c r="J1076" i="13"/>
  <c r="A1076" i="13"/>
  <c r="J1075" i="13"/>
  <c r="A1075" i="13"/>
  <c r="J1074" i="13"/>
  <c r="A1074" i="13"/>
  <c r="J1073" i="13"/>
  <c r="A1073" i="13"/>
  <c r="J1072" i="13"/>
  <c r="A1072" i="13"/>
  <c r="J1071" i="13"/>
  <c r="A1071" i="13"/>
  <c r="J1070" i="13"/>
  <c r="A1070" i="13"/>
  <c r="J1069" i="13"/>
  <c r="A1069" i="13"/>
  <c r="J1068" i="13"/>
  <c r="A1068" i="13"/>
  <c r="J1067" i="13"/>
  <c r="A1067" i="13"/>
  <c r="J1066" i="13"/>
  <c r="A1066" i="13"/>
  <c r="J1065" i="13"/>
  <c r="A1065" i="13"/>
  <c r="J1064" i="13"/>
  <c r="A1064" i="13"/>
  <c r="J1063" i="13"/>
  <c r="A1063" i="13"/>
  <c r="J1062" i="13"/>
  <c r="A1062" i="13"/>
  <c r="J1061" i="13"/>
  <c r="A1061" i="13"/>
  <c r="J1060" i="13"/>
  <c r="A1060" i="13"/>
  <c r="J1059" i="13"/>
  <c r="A1059" i="13"/>
  <c r="J1058" i="13"/>
  <c r="A1058" i="13"/>
  <c r="J1057" i="13"/>
  <c r="A1057" i="13"/>
  <c r="J1056" i="13"/>
  <c r="A1056" i="13"/>
  <c r="J1055" i="13"/>
  <c r="A1055" i="13"/>
  <c r="J1054" i="13"/>
  <c r="A1054" i="13"/>
  <c r="J1053" i="13"/>
  <c r="A1053" i="13"/>
  <c r="J1052" i="13"/>
  <c r="A1052" i="13"/>
  <c r="J1051" i="13"/>
  <c r="A1051" i="13"/>
  <c r="J1050" i="13"/>
  <c r="A1050" i="13"/>
  <c r="J1049" i="13"/>
  <c r="A1049" i="13"/>
  <c r="J1048" i="13"/>
  <c r="A1048" i="13"/>
  <c r="J1047" i="13"/>
  <c r="A1047" i="13"/>
  <c r="J1046" i="13"/>
  <c r="A1046" i="13"/>
  <c r="J1045" i="13"/>
  <c r="A1045" i="13"/>
  <c r="J1044" i="13"/>
  <c r="A1044" i="13"/>
  <c r="J1043" i="13"/>
  <c r="A1043" i="13"/>
  <c r="J1042" i="13"/>
  <c r="A1042" i="13"/>
  <c r="J1041" i="13"/>
  <c r="A1041" i="13"/>
  <c r="J1040" i="13"/>
  <c r="A1040" i="13"/>
  <c r="J1039" i="13"/>
  <c r="A1039" i="13"/>
  <c r="J1038" i="13"/>
  <c r="A1038" i="13"/>
  <c r="J1037" i="13"/>
  <c r="A1037" i="13"/>
  <c r="J1036" i="13"/>
  <c r="A1036" i="13"/>
  <c r="J1035" i="13"/>
  <c r="A1035" i="13"/>
  <c r="J1034" i="13"/>
  <c r="A1034" i="13"/>
  <c r="J1033" i="13"/>
  <c r="A1033" i="13"/>
  <c r="J1032" i="13"/>
  <c r="A1032" i="13"/>
  <c r="J1031" i="13"/>
  <c r="A1031" i="13"/>
  <c r="J1030" i="13"/>
  <c r="A1030" i="13"/>
  <c r="J1029" i="13"/>
  <c r="A1029" i="13"/>
  <c r="J1028" i="13"/>
  <c r="A1028" i="13"/>
  <c r="J1027" i="13"/>
  <c r="A1027" i="13"/>
  <c r="J1026" i="13"/>
  <c r="A1026" i="13"/>
  <c r="J1025" i="13"/>
  <c r="A1025" i="13"/>
  <c r="J1024" i="13"/>
  <c r="A1024" i="13"/>
  <c r="J1023" i="13"/>
  <c r="A1023" i="13"/>
  <c r="J1022" i="13"/>
  <c r="A1022" i="13"/>
  <c r="J1021" i="13"/>
  <c r="A1021" i="13"/>
  <c r="J1020" i="13"/>
  <c r="A1020" i="13"/>
  <c r="J1019" i="13"/>
  <c r="A1019" i="13"/>
  <c r="J1018" i="13"/>
  <c r="A1018" i="13"/>
  <c r="J1017" i="13"/>
  <c r="A1017" i="13"/>
  <c r="J1016" i="13"/>
  <c r="A1016" i="13"/>
  <c r="J1015" i="13"/>
  <c r="A1015" i="13"/>
  <c r="J1014" i="13"/>
  <c r="A1014" i="13"/>
  <c r="J1013" i="13"/>
  <c r="A1013" i="13"/>
  <c r="J1012" i="13"/>
  <c r="A1012" i="13"/>
  <c r="J1011" i="13"/>
  <c r="A1011" i="13"/>
  <c r="J1010" i="13"/>
  <c r="A1010" i="13"/>
  <c r="J1009" i="13"/>
  <c r="A1009" i="13"/>
  <c r="J1008" i="13"/>
  <c r="A1008" i="13"/>
  <c r="J1007" i="13"/>
  <c r="A1007" i="13"/>
  <c r="J1006" i="13"/>
  <c r="A1006" i="13"/>
  <c r="J1005" i="13"/>
  <c r="A1005" i="13"/>
  <c r="J1004" i="13"/>
  <c r="A1004" i="13"/>
  <c r="J1003" i="13"/>
  <c r="A1003" i="13"/>
  <c r="J1002" i="13"/>
  <c r="A1002" i="13"/>
  <c r="J1001" i="13"/>
  <c r="A1001" i="13"/>
  <c r="J1000" i="13"/>
  <c r="A1000" i="13"/>
  <c r="J999" i="13"/>
  <c r="A999" i="13"/>
  <c r="J998" i="13"/>
  <c r="A998" i="13"/>
  <c r="J997" i="13"/>
  <c r="A997" i="13"/>
  <c r="J996" i="13"/>
  <c r="A996" i="13"/>
  <c r="J995" i="13"/>
  <c r="A995" i="13"/>
  <c r="J994" i="13"/>
  <c r="A994" i="13"/>
  <c r="J993" i="13"/>
  <c r="A993" i="13"/>
  <c r="J992" i="13"/>
  <c r="A992" i="13"/>
  <c r="J991" i="13"/>
  <c r="A991" i="13"/>
  <c r="J990" i="13"/>
  <c r="A990" i="13"/>
  <c r="J989" i="13"/>
  <c r="A989" i="13"/>
  <c r="J988" i="13"/>
  <c r="A988" i="13"/>
  <c r="J987" i="13"/>
  <c r="A987" i="13"/>
  <c r="J986" i="13"/>
  <c r="A986" i="13"/>
  <c r="J985" i="13"/>
  <c r="A985" i="13"/>
  <c r="J984" i="13"/>
  <c r="A984" i="13"/>
  <c r="J983" i="13"/>
  <c r="A983" i="13"/>
  <c r="J982" i="13"/>
  <c r="A982" i="13"/>
  <c r="J981" i="13"/>
  <c r="A981" i="13"/>
  <c r="J980" i="13"/>
  <c r="A980" i="13"/>
  <c r="J979" i="13"/>
  <c r="A979" i="13"/>
  <c r="J978" i="13"/>
  <c r="A978" i="13"/>
  <c r="J977" i="13"/>
  <c r="A977" i="13"/>
  <c r="J976" i="13"/>
  <c r="A976" i="13"/>
  <c r="J975" i="13"/>
  <c r="A975" i="13"/>
  <c r="J974" i="13"/>
  <c r="A974" i="13"/>
  <c r="J973" i="13"/>
  <c r="A973" i="13"/>
  <c r="J972" i="13"/>
  <c r="A972" i="13"/>
  <c r="J971" i="13"/>
  <c r="A971" i="13"/>
  <c r="J970" i="13"/>
  <c r="A970" i="13"/>
  <c r="J969" i="13"/>
  <c r="A969" i="13"/>
  <c r="J968" i="13"/>
  <c r="A968" i="13"/>
  <c r="J967" i="13"/>
  <c r="A967" i="13"/>
  <c r="J966" i="13"/>
  <c r="A966" i="13"/>
  <c r="J965" i="13"/>
  <c r="A965" i="13"/>
  <c r="J964" i="13"/>
  <c r="A964" i="13"/>
  <c r="J963" i="13"/>
  <c r="A963" i="13"/>
  <c r="J962" i="13"/>
  <c r="A962" i="13"/>
  <c r="J961" i="13"/>
  <c r="A961" i="13"/>
  <c r="J960" i="13"/>
  <c r="A960" i="13"/>
  <c r="J959" i="13"/>
  <c r="A959" i="13"/>
  <c r="J958" i="13"/>
  <c r="A958" i="13"/>
  <c r="J957" i="13"/>
  <c r="A957" i="13"/>
  <c r="J956" i="13"/>
  <c r="A956" i="13"/>
  <c r="J955" i="13"/>
  <c r="A955" i="13"/>
  <c r="J954" i="13"/>
  <c r="A954" i="13"/>
  <c r="J953" i="13"/>
  <c r="A953" i="13"/>
  <c r="J952" i="13"/>
  <c r="A952" i="13"/>
  <c r="J951" i="13"/>
  <c r="A951" i="13"/>
  <c r="J950" i="13"/>
  <c r="A950" i="13"/>
  <c r="J949" i="13"/>
  <c r="A949" i="13"/>
  <c r="J948" i="13"/>
  <c r="A948" i="13"/>
  <c r="J947" i="13"/>
  <c r="A947" i="13"/>
  <c r="J946" i="13"/>
  <c r="A946" i="13"/>
  <c r="J945" i="13"/>
  <c r="A945" i="13"/>
  <c r="J944" i="13"/>
  <c r="A944" i="13"/>
  <c r="J943" i="13"/>
  <c r="A943" i="13"/>
  <c r="J942" i="13"/>
  <c r="A942" i="13"/>
  <c r="J941" i="13"/>
  <c r="A941" i="13"/>
  <c r="J940" i="13"/>
  <c r="A940" i="13"/>
  <c r="J939" i="13"/>
  <c r="A939" i="13"/>
  <c r="J938" i="13"/>
  <c r="A938" i="13"/>
  <c r="J937" i="13"/>
  <c r="A937" i="13"/>
  <c r="J936" i="13"/>
  <c r="A936" i="13"/>
  <c r="J935" i="13"/>
  <c r="A935" i="13"/>
  <c r="J934" i="13"/>
  <c r="A934" i="13"/>
  <c r="J933" i="13"/>
  <c r="A933" i="13"/>
  <c r="J932" i="13"/>
  <c r="A932" i="13"/>
  <c r="J931" i="13"/>
  <c r="A931" i="13"/>
  <c r="J930" i="13"/>
  <c r="A930" i="13"/>
  <c r="J929" i="13"/>
  <c r="A929" i="13"/>
  <c r="J928" i="13"/>
  <c r="A928" i="13"/>
  <c r="J927" i="13"/>
  <c r="A927" i="13"/>
  <c r="J926" i="13"/>
  <c r="A926" i="13"/>
  <c r="J925" i="13"/>
  <c r="A925" i="13"/>
  <c r="J924" i="13"/>
  <c r="A924" i="13"/>
  <c r="J923" i="13"/>
  <c r="A923" i="13"/>
  <c r="J922" i="13"/>
  <c r="A922" i="13"/>
  <c r="J921" i="13"/>
  <c r="A921" i="13"/>
  <c r="J920" i="13"/>
  <c r="A920" i="13"/>
  <c r="J919" i="13"/>
  <c r="A919" i="13"/>
  <c r="J918" i="13"/>
  <c r="A918" i="13"/>
  <c r="J917" i="13"/>
  <c r="A917" i="13"/>
  <c r="J916" i="13"/>
  <c r="A916" i="13"/>
  <c r="J915" i="13"/>
  <c r="A915" i="13"/>
  <c r="J914" i="13"/>
  <c r="A914" i="13"/>
  <c r="J913" i="13"/>
  <c r="A913" i="13"/>
  <c r="J912" i="13"/>
  <c r="A912" i="13"/>
  <c r="J911" i="13"/>
  <c r="A911" i="13"/>
  <c r="J910" i="13"/>
  <c r="A910" i="13"/>
  <c r="J909" i="13"/>
  <c r="A909" i="13"/>
  <c r="J908" i="13"/>
  <c r="A908" i="13"/>
  <c r="J907" i="13"/>
  <c r="A907" i="13"/>
  <c r="J906" i="13"/>
  <c r="A906" i="13"/>
  <c r="J905" i="13"/>
  <c r="A905" i="13"/>
  <c r="J904" i="13"/>
  <c r="A904" i="13"/>
  <c r="J903" i="13"/>
  <c r="A903" i="13"/>
  <c r="J902" i="13"/>
  <c r="A902" i="13"/>
  <c r="J901" i="13"/>
  <c r="A901" i="13"/>
  <c r="J900" i="13"/>
  <c r="A900" i="13"/>
  <c r="J899" i="13"/>
  <c r="A899" i="13"/>
  <c r="J898" i="13"/>
  <c r="A898" i="13"/>
  <c r="J897" i="13"/>
  <c r="A897" i="13"/>
  <c r="J896" i="13"/>
  <c r="A896" i="13"/>
  <c r="J895" i="13"/>
  <c r="A895" i="13"/>
  <c r="J894" i="13"/>
  <c r="A894" i="13"/>
  <c r="J893" i="13"/>
  <c r="A893" i="13"/>
  <c r="J892" i="13"/>
  <c r="A892" i="13"/>
  <c r="J891" i="13"/>
  <c r="A891" i="13"/>
  <c r="J890" i="13"/>
  <c r="A890" i="13"/>
  <c r="J889" i="13"/>
  <c r="A889" i="13"/>
  <c r="J888" i="13"/>
  <c r="A888" i="13"/>
  <c r="J887" i="13"/>
  <c r="A887" i="13"/>
  <c r="J886" i="13"/>
  <c r="A886" i="13"/>
  <c r="J885" i="13"/>
  <c r="A885" i="13"/>
  <c r="J884" i="13"/>
  <c r="A884" i="13"/>
  <c r="J883" i="13"/>
  <c r="A883" i="13"/>
  <c r="J882" i="13"/>
  <c r="A882" i="13"/>
  <c r="J881" i="13"/>
  <c r="A881" i="13"/>
  <c r="J880" i="13"/>
  <c r="A880" i="13"/>
  <c r="J879" i="13"/>
  <c r="A879" i="13"/>
  <c r="J878" i="13"/>
  <c r="A878" i="13"/>
  <c r="J877" i="13"/>
  <c r="A877" i="13"/>
  <c r="J876" i="13"/>
  <c r="A876" i="13"/>
  <c r="J875" i="13"/>
  <c r="A875" i="13"/>
  <c r="J874" i="13"/>
  <c r="A874" i="13"/>
  <c r="J873" i="13"/>
  <c r="A873" i="13"/>
  <c r="J872" i="13"/>
  <c r="A872" i="13"/>
  <c r="J871" i="13"/>
  <c r="A871" i="13"/>
  <c r="J870" i="13"/>
  <c r="A870" i="13"/>
  <c r="J869" i="13"/>
  <c r="A869" i="13"/>
  <c r="J868" i="13"/>
  <c r="A868" i="13"/>
  <c r="J867" i="13"/>
  <c r="A867" i="13"/>
  <c r="J866" i="13"/>
  <c r="A866" i="13"/>
  <c r="J865" i="13"/>
  <c r="A865" i="13"/>
  <c r="J864" i="13"/>
  <c r="A864" i="13"/>
  <c r="J863" i="13"/>
  <c r="A863" i="13"/>
  <c r="J862" i="13"/>
  <c r="A862" i="13"/>
  <c r="J861" i="13"/>
  <c r="A861" i="13"/>
  <c r="J860" i="13"/>
  <c r="A860" i="13"/>
  <c r="J859" i="13"/>
  <c r="A859" i="13"/>
  <c r="J858" i="13"/>
  <c r="A858" i="13"/>
  <c r="J857" i="13"/>
  <c r="A857" i="13"/>
  <c r="J856" i="13"/>
  <c r="A856" i="13"/>
  <c r="J855" i="13"/>
  <c r="A855" i="13"/>
  <c r="J854" i="13"/>
  <c r="A854" i="13"/>
  <c r="J853" i="13"/>
  <c r="A853" i="13"/>
  <c r="J852" i="13"/>
  <c r="A852" i="13"/>
  <c r="J851" i="13"/>
  <c r="A851" i="13"/>
  <c r="J850" i="13"/>
  <c r="A850" i="13"/>
  <c r="J849" i="13"/>
  <c r="A849" i="13"/>
  <c r="J848" i="13"/>
  <c r="A848" i="13"/>
  <c r="J847" i="13"/>
  <c r="A847" i="13"/>
  <c r="J846" i="13"/>
  <c r="A846" i="13"/>
  <c r="J845" i="13"/>
  <c r="A845" i="13"/>
  <c r="J844" i="13"/>
  <c r="A844" i="13"/>
  <c r="J843" i="13"/>
  <c r="A843" i="13"/>
  <c r="J842" i="13"/>
  <c r="A842" i="13"/>
  <c r="J841" i="13"/>
  <c r="A841" i="13"/>
  <c r="J840" i="13"/>
  <c r="A840" i="13"/>
  <c r="J839" i="13"/>
  <c r="A839" i="13"/>
  <c r="J838" i="13"/>
  <c r="A838" i="13"/>
  <c r="J837" i="13"/>
  <c r="A837" i="13"/>
  <c r="J836" i="13"/>
  <c r="A836" i="13"/>
  <c r="J835" i="13"/>
  <c r="A835" i="13"/>
  <c r="J834" i="13"/>
  <c r="A834" i="13"/>
  <c r="J833" i="13"/>
  <c r="A833" i="13"/>
  <c r="J832" i="13"/>
  <c r="A832" i="13"/>
  <c r="J831" i="13"/>
  <c r="A831" i="13"/>
  <c r="J830" i="13"/>
  <c r="A830" i="13"/>
  <c r="J829" i="13"/>
  <c r="A829" i="13"/>
  <c r="J828" i="13"/>
  <c r="A828" i="13"/>
  <c r="J827" i="13"/>
  <c r="A827" i="13"/>
  <c r="J826" i="13"/>
  <c r="A826" i="13"/>
  <c r="J825" i="13"/>
  <c r="A825" i="13"/>
  <c r="J824" i="13"/>
  <c r="A824" i="13"/>
  <c r="J823" i="13"/>
  <c r="A823" i="13"/>
  <c r="J822" i="13"/>
  <c r="A822" i="13"/>
  <c r="J821" i="13"/>
  <c r="A821" i="13"/>
  <c r="J820" i="13"/>
  <c r="A820" i="13"/>
  <c r="J819" i="13"/>
  <c r="A819" i="13"/>
  <c r="J818" i="13"/>
  <c r="A818" i="13"/>
  <c r="J817" i="13"/>
  <c r="A817" i="13"/>
  <c r="J816" i="13"/>
  <c r="A816" i="13"/>
  <c r="J815" i="13"/>
  <c r="A815" i="13"/>
  <c r="J814" i="13"/>
  <c r="A814" i="13"/>
  <c r="J813" i="13"/>
  <c r="A813" i="13"/>
  <c r="J812" i="13"/>
  <c r="A812" i="13"/>
  <c r="J811" i="13"/>
  <c r="A811" i="13"/>
  <c r="J810" i="13"/>
  <c r="A810" i="13"/>
  <c r="J809" i="13"/>
  <c r="A809" i="13"/>
  <c r="J808" i="13"/>
  <c r="A808" i="13"/>
  <c r="J807" i="13"/>
  <c r="A807" i="13"/>
  <c r="J806" i="13"/>
  <c r="A806" i="13"/>
  <c r="J805" i="13"/>
  <c r="A805" i="13"/>
  <c r="J804" i="13"/>
  <c r="A804" i="13"/>
  <c r="J803" i="13"/>
  <c r="A803" i="13"/>
  <c r="J802" i="13"/>
  <c r="A802" i="13"/>
  <c r="J801" i="13"/>
  <c r="A801" i="13"/>
  <c r="J800" i="13"/>
  <c r="A800" i="13"/>
  <c r="J799" i="13"/>
  <c r="A799" i="13"/>
  <c r="J798" i="13"/>
  <c r="A798" i="13"/>
  <c r="J797" i="13"/>
  <c r="A797" i="13"/>
  <c r="J796" i="13"/>
  <c r="A796" i="13"/>
  <c r="J795" i="13"/>
  <c r="A795" i="13"/>
  <c r="J794" i="13"/>
  <c r="A794" i="13"/>
  <c r="J793" i="13"/>
  <c r="A793" i="13"/>
  <c r="J792" i="13"/>
  <c r="A792" i="13"/>
  <c r="J791" i="13"/>
  <c r="A791" i="13"/>
  <c r="J790" i="13"/>
  <c r="A790" i="13"/>
  <c r="J789" i="13"/>
  <c r="A789" i="13"/>
  <c r="J788" i="13"/>
  <c r="A788" i="13"/>
  <c r="J787" i="13"/>
  <c r="A787" i="13"/>
  <c r="J786" i="13"/>
  <c r="A786" i="13"/>
  <c r="J785" i="13"/>
  <c r="A785" i="13"/>
  <c r="J784" i="13"/>
  <c r="A784" i="13"/>
  <c r="J783" i="13"/>
  <c r="A783" i="13"/>
  <c r="J782" i="13"/>
  <c r="A782" i="13"/>
  <c r="J781" i="13"/>
  <c r="A781" i="13"/>
  <c r="J780" i="13"/>
  <c r="A780" i="13"/>
  <c r="J779" i="13"/>
  <c r="A779" i="13"/>
  <c r="J778" i="13"/>
  <c r="A778" i="13"/>
  <c r="J777" i="13"/>
  <c r="A777" i="13"/>
  <c r="J776" i="13"/>
  <c r="A776" i="13"/>
  <c r="J775" i="13"/>
  <c r="A775" i="13"/>
  <c r="J774" i="13"/>
  <c r="A774" i="13"/>
  <c r="J773" i="13"/>
  <c r="A773" i="13"/>
  <c r="J772" i="13"/>
  <c r="A772" i="13"/>
  <c r="J771" i="13"/>
  <c r="A771" i="13"/>
  <c r="J770" i="13"/>
  <c r="A770" i="13"/>
  <c r="J769" i="13"/>
  <c r="A769" i="13"/>
  <c r="J768" i="13"/>
  <c r="A768" i="13"/>
  <c r="J767" i="13"/>
  <c r="A767" i="13"/>
  <c r="J766" i="13"/>
  <c r="A766" i="13"/>
  <c r="J765" i="13"/>
  <c r="A765" i="13"/>
  <c r="J764" i="13"/>
  <c r="A764" i="13"/>
  <c r="J763" i="13"/>
  <c r="A763" i="13"/>
  <c r="J762" i="13"/>
  <c r="A762" i="13"/>
  <c r="J761" i="13"/>
  <c r="A761" i="13"/>
  <c r="J760" i="13"/>
  <c r="A760" i="13"/>
  <c r="J759" i="13"/>
  <c r="A759" i="13"/>
  <c r="J758" i="13"/>
  <c r="A758" i="13"/>
  <c r="J757" i="13"/>
  <c r="A757" i="13"/>
  <c r="J756" i="13"/>
  <c r="A756" i="13"/>
  <c r="J755" i="13"/>
  <c r="A755" i="13"/>
  <c r="J754" i="13"/>
  <c r="A754" i="13"/>
  <c r="J753" i="13"/>
  <c r="A753" i="13"/>
  <c r="J752" i="13"/>
  <c r="A752" i="13"/>
  <c r="J751" i="13"/>
  <c r="A751" i="13"/>
  <c r="J750" i="13"/>
  <c r="A750" i="13"/>
  <c r="J749" i="13"/>
  <c r="A749" i="13"/>
  <c r="J748" i="13"/>
  <c r="A748" i="13"/>
  <c r="J747" i="13"/>
  <c r="A747" i="13"/>
  <c r="J746" i="13"/>
  <c r="A746" i="13"/>
  <c r="J745" i="13"/>
  <c r="A745" i="13"/>
  <c r="J744" i="13"/>
  <c r="A744" i="13"/>
  <c r="J743" i="13"/>
  <c r="A743" i="13"/>
  <c r="J742" i="13"/>
  <c r="A742" i="13"/>
  <c r="J741" i="13"/>
  <c r="A741" i="13"/>
  <c r="J740" i="13"/>
  <c r="A740" i="13"/>
  <c r="J739" i="13"/>
  <c r="A739" i="13"/>
  <c r="J738" i="13"/>
  <c r="A738" i="13"/>
  <c r="J737" i="13"/>
  <c r="A737" i="13"/>
  <c r="J736" i="13"/>
  <c r="A736" i="13"/>
  <c r="J735" i="13"/>
  <c r="A735" i="13"/>
  <c r="J734" i="13"/>
  <c r="A734" i="13"/>
  <c r="J733" i="13"/>
  <c r="A733" i="13"/>
  <c r="J732" i="13"/>
  <c r="A732" i="13"/>
  <c r="J731" i="13"/>
  <c r="A731" i="13"/>
  <c r="J730" i="13"/>
  <c r="A730" i="13"/>
  <c r="J729" i="13"/>
  <c r="A729" i="13"/>
  <c r="J728" i="13"/>
  <c r="A728" i="13"/>
  <c r="J727" i="13"/>
  <c r="A727" i="13"/>
  <c r="J726" i="13"/>
  <c r="A726" i="13"/>
  <c r="J725" i="13"/>
  <c r="A725" i="13"/>
  <c r="J724" i="13"/>
  <c r="A724" i="13"/>
  <c r="J723" i="13"/>
  <c r="A723" i="13"/>
  <c r="J722" i="13"/>
  <c r="A722" i="13"/>
  <c r="J721" i="13"/>
  <c r="A721" i="13"/>
  <c r="J720" i="13"/>
  <c r="A720" i="13"/>
  <c r="J719" i="13"/>
  <c r="A719" i="13"/>
  <c r="J718" i="13"/>
  <c r="A718" i="13"/>
  <c r="J717" i="13"/>
  <c r="A717" i="13"/>
  <c r="J716" i="13"/>
  <c r="A716" i="13"/>
  <c r="J715" i="13"/>
  <c r="A715" i="13"/>
  <c r="J714" i="13"/>
  <c r="A714" i="13"/>
  <c r="J713" i="13"/>
  <c r="A713" i="13"/>
  <c r="J712" i="13"/>
  <c r="A712" i="13"/>
  <c r="J711" i="13"/>
  <c r="A711" i="13"/>
  <c r="J710" i="13"/>
  <c r="A710" i="13"/>
  <c r="J709" i="13"/>
  <c r="A709" i="13"/>
  <c r="J708" i="13"/>
  <c r="A708" i="13"/>
  <c r="J707" i="13"/>
  <c r="A707" i="13"/>
  <c r="J706" i="13"/>
  <c r="A706" i="13"/>
  <c r="J705" i="13"/>
  <c r="A705" i="13"/>
  <c r="J704" i="13"/>
  <c r="A704" i="13"/>
  <c r="J703" i="13"/>
  <c r="A703" i="13"/>
  <c r="J702" i="13"/>
  <c r="A702" i="13"/>
  <c r="J701" i="13"/>
  <c r="A701" i="13"/>
  <c r="J700" i="13"/>
  <c r="A700" i="13"/>
  <c r="J699" i="13"/>
  <c r="A699" i="13"/>
  <c r="J698" i="13"/>
  <c r="A698" i="13"/>
  <c r="J697" i="13"/>
  <c r="A697" i="13"/>
  <c r="J696" i="13"/>
  <c r="A696" i="13"/>
  <c r="J695" i="13"/>
  <c r="A695" i="13"/>
  <c r="J694" i="13"/>
  <c r="A694" i="13"/>
  <c r="J693" i="13"/>
  <c r="A693" i="13"/>
  <c r="J692" i="13"/>
  <c r="A692" i="13"/>
  <c r="J691" i="13"/>
  <c r="A691" i="13"/>
  <c r="J690" i="13"/>
  <c r="A690" i="13"/>
  <c r="J689" i="13"/>
  <c r="A689" i="13"/>
  <c r="J688" i="13"/>
  <c r="A688" i="13"/>
  <c r="J687" i="13"/>
  <c r="A687" i="13"/>
  <c r="J686" i="13"/>
  <c r="A686" i="13"/>
  <c r="J685" i="13"/>
  <c r="A685" i="13"/>
  <c r="J684" i="13"/>
  <c r="A684" i="13"/>
  <c r="J683" i="13"/>
  <c r="A683" i="13"/>
  <c r="J682" i="13"/>
  <c r="A682" i="13"/>
  <c r="J681" i="13"/>
  <c r="A681" i="13"/>
  <c r="J680" i="13"/>
  <c r="A680" i="13"/>
  <c r="J679" i="13"/>
  <c r="A679" i="13"/>
  <c r="J678" i="13"/>
  <c r="A678" i="13"/>
  <c r="J677" i="13"/>
  <c r="A677" i="13"/>
  <c r="J676" i="13"/>
  <c r="A676" i="13"/>
  <c r="J675" i="13"/>
  <c r="A675" i="13"/>
  <c r="J674" i="13"/>
  <c r="A674" i="13"/>
  <c r="J673" i="13"/>
  <c r="A673" i="13"/>
  <c r="J672" i="13"/>
  <c r="A672" i="13"/>
  <c r="J671" i="13"/>
  <c r="A671" i="13"/>
  <c r="J670" i="13"/>
  <c r="A670" i="13"/>
  <c r="J669" i="13"/>
  <c r="A669" i="13"/>
  <c r="J668" i="13"/>
  <c r="A668" i="13"/>
  <c r="J667" i="13"/>
  <c r="A667" i="13"/>
  <c r="J666" i="13"/>
  <c r="A666" i="13"/>
  <c r="J665" i="13"/>
  <c r="A665" i="13"/>
  <c r="J664" i="13"/>
  <c r="A664" i="13"/>
  <c r="J663" i="13"/>
  <c r="A663" i="13"/>
  <c r="J662" i="13"/>
  <c r="A662" i="13"/>
  <c r="J661" i="13"/>
  <c r="A661" i="13"/>
  <c r="J660" i="13"/>
  <c r="A660" i="13"/>
  <c r="J659" i="13"/>
  <c r="A659" i="13"/>
  <c r="J658" i="13"/>
  <c r="A658" i="13"/>
  <c r="J657" i="13"/>
  <c r="A657" i="13"/>
  <c r="J656" i="13"/>
  <c r="A656" i="13"/>
  <c r="J655" i="13"/>
  <c r="A655" i="13"/>
  <c r="J654" i="13"/>
  <c r="A654" i="13"/>
  <c r="J653" i="13"/>
  <c r="A653" i="13"/>
  <c r="J652" i="13"/>
  <c r="A652" i="13"/>
  <c r="J651" i="13"/>
  <c r="A651" i="13"/>
  <c r="J650" i="13"/>
  <c r="A650" i="13"/>
  <c r="J649" i="13"/>
  <c r="A649" i="13"/>
  <c r="J648" i="13"/>
  <c r="A648" i="13"/>
  <c r="J647" i="13"/>
  <c r="A647" i="13"/>
  <c r="J646" i="13"/>
  <c r="A646" i="13"/>
  <c r="J645" i="13"/>
  <c r="A645" i="13"/>
  <c r="J644" i="13"/>
  <c r="A644" i="13"/>
  <c r="J643" i="13"/>
  <c r="A643" i="13"/>
  <c r="J642" i="13"/>
  <c r="A642" i="13"/>
  <c r="J641" i="13"/>
  <c r="A641" i="13"/>
  <c r="J640" i="13"/>
  <c r="A640" i="13"/>
  <c r="J639" i="13"/>
  <c r="A639" i="13"/>
  <c r="J638" i="13"/>
  <c r="A638" i="13"/>
  <c r="J637" i="13"/>
  <c r="A637" i="13"/>
  <c r="J636" i="13"/>
  <c r="A636" i="13"/>
  <c r="J635" i="13"/>
  <c r="A635" i="13"/>
  <c r="J634" i="13"/>
  <c r="A634" i="13"/>
  <c r="J633" i="13"/>
  <c r="A633" i="13"/>
  <c r="J632" i="13"/>
  <c r="A632" i="13"/>
  <c r="J631" i="13"/>
  <c r="A631" i="13"/>
  <c r="J630" i="13"/>
  <c r="A630" i="13"/>
  <c r="J629" i="13"/>
  <c r="A629" i="13"/>
  <c r="J628" i="13"/>
  <c r="A628" i="13"/>
  <c r="J627" i="13"/>
  <c r="A627" i="13"/>
  <c r="J626" i="13"/>
  <c r="A626" i="13"/>
  <c r="J625" i="13"/>
  <c r="A625" i="13"/>
  <c r="J624" i="13"/>
  <c r="A624" i="13"/>
  <c r="J623" i="13"/>
  <c r="A623" i="13"/>
  <c r="J622" i="13"/>
  <c r="A622" i="13"/>
  <c r="J621" i="13"/>
  <c r="A621" i="13"/>
  <c r="J620" i="13"/>
  <c r="A620" i="13"/>
  <c r="J619" i="13"/>
  <c r="A619" i="13"/>
  <c r="J618" i="13"/>
  <c r="A618" i="13"/>
  <c r="J617" i="13"/>
  <c r="A617" i="13"/>
  <c r="J616" i="13"/>
  <c r="A616" i="13"/>
  <c r="J615" i="13"/>
  <c r="A615" i="13"/>
  <c r="J614" i="13"/>
  <c r="A614" i="13"/>
  <c r="J613" i="13"/>
  <c r="A613" i="13"/>
  <c r="J612" i="13"/>
  <c r="A612" i="13"/>
  <c r="J611" i="13"/>
  <c r="A611" i="13"/>
  <c r="J610" i="13"/>
  <c r="A610" i="13"/>
  <c r="J609" i="13"/>
  <c r="A609" i="13"/>
  <c r="J608" i="13"/>
  <c r="A608" i="13"/>
  <c r="J607" i="13"/>
  <c r="A607" i="13"/>
  <c r="J606" i="13"/>
  <c r="A606" i="13"/>
  <c r="J605" i="13"/>
  <c r="A605" i="13"/>
  <c r="J604" i="13"/>
  <c r="A604" i="13"/>
  <c r="J603" i="13"/>
  <c r="A603" i="13"/>
  <c r="J602" i="13"/>
  <c r="A602" i="13"/>
  <c r="J601" i="13"/>
  <c r="A601" i="13"/>
  <c r="J600" i="13"/>
  <c r="A600" i="13"/>
  <c r="J599" i="13"/>
  <c r="A599" i="13"/>
  <c r="J598" i="13"/>
  <c r="A598" i="13"/>
  <c r="J597" i="13"/>
  <c r="A597" i="13"/>
  <c r="J596" i="13"/>
  <c r="A596" i="13"/>
  <c r="J595" i="13"/>
  <c r="A595" i="13"/>
  <c r="J594" i="13"/>
  <c r="A594" i="13"/>
  <c r="J593" i="13"/>
  <c r="A593" i="13"/>
  <c r="J592" i="13"/>
  <c r="A592" i="13"/>
  <c r="J591" i="13"/>
  <c r="A591" i="13"/>
  <c r="J590" i="13"/>
  <c r="A590" i="13"/>
  <c r="J589" i="13"/>
  <c r="A589" i="13"/>
  <c r="J588" i="13"/>
  <c r="A588" i="13"/>
  <c r="J587" i="13"/>
  <c r="A587" i="13"/>
  <c r="J586" i="13"/>
  <c r="A586" i="13"/>
  <c r="J585" i="13"/>
  <c r="A585" i="13"/>
  <c r="J584" i="13"/>
  <c r="A584" i="13"/>
  <c r="J583" i="13"/>
  <c r="A583" i="13"/>
  <c r="J582" i="13"/>
  <c r="A582" i="13"/>
  <c r="J581" i="13"/>
  <c r="A581" i="13"/>
  <c r="J580" i="13"/>
  <c r="A580" i="13"/>
  <c r="J579" i="13"/>
  <c r="A579" i="13"/>
  <c r="J578" i="13"/>
  <c r="A578" i="13"/>
  <c r="J577" i="13"/>
  <c r="A577" i="13"/>
  <c r="J576" i="13"/>
  <c r="A576" i="13"/>
  <c r="J575" i="13"/>
  <c r="A575" i="13"/>
  <c r="J574" i="13"/>
  <c r="A574" i="13"/>
  <c r="J573" i="13"/>
  <c r="A573" i="13"/>
  <c r="J572" i="13"/>
  <c r="A572" i="13"/>
  <c r="J571" i="13"/>
  <c r="A571" i="13"/>
  <c r="J570" i="13"/>
  <c r="A570" i="13"/>
  <c r="J569" i="13"/>
  <c r="A569" i="13"/>
  <c r="J568" i="13"/>
  <c r="A568" i="13"/>
  <c r="J567" i="13"/>
  <c r="A567" i="13"/>
  <c r="J566" i="13"/>
  <c r="A566" i="13"/>
  <c r="J565" i="13"/>
  <c r="A565" i="13"/>
  <c r="J564" i="13"/>
  <c r="A564" i="13"/>
  <c r="J563" i="13"/>
  <c r="A563" i="13"/>
  <c r="J562" i="13"/>
  <c r="A562" i="13"/>
  <c r="J561" i="13"/>
  <c r="A561" i="13"/>
  <c r="J560" i="13"/>
  <c r="A560" i="13"/>
  <c r="J559" i="13"/>
  <c r="A559" i="13"/>
  <c r="J558" i="13"/>
  <c r="A558" i="13"/>
  <c r="J557" i="13"/>
  <c r="A557" i="13"/>
  <c r="J556" i="13"/>
  <c r="A556" i="13"/>
  <c r="J555" i="13"/>
  <c r="A555" i="13"/>
  <c r="J554" i="13"/>
  <c r="A554" i="13"/>
  <c r="J553" i="13"/>
  <c r="A553" i="13"/>
  <c r="J552" i="13"/>
  <c r="A552" i="13"/>
  <c r="J551" i="13"/>
  <c r="A551" i="13"/>
  <c r="J550" i="13"/>
  <c r="A550" i="13"/>
  <c r="J549" i="13"/>
  <c r="A549" i="13"/>
  <c r="J548" i="13"/>
  <c r="A548" i="13"/>
  <c r="J547" i="13"/>
  <c r="A547" i="13"/>
  <c r="J546" i="13"/>
  <c r="A546" i="13"/>
  <c r="J545" i="13"/>
  <c r="A545" i="13"/>
  <c r="J544" i="13"/>
  <c r="A544" i="13"/>
  <c r="J543" i="13"/>
  <c r="A543" i="13"/>
  <c r="J542" i="13"/>
  <c r="A542" i="13"/>
  <c r="J541" i="13"/>
  <c r="A541" i="13"/>
  <c r="J540" i="13"/>
  <c r="A540" i="13"/>
  <c r="J539" i="13"/>
  <c r="A539" i="13"/>
  <c r="J538" i="13"/>
  <c r="A538" i="13"/>
  <c r="J537" i="13"/>
  <c r="A537" i="13"/>
  <c r="J536" i="13"/>
  <c r="A536" i="13"/>
  <c r="J535" i="13"/>
  <c r="A535" i="13"/>
  <c r="J534" i="13"/>
  <c r="A534" i="13"/>
  <c r="J533" i="13"/>
  <c r="A533" i="13"/>
  <c r="J532" i="13"/>
  <c r="A532" i="13"/>
  <c r="J531" i="13"/>
  <c r="A531" i="13"/>
  <c r="J530" i="13"/>
  <c r="A530" i="13"/>
  <c r="J529" i="13"/>
  <c r="A529" i="13"/>
  <c r="J528" i="13"/>
  <c r="A528" i="13"/>
  <c r="J527" i="13"/>
  <c r="A527" i="13"/>
  <c r="J526" i="13"/>
  <c r="A526" i="13"/>
  <c r="J525" i="13"/>
  <c r="A525" i="13"/>
  <c r="J524" i="13"/>
  <c r="A524" i="13"/>
  <c r="J523" i="13"/>
  <c r="A523" i="13"/>
  <c r="J522" i="13"/>
  <c r="A522" i="13"/>
  <c r="J521" i="13"/>
  <c r="A521" i="13"/>
  <c r="J520" i="13"/>
  <c r="A520" i="13"/>
  <c r="J519" i="13"/>
  <c r="A519" i="13"/>
  <c r="J518" i="13"/>
  <c r="A518" i="13"/>
  <c r="J517" i="13"/>
  <c r="A517" i="13"/>
  <c r="J516" i="13"/>
  <c r="A516" i="13"/>
  <c r="J515" i="13"/>
  <c r="A515" i="13"/>
  <c r="J514" i="13"/>
  <c r="A514" i="13"/>
  <c r="J513" i="13"/>
  <c r="A513" i="13"/>
  <c r="J512" i="13"/>
  <c r="A512" i="13"/>
  <c r="J511" i="13"/>
  <c r="A511" i="13"/>
  <c r="J510" i="13"/>
  <c r="A510" i="13"/>
  <c r="J509" i="13"/>
  <c r="A509" i="13"/>
  <c r="J508" i="13"/>
  <c r="A508" i="13"/>
  <c r="J507" i="13"/>
  <c r="A507" i="13"/>
  <c r="J506" i="13"/>
  <c r="A506" i="13"/>
  <c r="J505" i="13"/>
  <c r="A505" i="13"/>
  <c r="J504" i="13"/>
  <c r="A504" i="13"/>
  <c r="J503" i="13"/>
  <c r="A503" i="13"/>
  <c r="J502" i="13"/>
  <c r="A502" i="13"/>
  <c r="J501" i="13"/>
  <c r="A501" i="13"/>
  <c r="J500" i="13"/>
  <c r="A500" i="13"/>
  <c r="J499" i="13"/>
  <c r="A499" i="13"/>
  <c r="J498" i="13"/>
  <c r="A498" i="13"/>
  <c r="J497" i="13"/>
  <c r="A497" i="13"/>
  <c r="J496" i="13"/>
  <c r="A496" i="13"/>
  <c r="J495" i="13"/>
  <c r="A495" i="13"/>
  <c r="J494" i="13"/>
  <c r="A494" i="13"/>
  <c r="J493" i="13"/>
  <c r="A493" i="13"/>
  <c r="J492" i="13"/>
  <c r="A492" i="13"/>
  <c r="J491" i="13"/>
  <c r="A491" i="13"/>
  <c r="J490" i="13"/>
  <c r="A490" i="13"/>
  <c r="J489" i="13"/>
  <c r="A489" i="13"/>
  <c r="J488" i="13"/>
  <c r="A488" i="13"/>
  <c r="J487" i="13"/>
  <c r="A487" i="13"/>
  <c r="J486" i="13"/>
  <c r="A486" i="13"/>
  <c r="J485" i="13"/>
  <c r="A485" i="13"/>
  <c r="J484" i="13"/>
  <c r="A484" i="13"/>
  <c r="J483" i="13"/>
  <c r="A483" i="13"/>
  <c r="J482" i="13"/>
  <c r="A482" i="13"/>
  <c r="J481" i="13"/>
  <c r="A481" i="13"/>
  <c r="J480" i="13"/>
  <c r="A480" i="13"/>
  <c r="J479" i="13"/>
  <c r="A479" i="13"/>
  <c r="J478" i="13"/>
  <c r="A478" i="13"/>
  <c r="J477" i="13"/>
  <c r="A477" i="13"/>
  <c r="J476" i="13"/>
  <c r="A476" i="13"/>
  <c r="J475" i="13"/>
  <c r="A475" i="13"/>
  <c r="J474" i="13"/>
  <c r="A474" i="13"/>
  <c r="J473" i="13"/>
  <c r="A473" i="13"/>
  <c r="J472" i="13"/>
  <c r="A472" i="13"/>
  <c r="J471" i="13"/>
  <c r="A471" i="13"/>
  <c r="J470" i="13"/>
  <c r="A470" i="13"/>
  <c r="J469" i="13"/>
  <c r="A469" i="13"/>
  <c r="J468" i="13"/>
  <c r="A468" i="13"/>
  <c r="J467" i="13"/>
  <c r="A467" i="13"/>
  <c r="J466" i="13"/>
  <c r="A466" i="13"/>
  <c r="J465" i="13"/>
  <c r="A465" i="13"/>
  <c r="J464" i="13"/>
  <c r="A464" i="13"/>
  <c r="J463" i="13"/>
  <c r="A463" i="13"/>
  <c r="J462" i="13"/>
  <c r="A462" i="13"/>
  <c r="J461" i="13"/>
  <c r="A461" i="13"/>
  <c r="J460" i="13"/>
  <c r="A460" i="13"/>
  <c r="J459" i="13"/>
  <c r="A459" i="13"/>
  <c r="J458" i="13"/>
  <c r="A458" i="13"/>
  <c r="J457" i="13"/>
  <c r="A457" i="13"/>
  <c r="J456" i="13"/>
  <c r="A456" i="13"/>
  <c r="J455" i="13"/>
  <c r="A455" i="13"/>
  <c r="J454" i="13"/>
  <c r="A454" i="13"/>
  <c r="J453" i="13"/>
  <c r="A453" i="13"/>
  <c r="J452" i="13"/>
  <c r="A452" i="13"/>
  <c r="J451" i="13"/>
  <c r="A451" i="13"/>
  <c r="J450" i="13"/>
  <c r="A450" i="13"/>
  <c r="J449" i="13"/>
  <c r="A449" i="13"/>
  <c r="J448" i="13"/>
  <c r="A448" i="13"/>
  <c r="J447" i="13"/>
  <c r="A447" i="13"/>
  <c r="J446" i="13"/>
  <c r="A446" i="13"/>
  <c r="J445" i="13"/>
  <c r="A445" i="13"/>
  <c r="J444" i="13"/>
  <c r="A444" i="13"/>
  <c r="J443" i="13"/>
  <c r="A443" i="13"/>
  <c r="J442" i="13"/>
  <c r="A442" i="13"/>
  <c r="J441" i="13"/>
  <c r="A441" i="13"/>
  <c r="J440" i="13"/>
  <c r="A440" i="13"/>
  <c r="J439" i="13"/>
  <c r="A439" i="13"/>
  <c r="J438" i="13"/>
  <c r="A438" i="13"/>
  <c r="J437" i="13"/>
  <c r="A437" i="13"/>
  <c r="J436" i="13"/>
  <c r="A436" i="13"/>
  <c r="J435" i="13"/>
  <c r="A435" i="13"/>
  <c r="J434" i="13"/>
  <c r="A434" i="13"/>
  <c r="J433" i="13"/>
  <c r="A433" i="13"/>
  <c r="J432" i="13"/>
  <c r="A432" i="13"/>
  <c r="J431" i="13"/>
  <c r="A431" i="13"/>
  <c r="J430" i="13"/>
  <c r="A430" i="13"/>
  <c r="J429" i="13"/>
  <c r="A429" i="13"/>
  <c r="J428" i="13"/>
  <c r="A428" i="13"/>
  <c r="J427" i="13"/>
  <c r="A427" i="13"/>
  <c r="J426" i="13"/>
  <c r="A426" i="13"/>
  <c r="J425" i="13"/>
  <c r="A425" i="13"/>
  <c r="J424" i="13"/>
  <c r="A424" i="13"/>
  <c r="J423" i="13"/>
  <c r="A423" i="13"/>
  <c r="J422" i="13"/>
  <c r="A422" i="13"/>
  <c r="J421" i="13"/>
  <c r="A421" i="13"/>
  <c r="J420" i="13"/>
  <c r="A420" i="13"/>
  <c r="J419" i="13"/>
  <c r="A419" i="13"/>
  <c r="J418" i="13"/>
  <c r="A418" i="13"/>
  <c r="J417" i="13"/>
  <c r="A417" i="13"/>
  <c r="J416" i="13"/>
  <c r="A416" i="13"/>
  <c r="J415" i="13"/>
  <c r="A415" i="13"/>
  <c r="J414" i="13"/>
  <c r="A414" i="13"/>
  <c r="J413" i="13"/>
  <c r="A413" i="13"/>
  <c r="J412" i="13"/>
  <c r="A412" i="13"/>
  <c r="J411" i="13"/>
  <c r="A411" i="13"/>
  <c r="J410" i="13"/>
  <c r="A410" i="13"/>
  <c r="J409" i="13"/>
  <c r="A409" i="13"/>
  <c r="J408" i="13"/>
  <c r="A408" i="13"/>
  <c r="J407" i="13"/>
  <c r="A407" i="13"/>
  <c r="J406" i="13"/>
  <c r="A406" i="13"/>
  <c r="J405" i="13"/>
  <c r="A405" i="13"/>
  <c r="J404" i="13"/>
  <c r="A404" i="13"/>
  <c r="J403" i="13"/>
  <c r="A403" i="13"/>
  <c r="J402" i="13"/>
  <c r="A402" i="13"/>
  <c r="J401" i="13"/>
  <c r="A401" i="13"/>
  <c r="J400" i="13"/>
  <c r="A400" i="13"/>
  <c r="J399" i="13"/>
  <c r="A399" i="13"/>
  <c r="J398" i="13"/>
  <c r="A398" i="13"/>
  <c r="J397" i="13"/>
  <c r="A397" i="13"/>
  <c r="J396" i="13"/>
  <c r="A396" i="13"/>
  <c r="J395" i="13"/>
  <c r="A395" i="13"/>
  <c r="J394" i="13"/>
  <c r="A394" i="13"/>
  <c r="J393" i="13"/>
  <c r="A393" i="13"/>
  <c r="J392" i="13"/>
  <c r="A392" i="13"/>
  <c r="J391" i="13"/>
  <c r="A391" i="13"/>
  <c r="J390" i="13"/>
  <c r="A390" i="13"/>
  <c r="J389" i="13"/>
  <c r="A389" i="13"/>
  <c r="J388" i="13"/>
  <c r="A388" i="13"/>
  <c r="J387" i="13"/>
  <c r="A387" i="13"/>
  <c r="J386" i="13"/>
  <c r="A386" i="13"/>
  <c r="J385" i="13"/>
  <c r="A385" i="13"/>
  <c r="J384" i="13"/>
  <c r="A384" i="13"/>
  <c r="J383" i="13"/>
  <c r="A383" i="13"/>
  <c r="J382" i="13"/>
  <c r="A382" i="13"/>
  <c r="J381" i="13"/>
  <c r="A381" i="13"/>
  <c r="J380" i="13"/>
  <c r="A380" i="13"/>
  <c r="J379" i="13"/>
  <c r="A379" i="13"/>
  <c r="J378" i="13"/>
  <c r="A378" i="13"/>
  <c r="J377" i="13"/>
  <c r="A377" i="13"/>
  <c r="J376" i="13"/>
  <c r="A376" i="13"/>
  <c r="J375" i="13"/>
  <c r="A375" i="13"/>
  <c r="J374" i="13"/>
  <c r="A374" i="13"/>
  <c r="J373" i="13"/>
  <c r="A373" i="13"/>
  <c r="J372" i="13"/>
  <c r="A372" i="13"/>
  <c r="J371" i="13"/>
  <c r="A371" i="13"/>
  <c r="J370" i="13"/>
  <c r="A370" i="13"/>
  <c r="J369" i="13"/>
  <c r="A369" i="13"/>
  <c r="J368" i="13"/>
  <c r="A368" i="13"/>
  <c r="J367" i="13"/>
  <c r="A367" i="13"/>
  <c r="J366" i="13"/>
  <c r="A366" i="13"/>
  <c r="J365" i="13"/>
  <c r="A365" i="13"/>
  <c r="J364" i="13"/>
  <c r="A364" i="13"/>
  <c r="J363" i="13"/>
  <c r="A363" i="13"/>
  <c r="J362" i="13"/>
  <c r="A362" i="13"/>
  <c r="J361" i="13"/>
  <c r="A361" i="13"/>
  <c r="J360" i="13"/>
  <c r="A360" i="13"/>
  <c r="J359" i="13"/>
  <c r="A359" i="13"/>
  <c r="J358" i="13"/>
  <c r="A358" i="13"/>
  <c r="J357" i="13"/>
  <c r="A357" i="13"/>
  <c r="J356" i="13"/>
  <c r="A356" i="13"/>
  <c r="J355" i="13"/>
  <c r="A355" i="13"/>
  <c r="J354" i="13"/>
  <c r="A354" i="13"/>
  <c r="J353" i="13"/>
  <c r="A353" i="13"/>
  <c r="J352" i="13"/>
  <c r="A352" i="13"/>
  <c r="J351" i="13"/>
  <c r="A351" i="13"/>
  <c r="J350" i="13"/>
  <c r="A350" i="13"/>
  <c r="J349" i="13"/>
  <c r="A349" i="13"/>
  <c r="J348" i="13"/>
  <c r="A348" i="13"/>
  <c r="J347" i="13"/>
  <c r="A347" i="13"/>
  <c r="J346" i="13"/>
  <c r="A346" i="13"/>
  <c r="J345" i="13"/>
  <c r="A345" i="13"/>
  <c r="J344" i="13"/>
  <c r="A344" i="13"/>
  <c r="J343" i="13"/>
  <c r="A343" i="13"/>
  <c r="J342" i="13"/>
  <c r="A342" i="13"/>
  <c r="J341" i="13"/>
  <c r="A341" i="13"/>
  <c r="J340" i="13"/>
  <c r="A340" i="13"/>
  <c r="J339" i="13"/>
  <c r="A339" i="13"/>
  <c r="J338" i="13"/>
  <c r="A338" i="13"/>
  <c r="J337" i="13"/>
  <c r="A337" i="13"/>
  <c r="J336" i="13"/>
  <c r="A336" i="13"/>
  <c r="J335" i="13"/>
  <c r="A335" i="13"/>
  <c r="J334" i="13"/>
  <c r="A334" i="13"/>
  <c r="J333" i="13"/>
  <c r="A333" i="13"/>
  <c r="J332" i="13"/>
  <c r="A332" i="13"/>
  <c r="J331" i="13"/>
  <c r="A331" i="13"/>
  <c r="J330" i="13"/>
  <c r="A330" i="13"/>
  <c r="J329" i="13"/>
  <c r="A329" i="13"/>
  <c r="J328" i="13"/>
  <c r="A328" i="13"/>
  <c r="J327" i="13"/>
  <c r="A327" i="13"/>
  <c r="J326" i="13"/>
  <c r="A326" i="13"/>
  <c r="J325" i="13"/>
  <c r="A325" i="13"/>
  <c r="J324" i="13"/>
  <c r="A324" i="13"/>
  <c r="J323" i="13"/>
  <c r="A323" i="13"/>
  <c r="J322" i="13"/>
  <c r="A322" i="13"/>
  <c r="J321" i="13"/>
  <c r="A321" i="13"/>
  <c r="J320" i="13"/>
  <c r="A320" i="13"/>
  <c r="J319" i="13"/>
  <c r="A319" i="13"/>
  <c r="J318" i="13"/>
  <c r="A318" i="13"/>
  <c r="J317" i="13"/>
  <c r="A317" i="13"/>
  <c r="J316" i="13"/>
  <c r="A316" i="13"/>
  <c r="J315" i="13"/>
  <c r="A315" i="13"/>
  <c r="J314" i="13"/>
  <c r="A314" i="13"/>
  <c r="J313" i="13"/>
  <c r="A313" i="13"/>
  <c r="J312" i="13"/>
  <c r="A312" i="13"/>
  <c r="J311" i="13"/>
  <c r="A311" i="13"/>
  <c r="J310" i="13"/>
  <c r="A310" i="13"/>
  <c r="J309" i="13"/>
  <c r="A309" i="13"/>
  <c r="J308" i="13"/>
  <c r="A308" i="13"/>
  <c r="J307" i="13"/>
  <c r="A307" i="13"/>
  <c r="J306" i="13"/>
  <c r="A306" i="13"/>
  <c r="J305" i="13"/>
  <c r="A305" i="13"/>
  <c r="J304" i="13"/>
  <c r="A304" i="13"/>
  <c r="J303" i="13"/>
  <c r="A303" i="13"/>
  <c r="J302" i="13"/>
  <c r="A302" i="13"/>
  <c r="J301" i="13"/>
  <c r="A301" i="13"/>
  <c r="J300" i="13"/>
  <c r="A300" i="13"/>
  <c r="J299" i="13"/>
  <c r="A299" i="13"/>
  <c r="J298" i="13"/>
  <c r="A298" i="13"/>
  <c r="J297" i="13"/>
  <c r="A297" i="13"/>
  <c r="J296" i="13"/>
  <c r="A296" i="13"/>
  <c r="J295" i="13"/>
  <c r="A295" i="13"/>
  <c r="J294" i="13"/>
  <c r="A294" i="13"/>
  <c r="J293" i="13"/>
  <c r="A293" i="13"/>
  <c r="J292" i="13"/>
  <c r="A292" i="13"/>
  <c r="J291" i="13"/>
  <c r="A291" i="13"/>
  <c r="J290" i="13"/>
  <c r="A290" i="13"/>
  <c r="J289" i="13"/>
  <c r="A289" i="13"/>
  <c r="J288" i="13"/>
  <c r="A288" i="13"/>
  <c r="J287" i="13"/>
  <c r="A287" i="13"/>
  <c r="J286" i="13"/>
  <c r="A286" i="13"/>
  <c r="J285" i="13"/>
  <c r="A285" i="13"/>
  <c r="J284" i="13"/>
  <c r="A284" i="13"/>
  <c r="J283" i="13"/>
  <c r="A283" i="13"/>
  <c r="J282" i="13"/>
  <c r="A282" i="13"/>
  <c r="J281" i="13"/>
  <c r="A281" i="13"/>
  <c r="J280" i="13"/>
  <c r="A280" i="13"/>
  <c r="J279" i="13"/>
  <c r="A279" i="13"/>
  <c r="J278" i="13"/>
  <c r="A278" i="13"/>
  <c r="J277" i="13"/>
  <c r="A277" i="13"/>
  <c r="J276" i="13"/>
  <c r="A276" i="13"/>
  <c r="J275" i="13"/>
  <c r="A275" i="13"/>
  <c r="J274" i="13"/>
  <c r="A274" i="13"/>
  <c r="J273" i="13"/>
  <c r="A273" i="13"/>
  <c r="J272" i="13"/>
  <c r="A272" i="13"/>
  <c r="J271" i="13"/>
  <c r="A271" i="13"/>
  <c r="J270" i="13"/>
  <c r="A270" i="13"/>
  <c r="J269" i="13"/>
  <c r="A269" i="13"/>
  <c r="J268" i="13"/>
  <c r="A268" i="13"/>
  <c r="J267" i="13"/>
  <c r="A267" i="13"/>
  <c r="J266" i="13"/>
  <c r="A266" i="13"/>
  <c r="J265" i="13"/>
  <c r="A265" i="13"/>
  <c r="J264" i="13"/>
  <c r="A264" i="13"/>
  <c r="J263" i="13"/>
  <c r="A263" i="13"/>
  <c r="J262" i="13"/>
  <c r="A262" i="13"/>
  <c r="J261" i="13"/>
  <c r="A261" i="13"/>
  <c r="J260" i="13"/>
  <c r="A260" i="13"/>
  <c r="J259" i="13"/>
  <c r="A259" i="13"/>
  <c r="J258" i="13"/>
  <c r="A258" i="13"/>
  <c r="J257" i="13"/>
  <c r="A257" i="13"/>
  <c r="J256" i="13"/>
  <c r="A256" i="13"/>
  <c r="J255" i="13"/>
  <c r="A255" i="13"/>
  <c r="J254" i="13"/>
  <c r="A254" i="13"/>
  <c r="J253" i="13"/>
  <c r="A253" i="13"/>
  <c r="J252" i="13"/>
  <c r="A252" i="13"/>
  <c r="J251" i="13"/>
  <c r="A251" i="13"/>
  <c r="J250" i="13"/>
  <c r="A250" i="13"/>
  <c r="J249" i="13"/>
  <c r="A249" i="13"/>
  <c r="J248" i="13"/>
  <c r="A248" i="13"/>
  <c r="J247" i="13"/>
  <c r="A247" i="13"/>
  <c r="J246" i="13"/>
  <c r="A246" i="13"/>
  <c r="J245" i="13"/>
  <c r="A245" i="13"/>
  <c r="J244" i="13"/>
  <c r="A244" i="13"/>
  <c r="J243" i="13"/>
  <c r="A243" i="13"/>
  <c r="J242" i="13"/>
  <c r="A242" i="13"/>
  <c r="J241" i="13"/>
  <c r="A241" i="13"/>
  <c r="J240" i="13"/>
  <c r="A240" i="13"/>
  <c r="J239" i="13"/>
  <c r="A239" i="13"/>
  <c r="J238" i="13"/>
  <c r="A238" i="13"/>
  <c r="J237" i="13"/>
  <c r="A237" i="13"/>
  <c r="J236" i="13"/>
  <c r="A236" i="13"/>
  <c r="J235" i="13"/>
  <c r="A235" i="13"/>
  <c r="J234" i="13"/>
  <c r="A234" i="13"/>
  <c r="J233" i="13"/>
  <c r="A233" i="13"/>
  <c r="J232" i="13"/>
  <c r="A232" i="13"/>
  <c r="J231" i="13"/>
  <c r="A231" i="13"/>
  <c r="J230" i="13"/>
  <c r="A230" i="13"/>
  <c r="J229" i="13"/>
  <c r="A229" i="13"/>
  <c r="J228" i="13"/>
  <c r="A228" i="13"/>
  <c r="J227" i="13"/>
  <c r="A227" i="13"/>
  <c r="J226" i="13"/>
  <c r="A226" i="13"/>
  <c r="J225" i="13"/>
  <c r="A225" i="13"/>
  <c r="J224" i="13"/>
  <c r="A224" i="13"/>
  <c r="J223" i="13"/>
  <c r="A223" i="13"/>
  <c r="J222" i="13"/>
  <c r="A222" i="13"/>
  <c r="J221" i="13"/>
  <c r="A221" i="13"/>
  <c r="J220" i="13"/>
  <c r="A220" i="13"/>
  <c r="J219" i="13"/>
  <c r="A219" i="13"/>
  <c r="J218" i="13"/>
  <c r="A218" i="13"/>
  <c r="J217" i="13"/>
  <c r="A217" i="13"/>
  <c r="J216" i="13"/>
  <c r="A216" i="13"/>
  <c r="J215" i="13"/>
  <c r="A215" i="13"/>
  <c r="J214" i="13"/>
  <c r="A214" i="13"/>
  <c r="J213" i="13"/>
  <c r="A213" i="13"/>
  <c r="J212" i="13"/>
  <c r="A212" i="13"/>
  <c r="J211" i="13"/>
  <c r="A211" i="13"/>
  <c r="J210" i="13"/>
  <c r="A210" i="13"/>
  <c r="J209" i="13"/>
  <c r="A209" i="13"/>
  <c r="J208" i="13"/>
  <c r="A208" i="13"/>
  <c r="J207" i="13"/>
  <c r="A207" i="13"/>
  <c r="J206" i="13"/>
  <c r="A206" i="13"/>
  <c r="J205" i="13"/>
  <c r="A205" i="13"/>
  <c r="J204" i="13"/>
  <c r="A204" i="13"/>
  <c r="J203" i="13"/>
  <c r="A203" i="13"/>
  <c r="J202" i="13"/>
  <c r="A202" i="13"/>
  <c r="J201" i="13"/>
  <c r="A201" i="13"/>
  <c r="J200" i="13"/>
  <c r="A200" i="13"/>
  <c r="J199" i="13"/>
  <c r="A199" i="13"/>
  <c r="J198" i="13"/>
  <c r="A198" i="13"/>
  <c r="J197" i="13"/>
  <c r="A197" i="13"/>
  <c r="J196" i="13"/>
  <c r="A196" i="13"/>
  <c r="J195" i="13"/>
  <c r="A195" i="13"/>
  <c r="J194" i="13"/>
  <c r="A194" i="13"/>
  <c r="J193" i="13"/>
  <c r="A193" i="13"/>
  <c r="J192" i="13"/>
  <c r="A192" i="13"/>
  <c r="J191" i="13"/>
  <c r="A191" i="13"/>
  <c r="J190" i="13"/>
  <c r="A190" i="13"/>
  <c r="J189" i="13"/>
  <c r="A189" i="13"/>
  <c r="J188" i="13"/>
  <c r="A188" i="13"/>
  <c r="J187" i="13"/>
  <c r="A187" i="13"/>
  <c r="J186" i="13"/>
  <c r="A186" i="13"/>
  <c r="J185" i="13"/>
  <c r="A185" i="13"/>
  <c r="J184" i="13"/>
  <c r="A184" i="13"/>
  <c r="J183" i="13"/>
  <c r="A183" i="13"/>
  <c r="J182" i="13"/>
  <c r="A182" i="13"/>
  <c r="J181" i="13"/>
  <c r="A181" i="13"/>
  <c r="J180" i="13"/>
  <c r="A180" i="13"/>
  <c r="J179" i="13"/>
  <c r="A179" i="13"/>
  <c r="J178" i="13"/>
  <c r="A178" i="13"/>
  <c r="J177" i="13"/>
  <c r="A177" i="13"/>
  <c r="J176" i="13"/>
  <c r="A176" i="13"/>
  <c r="J175" i="13"/>
  <c r="A175" i="13"/>
  <c r="J174" i="13"/>
  <c r="A174" i="13"/>
  <c r="J173" i="13"/>
  <c r="A173" i="13"/>
  <c r="J172" i="13"/>
  <c r="A172" i="13"/>
  <c r="J171" i="13"/>
  <c r="A171" i="13"/>
  <c r="J170" i="13"/>
  <c r="A170" i="13"/>
  <c r="J169" i="13"/>
  <c r="A169" i="13"/>
  <c r="J168" i="13"/>
  <c r="A168" i="13"/>
  <c r="J167" i="13"/>
  <c r="A167" i="13"/>
  <c r="J166" i="13"/>
  <c r="A166" i="13"/>
  <c r="J165" i="13"/>
  <c r="A165" i="13"/>
  <c r="J164" i="13"/>
  <c r="A164" i="13"/>
  <c r="J163" i="13"/>
  <c r="A163" i="13"/>
  <c r="J162" i="13"/>
  <c r="A162" i="13"/>
  <c r="J161" i="13"/>
  <c r="A161" i="13"/>
  <c r="J160" i="13"/>
  <c r="A160" i="13"/>
  <c r="J159" i="13"/>
  <c r="A159" i="13"/>
  <c r="J158" i="13"/>
  <c r="A158" i="13"/>
  <c r="J157" i="13"/>
  <c r="A157" i="13"/>
  <c r="J156" i="13"/>
  <c r="A156" i="13"/>
  <c r="J155" i="13"/>
  <c r="A155" i="13"/>
  <c r="J154" i="13"/>
  <c r="A154" i="13"/>
  <c r="J153" i="13"/>
  <c r="A153" i="13"/>
  <c r="J152" i="13"/>
  <c r="A152" i="13"/>
  <c r="J151" i="13"/>
  <c r="A151" i="13"/>
  <c r="J150" i="13"/>
  <c r="A150" i="13"/>
  <c r="J149" i="13"/>
  <c r="A149" i="13"/>
  <c r="J148" i="13"/>
  <c r="A148" i="13"/>
  <c r="J147" i="13"/>
  <c r="A147" i="13"/>
  <c r="J146" i="13"/>
  <c r="A146" i="13"/>
  <c r="J145" i="13"/>
  <c r="A145" i="13"/>
  <c r="J144" i="13"/>
  <c r="A144" i="13"/>
  <c r="J143" i="13"/>
  <c r="A143" i="13"/>
  <c r="J142" i="13"/>
  <c r="A142" i="13"/>
  <c r="J141" i="13"/>
  <c r="A141" i="13"/>
  <c r="J140" i="13"/>
  <c r="A140" i="13"/>
  <c r="J139" i="13"/>
  <c r="A139" i="13"/>
  <c r="J138" i="13"/>
  <c r="A138" i="13"/>
  <c r="J137" i="13"/>
  <c r="A137" i="13"/>
  <c r="J136" i="13"/>
  <c r="A136" i="13"/>
  <c r="J135" i="13"/>
  <c r="A135" i="13"/>
  <c r="J134" i="13"/>
  <c r="A134" i="13"/>
  <c r="J133" i="13"/>
  <c r="A133" i="13"/>
  <c r="J132" i="13"/>
  <c r="A132" i="13"/>
  <c r="J131" i="13"/>
  <c r="A131" i="13"/>
  <c r="J130" i="13"/>
  <c r="A130" i="13"/>
  <c r="J129" i="13"/>
  <c r="A129" i="13"/>
  <c r="J128" i="13"/>
  <c r="A128" i="13"/>
  <c r="J127" i="13"/>
  <c r="A127" i="13"/>
  <c r="J126" i="13"/>
  <c r="A126" i="13"/>
  <c r="J125" i="13"/>
  <c r="A125" i="13"/>
  <c r="J124" i="13"/>
  <c r="A124" i="13"/>
  <c r="J123" i="13"/>
  <c r="A123" i="13"/>
  <c r="J122" i="13"/>
  <c r="A122" i="13"/>
  <c r="J121" i="13"/>
  <c r="A121" i="13"/>
  <c r="J120" i="13"/>
  <c r="A120" i="13"/>
  <c r="J119" i="13"/>
  <c r="A119" i="13"/>
  <c r="J118" i="13"/>
  <c r="A118" i="13"/>
  <c r="J117" i="13"/>
  <c r="A117" i="13"/>
  <c r="J116" i="13"/>
  <c r="A116" i="13"/>
  <c r="J115" i="13"/>
  <c r="A115" i="13"/>
  <c r="J114" i="13"/>
  <c r="A114" i="13"/>
  <c r="J113" i="13"/>
  <c r="A113" i="13"/>
  <c r="J112" i="13"/>
  <c r="A112" i="13"/>
  <c r="J111" i="13"/>
  <c r="A111" i="13"/>
  <c r="J110" i="13"/>
  <c r="A110" i="13"/>
  <c r="J109" i="13"/>
  <c r="A109" i="13"/>
  <c r="J108" i="13"/>
  <c r="A108" i="13"/>
  <c r="J107" i="13"/>
  <c r="A107" i="13"/>
  <c r="J106" i="13"/>
  <c r="A106" i="13"/>
  <c r="J105" i="13"/>
  <c r="A105" i="13"/>
  <c r="J104" i="13"/>
  <c r="A104" i="13"/>
  <c r="J103" i="13"/>
  <c r="A103" i="13"/>
  <c r="J102" i="13"/>
  <c r="A102" i="13"/>
  <c r="J101" i="13"/>
  <c r="A101" i="13"/>
  <c r="J100" i="13"/>
  <c r="A100" i="13"/>
  <c r="J99" i="13"/>
  <c r="A99" i="13"/>
  <c r="J98" i="13"/>
  <c r="A98" i="13"/>
  <c r="J97" i="13"/>
  <c r="A97" i="13"/>
  <c r="J96" i="13"/>
  <c r="A96" i="13"/>
  <c r="J95" i="13"/>
  <c r="A95" i="13"/>
  <c r="J94" i="13"/>
  <c r="A94" i="13"/>
  <c r="J93" i="13"/>
  <c r="A93" i="13"/>
  <c r="J92" i="13"/>
  <c r="A92" i="13"/>
  <c r="J91" i="13"/>
  <c r="A91" i="13"/>
  <c r="J90" i="13"/>
  <c r="A90" i="13"/>
  <c r="J89" i="13"/>
  <c r="A89" i="13"/>
  <c r="J88" i="13"/>
  <c r="A88" i="13"/>
  <c r="J87" i="13"/>
  <c r="A87" i="13"/>
  <c r="J86" i="13"/>
  <c r="A86" i="13"/>
  <c r="J85" i="13"/>
  <c r="A85" i="13"/>
  <c r="J84" i="13"/>
  <c r="A84" i="13"/>
  <c r="J83" i="13"/>
  <c r="A83" i="13"/>
  <c r="J82" i="13"/>
  <c r="A82" i="13"/>
  <c r="J81" i="13"/>
  <c r="A81" i="13"/>
  <c r="J80" i="13"/>
  <c r="A80" i="13"/>
  <c r="J79" i="13"/>
  <c r="A79" i="13"/>
  <c r="J78" i="13"/>
  <c r="A78" i="13"/>
  <c r="J77" i="13"/>
  <c r="A77" i="13"/>
  <c r="J76" i="13"/>
  <c r="A76" i="13"/>
  <c r="J75" i="13"/>
  <c r="A75" i="13"/>
  <c r="J74" i="13"/>
  <c r="A74" i="13"/>
  <c r="J73" i="13"/>
  <c r="A73" i="13"/>
  <c r="J72" i="13"/>
  <c r="A72" i="13"/>
  <c r="J71" i="13"/>
  <c r="A71" i="13"/>
  <c r="J70" i="13"/>
  <c r="A70" i="13"/>
  <c r="J69" i="13"/>
  <c r="A69" i="13"/>
  <c r="J68" i="13"/>
  <c r="A68" i="13"/>
  <c r="J67" i="13"/>
  <c r="A67" i="13"/>
  <c r="J66" i="13"/>
  <c r="A66" i="13"/>
  <c r="J65" i="13"/>
  <c r="A65" i="13"/>
  <c r="J64" i="13"/>
  <c r="A64" i="13"/>
  <c r="J63" i="13"/>
  <c r="A63" i="13"/>
  <c r="J62" i="13"/>
  <c r="A62" i="13"/>
  <c r="J61" i="13"/>
  <c r="A61" i="13"/>
  <c r="J60" i="13"/>
  <c r="A60" i="13"/>
  <c r="J59" i="13"/>
  <c r="A59" i="13"/>
  <c r="J58" i="13"/>
  <c r="A58" i="13"/>
  <c r="J57" i="13"/>
  <c r="A57" i="13"/>
  <c r="J56" i="13"/>
  <c r="A56" i="13"/>
  <c r="J55" i="13"/>
  <c r="A55" i="13"/>
  <c r="J54" i="13"/>
  <c r="A54" i="13"/>
  <c r="J53" i="13"/>
  <c r="A53" i="13"/>
  <c r="J52" i="13"/>
  <c r="A52" i="13"/>
  <c r="J51" i="13"/>
  <c r="A51" i="13"/>
  <c r="J50" i="13"/>
  <c r="A50" i="13"/>
  <c r="J49" i="13"/>
  <c r="A49" i="13"/>
  <c r="J48" i="13"/>
  <c r="A48" i="13"/>
  <c r="J47" i="13"/>
  <c r="A47" i="13"/>
  <c r="J46" i="13"/>
  <c r="A46" i="13"/>
  <c r="J45" i="13"/>
  <c r="A45" i="13"/>
  <c r="J44" i="13"/>
  <c r="A44" i="13"/>
  <c r="J43" i="13"/>
  <c r="A43" i="13"/>
  <c r="J42" i="13"/>
  <c r="A42" i="13"/>
  <c r="J41" i="13"/>
  <c r="A41" i="13"/>
  <c r="J40" i="13"/>
  <c r="A40" i="13"/>
  <c r="J39" i="13"/>
  <c r="A39" i="13"/>
  <c r="J38" i="13"/>
  <c r="A38" i="13"/>
  <c r="J37" i="13"/>
  <c r="A37" i="13"/>
  <c r="J36" i="13"/>
  <c r="A36" i="13"/>
  <c r="J35" i="13"/>
  <c r="A35" i="13"/>
  <c r="J34" i="13"/>
  <c r="A34" i="13"/>
  <c r="J33" i="13"/>
  <c r="A33" i="13"/>
  <c r="J32" i="13"/>
  <c r="A32" i="13"/>
  <c r="J31" i="13"/>
  <c r="A31" i="13"/>
  <c r="J30" i="13"/>
  <c r="A30" i="13"/>
  <c r="J29" i="13"/>
  <c r="A29" i="13"/>
  <c r="J28" i="13"/>
  <c r="A28" i="13"/>
  <c r="J27" i="13"/>
  <c r="A27" i="13"/>
  <c r="J26" i="13"/>
  <c r="A26" i="13"/>
  <c r="J25" i="13"/>
  <c r="A25" i="13"/>
  <c r="J24" i="13"/>
  <c r="A24" i="13"/>
  <c r="J23" i="13"/>
  <c r="A23" i="13"/>
  <c r="J22" i="13"/>
  <c r="A22" i="13"/>
  <c r="J21" i="13"/>
  <c r="A21" i="13"/>
  <c r="J20" i="13"/>
  <c r="A20" i="13"/>
  <c r="J19" i="13"/>
  <c r="A19" i="13"/>
  <c r="J18" i="13"/>
  <c r="A18" i="13"/>
  <c r="J17" i="13"/>
  <c r="A17" i="13"/>
  <c r="J16" i="13"/>
  <c r="A16" i="13"/>
  <c r="J15" i="13"/>
  <c r="A15" i="13"/>
  <c r="J14" i="13"/>
  <c r="A14" i="13"/>
  <c r="J13" i="13"/>
  <c r="A13" i="13"/>
  <c r="J12" i="13"/>
  <c r="A12" i="13"/>
  <c r="J11" i="13"/>
  <c r="A11" i="13"/>
  <c r="J10" i="13"/>
  <c r="A10" i="13"/>
  <c r="J9" i="13"/>
  <c r="A9" i="13"/>
  <c r="J8" i="13"/>
  <c r="A8" i="13"/>
  <c r="J7" i="13"/>
  <c r="A7" i="13"/>
  <c r="J6" i="13"/>
  <c r="A6" i="13"/>
  <c r="J5" i="13"/>
  <c r="A5" i="13"/>
  <c r="J4" i="13"/>
  <c r="A4" i="13"/>
  <c r="A2" i="13"/>
  <c r="A1" i="13"/>
  <c r="J1980" i="12"/>
  <c r="A1980" i="12"/>
  <c r="J1979" i="12"/>
  <c r="A1979" i="12"/>
  <c r="J1978" i="12"/>
  <c r="A1978" i="12"/>
  <c r="J1977" i="12"/>
  <c r="A1977" i="12"/>
  <c r="J1976" i="12"/>
  <c r="A1976" i="12"/>
  <c r="J1975" i="12"/>
  <c r="A1975" i="12"/>
  <c r="J1974" i="12"/>
  <c r="A1974" i="12"/>
  <c r="J1973" i="12"/>
  <c r="A1973" i="12"/>
  <c r="J1972" i="12"/>
  <c r="A1972" i="12"/>
  <c r="J1971" i="12"/>
  <c r="A1971" i="12"/>
  <c r="J1970" i="12"/>
  <c r="A1970" i="12"/>
  <c r="J1969" i="12"/>
  <c r="A1969" i="12"/>
  <c r="J1968" i="12"/>
  <c r="A1968" i="12"/>
  <c r="J1967" i="12"/>
  <c r="A1967" i="12"/>
  <c r="J1966" i="12"/>
  <c r="A1966" i="12"/>
  <c r="J1965" i="12"/>
  <c r="A1965" i="12"/>
  <c r="J1964" i="12"/>
  <c r="A1964" i="12"/>
  <c r="J1963" i="12"/>
  <c r="A1963" i="12"/>
  <c r="J1962" i="12"/>
  <c r="A1962" i="12"/>
  <c r="J1961" i="12"/>
  <c r="A1961" i="12"/>
  <c r="J1960" i="12"/>
  <c r="A1960" i="12"/>
  <c r="J1959" i="12"/>
  <c r="A1959" i="12"/>
  <c r="J1958" i="12"/>
  <c r="A1958" i="12"/>
  <c r="J1957" i="12"/>
  <c r="A1957" i="12"/>
  <c r="J1956" i="12"/>
  <c r="A1956" i="12"/>
  <c r="J1955" i="12"/>
  <c r="A1955" i="12"/>
  <c r="J1954" i="12"/>
  <c r="A1954" i="12"/>
  <c r="J1953" i="12"/>
  <c r="A1953" i="12"/>
  <c r="J1952" i="12"/>
  <c r="A1952" i="12"/>
  <c r="J1951" i="12"/>
  <c r="A1951" i="12"/>
  <c r="J1950" i="12"/>
  <c r="A1950" i="12"/>
  <c r="J1949" i="12"/>
  <c r="A1949" i="12"/>
  <c r="J1948" i="12"/>
  <c r="A1948" i="12"/>
  <c r="J1947" i="12"/>
  <c r="A1947" i="12"/>
  <c r="J1946" i="12"/>
  <c r="A1946" i="12"/>
  <c r="J1945" i="12"/>
  <c r="A1945" i="12"/>
  <c r="J1944" i="12"/>
  <c r="A1944" i="12"/>
  <c r="J1943" i="12"/>
  <c r="A1943" i="12"/>
  <c r="J1942" i="12"/>
  <c r="A1942" i="12"/>
  <c r="J1941" i="12"/>
  <c r="A1941" i="12"/>
  <c r="J1940" i="12"/>
  <c r="A1940" i="12"/>
  <c r="J1939" i="12"/>
  <c r="A1939" i="12"/>
  <c r="J1938" i="12"/>
  <c r="A1938" i="12"/>
  <c r="J1937" i="12"/>
  <c r="A1937" i="12"/>
  <c r="J1936" i="12"/>
  <c r="A1936" i="12"/>
  <c r="J1935" i="12"/>
  <c r="A1935" i="12"/>
  <c r="J1934" i="12"/>
  <c r="A1934" i="12"/>
  <c r="J1933" i="12"/>
  <c r="A1933" i="12"/>
  <c r="J1932" i="12"/>
  <c r="A1932" i="12"/>
  <c r="J1931" i="12"/>
  <c r="A1931" i="12"/>
  <c r="J1930" i="12"/>
  <c r="A1930" i="12"/>
  <c r="J1929" i="12"/>
  <c r="A1929" i="12"/>
  <c r="J1928" i="12"/>
  <c r="A1928" i="12"/>
  <c r="J1927" i="12"/>
  <c r="A1927" i="12"/>
  <c r="J1926" i="12"/>
  <c r="A1926" i="12"/>
  <c r="J1925" i="12"/>
  <c r="A1925" i="12"/>
  <c r="J1924" i="12"/>
  <c r="A1924" i="12"/>
  <c r="J1923" i="12"/>
  <c r="A1923" i="12"/>
  <c r="J1922" i="12"/>
  <c r="A1922" i="12"/>
  <c r="J1921" i="12"/>
  <c r="A1921" i="12"/>
  <c r="J1920" i="12"/>
  <c r="A1920" i="12"/>
  <c r="J1919" i="12"/>
  <c r="A1919" i="12"/>
  <c r="J1918" i="12"/>
  <c r="A1918" i="12"/>
  <c r="J1917" i="12"/>
  <c r="A1917" i="12"/>
  <c r="J1916" i="12"/>
  <c r="A1916" i="12"/>
  <c r="J1915" i="12"/>
  <c r="A1915" i="12"/>
  <c r="J1914" i="12"/>
  <c r="A1914" i="12"/>
  <c r="J1913" i="12"/>
  <c r="A1913" i="12"/>
  <c r="J1912" i="12"/>
  <c r="A1912" i="12"/>
  <c r="J1911" i="12"/>
  <c r="A1911" i="12"/>
  <c r="J1910" i="12"/>
  <c r="A1910" i="12"/>
  <c r="J1909" i="12"/>
  <c r="A1909" i="12"/>
  <c r="J1908" i="12"/>
  <c r="A1908" i="12"/>
  <c r="J1907" i="12"/>
  <c r="A1907" i="12"/>
  <c r="J1906" i="12"/>
  <c r="A1906" i="12"/>
  <c r="J1905" i="12"/>
  <c r="A1905" i="12"/>
  <c r="J1904" i="12"/>
  <c r="A1904" i="12"/>
  <c r="J1903" i="12"/>
  <c r="A1903" i="12"/>
  <c r="J1902" i="12"/>
  <c r="A1902" i="12"/>
  <c r="J1901" i="12"/>
  <c r="A1901" i="12"/>
  <c r="J1900" i="12"/>
  <c r="A1900" i="12"/>
  <c r="J1899" i="12"/>
  <c r="A1899" i="12"/>
  <c r="J1898" i="12"/>
  <c r="A1898" i="12"/>
  <c r="J1897" i="12"/>
  <c r="A1897" i="12"/>
  <c r="J1896" i="12"/>
  <c r="A1896" i="12"/>
  <c r="J1895" i="12"/>
  <c r="A1895" i="12"/>
  <c r="J1894" i="12"/>
  <c r="A1894" i="12"/>
  <c r="J1893" i="12"/>
  <c r="A1893" i="12"/>
  <c r="J1892" i="12"/>
  <c r="A1892" i="12"/>
  <c r="J1891" i="12"/>
  <c r="A1891" i="12"/>
  <c r="J1890" i="12"/>
  <c r="A1890" i="12"/>
  <c r="J1889" i="12"/>
  <c r="A1889" i="12"/>
  <c r="J1888" i="12"/>
  <c r="A1888" i="12"/>
  <c r="J1887" i="12"/>
  <c r="A1887" i="12"/>
  <c r="J1886" i="12"/>
  <c r="A1886" i="12"/>
  <c r="J1885" i="12"/>
  <c r="A1885" i="12"/>
  <c r="J1884" i="12"/>
  <c r="A1884" i="12"/>
  <c r="J1883" i="12"/>
  <c r="A1883" i="12"/>
  <c r="J1882" i="12"/>
  <c r="A1882" i="12"/>
  <c r="J1881" i="12"/>
  <c r="A1881" i="12"/>
  <c r="J1880" i="12"/>
  <c r="A1880" i="12"/>
  <c r="J1879" i="12"/>
  <c r="A1879" i="12"/>
  <c r="J1878" i="12"/>
  <c r="A1878" i="12"/>
  <c r="J1877" i="12"/>
  <c r="A1877" i="12"/>
  <c r="J1876" i="12"/>
  <c r="A1876" i="12"/>
  <c r="J1875" i="12"/>
  <c r="A1875" i="12"/>
  <c r="J1874" i="12"/>
  <c r="A1874" i="12"/>
  <c r="J1873" i="12"/>
  <c r="A1873" i="12"/>
  <c r="J1872" i="12"/>
  <c r="A1872" i="12"/>
  <c r="J1871" i="12"/>
  <c r="A1871" i="12"/>
  <c r="J1870" i="12"/>
  <c r="A1870" i="12"/>
  <c r="J1869" i="12"/>
  <c r="A1869" i="12"/>
  <c r="J1868" i="12"/>
  <c r="A1868" i="12"/>
  <c r="J1867" i="12"/>
  <c r="A1867" i="12"/>
  <c r="J1866" i="12"/>
  <c r="A1866" i="12"/>
  <c r="J1865" i="12"/>
  <c r="A1865" i="12"/>
  <c r="J1864" i="12"/>
  <c r="A1864" i="12"/>
  <c r="J1863" i="12"/>
  <c r="A1863" i="12"/>
  <c r="J1862" i="12"/>
  <c r="A1862" i="12"/>
  <c r="J1861" i="12"/>
  <c r="A1861" i="12"/>
  <c r="J1860" i="12"/>
  <c r="A1860" i="12"/>
  <c r="J1859" i="12"/>
  <c r="A1859" i="12"/>
  <c r="J1858" i="12"/>
  <c r="A1858" i="12"/>
  <c r="J1857" i="12"/>
  <c r="A1857" i="12"/>
  <c r="J1856" i="12"/>
  <c r="A1856" i="12"/>
  <c r="J1855" i="12"/>
  <c r="A1855" i="12"/>
  <c r="J1854" i="12"/>
  <c r="A1854" i="12"/>
  <c r="J1853" i="12"/>
  <c r="A1853" i="12"/>
  <c r="J1852" i="12"/>
  <c r="A1852" i="12"/>
  <c r="J1851" i="12"/>
  <c r="A1851" i="12"/>
  <c r="J1850" i="12"/>
  <c r="A1850" i="12"/>
  <c r="J1849" i="12"/>
  <c r="A1849" i="12"/>
  <c r="J1848" i="12"/>
  <c r="A1848" i="12"/>
  <c r="J1847" i="12"/>
  <c r="A1847" i="12"/>
  <c r="J1846" i="12"/>
  <c r="A1846" i="12"/>
  <c r="J1845" i="12"/>
  <c r="A1845" i="12"/>
  <c r="J1844" i="12"/>
  <c r="A1844" i="12"/>
  <c r="J1843" i="12"/>
  <c r="A1843" i="12"/>
  <c r="J1842" i="12"/>
  <c r="A1842" i="12"/>
  <c r="J1841" i="12"/>
  <c r="A1841" i="12"/>
  <c r="J1840" i="12"/>
  <c r="A1840" i="12"/>
  <c r="J1839" i="12"/>
  <c r="A1839" i="12"/>
  <c r="J1838" i="12"/>
  <c r="A1838" i="12"/>
  <c r="J1837" i="12"/>
  <c r="A1837" i="12"/>
  <c r="J1836" i="12"/>
  <c r="A1836" i="12"/>
  <c r="J1835" i="12"/>
  <c r="A1835" i="12"/>
  <c r="J1834" i="12"/>
  <c r="A1834" i="12"/>
  <c r="J1833" i="12"/>
  <c r="A1833" i="12"/>
  <c r="J1832" i="12"/>
  <c r="A1832" i="12"/>
  <c r="J1831" i="12"/>
  <c r="A1831" i="12"/>
  <c r="J1830" i="12"/>
  <c r="A1830" i="12"/>
  <c r="J1829" i="12"/>
  <c r="A1829" i="12"/>
  <c r="J1828" i="12"/>
  <c r="A1828" i="12"/>
  <c r="J1827" i="12"/>
  <c r="A1827" i="12"/>
  <c r="J1826" i="12"/>
  <c r="A1826" i="12"/>
  <c r="J1825" i="12"/>
  <c r="A1825" i="12"/>
  <c r="J1824" i="12"/>
  <c r="A1824" i="12"/>
  <c r="J1823" i="12"/>
  <c r="A1823" i="12"/>
  <c r="J1822" i="12"/>
  <c r="A1822" i="12"/>
  <c r="J1821" i="12"/>
  <c r="A1821" i="12"/>
  <c r="J1820" i="12"/>
  <c r="A1820" i="12"/>
  <c r="J1819" i="12"/>
  <c r="A1819" i="12"/>
  <c r="J1818" i="12"/>
  <c r="A1818" i="12"/>
  <c r="J1817" i="12"/>
  <c r="A1817" i="12"/>
  <c r="J1816" i="12"/>
  <c r="A1816" i="12"/>
  <c r="J1815" i="12"/>
  <c r="A1815" i="12"/>
  <c r="J1814" i="12"/>
  <c r="A1814" i="12"/>
  <c r="J1813" i="12"/>
  <c r="A1813" i="12"/>
  <c r="J1812" i="12"/>
  <c r="A1812" i="12"/>
  <c r="J1811" i="12"/>
  <c r="A1811" i="12"/>
  <c r="J1810" i="12"/>
  <c r="A1810" i="12"/>
  <c r="J1809" i="12"/>
  <c r="A1809" i="12"/>
  <c r="J1808" i="12"/>
  <c r="A1808" i="12"/>
  <c r="J1807" i="12"/>
  <c r="A1807" i="12"/>
  <c r="J1806" i="12"/>
  <c r="A1806" i="12"/>
  <c r="J1805" i="12"/>
  <c r="A1805" i="12"/>
  <c r="J1804" i="12"/>
  <c r="A1804" i="12"/>
  <c r="J1803" i="12"/>
  <c r="A1803" i="12"/>
  <c r="J1802" i="12"/>
  <c r="A1802" i="12"/>
  <c r="J1801" i="12"/>
  <c r="A1801" i="12"/>
  <c r="J1800" i="12"/>
  <c r="A1800" i="12"/>
  <c r="J1799" i="12"/>
  <c r="A1799" i="12"/>
  <c r="J1798" i="12"/>
  <c r="A1798" i="12"/>
  <c r="J1797" i="12"/>
  <c r="A1797" i="12"/>
  <c r="J1796" i="12"/>
  <c r="A1796" i="12"/>
  <c r="J1795" i="12"/>
  <c r="A1795" i="12"/>
  <c r="J1794" i="12"/>
  <c r="A1794" i="12"/>
  <c r="J1793" i="12"/>
  <c r="A1793" i="12"/>
  <c r="J1792" i="12"/>
  <c r="A1792" i="12"/>
  <c r="J1791" i="12"/>
  <c r="A1791" i="12"/>
  <c r="J1790" i="12"/>
  <c r="A1790" i="12"/>
  <c r="J1789" i="12"/>
  <c r="A1789" i="12"/>
  <c r="J1788" i="12"/>
  <c r="A1788" i="12"/>
  <c r="J1787" i="12"/>
  <c r="A1787" i="12"/>
  <c r="J1786" i="12"/>
  <c r="A1786" i="12"/>
  <c r="J1785" i="12"/>
  <c r="A1785" i="12"/>
  <c r="J1784" i="12"/>
  <c r="A1784" i="12"/>
  <c r="J1783" i="12"/>
  <c r="A1783" i="12"/>
  <c r="J1782" i="12"/>
  <c r="A1782" i="12"/>
  <c r="J1781" i="12"/>
  <c r="A1781" i="12"/>
  <c r="J1780" i="12"/>
  <c r="A1780" i="12"/>
  <c r="J1779" i="12"/>
  <c r="A1779" i="12"/>
  <c r="J1778" i="12"/>
  <c r="A1778" i="12"/>
  <c r="J1777" i="12"/>
  <c r="A1777" i="12"/>
  <c r="J1776" i="12"/>
  <c r="A1776" i="12"/>
  <c r="J1775" i="12"/>
  <c r="A1775" i="12"/>
  <c r="J1774" i="12"/>
  <c r="A1774" i="12"/>
  <c r="J1773" i="12"/>
  <c r="A1773" i="12"/>
  <c r="J1772" i="12"/>
  <c r="A1772" i="12"/>
  <c r="J1771" i="12"/>
  <c r="A1771" i="12"/>
  <c r="J1770" i="12"/>
  <c r="A1770" i="12"/>
  <c r="J1769" i="12"/>
  <c r="A1769" i="12"/>
  <c r="J1768" i="12"/>
  <c r="A1768" i="12"/>
  <c r="J1767" i="12"/>
  <c r="A1767" i="12"/>
  <c r="J1766" i="12"/>
  <c r="A1766" i="12"/>
  <c r="J1765" i="12"/>
  <c r="A1765" i="12"/>
  <c r="J1764" i="12"/>
  <c r="A1764" i="12"/>
  <c r="J1763" i="12"/>
  <c r="A1763" i="12"/>
  <c r="J1762" i="12"/>
  <c r="A1762" i="12"/>
  <c r="J1761" i="12"/>
  <c r="A1761" i="12"/>
  <c r="J1760" i="12"/>
  <c r="A1760" i="12"/>
  <c r="J1759" i="12"/>
  <c r="A1759" i="12"/>
  <c r="J1758" i="12"/>
  <c r="A1758" i="12"/>
  <c r="J1757" i="12"/>
  <c r="A1757" i="12"/>
  <c r="J1756" i="12"/>
  <c r="A1756" i="12"/>
  <c r="J1755" i="12"/>
  <c r="A1755" i="12"/>
  <c r="J1754" i="12"/>
  <c r="A1754" i="12"/>
  <c r="J1753" i="12"/>
  <c r="A1753" i="12"/>
  <c r="J1752" i="12"/>
  <c r="A1752" i="12"/>
  <c r="J1751" i="12"/>
  <c r="A1751" i="12"/>
  <c r="J1750" i="12"/>
  <c r="A1750" i="12"/>
  <c r="J1749" i="12"/>
  <c r="A1749" i="12"/>
  <c r="J1748" i="12"/>
  <c r="A1748" i="12"/>
  <c r="J1747" i="12"/>
  <c r="A1747" i="12"/>
  <c r="J1746" i="12"/>
  <c r="A1746" i="12"/>
  <c r="J1745" i="12"/>
  <c r="A1745" i="12"/>
  <c r="J1744" i="12"/>
  <c r="A1744" i="12"/>
  <c r="J1743" i="12"/>
  <c r="A1743" i="12"/>
  <c r="J1742" i="12"/>
  <c r="A1742" i="12"/>
  <c r="J1741" i="12"/>
  <c r="A1741" i="12"/>
  <c r="J1740" i="12"/>
  <c r="A1740" i="12"/>
  <c r="J1739" i="12"/>
  <c r="A1739" i="12"/>
  <c r="J1738" i="12"/>
  <c r="A1738" i="12"/>
  <c r="J1737" i="12"/>
  <c r="A1737" i="12"/>
  <c r="J1736" i="12"/>
  <c r="A1736" i="12"/>
  <c r="J1735" i="12"/>
  <c r="A1735" i="12"/>
  <c r="J1734" i="12"/>
  <c r="A1734" i="12"/>
  <c r="J1733" i="12"/>
  <c r="A1733" i="12"/>
  <c r="J1732" i="12"/>
  <c r="A1732" i="12"/>
  <c r="J1731" i="12"/>
  <c r="A1731" i="12"/>
  <c r="J1730" i="12"/>
  <c r="A1730" i="12"/>
  <c r="J1729" i="12"/>
  <c r="A1729" i="12"/>
  <c r="J1728" i="12"/>
  <c r="A1728" i="12"/>
  <c r="J1727" i="12"/>
  <c r="A1727" i="12"/>
  <c r="J1726" i="12"/>
  <c r="A1726" i="12"/>
  <c r="J1725" i="12"/>
  <c r="A1725" i="12"/>
  <c r="J1724" i="12"/>
  <c r="A1724" i="12"/>
  <c r="J1723" i="12"/>
  <c r="A1723" i="12"/>
  <c r="J1722" i="12"/>
  <c r="A1722" i="12"/>
  <c r="J1721" i="12"/>
  <c r="A1721" i="12"/>
  <c r="J1720" i="12"/>
  <c r="A1720" i="12"/>
  <c r="J1719" i="12"/>
  <c r="A1719" i="12"/>
  <c r="J1718" i="12"/>
  <c r="A1718" i="12"/>
  <c r="J1717" i="12"/>
  <c r="A1717" i="12"/>
  <c r="J1716" i="12"/>
  <c r="A1716" i="12"/>
  <c r="J1715" i="12"/>
  <c r="A1715" i="12"/>
  <c r="J1714" i="12"/>
  <c r="A1714" i="12"/>
  <c r="J1713" i="12"/>
  <c r="A1713" i="12"/>
  <c r="J1712" i="12"/>
  <c r="A1712" i="12"/>
  <c r="J1711" i="12"/>
  <c r="A1711" i="12"/>
  <c r="J1710" i="12"/>
  <c r="A1710" i="12"/>
  <c r="J1709" i="12"/>
  <c r="A1709" i="12"/>
  <c r="J1708" i="12"/>
  <c r="A1708" i="12"/>
  <c r="J1707" i="12"/>
  <c r="A1707" i="12"/>
  <c r="J1706" i="12"/>
  <c r="A1706" i="12"/>
  <c r="J1705" i="12"/>
  <c r="A1705" i="12"/>
  <c r="J1704" i="12"/>
  <c r="A1704" i="12"/>
  <c r="J1703" i="12"/>
  <c r="A1703" i="12"/>
  <c r="J1702" i="12"/>
  <c r="A1702" i="12"/>
  <c r="J1701" i="12"/>
  <c r="A1701" i="12"/>
  <c r="J1700" i="12"/>
  <c r="A1700" i="12"/>
  <c r="A2" i="12"/>
  <c r="A1" i="12"/>
  <c r="J2011" i="11"/>
  <c r="J2010" i="11"/>
  <c r="J2009" i="11"/>
  <c r="J2008" i="11"/>
  <c r="J2007" i="11"/>
  <c r="J2006" i="11"/>
  <c r="J2005" i="11"/>
  <c r="J2004" i="11"/>
  <c r="J2003" i="11"/>
  <c r="J2002" i="11"/>
  <c r="J2001" i="11"/>
  <c r="J2000" i="11"/>
  <c r="J1999" i="11"/>
  <c r="J1998" i="11"/>
  <c r="J1997" i="11"/>
  <c r="J1996" i="11"/>
  <c r="J1995" i="11"/>
  <c r="J1994" i="11"/>
  <c r="J1993" i="11"/>
  <c r="J1992" i="11"/>
  <c r="J1991" i="11"/>
  <c r="J1990" i="11"/>
  <c r="J1989" i="11"/>
  <c r="J1988" i="11"/>
  <c r="J1987" i="11"/>
  <c r="J1986" i="11"/>
  <c r="J1985" i="11"/>
  <c r="J1984" i="11"/>
  <c r="J1983" i="11"/>
  <c r="J1982" i="11"/>
  <c r="J1981" i="11"/>
  <c r="J1980" i="11"/>
  <c r="J1979" i="11"/>
  <c r="J1978" i="11"/>
  <c r="J1977" i="11"/>
  <c r="J1976" i="11"/>
  <c r="J1975" i="11"/>
  <c r="J1974" i="11"/>
  <c r="J1973" i="11"/>
  <c r="J1972" i="11"/>
  <c r="J1971" i="11"/>
  <c r="J1970" i="11"/>
  <c r="J1969" i="11"/>
  <c r="J1968" i="11"/>
  <c r="J1967" i="11"/>
  <c r="J1966" i="11"/>
  <c r="J1965" i="11"/>
  <c r="J1964" i="11"/>
  <c r="J1963" i="11"/>
  <c r="J1962" i="11"/>
  <c r="J1961" i="11"/>
  <c r="J1960" i="11"/>
  <c r="J1959" i="11"/>
  <c r="J1958" i="11"/>
  <c r="J1957" i="11"/>
  <c r="J1956" i="11"/>
  <c r="J1955" i="11"/>
  <c r="J1954" i="11"/>
  <c r="J1953" i="11"/>
  <c r="J1952" i="11"/>
  <c r="J1951" i="11"/>
  <c r="J1950" i="11"/>
  <c r="J1949" i="11"/>
  <c r="J1948" i="11"/>
  <c r="J1947" i="11"/>
  <c r="J1946" i="11"/>
  <c r="J1945" i="11"/>
  <c r="J1944" i="11"/>
  <c r="J1943" i="11"/>
  <c r="J1942" i="11"/>
  <c r="J1941" i="11"/>
  <c r="J1940" i="11"/>
  <c r="J1939" i="11"/>
  <c r="J1938" i="11"/>
  <c r="J1937" i="11"/>
  <c r="J1936" i="11"/>
  <c r="J1935" i="11"/>
  <c r="J1934" i="11"/>
  <c r="J1933" i="11"/>
  <c r="J1932" i="11"/>
  <c r="J1931" i="11"/>
  <c r="J1930" i="11"/>
  <c r="J1929" i="11"/>
  <c r="J1928" i="11"/>
  <c r="J1927" i="11"/>
  <c r="J1926" i="11"/>
  <c r="J1925" i="11"/>
  <c r="J1924" i="11"/>
  <c r="J1923" i="11"/>
  <c r="J1922" i="11"/>
  <c r="J1921" i="11"/>
  <c r="J1920" i="11"/>
  <c r="J1919" i="11"/>
  <c r="J1918" i="11"/>
  <c r="J1917" i="11"/>
  <c r="J1916" i="11"/>
  <c r="J1915" i="11"/>
  <c r="J1914" i="11"/>
  <c r="J1913" i="11"/>
  <c r="J1912" i="11"/>
  <c r="J1911" i="11"/>
  <c r="J1910" i="11"/>
  <c r="J1909" i="11"/>
  <c r="J1908" i="11"/>
  <c r="J1907" i="11"/>
  <c r="J1906" i="11"/>
  <c r="J1905" i="11"/>
  <c r="J1904" i="11"/>
  <c r="J1903" i="11"/>
  <c r="J1902" i="11"/>
  <c r="J1901" i="11"/>
  <c r="J1900" i="11"/>
  <c r="J1899" i="11"/>
  <c r="J1898" i="11"/>
  <c r="J1897" i="11"/>
  <c r="J1896" i="11"/>
  <c r="J1895" i="11"/>
  <c r="J1894" i="11"/>
  <c r="J1893" i="11"/>
  <c r="J1892" i="11"/>
  <c r="J1891" i="11"/>
  <c r="J1890" i="11"/>
  <c r="J1889" i="11"/>
  <c r="J1888" i="11"/>
  <c r="J1887" i="11"/>
  <c r="J1886" i="11"/>
  <c r="J1885" i="11"/>
  <c r="J1884" i="11"/>
  <c r="J1883" i="11"/>
  <c r="J1882" i="11"/>
  <c r="J1881" i="11"/>
  <c r="J1880" i="11"/>
  <c r="J1879" i="11"/>
  <c r="J1878" i="11"/>
  <c r="J1877" i="11"/>
  <c r="J1876" i="11"/>
  <c r="J1875" i="11"/>
  <c r="J1874" i="11"/>
  <c r="J1873" i="11"/>
  <c r="J1872" i="11"/>
  <c r="J1871" i="11"/>
  <c r="J1870" i="11"/>
  <c r="J1869" i="11"/>
  <c r="J1868" i="11"/>
  <c r="J1867" i="11"/>
  <c r="J1866" i="11"/>
  <c r="J1865" i="11"/>
  <c r="J1864" i="11"/>
  <c r="J1863" i="11"/>
  <c r="J1862" i="11"/>
  <c r="J1861" i="11"/>
  <c r="J1860" i="11"/>
  <c r="J1859" i="11"/>
  <c r="J1858" i="11"/>
  <c r="J1857" i="11"/>
  <c r="J1856" i="11"/>
  <c r="J1855" i="11"/>
  <c r="J1854" i="11"/>
  <c r="J1853" i="11"/>
  <c r="J1852" i="11"/>
  <c r="J1851" i="11"/>
  <c r="J1850" i="11"/>
  <c r="J1849" i="11"/>
  <c r="J1848" i="11"/>
  <c r="J1847" i="11"/>
  <c r="J1846" i="11"/>
  <c r="J1845" i="11"/>
  <c r="J1844" i="11"/>
  <c r="J1843" i="11"/>
  <c r="J1842" i="11"/>
  <c r="J1841" i="11"/>
  <c r="J1840" i="11"/>
  <c r="J1839" i="11"/>
  <c r="J1838" i="11"/>
  <c r="J1837" i="11"/>
  <c r="J1836" i="11"/>
  <c r="J1835" i="11"/>
  <c r="J1834" i="11"/>
  <c r="J1833" i="11"/>
  <c r="J1832" i="11"/>
  <c r="J1831" i="11"/>
  <c r="J1830" i="11"/>
  <c r="J1829" i="11"/>
  <c r="J1828" i="11"/>
  <c r="J1827" i="11"/>
  <c r="J1826" i="11"/>
  <c r="J1825" i="11"/>
  <c r="J1824" i="11"/>
  <c r="J1823" i="11"/>
  <c r="J1822" i="11"/>
  <c r="J1821" i="11"/>
  <c r="J1820" i="11"/>
  <c r="J1819" i="11"/>
  <c r="J1818" i="11"/>
  <c r="J1817" i="11"/>
  <c r="J1816" i="11"/>
  <c r="J1815" i="11"/>
  <c r="J1814" i="11"/>
  <c r="J1813" i="11"/>
  <c r="J1812" i="11"/>
  <c r="J1811" i="11"/>
  <c r="J1810" i="11"/>
  <c r="J1809" i="11"/>
  <c r="J1808" i="11"/>
  <c r="J1807" i="11"/>
  <c r="J1806" i="11"/>
  <c r="J1805" i="11"/>
  <c r="J1804" i="11"/>
  <c r="J1803" i="11"/>
  <c r="J1802" i="11"/>
  <c r="J1801" i="11"/>
  <c r="J1800" i="11"/>
  <c r="J1799" i="11"/>
  <c r="J1798" i="11"/>
  <c r="J1797" i="11"/>
  <c r="J1796" i="11"/>
  <c r="J1795" i="11"/>
  <c r="J1794" i="11"/>
  <c r="J1793" i="11"/>
  <c r="J1792" i="11"/>
  <c r="J1791" i="11"/>
  <c r="J1790" i="11"/>
  <c r="J1789" i="11"/>
  <c r="J1788" i="11"/>
  <c r="J1787" i="11"/>
  <c r="J1786" i="11"/>
  <c r="J1785" i="11"/>
  <c r="J1784" i="11"/>
  <c r="J1783" i="11"/>
  <c r="J1782" i="11"/>
  <c r="J1781" i="11"/>
  <c r="J1780" i="11"/>
  <c r="J1779" i="11"/>
  <c r="J1778" i="11"/>
  <c r="J1777" i="11"/>
  <c r="J1776" i="11"/>
  <c r="J1775" i="11"/>
  <c r="J1774" i="11"/>
  <c r="J1773" i="11"/>
  <c r="J1772" i="11"/>
  <c r="J1771" i="11"/>
  <c r="J1770" i="11"/>
  <c r="J1769" i="11"/>
  <c r="J1768" i="11"/>
  <c r="J1767" i="11"/>
  <c r="J1766" i="11"/>
  <c r="J1765" i="11"/>
  <c r="J1764" i="11"/>
  <c r="J1763" i="11"/>
  <c r="J1762" i="11"/>
  <c r="J1761" i="11"/>
  <c r="J1760" i="11"/>
  <c r="J1759" i="11"/>
  <c r="J1758" i="11"/>
  <c r="J1757" i="11"/>
  <c r="J1756" i="11"/>
  <c r="J1755" i="11"/>
  <c r="J1754" i="11"/>
  <c r="J1753" i="11"/>
  <c r="J1752" i="11"/>
  <c r="J1751" i="11"/>
  <c r="J1750" i="11"/>
  <c r="J1749" i="11"/>
  <c r="J1748" i="11"/>
  <c r="J1747" i="11"/>
  <c r="J1746" i="11"/>
  <c r="J1745" i="11"/>
  <c r="J1744" i="11"/>
  <c r="J1743" i="11"/>
  <c r="J1742" i="11"/>
  <c r="J1741" i="11"/>
  <c r="J1740" i="11"/>
  <c r="J1739" i="11"/>
  <c r="J1738" i="11"/>
  <c r="J1737" i="11"/>
  <c r="J1736" i="11"/>
  <c r="J1735" i="11"/>
  <c r="J1734" i="11"/>
  <c r="J1733" i="11"/>
  <c r="J1732" i="11"/>
  <c r="J1731" i="11"/>
  <c r="J1730" i="11"/>
  <c r="J1729" i="11"/>
  <c r="J1728" i="11"/>
  <c r="J1727" i="11"/>
  <c r="J1726" i="11"/>
  <c r="J1725" i="11"/>
  <c r="J1724" i="11"/>
  <c r="J1723" i="11"/>
  <c r="J1722" i="11"/>
  <c r="J1721" i="11"/>
  <c r="J1720" i="11"/>
  <c r="J1719" i="11"/>
  <c r="J1718" i="11"/>
  <c r="J1717" i="11"/>
  <c r="J1716" i="11"/>
  <c r="J1715" i="11"/>
  <c r="J1714" i="11"/>
  <c r="J1713" i="11"/>
  <c r="J1712" i="11"/>
  <c r="J1711" i="11"/>
  <c r="J1710" i="11"/>
  <c r="J1709" i="11"/>
  <c r="J1708" i="11"/>
  <c r="J1707" i="11"/>
  <c r="J1706" i="11"/>
  <c r="J1705" i="11"/>
  <c r="J1704" i="11"/>
  <c r="J1703" i="11"/>
  <c r="J1702" i="11"/>
  <c r="J1701" i="11"/>
  <c r="J1700" i="11"/>
  <c r="J1699" i="11"/>
  <c r="J1698" i="11"/>
  <c r="J1697" i="11"/>
  <c r="J1696" i="11"/>
  <c r="J1695" i="11"/>
  <c r="J1694" i="11"/>
  <c r="J1693" i="11"/>
  <c r="J1692" i="11"/>
  <c r="J1691" i="11"/>
  <c r="J1690" i="11"/>
  <c r="J1689" i="11"/>
  <c r="J1688" i="11"/>
  <c r="J1687" i="11"/>
  <c r="J1686" i="11"/>
  <c r="J1685" i="11"/>
  <c r="J1684" i="11"/>
  <c r="J1683" i="11"/>
  <c r="J1682" i="11"/>
  <c r="J1681" i="11"/>
  <c r="J1680" i="11"/>
  <c r="J1679" i="11"/>
  <c r="J1678" i="11"/>
  <c r="J1677" i="11"/>
  <c r="J1676" i="11"/>
  <c r="J1675" i="11"/>
  <c r="J1674" i="11"/>
  <c r="J1673" i="11"/>
  <c r="J1672" i="11"/>
  <c r="J1671" i="11"/>
  <c r="J1670" i="11"/>
  <c r="J1669" i="11"/>
  <c r="J1668" i="11"/>
  <c r="J1667" i="11"/>
  <c r="J1666" i="11"/>
  <c r="J1665" i="11"/>
  <c r="J1664" i="11"/>
  <c r="J1663" i="11"/>
  <c r="J1662" i="11"/>
  <c r="J1661" i="11"/>
  <c r="J1660" i="11"/>
  <c r="J1659" i="11"/>
  <c r="J1658" i="11"/>
  <c r="J1657" i="11"/>
  <c r="J1656" i="11"/>
  <c r="J1655" i="11"/>
  <c r="J1654" i="11"/>
  <c r="J1653" i="11"/>
  <c r="J1652" i="11"/>
  <c r="J1651" i="11"/>
  <c r="J1650" i="11"/>
  <c r="J1649" i="11"/>
  <c r="J1648" i="11"/>
  <c r="J1647" i="11"/>
  <c r="J1646" i="11"/>
  <c r="J1645" i="11"/>
  <c r="J1644" i="11"/>
  <c r="J1643" i="11"/>
  <c r="J1642" i="11"/>
  <c r="J1641" i="11"/>
  <c r="J1640" i="11"/>
  <c r="J1639" i="11"/>
  <c r="J1638" i="11"/>
  <c r="J1637" i="11"/>
  <c r="J1636" i="11"/>
  <c r="J1635" i="11"/>
  <c r="J1634" i="11"/>
  <c r="J1633" i="11"/>
  <c r="J1632" i="11"/>
  <c r="J1631" i="11"/>
  <c r="J1630" i="11"/>
  <c r="J1629" i="11"/>
  <c r="J1628" i="11"/>
  <c r="J1627" i="11"/>
  <c r="J1626" i="11"/>
  <c r="J1625" i="11"/>
  <c r="J1624" i="11"/>
  <c r="J1623" i="11"/>
  <c r="J1622" i="11"/>
  <c r="J1621" i="11"/>
  <c r="J1620" i="11"/>
  <c r="J1619" i="11"/>
  <c r="J1618" i="11"/>
  <c r="J1617" i="11"/>
  <c r="J1616" i="11"/>
  <c r="J1615" i="11"/>
  <c r="J1614" i="11"/>
  <c r="J1613" i="11"/>
  <c r="J1612" i="11"/>
  <c r="J1611" i="11"/>
  <c r="J1610" i="11"/>
  <c r="J1609" i="11"/>
  <c r="J1608" i="11"/>
  <c r="J1607" i="11"/>
  <c r="J1606" i="11"/>
  <c r="J1605" i="11"/>
  <c r="J1604" i="11"/>
  <c r="J1603" i="11"/>
  <c r="J1602" i="11"/>
  <c r="J1601" i="11"/>
  <c r="J1600" i="11"/>
  <c r="J1599" i="11"/>
  <c r="J1598" i="11"/>
  <c r="J1597" i="11"/>
  <c r="J1596" i="11"/>
  <c r="J1595" i="11"/>
  <c r="J1594" i="11"/>
  <c r="J1593" i="11"/>
  <c r="J1592" i="11"/>
  <c r="J1591" i="11"/>
  <c r="J1590" i="11"/>
  <c r="J1589" i="11"/>
  <c r="J1588" i="11"/>
  <c r="J1587" i="11"/>
  <c r="J1586" i="11"/>
  <c r="J1585" i="11"/>
  <c r="J1584" i="11"/>
  <c r="J1583" i="11"/>
  <c r="J1582" i="11"/>
  <c r="J1581" i="11"/>
  <c r="J1580" i="11"/>
  <c r="J1579" i="11"/>
  <c r="J1578" i="11"/>
  <c r="J1577" i="11"/>
  <c r="J1576" i="11"/>
  <c r="J1575" i="11"/>
  <c r="J1574" i="11"/>
  <c r="J1573" i="11"/>
  <c r="J1572" i="11"/>
  <c r="J1571" i="11"/>
  <c r="J1570" i="11"/>
  <c r="J1569" i="11"/>
  <c r="J1568" i="11"/>
  <c r="J1567" i="11"/>
  <c r="J1566" i="11"/>
  <c r="J1565" i="11"/>
  <c r="J1564" i="11"/>
  <c r="J1563" i="11"/>
  <c r="J1562" i="11"/>
  <c r="J1561" i="11"/>
  <c r="J1560" i="11"/>
  <c r="J1559" i="11"/>
  <c r="J1558" i="11"/>
  <c r="J1557" i="11"/>
  <c r="J1556" i="11"/>
  <c r="J1555" i="11"/>
  <c r="J1554" i="11"/>
  <c r="J1553" i="11"/>
  <c r="J1552" i="11"/>
  <c r="J1551" i="11"/>
  <c r="J1550" i="11"/>
  <c r="J1549" i="11"/>
  <c r="J1548" i="11"/>
  <c r="J1547" i="11"/>
  <c r="J1546" i="11"/>
  <c r="J1545" i="11"/>
  <c r="J1544" i="11"/>
  <c r="J1543" i="11"/>
  <c r="J1542" i="11"/>
  <c r="J1541" i="11"/>
  <c r="J1540" i="11"/>
  <c r="J1539" i="11"/>
  <c r="J1538" i="11"/>
  <c r="J1537" i="11"/>
  <c r="J1536" i="11"/>
  <c r="J1535" i="11"/>
  <c r="J1534" i="11"/>
  <c r="J1533" i="11"/>
  <c r="J1532" i="11"/>
  <c r="J1531" i="11"/>
  <c r="J1530" i="11"/>
  <c r="J1529" i="11"/>
  <c r="J1528" i="11"/>
  <c r="J1527" i="11"/>
  <c r="J1526" i="11"/>
  <c r="J1525" i="11"/>
  <c r="J1524" i="11"/>
  <c r="J1523" i="11"/>
  <c r="J1522" i="11"/>
  <c r="J1521" i="11"/>
  <c r="J1520" i="11"/>
  <c r="J1519" i="11"/>
  <c r="J1518" i="11"/>
  <c r="J1517" i="11"/>
  <c r="J1516" i="11"/>
  <c r="J1515" i="11"/>
  <c r="J1514" i="11"/>
  <c r="J1513" i="11"/>
  <c r="J1512" i="11"/>
  <c r="J1511" i="11"/>
  <c r="J1510" i="11"/>
  <c r="J1509" i="11"/>
  <c r="J1508" i="11"/>
  <c r="J1507" i="11"/>
  <c r="J1506" i="11"/>
  <c r="J1505" i="11"/>
  <c r="J1504" i="11"/>
  <c r="J1503" i="11"/>
  <c r="J1502" i="11"/>
  <c r="J1501" i="11"/>
  <c r="J1500" i="11"/>
  <c r="J1499" i="11"/>
  <c r="J1498" i="11"/>
  <c r="J1497" i="11"/>
  <c r="J1496" i="11"/>
  <c r="J1495" i="11"/>
  <c r="J1494" i="11"/>
  <c r="J1493" i="11"/>
  <c r="J1492" i="11"/>
  <c r="J1491" i="11"/>
  <c r="J1490" i="11"/>
  <c r="J1489" i="11"/>
  <c r="J1488" i="11"/>
  <c r="J1487" i="11"/>
  <c r="J1486" i="11"/>
  <c r="J1485" i="11"/>
  <c r="J1484" i="11"/>
  <c r="J1483" i="11"/>
  <c r="J1482" i="11"/>
  <c r="J1481" i="11"/>
  <c r="J1480" i="11"/>
  <c r="J1479" i="11"/>
  <c r="J1478" i="11"/>
  <c r="J1477" i="11"/>
  <c r="J1476" i="11"/>
  <c r="J1475" i="11"/>
  <c r="J1474" i="11"/>
  <c r="J1473" i="11"/>
  <c r="J1472" i="11"/>
  <c r="J1471" i="11"/>
  <c r="J1470" i="11"/>
  <c r="J1469" i="11"/>
  <c r="J1468" i="11"/>
  <c r="J1467" i="11"/>
  <c r="J1466" i="11"/>
  <c r="J1465" i="11"/>
  <c r="J1464" i="11"/>
  <c r="J1463" i="11"/>
  <c r="J1462" i="11"/>
  <c r="J1461" i="11"/>
  <c r="J1460" i="11"/>
  <c r="J1459" i="11"/>
  <c r="J1458" i="11"/>
  <c r="J1457" i="11"/>
  <c r="J1456" i="11"/>
  <c r="J1455" i="11"/>
  <c r="J1454" i="11"/>
  <c r="J1453" i="11"/>
  <c r="J1452" i="11"/>
  <c r="J1451" i="11"/>
  <c r="J1450" i="11"/>
  <c r="J1449" i="11"/>
  <c r="J1448" i="11"/>
  <c r="J1447" i="11"/>
  <c r="J1446" i="11"/>
  <c r="J1445" i="11"/>
  <c r="J1444" i="11"/>
  <c r="J1443" i="11"/>
  <c r="J1442" i="11"/>
  <c r="J1441" i="11"/>
  <c r="J1440" i="11"/>
  <c r="J1439" i="11"/>
  <c r="J1438" i="11"/>
  <c r="J1437" i="11"/>
  <c r="J1436" i="11"/>
  <c r="J1435" i="11"/>
  <c r="J1434" i="11"/>
  <c r="J1433" i="11"/>
  <c r="J1432" i="11"/>
  <c r="J1431" i="11"/>
  <c r="J1430" i="11"/>
  <c r="J1429" i="11"/>
  <c r="J1428" i="11"/>
  <c r="J1427" i="11"/>
  <c r="J1426" i="11"/>
  <c r="J1425" i="11"/>
  <c r="J1424" i="11"/>
  <c r="J1423" i="11"/>
  <c r="J1422" i="11"/>
  <c r="J1421" i="11"/>
  <c r="J1420" i="11"/>
  <c r="J1419" i="11"/>
  <c r="J1418" i="11"/>
  <c r="J1417" i="11"/>
  <c r="J1416" i="11"/>
  <c r="J1415" i="11"/>
  <c r="J1414" i="11"/>
  <c r="J1413" i="11"/>
  <c r="J1412" i="11"/>
  <c r="J1411" i="11"/>
  <c r="J1410" i="11"/>
  <c r="J1409" i="11"/>
  <c r="J1408" i="11"/>
  <c r="J1407" i="11"/>
  <c r="J1406" i="11"/>
  <c r="J1405" i="11"/>
  <c r="J1404" i="11"/>
  <c r="J1403" i="11"/>
  <c r="J1402" i="11"/>
  <c r="J1401" i="11"/>
  <c r="J1400" i="11"/>
  <c r="J1399" i="11"/>
  <c r="J1398" i="11"/>
  <c r="J1397" i="11"/>
  <c r="J1396" i="11"/>
  <c r="J1395" i="11"/>
  <c r="J1394" i="11"/>
  <c r="J1393" i="11"/>
  <c r="J1392" i="11"/>
  <c r="J1391" i="11"/>
  <c r="J1390" i="11"/>
  <c r="J1389" i="11"/>
  <c r="J1388" i="11"/>
  <c r="J1387" i="11"/>
  <c r="J1386" i="11"/>
  <c r="J1385" i="11"/>
  <c r="J1384" i="11"/>
  <c r="J1383" i="11"/>
  <c r="J1382" i="11"/>
  <c r="J1381" i="11"/>
  <c r="J1380" i="11"/>
  <c r="J1379" i="11"/>
  <c r="J1378" i="11"/>
  <c r="J1377" i="11"/>
  <c r="J1376" i="11"/>
  <c r="J1375" i="11"/>
  <c r="J1374" i="11"/>
  <c r="J1373" i="11"/>
  <c r="J1372" i="11"/>
  <c r="J1371" i="11"/>
  <c r="J1370" i="11"/>
  <c r="J1369" i="11"/>
  <c r="J1368" i="11"/>
  <c r="J1367" i="11"/>
  <c r="J1366" i="11"/>
  <c r="J1365" i="11"/>
  <c r="J1364" i="11"/>
  <c r="J1363" i="11"/>
  <c r="J1362" i="11"/>
  <c r="J1361" i="11"/>
  <c r="J1360" i="11"/>
  <c r="J1359" i="11"/>
  <c r="J1358" i="11"/>
  <c r="J1357" i="11"/>
  <c r="J1356" i="11"/>
  <c r="J1355" i="11"/>
  <c r="J1354" i="11"/>
  <c r="J1353" i="11"/>
  <c r="J1352" i="11"/>
  <c r="J1351" i="11"/>
  <c r="J1350" i="11"/>
  <c r="J1349" i="11"/>
  <c r="J1348" i="11"/>
  <c r="J1347" i="11"/>
  <c r="J1346" i="11"/>
  <c r="J1345" i="11"/>
  <c r="J1344" i="11"/>
  <c r="J1343" i="11"/>
  <c r="J1342" i="11"/>
  <c r="J1341" i="11"/>
  <c r="J1340" i="11"/>
  <c r="J1339" i="11"/>
  <c r="J1338" i="11"/>
  <c r="J1337" i="11"/>
  <c r="J1336" i="11"/>
  <c r="J1335" i="11"/>
  <c r="J1334" i="11"/>
  <c r="J1333" i="11"/>
  <c r="J1332" i="11"/>
  <c r="J1331" i="11"/>
  <c r="J1330" i="11"/>
  <c r="J1329" i="11"/>
  <c r="J1328" i="11"/>
  <c r="J1327" i="11"/>
  <c r="J1326" i="11"/>
  <c r="J1325" i="11"/>
  <c r="J1324" i="11"/>
  <c r="J1323" i="11"/>
  <c r="J1322" i="11"/>
  <c r="J1321" i="11"/>
  <c r="J1320" i="11"/>
  <c r="J1319" i="11"/>
  <c r="J1318" i="11"/>
  <c r="J1317" i="11"/>
  <c r="J1316" i="11"/>
  <c r="J1315" i="11"/>
  <c r="J1314" i="11"/>
  <c r="J1313" i="11"/>
  <c r="J1312" i="11"/>
  <c r="J1311" i="11"/>
  <c r="J1310" i="11"/>
  <c r="J1309" i="11"/>
  <c r="J1308" i="11"/>
  <c r="J1307" i="11"/>
  <c r="J1306" i="11"/>
  <c r="J1305" i="11"/>
  <c r="J1304" i="11"/>
  <c r="J1303" i="11"/>
  <c r="J1302" i="11"/>
  <c r="J1301" i="11"/>
  <c r="J1300" i="11"/>
  <c r="J1299" i="11"/>
  <c r="J1298" i="11"/>
  <c r="J1297" i="11"/>
  <c r="J1296" i="11"/>
  <c r="J1295" i="11"/>
  <c r="J1294" i="11"/>
  <c r="J1293" i="11"/>
  <c r="J1292" i="11"/>
  <c r="J1291" i="11"/>
  <c r="J1290" i="11"/>
  <c r="J1289" i="11"/>
  <c r="J1288" i="11"/>
  <c r="J1287" i="11"/>
  <c r="J1286" i="11"/>
  <c r="J1285" i="11"/>
  <c r="J1284" i="11"/>
  <c r="J1283" i="11"/>
  <c r="J1282" i="11"/>
  <c r="J1281" i="11"/>
  <c r="J1280" i="11"/>
  <c r="J1279" i="11"/>
  <c r="J1278" i="11"/>
  <c r="J1277" i="11"/>
  <c r="J1276" i="11"/>
  <c r="J1275" i="11"/>
  <c r="J1274" i="11"/>
  <c r="J1273" i="11"/>
  <c r="J1272" i="11"/>
  <c r="J1271" i="11"/>
  <c r="J1270" i="11"/>
  <c r="J1269" i="11"/>
  <c r="J1268" i="11"/>
  <c r="J1267" i="11"/>
  <c r="J1266" i="11"/>
  <c r="J1265" i="11"/>
  <c r="J1264" i="11"/>
  <c r="J1263" i="11"/>
  <c r="J1262" i="11"/>
  <c r="J1261" i="11"/>
  <c r="J1260" i="11"/>
  <c r="J1259" i="11"/>
  <c r="J1258" i="11"/>
  <c r="J1257" i="11"/>
  <c r="J1256" i="11"/>
  <c r="J1255" i="11"/>
  <c r="J1254" i="11"/>
  <c r="J1253" i="11"/>
  <c r="J1252" i="11"/>
  <c r="J1251" i="11"/>
  <c r="J1250" i="11"/>
  <c r="J1249" i="11"/>
  <c r="J1248" i="11"/>
  <c r="J1247" i="11"/>
  <c r="J1246" i="11"/>
  <c r="J1245" i="11"/>
  <c r="J1244" i="11"/>
  <c r="J1243" i="11"/>
  <c r="J1242" i="11"/>
  <c r="J1241" i="11"/>
  <c r="J1240" i="11"/>
  <c r="J1239" i="11"/>
  <c r="J1238" i="11"/>
  <c r="J1237" i="11"/>
  <c r="J1236" i="11"/>
  <c r="J1235" i="11"/>
  <c r="J1234" i="11"/>
  <c r="J1233" i="11"/>
  <c r="J1232" i="11"/>
  <c r="J1231" i="11"/>
  <c r="J1230" i="11"/>
  <c r="J1229" i="11"/>
  <c r="J1228" i="11"/>
  <c r="J1227" i="11"/>
  <c r="J1226" i="11"/>
  <c r="J1225" i="11"/>
  <c r="J1224" i="11"/>
  <c r="J1223" i="11"/>
  <c r="J1222" i="11"/>
  <c r="J1221" i="11"/>
  <c r="J1220" i="11"/>
  <c r="J1219" i="11"/>
  <c r="J1218" i="11"/>
  <c r="J1217" i="11"/>
  <c r="J1216" i="11"/>
  <c r="J1215" i="11"/>
  <c r="J1214" i="11"/>
  <c r="J1213" i="11"/>
  <c r="J1212" i="11"/>
  <c r="J1211" i="11"/>
  <c r="J1210" i="11"/>
  <c r="J1209" i="11"/>
  <c r="J1208" i="11"/>
  <c r="J1207" i="11"/>
  <c r="J1206" i="11"/>
  <c r="J1205" i="11"/>
  <c r="J1204" i="11"/>
  <c r="J1203" i="11"/>
  <c r="J1202" i="11"/>
  <c r="J1201" i="11"/>
  <c r="J1200" i="11"/>
  <c r="J1199" i="11"/>
  <c r="J1198" i="11"/>
  <c r="J1197" i="11"/>
  <c r="J1196" i="11"/>
  <c r="J1195" i="11"/>
  <c r="J1194" i="11"/>
  <c r="J1193" i="11"/>
  <c r="J1192" i="11"/>
  <c r="J1191" i="11"/>
  <c r="J1190" i="11"/>
  <c r="J1189" i="11"/>
  <c r="J1188" i="11"/>
  <c r="J1187" i="11"/>
  <c r="J1186" i="11"/>
  <c r="J1185" i="11"/>
  <c r="J1184" i="11"/>
  <c r="J1183" i="11"/>
  <c r="J1182" i="11"/>
  <c r="J1181" i="11"/>
  <c r="J1180" i="11"/>
  <c r="J1179" i="11"/>
  <c r="J1178" i="11"/>
  <c r="J1177" i="11"/>
  <c r="J1176" i="11"/>
  <c r="J1175" i="11"/>
  <c r="J1174" i="11"/>
  <c r="J1173" i="11"/>
  <c r="J1172" i="11"/>
  <c r="J1171" i="11"/>
  <c r="J1170" i="11"/>
  <c r="J1169" i="11"/>
  <c r="J1168" i="11"/>
  <c r="J1167" i="11"/>
  <c r="J1166" i="11"/>
  <c r="J1165" i="11"/>
  <c r="J1164" i="11"/>
  <c r="J1163" i="11"/>
  <c r="J1162" i="11"/>
  <c r="J1161" i="11"/>
  <c r="J1160" i="11"/>
  <c r="J1159" i="11"/>
  <c r="J1158" i="11"/>
  <c r="J1157" i="11"/>
  <c r="J1156" i="11"/>
  <c r="J1155" i="11"/>
  <c r="J1154" i="11"/>
  <c r="J1153" i="11"/>
  <c r="J1152" i="11"/>
  <c r="J1151" i="11"/>
  <c r="J1150" i="11"/>
  <c r="J1149" i="11"/>
  <c r="J1148" i="11"/>
  <c r="J1147" i="11"/>
  <c r="J1146" i="11"/>
  <c r="J1145" i="11"/>
  <c r="J1144" i="11"/>
  <c r="J1143" i="11"/>
  <c r="J1142" i="11"/>
  <c r="J1141" i="11"/>
  <c r="J1140" i="11"/>
  <c r="J1139" i="11"/>
  <c r="J1138" i="11"/>
  <c r="J1137" i="11"/>
  <c r="J1136" i="11"/>
  <c r="J1135" i="11"/>
  <c r="J1134" i="11"/>
  <c r="J1133" i="11"/>
  <c r="J1132" i="11"/>
  <c r="J1131" i="11"/>
  <c r="J1130" i="11"/>
  <c r="J1129" i="11"/>
  <c r="J1128" i="11"/>
  <c r="J1127" i="11"/>
  <c r="J1126" i="11"/>
  <c r="J1125" i="11"/>
  <c r="J1124" i="11"/>
  <c r="J1123" i="11"/>
  <c r="J1122" i="11"/>
  <c r="J1121" i="11"/>
  <c r="J1120" i="11"/>
  <c r="J1119" i="11"/>
  <c r="J1118" i="11"/>
  <c r="J1117" i="11"/>
  <c r="J1116" i="11"/>
  <c r="J1115" i="11"/>
  <c r="J1114" i="11"/>
  <c r="J1113" i="11"/>
  <c r="J1112" i="11"/>
  <c r="J1111" i="11"/>
  <c r="J1110" i="11"/>
  <c r="J1109" i="11"/>
  <c r="J1108" i="11"/>
  <c r="J1107" i="11"/>
  <c r="J1106" i="11"/>
  <c r="J1105" i="11"/>
  <c r="J1104" i="11"/>
  <c r="J1103" i="11"/>
  <c r="J1102" i="11"/>
  <c r="J1101" i="11"/>
  <c r="J1100" i="11"/>
  <c r="J1099" i="11"/>
  <c r="J1098" i="11"/>
  <c r="J1097" i="11"/>
  <c r="J1096" i="11"/>
  <c r="J1095" i="11"/>
  <c r="J1094" i="11"/>
  <c r="J1093" i="11"/>
  <c r="J1092" i="11"/>
  <c r="J1091" i="11"/>
  <c r="J1090" i="11"/>
  <c r="J1089" i="11"/>
  <c r="J1088" i="11"/>
  <c r="J1087" i="11"/>
  <c r="J1086" i="11"/>
  <c r="J1085" i="11"/>
  <c r="J1084" i="11"/>
  <c r="J1083" i="11"/>
  <c r="J1082" i="11"/>
  <c r="J1081" i="11"/>
  <c r="J1080" i="11"/>
  <c r="J1079" i="11"/>
  <c r="J1078" i="11"/>
  <c r="J1077" i="11"/>
  <c r="J1076" i="11"/>
  <c r="J1075" i="11"/>
  <c r="J1074" i="11"/>
  <c r="J1073" i="11"/>
  <c r="J1072" i="11"/>
  <c r="J1071" i="11"/>
  <c r="J1070" i="11"/>
  <c r="J1069" i="11"/>
  <c r="J1068" i="11"/>
  <c r="J1067" i="11"/>
  <c r="J1066" i="11"/>
  <c r="J1065" i="11"/>
  <c r="J1064" i="11"/>
  <c r="J1063" i="11"/>
  <c r="J1062" i="11"/>
  <c r="J1061" i="11"/>
  <c r="J1060" i="11"/>
  <c r="J1059" i="11"/>
  <c r="J1058" i="11"/>
  <c r="J1057" i="11"/>
  <c r="J1056" i="11"/>
  <c r="J1055" i="11"/>
  <c r="J1054" i="11"/>
  <c r="J1053" i="11"/>
  <c r="J1052" i="11"/>
  <c r="J1051" i="11"/>
  <c r="J1050" i="11"/>
  <c r="J1049" i="11"/>
  <c r="J1048" i="11"/>
  <c r="J1047" i="11"/>
  <c r="J1046" i="11"/>
  <c r="J1045" i="11"/>
  <c r="J1044" i="11"/>
  <c r="J1043" i="11"/>
  <c r="J1042" i="11"/>
  <c r="J1041" i="11"/>
  <c r="J1040" i="11"/>
  <c r="J1039" i="11"/>
  <c r="J1038" i="11"/>
  <c r="J1037" i="11"/>
  <c r="J1036" i="11"/>
  <c r="J1035" i="11"/>
  <c r="J1034" i="11"/>
  <c r="J1033" i="11"/>
  <c r="J1032" i="11"/>
  <c r="J1031" i="11"/>
  <c r="J1030" i="11"/>
  <c r="J1029" i="11"/>
  <c r="J1028" i="11"/>
  <c r="J1027" i="11"/>
  <c r="J1026" i="11"/>
  <c r="J1025" i="11"/>
  <c r="J1024" i="11"/>
  <c r="J1023" i="11"/>
  <c r="J1022" i="11"/>
  <c r="J1021" i="11"/>
  <c r="J1020" i="11"/>
  <c r="J1019" i="11"/>
  <c r="J1018" i="11"/>
  <c r="J1017" i="11"/>
  <c r="J1016" i="11"/>
  <c r="J1015" i="11"/>
  <c r="J1014" i="11"/>
  <c r="J1013" i="11"/>
  <c r="J1012" i="11"/>
  <c r="J1011" i="11"/>
  <c r="J1010" i="11"/>
  <c r="J1009" i="11"/>
  <c r="J1008" i="11"/>
  <c r="J1007" i="11"/>
  <c r="J1006" i="11"/>
  <c r="J1005" i="11"/>
  <c r="J1004" i="11"/>
  <c r="J1003" i="11"/>
  <c r="J1002" i="11"/>
  <c r="J1001" i="11"/>
  <c r="J1000" i="11"/>
  <c r="J999" i="11"/>
  <c r="J998" i="11"/>
  <c r="J997" i="11"/>
  <c r="J996" i="11"/>
  <c r="J995" i="11"/>
  <c r="J994" i="11"/>
  <c r="J993" i="11"/>
  <c r="J992" i="11"/>
  <c r="J991" i="11"/>
  <c r="J990" i="11"/>
  <c r="J989" i="11"/>
  <c r="J988" i="11"/>
  <c r="J987" i="11"/>
  <c r="J986" i="11"/>
  <c r="J985" i="11"/>
  <c r="J984" i="11"/>
  <c r="J983" i="11"/>
  <c r="J982" i="11"/>
  <c r="J981" i="11"/>
  <c r="J980" i="11"/>
  <c r="J979" i="11"/>
  <c r="J978" i="11"/>
  <c r="J977" i="11"/>
  <c r="J976" i="11"/>
  <c r="J975" i="11"/>
  <c r="J974" i="11"/>
  <c r="J973" i="11"/>
  <c r="J972" i="11"/>
  <c r="J971" i="11"/>
  <c r="J970" i="11"/>
  <c r="J969" i="11"/>
  <c r="J968" i="11"/>
  <c r="J967" i="11"/>
  <c r="J966" i="11"/>
  <c r="J965" i="11"/>
  <c r="J964" i="11"/>
  <c r="J963" i="11"/>
  <c r="J962" i="11"/>
  <c r="J961" i="11"/>
  <c r="J960" i="11"/>
  <c r="J959" i="11"/>
  <c r="J958" i="11"/>
  <c r="J957" i="11"/>
  <c r="J956" i="11"/>
  <c r="J955" i="11"/>
  <c r="J954" i="11"/>
  <c r="J953" i="11"/>
  <c r="J952" i="11"/>
  <c r="J951" i="11"/>
  <c r="J950" i="11"/>
  <c r="J949" i="11"/>
  <c r="J948" i="11"/>
  <c r="J947" i="11"/>
  <c r="J946" i="11"/>
  <c r="J945" i="11"/>
  <c r="J944" i="11"/>
  <c r="J943" i="11"/>
  <c r="J942" i="11"/>
  <c r="J941" i="11"/>
  <c r="J940" i="11"/>
  <c r="J939" i="11"/>
  <c r="J938" i="11"/>
  <c r="J937" i="11"/>
  <c r="J936" i="11"/>
  <c r="J935" i="11"/>
  <c r="J934" i="11"/>
  <c r="J933" i="11"/>
  <c r="J932" i="11"/>
  <c r="J931" i="11"/>
  <c r="J930" i="11"/>
  <c r="J929" i="11"/>
  <c r="J928" i="11"/>
  <c r="J927" i="11"/>
  <c r="J926" i="11"/>
  <c r="J925" i="11"/>
  <c r="J924" i="11"/>
  <c r="J923" i="11"/>
  <c r="J922" i="11"/>
  <c r="J921" i="11"/>
  <c r="J920" i="11"/>
  <c r="J919" i="11"/>
  <c r="J918" i="11"/>
  <c r="J917" i="11"/>
  <c r="J916" i="11"/>
  <c r="J915" i="11"/>
  <c r="J914" i="11"/>
  <c r="J913" i="11"/>
  <c r="J912" i="11"/>
  <c r="J911" i="11"/>
  <c r="J910" i="11"/>
  <c r="J909" i="11"/>
  <c r="J908" i="11"/>
  <c r="J907" i="11"/>
  <c r="J906" i="11"/>
  <c r="J905" i="11"/>
  <c r="J904" i="11"/>
  <c r="J903" i="11"/>
  <c r="J902" i="11"/>
  <c r="J901" i="11"/>
  <c r="J900" i="11"/>
  <c r="J899" i="11"/>
  <c r="J898" i="11"/>
  <c r="J897" i="11"/>
  <c r="J896" i="11"/>
  <c r="J895" i="11"/>
  <c r="J894" i="11"/>
  <c r="J893" i="11"/>
  <c r="J892" i="11"/>
  <c r="J891" i="11"/>
  <c r="J890" i="11"/>
  <c r="J889" i="11"/>
  <c r="J888" i="11"/>
  <c r="J887" i="11"/>
  <c r="J886" i="11"/>
  <c r="J885" i="11"/>
  <c r="J884" i="11"/>
  <c r="J883" i="11"/>
  <c r="J882" i="11"/>
  <c r="J881" i="11"/>
  <c r="J880" i="11"/>
  <c r="J879" i="11"/>
  <c r="J878" i="11"/>
  <c r="J877" i="11"/>
  <c r="J876" i="11"/>
  <c r="J875" i="11"/>
  <c r="J874" i="11"/>
  <c r="J873" i="11"/>
  <c r="J872" i="11"/>
  <c r="J871" i="11"/>
  <c r="J870" i="11"/>
  <c r="J869" i="11"/>
  <c r="J868" i="11"/>
  <c r="J867" i="11"/>
  <c r="J866" i="11"/>
  <c r="J865" i="11"/>
  <c r="J864" i="11"/>
  <c r="J863" i="11"/>
  <c r="J862" i="11"/>
  <c r="J861" i="11"/>
  <c r="J860" i="11"/>
  <c r="J859" i="11"/>
  <c r="J858" i="11"/>
  <c r="J857" i="11"/>
  <c r="J856" i="11"/>
  <c r="J855" i="11"/>
  <c r="J854" i="11"/>
  <c r="J853" i="11"/>
  <c r="J852" i="11"/>
  <c r="J851" i="11"/>
  <c r="J850" i="11"/>
  <c r="J849" i="11"/>
  <c r="J848" i="11"/>
  <c r="J847" i="11"/>
  <c r="J846" i="11"/>
  <c r="J845" i="11"/>
  <c r="J844" i="11"/>
  <c r="J843" i="11"/>
  <c r="J842" i="11"/>
  <c r="J841" i="11"/>
  <c r="J840" i="11"/>
  <c r="J839" i="11"/>
  <c r="J838" i="11"/>
  <c r="J837" i="11"/>
  <c r="J836" i="11"/>
  <c r="J835" i="11"/>
  <c r="J834" i="11"/>
  <c r="J833" i="11"/>
  <c r="J832" i="11"/>
  <c r="J831" i="11"/>
  <c r="J830" i="11"/>
  <c r="J829" i="11"/>
  <c r="J828" i="11"/>
  <c r="J827" i="11"/>
  <c r="J826" i="11"/>
  <c r="J825" i="11"/>
  <c r="J824" i="11"/>
  <c r="J823" i="11"/>
  <c r="J822" i="11"/>
  <c r="J821" i="11"/>
  <c r="J820" i="11"/>
  <c r="J819" i="11"/>
  <c r="J818" i="11"/>
  <c r="J817" i="11"/>
  <c r="J816" i="11"/>
  <c r="J815" i="11"/>
  <c r="J814" i="11"/>
  <c r="J813" i="11"/>
  <c r="J812" i="11"/>
  <c r="J811" i="11"/>
  <c r="J810" i="11"/>
  <c r="J809" i="11"/>
  <c r="J808" i="11"/>
  <c r="J807" i="11"/>
  <c r="J806" i="11"/>
  <c r="J805" i="11"/>
  <c r="J804" i="11"/>
  <c r="J803" i="11"/>
  <c r="J802" i="11"/>
  <c r="J801" i="11"/>
  <c r="J800" i="11"/>
  <c r="J799" i="11"/>
  <c r="J798" i="11"/>
  <c r="J797" i="11"/>
  <c r="J796" i="11"/>
  <c r="J795" i="11"/>
  <c r="J794" i="11"/>
  <c r="J793" i="11"/>
  <c r="J792" i="11"/>
  <c r="J791" i="11"/>
  <c r="J790" i="11"/>
  <c r="J789" i="11"/>
  <c r="J788" i="11"/>
  <c r="J787" i="11"/>
  <c r="J786" i="11"/>
  <c r="J785" i="11"/>
  <c r="J784" i="11"/>
  <c r="J783" i="11"/>
  <c r="J782" i="11"/>
  <c r="J781" i="11"/>
  <c r="J780" i="11"/>
  <c r="J779" i="11"/>
  <c r="J778" i="11"/>
  <c r="J777" i="11"/>
  <c r="J776" i="11"/>
  <c r="J775" i="11"/>
  <c r="J774" i="11"/>
  <c r="J773" i="11"/>
  <c r="J772" i="11"/>
  <c r="J771" i="11"/>
  <c r="J770" i="11"/>
  <c r="J769" i="11"/>
  <c r="J768" i="11"/>
  <c r="J767" i="11"/>
  <c r="J766" i="11"/>
  <c r="J765" i="11"/>
  <c r="J764" i="11"/>
  <c r="J763" i="11"/>
  <c r="J762" i="11"/>
  <c r="J761" i="11"/>
  <c r="J760" i="11"/>
  <c r="J759" i="11"/>
  <c r="J758" i="11"/>
  <c r="J757" i="11"/>
  <c r="J756" i="11"/>
  <c r="J755" i="11"/>
  <c r="J754" i="11"/>
  <c r="J753" i="11"/>
  <c r="J752" i="11"/>
  <c r="J751" i="11"/>
  <c r="J750" i="11"/>
  <c r="J749" i="11"/>
  <c r="J748" i="11"/>
  <c r="J747" i="11"/>
  <c r="J746" i="11"/>
  <c r="J745" i="11"/>
  <c r="J744" i="11"/>
  <c r="J743" i="11"/>
  <c r="J742" i="11"/>
  <c r="J741" i="11"/>
  <c r="J740" i="11"/>
  <c r="J739" i="11"/>
  <c r="J738" i="11"/>
  <c r="J737" i="11"/>
  <c r="J736" i="11"/>
  <c r="J735" i="11"/>
  <c r="J734" i="11"/>
  <c r="J733" i="11"/>
  <c r="J732" i="11"/>
  <c r="J731" i="11"/>
  <c r="J730" i="11"/>
  <c r="J729" i="11"/>
  <c r="J728" i="11"/>
  <c r="J727" i="11"/>
  <c r="J726" i="11"/>
  <c r="J725" i="11"/>
  <c r="J724" i="11"/>
  <c r="J723" i="11"/>
  <c r="J722" i="11"/>
  <c r="J721" i="11"/>
  <c r="J720" i="11"/>
  <c r="J719" i="11"/>
  <c r="J718" i="11"/>
  <c r="J717" i="11"/>
  <c r="J716" i="11"/>
  <c r="J715" i="11"/>
  <c r="J714" i="11"/>
  <c r="J713" i="11"/>
  <c r="J712" i="11"/>
  <c r="J711" i="11"/>
  <c r="J710" i="11"/>
  <c r="J709" i="11"/>
  <c r="J708" i="11"/>
  <c r="J707" i="11"/>
  <c r="J706" i="11"/>
  <c r="J705" i="11"/>
  <c r="J704" i="11"/>
  <c r="J703" i="11"/>
  <c r="J702" i="11"/>
  <c r="J701" i="11"/>
  <c r="J700" i="11"/>
  <c r="J699" i="11"/>
  <c r="J698" i="11"/>
  <c r="J697" i="11"/>
  <c r="J696" i="11"/>
  <c r="J695" i="11"/>
  <c r="J694" i="11"/>
  <c r="J693" i="11"/>
  <c r="J692" i="11"/>
  <c r="J691" i="11"/>
  <c r="J690" i="11"/>
  <c r="J689" i="11"/>
  <c r="J688" i="11"/>
  <c r="J687" i="11"/>
  <c r="J686" i="11"/>
  <c r="J685" i="11"/>
  <c r="J684" i="11"/>
  <c r="J683" i="11"/>
  <c r="J682" i="11"/>
  <c r="J681" i="11"/>
  <c r="J680" i="11"/>
  <c r="J679" i="11"/>
  <c r="J678" i="11"/>
  <c r="J677" i="11"/>
  <c r="J676" i="11"/>
  <c r="J675" i="11"/>
  <c r="J674" i="11"/>
  <c r="J673" i="11"/>
  <c r="J672" i="11"/>
  <c r="J671" i="11"/>
  <c r="J670" i="11"/>
  <c r="J669" i="11"/>
  <c r="J668" i="11"/>
  <c r="J667" i="11"/>
  <c r="J666" i="11"/>
  <c r="J665" i="11"/>
  <c r="J664" i="11"/>
  <c r="J663" i="11"/>
  <c r="J662" i="11"/>
  <c r="J661" i="11"/>
  <c r="J660" i="11"/>
  <c r="J659" i="11"/>
  <c r="J658" i="11"/>
  <c r="J657" i="11"/>
  <c r="J656" i="11"/>
  <c r="J655" i="11"/>
  <c r="J654" i="11"/>
  <c r="J653" i="11"/>
  <c r="J652" i="11"/>
  <c r="J651" i="11"/>
  <c r="J650" i="11"/>
  <c r="J649" i="11"/>
  <c r="J648" i="11"/>
  <c r="J647" i="11"/>
  <c r="J646" i="11"/>
  <c r="J645" i="11"/>
  <c r="J644" i="11"/>
  <c r="J643" i="11"/>
  <c r="J642" i="11"/>
  <c r="J641" i="11"/>
  <c r="J640" i="11"/>
  <c r="J639" i="11"/>
  <c r="J638" i="11"/>
  <c r="J637" i="11"/>
  <c r="J636" i="11"/>
  <c r="J635" i="11"/>
  <c r="J634" i="11"/>
  <c r="J633" i="11"/>
  <c r="J632" i="11"/>
  <c r="J631" i="11"/>
  <c r="J630" i="11"/>
  <c r="J629" i="11"/>
  <c r="J628" i="11"/>
  <c r="J627" i="11"/>
  <c r="J626" i="11"/>
  <c r="J625" i="11"/>
  <c r="J624" i="11"/>
  <c r="J623" i="11"/>
  <c r="J622" i="11"/>
  <c r="J621" i="11"/>
  <c r="J620" i="11"/>
  <c r="J619" i="11"/>
  <c r="J618" i="11"/>
  <c r="J617" i="11"/>
  <c r="J616" i="11"/>
  <c r="J615" i="11"/>
  <c r="J614" i="11"/>
  <c r="J613" i="11"/>
  <c r="J612" i="11"/>
  <c r="J611" i="11"/>
  <c r="J610" i="11"/>
  <c r="J609" i="11"/>
  <c r="J608" i="11"/>
  <c r="J607" i="11"/>
  <c r="J606" i="11"/>
  <c r="J605" i="11"/>
  <c r="J604" i="11"/>
  <c r="J603" i="11"/>
  <c r="J602" i="11"/>
  <c r="J601" i="11"/>
  <c r="J600" i="11"/>
  <c r="J599" i="11"/>
  <c r="J598" i="11"/>
  <c r="J597" i="11"/>
  <c r="J596" i="11"/>
  <c r="J595" i="11"/>
  <c r="J594" i="11"/>
  <c r="J593" i="11"/>
  <c r="J592" i="11"/>
  <c r="J591" i="11"/>
  <c r="J590" i="11"/>
  <c r="J589" i="11"/>
  <c r="J588" i="11"/>
  <c r="J587" i="11"/>
  <c r="J586" i="11"/>
  <c r="J585" i="11"/>
  <c r="J584" i="11"/>
  <c r="J583" i="11"/>
  <c r="J582" i="11"/>
  <c r="J581" i="11"/>
  <c r="J580" i="11"/>
  <c r="J579" i="11"/>
  <c r="J578" i="11"/>
  <c r="J577" i="11"/>
  <c r="J576" i="11"/>
  <c r="J575" i="11"/>
  <c r="J574" i="11"/>
  <c r="J573" i="11"/>
  <c r="J572" i="11"/>
  <c r="J571" i="11"/>
  <c r="J570" i="11"/>
  <c r="J569" i="11"/>
  <c r="J568" i="11"/>
  <c r="J567" i="11"/>
  <c r="J566" i="11"/>
  <c r="J565" i="11"/>
  <c r="J564" i="11"/>
  <c r="J563" i="11"/>
  <c r="J562" i="11"/>
  <c r="J561" i="11"/>
  <c r="J560" i="11"/>
  <c r="J559" i="11"/>
  <c r="J558" i="11"/>
  <c r="J557" i="11"/>
  <c r="J556" i="11"/>
  <c r="J555" i="11"/>
  <c r="J554" i="11"/>
  <c r="J553" i="11"/>
  <c r="J552" i="11"/>
  <c r="J551" i="11"/>
  <c r="J550" i="11"/>
  <c r="J549" i="11"/>
  <c r="J548" i="11"/>
  <c r="J547" i="11"/>
  <c r="J546" i="11"/>
  <c r="J545" i="11"/>
  <c r="J544" i="11"/>
  <c r="J543" i="11"/>
  <c r="J542" i="11"/>
  <c r="J541" i="11"/>
  <c r="J540" i="11"/>
  <c r="J539" i="11"/>
  <c r="J538" i="11"/>
  <c r="J537" i="11"/>
  <c r="J536" i="11"/>
  <c r="J535" i="11"/>
  <c r="J534" i="11"/>
  <c r="J533" i="11"/>
  <c r="J532" i="11"/>
  <c r="J531" i="11"/>
  <c r="J530" i="11"/>
  <c r="J529" i="11"/>
  <c r="J528" i="11"/>
  <c r="J527" i="11"/>
  <c r="J526" i="11"/>
  <c r="J525" i="11"/>
  <c r="J524" i="11"/>
  <c r="J523" i="11"/>
  <c r="J522" i="11"/>
  <c r="J521" i="11"/>
  <c r="J520" i="11"/>
  <c r="J519" i="11"/>
  <c r="J518" i="11"/>
  <c r="J517" i="11"/>
  <c r="J516" i="11"/>
  <c r="J515" i="11"/>
  <c r="J514" i="11"/>
  <c r="J513" i="11"/>
  <c r="J512" i="11"/>
  <c r="J511" i="11"/>
  <c r="J510" i="11"/>
  <c r="J509" i="11"/>
  <c r="J508" i="11"/>
  <c r="J507" i="11"/>
  <c r="J506" i="11"/>
  <c r="J505" i="11"/>
  <c r="J504" i="11"/>
  <c r="J503" i="11"/>
  <c r="J502" i="11"/>
  <c r="J501" i="11"/>
  <c r="J500" i="11"/>
  <c r="J499" i="11"/>
  <c r="J498" i="11"/>
  <c r="J497" i="11"/>
  <c r="J496" i="11"/>
  <c r="J495" i="11"/>
  <c r="J494" i="11"/>
  <c r="J493" i="11"/>
  <c r="J492" i="11"/>
  <c r="J491" i="11"/>
  <c r="J490" i="11"/>
  <c r="J489" i="11"/>
  <c r="J488" i="11"/>
  <c r="J487" i="11"/>
  <c r="J486" i="11"/>
  <c r="J485" i="11"/>
  <c r="J484" i="11"/>
  <c r="J483" i="11"/>
  <c r="J482" i="11"/>
  <c r="J481" i="11"/>
  <c r="J480" i="11"/>
  <c r="J479" i="11"/>
  <c r="J478" i="11"/>
  <c r="J477" i="11"/>
  <c r="J476" i="11"/>
  <c r="J475" i="11"/>
  <c r="J474" i="11"/>
  <c r="J473" i="11"/>
  <c r="J472" i="11"/>
  <c r="J471" i="11"/>
  <c r="J470" i="11"/>
  <c r="J469" i="11"/>
  <c r="J468" i="11"/>
  <c r="J467" i="11"/>
  <c r="J466" i="11"/>
  <c r="J465" i="11"/>
  <c r="J464" i="11"/>
  <c r="J463" i="11"/>
  <c r="J462" i="11"/>
  <c r="J461" i="11"/>
  <c r="J460" i="11"/>
  <c r="J459" i="11"/>
  <c r="J458" i="11"/>
  <c r="J457" i="11"/>
  <c r="J456" i="11"/>
  <c r="J455" i="11"/>
  <c r="J454" i="11"/>
  <c r="J453" i="11"/>
  <c r="J452" i="11"/>
  <c r="J451" i="11"/>
  <c r="J450" i="11"/>
  <c r="J449" i="11"/>
  <c r="J448" i="11"/>
  <c r="J447" i="11"/>
  <c r="J446" i="11"/>
  <c r="J445" i="11"/>
  <c r="J444" i="11"/>
  <c r="J443" i="11"/>
  <c r="J442" i="11"/>
  <c r="J441" i="11"/>
  <c r="J440" i="11"/>
  <c r="J439" i="11"/>
  <c r="J438" i="11"/>
  <c r="J437" i="11"/>
  <c r="J436" i="11"/>
  <c r="J435" i="11"/>
  <c r="J434" i="11"/>
  <c r="J433" i="11"/>
  <c r="J432" i="11"/>
  <c r="J431" i="11"/>
  <c r="J430" i="11"/>
  <c r="J429" i="11"/>
  <c r="J428" i="11"/>
  <c r="J427" i="11"/>
  <c r="J426" i="11"/>
  <c r="J425" i="11"/>
  <c r="J424" i="11"/>
  <c r="J423" i="11"/>
  <c r="J422" i="11"/>
  <c r="J421" i="11"/>
  <c r="J420" i="11"/>
  <c r="J419" i="11"/>
  <c r="J418" i="11"/>
  <c r="J417" i="11"/>
  <c r="J416" i="11"/>
  <c r="J415" i="11"/>
  <c r="J414" i="11"/>
  <c r="J413" i="11"/>
  <c r="J412" i="11"/>
  <c r="J411" i="11"/>
  <c r="J410" i="11"/>
  <c r="J409" i="11"/>
  <c r="J408" i="11"/>
  <c r="J407" i="11"/>
  <c r="J406" i="11"/>
  <c r="J405" i="11"/>
  <c r="J404" i="11"/>
  <c r="J403" i="11"/>
  <c r="J402" i="11"/>
  <c r="J401" i="11"/>
  <c r="J400" i="11"/>
  <c r="J399" i="11"/>
  <c r="J398" i="11"/>
  <c r="J397" i="11"/>
  <c r="J396" i="11"/>
  <c r="J395" i="11"/>
  <c r="J394" i="11"/>
  <c r="J393" i="11"/>
  <c r="J392" i="11"/>
  <c r="J391" i="11"/>
  <c r="J390" i="11"/>
  <c r="J389" i="11"/>
  <c r="J388" i="11"/>
  <c r="J387" i="11"/>
  <c r="J386" i="11"/>
  <c r="J385" i="11"/>
  <c r="J384" i="11"/>
  <c r="J383" i="11"/>
  <c r="J382" i="11"/>
  <c r="J381" i="11"/>
  <c r="J380" i="11"/>
  <c r="J379" i="11"/>
  <c r="J378" i="11"/>
  <c r="J377" i="11"/>
  <c r="J376" i="11"/>
  <c r="J375" i="11"/>
  <c r="J374" i="11"/>
  <c r="J373" i="11"/>
  <c r="J372" i="11"/>
  <c r="J371" i="11"/>
  <c r="J370" i="11"/>
  <c r="J369" i="11"/>
  <c r="J368" i="11"/>
  <c r="J367" i="11"/>
  <c r="J366" i="11"/>
  <c r="J365" i="11"/>
  <c r="J364" i="11"/>
  <c r="J363" i="11"/>
  <c r="J362" i="11"/>
  <c r="J361" i="11"/>
  <c r="J360" i="11"/>
  <c r="J359" i="11"/>
  <c r="J358" i="11"/>
  <c r="J357" i="11"/>
  <c r="J356" i="11"/>
  <c r="J355" i="11"/>
  <c r="J354" i="11"/>
  <c r="J353" i="11"/>
  <c r="J352" i="11"/>
  <c r="J351" i="11"/>
  <c r="J350" i="11"/>
  <c r="J349" i="11"/>
  <c r="J348" i="11"/>
  <c r="J347" i="11"/>
  <c r="J346" i="11"/>
  <c r="J345" i="11"/>
  <c r="J344" i="11"/>
  <c r="J343" i="11"/>
  <c r="J342" i="11"/>
  <c r="J341" i="11"/>
  <c r="J340" i="11"/>
  <c r="J339" i="11"/>
  <c r="J338" i="11"/>
  <c r="J337" i="11"/>
  <c r="J336" i="11"/>
  <c r="J335" i="11"/>
  <c r="J334" i="11"/>
  <c r="J333" i="11"/>
  <c r="J332" i="11"/>
  <c r="J331" i="11"/>
  <c r="J330" i="11"/>
  <c r="J329" i="11"/>
  <c r="J328" i="11"/>
  <c r="J327" i="11"/>
  <c r="J326" i="11"/>
  <c r="J325" i="11"/>
  <c r="J324" i="11"/>
  <c r="J323" i="11"/>
  <c r="J322" i="11"/>
  <c r="J321" i="11"/>
  <c r="J320" i="11"/>
  <c r="J319" i="11"/>
  <c r="J318" i="11"/>
  <c r="J317" i="11"/>
  <c r="J316" i="11"/>
  <c r="J315" i="11"/>
  <c r="J314" i="11"/>
  <c r="J313" i="11"/>
  <c r="J312" i="11"/>
  <c r="J311" i="11"/>
  <c r="J310" i="11"/>
  <c r="J309" i="11"/>
  <c r="J308" i="11"/>
  <c r="J307" i="11"/>
  <c r="J306" i="11"/>
  <c r="J305" i="11"/>
  <c r="J304" i="11"/>
  <c r="J303" i="11"/>
  <c r="J302" i="11"/>
  <c r="J301" i="11"/>
  <c r="J300" i="11"/>
  <c r="J299" i="11"/>
  <c r="J298" i="11"/>
  <c r="J297" i="11"/>
  <c r="J296" i="11"/>
  <c r="J295" i="11"/>
  <c r="J294" i="11"/>
  <c r="J293" i="11"/>
  <c r="J292" i="11"/>
  <c r="J291" i="11"/>
  <c r="J290" i="11"/>
  <c r="J289" i="11"/>
  <c r="J288" i="11"/>
  <c r="J287" i="11"/>
  <c r="J286" i="11"/>
  <c r="J285" i="11"/>
  <c r="J284" i="11"/>
  <c r="J283" i="11"/>
  <c r="J282" i="11"/>
  <c r="A2" i="11"/>
  <c r="A1" i="11"/>
  <c r="D656" i="10"/>
  <c r="A2" i="10"/>
  <c r="A1" i="10"/>
  <c r="A2" i="9"/>
  <c r="A1" i="9"/>
  <c r="N25" i="8"/>
  <c r="M25" i="8"/>
  <c r="L25" i="8"/>
  <c r="K25" i="8"/>
  <c r="J25" i="8"/>
  <c r="I25" i="8"/>
  <c r="H25" i="8"/>
  <c r="G25" i="8"/>
  <c r="F25" i="8"/>
  <c r="E25" i="8"/>
  <c r="D25" i="8"/>
  <c r="C25" i="8"/>
  <c r="O24" i="8"/>
  <c r="O23" i="8"/>
  <c r="O22" i="8"/>
  <c r="O21" i="8"/>
  <c r="O20" i="8"/>
  <c r="O19" i="8"/>
  <c r="O18" i="8"/>
  <c r="O17" i="8"/>
  <c r="N15" i="8"/>
  <c r="M15" i="8"/>
  <c r="L15" i="8"/>
  <c r="K15" i="8"/>
  <c r="J15" i="8"/>
  <c r="I15" i="8"/>
  <c r="H15" i="8"/>
  <c r="G15" i="8"/>
  <c r="F15" i="8"/>
  <c r="O14" i="8"/>
  <c r="O13" i="8"/>
  <c r="O11" i="8"/>
  <c r="E35" i="7"/>
  <c r="O9" i="8"/>
  <c r="O8" i="8"/>
  <c r="E15" i="8"/>
  <c r="A2" i="8"/>
  <c r="A1" i="8"/>
  <c r="N39" i="7"/>
  <c r="M39" i="7"/>
  <c r="L39" i="7"/>
  <c r="K39" i="7"/>
  <c r="J39" i="7"/>
  <c r="I39" i="7"/>
  <c r="H39" i="7"/>
  <c r="G39" i="7"/>
  <c r="F39" i="7"/>
  <c r="E39" i="7"/>
  <c r="D39" i="7"/>
  <c r="C39" i="7"/>
  <c r="N38" i="7"/>
  <c r="M38" i="7"/>
  <c r="L38" i="7"/>
  <c r="K38" i="7"/>
  <c r="J38" i="7"/>
  <c r="I38" i="7"/>
  <c r="H38" i="7"/>
  <c r="G38" i="7"/>
  <c r="F38" i="7"/>
  <c r="E38" i="7"/>
  <c r="D38" i="7"/>
  <c r="C38" i="7"/>
  <c r="N37" i="7"/>
  <c r="M37" i="7"/>
  <c r="L37" i="7"/>
  <c r="K37" i="7"/>
  <c r="J37" i="7"/>
  <c r="I37" i="7"/>
  <c r="H37" i="7"/>
  <c r="G37" i="7"/>
  <c r="F37" i="7"/>
  <c r="E37" i="7"/>
  <c r="D37" i="7"/>
  <c r="C37" i="7"/>
  <c r="N36" i="7"/>
  <c r="M36" i="7"/>
  <c r="L36" i="7"/>
  <c r="K36" i="7"/>
  <c r="J36" i="7"/>
  <c r="I36" i="7"/>
  <c r="H36" i="7"/>
  <c r="G36" i="7"/>
  <c r="F36" i="7"/>
  <c r="E36" i="7"/>
  <c r="D36" i="7"/>
  <c r="C36" i="7"/>
  <c r="N35" i="7"/>
  <c r="M35" i="7"/>
  <c r="L35" i="7"/>
  <c r="K35" i="7"/>
  <c r="J35" i="7"/>
  <c r="I35" i="7"/>
  <c r="H35" i="7"/>
  <c r="G35" i="7"/>
  <c r="F35" i="7"/>
  <c r="D35" i="7"/>
  <c r="N34" i="7"/>
  <c r="M34" i="7"/>
  <c r="L34" i="7"/>
  <c r="K34" i="7"/>
  <c r="J34" i="7"/>
  <c r="I34" i="7"/>
  <c r="H34" i="7"/>
  <c r="G34" i="7"/>
  <c r="F34" i="7"/>
  <c r="E34" i="7"/>
  <c r="D34" i="7"/>
  <c r="C34" i="7"/>
  <c r="N33" i="7"/>
  <c r="M33" i="7"/>
  <c r="L33" i="7"/>
  <c r="K33" i="7"/>
  <c r="J33" i="7"/>
  <c r="I33" i="7"/>
  <c r="H33" i="7"/>
  <c r="G33" i="7"/>
  <c r="F33" i="7"/>
  <c r="E33" i="7"/>
  <c r="D33" i="7"/>
  <c r="C33" i="7"/>
  <c r="N32" i="7"/>
  <c r="M32" i="7"/>
  <c r="L32" i="7"/>
  <c r="K32" i="7"/>
  <c r="J32" i="7"/>
  <c r="I32" i="7"/>
  <c r="H32" i="7"/>
  <c r="G32" i="7"/>
  <c r="F32" i="7"/>
  <c r="E32" i="7"/>
  <c r="D32" i="7"/>
  <c r="C32" i="7"/>
  <c r="A2" i="7"/>
  <c r="A1" i="7"/>
  <c r="C5" i="6"/>
  <c r="A2" i="6"/>
  <c r="A1" i="6"/>
  <c r="C36" i="5"/>
  <c r="D35" i="5"/>
  <c r="E35" i="5" s="1"/>
  <c r="D34" i="5"/>
  <c r="E34" i="5" s="1"/>
  <c r="D33" i="5"/>
  <c r="E33" i="5" s="1"/>
  <c r="D32" i="5"/>
  <c r="E32" i="5" s="1"/>
  <c r="D31" i="5"/>
  <c r="E31" i="5" s="1"/>
  <c r="D30" i="5"/>
  <c r="E30" i="5" s="1"/>
  <c r="D29" i="5"/>
  <c r="E29" i="5" s="1"/>
  <c r="D28" i="5"/>
  <c r="E28" i="5" s="1"/>
  <c r="D27" i="5"/>
  <c r="E27" i="5" s="1"/>
  <c r="D26" i="5"/>
  <c r="E26" i="5" s="1"/>
  <c r="A2" i="5"/>
  <c r="A1" i="5"/>
  <c r="R40" i="4"/>
  <c r="Q40" i="4"/>
  <c r="Q35" i="4"/>
  <c r="Q32" i="4"/>
  <c r="O25" i="4"/>
  <c r="O24" i="4"/>
  <c r="O23" i="4"/>
  <c r="N22" i="4"/>
  <c r="N26" i="4" s="1"/>
  <c r="M22" i="4"/>
  <c r="M26" i="4" s="1"/>
  <c r="L22" i="4"/>
  <c r="L26" i="4" s="1"/>
  <c r="K22" i="4"/>
  <c r="K26" i="4" s="1"/>
  <c r="J22" i="4"/>
  <c r="J26" i="4" s="1"/>
  <c r="I22" i="4"/>
  <c r="I26" i="4" s="1"/>
  <c r="H22" i="4"/>
  <c r="H26" i="4" s="1"/>
  <c r="G22" i="4"/>
  <c r="G26" i="4" s="1"/>
  <c r="F22" i="4"/>
  <c r="F26" i="4" s="1"/>
  <c r="E22" i="4"/>
  <c r="E26" i="4" s="1"/>
  <c r="D22" i="4"/>
  <c r="D26" i="4" s="1"/>
  <c r="C22" i="4"/>
  <c r="C26" i="4" s="1"/>
  <c r="O26" i="4" s="1"/>
  <c r="O21" i="4"/>
  <c r="O20" i="4"/>
  <c r="O19" i="4"/>
  <c r="O18" i="4"/>
  <c r="N13" i="4"/>
  <c r="N14" i="4" s="1"/>
  <c r="M13" i="4"/>
  <c r="M14" i="4" s="1"/>
  <c r="L13" i="4"/>
  <c r="L14" i="4" s="1"/>
  <c r="K13" i="4"/>
  <c r="K14" i="4" s="1"/>
  <c r="J13" i="4"/>
  <c r="J14" i="4" s="1"/>
  <c r="I13" i="4"/>
  <c r="I14" i="4" s="1"/>
  <c r="H13" i="4"/>
  <c r="H14" i="4" s="1"/>
  <c r="G13" i="4"/>
  <c r="G14" i="4" s="1"/>
  <c r="F13" i="4"/>
  <c r="F14" i="4" s="1"/>
  <c r="E13" i="4"/>
  <c r="E14" i="4" s="1"/>
  <c r="D13" i="4"/>
  <c r="D14" i="4" s="1"/>
  <c r="C13" i="4"/>
  <c r="C14" i="4" s="1"/>
  <c r="O12" i="4"/>
  <c r="Q36" i="4" s="1"/>
  <c r="O11" i="4"/>
  <c r="O10" i="4"/>
  <c r="O8" i="4"/>
  <c r="O7" i="4"/>
  <c r="A2" i="4"/>
  <c r="A1" i="4"/>
  <c r="I18" i="3"/>
  <c r="N17" i="3"/>
  <c r="N16" i="3"/>
  <c r="N15" i="3"/>
  <c r="N18" i="3" s="1"/>
  <c r="D15" i="3"/>
  <c r="C4" i="3"/>
  <c r="C28" i="4" s="1"/>
  <c r="A2" i="3"/>
  <c r="A1" i="3"/>
  <c r="B2" i="2"/>
  <c r="A2" i="2"/>
  <c r="B1" i="2"/>
  <c r="A1" i="2"/>
  <c r="O13" i="4" l="1"/>
  <c r="D4" i="3"/>
  <c r="D4" i="7" s="1"/>
  <c r="C4" i="4"/>
  <c r="O25" i="8"/>
  <c r="O34" i="7"/>
  <c r="D15" i="8"/>
  <c r="O39" i="7"/>
  <c r="Q37" i="4"/>
  <c r="O14" i="4"/>
  <c r="D4" i="8"/>
  <c r="A2" i="15"/>
  <c r="C4" i="8"/>
  <c r="C4" i="7"/>
  <c r="D28" i="4"/>
  <c r="Q49" i="4"/>
  <c r="C4" i="6"/>
  <c r="O22" i="4"/>
  <c r="Q34" i="4"/>
  <c r="E4" i="3"/>
  <c r="O36" i="7"/>
  <c r="O37" i="7"/>
  <c r="O33" i="7"/>
  <c r="O38" i="7"/>
  <c r="O32" i="7"/>
  <c r="O12" i="8"/>
  <c r="C15" i="8"/>
  <c r="O7" i="8"/>
  <c r="D4" i="6" l="1"/>
  <c r="D4" i="4"/>
  <c r="O10" i="8"/>
  <c r="C35" i="7"/>
  <c r="D147" i="6"/>
  <c r="D145" i="6"/>
  <c r="D143" i="6"/>
  <c r="D141" i="6"/>
  <c r="D139" i="6"/>
  <c r="D137" i="6"/>
  <c r="D135" i="6"/>
  <c r="D132" i="6"/>
  <c r="D130" i="6"/>
  <c r="D128" i="6"/>
  <c r="D126" i="6"/>
  <c r="D124" i="6"/>
  <c r="D122" i="6"/>
  <c r="D120" i="6"/>
  <c r="D118" i="6"/>
  <c r="D116" i="6"/>
  <c r="D114" i="6"/>
  <c r="D112" i="6"/>
  <c r="D110" i="6"/>
  <c r="D108" i="6"/>
  <c r="D106" i="6"/>
  <c r="D104" i="6"/>
  <c r="D102" i="6"/>
  <c r="D100" i="6"/>
  <c r="D98" i="6"/>
  <c r="D96" i="6"/>
  <c r="D94" i="6"/>
  <c r="D92" i="6"/>
  <c r="D90" i="6"/>
  <c r="D88" i="6"/>
  <c r="D86" i="6"/>
  <c r="D84" i="6"/>
  <c r="D82" i="6"/>
  <c r="D80" i="6"/>
  <c r="D78" i="6"/>
  <c r="D76" i="6"/>
  <c r="D150" i="6"/>
  <c r="D148" i="6"/>
  <c r="D146" i="6"/>
  <c r="D144" i="6"/>
  <c r="D142" i="6"/>
  <c r="D140" i="6"/>
  <c r="D138" i="6"/>
  <c r="D136" i="6"/>
  <c r="D131" i="6"/>
  <c r="D129" i="6"/>
  <c r="D127" i="6"/>
  <c r="D125" i="6"/>
  <c r="D123" i="6"/>
  <c r="D121" i="6"/>
  <c r="D119" i="6"/>
  <c r="D117" i="6"/>
  <c r="D115" i="6"/>
  <c r="D113" i="6"/>
  <c r="D111" i="6"/>
  <c r="D109" i="6"/>
  <c r="D107" i="6"/>
  <c r="D105" i="6"/>
  <c r="D103" i="6"/>
  <c r="D101" i="6"/>
  <c r="D99" i="6"/>
  <c r="D97" i="6"/>
  <c r="D95" i="6"/>
  <c r="D93" i="6"/>
  <c r="D91" i="6"/>
  <c r="D89" i="6"/>
  <c r="D87" i="6"/>
  <c r="D85" i="6"/>
  <c r="D83" i="6"/>
  <c r="D81" i="6"/>
  <c r="D79" i="6"/>
  <c r="D77" i="6"/>
  <c r="D44" i="6"/>
  <c r="D42" i="6"/>
  <c r="D40" i="6"/>
  <c r="D33" i="8" s="1"/>
  <c r="D38" i="6"/>
  <c r="D31" i="8" s="1"/>
  <c r="D36" i="6"/>
  <c r="D29" i="8" s="1"/>
  <c r="D34" i="6"/>
  <c r="D31" i="6"/>
  <c r="D26" i="6"/>
  <c r="D24" i="6"/>
  <c r="D73" i="6"/>
  <c r="D71" i="6"/>
  <c r="D69" i="6"/>
  <c r="D67" i="6"/>
  <c r="D65" i="6"/>
  <c r="D63" i="6"/>
  <c r="D61" i="6"/>
  <c r="D56" i="6"/>
  <c r="D54" i="6"/>
  <c r="D52" i="6"/>
  <c r="D50" i="6"/>
  <c r="D48" i="6"/>
  <c r="D75" i="6"/>
  <c r="D45" i="6"/>
  <c r="D43" i="6"/>
  <c r="D41" i="6"/>
  <c r="D34" i="8" s="1"/>
  <c r="D39" i="6"/>
  <c r="D32" i="8" s="1"/>
  <c r="D37" i="6"/>
  <c r="D30" i="8" s="1"/>
  <c r="D35" i="6"/>
  <c r="D28" i="8" s="1"/>
  <c r="D30" i="6"/>
  <c r="D27" i="6"/>
  <c r="D25" i="6"/>
  <c r="D23" i="6"/>
  <c r="D21" i="6"/>
  <c r="D13" i="6"/>
  <c r="D11" i="6"/>
  <c r="D8" i="6"/>
  <c r="D74" i="6"/>
  <c r="D72" i="6"/>
  <c r="D70" i="6"/>
  <c r="D68" i="6"/>
  <c r="D66" i="6"/>
  <c r="D64" i="6"/>
  <c r="D62" i="6"/>
  <c r="D60" i="6"/>
  <c r="D55" i="6"/>
  <c r="D53" i="6"/>
  <c r="D51" i="6"/>
  <c r="D49" i="6"/>
  <c r="D22" i="6"/>
  <c r="D20" i="6"/>
  <c r="D12" i="6"/>
  <c r="D9" i="6"/>
  <c r="O15" i="8"/>
  <c r="E4" i="8"/>
  <c r="E4" i="7"/>
  <c r="F4" i="3"/>
  <c r="E4" i="4"/>
  <c r="E4" i="6"/>
  <c r="E28" i="4"/>
  <c r="C147" i="6"/>
  <c r="C145" i="6"/>
  <c r="C143" i="6"/>
  <c r="C141" i="6"/>
  <c r="C139" i="6"/>
  <c r="C137" i="6"/>
  <c r="C135" i="6"/>
  <c r="C132" i="6"/>
  <c r="C130" i="6"/>
  <c r="C128" i="6"/>
  <c r="C126" i="6"/>
  <c r="C124" i="6"/>
  <c r="C122" i="6"/>
  <c r="C120" i="6"/>
  <c r="C118" i="6"/>
  <c r="C116" i="6"/>
  <c r="C114" i="6"/>
  <c r="C112" i="6"/>
  <c r="C110" i="6"/>
  <c r="C108" i="6"/>
  <c r="C106" i="6"/>
  <c r="C104" i="6"/>
  <c r="C102" i="6"/>
  <c r="C100" i="6"/>
  <c r="C98" i="6"/>
  <c r="C96" i="6"/>
  <c r="C94" i="6"/>
  <c r="C92" i="6"/>
  <c r="C90" i="6"/>
  <c r="C88" i="6"/>
  <c r="C86" i="6"/>
  <c r="C84" i="6"/>
  <c r="C82" i="6"/>
  <c r="C80" i="6"/>
  <c r="C78" i="6"/>
  <c r="C76" i="6"/>
  <c r="C150" i="6"/>
  <c r="C148" i="6"/>
  <c r="C146" i="6"/>
  <c r="C144" i="6"/>
  <c r="C142" i="6"/>
  <c r="C140" i="6"/>
  <c r="C138" i="6"/>
  <c r="C136" i="6"/>
  <c r="C131" i="6"/>
  <c r="C129" i="6"/>
  <c r="C127" i="6"/>
  <c r="C125" i="6"/>
  <c r="C123" i="6"/>
  <c r="C121" i="6"/>
  <c r="C119" i="6"/>
  <c r="C117" i="6"/>
  <c r="C115" i="6"/>
  <c r="C113" i="6"/>
  <c r="C111" i="6"/>
  <c r="C109" i="6"/>
  <c r="C107" i="6"/>
  <c r="C105" i="6"/>
  <c r="C103" i="6"/>
  <c r="C101" i="6"/>
  <c r="C99" i="6"/>
  <c r="C97" i="6"/>
  <c r="C95" i="6"/>
  <c r="C93" i="6"/>
  <c r="C91" i="6"/>
  <c r="C89" i="6"/>
  <c r="C87" i="6"/>
  <c r="C85" i="6"/>
  <c r="C77" i="6"/>
  <c r="C74" i="6"/>
  <c r="C72" i="6"/>
  <c r="C70" i="6"/>
  <c r="C68" i="6"/>
  <c r="C66" i="6"/>
  <c r="C64" i="6"/>
  <c r="C62" i="6"/>
  <c r="C60" i="6"/>
  <c r="C55" i="6"/>
  <c r="C53" i="6"/>
  <c r="C51" i="6"/>
  <c r="C49" i="6"/>
  <c r="C79" i="6"/>
  <c r="C44" i="6"/>
  <c r="C42" i="6"/>
  <c r="C40" i="6"/>
  <c r="C38" i="6"/>
  <c r="C36" i="6"/>
  <c r="C34" i="6"/>
  <c r="C31" i="6"/>
  <c r="C26" i="6"/>
  <c r="C24" i="6"/>
  <c r="C22" i="6"/>
  <c r="C20" i="6"/>
  <c r="C12" i="6"/>
  <c r="C9" i="6"/>
  <c r="C81" i="6"/>
  <c r="C73" i="6"/>
  <c r="C71" i="6"/>
  <c r="C69" i="6"/>
  <c r="C67" i="6"/>
  <c r="C65" i="6"/>
  <c r="C63" i="6"/>
  <c r="C61" i="6"/>
  <c r="C56" i="6"/>
  <c r="C54" i="6"/>
  <c r="C52" i="6"/>
  <c r="C50" i="6"/>
  <c r="C48" i="6"/>
  <c r="C83" i="6"/>
  <c r="C75" i="6"/>
  <c r="C45" i="6"/>
  <c r="C43" i="6"/>
  <c r="C41" i="6"/>
  <c r="C39" i="6"/>
  <c r="C37" i="6"/>
  <c r="C35" i="6"/>
  <c r="C30" i="6"/>
  <c r="C27" i="6"/>
  <c r="C25" i="6"/>
  <c r="C23" i="6"/>
  <c r="C21" i="6"/>
  <c r="C13" i="6"/>
  <c r="C11" i="6"/>
  <c r="C8" i="6"/>
  <c r="C181" i="7"/>
  <c r="C184" i="7"/>
  <c r="C180" i="7"/>
  <c r="C178" i="7"/>
  <c r="C176" i="7"/>
  <c r="C174" i="7"/>
  <c r="C172" i="7"/>
  <c r="C170" i="7"/>
  <c r="C165" i="7"/>
  <c r="C163" i="7"/>
  <c r="C161" i="7"/>
  <c r="C159" i="7"/>
  <c r="C157" i="7"/>
  <c r="C155" i="7"/>
  <c r="C153" i="7"/>
  <c r="C151" i="7"/>
  <c r="C149" i="7"/>
  <c r="C147" i="7"/>
  <c r="C145" i="7"/>
  <c r="C143" i="7"/>
  <c r="C141" i="7"/>
  <c r="C139" i="7"/>
  <c r="C137" i="7"/>
  <c r="C182" i="7"/>
  <c r="C179" i="7"/>
  <c r="C177" i="7"/>
  <c r="C175" i="7"/>
  <c r="C173" i="7"/>
  <c r="C171" i="7"/>
  <c r="C169" i="7"/>
  <c r="C166" i="7"/>
  <c r="C164" i="7"/>
  <c r="C162" i="7"/>
  <c r="C160" i="7"/>
  <c r="C158" i="7"/>
  <c r="C156" i="7"/>
  <c r="C154" i="7"/>
  <c r="C152" i="7"/>
  <c r="C150" i="7"/>
  <c r="C148" i="7"/>
  <c r="C146" i="7"/>
  <c r="C144" i="7"/>
  <c r="C142" i="7"/>
  <c r="C140" i="7"/>
  <c r="C138" i="7"/>
  <c r="C136" i="7"/>
  <c r="C134" i="7"/>
  <c r="C132" i="7"/>
  <c r="C131" i="7"/>
  <c r="C129" i="7"/>
  <c r="C127" i="7"/>
  <c r="C125" i="7"/>
  <c r="C123" i="7"/>
  <c r="C121" i="7"/>
  <c r="C119" i="7"/>
  <c r="C117" i="7"/>
  <c r="C115" i="7"/>
  <c r="C113" i="7"/>
  <c r="C111" i="7"/>
  <c r="C109" i="7"/>
  <c r="C107" i="7"/>
  <c r="C105" i="7"/>
  <c r="C103" i="7"/>
  <c r="C101" i="7"/>
  <c r="C99" i="7"/>
  <c r="C97" i="7"/>
  <c r="C95" i="7"/>
  <c r="C93" i="7"/>
  <c r="C91" i="7"/>
  <c r="C89" i="7"/>
  <c r="C87" i="7"/>
  <c r="C85" i="7"/>
  <c r="C83" i="7"/>
  <c r="C81" i="7"/>
  <c r="C79" i="7"/>
  <c r="C77" i="7"/>
  <c r="C75" i="7"/>
  <c r="C73" i="7"/>
  <c r="C71" i="7"/>
  <c r="C69" i="7"/>
  <c r="C67" i="7"/>
  <c r="C65" i="7"/>
  <c r="C63" i="7"/>
  <c r="C61" i="7"/>
  <c r="C59" i="7"/>
  <c r="C54" i="7"/>
  <c r="C52" i="7"/>
  <c r="C50" i="7"/>
  <c r="C48" i="7"/>
  <c r="C46" i="7"/>
  <c r="C43" i="7"/>
  <c r="C41" i="7"/>
  <c r="C135" i="7"/>
  <c r="C133" i="7"/>
  <c r="C130" i="7"/>
  <c r="C128" i="7"/>
  <c r="C126" i="7"/>
  <c r="C124" i="7"/>
  <c r="C122" i="7"/>
  <c r="C120" i="7"/>
  <c r="C118" i="7"/>
  <c r="C116" i="7"/>
  <c r="C114" i="7"/>
  <c r="C112" i="7"/>
  <c r="C110" i="7"/>
  <c r="C108" i="7"/>
  <c r="C106" i="7"/>
  <c r="C104" i="7"/>
  <c r="C102" i="7"/>
  <c r="C100" i="7"/>
  <c r="C98" i="7"/>
  <c r="C96" i="7"/>
  <c r="C94" i="7"/>
  <c r="C92" i="7"/>
  <c r="C90" i="7"/>
  <c r="C88" i="7"/>
  <c r="C86" i="7"/>
  <c r="C84" i="7"/>
  <c r="C82" i="7"/>
  <c r="C80" i="7"/>
  <c r="C78" i="7"/>
  <c r="C76" i="7"/>
  <c r="C74" i="7"/>
  <c r="C72" i="7"/>
  <c r="C70" i="7"/>
  <c r="C68" i="7"/>
  <c r="C66" i="7"/>
  <c r="C64" i="7"/>
  <c r="C62" i="7"/>
  <c r="C60" i="7"/>
  <c r="C58" i="7"/>
  <c r="C53" i="7"/>
  <c r="C51" i="7"/>
  <c r="C49" i="7"/>
  <c r="C47" i="7"/>
  <c r="C42" i="7"/>
  <c r="C40" i="7"/>
  <c r="C29" i="7"/>
  <c r="C25" i="7"/>
  <c r="C23" i="7"/>
  <c r="C21" i="7"/>
  <c r="C19" i="7"/>
  <c r="C11" i="7"/>
  <c r="C9" i="7"/>
  <c r="C6" i="7"/>
  <c r="C28" i="7"/>
  <c r="C24" i="7"/>
  <c r="C22" i="7"/>
  <c r="C20" i="7"/>
  <c r="C18" i="7"/>
  <c r="C10" i="7"/>
  <c r="C7" i="7"/>
  <c r="D184" i="7"/>
  <c r="D49" i="4" s="1"/>
  <c r="D182" i="7"/>
  <c r="D180" i="7"/>
  <c r="D178" i="7"/>
  <c r="D176" i="7"/>
  <c r="D174" i="7"/>
  <c r="D172" i="7"/>
  <c r="D170" i="7"/>
  <c r="D165" i="7"/>
  <c r="D163" i="7"/>
  <c r="D161" i="7"/>
  <c r="D159" i="7"/>
  <c r="D157" i="7"/>
  <c r="D155" i="7"/>
  <c r="D153" i="7"/>
  <c r="D151" i="7"/>
  <c r="D149" i="7"/>
  <c r="D147" i="7"/>
  <c r="D145" i="7"/>
  <c r="D143" i="7"/>
  <c r="D141" i="7"/>
  <c r="D139" i="7"/>
  <c r="D137" i="7"/>
  <c r="D135" i="7"/>
  <c r="D133" i="7"/>
  <c r="D131" i="7"/>
  <c r="D181" i="7"/>
  <c r="D179" i="7"/>
  <c r="D177" i="7"/>
  <c r="D175" i="7"/>
  <c r="D173" i="7"/>
  <c r="D171" i="7"/>
  <c r="D169" i="7"/>
  <c r="D166" i="7"/>
  <c r="D164" i="7"/>
  <c r="D162" i="7"/>
  <c r="D160" i="7"/>
  <c r="D158" i="7"/>
  <c r="D156" i="7"/>
  <c r="D154" i="7"/>
  <c r="D152" i="7"/>
  <c r="D150" i="7"/>
  <c r="D148" i="7"/>
  <c r="D146" i="7"/>
  <c r="D144" i="7"/>
  <c r="D142" i="7"/>
  <c r="D140" i="7"/>
  <c r="D138" i="7"/>
  <c r="D136" i="7"/>
  <c r="D134" i="7"/>
  <c r="D129" i="7"/>
  <c r="D127" i="7"/>
  <c r="D125" i="7"/>
  <c r="D123" i="7"/>
  <c r="D121" i="7"/>
  <c r="D119" i="7"/>
  <c r="D117" i="7"/>
  <c r="D115" i="7"/>
  <c r="D113" i="7"/>
  <c r="D111" i="7"/>
  <c r="D109" i="7"/>
  <c r="D107" i="7"/>
  <c r="D105" i="7"/>
  <c r="D103" i="7"/>
  <c r="D101" i="7"/>
  <c r="D99" i="7"/>
  <c r="D97" i="7"/>
  <c r="D95" i="7"/>
  <c r="D93" i="7"/>
  <c r="D91" i="7"/>
  <c r="D89" i="7"/>
  <c r="D87" i="7"/>
  <c r="D85" i="7"/>
  <c r="D83" i="7"/>
  <c r="D81" i="7"/>
  <c r="D79" i="7"/>
  <c r="D77" i="7"/>
  <c r="D75" i="7"/>
  <c r="D73" i="7"/>
  <c r="D71" i="7"/>
  <c r="D69" i="7"/>
  <c r="D67" i="7"/>
  <c r="D65" i="7"/>
  <c r="D63" i="7"/>
  <c r="D61" i="7"/>
  <c r="D59" i="7"/>
  <c r="D54" i="7"/>
  <c r="D52" i="7"/>
  <c r="D50" i="7"/>
  <c r="D48" i="7"/>
  <c r="D46" i="7"/>
  <c r="D132" i="7"/>
  <c r="D130" i="7"/>
  <c r="D128" i="7"/>
  <c r="D126" i="7"/>
  <c r="D124" i="7"/>
  <c r="D122" i="7"/>
  <c r="D120" i="7"/>
  <c r="D118" i="7"/>
  <c r="D116" i="7"/>
  <c r="D114" i="7"/>
  <c r="D112" i="7"/>
  <c r="D110" i="7"/>
  <c r="D108" i="7"/>
  <c r="D106" i="7"/>
  <c r="D104" i="7"/>
  <c r="D102" i="7"/>
  <c r="D100" i="7"/>
  <c r="D98" i="7"/>
  <c r="D96" i="7"/>
  <c r="D94" i="7"/>
  <c r="D92" i="7"/>
  <c r="D90" i="7"/>
  <c r="D88" i="7"/>
  <c r="D86" i="7"/>
  <c r="D84" i="7"/>
  <c r="D82" i="7"/>
  <c r="D80" i="7"/>
  <c r="D78" i="7"/>
  <c r="D76" i="7"/>
  <c r="D74" i="7"/>
  <c r="D72" i="7"/>
  <c r="D70" i="7"/>
  <c r="D68" i="7"/>
  <c r="D66" i="7"/>
  <c r="D64" i="7"/>
  <c r="D62" i="7"/>
  <c r="D60" i="7"/>
  <c r="D58" i="7"/>
  <c r="D53" i="7"/>
  <c r="D51" i="7"/>
  <c r="D49" i="7"/>
  <c r="D42" i="7"/>
  <c r="D23" i="7"/>
  <c r="D21" i="7"/>
  <c r="D19" i="7"/>
  <c r="D11" i="7"/>
  <c r="D36" i="4" s="1"/>
  <c r="D9" i="7"/>
  <c r="D34" i="4" s="1"/>
  <c r="D6" i="7"/>
  <c r="D47" i="7"/>
  <c r="D43" i="7"/>
  <c r="D40" i="7"/>
  <c r="D28" i="7"/>
  <c r="D24" i="7"/>
  <c r="D22" i="7"/>
  <c r="D20" i="7"/>
  <c r="D18" i="7"/>
  <c r="D10" i="7"/>
  <c r="D7" i="7"/>
  <c r="D32" i="4" s="1"/>
  <c r="D41" i="7"/>
  <c r="D29" i="7"/>
  <c r="D25" i="7"/>
  <c r="D32" i="6" l="1"/>
  <c r="D167" i="7"/>
  <c r="D47" i="4" s="1"/>
  <c r="D133" i="6"/>
  <c r="D26" i="7"/>
  <c r="D42" i="4" s="1"/>
  <c r="D30" i="7"/>
  <c r="D43" i="4" s="1"/>
  <c r="D13" i="7"/>
  <c r="D31" i="4"/>
  <c r="D55" i="7"/>
  <c r="D45" i="4" s="1"/>
  <c r="C12" i="7"/>
  <c r="C35" i="4"/>
  <c r="C36" i="4"/>
  <c r="C167" i="7"/>
  <c r="C47" i="4" s="1"/>
  <c r="C32" i="6"/>
  <c r="C34" i="8"/>
  <c r="C28" i="6"/>
  <c r="C33" i="8"/>
  <c r="C133" i="6"/>
  <c r="F4" i="8"/>
  <c r="F4" i="7"/>
  <c r="F28" i="4"/>
  <c r="F4" i="4"/>
  <c r="G4" i="3"/>
  <c r="F4" i="6"/>
  <c r="D14" i="6"/>
  <c r="D149" i="6"/>
  <c r="D44" i="7"/>
  <c r="D44" i="4" s="1"/>
  <c r="C26" i="7"/>
  <c r="C42" i="4" s="1"/>
  <c r="C30" i="7"/>
  <c r="C43" i="4" s="1"/>
  <c r="C55" i="7"/>
  <c r="C45" i="4" s="1"/>
  <c r="C183" i="7"/>
  <c r="C48" i="4" s="1"/>
  <c r="C49" i="4"/>
  <c r="C15" i="6"/>
  <c r="C28" i="8"/>
  <c r="C57" i="6"/>
  <c r="C27" i="8"/>
  <c r="C46" i="6"/>
  <c r="E184" i="7"/>
  <c r="E49" i="4" s="1"/>
  <c r="E182" i="7"/>
  <c r="E181" i="7"/>
  <c r="E179" i="7"/>
  <c r="E177" i="7"/>
  <c r="E175" i="7"/>
  <c r="E173" i="7"/>
  <c r="E171" i="7"/>
  <c r="E169" i="7"/>
  <c r="E166" i="7"/>
  <c r="E164" i="7"/>
  <c r="E162" i="7"/>
  <c r="E160" i="7"/>
  <c r="E158" i="7"/>
  <c r="E156" i="7"/>
  <c r="E154" i="7"/>
  <c r="E152" i="7"/>
  <c r="E150" i="7"/>
  <c r="E148" i="7"/>
  <c r="E146" i="7"/>
  <c r="E144" i="7"/>
  <c r="E142" i="7"/>
  <c r="E140" i="7"/>
  <c r="E138" i="7"/>
  <c r="E136" i="7"/>
  <c r="E180" i="7"/>
  <c r="E178" i="7"/>
  <c r="E176" i="7"/>
  <c r="E174" i="7"/>
  <c r="E172" i="7"/>
  <c r="E170" i="7"/>
  <c r="E165" i="7"/>
  <c r="E163" i="7"/>
  <c r="E161" i="7"/>
  <c r="E159" i="7"/>
  <c r="E157" i="7"/>
  <c r="E155" i="7"/>
  <c r="E153" i="7"/>
  <c r="E151" i="7"/>
  <c r="E149" i="7"/>
  <c r="E147" i="7"/>
  <c r="E145" i="7"/>
  <c r="E143" i="7"/>
  <c r="E141" i="7"/>
  <c r="E139" i="7"/>
  <c r="E137" i="7"/>
  <c r="E135" i="7"/>
  <c r="E133" i="7"/>
  <c r="E131" i="7"/>
  <c r="E134" i="7"/>
  <c r="E132" i="7"/>
  <c r="E130" i="7"/>
  <c r="E128" i="7"/>
  <c r="E126" i="7"/>
  <c r="E124" i="7"/>
  <c r="E122" i="7"/>
  <c r="E120" i="7"/>
  <c r="E118" i="7"/>
  <c r="E116" i="7"/>
  <c r="E114" i="7"/>
  <c r="E112" i="7"/>
  <c r="E110" i="7"/>
  <c r="E108" i="7"/>
  <c r="E106" i="7"/>
  <c r="E104" i="7"/>
  <c r="E102" i="7"/>
  <c r="E100" i="7"/>
  <c r="E98" i="7"/>
  <c r="E96" i="7"/>
  <c r="E94" i="7"/>
  <c r="E92" i="7"/>
  <c r="E90" i="7"/>
  <c r="E88" i="7"/>
  <c r="E86" i="7"/>
  <c r="E84" i="7"/>
  <c r="E82" i="7"/>
  <c r="E80" i="7"/>
  <c r="E78" i="7"/>
  <c r="E76" i="7"/>
  <c r="E74" i="7"/>
  <c r="E72" i="7"/>
  <c r="E70" i="7"/>
  <c r="E68" i="7"/>
  <c r="E66" i="7"/>
  <c r="E64" i="7"/>
  <c r="E62" i="7"/>
  <c r="E60" i="7"/>
  <c r="E58" i="7"/>
  <c r="E53" i="7"/>
  <c r="E51" i="7"/>
  <c r="E49" i="7"/>
  <c r="E47" i="7"/>
  <c r="E42" i="7"/>
  <c r="E40" i="7"/>
  <c r="E29" i="7"/>
  <c r="E129" i="7"/>
  <c r="E127" i="7"/>
  <c r="E125" i="7"/>
  <c r="E123" i="7"/>
  <c r="E121" i="7"/>
  <c r="E119" i="7"/>
  <c r="E117" i="7"/>
  <c r="E115" i="7"/>
  <c r="E113" i="7"/>
  <c r="E111" i="7"/>
  <c r="E109" i="7"/>
  <c r="E107" i="7"/>
  <c r="E105" i="7"/>
  <c r="E103" i="7"/>
  <c r="E101" i="7"/>
  <c r="E99" i="7"/>
  <c r="E97" i="7"/>
  <c r="E95" i="7"/>
  <c r="E93" i="7"/>
  <c r="E91" i="7"/>
  <c r="E89" i="7"/>
  <c r="E87" i="7"/>
  <c r="E85" i="7"/>
  <c r="E83" i="7"/>
  <c r="E81" i="7"/>
  <c r="E79" i="7"/>
  <c r="E77" i="7"/>
  <c r="E75" i="7"/>
  <c r="E73" i="7"/>
  <c r="E71" i="7"/>
  <c r="E69" i="7"/>
  <c r="E67" i="7"/>
  <c r="E65" i="7"/>
  <c r="E63" i="7"/>
  <c r="E61" i="7"/>
  <c r="E59" i="7"/>
  <c r="E54" i="7"/>
  <c r="E52" i="7"/>
  <c r="E50" i="7"/>
  <c r="E48" i="7"/>
  <c r="E46" i="7"/>
  <c r="E43" i="7"/>
  <c r="E41" i="7"/>
  <c r="E28" i="7"/>
  <c r="E30" i="7" s="1"/>
  <c r="E43" i="4" s="1"/>
  <c r="E25" i="7"/>
  <c r="E24" i="7"/>
  <c r="E22" i="7"/>
  <c r="E20" i="7"/>
  <c r="E18" i="7"/>
  <c r="E10" i="7"/>
  <c r="E7" i="7"/>
  <c r="E32" i="4" s="1"/>
  <c r="E23" i="7"/>
  <c r="E21" i="7"/>
  <c r="E19" i="7"/>
  <c r="E11" i="7"/>
  <c r="E36" i="4" s="1"/>
  <c r="E9" i="7"/>
  <c r="E34" i="4" s="1"/>
  <c r="E6" i="7"/>
  <c r="D28" i="6"/>
  <c r="D27" i="8"/>
  <c r="D35" i="8" s="1"/>
  <c r="D46" i="6"/>
  <c r="D183" i="7"/>
  <c r="D48" i="4" s="1"/>
  <c r="C13" i="7"/>
  <c r="C31" i="4"/>
  <c r="C14" i="6"/>
  <c r="C30" i="8"/>
  <c r="C29" i="8"/>
  <c r="C149" i="6"/>
  <c r="E150" i="6"/>
  <c r="E148" i="6"/>
  <c r="E146" i="6"/>
  <c r="E144" i="6"/>
  <c r="E142" i="6"/>
  <c r="E140" i="6"/>
  <c r="E138" i="6"/>
  <c r="E136" i="6"/>
  <c r="E131" i="6"/>
  <c r="E129" i="6"/>
  <c r="E127" i="6"/>
  <c r="E125" i="6"/>
  <c r="E123" i="6"/>
  <c r="E121" i="6"/>
  <c r="E119" i="6"/>
  <c r="E117" i="6"/>
  <c r="E115" i="6"/>
  <c r="E113" i="6"/>
  <c r="E111" i="6"/>
  <c r="E109" i="6"/>
  <c r="E107" i="6"/>
  <c r="E105" i="6"/>
  <c r="E103" i="6"/>
  <c r="E101" i="6"/>
  <c r="E99" i="6"/>
  <c r="E97" i="6"/>
  <c r="E95" i="6"/>
  <c r="E93" i="6"/>
  <c r="E91" i="6"/>
  <c r="E89" i="6"/>
  <c r="E87" i="6"/>
  <c r="E85" i="6"/>
  <c r="E83" i="6"/>
  <c r="E81" i="6"/>
  <c r="E79" i="6"/>
  <c r="E77" i="6"/>
  <c r="E147" i="6"/>
  <c r="E145" i="6"/>
  <c r="E143" i="6"/>
  <c r="E141" i="6"/>
  <c r="E139" i="6"/>
  <c r="E137" i="6"/>
  <c r="E135" i="6"/>
  <c r="E132" i="6"/>
  <c r="E130" i="6"/>
  <c r="E128" i="6"/>
  <c r="E126" i="6"/>
  <c r="E124" i="6"/>
  <c r="E122" i="6"/>
  <c r="E120" i="6"/>
  <c r="E118" i="6"/>
  <c r="E116" i="6"/>
  <c r="E114" i="6"/>
  <c r="E112" i="6"/>
  <c r="E110" i="6"/>
  <c r="E108" i="6"/>
  <c r="E106" i="6"/>
  <c r="E104" i="6"/>
  <c r="E102" i="6"/>
  <c r="E100" i="6"/>
  <c r="E98" i="6"/>
  <c r="E96" i="6"/>
  <c r="E94" i="6"/>
  <c r="E92" i="6"/>
  <c r="E90" i="6"/>
  <c r="E88" i="6"/>
  <c r="E86" i="6"/>
  <c r="E78" i="6"/>
  <c r="E73" i="6"/>
  <c r="E71" i="6"/>
  <c r="E69" i="6"/>
  <c r="E67" i="6"/>
  <c r="E65" i="6"/>
  <c r="E63" i="6"/>
  <c r="E61" i="6"/>
  <c r="E56" i="6"/>
  <c r="E54" i="6"/>
  <c r="E52" i="6"/>
  <c r="E50" i="6"/>
  <c r="E48" i="6"/>
  <c r="E80" i="6"/>
  <c r="E75" i="6"/>
  <c r="E45" i="6"/>
  <c r="E43" i="6"/>
  <c r="E41" i="6"/>
  <c r="E34" i="8" s="1"/>
  <c r="E39" i="6"/>
  <c r="E32" i="8" s="1"/>
  <c r="E37" i="6"/>
  <c r="E30" i="8" s="1"/>
  <c r="E35" i="6"/>
  <c r="E28" i="8" s="1"/>
  <c r="E30" i="6"/>
  <c r="E27" i="6"/>
  <c r="E25" i="6"/>
  <c r="E23" i="6"/>
  <c r="E21" i="6"/>
  <c r="E13" i="6"/>
  <c r="E11" i="6"/>
  <c r="E8" i="6"/>
  <c r="E82" i="6"/>
  <c r="E74" i="6"/>
  <c r="E72" i="6"/>
  <c r="E70" i="6"/>
  <c r="E68" i="6"/>
  <c r="E66" i="6"/>
  <c r="E64" i="6"/>
  <c r="E62" i="6"/>
  <c r="E60" i="6"/>
  <c r="E55" i="6"/>
  <c r="E53" i="6"/>
  <c r="E51" i="6"/>
  <c r="E49" i="6"/>
  <c r="E84" i="6"/>
  <c r="E76" i="6"/>
  <c r="E44" i="6"/>
  <c r="E42" i="6"/>
  <c r="E40" i="6"/>
  <c r="E33" i="8" s="1"/>
  <c r="E38" i="6"/>
  <c r="E31" i="8" s="1"/>
  <c r="E36" i="6"/>
  <c r="E29" i="8" s="1"/>
  <c r="E34" i="6"/>
  <c r="E31" i="6"/>
  <c r="E26" i="6"/>
  <c r="E24" i="6"/>
  <c r="E22" i="6"/>
  <c r="E20" i="6"/>
  <c r="E12" i="6"/>
  <c r="E9" i="6"/>
  <c r="D57" i="6"/>
  <c r="O35" i="7"/>
  <c r="C44" i="7"/>
  <c r="C44" i="4" s="1"/>
  <c r="D12" i="7"/>
  <c r="D35" i="4"/>
  <c r="D37" i="4" s="1"/>
  <c r="C32" i="4"/>
  <c r="C34" i="4"/>
  <c r="C32" i="8"/>
  <c r="C31" i="8"/>
  <c r="D15" i="6"/>
  <c r="D7" i="3" s="1"/>
  <c r="E133" i="6" l="1"/>
  <c r="C58" i="6"/>
  <c r="D58" i="6"/>
  <c r="D151" i="6" s="1"/>
  <c r="D8" i="3" s="1"/>
  <c r="E32" i="6"/>
  <c r="E44" i="7"/>
  <c r="E44" i="4" s="1"/>
  <c r="C46" i="4"/>
  <c r="G4" i="8"/>
  <c r="G4" i="7"/>
  <c r="G28" i="4"/>
  <c r="G4" i="4"/>
  <c r="G4" i="6"/>
  <c r="H4" i="3"/>
  <c r="C37" i="4"/>
  <c r="C38" i="4" s="1"/>
  <c r="E15" i="6"/>
  <c r="E7" i="3" s="1"/>
  <c r="E57" i="6"/>
  <c r="E12" i="7"/>
  <c r="E35" i="4"/>
  <c r="E183" i="7"/>
  <c r="E48" i="4" s="1"/>
  <c r="C35" i="8"/>
  <c r="C7" i="3"/>
  <c r="C56" i="7"/>
  <c r="C185" i="7" s="1"/>
  <c r="C151" i="6"/>
  <c r="C8" i="3" s="1"/>
  <c r="D46" i="4"/>
  <c r="D50" i="4" s="1"/>
  <c r="E27" i="8"/>
  <c r="E35" i="8" s="1"/>
  <c r="E46" i="6"/>
  <c r="E14" i="6"/>
  <c r="E149" i="6"/>
  <c r="E13" i="7"/>
  <c r="E31" i="4"/>
  <c r="E26" i="7"/>
  <c r="E42" i="4" s="1"/>
  <c r="E55" i="7"/>
  <c r="E45" i="4" s="1"/>
  <c r="E167" i="7"/>
  <c r="E47" i="4" s="1"/>
  <c r="D38" i="4"/>
  <c r="D56" i="7"/>
  <c r="D185" i="7" s="1"/>
  <c r="E28" i="6"/>
  <c r="E37" i="4"/>
  <c r="F150" i="6"/>
  <c r="F148" i="6"/>
  <c r="F146" i="6"/>
  <c r="F144" i="6"/>
  <c r="F142" i="6"/>
  <c r="F140" i="6"/>
  <c r="F138" i="6"/>
  <c r="F136" i="6"/>
  <c r="F131" i="6"/>
  <c r="F129" i="6"/>
  <c r="F127" i="6"/>
  <c r="F125" i="6"/>
  <c r="F123" i="6"/>
  <c r="F121" i="6"/>
  <c r="F119" i="6"/>
  <c r="F117" i="6"/>
  <c r="F115" i="6"/>
  <c r="F113" i="6"/>
  <c r="F111" i="6"/>
  <c r="F109" i="6"/>
  <c r="F107" i="6"/>
  <c r="F105" i="6"/>
  <c r="F103" i="6"/>
  <c r="F101" i="6"/>
  <c r="F99" i="6"/>
  <c r="F97" i="6"/>
  <c r="F95" i="6"/>
  <c r="F93" i="6"/>
  <c r="F91" i="6"/>
  <c r="F89" i="6"/>
  <c r="F87" i="6"/>
  <c r="F85" i="6"/>
  <c r="F83" i="6"/>
  <c r="F81" i="6"/>
  <c r="F79" i="6"/>
  <c r="F77" i="6"/>
  <c r="F75" i="6"/>
  <c r="F147" i="6"/>
  <c r="F145" i="6"/>
  <c r="F143" i="6"/>
  <c r="F141" i="6"/>
  <c r="F139" i="6"/>
  <c r="F137" i="6"/>
  <c r="F135" i="6"/>
  <c r="F132" i="6"/>
  <c r="F130" i="6"/>
  <c r="F128" i="6"/>
  <c r="F126" i="6"/>
  <c r="F124" i="6"/>
  <c r="F122" i="6"/>
  <c r="F120" i="6"/>
  <c r="F118" i="6"/>
  <c r="F116" i="6"/>
  <c r="F114" i="6"/>
  <c r="F112" i="6"/>
  <c r="F110" i="6"/>
  <c r="F108" i="6"/>
  <c r="F106" i="6"/>
  <c r="F104" i="6"/>
  <c r="F102" i="6"/>
  <c r="F100" i="6"/>
  <c r="F98" i="6"/>
  <c r="F96" i="6"/>
  <c r="F94" i="6"/>
  <c r="F92" i="6"/>
  <c r="F90" i="6"/>
  <c r="F88" i="6"/>
  <c r="F86" i="6"/>
  <c r="F84" i="6"/>
  <c r="F82" i="6"/>
  <c r="F80" i="6"/>
  <c r="F78" i="6"/>
  <c r="F76" i="6"/>
  <c r="F45" i="6"/>
  <c r="F43" i="6"/>
  <c r="F41" i="6"/>
  <c r="F34" i="8" s="1"/>
  <c r="F39" i="6"/>
  <c r="F37" i="6"/>
  <c r="F30" i="8" s="1"/>
  <c r="F35" i="6"/>
  <c r="F28" i="8" s="1"/>
  <c r="F30" i="6"/>
  <c r="F27" i="6"/>
  <c r="F25" i="6"/>
  <c r="F23" i="6"/>
  <c r="F21" i="6"/>
  <c r="F13" i="6"/>
  <c r="F11" i="6"/>
  <c r="F8" i="6"/>
  <c r="F74" i="6"/>
  <c r="F72" i="6"/>
  <c r="F70" i="6"/>
  <c r="F68" i="6"/>
  <c r="F66" i="6"/>
  <c r="F64" i="6"/>
  <c r="F62" i="6"/>
  <c r="F60" i="6"/>
  <c r="F55" i="6"/>
  <c r="F53" i="6"/>
  <c r="F51" i="6"/>
  <c r="F49" i="6"/>
  <c r="F44" i="6"/>
  <c r="F42" i="6"/>
  <c r="F40" i="6"/>
  <c r="F33" i="8" s="1"/>
  <c r="F38" i="6"/>
  <c r="F36" i="6"/>
  <c r="F29" i="8" s="1"/>
  <c r="F34" i="6"/>
  <c r="F31" i="6"/>
  <c r="F26" i="6"/>
  <c r="F24" i="6"/>
  <c r="F22" i="6"/>
  <c r="F20" i="6"/>
  <c r="F12" i="6"/>
  <c r="F9" i="6"/>
  <c r="F73" i="6"/>
  <c r="F71" i="6"/>
  <c r="F69" i="6"/>
  <c r="F67" i="6"/>
  <c r="F65" i="6"/>
  <c r="F63" i="6"/>
  <c r="F61" i="6"/>
  <c r="F56" i="6"/>
  <c r="F54" i="6"/>
  <c r="F52" i="6"/>
  <c r="F50" i="6"/>
  <c r="F48" i="6"/>
  <c r="F181" i="7"/>
  <c r="F184" i="7"/>
  <c r="F49" i="4" s="1"/>
  <c r="F179" i="7"/>
  <c r="F177" i="7"/>
  <c r="F175" i="7"/>
  <c r="F173" i="7"/>
  <c r="F171" i="7"/>
  <c r="F169" i="7"/>
  <c r="F166" i="7"/>
  <c r="F164" i="7"/>
  <c r="F162" i="7"/>
  <c r="F160" i="7"/>
  <c r="F158" i="7"/>
  <c r="F156" i="7"/>
  <c r="F154" i="7"/>
  <c r="F152" i="7"/>
  <c r="F150" i="7"/>
  <c r="F148" i="7"/>
  <c r="F146" i="7"/>
  <c r="F144" i="7"/>
  <c r="F142" i="7"/>
  <c r="F140" i="7"/>
  <c r="F138" i="7"/>
  <c r="F136" i="7"/>
  <c r="F134" i="7"/>
  <c r="F132" i="7"/>
  <c r="F182" i="7"/>
  <c r="F180" i="7"/>
  <c r="F178" i="7"/>
  <c r="F176" i="7"/>
  <c r="F174" i="7"/>
  <c r="F172" i="7"/>
  <c r="F170" i="7"/>
  <c r="F165" i="7"/>
  <c r="F163" i="7"/>
  <c r="F161" i="7"/>
  <c r="F159" i="7"/>
  <c r="F157" i="7"/>
  <c r="F155" i="7"/>
  <c r="F153" i="7"/>
  <c r="F151" i="7"/>
  <c r="F149" i="7"/>
  <c r="F147" i="7"/>
  <c r="F145" i="7"/>
  <c r="F143" i="7"/>
  <c r="F141" i="7"/>
  <c r="F139" i="7"/>
  <c r="F137" i="7"/>
  <c r="F135" i="7"/>
  <c r="F131" i="7"/>
  <c r="F130" i="7"/>
  <c r="F128" i="7"/>
  <c r="F126" i="7"/>
  <c r="F124" i="7"/>
  <c r="F122" i="7"/>
  <c r="F120" i="7"/>
  <c r="F118" i="7"/>
  <c r="F116" i="7"/>
  <c r="F114" i="7"/>
  <c r="F112" i="7"/>
  <c r="F110" i="7"/>
  <c r="F108" i="7"/>
  <c r="F106" i="7"/>
  <c r="F104" i="7"/>
  <c r="F102" i="7"/>
  <c r="F100" i="7"/>
  <c r="F98" i="7"/>
  <c r="F96" i="7"/>
  <c r="F94" i="7"/>
  <c r="F92" i="7"/>
  <c r="F90" i="7"/>
  <c r="F88" i="7"/>
  <c r="F86" i="7"/>
  <c r="F84" i="7"/>
  <c r="F82" i="7"/>
  <c r="F80" i="7"/>
  <c r="F78" i="7"/>
  <c r="F76" i="7"/>
  <c r="F74" i="7"/>
  <c r="F72" i="7"/>
  <c r="F70" i="7"/>
  <c r="F68" i="7"/>
  <c r="F66" i="7"/>
  <c r="F64" i="7"/>
  <c r="F62" i="7"/>
  <c r="F60" i="7"/>
  <c r="F58" i="7"/>
  <c r="F53" i="7"/>
  <c r="F51" i="7"/>
  <c r="F49" i="7"/>
  <c r="F47" i="7"/>
  <c r="F133" i="7"/>
  <c r="F129" i="7"/>
  <c r="F127" i="7"/>
  <c r="F125" i="7"/>
  <c r="F123" i="7"/>
  <c r="F121" i="7"/>
  <c r="F119" i="7"/>
  <c r="F117" i="7"/>
  <c r="F115" i="7"/>
  <c r="F113" i="7"/>
  <c r="F111" i="7"/>
  <c r="F109" i="7"/>
  <c r="F107" i="7"/>
  <c r="F105" i="7"/>
  <c r="F103" i="7"/>
  <c r="F101" i="7"/>
  <c r="F99" i="7"/>
  <c r="F97" i="7"/>
  <c r="F95" i="7"/>
  <c r="F93" i="7"/>
  <c r="F91" i="7"/>
  <c r="F89" i="7"/>
  <c r="F87" i="7"/>
  <c r="F85" i="7"/>
  <c r="F83" i="7"/>
  <c r="F81" i="7"/>
  <c r="F79" i="7"/>
  <c r="F77" i="7"/>
  <c r="F75" i="7"/>
  <c r="F73" i="7"/>
  <c r="F71" i="7"/>
  <c r="F69" i="7"/>
  <c r="F67" i="7"/>
  <c r="F65" i="7"/>
  <c r="F63" i="7"/>
  <c r="F61" i="7"/>
  <c r="F59" i="7"/>
  <c r="F54" i="7"/>
  <c r="F52" i="7"/>
  <c r="F50" i="7"/>
  <c r="F48" i="7"/>
  <c r="F46" i="7"/>
  <c r="F43" i="7"/>
  <c r="F24" i="7"/>
  <c r="F22" i="7"/>
  <c r="F20" i="7"/>
  <c r="F18" i="7"/>
  <c r="F10" i="7"/>
  <c r="F7" i="7"/>
  <c r="F40" i="7"/>
  <c r="F28" i="7"/>
  <c r="F41" i="7"/>
  <c r="F29" i="7"/>
  <c r="F25" i="7"/>
  <c r="F23" i="7"/>
  <c r="F21" i="7"/>
  <c r="F19" i="7"/>
  <c r="F11" i="7"/>
  <c r="F36" i="4" s="1"/>
  <c r="F9" i="7"/>
  <c r="F6" i="7"/>
  <c r="F42" i="7"/>
  <c r="F57" i="6" l="1"/>
  <c r="E46" i="4"/>
  <c r="E50" i="4" s="1"/>
  <c r="F32" i="4"/>
  <c r="F183" i="7"/>
  <c r="F48" i="4" s="1"/>
  <c r="F32" i="6"/>
  <c r="F149" i="6"/>
  <c r="C10" i="3"/>
  <c r="C50" i="4"/>
  <c r="F13" i="7"/>
  <c r="F31" i="4"/>
  <c r="F12" i="7"/>
  <c r="F35" i="4"/>
  <c r="F167" i="7"/>
  <c r="F47" i="4" s="1"/>
  <c r="F31" i="8"/>
  <c r="F133" i="6"/>
  <c r="F15" i="6"/>
  <c r="F7" i="3" s="1"/>
  <c r="E58" i="6"/>
  <c r="E151" i="6" s="1"/>
  <c r="E8" i="3" s="1"/>
  <c r="E56" i="7"/>
  <c r="E185" i="7" s="1"/>
  <c r="H4" i="8"/>
  <c r="H4" i="7"/>
  <c r="H4" i="6"/>
  <c r="H28" i="4"/>
  <c r="H4" i="4"/>
  <c r="I4" i="3"/>
  <c r="G184" i="7"/>
  <c r="G49" i="4" s="1"/>
  <c r="G181" i="7"/>
  <c r="G182" i="7"/>
  <c r="G180" i="7"/>
  <c r="G178" i="7"/>
  <c r="G176" i="7"/>
  <c r="G174" i="7"/>
  <c r="G172" i="7"/>
  <c r="G170" i="7"/>
  <c r="G165" i="7"/>
  <c r="G163" i="7"/>
  <c r="G161" i="7"/>
  <c r="G159" i="7"/>
  <c r="G157" i="7"/>
  <c r="G155" i="7"/>
  <c r="G153" i="7"/>
  <c r="G151" i="7"/>
  <c r="G149" i="7"/>
  <c r="G147" i="7"/>
  <c r="G145" i="7"/>
  <c r="G143" i="7"/>
  <c r="G141" i="7"/>
  <c r="G139" i="7"/>
  <c r="G137" i="7"/>
  <c r="G179" i="7"/>
  <c r="G177" i="7"/>
  <c r="G175" i="7"/>
  <c r="G173" i="7"/>
  <c r="G171" i="7"/>
  <c r="G169" i="7"/>
  <c r="G166" i="7"/>
  <c r="G164" i="7"/>
  <c r="G162" i="7"/>
  <c r="G160" i="7"/>
  <c r="G158" i="7"/>
  <c r="G156" i="7"/>
  <c r="G154" i="7"/>
  <c r="G152" i="7"/>
  <c r="G150" i="7"/>
  <c r="G148" i="7"/>
  <c r="G146" i="7"/>
  <c r="G144" i="7"/>
  <c r="G142" i="7"/>
  <c r="G140" i="7"/>
  <c r="G138" i="7"/>
  <c r="G136" i="7"/>
  <c r="G134" i="7"/>
  <c r="G132" i="7"/>
  <c r="G130" i="7"/>
  <c r="G135" i="7"/>
  <c r="G133" i="7"/>
  <c r="G129" i="7"/>
  <c r="G127" i="7"/>
  <c r="G125" i="7"/>
  <c r="G123" i="7"/>
  <c r="G121" i="7"/>
  <c r="G119" i="7"/>
  <c r="G117" i="7"/>
  <c r="G115" i="7"/>
  <c r="G113" i="7"/>
  <c r="G111" i="7"/>
  <c r="G109" i="7"/>
  <c r="G107" i="7"/>
  <c r="G105" i="7"/>
  <c r="G103" i="7"/>
  <c r="G101" i="7"/>
  <c r="G99" i="7"/>
  <c r="G97" i="7"/>
  <c r="G95" i="7"/>
  <c r="G93" i="7"/>
  <c r="G91" i="7"/>
  <c r="G89" i="7"/>
  <c r="G87" i="7"/>
  <c r="G85" i="7"/>
  <c r="G83" i="7"/>
  <c r="G81" i="7"/>
  <c r="G79" i="7"/>
  <c r="G77" i="7"/>
  <c r="G75" i="7"/>
  <c r="G73" i="7"/>
  <c r="G71" i="7"/>
  <c r="G69" i="7"/>
  <c r="G67" i="7"/>
  <c r="G65" i="7"/>
  <c r="G63" i="7"/>
  <c r="G61" i="7"/>
  <c r="G59" i="7"/>
  <c r="G54" i="7"/>
  <c r="G52" i="7"/>
  <c r="G50" i="7"/>
  <c r="G48" i="7"/>
  <c r="G46" i="7"/>
  <c r="G43" i="7"/>
  <c r="G41" i="7"/>
  <c r="G28" i="7"/>
  <c r="G131" i="7"/>
  <c r="G128" i="7"/>
  <c r="G126" i="7"/>
  <c r="G124" i="7"/>
  <c r="G122" i="7"/>
  <c r="G120" i="7"/>
  <c r="G118" i="7"/>
  <c r="G116" i="7"/>
  <c r="G114" i="7"/>
  <c r="G112" i="7"/>
  <c r="G110" i="7"/>
  <c r="G108" i="7"/>
  <c r="G106" i="7"/>
  <c r="G104" i="7"/>
  <c r="G102" i="7"/>
  <c r="G100" i="7"/>
  <c r="G98" i="7"/>
  <c r="G96" i="7"/>
  <c r="G94" i="7"/>
  <c r="G92" i="7"/>
  <c r="G90" i="7"/>
  <c r="G88" i="7"/>
  <c r="G86" i="7"/>
  <c r="G84" i="7"/>
  <c r="G82" i="7"/>
  <c r="G80" i="7"/>
  <c r="G78" i="7"/>
  <c r="G76" i="7"/>
  <c r="G74" i="7"/>
  <c r="G72" i="7"/>
  <c r="G70" i="7"/>
  <c r="G68" i="7"/>
  <c r="G66" i="7"/>
  <c r="G64" i="7"/>
  <c r="G62" i="7"/>
  <c r="G60" i="7"/>
  <c r="G58" i="7"/>
  <c r="G53" i="7"/>
  <c r="G51" i="7"/>
  <c r="G49" i="7"/>
  <c r="G47" i="7"/>
  <c r="G42" i="7"/>
  <c r="G40" i="7"/>
  <c r="G29" i="7"/>
  <c r="G24" i="7"/>
  <c r="G25" i="7"/>
  <c r="G23" i="7"/>
  <c r="G21" i="7"/>
  <c r="G19" i="7"/>
  <c r="G11" i="7"/>
  <c r="G36" i="4" s="1"/>
  <c r="G9" i="7"/>
  <c r="G34" i="4" s="1"/>
  <c r="G6" i="7"/>
  <c r="G22" i="7"/>
  <c r="G20" i="7"/>
  <c r="G18" i="7"/>
  <c r="G10" i="7"/>
  <c r="G7" i="7"/>
  <c r="G32" i="4" s="1"/>
  <c r="F34" i="4"/>
  <c r="F30" i="7"/>
  <c r="F43" i="4" s="1"/>
  <c r="F26" i="7"/>
  <c r="F42" i="4" s="1"/>
  <c r="F28" i="6"/>
  <c r="F14" i="6"/>
  <c r="G147" i="6"/>
  <c r="G145" i="6"/>
  <c r="G143" i="6"/>
  <c r="G141" i="6"/>
  <c r="G139" i="6"/>
  <c r="G137" i="6"/>
  <c r="G135" i="6"/>
  <c r="G132" i="6"/>
  <c r="G130" i="6"/>
  <c r="G128" i="6"/>
  <c r="G126" i="6"/>
  <c r="G124" i="6"/>
  <c r="G122" i="6"/>
  <c r="G120" i="6"/>
  <c r="G118" i="6"/>
  <c r="G116" i="6"/>
  <c r="G114" i="6"/>
  <c r="G112" i="6"/>
  <c r="G110" i="6"/>
  <c r="G108" i="6"/>
  <c r="G106" i="6"/>
  <c r="G104" i="6"/>
  <c r="G102" i="6"/>
  <c r="G100" i="6"/>
  <c r="G98" i="6"/>
  <c r="G96" i="6"/>
  <c r="G94" i="6"/>
  <c r="G92" i="6"/>
  <c r="G90" i="6"/>
  <c r="G88" i="6"/>
  <c r="G86" i="6"/>
  <c r="G84" i="6"/>
  <c r="G82" i="6"/>
  <c r="G80" i="6"/>
  <c r="G78" i="6"/>
  <c r="G76" i="6"/>
  <c r="G150" i="6"/>
  <c r="G148" i="6"/>
  <c r="G146" i="6"/>
  <c r="G144" i="6"/>
  <c r="G142" i="6"/>
  <c r="G140" i="6"/>
  <c r="G138" i="6"/>
  <c r="G136" i="6"/>
  <c r="G131" i="6"/>
  <c r="G129" i="6"/>
  <c r="G127" i="6"/>
  <c r="G125" i="6"/>
  <c r="G123" i="6"/>
  <c r="G121" i="6"/>
  <c r="G119" i="6"/>
  <c r="G117" i="6"/>
  <c r="G115" i="6"/>
  <c r="G113" i="6"/>
  <c r="G111" i="6"/>
  <c r="G109" i="6"/>
  <c r="G107" i="6"/>
  <c r="G105" i="6"/>
  <c r="G103" i="6"/>
  <c r="G101" i="6"/>
  <c r="G99" i="6"/>
  <c r="G97" i="6"/>
  <c r="G95" i="6"/>
  <c r="G93" i="6"/>
  <c r="G91" i="6"/>
  <c r="G89" i="6"/>
  <c r="G87" i="6"/>
  <c r="G85" i="6"/>
  <c r="G79" i="6"/>
  <c r="G75" i="6"/>
  <c r="G74" i="6"/>
  <c r="G72" i="6"/>
  <c r="G70" i="6"/>
  <c r="G68" i="6"/>
  <c r="G66" i="6"/>
  <c r="G64" i="6"/>
  <c r="G62" i="6"/>
  <c r="G60" i="6"/>
  <c r="G55" i="6"/>
  <c r="G53" i="6"/>
  <c r="G51" i="6"/>
  <c r="G49" i="6"/>
  <c r="G81" i="6"/>
  <c r="G44" i="6"/>
  <c r="G42" i="6"/>
  <c r="G40" i="6"/>
  <c r="G38" i="6"/>
  <c r="G31" i="8" s="1"/>
  <c r="G36" i="6"/>
  <c r="G29" i="8" s="1"/>
  <c r="G34" i="6"/>
  <c r="G31" i="6"/>
  <c r="G26" i="6"/>
  <c r="G24" i="6"/>
  <c r="G22" i="6"/>
  <c r="G20" i="6"/>
  <c r="G12" i="6"/>
  <c r="G9" i="6"/>
  <c r="G83" i="6"/>
  <c r="G73" i="6"/>
  <c r="G71" i="6"/>
  <c r="G69" i="6"/>
  <c r="G67" i="6"/>
  <c r="G65" i="6"/>
  <c r="G63" i="6"/>
  <c r="G61" i="6"/>
  <c r="G56" i="6"/>
  <c r="G54" i="6"/>
  <c r="G52" i="6"/>
  <c r="G50" i="6"/>
  <c r="G48" i="6"/>
  <c r="G77" i="6"/>
  <c r="G45" i="6"/>
  <c r="G43" i="6"/>
  <c r="G41" i="6"/>
  <c r="G34" i="8" s="1"/>
  <c r="G39" i="6"/>
  <c r="G32" i="8" s="1"/>
  <c r="G37" i="6"/>
  <c r="G30" i="8" s="1"/>
  <c r="G35" i="6"/>
  <c r="G28" i="8" s="1"/>
  <c r="G30" i="6"/>
  <c r="G32" i="6" s="1"/>
  <c r="G27" i="6"/>
  <c r="G25" i="6"/>
  <c r="G23" i="6"/>
  <c r="G21" i="6"/>
  <c r="G13" i="6"/>
  <c r="G11" i="6"/>
  <c r="G8" i="6"/>
  <c r="F44" i="7"/>
  <c r="F44" i="4" s="1"/>
  <c r="F55" i="7"/>
  <c r="F45" i="4" s="1"/>
  <c r="F27" i="8"/>
  <c r="F46" i="6"/>
  <c r="F32" i="8"/>
  <c r="E38" i="4"/>
  <c r="D5" i="6"/>
  <c r="C36" i="8"/>
  <c r="D5" i="8" s="1"/>
  <c r="D36" i="8" s="1"/>
  <c r="E5" i="8" s="1"/>
  <c r="E36" i="8" s="1"/>
  <c r="F5" i="8" s="1"/>
  <c r="G14" i="6" l="1"/>
  <c r="G57" i="6"/>
  <c r="G44" i="7"/>
  <c r="G44" i="4" s="1"/>
  <c r="G183" i="7"/>
  <c r="G48" i="4" s="1"/>
  <c r="G15" i="6"/>
  <c r="G7" i="3" s="1"/>
  <c r="F56" i="7"/>
  <c r="F185" i="7" s="1"/>
  <c r="G26" i="7"/>
  <c r="G42" i="4" s="1"/>
  <c r="G149" i="6"/>
  <c r="F58" i="6"/>
  <c r="F151" i="6" s="1"/>
  <c r="F8" i="3" s="1"/>
  <c r="F37" i="4"/>
  <c r="H147" i="6"/>
  <c r="H145" i="6"/>
  <c r="H143" i="6"/>
  <c r="H141" i="6"/>
  <c r="H139" i="6"/>
  <c r="H137" i="6"/>
  <c r="H135" i="6"/>
  <c r="H132" i="6"/>
  <c r="H130" i="6"/>
  <c r="H128" i="6"/>
  <c r="H126" i="6"/>
  <c r="H124" i="6"/>
  <c r="H122" i="6"/>
  <c r="H120" i="6"/>
  <c r="H118" i="6"/>
  <c r="H116" i="6"/>
  <c r="H114" i="6"/>
  <c r="H112" i="6"/>
  <c r="H110" i="6"/>
  <c r="H108" i="6"/>
  <c r="H106" i="6"/>
  <c r="H104" i="6"/>
  <c r="H102" i="6"/>
  <c r="H100" i="6"/>
  <c r="H98" i="6"/>
  <c r="H96" i="6"/>
  <c r="H94" i="6"/>
  <c r="H92" i="6"/>
  <c r="H90" i="6"/>
  <c r="H88" i="6"/>
  <c r="H86" i="6"/>
  <c r="H84" i="6"/>
  <c r="H82" i="6"/>
  <c r="H80" i="6"/>
  <c r="H78" i="6"/>
  <c r="H76" i="6"/>
  <c r="H150" i="6"/>
  <c r="H148" i="6"/>
  <c r="H146" i="6"/>
  <c r="H144" i="6"/>
  <c r="H142" i="6"/>
  <c r="H140" i="6"/>
  <c r="H138" i="6"/>
  <c r="H136" i="6"/>
  <c r="H131" i="6"/>
  <c r="H129" i="6"/>
  <c r="H127" i="6"/>
  <c r="H125" i="6"/>
  <c r="H123" i="6"/>
  <c r="H121" i="6"/>
  <c r="H119" i="6"/>
  <c r="H117" i="6"/>
  <c r="H115" i="6"/>
  <c r="H113" i="6"/>
  <c r="H111" i="6"/>
  <c r="H109" i="6"/>
  <c r="H107" i="6"/>
  <c r="H105" i="6"/>
  <c r="H103" i="6"/>
  <c r="H101" i="6"/>
  <c r="H99" i="6"/>
  <c r="H97" i="6"/>
  <c r="H95" i="6"/>
  <c r="H93" i="6"/>
  <c r="H91" i="6"/>
  <c r="H89" i="6"/>
  <c r="H87" i="6"/>
  <c r="H85" i="6"/>
  <c r="H83" i="6"/>
  <c r="H81" i="6"/>
  <c r="H79" i="6"/>
  <c r="H77" i="6"/>
  <c r="H44" i="6"/>
  <c r="H42" i="6"/>
  <c r="H40" i="6"/>
  <c r="H33" i="8" s="1"/>
  <c r="H38" i="6"/>
  <c r="H31" i="8" s="1"/>
  <c r="H36" i="6"/>
  <c r="H34" i="6"/>
  <c r="H31" i="6"/>
  <c r="H26" i="6"/>
  <c r="H24" i="6"/>
  <c r="H22" i="6"/>
  <c r="H12" i="6"/>
  <c r="H9" i="6"/>
  <c r="H73" i="6"/>
  <c r="H71" i="6"/>
  <c r="H69" i="6"/>
  <c r="H67" i="6"/>
  <c r="H65" i="6"/>
  <c r="H63" i="6"/>
  <c r="H61" i="6"/>
  <c r="H56" i="6"/>
  <c r="H54" i="6"/>
  <c r="H52" i="6"/>
  <c r="H50" i="6"/>
  <c r="H48" i="6"/>
  <c r="H45" i="6"/>
  <c r="H43" i="6"/>
  <c r="H41" i="6"/>
  <c r="H34" i="8" s="1"/>
  <c r="H39" i="6"/>
  <c r="H37" i="6"/>
  <c r="H30" i="8" s="1"/>
  <c r="H35" i="6"/>
  <c r="H28" i="8" s="1"/>
  <c r="H30" i="6"/>
  <c r="H32" i="6" s="1"/>
  <c r="H27" i="6"/>
  <c r="H25" i="6"/>
  <c r="H23" i="6"/>
  <c r="H21" i="6"/>
  <c r="H13" i="6"/>
  <c r="H11" i="6"/>
  <c r="H8" i="6"/>
  <c r="H75" i="6"/>
  <c r="H74" i="6"/>
  <c r="H72" i="6"/>
  <c r="H70" i="6"/>
  <c r="H68" i="6"/>
  <c r="H66" i="6"/>
  <c r="H64" i="6"/>
  <c r="H62" i="6"/>
  <c r="H60" i="6"/>
  <c r="H55" i="6"/>
  <c r="H53" i="6"/>
  <c r="H51" i="6"/>
  <c r="H49" i="6"/>
  <c r="H20" i="6"/>
  <c r="G28" i="6"/>
  <c r="G33" i="8"/>
  <c r="G133" i="6"/>
  <c r="G167" i="7"/>
  <c r="G47" i="4" s="1"/>
  <c r="G55" i="7"/>
  <c r="G45" i="4" s="1"/>
  <c r="I4" i="8"/>
  <c r="I4" i="7"/>
  <c r="J4" i="3"/>
  <c r="I28" i="4"/>
  <c r="I4" i="6"/>
  <c r="I4" i="4"/>
  <c r="H184" i="7"/>
  <c r="H182" i="7"/>
  <c r="H181" i="7"/>
  <c r="H180" i="7"/>
  <c r="H178" i="7"/>
  <c r="H176" i="7"/>
  <c r="H174" i="7"/>
  <c r="H172" i="7"/>
  <c r="H170" i="7"/>
  <c r="H165" i="7"/>
  <c r="H163" i="7"/>
  <c r="H161" i="7"/>
  <c r="H159" i="7"/>
  <c r="H157" i="7"/>
  <c r="H155" i="7"/>
  <c r="H153" i="7"/>
  <c r="H151" i="7"/>
  <c r="H149" i="7"/>
  <c r="H147" i="7"/>
  <c r="H145" i="7"/>
  <c r="H143" i="7"/>
  <c r="H141" i="7"/>
  <c r="H139" i="7"/>
  <c r="H137" i="7"/>
  <c r="H135" i="7"/>
  <c r="H133" i="7"/>
  <c r="H131" i="7"/>
  <c r="H179" i="7"/>
  <c r="H177" i="7"/>
  <c r="H175" i="7"/>
  <c r="H173" i="7"/>
  <c r="H171" i="7"/>
  <c r="H169" i="7"/>
  <c r="H166" i="7"/>
  <c r="H164" i="7"/>
  <c r="H162" i="7"/>
  <c r="H160" i="7"/>
  <c r="H158" i="7"/>
  <c r="H156" i="7"/>
  <c r="H154" i="7"/>
  <c r="H152" i="7"/>
  <c r="H150" i="7"/>
  <c r="H148" i="7"/>
  <c r="H146" i="7"/>
  <c r="H144" i="7"/>
  <c r="H142" i="7"/>
  <c r="H140" i="7"/>
  <c r="H138" i="7"/>
  <c r="H136" i="7"/>
  <c r="H134" i="7"/>
  <c r="H132" i="7"/>
  <c r="H129" i="7"/>
  <c r="H127" i="7"/>
  <c r="H125" i="7"/>
  <c r="H123" i="7"/>
  <c r="H121" i="7"/>
  <c r="H119" i="7"/>
  <c r="H117" i="7"/>
  <c r="H115" i="7"/>
  <c r="H113" i="7"/>
  <c r="H111" i="7"/>
  <c r="H109" i="7"/>
  <c r="H107" i="7"/>
  <c r="H105" i="7"/>
  <c r="H103" i="7"/>
  <c r="H101" i="7"/>
  <c r="H99" i="7"/>
  <c r="H97" i="7"/>
  <c r="H95" i="7"/>
  <c r="H93" i="7"/>
  <c r="H91" i="7"/>
  <c r="H89" i="7"/>
  <c r="H87" i="7"/>
  <c r="H85" i="7"/>
  <c r="H83" i="7"/>
  <c r="H81" i="7"/>
  <c r="H79" i="7"/>
  <c r="H77" i="7"/>
  <c r="H75" i="7"/>
  <c r="H73" i="7"/>
  <c r="H71" i="7"/>
  <c r="H69" i="7"/>
  <c r="H67" i="7"/>
  <c r="H65" i="7"/>
  <c r="H63" i="7"/>
  <c r="H61" i="7"/>
  <c r="H59" i="7"/>
  <c r="H54" i="7"/>
  <c r="H52" i="7"/>
  <c r="H50" i="7"/>
  <c r="H48" i="7"/>
  <c r="H46" i="7"/>
  <c r="H128" i="7"/>
  <c r="H126" i="7"/>
  <c r="H124" i="7"/>
  <c r="H122" i="7"/>
  <c r="H120" i="7"/>
  <c r="H118" i="7"/>
  <c r="H116" i="7"/>
  <c r="H114" i="7"/>
  <c r="H112" i="7"/>
  <c r="H110" i="7"/>
  <c r="H108" i="7"/>
  <c r="H106" i="7"/>
  <c r="H104" i="7"/>
  <c r="H102" i="7"/>
  <c r="H100" i="7"/>
  <c r="H98" i="7"/>
  <c r="H96" i="7"/>
  <c r="H94" i="7"/>
  <c r="H92" i="7"/>
  <c r="H90" i="7"/>
  <c r="H88" i="7"/>
  <c r="H86" i="7"/>
  <c r="H84" i="7"/>
  <c r="H82" i="7"/>
  <c r="H80" i="7"/>
  <c r="H78" i="7"/>
  <c r="H76" i="7"/>
  <c r="H74" i="7"/>
  <c r="H72" i="7"/>
  <c r="H70" i="7"/>
  <c r="H68" i="7"/>
  <c r="H66" i="7"/>
  <c r="H64" i="7"/>
  <c r="H62" i="7"/>
  <c r="H60" i="7"/>
  <c r="H58" i="7"/>
  <c r="H53" i="7"/>
  <c r="H51" i="7"/>
  <c r="H49" i="7"/>
  <c r="H47" i="7"/>
  <c r="H130" i="7"/>
  <c r="H40" i="7"/>
  <c r="H28" i="7"/>
  <c r="H25" i="7"/>
  <c r="H23" i="7"/>
  <c r="H21" i="7"/>
  <c r="H19" i="7"/>
  <c r="H11" i="7"/>
  <c r="H36" i="4" s="1"/>
  <c r="H9" i="7"/>
  <c r="H6" i="7"/>
  <c r="H41" i="7"/>
  <c r="H29" i="7"/>
  <c r="H42" i="7"/>
  <c r="H22" i="7"/>
  <c r="H20" i="7"/>
  <c r="H18" i="7"/>
  <c r="H10" i="7"/>
  <c r="H7" i="7"/>
  <c r="H32" i="4" s="1"/>
  <c r="H43" i="7"/>
  <c r="H24" i="7"/>
  <c r="F35" i="8"/>
  <c r="E5" i="6"/>
  <c r="D5" i="3"/>
  <c r="D10" i="3" s="1"/>
  <c r="G27" i="8"/>
  <c r="G35" i="8" s="1"/>
  <c r="G46" i="6"/>
  <c r="F46" i="4"/>
  <c r="G12" i="7"/>
  <c r="G35" i="4"/>
  <c r="G37" i="4" s="1"/>
  <c r="G13" i="7"/>
  <c r="G31" i="4"/>
  <c r="G30" i="7"/>
  <c r="G43" i="4" s="1"/>
  <c r="F38" i="4"/>
  <c r="H14" i="6" l="1"/>
  <c r="H15" i="6"/>
  <c r="H7" i="3" s="1"/>
  <c r="G58" i="6"/>
  <c r="H167" i="7"/>
  <c r="H47" i="4" s="1"/>
  <c r="H55" i="7"/>
  <c r="H45" i="4" s="1"/>
  <c r="I184" i="7"/>
  <c r="I49" i="4" s="1"/>
  <c r="I182" i="7"/>
  <c r="I179" i="7"/>
  <c r="I177" i="7"/>
  <c r="I175" i="7"/>
  <c r="I173" i="7"/>
  <c r="I171" i="7"/>
  <c r="I169" i="7"/>
  <c r="I166" i="7"/>
  <c r="I164" i="7"/>
  <c r="I162" i="7"/>
  <c r="I160" i="7"/>
  <c r="I158" i="7"/>
  <c r="I156" i="7"/>
  <c r="I154" i="7"/>
  <c r="I152" i="7"/>
  <c r="I150" i="7"/>
  <c r="I148" i="7"/>
  <c r="I146" i="7"/>
  <c r="I144" i="7"/>
  <c r="I142" i="7"/>
  <c r="I140" i="7"/>
  <c r="I138" i="7"/>
  <c r="I136" i="7"/>
  <c r="I181" i="7"/>
  <c r="I180" i="7"/>
  <c r="I178" i="7"/>
  <c r="I176" i="7"/>
  <c r="I174" i="7"/>
  <c r="I172" i="7"/>
  <c r="I170" i="7"/>
  <c r="I165" i="7"/>
  <c r="I163" i="7"/>
  <c r="I161" i="7"/>
  <c r="I159" i="7"/>
  <c r="I157" i="7"/>
  <c r="I155" i="7"/>
  <c r="I153" i="7"/>
  <c r="I151" i="7"/>
  <c r="I149" i="7"/>
  <c r="I147" i="7"/>
  <c r="I145" i="7"/>
  <c r="I143" i="7"/>
  <c r="I141" i="7"/>
  <c r="I139" i="7"/>
  <c r="I137" i="7"/>
  <c r="I135" i="7"/>
  <c r="I133" i="7"/>
  <c r="I131" i="7"/>
  <c r="I134" i="7"/>
  <c r="I128" i="7"/>
  <c r="I126" i="7"/>
  <c r="I124" i="7"/>
  <c r="I122" i="7"/>
  <c r="I120" i="7"/>
  <c r="I118" i="7"/>
  <c r="I116" i="7"/>
  <c r="I114" i="7"/>
  <c r="I112" i="7"/>
  <c r="I110" i="7"/>
  <c r="I108" i="7"/>
  <c r="I106" i="7"/>
  <c r="I104" i="7"/>
  <c r="I102" i="7"/>
  <c r="I100" i="7"/>
  <c r="I98" i="7"/>
  <c r="I96" i="7"/>
  <c r="I94" i="7"/>
  <c r="I92" i="7"/>
  <c r="I90" i="7"/>
  <c r="I88" i="7"/>
  <c r="I86" i="7"/>
  <c r="I84" i="7"/>
  <c r="I82" i="7"/>
  <c r="I80" i="7"/>
  <c r="I78" i="7"/>
  <c r="I76" i="7"/>
  <c r="I74" i="7"/>
  <c r="I72" i="7"/>
  <c r="I70" i="7"/>
  <c r="I68" i="7"/>
  <c r="I66" i="7"/>
  <c r="I64" i="7"/>
  <c r="I62" i="7"/>
  <c r="I60" i="7"/>
  <c r="I58" i="7"/>
  <c r="I53" i="7"/>
  <c r="I51" i="7"/>
  <c r="I49" i="7"/>
  <c r="I47" i="7"/>
  <c r="I42" i="7"/>
  <c r="I40" i="7"/>
  <c r="I29" i="7"/>
  <c r="I130" i="7"/>
  <c r="I132" i="7"/>
  <c r="I129" i="7"/>
  <c r="I127" i="7"/>
  <c r="I125" i="7"/>
  <c r="I123" i="7"/>
  <c r="I121" i="7"/>
  <c r="I119" i="7"/>
  <c r="I117" i="7"/>
  <c r="I115" i="7"/>
  <c r="I113" i="7"/>
  <c r="I111" i="7"/>
  <c r="I109" i="7"/>
  <c r="I107" i="7"/>
  <c r="I105" i="7"/>
  <c r="I103" i="7"/>
  <c r="I101" i="7"/>
  <c r="I99" i="7"/>
  <c r="I97" i="7"/>
  <c r="I95" i="7"/>
  <c r="I93" i="7"/>
  <c r="I91" i="7"/>
  <c r="I89" i="7"/>
  <c r="I87" i="7"/>
  <c r="I85" i="7"/>
  <c r="I83" i="7"/>
  <c r="I81" i="7"/>
  <c r="I79" i="7"/>
  <c r="I77" i="7"/>
  <c r="I75" i="7"/>
  <c r="I73" i="7"/>
  <c r="I71" i="7"/>
  <c r="I69" i="7"/>
  <c r="I67" i="7"/>
  <c r="I65" i="7"/>
  <c r="I63" i="7"/>
  <c r="I61" i="7"/>
  <c r="I59" i="7"/>
  <c r="I54" i="7"/>
  <c r="I52" i="7"/>
  <c r="I50" i="7"/>
  <c r="I48" i="7"/>
  <c r="I46" i="7"/>
  <c r="I43" i="7"/>
  <c r="I41" i="7"/>
  <c r="I28" i="7"/>
  <c r="I30" i="7" s="1"/>
  <c r="I43" i="4" s="1"/>
  <c r="I25" i="7"/>
  <c r="I22" i="7"/>
  <c r="I20" i="7"/>
  <c r="I18" i="7"/>
  <c r="I10" i="7"/>
  <c r="I7" i="7"/>
  <c r="I32" i="4" s="1"/>
  <c r="I24" i="7"/>
  <c r="I23" i="7"/>
  <c r="I21" i="7"/>
  <c r="I19" i="7"/>
  <c r="I11" i="7"/>
  <c r="I9" i="7"/>
  <c r="I34" i="4" s="1"/>
  <c r="I6" i="7"/>
  <c r="H28" i="6"/>
  <c r="H32" i="8"/>
  <c r="H57" i="6"/>
  <c r="G56" i="7"/>
  <c r="G185" i="7" s="1"/>
  <c r="H26" i="7"/>
  <c r="H42" i="4" s="1"/>
  <c r="F50" i="4"/>
  <c r="H30" i="7"/>
  <c r="H43" i="4" s="1"/>
  <c r="I150" i="6"/>
  <c r="I148" i="6"/>
  <c r="I146" i="6"/>
  <c r="I144" i="6"/>
  <c r="I142" i="6"/>
  <c r="I140" i="6"/>
  <c r="I138" i="6"/>
  <c r="I136" i="6"/>
  <c r="I131" i="6"/>
  <c r="I129" i="6"/>
  <c r="I127" i="6"/>
  <c r="I125" i="6"/>
  <c r="I123" i="6"/>
  <c r="I121" i="6"/>
  <c r="I119" i="6"/>
  <c r="I117" i="6"/>
  <c r="I115" i="6"/>
  <c r="I113" i="6"/>
  <c r="I111" i="6"/>
  <c r="I109" i="6"/>
  <c r="I107" i="6"/>
  <c r="I105" i="6"/>
  <c r="I103" i="6"/>
  <c r="I101" i="6"/>
  <c r="I99" i="6"/>
  <c r="I97" i="6"/>
  <c r="I95" i="6"/>
  <c r="I93" i="6"/>
  <c r="I91" i="6"/>
  <c r="I89" i="6"/>
  <c r="I87" i="6"/>
  <c r="I85" i="6"/>
  <c r="I83" i="6"/>
  <c r="I81" i="6"/>
  <c r="I79" i="6"/>
  <c r="I77" i="6"/>
  <c r="I147" i="6"/>
  <c r="I145" i="6"/>
  <c r="I143" i="6"/>
  <c r="I141" i="6"/>
  <c r="I139" i="6"/>
  <c r="I137" i="6"/>
  <c r="I135" i="6"/>
  <c r="I132" i="6"/>
  <c r="I130" i="6"/>
  <c r="I128" i="6"/>
  <c r="I126" i="6"/>
  <c r="I124" i="6"/>
  <c r="I122" i="6"/>
  <c r="I120" i="6"/>
  <c r="I118" i="6"/>
  <c r="I116" i="6"/>
  <c r="I114" i="6"/>
  <c r="I112" i="6"/>
  <c r="I110" i="6"/>
  <c r="I108" i="6"/>
  <c r="I106" i="6"/>
  <c r="I104" i="6"/>
  <c r="I102" i="6"/>
  <c r="I100" i="6"/>
  <c r="I98" i="6"/>
  <c r="I96" i="6"/>
  <c r="I94" i="6"/>
  <c r="I92" i="6"/>
  <c r="I90" i="6"/>
  <c r="I88" i="6"/>
  <c r="I86" i="6"/>
  <c r="I80" i="6"/>
  <c r="I73" i="6"/>
  <c r="I71" i="6"/>
  <c r="I69" i="6"/>
  <c r="I67" i="6"/>
  <c r="I65" i="6"/>
  <c r="I63" i="6"/>
  <c r="I61" i="6"/>
  <c r="I56" i="6"/>
  <c r="I54" i="6"/>
  <c r="I52" i="6"/>
  <c r="I50" i="6"/>
  <c r="I48" i="6"/>
  <c r="I82" i="6"/>
  <c r="I45" i="6"/>
  <c r="I43" i="6"/>
  <c r="I41" i="6"/>
  <c r="I39" i="6"/>
  <c r="I32" i="8" s="1"/>
  <c r="I37" i="6"/>
  <c r="I35" i="6"/>
  <c r="I28" i="8" s="1"/>
  <c r="I30" i="6"/>
  <c r="I27" i="6"/>
  <c r="I25" i="6"/>
  <c r="I23" i="6"/>
  <c r="I21" i="6"/>
  <c r="I13" i="6"/>
  <c r="I11" i="6"/>
  <c r="I8" i="6"/>
  <c r="I84" i="6"/>
  <c r="I76" i="6"/>
  <c r="I75" i="6"/>
  <c r="I74" i="6"/>
  <c r="I72" i="6"/>
  <c r="I70" i="6"/>
  <c r="I68" i="6"/>
  <c r="I66" i="6"/>
  <c r="I64" i="6"/>
  <c r="I62" i="6"/>
  <c r="I60" i="6"/>
  <c r="I55" i="6"/>
  <c r="I53" i="6"/>
  <c r="I51" i="6"/>
  <c r="I49" i="6"/>
  <c r="I78" i="6"/>
  <c r="I44" i="6"/>
  <c r="I42" i="6"/>
  <c r="I40" i="6"/>
  <c r="I38" i="6"/>
  <c r="I31" i="8" s="1"/>
  <c r="I36" i="6"/>
  <c r="I29" i="8" s="1"/>
  <c r="I34" i="6"/>
  <c r="I31" i="6"/>
  <c r="I26" i="6"/>
  <c r="I24" i="6"/>
  <c r="I22" i="6"/>
  <c r="I20" i="6"/>
  <c r="I12" i="6"/>
  <c r="I9" i="6"/>
  <c r="G151" i="6"/>
  <c r="G8" i="3" s="1"/>
  <c r="H133" i="6"/>
  <c r="H149" i="6"/>
  <c r="G38" i="4"/>
  <c r="F5" i="6"/>
  <c r="E5" i="3"/>
  <c r="E10" i="3" s="1"/>
  <c r="F36" i="8"/>
  <c r="G5" i="8" s="1"/>
  <c r="G36" i="8" s="1"/>
  <c r="H5" i="8" s="1"/>
  <c r="H13" i="7"/>
  <c r="H31" i="4"/>
  <c r="H44" i="7"/>
  <c r="H44" i="4" s="1"/>
  <c r="H27" i="8"/>
  <c r="H46" i="6"/>
  <c r="H58" i="6" s="1"/>
  <c r="H12" i="7"/>
  <c r="H35" i="4"/>
  <c r="H34" i="4"/>
  <c r="H183" i="7"/>
  <c r="H48" i="4" s="1"/>
  <c r="H49" i="4"/>
  <c r="J4" i="8"/>
  <c r="J4" i="7"/>
  <c r="J28" i="4"/>
  <c r="J4" i="4"/>
  <c r="K4" i="3"/>
  <c r="J4" i="6"/>
  <c r="H29" i="8"/>
  <c r="G46" i="4"/>
  <c r="G50" i="4" s="1"/>
  <c r="J150" i="6" l="1"/>
  <c r="J148" i="6"/>
  <c r="J146" i="6"/>
  <c r="J144" i="6"/>
  <c r="J142" i="6"/>
  <c r="J140" i="6"/>
  <c r="J138" i="6"/>
  <c r="J136" i="6"/>
  <c r="J131" i="6"/>
  <c r="J129" i="6"/>
  <c r="J127" i="6"/>
  <c r="J125" i="6"/>
  <c r="J123" i="6"/>
  <c r="J121" i="6"/>
  <c r="J119" i="6"/>
  <c r="J117" i="6"/>
  <c r="J115" i="6"/>
  <c r="J113" i="6"/>
  <c r="J111" i="6"/>
  <c r="J109" i="6"/>
  <c r="J107" i="6"/>
  <c r="J105" i="6"/>
  <c r="J103" i="6"/>
  <c r="J101" i="6"/>
  <c r="J99" i="6"/>
  <c r="J97" i="6"/>
  <c r="J95" i="6"/>
  <c r="J93" i="6"/>
  <c r="J91" i="6"/>
  <c r="J89" i="6"/>
  <c r="J87" i="6"/>
  <c r="J85" i="6"/>
  <c r="J83" i="6"/>
  <c r="J81" i="6"/>
  <c r="J79" i="6"/>
  <c r="J77" i="6"/>
  <c r="J75" i="6"/>
  <c r="J147" i="6"/>
  <c r="J145" i="6"/>
  <c r="J143" i="6"/>
  <c r="J141" i="6"/>
  <c r="J139" i="6"/>
  <c r="J137" i="6"/>
  <c r="J135" i="6"/>
  <c r="J132" i="6"/>
  <c r="J130" i="6"/>
  <c r="J128" i="6"/>
  <c r="J126" i="6"/>
  <c r="J124" i="6"/>
  <c r="J122" i="6"/>
  <c r="J120" i="6"/>
  <c r="J118" i="6"/>
  <c r="J116" i="6"/>
  <c r="J114" i="6"/>
  <c r="J112" i="6"/>
  <c r="J110" i="6"/>
  <c r="J108" i="6"/>
  <c r="J106" i="6"/>
  <c r="J104" i="6"/>
  <c r="J102" i="6"/>
  <c r="J100" i="6"/>
  <c r="J98" i="6"/>
  <c r="J96" i="6"/>
  <c r="J94" i="6"/>
  <c r="J92" i="6"/>
  <c r="J90" i="6"/>
  <c r="J88" i="6"/>
  <c r="J86" i="6"/>
  <c r="J84" i="6"/>
  <c r="J82" i="6"/>
  <c r="J80" i="6"/>
  <c r="J78" i="6"/>
  <c r="J76" i="6"/>
  <c r="J45" i="6"/>
  <c r="J43" i="6"/>
  <c r="J41" i="6"/>
  <c r="J34" i="8" s="1"/>
  <c r="J39" i="6"/>
  <c r="J32" i="8" s="1"/>
  <c r="J37" i="6"/>
  <c r="J30" i="8" s="1"/>
  <c r="J35" i="6"/>
  <c r="J28" i="8" s="1"/>
  <c r="J30" i="6"/>
  <c r="J27" i="6"/>
  <c r="J25" i="6"/>
  <c r="J23" i="6"/>
  <c r="J74" i="6"/>
  <c r="J72" i="6"/>
  <c r="J70" i="6"/>
  <c r="J68" i="6"/>
  <c r="J66" i="6"/>
  <c r="J64" i="6"/>
  <c r="J62" i="6"/>
  <c r="J60" i="6"/>
  <c r="J55" i="6"/>
  <c r="J53" i="6"/>
  <c r="J51" i="6"/>
  <c r="J49" i="6"/>
  <c r="J44" i="6"/>
  <c r="J42" i="6"/>
  <c r="J40" i="6"/>
  <c r="J33" i="8" s="1"/>
  <c r="J38" i="6"/>
  <c r="J31" i="8" s="1"/>
  <c r="J36" i="6"/>
  <c r="J34" i="6"/>
  <c r="J31" i="6"/>
  <c r="J26" i="6"/>
  <c r="J24" i="6"/>
  <c r="J22" i="6"/>
  <c r="J20" i="6"/>
  <c r="J12" i="6"/>
  <c r="J9" i="6"/>
  <c r="J73" i="6"/>
  <c r="J71" i="6"/>
  <c r="J69" i="6"/>
  <c r="J67" i="6"/>
  <c r="J65" i="6"/>
  <c r="J63" i="6"/>
  <c r="J61" i="6"/>
  <c r="J56" i="6"/>
  <c r="J54" i="6"/>
  <c r="J52" i="6"/>
  <c r="J50" i="6"/>
  <c r="J48" i="6"/>
  <c r="J21" i="6"/>
  <c r="J13" i="6"/>
  <c r="J11" i="6"/>
  <c r="J8" i="6"/>
  <c r="J181" i="7"/>
  <c r="J182" i="7"/>
  <c r="J179" i="7"/>
  <c r="J177" i="7"/>
  <c r="J175" i="7"/>
  <c r="J173" i="7"/>
  <c r="J171" i="7"/>
  <c r="J169" i="7"/>
  <c r="J166" i="7"/>
  <c r="J164" i="7"/>
  <c r="J162" i="7"/>
  <c r="J160" i="7"/>
  <c r="J158" i="7"/>
  <c r="J156" i="7"/>
  <c r="J154" i="7"/>
  <c r="J152" i="7"/>
  <c r="J150" i="7"/>
  <c r="J148" i="7"/>
  <c r="J146" i="7"/>
  <c r="J144" i="7"/>
  <c r="J142" i="7"/>
  <c r="J140" i="7"/>
  <c r="J138" i="7"/>
  <c r="J136" i="7"/>
  <c r="J134" i="7"/>
  <c r="J132" i="7"/>
  <c r="J180" i="7"/>
  <c r="J178" i="7"/>
  <c r="J176" i="7"/>
  <c r="J174" i="7"/>
  <c r="J172" i="7"/>
  <c r="J170" i="7"/>
  <c r="J165" i="7"/>
  <c r="J163" i="7"/>
  <c r="J161" i="7"/>
  <c r="J159" i="7"/>
  <c r="J157" i="7"/>
  <c r="J155" i="7"/>
  <c r="J153" i="7"/>
  <c r="J151" i="7"/>
  <c r="J149" i="7"/>
  <c r="J147" i="7"/>
  <c r="J145" i="7"/>
  <c r="J143" i="7"/>
  <c r="J141" i="7"/>
  <c r="J139" i="7"/>
  <c r="J137" i="7"/>
  <c r="J135" i="7"/>
  <c r="J184" i="7"/>
  <c r="J133" i="7"/>
  <c r="J128" i="7"/>
  <c r="J126" i="7"/>
  <c r="J124" i="7"/>
  <c r="J122" i="7"/>
  <c r="J120" i="7"/>
  <c r="J118" i="7"/>
  <c r="J116" i="7"/>
  <c r="J114" i="7"/>
  <c r="J112" i="7"/>
  <c r="J110" i="7"/>
  <c r="J108" i="7"/>
  <c r="J106" i="7"/>
  <c r="J104" i="7"/>
  <c r="J102" i="7"/>
  <c r="J100" i="7"/>
  <c r="J98" i="7"/>
  <c r="J96" i="7"/>
  <c r="J94" i="7"/>
  <c r="J92" i="7"/>
  <c r="J90" i="7"/>
  <c r="J88" i="7"/>
  <c r="J86" i="7"/>
  <c r="J84" i="7"/>
  <c r="J82" i="7"/>
  <c r="J80" i="7"/>
  <c r="J78" i="7"/>
  <c r="J76" i="7"/>
  <c r="J74" i="7"/>
  <c r="J72" i="7"/>
  <c r="J70" i="7"/>
  <c r="J68" i="7"/>
  <c r="J66" i="7"/>
  <c r="J64" i="7"/>
  <c r="J62" i="7"/>
  <c r="J60" i="7"/>
  <c r="J58" i="7"/>
  <c r="J53" i="7"/>
  <c r="J51" i="7"/>
  <c r="J49" i="7"/>
  <c r="J47" i="7"/>
  <c r="J130" i="7"/>
  <c r="J131" i="7"/>
  <c r="J129" i="7"/>
  <c r="J127" i="7"/>
  <c r="J125" i="7"/>
  <c r="J123" i="7"/>
  <c r="J121" i="7"/>
  <c r="J119" i="7"/>
  <c r="J117" i="7"/>
  <c r="J115" i="7"/>
  <c r="J113" i="7"/>
  <c r="J111" i="7"/>
  <c r="J109" i="7"/>
  <c r="J107" i="7"/>
  <c r="J105" i="7"/>
  <c r="J103" i="7"/>
  <c r="J101" i="7"/>
  <c r="J99" i="7"/>
  <c r="J97" i="7"/>
  <c r="J95" i="7"/>
  <c r="J93" i="7"/>
  <c r="J91" i="7"/>
  <c r="J89" i="7"/>
  <c r="J87" i="7"/>
  <c r="J85" i="7"/>
  <c r="J83" i="7"/>
  <c r="J81" i="7"/>
  <c r="J79" i="7"/>
  <c r="J77" i="7"/>
  <c r="J75" i="7"/>
  <c r="J73" i="7"/>
  <c r="J71" i="7"/>
  <c r="J69" i="7"/>
  <c r="J67" i="7"/>
  <c r="J65" i="7"/>
  <c r="J63" i="7"/>
  <c r="J61" i="7"/>
  <c r="J59" i="7"/>
  <c r="J54" i="7"/>
  <c r="J52" i="7"/>
  <c r="J50" i="7"/>
  <c r="J48" i="7"/>
  <c r="J41" i="7"/>
  <c r="J29" i="7"/>
  <c r="J22" i="7"/>
  <c r="J20" i="7"/>
  <c r="J18" i="7"/>
  <c r="J10" i="7"/>
  <c r="J7" i="7"/>
  <c r="J42" i="7"/>
  <c r="J24" i="7"/>
  <c r="J43" i="7"/>
  <c r="J23" i="7"/>
  <c r="J21" i="7"/>
  <c r="J19" i="7"/>
  <c r="J11" i="7"/>
  <c r="J36" i="4" s="1"/>
  <c r="J9" i="7"/>
  <c r="J6" i="7"/>
  <c r="J46" i="7"/>
  <c r="J40" i="7"/>
  <c r="J28" i="7"/>
  <c r="J25" i="7"/>
  <c r="I27" i="8"/>
  <c r="I46" i="6"/>
  <c r="I36" i="4"/>
  <c r="I167" i="7"/>
  <c r="I47" i="4" s="1"/>
  <c r="I32" i="6"/>
  <c r="I34" i="8"/>
  <c r="I57" i="6"/>
  <c r="H151" i="6"/>
  <c r="H8" i="3" s="1"/>
  <c r="K4" i="8"/>
  <c r="K4" i="7"/>
  <c r="K28" i="4"/>
  <c r="K4" i="4"/>
  <c r="K4" i="6"/>
  <c r="L4" i="3"/>
  <c r="G5" i="6"/>
  <c r="F5" i="3"/>
  <c r="F10" i="3" s="1"/>
  <c r="I15" i="6"/>
  <c r="I7" i="3" s="1"/>
  <c r="I149" i="6"/>
  <c r="H46" i="4"/>
  <c r="H50" i="4" s="1"/>
  <c r="I13" i="7"/>
  <c r="I31" i="4"/>
  <c r="I12" i="7"/>
  <c r="I35" i="4"/>
  <c r="I55" i="7"/>
  <c r="I45" i="4" s="1"/>
  <c r="I44" i="7"/>
  <c r="I44" i="4" s="1"/>
  <c r="I183" i="7"/>
  <c r="I48" i="4" s="1"/>
  <c r="H37" i="4"/>
  <c r="H38" i="4" s="1"/>
  <c r="H35" i="8"/>
  <c r="I28" i="6"/>
  <c r="I33" i="8"/>
  <c r="I133" i="6"/>
  <c r="I14" i="6"/>
  <c r="I30" i="8"/>
  <c r="H56" i="7"/>
  <c r="H185" i="7" s="1"/>
  <c r="I26" i="7"/>
  <c r="I42" i="4" s="1"/>
  <c r="J55" i="7" l="1"/>
  <c r="J45" i="4" s="1"/>
  <c r="I37" i="4"/>
  <c r="J15" i="6"/>
  <c r="J7" i="3" s="1"/>
  <c r="J57" i="6"/>
  <c r="J30" i="7"/>
  <c r="J43" i="4" s="1"/>
  <c r="J34" i="4"/>
  <c r="J32" i="4"/>
  <c r="J14" i="6"/>
  <c r="J133" i="6"/>
  <c r="L4" i="8"/>
  <c r="L4" i="7"/>
  <c r="M4" i="3"/>
  <c r="L4" i="6"/>
  <c r="L28" i="4"/>
  <c r="L4" i="4"/>
  <c r="K184" i="7"/>
  <c r="K49" i="4" s="1"/>
  <c r="K181" i="7"/>
  <c r="K180" i="7"/>
  <c r="K178" i="7"/>
  <c r="K176" i="7"/>
  <c r="K174" i="7"/>
  <c r="K172" i="7"/>
  <c r="K170" i="7"/>
  <c r="K165" i="7"/>
  <c r="K163" i="7"/>
  <c r="K161" i="7"/>
  <c r="K159" i="7"/>
  <c r="K157" i="7"/>
  <c r="K155" i="7"/>
  <c r="K153" i="7"/>
  <c r="K151" i="7"/>
  <c r="K149" i="7"/>
  <c r="K147" i="7"/>
  <c r="K145" i="7"/>
  <c r="K143" i="7"/>
  <c r="K141" i="7"/>
  <c r="K139" i="7"/>
  <c r="K137" i="7"/>
  <c r="K135" i="7"/>
  <c r="K182" i="7"/>
  <c r="K179" i="7"/>
  <c r="K177" i="7"/>
  <c r="K175" i="7"/>
  <c r="K173" i="7"/>
  <c r="K171" i="7"/>
  <c r="K169" i="7"/>
  <c r="K166" i="7"/>
  <c r="K164" i="7"/>
  <c r="K162" i="7"/>
  <c r="K160" i="7"/>
  <c r="K158" i="7"/>
  <c r="K156" i="7"/>
  <c r="K154" i="7"/>
  <c r="K152" i="7"/>
  <c r="K150" i="7"/>
  <c r="K148" i="7"/>
  <c r="K146" i="7"/>
  <c r="K144" i="7"/>
  <c r="K142" i="7"/>
  <c r="K140" i="7"/>
  <c r="K138" i="7"/>
  <c r="K136" i="7"/>
  <c r="K134" i="7"/>
  <c r="K132" i="7"/>
  <c r="K130" i="7"/>
  <c r="K131" i="7"/>
  <c r="K129" i="7"/>
  <c r="K127" i="7"/>
  <c r="K125" i="7"/>
  <c r="K123" i="7"/>
  <c r="K121" i="7"/>
  <c r="K119" i="7"/>
  <c r="K117" i="7"/>
  <c r="K115" i="7"/>
  <c r="K113" i="7"/>
  <c r="K111" i="7"/>
  <c r="K109" i="7"/>
  <c r="K107" i="7"/>
  <c r="K105" i="7"/>
  <c r="K103" i="7"/>
  <c r="K101" i="7"/>
  <c r="K99" i="7"/>
  <c r="K97" i="7"/>
  <c r="K95" i="7"/>
  <c r="K93" i="7"/>
  <c r="K91" i="7"/>
  <c r="K89" i="7"/>
  <c r="K87" i="7"/>
  <c r="K85" i="7"/>
  <c r="K83" i="7"/>
  <c r="K81" i="7"/>
  <c r="K79" i="7"/>
  <c r="K77" i="7"/>
  <c r="K75" i="7"/>
  <c r="K73" i="7"/>
  <c r="K71" i="7"/>
  <c r="K69" i="7"/>
  <c r="K67" i="7"/>
  <c r="K65" i="7"/>
  <c r="K63" i="7"/>
  <c r="K61" i="7"/>
  <c r="K59" i="7"/>
  <c r="K54" i="7"/>
  <c r="K52" i="7"/>
  <c r="K50" i="7"/>
  <c r="K48" i="7"/>
  <c r="K46" i="7"/>
  <c r="K43" i="7"/>
  <c r="K41" i="7"/>
  <c r="K28" i="7"/>
  <c r="K133" i="7"/>
  <c r="K128" i="7"/>
  <c r="K126" i="7"/>
  <c r="K124" i="7"/>
  <c r="K122" i="7"/>
  <c r="K120" i="7"/>
  <c r="K118" i="7"/>
  <c r="K116" i="7"/>
  <c r="K114" i="7"/>
  <c r="K112" i="7"/>
  <c r="K110" i="7"/>
  <c r="K108" i="7"/>
  <c r="K106" i="7"/>
  <c r="K104" i="7"/>
  <c r="K102" i="7"/>
  <c r="K100" i="7"/>
  <c r="K98" i="7"/>
  <c r="K96" i="7"/>
  <c r="K94" i="7"/>
  <c r="K92" i="7"/>
  <c r="K90" i="7"/>
  <c r="K88" i="7"/>
  <c r="K86" i="7"/>
  <c r="K84" i="7"/>
  <c r="K82" i="7"/>
  <c r="K80" i="7"/>
  <c r="K78" i="7"/>
  <c r="K76" i="7"/>
  <c r="K74" i="7"/>
  <c r="K72" i="7"/>
  <c r="K70" i="7"/>
  <c r="K68" i="7"/>
  <c r="K66" i="7"/>
  <c r="K64" i="7"/>
  <c r="K62" i="7"/>
  <c r="K60" i="7"/>
  <c r="K58" i="7"/>
  <c r="K53" i="7"/>
  <c r="K51" i="7"/>
  <c r="K49" i="7"/>
  <c r="K47" i="7"/>
  <c r="K42" i="7"/>
  <c r="K40" i="7"/>
  <c r="K29" i="7"/>
  <c r="K24" i="7"/>
  <c r="K23" i="7"/>
  <c r="K21" i="7"/>
  <c r="K19" i="7"/>
  <c r="K11" i="7"/>
  <c r="K36" i="4" s="1"/>
  <c r="K9" i="7"/>
  <c r="K34" i="4" s="1"/>
  <c r="K6" i="7"/>
  <c r="K25" i="7"/>
  <c r="K22" i="7"/>
  <c r="K20" i="7"/>
  <c r="K18" i="7"/>
  <c r="K10" i="7"/>
  <c r="K7" i="7"/>
  <c r="K32" i="4" s="1"/>
  <c r="I46" i="4"/>
  <c r="I58" i="6"/>
  <c r="I151" i="6" s="1"/>
  <c r="I8" i="3" s="1"/>
  <c r="I38" i="4"/>
  <c r="K147" i="6"/>
  <c r="K145" i="6"/>
  <c r="K143" i="6"/>
  <c r="K141" i="6"/>
  <c r="K139" i="6"/>
  <c r="K137" i="6"/>
  <c r="K135" i="6"/>
  <c r="K132" i="6"/>
  <c r="K130" i="6"/>
  <c r="K128" i="6"/>
  <c r="K126" i="6"/>
  <c r="K124" i="6"/>
  <c r="K122" i="6"/>
  <c r="K120" i="6"/>
  <c r="K118" i="6"/>
  <c r="K116" i="6"/>
  <c r="K114" i="6"/>
  <c r="K112" i="6"/>
  <c r="K110" i="6"/>
  <c r="K108" i="6"/>
  <c r="K106" i="6"/>
  <c r="K104" i="6"/>
  <c r="K102" i="6"/>
  <c r="K100" i="6"/>
  <c r="K98" i="6"/>
  <c r="K96" i="6"/>
  <c r="K94" i="6"/>
  <c r="K92" i="6"/>
  <c r="K90" i="6"/>
  <c r="K88" i="6"/>
  <c r="K86" i="6"/>
  <c r="K84" i="6"/>
  <c r="K82" i="6"/>
  <c r="K80" i="6"/>
  <c r="K78" i="6"/>
  <c r="K76" i="6"/>
  <c r="K150" i="6"/>
  <c r="K148" i="6"/>
  <c r="K146" i="6"/>
  <c r="K144" i="6"/>
  <c r="K142" i="6"/>
  <c r="K140" i="6"/>
  <c r="K138" i="6"/>
  <c r="K136" i="6"/>
  <c r="K131" i="6"/>
  <c r="K129" i="6"/>
  <c r="K127" i="6"/>
  <c r="K125" i="6"/>
  <c r="K123" i="6"/>
  <c r="K121" i="6"/>
  <c r="K119" i="6"/>
  <c r="K117" i="6"/>
  <c r="K115" i="6"/>
  <c r="K113" i="6"/>
  <c r="K111" i="6"/>
  <c r="K109" i="6"/>
  <c r="K107" i="6"/>
  <c r="K105" i="6"/>
  <c r="K103" i="6"/>
  <c r="K101" i="6"/>
  <c r="K99" i="6"/>
  <c r="K97" i="6"/>
  <c r="K95" i="6"/>
  <c r="K93" i="6"/>
  <c r="K91" i="6"/>
  <c r="K89" i="6"/>
  <c r="K87" i="6"/>
  <c r="K85" i="6"/>
  <c r="K81" i="6"/>
  <c r="K74" i="6"/>
  <c r="K72" i="6"/>
  <c r="K70" i="6"/>
  <c r="K68" i="6"/>
  <c r="K66" i="6"/>
  <c r="K64" i="6"/>
  <c r="K62" i="6"/>
  <c r="K60" i="6"/>
  <c r="K55" i="6"/>
  <c r="K53" i="6"/>
  <c r="K51" i="6"/>
  <c r="K49" i="6"/>
  <c r="K83" i="6"/>
  <c r="K75" i="6"/>
  <c r="K44" i="6"/>
  <c r="K42" i="6"/>
  <c r="K40" i="6"/>
  <c r="K38" i="6"/>
  <c r="K31" i="8" s="1"/>
  <c r="K36" i="6"/>
  <c r="K29" i="8" s="1"/>
  <c r="K34" i="6"/>
  <c r="K31" i="6"/>
  <c r="K26" i="6"/>
  <c r="K24" i="6"/>
  <c r="K22" i="6"/>
  <c r="K20" i="6"/>
  <c r="K12" i="6"/>
  <c r="K9" i="6"/>
  <c r="K77" i="6"/>
  <c r="K73" i="6"/>
  <c r="K71" i="6"/>
  <c r="K69" i="6"/>
  <c r="K67" i="6"/>
  <c r="K65" i="6"/>
  <c r="K63" i="6"/>
  <c r="K61" i="6"/>
  <c r="K56" i="6"/>
  <c r="K54" i="6"/>
  <c r="K52" i="6"/>
  <c r="K50" i="6"/>
  <c r="K48" i="6"/>
  <c r="K79" i="6"/>
  <c r="K45" i="6"/>
  <c r="K43" i="6"/>
  <c r="K41" i="6"/>
  <c r="K34" i="8" s="1"/>
  <c r="K39" i="6"/>
  <c r="K37" i="6"/>
  <c r="K30" i="8" s="1"/>
  <c r="K35" i="6"/>
  <c r="K28" i="8" s="1"/>
  <c r="K30" i="6"/>
  <c r="K27" i="6"/>
  <c r="K25" i="6"/>
  <c r="K23" i="6"/>
  <c r="K21" i="6"/>
  <c r="K13" i="6"/>
  <c r="K11" i="6"/>
  <c r="K8" i="6"/>
  <c r="I35" i="8"/>
  <c r="J12" i="7"/>
  <c r="J35" i="4"/>
  <c r="J167" i="7"/>
  <c r="J47" i="4" s="1"/>
  <c r="J28" i="6"/>
  <c r="J44" i="7"/>
  <c r="J44" i="4" s="1"/>
  <c r="I56" i="7"/>
  <c r="I185" i="7" s="1"/>
  <c r="G5" i="3"/>
  <c r="G10" i="3" s="1"/>
  <c r="H5" i="6"/>
  <c r="J26" i="7"/>
  <c r="J42" i="4" s="1"/>
  <c r="J49" i="4"/>
  <c r="J27" i="8"/>
  <c r="J46" i="6"/>
  <c r="J13" i="7"/>
  <c r="J31" i="4"/>
  <c r="J183" i="7"/>
  <c r="J48" i="4" s="1"/>
  <c r="J29" i="8"/>
  <c r="J32" i="6"/>
  <c r="J149" i="6"/>
  <c r="H36" i="8"/>
  <c r="I5" i="8" s="1"/>
  <c r="K32" i="6" l="1"/>
  <c r="I36" i="8"/>
  <c r="J5" i="8" s="1"/>
  <c r="K44" i="7"/>
  <c r="K44" i="4" s="1"/>
  <c r="J58" i="6"/>
  <c r="J151" i="6" s="1"/>
  <c r="J8" i="3" s="1"/>
  <c r="K57" i="6"/>
  <c r="K167" i="7"/>
  <c r="K47" i="4" s="1"/>
  <c r="K183" i="7"/>
  <c r="K48" i="4" s="1"/>
  <c r="K27" i="8"/>
  <c r="K46" i="6"/>
  <c r="K133" i="6"/>
  <c r="K12" i="7"/>
  <c r="K35" i="4"/>
  <c r="K30" i="7"/>
  <c r="K43" i="4" s="1"/>
  <c r="J46" i="4"/>
  <c r="J50" i="4" s="1"/>
  <c r="K15" i="6"/>
  <c r="K7" i="3" s="1"/>
  <c r="I50" i="4"/>
  <c r="K26" i="7"/>
  <c r="K42" i="4" s="1"/>
  <c r="K13" i="7"/>
  <c r="K31" i="4"/>
  <c r="L147" i="6"/>
  <c r="L145" i="6"/>
  <c r="L143" i="6"/>
  <c r="L141" i="6"/>
  <c r="L139" i="6"/>
  <c r="L137" i="6"/>
  <c r="L135" i="6"/>
  <c r="L132" i="6"/>
  <c r="L130" i="6"/>
  <c r="L128" i="6"/>
  <c r="L126" i="6"/>
  <c r="L124" i="6"/>
  <c r="L122" i="6"/>
  <c r="L120" i="6"/>
  <c r="L118" i="6"/>
  <c r="L116" i="6"/>
  <c r="L114" i="6"/>
  <c r="L112" i="6"/>
  <c r="L110" i="6"/>
  <c r="L108" i="6"/>
  <c r="L106" i="6"/>
  <c r="L104" i="6"/>
  <c r="L102" i="6"/>
  <c r="L100" i="6"/>
  <c r="L98" i="6"/>
  <c r="L96" i="6"/>
  <c r="L94" i="6"/>
  <c r="L92" i="6"/>
  <c r="L90" i="6"/>
  <c r="L88" i="6"/>
  <c r="L86" i="6"/>
  <c r="L84" i="6"/>
  <c r="L82" i="6"/>
  <c r="L80" i="6"/>
  <c r="L78" i="6"/>
  <c r="L76" i="6"/>
  <c r="L150" i="6"/>
  <c r="L148" i="6"/>
  <c r="L146" i="6"/>
  <c r="L144" i="6"/>
  <c r="L142" i="6"/>
  <c r="L140" i="6"/>
  <c r="L138" i="6"/>
  <c r="L136" i="6"/>
  <c r="L131" i="6"/>
  <c r="L129" i="6"/>
  <c r="L127" i="6"/>
  <c r="L125" i="6"/>
  <c r="L123" i="6"/>
  <c r="L121" i="6"/>
  <c r="L119" i="6"/>
  <c r="L117" i="6"/>
  <c r="L115" i="6"/>
  <c r="L113" i="6"/>
  <c r="L111" i="6"/>
  <c r="L109" i="6"/>
  <c r="L107" i="6"/>
  <c r="L105" i="6"/>
  <c r="L103" i="6"/>
  <c r="L101" i="6"/>
  <c r="L99" i="6"/>
  <c r="L97" i="6"/>
  <c r="L95" i="6"/>
  <c r="L93" i="6"/>
  <c r="L91" i="6"/>
  <c r="L89" i="6"/>
  <c r="L87" i="6"/>
  <c r="L85" i="6"/>
  <c r="L83" i="6"/>
  <c r="L81" i="6"/>
  <c r="L79" i="6"/>
  <c r="L77" i="6"/>
  <c r="L75" i="6"/>
  <c r="L44" i="6"/>
  <c r="L42" i="6"/>
  <c r="L40" i="6"/>
  <c r="L33" i="8" s="1"/>
  <c r="L38" i="6"/>
  <c r="L31" i="8" s="1"/>
  <c r="L36" i="6"/>
  <c r="L29" i="8" s="1"/>
  <c r="L34" i="6"/>
  <c r="L31" i="6"/>
  <c r="L26" i="6"/>
  <c r="L24" i="6"/>
  <c r="L22" i="6"/>
  <c r="L73" i="6"/>
  <c r="L71" i="6"/>
  <c r="L69" i="6"/>
  <c r="L67" i="6"/>
  <c r="L65" i="6"/>
  <c r="L63" i="6"/>
  <c r="L61" i="6"/>
  <c r="L56" i="6"/>
  <c r="L54" i="6"/>
  <c r="L52" i="6"/>
  <c r="L50" i="6"/>
  <c r="L48" i="6"/>
  <c r="L45" i="6"/>
  <c r="L43" i="6"/>
  <c r="L41" i="6"/>
  <c r="L34" i="8" s="1"/>
  <c r="L39" i="6"/>
  <c r="L32" i="8" s="1"/>
  <c r="L37" i="6"/>
  <c r="L30" i="8" s="1"/>
  <c r="L35" i="6"/>
  <c r="L28" i="8" s="1"/>
  <c r="L30" i="6"/>
  <c r="L32" i="6" s="1"/>
  <c r="L27" i="6"/>
  <c r="L25" i="6"/>
  <c r="L23" i="6"/>
  <c r="L21" i="6"/>
  <c r="L13" i="6"/>
  <c r="L11" i="6"/>
  <c r="L8" i="6"/>
  <c r="L74" i="6"/>
  <c r="L72" i="6"/>
  <c r="L70" i="6"/>
  <c r="L68" i="6"/>
  <c r="L66" i="6"/>
  <c r="L64" i="6"/>
  <c r="L62" i="6"/>
  <c r="L60" i="6"/>
  <c r="L55" i="6"/>
  <c r="L53" i="6"/>
  <c r="L51" i="6"/>
  <c r="L49" i="6"/>
  <c r="L20" i="6"/>
  <c r="L12" i="6"/>
  <c r="L9" i="6"/>
  <c r="I5" i="6"/>
  <c r="H5" i="3"/>
  <c r="H10" i="3" s="1"/>
  <c r="J35" i="8"/>
  <c r="J56" i="7"/>
  <c r="J185" i="7" s="1"/>
  <c r="K14" i="6"/>
  <c r="K149" i="6"/>
  <c r="K37" i="4"/>
  <c r="M4" i="8"/>
  <c r="M4" i="7"/>
  <c r="N4" i="3"/>
  <c r="M4" i="6"/>
  <c r="M28" i="4"/>
  <c r="M4" i="4"/>
  <c r="K32" i="8"/>
  <c r="K28" i="6"/>
  <c r="K58" i="6" s="1"/>
  <c r="K33" i="8"/>
  <c r="K55" i="7"/>
  <c r="K45" i="4" s="1"/>
  <c r="L184" i="7"/>
  <c r="L49" i="4" s="1"/>
  <c r="L182" i="7"/>
  <c r="L180" i="7"/>
  <c r="L178" i="7"/>
  <c r="L176" i="7"/>
  <c r="L174" i="7"/>
  <c r="L172" i="7"/>
  <c r="L170" i="7"/>
  <c r="L165" i="7"/>
  <c r="L163" i="7"/>
  <c r="L161" i="7"/>
  <c r="L159" i="7"/>
  <c r="L157" i="7"/>
  <c r="L155" i="7"/>
  <c r="L153" i="7"/>
  <c r="L151" i="7"/>
  <c r="L149" i="7"/>
  <c r="L147" i="7"/>
  <c r="L145" i="7"/>
  <c r="L143" i="7"/>
  <c r="L141" i="7"/>
  <c r="L139" i="7"/>
  <c r="L137" i="7"/>
  <c r="L135" i="7"/>
  <c r="L133" i="7"/>
  <c r="L131" i="7"/>
  <c r="L181" i="7"/>
  <c r="L179" i="7"/>
  <c r="L177" i="7"/>
  <c r="L175" i="7"/>
  <c r="L173" i="7"/>
  <c r="L171" i="7"/>
  <c r="L169" i="7"/>
  <c r="L166" i="7"/>
  <c r="L164" i="7"/>
  <c r="L162" i="7"/>
  <c r="L160" i="7"/>
  <c r="L158" i="7"/>
  <c r="L156" i="7"/>
  <c r="L154" i="7"/>
  <c r="L152" i="7"/>
  <c r="L150" i="7"/>
  <c r="L148" i="7"/>
  <c r="L146" i="7"/>
  <c r="L144" i="7"/>
  <c r="L142" i="7"/>
  <c r="L140" i="7"/>
  <c r="L138" i="7"/>
  <c r="L136" i="7"/>
  <c r="L134" i="7"/>
  <c r="L130" i="7"/>
  <c r="L129" i="7"/>
  <c r="L127" i="7"/>
  <c r="L125" i="7"/>
  <c r="L123" i="7"/>
  <c r="L121" i="7"/>
  <c r="L119" i="7"/>
  <c r="L117" i="7"/>
  <c r="L115" i="7"/>
  <c r="L113" i="7"/>
  <c r="L111" i="7"/>
  <c r="L109" i="7"/>
  <c r="L107" i="7"/>
  <c r="L105" i="7"/>
  <c r="L103" i="7"/>
  <c r="L101" i="7"/>
  <c r="L99" i="7"/>
  <c r="L97" i="7"/>
  <c r="L95" i="7"/>
  <c r="L93" i="7"/>
  <c r="L91" i="7"/>
  <c r="L89" i="7"/>
  <c r="L87" i="7"/>
  <c r="L85" i="7"/>
  <c r="L83" i="7"/>
  <c r="L81" i="7"/>
  <c r="L79" i="7"/>
  <c r="L77" i="7"/>
  <c r="L75" i="7"/>
  <c r="L73" i="7"/>
  <c r="L71" i="7"/>
  <c r="L69" i="7"/>
  <c r="L67" i="7"/>
  <c r="L65" i="7"/>
  <c r="L63" i="7"/>
  <c r="L61" i="7"/>
  <c r="L59" i="7"/>
  <c r="L54" i="7"/>
  <c r="L52" i="7"/>
  <c r="L50" i="7"/>
  <c r="L48" i="7"/>
  <c r="L46" i="7"/>
  <c r="L43" i="7"/>
  <c r="L132" i="7"/>
  <c r="L128" i="7"/>
  <c r="L126" i="7"/>
  <c r="L124" i="7"/>
  <c r="L122" i="7"/>
  <c r="L120" i="7"/>
  <c r="L118" i="7"/>
  <c r="L116" i="7"/>
  <c r="L114" i="7"/>
  <c r="L112" i="7"/>
  <c r="L110" i="7"/>
  <c r="L108" i="7"/>
  <c r="L106" i="7"/>
  <c r="L104" i="7"/>
  <c r="L102" i="7"/>
  <c r="L100" i="7"/>
  <c r="L98" i="7"/>
  <c r="L96" i="7"/>
  <c r="L94" i="7"/>
  <c r="L92" i="7"/>
  <c r="L90" i="7"/>
  <c r="L88" i="7"/>
  <c r="L86" i="7"/>
  <c r="L84" i="7"/>
  <c r="L82" i="7"/>
  <c r="L80" i="7"/>
  <c r="L78" i="7"/>
  <c r="L76" i="7"/>
  <c r="L74" i="7"/>
  <c r="L72" i="7"/>
  <c r="L70" i="7"/>
  <c r="L68" i="7"/>
  <c r="L66" i="7"/>
  <c r="L64" i="7"/>
  <c r="L62" i="7"/>
  <c r="L60" i="7"/>
  <c r="L58" i="7"/>
  <c r="L53" i="7"/>
  <c r="L51" i="7"/>
  <c r="L49" i="7"/>
  <c r="L47" i="7"/>
  <c r="L42" i="7"/>
  <c r="L24" i="7"/>
  <c r="L23" i="7"/>
  <c r="L21" i="7"/>
  <c r="L19" i="7"/>
  <c r="L11" i="7"/>
  <c r="L36" i="4" s="1"/>
  <c r="L9" i="7"/>
  <c r="L34" i="4" s="1"/>
  <c r="L6" i="7"/>
  <c r="L25" i="7"/>
  <c r="L40" i="7"/>
  <c r="L28" i="7"/>
  <c r="L22" i="7"/>
  <c r="L20" i="7"/>
  <c r="L18" i="7"/>
  <c r="L10" i="7"/>
  <c r="L7" i="7"/>
  <c r="L32" i="4" s="1"/>
  <c r="L41" i="7"/>
  <c r="L29" i="7"/>
  <c r="J37" i="4"/>
  <c r="J38" i="4" s="1"/>
  <c r="J36" i="8" l="1"/>
  <c r="K5" i="8" s="1"/>
  <c r="K151" i="6"/>
  <c r="K8" i="3" s="1"/>
  <c r="L183" i="7"/>
  <c r="L48" i="4" s="1"/>
  <c r="M184" i="7"/>
  <c r="M49" i="4" s="1"/>
  <c r="M182" i="7"/>
  <c r="M180" i="7"/>
  <c r="M181" i="7"/>
  <c r="M179" i="7"/>
  <c r="M177" i="7"/>
  <c r="M175" i="7"/>
  <c r="M173" i="7"/>
  <c r="M171" i="7"/>
  <c r="M169" i="7"/>
  <c r="M166" i="7"/>
  <c r="M164" i="7"/>
  <c r="M162" i="7"/>
  <c r="M160" i="7"/>
  <c r="M158" i="7"/>
  <c r="M156" i="7"/>
  <c r="M154" i="7"/>
  <c r="M152" i="7"/>
  <c r="M150" i="7"/>
  <c r="M148" i="7"/>
  <c r="M146" i="7"/>
  <c r="M144" i="7"/>
  <c r="M142" i="7"/>
  <c r="M140" i="7"/>
  <c r="M138" i="7"/>
  <c r="M136" i="7"/>
  <c r="M178" i="7"/>
  <c r="M176" i="7"/>
  <c r="M174" i="7"/>
  <c r="M172" i="7"/>
  <c r="M170" i="7"/>
  <c r="M165" i="7"/>
  <c r="M163" i="7"/>
  <c r="M161" i="7"/>
  <c r="M159" i="7"/>
  <c r="M157" i="7"/>
  <c r="M155" i="7"/>
  <c r="M153" i="7"/>
  <c r="M151" i="7"/>
  <c r="M149" i="7"/>
  <c r="M147" i="7"/>
  <c r="M145" i="7"/>
  <c r="M143" i="7"/>
  <c r="M141" i="7"/>
  <c r="M139" i="7"/>
  <c r="M137" i="7"/>
  <c r="M135" i="7"/>
  <c r="M133" i="7"/>
  <c r="M131" i="7"/>
  <c r="M132" i="7"/>
  <c r="M128" i="7"/>
  <c r="M126" i="7"/>
  <c r="M124" i="7"/>
  <c r="M122" i="7"/>
  <c r="M120" i="7"/>
  <c r="M118" i="7"/>
  <c r="M116" i="7"/>
  <c r="M114" i="7"/>
  <c r="M112" i="7"/>
  <c r="M110" i="7"/>
  <c r="M108" i="7"/>
  <c r="M106" i="7"/>
  <c r="M104" i="7"/>
  <c r="M102" i="7"/>
  <c r="M100" i="7"/>
  <c r="M98" i="7"/>
  <c r="M96" i="7"/>
  <c r="M94" i="7"/>
  <c r="M92" i="7"/>
  <c r="M90" i="7"/>
  <c r="M88" i="7"/>
  <c r="M86" i="7"/>
  <c r="M84" i="7"/>
  <c r="M82" i="7"/>
  <c r="M80" i="7"/>
  <c r="M78" i="7"/>
  <c r="M76" i="7"/>
  <c r="M74" i="7"/>
  <c r="M72" i="7"/>
  <c r="M70" i="7"/>
  <c r="M68" i="7"/>
  <c r="M66" i="7"/>
  <c r="M64" i="7"/>
  <c r="M62" i="7"/>
  <c r="M60" i="7"/>
  <c r="M58" i="7"/>
  <c r="M53" i="7"/>
  <c r="M51" i="7"/>
  <c r="M49" i="7"/>
  <c r="M47" i="7"/>
  <c r="M42" i="7"/>
  <c r="M40" i="7"/>
  <c r="M29" i="7"/>
  <c r="M134" i="7"/>
  <c r="M130" i="7"/>
  <c r="M129" i="7"/>
  <c r="M127" i="7"/>
  <c r="M125" i="7"/>
  <c r="M123" i="7"/>
  <c r="M121" i="7"/>
  <c r="M119" i="7"/>
  <c r="M117" i="7"/>
  <c r="M115" i="7"/>
  <c r="M113" i="7"/>
  <c r="M111" i="7"/>
  <c r="M109" i="7"/>
  <c r="M107" i="7"/>
  <c r="M105" i="7"/>
  <c r="M103" i="7"/>
  <c r="M101" i="7"/>
  <c r="M99" i="7"/>
  <c r="M97" i="7"/>
  <c r="M95" i="7"/>
  <c r="M93" i="7"/>
  <c r="M91" i="7"/>
  <c r="M89" i="7"/>
  <c r="M87" i="7"/>
  <c r="M85" i="7"/>
  <c r="M83" i="7"/>
  <c r="M81" i="7"/>
  <c r="M79" i="7"/>
  <c r="M77" i="7"/>
  <c r="M75" i="7"/>
  <c r="M73" i="7"/>
  <c r="M71" i="7"/>
  <c r="M69" i="7"/>
  <c r="M67" i="7"/>
  <c r="M65" i="7"/>
  <c r="M63" i="7"/>
  <c r="M61" i="7"/>
  <c r="M59" i="7"/>
  <c r="M54" i="7"/>
  <c r="M52" i="7"/>
  <c r="M50" i="7"/>
  <c r="M48" i="7"/>
  <c r="M46" i="7"/>
  <c r="M43" i="7"/>
  <c r="M41" i="7"/>
  <c r="M28" i="7"/>
  <c r="M30" i="7" s="1"/>
  <c r="M43" i="4" s="1"/>
  <c r="M25" i="7"/>
  <c r="M22" i="7"/>
  <c r="M20" i="7"/>
  <c r="M18" i="7"/>
  <c r="M10" i="7"/>
  <c r="M7" i="7"/>
  <c r="M32" i="4" s="1"/>
  <c r="M24" i="7"/>
  <c r="M23" i="7"/>
  <c r="M21" i="7"/>
  <c r="M19" i="7"/>
  <c r="M11" i="7"/>
  <c r="M36" i="4" s="1"/>
  <c r="M9" i="7"/>
  <c r="M34" i="4" s="1"/>
  <c r="M6" i="7"/>
  <c r="J5" i="6"/>
  <c r="I5" i="3"/>
  <c r="I10" i="3" s="1"/>
  <c r="L28" i="6"/>
  <c r="K46" i="4"/>
  <c r="L13" i="7"/>
  <c r="L31" i="4"/>
  <c r="L167" i="7"/>
  <c r="L47" i="4" s="1"/>
  <c r="L133" i="6"/>
  <c r="L15" i="6"/>
  <c r="L7" i="3" s="1"/>
  <c r="K56" i="7"/>
  <c r="K185" i="7" s="1"/>
  <c r="K35" i="8"/>
  <c r="L12" i="7"/>
  <c r="L35" i="4"/>
  <c r="L37" i="4" s="1"/>
  <c r="L30" i="7"/>
  <c r="L43" i="4" s="1"/>
  <c r="M150" i="6"/>
  <c r="M148" i="6"/>
  <c r="M146" i="6"/>
  <c r="M144" i="6"/>
  <c r="M142" i="6"/>
  <c r="M140" i="6"/>
  <c r="M138" i="6"/>
  <c r="M136" i="6"/>
  <c r="M131" i="6"/>
  <c r="M129" i="6"/>
  <c r="M127" i="6"/>
  <c r="M125" i="6"/>
  <c r="M123" i="6"/>
  <c r="M121" i="6"/>
  <c r="M119" i="6"/>
  <c r="M117" i="6"/>
  <c r="M115" i="6"/>
  <c r="M113" i="6"/>
  <c r="M111" i="6"/>
  <c r="M109" i="6"/>
  <c r="M107" i="6"/>
  <c r="M105" i="6"/>
  <c r="M103" i="6"/>
  <c r="M101" i="6"/>
  <c r="M99" i="6"/>
  <c r="M97" i="6"/>
  <c r="M95" i="6"/>
  <c r="M93" i="6"/>
  <c r="M91" i="6"/>
  <c r="M89" i="6"/>
  <c r="M87" i="6"/>
  <c r="M85" i="6"/>
  <c r="M83" i="6"/>
  <c r="M81" i="6"/>
  <c r="M79" i="6"/>
  <c r="M77" i="6"/>
  <c r="M75" i="6"/>
  <c r="M147" i="6"/>
  <c r="M145" i="6"/>
  <c r="M143" i="6"/>
  <c r="M141" i="6"/>
  <c r="M139" i="6"/>
  <c r="M137" i="6"/>
  <c r="M135" i="6"/>
  <c r="M132" i="6"/>
  <c r="M130" i="6"/>
  <c r="M128" i="6"/>
  <c r="M126" i="6"/>
  <c r="M124" i="6"/>
  <c r="M122" i="6"/>
  <c r="M120" i="6"/>
  <c r="M118" i="6"/>
  <c r="M116" i="6"/>
  <c r="M114" i="6"/>
  <c r="M112" i="6"/>
  <c r="M110" i="6"/>
  <c r="M108" i="6"/>
  <c r="M106" i="6"/>
  <c r="M104" i="6"/>
  <c r="M102" i="6"/>
  <c r="M100" i="6"/>
  <c r="M98" i="6"/>
  <c r="M96" i="6"/>
  <c r="M94" i="6"/>
  <c r="M92" i="6"/>
  <c r="M90" i="6"/>
  <c r="M88" i="6"/>
  <c r="M86" i="6"/>
  <c r="M84" i="6"/>
  <c r="M82" i="6"/>
  <c r="M73" i="6"/>
  <c r="M71" i="6"/>
  <c r="M69" i="6"/>
  <c r="M67" i="6"/>
  <c r="M65" i="6"/>
  <c r="M63" i="6"/>
  <c r="M61" i="6"/>
  <c r="M56" i="6"/>
  <c r="M54" i="6"/>
  <c r="M52" i="6"/>
  <c r="M50" i="6"/>
  <c r="M48" i="6"/>
  <c r="M76" i="6"/>
  <c r="M45" i="6"/>
  <c r="M43" i="6"/>
  <c r="M41" i="6"/>
  <c r="M34" i="8" s="1"/>
  <c r="M39" i="6"/>
  <c r="M32" i="8" s="1"/>
  <c r="M37" i="6"/>
  <c r="M30" i="8" s="1"/>
  <c r="M35" i="6"/>
  <c r="M28" i="8" s="1"/>
  <c r="M30" i="6"/>
  <c r="M27" i="6"/>
  <c r="M25" i="6"/>
  <c r="M23" i="6"/>
  <c r="M21" i="6"/>
  <c r="M13" i="6"/>
  <c r="M11" i="6"/>
  <c r="M8" i="6"/>
  <c r="M78" i="6"/>
  <c r="M74" i="6"/>
  <c r="M72" i="6"/>
  <c r="M70" i="6"/>
  <c r="M68" i="6"/>
  <c r="M66" i="6"/>
  <c r="M64" i="6"/>
  <c r="M62" i="6"/>
  <c r="M60" i="6"/>
  <c r="M55" i="6"/>
  <c r="M53" i="6"/>
  <c r="M51" i="6"/>
  <c r="M49" i="6"/>
  <c r="M80" i="6"/>
  <c r="M44" i="6"/>
  <c r="M42" i="6"/>
  <c r="M40" i="6"/>
  <c r="M33" i="8" s="1"/>
  <c r="M38" i="6"/>
  <c r="M31" i="8" s="1"/>
  <c r="M36" i="6"/>
  <c r="M29" i="8" s="1"/>
  <c r="M34" i="6"/>
  <c r="M31" i="6"/>
  <c r="M26" i="6"/>
  <c r="M24" i="6"/>
  <c r="M22" i="6"/>
  <c r="M20" i="6"/>
  <c r="M12" i="6"/>
  <c r="M9" i="6"/>
  <c r="L14" i="6"/>
  <c r="K38" i="4"/>
  <c r="L26" i="7"/>
  <c r="L42" i="4" s="1"/>
  <c r="L44" i="7"/>
  <c r="L44" i="4" s="1"/>
  <c r="L55" i="7"/>
  <c r="L45" i="4" s="1"/>
  <c r="N4" i="8"/>
  <c r="N4" i="7"/>
  <c r="D22" i="5"/>
  <c r="E22" i="5" s="1"/>
  <c r="D18" i="5"/>
  <c r="E18" i="5" s="1"/>
  <c r="D16" i="5"/>
  <c r="E16" i="5" s="1"/>
  <c r="D12" i="5"/>
  <c r="E12" i="5" s="1"/>
  <c r="D8" i="5"/>
  <c r="E8" i="5" s="1"/>
  <c r="D19" i="5"/>
  <c r="E19" i="5" s="1"/>
  <c r="D13" i="5"/>
  <c r="E13" i="5" s="1"/>
  <c r="N28" i="4"/>
  <c r="N4" i="4"/>
  <c r="D15" i="5"/>
  <c r="E15" i="5" s="1"/>
  <c r="D7" i="5"/>
  <c r="E7" i="5" s="1"/>
  <c r="D23" i="5"/>
  <c r="E23" i="5" s="1"/>
  <c r="D21" i="5"/>
  <c r="E21" i="5" s="1"/>
  <c r="D9" i="5"/>
  <c r="E9" i="5" s="1"/>
  <c r="N4" i="6"/>
  <c r="D24" i="5"/>
  <c r="E24" i="5" s="1"/>
  <c r="D20" i="5"/>
  <c r="E20" i="5" s="1"/>
  <c r="D14" i="5"/>
  <c r="E14" i="5" s="1"/>
  <c r="D10" i="5"/>
  <c r="E10" i="5" s="1"/>
  <c r="D6" i="5"/>
  <c r="D17" i="5"/>
  <c r="E17" i="5" s="1"/>
  <c r="D11" i="5"/>
  <c r="E11" i="5" s="1"/>
  <c r="D25" i="5"/>
  <c r="E25" i="5" s="1"/>
  <c r="L57" i="6"/>
  <c r="L27" i="8"/>
  <c r="L35" i="8" s="1"/>
  <c r="L46" i="6"/>
  <c r="L149" i="6"/>
  <c r="K36" i="8" l="1"/>
  <c r="L5" i="8" s="1"/>
  <c r="L36" i="8" s="1"/>
  <c r="M5" i="8" s="1"/>
  <c r="L56" i="7"/>
  <c r="L38" i="4"/>
  <c r="L58" i="6"/>
  <c r="D36" i="5"/>
  <c r="E6" i="5"/>
  <c r="N181" i="7"/>
  <c r="O181" i="7" s="1"/>
  <c r="N184" i="7"/>
  <c r="N180" i="7"/>
  <c r="O180" i="7" s="1"/>
  <c r="N179" i="7"/>
  <c r="O179" i="7" s="1"/>
  <c r="N177" i="7"/>
  <c r="O177" i="7" s="1"/>
  <c r="N175" i="7"/>
  <c r="O175" i="7" s="1"/>
  <c r="N173" i="7"/>
  <c r="O173" i="7" s="1"/>
  <c r="N171" i="7"/>
  <c r="O171" i="7" s="1"/>
  <c r="N169" i="7"/>
  <c r="N166" i="7"/>
  <c r="O166" i="7" s="1"/>
  <c r="N164" i="7"/>
  <c r="O164" i="7" s="1"/>
  <c r="N162" i="7"/>
  <c r="O162" i="7" s="1"/>
  <c r="N160" i="7"/>
  <c r="O160" i="7" s="1"/>
  <c r="N158" i="7"/>
  <c r="O158" i="7" s="1"/>
  <c r="N156" i="7"/>
  <c r="O156" i="7" s="1"/>
  <c r="N154" i="7"/>
  <c r="O154" i="7" s="1"/>
  <c r="N152" i="7"/>
  <c r="O152" i="7" s="1"/>
  <c r="N150" i="7"/>
  <c r="O150" i="7" s="1"/>
  <c r="N148" i="7"/>
  <c r="O148" i="7" s="1"/>
  <c r="N146" i="7"/>
  <c r="O146" i="7" s="1"/>
  <c r="N144" i="7"/>
  <c r="O144" i="7" s="1"/>
  <c r="N142" i="7"/>
  <c r="O142" i="7" s="1"/>
  <c r="N140" i="7"/>
  <c r="O140" i="7" s="1"/>
  <c r="N138" i="7"/>
  <c r="O138" i="7" s="1"/>
  <c r="N136" i="7"/>
  <c r="O136" i="7" s="1"/>
  <c r="N134" i="7"/>
  <c r="O134" i="7" s="1"/>
  <c r="N132" i="7"/>
  <c r="O132" i="7" s="1"/>
  <c r="N130" i="7"/>
  <c r="O130" i="7" s="1"/>
  <c r="N182" i="7"/>
  <c r="O182" i="7" s="1"/>
  <c r="N178" i="7"/>
  <c r="O178" i="7" s="1"/>
  <c r="N176" i="7"/>
  <c r="O176" i="7" s="1"/>
  <c r="N174" i="7"/>
  <c r="O174" i="7" s="1"/>
  <c r="N172" i="7"/>
  <c r="O172" i="7" s="1"/>
  <c r="N170" i="7"/>
  <c r="O170" i="7" s="1"/>
  <c r="N165" i="7"/>
  <c r="O165" i="7" s="1"/>
  <c r="N163" i="7"/>
  <c r="O163" i="7" s="1"/>
  <c r="N161" i="7"/>
  <c r="O161" i="7" s="1"/>
  <c r="N159" i="7"/>
  <c r="O159" i="7" s="1"/>
  <c r="N157" i="7"/>
  <c r="O157" i="7" s="1"/>
  <c r="N155" i="7"/>
  <c r="O155" i="7" s="1"/>
  <c r="N153" i="7"/>
  <c r="O153" i="7" s="1"/>
  <c r="N151" i="7"/>
  <c r="O151" i="7" s="1"/>
  <c r="N149" i="7"/>
  <c r="O149" i="7" s="1"/>
  <c r="N147" i="7"/>
  <c r="O147" i="7" s="1"/>
  <c r="N145" i="7"/>
  <c r="O145" i="7" s="1"/>
  <c r="N143" i="7"/>
  <c r="O143" i="7" s="1"/>
  <c r="N141" i="7"/>
  <c r="O141" i="7" s="1"/>
  <c r="N139" i="7"/>
  <c r="O139" i="7" s="1"/>
  <c r="N137" i="7"/>
  <c r="O137" i="7" s="1"/>
  <c r="N135" i="7"/>
  <c r="O135" i="7" s="1"/>
  <c r="N133" i="7"/>
  <c r="O133" i="7" s="1"/>
  <c r="N131" i="7"/>
  <c r="O131" i="7" s="1"/>
  <c r="N128" i="7"/>
  <c r="O128" i="7" s="1"/>
  <c r="N126" i="7"/>
  <c r="O126" i="7" s="1"/>
  <c r="N124" i="7"/>
  <c r="O124" i="7" s="1"/>
  <c r="N122" i="7"/>
  <c r="O122" i="7" s="1"/>
  <c r="N120" i="7"/>
  <c r="O120" i="7" s="1"/>
  <c r="N118" i="7"/>
  <c r="O118" i="7" s="1"/>
  <c r="N116" i="7"/>
  <c r="O116" i="7" s="1"/>
  <c r="N114" i="7"/>
  <c r="O114" i="7" s="1"/>
  <c r="N112" i="7"/>
  <c r="O112" i="7" s="1"/>
  <c r="N110" i="7"/>
  <c r="O110" i="7" s="1"/>
  <c r="N108" i="7"/>
  <c r="O108" i="7" s="1"/>
  <c r="N106" i="7"/>
  <c r="O106" i="7" s="1"/>
  <c r="N104" i="7"/>
  <c r="O104" i="7" s="1"/>
  <c r="N102" i="7"/>
  <c r="O102" i="7" s="1"/>
  <c r="N100" i="7"/>
  <c r="O100" i="7" s="1"/>
  <c r="N98" i="7"/>
  <c r="O98" i="7" s="1"/>
  <c r="N96" i="7"/>
  <c r="O96" i="7" s="1"/>
  <c r="N94" i="7"/>
  <c r="O94" i="7" s="1"/>
  <c r="N92" i="7"/>
  <c r="O92" i="7" s="1"/>
  <c r="N90" i="7"/>
  <c r="O90" i="7" s="1"/>
  <c r="N88" i="7"/>
  <c r="O88" i="7" s="1"/>
  <c r="N86" i="7"/>
  <c r="O86" i="7" s="1"/>
  <c r="N84" i="7"/>
  <c r="O84" i="7" s="1"/>
  <c r="N82" i="7"/>
  <c r="O82" i="7" s="1"/>
  <c r="N80" i="7"/>
  <c r="O80" i="7" s="1"/>
  <c r="N78" i="7"/>
  <c r="O78" i="7" s="1"/>
  <c r="N76" i="7"/>
  <c r="O76" i="7" s="1"/>
  <c r="N74" i="7"/>
  <c r="O74" i="7" s="1"/>
  <c r="N72" i="7"/>
  <c r="O72" i="7" s="1"/>
  <c r="N70" i="7"/>
  <c r="O70" i="7" s="1"/>
  <c r="N68" i="7"/>
  <c r="O68" i="7" s="1"/>
  <c r="N66" i="7"/>
  <c r="O66" i="7" s="1"/>
  <c r="N64" i="7"/>
  <c r="O64" i="7" s="1"/>
  <c r="N62" i="7"/>
  <c r="O62" i="7" s="1"/>
  <c r="N60" i="7"/>
  <c r="O60" i="7" s="1"/>
  <c r="N58" i="7"/>
  <c r="N53" i="7"/>
  <c r="O53" i="7" s="1"/>
  <c r="N51" i="7"/>
  <c r="O51" i="7" s="1"/>
  <c r="N49" i="7"/>
  <c r="O49" i="7" s="1"/>
  <c r="N47" i="7"/>
  <c r="O47" i="7" s="1"/>
  <c r="N129" i="7"/>
  <c r="O129" i="7" s="1"/>
  <c r="N127" i="7"/>
  <c r="O127" i="7" s="1"/>
  <c r="N125" i="7"/>
  <c r="O125" i="7" s="1"/>
  <c r="N123" i="7"/>
  <c r="O123" i="7" s="1"/>
  <c r="N121" i="7"/>
  <c r="O121" i="7" s="1"/>
  <c r="N119" i="7"/>
  <c r="O119" i="7" s="1"/>
  <c r="N117" i="7"/>
  <c r="O117" i="7" s="1"/>
  <c r="N115" i="7"/>
  <c r="O115" i="7" s="1"/>
  <c r="N113" i="7"/>
  <c r="O113" i="7" s="1"/>
  <c r="N111" i="7"/>
  <c r="O111" i="7" s="1"/>
  <c r="N109" i="7"/>
  <c r="O109" i="7" s="1"/>
  <c r="N107" i="7"/>
  <c r="O107" i="7" s="1"/>
  <c r="N105" i="7"/>
  <c r="O105" i="7" s="1"/>
  <c r="N103" i="7"/>
  <c r="O103" i="7" s="1"/>
  <c r="N101" i="7"/>
  <c r="O101" i="7" s="1"/>
  <c r="N99" i="7"/>
  <c r="O99" i="7" s="1"/>
  <c r="N97" i="7"/>
  <c r="O97" i="7" s="1"/>
  <c r="N95" i="7"/>
  <c r="O95" i="7" s="1"/>
  <c r="N93" i="7"/>
  <c r="O93" i="7" s="1"/>
  <c r="N91" i="7"/>
  <c r="O91" i="7" s="1"/>
  <c r="N89" i="7"/>
  <c r="O89" i="7" s="1"/>
  <c r="N87" i="7"/>
  <c r="O87" i="7" s="1"/>
  <c r="N85" i="7"/>
  <c r="O85" i="7" s="1"/>
  <c r="N83" i="7"/>
  <c r="O83" i="7" s="1"/>
  <c r="N81" i="7"/>
  <c r="O81" i="7" s="1"/>
  <c r="N79" i="7"/>
  <c r="O79" i="7" s="1"/>
  <c r="N77" i="7"/>
  <c r="O77" i="7" s="1"/>
  <c r="N75" i="7"/>
  <c r="O75" i="7" s="1"/>
  <c r="N73" i="7"/>
  <c r="O73" i="7" s="1"/>
  <c r="N71" i="7"/>
  <c r="O71" i="7" s="1"/>
  <c r="N69" i="7"/>
  <c r="O69" i="7" s="1"/>
  <c r="N67" i="7"/>
  <c r="O67" i="7" s="1"/>
  <c r="N65" i="7"/>
  <c r="O65" i="7" s="1"/>
  <c r="N63" i="7"/>
  <c r="O63" i="7" s="1"/>
  <c r="N61" i="7"/>
  <c r="O61" i="7" s="1"/>
  <c r="N59" i="7"/>
  <c r="O59" i="7" s="1"/>
  <c r="N54" i="7"/>
  <c r="O54" i="7" s="1"/>
  <c r="N52" i="7"/>
  <c r="O52" i="7" s="1"/>
  <c r="N50" i="7"/>
  <c r="O50" i="7" s="1"/>
  <c r="N48" i="7"/>
  <c r="O48" i="7" s="1"/>
  <c r="N25" i="7"/>
  <c r="O25" i="7" s="1"/>
  <c r="N22" i="7"/>
  <c r="O22" i="7" s="1"/>
  <c r="N20" i="7"/>
  <c r="O20" i="7" s="1"/>
  <c r="N18" i="7"/>
  <c r="N10" i="7"/>
  <c r="N7" i="7"/>
  <c r="N43" i="7"/>
  <c r="O43" i="7" s="1"/>
  <c r="N40" i="7"/>
  <c r="N28" i="7"/>
  <c r="N46" i="7"/>
  <c r="N41" i="7"/>
  <c r="O41" i="7" s="1"/>
  <c r="N29" i="7"/>
  <c r="O29" i="7" s="1"/>
  <c r="N24" i="7"/>
  <c r="O24" i="7" s="1"/>
  <c r="N23" i="7"/>
  <c r="O23" i="7" s="1"/>
  <c r="N21" i="7"/>
  <c r="O21" i="7" s="1"/>
  <c r="N19" i="7"/>
  <c r="O19" i="7" s="1"/>
  <c r="N11" i="7"/>
  <c r="N9" i="7"/>
  <c r="N6" i="7"/>
  <c r="N42" i="7"/>
  <c r="O42" i="7" s="1"/>
  <c r="L46" i="4"/>
  <c r="L50" i="4" s="1"/>
  <c r="M28" i="6"/>
  <c r="M133" i="6"/>
  <c r="M32" i="6"/>
  <c r="M57" i="6"/>
  <c r="L151" i="6"/>
  <c r="L8" i="3" s="1"/>
  <c r="M26" i="7"/>
  <c r="M42" i="4" s="1"/>
  <c r="M27" i="8"/>
  <c r="M35" i="8" s="1"/>
  <c r="M46" i="6"/>
  <c r="M15" i="6"/>
  <c r="M7" i="3" s="1"/>
  <c r="K50" i="4"/>
  <c r="M167" i="7"/>
  <c r="M47" i="4" s="1"/>
  <c r="M183" i="7"/>
  <c r="M48" i="4" s="1"/>
  <c r="L185" i="7"/>
  <c r="M14" i="6"/>
  <c r="M149" i="6"/>
  <c r="J5" i="3"/>
  <c r="J10" i="3" s="1"/>
  <c r="K5" i="6"/>
  <c r="N150" i="6"/>
  <c r="O150" i="6" s="1"/>
  <c r="N148" i="6"/>
  <c r="O148" i="6" s="1"/>
  <c r="N146" i="6"/>
  <c r="O146" i="6" s="1"/>
  <c r="N144" i="6"/>
  <c r="O144" i="6" s="1"/>
  <c r="N142" i="6"/>
  <c r="O142" i="6" s="1"/>
  <c r="N140" i="6"/>
  <c r="O140" i="6" s="1"/>
  <c r="N138" i="6"/>
  <c r="O138" i="6" s="1"/>
  <c r="N136" i="6"/>
  <c r="O136" i="6" s="1"/>
  <c r="N131" i="6"/>
  <c r="O131" i="6" s="1"/>
  <c r="N129" i="6"/>
  <c r="O129" i="6" s="1"/>
  <c r="N127" i="6"/>
  <c r="O127" i="6" s="1"/>
  <c r="N125" i="6"/>
  <c r="O125" i="6" s="1"/>
  <c r="N123" i="6"/>
  <c r="O123" i="6" s="1"/>
  <c r="N121" i="6"/>
  <c r="O121" i="6" s="1"/>
  <c r="N119" i="6"/>
  <c r="O119" i="6" s="1"/>
  <c r="N117" i="6"/>
  <c r="O117" i="6" s="1"/>
  <c r="N115" i="6"/>
  <c r="O115" i="6" s="1"/>
  <c r="N113" i="6"/>
  <c r="O113" i="6" s="1"/>
  <c r="N111" i="6"/>
  <c r="O111" i="6" s="1"/>
  <c r="N109" i="6"/>
  <c r="O109" i="6" s="1"/>
  <c r="N107" i="6"/>
  <c r="O107" i="6" s="1"/>
  <c r="N105" i="6"/>
  <c r="O105" i="6" s="1"/>
  <c r="N103" i="6"/>
  <c r="O103" i="6" s="1"/>
  <c r="N101" i="6"/>
  <c r="O101" i="6" s="1"/>
  <c r="N99" i="6"/>
  <c r="O99" i="6" s="1"/>
  <c r="N97" i="6"/>
  <c r="O97" i="6" s="1"/>
  <c r="N95" i="6"/>
  <c r="O95" i="6" s="1"/>
  <c r="N93" i="6"/>
  <c r="O93" i="6" s="1"/>
  <c r="N91" i="6"/>
  <c r="O91" i="6" s="1"/>
  <c r="N89" i="6"/>
  <c r="O89" i="6" s="1"/>
  <c r="N87" i="6"/>
  <c r="O87" i="6" s="1"/>
  <c r="N85" i="6"/>
  <c r="O85" i="6" s="1"/>
  <c r="N83" i="6"/>
  <c r="O83" i="6" s="1"/>
  <c r="N81" i="6"/>
  <c r="O81" i="6" s="1"/>
  <c r="N79" i="6"/>
  <c r="O79" i="6" s="1"/>
  <c r="N77" i="6"/>
  <c r="O77" i="6" s="1"/>
  <c r="N75" i="6"/>
  <c r="O75" i="6" s="1"/>
  <c r="N147" i="6"/>
  <c r="O147" i="6" s="1"/>
  <c r="N145" i="6"/>
  <c r="O145" i="6" s="1"/>
  <c r="N143" i="6"/>
  <c r="O143" i="6" s="1"/>
  <c r="N141" i="6"/>
  <c r="O141" i="6" s="1"/>
  <c r="N139" i="6"/>
  <c r="O139" i="6" s="1"/>
  <c r="N137" i="6"/>
  <c r="O137" i="6" s="1"/>
  <c r="N135" i="6"/>
  <c r="N132" i="6"/>
  <c r="O132" i="6" s="1"/>
  <c r="N130" i="6"/>
  <c r="O130" i="6" s="1"/>
  <c r="N128" i="6"/>
  <c r="O128" i="6" s="1"/>
  <c r="N126" i="6"/>
  <c r="O126" i="6" s="1"/>
  <c r="N124" i="6"/>
  <c r="O124" i="6" s="1"/>
  <c r="N122" i="6"/>
  <c r="O122" i="6" s="1"/>
  <c r="N120" i="6"/>
  <c r="O120" i="6" s="1"/>
  <c r="N118" i="6"/>
  <c r="O118" i="6" s="1"/>
  <c r="N116" i="6"/>
  <c r="O116" i="6" s="1"/>
  <c r="N114" i="6"/>
  <c r="O114" i="6" s="1"/>
  <c r="N112" i="6"/>
  <c r="O112" i="6" s="1"/>
  <c r="N110" i="6"/>
  <c r="O110" i="6" s="1"/>
  <c r="N108" i="6"/>
  <c r="O108" i="6" s="1"/>
  <c r="N106" i="6"/>
  <c r="O106" i="6" s="1"/>
  <c r="N104" i="6"/>
  <c r="O104" i="6" s="1"/>
  <c r="N102" i="6"/>
  <c r="O102" i="6" s="1"/>
  <c r="N100" i="6"/>
  <c r="O100" i="6" s="1"/>
  <c r="N98" i="6"/>
  <c r="O98" i="6" s="1"/>
  <c r="N96" i="6"/>
  <c r="O96" i="6" s="1"/>
  <c r="N94" i="6"/>
  <c r="O94" i="6" s="1"/>
  <c r="N92" i="6"/>
  <c r="O92" i="6" s="1"/>
  <c r="N90" i="6"/>
  <c r="O90" i="6" s="1"/>
  <c r="N88" i="6"/>
  <c r="O88" i="6" s="1"/>
  <c r="N86" i="6"/>
  <c r="O86" i="6" s="1"/>
  <c r="N84" i="6"/>
  <c r="O84" i="6" s="1"/>
  <c r="N82" i="6"/>
  <c r="O82" i="6" s="1"/>
  <c r="N80" i="6"/>
  <c r="O80" i="6" s="1"/>
  <c r="N78" i="6"/>
  <c r="O78" i="6" s="1"/>
  <c r="N76" i="6"/>
  <c r="O76" i="6" s="1"/>
  <c r="N45" i="6"/>
  <c r="O45" i="6" s="1"/>
  <c r="N43" i="6"/>
  <c r="O43" i="6" s="1"/>
  <c r="N41" i="6"/>
  <c r="N39" i="6"/>
  <c r="N37" i="6"/>
  <c r="N35" i="6"/>
  <c r="N30" i="6"/>
  <c r="N27" i="6"/>
  <c r="O27" i="6" s="1"/>
  <c r="N25" i="6"/>
  <c r="O25" i="6" s="1"/>
  <c r="N23" i="6"/>
  <c r="O23" i="6" s="1"/>
  <c r="N21" i="6"/>
  <c r="O21" i="6" s="1"/>
  <c r="N13" i="6"/>
  <c r="O13" i="6" s="1"/>
  <c r="N11" i="6"/>
  <c r="N8" i="6"/>
  <c r="N74" i="6"/>
  <c r="O74" i="6" s="1"/>
  <c r="N72" i="6"/>
  <c r="O72" i="6" s="1"/>
  <c r="N70" i="6"/>
  <c r="O70" i="6" s="1"/>
  <c r="N68" i="6"/>
  <c r="O68" i="6" s="1"/>
  <c r="N66" i="6"/>
  <c r="O66" i="6" s="1"/>
  <c r="N64" i="6"/>
  <c r="O64" i="6" s="1"/>
  <c r="N62" i="6"/>
  <c r="O62" i="6" s="1"/>
  <c r="N60" i="6"/>
  <c r="N55" i="6"/>
  <c r="O55" i="6" s="1"/>
  <c r="N53" i="6"/>
  <c r="O53" i="6" s="1"/>
  <c r="N51" i="6"/>
  <c r="O51" i="6" s="1"/>
  <c r="N49" i="6"/>
  <c r="O49" i="6" s="1"/>
  <c r="N44" i="6"/>
  <c r="O44" i="6" s="1"/>
  <c r="N42" i="6"/>
  <c r="O42" i="6" s="1"/>
  <c r="N40" i="6"/>
  <c r="N38" i="6"/>
  <c r="N36" i="6"/>
  <c r="N34" i="6"/>
  <c r="N31" i="6"/>
  <c r="O31" i="6" s="1"/>
  <c r="N26" i="6"/>
  <c r="O26" i="6" s="1"/>
  <c r="N24" i="6"/>
  <c r="O24" i="6" s="1"/>
  <c r="N22" i="6"/>
  <c r="O22" i="6" s="1"/>
  <c r="N20" i="6"/>
  <c r="N12" i="6"/>
  <c r="O12" i="6" s="1"/>
  <c r="N9" i="6"/>
  <c r="O9" i="6" s="1"/>
  <c r="N73" i="6"/>
  <c r="O73" i="6" s="1"/>
  <c r="N71" i="6"/>
  <c r="O71" i="6" s="1"/>
  <c r="N69" i="6"/>
  <c r="O69" i="6" s="1"/>
  <c r="N67" i="6"/>
  <c r="O67" i="6" s="1"/>
  <c r="N65" i="6"/>
  <c r="O65" i="6" s="1"/>
  <c r="N63" i="6"/>
  <c r="O63" i="6" s="1"/>
  <c r="N61" i="6"/>
  <c r="O61" i="6" s="1"/>
  <c r="N56" i="6"/>
  <c r="O56" i="6" s="1"/>
  <c r="N54" i="6"/>
  <c r="O54" i="6" s="1"/>
  <c r="N52" i="6"/>
  <c r="O52" i="6" s="1"/>
  <c r="N50" i="6"/>
  <c r="O50" i="6" s="1"/>
  <c r="N48" i="6"/>
  <c r="M13" i="7"/>
  <c r="M31" i="4"/>
  <c r="M12" i="7"/>
  <c r="M35" i="4"/>
  <c r="M37" i="4" s="1"/>
  <c r="M55" i="7"/>
  <c r="M45" i="4" s="1"/>
  <c r="M44" i="7"/>
  <c r="M44" i="4" s="1"/>
  <c r="M36" i="8" l="1"/>
  <c r="N5" i="8" s="1"/>
  <c r="N31" i="8"/>
  <c r="O31" i="8" s="1"/>
  <c r="O38" i="6"/>
  <c r="N133" i="6"/>
  <c r="O60" i="6"/>
  <c r="O133" i="6" s="1"/>
  <c r="N15" i="6"/>
  <c r="N7" i="3" s="1"/>
  <c r="O8" i="6"/>
  <c r="N28" i="8"/>
  <c r="O28" i="8" s="1"/>
  <c r="O35" i="6"/>
  <c r="M56" i="7"/>
  <c r="N44" i="7"/>
  <c r="N44" i="4" s="1"/>
  <c r="O44" i="4" s="1"/>
  <c r="O40" i="7"/>
  <c r="O44" i="7" s="1"/>
  <c r="N26" i="7"/>
  <c r="N42" i="4" s="1"/>
  <c r="O18" i="7"/>
  <c r="N167" i="7"/>
  <c r="N47" i="4" s="1"/>
  <c r="O47" i="4" s="1"/>
  <c r="O58" i="7"/>
  <c r="O167" i="7" s="1"/>
  <c r="N33" i="8"/>
  <c r="O33" i="8" s="1"/>
  <c r="O40" i="6"/>
  <c r="N14" i="6"/>
  <c r="O11" i="6"/>
  <c r="O14" i="6" s="1"/>
  <c r="N30" i="8"/>
  <c r="O30" i="8" s="1"/>
  <c r="O37" i="6"/>
  <c r="M185" i="7"/>
  <c r="M58" i="6"/>
  <c r="M151" i="6" s="1"/>
  <c r="M8" i="3" s="1"/>
  <c r="N13" i="7"/>
  <c r="N31" i="4"/>
  <c r="O6" i="7"/>
  <c r="E36" i="5"/>
  <c r="N57" i="6"/>
  <c r="O48" i="6"/>
  <c r="O57" i="6" s="1"/>
  <c r="M38" i="4"/>
  <c r="N28" i="6"/>
  <c r="O20" i="6"/>
  <c r="N27" i="8"/>
  <c r="N46" i="6"/>
  <c r="O34" i="6"/>
  <c r="N32" i="8"/>
  <c r="O32" i="8" s="1"/>
  <c r="O39" i="6"/>
  <c r="N34" i="4"/>
  <c r="O9" i="7"/>
  <c r="N55" i="7"/>
  <c r="N45" i="4" s="1"/>
  <c r="O45" i="4" s="1"/>
  <c r="O46" i="7"/>
  <c r="O55" i="7" s="1"/>
  <c r="N32" i="4"/>
  <c r="O32" i="4" s="1"/>
  <c r="R32" i="4" s="1"/>
  <c r="O7" i="7"/>
  <c r="N49" i="4"/>
  <c r="O49" i="4" s="1"/>
  <c r="R49" i="4" s="1"/>
  <c r="O184" i="7"/>
  <c r="N29" i="8"/>
  <c r="O29" i="8" s="1"/>
  <c r="O36" i="6"/>
  <c r="N32" i="6"/>
  <c r="O30" i="6"/>
  <c r="O32" i="6" s="1"/>
  <c r="N34" i="8"/>
  <c r="O34" i="8" s="1"/>
  <c r="O41" i="6"/>
  <c r="N149" i="6"/>
  <c r="O135" i="6"/>
  <c r="O149" i="6" s="1"/>
  <c r="K5" i="3"/>
  <c r="K10" i="3" s="1"/>
  <c r="L5" i="6"/>
  <c r="M46" i="4"/>
  <c r="M50" i="4" s="1"/>
  <c r="N36" i="4"/>
  <c r="O36" i="4" s="1"/>
  <c r="R36" i="4" s="1"/>
  <c r="O11" i="7"/>
  <c r="N30" i="7"/>
  <c r="N43" i="4" s="1"/>
  <c r="O43" i="4" s="1"/>
  <c r="O28" i="7"/>
  <c r="O30" i="7" s="1"/>
  <c r="N12" i="7"/>
  <c r="N35" i="4"/>
  <c r="O35" i="4" s="1"/>
  <c r="R35" i="4" s="1"/>
  <c r="O10" i="7"/>
  <c r="N183" i="7"/>
  <c r="N48" i="4" s="1"/>
  <c r="O48" i="4" s="1"/>
  <c r="O169" i="7"/>
  <c r="O183" i="7" s="1"/>
  <c r="N58" i="6" l="1"/>
  <c r="N151" i="6" s="1"/>
  <c r="N8" i="3" s="1"/>
  <c r="O12" i="7"/>
  <c r="Q43" i="4"/>
  <c r="R43" i="4"/>
  <c r="M5" i="6"/>
  <c r="L5" i="3"/>
  <c r="L10" i="3" s="1"/>
  <c r="O46" i="6"/>
  <c r="O31" i="4"/>
  <c r="O26" i="7"/>
  <c r="O56" i="7" s="1"/>
  <c r="O185" i="7" s="1"/>
  <c r="N35" i="8"/>
  <c r="O27" i="8"/>
  <c r="N46" i="4"/>
  <c r="O42" i="4"/>
  <c r="R44" i="4"/>
  <c r="Q44" i="4"/>
  <c r="O15" i="6"/>
  <c r="R48" i="4"/>
  <c r="Q48" i="4"/>
  <c r="Q45" i="4"/>
  <c r="R45" i="4"/>
  <c r="O28" i="6"/>
  <c r="N56" i="7"/>
  <c r="N185" i="7" s="1"/>
  <c r="O13" i="7"/>
  <c r="Q47" i="4"/>
  <c r="R47" i="4"/>
  <c r="N37" i="4"/>
  <c r="O37" i="4" s="1"/>
  <c r="R37" i="4" s="1"/>
  <c r="O34" i="4"/>
  <c r="R34" i="4" s="1"/>
  <c r="O58" i="6" l="1"/>
  <c r="O151" i="6" s="1"/>
  <c r="P182" i="7"/>
  <c r="P180" i="7"/>
  <c r="P184" i="7"/>
  <c r="P185" i="7"/>
  <c r="P181" i="7"/>
  <c r="P178" i="7"/>
  <c r="P176" i="7"/>
  <c r="P174" i="7"/>
  <c r="P172" i="7"/>
  <c r="P170" i="7"/>
  <c r="P167" i="7"/>
  <c r="P165" i="7"/>
  <c r="P163" i="7"/>
  <c r="P161" i="7"/>
  <c r="P159" i="7"/>
  <c r="P157" i="7"/>
  <c r="P155" i="7"/>
  <c r="P153" i="7"/>
  <c r="P151" i="7"/>
  <c r="P149" i="7"/>
  <c r="P147" i="7"/>
  <c r="P145" i="7"/>
  <c r="P143" i="7"/>
  <c r="P141" i="7"/>
  <c r="P139" i="7"/>
  <c r="P137" i="7"/>
  <c r="P135" i="7"/>
  <c r="P133" i="7"/>
  <c r="P131" i="7"/>
  <c r="P183" i="7"/>
  <c r="P179" i="7"/>
  <c r="P177" i="7"/>
  <c r="P175" i="7"/>
  <c r="P173" i="7"/>
  <c r="P171" i="7"/>
  <c r="P169" i="7"/>
  <c r="P166" i="7"/>
  <c r="P164" i="7"/>
  <c r="P162" i="7"/>
  <c r="P160" i="7"/>
  <c r="P158" i="7"/>
  <c r="P156" i="7"/>
  <c r="P154" i="7"/>
  <c r="P152" i="7"/>
  <c r="P150" i="7"/>
  <c r="P148" i="7"/>
  <c r="P146" i="7"/>
  <c r="P144" i="7"/>
  <c r="P142" i="7"/>
  <c r="P140" i="7"/>
  <c r="P138" i="7"/>
  <c r="P136" i="7"/>
  <c r="P134" i="7"/>
  <c r="P132" i="7"/>
  <c r="P129" i="7"/>
  <c r="P127" i="7"/>
  <c r="P125" i="7"/>
  <c r="P123" i="7"/>
  <c r="P121" i="7"/>
  <c r="P119" i="7"/>
  <c r="P117" i="7"/>
  <c r="P115" i="7"/>
  <c r="P113" i="7"/>
  <c r="P111" i="7"/>
  <c r="P109" i="7"/>
  <c r="P107" i="7"/>
  <c r="P105" i="7"/>
  <c r="P103" i="7"/>
  <c r="P101" i="7"/>
  <c r="P99" i="7"/>
  <c r="P97" i="7"/>
  <c r="P95" i="7"/>
  <c r="P93" i="7"/>
  <c r="P91" i="7"/>
  <c r="P89" i="7"/>
  <c r="P87" i="7"/>
  <c r="P85" i="7"/>
  <c r="P83" i="7"/>
  <c r="P81" i="7"/>
  <c r="P79" i="7"/>
  <c r="P77" i="7"/>
  <c r="P75" i="7"/>
  <c r="P73" i="7"/>
  <c r="P71" i="7"/>
  <c r="P69" i="7"/>
  <c r="P67" i="7"/>
  <c r="P65" i="7"/>
  <c r="P63" i="7"/>
  <c r="P61" i="7"/>
  <c r="P59" i="7"/>
  <c r="P56" i="7"/>
  <c r="P54" i="7"/>
  <c r="P52" i="7"/>
  <c r="P50" i="7"/>
  <c r="P48" i="7"/>
  <c r="P46" i="7"/>
  <c r="P43" i="7"/>
  <c r="P130" i="7"/>
  <c r="P128" i="7"/>
  <c r="P126" i="7"/>
  <c r="P124" i="7"/>
  <c r="P122" i="7"/>
  <c r="P120" i="7"/>
  <c r="P118" i="7"/>
  <c r="P116" i="7"/>
  <c r="P114" i="7"/>
  <c r="P112" i="7"/>
  <c r="P110" i="7"/>
  <c r="P108" i="7"/>
  <c r="P106" i="7"/>
  <c r="P104" i="7"/>
  <c r="P102" i="7"/>
  <c r="P100" i="7"/>
  <c r="P98" i="7"/>
  <c r="P96" i="7"/>
  <c r="P94" i="7"/>
  <c r="P92" i="7"/>
  <c r="P90" i="7"/>
  <c r="P88" i="7"/>
  <c r="P86" i="7"/>
  <c r="P84" i="7"/>
  <c r="P82" i="7"/>
  <c r="P80" i="7"/>
  <c r="P78" i="7"/>
  <c r="P76" i="7"/>
  <c r="P74" i="7"/>
  <c r="P72" i="7"/>
  <c r="P70" i="7"/>
  <c r="P68" i="7"/>
  <c r="P66" i="7"/>
  <c r="P64" i="7"/>
  <c r="P62" i="7"/>
  <c r="P60" i="7"/>
  <c r="P58" i="7"/>
  <c r="P55" i="7"/>
  <c r="P53" i="7"/>
  <c r="P51" i="7"/>
  <c r="P49" i="7"/>
  <c r="P47" i="7"/>
  <c r="P40" i="7"/>
  <c r="P38" i="7"/>
  <c r="P33" i="7"/>
  <c r="P28" i="7"/>
  <c r="P26" i="7"/>
  <c r="P23" i="7"/>
  <c r="P21" i="7"/>
  <c r="P19" i="7"/>
  <c r="P44" i="7"/>
  <c r="P41" i="7"/>
  <c r="P37" i="7"/>
  <c r="P32" i="7"/>
  <c r="P29" i="7"/>
  <c r="P24" i="7"/>
  <c r="P42" i="7"/>
  <c r="P36" i="7"/>
  <c r="P30" i="7"/>
  <c r="P25" i="7"/>
  <c r="P22" i="7"/>
  <c r="P20" i="7"/>
  <c r="P18" i="7"/>
  <c r="P39" i="7"/>
  <c r="P35" i="7"/>
  <c r="P34" i="7"/>
  <c r="O35" i="8"/>
  <c r="N36" i="8"/>
  <c r="D14" i="3" s="1"/>
  <c r="R31" i="4"/>
  <c r="Q31" i="4"/>
  <c r="N5" i="6"/>
  <c r="N5" i="3" s="1"/>
  <c r="N10" i="3" s="1"/>
  <c r="M5" i="3"/>
  <c r="M10" i="3" s="1"/>
  <c r="P13" i="7"/>
  <c r="P11" i="7"/>
  <c r="P9" i="7"/>
  <c r="P6" i="7"/>
  <c r="P12" i="7"/>
  <c r="P10" i="7"/>
  <c r="P7" i="7"/>
  <c r="Q42" i="4"/>
  <c r="R42" i="4"/>
  <c r="N38" i="4"/>
  <c r="O38" i="4" s="1"/>
  <c r="P14" i="6"/>
  <c r="P15" i="6"/>
  <c r="P13" i="6"/>
  <c r="P11" i="6"/>
  <c r="P8" i="6"/>
  <c r="P12" i="6"/>
  <c r="P9" i="6"/>
  <c r="N50" i="4"/>
  <c r="O50" i="4" s="1"/>
  <c r="O46" i="4"/>
  <c r="P145" i="6" l="1"/>
  <c r="P141" i="6"/>
  <c r="P124" i="6"/>
  <c r="P108" i="6"/>
  <c r="P92" i="6"/>
  <c r="P76" i="6"/>
  <c r="P138" i="6"/>
  <c r="P123" i="6"/>
  <c r="P115" i="6"/>
  <c r="P107" i="6"/>
  <c r="P99" i="6"/>
  <c r="P91" i="6"/>
  <c r="P83" i="6"/>
  <c r="P75" i="6"/>
  <c r="P40" i="6"/>
  <c r="P31" i="6"/>
  <c r="P22" i="6"/>
  <c r="P67" i="6"/>
  <c r="P58" i="6"/>
  <c r="P50" i="6"/>
  <c r="P41" i="6"/>
  <c r="P32" i="6"/>
  <c r="P23" i="6"/>
  <c r="P68" i="6"/>
  <c r="P60" i="6"/>
  <c r="P51" i="6"/>
  <c r="P110" i="6"/>
  <c r="P125" i="6"/>
  <c r="P101" i="6"/>
  <c r="P42" i="6"/>
  <c r="P69" i="6"/>
  <c r="P43" i="6"/>
  <c r="P62" i="6"/>
  <c r="P151" i="6"/>
  <c r="P135" i="6"/>
  <c r="P118" i="6"/>
  <c r="P102" i="6"/>
  <c r="P86" i="6"/>
  <c r="P148" i="6"/>
  <c r="P131" i="6"/>
  <c r="P121" i="6"/>
  <c r="P113" i="6"/>
  <c r="P105" i="6"/>
  <c r="P97" i="6"/>
  <c r="P89" i="6"/>
  <c r="P81" i="6"/>
  <c r="P46" i="6"/>
  <c r="P38" i="6"/>
  <c r="P28" i="6"/>
  <c r="P73" i="6"/>
  <c r="P65" i="6"/>
  <c r="P56" i="6"/>
  <c r="P48" i="6"/>
  <c r="P39" i="6"/>
  <c r="P30" i="6"/>
  <c r="P21" i="6"/>
  <c r="P66" i="6"/>
  <c r="P57" i="6"/>
  <c r="P49" i="6"/>
  <c r="P126" i="6"/>
  <c r="P78" i="6"/>
  <c r="P109" i="6"/>
  <c r="P85" i="6"/>
  <c r="P34" i="6"/>
  <c r="P61" i="6"/>
  <c r="P35" i="6"/>
  <c r="P70" i="6"/>
  <c r="P20" i="6"/>
  <c r="P149" i="6"/>
  <c r="P132" i="6"/>
  <c r="P116" i="6"/>
  <c r="P100" i="6"/>
  <c r="P84" i="6"/>
  <c r="P146" i="6"/>
  <c r="P129" i="6"/>
  <c r="P119" i="6"/>
  <c r="P111" i="6"/>
  <c r="P103" i="6"/>
  <c r="P95" i="6"/>
  <c r="P87" i="6"/>
  <c r="P79" i="6"/>
  <c r="P44" i="6"/>
  <c r="P36" i="6"/>
  <c r="P26" i="6"/>
  <c r="P71" i="6"/>
  <c r="P63" i="6"/>
  <c r="P54" i="6"/>
  <c r="P45" i="6"/>
  <c r="P37" i="6"/>
  <c r="P27" i="6"/>
  <c r="P72" i="6"/>
  <c r="P64" i="6"/>
  <c r="P55" i="6"/>
  <c r="P47" i="6"/>
  <c r="P143" i="6"/>
  <c r="P94" i="6"/>
  <c r="P140" i="6"/>
  <c r="P117" i="6"/>
  <c r="P93" i="6"/>
  <c r="P77" i="6"/>
  <c r="P24" i="6"/>
  <c r="P52" i="6"/>
  <c r="P25" i="6"/>
  <c r="P53" i="6"/>
  <c r="P127" i="6"/>
  <c r="P136" i="6"/>
  <c r="P144" i="6"/>
  <c r="P74" i="6"/>
  <c r="P82" i="6"/>
  <c r="P90" i="6"/>
  <c r="P98" i="6"/>
  <c r="P106" i="6"/>
  <c r="P114" i="6"/>
  <c r="P122" i="6"/>
  <c r="P130" i="6"/>
  <c r="P139" i="6"/>
  <c r="P147" i="6"/>
  <c r="P133" i="6"/>
  <c r="P142" i="6"/>
  <c r="P150" i="6"/>
  <c r="P80" i="6"/>
  <c r="P88" i="6"/>
  <c r="P96" i="6"/>
  <c r="P104" i="6"/>
  <c r="P112" i="6"/>
  <c r="P120" i="6"/>
  <c r="P128" i="6"/>
  <c r="P137" i="6"/>
  <c r="D17" i="3"/>
  <c r="D18" i="3" s="1"/>
  <c r="I20" i="3" s="1"/>
  <c r="D40" i="5"/>
  <c r="C45" i="5" s="1"/>
  <c r="D41" i="5"/>
  <c r="C46" i="5" s="1"/>
  <c r="R46" i="4"/>
  <c r="Q46" i="4"/>
  <c r="R38" i="4"/>
  <c r="Q38" i="4"/>
  <c r="Q50" i="4"/>
  <c r="R50" i="4"/>
  <c r="A2011" i="11"/>
  <c r="A2010" i="11"/>
  <c r="A2009" i="11"/>
  <c r="A2008" i="11"/>
  <c r="A2007" i="11"/>
  <c r="A2006" i="11"/>
  <c r="A2005" i="11"/>
  <c r="A2004" i="11"/>
  <c r="A2003" i="11"/>
  <c r="A2002" i="11"/>
  <c r="A2001" i="11"/>
  <c r="A2000" i="11"/>
  <c r="A1999" i="11"/>
  <c r="A1998" i="11"/>
  <c r="A1997" i="11"/>
  <c r="A1996" i="11"/>
  <c r="A1995" i="11"/>
  <c r="A1994" i="11"/>
  <c r="A1993" i="11"/>
  <c r="A1992" i="11"/>
  <c r="A1991" i="11"/>
  <c r="A1990" i="11"/>
  <c r="A1989" i="11"/>
  <c r="A1988" i="11"/>
  <c r="A1987" i="11"/>
  <c r="A1986" i="11"/>
  <c r="A1985" i="11"/>
  <c r="A1984" i="11"/>
  <c r="A1983" i="11"/>
  <c r="A1982" i="11"/>
  <c r="A1981" i="11"/>
  <c r="A1980" i="11"/>
  <c r="A1979" i="11"/>
  <c r="A1978" i="11"/>
  <c r="A1977" i="11"/>
  <c r="A1976" i="11"/>
  <c r="A1975" i="11"/>
  <c r="A1974" i="11"/>
  <c r="A1973" i="11"/>
  <c r="A1972" i="11"/>
  <c r="A1971" i="11"/>
  <c r="A1970" i="11"/>
  <c r="A1969" i="11"/>
  <c r="A1968" i="11"/>
  <c r="A1967" i="11"/>
  <c r="A1966" i="11"/>
  <c r="A1965" i="11"/>
  <c r="A1964" i="11"/>
  <c r="A1963" i="11"/>
  <c r="A1962" i="11"/>
  <c r="A1961" i="11"/>
  <c r="A1960" i="11"/>
  <c r="A1959" i="11"/>
  <c r="A1958" i="11"/>
  <c r="A1957" i="11"/>
  <c r="A1956" i="11"/>
  <c r="A1955" i="11"/>
  <c r="A1954" i="11"/>
  <c r="A1953" i="11"/>
  <c r="A1952" i="11"/>
  <c r="A1951" i="11"/>
  <c r="A1950" i="11"/>
  <c r="A1949" i="11"/>
  <c r="A1948" i="11"/>
  <c r="A1947" i="11"/>
  <c r="A1946" i="11"/>
  <c r="A1945" i="11"/>
  <c r="A1944" i="11"/>
  <c r="A1943" i="11"/>
  <c r="A1942" i="11"/>
  <c r="A1941" i="11"/>
  <c r="A1940" i="11"/>
  <c r="A1939" i="11"/>
  <c r="A1938" i="11"/>
  <c r="A1937" i="11"/>
  <c r="A1936" i="11"/>
  <c r="A1935" i="11"/>
  <c r="A1934" i="11"/>
  <c r="A1933" i="11"/>
  <c r="A1932" i="11"/>
  <c r="A1931" i="11"/>
  <c r="A1930" i="11"/>
  <c r="A1929" i="11"/>
  <c r="A1928" i="11"/>
  <c r="A1927" i="11"/>
  <c r="A1926" i="11"/>
  <c r="A1925" i="11"/>
  <c r="A1924" i="11"/>
  <c r="A1923" i="11"/>
  <c r="A1922" i="11"/>
  <c r="A1921" i="11"/>
  <c r="A1920" i="11"/>
  <c r="A1919" i="11"/>
  <c r="A1918" i="11"/>
  <c r="A1917" i="11"/>
  <c r="A1916" i="11"/>
  <c r="A1915" i="11"/>
  <c r="A1914" i="11"/>
  <c r="A1913" i="11"/>
  <c r="A1912" i="11"/>
  <c r="A1911" i="11"/>
  <c r="A1910" i="11"/>
  <c r="A1909" i="11"/>
  <c r="A1908" i="11"/>
  <c r="A1907" i="11"/>
  <c r="A1906" i="11"/>
  <c r="A1905" i="11"/>
  <c r="A1904" i="11"/>
  <c r="A1903" i="11"/>
  <c r="A1902" i="11"/>
  <c r="A1901" i="11"/>
  <c r="A1900" i="11"/>
  <c r="A1899" i="11"/>
  <c r="A1898" i="11"/>
  <c r="A1897" i="11"/>
  <c r="A1896" i="11"/>
  <c r="A1895" i="11"/>
  <c r="A1894" i="11"/>
  <c r="A1893" i="11"/>
  <c r="A1892" i="11"/>
  <c r="A1891" i="11"/>
  <c r="A1890" i="11"/>
  <c r="A1889" i="11"/>
  <c r="A1888" i="11"/>
  <c r="A1887" i="11"/>
  <c r="A1886" i="11"/>
  <c r="A1885" i="11"/>
  <c r="A1884" i="11"/>
  <c r="A1883" i="11"/>
  <c r="A1882" i="11"/>
  <c r="A1881" i="11"/>
  <c r="A1880" i="11"/>
  <c r="A1879" i="11"/>
  <c r="A1878" i="11"/>
  <c r="A1877" i="11"/>
  <c r="A1876" i="11"/>
  <c r="A1875" i="11"/>
  <c r="A1874" i="11"/>
  <c r="A1873" i="11"/>
  <c r="A1872" i="11"/>
  <c r="A1871" i="11"/>
  <c r="A1870" i="11"/>
  <c r="A1869" i="11"/>
  <c r="A1868" i="11"/>
  <c r="A1867" i="11"/>
  <c r="A1866" i="11"/>
  <c r="A1865" i="11"/>
  <c r="A1864" i="11"/>
  <c r="A1863" i="11"/>
  <c r="A1862" i="11"/>
  <c r="A1861" i="11"/>
  <c r="A1860" i="11"/>
  <c r="A1859" i="11"/>
  <c r="A1858" i="11"/>
  <c r="A1857" i="11"/>
  <c r="A1856" i="11"/>
  <c r="A1855" i="11"/>
  <c r="A1854" i="11"/>
  <c r="A1853" i="11"/>
  <c r="A1852" i="11"/>
  <c r="A1851" i="11"/>
  <c r="A1850" i="11"/>
  <c r="A1849" i="11"/>
  <c r="A1848" i="11"/>
  <c r="A1847" i="11"/>
  <c r="A1846" i="11"/>
  <c r="A1845" i="11"/>
  <c r="A1844" i="11"/>
  <c r="A1843" i="11"/>
  <c r="A1842" i="11"/>
  <c r="A1841" i="11"/>
  <c r="A1840" i="11"/>
  <c r="A1839" i="11"/>
  <c r="A1838" i="11"/>
  <c r="A1837" i="11"/>
  <c r="A1836" i="11"/>
  <c r="A1835" i="11"/>
  <c r="A1834" i="11"/>
  <c r="A1833" i="11"/>
  <c r="A1832" i="11"/>
  <c r="A1831" i="11"/>
  <c r="A1830" i="11"/>
  <c r="A1829" i="11"/>
  <c r="A1828" i="11"/>
  <c r="A1827" i="11"/>
  <c r="A1826" i="11"/>
  <c r="A1825" i="11"/>
  <c r="A1824" i="11"/>
  <c r="A1823" i="11"/>
  <c r="A1822" i="11"/>
  <c r="A1821" i="11"/>
  <c r="A1820" i="11"/>
  <c r="A1819" i="11"/>
  <c r="A1818" i="11"/>
  <c r="A1817" i="11"/>
  <c r="A1816" i="11"/>
  <c r="A1815" i="11"/>
  <c r="A1814" i="11"/>
  <c r="A1813" i="11"/>
  <c r="A1812" i="11"/>
  <c r="A1811" i="11"/>
  <c r="A1810" i="11"/>
  <c r="A1809" i="11"/>
  <c r="A1808" i="11"/>
  <c r="A1807" i="11"/>
  <c r="A1806" i="11"/>
  <c r="A1805" i="11"/>
  <c r="A1804" i="11"/>
  <c r="A1803" i="11"/>
  <c r="A1802" i="11"/>
  <c r="A1801" i="11"/>
  <c r="A1800" i="11"/>
  <c r="A1799" i="11"/>
  <c r="A1798" i="11"/>
  <c r="A1797" i="11"/>
  <c r="A1796" i="11"/>
  <c r="A1795" i="11"/>
  <c r="A1794" i="11"/>
  <c r="A1793" i="11"/>
  <c r="A1792" i="11"/>
  <c r="A1791" i="11"/>
  <c r="A1790" i="11"/>
  <c r="A1789" i="11"/>
  <c r="A1788" i="11"/>
  <c r="A1787" i="11"/>
  <c r="A1786" i="11"/>
  <c r="A1785" i="11"/>
  <c r="A1784" i="11"/>
  <c r="A1783" i="11"/>
  <c r="A1782" i="11"/>
  <c r="A1781" i="11"/>
  <c r="A1780" i="11"/>
  <c r="A1779" i="11"/>
  <c r="A1778" i="11"/>
  <c r="A1777" i="11"/>
  <c r="A1776" i="11"/>
  <c r="A1775" i="11"/>
  <c r="A1774" i="11"/>
  <c r="A1773" i="11"/>
  <c r="A1772" i="11"/>
  <c r="A1771" i="11"/>
  <c r="A1770" i="11"/>
  <c r="A1769" i="11"/>
  <c r="A1768" i="11"/>
  <c r="A1767" i="11"/>
  <c r="A1766" i="11"/>
  <c r="A1765" i="11"/>
  <c r="A1764" i="11"/>
  <c r="A1763" i="11"/>
  <c r="A1762" i="11"/>
  <c r="A1761" i="11"/>
  <c r="A1760" i="11"/>
  <c r="A1759" i="11"/>
  <c r="A1758" i="11"/>
  <c r="A1757" i="11"/>
  <c r="A1756" i="11"/>
  <c r="A1755" i="11"/>
  <c r="A1754" i="11"/>
  <c r="A1753" i="11"/>
  <c r="A1752" i="11"/>
  <c r="A1751" i="11"/>
  <c r="A1750" i="11"/>
  <c r="A1749" i="11"/>
  <c r="A1748" i="11"/>
  <c r="A1747" i="11"/>
  <c r="A1746" i="11"/>
  <c r="A1745" i="11"/>
  <c r="A1744" i="11"/>
  <c r="A1743" i="11"/>
  <c r="A1742" i="11"/>
  <c r="A1741" i="11"/>
  <c r="A1740" i="11"/>
  <c r="A1739" i="11"/>
  <c r="A1738" i="11"/>
  <c r="A1737" i="11"/>
  <c r="A1736" i="11"/>
  <c r="A1735" i="11"/>
  <c r="A1734" i="11"/>
  <c r="A1733" i="11"/>
  <c r="A1732" i="11"/>
  <c r="A1731" i="11"/>
  <c r="A1730" i="11"/>
  <c r="A1729" i="11"/>
  <c r="A1728" i="11"/>
  <c r="A1727" i="11"/>
  <c r="A1726" i="11"/>
  <c r="A1725" i="11"/>
  <c r="A1724" i="11"/>
  <c r="A1723" i="11"/>
  <c r="A1722" i="11"/>
  <c r="A1721" i="11"/>
  <c r="A1720" i="11"/>
  <c r="A1719" i="11"/>
  <c r="A1718" i="11"/>
  <c r="A1717" i="11"/>
  <c r="A1716" i="11"/>
  <c r="A1715" i="11"/>
  <c r="A1714" i="11"/>
  <c r="A1713" i="11"/>
  <c r="A1712" i="11"/>
  <c r="A1711" i="11"/>
  <c r="A1710" i="11"/>
  <c r="A1709" i="11"/>
  <c r="A1708" i="11"/>
  <c r="A1707" i="11"/>
  <c r="A1706" i="11"/>
  <c r="A1705" i="11"/>
  <c r="A1704" i="11"/>
  <c r="A1703" i="11"/>
  <c r="A1702" i="11"/>
  <c r="A1701" i="11"/>
  <c r="A1700" i="11"/>
  <c r="A1699" i="11"/>
  <c r="A1698" i="11"/>
  <c r="A1697" i="11"/>
  <c r="A1696" i="11"/>
  <c r="A1695" i="11"/>
  <c r="A1694" i="11"/>
  <c r="A1693" i="11"/>
  <c r="A1692" i="11"/>
  <c r="A1691" i="11"/>
  <c r="A1690" i="11"/>
  <c r="A1689" i="11"/>
  <c r="A1688" i="11"/>
  <c r="A1687" i="11"/>
  <c r="A1686" i="11"/>
  <c r="A1685" i="11"/>
  <c r="A1684" i="11"/>
  <c r="A1683" i="11"/>
  <c r="A1682" i="11"/>
  <c r="A1681" i="11"/>
  <c r="A1680" i="11"/>
  <c r="A1679" i="11"/>
  <c r="A1678" i="11"/>
  <c r="A1677" i="11"/>
  <c r="A1676" i="11"/>
  <c r="A1675" i="11"/>
  <c r="A1674" i="11"/>
  <c r="A1673" i="11"/>
  <c r="A1672" i="11"/>
  <c r="A1671" i="11"/>
  <c r="A1670" i="11"/>
  <c r="A1669" i="11"/>
  <c r="A1668" i="11"/>
  <c r="A1667" i="11"/>
  <c r="A1666" i="11"/>
  <c r="A1665" i="11"/>
  <c r="A1664" i="11"/>
  <c r="A1663" i="11"/>
  <c r="A1662" i="11"/>
  <c r="A1661" i="11"/>
  <c r="A1660" i="11"/>
  <c r="A1659" i="11"/>
  <c r="A1658" i="11"/>
  <c r="A1657" i="11"/>
  <c r="A1656" i="11"/>
  <c r="A1655" i="11"/>
  <c r="A1654" i="11"/>
  <c r="A1653" i="11"/>
  <c r="A1652" i="11"/>
  <c r="A1651" i="11"/>
  <c r="A1650" i="11"/>
  <c r="A1649" i="11"/>
  <c r="A1648" i="11"/>
  <c r="A1647" i="11"/>
  <c r="A1646" i="11"/>
  <c r="A1645" i="11"/>
  <c r="A1644" i="11"/>
  <c r="A1643" i="11"/>
  <c r="A1642" i="11"/>
  <c r="A1641" i="11"/>
  <c r="A1640" i="11"/>
  <c r="A1639" i="11"/>
  <c r="A1638" i="11"/>
  <c r="A1637" i="11"/>
  <c r="A1636" i="11"/>
  <c r="A1635" i="11"/>
  <c r="A1634" i="11"/>
  <c r="A1633" i="11"/>
  <c r="A1632" i="11"/>
  <c r="A1631" i="11"/>
  <c r="A1630" i="11"/>
  <c r="A1629" i="11"/>
  <c r="A1628" i="11"/>
  <c r="A1627" i="11"/>
  <c r="A1626" i="11"/>
  <c r="A1625" i="11"/>
  <c r="A1624" i="11"/>
  <c r="A1623" i="11"/>
  <c r="A1622" i="11"/>
  <c r="A1621" i="11"/>
  <c r="A1620" i="11"/>
  <c r="A1619" i="11"/>
  <c r="A1618" i="11"/>
  <c r="A1617" i="11"/>
  <c r="A1616" i="11"/>
  <c r="A1615" i="11"/>
  <c r="A1614" i="11"/>
  <c r="A1613" i="11"/>
  <c r="A1612" i="11"/>
  <c r="A1611" i="11"/>
  <c r="A1610" i="11"/>
  <c r="A1609" i="11"/>
  <c r="A1608" i="11"/>
  <c r="A1607" i="11"/>
  <c r="A1606" i="11"/>
  <c r="A1605" i="11"/>
  <c r="A1604" i="11"/>
  <c r="A1603" i="11"/>
  <c r="A1602" i="11"/>
  <c r="A1601" i="11"/>
  <c r="A1600" i="11"/>
  <c r="A1599" i="11"/>
  <c r="A1598" i="11"/>
  <c r="A1597" i="11"/>
  <c r="A1596" i="11"/>
  <c r="A1595" i="11"/>
  <c r="A1594" i="11"/>
  <c r="A1593" i="11"/>
  <c r="A1592" i="11"/>
  <c r="A1591" i="11"/>
  <c r="A1590" i="11"/>
  <c r="A1589" i="11"/>
  <c r="A1588" i="11"/>
  <c r="A1587" i="11"/>
  <c r="A1586" i="11"/>
  <c r="A1585" i="11"/>
  <c r="A1584" i="11"/>
  <c r="A1583" i="11"/>
  <c r="A1582" i="11"/>
  <c r="A1581" i="11"/>
  <c r="A1580" i="11"/>
  <c r="A1579" i="11"/>
  <c r="A1578" i="11"/>
  <c r="A1577" i="11"/>
  <c r="A1576" i="11"/>
  <c r="A1575" i="11"/>
  <c r="A1574" i="11"/>
  <c r="A1573" i="11"/>
  <c r="A1572" i="11"/>
  <c r="A1571" i="11"/>
  <c r="A1570" i="11"/>
  <c r="A1569" i="11"/>
  <c r="A1568" i="11"/>
  <c r="A1567" i="11"/>
  <c r="A1566" i="11"/>
  <c r="A1565" i="11"/>
  <c r="A1564" i="11"/>
  <c r="A1563" i="11"/>
  <c r="A1562" i="11"/>
  <c r="A1561" i="11"/>
  <c r="A1560" i="11"/>
  <c r="A1559" i="11"/>
  <c r="A1558" i="11"/>
  <c r="A1557" i="11"/>
  <c r="A1556" i="11"/>
  <c r="A1555" i="11"/>
  <c r="A1554" i="11"/>
  <c r="A1553" i="11"/>
  <c r="A1552" i="11"/>
  <c r="A1551" i="11"/>
  <c r="A1550" i="11"/>
  <c r="A1549" i="11"/>
  <c r="A1548" i="11"/>
  <c r="A1547" i="11"/>
  <c r="A1546" i="11"/>
  <c r="A1545" i="11"/>
  <c r="A1544" i="11"/>
  <c r="A1543" i="11"/>
  <c r="A1542" i="11"/>
  <c r="A1541" i="11"/>
  <c r="A1540" i="11"/>
  <c r="A1539" i="11"/>
  <c r="A1538" i="11"/>
  <c r="A1537" i="11"/>
  <c r="A1536" i="11"/>
  <c r="A1535" i="11"/>
  <c r="A1534" i="11"/>
  <c r="A1533" i="11"/>
  <c r="A1532" i="11"/>
  <c r="A1531" i="11"/>
  <c r="A1530" i="11"/>
  <c r="A1529" i="11"/>
  <c r="A1528" i="11"/>
  <c r="A1527" i="11"/>
  <c r="A1526" i="11"/>
  <c r="A1525" i="11"/>
  <c r="A1524" i="11"/>
  <c r="A1523" i="11"/>
  <c r="A1522" i="11"/>
  <c r="A1521" i="11"/>
  <c r="A1520" i="11"/>
  <c r="A1519" i="11"/>
  <c r="A1518" i="11"/>
  <c r="A1517" i="11"/>
  <c r="A1516" i="11"/>
  <c r="A1515" i="11"/>
  <c r="A1514" i="11"/>
  <c r="A1513" i="11"/>
  <c r="A1512" i="11"/>
  <c r="A1511" i="11"/>
  <c r="A1510" i="11"/>
  <c r="A1509" i="11"/>
  <c r="A1508" i="11"/>
  <c r="A1507" i="11"/>
  <c r="A1506" i="11"/>
  <c r="A1505" i="11"/>
  <c r="A1504" i="11"/>
  <c r="A1503" i="11"/>
  <c r="A1502" i="11"/>
  <c r="A1501" i="11"/>
  <c r="A1500" i="11"/>
  <c r="A1499" i="11"/>
  <c r="A1498" i="11"/>
  <c r="A1497" i="11"/>
  <c r="A1496" i="11"/>
  <c r="A1495" i="11"/>
  <c r="A1494" i="11"/>
  <c r="A1493" i="11"/>
  <c r="A1492" i="11"/>
  <c r="A1491" i="11"/>
  <c r="A1490" i="11"/>
  <c r="A1489" i="11"/>
  <c r="A1488" i="11"/>
  <c r="A1487" i="11"/>
  <c r="A1486" i="11"/>
  <c r="A1485" i="11"/>
  <c r="A1484" i="11"/>
  <c r="A1483" i="11"/>
  <c r="A1482" i="11"/>
  <c r="A1481" i="11"/>
  <c r="A1480" i="11"/>
  <c r="A1479" i="11"/>
  <c r="A1478" i="11"/>
  <c r="A1477" i="11"/>
  <c r="A1476" i="11"/>
  <c r="A1475" i="11"/>
  <c r="A1474" i="11"/>
  <c r="A1473" i="11"/>
  <c r="A1472" i="11"/>
  <c r="A1471" i="11"/>
  <c r="A1470" i="11"/>
  <c r="A1469" i="11"/>
  <c r="A1468" i="11"/>
  <c r="A1467" i="11"/>
  <c r="A1466" i="11"/>
  <c r="A1465" i="11"/>
  <c r="A1464" i="11"/>
  <c r="A1463" i="11"/>
  <c r="A1462" i="11"/>
  <c r="A1461" i="11"/>
  <c r="A1460" i="11"/>
  <c r="A1459" i="11"/>
  <c r="A1458" i="11"/>
  <c r="A1457" i="11"/>
  <c r="A1456" i="11"/>
  <c r="A1455" i="11"/>
  <c r="A1454" i="11"/>
  <c r="A1453" i="11"/>
  <c r="A1452" i="11"/>
  <c r="A1451" i="11"/>
  <c r="A1450" i="11"/>
  <c r="A1449" i="11"/>
  <c r="A1448" i="11"/>
  <c r="A1447" i="11"/>
  <c r="A1446" i="11"/>
  <c r="A1445" i="11"/>
  <c r="A1444" i="11"/>
  <c r="A1443" i="11"/>
  <c r="A1442" i="11"/>
  <c r="A1441" i="11"/>
  <c r="A1440" i="11"/>
  <c r="A1439" i="11"/>
  <c r="A1438" i="11"/>
  <c r="A1437" i="11"/>
  <c r="A1436" i="11"/>
  <c r="A1435" i="11"/>
  <c r="A1434" i="11"/>
  <c r="A1433" i="11"/>
  <c r="A1432" i="11"/>
  <c r="A1431" i="11"/>
  <c r="A1430" i="11"/>
  <c r="A1429" i="11"/>
  <c r="A1428" i="11"/>
  <c r="A1427" i="11"/>
  <c r="A1426" i="11"/>
  <c r="A1425" i="11"/>
  <c r="A1424" i="11"/>
  <c r="A1423" i="11"/>
  <c r="A1422" i="11"/>
  <c r="A1421" i="11"/>
  <c r="A1420" i="11"/>
  <c r="A1419" i="11"/>
  <c r="A1418" i="11"/>
  <c r="A1417" i="11"/>
  <c r="A1416" i="11"/>
  <c r="A1415" i="11"/>
  <c r="A1414" i="11"/>
  <c r="A1413" i="11"/>
  <c r="A1412" i="11"/>
  <c r="A1411" i="11"/>
  <c r="A1410" i="11"/>
  <c r="A1409" i="11"/>
  <c r="A1408" i="11"/>
  <c r="A1407" i="11"/>
  <c r="A1406" i="11"/>
  <c r="A1405" i="11"/>
  <c r="A1404" i="11"/>
  <c r="A1403" i="11"/>
  <c r="A1402" i="11"/>
  <c r="A1401" i="11"/>
  <c r="A1400" i="11"/>
  <c r="A1399" i="11"/>
  <c r="A1398" i="11"/>
  <c r="A1397" i="11"/>
  <c r="A1396" i="11"/>
  <c r="A1395" i="11"/>
  <c r="A1394" i="11"/>
  <c r="A1393" i="11"/>
  <c r="A1392" i="11"/>
  <c r="A1391" i="11"/>
  <c r="A1390" i="11"/>
  <c r="A1389" i="11"/>
  <c r="A1388" i="11"/>
  <c r="A1387" i="11"/>
  <c r="A1386" i="11"/>
  <c r="A1385" i="11"/>
  <c r="A1384" i="11"/>
  <c r="A1383" i="11"/>
  <c r="A1382" i="11"/>
  <c r="A1381" i="11"/>
  <c r="A1380" i="11"/>
  <c r="A1379" i="11"/>
  <c r="A1378" i="11"/>
  <c r="A1377" i="11"/>
  <c r="A1376" i="11"/>
  <c r="A1375" i="11"/>
  <c r="A1374" i="11"/>
  <c r="A1373" i="11"/>
  <c r="A1372" i="11"/>
  <c r="A1371" i="11"/>
  <c r="A1370" i="11"/>
  <c r="A1369" i="11"/>
  <c r="A1368" i="11"/>
  <c r="A1367" i="11"/>
  <c r="A1366" i="11"/>
  <c r="A1365" i="11"/>
  <c r="A1364" i="11"/>
  <c r="A1363" i="11"/>
  <c r="A1362" i="11"/>
  <c r="A1361" i="11"/>
  <c r="A1360" i="11"/>
  <c r="A1359" i="11"/>
  <c r="A1358" i="11"/>
  <c r="A1357" i="11"/>
  <c r="A1356" i="11"/>
  <c r="A1355" i="11"/>
  <c r="A1354" i="11"/>
  <c r="A1353" i="11"/>
  <c r="A1352" i="11"/>
  <c r="A1351" i="11"/>
  <c r="A1350" i="11"/>
  <c r="A1349" i="11"/>
  <c r="A1348" i="11"/>
  <c r="A1347" i="11"/>
  <c r="A1346" i="11"/>
  <c r="A1345" i="11"/>
  <c r="A1344" i="11"/>
  <c r="A1343" i="11"/>
  <c r="A1342" i="11"/>
  <c r="A1341" i="11"/>
  <c r="A1340" i="11"/>
  <c r="A1339" i="11"/>
  <c r="A1338" i="11"/>
  <c r="A1337" i="11"/>
  <c r="A1336" i="11"/>
  <c r="A1335" i="11"/>
  <c r="A1334" i="11"/>
  <c r="A1333" i="11"/>
  <c r="A1332" i="11"/>
  <c r="A1331" i="11"/>
  <c r="A1330" i="11"/>
  <c r="A1329" i="11"/>
  <c r="A1328" i="11"/>
  <c r="A1327" i="11"/>
  <c r="A1326" i="11"/>
  <c r="A1325" i="11"/>
  <c r="A1324" i="11"/>
  <c r="A1323" i="11"/>
  <c r="A1322" i="11"/>
  <c r="A1321" i="11"/>
  <c r="A1320" i="11"/>
  <c r="A1319" i="11"/>
  <c r="A1318" i="11"/>
  <c r="A1317" i="11"/>
  <c r="A1316" i="11"/>
  <c r="A1315" i="11"/>
  <c r="A1314" i="11"/>
  <c r="A1313" i="11"/>
  <c r="A1312" i="11"/>
  <c r="A1311" i="11"/>
  <c r="A1310" i="11"/>
  <c r="A1309" i="11"/>
  <c r="A1308" i="11"/>
  <c r="A1307" i="11"/>
  <c r="A1306" i="11"/>
  <c r="A1305" i="11"/>
  <c r="A1304" i="11"/>
  <c r="A1303" i="11"/>
  <c r="A1302" i="11"/>
  <c r="A1301" i="11"/>
  <c r="A1300" i="11"/>
  <c r="A1299" i="11"/>
  <c r="A1298" i="11"/>
  <c r="A1297" i="11"/>
  <c r="A1296" i="11"/>
  <c r="A1295" i="11"/>
  <c r="A1294" i="11"/>
  <c r="A1293" i="11"/>
  <c r="A1292" i="11"/>
  <c r="A1291" i="11"/>
  <c r="A1290" i="11"/>
  <c r="A1289" i="11"/>
  <c r="A1288" i="11"/>
  <c r="A1287" i="11"/>
  <c r="A1286" i="11"/>
  <c r="A1285" i="11"/>
  <c r="A1284" i="11"/>
  <c r="A1283" i="11"/>
  <c r="A1282" i="11"/>
  <c r="A1281" i="11"/>
  <c r="A1280" i="11"/>
  <c r="A1279" i="11"/>
  <c r="A1278" i="11"/>
  <c r="A1277" i="11"/>
  <c r="A1276" i="11"/>
  <c r="A1275" i="11"/>
  <c r="A1274" i="11"/>
  <c r="A1273" i="11"/>
  <c r="A1272" i="11"/>
  <c r="A1271" i="11"/>
  <c r="A1270" i="11"/>
  <c r="A1269" i="11"/>
  <c r="A1268" i="11"/>
  <c r="A1267" i="11"/>
  <c r="A1266" i="11"/>
  <c r="A1265" i="11"/>
  <c r="A1264" i="11"/>
  <c r="A1263" i="11"/>
  <c r="A1262" i="11"/>
  <c r="A1261" i="11"/>
  <c r="A1260" i="11"/>
  <c r="A1259" i="11"/>
  <c r="A1258" i="11"/>
  <c r="A1257" i="11"/>
  <c r="A1256" i="11"/>
  <c r="A1255" i="11"/>
  <c r="A1254" i="11"/>
  <c r="A1253" i="11"/>
  <c r="A1252" i="11"/>
  <c r="A1251" i="11"/>
  <c r="A1250" i="11"/>
  <c r="A1249" i="11"/>
  <c r="A1248" i="11"/>
  <c r="A1247" i="11"/>
  <c r="A1246" i="11"/>
  <c r="A1245" i="11"/>
  <c r="A1244" i="11"/>
  <c r="A1243" i="11"/>
  <c r="A1242" i="11"/>
  <c r="A1241" i="11"/>
  <c r="A1240" i="11"/>
  <c r="A1239" i="11"/>
  <c r="A1238" i="11"/>
  <c r="A1237" i="11"/>
  <c r="A1236" i="11"/>
  <c r="A1235" i="11"/>
  <c r="A1234" i="11"/>
  <c r="A1233" i="11"/>
  <c r="A1232" i="11"/>
  <c r="A1231" i="11"/>
  <c r="A1230" i="11"/>
  <c r="A1229" i="11"/>
  <c r="A1228" i="11"/>
  <c r="A1227" i="11"/>
  <c r="A1226" i="11"/>
  <c r="A1225" i="11"/>
  <c r="A1224" i="11"/>
  <c r="A1223" i="11"/>
  <c r="A1222" i="11"/>
  <c r="A1221" i="11"/>
  <c r="A1220" i="11"/>
  <c r="A1219" i="11"/>
  <c r="A1218" i="11"/>
  <c r="A1217" i="11"/>
  <c r="A1216" i="11"/>
  <c r="A1215" i="11"/>
  <c r="A1214" i="11"/>
  <c r="A1213" i="11"/>
  <c r="A1212" i="11"/>
  <c r="A1211" i="11"/>
  <c r="A1210" i="11"/>
  <c r="A1209" i="11"/>
  <c r="A1208" i="11"/>
  <c r="A1207" i="11"/>
  <c r="A1206" i="11"/>
  <c r="A1205" i="11"/>
  <c r="A1204" i="11"/>
  <c r="A1203" i="11"/>
  <c r="A1202" i="11"/>
  <c r="A1201" i="11"/>
  <c r="A1200" i="11"/>
  <c r="A1199" i="11"/>
  <c r="A1198" i="11"/>
  <c r="A1197" i="11"/>
  <c r="A1196" i="11"/>
  <c r="A1195" i="11"/>
  <c r="A1194" i="11"/>
  <c r="A1193" i="11"/>
  <c r="A1192" i="11"/>
  <c r="A1191" i="11"/>
  <c r="A1190" i="11"/>
  <c r="A1189" i="11"/>
  <c r="A1188" i="11"/>
  <c r="A1187" i="11"/>
  <c r="A1186" i="11"/>
  <c r="A1185" i="11"/>
  <c r="A1184" i="11"/>
  <c r="A1183" i="11"/>
  <c r="A1182" i="11"/>
  <c r="A1181" i="11"/>
  <c r="A1180" i="11"/>
  <c r="A1179" i="11"/>
  <c r="A1178" i="11"/>
  <c r="A1177" i="11"/>
  <c r="A1176" i="11"/>
  <c r="A1175" i="11"/>
  <c r="A1174" i="11"/>
  <c r="A1173" i="11"/>
  <c r="A1172" i="11"/>
  <c r="A1171" i="11"/>
  <c r="A1170" i="11"/>
  <c r="A1169" i="11"/>
  <c r="A1168" i="11"/>
  <c r="A1167" i="11"/>
  <c r="A1166" i="11"/>
  <c r="A1165" i="11"/>
  <c r="A1164" i="11"/>
  <c r="A1163" i="11"/>
  <c r="A1162" i="11"/>
  <c r="A1161" i="11"/>
  <c r="A1160" i="11"/>
  <c r="A1159" i="11"/>
  <c r="A1158" i="11"/>
  <c r="A1157" i="11"/>
  <c r="A1156" i="11"/>
  <c r="A1155" i="11"/>
  <c r="A1154" i="11"/>
  <c r="A1153" i="11"/>
  <c r="A1152" i="11"/>
  <c r="A1151" i="11"/>
  <c r="A1150" i="11"/>
  <c r="A1149" i="11"/>
  <c r="A1148" i="11"/>
  <c r="A1147" i="11"/>
  <c r="A1146" i="11"/>
  <c r="A1145" i="11"/>
  <c r="A1144" i="11"/>
  <c r="A1143" i="11"/>
  <c r="A1142" i="11"/>
  <c r="A1141" i="11"/>
  <c r="A1140" i="11"/>
  <c r="A1139" i="11"/>
  <c r="A1138" i="11"/>
  <c r="A1137" i="11"/>
  <c r="A1136" i="11"/>
  <c r="A1135" i="11"/>
  <c r="A1134" i="11"/>
  <c r="A1133" i="11"/>
  <c r="A1132" i="11"/>
  <c r="A1131" i="11"/>
  <c r="A1130" i="11"/>
  <c r="A1129" i="11"/>
  <c r="A1128" i="11"/>
  <c r="A1127" i="11"/>
  <c r="A1126" i="11"/>
  <c r="A1125" i="11"/>
  <c r="A1124" i="11"/>
  <c r="A1123" i="11"/>
  <c r="A1122" i="11"/>
  <c r="A1121" i="11"/>
  <c r="A1120" i="11"/>
  <c r="A1119" i="11"/>
  <c r="A1118" i="11"/>
  <c r="A1117" i="11"/>
  <c r="A1116" i="11"/>
  <c r="A1115" i="11"/>
  <c r="A1114" i="11"/>
  <c r="A1113" i="11"/>
  <c r="A1112" i="11"/>
  <c r="A1111" i="11"/>
  <c r="A1110" i="11"/>
  <c r="A1109" i="11"/>
  <c r="A1108" i="11"/>
  <c r="A1107" i="11"/>
  <c r="A1106" i="11"/>
  <c r="A1105" i="11"/>
  <c r="A1104" i="11"/>
  <c r="A1103" i="11"/>
  <c r="A1102" i="11"/>
  <c r="A1101" i="11"/>
  <c r="A1100" i="11"/>
  <c r="A1099" i="11"/>
  <c r="A1098" i="11"/>
  <c r="A1097" i="11"/>
  <c r="A1096" i="11"/>
  <c r="A1095" i="11"/>
  <c r="A1094" i="11"/>
  <c r="A1093" i="11"/>
  <c r="A1092" i="11"/>
  <c r="A1091" i="11"/>
  <c r="A1090" i="11"/>
  <c r="A1089" i="11"/>
  <c r="A1088" i="11"/>
  <c r="A1087" i="11"/>
  <c r="A1086" i="11"/>
  <c r="A1085" i="11"/>
  <c r="A1084" i="11"/>
  <c r="A1083" i="11"/>
  <c r="A1082" i="11"/>
  <c r="A1081" i="11"/>
  <c r="A1080" i="11"/>
  <c r="A1079" i="11"/>
  <c r="A1078" i="11"/>
  <c r="A1077" i="11"/>
  <c r="A1076" i="11"/>
  <c r="A1075" i="11"/>
  <c r="A1074" i="11"/>
  <c r="A1073" i="11"/>
  <c r="A1072" i="11"/>
  <c r="A1071" i="11"/>
  <c r="A1070" i="11"/>
  <c r="A1069" i="11"/>
  <c r="A1068" i="11"/>
  <c r="A1067" i="11"/>
  <c r="A1066" i="11"/>
  <c r="A1065" i="11"/>
  <c r="A1064" i="11"/>
  <c r="A1063" i="11"/>
  <c r="A1062" i="11"/>
  <c r="A1061" i="11"/>
  <c r="A1060" i="11"/>
  <c r="A1059" i="11"/>
  <c r="A1058" i="11"/>
  <c r="A1057" i="11"/>
  <c r="A1056" i="11"/>
  <c r="A1055" i="11"/>
  <c r="A1054" i="11"/>
  <c r="A1053" i="11"/>
  <c r="A1052" i="11"/>
  <c r="A1051" i="11"/>
  <c r="A1050" i="11"/>
  <c r="A1049" i="11"/>
  <c r="A1048" i="11"/>
  <c r="A1047" i="11"/>
  <c r="A1046" i="11"/>
  <c r="A1045" i="11"/>
  <c r="A1044" i="11"/>
  <c r="A1043" i="11"/>
  <c r="A1042" i="11"/>
  <c r="A1041" i="11"/>
  <c r="A1040" i="11"/>
  <c r="A1039" i="11"/>
  <c r="A1038" i="11"/>
  <c r="A1037" i="11"/>
  <c r="A1036" i="11"/>
  <c r="A1035" i="11"/>
  <c r="A1034" i="11"/>
  <c r="A1033" i="11"/>
  <c r="A1032" i="11"/>
  <c r="A1031" i="11"/>
  <c r="A1030" i="11"/>
  <c r="A1029" i="11"/>
  <c r="A1028" i="11"/>
  <c r="A1027" i="11"/>
  <c r="A1026" i="11"/>
  <c r="A1025" i="11"/>
  <c r="A1024" i="11"/>
  <c r="A1023" i="11"/>
  <c r="A1022" i="11"/>
  <c r="A1021" i="11"/>
  <c r="A1020" i="11"/>
  <c r="A1019" i="11"/>
  <c r="A1018" i="11"/>
  <c r="A1017" i="11"/>
  <c r="A1016" i="11"/>
  <c r="A1015" i="11"/>
  <c r="A1014" i="11"/>
  <c r="A1013" i="11"/>
  <c r="A1012" i="11"/>
  <c r="A1011" i="11"/>
  <c r="A1010" i="11"/>
  <c r="A1009" i="11"/>
  <c r="A1008" i="11"/>
  <c r="A1007" i="11"/>
  <c r="A1006" i="11"/>
  <c r="A1005" i="11"/>
  <c r="A1004" i="11"/>
  <c r="A1003" i="11"/>
  <c r="A1002" i="11"/>
  <c r="A1001" i="11"/>
  <c r="A1000" i="11"/>
  <c r="A999" i="11"/>
  <c r="A998" i="11"/>
  <c r="A997" i="11"/>
  <c r="A996" i="11"/>
  <c r="A995" i="11"/>
  <c r="A994" i="11"/>
  <c r="A993" i="11"/>
  <c r="A992" i="11"/>
  <c r="A991" i="11"/>
  <c r="A990" i="11"/>
  <c r="A989" i="11"/>
  <c r="A988" i="11"/>
  <c r="A987" i="11"/>
  <c r="A986" i="11"/>
  <c r="A985" i="11"/>
  <c r="A984" i="11"/>
  <c r="A983" i="11"/>
  <c r="A982" i="11"/>
  <c r="A981" i="11"/>
  <c r="A980" i="11"/>
  <c r="A979" i="11"/>
  <c r="A978" i="11"/>
  <c r="A977" i="11"/>
  <c r="A976" i="11"/>
  <c r="A975" i="11"/>
  <c r="A974" i="11"/>
  <c r="A973" i="11"/>
  <c r="A972" i="11"/>
  <c r="A971" i="11"/>
  <c r="A970" i="11"/>
  <c r="A969" i="11"/>
  <c r="A968" i="11"/>
  <c r="A967" i="11"/>
  <c r="A966" i="11"/>
  <c r="A965" i="11"/>
  <c r="A964" i="11"/>
  <c r="A963" i="11"/>
  <c r="A962" i="11"/>
  <c r="A961" i="11"/>
  <c r="A960" i="11"/>
  <c r="A959" i="11"/>
  <c r="A958" i="11"/>
  <c r="A957" i="11"/>
  <c r="A956" i="11"/>
  <c r="A955" i="11"/>
  <c r="A954" i="11"/>
  <c r="A953" i="11"/>
  <c r="A952" i="11"/>
  <c r="A951" i="11"/>
  <c r="A950" i="11"/>
  <c r="A949" i="11"/>
  <c r="A948" i="11"/>
  <c r="A947" i="11"/>
  <c r="A946" i="11"/>
  <c r="A945" i="11"/>
  <c r="A944" i="11"/>
  <c r="A943" i="11"/>
  <c r="A942" i="11"/>
  <c r="A941" i="11"/>
  <c r="A940" i="11"/>
  <c r="A939" i="11"/>
  <c r="A938" i="11"/>
  <c r="A937" i="11"/>
  <c r="A936" i="11"/>
  <c r="A935" i="11"/>
  <c r="A934" i="11"/>
  <c r="A933" i="11"/>
  <c r="A932" i="11"/>
  <c r="A931" i="11"/>
  <c r="A930" i="11"/>
  <c r="A929" i="11"/>
  <c r="A928" i="11"/>
  <c r="A927" i="11"/>
  <c r="A926" i="11"/>
  <c r="A925" i="11"/>
  <c r="A924" i="11"/>
  <c r="A923" i="11"/>
  <c r="A922" i="11"/>
  <c r="A921" i="11"/>
  <c r="A920" i="11"/>
  <c r="A919" i="11"/>
  <c r="A918" i="11"/>
  <c r="A917" i="11"/>
  <c r="A916" i="11"/>
  <c r="A915" i="11"/>
  <c r="A914" i="11"/>
  <c r="A913" i="11"/>
  <c r="A912" i="11"/>
  <c r="A911" i="11"/>
  <c r="A910" i="11"/>
  <c r="A909" i="11"/>
  <c r="A908" i="11"/>
  <c r="A907" i="11"/>
  <c r="A906" i="11"/>
  <c r="A905" i="11"/>
  <c r="A904" i="11"/>
  <c r="A903" i="11"/>
  <c r="A902" i="11"/>
  <c r="A901" i="11"/>
  <c r="A900" i="11"/>
  <c r="A899" i="11"/>
  <c r="A898" i="11"/>
  <c r="A897" i="11"/>
  <c r="A896" i="11"/>
  <c r="A895" i="11"/>
  <c r="A894" i="11"/>
  <c r="A893" i="11"/>
  <c r="A892" i="11"/>
  <c r="A891" i="11"/>
  <c r="A890" i="11"/>
  <c r="A889" i="11"/>
  <c r="A888" i="11"/>
  <c r="A887" i="11"/>
  <c r="A886" i="11"/>
  <c r="A885" i="11"/>
  <c r="A884" i="11"/>
  <c r="A883" i="11"/>
  <c r="A882" i="11"/>
  <c r="A881" i="11"/>
  <c r="A880" i="11"/>
  <c r="A879" i="11"/>
  <c r="A878" i="11"/>
  <c r="A877" i="11"/>
  <c r="A876" i="11"/>
  <c r="A875" i="11"/>
  <c r="A874" i="11"/>
  <c r="A873" i="11"/>
  <c r="A872" i="11"/>
  <c r="A871" i="11"/>
  <c r="A870" i="11"/>
  <c r="A869" i="11"/>
  <c r="A868" i="11"/>
  <c r="A867" i="11"/>
  <c r="A866" i="11"/>
  <c r="A865" i="11"/>
  <c r="A864" i="11"/>
  <c r="A863" i="11"/>
  <c r="A862" i="11"/>
  <c r="A861" i="11"/>
  <c r="A860" i="11"/>
  <c r="A859" i="11"/>
  <c r="A858" i="11"/>
  <c r="A857" i="11"/>
  <c r="A856" i="11"/>
  <c r="A855" i="11"/>
  <c r="A854" i="11"/>
  <c r="A853" i="11"/>
  <c r="A852" i="11"/>
  <c r="A851" i="11"/>
  <c r="A850" i="11"/>
  <c r="A849" i="11"/>
  <c r="A848" i="11"/>
  <c r="A847" i="11"/>
  <c r="A846" i="11"/>
  <c r="A845" i="11"/>
  <c r="A844" i="11"/>
  <c r="A843" i="11"/>
  <c r="A842" i="11"/>
  <c r="A841" i="11"/>
  <c r="A840" i="11"/>
  <c r="A839" i="11"/>
  <c r="A838" i="11"/>
  <c r="A837" i="11"/>
  <c r="A836" i="11"/>
  <c r="A835" i="11"/>
  <c r="A834" i="11"/>
  <c r="A833" i="11"/>
  <c r="A832" i="11"/>
  <c r="A831" i="11"/>
  <c r="A830" i="11"/>
  <c r="A829" i="11"/>
  <c r="A828" i="11"/>
  <c r="A827" i="11"/>
  <c r="A826" i="11"/>
  <c r="A825" i="11"/>
  <c r="A824" i="11"/>
  <c r="A823" i="11"/>
  <c r="A822" i="11"/>
  <c r="A821" i="11"/>
  <c r="A820" i="11"/>
  <c r="A819" i="11"/>
  <c r="A818" i="11"/>
  <c r="A817" i="11"/>
  <c r="A816" i="11"/>
  <c r="A815" i="11"/>
  <c r="A814" i="11"/>
  <c r="A813" i="11"/>
  <c r="A812" i="11"/>
  <c r="A811" i="11"/>
  <c r="A810" i="11"/>
  <c r="A809" i="11"/>
  <c r="A808" i="11"/>
  <c r="A807" i="11"/>
  <c r="A806" i="11"/>
  <c r="A805" i="11"/>
  <c r="A804" i="11"/>
  <c r="A803" i="11"/>
  <c r="A802" i="11"/>
  <c r="A801" i="11"/>
  <c r="A800" i="11"/>
  <c r="A799" i="11"/>
  <c r="A798" i="11"/>
  <c r="A797" i="11"/>
  <c r="A796" i="11"/>
  <c r="A795" i="11"/>
  <c r="A794" i="11"/>
  <c r="A793" i="11"/>
  <c r="A792" i="11"/>
  <c r="A791" i="11"/>
  <c r="A790" i="11"/>
  <c r="A789" i="11"/>
  <c r="A788" i="11"/>
  <c r="A787" i="11"/>
  <c r="A786" i="11"/>
  <c r="A785" i="11"/>
  <c r="A784" i="11"/>
  <c r="A783" i="11"/>
  <c r="A782" i="11"/>
  <c r="A781" i="11"/>
  <c r="A780" i="11"/>
  <c r="A779" i="11"/>
  <c r="A778" i="11"/>
  <c r="A777" i="11"/>
  <c r="A776" i="11"/>
  <c r="A775" i="11"/>
  <c r="A774" i="11"/>
  <c r="A773" i="11"/>
  <c r="A772" i="11"/>
  <c r="A771" i="11"/>
  <c r="A770" i="11"/>
  <c r="A769" i="11"/>
  <c r="A768" i="11"/>
  <c r="A767" i="11"/>
  <c r="A766" i="11"/>
  <c r="A765" i="11"/>
  <c r="A764" i="11"/>
  <c r="A763" i="11"/>
  <c r="A762" i="11"/>
  <c r="A761" i="11"/>
  <c r="A760" i="11"/>
  <c r="A759" i="11"/>
  <c r="A758" i="11"/>
  <c r="A757" i="11"/>
  <c r="A756" i="11"/>
  <c r="A755" i="11"/>
  <c r="A754" i="11"/>
  <c r="A753" i="11"/>
  <c r="A752" i="11"/>
  <c r="A751" i="11"/>
  <c r="A750" i="11"/>
  <c r="A749" i="11"/>
  <c r="A748" i="11"/>
  <c r="A747" i="11"/>
  <c r="A746" i="11"/>
  <c r="A745" i="11"/>
  <c r="A744" i="11"/>
  <c r="A743" i="11"/>
  <c r="A742" i="11"/>
  <c r="A741" i="11"/>
  <c r="A740" i="11"/>
  <c r="A739" i="11"/>
  <c r="A738" i="11"/>
  <c r="A737" i="11"/>
  <c r="A736" i="11"/>
  <c r="A735" i="11"/>
  <c r="A734" i="11"/>
  <c r="A733" i="11"/>
  <c r="A732" i="11"/>
  <c r="A731" i="11"/>
  <c r="A730" i="11"/>
  <c r="A729" i="11"/>
  <c r="A728" i="11"/>
  <c r="A727" i="11"/>
  <c r="A726" i="11"/>
  <c r="A725" i="11"/>
  <c r="A724" i="11"/>
  <c r="A723" i="11"/>
  <c r="A722" i="11"/>
  <c r="A721" i="11"/>
  <c r="A720" i="11"/>
  <c r="A719" i="11"/>
  <c r="A718" i="11"/>
  <c r="A717" i="11"/>
  <c r="A716" i="11"/>
  <c r="A715" i="11"/>
  <c r="A714" i="11"/>
  <c r="A713" i="11"/>
  <c r="A712" i="11"/>
  <c r="A711" i="11"/>
  <c r="A710" i="11"/>
  <c r="A709" i="11"/>
  <c r="A708" i="11"/>
  <c r="A707" i="11"/>
  <c r="A706" i="11"/>
  <c r="A705" i="11"/>
  <c r="A704" i="11"/>
  <c r="A703" i="11"/>
  <c r="A702" i="11"/>
  <c r="A701" i="11"/>
  <c r="A700" i="11"/>
  <c r="A699" i="11"/>
  <c r="A698" i="11"/>
  <c r="A697" i="11"/>
  <c r="A696" i="11"/>
  <c r="A695" i="11"/>
  <c r="A694" i="11"/>
  <c r="A693" i="11"/>
  <c r="A692" i="11"/>
  <c r="A691" i="11"/>
  <c r="A690" i="11"/>
  <c r="A689" i="11"/>
  <c r="A688" i="11"/>
  <c r="A687" i="11"/>
  <c r="A686" i="11"/>
  <c r="A685" i="11"/>
  <c r="A684" i="11"/>
  <c r="A683" i="11"/>
  <c r="A682" i="11"/>
  <c r="A681" i="11"/>
  <c r="A680" i="11"/>
  <c r="A679" i="11"/>
  <c r="A678" i="11"/>
  <c r="A677" i="11"/>
  <c r="A676" i="11"/>
  <c r="A675" i="11"/>
  <c r="A674" i="11"/>
  <c r="A673" i="11"/>
  <c r="A672" i="11"/>
  <c r="A671" i="11"/>
  <c r="A670" i="11"/>
  <c r="A669" i="11"/>
  <c r="A668" i="11"/>
  <c r="A667" i="11"/>
  <c r="A666" i="11"/>
  <c r="A665" i="11"/>
  <c r="A664" i="11"/>
  <c r="A663" i="11"/>
  <c r="A662" i="11"/>
  <c r="A661" i="11"/>
  <c r="A660" i="11"/>
  <c r="A659" i="11"/>
  <c r="A658" i="11"/>
  <c r="A657" i="11"/>
  <c r="A656" i="11"/>
  <c r="A655" i="11"/>
  <c r="A654" i="11"/>
  <c r="A653" i="11"/>
  <c r="A652" i="11"/>
  <c r="A651" i="11"/>
  <c r="A650" i="11"/>
  <c r="A649" i="11"/>
  <c r="A648" i="11"/>
  <c r="A647" i="11"/>
  <c r="A646" i="11"/>
  <c r="A645" i="11"/>
  <c r="A644" i="11"/>
  <c r="A643" i="11"/>
  <c r="A642" i="11"/>
  <c r="A641" i="11"/>
  <c r="A640" i="11"/>
  <c r="A639" i="11"/>
  <c r="A638" i="11"/>
  <c r="A637" i="11"/>
  <c r="A636" i="11"/>
  <c r="A635" i="11"/>
  <c r="A634" i="11"/>
  <c r="A633" i="11"/>
  <c r="A632" i="11"/>
  <c r="A631" i="11"/>
  <c r="A630" i="11"/>
  <c r="A629" i="11"/>
  <c r="A628" i="11"/>
  <c r="A627" i="11"/>
  <c r="A626" i="11"/>
  <c r="A625" i="11"/>
  <c r="A624" i="11"/>
  <c r="A623" i="11"/>
  <c r="A622" i="11"/>
  <c r="A621" i="11"/>
  <c r="A620" i="11"/>
  <c r="A619" i="11"/>
  <c r="A618" i="11"/>
  <c r="A617" i="11"/>
  <c r="A616" i="11"/>
  <c r="A615" i="11"/>
  <c r="A614" i="11"/>
  <c r="A613" i="11"/>
  <c r="A612" i="11"/>
  <c r="A611" i="11"/>
  <c r="A610" i="11"/>
  <c r="A609" i="11"/>
  <c r="A608" i="11"/>
  <c r="A607" i="11"/>
  <c r="A606" i="11"/>
  <c r="A605" i="11"/>
  <c r="A604" i="11"/>
  <c r="A603" i="11"/>
  <c r="A602" i="11"/>
  <c r="A601" i="11"/>
  <c r="A600" i="11"/>
  <c r="A599" i="11"/>
  <c r="A598" i="11"/>
  <c r="A597" i="11"/>
  <c r="A596" i="11"/>
  <c r="A595" i="11"/>
  <c r="A594" i="11"/>
  <c r="A593" i="11"/>
  <c r="A592" i="11"/>
  <c r="A591" i="11"/>
  <c r="A590" i="11"/>
  <c r="A589" i="11"/>
  <c r="A588" i="11"/>
  <c r="A587" i="11"/>
  <c r="A586" i="11"/>
  <c r="A585" i="11"/>
  <c r="A584" i="11"/>
  <c r="A583" i="11"/>
  <c r="A582" i="11"/>
  <c r="A581" i="11"/>
  <c r="A580" i="11"/>
  <c r="A579" i="11"/>
  <c r="A578" i="11"/>
  <c r="A577" i="11"/>
  <c r="A576" i="11"/>
  <c r="A575" i="11"/>
  <c r="A574" i="11"/>
  <c r="A573" i="11"/>
  <c r="A572" i="11"/>
  <c r="A571" i="11"/>
  <c r="A570" i="11"/>
  <c r="A569" i="11"/>
  <c r="A568" i="11"/>
  <c r="A567" i="11"/>
  <c r="A566" i="11"/>
  <c r="A565" i="11"/>
  <c r="A564" i="11"/>
  <c r="A563" i="11"/>
  <c r="A562" i="11"/>
  <c r="A561" i="11"/>
  <c r="A560" i="11"/>
  <c r="A559" i="11"/>
  <c r="A558" i="11"/>
  <c r="A557" i="11"/>
  <c r="A556" i="11"/>
  <c r="A555" i="11"/>
  <c r="A554" i="11"/>
  <c r="A553" i="11"/>
  <c r="A552" i="11"/>
  <c r="A551" i="11"/>
  <c r="A550" i="11"/>
  <c r="A549" i="11"/>
  <c r="A548" i="11"/>
  <c r="A547" i="11"/>
  <c r="A546" i="11"/>
  <c r="A545" i="11"/>
  <c r="A544" i="11"/>
  <c r="A543" i="11"/>
  <c r="A542" i="11"/>
  <c r="A541" i="11"/>
  <c r="A540" i="11"/>
  <c r="A539" i="11"/>
  <c r="A538" i="11"/>
  <c r="A537" i="11"/>
  <c r="A536" i="11"/>
  <c r="A535" i="11"/>
  <c r="A534" i="11"/>
  <c r="A533" i="11"/>
  <c r="A532" i="11"/>
  <c r="A531" i="11"/>
  <c r="A530" i="11"/>
  <c r="A529" i="11"/>
  <c r="A528" i="11"/>
  <c r="A527" i="11"/>
  <c r="A526" i="11"/>
  <c r="A525" i="11"/>
  <c r="A524" i="11"/>
  <c r="A523" i="11"/>
  <c r="A522" i="11"/>
  <c r="A521" i="11"/>
  <c r="A520" i="11"/>
  <c r="A519" i="11"/>
  <c r="A518" i="11"/>
  <c r="A517" i="11"/>
  <c r="A516" i="11"/>
  <c r="A515" i="11"/>
  <c r="A514" i="11"/>
  <c r="A513" i="11"/>
  <c r="A512" i="11"/>
  <c r="A511" i="11"/>
  <c r="A510" i="11"/>
  <c r="A509" i="11"/>
  <c r="A508" i="11"/>
  <c r="A507" i="11"/>
  <c r="A506" i="11"/>
  <c r="A505" i="11"/>
  <c r="A504" i="11"/>
  <c r="A503" i="11"/>
  <c r="A502" i="11"/>
  <c r="A501" i="11"/>
  <c r="A500" i="11"/>
  <c r="A499" i="11"/>
  <c r="A498" i="11"/>
  <c r="A497" i="11"/>
  <c r="A496" i="11"/>
  <c r="A495" i="11"/>
  <c r="A494" i="11"/>
  <c r="A493" i="11"/>
  <c r="A492" i="11"/>
  <c r="A491" i="11"/>
  <c r="A490" i="11"/>
  <c r="A489" i="11"/>
  <c r="A488" i="11"/>
  <c r="A487" i="11"/>
  <c r="A486" i="11"/>
  <c r="A485" i="11"/>
  <c r="A484" i="11"/>
  <c r="A483" i="11"/>
  <c r="A482" i="11"/>
  <c r="A481" i="11"/>
  <c r="A480" i="11"/>
  <c r="A479" i="11"/>
  <c r="A478" i="11"/>
  <c r="A477" i="11"/>
  <c r="A476" i="11"/>
  <c r="A475" i="11"/>
  <c r="A474" i="11"/>
  <c r="A473" i="11"/>
  <c r="A472" i="11"/>
  <c r="A471" i="11"/>
  <c r="A470" i="11"/>
  <c r="A469" i="11"/>
  <c r="A468" i="11"/>
  <c r="A467" i="11"/>
  <c r="A466" i="11"/>
  <c r="A465" i="11"/>
  <c r="A464" i="11"/>
  <c r="A463" i="11"/>
  <c r="A462" i="11"/>
  <c r="A461" i="11"/>
  <c r="A460" i="11"/>
  <c r="A459" i="11"/>
  <c r="A458" i="11"/>
  <c r="A457" i="11"/>
  <c r="A456" i="11"/>
  <c r="A455" i="11"/>
  <c r="A454" i="11"/>
  <c r="A453" i="11"/>
  <c r="A452" i="11"/>
  <c r="A451" i="11"/>
  <c r="A450" i="11"/>
  <c r="A449" i="11"/>
  <c r="A448" i="11"/>
  <c r="A447" i="11"/>
  <c r="A446" i="11"/>
  <c r="A445" i="11"/>
  <c r="A444" i="11"/>
  <c r="A443" i="11"/>
  <c r="A442" i="11"/>
  <c r="A441" i="11"/>
  <c r="A440" i="11"/>
  <c r="A439" i="11"/>
  <c r="A438" i="11"/>
  <c r="A437" i="11"/>
  <c r="A436" i="11"/>
  <c r="A435" i="11"/>
  <c r="A434" i="11"/>
  <c r="A433" i="11"/>
  <c r="A432" i="11"/>
  <c r="A431" i="11"/>
  <c r="A430" i="11"/>
  <c r="A429" i="11"/>
  <c r="A428" i="11"/>
  <c r="A427" i="11"/>
  <c r="A426" i="11"/>
  <c r="A425" i="11"/>
  <c r="A424" i="11"/>
  <c r="A423" i="11"/>
  <c r="A422" i="11"/>
  <c r="A421" i="11"/>
  <c r="A420" i="11"/>
  <c r="A419" i="11"/>
  <c r="A418" i="11"/>
  <c r="A417" i="11"/>
  <c r="A416" i="11"/>
  <c r="A415" i="11"/>
  <c r="A414" i="11"/>
  <c r="A413" i="11"/>
  <c r="A412" i="11"/>
  <c r="A411" i="11"/>
  <c r="A410" i="11"/>
  <c r="A409" i="11"/>
  <c r="A408" i="11"/>
  <c r="A407" i="11"/>
  <c r="A406" i="11"/>
  <c r="A405" i="11"/>
  <c r="A404" i="11"/>
  <c r="A403" i="11"/>
  <c r="A402" i="11"/>
  <c r="A401" i="11"/>
  <c r="A400" i="11"/>
  <c r="A399" i="11"/>
  <c r="A398" i="11"/>
  <c r="A397" i="11"/>
  <c r="A396" i="11"/>
  <c r="A395" i="11"/>
  <c r="A394" i="11"/>
  <c r="A393" i="11"/>
  <c r="A392" i="11"/>
  <c r="A391" i="11"/>
  <c r="A390" i="11"/>
  <c r="A389" i="11"/>
  <c r="A388" i="11"/>
  <c r="A387" i="11"/>
  <c r="A386" i="11"/>
  <c r="A385" i="11"/>
  <c r="A384" i="11"/>
  <c r="A383" i="11"/>
  <c r="A382" i="11"/>
  <c r="A381" i="11"/>
  <c r="A380" i="11"/>
  <c r="A379" i="11"/>
  <c r="A378" i="11"/>
  <c r="A377" i="11"/>
  <c r="A376" i="11"/>
  <c r="A375" i="11"/>
  <c r="A374" i="11"/>
  <c r="A373" i="11"/>
  <c r="A372" i="11"/>
  <c r="A371" i="11"/>
  <c r="A370" i="11"/>
  <c r="A369" i="11"/>
  <c r="A368" i="11"/>
  <c r="A367" i="11"/>
  <c r="A366" i="11"/>
  <c r="A365" i="11"/>
  <c r="A364" i="11"/>
  <c r="A363" i="11"/>
  <c r="A362" i="11"/>
  <c r="A361" i="11"/>
  <c r="A360" i="11"/>
  <c r="A359" i="11"/>
  <c r="A358" i="11"/>
  <c r="A357" i="11"/>
  <c r="A356" i="11"/>
  <c r="A355" i="11"/>
  <c r="A354" i="11"/>
  <c r="A353" i="11"/>
  <c r="A352" i="11"/>
  <c r="A351" i="11"/>
  <c r="A350" i="11"/>
  <c r="A349" i="11"/>
  <c r="A348" i="11"/>
  <c r="A347" i="11"/>
  <c r="A346" i="11"/>
  <c r="A345" i="11"/>
  <c r="A344" i="11"/>
  <c r="A343" i="11"/>
  <c r="A342" i="11"/>
  <c r="A341" i="11"/>
  <c r="A340" i="11"/>
  <c r="A339" i="11"/>
  <c r="A338" i="11"/>
  <c r="A337" i="11"/>
  <c r="A336" i="11"/>
  <c r="A335" i="11"/>
  <c r="A334" i="11"/>
  <c r="A333" i="11"/>
  <c r="A332" i="11"/>
  <c r="A331" i="11"/>
  <c r="A330" i="11"/>
  <c r="A329" i="11"/>
  <c r="A328" i="11"/>
  <c r="A327" i="11"/>
  <c r="A326" i="11"/>
  <c r="A325" i="11"/>
  <c r="A324" i="11"/>
  <c r="A323" i="11"/>
  <c r="A322" i="11"/>
  <c r="A321" i="11"/>
  <c r="A320" i="11"/>
  <c r="A319" i="11"/>
  <c r="A318" i="11"/>
  <c r="A317" i="11"/>
  <c r="A316" i="11"/>
  <c r="A315" i="11"/>
  <c r="A314" i="11"/>
  <c r="A313" i="11"/>
  <c r="A312" i="11"/>
  <c r="A311" i="11"/>
  <c r="A310" i="11"/>
  <c r="A309" i="11"/>
  <c r="A308" i="11"/>
  <c r="A307" i="11"/>
  <c r="A306" i="11"/>
  <c r="A305" i="11"/>
  <c r="A304" i="11"/>
  <c r="A303" i="11"/>
  <c r="A302" i="11"/>
  <c r="A301" i="11"/>
  <c r="A300" i="11"/>
  <c r="A299" i="11"/>
  <c r="A298" i="11"/>
  <c r="A297" i="11"/>
  <c r="A296" i="11"/>
  <c r="A295" i="11"/>
  <c r="A294" i="11"/>
  <c r="A293" i="11"/>
  <c r="A292" i="11"/>
  <c r="A291" i="11"/>
  <c r="A290" i="11"/>
  <c r="A289" i="11"/>
  <c r="A288" i="11"/>
  <c r="A287" i="11"/>
  <c r="A286" i="11"/>
  <c r="A285" i="11"/>
  <c r="A284" i="11"/>
  <c r="A283" i="11"/>
  <c r="A282" i="11"/>
  <c r="A281" i="11"/>
  <c r="A280" i="11"/>
  <c r="A279" i="11"/>
  <c r="A278" i="11"/>
  <c r="A277" i="11"/>
  <c r="A276" i="11"/>
  <c r="A275" i="11"/>
  <c r="A274" i="11"/>
  <c r="A273" i="11"/>
  <c r="A272" i="11"/>
  <c r="A271" i="11"/>
  <c r="A270" i="11"/>
  <c r="A269" i="11"/>
  <c r="A268" i="11"/>
  <c r="A267" i="11"/>
  <c r="A266" i="11"/>
  <c r="A265" i="11"/>
  <c r="A264" i="11"/>
  <c r="A263" i="11"/>
  <c r="A262" i="11"/>
  <c r="A261" i="11"/>
  <c r="A260" i="11"/>
  <c r="A259" i="11"/>
  <c r="A258" i="11"/>
  <c r="A257" i="11"/>
  <c r="A256" i="11"/>
  <c r="A255" i="11"/>
  <c r="A254" i="11"/>
  <c r="A253" i="11"/>
  <c r="A252" i="11"/>
  <c r="A251" i="11"/>
  <c r="A250" i="11"/>
  <c r="A249" i="11"/>
  <c r="A248" i="11"/>
  <c r="A247" i="11"/>
  <c r="A246" i="11"/>
  <c r="A245" i="11"/>
  <c r="A244" i="11"/>
  <c r="A243" i="11"/>
  <c r="A242" i="11"/>
  <c r="A241" i="11"/>
  <c r="A240" i="11"/>
  <c r="A239" i="11"/>
  <c r="A238" i="11"/>
  <c r="A237" i="11"/>
  <c r="A236" i="11"/>
  <c r="A235" i="11"/>
  <c r="A234" i="11"/>
  <c r="A233" i="11"/>
  <c r="A232" i="11"/>
  <c r="A231" i="11"/>
  <c r="A230" i="11"/>
  <c r="A229" i="11"/>
  <c r="A228" i="11"/>
  <c r="A227" i="11"/>
  <c r="A226" i="11"/>
  <c r="A225" i="11"/>
  <c r="A224" i="11"/>
  <c r="A223" i="11"/>
  <c r="A222" i="11"/>
  <c r="A221" i="11"/>
  <c r="A220" i="11"/>
  <c r="P1" i="11" l="1"/>
  <c r="A5" i="12" l="1"/>
  <c r="A9" i="12"/>
  <c r="A13" i="12"/>
  <c r="A17" i="12"/>
  <c r="A21" i="12"/>
  <c r="A25" i="12"/>
  <c r="A29" i="12"/>
  <c r="A33" i="12"/>
  <c r="A37" i="12"/>
  <c r="A41" i="12"/>
  <c r="A45" i="12"/>
  <c r="A49" i="12"/>
  <c r="A53" i="12"/>
  <c r="A57" i="12"/>
  <c r="A61" i="12"/>
  <c r="A65" i="12"/>
  <c r="A69" i="12"/>
  <c r="A73" i="12"/>
  <c r="A77" i="12"/>
  <c r="A81" i="12"/>
  <c r="A85" i="12"/>
  <c r="A89" i="12"/>
  <c r="A93" i="12"/>
  <c r="A97" i="12"/>
  <c r="A101" i="12"/>
  <c r="A105" i="12"/>
  <c r="A109" i="12"/>
  <c r="A113" i="12"/>
  <c r="A117" i="12"/>
  <c r="A121" i="12"/>
  <c r="A125" i="12"/>
  <c r="A129" i="12"/>
  <c r="A133" i="12"/>
  <c r="A137" i="12"/>
  <c r="A141" i="12"/>
  <c r="A145" i="12"/>
  <c r="A149" i="12"/>
  <c r="A153" i="12"/>
  <c r="A157" i="12"/>
  <c r="A161" i="12"/>
  <c r="A165" i="12"/>
  <c r="A169" i="12"/>
  <c r="A173" i="12"/>
  <c r="A177" i="12"/>
  <c r="A181" i="12"/>
  <c r="A185" i="12"/>
  <c r="A189" i="12"/>
  <c r="A193" i="12"/>
  <c r="A197" i="12"/>
  <c r="A201" i="12"/>
  <c r="A205" i="12"/>
  <c r="A209" i="12"/>
  <c r="A213" i="12"/>
  <c r="A217" i="12"/>
  <c r="A221" i="12"/>
  <c r="A225" i="12"/>
  <c r="A229" i="12"/>
  <c r="A233" i="12"/>
  <c r="A237" i="12"/>
  <c r="A241" i="12"/>
  <c r="A245" i="12"/>
  <c r="A249" i="12"/>
  <c r="A253" i="12"/>
  <c r="A257" i="12"/>
  <c r="A261" i="12"/>
  <c r="A265" i="12"/>
  <c r="A269" i="12"/>
  <c r="A273" i="12"/>
  <c r="A277" i="12"/>
  <c r="A281" i="12"/>
  <c r="A285" i="12"/>
  <c r="A289" i="12"/>
  <c r="A293" i="12"/>
  <c r="A297" i="12"/>
  <c r="A301" i="12"/>
  <c r="A305" i="12"/>
  <c r="A309" i="12"/>
  <c r="A313" i="12"/>
  <c r="A317" i="12"/>
  <c r="A321" i="12"/>
  <c r="A325" i="12"/>
  <c r="A329" i="12"/>
  <c r="A333" i="12"/>
  <c r="A337" i="12"/>
  <c r="A341" i="12"/>
  <c r="A6" i="12"/>
  <c r="A10" i="12"/>
  <c r="A14" i="12"/>
  <c r="A18" i="12"/>
  <c r="A22" i="12"/>
  <c r="A26" i="12"/>
  <c r="A30" i="12"/>
  <c r="A34" i="12"/>
  <c r="A38" i="12"/>
  <c r="A42" i="12"/>
  <c r="A46" i="12"/>
  <c r="A50" i="12"/>
  <c r="A54" i="12"/>
  <c r="A58" i="12"/>
  <c r="A62" i="12"/>
  <c r="A66" i="12"/>
  <c r="A70" i="12"/>
  <c r="A74" i="12"/>
  <c r="A78" i="12"/>
  <c r="A82" i="12"/>
  <c r="A86" i="12"/>
  <c r="A90" i="12"/>
  <c r="A94" i="12"/>
  <c r="A98" i="12"/>
  <c r="A102" i="12"/>
  <c r="A106" i="12"/>
  <c r="A110" i="12"/>
  <c r="A114" i="12"/>
  <c r="A118" i="12"/>
  <c r="A122" i="12"/>
  <c r="A126" i="12"/>
  <c r="A130" i="12"/>
  <c r="A134" i="12"/>
  <c r="A138" i="12"/>
  <c r="A142" i="12"/>
  <c r="A146" i="12"/>
  <c r="A150" i="12"/>
  <c r="A154" i="12"/>
  <c r="A158" i="12"/>
  <c r="A162" i="12"/>
  <c r="A166" i="12"/>
  <c r="A170" i="12"/>
  <c r="A174" i="12"/>
  <c r="A178" i="12"/>
  <c r="A182" i="12"/>
  <c r="A186" i="12"/>
  <c r="A190" i="12"/>
  <c r="A194" i="12"/>
  <c r="A198" i="12"/>
  <c r="A202" i="12"/>
  <c r="A206" i="12"/>
  <c r="A210" i="12"/>
  <c r="A214" i="12"/>
  <c r="A218" i="12"/>
  <c r="A222" i="12"/>
  <c r="A226" i="12"/>
  <c r="A230" i="12"/>
  <c r="A234" i="12"/>
  <c r="A238" i="12"/>
  <c r="A242" i="12"/>
  <c r="A7" i="12"/>
  <c r="A15" i="12"/>
  <c r="A23" i="12"/>
  <c r="A31" i="12"/>
  <c r="A39" i="12"/>
  <c r="A47" i="12"/>
  <c r="A55" i="12"/>
  <c r="A63" i="12"/>
  <c r="A71" i="12"/>
  <c r="A79" i="12"/>
  <c r="A87" i="12"/>
  <c r="A95" i="12"/>
  <c r="A103" i="12"/>
  <c r="A111" i="12"/>
  <c r="A119" i="12"/>
  <c r="A127" i="12"/>
  <c r="A135" i="12"/>
  <c r="A143" i="12"/>
  <c r="A151" i="12"/>
  <c r="A159" i="12"/>
  <c r="A167" i="12"/>
  <c r="A175" i="12"/>
  <c r="A183" i="12"/>
  <c r="A191" i="12"/>
  <c r="A199" i="12"/>
  <c r="A207" i="12"/>
  <c r="A215" i="12"/>
  <c r="A223" i="12"/>
  <c r="A231" i="12"/>
  <c r="A239" i="12"/>
  <c r="A246" i="12"/>
  <c r="A251" i="12"/>
  <c r="A256" i="12"/>
  <c r="A262" i="12"/>
  <c r="A267" i="12"/>
  <c r="A272" i="12"/>
  <c r="A278" i="12"/>
  <c r="A283" i="12"/>
  <c r="A288" i="12"/>
  <c r="A294" i="12"/>
  <c r="A299" i="12"/>
  <c r="A304" i="12"/>
  <c r="A310" i="12"/>
  <c r="A315" i="12"/>
  <c r="A320" i="12"/>
  <c r="A326" i="12"/>
  <c r="A331" i="12"/>
  <c r="A336" i="12"/>
  <c r="A342" i="12"/>
  <c r="A346" i="12"/>
  <c r="A350" i="12"/>
  <c r="A354" i="12"/>
  <c r="A358" i="12"/>
  <c r="A362" i="12"/>
  <c r="A366" i="12"/>
  <c r="A370" i="12"/>
  <c r="A374" i="12"/>
  <c r="A378" i="12"/>
  <c r="A382" i="12"/>
  <c r="A386" i="12"/>
  <c r="A390" i="12"/>
  <c r="A394" i="12"/>
  <c r="A398" i="12"/>
  <c r="A402" i="12"/>
  <c r="A406" i="12"/>
  <c r="A410" i="12"/>
  <c r="A414" i="12"/>
  <c r="A418" i="12"/>
  <c r="A422" i="12"/>
  <c r="A426" i="12"/>
  <c r="A430" i="12"/>
  <c r="A434" i="12"/>
  <c r="A438" i="12"/>
  <c r="A442" i="12"/>
  <c r="A446" i="12"/>
  <c r="A450" i="12"/>
  <c r="A454" i="12"/>
  <c r="A458" i="12"/>
  <c r="A462" i="12"/>
  <c r="A466" i="12"/>
  <c r="A470" i="12"/>
  <c r="A474" i="12"/>
  <c r="A478" i="12"/>
  <c r="A482" i="12"/>
  <c r="A486" i="12"/>
  <c r="A490" i="12"/>
  <c r="A494" i="12"/>
  <c r="A498" i="12"/>
  <c r="A502" i="12"/>
  <c r="A506" i="12"/>
  <c r="A510" i="12"/>
  <c r="A514" i="12"/>
  <c r="A518" i="12"/>
  <c r="A522" i="12"/>
  <c r="A526" i="12"/>
  <c r="A530" i="12"/>
  <c r="A534" i="12"/>
  <c r="A538" i="12"/>
  <c r="A542" i="12"/>
  <c r="A546" i="12"/>
  <c r="A550" i="12"/>
  <c r="A554" i="12"/>
  <c r="A558" i="12"/>
  <c r="A562" i="12"/>
  <c r="A566" i="12"/>
  <c r="A570" i="12"/>
  <c r="A574" i="12"/>
  <c r="A578" i="12"/>
  <c r="A582" i="12"/>
  <c r="A586" i="12"/>
  <c r="A590" i="12"/>
  <c r="A594" i="12"/>
  <c r="A598" i="12"/>
  <c r="A602" i="12"/>
  <c r="A606" i="12"/>
  <c r="A610" i="12"/>
  <c r="A614" i="12"/>
  <c r="A618" i="12"/>
  <c r="A622" i="12"/>
  <c r="A626" i="12"/>
  <c r="A630" i="12"/>
  <c r="A634" i="12"/>
  <c r="A638" i="12"/>
  <c r="A642" i="12"/>
  <c r="A646" i="12"/>
  <c r="A650" i="12"/>
  <c r="A654" i="12"/>
  <c r="A658" i="12"/>
  <c r="A662" i="12"/>
  <c r="A666" i="12"/>
  <c r="A670" i="12"/>
  <c r="A674" i="12"/>
  <c r="A678" i="12"/>
  <c r="A682" i="12"/>
  <c r="A686" i="12"/>
  <c r="A690" i="12"/>
  <c r="A694" i="12"/>
  <c r="A698" i="12"/>
  <c r="A702" i="12"/>
  <c r="A706" i="12"/>
  <c r="A710" i="12"/>
  <c r="A714" i="12"/>
  <c r="A718" i="12"/>
  <c r="A722" i="12"/>
  <c r="A726" i="12"/>
  <c r="A730" i="12"/>
  <c r="A734" i="12"/>
  <c r="A738" i="12"/>
  <c r="A742" i="12"/>
  <c r="A746" i="12"/>
  <c r="A750" i="12"/>
  <c r="A754" i="12"/>
  <c r="A758" i="12"/>
  <c r="A762" i="12"/>
  <c r="A766" i="12"/>
  <c r="A770" i="12"/>
  <c r="A774" i="12"/>
  <c r="A778" i="12"/>
  <c r="A782" i="12"/>
  <c r="A786" i="12"/>
  <c r="A790" i="12"/>
  <c r="A794" i="12"/>
  <c r="A798" i="12"/>
  <c r="A802" i="12"/>
  <c r="A806" i="12"/>
  <c r="A810" i="12"/>
  <c r="A814" i="12"/>
  <c r="A818" i="12"/>
  <c r="A822" i="12"/>
  <c r="A826" i="12"/>
  <c r="A8" i="12"/>
  <c r="A19" i="12"/>
  <c r="A28" i="12"/>
  <c r="A40" i="12"/>
  <c r="A51" i="12"/>
  <c r="A60" i="12"/>
  <c r="A72" i="12"/>
  <c r="A83" i="12"/>
  <c r="A92" i="12"/>
  <c r="A104" i="12"/>
  <c r="A115" i="12"/>
  <c r="A124" i="12"/>
  <c r="A136" i="12"/>
  <c r="A147" i="12"/>
  <c r="A156" i="12"/>
  <c r="A168" i="12"/>
  <c r="A179" i="12"/>
  <c r="A188" i="12"/>
  <c r="A200" i="12"/>
  <c r="A211" i="12"/>
  <c r="A220" i="12"/>
  <c r="A232" i="12"/>
  <c r="A243" i="12"/>
  <c r="A250" i="12"/>
  <c r="A258" i="12"/>
  <c r="A264" i="12"/>
  <c r="A271" i="12"/>
  <c r="A279" i="12"/>
  <c r="A286" i="12"/>
  <c r="A292" i="12"/>
  <c r="A300" i="12"/>
  <c r="A307" i="12"/>
  <c r="A314" i="12"/>
  <c r="A322" i="12"/>
  <c r="A328" i="12"/>
  <c r="A335" i="12"/>
  <c r="A343" i="12"/>
  <c r="A348" i="12"/>
  <c r="A353" i="12"/>
  <c r="A359" i="12"/>
  <c r="A364" i="12"/>
  <c r="A369" i="12"/>
  <c r="A375" i="12"/>
  <c r="A380" i="12"/>
  <c r="A385" i="12"/>
  <c r="A391" i="12"/>
  <c r="A396" i="12"/>
  <c r="A401" i="12"/>
  <c r="A407" i="12"/>
  <c r="A412" i="12"/>
  <c r="A417" i="12"/>
  <c r="A423" i="12"/>
  <c r="A428" i="12"/>
  <c r="A433" i="12"/>
  <c r="A439" i="12"/>
  <c r="A444" i="12"/>
  <c r="A449" i="12"/>
  <c r="A455" i="12"/>
  <c r="A460" i="12"/>
  <c r="A465" i="12"/>
  <c r="A471" i="12"/>
  <c r="A476" i="12"/>
  <c r="A481" i="12"/>
  <c r="A487" i="12"/>
  <c r="A492" i="12"/>
  <c r="A497" i="12"/>
  <c r="A503" i="12"/>
  <c r="A508" i="12"/>
  <c r="A513" i="12"/>
  <c r="A519" i="12"/>
  <c r="A524" i="12"/>
  <c r="A529" i="12"/>
  <c r="A535" i="12"/>
  <c r="A540" i="12"/>
  <c r="A545" i="12"/>
  <c r="A551" i="12"/>
  <c r="A556" i="12"/>
  <c r="A561" i="12"/>
  <c r="A567" i="12"/>
  <c r="A572" i="12"/>
  <c r="A577" i="12"/>
  <c r="A583" i="12"/>
  <c r="A588" i="12"/>
  <c r="A593" i="12"/>
  <c r="A599" i="12"/>
  <c r="A604" i="12"/>
  <c r="A609" i="12"/>
  <c r="A615" i="12"/>
  <c r="A620" i="12"/>
  <c r="A625" i="12"/>
  <c r="A631" i="12"/>
  <c r="A636" i="12"/>
  <c r="A641" i="12"/>
  <c r="A647" i="12"/>
  <c r="A652" i="12"/>
  <c r="A657" i="12"/>
  <c r="A663" i="12"/>
  <c r="A668" i="12"/>
  <c r="A673" i="12"/>
  <c r="A679" i="12"/>
  <c r="A684" i="12"/>
  <c r="A689" i="12"/>
  <c r="A695" i="12"/>
  <c r="A700" i="12"/>
  <c r="A705" i="12"/>
  <c r="A711" i="12"/>
  <c r="A716" i="12"/>
  <c r="A721" i="12"/>
  <c r="A727" i="12"/>
  <c r="A732" i="12"/>
  <c r="A737" i="12"/>
  <c r="A743" i="12"/>
  <c r="A748" i="12"/>
  <c r="A753" i="12"/>
  <c r="A759" i="12"/>
  <c r="A764" i="12"/>
  <c r="A769" i="12"/>
  <c r="A775" i="12"/>
  <c r="A780" i="12"/>
  <c r="A785" i="12"/>
  <c r="A791" i="12"/>
  <c r="A796" i="12"/>
  <c r="A801" i="12"/>
  <c r="A807" i="12"/>
  <c r="A812" i="12"/>
  <c r="A817" i="12"/>
  <c r="A823" i="12"/>
  <c r="A828" i="12"/>
  <c r="A832" i="12"/>
  <c r="A836" i="12"/>
  <c r="A840" i="12"/>
  <c r="A844" i="12"/>
  <c r="A848" i="12"/>
  <c r="A852" i="12"/>
  <c r="A856" i="12"/>
  <c r="A860" i="12"/>
  <c r="A864" i="12"/>
  <c r="A868" i="12"/>
  <c r="A872" i="12"/>
  <c r="A876" i="12"/>
  <c r="A880" i="12"/>
  <c r="A884" i="12"/>
  <c r="A888" i="12"/>
  <c r="A892" i="12"/>
  <c r="A896" i="12"/>
  <c r="A900" i="12"/>
  <c r="A904" i="12"/>
  <c r="A908" i="12"/>
  <c r="A912" i="12"/>
  <c r="A916" i="12"/>
  <c r="A920" i="12"/>
  <c r="A924" i="12"/>
  <c r="A928" i="12"/>
  <c r="A932" i="12"/>
  <c r="A936" i="12"/>
  <c r="A940" i="12"/>
  <c r="A944" i="12"/>
  <c r="A948" i="12"/>
  <c r="A952" i="12"/>
  <c r="A956" i="12"/>
  <c r="A960" i="12"/>
  <c r="A964" i="12"/>
  <c r="A968" i="12"/>
  <c r="A972" i="12"/>
  <c r="A976" i="12"/>
  <c r="A980" i="12"/>
  <c r="A984" i="12"/>
  <c r="A988" i="12"/>
  <c r="A992" i="12"/>
  <c r="A996" i="12"/>
  <c r="A1000" i="12"/>
  <c r="A1004" i="12"/>
  <c r="A1008" i="12"/>
  <c r="A1012" i="12"/>
  <c r="A1016" i="12"/>
  <c r="A1020" i="12"/>
  <c r="A1024" i="12"/>
  <c r="A1028" i="12"/>
  <c r="A1032" i="12"/>
  <c r="A1036" i="12"/>
  <c r="A1040" i="12"/>
  <c r="A1044" i="12"/>
  <c r="A1048" i="12"/>
  <c r="A1052" i="12"/>
  <c r="A1056" i="12"/>
  <c r="A1060" i="12"/>
  <c r="A1064" i="12"/>
  <c r="A1068" i="12"/>
  <c r="A1072" i="12"/>
  <c r="A1076" i="12"/>
  <c r="A1080" i="12"/>
  <c r="A1084" i="12"/>
  <c r="A1088" i="12"/>
  <c r="A1092" i="12"/>
  <c r="A1096" i="12"/>
  <c r="A1100" i="12"/>
  <c r="A1104" i="12"/>
  <c r="A1108" i="12"/>
  <c r="A1112" i="12"/>
  <c r="A1116" i="12"/>
  <c r="A1120" i="12"/>
  <c r="A1124" i="12"/>
  <c r="A1128" i="12"/>
  <c r="A1132" i="12"/>
  <c r="A1136" i="12"/>
  <c r="A1140" i="12"/>
  <c r="A1144" i="12"/>
  <c r="A1148" i="12"/>
  <c r="A1152" i="12"/>
  <c r="A1156" i="12"/>
  <c r="A1160" i="12"/>
  <c r="A1164" i="12"/>
  <c r="A1168" i="12"/>
  <c r="A1172" i="12"/>
  <c r="A1176" i="12"/>
  <c r="A1180" i="12"/>
  <c r="A1184" i="12"/>
  <c r="A1188" i="12"/>
  <c r="A1192" i="12"/>
  <c r="A1196" i="12"/>
  <c r="A1200" i="12"/>
  <c r="A1204" i="12"/>
  <c r="A1208" i="12"/>
  <c r="A1212" i="12"/>
  <c r="A1216" i="12"/>
  <c r="A1220" i="12"/>
  <c r="A1224" i="12"/>
  <c r="A1228" i="12"/>
  <c r="A1232" i="12"/>
  <c r="A1236" i="12"/>
  <c r="A1240" i="12"/>
  <c r="A1244" i="12"/>
  <c r="A1248" i="12"/>
  <c r="A1252" i="12"/>
  <c r="A1256" i="12"/>
  <c r="A1260" i="12"/>
  <c r="A1264" i="12"/>
  <c r="A1268" i="12"/>
  <c r="A1272" i="12"/>
  <c r="A1276" i="12"/>
  <c r="A1280" i="12"/>
  <c r="A1284" i="12"/>
  <c r="A1288" i="12"/>
  <c r="A1292" i="12"/>
  <c r="A1296" i="12"/>
  <c r="A1300" i="12"/>
  <c r="A1304" i="12"/>
  <c r="A1308" i="12"/>
  <c r="A1312" i="12"/>
  <c r="A1316" i="12"/>
  <c r="A1320" i="12"/>
  <c r="A1324" i="12"/>
  <c r="A1328" i="12"/>
  <c r="A1332" i="12"/>
  <c r="A1336" i="12"/>
  <c r="A1340" i="12"/>
  <c r="A1344" i="12"/>
  <c r="A1348" i="12"/>
  <c r="A1352" i="12"/>
  <c r="A1356" i="12"/>
  <c r="A1360" i="12"/>
  <c r="A1364" i="12"/>
  <c r="A1368" i="12"/>
  <c r="A1372" i="12"/>
  <c r="A1376" i="12"/>
  <c r="A1380" i="12"/>
  <c r="A1384" i="12"/>
  <c r="A1388" i="12"/>
  <c r="A1392" i="12"/>
  <c r="A1396" i="12"/>
  <c r="A1400" i="12"/>
  <c r="A1404" i="12"/>
  <c r="A1408" i="12"/>
  <c r="A1412" i="12"/>
  <c r="A1416" i="12"/>
  <c r="A1420" i="12"/>
  <c r="A1424" i="12"/>
  <c r="A1428" i="12"/>
  <c r="A1432" i="12"/>
  <c r="A1436" i="12"/>
  <c r="A1440" i="12"/>
  <c r="A11" i="12"/>
  <c r="A20" i="12"/>
  <c r="A32" i="12"/>
  <c r="A43" i="12"/>
  <c r="A52" i="12"/>
  <c r="A64" i="12"/>
  <c r="A75" i="12"/>
  <c r="A84" i="12"/>
  <c r="A96" i="12"/>
  <c r="A107" i="12"/>
  <c r="A116" i="12"/>
  <c r="A128" i="12"/>
  <c r="A139" i="12"/>
  <c r="A148" i="12"/>
  <c r="A160" i="12"/>
  <c r="A171" i="12"/>
  <c r="A180" i="12"/>
  <c r="A192" i="12"/>
  <c r="A203" i="12"/>
  <c r="A212" i="12"/>
  <c r="A224" i="12"/>
  <c r="A235" i="12"/>
  <c r="A244" i="12"/>
  <c r="A252" i="12"/>
  <c r="A259" i="12"/>
  <c r="A266" i="12"/>
  <c r="A274" i="12"/>
  <c r="A280" i="12"/>
  <c r="A287" i="12"/>
  <c r="A295" i="12"/>
  <c r="A302" i="12"/>
  <c r="A308" i="12"/>
  <c r="A316" i="12"/>
  <c r="A323" i="12"/>
  <c r="A330" i="12"/>
  <c r="A338" i="12"/>
  <c r="A344" i="12"/>
  <c r="A349" i="12"/>
  <c r="A355" i="12"/>
  <c r="A360" i="12"/>
  <c r="A365" i="12"/>
  <c r="A371" i="12"/>
  <c r="A376" i="12"/>
  <c r="A381" i="12"/>
  <c r="A387" i="12"/>
  <c r="A392" i="12"/>
  <c r="A397" i="12"/>
  <c r="A403" i="12"/>
  <c r="A408" i="12"/>
  <c r="A413" i="12"/>
  <c r="A419" i="12"/>
  <c r="A424" i="12"/>
  <c r="A429" i="12"/>
  <c r="A435" i="12"/>
  <c r="A440" i="12"/>
  <c r="A445" i="12"/>
  <c r="A451" i="12"/>
  <c r="A456" i="12"/>
  <c r="A461" i="12"/>
  <c r="A467" i="12"/>
  <c r="A472" i="12"/>
  <c r="A477" i="12"/>
  <c r="A483" i="12"/>
  <c r="A488" i="12"/>
  <c r="A493" i="12"/>
  <c r="A499" i="12"/>
  <c r="A504" i="12"/>
  <c r="A509" i="12"/>
  <c r="A515" i="12"/>
  <c r="A520" i="12"/>
  <c r="A525" i="12"/>
  <c r="A531" i="12"/>
  <c r="A536" i="12"/>
  <c r="A541" i="12"/>
  <c r="A547" i="12"/>
  <c r="A552" i="12"/>
  <c r="A557" i="12"/>
  <c r="A563" i="12"/>
  <c r="A568" i="12"/>
  <c r="A573" i="12"/>
  <c r="A579" i="12"/>
  <c r="A584" i="12"/>
  <c r="A589" i="12"/>
  <c r="A595" i="12"/>
  <c r="A600" i="12"/>
  <c r="A12" i="12"/>
  <c r="A35" i="12"/>
  <c r="A56" i="12"/>
  <c r="A76" i="12"/>
  <c r="A99" i="12"/>
  <c r="A120" i="12"/>
  <c r="A140" i="12"/>
  <c r="A163" i="12"/>
  <c r="A184" i="12"/>
  <c r="A204" i="12"/>
  <c r="A227" i="12"/>
  <c r="A247" i="12"/>
  <c r="A260" i="12"/>
  <c r="A275" i="12"/>
  <c r="A290" i="12"/>
  <c r="A303" i="12"/>
  <c r="A318" i="12"/>
  <c r="A332" i="12"/>
  <c r="A345" i="12"/>
  <c r="A356" i="12"/>
  <c r="A367" i="12"/>
  <c r="A377" i="12"/>
  <c r="A388" i="12"/>
  <c r="A399" i="12"/>
  <c r="A409" i="12"/>
  <c r="A420" i="12"/>
  <c r="A431" i="12"/>
  <c r="A441" i="12"/>
  <c r="A452" i="12"/>
  <c r="A463" i="12"/>
  <c r="A473" i="12"/>
  <c r="A484" i="12"/>
  <c r="A495" i="12"/>
  <c r="A505" i="12"/>
  <c r="A516" i="12"/>
  <c r="A527" i="12"/>
  <c r="A537" i="12"/>
  <c r="A548" i="12"/>
  <c r="A559" i="12"/>
  <c r="A569" i="12"/>
  <c r="A580" i="12"/>
  <c r="A591" i="12"/>
  <c r="A601" i="12"/>
  <c r="A608" i="12"/>
  <c r="A616" i="12"/>
  <c r="A623" i="12"/>
  <c r="A629" i="12"/>
  <c r="A637" i="12"/>
  <c r="A644" i="12"/>
  <c r="A651" i="12"/>
  <c r="A659" i="12"/>
  <c r="A665" i="12"/>
  <c r="A672" i="12"/>
  <c r="A680" i="12"/>
  <c r="A687" i="12"/>
  <c r="A693" i="12"/>
  <c r="A701" i="12"/>
  <c r="A708" i="12"/>
  <c r="A715" i="12"/>
  <c r="A723" i="12"/>
  <c r="A729" i="12"/>
  <c r="A736" i="12"/>
  <c r="A744" i="12"/>
  <c r="A751" i="12"/>
  <c r="A757" i="12"/>
  <c r="A765" i="12"/>
  <c r="A772" i="12"/>
  <c r="A779" i="12"/>
  <c r="A787" i="12"/>
  <c r="A793" i="12"/>
  <c r="A800" i="12"/>
  <c r="A808" i="12"/>
  <c r="A815" i="12"/>
  <c r="A821" i="12"/>
  <c r="A829" i="12"/>
  <c r="A834" i="12"/>
  <c r="A839" i="12"/>
  <c r="A845" i="12"/>
  <c r="A850" i="12"/>
  <c r="A855" i="12"/>
  <c r="A861" i="12"/>
  <c r="A866" i="12"/>
  <c r="A871" i="12"/>
  <c r="A877" i="12"/>
  <c r="A882" i="12"/>
  <c r="A887" i="12"/>
  <c r="A893" i="12"/>
  <c r="A898" i="12"/>
  <c r="A903" i="12"/>
  <c r="A909" i="12"/>
  <c r="A914" i="12"/>
  <c r="A919" i="12"/>
  <c r="A925" i="12"/>
  <c r="A930" i="12"/>
  <c r="A935" i="12"/>
  <c r="A941" i="12"/>
  <c r="A946" i="12"/>
  <c r="A951" i="12"/>
  <c r="A957" i="12"/>
  <c r="A962" i="12"/>
  <c r="A967" i="12"/>
  <c r="A973" i="12"/>
  <c r="A978" i="12"/>
  <c r="A983" i="12"/>
  <c r="A989" i="12"/>
  <c r="A994" i="12"/>
  <c r="A999" i="12"/>
  <c r="A1005" i="12"/>
  <c r="A1010" i="12"/>
  <c r="A1015" i="12"/>
  <c r="A1021" i="12"/>
  <c r="A1026" i="12"/>
  <c r="A1031" i="12"/>
  <c r="A1037" i="12"/>
  <c r="A1042" i="12"/>
  <c r="A1047" i="12"/>
  <c r="A1053" i="12"/>
  <c r="A1058" i="12"/>
  <c r="A1063" i="12"/>
  <c r="A1069" i="12"/>
  <c r="A1074" i="12"/>
  <c r="A1079" i="12"/>
  <c r="A1085" i="12"/>
  <c r="A1090" i="12"/>
  <c r="A1095" i="12"/>
  <c r="A1101" i="12"/>
  <c r="A1106" i="12"/>
  <c r="A1111" i="12"/>
  <c r="A1117" i="12"/>
  <c r="A1122" i="12"/>
  <c r="A1127" i="12"/>
  <c r="A1133" i="12"/>
  <c r="A1138" i="12"/>
  <c r="A1143" i="12"/>
  <c r="A1149" i="12"/>
  <c r="A1154" i="12"/>
  <c r="A1159" i="12"/>
  <c r="A1165" i="12"/>
  <c r="A1170" i="12"/>
  <c r="A1175" i="12"/>
  <c r="A1181" i="12"/>
  <c r="A1186" i="12"/>
  <c r="A1191" i="12"/>
  <c r="A1197" i="12"/>
  <c r="A1202" i="12"/>
  <c r="A1207" i="12"/>
  <c r="A1213" i="12"/>
  <c r="A1218" i="12"/>
  <c r="A1223" i="12"/>
  <c r="A1229" i="12"/>
  <c r="A1234" i="12"/>
  <c r="A1239" i="12"/>
  <c r="A1245" i="12"/>
  <c r="A1250" i="12"/>
  <c r="A1255" i="12"/>
  <c r="A1261" i="12"/>
  <c r="A1266" i="12"/>
  <c r="A1271" i="12"/>
  <c r="A1277" i="12"/>
  <c r="A1282" i="12"/>
  <c r="A1287" i="12"/>
  <c r="A1293" i="12"/>
  <c r="A1298" i="12"/>
  <c r="A1303" i="12"/>
  <c r="A1309" i="12"/>
  <c r="A1314" i="12"/>
  <c r="A1319" i="12"/>
  <c r="A1325" i="12"/>
  <c r="A1330" i="12"/>
  <c r="A1335" i="12"/>
  <c r="A1341" i="12"/>
  <c r="A1346" i="12"/>
  <c r="A1351" i="12"/>
  <c r="A1357" i="12"/>
  <c r="A1362" i="12"/>
  <c r="A1367" i="12"/>
  <c r="A1373" i="12"/>
  <c r="A1378" i="12"/>
  <c r="A1383" i="12"/>
  <c r="A1389" i="12"/>
  <c r="A1394" i="12"/>
  <c r="A1399" i="12"/>
  <c r="A1405" i="12"/>
  <c r="A1410" i="12"/>
  <c r="A1415" i="12"/>
  <c r="A1421" i="12"/>
  <c r="A1426" i="12"/>
  <c r="A1431" i="12"/>
  <c r="A1437" i="12"/>
  <c r="A1442" i="12"/>
  <c r="A1446" i="12"/>
  <c r="A1450" i="12"/>
  <c r="A1454" i="12"/>
  <c r="A1458" i="12"/>
  <c r="A1462" i="12"/>
  <c r="A1466" i="12"/>
  <c r="A1470" i="12"/>
  <c r="A1474" i="12"/>
  <c r="A1478" i="12"/>
  <c r="A1482" i="12"/>
  <c r="A1486" i="12"/>
  <c r="A1490" i="12"/>
  <c r="A1494" i="12"/>
  <c r="A1498" i="12"/>
  <c r="A1502" i="12"/>
  <c r="A1506" i="12"/>
  <c r="A1510" i="12"/>
  <c r="A1514" i="12"/>
  <c r="A1518" i="12"/>
  <c r="A1522" i="12"/>
  <c r="A1526" i="12"/>
  <c r="A1530" i="12"/>
  <c r="A1534" i="12"/>
  <c r="A1538" i="12"/>
  <c r="A16" i="12"/>
  <c r="P1" i="12" s="1"/>
  <c r="P1" i="13" s="1"/>
  <c r="A36" i="12"/>
  <c r="A59" i="12"/>
  <c r="A80" i="12"/>
  <c r="A100" i="12"/>
  <c r="A123" i="12"/>
  <c r="A144" i="12"/>
  <c r="A164" i="12"/>
  <c r="A187" i="12"/>
  <c r="A208" i="12"/>
  <c r="A228" i="12"/>
  <c r="A248" i="12"/>
  <c r="A263" i="12"/>
  <c r="A276" i="12"/>
  <c r="A291" i="12"/>
  <c r="A306" i="12"/>
  <c r="A319" i="12"/>
  <c r="A334" i="12"/>
  <c r="A347" i="12"/>
  <c r="A357" i="12"/>
  <c r="A368" i="12"/>
  <c r="A379" i="12"/>
  <c r="A389" i="12"/>
  <c r="A400" i="12"/>
  <c r="A411" i="12"/>
  <c r="A421" i="12"/>
  <c r="A432" i="12"/>
  <c r="A443" i="12"/>
  <c r="A453" i="12"/>
  <c r="A464" i="12"/>
  <c r="A475" i="12"/>
  <c r="A485" i="12"/>
  <c r="A496" i="12"/>
  <c r="A507" i="12"/>
  <c r="A517" i="12"/>
  <c r="A528" i="12"/>
  <c r="A539" i="12"/>
  <c r="A549" i="12"/>
  <c r="A560" i="12"/>
  <c r="A571" i="12"/>
  <c r="A581" i="12"/>
  <c r="A592" i="12"/>
  <c r="A603" i="12"/>
  <c r="A611" i="12"/>
  <c r="A617" i="12"/>
  <c r="A624" i="12"/>
  <c r="A632" i="12"/>
  <c r="A639" i="12"/>
  <c r="A645" i="12"/>
  <c r="A653" i="12"/>
  <c r="A660" i="12"/>
  <c r="A667" i="12"/>
  <c r="A675" i="12"/>
  <c r="A681" i="12"/>
  <c r="A688" i="12"/>
  <c r="A696" i="12"/>
  <c r="A703" i="12"/>
  <c r="A709" i="12"/>
  <c r="A717" i="12"/>
  <c r="A724" i="12"/>
  <c r="A731" i="12"/>
  <c r="A739" i="12"/>
  <c r="A745" i="12"/>
  <c r="A752" i="12"/>
  <c r="A760" i="12"/>
  <c r="A767" i="12"/>
  <c r="A773" i="12"/>
  <c r="A781" i="12"/>
  <c r="A788" i="12"/>
  <c r="A795" i="12"/>
  <c r="A803" i="12"/>
  <c r="A809" i="12"/>
  <c r="A816" i="12"/>
  <c r="A824" i="12"/>
  <c r="A830" i="12"/>
  <c r="A835" i="12"/>
  <c r="A841" i="12"/>
  <c r="A846" i="12"/>
  <c r="A851" i="12"/>
  <c r="A857" i="12"/>
  <c r="A862" i="12"/>
  <c r="A867" i="12"/>
  <c r="A873" i="12"/>
  <c r="A878" i="12"/>
  <c r="A883" i="12"/>
  <c r="A889" i="12"/>
  <c r="A894" i="12"/>
  <c r="A899" i="12"/>
  <c r="A905" i="12"/>
  <c r="A910" i="12"/>
  <c r="A915" i="12"/>
  <c r="A921" i="12"/>
  <c r="A926" i="12"/>
  <c r="A931" i="12"/>
  <c r="A937" i="12"/>
  <c r="A942" i="12"/>
  <c r="A947" i="12"/>
  <c r="A953" i="12"/>
  <c r="A958" i="12"/>
  <c r="A963" i="12"/>
  <c r="A969" i="12"/>
  <c r="A974" i="12"/>
  <c r="A979" i="12"/>
  <c r="A985" i="12"/>
  <c r="A990" i="12"/>
  <c r="A995" i="12"/>
  <c r="A1001" i="12"/>
  <c r="A1006" i="12"/>
  <c r="A1011" i="12"/>
  <c r="A1017" i="12"/>
  <c r="A1022" i="12"/>
  <c r="A1027" i="12"/>
  <c r="A1033" i="12"/>
  <c r="A1038" i="12"/>
  <c r="A1043" i="12"/>
  <c r="A1049" i="12"/>
  <c r="A1054" i="12"/>
  <c r="A1059" i="12"/>
  <c r="A1065" i="12"/>
  <c r="A1070" i="12"/>
  <c r="A1075" i="12"/>
  <c r="A1081" i="12"/>
  <c r="A1086" i="12"/>
  <c r="A1091" i="12"/>
  <c r="A1097" i="12"/>
  <c r="A1102" i="12"/>
  <c r="A1107" i="12"/>
  <c r="A1113" i="12"/>
  <c r="A1118" i="12"/>
  <c r="A1123" i="12"/>
  <c r="A1129" i="12"/>
  <c r="A1134" i="12"/>
  <c r="A1139" i="12"/>
  <c r="A1145" i="12"/>
  <c r="A1150" i="12"/>
  <c r="A1155" i="12"/>
  <c r="A1161" i="12"/>
  <c r="A1166" i="12"/>
  <c r="A1171" i="12"/>
  <c r="A1177" i="12"/>
  <c r="A1182" i="12"/>
  <c r="A1187" i="12"/>
  <c r="A1193" i="12"/>
  <c r="A1198" i="12"/>
  <c r="A1203" i="12"/>
  <c r="A1209" i="12"/>
  <c r="A1214" i="12"/>
  <c r="A1219" i="12"/>
  <c r="A1225" i="12"/>
  <c r="A1230" i="12"/>
  <c r="A1235" i="12"/>
  <c r="A1241" i="12"/>
  <c r="A1246" i="12"/>
  <c r="A1251" i="12"/>
  <c r="A1257" i="12"/>
  <c r="A1262" i="12"/>
  <c r="A1267" i="12"/>
  <c r="A1273" i="12"/>
  <c r="A1278" i="12"/>
  <c r="A1283" i="12"/>
  <c r="A1289" i="12"/>
  <c r="A1294" i="12"/>
  <c r="A1299" i="12"/>
  <c r="A1305" i="12"/>
  <c r="A1310" i="12"/>
  <c r="A1315" i="12"/>
  <c r="A1321" i="12"/>
  <c r="A1326" i="12"/>
  <c r="A1331" i="12"/>
  <c r="A1337" i="12"/>
  <c r="A24" i="12"/>
  <c r="A67" i="12"/>
  <c r="A108" i="12"/>
  <c r="A152" i="12"/>
  <c r="A195" i="12"/>
  <c r="A236" i="12"/>
  <c r="A268" i="12"/>
  <c r="A296" i="12"/>
  <c r="A324" i="12"/>
  <c r="A351" i="12"/>
  <c r="A372" i="12"/>
  <c r="A393" i="12"/>
  <c r="A415" i="12"/>
  <c r="A436" i="12"/>
  <c r="A457" i="12"/>
  <c r="A479" i="12"/>
  <c r="A500" i="12"/>
  <c r="A521" i="12"/>
  <c r="A543" i="12"/>
  <c r="A564" i="12"/>
  <c r="A585" i="12"/>
  <c r="A605" i="12"/>
  <c r="A619" i="12"/>
  <c r="A633" i="12"/>
  <c r="A648" i="12"/>
  <c r="A661" i="12"/>
  <c r="A676" i="12"/>
  <c r="A691" i="12"/>
  <c r="A704" i="12"/>
  <c r="A719" i="12"/>
  <c r="A733" i="12"/>
  <c r="A747" i="12"/>
  <c r="A761" i="12"/>
  <c r="A776" i="12"/>
  <c r="A789" i="12"/>
  <c r="A804" i="12"/>
  <c r="A819" i="12"/>
  <c r="A831" i="12"/>
  <c r="A842" i="12"/>
  <c r="A853" i="12"/>
  <c r="A863" i="12"/>
  <c r="A874" i="12"/>
  <c r="A885" i="12"/>
  <c r="A895" i="12"/>
  <c r="A906" i="12"/>
  <c r="A917" i="12"/>
  <c r="A927" i="12"/>
  <c r="A938" i="12"/>
  <c r="A949" i="12"/>
  <c r="A959" i="12"/>
  <c r="A970" i="12"/>
  <c r="A981" i="12"/>
  <c r="A991" i="12"/>
  <c r="A1002" i="12"/>
  <c r="A1013" i="12"/>
  <c r="A1023" i="12"/>
  <c r="A1034" i="12"/>
  <c r="A1045" i="12"/>
  <c r="A1055" i="12"/>
  <c r="A1066" i="12"/>
  <c r="A1077" i="12"/>
  <c r="A1087" i="12"/>
  <c r="A1098" i="12"/>
  <c r="A1109" i="12"/>
  <c r="A1119" i="12"/>
  <c r="A1130" i="12"/>
  <c r="A1141" i="12"/>
  <c r="A1151" i="12"/>
  <c r="A1162" i="12"/>
  <c r="A1173" i="12"/>
  <c r="A1183" i="12"/>
  <c r="A1194" i="12"/>
  <c r="A1205" i="12"/>
  <c r="A1215" i="12"/>
  <c r="A1226" i="12"/>
  <c r="A1237" i="12"/>
  <c r="A1247" i="12"/>
  <c r="A1258" i="12"/>
  <c r="A1269" i="12"/>
  <c r="A1279" i="12"/>
  <c r="A1290" i="12"/>
  <c r="A1301" i="12"/>
  <c r="A1311" i="12"/>
  <c r="A1322" i="12"/>
  <c r="A1333" i="12"/>
  <c r="A1342" i="12"/>
  <c r="A1349" i="12"/>
  <c r="A1355" i="12"/>
  <c r="A1363" i="12"/>
  <c r="A1370" i="12"/>
  <c r="A1377" i="12"/>
  <c r="A1385" i="12"/>
  <c r="A1391" i="12"/>
  <c r="A1398" i="12"/>
  <c r="A1406" i="12"/>
  <c r="A1413" i="12"/>
  <c r="A1419" i="12"/>
  <c r="A1427" i="12"/>
  <c r="A1434" i="12"/>
  <c r="A1441" i="12"/>
  <c r="A1447" i="12"/>
  <c r="A1452" i="12"/>
  <c r="A1457" i="12"/>
  <c r="A1463" i="12"/>
  <c r="A1468" i="12"/>
  <c r="A1473" i="12"/>
  <c r="A1479" i="12"/>
  <c r="A1484" i="12"/>
  <c r="A1489" i="12"/>
  <c r="A1495" i="12"/>
  <c r="A1500" i="12"/>
  <c r="A1505" i="12"/>
  <c r="A1511" i="12"/>
  <c r="A1516" i="12"/>
  <c r="A1521" i="12"/>
  <c r="A1527" i="12"/>
  <c r="A1532" i="12"/>
  <c r="A1537" i="12"/>
  <c r="A1542" i="12"/>
  <c r="A1546" i="12"/>
  <c r="A1550" i="12"/>
  <c r="A1554" i="12"/>
  <c r="A1558" i="12"/>
  <c r="A1562" i="12"/>
  <c r="A1566" i="12"/>
  <c r="A1570" i="12"/>
  <c r="A1574" i="12"/>
  <c r="A1578" i="12"/>
  <c r="A1582" i="12"/>
  <c r="A1586" i="12"/>
  <c r="A1590" i="12"/>
  <c r="A1594" i="12"/>
  <c r="A1598" i="12"/>
  <c r="A1602" i="12"/>
  <c r="A1606" i="12"/>
  <c r="A1610" i="12"/>
  <c r="A1614" i="12"/>
  <c r="A1618" i="12"/>
  <c r="A1622" i="12"/>
  <c r="A1626" i="12"/>
  <c r="A1630" i="12"/>
  <c r="A1634" i="12"/>
  <c r="A1638" i="12"/>
  <c r="A1642" i="12"/>
  <c r="A1646" i="12"/>
  <c r="A1650" i="12"/>
  <c r="A1654" i="12"/>
  <c r="A1658" i="12"/>
  <c r="A1662" i="12"/>
  <c r="A1666" i="12"/>
  <c r="A1670" i="12"/>
  <c r="A1674" i="12"/>
  <c r="A1678" i="12"/>
  <c r="A1682" i="12"/>
  <c r="A1686" i="12"/>
  <c r="A1690" i="12"/>
  <c r="A1694" i="12"/>
  <c r="A1698" i="12"/>
  <c r="A88" i="12"/>
  <c r="A131" i="12"/>
  <c r="A216" i="12"/>
  <c r="A282" i="12"/>
  <c r="A339" i="12"/>
  <c r="A383" i="12"/>
  <c r="A425" i="12"/>
  <c r="A468" i="12"/>
  <c r="A511" i="12"/>
  <c r="A553" i="12"/>
  <c r="A596" i="12"/>
  <c r="A627" i="12"/>
  <c r="A655" i="12"/>
  <c r="A683" i="12"/>
  <c r="A712" i="12"/>
  <c r="A740" i="12"/>
  <c r="A783" i="12"/>
  <c r="A811" i="12"/>
  <c r="A837" i="12"/>
  <c r="A847" i="12"/>
  <c r="A869" i="12"/>
  <c r="A890" i="12"/>
  <c r="A922" i="12"/>
  <c r="A943" i="12"/>
  <c r="A965" i="12"/>
  <c r="A986" i="12"/>
  <c r="A1007" i="12"/>
  <c r="A1029" i="12"/>
  <c r="A1050" i="12"/>
  <c r="A1071" i="12"/>
  <c r="A1093" i="12"/>
  <c r="A1114" i="12"/>
  <c r="A1125" i="12"/>
  <c r="A1146" i="12"/>
  <c r="A1167" i="12"/>
  <c r="A1189" i="12"/>
  <c r="A1210" i="12"/>
  <c r="A1231" i="12"/>
  <c r="A1242" i="12"/>
  <c r="A1263" i="12"/>
  <c r="A1285" i="12"/>
  <c r="A1306" i="12"/>
  <c r="A1327" i="12"/>
  <c r="A1345" i="12"/>
  <c r="A1359" i="12"/>
  <c r="A1374" i="12"/>
  <c r="A1387" i="12"/>
  <c r="A1409" i="12"/>
  <c r="A1423" i="12"/>
  <c r="A1438" i="12"/>
  <c r="A1449" i="12"/>
  <c r="A1460" i="12"/>
  <c r="A1471" i="12"/>
  <c r="A1481" i="12"/>
  <c r="A1492" i="12"/>
  <c r="A1503" i="12"/>
  <c r="A1513" i="12"/>
  <c r="A1524" i="12"/>
  <c r="A1535" i="12"/>
  <c r="A1544" i="12"/>
  <c r="A1548" i="12"/>
  <c r="A1560" i="12"/>
  <c r="A1568" i="12"/>
  <c r="A1576" i="12"/>
  <c r="A1584" i="12"/>
  <c r="A1592" i="12"/>
  <c r="A1600" i="12"/>
  <c r="A1608" i="12"/>
  <c r="A1616" i="12"/>
  <c r="A1624" i="12"/>
  <c r="A1632" i="12"/>
  <c r="A1640" i="12"/>
  <c r="A1648" i="12"/>
  <c r="A1656" i="12"/>
  <c r="A1664" i="12"/>
  <c r="A1672" i="12"/>
  <c r="A1680" i="12"/>
  <c r="A1688" i="12"/>
  <c r="A1696" i="12"/>
  <c r="A48" i="12"/>
  <c r="A132" i="12"/>
  <c r="A219" i="12"/>
  <c r="A312" i="12"/>
  <c r="A363" i="12"/>
  <c r="A384" i="12"/>
  <c r="A448" i="12"/>
  <c r="A469" i="12"/>
  <c r="A533" i="12"/>
  <c r="A576" i="12"/>
  <c r="A613" i="12"/>
  <c r="A643" i="12"/>
  <c r="A671" i="12"/>
  <c r="A699" i="12"/>
  <c r="A728" i="12"/>
  <c r="A756" i="12"/>
  <c r="A784" i="12"/>
  <c r="A813" i="12"/>
  <c r="A838" i="12"/>
  <c r="A859" i="12"/>
  <c r="A881" i="12"/>
  <c r="A902" i="12"/>
  <c r="A923" i="12"/>
  <c r="A945" i="12"/>
  <c r="A966" i="12"/>
  <c r="A987" i="12"/>
  <c r="A1009" i="12"/>
  <c r="A1030" i="12"/>
  <c r="A1062" i="12"/>
  <c r="A1083" i="12"/>
  <c r="A1105" i="12"/>
  <c r="A1126" i="12"/>
  <c r="A1137" i="12"/>
  <c r="A1158" i="12"/>
  <c r="A1179" i="12"/>
  <c r="A1201" i="12"/>
  <c r="A1222" i="12"/>
  <c r="A1243" i="12"/>
  <c r="A1265" i="12"/>
  <c r="A1286" i="12"/>
  <c r="A1307" i="12"/>
  <c r="A1329" i="12"/>
  <c r="A1347" i="12"/>
  <c r="A1361" i="12"/>
  <c r="A1375" i="12"/>
  <c r="A1390" i="12"/>
  <c r="A1403" i="12"/>
  <c r="A1418" i="12"/>
  <c r="A1433" i="12"/>
  <c r="A1445" i="12"/>
  <c r="A1456" i="12"/>
  <c r="A1467" i="12"/>
  <c r="A1477" i="12"/>
  <c r="A1488" i="12"/>
  <c r="A1499" i="12"/>
  <c r="A1509" i="12"/>
  <c r="A1520" i="12"/>
  <c r="A1531" i="12"/>
  <c r="A1541" i="12"/>
  <c r="A1549" i="12"/>
  <c r="A1561" i="12"/>
  <c r="A1569" i="12"/>
  <c r="A1577" i="12"/>
  <c r="A1585" i="12"/>
  <c r="A1589" i="12"/>
  <c r="A1597" i="12"/>
  <c r="A1605" i="12"/>
  <c r="A1613" i="12"/>
  <c r="A1621" i="12"/>
  <c r="A1629" i="12"/>
  <c r="A1637" i="12"/>
  <c r="A1645" i="12"/>
  <c r="A1657" i="12"/>
  <c r="A1665" i="12"/>
  <c r="A1673" i="12"/>
  <c r="A1681" i="12"/>
  <c r="A1689" i="12"/>
  <c r="A1697" i="12"/>
  <c r="A27" i="12"/>
  <c r="A68" i="12"/>
  <c r="A112" i="12"/>
  <c r="A155" i="12"/>
  <c r="A196" i="12"/>
  <c r="A240" i="12"/>
  <c r="A270" i="12"/>
  <c r="A298" i="12"/>
  <c r="A327" i="12"/>
  <c r="A352" i="12"/>
  <c r="A373" i="12"/>
  <c r="A395" i="12"/>
  <c r="A416" i="12"/>
  <c r="A437" i="12"/>
  <c r="A459" i="12"/>
  <c r="A480" i="12"/>
  <c r="A501" i="12"/>
  <c r="A523" i="12"/>
  <c r="A544" i="12"/>
  <c r="A565" i="12"/>
  <c r="A587" i="12"/>
  <c r="A607" i="12"/>
  <c r="A621" i="12"/>
  <c r="A635" i="12"/>
  <c r="A649" i="12"/>
  <c r="A664" i="12"/>
  <c r="A677" i="12"/>
  <c r="A692" i="12"/>
  <c r="A707" i="12"/>
  <c r="A720" i="12"/>
  <c r="A735" i="12"/>
  <c r="A749" i="12"/>
  <c r="A763" i="12"/>
  <c r="A777" i="12"/>
  <c r="A792" i="12"/>
  <c r="A805" i="12"/>
  <c r="A820" i="12"/>
  <c r="A833" i="12"/>
  <c r="A843" i="12"/>
  <c r="A854" i="12"/>
  <c r="A865" i="12"/>
  <c r="A875" i="12"/>
  <c r="A886" i="12"/>
  <c r="A897" i="12"/>
  <c r="A907" i="12"/>
  <c r="A918" i="12"/>
  <c r="A929" i="12"/>
  <c r="A939" i="12"/>
  <c r="A950" i="12"/>
  <c r="A961" i="12"/>
  <c r="A971" i="12"/>
  <c r="A982" i="12"/>
  <c r="A993" i="12"/>
  <c r="A1003" i="12"/>
  <c r="A1014" i="12"/>
  <c r="A1025" i="12"/>
  <c r="A1035" i="12"/>
  <c r="A1046" i="12"/>
  <c r="A1057" i="12"/>
  <c r="A1067" i="12"/>
  <c r="A1078" i="12"/>
  <c r="A1089" i="12"/>
  <c r="A1099" i="12"/>
  <c r="A1110" i="12"/>
  <c r="A1121" i="12"/>
  <c r="A1131" i="12"/>
  <c r="A1142" i="12"/>
  <c r="A1153" i="12"/>
  <c r="A1163" i="12"/>
  <c r="A1174" i="12"/>
  <c r="A1185" i="12"/>
  <c r="A1195" i="12"/>
  <c r="A1206" i="12"/>
  <c r="A1217" i="12"/>
  <c r="A1227" i="12"/>
  <c r="A1238" i="12"/>
  <c r="A1249" i="12"/>
  <c r="A1259" i="12"/>
  <c r="A1270" i="12"/>
  <c r="A1281" i="12"/>
  <c r="A1291" i="12"/>
  <c r="A1302" i="12"/>
  <c r="A1313" i="12"/>
  <c r="A1323" i="12"/>
  <c r="A1334" i="12"/>
  <c r="A1343" i="12"/>
  <c r="A1350" i="12"/>
  <c r="A1358" i="12"/>
  <c r="A1365" i="12"/>
  <c r="A1371" i="12"/>
  <c r="A1379" i="12"/>
  <c r="A1386" i="12"/>
  <c r="A1393" i="12"/>
  <c r="A1401" i="12"/>
  <c r="A1407" i="12"/>
  <c r="A1414" i="12"/>
  <c r="A1422" i="12"/>
  <c r="A1429" i="12"/>
  <c r="A1435" i="12"/>
  <c r="A1443" i="12"/>
  <c r="A1448" i="12"/>
  <c r="A1453" i="12"/>
  <c r="A1459" i="12"/>
  <c r="A1464" i="12"/>
  <c r="A1469" i="12"/>
  <c r="A1475" i="12"/>
  <c r="A1480" i="12"/>
  <c r="A1485" i="12"/>
  <c r="A1491" i="12"/>
  <c r="A1496" i="12"/>
  <c r="A1501" i="12"/>
  <c r="A1507" i="12"/>
  <c r="A1512" i="12"/>
  <c r="A1517" i="12"/>
  <c r="A1523" i="12"/>
  <c r="A1528" i="12"/>
  <c r="A1533" i="12"/>
  <c r="A1539" i="12"/>
  <c r="A1543" i="12"/>
  <c r="A1547" i="12"/>
  <c r="A1551" i="12"/>
  <c r="A1555" i="12"/>
  <c r="A1559" i="12"/>
  <c r="A1563" i="12"/>
  <c r="A1567" i="12"/>
  <c r="A1571" i="12"/>
  <c r="A1575" i="12"/>
  <c r="A1579" i="12"/>
  <c r="A1583" i="12"/>
  <c r="A1587" i="12"/>
  <c r="A1591" i="12"/>
  <c r="A1595" i="12"/>
  <c r="A1599" i="12"/>
  <c r="A1603" i="12"/>
  <c r="A1607" i="12"/>
  <c r="A1611" i="12"/>
  <c r="A1615" i="12"/>
  <c r="A1619" i="12"/>
  <c r="A1623" i="12"/>
  <c r="A1627" i="12"/>
  <c r="A1631" i="12"/>
  <c r="A1635" i="12"/>
  <c r="A1639" i="12"/>
  <c r="A1643" i="12"/>
  <c r="A1647" i="12"/>
  <c r="A1651" i="12"/>
  <c r="A1655" i="12"/>
  <c r="A1659" i="12"/>
  <c r="A1663" i="12"/>
  <c r="A1667" i="12"/>
  <c r="A1671" i="12"/>
  <c r="A1675" i="12"/>
  <c r="A1679" i="12"/>
  <c r="A1683" i="12"/>
  <c r="A1687" i="12"/>
  <c r="A1691" i="12"/>
  <c r="A1695" i="12"/>
  <c r="A1699" i="12"/>
  <c r="A44" i="12"/>
  <c r="A172" i="12"/>
  <c r="A254" i="12"/>
  <c r="A311" i="12"/>
  <c r="A361" i="12"/>
  <c r="A404" i="12"/>
  <c r="A447" i="12"/>
  <c r="A489" i="12"/>
  <c r="A532" i="12"/>
  <c r="A575" i="12"/>
  <c r="A612" i="12"/>
  <c r="A640" i="12"/>
  <c r="A669" i="12"/>
  <c r="A697" i="12"/>
  <c r="A725" i="12"/>
  <c r="A755" i="12"/>
  <c r="A768" i="12"/>
  <c r="A797" i="12"/>
  <c r="A825" i="12"/>
  <c r="A858" i="12"/>
  <c r="A879" i="12"/>
  <c r="A901" i="12"/>
  <c r="A911" i="12"/>
  <c r="A933" i="12"/>
  <c r="A954" i="12"/>
  <c r="A975" i="12"/>
  <c r="A997" i="12"/>
  <c r="A1018" i="12"/>
  <c r="A1039" i="12"/>
  <c r="A1061" i="12"/>
  <c r="A1082" i="12"/>
  <c r="A1103" i="12"/>
  <c r="A1135" i="12"/>
  <c r="A1157" i="12"/>
  <c r="A1178" i="12"/>
  <c r="A1199" i="12"/>
  <c r="A1221" i="12"/>
  <c r="A1253" i="12"/>
  <c r="A1274" i="12"/>
  <c r="A1295" i="12"/>
  <c r="A1317" i="12"/>
  <c r="A1338" i="12"/>
  <c r="A1353" i="12"/>
  <c r="A1366" i="12"/>
  <c r="A1381" i="12"/>
  <c r="A1395" i="12"/>
  <c r="A1402" i="12"/>
  <c r="A1417" i="12"/>
  <c r="A1430" i="12"/>
  <c r="A1444" i="12"/>
  <c r="A1455" i="12"/>
  <c r="A1465" i="12"/>
  <c r="A1476" i="12"/>
  <c r="A1487" i="12"/>
  <c r="A1497" i="12"/>
  <c r="A1508" i="12"/>
  <c r="A1519" i="12"/>
  <c r="A1529" i="12"/>
  <c r="A1540" i="12"/>
  <c r="A1552" i="12"/>
  <c r="A1556" i="12"/>
  <c r="A1564" i="12"/>
  <c r="A1572" i="12"/>
  <c r="A1580" i="12"/>
  <c r="A1588" i="12"/>
  <c r="A1596" i="12"/>
  <c r="A1604" i="12"/>
  <c r="A1612" i="12"/>
  <c r="A1620" i="12"/>
  <c r="A1628" i="12"/>
  <c r="A1636" i="12"/>
  <c r="A1644" i="12"/>
  <c r="A1652" i="12"/>
  <c r="A1660" i="12"/>
  <c r="A1668" i="12"/>
  <c r="A1676" i="12"/>
  <c r="A1684" i="12"/>
  <c r="A1692" i="12"/>
  <c r="A4" i="12"/>
  <c r="A91" i="12"/>
  <c r="A176" i="12"/>
  <c r="A255" i="12"/>
  <c r="A284" i="12"/>
  <c r="A340" i="12"/>
  <c r="A405" i="12"/>
  <c r="A427" i="12"/>
  <c r="A491" i="12"/>
  <c r="A512" i="12"/>
  <c r="A555" i="12"/>
  <c r="A597" i="12"/>
  <c r="A628" i="12"/>
  <c r="A656" i="12"/>
  <c r="A685" i="12"/>
  <c r="A713" i="12"/>
  <c r="A741" i="12"/>
  <c r="A771" i="12"/>
  <c r="A799" i="12"/>
  <c r="A827" i="12"/>
  <c r="A849" i="12"/>
  <c r="A870" i="12"/>
  <c r="A891" i="12"/>
  <c r="A913" i="12"/>
  <c r="A934" i="12"/>
  <c r="A955" i="12"/>
  <c r="A977" i="12"/>
  <c r="A998" i="12"/>
  <c r="A1019" i="12"/>
  <c r="A1041" i="12"/>
  <c r="A1051" i="12"/>
  <c r="A1073" i="12"/>
  <c r="A1094" i="12"/>
  <c r="A1115" i="12"/>
  <c r="A1147" i="12"/>
  <c r="A1169" i="12"/>
  <c r="A1190" i="12"/>
  <c r="A1211" i="12"/>
  <c r="A1233" i="12"/>
  <c r="A1254" i="12"/>
  <c r="A1275" i="12"/>
  <c r="A1297" i="12"/>
  <c r="A1318" i="12"/>
  <c r="A1339" i="12"/>
  <c r="A1354" i="12"/>
  <c r="A1369" i="12"/>
  <c r="A1382" i="12"/>
  <c r="A1397" i="12"/>
  <c r="A1411" i="12"/>
  <c r="A1425" i="12"/>
  <c r="A1439" i="12"/>
  <c r="A1451" i="12"/>
  <c r="A1461" i="12"/>
  <c r="A1472" i="12"/>
  <c r="A1483" i="12"/>
  <c r="A1493" i="12"/>
  <c r="A1504" i="12"/>
  <c r="A1515" i="12"/>
  <c r="A1525" i="12"/>
  <c r="A1536" i="12"/>
  <c r="A1545" i="12"/>
  <c r="A1553" i="12"/>
  <c r="A1557" i="12"/>
  <c r="A1565" i="12"/>
  <c r="A1573" i="12"/>
  <c r="A1581" i="12"/>
  <c r="A1593" i="12"/>
  <c r="A1601" i="12"/>
  <c r="A1609" i="12"/>
  <c r="A1617" i="12"/>
  <c r="A1625" i="12"/>
  <c r="A1633" i="12"/>
  <c r="A1641" i="12"/>
  <c r="A1649" i="12"/>
  <c r="A1653" i="12"/>
  <c r="A1661" i="12"/>
  <c r="A1669" i="12"/>
  <c r="A1677" i="12"/>
  <c r="A1685" i="12"/>
  <c r="A1693" i="12"/>
</calcChain>
</file>

<file path=xl/sharedStrings.xml><?xml version="1.0" encoding="utf-8"?>
<sst xmlns="http://schemas.openxmlformats.org/spreadsheetml/2006/main" count="24123" uniqueCount="2872">
  <si>
    <t>Contrato de Gestão nº. 10/23 celebrado entre a Secretaria do Estado de Justiça e Segurança Pública - SEJUSP e o Polo de Evolução de Medidas Socioeducativas - PEMSE</t>
  </si>
  <si>
    <t>2º Relatório Gerencial Financeiro</t>
  </si>
  <si>
    <t>Período Avaliatório</t>
  </si>
  <si>
    <t>a</t>
  </si>
  <si>
    <t>Data de entrega à Comissão de Monitoramento:        /        /</t>
  </si>
  <si>
    <t>Relatório Gerencial Financeiro | Belo Horizonte | Versão 3.0 | Dezembro | 2023 |</t>
  </si>
  <si>
    <t>Selecionar na célula abaixo qual o primeiro Período Avaliaitório do ano corrente:</t>
  </si>
  <si>
    <t>1º Relatório Gerencial Financeiro</t>
  </si>
  <si>
    <t>3º Relatório Gerencial Financeiro</t>
  </si>
  <si>
    <t>4º Relatório Gerencial Financeiro</t>
  </si>
  <si>
    <t>5º Relatório Gerencial Financeiro</t>
  </si>
  <si>
    <t>6º Relatório Gerencial Financeiro</t>
  </si>
  <si>
    <t>7º Relatório Gerencial Financeiro</t>
  </si>
  <si>
    <t>8º Relatório Gerencial Financeiro</t>
  </si>
  <si>
    <t>9º Relatório Gerencial Financeiro</t>
  </si>
  <si>
    <t>10º Relatório Gerencial Financeiro</t>
  </si>
  <si>
    <t>11º Relatório Gerencial Financeiro</t>
  </si>
  <si>
    <t>12º Relatório Gerencial Financeiro</t>
  </si>
  <si>
    <t>13º Relatório Gerencial Financeiro</t>
  </si>
  <si>
    <t>14º Relatório Gerencial Financeiro</t>
  </si>
  <si>
    <t>15º Relatório Gerencial Financeiro</t>
  </si>
  <si>
    <t>16º Relatório Gerencial Financeiro</t>
  </si>
  <si>
    <t>17º Relatório Gerencial Financeiro</t>
  </si>
  <si>
    <t>18º Relatório Gerencial Financeiro</t>
  </si>
  <si>
    <t>19º Relatório Gerencial Financeiro</t>
  </si>
  <si>
    <t>20º Relatório Gerencial Financeiro</t>
  </si>
  <si>
    <t>21º Relatório Gerencial Financeiro</t>
  </si>
  <si>
    <t>22º Relatório Gerencial Financeiro</t>
  </si>
  <si>
    <t>23º Relatório Gerencial Financeiro</t>
  </si>
  <si>
    <t>24º Relatório Gerencial Financeiro</t>
  </si>
  <si>
    <t>Análise das Despesas e Receitas do Período Avaliatório</t>
  </si>
  <si>
    <t xml:space="preserve">Neste campo do relatório, deverá constar uma análise da movimentação financeira do período, de forma a permitir que a Comissão de Monitoramento compreenda:
• a variação entre o previsto e o realizado para os itens de modo a deixar claro as distorções entre o planejado e o executado durante o período, principalmente na Tabela Comparativo entre Receitas e Gastos Previstos e Realizados no Período em Regime de Competência;
• a justificativa para a execução de gastos não previstos;
• situações ou movimentações excepcionais que ocorreram no período;
• qualquer outra informação relevante acerca da movimentação financeira que a OS queira apresentar ao OEP.
</t>
  </si>
  <si>
    <t>O benefício sindical "Medicamento para Todos" não consta no rol de subcategorias, sendo necessário alocar o custo em "outros benefícios".</t>
  </si>
  <si>
    <t>As despesas relativas aos benefícios sindicais "plano odontológico" e "plano de saúde" tem, em alguns casos, a cobrança de valores relativos aos dependentes dos funcionários - valor este descontado em folha de pagamentos - em conjunto com o valor pago pela OS em benefício dos funcionários - sem desconto em folha.</t>
  </si>
  <si>
    <t>Lançamento nº785 refere-se ao pagamento de verbas rescisórias de vários funcionários, vinculados a atividades diferentes, não sendo possível lançar separadamente as informações quanto à data e número dos documentos relativos.</t>
  </si>
  <si>
    <t>A aba "analítico cx" não está reconhecendo as informações das colunas B e C do diário, deixando diversas despesas fora do somatório analítico.</t>
  </si>
  <si>
    <t>No primeiro ciclo avaliativo não foram realizadas transferências de valores relativas à reserva de recursos, sendo os valores de competência dezembro 2023 e janeiro 2024 transferidos em fevereiro de 2024, já no segundo ciclo avaliativo. Portanto não houve transporte de saldo na aba resumo.</t>
  </si>
  <si>
    <t>Os valores relativos à reserva de recursos de competência março 2024 e abril 2024 constam na aba "Comp.", sendo certo que não foram reservados na conta exclusiva em virtude do baixo saldo disponível na conta corrente exclusiva para movimentação de recursos do CG 10/2023, em razão da não realização do repasse previsto para fevereiro de 2024 pelo Poder Público.</t>
  </si>
  <si>
    <t>Os benefícios sindicais Plano de Saúde e Plano Odontológico têm a possibilidade de extensão a dependentes de funcionários. Os valores relativos aos dependentes são descontados em folha de salários e repassados por meio de boleto pela OS ao sindicato. Em alguns casos, os valores de dependentes são recolhidos em conjunto com os valores dos benefíciarios titulares (funcionários), e, portanto, o valor repassado não equivale ao valor efetivamente custeado pela OS. O lançamento no diário, porém, é feito na subcategoria de benefício.</t>
  </si>
  <si>
    <t>O benefício sindical Seguro de Vida é recolhido em valor integral, porém tem 50% do valor descontado em folha de salário dos funcionários. Portanto, o valor repassado ao sindicato mensalmente por boleto é superior em 100% ao valor efetivamente custeado pela OS e previsto na Memória de Cálculo do CG. Os valores custeados pela OS e descontados em folha, porém, são subcategorizados como Benefícios no Diário.</t>
  </si>
  <si>
    <t>Tabela 1 - Resumo das Movimentações Financeiras no Período em Regime de Caixa</t>
  </si>
  <si>
    <t>(T)</t>
  </si>
  <si>
    <t>Transporte de Saldo Financeiro Anterior</t>
  </si>
  <si>
    <t>(E)</t>
  </si>
  <si>
    <t>Total de Entradas de Recursos</t>
  </si>
  <si>
    <t>(S)</t>
  </si>
  <si>
    <t>Total de Saídas de Recursos</t>
  </si>
  <si>
    <t>(SF)</t>
  </si>
  <si>
    <t>Saldo Financeiro Apurado (T+E-S)</t>
  </si>
  <si>
    <t>Distribuição Gerencial dos Recursos</t>
  </si>
  <si>
    <t>Composição do Saldo Financeiro (SF)</t>
  </si>
  <si>
    <t>Movimentação da Reserva de Recursos</t>
  </si>
  <si>
    <t>(PP)</t>
  </si>
  <si>
    <t>Provisonamentos de Pessoal</t>
  </si>
  <si>
    <t>Saldo Extrato C/C</t>
  </si>
  <si>
    <t>Transporte de Saldo</t>
  </si>
  <si>
    <t>(C)</t>
  </si>
  <si>
    <t>Recursos Comprometidos</t>
  </si>
  <si>
    <t>Saldo Extrato CI 1</t>
  </si>
  <si>
    <t>Transferência para Reserva</t>
  </si>
  <si>
    <t>(AR)</t>
  </si>
  <si>
    <t>Adiantamento de Recursos de Repasse Anterior:</t>
  </si>
  <si>
    <t>Saldo Extrato CI 2</t>
  </si>
  <si>
    <t>Rendimentos Fin da Reserva</t>
  </si>
  <si>
    <t>(SR)</t>
  </si>
  <si>
    <t>Saldo Remanescente (SF-PP-C-AR)</t>
  </si>
  <si>
    <t>Saldo Fundo Fixo</t>
  </si>
  <si>
    <t>Gastos da Reserva</t>
  </si>
  <si>
    <t>Saldo Financeiro  (Somatório)</t>
  </si>
  <si>
    <t>( = ) Saldo Financeiro</t>
  </si>
  <si>
    <t>Saldo</t>
  </si>
  <si>
    <t>(G)</t>
  </si>
  <si>
    <t>CONFERENCIA (Saldo Existente - Apurado)</t>
  </si>
  <si>
    <t>Tabela 2 - Comparativo entre Receitas e Gastos Previstos e Realizados no Período em Regime de Competência</t>
  </si>
  <si>
    <t>TOTAL</t>
  </si>
  <si>
    <t>Previsto</t>
  </si>
  <si>
    <t>Entrada de Recursos</t>
  </si>
  <si>
    <t>1.1</t>
  </si>
  <si>
    <t>Repasses</t>
  </si>
  <si>
    <t>-</t>
  </si>
  <si>
    <t>1.2</t>
  </si>
  <si>
    <t>Rendimentos Fin.</t>
  </si>
  <si>
    <t>1.3</t>
  </si>
  <si>
    <t>Receitas Arrecadadas</t>
  </si>
  <si>
    <t>1.3.1</t>
  </si>
  <si>
    <t>Receitas Arrecadadas Previstas</t>
  </si>
  <si>
    <t>1.3.2</t>
  </si>
  <si>
    <t>Rendimentos Fin. c/ Destinação Específica</t>
  </si>
  <si>
    <t>1.3.3</t>
  </si>
  <si>
    <t>Outras Receitas</t>
  </si>
  <si>
    <t>Subtotal Receitas:</t>
  </si>
  <si>
    <t>(E) Total de Entradas:</t>
  </si>
  <si>
    <t>Saída de Recursos</t>
  </si>
  <si>
    <t>2.1</t>
  </si>
  <si>
    <t>Gastos com Pessoal</t>
  </si>
  <si>
    <t>2.1.1</t>
  </si>
  <si>
    <t>Salários</t>
  </si>
  <si>
    <t>2.1.2</t>
  </si>
  <si>
    <t>Estagiários</t>
  </si>
  <si>
    <t>2.1.3</t>
  </si>
  <si>
    <t>Encargos</t>
  </si>
  <si>
    <t>2.1.4</t>
  </si>
  <si>
    <t>Benefícios</t>
  </si>
  <si>
    <t>Subtotal (Pessoal):</t>
  </si>
  <si>
    <t>2.2</t>
  </si>
  <si>
    <t>Gastos Gerais</t>
  </si>
  <si>
    <t>2.3</t>
  </si>
  <si>
    <t>Aquisição de Bens Permanentes</t>
  </si>
  <si>
    <t>2.4</t>
  </si>
  <si>
    <t>(S) Total de Saídas:</t>
  </si>
  <si>
    <t>Realizado</t>
  </si>
  <si>
    <t>Realizado
(/) Previsto</t>
  </si>
  <si>
    <t>Previsto
(-) Realizado</t>
  </si>
  <si>
    <t>Tabela 3 - Demonstrativo dos Gastos das Atividades do Contrato de Gestão</t>
  </si>
  <si>
    <t>Nº</t>
  </si>
  <si>
    <t>Atividades</t>
  </si>
  <si>
    <t>Realizado (/) Previsto</t>
  </si>
  <si>
    <t>N/A</t>
  </si>
  <si>
    <t>Área Meio</t>
  </si>
  <si>
    <t>Caminheiros de Jesus</t>
  </si>
  <si>
    <t>Betânia</t>
  </si>
  <si>
    <t>Muriaé</t>
  </si>
  <si>
    <t>Governador Valadares</t>
  </si>
  <si>
    <t>Ipatinga</t>
  </si>
  <si>
    <t>Teófilo Otoni</t>
  </si>
  <si>
    <t>Santa Amélia</t>
  </si>
  <si>
    <t>Ipiranga</t>
  </si>
  <si>
    <t>Letícia</t>
  </si>
  <si>
    <t>São Luís</t>
  </si>
  <si>
    <t>Venda Nova</t>
  </si>
  <si>
    <t>Contagem</t>
  </si>
  <si>
    <t>Ribeirão das Neves</t>
  </si>
  <si>
    <t>Sete Lagoas</t>
  </si>
  <si>
    <t>Feminina Uberlândia</t>
  </si>
  <si>
    <t>Uberlândia</t>
  </si>
  <si>
    <t>Patrocínio</t>
  </si>
  <si>
    <t>Uberaba</t>
  </si>
  <si>
    <t>Patos de Minas</t>
  </si>
  <si>
    <t>Total</t>
  </si>
  <si>
    <t>Destinação dos Gastos de Pessoal</t>
  </si>
  <si>
    <t>Destinação</t>
  </si>
  <si>
    <t>%</t>
  </si>
  <si>
    <t>Valor</t>
  </si>
  <si>
    <t>Área Fim</t>
  </si>
  <si>
    <t>Destinação dos Gastos Gerais e de Pessoal</t>
  </si>
  <si>
    <t>Tabela 4 - Demonstrativo Analítico das Receitas e Gastos Mensais em Regime de Caixa</t>
  </si>
  <si>
    <t>% do Total</t>
  </si>
  <si>
    <t>T</t>
  </si>
  <si>
    <t>Transporte de Saldo Acumulado (SA)</t>
  </si>
  <si>
    <t>Receitas Arrecadas</t>
  </si>
  <si>
    <t>(E) Total de Entradas</t>
  </si>
  <si>
    <t>Salários e Remunerações</t>
  </si>
  <si>
    <t>2.1.1.1</t>
  </si>
  <si>
    <t>2.1.1.2</t>
  </si>
  <si>
    <t>Adicional Noturno</t>
  </si>
  <si>
    <t>2.1.1.3</t>
  </si>
  <si>
    <t>DSR Adicional Noturno</t>
  </si>
  <si>
    <t>2.1.1.4</t>
  </si>
  <si>
    <t>Horas Extras</t>
  </si>
  <si>
    <t>2.1.1.5</t>
  </si>
  <si>
    <t>DSR Horas Extras</t>
  </si>
  <si>
    <t>2.1.1.6</t>
  </si>
  <si>
    <t>Adicional Periculosidade</t>
  </si>
  <si>
    <t>2.1.1.7</t>
  </si>
  <si>
    <t>Gratificação de função</t>
  </si>
  <si>
    <t>2.1.1.8</t>
  </si>
  <si>
    <t>Outros Gastos com Pessoal</t>
  </si>
  <si>
    <t>Subtotal Salários :</t>
  </si>
  <si>
    <t>2.1.2.1</t>
  </si>
  <si>
    <t>Bolsa Estágio</t>
  </si>
  <si>
    <t>2.1.2.2</t>
  </si>
  <si>
    <t>Auxílio Transporte</t>
  </si>
  <si>
    <t>Subtotal Estagiários:</t>
  </si>
  <si>
    <t>2.1.3.1</t>
  </si>
  <si>
    <t>INSS Patronal</t>
  </si>
  <si>
    <t>2.1.3.2</t>
  </si>
  <si>
    <t>PIS</t>
  </si>
  <si>
    <t>2.1.3.3</t>
  </si>
  <si>
    <t>FGTS</t>
  </si>
  <si>
    <t>2.1.3.4</t>
  </si>
  <si>
    <t>FGTS Multa Rescisória</t>
  </si>
  <si>
    <t>2.1.3.5</t>
  </si>
  <si>
    <t>13º Salário</t>
  </si>
  <si>
    <t>2.1.3.6</t>
  </si>
  <si>
    <t>Férias</t>
  </si>
  <si>
    <t>2.1.3.7</t>
  </si>
  <si>
    <t>1/3 de Férias</t>
  </si>
  <si>
    <t>2.1.3.8</t>
  </si>
  <si>
    <t>Rescisão de Trabalho (Saldo Salário, Aviso Prévio, outros)</t>
  </si>
  <si>
    <t>2.1.3.9</t>
  </si>
  <si>
    <t>Medicina e Segurança do Trabalho</t>
  </si>
  <si>
    <t>2.1.3.10</t>
  </si>
  <si>
    <t>Custas com Justiça do Trabalho</t>
  </si>
  <si>
    <t>2.1.3.11</t>
  </si>
  <si>
    <t>Despesas Sindicais</t>
  </si>
  <si>
    <t>2.1.3.12</t>
  </si>
  <si>
    <t>Outros Encargos Trabalhistas</t>
  </si>
  <si>
    <t>Subtotal Encargos Trabalhistas:</t>
  </si>
  <si>
    <t>2.1.4.1</t>
  </si>
  <si>
    <t>Vale Transporte</t>
  </si>
  <si>
    <t>2.1.4.2</t>
  </si>
  <si>
    <t>Vale Alimentação</t>
  </si>
  <si>
    <t>2.1.4.3</t>
  </si>
  <si>
    <t>Plano de Saúde</t>
  </si>
  <si>
    <t>2.1.4.4</t>
  </si>
  <si>
    <t>Seguro de Vida</t>
  </si>
  <si>
    <t>2.1.4.5</t>
  </si>
  <si>
    <t>Plano Odontológico</t>
  </si>
  <si>
    <t>2.1.4.6</t>
  </si>
  <si>
    <t>Cesta Básica</t>
  </si>
  <si>
    <t>2.1.4.7</t>
  </si>
  <si>
    <t>Bem Estar Social</t>
  </si>
  <si>
    <t>2.1.4.8</t>
  </si>
  <si>
    <t>Cessão de Imagem</t>
  </si>
  <si>
    <t>2.1.4.9</t>
  </si>
  <si>
    <t>Outros Benefícios</t>
  </si>
  <si>
    <t>Subtotal Benefícios:</t>
  </si>
  <si>
    <t>Subtotal Pessoal:</t>
  </si>
  <si>
    <t>2.2.1</t>
  </si>
  <si>
    <t>Aluguel</t>
  </si>
  <si>
    <t>2.2.2</t>
  </si>
  <si>
    <t>Condomínio</t>
  </si>
  <si>
    <t>2.2.3</t>
  </si>
  <si>
    <t>IPTU</t>
  </si>
  <si>
    <t>2.2.4</t>
  </si>
  <si>
    <t>Seguros de Imóveis</t>
  </si>
  <si>
    <t>2.2.5</t>
  </si>
  <si>
    <t>Energia Elétrica</t>
  </si>
  <si>
    <t>2.2.6</t>
  </si>
  <si>
    <t>Água e Esgoto</t>
  </si>
  <si>
    <t>2.2.7</t>
  </si>
  <si>
    <t>Telefone Fixo</t>
  </si>
  <si>
    <t>2.2.8</t>
  </si>
  <si>
    <t>Telefone Móvel</t>
  </si>
  <si>
    <t>2.2.9</t>
  </si>
  <si>
    <t>Internet</t>
  </si>
  <si>
    <t>2.2.10</t>
  </si>
  <si>
    <t>Serviços de Internet (Web Design, Hospedagem de Site, outros)</t>
  </si>
  <si>
    <t>2.2.11</t>
  </si>
  <si>
    <t>Assessoria Contábil</t>
  </si>
  <si>
    <t>2.2.12</t>
  </si>
  <si>
    <t>Assessoria Jurídica</t>
  </si>
  <si>
    <t>2.2.13</t>
  </si>
  <si>
    <t>Auditoria Externa</t>
  </si>
  <si>
    <t>2.2.14</t>
  </si>
  <si>
    <t>Consultoria</t>
  </si>
  <si>
    <t>2.2.15</t>
  </si>
  <si>
    <t>Publicidade, Comunicação e Marketing</t>
  </si>
  <si>
    <t>2.2.16</t>
  </si>
  <si>
    <t>Serviços de Registro/Produção Audiovisual</t>
  </si>
  <si>
    <t>2.2.17</t>
  </si>
  <si>
    <t>Assinatura de Certificado Digital</t>
  </si>
  <si>
    <t>2.2.18</t>
  </si>
  <si>
    <t>Assinatura de Periódicos e Aquisição de Livros</t>
  </si>
  <si>
    <t>2.2.19</t>
  </si>
  <si>
    <t>Aquisição e Suporte em Softwares</t>
  </si>
  <si>
    <t>2.2.20</t>
  </si>
  <si>
    <t>Manutenção e Reparos em Redes e Computadores</t>
  </si>
  <si>
    <t>2.2.21</t>
  </si>
  <si>
    <t>Serviços de Instalação e Manutenção Elétrica e Hidráulica</t>
  </si>
  <si>
    <t>2.2.22</t>
  </si>
  <si>
    <t>Manutenção e Reparos em Ar Condicionado</t>
  </si>
  <si>
    <t>2.2.23</t>
  </si>
  <si>
    <t>Serviços de Montagem e Desmontagem de Mobiliário</t>
  </si>
  <si>
    <t>2.2.24</t>
  </si>
  <si>
    <t>Locação de Equipamentos e Máquinas</t>
  </si>
  <si>
    <t>2.2.25</t>
  </si>
  <si>
    <t>Serviços de Manutenção em Equipamentos e Máquinas</t>
  </si>
  <si>
    <t>2.2.26</t>
  </si>
  <si>
    <t>Uniformes</t>
  </si>
  <si>
    <t>2.2.27</t>
  </si>
  <si>
    <t>Serviços de Entrega/Recarga de Vale Transportes</t>
  </si>
  <si>
    <t>2.2.28</t>
  </si>
  <si>
    <t>Serviços de Mão-de-obra Terceirizada</t>
  </si>
  <si>
    <t>2.2.29</t>
  </si>
  <si>
    <t>Serviços de Motoboy</t>
  </si>
  <si>
    <t>2.2.30</t>
  </si>
  <si>
    <t>Serviços de Segurança</t>
  </si>
  <si>
    <t>2.2.31</t>
  </si>
  <si>
    <t>Correios e Telégrafos</t>
  </si>
  <si>
    <t>2.2.32</t>
  </si>
  <si>
    <t>Cartório</t>
  </si>
  <si>
    <t>2.2.33</t>
  </si>
  <si>
    <t>Despesas Bancárias</t>
  </si>
  <si>
    <t>2.2.34</t>
  </si>
  <si>
    <t>Taxa de Expediente</t>
  </si>
  <si>
    <t>2.2.35</t>
  </si>
  <si>
    <t>Taxas Municipais, Estaduais e Federais</t>
  </si>
  <si>
    <t>2.2.36</t>
  </si>
  <si>
    <t>I.O.F</t>
  </si>
  <si>
    <t>2.2.37</t>
  </si>
  <si>
    <t>I.R.R.F s/ Aplicações</t>
  </si>
  <si>
    <t>2.2.38</t>
  </si>
  <si>
    <t>Juros e Multas</t>
  </si>
  <si>
    <t>2.2.39</t>
  </si>
  <si>
    <t>Material de Limpeza</t>
  </si>
  <si>
    <t>2.2.40</t>
  </si>
  <si>
    <t>Material de Copa e Cozinha</t>
  </si>
  <si>
    <t>2.2.41</t>
  </si>
  <si>
    <t>Lanches e Refeiçoes</t>
  </si>
  <si>
    <t>2.2.42</t>
  </si>
  <si>
    <t>Serviços Gráficos</t>
  </si>
  <si>
    <t>2.2.43</t>
  </si>
  <si>
    <t>Material de Informática</t>
  </si>
  <si>
    <t>2.2.44</t>
  </si>
  <si>
    <t>Material de Escritorio</t>
  </si>
  <si>
    <t>2.2.45</t>
  </si>
  <si>
    <t>Material Pedagógico/Didático</t>
  </si>
  <si>
    <t>2.2.46</t>
  </si>
  <si>
    <t>Locação de Espaço</t>
  </si>
  <si>
    <t>2.2.47</t>
  </si>
  <si>
    <t>Buffet</t>
  </si>
  <si>
    <t>2.2.48</t>
  </si>
  <si>
    <t>Eventos</t>
  </si>
  <si>
    <t>2.2.49</t>
  </si>
  <si>
    <t>Cursos</t>
  </si>
  <si>
    <t>2.2.50</t>
  </si>
  <si>
    <t>Taxi</t>
  </si>
  <si>
    <t>2.2.51</t>
  </si>
  <si>
    <t>Locação de Veículos</t>
  </si>
  <si>
    <t>2.2.52</t>
  </si>
  <si>
    <t>Locação de Veículos com Motorista</t>
  </si>
  <si>
    <t>2.2.53</t>
  </si>
  <si>
    <t>Fretes e Carretos</t>
  </si>
  <si>
    <t>2.2.54</t>
  </si>
  <si>
    <t>Combustível</t>
  </si>
  <si>
    <t>2.2.55</t>
  </si>
  <si>
    <t>Estacionamento</t>
  </si>
  <si>
    <t>2.2.56</t>
  </si>
  <si>
    <t>IPVA/Seguro Obrigatório/Licenciamento</t>
  </si>
  <si>
    <t>2.2.57</t>
  </si>
  <si>
    <t>Seguro de Veículos</t>
  </si>
  <si>
    <t>2.2.58</t>
  </si>
  <si>
    <t>Manutenção em Veículos</t>
  </si>
  <si>
    <t>2.2.59</t>
  </si>
  <si>
    <t>Despesas de Viagem - Passagem Aérea</t>
  </si>
  <si>
    <t>2.2.60</t>
  </si>
  <si>
    <t>Despesas de Viagem - Passagem Terrestre</t>
  </si>
  <si>
    <t>2.2.61</t>
  </si>
  <si>
    <t>Despesas de Viagem</t>
  </si>
  <si>
    <t>2.2.62</t>
  </si>
  <si>
    <t>Outros Gastos Gerais</t>
  </si>
  <si>
    <t>2.2.63</t>
  </si>
  <si>
    <t>Serviço de controle de pragas urbanas e higienização de caixa d'água/reservatório de água</t>
  </si>
  <si>
    <t>2.2.64</t>
  </si>
  <si>
    <t>Serviços de manutenção ou reparo de imóvel</t>
  </si>
  <si>
    <t>2.2.65</t>
  </si>
  <si>
    <t>Serviço de carga e recarga de extintores</t>
  </si>
  <si>
    <t>2.2.66</t>
  </si>
  <si>
    <t>Gás de cozinha</t>
  </si>
  <si>
    <t>2.2.67</t>
  </si>
  <si>
    <t>Auto de Vistoria do Corpo de Bombeiros/Projeto contra Incêndio</t>
  </si>
  <si>
    <t>2.2.68</t>
  </si>
  <si>
    <t>Roupa de Cama/Banho</t>
  </si>
  <si>
    <t>2.2.69</t>
  </si>
  <si>
    <t>Artigos de higiene pessoal</t>
  </si>
  <si>
    <t>2.2.70</t>
  </si>
  <si>
    <t>Equipamentos para segurança pessoal e industrial</t>
  </si>
  <si>
    <t>2.2.71</t>
  </si>
  <si>
    <t>Medicamentos e produtos farmacêuticos</t>
  </si>
  <si>
    <t>2.2.72</t>
  </si>
  <si>
    <t>Material elétrico e eletrônico</t>
  </si>
  <si>
    <t>2.2.73</t>
  </si>
  <si>
    <t>Fotografias para registros</t>
  </si>
  <si>
    <t>Subtotal: Gastos Gerais</t>
  </si>
  <si>
    <t>2.3.1</t>
  </si>
  <si>
    <t>Máquinas, Aparelhos, Utensílios e Equipamentos de Uso Industrial</t>
  </si>
  <si>
    <t>2.3.2</t>
  </si>
  <si>
    <t>Equipamentos de Comunicação e Telefonia</t>
  </si>
  <si>
    <t>2.3.3</t>
  </si>
  <si>
    <t>Equipamentos de Informática</t>
  </si>
  <si>
    <t>2.3.4</t>
  </si>
  <si>
    <t>Equipamentos de Som, Vídeo, Fotográfico e Cinematográfico</t>
  </si>
  <si>
    <t>2.3.5</t>
  </si>
  <si>
    <t>Máquinas, Aparelhos, Utensílios e Equip. de Uso Administrativo</t>
  </si>
  <si>
    <t>2.3.6</t>
  </si>
  <si>
    <t>Material Esportivo e Recreativo</t>
  </si>
  <si>
    <t>2.3.7</t>
  </si>
  <si>
    <t>Mobiliário</t>
  </si>
  <si>
    <t>2.3.8</t>
  </si>
  <si>
    <t>Veículos</t>
  </si>
  <si>
    <t>2.3.9</t>
  </si>
  <si>
    <t>Coleção e Materiais Bibliográficos</t>
  </si>
  <si>
    <t>2.3.10</t>
  </si>
  <si>
    <t>Instrumentos Musicais e Artísticos</t>
  </si>
  <si>
    <t>2.3.11</t>
  </si>
  <si>
    <t>Equipamentos de Segurança Eletrônica</t>
  </si>
  <si>
    <t>2.3.12</t>
  </si>
  <si>
    <t>Material Didático</t>
  </si>
  <si>
    <t>2.3.13</t>
  </si>
  <si>
    <t>Partituras</t>
  </si>
  <si>
    <t>2.3.14</t>
  </si>
  <si>
    <t>Outros Materiais Permanentes</t>
  </si>
  <si>
    <t>Subtotal Aquisição de Bens:</t>
  </si>
  <si>
    <t>(S) Total de Saídas</t>
  </si>
  <si>
    <t>Tabela 5 - Demonstrativo Analítico das Receitas e Gastos Mensais em Regime de Competência</t>
  </si>
  <si>
    <t>2.2.74</t>
  </si>
  <si>
    <t>2.2.75</t>
  </si>
  <si>
    <t>2.2.76</t>
  </si>
  <si>
    <t>2.2.77</t>
  </si>
  <si>
    <t>2.2.78</t>
  </si>
  <si>
    <t>2.2.79</t>
  </si>
  <si>
    <t>2.2.80</t>
  </si>
  <si>
    <t>2.2.81</t>
  </si>
  <si>
    <t>2.2.82</t>
  </si>
  <si>
    <t>2.2.83</t>
  </si>
  <si>
    <t>2.2.84</t>
  </si>
  <si>
    <t>2.2.85</t>
  </si>
  <si>
    <t>2.2.86</t>
  </si>
  <si>
    <t>2.2.87</t>
  </si>
  <si>
    <t>2.2.88</t>
  </si>
  <si>
    <t>2.2.89</t>
  </si>
  <si>
    <t>2.2.90</t>
  </si>
  <si>
    <t>2.2.91</t>
  </si>
  <si>
    <t>2.2.92</t>
  </si>
  <si>
    <t>2.2.93</t>
  </si>
  <si>
    <t>2.2.94</t>
  </si>
  <si>
    <t>2.2.95</t>
  </si>
  <si>
    <t>2.2.96</t>
  </si>
  <si>
    <t>2.2.97</t>
  </si>
  <si>
    <t>2.2.98</t>
  </si>
  <si>
    <t>2.2.99</t>
  </si>
  <si>
    <t>2.2.100</t>
  </si>
  <si>
    <t>2.2.101</t>
  </si>
  <si>
    <t>2.2.102</t>
  </si>
  <si>
    <t>2.2.103</t>
  </si>
  <si>
    <t>2.2.104</t>
  </si>
  <si>
    <t>2.2.105</t>
  </si>
  <si>
    <t>2.2.106</t>
  </si>
  <si>
    <t>2.2.107</t>
  </si>
  <si>
    <t>2.2.108</t>
  </si>
  <si>
    <t>2.2.109</t>
  </si>
  <si>
    <t>Subtotal Gastos Gerais:</t>
  </si>
  <si>
    <t>Tabela 6 - Demonstrativo Mensal dos Recursos Provisionados com Pessoal</t>
  </si>
  <si>
    <t>Transporte de Provisionamentos Anteriores</t>
  </si>
  <si>
    <t>Entrada de Provisionamentos com Pessoal</t>
  </si>
  <si>
    <t>Total de Entradas</t>
  </si>
  <si>
    <t>Cancelamento de Provisionamentos com Pessoal</t>
  </si>
  <si>
    <t>Total de Cancelamentos</t>
  </si>
  <si>
    <t>Gastos do Provisionamentos com Pessoal</t>
  </si>
  <si>
    <t>Total de Gastos</t>
  </si>
  <si>
    <t>Provisionamento do Período</t>
  </si>
  <si>
    <t>Tabela 8 - Demonstrativo dos Recursos Comprometidos ao Final do Período</t>
  </si>
  <si>
    <r>
      <rPr>
        <sz val="9"/>
        <color theme="1"/>
        <rFont val="Arial"/>
        <family val="2"/>
      </rPr>
      <t>N</t>
    </r>
    <r>
      <rPr>
        <b/>
        <sz val="9"/>
        <color theme="1"/>
        <rFont val="Arial"/>
        <family val="2"/>
      </rPr>
      <t>º</t>
    </r>
  </si>
  <si>
    <t>Mês de
Comp.</t>
  </si>
  <si>
    <t>Categoria</t>
  </si>
  <si>
    <t>Subcategoria</t>
  </si>
  <si>
    <t>Vinculação ao Objeto / Justificativa</t>
  </si>
  <si>
    <t>Apropriação às Atividades</t>
  </si>
  <si>
    <t>Favorecido</t>
  </si>
  <si>
    <t>Fonte</t>
  </si>
  <si>
    <t>Valor relativo à reserva de recursos/rendimentos financeiros, não efetivado para a conta específica até o encerramento do ciclo avaliativo.</t>
  </si>
  <si>
    <t>CG 10/23</t>
  </si>
  <si>
    <t>Serviços administrativos vinculados às atividades de prestação de contas, financeiro, compras e gestão de patrimônio</t>
  </si>
  <si>
    <t>L47 ADMINISTRAÇÃO</t>
  </si>
  <si>
    <t>Folha salarial líquida de competência abril de 2024.</t>
  </si>
  <si>
    <t>Aquisição de cofres para as unidades, conforme produto 5.2.</t>
  </si>
  <si>
    <t>LUAÇO COFRES DE AÇO</t>
  </si>
  <si>
    <t>Aquisição de material de limpeza.</t>
  </si>
  <si>
    <t>Tecidos e Armarinho Miguel bartolomeu S/A</t>
  </si>
  <si>
    <t>Aquisição de medicamentos para adolescentes.</t>
  </si>
  <si>
    <t>Drogaria VG  Ltda</t>
  </si>
  <si>
    <t>Aquisição de utensilios de cozinha.</t>
  </si>
  <si>
    <t>Aquisição de Ventilador e maquina de cortar cabelo para reposição de equipamentos.</t>
  </si>
  <si>
    <t>Aquisição de material de escritório para  Casa de Semiliberdade Bethânia e Casa de Semiliberdade  Caminheiros</t>
  </si>
  <si>
    <t>Ribeiro de Oliveira e CIA LTDA</t>
  </si>
  <si>
    <t>Aquisição de Capas impermeaveis para colchão e travesseiros para Casas de Semiliberdade: Leticia, Sta. Amélia, Venda Nova, São Luis e Ipiranga.</t>
  </si>
  <si>
    <t>Rosangela Beatriz dos Santos</t>
  </si>
  <si>
    <t>Aquisição de material didático escolar para Casa de Semiliberdade Bethânia e Casa de Semiliberdade  Caminheiros</t>
  </si>
  <si>
    <t>Aquisição de mobiliário para equipar a nova Casa de Semiliberdade.</t>
  </si>
  <si>
    <t>Aço Movéis EIRELI LTDA</t>
  </si>
  <si>
    <t>Tabela 7 - Lista de Bens Permanentes Adquiridos no Período</t>
  </si>
  <si>
    <t>Número do Patrimônio</t>
  </si>
  <si>
    <t>Descrição Completa</t>
  </si>
  <si>
    <t>Valor de Aquisição</t>
  </si>
  <si>
    <t>Data de Aquisição</t>
  </si>
  <si>
    <t>Fornecedor</t>
  </si>
  <si>
    <t>Nota Fiscal</t>
  </si>
  <si>
    <t>Localização do Bem</t>
  </si>
  <si>
    <t>Justificativa para a aquisição</t>
  </si>
  <si>
    <t>SMARTPHONE SAMSUNG GALAXY A23 /5G/128GB/BRANCO</t>
  </si>
  <si>
    <t>MAGAZINE LUIZA S/A</t>
  </si>
  <si>
    <t xml:space="preserve"> CSL CONTAGEM</t>
  </si>
  <si>
    <t xml:space="preserve">Aquisição de aparelho corporativo para uso na rotina de trabalho realizada pelo Diretor Geral da casa de semiliberdade na comunicação diária, realização de video conferência e etc. </t>
  </si>
  <si>
    <t xml:space="preserve">Aquisição de aparelho corporativo para uso na rotina de trabalho realizada pelo Sub Diiretor de Segurança da casa de semiliberdade  na comunicação diária, realização de video conferência e etc. </t>
  </si>
  <si>
    <t xml:space="preserve">Aquisição de aparelho corporativo para uso na rotina diária de ligações realizadas pela equipe técnica da casa de semiliberdade no atendimento aos adolescentes. </t>
  </si>
  <si>
    <t xml:space="preserve">Aquisição de aparelho corporativo para uso da equipe de segurança da casa de semiliberdade no acompanhamento e monitoramento das atividades diárias dos adolescentes. </t>
  </si>
  <si>
    <t xml:space="preserve"> CSL SÃO LUIS</t>
  </si>
  <si>
    <t>Frete NOTA- 61199</t>
  </si>
  <si>
    <t>CONFORME NOTA FISCAL</t>
  </si>
  <si>
    <t xml:space="preserve"> CSL IPIRANGA</t>
  </si>
  <si>
    <t xml:space="preserve"> CSL FEMININA UBERLÂNDIA</t>
  </si>
  <si>
    <t>Frete NOTA- 61180</t>
  </si>
  <si>
    <t>TV SMART 43 LED LG LM 6370PSB PRETA</t>
  </si>
  <si>
    <t>MAGAZINE LUIZA S.A</t>
  </si>
  <si>
    <t>Aquisição de  aparelho de TV  destinado a sala de reunião para realização de video conferência, capacitação técinica e video aulas para os adolecentes.</t>
  </si>
  <si>
    <t>Aquisição de  aparelho de TV  destinado a área de convivência dos adolescentes para as atividades de lazer e entreterimento .</t>
  </si>
  <si>
    <t>Tablet Sansung Galaxy Tab A9 + 64GB/5G Wi-Fi Tela 11/Androide 14/4GB Ram/Camera Tras. 8MP</t>
  </si>
  <si>
    <t>kabum s/a</t>
  </si>
  <si>
    <t>Aquição de equipamento para registro automatico da jornada de trabalho dos funcionários da casa de semiliberdade.</t>
  </si>
  <si>
    <t>CSL SÃO LUIS</t>
  </si>
  <si>
    <t>MESA DE PING PONG LUXO DOBRAVEL C ACESS</t>
  </si>
  <si>
    <t>BILHARES E SINUCAS COMERCIO DE ARTIGOS RECREATIVOS ESPORTIVOS</t>
  </si>
  <si>
    <t>Aquição de material  para  realização de atividades de esporte e lazer desenvolvidas na casa de semiliberdade.</t>
  </si>
  <si>
    <t xml:space="preserve"> CSL IPIRANGA </t>
  </si>
  <si>
    <t>MESA DE PEBOLIM OFICIAL C/ GAVETAS</t>
  </si>
  <si>
    <t>Bens de consumo Nota -471</t>
  </si>
  <si>
    <t>Bens de consumo que foram adquiidos na mesma nota fiscal.</t>
  </si>
  <si>
    <t>Forno ind. Lastro Roma Gás Firi 60Venancio</t>
  </si>
  <si>
    <t>LIDER MAQ LTDA</t>
  </si>
  <si>
    <t>Aquisição de equipamento para atender as  atividades de oficinas e cursos profissionalizantes na área de produção de alimentos realizados na casa de semiliberdade.</t>
  </si>
  <si>
    <t>Chapa Bif. Indust. Gás PRG</t>
  </si>
  <si>
    <t>Fogão gás Extra 2 bocas 1BDP  c/pe com Esp. Forno Venancio</t>
  </si>
  <si>
    <t>Liquidificador Comercial Siemsen 4lt</t>
  </si>
  <si>
    <t>Resfriador de água indus. B25 coluna JGE/Frisbel</t>
  </si>
  <si>
    <t>Aquisição de equipamento para fornecimento de água potavel resfriada e filtrada para os adolescentes e funcionários localizado na cozinha da casa de semiliberdade.</t>
  </si>
  <si>
    <t>VENTILADOR PARED 60CM PT TUFÃO BIV</t>
  </si>
  <si>
    <t>TECIDOS E ARMARINHOS MIGUEL BARTOLOMEU S/A</t>
  </si>
  <si>
    <t xml:space="preserve"> CSL IPATINGA</t>
  </si>
  <si>
    <t>Aquisição de equipamentos para instalação nos cômodos da casa para melhorar a  climatização dos ambientes dos adolescentes e funcionários na casa de semiliberdade.</t>
  </si>
  <si>
    <t>Desconto NOTA - 20287149</t>
  </si>
  <si>
    <t>Outras Despesas Acessórias - 20287149</t>
  </si>
  <si>
    <t xml:space="preserve"> CSL UBERLÂNDIA</t>
  </si>
  <si>
    <t>Desconto NOTA - 20284158</t>
  </si>
  <si>
    <t>Outras Despesas Acessórias - 20284158</t>
  </si>
  <si>
    <t xml:space="preserve"> CSL GOVERNADOR  VALADARES</t>
  </si>
  <si>
    <t>Desconto NOTA - 20285604</t>
  </si>
  <si>
    <t>Outras Despesas Acessórias - 20285604</t>
  </si>
  <si>
    <t xml:space="preserve"> CSL MURIAÉ</t>
  </si>
  <si>
    <t>Desconto NOTA - 20285227</t>
  </si>
  <si>
    <t>Outras Despesas Acessórias - 20285227</t>
  </si>
  <si>
    <t>Estante 1,98*0,92*0,30 C6 - LR CRIST LI</t>
  </si>
  <si>
    <t>ACOMOVEIS DISTRIBUIDORA LTDA</t>
  </si>
  <si>
    <t>Aquisição de mobiliário  para ser utilizado na dispensa da casa de semiliberdade no armazemanento de materiais diversos.</t>
  </si>
  <si>
    <t>Aquivo curto LX 04 Gav. CH 26 - Crist LI</t>
  </si>
  <si>
    <t>Aquisição de mobiliário  para arquivamento de pastas com  documentação dos funcionários.</t>
  </si>
  <si>
    <t>Armario de Aço GRA 1/12 1,96*0,93*0,36</t>
  </si>
  <si>
    <t>Aquisição de mobiliário  para armazenamento de materiais diversos no almoxarifado..</t>
  </si>
  <si>
    <t>Armario de Aço GRA 1/12 1,96*0,93*0,37</t>
  </si>
  <si>
    <t>Armario</t>
  </si>
  <si>
    <t>Aquisição de mobiliário  para sala da equipe tecnica para armazenamento de materias diversos.</t>
  </si>
  <si>
    <t xml:space="preserve">Cadeira de Digitador </t>
  </si>
  <si>
    <t>Aquisição de cadeira para uso do Psicologo(a)  em suas atividades diárias de atendimento realizadas no setor tecnico da casa de semiliberdade.</t>
  </si>
  <si>
    <t>Aquisição de cadeira para uso do Pedagogo(a)  em suas atividades diárias de atendimento realizadas no setor tecnico da casa de semiliberdade.</t>
  </si>
  <si>
    <t>Aquisição de cadeira para uso do Advogado(a)  em suas atividades diárias de atendimento realizadas no setor tecnico da casa de semiliberdade.</t>
  </si>
  <si>
    <t>Aquisição de cadeira para uso do Assistente Social(a)  em suas atividades diárias de atendimento realizadas no setor tecnico da casa de semiliberdade.</t>
  </si>
  <si>
    <t>Aquisição de cadeira para uso do Terapeuta Ocupacional(a)  em suas atividades diárias de atendimento realizadas no setor tecnico da casa de semiliberdade.</t>
  </si>
  <si>
    <t>Aquisição de cadeira para uso do Auxiliar Educacional(a)  em suas atividades diárias realizadas no  setor tecnico da casa de semiliberdade.</t>
  </si>
  <si>
    <t xml:space="preserve">Mesa de Reunião Redonda </t>
  </si>
  <si>
    <t>Aquisição de mobiliário  para realização de pequenas reuniões setor administrativo.</t>
  </si>
  <si>
    <t>Aquisição de mobiliário  para sala de atendimento.</t>
  </si>
  <si>
    <t xml:space="preserve">mesa de 1,20 </t>
  </si>
  <si>
    <t>Aquisição de mesa para uso do Psicologo(a)  em suas atividades diárias de atendimento realizadas no setor tecnico da casa de semiliberdade.</t>
  </si>
  <si>
    <t>Aquisição de mesa para uso do Pedagogo(a)  em suas atividades diárias de atendimento realizadas no setor tecnico da casa de semiliberdade.</t>
  </si>
  <si>
    <t>Aquisição de mesa para uso do Advogado(a)  em suas atividades diárias de atendimento realizadas no setor tecnico da casa de semiliberdade.</t>
  </si>
  <si>
    <t>Aquisição de mesa para uso do Assistente Social(a)  em suas atividades diárias de atendimento realizadas no setor tecnico da casa de semiliberdade.</t>
  </si>
  <si>
    <t>Aquisição de mesa para uso do Terapeuta Ocupacional(a)  em suas atividades diárias de atendimento realizadas no setor tecnico da casa de semiliberdade.</t>
  </si>
  <si>
    <t>Aquisição de mesa para uso do Auxiliar Educacional(a)  em suas atividades diárias realizadas no  setor tecnico da casa de semiliberdade.</t>
  </si>
  <si>
    <t>Aquisição de mesa para uso na sala de atendimento a adolescentes e familiares na casa de semiliberdade.</t>
  </si>
  <si>
    <t>Aquisição de mobiliário  para uso administrativo nas atividades diárias necessarias.</t>
  </si>
  <si>
    <t>Aquisição de mesa para uso do Sub Diretor Segurança(a)  em suas atividades diárias na sala da direção da casa de semiliberdade.</t>
  </si>
  <si>
    <t>Aquisição de mesa para uso do Diretor geral(a)  em suas atividades diárias na sala da direção da casa de semiliberdade.</t>
  </si>
  <si>
    <t>Aquisição de mesa para uso na sala de coordenação de segurança  pelos socioeducadores no prenchimento de relatorios das atividades diárias da casa de semiliberdade.</t>
  </si>
  <si>
    <t>Mesa de reunião p/8 lugares</t>
  </si>
  <si>
    <t>Aquisição de mobiliário  para sala de reuniões.</t>
  </si>
  <si>
    <t>FRETE NOTA- 3515</t>
  </si>
  <si>
    <t>Bens de consumo Nota -3515</t>
  </si>
  <si>
    <t>CAMERA NVHD 1130 B G7</t>
  </si>
  <si>
    <t>TI TELECON COMERCIO E SERVIÇOS LTDA</t>
  </si>
  <si>
    <t>Aquisição de material para implantação de sistema de segurança e monitoramento da casa de semiliberdade.(CFTV)</t>
  </si>
  <si>
    <t xml:space="preserve">GRAVADOR MHDX 1216 </t>
  </si>
  <si>
    <t>DISCO RIGIDO STA 3,5" 7200RPM 64MB 200GB</t>
  </si>
  <si>
    <t>Bens de consumo Nota -11310</t>
  </si>
  <si>
    <t>Escada 08 degraus Aluminio botafogo 2,39m</t>
  </si>
  <si>
    <t>Tecidos e Armarinhos Miguel Bartolomeu S/A</t>
  </si>
  <si>
    <t>Aquição de material necessário para  manutenção e reparos na unidade.</t>
  </si>
  <si>
    <t>CSL IPIRANGA</t>
  </si>
  <si>
    <t>Desconto NOTA - 20297106</t>
  </si>
  <si>
    <t>Outras Despesas Acessórias - 20297106</t>
  </si>
  <si>
    <t>Aquisição de equipamentos para instalação nos cômodos da casa para melhorar a  climatização dos ambientes dos adolescentes e funcionários.</t>
  </si>
  <si>
    <t xml:space="preserve">VENTILADOR COLUNA 60CM PT 3P VENTURA BV60CM PT </t>
  </si>
  <si>
    <t xml:space="preserve">AREA MEIO </t>
  </si>
  <si>
    <t xml:space="preserve"> CSL TEOFILO OTONI</t>
  </si>
  <si>
    <t>Desconto NOTA - 20297105</t>
  </si>
  <si>
    <t>Outras Despesas Acessórias - 20297105</t>
  </si>
  <si>
    <t>Desconto NOTA - 20308765</t>
  </si>
  <si>
    <t>Outras Despesas Acessórias - 20308765</t>
  </si>
  <si>
    <t>Refrigerador Eletrolux DC35- 2p- 260L - Branco - 110v</t>
  </si>
  <si>
    <t>Aquisição de Refrigerador para equipar a cozinha para uso dos adolescentes. Conforme previsto no Contrato de Gestão(Área temática 7.4 - Inauguração das Casa de Semiliberdade de Contagem)</t>
  </si>
  <si>
    <t>Aquisição de Refrigerador para equipar a cozinha para uso dos funcionários. Conforme previsto no Contrato de Gestão(Área temática 7.4 - Inauguração das Casa de Semiliberdade de Contagem)</t>
  </si>
  <si>
    <t>FRETE NOTA- 343938</t>
  </si>
  <si>
    <t>Lavadora Eletrolux LED14k- branca- 110v</t>
  </si>
  <si>
    <t>Aquisição de equipamento de lavanderia  para lavar o vestuário e a roupa de cama e banho utilizadas pelos adolescentes. (Área temática 7.4 - Inauguração das Casa de Semiliberdade de Contagem)</t>
  </si>
  <si>
    <t>Fogão 4 bocas Bali 4111 branco acend. Manual</t>
  </si>
  <si>
    <t>Aquisição de fogão utilizado na cozinha para uso diverso. Área temática 7.4 - Inauguração das Casa de Semiliberdade de Contagem)</t>
  </si>
  <si>
    <t>FRETE NOTA- 886796</t>
  </si>
  <si>
    <t>ROTEADOR WIRELESS W5-1200G</t>
  </si>
  <si>
    <t>TI TELECOM COMERCIO E SERVIÇOS LTDA</t>
  </si>
  <si>
    <t xml:space="preserve">Aquisição de equipamento para conectar rede de câmeras de segurança da casa de semiliberdade. Previsto no Contrato de Gestão na Área Tematica Segurança- 5.1 - Implantação de sistema de CFTV. </t>
  </si>
  <si>
    <t>SWITCH NÃO GERERNCIAVEL 24P SG 2400</t>
  </si>
  <si>
    <t xml:space="preserve">Aquisição de equipamento de informatica para conectar a rede de computadores utilizada na casa de semiliberdade. Previsto no Contrato de Gestão na Área Tematica Segurança- 5.1 - Implantação de sistema de CFTV. </t>
  </si>
  <si>
    <t>Bens de consumo Nota -11448</t>
  </si>
  <si>
    <t>Computador Desktop i3 10 geração/ 8GB/DDR4/SSD 240GB/Windows 10pro</t>
  </si>
  <si>
    <t>ARENA COMPUTADORES COMERCIO LTDA</t>
  </si>
  <si>
    <t>Computador destinado a sala de direção para uso do Sub Diretor(a) de Segurança nas atividades diárias da casa de semiliberdade.  Conforme previsto no Contrato de Gestão(Área temática 7.4 - Inauguração das Casa de Semiliberdade de Contagem)</t>
  </si>
  <si>
    <t xml:space="preserve"> Computador destinado a sala de direção para uso do  Diretor(a) Geral nas atividades diárias da casa de semiliberdade.  Conforme previsto no Contrato de Gestão(Área temática 7.4 - Inauguração das Casa de Semiliberdade de Contagem)</t>
  </si>
  <si>
    <t xml:space="preserve"> Computador destinado a sala da equipe técnica para uso do psicologo(a)  nas atividades diárias da casa de semiliberdade.  Conforme previsto no Contrato de Gestão(Área temática 7.4 - Inauguração das Casa de Semiliberdade de Contagem)</t>
  </si>
  <si>
    <t xml:space="preserve"> Computador destinado a sala da equipe técnica para uso do advogado(a)  nas atividades diárias da casa de semiliberdade.  Conforme previsto no Contrato de Gestão(Área temática 7.4 - Inauguração das Casa de Semiliberdade de Contagem)</t>
  </si>
  <si>
    <t>Computador destinado a sala da equipe técnica para uso do Assistente social(a)  nas atividades diárias da casa de semiliberdade.  Conforme previsto no Contrato de Gestão(Área temática 7.4 - Inauguração das Casa de Semiliberdade de Contagem)</t>
  </si>
  <si>
    <t>Computador destinado a sala da equipe técnica para uso do terapeuta ocupacional   nas atividades diárias da casa de semiliberdade.  Conforme previsto no Contrato de Gestão(Área temática 7.4 - Inauguração das Casa de Semiliberdade de Contagem)</t>
  </si>
  <si>
    <t xml:space="preserve">Computador destinado a sala da equipe técnica para uso do pedagogo(a)  nas atividades diárias da casa de semiliberdade. Conforme previsto no Contrato de Gestão(Área temática 7.4 - Inauguração das Casa de Semiliberdade de Contagem) </t>
  </si>
  <si>
    <t xml:space="preserve"> Computador destinado ao  laboratório  utilizado pelos adolescentes na inclusão digital , realização de trabalhos escolares e cursos on line.  Conforme previsto no Contrato de Gestão(Área temática 7.4 - Inauguração das Casa de Semiliberdade de Contagem)</t>
  </si>
  <si>
    <t>Computador destinado ao  laboratório  utilizado pelos adolescentes na inclusão digital , realização de trabalhos escolares e cursos on line.  Conforme previsto no Contrato de Gestão(Área temática 7.4 - Inauguração das Casa de Semiliberdade de Contagem)</t>
  </si>
  <si>
    <t>Computador Desktop i5 10 geração/ 8GB/DDR4/SSD 1TB/Windows 10pro</t>
  </si>
  <si>
    <t>Computador para ser utilizado no setor administrativo como servidor dando suporte aos computadores utilizados na casa de semiliberdade. Conforme previsto no Contrato de Gestão(Área temática 7.4 - Inauguração das Casa de Semiliberdade de Contagem)</t>
  </si>
  <si>
    <t>MONITOR 19,5 LG 20MK400H-B HDMI/LED</t>
  </si>
  <si>
    <t>Monitor para o computador destinado a sala de direção para uso do Sub Diretor de Segurança nas atividades diárias da casa de semiliberdade.  Conforme previsto no Contrato de Gestão(Área temática 7.4 - Inauguração das Casa de Semiliberdade de Contagem)</t>
  </si>
  <si>
    <t xml:space="preserve"> Monitor para o Computador destinado a sala de direção para uso do  Direto(a)r Geral nas atividades diárias da casa de semiliberdade.  Conforme previsto no Contrato de Gestão(Área temática 7.4 - Inauguração das Casa de Semiliberdade de Contagem)</t>
  </si>
  <si>
    <t xml:space="preserve">  Monitor para o computador destinado a sala da equipe técnica para uso do psicologo(a)  nas atividades diárias da casa de semiliberdade.  Conforme previsto no Contrato de Gestão(Área temática 7.4 - Inauguração das Casa de Semiliberdade de Contagem)</t>
  </si>
  <si>
    <t xml:space="preserve"> Monitor para o computador destinado a sala da equipe técnica para uso do advogado(a)  nas atividades diárias da casa de semiliberdade.  Conforme previsto no Contrato de Gestão(Área temática 7.4 - Inauguração das Casa de Semiliberdade de Contagem)</t>
  </si>
  <si>
    <t xml:space="preserve"> Monitor para o computador destinado a sala da equipe técnica para uso do Assistente social(a)  nas atividades diárias da casa de semiliberdade.  Conforme previsto no Contrato de Gestão(Área temática 7.4 - Inauguração das Casa de Semiliberdade de Contagem)</t>
  </si>
  <si>
    <t>Monitor para o computador destinado a sala da equipe técnica para uso do terapeuta ocupacional   nas atividades diárias da casa de semiliberdade.  Conforme previsto no Contrato de Gestão(Área temática 7.4 - Inauguração das Casa de Semiliberdade de Contagem)</t>
  </si>
  <si>
    <t xml:space="preserve">Monitor para o computador destinado a sala da equipe técnica para uso do pedagogo(a)  nas atividades diárias da casa de semiliberdade. Conforme previsto no Contrato de Gestão(Área temática 7.4 - Inauguração das Casa de Semiliberdade de Contagem) </t>
  </si>
  <si>
    <t xml:space="preserve">  Monitor para o computador destinado ao  laboratório  utilizado pelos adolescentes na inclusão digital , realização de trabalhos escolares e cursos on line.  Conforme previsto no Contrato de Gestão(Área temática 7.4 - Inauguração das Casa de Semiliberdade de Contagem)</t>
  </si>
  <si>
    <t xml:space="preserve"> Monitor para o computador destinado ao  laboratório  utilizado pelos adolescentes na inclusão digital , realização de trabalhos escolares e cursos on line.  Conforme previsto no Contrato de Gestão(Área temática 7.4 - Inauguração das Casa de Semiliberdade de Contagem)</t>
  </si>
  <si>
    <t>Monitor para o computador destinado ao  laboratório  utilizado pelos adolescentes na inclusão digital , realização de trabalhos escolares e cursos on line.  Conforme previsto no Contrato de Gestão(Área temática 7.4 - Inauguração das Casa de Semiliberdade de Contagem)</t>
  </si>
  <si>
    <t>Estabilizador SMS 300VA/60HZ/ Bivolt/preto</t>
  </si>
  <si>
    <t>Estabilizador para o computador destinado a sala de direção para uso do Sub Diretor de Segurança nas atividades diárias da casa de semiliberdade.  Conforme previsto no Contrato de Gestão(Área temática 7.4 - Inauguração das Casa de Semiliberdade de Contagem)</t>
  </si>
  <si>
    <t xml:space="preserve"> Estabilizador  para o Computador destinado a sala de direção para uso do  Direto(a)r Geral nas atividades diárias da casa de semiliberdade.  Conforme previsto no Contrato de Gestão(Área temática 7.4 - Inauguração das Casa de Semiliberdade de Contagem)</t>
  </si>
  <si>
    <t xml:space="preserve">  Estabilizador para o computador destinado a sala da equipe técnica para uso do psicologo(a)  nas atividades diárias da casa de semiliberdade.  Conforme previsto no Contrato de Gestão(Área temática 7.4 - Inauguração das Casa de Semiliberdade de Contagem)</t>
  </si>
  <si>
    <t xml:space="preserve"> Estabilizador para o computador destinado a sala da equipe técnica para uso do advogado(a)  nas atividades diárias da casa de semiliberdade.  Conforme previsto no Contrato de Gestão(Área temática 7.4 - Inauguração das Casa de Semiliberdade de Contagem)</t>
  </si>
  <si>
    <t>Estabilizador para o computador destinado a sala da equipe técnica para uso do Assistente social(a)  nas atividades diárias da casa de semiliberdade.  Conforme previsto no Contrato de Gestão(Área temática 7.4 - Inauguração das Casa de Semiliberdade de Contagem)</t>
  </si>
  <si>
    <t>Estabilizador para o computador destinado a sala da equipe técnica para uso do terapeuta ocupacional   nas atividades diárias da casa de semiliberdade.  Conforme previsto no Contrato de Gestão(Área temática 7.4 - Inauguração das Casa de Semiliberdade de Contagem)</t>
  </si>
  <si>
    <t xml:space="preserve">Estabilizador para o computador destinado a sala da equipe técnica para uso do pedagogo(a)  nas atividades diárias da casa de semiliberdade. Conforme previsto no Contrato de Gestão(Área temática 7.4 - Inauguração das Casa de Semiliberdade de Contagem) </t>
  </si>
  <si>
    <t xml:space="preserve">  Estabilizador para o computador destinado ao  laboratório  utilizado pelos adolescentes na inclusão digital , realização de trabalhos escolares e cursos on line.  Conforme previsto no Contrato de Gestão(Área temática 7.4 - Inauguração das Casa de Semiliberdade de Contagem)</t>
  </si>
  <si>
    <t>NOBREAK INTELBRASS ATTIV 1200VA</t>
  </si>
  <si>
    <t>Equipamento para proteção e suporte de energia reserva para o computador utilizado como servidor.</t>
  </si>
  <si>
    <t>HD EXTERNO PORTATIL SEAGATE 2T</t>
  </si>
  <si>
    <t>Equipamento utilizado para fazer cópia de segurança dos dados do servidor.</t>
  </si>
  <si>
    <t>SWITCH 24 PORTAS GIGABIT</t>
  </si>
  <si>
    <t>Aquisição de equipamento para conectar rede de computadores da casa de semiliberdade a internet.(Área temática 7.4 - Inauguração das Casa de Semiliberdade de Contagem)</t>
  </si>
  <si>
    <t>ROTEADOR DUAL BAND WI-FI W5-1200</t>
  </si>
  <si>
    <t>Aquisição de equipamento de informatica para conectar a rede de computadores utilizada na casa de semiliberdade.(Área temática 7.4 - Inauguração das Casa de Semiliberdade de Contagem)</t>
  </si>
  <si>
    <t>Bens de consumo Nota - 442</t>
  </si>
  <si>
    <t xml:space="preserve">TAMBASA </t>
  </si>
  <si>
    <t>FURADEIRA IMPACTO 3/8 560W BLACK DECKER</t>
  </si>
  <si>
    <t>Equipamento utilizado para pequenos serviços de manutenção na Casa de semiliberdade. (Área temática 7.4 - Inauguração das Casa de Semiliberdade de Contagem)</t>
  </si>
  <si>
    <t>Desconto NOTA - 20358097</t>
  </si>
  <si>
    <t>Bens de consumo Nota - 20358097</t>
  </si>
  <si>
    <t>Outras Despesas Acessórias - 20358097</t>
  </si>
  <si>
    <t>TV Smart 24 LED PHILCO</t>
  </si>
  <si>
    <t>Equipamento destinado a sala de coordenação da segurança para monitoramento das câmeras do CFTV..(Área temática 7.4 - Inauguração das Casa de Semiliberdade de Contagem)</t>
  </si>
  <si>
    <t xml:space="preserve">CILINDRO CO2 6KG </t>
  </si>
  <si>
    <t>EXTINTORES PRATA LTDA</t>
  </si>
  <si>
    <t xml:space="preserve"> CSL VENDA NOVA</t>
  </si>
  <si>
    <t xml:space="preserve">Material necessário para as atividades vinculdas a oficinas de artesanato. </t>
  </si>
  <si>
    <t>Computador Desktop i7 11º geração/ 16GB/DDR4/SSD 480GB/Windows 10pro</t>
  </si>
  <si>
    <t>Aquisição de material para implantação de sistema de CFTV. previsto no Contrato de Gestão na Área Tematica Segurança- 5.1 - Implantação de sistema de CFTV</t>
  </si>
  <si>
    <t xml:space="preserve">Estabilizador destinado ao Computador utilizado no monitoramento de sistema de CFTV, previsto no Contrato de Gestão na Área Tematica Segurança- 5.1 - Implantação de sistema de CFTV.   </t>
  </si>
  <si>
    <t xml:space="preserve">Monitor destinado ao Computador utilizado no monitoramento de sistema de CFTV, previsto no Contrato de Gestão na Área Tematica Segurança- 5.1 - Implantação de sistema de CFTV.   </t>
  </si>
  <si>
    <t xml:space="preserve">Equipamento utilizado para fazer cópia de segurança dos dados do computador do CFTV.previsto no Contrato de Gestão na Área Tematica Segurança- 5.1 - Implantação de sistema de CFTV.   </t>
  </si>
  <si>
    <t>CSL BETHANIA</t>
  </si>
  <si>
    <t xml:space="preserve">Computador destinado a sala de monitoramento de sistema de CFTV, previsto no Contrato de Gestão na Área Tematica Segurança- 5.1 - Implantação de sistema de CFTV.   </t>
  </si>
  <si>
    <t>Bens de consumo Nota - 492</t>
  </si>
  <si>
    <t>CSL TEOFILO OTONI</t>
  </si>
  <si>
    <t>Bens de consumo Nota - 490</t>
  </si>
  <si>
    <t>CSL FEMININA UBERLÂNDIA</t>
  </si>
  <si>
    <t>Bens de consumo Nota - 491</t>
  </si>
  <si>
    <t>SAMRT TV 32" LE LG 32LQ620BPSB</t>
  </si>
  <si>
    <t xml:space="preserve">Equipamento destinado ao monitoramento das câmeras de segurança da central do CFTV.previsto no Contrato de Gestão na Área Tematica Segurança- 5.1 - Implantação de sistema de CFTV.   </t>
  </si>
  <si>
    <t>Computador destinado a sala de direção para uso do Sub Diretor(a) de Segurança nas atividades diárias da casa de semiliberdade.  Conforme previsto na Memória de Cálculo do Contrato de Gestão.</t>
  </si>
  <si>
    <t xml:space="preserve"> Computador destinado a sala de direção para uso do  Diretor(a) Geral nas atividades diárias da casa de semiliberdade.  Conforme previsto na Memória de Cálculo do Contrato de Gestão</t>
  </si>
  <si>
    <t xml:space="preserve"> Computador destinado a sala da equipe técnica para uso do psicologo(a)  nas atividades diárias da casa de semiliberdade.  Conforme previsto na Memória de Cálculo do Contrato de Gestão</t>
  </si>
  <si>
    <t xml:space="preserve"> Computador destinado a sala da equipe técnica para uso do advogado(a)  nas atividades diárias da casa de semiliberdade.  Conforme previsto na Memória de Cálculo do Contrato de Gestão</t>
  </si>
  <si>
    <t xml:space="preserve">Computador destinado a sala da equipe técnica para uso do Assistente social(a)  nas atividades diárias da casa de semiliberdade.Conforme previsto na Memória de Cálculo do Contrato de Gestão  </t>
  </si>
  <si>
    <t>Computador destinado a sala da equipe técnica para uso do terapeuta ocupacional   nas atividades diárias da casa de semiliberdade.  Conforme previsto na Memória de Cálculo do Contrato de Gestão</t>
  </si>
  <si>
    <t>Computador destinado a sala da equipe técnica para uso do pedagogo(a)  nas atividades diárias da casa de semiliberdade. Conforme previsto na Memória de Cálculo do Contrato de Gestão</t>
  </si>
  <si>
    <t xml:space="preserve"> Computador destinado ao  laboratório  utilizado pelos adolescentes na inclusão digital , realização de trabalhos escolares e cursos on line.Conforme previsto na Memória de Cálculo do Contrato de Gestão  </t>
  </si>
  <si>
    <t>Computador destinado ao  laboratório  utilizado pelos adolescentes na inclusão digital , realização de trabalhos escolares e cursos on line.  Conforme previsto na Memória de Cálculo do Contrato de Gestão</t>
  </si>
  <si>
    <t xml:space="preserve">Monitor para o computador destinado a sala de direção para uso do Sub Diretor de Segurança nas atividades diárias da casa de semiliberdade.  Conforme previsto na Memória de Cálculo do Contrato de Gestão </t>
  </si>
  <si>
    <t xml:space="preserve"> Monitor para o Computador destinado a sala de direção para uso do  Direto(a)r Geral nas atividades diárias da casa de semiliberdade.  </t>
  </si>
  <si>
    <t xml:space="preserve">  Monitor para o computador destinado a sala da equipe técnica para uso do psicologo(a)  nas atividades diárias da casa de semiliberdade.  </t>
  </si>
  <si>
    <t xml:space="preserve"> Monitor para o computador destinado a sala da equipe técnica para uso do advogado(a)  nas atividades diárias da casa de semiliberdade.  </t>
  </si>
  <si>
    <t xml:space="preserve"> Monitor para o computador destinado a sala da equipe técnica para uso do Assistente social(a)  nas atividades diárias da casa de semiliberdade.  </t>
  </si>
  <si>
    <t xml:space="preserve">Monitor para o computador destinado a sala da equipe técnica para uso do terapeuta ocupacional   nas atividades diárias da casa de semiliberdade.  </t>
  </si>
  <si>
    <t xml:space="preserve">Monitor para o computador destinado a sala da equipe técnica para uso do pedagogo(a)  nas atividades diárias da casa de semiliberdade. </t>
  </si>
  <si>
    <t xml:space="preserve">  Monitor para o computador destinado ao  laboratório  utilizado pelos adolescentes na inclusão digital , realização de trabalhos escolares e cursos on line.  </t>
  </si>
  <si>
    <t xml:space="preserve"> Monitor para o computador destinado ao  laboratório  utilizado pelos adolescentes na inclusão digital , realização de trabalhos escolares e cursos on line.  </t>
  </si>
  <si>
    <t xml:space="preserve">Monitor para o computador destinado ao  laboratório  utilizado pelos adolescentes na inclusão digital , realização de trabalhos escolares e cursos on line. </t>
  </si>
  <si>
    <t xml:space="preserve">Monitor para o computador destinado ao  laboratório  utilizado pelos adolescentes na inclusão digital , realização de trabalhos escolares e cursos on line.  </t>
  </si>
  <si>
    <t xml:space="preserve">Estabilizador para o computador destinado a sala de direção para uso do Sub Diretor de Segurança nas atividades diárias da casa de semiliberdade.  </t>
  </si>
  <si>
    <t xml:space="preserve"> Estabilizador  para o Computador destinado a sala de direção para uso do  Direto(a)r Geral nas atividades diárias da casa de semiliberdade.  </t>
  </si>
  <si>
    <t xml:space="preserve">  Estabilizador para o computador destinado a sala da equipe técnica para uso do psicologo(a)  nas atividades diárias da casa de semiliberdade.  </t>
  </si>
  <si>
    <t xml:space="preserve"> Estabilizador para o computador destinado a sala da equipe técnica para uso do advogado(a)  nas atividades diárias da casa de semiliberdade.  </t>
  </si>
  <si>
    <t>Estabilizador para o computador destinado a sala da equipe técnica para uso do Assistente social(a)  nas atividades diárias da casa de semiliberdade.</t>
  </si>
  <si>
    <t xml:space="preserve">Estabilizador para o computador destinado a sala da equipe técnica para uso do terapeuta ocupacional   nas atividades diárias da casa de semiliberdade.  </t>
  </si>
  <si>
    <t xml:space="preserve">Estabilizador para o computador destinado a sala da equipe técnica para uso do pedagogo(a)  nas atividades diárias da casa de semiliberdade.  </t>
  </si>
  <si>
    <t xml:space="preserve">  Estabilizador para o computador destinado ao  laboratório  utilizado pelos adolescentes na inclusão digital , realização de trabalhos escolares e cursos on line.  </t>
  </si>
  <si>
    <t xml:space="preserve">  Estabilizador para o computador destinado ao  laboratório  utilizado pelos adolescentes na inclusão digital , realização de trabalhos escolares e cursos on line. </t>
  </si>
  <si>
    <t>Aquisição de equipamento para conectar rede de computadores da casa de semiliberdade a internet.</t>
  </si>
  <si>
    <t>Aquisição de equipamento de informatica para conectar a rede de computadores utilizada na casa de semiliberdade.</t>
  </si>
  <si>
    <t xml:space="preserve">Computador para ser utilizado no setor administrativo como servidor dando suporte aos computadores utilizados na casa de semiliberdade.Conforme previsto na Memória de Cálculo do Contrato de Gestão  </t>
  </si>
  <si>
    <t>Bens de consumo Nota - 520</t>
  </si>
  <si>
    <t xml:space="preserve">ARM.VALENZA  COM PIA INOX 120X52 STANDARD TRAMONTINA  </t>
  </si>
  <si>
    <t>IRMÃOS CAPELINI E CIA LTDA</t>
  </si>
  <si>
    <t>Aquisição de mobiliário  para compor a estrutura da cozinha da casa de semiliberdade.</t>
  </si>
  <si>
    <t>Bens de consumo Nota - 15657</t>
  </si>
  <si>
    <t>ARMARIO VENTILADO 1,66X0,75X0,35 CH 26 CRIST LI</t>
  </si>
  <si>
    <t>ARMARIO VENTILADO LX 1,90 X 0,90 X 0,40 - CH 22 ESP CRIST</t>
  </si>
  <si>
    <t>ARQUIVO LONGO LX 04 GAV. - CH 26 CRIST LI</t>
  </si>
  <si>
    <t>Aquisição de mobiliário  para arquivamento de pastas com  documentação dos funcionários na sala da direção.</t>
  </si>
  <si>
    <t>Aquisição de mobiliário  para arquivamento de pastas com  documentação dos adolescentes na sala da equipe tecnica.</t>
  </si>
  <si>
    <t>ARMARIO ALTO 15MM - CINZ</t>
  </si>
  <si>
    <t>Aquisição de mobiliário  para sala da direção para armazenamento de materias diversos.</t>
  </si>
  <si>
    <t>CADEIRA DIRETOR</t>
  </si>
  <si>
    <t>Aquisição de cadeira para uso do Sub Diretor de Segurança  em suas atividades diárias na casa de semiliberdade.</t>
  </si>
  <si>
    <t>Aquisição de cadeira para uso do Diretor geral em suas atividades diárias de atendimento realizadas no setor tecnico da casa de semiliberdade.</t>
  </si>
  <si>
    <t>CADEIRA FIXA</t>
  </si>
  <si>
    <t>Cadeira destinada a sala de reunião.</t>
  </si>
  <si>
    <t xml:space="preserve">GAVETEIRO VOLANTE PLUS </t>
  </si>
  <si>
    <t>Aquisição de mobiliário  para compor estrutura fisica da sala de direção.</t>
  </si>
  <si>
    <t>Aquisição de mobiliário  para compor estrutura fisica da sala de monitoramento de CFTV.</t>
  </si>
  <si>
    <t>MESA 1.20 - CINZA S/ GAVETA</t>
  </si>
  <si>
    <t>MESA 1.20 - CINZA C/ GAVETA</t>
  </si>
  <si>
    <t>Aquisição de mesa para uso na sala de monitoramento de CFTV  da casa de semiliberdade.</t>
  </si>
  <si>
    <t>MESA REUNIAO</t>
  </si>
  <si>
    <t>MESA AUXILIAR</t>
  </si>
  <si>
    <t>Mobiliario destinado a sala administrativa para soporte de impressora</t>
  </si>
  <si>
    <t>Mobiliario destinado a sala de equipe tecnica  para uso diverso.</t>
  </si>
  <si>
    <t>Mobiliario destinado a sala de reunião para uso diverso.</t>
  </si>
  <si>
    <t>MESA REDONDA</t>
  </si>
  <si>
    <t>Aquisição de mobiliário utilizada para pequenas reuniões na recepção.</t>
  </si>
  <si>
    <t>GRA 2/6 1,96X0,93X0,36 CH 26</t>
  </si>
  <si>
    <t>Ropeiro destinado ao vestuário para guardar os pertences dos funcionários em sua jornada de trabalho na casa de semiliberdade.</t>
  </si>
  <si>
    <t>Ropeiro destinado a guardar os pertences dos adolescentes  na casa de semiliberdade.</t>
  </si>
  <si>
    <t>FRETE NOTA- 3549</t>
  </si>
  <si>
    <t>VENTILADOR COL60CM PR 4P TUFAO BIV</t>
  </si>
  <si>
    <t>Desconto NOTA - 20572853</t>
  </si>
  <si>
    <t>Outras Despesas Acessórias - 20572853</t>
  </si>
  <si>
    <t>MONITOR PRESSAO PULSO MULTILAS</t>
  </si>
  <si>
    <t>EHC DROGARIA LTDA</t>
  </si>
  <si>
    <t>Aquisição de aprelho de monitoramento de pressão sanguinea para uso geral na casa de semiliberdade.</t>
  </si>
  <si>
    <t>Bens de consumo Nota - 22</t>
  </si>
  <si>
    <t>GRAVADOR MHDX 1216 C/HD 2TB - MANAUS</t>
  </si>
  <si>
    <t>TI TELECOM COMERCIO E SERVICOS LTDA</t>
  </si>
  <si>
    <t xml:space="preserve">Equipamento  destinado a sala de monitoramento de sistema de CFTV, previsto no Contrato de Gestão na Área Tematica Segurança- 5.1 - Implantação de sistema de CFTV.   </t>
  </si>
  <si>
    <t>Bens de consumo Nota - 12110</t>
  </si>
  <si>
    <t>RACK 24U X 570MM DESMONTADO PRETO PISO VISOR DE AC</t>
  </si>
  <si>
    <t>Bens de consumo Nota - 12109</t>
  </si>
  <si>
    <t>VENTILADOR PARED 60CM PT TUFAO BIV</t>
  </si>
  <si>
    <t>Desconto NOTA - 20567359</t>
  </si>
  <si>
    <t>Outras Despesas Acessórias - 20567359</t>
  </si>
  <si>
    <t xml:space="preserve">Lavadora de Alta Pressão WAP combate turbo 2600 1700w 127v  </t>
  </si>
  <si>
    <t>WEB CONTINENTAL LTDA</t>
  </si>
  <si>
    <t>CSL CAMINHEIROS</t>
  </si>
  <si>
    <t>Equipamento utilizado na limpesa da casa de semiliberdade.</t>
  </si>
  <si>
    <t>Frete NOTA- 2010476</t>
  </si>
  <si>
    <t>ASPIRADOR DE PÓ E AGUA WAP GTW 20 INOX 1600W 20L 127V</t>
  </si>
  <si>
    <t>Frete NOTA- 863719</t>
  </si>
  <si>
    <t>ELECTROLUX MICROONDAS MT030 20LTS BRANCO 110V</t>
  </si>
  <si>
    <t xml:space="preserve">ELETRO ZEMA S/A </t>
  </si>
  <si>
    <t xml:space="preserve">Aquisição de micro ondas utilizado na cozinha para uso diverso. </t>
  </si>
  <si>
    <t>Frete NOTA- 823030</t>
  </si>
  <si>
    <t>Desconto NOTA - 823030</t>
  </si>
  <si>
    <t>ATLAS FOGAO 4BC MONACO PLUS BRANCO</t>
  </si>
  <si>
    <t xml:space="preserve">Aquisição de fogão utilizado na cozinha para uso diverso. </t>
  </si>
  <si>
    <t>Frete NOTA- 824001</t>
  </si>
  <si>
    <t>Desconto NOTA - 824001</t>
  </si>
  <si>
    <t>ELECTROLUX REFRIGER 240L RE31 BRANC 110V</t>
  </si>
  <si>
    <t>Aquisição de Refrigerador para equipar a cozinha para uso dos funcionários.</t>
  </si>
  <si>
    <t>Aquisição de Refrigerador para equipar a cozinha para uso dos adolescentes.</t>
  </si>
  <si>
    <t>Frete NOTA- 824002</t>
  </si>
  <si>
    <t>Desconto NOTA - 824002</t>
  </si>
  <si>
    <t>SMART TV 32 LED LG 32LQ620BPSB 32 DK DARK IRON GRAY 32</t>
  </si>
  <si>
    <t>Equipamento destinado ao monitoramento das câmeras de segurança da central do CFTV da Casa de semiliberdade</t>
  </si>
  <si>
    <t>DISCO RIGIDO SATA2 3,5" 7200RPM 64MB 1000GB CFTV WESTERN DIG</t>
  </si>
  <si>
    <t>Equipamentos de informatica para ser utitlizado no DVR do sistema de CFTV da Casa de semiliberdade</t>
  </si>
  <si>
    <t>Chapa Gás 1000 MTCB</t>
  </si>
  <si>
    <t>Fogão Ind. Gas Extra 02Q 01Qd E2 Venancio</t>
  </si>
  <si>
    <t xml:space="preserve">Liquidificador Inox  4LTs LS MB Siemsen </t>
  </si>
  <si>
    <t>ESTABILIZADOR ETERNY300VA/115V PTO</t>
  </si>
  <si>
    <t>CSL IPATINGA</t>
  </si>
  <si>
    <t xml:space="preserve">  Equipamento periferico para equipar o computador destinado a sala da equipe técnica.  </t>
  </si>
  <si>
    <t>Bens de consumo Nota - 20687664</t>
  </si>
  <si>
    <t>Desconto NOTA - 20687664</t>
  </si>
  <si>
    <t>Outras Despesas Acessórias - 20687664</t>
  </si>
  <si>
    <t>CSL UBERLÂNDIA</t>
  </si>
  <si>
    <t>Bens de consumo Nota - 20700221</t>
  </si>
  <si>
    <t>Desconto NOTA - 20700221</t>
  </si>
  <si>
    <t>Outras Despesas Acessórias - 20700221</t>
  </si>
  <si>
    <t>LIQUIDIF.IND.BAIX.ROT. 4L SPOL.BIV</t>
  </si>
  <si>
    <t>CSL GOVERNADOR VALADARES</t>
  </si>
  <si>
    <t>PRATELEIRA ACO AM FACE156X80X26 5B</t>
  </si>
  <si>
    <t>MAQUINA CORTAR CABELO WAHL HOME127</t>
  </si>
  <si>
    <t xml:space="preserve">Aquisição de equipamento utilizado no corte de cabelo dos adolescentes </t>
  </si>
  <si>
    <t>SUPORTE PAR.TV 14A84LCD UNIVERSAL AQUAR</t>
  </si>
  <si>
    <t>Equipamentos necessário para fixação do aparelho de TV na sala de reunião.</t>
  </si>
  <si>
    <t>Bens de consumo Nota - 20703085</t>
  </si>
  <si>
    <t>Desconto NOTA - 20703085</t>
  </si>
  <si>
    <t>Outras Despesas Acessórias - 20703085</t>
  </si>
  <si>
    <t>Nobreak ATTIV 1200VA BIVOLT Intelbras</t>
  </si>
  <si>
    <t>ÁREA MEIO</t>
  </si>
  <si>
    <t>Computador Desktop I5 10° Geração/8GB DDR4/SSD 1TB/Windows 10 Pro</t>
  </si>
  <si>
    <t>Computador para ser utilizado como servidor dando suporte aos computadores utilizados pela Área Meio em Belo Horizonte.</t>
  </si>
  <si>
    <t xml:space="preserve">EXTINTOR ABC 6KG </t>
  </si>
  <si>
    <t>SEGURANÇA RECARGAS DE EXTINTORES LTDA</t>
  </si>
  <si>
    <t>Equipamentos obrigatórios para prevenção a incêndio distribuidos pela casa de acordo com projeto (AVCB) aprovado pelo Corpo de Bombeiros.</t>
  </si>
  <si>
    <t>Bens de consumo Nota - 1303</t>
  </si>
  <si>
    <t>CSL FEMEMININA. UBERLÂNDIA</t>
  </si>
  <si>
    <t>Computador destinado a sala de direção para uso do Sub Diretor(a) de Segurança nas atividades diárias da casa de semiliberdade.(Área temática 7.5 - Inauguração das Casa de Semiliberdade  Feminina de Uberlândia)  .</t>
  </si>
  <si>
    <t xml:space="preserve"> Computador destinado a sala de direção para uso do  Diretor(a) Geral nas atividades diárias da casa de semiliberdade.  (Área temática 7.5 - Inauguração das Casa de Semiliberdade  Feminina de Uberlândia)</t>
  </si>
  <si>
    <t xml:space="preserve"> Computador destinado a sala da equipe técnica para uso do psicologo(a)  nas atividades diárias da casa de semiliberdade. (Área temática 7.5 - Inauguração das Casa de Semiliberdade  Feminina de Uberlândia) </t>
  </si>
  <si>
    <t xml:space="preserve"> Computador destinado a sala da equipe técnica para uso do advogado(a)  nas atividades diárias da casa de semiliberdade. (Área temática 7.5 - Inauguração das Casa de Semiliberdade  Feminina de Uberlândia)</t>
  </si>
  <si>
    <t>Computador destinado a sala da equipe técnica para uso do Assistente social(a)  nas atividades diárias da casa de semiliberdade. (Área temática 7.5 - Inauguração das Casa de Semiliberdade  Feminina de Uberlândia)</t>
  </si>
  <si>
    <t>Computador destinado a sala da equipe técnica para uso do terapeuta ocupacional   nas atividades diárias da casa de semiliberdade. (Área temática 7.5 - Inauguração das Casa de Semiliberdade  Feminina de Uberlândia)</t>
  </si>
  <si>
    <t>Computador destinado a sala da equipe técnica para uso do pedagogo(a)  nas atividades diárias da casa de semiliberdade. (Área temática 7.5 - Inauguração das Casa de Semiliberdade  Feminina de Uberlândia)</t>
  </si>
  <si>
    <t xml:space="preserve"> Computador destinado ao  laboratório  utilizado pelos adolescentes na inclusão digital , realização de trabalhos escolares e cursos on line.(Área temática 7.5 - Inauguração das Casa de Semiliberdade  Feminina de Uberlândia)</t>
  </si>
  <si>
    <t>Computador destinado ao  laboratório  utilizado pelos adolescentes na inclusão digital , realização de trabalhos escolares e cursos on line.  (Área temática 7.5 - Inauguração das Casa de Semiliberdade  Feminina de Uberlândia)</t>
  </si>
  <si>
    <t>Monitor para o computador destinado a sala de direção para uso do Sub Diretor de Segurança nas atividades diárias da casa de semiliberdade.  (Área temática 7.5 - Inauguração das Casa de Semiliberdade  Feminina de Uberlândia)</t>
  </si>
  <si>
    <t xml:space="preserve"> Monitor para o Computador destinado a sala de direção para uso do  Direto(a)r Geral nas atividades diárias da casa de semiliberdade. (Área temática 7.5 - Inauguração das Casa de Semiliberdade  Feminina de Uberlândia) </t>
  </si>
  <si>
    <t>Equipamento utilizado para fazer cópia de segurança dos dados do servidor.  (Área temática 7.5 - Inauguração das Casa de Semiliberdade  Feminina de Uberlândia)</t>
  </si>
  <si>
    <t>Aquisição de equipamento de informatica para conectar a rede de computadores utilizada na casa de semiliberdade.(Área temática 7.5 - Inauguração das Casa de Semiliberdade  Feminina de Uberlândia)</t>
  </si>
  <si>
    <t>Computador para ser utilizado no setor administrativo como servidor dando suporte aos computadores utilizados na casa de semiliberdade.(Área temática 7.5 - Inauguração das Casa de Semiliberdade  Feminina de Uberlândia)</t>
  </si>
  <si>
    <t>Roteador Dual Band Wi-Fi W5-1200</t>
  </si>
  <si>
    <t>Aquisição de equipamento para conectar rede de computadores da casa de semiliberdade a internet.(Área temática 7.5 - Inauguração das Casa de Semiliberdade  Feminina de Uberlândia)</t>
  </si>
  <si>
    <t>Bens de consumo Nota - 659</t>
  </si>
  <si>
    <t>Frete NOTA- 659</t>
  </si>
  <si>
    <t>Nº Lançto</t>
  </si>
  <si>
    <t>Data
Pgto</t>
  </si>
  <si>
    <t>Mês
Comp.</t>
  </si>
  <si>
    <t>Valor (R$)</t>
  </si>
  <si>
    <t>CNPJ - CPF (Favorecido)</t>
  </si>
  <si>
    <t>Forma de Pagamento</t>
  </si>
  <si>
    <t>Tipo do Documento</t>
  </si>
  <si>
    <t>Nº do Documento</t>
  </si>
  <si>
    <t>Data do Documento</t>
  </si>
  <si>
    <t>Oficina esportiva ofertada para adolescentes, referente a 6 horas/aula.</t>
  </si>
  <si>
    <t>FLÁVIO RODRIGUES DUARTE</t>
  </si>
  <si>
    <t>12.521.446/0001-40</t>
  </si>
  <si>
    <t>Transferência bancária</t>
  </si>
  <si>
    <t>Nota Fiscal / Fatura / Rebibo</t>
  </si>
  <si>
    <t>CG 10/2023</t>
  </si>
  <si>
    <t>REGINALDO IORIDES DAMIAO</t>
  </si>
  <si>
    <t>44.293.414/0001-21</t>
  </si>
  <si>
    <t>Passagem de transporte rodoviário para funcionários das casas de Belo Horizonte</t>
  </si>
  <si>
    <t>CONSÓRCIO ÓTIMO DE BILHETAGEM ELETRÔNICA</t>
  </si>
  <si>
    <t>10.426.715/0001-64</t>
  </si>
  <si>
    <t>Pagamento de Boleto</t>
  </si>
  <si>
    <t>Boleto Bancário</t>
  </si>
  <si>
    <t>TRANSFÁCIL - BH</t>
  </si>
  <si>
    <t>04.398.505/0001-07</t>
  </si>
  <si>
    <t>5776768-8</t>
  </si>
  <si>
    <t>Passagem de transporte rodoviário para funcionário da sede.</t>
  </si>
  <si>
    <t>ASTRANSP - JF</t>
  </si>
  <si>
    <t>19.002.476/0001-90</t>
  </si>
  <si>
    <t>Parcela de seguro fiança imobiliária.</t>
  </si>
  <si>
    <t>PORTO SEGURO - COMP. DE SEGUROS GERAIS</t>
  </si>
  <si>
    <t>61.198.164/0001-60</t>
  </si>
  <si>
    <t>Fornecimento de refeições e lanches para adolescentes, funcionários e ações voltadas para festividades e comemorações na unidade socioeducativa.</t>
  </si>
  <si>
    <t>POLYANE INES MARQUES LTDA</t>
  </si>
  <si>
    <t>45.277.160/0001-10</t>
  </si>
  <si>
    <t>Oficina temática de lazer ofertada para adolescentes, pagamento relativo a 9 horas/aula.</t>
  </si>
  <si>
    <t>EUDE ARAUJO ELER CASTRO</t>
  </si>
  <si>
    <t>33.438.436/0001-16</t>
  </si>
  <si>
    <t>Oficina temática de ensino ofertada para adolescentes, pagamento relativo a X horas/aula.</t>
  </si>
  <si>
    <t>LUIZ HENRIQUE ROSA</t>
  </si>
  <si>
    <t>39.614.869/0001-61</t>
  </si>
  <si>
    <t>Oficina temática de lazer ofertada para adolescentes, pagamento relativo a 5 horas/aula.</t>
  </si>
  <si>
    <t>MARIA DE LOURDES VIEIRA</t>
  </si>
  <si>
    <t>44.122.395/0001-70</t>
  </si>
  <si>
    <t>Passagem de transporte rodoviário para funcionário.</t>
  </si>
  <si>
    <t>UNIVALE TRANSPORTES LTDA</t>
  </si>
  <si>
    <t>65.107.971/0001-80</t>
  </si>
  <si>
    <t>BUSE GESTÃO E ADM DE NEGÓCIOS</t>
  </si>
  <si>
    <t>31.434.170/0001-08</t>
  </si>
  <si>
    <t>Curso de confeitaria e confecção de doces ministrado para adolescentes.</t>
  </si>
  <si>
    <t>CORA SCD AS</t>
  </si>
  <si>
    <t>46.438.261/0001-99</t>
  </si>
  <si>
    <t>Fornecimento de lanches preparados (café da manhã, lanche da tarde e lanche noturno) para adolescentes e colaboradores.</t>
  </si>
  <si>
    <t>ANDREA MALTA DOS SANTOS</t>
  </si>
  <si>
    <t>47.360.745/0001-25</t>
  </si>
  <si>
    <t>PIX</t>
  </si>
  <si>
    <t>Oficina temática de Artes Visuais ofertada para adolescentes.</t>
  </si>
  <si>
    <t>ROSANA MARA DE FREITAS</t>
  </si>
  <si>
    <t>49.382.102/0001-08</t>
  </si>
  <si>
    <t>Pagamento referente ao consumo de combustível para veículo de transporte de adolescentes.</t>
  </si>
  <si>
    <t>AUTO POSTO BETEL LTDA</t>
  </si>
  <si>
    <t>02.933.359/0001-47</t>
  </si>
  <si>
    <t>RESTAURANTE Q'SABOR LTDA</t>
  </si>
  <si>
    <t>07.799.063/0001-07</t>
  </si>
  <si>
    <t>Passagem de transporte rodoviário para funcionários das casas de Belo Horizonte "BHBUS"</t>
  </si>
  <si>
    <t>5792460-0</t>
  </si>
  <si>
    <t>A&amp;F CANTINAS LTDA - ME</t>
  </si>
  <si>
    <t>08.999.381/0001-76</t>
  </si>
  <si>
    <t>08.999.381/0002-57</t>
  </si>
  <si>
    <t>Fornecimento de refeições e lanches para adolescentes, funcionários e ações voltadas para festividades e comemorações nas unidades socioeducativas de Juiz de Fora e área meio.</t>
  </si>
  <si>
    <t>POTENCIA C R P LTDA - ME</t>
  </si>
  <si>
    <t>07.412.025/0001-41</t>
  </si>
  <si>
    <t>Folha de pagamento de salários referente ao mês de dezembro de 2023, competência 21/12 a 31/12.</t>
  </si>
  <si>
    <t>Sispag Salários</t>
  </si>
  <si>
    <t>AUTOPOSTO PRIME LTDA</t>
  </si>
  <si>
    <t>26.451.253/0001-75</t>
  </si>
  <si>
    <t>Referente à abertura de CAT - Comunicação de Acidente de Trabalho da funcionária Débora Prudente de Almeida, socioeducadora.</t>
  </si>
  <si>
    <t>PREVTRATO MEDICINA DO TRABALHO</t>
  </si>
  <si>
    <t>24.230.656.0002/40</t>
  </si>
  <si>
    <t>2 2024</t>
  </si>
  <si>
    <t>Custo com serviço de gestão de SST (informação e-social) pela empresa de medicina do trabalho.</t>
  </si>
  <si>
    <t>3 2024</t>
  </si>
  <si>
    <t>Referente à realização de 58 exames admissionais.</t>
  </si>
  <si>
    <t>4 2024</t>
  </si>
  <si>
    <t>ALEXANDRE DA SILVA FELICE</t>
  </si>
  <si>
    <t>44.854.898/0001-30</t>
  </si>
  <si>
    <t>Hospedagem para coordenação técnica entre os dias 09/01 e 11/01 para acompanhamento de atividades do Contrato de Gestão em Belo Horizonte.</t>
  </si>
  <si>
    <t>SAN DIEGO MID</t>
  </si>
  <si>
    <t>34.253.026/0001-63</t>
  </si>
  <si>
    <t>2024/117</t>
  </si>
  <si>
    <t>2024/121</t>
  </si>
  <si>
    <t>Recolhimento de Fundo de Garantia sobre folha de salários, competência 21/12 a 31/12/2023.</t>
  </si>
  <si>
    <t>SECRETARIA DA RECEITA FEDERAL DO BRASIL</t>
  </si>
  <si>
    <t>GRF</t>
  </si>
  <si>
    <t>Referente à folha de pagamentos de funcionário admitido em 27/12/2023.</t>
  </si>
  <si>
    <t>JORGE LUIZ PADILHA</t>
  </si>
  <si>
    <t>CPF Protegido - LGPD</t>
  </si>
  <si>
    <t>Folha de Pagamento</t>
  </si>
  <si>
    <t>758.807.256-34</t>
  </si>
  <si>
    <t>Referente à folha de pagamentos de funcionário admitido em 22/12/2023.</t>
  </si>
  <si>
    <t>WENDELL PLATINI DE SOUSA</t>
  </si>
  <si>
    <t>073.732.986-64</t>
  </si>
  <si>
    <t>WILSON JUNIO FARIA POMBO</t>
  </si>
  <si>
    <t>050.447.476-61</t>
  </si>
  <si>
    <t>Referente à folha de pagamentos de funcionário admitido em 21/12/2023.</t>
  </si>
  <si>
    <t>WANDER LUCIO SANTOS</t>
  </si>
  <si>
    <t>006.436.426-76</t>
  </si>
  <si>
    <t>LUIZ FELIPE DE VASCONCELOS</t>
  </si>
  <si>
    <t>046.942.546-69</t>
  </si>
  <si>
    <t>Referente a pensão alimentícia descontada na folha de pagamentos do funcionário Evandro Jorge B. Júnior, admitido em 27/12/2023..</t>
  </si>
  <si>
    <t>JAQUELINE RODRIGUES VICTOR</t>
  </si>
  <si>
    <t>971.625.236-68</t>
  </si>
  <si>
    <t>Tarifa referente a Folha de Pagamento de pessoal</t>
  </si>
  <si>
    <t>Aquisição de material para reparo e manutenção na rede elétrica do imóvel.</t>
  </si>
  <si>
    <t>P. K. MATERIAIS DE CONSTRU</t>
  </si>
  <si>
    <t>18.754.583/0001-01</t>
  </si>
  <si>
    <t>MINAS SUL EMPREENDIMENTOS EM A</t>
  </si>
  <si>
    <t>22.654.846/0003-40</t>
  </si>
  <si>
    <t>Oficina de artes/artesanato ofertada para adolescentes, referente a 6 horas/aula.</t>
  </si>
  <si>
    <t>CAMILA LACERDA ORTIGOSA GOMES</t>
  </si>
  <si>
    <t>47.116.944/0001-92</t>
  </si>
  <si>
    <t>Pagamento de 3 diárias de viagem para coordenador técnico para acompanhamento da casa Ipiranga e reunião com as demais unidades socioeducativas de Belo Horizonte.</t>
  </si>
  <si>
    <t>ALEXANDRE CORREA ROCHA</t>
  </si>
  <si>
    <t>Formulário de Pedido de Diária /  Solicitação de Diárias</t>
  </si>
  <si>
    <t>027.379.986-03</t>
  </si>
  <si>
    <t>Tarifa referente a pix enviado</t>
  </si>
  <si>
    <t>Passagem de transporte rodoviário para adolescente ou familiar, com vistas à relação de visita de reinserção sociofamiliar.</t>
  </si>
  <si>
    <t>BUSON VIAGENS LTDA UDI</t>
  </si>
  <si>
    <t>17.455.912/0002-31</t>
  </si>
  <si>
    <t>Passagem digital / Nota Fiscal / Fatura / Rebibo</t>
  </si>
  <si>
    <t>010007231285 / 10000006047605 / 5731649</t>
  </si>
  <si>
    <t>Diárias de viagem para funcionário da área meio para reestruturação e adequação do sistema integrado de circuito interno da CSL Ipiranga.</t>
  </si>
  <si>
    <t>VINICIUS LOPES CALIMAN</t>
  </si>
  <si>
    <t>106.400.246-37</t>
  </si>
  <si>
    <t>CMX REFEICOES COLETIVAS EIRELI</t>
  </si>
  <si>
    <t>33.026.760/0001-27</t>
  </si>
  <si>
    <t>Serviço de telefonia fixa e internet banda larga</t>
  </si>
  <si>
    <t>ALGAR TELECOM SA</t>
  </si>
  <si>
    <t>02.558.157/0009-10</t>
  </si>
  <si>
    <t>1000114724415 / 10000114724404 / 5732703</t>
  </si>
  <si>
    <t>5732791 / 10000011272471 / 4313476</t>
  </si>
  <si>
    <t>VIAÇÃO RIO DOCE LTDA</t>
  </si>
  <si>
    <t>19.632.116/0001-71</t>
  </si>
  <si>
    <t>23125/2024</t>
  </si>
  <si>
    <t>COOPERATIVA MISTA AGRO PECUARI</t>
  </si>
  <si>
    <t>23.338.189/0007-18</t>
  </si>
  <si>
    <t>94000001559001BO</t>
  </si>
  <si>
    <t>Pagamento de aluguel de imóvel.</t>
  </si>
  <si>
    <t>MASSON IMÓVEIS</t>
  </si>
  <si>
    <t>12.240.621/0001-21</t>
  </si>
  <si>
    <t>JARDINS DOS PALMARES CORRETORA</t>
  </si>
  <si>
    <t>04.285.429/0001-23</t>
  </si>
  <si>
    <t>Taxa municipal de coleta de lixo coletivo.</t>
  </si>
  <si>
    <t>PREF MUN GOV VALADARES</t>
  </si>
  <si>
    <t>20.622.890/0001-80</t>
  </si>
  <si>
    <t>DAM</t>
  </si>
  <si>
    <t>Pagamento referente ao serviço de internet banda larga da unidade socioeducativa.</t>
  </si>
  <si>
    <t>CONEXAO VIP SERVICOS INTERNET</t>
  </si>
  <si>
    <t>13.789.781/0001-97</t>
  </si>
  <si>
    <t>PIX RECEBIDO da empresa Sem Parar, em razão de cobrança indevida.</t>
  </si>
  <si>
    <t>PORTO S COMP DE S GERAIS</t>
  </si>
  <si>
    <t>Pagamento referente à locação de 15 veículos para transporte de adolescentes e funções adminitrativas, conforme previsão do CG, proporcional ao período entre 21/12 e 31/12/2023.</t>
  </si>
  <si>
    <t>E.P.M. A L LTDA - ME</t>
  </si>
  <si>
    <t>05.300.743/0001-09</t>
  </si>
  <si>
    <t>CINQUENTAO COM C LTDA</t>
  </si>
  <si>
    <t>04.224.679/0004-04</t>
  </si>
  <si>
    <t>ASSOCIACAO E.D.S.PTCPO.M UBERL</t>
  </si>
  <si>
    <t>10.399.575/0001-82</t>
  </si>
  <si>
    <t>Pagamento complementar referente a correção de erro no desconto calculado na folha de pagamentos, de INSS e IRRF, que alterou o valor líquido do funcionário, a menor.</t>
  </si>
  <si>
    <t>MILA CAROLINA PEREIRA</t>
  </si>
  <si>
    <t>093.759.086-07</t>
  </si>
  <si>
    <t>Daniel de Lana Mendes</t>
  </si>
  <si>
    <t>048.577.266-37</t>
  </si>
  <si>
    <t>Serviço técnico terceirizado de assessoria contábil</t>
  </si>
  <si>
    <t>MATTOSO ESCRITORIO CONTABIL LT</t>
  </si>
  <si>
    <t>18.348.540/0001-26</t>
  </si>
  <si>
    <t>MOTA MELLO COMBUSTIVEL LTDA</t>
  </si>
  <si>
    <t>07.137.610/0001-80</t>
  </si>
  <si>
    <t>Licenciamento/cessão de direito de uso de programa para armazenamento de informações do sistema de registro de ponto.</t>
  </si>
  <si>
    <t>GC TECNOLOGIA COMERCIO E SERVI</t>
  </si>
  <si>
    <t>26.455.555/0001-11</t>
  </si>
  <si>
    <t>Aquisição de material para restruturação e adequação do sistema de rede, computadores e sistema integrado de circuito interno da unidade socioeducativa.</t>
  </si>
  <si>
    <t>TI TELECOM COMERCIO E SERVICOS</t>
  </si>
  <si>
    <t>13.613.940/0001-06</t>
  </si>
  <si>
    <t>Tarifa Pix Enviado - Tar. agrupadas - ocorrencia 12/01/2024</t>
  </si>
  <si>
    <t>BRASIL BY BUS VIAGENS E SOLUÇÕES S.A.</t>
  </si>
  <si>
    <t>15.448.440/0001-83</t>
  </si>
  <si>
    <t>883007 / 883009 / 1901</t>
  </si>
  <si>
    <t>5745962 / 10000005772398 / 010007322864</t>
  </si>
  <si>
    <t>5746006 / 1J1NQ2 / 884671</t>
  </si>
  <si>
    <t>5745985 / 10000007101918 / 1284103</t>
  </si>
  <si>
    <t>5746031 / 10000005772492 / 3209417</t>
  </si>
  <si>
    <t>23128/2024</t>
  </si>
  <si>
    <t>23127/2024</t>
  </si>
  <si>
    <t>Serviço de suporte técnico e manutenção de computadores realizado nas casas de semiliberdade de Belo Horizonte.</t>
  </si>
  <si>
    <t>PJBANK PAGAMENTOS S.A.</t>
  </si>
  <si>
    <t>29.098.914/0001-19</t>
  </si>
  <si>
    <t>Serviço de fornecimento de água e tratamento de esgoto do município.</t>
  </si>
  <si>
    <t>CIA DE SANEAMENTO DE MG</t>
  </si>
  <si>
    <t>17.281.106/0001-03</t>
  </si>
  <si>
    <t>001.23.02012221-7</t>
  </si>
  <si>
    <t>Serviço de locação de impressora, valor parcial, para quatro unidades socioeducativas.</t>
  </si>
  <si>
    <t>SIMMAX TECNOLOGIA LTDA</t>
  </si>
  <si>
    <t>05.983.758/0001-00</t>
  </si>
  <si>
    <t>FL011490/1</t>
  </si>
  <si>
    <t>1907 / 337927 / 337928</t>
  </si>
  <si>
    <t>Aquisição de medicamento não disponível na rede SUS para adolescente.</t>
  </si>
  <si>
    <t>SOUZA DRUG'STORE LTDA</t>
  </si>
  <si>
    <t>86.368.503/0001-30</t>
  </si>
  <si>
    <t>DANFE</t>
  </si>
  <si>
    <t>Aquisição de material para instalação de circuito interno de CFTV.</t>
  </si>
  <si>
    <t>Fornecimento de energia elétrica por empresa concessionária do serviço público.</t>
  </si>
  <si>
    <t>ENERGISA MINAS RIO D</t>
  </si>
  <si>
    <t>19.627.639/0001-58</t>
  </si>
  <si>
    <t>15.448.440./0001-83</t>
  </si>
  <si>
    <t>1908 / 98764499 / 98764500</t>
  </si>
  <si>
    <t>Seguro Incêndio de imóvel vinculado a contrato de locação.</t>
  </si>
  <si>
    <t>MITSUI SUMITOMO SEGUROS S A</t>
  </si>
  <si>
    <t>33.016.221/0001-07</t>
  </si>
  <si>
    <t>DARF</t>
  </si>
  <si>
    <t>07.16.24015.9521748-0</t>
  </si>
  <si>
    <t>Hospedagem para 2 coordenadores técnicos entre 23/01 e 24/01 para atividades em Uberlândia.</t>
  </si>
  <si>
    <t>HAVANA PALACE HOTEL</t>
  </si>
  <si>
    <t>14.023.124/0001-05</t>
  </si>
  <si>
    <t>Hospedagem para 2 coordenadores técnicos entre 24/01 e 25/01 para atividades em Uberlândia.</t>
  </si>
  <si>
    <t>ROTA VIP EMPREENDIMENTOS L</t>
  </si>
  <si>
    <t>21.838.565/0001-12</t>
  </si>
  <si>
    <t>Hospedagem para 2 coordenadores técnicos entre 25/01 e 26/01 para atividades em Patos de Minas.</t>
  </si>
  <si>
    <t>GALATAS CENTRAL HOTEL LTDA</t>
  </si>
  <si>
    <t>28.330.818/0001-91</t>
  </si>
  <si>
    <t>Taxa de renovação de Alvará Sanitário.</t>
  </si>
  <si>
    <t>PREF MUN IPATINGA</t>
  </si>
  <si>
    <t>19.876.424/0001-42</t>
  </si>
  <si>
    <t>Tarifa Pix Enviado - Tar. agrupadas - ocorrencia 17/01/2024</t>
  </si>
  <si>
    <t>TRANSUR TRANSPORTE RODOV</t>
  </si>
  <si>
    <t>20.850.400/0001-01</t>
  </si>
  <si>
    <t>577343 / 100000035025703 / 2067027</t>
  </si>
  <si>
    <t>577390 / 100000005795333 / 3216532</t>
  </si>
  <si>
    <t>Aquisição de lanches com vistas à realização de ação  prevista no cronograma da Casa de Semiliberdade na área temática de esporte, cultura e lazer, subitem 2.5.</t>
  </si>
  <si>
    <t>ANDRADE S SALGADOS LTDA</t>
  </si>
  <si>
    <t>49.856.436/0001-76</t>
  </si>
  <si>
    <t>Referente à concessão de 4 diárias de viagem, para deslocamento entre os dias 22/01 e 26/01/2024, conforme regulamento de Compras e Contratações.</t>
  </si>
  <si>
    <t>AGNALDO JOSE GONCALVES</t>
  </si>
  <si>
    <t>048.954.556-45</t>
  </si>
  <si>
    <t>Diárias de viagem ao funcionário Anderson Valadares, de Ipatinga, que ministrou capacitação de Noções Básicas de Defesa Pessoal e Contenção Assertiva para funcionários da CSL Governador Valadares.</t>
  </si>
  <si>
    <t>ANDERSON VALADARES LAGE</t>
  </si>
  <si>
    <t>057.195.246-14</t>
  </si>
  <si>
    <t>Reserva de hospedagem para os coordenadores técnicos para viagem a Uberlândia entre os dias 22/01 e 23/01.</t>
  </si>
  <si>
    <t>VILLALBA HOTEIS</t>
  </si>
  <si>
    <t>75.513.229/0001-30</t>
  </si>
  <si>
    <t>Referente a hospedagem para o funcionário Anderson Valadares entre os dias 22/01 e 24/01, em viagem para Teófilo Otoni.</t>
  </si>
  <si>
    <t>HOTEL COMFORT STYLE</t>
  </si>
  <si>
    <t>46.325.463/0001-24</t>
  </si>
  <si>
    <t>5131/1</t>
  </si>
  <si>
    <t>CEMIG</t>
  </si>
  <si>
    <t>06.901.180/0001-16</t>
  </si>
  <si>
    <t>Recolhimento de PIS relativo à folha de pagamentos, competência dezembro/23.</t>
  </si>
  <si>
    <t>07.01.24015.9865824-4</t>
  </si>
  <si>
    <t>07.01.24015.9879552-7</t>
  </si>
  <si>
    <t>001.23.82765036-7</t>
  </si>
  <si>
    <t>001.24.01426009-7</t>
  </si>
  <si>
    <t>001.24.00248042-9</t>
  </si>
  <si>
    <t>001.24.02068241-1</t>
  </si>
  <si>
    <t>Aquisição de vale transporte social para uso dos adolescentes em cumprimento de MSE em Belo Horizonte, em atividades externas e visitas de resinserção social.</t>
  </si>
  <si>
    <t>TRANSFÁCIL</t>
  </si>
  <si>
    <t>Aquisição de materiais para pintura e revitalização de espaços da unidade socioeducativa.</t>
  </si>
  <si>
    <t>TOK FINAL TINTAS</t>
  </si>
  <si>
    <t>02.203.356/0001-58</t>
  </si>
  <si>
    <t>Despesa referente ao desbloqueio de 2ª via de 16 cartões de vale-transporte para utilização de funcionários.</t>
  </si>
  <si>
    <t>CONSORCIO OTIMO</t>
  </si>
  <si>
    <t>Despesa referente ao desbloqueio de 2ª via de 38 cartões de vale-transporte para utilização de funcionários.</t>
  </si>
  <si>
    <t>N/a</t>
  </si>
  <si>
    <t>Valor referente a 10% dos proventos descontados do funcionário Roberto Souza Lana em folha para quitação de débito, conforme decisão judicial, por meio de depósito judicial, número do processo de cobrança (civil): 50021320720218130313.</t>
  </si>
  <si>
    <t>Guia de Depósito Judicial</t>
  </si>
  <si>
    <t>04.224.679/0001-53</t>
  </si>
  <si>
    <t>Tarifa Pix Enviado - Tar. agrupadas - ocorrencia 18/01/2024</t>
  </si>
  <si>
    <t>Referente aos Atestados de Saúde Ocupacional (exames demissionais/admissionais) dos funcionários.</t>
  </si>
  <si>
    <t>SERGIO ANTONIO MENDES SAMPAIO</t>
  </si>
  <si>
    <t>34.001.555/0001-70</t>
  </si>
  <si>
    <t>Pagamento de aluguel imobiliário com incidência de parcela do IPTU e do seguro fiança, sob contrato de locação.</t>
  </si>
  <si>
    <t>CAMPOS GUIMARAES IMOVEIS ALIPIO LTDA</t>
  </si>
  <si>
    <t>05.648.112/0001-77</t>
  </si>
  <si>
    <t>Fornecimento de combustível para veículos das unidades socioeducativas de Belo Horizonte e área meio, utilizados no objeto do CG 10/23.</t>
  </si>
  <si>
    <t>POSTO DE COMBUSTIVEL TEREZA CRISTINA L</t>
  </si>
  <si>
    <t>00.416.967/0001-59</t>
  </si>
  <si>
    <t>Aquisição de Switch para distribuição de rede e câmeras do sistema CFTV.</t>
  </si>
  <si>
    <t>ELETRIC VOICE T COMERCIO LTDA</t>
  </si>
  <si>
    <t>09.555.165/0001-02</t>
  </si>
  <si>
    <t>Tarifa Pix Enviado - Tar. agrupadas - ocorrencia 19/01/2024</t>
  </si>
  <si>
    <t>5786784 / 10000115743774 / 1300200</t>
  </si>
  <si>
    <t>23133/2024</t>
  </si>
  <si>
    <t>23132/2024</t>
  </si>
  <si>
    <t>23131/2024</t>
  </si>
  <si>
    <t>Compra de material para substituição do fecho elétrico da porta de entrada do escritório onde funciona a sede da área meio da instituição.</t>
  </si>
  <si>
    <t>ELETRO TASSI LTDA</t>
  </si>
  <si>
    <t>23.263.916/0001-30</t>
  </si>
  <si>
    <t>Despesa de viagem para condução de Assistente Social da CSE para visita técnica domiciliar de adolescente.</t>
  </si>
  <si>
    <t>ALDENIR LOURENCO DIAS</t>
  </si>
  <si>
    <t>034.642.386-86</t>
  </si>
  <si>
    <t>5777974 / 10000011406638 / 4350175</t>
  </si>
  <si>
    <t>5778153 / 10000006117741 / 1635975</t>
  </si>
  <si>
    <t>Aquisição de material de limpeza de manutenção ordinária da unidade socioeducativa.</t>
  </si>
  <si>
    <t>DAHBAR E DAHBAR COMERCIO LTDA</t>
  </si>
  <si>
    <t>03.726.370/0001-07</t>
  </si>
  <si>
    <t>Aquisição de material de higiene pessoal - 20 aparelhos de barbear - para adolescentes.</t>
  </si>
  <si>
    <t>CASTRO &amp; FILHOS LTDA</t>
  </si>
  <si>
    <t>21.549.670/0001-31</t>
  </si>
  <si>
    <t>Pagamento de despesas para funcionário em realização de visita técnica domiciliar de adolescente em cumprimento de MSE.</t>
  </si>
  <si>
    <t>LILIANE FERREIRA MORAIS CO</t>
  </si>
  <si>
    <t>042.865.196-86</t>
  </si>
  <si>
    <t>Pagamento de taxa municipal para licença de localização, fiscalização e funcionamento (alvará de funcionamento e localização).</t>
  </si>
  <si>
    <t>PREF MUN TEOFILO OTONI</t>
  </si>
  <si>
    <t>18.404.780/0001-09</t>
  </si>
  <si>
    <t>Guia Municipal</t>
  </si>
  <si>
    <t>Pagamento de registro, averbação, arquivamento e demais despesas cartorárias relativas à abertura da Casa de Semiliberdade de Contagem e da atualização de endereço da Casa Ipiranga</t>
  </si>
  <si>
    <t>CARTORIO LUCY DE FIGUEIRED</t>
  </si>
  <si>
    <t>20.451.266/0001-68</t>
  </si>
  <si>
    <t>Recibo Circunstanciado</t>
  </si>
  <si>
    <t>Tarifa Pix Enviado - Tar. agrupadas - ocorrencia 23/01/2024</t>
  </si>
  <si>
    <t>1922 / 98898061</t>
  </si>
  <si>
    <t>1923 / 98898046</t>
  </si>
  <si>
    <t>Aquisição de medalhas para realização de campeonato interno, atividade da área temática Esporte, Cultura e Lazer, subitem 2.2.</t>
  </si>
  <si>
    <t>PRATIK COM ART ESPORTIVO</t>
  </si>
  <si>
    <t>17.032.673/0001-26</t>
  </si>
  <si>
    <t>R.A. COMERCIO E DERIVADOS DE PETROLEO</t>
  </si>
  <si>
    <t>10.672.781/0001-14</t>
  </si>
  <si>
    <t>COOPERATIVA MISTA AGRO PECUARIA DE PAT</t>
  </si>
  <si>
    <t>Despesa com serviços educacionais para Menor Aprendiz, com base na lei 10097/2000.</t>
  </si>
  <si>
    <t>REDE CIDADA</t>
  </si>
  <si>
    <t>05.461.315/0001-50</t>
  </si>
  <si>
    <t>97506-0</t>
  </si>
  <si>
    <t>97525-0</t>
  </si>
  <si>
    <t>Despesa relativo ao condomínio incidente sobre a locação do imóvel da sede/subsede onde funciona a área meio da instituição.</t>
  </si>
  <si>
    <t>INVEST - ADMINISTRADORA E CORRETORA DE IMÓVEIS</t>
  </si>
  <si>
    <t>26.452.406/0001-07</t>
  </si>
  <si>
    <t>97488-0</t>
  </si>
  <si>
    <t>97544-0</t>
  </si>
  <si>
    <t>Passagem de transporte rodoviário para funcionária da Casa de Semiliberdade de Uberlândia</t>
  </si>
  <si>
    <t>Passagem de transporte rodoviário para funcionários.</t>
  </si>
  <si>
    <t>BUSE GESTAO E ADM DE NEGOCIOS</t>
  </si>
  <si>
    <t>Recarga feita em cartões de vale transporte para utilização de adolescentes, com vistas à realização de atividades externas ou visitas de reinserção sociofamiliar.</t>
  </si>
  <si>
    <t>CONSORCIO OTIMO DE BILHETAGEM</t>
  </si>
  <si>
    <t>Referente à locação de 1 impressora para atendimento das atividades administrativas da área meio.</t>
  </si>
  <si>
    <t>COPYGRAPH SERVICOS LTDA</t>
  </si>
  <si>
    <t>015.412.660/0001-04</t>
  </si>
  <si>
    <t>Pagamento de serviço emergencial de desentupimento da rede de esgoto da unidade socioeducativa e revisão das passagens de esgoto e água do imóvel; correção de vazamentos; reparo da rede elétrica.</t>
  </si>
  <si>
    <t>RENATO BARBOSA DA SILVA</t>
  </si>
  <si>
    <t>48.336.984/0001-02</t>
  </si>
  <si>
    <t>2024/1</t>
  </si>
  <si>
    <t>Serviço de reparo e manutenção no telhado com vazamento da unidade socioeducativa.</t>
  </si>
  <si>
    <t>2024/2</t>
  </si>
  <si>
    <t>Locação de impressora para atendimento das atividades administrativas da área meio.</t>
  </si>
  <si>
    <t>FABIANO GASPAR T 04446491660</t>
  </si>
  <si>
    <t>11.970.278/0001-08</t>
  </si>
  <si>
    <t>Locação de impressora para atendimento das Casas de Semiliberdade de Belo Horizonte.</t>
  </si>
  <si>
    <t>06.981.180/0001-16</t>
  </si>
  <si>
    <t>Pagamento referente a reajuste de salário e reflexos definidos em Acordo Coletivo, pagos retroativamente a funcionário desligado. O valor é referente ao Termo de Colaboração 931/2018 e foi pago equivocadamente. O estorno será lançado no próximo ciclo avaliativo.</t>
  </si>
  <si>
    <t xml:space="preserve">JOAO GABRIEL DA SILVA     </t>
  </si>
  <si>
    <t>RCT</t>
  </si>
  <si>
    <t>015.832.816-73</t>
  </si>
  <si>
    <t xml:space="preserve">MARIA A SILVA MELO        </t>
  </si>
  <si>
    <t>978.200.246-15</t>
  </si>
  <si>
    <t xml:space="preserve">AUGUSTO A BORGES UTTEAU   </t>
  </si>
  <si>
    <t>137.721.216-50</t>
  </si>
  <si>
    <t>Referente ao lançamento 192 (Aquisição de medalhas para realização de campeonato interno, atividade da área temática Esporte, Cultura e Lazer, subitem 2.2.) pago em duplicidade. Estorno realizado em 31/01/2024 (lançamento 261)</t>
  </si>
  <si>
    <t xml:space="preserve">PRATIK COM ART ESPORTIVO  </t>
  </si>
  <si>
    <t xml:space="preserve">JOAO VICTOR CARDOSO CRUZ  </t>
  </si>
  <si>
    <t>127.826.836-75</t>
  </si>
  <si>
    <t xml:space="preserve">MICHELE MARCOLINO DA SIL  </t>
  </si>
  <si>
    <t>094.578.756-13</t>
  </si>
  <si>
    <t xml:space="preserve">JAIME RODRIGUES PACHECO   </t>
  </si>
  <si>
    <t>646.249.356-91</t>
  </si>
  <si>
    <t>CAETANO DE PAULA</t>
  </si>
  <si>
    <t>19.236.603/0001-15</t>
  </si>
  <si>
    <t>Aquisição de 116 vales-transporte para funcionários da área meio para deslocamento trabalho-casa-trabalho.</t>
  </si>
  <si>
    <t>Primeira parcela do serviço especializado em recrutamento e seleção de pessoal, vinculada ao ato convocatório 01/2023 cujo objeto é a seleção de 200 pessoas para composição das equioes de trabalho das unidades socioeducativas de semiliberdade objeto do Contrato de Gestão 10/2023.</t>
  </si>
  <si>
    <t xml:space="preserve">GEDEOLI CONSULTORIA E TREINAME        </t>
  </si>
  <si>
    <t>08.222.761/0001-08</t>
  </si>
  <si>
    <t>Tributo relativo ao imóvel sob contrato de locação.</t>
  </si>
  <si>
    <t xml:space="preserve">PREF. MUN. BELO HORIZONTE             </t>
  </si>
  <si>
    <t>18.715.383/0001-40</t>
  </si>
  <si>
    <t>Guia</t>
  </si>
  <si>
    <t>01.24.0324724.59</t>
  </si>
  <si>
    <t>01.24.0324725.30</t>
  </si>
  <si>
    <t>Pagamento referente à mensalidade dos Programas de Medicina do Trabalho (PCMSO, PPP, PGR, LTCAT) calculado por funcionário vinculado a cada CNPJ, sob contrato.</t>
  </si>
  <si>
    <t xml:space="preserve">GV CLINICAS MED TRABALHO LTDA         </t>
  </si>
  <si>
    <t>19.596.170/0014-23</t>
  </si>
  <si>
    <t>202400000001243/01</t>
  </si>
  <si>
    <t>202400000001245/01</t>
  </si>
  <si>
    <t>202400000001242/01</t>
  </si>
  <si>
    <t>202400000001244/01</t>
  </si>
  <si>
    <t xml:space="preserve">PORTO S COMP DE S GERAIS              </t>
  </si>
  <si>
    <t>88701/01</t>
  </si>
  <si>
    <t>88702/01</t>
  </si>
  <si>
    <t>88703/01</t>
  </si>
  <si>
    <t>Serviço de dedetização geral e limpeza de 02 caixas d'água.</t>
  </si>
  <si>
    <t>DEDETIZADORA E DESENTUPIDO</t>
  </si>
  <si>
    <t>16.567.488/0001-73</t>
  </si>
  <si>
    <t xml:space="preserve">SOUZA DRUG'STORE LTDA     </t>
  </si>
  <si>
    <t>Aquisição de aparelhos de telefonia móvel para utilização em quatro unidades socioeducativas.</t>
  </si>
  <si>
    <t>MAGAZINE LUIZA</t>
  </si>
  <si>
    <t>47.960.950/0893-51</t>
  </si>
  <si>
    <t xml:space="preserve">VANDERLEI DOS SANTOS LEMES            </t>
  </si>
  <si>
    <t>00.814.518/0001-69</t>
  </si>
  <si>
    <t>Aquisição de aparelhos de telefonia móvel para utilização das casas São Luís e Uberlândia feminina.</t>
  </si>
  <si>
    <t>Fernando Junior Chagas</t>
  </si>
  <si>
    <t>078.196.526-83</t>
  </si>
  <si>
    <t>Tar. agrupadas - ocorrencia 26/01/2024</t>
  </si>
  <si>
    <t xml:space="preserve">PAYMEE B S D P S-A        </t>
  </si>
  <si>
    <t>Fornecimento de combustível para veículos da unidade socioeducativa.</t>
  </si>
  <si>
    <t xml:space="preserve">POSTO GRA-DUQUESA LTDA    </t>
  </si>
  <si>
    <t>21.582.234/0001-64</t>
  </si>
  <si>
    <t>14201/1</t>
  </si>
  <si>
    <t xml:space="preserve">IRMAOS MATTAR E CIA LTDA  </t>
  </si>
  <si>
    <t>25.102.146/0001-79</t>
  </si>
  <si>
    <t>Pagamento de aluguel com parcela do seguro fiança imobiliária.</t>
  </si>
  <si>
    <t xml:space="preserve">HABITUAL IMOVEIS A L LTDA             </t>
  </si>
  <si>
    <t>86.460.508/0001-98</t>
  </si>
  <si>
    <t>884292/132718</t>
  </si>
  <si>
    <t>Pagamento de aluguel de imóvel sob contrato de locação.</t>
  </si>
  <si>
    <t xml:space="preserve">REAL EMPREENDIMENTOS E ADMINIS        </t>
  </si>
  <si>
    <t>48.142.902/0001-99</t>
  </si>
  <si>
    <t>Pagamento referente a treinamento sobre uso de EPI para funcionários da unidade socioeducativa.</t>
  </si>
  <si>
    <t>202400000001682/01</t>
  </si>
  <si>
    <t>202400000001668/01</t>
  </si>
  <si>
    <t>Aluguel de impressora para demanda de atendimento e administrativa da unidade socioeducativa.</t>
  </si>
  <si>
    <t xml:space="preserve">NEWMAQ COMERCIO E SERVICOS M.         </t>
  </si>
  <si>
    <t>012.566.752/0001-01</t>
  </si>
  <si>
    <t>01.24.1783434.24</t>
  </si>
  <si>
    <t>01.24.1783977.88</t>
  </si>
  <si>
    <t>01.24.1906710.10</t>
  </si>
  <si>
    <t xml:space="preserve">MURIAE ESPORTES LTDA      </t>
  </si>
  <si>
    <t>09.047.918/0001-60</t>
  </si>
  <si>
    <t>Aquisição de 40 vales transporte para funcionária da área meio, intermunicipal.</t>
  </si>
  <si>
    <t>JOSE MARIA RODRIG E FILHOS</t>
  </si>
  <si>
    <t>21.551.726/0001-92</t>
  </si>
  <si>
    <t>Fornecimento de lanches para festividade em comemoração aos aniversariantes do mês, realizada dentro da unidade socioeducativa, conforme área temática do Contrato de Gestão.</t>
  </si>
  <si>
    <t xml:space="preserve">PADARIA IMPERIAL          </t>
  </si>
  <si>
    <t>22.778.120/0001-57</t>
  </si>
  <si>
    <t>Aquisição de aparelhos de TV para atividades vinculadas ao atendimento para 5 unidades socioeducativas.</t>
  </si>
  <si>
    <t>47.960.950/0913-30</t>
  </si>
  <si>
    <t>Tar. agrupadas - ocorrencia 29/01/2024</t>
  </si>
  <si>
    <t>Estorno de pagamento efetuado em duplicidade, em 25/01 e 29/01, referente a aquisição de medalhas para atividade esportiva.</t>
  </si>
  <si>
    <t>Aquisição de medalhas para realização de competição interna, ação prevista na área temática esporte, cultura e lazer.</t>
  </si>
  <si>
    <t>Oficina de cultura ofertada para adolescentes, referente a 24 horas/aula.</t>
  </si>
  <si>
    <t xml:space="preserve">ANDREA ROCHA TORREAL      </t>
  </si>
  <si>
    <t>45.018.840/0001-10</t>
  </si>
  <si>
    <t>Pagamento referente às verbas rescisórias de funcionário.</t>
  </si>
  <si>
    <t>CLEBER HELMER</t>
  </si>
  <si>
    <t>047.610.086-01</t>
  </si>
  <si>
    <t>Referente à manutenção, suporte e conservação dos computadores e redes das casas de Teófilo Otoni, Ipatinga e Governador Valadares, sob contrato de prestação de serviços.</t>
  </si>
  <si>
    <t xml:space="preserve">BESTSISTEM MANUTENCAO E COMERC        </t>
  </si>
  <si>
    <t>15.015.005/0001-65</t>
  </si>
  <si>
    <t>Referente à manutenção, suporte e conservação dos computadores e redes das casas de Juiz de Fora, Muriaé e Área Meio, sob contrato de prestação de serviços.</t>
  </si>
  <si>
    <t xml:space="preserve">RADECK DERIVADOS DE PETROLEO L        </t>
  </si>
  <si>
    <t>28.947.215/0001-33</t>
  </si>
  <si>
    <t>Locação de impressora pra atividades de atendimento e administrativas da unidade socioeducativa.</t>
  </si>
  <si>
    <t xml:space="preserve">IMPRIMA BR P INFORMATICA LTDA         </t>
  </si>
  <si>
    <t>12.566.752/0001-01</t>
  </si>
  <si>
    <t>Serviço de reparo e manutenção no sistema de interfone da unidade socioeducativa.</t>
  </si>
  <si>
    <t xml:space="preserve">MRR ELETRONICOS           </t>
  </si>
  <si>
    <t>34.537.321/0001-41</t>
  </si>
  <si>
    <t>622/1</t>
  </si>
  <si>
    <t>Pagamento de verbas rescisórias relativas a salário e reflexos de funcionário desligado.</t>
  </si>
  <si>
    <t>Nara Thais de Oliveira Lea</t>
  </si>
  <si>
    <t>086.328.786-70</t>
  </si>
  <si>
    <t>Aquisição de aparelhos eletrônicos para registro e controle de ponto de funcionários para duas unidades, Contagem e São Luiz</t>
  </si>
  <si>
    <t>KABUM S.A</t>
  </si>
  <si>
    <t>05.570.714/0008-25</t>
  </si>
  <si>
    <t>Tar. agrupadas - ocorrencia 30/01/2024</t>
  </si>
  <si>
    <t>BUSON VIAGENS LTDA</t>
  </si>
  <si>
    <t>Passagem digital / Nota Fiscal / Fatura / Recibo</t>
  </si>
  <si>
    <t>5800574 | 10000011479967 | 4369998</t>
  </si>
  <si>
    <t>Fornecimento de refeições e lanches para adolescentes, funcionários e ações voltadas para festividades e comemorações nas unidades socioeducativas de Juiz de Fora, Muriaé e Área Meio.</t>
  </si>
  <si>
    <t xml:space="preserve">POTENCIA C R P LTDA - ME  </t>
  </si>
  <si>
    <t>Nota Fiscal / Fatura / Recibo</t>
  </si>
  <si>
    <t>VIACAO  RIODOCE LTDA</t>
  </si>
  <si>
    <t>23168/2024</t>
  </si>
  <si>
    <t>23167/2024</t>
  </si>
  <si>
    <t>23166/2024</t>
  </si>
  <si>
    <t xml:space="preserve">POLYANE INES MARQUES LTDA             </t>
  </si>
  <si>
    <t xml:space="preserve">Pagamento de Boleto      </t>
  </si>
  <si>
    <t xml:space="preserve">R.A. COMERCIO E DERIVADOS DE P        </t>
  </si>
  <si>
    <t>Pagamento referente ao consumo de combustível para veículo de transporte de adolescentes e atividades administrativas.</t>
  </si>
  <si>
    <t xml:space="preserve">CINQUENTAO COM C LTDA                 </t>
  </si>
  <si>
    <t>Pagamento de aluguel imobiliário com incidência de parcela do seguro fiança, sob contrato de locação.</t>
  </si>
  <si>
    <t>UNIVERSAL IMÓVEIS</t>
  </si>
  <si>
    <t>00.927.360/0001-33</t>
  </si>
  <si>
    <t xml:space="preserve">CESAMA                                </t>
  </si>
  <si>
    <t>01.12.07.11360</t>
  </si>
  <si>
    <t>21.572.243/0001-74</t>
  </si>
  <si>
    <t>Parcela de Seguro Fiança imobiliária.</t>
  </si>
  <si>
    <t>Prestação de serviço de limpeza e manutenção da piscina para atividades internas esportivas e recreativas.</t>
  </si>
  <si>
    <t xml:space="preserve">RENAN VARDIERO BORGES     </t>
  </si>
  <si>
    <t>38.827.026/0001-80</t>
  </si>
  <si>
    <t>Aquisição de suporte anti-furto para sistema de controle de ponto digital.</t>
  </si>
  <si>
    <t>Magazine Luiza Marketplace</t>
  </si>
  <si>
    <t>30.770.195/0001-10</t>
  </si>
  <si>
    <t>Tarifas por PIX (agrupadas) - ocorrencia 31/01/2024</t>
  </si>
  <si>
    <t>Débito em conta</t>
  </si>
  <si>
    <t xml:space="preserve">TRANSUR TRANSPORTE RODOV  </t>
  </si>
  <si>
    <t>61913 | 3764450 | 3764451</t>
  </si>
  <si>
    <t>Pagamento de aluguel imobiliário.</t>
  </si>
  <si>
    <t xml:space="preserve">REIS IMOBILIARIA LTDA     </t>
  </si>
  <si>
    <t>11.290.516/0001-34</t>
  </si>
  <si>
    <t xml:space="preserve">SEBASTIANA ELIZABETE FER  </t>
  </si>
  <si>
    <t>003.466.626-56</t>
  </si>
  <si>
    <t xml:space="preserve">WANTUIL RODRIGUES BERCOT  </t>
  </si>
  <si>
    <t>501.346.496-68</t>
  </si>
  <si>
    <t>Pagamento realizado a menor, referente ao fornecimento de refeições e lanches para adolescentes, funcionários e ações voltadas para festividades e comemorações para quatro unidades socioeducativas de Belo Horizonte. Complementar realizado em 23/02/2024.</t>
  </si>
  <si>
    <t>FABIANO CAMPOS DE SOUZA</t>
  </si>
  <si>
    <t>35.221.709/0001-00</t>
  </si>
  <si>
    <t xml:space="preserve">E.P.M. A L LTDA - ME      </t>
  </si>
  <si>
    <t>Folha de pagamento de salários referente ao mês de janeiro de 2024 de todos os funcionários.</t>
  </si>
  <si>
    <t>SISPAG Salários</t>
  </si>
  <si>
    <t xml:space="preserve">CONS OPER DO TRAN COLETIVO DE         </t>
  </si>
  <si>
    <t xml:space="preserve">CONSORCIO OTIMO DE BILHETAGEM         </t>
  </si>
  <si>
    <t>Pagamento de serviços de telefonia móvel para funcionários e administração de planos fixo, móvel e internet das filiais</t>
  </si>
  <si>
    <t xml:space="preserve">NATHALIA ROBERTA SILVA VITORIN        </t>
  </si>
  <si>
    <t>2024-0002</t>
  </si>
  <si>
    <t>24.966.664/0001-78</t>
  </si>
  <si>
    <t>2024-0004</t>
  </si>
  <si>
    <t>2024-0003</t>
  </si>
  <si>
    <t>2024-0001</t>
  </si>
  <si>
    <t>Serviços administrativos terceirizados de compras, gerenciamento de bens e prestação de contas, sob contrato.</t>
  </si>
  <si>
    <t>L47 ADMINISTRACAO E SERVIC</t>
  </si>
  <si>
    <t>2024000000002</t>
  </si>
  <si>
    <t>48.148.110/0001-21</t>
  </si>
  <si>
    <t>Oficina de cultura ofertada para adolescentes, referente a 9 horas/aula.</t>
  </si>
  <si>
    <t xml:space="preserve"> LUCAS NASCIMENTO SILVA    </t>
  </si>
  <si>
    <t>25.083.299/0001-16</t>
  </si>
  <si>
    <t>Pagamento de aluguel imobiliário, dividido por duas proprietárias, sob contrato.</t>
  </si>
  <si>
    <t>LETICIA VASCONCELOS BRITTO</t>
  </si>
  <si>
    <t>750.231.486-53</t>
  </si>
  <si>
    <t>PATRICIA VASCONCELOS VARGA</t>
  </si>
  <si>
    <t>010.334.836-05</t>
  </si>
  <si>
    <t>Pagamento de aluguel imobiliário sob contrato.</t>
  </si>
  <si>
    <t xml:space="preserve"> LELIO ALEXANDRE DE LACERDA</t>
  </si>
  <si>
    <t>969.946.906-44</t>
  </si>
  <si>
    <t>APARECIDA HELENA MACEDO SA</t>
  </si>
  <si>
    <t>640.526.726-15</t>
  </si>
  <si>
    <t xml:space="preserve">CRISOLITO JOSE ALVARENGA  </t>
  </si>
  <si>
    <t>456.342.036-00</t>
  </si>
  <si>
    <t>GENEROSA MARIA DE CARVALHO</t>
  </si>
  <si>
    <t>423.416.126-87</t>
  </si>
  <si>
    <t>Pagamento referente à troca de fluido (óleo de motor) para veículo de transporte de adolescentes.</t>
  </si>
  <si>
    <t>GASLUB COMERCIO DE DERIVAD</t>
  </si>
  <si>
    <t>07.367.426/0001-27</t>
  </si>
  <si>
    <t>Recarga de cartões de vale-transporte para funcionários.</t>
  </si>
  <si>
    <t xml:space="preserve">TRANSFACIL                </t>
  </si>
  <si>
    <t xml:space="preserve">AUTO POSTO BETEL LTDA     </t>
  </si>
  <si>
    <t>Pagamento de pensão alimentícia descontada em folha de salário do funcionário alimentante por decisão judicial.</t>
  </si>
  <si>
    <t xml:space="preserve">CARMEM RENATA DA SILVA    </t>
  </si>
  <si>
    <t>Decisão Judicial</t>
  </si>
  <si>
    <t>040.796.316-26</t>
  </si>
  <si>
    <t>Oficina de esportes ofertada para adolescentes, referente a 16 horas/aula.</t>
  </si>
  <si>
    <t xml:space="preserve">JOSIANE PEREIRA DE SOUZA  </t>
  </si>
  <si>
    <t>48.478.829/0001-20</t>
  </si>
  <si>
    <t>Folha de pagamento complementar de salário de funcionário, competência janeiro/2024.</t>
  </si>
  <si>
    <t>MATEUS ARANTES PEREIRA</t>
  </si>
  <si>
    <t>101.045.126-01</t>
  </si>
  <si>
    <t>Pagamento de verbas rescisórias.</t>
  </si>
  <si>
    <t>JOÃO EMÍDIO SOUZA FILHO</t>
  </si>
  <si>
    <t>TRCT</t>
  </si>
  <si>
    <t>05/02/022</t>
  </si>
  <si>
    <t>043.106.296-01</t>
  </si>
  <si>
    <t xml:space="preserve">SANDRO PIMENTA IMOVEIS                </t>
  </si>
  <si>
    <t>03.382.948/0001-47</t>
  </si>
  <si>
    <t xml:space="preserve">VIVO FIXO/BRASIL                      </t>
  </si>
  <si>
    <t>1790861233-0</t>
  </si>
  <si>
    <t>1790862671-0</t>
  </si>
  <si>
    <t>1790855634-0</t>
  </si>
  <si>
    <t>1790856180-0</t>
  </si>
  <si>
    <t>1790861796-0</t>
  </si>
  <si>
    <t>1790857117-0</t>
  </si>
  <si>
    <t xml:space="preserve">CEMIG DISTRIBUICAO                    </t>
  </si>
  <si>
    <t>Aquisição de mobiliário para nova unidade socioeducativa.</t>
  </si>
  <si>
    <t xml:space="preserve">ACOMOVEIS DISTRIBUIDORA LTDA          </t>
  </si>
  <si>
    <t>35.427.540/0001-30</t>
  </si>
  <si>
    <t>Aquisição de materiais pedagógicos e esportivos para nova unidade socioeducativa.</t>
  </si>
  <si>
    <t xml:space="preserve">MUNDO DOS ESPORTES LTDA               </t>
  </si>
  <si>
    <t>16.865.768/0001-68</t>
  </si>
  <si>
    <t>Fornecimento de lanches para adolescentes, funcionários e ações voltadas para festividades e comemorações nas unidades socioeducativas de Juiz de Fora.</t>
  </si>
  <si>
    <t>ANDREA MALTA DOS SANTOS 64</t>
  </si>
  <si>
    <t>Oficina de musicalização e percussão ofertada para adolescentes, referente a 16 horas/aula.</t>
  </si>
  <si>
    <t xml:space="preserve">DANIEL LOUZADA PSICOLOGIA </t>
  </si>
  <si>
    <t>20240000000.2</t>
  </si>
  <si>
    <t>46.421.112/0001-17</t>
  </si>
  <si>
    <t>NILAINE APARECIDA DE SOUZA</t>
  </si>
  <si>
    <t>014.003.836-17</t>
  </si>
  <si>
    <t>NATALIA APARECIDA DE SOUZA</t>
  </si>
  <si>
    <t>130.706.586-44</t>
  </si>
  <si>
    <t xml:space="preserve">CODAU                                 </t>
  </si>
  <si>
    <t>25.433.004/0001-94</t>
  </si>
  <si>
    <t>Tarifas por PIX (agrupadas) - ocorrencia 02/02/2024</t>
  </si>
  <si>
    <t xml:space="preserve">GILVAN SOUZA SANTOS       </t>
  </si>
  <si>
    <t>098.691.716-80</t>
  </si>
  <si>
    <t xml:space="preserve">A&amp;F CANTINAS LTDA - ME    </t>
  </si>
  <si>
    <t xml:space="preserve">VINICIUS RODRIGUES PAIVA  </t>
  </si>
  <si>
    <t>45.507.004/0001-07</t>
  </si>
  <si>
    <t>5853948 | 10000006176677 | 1652967</t>
  </si>
  <si>
    <t xml:space="preserve">5853920 | 10000116786815 | 1315707 </t>
  </si>
  <si>
    <t>Passagem de transporte rodoviário para adolescente ou familiar, com vistas à relação de visita de reinserção sociofamiliar. (COMPRA CANCELADA)</t>
  </si>
  <si>
    <t>5823345 |10000005923823 | 3256199</t>
  </si>
  <si>
    <t>5823378 | 10005923624 | 3256189</t>
  </si>
  <si>
    <t xml:space="preserve">RESTAURANTE Q' SABOR LTD  </t>
  </si>
  <si>
    <t xml:space="preserve">WEBERT MARLON DA SILVA    </t>
  </si>
  <si>
    <t>26.228.780/0001-15</t>
  </si>
  <si>
    <t>23178/2024</t>
  </si>
  <si>
    <t>23179/2024</t>
  </si>
  <si>
    <t>23177/2024</t>
  </si>
  <si>
    <t>Serviço de limpeza e retirada de entulho do imóvel.</t>
  </si>
  <si>
    <t xml:space="preserve">RENATO BARBOSA DA SILVA   </t>
  </si>
  <si>
    <t>2024/4</t>
  </si>
  <si>
    <t>Oficina de lazer ofertada para adolescentes, referente a 24 horas/aula.</t>
  </si>
  <si>
    <t>JONATHAN MELO RIBEIRO 0680</t>
  </si>
  <si>
    <t>17.319.813/0001-41</t>
  </si>
  <si>
    <t xml:space="preserve">NILTON DA SILVA PRESTACAO </t>
  </si>
  <si>
    <t>07.224.715/0001-77</t>
  </si>
  <si>
    <t xml:space="preserve">POSTO DE COMBUSTIVEL TEREZA CR        </t>
  </si>
  <si>
    <t>Tarifas por PIX (agrupadas) - ocorrencia 05/02/2024</t>
  </si>
  <si>
    <t>Oficina de artes ofertada para adolescentes, referente a 18 horas/aula.</t>
  </si>
  <si>
    <t xml:space="preserve">ROSANA MARA DE FREITAS    </t>
  </si>
  <si>
    <t>Oficina de incentivo aos estudos ofertada para adolescentes, referente a 22 horas/aula.</t>
  </si>
  <si>
    <t xml:space="preserve"> KARINA LEMES DA SILVA     </t>
  </si>
  <si>
    <t>47.947.212/0001-44</t>
  </si>
  <si>
    <t>Oficina de esportes ofertada para adolescentes, referente a 20 horas/aula.</t>
  </si>
  <si>
    <t xml:space="preserve">REGINALDO IORIDES DAMIAO  </t>
  </si>
  <si>
    <t>Oficina de esportes ofertada para adolescentes, referente a 30 horas/aula.</t>
  </si>
  <si>
    <t xml:space="preserve"> BRUNO D T      </t>
  </si>
  <si>
    <t>31.087.263/0001-03</t>
  </si>
  <si>
    <t>Pagamento de verbas rescisórias a funcionário desligado.</t>
  </si>
  <si>
    <t xml:space="preserve">RODRIGO WILSON DA SILVA   </t>
  </si>
  <si>
    <t>999.008.311-87</t>
  </si>
  <si>
    <t xml:space="preserve">LAUDIENE ANDREIA DOS REIS </t>
  </si>
  <si>
    <t>028.952.576-47</t>
  </si>
  <si>
    <t>Oficina de artesanato ofertada para adolescentes, referente a 18 horas/aula.</t>
  </si>
  <si>
    <t xml:space="preserve">CAMILA LACERDA ORTIGOSA GOMES         </t>
  </si>
  <si>
    <t>Serviço de assistência técnica em informática.</t>
  </si>
  <si>
    <t xml:space="preserve">DIOGO TOSTA LINHARES PAIXAO 08        </t>
  </si>
  <si>
    <t>42.323.996/0001-16</t>
  </si>
  <si>
    <t xml:space="preserve">CMX REFEICOES COLETIVAS EIRELI        </t>
  </si>
  <si>
    <t>Recolhimento de Fundo de Garantia sobre folha de salários, competência 01/01 a 31/01/2024.</t>
  </si>
  <si>
    <t xml:space="preserve">LOC PRINT SOLUCOES DE IMPRESSA        </t>
  </si>
  <si>
    <t>07.004.048/0001-17</t>
  </si>
  <si>
    <t>Aquisição de eletrodomésticos para a nova unidade.</t>
  </si>
  <si>
    <t>47.960.950/0897-85</t>
  </si>
  <si>
    <t>Aquisição de materiais de limpeza para manutenção das 5 unidades socioeducativas de Belo Horizonte.</t>
  </si>
  <si>
    <t xml:space="preserve">DAHBAR E DAHBAR COMERCIO LTDA         </t>
  </si>
  <si>
    <t>Aquisição de materiais de higiene para adolescentes da unidade socioeducativa.</t>
  </si>
  <si>
    <t>Aquisição de materiais de limpeza para manutenção da unidade socioeducativa.</t>
  </si>
  <si>
    <t>Aquisição de materiais de higiene para adolescentes das 5 unidades socioeducativas de Belo Horizonte.</t>
  </si>
  <si>
    <t>Mensalidade do serviço de confecção de programas - PCMSO, LTCAT, PPRA E PPP - pela medicina do trabalho.</t>
  </si>
  <si>
    <t xml:space="preserve">PREVTRATO MEDICINA DO TRABALHO        </t>
  </si>
  <si>
    <t>67/2024</t>
  </si>
  <si>
    <t>24.230.656/0002-40</t>
  </si>
  <si>
    <t>Aquisição de eletrodomésticos para uso no atendimento aos adolescentes na nova unidade.</t>
  </si>
  <si>
    <t xml:space="preserve">LIDER MAQ LTDA                        </t>
  </si>
  <si>
    <t>04.867.308/0001-90</t>
  </si>
  <si>
    <t>Aquisição de materiais para oficina temática de profissionalização.</t>
  </si>
  <si>
    <t>PADARIA E CONFEITARIA PRAT</t>
  </si>
  <si>
    <t>10.314.322/0001-69</t>
  </si>
  <si>
    <t>Oficina de esportes ministrada para adolescentes, referente a 18 horas/aula.</t>
  </si>
  <si>
    <t xml:space="preserve">ALEXANDRE DA SILVA FELICE </t>
  </si>
  <si>
    <t>Serviço mensal de limpeza de piscina, sob contrato.</t>
  </si>
  <si>
    <t>Tarifas por PIX (agrupadas) - ocorrencia 06/02/2024</t>
  </si>
  <si>
    <t xml:space="preserve">AUTOPOSTO PRIME LTDA                  </t>
  </si>
  <si>
    <t>Aquisição de materiais para limpeza de piscina para utilização dos adolescentes em atividades de lazer e esportes.</t>
  </si>
  <si>
    <t xml:space="preserve">ACQUA DEDETIZADORA LTDA               </t>
  </si>
  <si>
    <t>24.979.851/0001-96</t>
  </si>
  <si>
    <t>Recarga de cartões de vale-transporte para utilização de adolescentes para realização de visitas e atividades externas.</t>
  </si>
  <si>
    <t>Aquisição de equipamentos de CFTV para nova unidade socioeducativa.</t>
  </si>
  <si>
    <t xml:space="preserve">TI TELECOM COMERCIO E SERVICOS        </t>
  </si>
  <si>
    <t>Aquisição de materiais elétrico para adequação do imóvel da nova unidade socioeducativa.</t>
  </si>
  <si>
    <t xml:space="preserve">LOJA ELETRICA LTDA        </t>
  </si>
  <si>
    <t>17.155.342/0001-83</t>
  </si>
  <si>
    <t>Pagamento de garantia locatícia em forma de Título de Capitalização.</t>
  </si>
  <si>
    <t xml:space="preserve">PORTO SEGURO CAPITALIZACAO SA         </t>
  </si>
  <si>
    <t>16.551.758/0001-58</t>
  </si>
  <si>
    <t xml:space="preserve">CONSORCIO OTIMO           </t>
  </si>
  <si>
    <t>72533524 | 72533525 | 72533460</t>
  </si>
  <si>
    <t>Pagamento referente ao consumo de combustível para veículo utilizado para atividades administrativas.</t>
  </si>
  <si>
    <t xml:space="preserve">AUTO POSTO SAO VICENTE LTDA           </t>
  </si>
  <si>
    <t>09.613.767/0001-60</t>
  </si>
  <si>
    <t>Tarifas por PIX (agrupadas) - ocorrencia 07/02/2024</t>
  </si>
  <si>
    <t>Verbas rescisórias relativas a funcionário desligado, conforme TRCT.</t>
  </si>
  <si>
    <t>WERLEI GAMA DA ROCHA</t>
  </si>
  <si>
    <t>066.647.906-29</t>
  </si>
  <si>
    <t>Aquisição de material de limpeza para manutenção da unidade socioeducativa.</t>
  </si>
  <si>
    <t xml:space="preserve">TECIDOS E ARMARINHOS MIGUEL BA        </t>
  </si>
  <si>
    <t>17.359.233/0001-88</t>
  </si>
  <si>
    <t>Aquisição de material de higiene para uso dos adolescentes da unidade socioeducativa.</t>
  </si>
  <si>
    <t>Aquisição de ventiladores para unidade socioeducativa.</t>
  </si>
  <si>
    <t xml:space="preserve">MINAS SUL EMPREENDIMENTOS EM A        </t>
  </si>
  <si>
    <t xml:space="preserve">CTBC TELECOM                          </t>
  </si>
  <si>
    <t>71.208.516/0001-74</t>
  </si>
  <si>
    <t>Aquisição de camisas uniformes para funcionários.</t>
  </si>
  <si>
    <t xml:space="preserve">PROMO SILK I C MALHAS LTDA ME         </t>
  </si>
  <si>
    <t>03.685.460/0001-99</t>
  </si>
  <si>
    <t>Aquisição de itens de uniforme para adolescentes.</t>
  </si>
  <si>
    <t xml:space="preserve">DEMSUR                                </t>
  </si>
  <si>
    <t>09733012024-3</t>
  </si>
  <si>
    <t>02.318.396/0001-45</t>
  </si>
  <si>
    <t xml:space="preserve">SAAE SERV AUT AGUA ESGOTO             </t>
  </si>
  <si>
    <t>20.607.735/0001-95</t>
  </si>
  <si>
    <t>Taxa de coleta de lixo seletiva cobrada pelo município.</t>
  </si>
  <si>
    <t xml:space="preserve">PREF MUN GOV VALADARES                </t>
  </si>
  <si>
    <t>Oficina de culinária ofertada para adolescentes, referente a 5 horas/aula.</t>
  </si>
  <si>
    <t xml:space="preserve">Cora SCD SA                           </t>
  </si>
  <si>
    <t xml:space="preserve">CIA DE SANEAMENTO DE MG               </t>
  </si>
  <si>
    <t>001.24.06525047-1</t>
  </si>
  <si>
    <t>Serviço de confecção de programas - PCMSO, PGR, LTCAT e PPP - pela clínica de medicina do trabalho.</t>
  </si>
  <si>
    <t>GV CLINICAS MED TRABALHO L</t>
  </si>
  <si>
    <t>2024/3442</t>
  </si>
  <si>
    <t>Tarifas por PIX (agrupadas) - ocorrencia 08/02/2024</t>
  </si>
  <si>
    <t>23185/2024</t>
  </si>
  <si>
    <t>Serviço de internet banda larga.</t>
  </si>
  <si>
    <t xml:space="preserve">CONEXAO VIP SERVICOS  INTERNET LTDA   </t>
  </si>
  <si>
    <t>Benefício sindical previsto em ACT.</t>
  </si>
  <si>
    <t xml:space="preserve">PROAGIR CLUBE DE BENEFICIOS SOCIAIS   </t>
  </si>
  <si>
    <t>34.002.229/0001-87</t>
  </si>
  <si>
    <t>JARDINS DOS PALMARES CORRETORA DE IMOV</t>
  </si>
  <si>
    <t>Serviço de malote, sedex e PAC para envio de documentos entre as unidades e a área meio.</t>
  </si>
  <si>
    <t xml:space="preserve">EMPRESA BRASILEIRA DE CORREIOS        </t>
  </si>
  <si>
    <t>34.028.316/0015-09</t>
  </si>
  <si>
    <t xml:space="preserve">SIND EMP INST BEN REL FIL E MG        </t>
  </si>
  <si>
    <t>02.131.247/0001-72</t>
  </si>
  <si>
    <t xml:space="preserve">SINDICATO EMPREG I B R F MG           </t>
  </si>
  <si>
    <t>Pagamento de locação imobiliária, sob contrato.</t>
  </si>
  <si>
    <t>SINDICATO DOS EMPREGADOS EM INSTITUIÇO</t>
  </si>
  <si>
    <t>001.24.06272140-6</t>
  </si>
  <si>
    <t>UAI BYTE</t>
  </si>
  <si>
    <t>001.24.01178916-0</t>
  </si>
  <si>
    <t>Benefício sindical previsto em ACT "Medicamento para todos".</t>
  </si>
  <si>
    <t>Benefício sindical previsto em ACT, cujo valor compreende o valor pago pela OS para os funcionários somado aos valores descontados desses por seus dependentes.</t>
  </si>
  <si>
    <t xml:space="preserve">WIN ADM BENEFICOS LTDA                </t>
  </si>
  <si>
    <t>19.112.659/0001-68</t>
  </si>
  <si>
    <t>TECIDOS E ARMARINHOS MIGUEL BARTOLOMEU</t>
  </si>
  <si>
    <t>04/02/204</t>
  </si>
  <si>
    <t xml:space="preserve">MOTA  MELLO COMBUSTIVEL LTDA          </t>
  </si>
  <si>
    <t>Valor pago por funcionário por seus dependentes no benefício Plano de Saúde, descontado em folha e recolhido pela empresa por meio de boleto próprio.</t>
  </si>
  <si>
    <t>Benefício sindical previsto em ACT, com 50% do valor relativo descontado da folha de pagamentos dos funcionários.</t>
  </si>
  <si>
    <t>Aquisição de materiais de uso diário para início das atividades na nova unidade socioeducativa.</t>
  </si>
  <si>
    <t>20288.565/1</t>
  </si>
  <si>
    <t>Aquisição de escadas para uso interno nas unidades Contagem, Ipiranga e São Luís, esta a ser inaugurada.</t>
  </si>
  <si>
    <t>20297.106/1</t>
  </si>
  <si>
    <t>Aquisição de ventiladores para as unidades socioeducativa de Contagem, Ipiranga e São Luís.</t>
  </si>
  <si>
    <t xml:space="preserve">TAMBASA ATACADISTA                    </t>
  </si>
  <si>
    <t>20297.105/1</t>
  </si>
  <si>
    <t>Aquisição de lixeiras para as unidades socioeducativa de Contagem, Ipiranga e São Luís.</t>
  </si>
  <si>
    <t>20309.992/1</t>
  </si>
  <si>
    <t>Aluguel de impressora.</t>
  </si>
  <si>
    <t>NEWMAQ COMERCIO E SERVICOS M. COPIADOR</t>
  </si>
  <si>
    <t>Pagamento de combustível para uso do veículo da unidade socioeducativa</t>
  </si>
  <si>
    <t>9400000.1572901</t>
  </si>
  <si>
    <t>23.338.189/0001-22</t>
  </si>
  <si>
    <t>Tarifas por PIX (agrupadas) - ocorrencia 09/02/2024</t>
  </si>
  <si>
    <t>Tarifa de pedágio pago em viagem para cumprimento de agenda da Diretoria Executiva.</t>
  </si>
  <si>
    <t xml:space="preserve">SEM PARAR                             </t>
  </si>
  <si>
    <t>04.088.208/0001-65</t>
  </si>
  <si>
    <t>Oficina de esportes ofertada para adolescentes, referente a 18 horas/aula.</t>
  </si>
  <si>
    <t xml:space="preserve">FLAVIO RODRIGUES DUARTE   </t>
  </si>
  <si>
    <t>Oficina de lazer ofertada para adolescentes, referente a 33 horas/aula.</t>
  </si>
  <si>
    <t xml:space="preserve">EUDE ARAUJO ELER CASTRO   </t>
  </si>
  <si>
    <t>Oficina de cultura ofertada para adolescentes, referente a 10 horas/aula.</t>
  </si>
  <si>
    <t xml:space="preserve">MARIA DE LOURDES VIEIRA   </t>
  </si>
  <si>
    <t xml:space="preserve">PREVENIR ASSESSORIA EM SAUDE O        </t>
  </si>
  <si>
    <t>29.521.418/0001-26</t>
  </si>
  <si>
    <t>Serviço de assistência técnica e back-up de informações de aparelhos de ponto.</t>
  </si>
  <si>
    <t xml:space="preserve">GC TECNOLOGIA COMERCIO E SERVI        </t>
  </si>
  <si>
    <t>Pagamento de parcela do serviço de instalação de Dry Wall para adaptação do imóvel da nova unidade socioeducativa.</t>
  </si>
  <si>
    <t>FREDERICO SALOMÉ DOS SANTOS</t>
  </si>
  <si>
    <t>19.450.665/0001-25</t>
  </si>
  <si>
    <t>Passagem de transporte rodoviário para adolescente ou familiar, com vistas à relação de visita de reinserção sociofamiliar. PASSAGEM CANCELADA.</t>
  </si>
  <si>
    <t>BRASIL BY BUS</t>
  </si>
  <si>
    <t xml:space="preserve">Passagem de transporte rodoviário para adolescente ou familiar, com vistas à relação de visita de reinserção sociofamiliar. </t>
  </si>
  <si>
    <t>Reembolso de custos com pedágio cobrado para realização de visita domiciliar.</t>
  </si>
  <si>
    <t xml:space="preserve">BARBARA A C CARVALHO      </t>
  </si>
  <si>
    <t>Pedido de Reembolso</t>
  </si>
  <si>
    <t>054.294.336-08</t>
  </si>
  <si>
    <t>Oficina de esportes para adolescentes, referente a 18 horas/aula.</t>
  </si>
  <si>
    <t xml:space="preserve">THALES SANTOS AFFA        </t>
  </si>
  <si>
    <t>310.94.759/0001-04</t>
  </si>
  <si>
    <t>Despesa de diária para viagem da Diretoria Executiva a Contagem.</t>
  </si>
  <si>
    <t xml:space="preserve">ALEXANDRE CORREA ROCHA    </t>
  </si>
  <si>
    <t>Pedido de Diária</t>
  </si>
  <si>
    <t>Oficina de artesanato ofertada para adolescentes, referente a 14 horas/aula.</t>
  </si>
  <si>
    <t xml:space="preserve">CRISTINA PEREIRA SILVA    </t>
  </si>
  <si>
    <t>31.560.663/0001-94</t>
  </si>
  <si>
    <t>Oficina de incentivo aos estudos ofertada para adolescentes, referente a 16 horas/aula.</t>
  </si>
  <si>
    <t>MIRIA C S O</t>
  </si>
  <si>
    <t>46.112.665/0001-98</t>
  </si>
  <si>
    <t>Serviço de instalação e manutenção elétrica completa para a nova unidade socioeducativa.</t>
  </si>
  <si>
    <t>EDIVAM RODRIGUES FERREIRA</t>
  </si>
  <si>
    <t>33.495.640/0001-79</t>
  </si>
  <si>
    <t xml:space="preserve">JUAREZ FRANCISCO CARDOZO  </t>
  </si>
  <si>
    <t>126.833.446-43</t>
  </si>
  <si>
    <t>Pagamento de IPTU de imóvel sob contrato de locação.</t>
  </si>
  <si>
    <t xml:space="preserve">PREF JUIZ DE FORA                     </t>
  </si>
  <si>
    <t>18.338.178/0001-02</t>
  </si>
  <si>
    <t>Aquisição de TV para sistema de CFTV da unidade.</t>
  </si>
  <si>
    <t xml:space="preserve">MAGAZINE LUIZA SA                     </t>
  </si>
  <si>
    <t>47.960.950/0001-21</t>
  </si>
  <si>
    <t>72672008 | 72672009 | 72672006</t>
  </si>
  <si>
    <t>Aquisição de computadores e acessórios de informática para nova unidade socioeducativa.</t>
  </si>
  <si>
    <t xml:space="preserve">ARENA COMPUTADORES        </t>
  </si>
  <si>
    <t>37.498.191/0001-73</t>
  </si>
  <si>
    <t>Aquisição de bancada de granito para utilização dos adolescentes na nova unidade socioeducativa.</t>
  </si>
  <si>
    <t>GRANITOS NOBRE E ACABAMENTOS</t>
  </si>
  <si>
    <t>02.280.062/0001-20</t>
  </si>
  <si>
    <t>001.24.08439596-0</t>
  </si>
  <si>
    <t>001.24.07516803-4</t>
  </si>
  <si>
    <t xml:space="preserve">DAEPA                                 </t>
  </si>
  <si>
    <t>20.266.755/0001-40</t>
  </si>
  <si>
    <t>Aquisição de materiais de consumo para implantação do sistema de rede de informática da nova unidade socioeducativa.</t>
  </si>
  <si>
    <t>Oficina de esportes ofertada para adolescentes, referente a 4 horas/aula.</t>
  </si>
  <si>
    <t xml:space="preserve">GABRIELLE CAROLINE AVELAR </t>
  </si>
  <si>
    <t>36.396.965/0001-92</t>
  </si>
  <si>
    <t>Oficina de cultura ofertada para adolescentes, referente a 4 horas/aula.</t>
  </si>
  <si>
    <t xml:space="preserve">VAGNER DE SOUZA SANT      </t>
  </si>
  <si>
    <t>15.712.983/0001-66</t>
  </si>
  <si>
    <t xml:space="preserve">ENERGISA MINAS RIO D                  </t>
  </si>
  <si>
    <t>19.527.639/0001-58</t>
  </si>
  <si>
    <t xml:space="preserve">VERO SA                               </t>
  </si>
  <si>
    <t>31.748.174/0006-75</t>
  </si>
  <si>
    <t>01.24.2463862.60</t>
  </si>
  <si>
    <t>01.24.2463815.43</t>
  </si>
  <si>
    <t>01.24.2463832.44</t>
  </si>
  <si>
    <t>01.24.2463798.08</t>
  </si>
  <si>
    <t>Estorno de passagem cancelada.</t>
  </si>
  <si>
    <t>Bloqueio de valores por ordem judicial, no seio de processo trabalhista.</t>
  </si>
  <si>
    <t>Bloq. Judicial</t>
  </si>
  <si>
    <t>Ordem Judicial de Bloqueio</t>
  </si>
  <si>
    <t xml:space="preserve">SIMMAX TECNOLOGIA LTDA                </t>
  </si>
  <si>
    <t>11608/1</t>
  </si>
  <si>
    <t>Pagamento de exame de registro, taxa de fiscalização, recompe, ISS, emissão de certidão de inteiro teor, registro de sociedade civil e arquivamento de ata de abertura de filial.</t>
  </si>
  <si>
    <t>CARTORIO AMERICO BARROSO M</t>
  </si>
  <si>
    <t>21.257.768/0001-56</t>
  </si>
  <si>
    <t xml:space="preserve">42625 | 42626 | 42627 | 42628 | 42629 | 42630 |     </t>
  </si>
  <si>
    <t>Serviço de corte e filetagem de material para montagem de laboratório de informática para a nova unidade socioeducativa.</t>
  </si>
  <si>
    <t xml:space="preserve">CORTEPLAN                 </t>
  </si>
  <si>
    <t>46.169.688/0001-39</t>
  </si>
  <si>
    <t>Aquisição de bancada de granito para utilização dos adolescentes na nova unidade socioeducativa (pagamento complementar).</t>
  </si>
  <si>
    <t>Tarifas por PIX (agrupadas) - ocorrencia 16/02/2024</t>
  </si>
  <si>
    <t>Devolução de valor em conta em razão de inconsistência nos dados do recebedor de PIX.</t>
  </si>
  <si>
    <t>Estorno de valor pago para aquisição de passagem rodoviária para adolescente ou familiar, por cancelamento da viagem.</t>
  </si>
  <si>
    <t>Estorno parcial de valor pago para aquisição de passagem rodoviária adquirida em 14/02 para adolescente ou familiar, por cancelamento da viagem.</t>
  </si>
  <si>
    <t xml:space="preserve">Diária de viagem concedida a funcionário em deslocamento sem pernoite para Belo Horizonte. </t>
  </si>
  <si>
    <t xml:space="preserve">ALDENIR LOURENCO DIAS     </t>
  </si>
  <si>
    <t>034.642.286-86</t>
  </si>
  <si>
    <t>Diária de viagem concedida a funcionário da área meio para deslocamento de 3 dias a Contagem.</t>
  </si>
  <si>
    <t xml:space="preserve">VINICIUS LOPES CALIMAN    </t>
  </si>
  <si>
    <t>Diária de viagem concedida a coordenador técnico para deslocamento de 3 dias a Contagem.</t>
  </si>
  <si>
    <t xml:space="preserve">LUIZ FERNANDO G TEIXEIRA  </t>
  </si>
  <si>
    <t>003.294.396-26</t>
  </si>
  <si>
    <t xml:space="preserve">HELIO MARTINS SOUZA       </t>
  </si>
  <si>
    <t>911.735.406-44</t>
  </si>
  <si>
    <t>Locação de imóvel sob contrato, com incidência de parcela do seguro fiança.</t>
  </si>
  <si>
    <t xml:space="preserve">CAMPOS GUIMARAES IMOVEIS ALIPIO LTDA  </t>
  </si>
  <si>
    <t>Pagamento de combustível para uso do veículo das unidades socioeducativas de Belo Horizonte</t>
  </si>
  <si>
    <t>Diária de viagem concedida a familiar em acompanhamento de adolescente para realização de procedimento médico em Belo Horizonte..</t>
  </si>
  <si>
    <t>Laurinda Aparecida Dos Rei</t>
  </si>
  <si>
    <t>137.795.666-05</t>
  </si>
  <si>
    <t>Despesa de hospedagem para familiar em acompanhamento de adolescente para realização de procedimento médico em Belo Horizonte.</t>
  </si>
  <si>
    <t xml:space="preserve">ESTORIL HOTEL             </t>
  </si>
  <si>
    <t>24.360.626/0001-77</t>
  </si>
  <si>
    <t>2024/63</t>
  </si>
  <si>
    <t>Aquisição de vales transporte sociais para uso dos adolescentes de Belo Horizonte em visitas e atividades externas. COMPRA ESTORNADA.</t>
  </si>
  <si>
    <t>Aquisição de vales transporte sociais para uso dos adolescentes de Belo Horizonte em visitas e atividades externas.</t>
  </si>
  <si>
    <t>Tarifas por PIX (agrupadas) - ocorrencia 19/02/2024</t>
  </si>
  <si>
    <t>TED devolvida por invalidação dos dados do destinatário.</t>
  </si>
  <si>
    <t>Devolução de valor em conta em razão de inconsistência nos dados do recebedor de PIX, relativo a passagem rodoviária para adolescente.</t>
  </si>
  <si>
    <t>TED</t>
  </si>
  <si>
    <t>Locação de tenda para inauguração da nova unidade socioeducativa.</t>
  </si>
  <si>
    <t xml:space="preserve">CIRCO IRMAOS SIMOES       </t>
  </si>
  <si>
    <t>08.629.882/0001-60</t>
  </si>
  <si>
    <t>2024/5</t>
  </si>
  <si>
    <t>Tarifa de DOC/TED enviado, cobrança referente a 21/02/2024.</t>
  </si>
  <si>
    <t>Tarifas por PIX (agrupadas) - ocorrencia 20/02/2024</t>
  </si>
  <si>
    <t>PRO-SATTVA PREST.SERVICOS EM SAUDE OCU</t>
  </si>
  <si>
    <t>07.670.190/0001-01</t>
  </si>
  <si>
    <t xml:space="preserve">R.A. COMERCIO E DERIVADOS DE PETROLEO </t>
  </si>
  <si>
    <t>Aquisição de um regulador de pressão para CO2, para realização de oficina temática.</t>
  </si>
  <si>
    <t xml:space="preserve">GURGELMIX MAQUINAS E FERRAMENT        </t>
  </si>
  <si>
    <t>29.302.348/0001-15</t>
  </si>
  <si>
    <t>5710145986.43</t>
  </si>
  <si>
    <t>Tarifas por PIX (agrupadas) - ocorrencia 21/02/2024</t>
  </si>
  <si>
    <t>Devolução de valor referente a despesa de pessoal de competência do Termo de Colaboração 925/2018 realizada indevidamente na conta exclusiva do Contrato de Gestão 10/2023 em 29/01/2024.</t>
  </si>
  <si>
    <t>Valor referente à reserva de recursos calculada conforme extrato de aplicação, competência dezembro/23.</t>
  </si>
  <si>
    <t>Valor referente à reserva de recursos calculada conforme extrato de aplicação, competência jan/24.</t>
  </si>
  <si>
    <t>Serviço de alvenaria para adaptação do imóvel da nova unidade socioeducativa.</t>
  </si>
  <si>
    <t xml:space="preserve">TH CONSTRUCOES LTDA       </t>
  </si>
  <si>
    <t>31.776.659/0001-68</t>
  </si>
  <si>
    <t>PAGAMENTO COMPLEMENTAR, conforme justificativa, referente ao fornecimento de refeições e lanches para adolescentes, funcionários e ações voltadas para festividades e comemorações nas unidades socioeducativas de Belo Horizonte.</t>
  </si>
  <si>
    <t>Aquisição de lanches e produtos alimentícios para atividade de festividade, produto 2.5 do TR do CG.</t>
  </si>
  <si>
    <t xml:space="preserve">ANDRADE S SALGADOS LTDA   </t>
  </si>
  <si>
    <t>Pagamento referente ao abastecimento de veículos para transporte de adolescentes e atividades administrativas da unidade.</t>
  </si>
  <si>
    <t>Serviço de desinteziação e desratização da unidade.</t>
  </si>
  <si>
    <t xml:space="preserve">A DDTIZA LTDA                         </t>
  </si>
  <si>
    <t>26.269.308/0001-20</t>
  </si>
  <si>
    <t>Serviço de telefonia fixa e internet para uso administrativo da unidade.</t>
  </si>
  <si>
    <t xml:space="preserve">OI SA MOVEL                           </t>
  </si>
  <si>
    <t>76.535.764/0007-39</t>
  </si>
  <si>
    <t>Aquisição de materiais para atividades recreativas para a nova unidade (mesa de ping pong e pebolim).</t>
  </si>
  <si>
    <t xml:space="preserve">BILHARES PANO VERDE       </t>
  </si>
  <si>
    <t>33.745.973/0001-09</t>
  </si>
  <si>
    <t>Materiais para execução de serviço de manutenção hidráulica em vaso sanitário de uso dos adolescentes.</t>
  </si>
  <si>
    <t xml:space="preserve">SUPER KASA                </t>
  </si>
  <si>
    <t>02.633.754/0001-04</t>
  </si>
  <si>
    <t>Aquisição de materiais para oficina temática de cultura.</t>
  </si>
  <si>
    <t xml:space="preserve">DEPOSITO DIPLOMATA LTDA   </t>
  </si>
  <si>
    <t>25.263.385/0002-91</t>
  </si>
  <si>
    <t>Oficina de cultura ofertada para adolescentes, referente a 19,5 horas/aula.</t>
  </si>
  <si>
    <t>Oficina de cultura ofertada para adolescentes, referente a 18 horas/aula.</t>
  </si>
  <si>
    <t xml:space="preserve">LUCAS NASCIMENTO SILVA    </t>
  </si>
  <si>
    <t>Aquisição de cilindro de CO2 de extintor de incêndio carregado, para realização de oficina.</t>
  </si>
  <si>
    <t xml:space="preserve">EXTINTORES PRATA          </t>
  </si>
  <si>
    <t>00.121.880/0001-54</t>
  </si>
  <si>
    <t>2024/204</t>
  </si>
  <si>
    <t>Serviço de limpeza de piscina, sob contrato.</t>
  </si>
  <si>
    <t xml:space="preserve">MANANCIAIS PISCINAS BH LTDA           </t>
  </si>
  <si>
    <t>16.597.573/0001-84</t>
  </si>
  <si>
    <t>Serviço de instalação de dry wall para adaptação do imóvel da nova unidade socioeducativa.</t>
  </si>
  <si>
    <t>18.236.120/0001-58</t>
  </si>
  <si>
    <t>Serviço de transporte carreto/mudança para transporte de materiais e mobília da CSL Ipiranga para a nova unidade socioeducativa, em Contagem.</t>
  </si>
  <si>
    <t xml:space="preserve">CLAYTON TEIXEIRA SILVA    </t>
  </si>
  <si>
    <t>31.432.825/0001-09</t>
  </si>
  <si>
    <t>Custeio de troca de lubrificantes e abastecimento de veículo para transporte de adolescentes e atividades administrativas.</t>
  </si>
  <si>
    <t>Devolução de pagamento referente a Rescisão de Contrato de Trabalho realizado na conta errada, do extinto Termo de Colaboração 930/2018</t>
  </si>
  <si>
    <t>Serviço de serralheria para adaptação do imóvel da nova unidade socioeducativa.</t>
  </si>
  <si>
    <t>Reembolso de despesas com materiais para recepção de visita do Secretário Adjunto e sua comitiva na unidade socioeducativa.</t>
  </si>
  <si>
    <t>Pagamento de rescisão de contrato de trabalho de funcionário.</t>
  </si>
  <si>
    <t xml:space="preserve">LEANDRO ALVES DOS SANTOS  </t>
  </si>
  <si>
    <t>085.680.936-55</t>
  </si>
  <si>
    <t>Oficina de esportes ofertada para adolescentes , referente a 20 horas/aula.</t>
  </si>
  <si>
    <t xml:space="preserve">ADRIANA ANTUNES VIEIRA    </t>
  </si>
  <si>
    <t>42.956.190/0001-65</t>
  </si>
  <si>
    <t>Aquisição de utensílios de cozinha para uso dos adolescentes.</t>
  </si>
  <si>
    <t>Aquisição de medicamento para adolescente.</t>
  </si>
  <si>
    <t>34.210.744/0001-52</t>
  </si>
  <si>
    <t>Material para oficina temática de artesanato.</t>
  </si>
  <si>
    <t>ANACLETO RODRIGUES DE ANDRADE</t>
  </si>
  <si>
    <t>15.228.922/0001-28</t>
  </si>
  <si>
    <t>Fornecimento de água por empresa concessionária do serviço público.</t>
  </si>
  <si>
    <t xml:space="preserve">DMAE UBERLANDIA                       </t>
  </si>
  <si>
    <t>25.769.548/0001-21</t>
  </si>
  <si>
    <t>Pagamento de abastecimento de veículo para transporte de adolescentes e atividades administrativas.</t>
  </si>
  <si>
    <t xml:space="preserve">COOPERATIVA MISTA AGRO PECUARI        </t>
  </si>
  <si>
    <t>Serviço de internet e telefonia fixa.</t>
  </si>
  <si>
    <t xml:space="preserve">CLARO S.A.                            </t>
  </si>
  <si>
    <t>66.970.229/0021-00</t>
  </si>
  <si>
    <t>806/002056466</t>
  </si>
  <si>
    <t>40.432.544/0001-47</t>
  </si>
  <si>
    <t>803/002108033</t>
  </si>
  <si>
    <t>Honorários de serviços administrativos terceirizados de contabilidade.</t>
  </si>
  <si>
    <t xml:space="preserve">MATTOSO ESCRITORIO CONTABIL LT        </t>
  </si>
  <si>
    <t>95/2024</t>
  </si>
  <si>
    <t>Gestão Educacional de jovem aprendiz.</t>
  </si>
  <si>
    <t xml:space="preserve">REDE CIDADA                           </t>
  </si>
  <si>
    <t>Pagamento de condomínio do imóvel da administração/área meio.</t>
  </si>
  <si>
    <t xml:space="preserve">INVEST - ADMINISTRADORA E CORR        </t>
  </si>
  <si>
    <t>Aquisição de ferramentas e materiais para manutenção do imóvel da nova unidade socioeducativa.</t>
  </si>
  <si>
    <t>Pagamento referente ao serviço de internet banda larga e telefonia fixa da unidade socioeducativa.</t>
  </si>
  <si>
    <t>40.432.544/0112-62</t>
  </si>
  <si>
    <t>013/030533784</t>
  </si>
  <si>
    <t>013/036912353</t>
  </si>
  <si>
    <t>24.08701448-7</t>
  </si>
  <si>
    <t>763/001037718</t>
  </si>
  <si>
    <t>405/001142291</t>
  </si>
  <si>
    <t>Pagamento de benefício para funcionários.</t>
  </si>
  <si>
    <t>5828023-5</t>
  </si>
  <si>
    <t>5828052-9</t>
  </si>
  <si>
    <t>5828086-3</t>
  </si>
  <si>
    <t xml:space="preserve">BUSE GESTAO E ADM DE NEGOCIOS         </t>
  </si>
  <si>
    <t>5827979-2</t>
  </si>
  <si>
    <t>5828247-5</t>
  </si>
  <si>
    <t xml:space="preserve">ASSOCIACAO E.D.S.PTCPO.M UBERL        </t>
  </si>
  <si>
    <t xml:space="preserve">UNIVALE TRANSPORTES LTDA              </t>
  </si>
  <si>
    <t>013/019736371</t>
  </si>
  <si>
    <t>013/019727704</t>
  </si>
  <si>
    <t>001.24.08570868-6</t>
  </si>
  <si>
    <t>Serviços de instalação elétrica para adequação do imóvel da nova unidade socioeducativa.</t>
  </si>
  <si>
    <t>E-TEC INSTALAÇÕES ELÉTRICAS</t>
  </si>
  <si>
    <t>5829217-9</t>
  </si>
  <si>
    <t>RADECK DERIVADOS DE PETROL</t>
  </si>
  <si>
    <t>Tarifas por PIX (agrupadas) - ocorrencia 23/02/2024</t>
  </si>
  <si>
    <t>Serviço de instalação de rede e cabeamento de rede para a nova unidade socioeducativa.</t>
  </si>
  <si>
    <t>001.24.08053440-5</t>
  </si>
  <si>
    <t xml:space="preserve">ASSOC PROF EMP TRANSP PAS JUIZ        </t>
  </si>
  <si>
    <t>Oficina temática de artes - Pé de Poema - ofertada para adolescentes, refernte a 5 horas/aula.</t>
  </si>
  <si>
    <t>PRISCILA REGINA SOUZA TOMA</t>
  </si>
  <si>
    <t>33.115.958/0001-87</t>
  </si>
  <si>
    <t>Oficina temática de educação ambiental ofertada para adolescentes, referente a 5 horas/aula.</t>
  </si>
  <si>
    <t xml:space="preserve"> JOSE MARIA RODRIG E FILHOS</t>
  </si>
  <si>
    <t>Recolhimento de FGTS sob rescisão de contrato de trabalho.</t>
  </si>
  <si>
    <t>GRRF</t>
  </si>
  <si>
    <t>584315747372649.2</t>
  </si>
  <si>
    <t>Aquisição de vales transporte sociais para utilização de adolescentes e familiares em atividades externas e visitas, para as casas de Belo Horizonte.</t>
  </si>
  <si>
    <t>Tarifas por PIX (agrupadas) - ocorrencia 27/02/2024</t>
  </si>
  <si>
    <t>Tarifas por PIX (agrupadas) - ocorrencia 26/02/2024</t>
  </si>
  <si>
    <t>Pagamento de exames ocupacionais.</t>
  </si>
  <si>
    <t>99/2024</t>
  </si>
  <si>
    <t>3032/01</t>
  </si>
  <si>
    <t>3034/01</t>
  </si>
  <si>
    <t>2031/01</t>
  </si>
  <si>
    <t>2033/01</t>
  </si>
  <si>
    <t>Pagamento de parcela do seguro fiança locatícia.</t>
  </si>
  <si>
    <t>90741/01</t>
  </si>
  <si>
    <t>90742/01</t>
  </si>
  <si>
    <t>91206/01</t>
  </si>
  <si>
    <t>Taxa de anúncio, renovação de alvará e taxa de localização emitidas pelo município.</t>
  </si>
  <si>
    <t xml:space="preserve">PREF MUNIC PATROCINIO                 </t>
  </si>
  <si>
    <t>18.468.033/0001-26</t>
  </si>
  <si>
    <t>Pagamento de aluguel imobiliário com parcela de seguro fiança.</t>
  </si>
  <si>
    <t>Reserva de hospedagem para coordenadores e funcionário da área meio para viagem a Belo Horizonte com duração de 3 noites.</t>
  </si>
  <si>
    <t xml:space="preserve">MANFERRARI SERVICE LTDA               </t>
  </si>
  <si>
    <t>07.372.053/0001-94</t>
  </si>
  <si>
    <t>5831386-9</t>
  </si>
  <si>
    <t>Impressões gráficas para a dequação visual dos espaços da nova unidade socioeducativa.</t>
  </si>
  <si>
    <t>KIDS COM E REPRESENTACAO L</t>
  </si>
  <si>
    <t>00.075.438/0001-39</t>
  </si>
  <si>
    <t xml:space="preserve">LEANDRO COMERCIO          </t>
  </si>
  <si>
    <t>22.855.766/0001-90</t>
  </si>
  <si>
    <t>Curso de decoupagem ofertado para adolescentes das duas unidades de Juiz de Fora, referente a 24 horas/aula.</t>
  </si>
  <si>
    <t xml:space="preserve">LIDERCIO B ROCHA          </t>
  </si>
  <si>
    <t>012.379.506-00</t>
  </si>
  <si>
    <t>Pagamento de verbas rescisórias a funcionários desligados.</t>
  </si>
  <si>
    <t>Pagamento de aluguel imobiliário com parcela de seguro fiança locatícia.</t>
  </si>
  <si>
    <t>884292/133530</t>
  </si>
  <si>
    <t>Serviço de pintura externa e interna da nova unidade socioeducativa.</t>
  </si>
  <si>
    <t>Leonardo Erick Ferreira Do</t>
  </si>
  <si>
    <t>20.297.235/0001-02</t>
  </si>
  <si>
    <t>Aquisição de materiais para oficina temática de lazer.</t>
  </si>
  <si>
    <t xml:space="preserve">PARCO PAPELARIA LTDA      </t>
  </si>
  <si>
    <t>05.214.053/0011-09</t>
  </si>
  <si>
    <t xml:space="preserve">POSTO SAO FRANCISCO                   </t>
  </si>
  <si>
    <t>04.171.017/0001-62</t>
  </si>
  <si>
    <t>Pagamento de tribudo de imóvel sob contrato de aluguel.</t>
  </si>
  <si>
    <t xml:space="preserve">MUNICIPIO DE UBERABA                  </t>
  </si>
  <si>
    <t>18.428.839/0001-90</t>
  </si>
  <si>
    <t>20483 -3.11.11.15.0023.001</t>
  </si>
  <si>
    <t>Serviço mensal de manutenção de rede, computadores e periféricos das unidades de Ipatinga, Governador Valadares e Teófilo Otoni.</t>
  </si>
  <si>
    <t>Locação de impressora pra atividades de atendimento e administrativas das unidades socioeducativas de Belo Horizonte.</t>
  </si>
  <si>
    <t xml:space="preserve">FABIANO GASPAR T 04446491660          </t>
  </si>
  <si>
    <t>Locação de impressora pra atividades de atendimento e administrativas da área meio.</t>
  </si>
  <si>
    <t>Aquisição de medalhas para atividades esportivas.</t>
  </si>
  <si>
    <t>11014/A</t>
  </si>
  <si>
    <t>11013/A</t>
  </si>
  <si>
    <t>Serviço mensal de manutenção de rede, computadores e periféricos das unidades de Juiz de Fora, Muriaé e área meio.</t>
  </si>
  <si>
    <t>Treinamento de brigada de incêndio, requisito obrigatório para concessão ou renovação de alvará do corpo de bombeiros.</t>
  </si>
  <si>
    <t xml:space="preserve">SERVI ENGENHARIA LTDA                 </t>
  </si>
  <si>
    <t>41.901.360/0001-41</t>
  </si>
  <si>
    <t>Prestação de serviço de desratização da unidade;</t>
  </si>
  <si>
    <t xml:space="preserve">HABITAT DEDETIZACAO       </t>
  </si>
  <si>
    <t>10.864.345/0001-47</t>
  </si>
  <si>
    <t>Oficina de profissionalização ofertada para adolescentes, referente a 8 horas/aula</t>
  </si>
  <si>
    <t>LUIZ HENRIQUE BUONINCONTRO</t>
  </si>
  <si>
    <t>37.543.578/0001-02</t>
  </si>
  <si>
    <t>Tarifas por PIX (agrupadas) - ocorrencia 28/02/2024</t>
  </si>
  <si>
    <t>07.4112.025/0001-41</t>
  </si>
  <si>
    <t>Pagamento de folha salarial, competência fevereiro de 2024, de todo o quadro de funcionários.</t>
  </si>
  <si>
    <t>Pagamento de verbas rescisórias de três funcionários de casas distintas, Teófilo Otoni, Santa Amélia e Venda Nova.</t>
  </si>
  <si>
    <t>Serviços terceirizados de assessoria e consultoria empresarial, gerencial e de terceiro setor, sob contrato.</t>
  </si>
  <si>
    <t>INSTITUTO BRASILEIRO DE NEGÓCIOS SOCIAIS</t>
  </si>
  <si>
    <t>36.629.361/0001-49</t>
  </si>
  <si>
    <t>2604-1</t>
  </si>
  <si>
    <t>Aquisição de fechadura para manutenção/substituição no portão de entrada da unidade.</t>
  </si>
  <si>
    <t xml:space="preserve">CENTER GOLD FERRAGISTA LTDA           </t>
  </si>
  <si>
    <t>14.803.999/0001-11</t>
  </si>
  <si>
    <t>LELIO ALEXANDRE DE LACERDA</t>
  </si>
  <si>
    <t>Instalação de concertinas para adaptação do imóvel da nova unidade socioeducativa.</t>
  </si>
  <si>
    <t xml:space="preserve">Flavio De Moura Ribeiro   </t>
  </si>
  <si>
    <t>46.832.692/0001-35</t>
  </si>
  <si>
    <t>Serviço de chaveiro com material para adaptação do imóvel da nova unidade socioeducativa.</t>
  </si>
  <si>
    <t xml:space="preserve">JOSE DE ARIMATEIA SILVA   </t>
  </si>
  <si>
    <t>64.470.248/0001-07</t>
  </si>
  <si>
    <t>Serviço de instalação de rede de proteção para adaptação do imóvel da nova unidade socioeducativa.</t>
  </si>
  <si>
    <t xml:space="preserve">MARISE DE JESUS MIRANDA   </t>
  </si>
  <si>
    <t>36.673.651/0001-90</t>
  </si>
  <si>
    <t>Oficina de profissionalização ofertada para adolescentes, referente a 20 horas/aula</t>
  </si>
  <si>
    <t>Oficina de artesanato ofertado para os adolescentes das unidades de Juiz de Fora, referente a 24 horas/aula.</t>
  </si>
  <si>
    <t>MARIA CRISTINA SARAIVA BARBOSA</t>
  </si>
  <si>
    <t>19.973.537/0001-66</t>
  </si>
  <si>
    <t>PAGAMENTO REALIZADO INDEVIDAMENTE. Pagamento de FGTS para funcionário incidente sobre rescisão de contrato de trabalho.</t>
  </si>
  <si>
    <t>614516937372649.2</t>
  </si>
  <si>
    <t>Tarifas por PIX (agrupadas) - ocorrencia 29/02/2024</t>
  </si>
  <si>
    <t>11.122.664/0001-40</t>
  </si>
  <si>
    <t>00.814.518.0001-69</t>
  </si>
  <si>
    <t>Aquisição de material para execução de serviço de adequação e instalação da rede elétrica da nova unidade socioeducativa.</t>
  </si>
  <si>
    <t xml:space="preserve">ELETRO FERR RIO VERDE LTDA            </t>
  </si>
  <si>
    <t>01.047.149/0001-99</t>
  </si>
  <si>
    <t>Oficina de culinária ofertada para adolescentes, referente a 4 horas/aula.</t>
  </si>
  <si>
    <t xml:space="preserve">HIDROTERMICA AGUA QUENTE LTDA         </t>
  </si>
  <si>
    <t>10.430.658/0001-97</t>
  </si>
  <si>
    <t>18036840080-0</t>
  </si>
  <si>
    <t>1803692323-0</t>
  </si>
  <si>
    <t>Oficina de percussão ofertada para adolescentes, referente a 16 horas/aula.</t>
  </si>
  <si>
    <t>202400000000.5</t>
  </si>
  <si>
    <t>1803697240-0</t>
  </si>
  <si>
    <t>1803693189-0</t>
  </si>
  <si>
    <t>1803698808-0</t>
  </si>
  <si>
    <t>Aquisição de carimbo e refil para as unidades de Belo Horizonte.</t>
  </si>
  <si>
    <t xml:space="preserve">CARIMBOS BRASIL DISTRIBUIDORA         </t>
  </si>
  <si>
    <t>20.198.527/0001-80</t>
  </si>
  <si>
    <t>2024000000000.4</t>
  </si>
  <si>
    <t>Aquisição de espelhos de 30x30 para oficina temática de cultura ofertada para adolescente.</t>
  </si>
  <si>
    <t xml:space="preserve">SANTA INES VIDROS LTDA    </t>
  </si>
  <si>
    <t>17.476.417/0001-28</t>
  </si>
  <si>
    <t>Pagamento de diária para funcionário em deslocamento sem pernoite de Belo Horizonte pra Juiz de Fora.</t>
  </si>
  <si>
    <t xml:space="preserve">WANDER SILVERIO BASTOS    </t>
  </si>
  <si>
    <t>058.760.486-74</t>
  </si>
  <si>
    <t xml:space="preserve">FELIPE ROSA DIAS          </t>
  </si>
  <si>
    <t>081.654.316-09</t>
  </si>
  <si>
    <t>Pagamento de diária para funcionário em deslocamento de Belo Horizonte para Juiz de Fora com duração de 4 dias</t>
  </si>
  <si>
    <t>Rogério de Oliveira Pereir</t>
  </si>
  <si>
    <t>990.638.676-20</t>
  </si>
  <si>
    <t>Tarifas por PIX (agrupadas) - ocorrencia 01/03/2024</t>
  </si>
  <si>
    <t>Restituição de valor pago indevidamente em 01/03 (Lançamento 831), relativo a FGTS sobre rescisão de contrato de trabalho.</t>
  </si>
  <si>
    <t>Material e serviço para manutenção do filtro da piscina de uso dos adolescentes. O pagamento foi realizado na conta errada, do extinto Termo de Colaboração 925/2018, e transferido da conta do Contrato de Gestão para aquela para sanar a inconsistência, conforme comprovantes e justificativa.</t>
  </si>
  <si>
    <t>NILTON DA SILVA</t>
  </si>
  <si>
    <t>Serviço de manutenção e limpeza da piscina de uso dos adolescentes, sob contrato.O pagamento foi realizado na conta errada, do extinto Termo de Colaboração 925/2018, e transferido da conta do Contrato de Gestão para aquela para sanar a inconsistência, conforme comprovantes e justificativa.</t>
  </si>
  <si>
    <t>Serviços administrativos terceirizados de compras, gerenciamento de bens e prestação de contas, sob contrato. O pagamento foi realizado na conta errada, do extinto Termo de Colaboração 925/2018, e transferido da conta do Contrato de Gestão para aquela para sanar a inconsistência, conforme comprovantes e justificativa.</t>
  </si>
  <si>
    <t>2024000000000.5</t>
  </si>
  <si>
    <t>Pagamento de locação imobiliária, sob contrato, com parcela de seguro fiança locatícia. O pagamento foi realizado na conta errada, do extinto Termo de Colaboração 925/2018, e transferido da conta do Contrato de Gestão para aquela para sanar a inconsistência, conforme comprovantes e justificativa.</t>
  </si>
  <si>
    <t>00.382.948/0001-47</t>
  </si>
  <si>
    <t>Pagamento referente ao fornecimento de combusítvel para o veículo de uso para transporte de adolescentes e atividades administrativas das casas de Belo Horizonte. O pagamento foi realizado na conta errada, do extinto Termo de Colaboração 925/2018, e transferido da conta do Contrato de Gestão para aquela para sanar a inconsistência, conforme comprovantes e justificativa.</t>
  </si>
  <si>
    <t>POSTO TEREZA CRISTINA</t>
  </si>
  <si>
    <t>Aquisição de gás GLP. O pagamento foi realizado na conta errada, do extinto Termo de Colaboração 925/2018, e transferido da conta do Contrato de Gestão para aquela para sanar a inconsistência, conforme comprovantes e justificativa.</t>
  </si>
  <si>
    <t>JUNIO SERGIO GOMES LTDA</t>
  </si>
  <si>
    <t>47.549.659/0001-65</t>
  </si>
  <si>
    <t>Pagamento sobre o fornecimento de energia elétrica a concessionária do serviço. O pagamento foi realizado na conta errada, do extinto Termo de Colaboração 925/2018, e transferido da conta do Contrato de Gestão para aquela para sanar a inconsistência, conforme comprovantes e justificativa.</t>
  </si>
  <si>
    <t>Oficina de artesanato ofertada para adolescentes, referente a 30 horas/aula.</t>
  </si>
  <si>
    <t>31.094.759/0001-04</t>
  </si>
  <si>
    <t>Serviço de locação de 15 veículos, sob contrato, para atendimento total do objeto do Contrato de Gestão.</t>
  </si>
  <si>
    <t>05.300.743.0001-09</t>
  </si>
  <si>
    <t>Oficina de esportes ofertada para adolescentes, referente a 60 horas/aula.</t>
  </si>
  <si>
    <t>Oficina de cultura ofertada para adolescentes, referente a 22 horas/aula.</t>
  </si>
  <si>
    <t>31.560.663.0001-94</t>
  </si>
  <si>
    <t>Oficina de reforço escolar ofertada para adolescentes, referente a 16 horas/aula.</t>
  </si>
  <si>
    <t xml:space="preserve">MIRIA C S O 02252569670   </t>
  </si>
  <si>
    <t>Oficina de artesanato ofertada para adolescentes, referente a 24 horas/aula.</t>
  </si>
  <si>
    <t>MARIA CRISTINA SARAIVA BAR</t>
  </si>
  <si>
    <t>125/2024</t>
  </si>
  <si>
    <t>Aquisição de equipamentos de implantação e manutenção de CFTV para atendimento as 5 casas do Triângulo Mineiro.</t>
  </si>
  <si>
    <t xml:space="preserve">TIAGO MOURAO DE CARVALHO 05494        </t>
  </si>
  <si>
    <t>Aquisição de equipamentos de implantação e manutenção de CFTV para atendimento a nova unidade de Contagem, além de Teófilo Otoni, Ipatinga e Governador Valadares</t>
  </si>
  <si>
    <t>Aquisição de equipamentos de implantação e manutenção de CFTV para atendimento às casas de Belo Horizonte, Juiz de Fora e Muriaé.</t>
  </si>
  <si>
    <t>47.960.950./0235-04</t>
  </si>
  <si>
    <t>1803694443-0</t>
  </si>
  <si>
    <t>Oficina de esporte e cultura ofertada para adolescentes, referente a 33 horas/aula.</t>
  </si>
  <si>
    <t>Pagamento de aluguel imobiliário sob contrato, com parcela de seguro fiança locatícia.</t>
  </si>
  <si>
    <t xml:space="preserve">ALFENAS IMOVEIS LTDA                  </t>
  </si>
  <si>
    <t>20.157.848/0001-36</t>
  </si>
  <si>
    <t>001.24.069999474-2</t>
  </si>
  <si>
    <t>Serviço de manutenção de rede, computadores e periféricos das unidades de Belo Horizonte</t>
  </si>
  <si>
    <t>NET CONN TECNOLOGIA</t>
  </si>
  <si>
    <t>Tarifas por PIX (agrupadas) - ocorrencia 04/03/2024</t>
  </si>
  <si>
    <t>Oficina de aulas de reforço ofertada para adolescentes, referente a 18 horas/aula.</t>
  </si>
  <si>
    <t xml:space="preserve">JOAO VITOR ROSA           </t>
  </si>
  <si>
    <t>32.721.652/0001-69</t>
  </si>
  <si>
    <t>Oficina de esportes ofertada para adolescentes, referente a 16 horas/aula com locação de espaço.</t>
  </si>
  <si>
    <t>Despesa referente a repasse de pensão alimentícia com desconto em folha de pagamento do funcionário alimentante, conforme determinação judicial.</t>
  </si>
  <si>
    <t xml:space="preserve">BRUNO D T 11146551630     </t>
  </si>
  <si>
    <t>Despesa referente ao reajuste de salário reconhecido em ACT a funcionário já desligado.</t>
  </si>
  <si>
    <t xml:space="preserve">FABRICIO JOSE DA SILVA    </t>
  </si>
  <si>
    <t>046.915.706-24</t>
  </si>
  <si>
    <t>001.24.12841120-5</t>
  </si>
  <si>
    <t>221559-1501-2015</t>
  </si>
  <si>
    <t>Aquisição de material de pintura para manutenção/adaptação do imóvel da nova unidade socioeducativa.</t>
  </si>
  <si>
    <t xml:space="preserve">ELETRO FERRAGENS JPB LTDA </t>
  </si>
  <si>
    <t>05.759.502/0001-14</t>
  </si>
  <si>
    <t>Aquisição de materiais para atividades de saúde.</t>
  </si>
  <si>
    <t>HM PRODUTOS DE BELEZA LTDA</t>
  </si>
  <si>
    <t>17.862.289/0001-50</t>
  </si>
  <si>
    <t>Tarifas por PIX (agrupadas) - ocorrencia 05/03/2024</t>
  </si>
  <si>
    <t>Fornecimento de lanches e refeições para adolescentes, funcionários e ações voltadas para festividades e comemorações na unidade socioeducativa.</t>
  </si>
  <si>
    <t>Recolhimento de Fundo de Garantia sobre folha de salários, competência 01/02 a 29/02/2024.</t>
  </si>
  <si>
    <t xml:space="preserve">COPYGRAPH SERVICOS LTDA               </t>
  </si>
  <si>
    <t>01.541.266/0001-04</t>
  </si>
  <si>
    <t xml:space="preserve">FABIANO CAMPOS DE S        </t>
  </si>
  <si>
    <t>Gastos gerais</t>
  </si>
  <si>
    <t xml:space="preserve">ARRECADACAO MURIAE                    </t>
  </si>
  <si>
    <t>17.947.581/0001-76</t>
  </si>
  <si>
    <t>01.04.023.0124.001</t>
  </si>
  <si>
    <t>Serviço de instalação de dry wall para adaptação do imóvel da unidade.</t>
  </si>
  <si>
    <t>LUIS ANTONIO PINTO DE ABRE</t>
  </si>
  <si>
    <t>45.612.105/0001-30</t>
  </si>
  <si>
    <t>Tarifas por PIX (agrupadas) - ocorrencia 06/03/2024</t>
  </si>
  <si>
    <t>Estorno de valor pago para aquisição de passagem rodoviária para adolescente ou familiar CANCELADA, em 29 de dezembro de 2023.</t>
  </si>
  <si>
    <t>Oficina de incentivo ao estudo ministrata para adolescentes, referente a 16 horas/aula.</t>
  </si>
  <si>
    <t xml:space="preserve">KARINA LEMES DA SILVA     </t>
  </si>
  <si>
    <t>Pagamento de diária para funcionário em deslocamento sem pernoite, saindo de Belo Horizonte, para custeio de pedágio.</t>
  </si>
  <si>
    <t xml:space="preserve">DEBORA C MATIAS FERREIRA  </t>
  </si>
  <si>
    <t>051.887.806-66</t>
  </si>
  <si>
    <t>Pagamento de despesa referente ao abastecimento de veículo utilizado para transporte de adolescentes e atividades adminitrativas.</t>
  </si>
  <si>
    <t>Reembolso de despesas com pedágio custeado por funcionário em deslocamento sem pernoite de Belo Horizonte para Juiz de Fora.</t>
  </si>
  <si>
    <t xml:space="preserve">WANDER S BASTOS           </t>
  </si>
  <si>
    <t>056760.486-74</t>
  </si>
  <si>
    <t>Pagamento de diária para funcionário da área meio para deslocamento com 4 dias de duração.</t>
  </si>
  <si>
    <t>Despesa com serviço de revitalização e ornamentação de paredes e jardins da nova unidade socioeducativa, para inauguração.</t>
  </si>
  <si>
    <t xml:space="preserve">MARIA DOS ANJOS PONCIANO  </t>
  </si>
  <si>
    <t>42.182.342/0001-10</t>
  </si>
  <si>
    <t>Reembolso devido à necessidade de abastecimento de veículo não previsto durante viagem de retorno de funcionários da área meio, de Belo Horizonte para Juiz de Fora.</t>
  </si>
  <si>
    <t>Despesa com fornecimento de combustível para veículos de atendimento as casas de Juiz de Fora e área meio.</t>
  </si>
  <si>
    <t>Despesa comabastencimento de veículo de utilização para transporte de adolescentes e atividades administrativas.</t>
  </si>
  <si>
    <t>Oficina de esportes ministrada para adolescentes, referente a 16 horas/aula.</t>
  </si>
  <si>
    <t xml:space="preserve">ALEXANDRE DA SILVA FELICE 0479        </t>
  </si>
  <si>
    <t>Oficina de artesanato ministrada para adolescentes, referente a 18 horas/aula.</t>
  </si>
  <si>
    <t>09733022024-1</t>
  </si>
  <si>
    <t>001.24.13469339-0</t>
  </si>
  <si>
    <t>Oficina de cultura ofertada para adolescentes, referente a 10,5 horas/aula</t>
  </si>
  <si>
    <t>Oficina de cultura ofertada para adolescentes, referente a 19,5 horas/aula</t>
  </si>
  <si>
    <t>UEDSON DOS SANTOS CAMPOS 0</t>
  </si>
  <si>
    <t>034.738.365-32</t>
  </si>
  <si>
    <t>Serviço de reparação, conservação e manutenção da parte elétrica da unidade.</t>
  </si>
  <si>
    <t>2024/6</t>
  </si>
  <si>
    <t>Tarifas por PIX (agrupadas) - ocorrencia 07/03/2024</t>
  </si>
  <si>
    <t>Tarifas por PIX (agrupadas) - ocorrencia 08/03/2024</t>
  </si>
  <si>
    <t>Pagamento de diária com auxílio para combustível e pedágio para funcionário em deslocamento sem pernoite.</t>
  </si>
  <si>
    <t xml:space="preserve">11/03 19:02 ITALO NUNES CAIXETA       </t>
  </si>
  <si>
    <t>044.225.356-79</t>
  </si>
  <si>
    <t xml:space="preserve">11/03 18:07 DANIEL JOSE DE ASSIS      </t>
  </si>
  <si>
    <t>062.081.096-39</t>
  </si>
  <si>
    <t>Pagamento de diária para funcionário da área meio para deslocamento com 4 dias de duração, de Belo Horizonte para Uberaba.</t>
  </si>
  <si>
    <t xml:space="preserve">AGNALDO JOSE GONCALVES    </t>
  </si>
  <si>
    <t>Valor relativo aos dependentes do benefício sindical previsto em ACT.</t>
  </si>
  <si>
    <t>Fornecimento de combustível para veículo de utilização dos adolescentes e atividades administrativas.</t>
  </si>
  <si>
    <t>Pagamento de aluguel de imóvei sob contrato de locação com incidência de parcela de seguro fiança locatícia.</t>
  </si>
  <si>
    <t xml:space="preserve">PJBANK PAGAMENTOS S A_1               </t>
  </si>
  <si>
    <t>18.191.228/0001-71</t>
  </si>
  <si>
    <t>Recolhimento de benefício sindical previsto em ACT, para dependentes de funcionários, com débito em folha.</t>
  </si>
  <si>
    <t>16.597.573.0001-84</t>
  </si>
  <si>
    <t>2024/28</t>
  </si>
  <si>
    <t>9400001586701BO</t>
  </si>
  <si>
    <t xml:space="preserve"> Pagamento de seguro fiança de imóvel sob contrato de locação.</t>
  </si>
  <si>
    <t>EMPRESA BRASILEIRA DE CORREIOS E TELEG</t>
  </si>
  <si>
    <t>Aquisição de materiais para atividades e oficinas temáticas de artes, cultura e lazer para adolescentes.</t>
  </si>
  <si>
    <t xml:space="preserve">12/03 13:03 KARLOS PAPELARIA LTDA     </t>
  </si>
  <si>
    <t>42.908.509/0001-87</t>
  </si>
  <si>
    <t>Serviços de reparos, manutenção e adaptação do imóvel que sediará a CSL São Luís, a ser inaugurada.</t>
  </si>
  <si>
    <t>VIAÇÃO RIO DOCE</t>
  </si>
  <si>
    <t xml:space="preserve">12/03 13:04 MARIA DOS ANJOS PONCIANO  </t>
  </si>
  <si>
    <t xml:space="preserve">FABIANO CAMPOS DE SOUZA    </t>
  </si>
  <si>
    <t>Pagamento de honorários advocatícios a prestador autônomo para realização de audiência trabalhista movida por ex-funcionário.</t>
  </si>
  <si>
    <t xml:space="preserve">Bianca Esteves Nogueira   </t>
  </si>
  <si>
    <t>082.268.256-79</t>
  </si>
  <si>
    <t>Oficina de fotografia ofertada para adolescentes das unidades de Juiz de Fora, referente a 24 horas/aula</t>
  </si>
  <si>
    <t>Pagamento de Título de Capitalização como forma de garantia de locação imobiliária, sob contrato, da unidade que sediará a casa Feminina de Uberlândia.</t>
  </si>
  <si>
    <t>Feminina de Uberlândia</t>
  </si>
  <si>
    <t>892917/133898</t>
  </si>
  <si>
    <t>Fornecimento de refeições e lanches para inauguração da unidade socioeducativa.</t>
  </si>
  <si>
    <t>Pagamento de Diária para deslocamento com duração de 3 dias para funcionária, saindo de Belo Horizonte para Patrocínio.</t>
  </si>
  <si>
    <t>JULIANA RODRIGUES DA ROCHA</t>
  </si>
  <si>
    <t>061.317.746-09</t>
  </si>
  <si>
    <t>Despesa de hospedagem para deslocamento de Diretora de Unidade em deslocamento com duração de 3 noites.</t>
  </si>
  <si>
    <t>BR JACINTO MELO HOTEL LTDA</t>
  </si>
  <si>
    <t>22.621.049/0001-02</t>
  </si>
  <si>
    <t>Desbloqueio de valor bloqueado em conta por determinação judicial no seio de processo de natureza trabalhista.</t>
  </si>
  <si>
    <t>Transferência de recurso bloqueado por decisão judicial para pagamento de indenização de natureza trabalhista em sentença tramitada em julgado.</t>
  </si>
  <si>
    <t>Curso de produção de ovos de páscoa ministrado para adolescentes, referente a 9 horas/aula.</t>
  </si>
  <si>
    <t>Pagamento de taxa para liberação de alvará de licença sanitária do município.</t>
  </si>
  <si>
    <t xml:space="preserve">PREF MUNIC DE CONTAGEM                </t>
  </si>
  <si>
    <t>18.715.508/0001-31</t>
  </si>
  <si>
    <t xml:space="preserve">ALELO INSTITUICAO DE PAGAMENTO        </t>
  </si>
  <si>
    <t>04.740.876/0001-25</t>
  </si>
  <si>
    <t>Benefício sindical previsto em ACT, referente às unidades Santa Amélia, Teófilo Otoni, Venda Nova e área meio.</t>
  </si>
  <si>
    <t>Aquisição de material elétrico para adequação da estrutura do imóvel para funcionamento e atendimento das atividades da CSL São Luis.</t>
  </si>
  <si>
    <t>17.155.342/0005-07</t>
  </si>
  <si>
    <t>Tarifas por PIX (agrupadas) - ocorrencia 12/03/2024</t>
  </si>
  <si>
    <t>Oficina de esportes ofertada para adolescentes, com locação de espaço, referente a 16 horas/aula.</t>
  </si>
  <si>
    <t>Oficina de reforço escolar ofertada para adolescentes, referente a 6 horas/aula.</t>
  </si>
  <si>
    <t xml:space="preserve">35.221.709 FABIANO CAMPOS DE S        </t>
  </si>
  <si>
    <t>001.24.13856665-4</t>
  </si>
  <si>
    <t>Aquisição de materiais de escritório para atividades e regular atendimento socioeducativo.</t>
  </si>
  <si>
    <t xml:space="preserve">PAPELARIA COMERCIAL DE UBERLAN        </t>
  </si>
  <si>
    <t>66.471.277/0001-00</t>
  </si>
  <si>
    <t>Aquisição de materiais didáticos para oficinas, atividades e regular atendimento socioeducativo.</t>
  </si>
  <si>
    <t>Aquisição de placa inox para inauguração da nova unidade socioeducativa.</t>
  </si>
  <si>
    <t xml:space="preserve">HOMELASER                             </t>
  </si>
  <si>
    <t>50.264.785/0001-88</t>
  </si>
  <si>
    <t>1224/1</t>
  </si>
  <si>
    <t>Aquisição de materiais para adequação do imóvel da nova unidade socioeducativa.</t>
  </si>
  <si>
    <t>EDER RIBEIRO DE OLIVEIRA M</t>
  </si>
  <si>
    <t>15.778.973/0001-23</t>
  </si>
  <si>
    <t>Oficina de esportes ofertada para adolescentes, referente a 25 horas/aula.</t>
  </si>
  <si>
    <t>Tarifas por PIX (agrupadas) - ocorrencia 13/03/2024</t>
  </si>
  <si>
    <t>Pagamento de combustível para o veículo de uso para transporte dos adolescentes e atividades administrativas vinculadas ao atendimento.</t>
  </si>
  <si>
    <t>Pagamento de combustível e troca de fluidos e filtro no veículo de uso para transporte dos adolescentes e atividades administrativas vinculadas ao atendimento.</t>
  </si>
  <si>
    <t>Serviço de manutenção e assistência técnica do sistema e aparelhos de ponto.</t>
  </si>
  <si>
    <t>GC TECNOLOGIA COMERCIO E SERVICOS DE E</t>
  </si>
  <si>
    <t>LOC PRINT SOLUCOES DE IMPRESSAO DIGITA</t>
  </si>
  <si>
    <t>2024-2</t>
  </si>
  <si>
    <t>Aquisição de periféricos de informática para atendimento de temáticas variadas como ensino, profissionalização, para as unidades de Belo Horizonte, Contagem e São Luís.</t>
  </si>
  <si>
    <t>´37.498.191/0001-73</t>
  </si>
  <si>
    <t xml:space="preserve">RADECK DERIVADOS DE PETROLEO LTDA     </t>
  </si>
  <si>
    <t>002719-1/1</t>
  </si>
  <si>
    <t>01.24.4165744.79</t>
  </si>
  <si>
    <t>Tarifas por PIX (agrupadas) - ocorrencia 14/03/2024</t>
  </si>
  <si>
    <t>Oficina de esportes ministrada para adolescentes, referente a 45 horas/aula para as unidades de Belo Horizonte.</t>
  </si>
  <si>
    <t>Aquisição de materiais para a realização temática voltada para festividades e comemorações, previsto no CG.</t>
  </si>
  <si>
    <t xml:space="preserve">ZENILDA DE OLIVEIRA AGUIAR CUN        </t>
  </si>
  <si>
    <t>71.393.649/0001-68</t>
  </si>
  <si>
    <t xml:space="preserve">PROAGIR CLUBE DE BENEFICIOS SO        </t>
  </si>
  <si>
    <t>001.24.14063705-6</t>
  </si>
  <si>
    <t xml:space="preserve">Aquisição de materiais de informática, computadores e periféricos para atendimento das atividades na nova unidade socioeducativa. </t>
  </si>
  <si>
    <t>20.622.890./0001-80</t>
  </si>
  <si>
    <t>Pagamento de taxa para renovação de alvará de licença e funcionamento do município.</t>
  </si>
  <si>
    <t xml:space="preserve">PREF MUN IPATINGA                     </t>
  </si>
  <si>
    <t>Oficina de cultura ofertada para adolescentes das unidades Venda Nova e Santa Amélia, referente a 24 horas/aula.</t>
  </si>
  <si>
    <t>CRISTIANE PETRINE DO AMARA</t>
  </si>
  <si>
    <t>54.155.906/0001-04</t>
  </si>
  <si>
    <t>Pagamento de seguro como garantia de contrato de locação.</t>
  </si>
  <si>
    <t xml:space="preserve">LIBERTY SEGUROS S.A.                  </t>
  </si>
  <si>
    <t>61.550.141/0001-72</t>
  </si>
  <si>
    <t>001.24.15578543-9</t>
  </si>
  <si>
    <t>Aquisição de materiais para desenvolvimento de oficina de fazendinha, área temática de ensino.</t>
  </si>
  <si>
    <t xml:space="preserve">NUTRI PASTORIL LTDA       </t>
  </si>
  <si>
    <t>42.949.065/0001-28</t>
  </si>
  <si>
    <t>IRMAOS CAPELINI E CIA LTDA</t>
  </si>
  <si>
    <t>16.630.063/0001-61</t>
  </si>
  <si>
    <t xml:space="preserve">BRASIL GERAIS INDUSTRIA E </t>
  </si>
  <si>
    <t>31.994.539/0001-37</t>
  </si>
  <si>
    <t>Valor referente à reserva de recursos calculada conforme extrato de aplicação, competência fev/24.</t>
  </si>
  <si>
    <t>5505 / 5506</t>
  </si>
  <si>
    <t>23245/2024</t>
  </si>
  <si>
    <t>23246/2024</t>
  </si>
  <si>
    <t>Concessão de diária a coordenador para deslocamento com duração de um dia.</t>
  </si>
  <si>
    <t>Pagamento de benefício sindical previsto em ACT.</t>
  </si>
  <si>
    <t xml:space="preserve">ALELO INSTITUICAO DE PAGAMENTO SA     </t>
  </si>
  <si>
    <t>Reembolso de despesas com viagem de membro do Conselho Administrativo da OS para inauguração de unidade.</t>
  </si>
  <si>
    <t xml:space="preserve">FERNANDO RINCO ROCHA      </t>
  </si>
  <si>
    <t>765.451.486-72</t>
  </si>
  <si>
    <t>Pagamento de hospedagem para membro do Conselho Administrativo da OS para acompanhamento das atividades na nova unidade.</t>
  </si>
  <si>
    <t>04.372.053/0001-94</t>
  </si>
  <si>
    <t>Serviços de internet e telefonia fixa.</t>
  </si>
  <si>
    <t>001.24.14380234-1</t>
  </si>
  <si>
    <t>001.24.15078102-8</t>
  </si>
  <si>
    <t>AUGUSTO CEZAR AMERICO MEND</t>
  </si>
  <si>
    <t>958.677.166-00</t>
  </si>
  <si>
    <t>Aquisição de materiais para realização de atividades voltadas para festividades e comemorações.</t>
  </si>
  <si>
    <t xml:space="preserve">COMERCIAL OBA OBA LTDA    </t>
  </si>
  <si>
    <t>86.386.778/0001-04</t>
  </si>
  <si>
    <t>Aquisição de uniformes escolares para adolescentes.</t>
  </si>
  <si>
    <t xml:space="preserve">UNIFORMES CIA             </t>
  </si>
  <si>
    <t>18.369.110/0001-90</t>
  </si>
  <si>
    <t>161/1</t>
  </si>
  <si>
    <t>Reserva de hospedagem para funcionário em deslocamento para capacitação em Juiz de Fora com duração de 2 noites.</t>
  </si>
  <si>
    <t xml:space="preserve">RITZ PLAZA HOTEL                      </t>
  </si>
  <si>
    <t>21.580.105/0001-37</t>
  </si>
  <si>
    <t>Tarifas por PIX (agrupadas) - ocorrencia 18/03/2024</t>
  </si>
  <si>
    <t>Concessão de diária para funcionáro em deslocamento sem pernoite de Belo Horizonte para Juiz de Fora.</t>
  </si>
  <si>
    <t xml:space="preserve">ROMULO SIDNEI S CHIRELLI  </t>
  </si>
  <si>
    <t>914.903.166-04</t>
  </si>
  <si>
    <t>Serviço de assessoria contábil prestada para toda a estrutura administrativa da OS, terceirizado.</t>
  </si>
  <si>
    <t xml:space="preserve">MATTOSO ESCRITORIO CONTABIL LTDA      </t>
  </si>
  <si>
    <t>Fornecimento de combustível para veículos de utilização dos adolescentes e atividades administrativas das cinco unidades de Belo Horizonte.</t>
  </si>
  <si>
    <t>00.146.967/0001-59</t>
  </si>
  <si>
    <t>Aquisição de materiais para oficina de páscoa realizada para adolescentes.</t>
  </si>
  <si>
    <t>Tarifas por PIX (agrupadas) - ocorrencia 19/03/2024</t>
  </si>
  <si>
    <t>Prestação de serviços de gestão de contas de telefonia móvel para as unidades do triângulo mineiro.</t>
  </si>
  <si>
    <t xml:space="preserve">NATHALIA ROBERTA SILVA VITORINO 069   </t>
  </si>
  <si>
    <t>2024-37</t>
  </si>
  <si>
    <t>Prestação de serviços de gestão de contas de telefonia móvel para as unidades de Juiz de Fora, Muriaé e área meio.</t>
  </si>
  <si>
    <t>2024-34</t>
  </si>
  <si>
    <t>Prestação de serviços de gestão de contas de telefonia móvel para as unidades de Belo Horizonte e área meio.</t>
  </si>
  <si>
    <t>2024-35</t>
  </si>
  <si>
    <t>Prestação de serviços de gestão de contas de telefonia móvel para as unidades de Ipatinga, Teófilo Otoni e Governador Valadares.</t>
  </si>
  <si>
    <t>2024-40</t>
  </si>
  <si>
    <t>Tarifas por PIX (agrupadas) - ocorrencia 20/03/2024</t>
  </si>
  <si>
    <t>Aquisição de materiais para atividades temáticas de divulgação e produção artística elaborada por adolescentes.</t>
  </si>
  <si>
    <t xml:space="preserve">SAO M C U LAR EIRELI      </t>
  </si>
  <si>
    <t>34.302.538/0001-72</t>
  </si>
  <si>
    <t>Serviço de adequação e pintura do imóvel da nova unidade socioeducativ, a ser inaugurada.</t>
  </si>
  <si>
    <t>2024.00000.13</t>
  </si>
  <si>
    <t>Reembolso de despesas com pedágio custeado por funcionário da área meio em deslocamento.</t>
  </si>
  <si>
    <t>Aquisição de material para execução de serviço de adequação e pintura da nova unidade socioeducativa.</t>
  </si>
  <si>
    <t xml:space="preserve">CIA COR TINTAS LTDA       </t>
  </si>
  <si>
    <t>13.212.811/0002-89</t>
  </si>
  <si>
    <t>001.24.15747050-8</t>
  </si>
  <si>
    <t>21075-4</t>
  </si>
  <si>
    <t xml:space="preserve">AUTO POSTO BARRA VARGAS LTDA          </t>
  </si>
  <si>
    <t>51.990.567/0001-93</t>
  </si>
  <si>
    <t>Ilegível</t>
  </si>
  <si>
    <t>Pagamento de FGTS para funcionário incidente sobre rescisão de contrato de trabalho.</t>
  </si>
  <si>
    <t>GFD</t>
  </si>
  <si>
    <t>0124032000.664669-9</t>
  </si>
  <si>
    <t>Serviço de adequação elétrica, estrutura de rede de computadores e preparo para instalação de sistema CFTV da nova unidade socioeducativa.</t>
  </si>
  <si>
    <t xml:space="preserve">RHINO LIMPEZAS, REFORMAS E CON        </t>
  </si>
  <si>
    <t>41.534.095/0001-00</t>
  </si>
  <si>
    <t>Aquisição de materiais para pequenos reparos e manutenção no imóvel da unidade.</t>
  </si>
  <si>
    <t xml:space="preserve">MAIS TINTAS LTDA                      </t>
  </si>
  <si>
    <t>04.667.858/0004-08</t>
  </si>
  <si>
    <t>Aquisição de materiais para atividade voltada para a realização de festividades e comemorações, item 2.5 do CG;</t>
  </si>
  <si>
    <t xml:space="preserve">PERIMAR                   </t>
  </si>
  <si>
    <t>10.467.131/0001-37</t>
  </si>
  <si>
    <t>Concessão de diária a funcionária em deslocamento sem pernoite para visita domiciliar à família de adolescente.</t>
  </si>
  <si>
    <t xml:space="preserve">NAYANE FERREIRA GONCALVE  </t>
  </si>
  <si>
    <t>084.824.256-41</t>
  </si>
  <si>
    <t>Concessão de diária para funcionáro em deslocamento sem pernoite de Uberlândia para Belo Horizonte.</t>
  </si>
  <si>
    <t xml:space="preserve">WUERLEY DA SILVA          </t>
  </si>
  <si>
    <t>001.114.476-90</t>
  </si>
  <si>
    <t>Concessão de diária para funcionáro em deslocamento com duração de 3 dias de Uberlândia para Belo Horizonte.</t>
  </si>
  <si>
    <t xml:space="preserve">ANDRESSA RODRIGUES        </t>
  </si>
  <si>
    <t>045.352.801-50</t>
  </si>
  <si>
    <t xml:space="preserve">JENNIFFER LIMA MENDONCA   </t>
  </si>
  <si>
    <t>102.031.856-25</t>
  </si>
  <si>
    <t>Pagamento de abastecimento de veículo para transporte de adolescentes e atividades administrativas das duas unidades de Juiz de Fora.</t>
  </si>
  <si>
    <t xml:space="preserve">DROGARIA BOA VISTA DE UBERABA         </t>
  </si>
  <si>
    <t>02.249.735/0001-89</t>
  </si>
  <si>
    <t>Pagamento de gestão educacional a jovem aprendiz.</t>
  </si>
  <si>
    <t>102089-0</t>
  </si>
  <si>
    <t>102106-0</t>
  </si>
  <si>
    <t>66.107.971/0001-80</t>
  </si>
  <si>
    <t>Pagamento de hospedagem para coordenadores e funcionário da área meio da OS para acompanhamento das atividades em Uberlândia.</t>
  </si>
  <si>
    <t xml:space="preserve">VILLALBA HOTEIS LTDA - EPP            </t>
  </si>
  <si>
    <t>72.513.229/0001-30</t>
  </si>
  <si>
    <t>Aquisição de materiais para oficina temática de artesanato, para divulgação de produções artísticas elaboradas pelos adolescentes.</t>
  </si>
  <si>
    <t xml:space="preserve">TREM DAS CORES            </t>
  </si>
  <si>
    <t>07.500.718/0001-96</t>
  </si>
  <si>
    <t xml:space="preserve">JUNTO SEGUROS S A                     </t>
  </si>
  <si>
    <t>84.948.157/0001-33</t>
  </si>
  <si>
    <t>Pagamento de taxa acessória à locação do imóvel sede da área meio.</t>
  </si>
  <si>
    <t>Aquisição de materiais para manutenção de interfone.</t>
  </si>
  <si>
    <t xml:space="preserve">MARIA EMILIA RIEVRS RAIMUNDO 8        </t>
  </si>
  <si>
    <t>Serviço de instalação de interfone.</t>
  </si>
  <si>
    <t>Tarifas por PIX (agrupadas) - ocorrencia 22/03/2024</t>
  </si>
  <si>
    <t>Aquisição de uma porta para banheiro de uso dos adolescentes.</t>
  </si>
  <si>
    <t xml:space="preserve">BERNARDAO MAT CONST       </t>
  </si>
  <si>
    <t>65.370.041/0001-15</t>
  </si>
  <si>
    <t>124032200830053-2</t>
  </si>
  <si>
    <t>Oficina de marcenaria ofertada para adolescentes, referente a 20 horas/aula</t>
  </si>
  <si>
    <t>Aquisição de materiais para oficina temática de páscoa realizada para adolescentes em ação voltada para a realização de festividades e comemorações..</t>
  </si>
  <si>
    <t xml:space="preserve">VIAMEL DISTRIBUIDORA LTDA </t>
  </si>
  <si>
    <t>01.100.690/0001-13</t>
  </si>
  <si>
    <t xml:space="preserve">MOBI                                  </t>
  </si>
  <si>
    <t>35.721.652/0001-08</t>
  </si>
  <si>
    <t>Tarifas por PIX (agrupadas) - ocorrencia 25/03/2024</t>
  </si>
  <si>
    <t>Oficina de reforço escolar ministrada para adolescentes, referente a 16 horas/aula.</t>
  </si>
  <si>
    <t>Concessão de diária para funcionário em deslocamento sem pernoite de Uberlândia a Belo Horizonte.</t>
  </si>
  <si>
    <t>Reembolso de despesas com pedágios em deslocamento.</t>
  </si>
  <si>
    <t>Pagamento de abastecimento de veículo para transporte de adolescentes e atividades administrativas vinculadas ao atendimento.</t>
  </si>
  <si>
    <t>Concessão de diária para funcionário em deslocamento sem pernoite de Belo Horizonte a Juiz de Fora.</t>
  </si>
  <si>
    <t xml:space="preserve">RODRIGO JOSE M SILVEIRA   </t>
  </si>
  <si>
    <t>051.656.386-69</t>
  </si>
  <si>
    <t>42.323.996/001-16</t>
  </si>
  <si>
    <t>174/2024</t>
  </si>
  <si>
    <t>Aquisição de materiais para atividades de oficina temática de artes.</t>
  </si>
  <si>
    <t xml:space="preserve">ARROBA INFORMATICA E PAPELARIA        </t>
  </si>
  <si>
    <t>19.317.057/0001-47</t>
  </si>
  <si>
    <t>Primeira parcela da taxa ISSOfício de 2024</t>
  </si>
  <si>
    <t xml:space="preserve">PREF MUNICIPAL UBERLANDIA             </t>
  </si>
  <si>
    <t>18.431.312/0001-15</t>
  </si>
  <si>
    <t>630549/24</t>
  </si>
  <si>
    <t>Serviço de instalação de janelas para adaptação da nova unidade socioeducativa.</t>
  </si>
  <si>
    <t xml:space="preserve">JPR VIDROS                </t>
  </si>
  <si>
    <t>34.679.404/0001-75</t>
  </si>
  <si>
    <t>Pagamento de hospedagem para funcionários da área meio e coordenação técnica em deslocamento com duração de uma noite.</t>
  </si>
  <si>
    <t xml:space="preserve">JOSE CARLOS PEREIRA       </t>
  </si>
  <si>
    <t>07.450.291/0001-69</t>
  </si>
  <si>
    <t>10960-1</t>
  </si>
  <si>
    <t>Tarifas por PIX (agrupadas) - ocorrencia 26/03/2024</t>
  </si>
  <si>
    <t>Concessão de diária para funcionário da área meio em deslocamento com duração de 4 dias, saindo de Juiz de Fora.</t>
  </si>
  <si>
    <t>Concessão de diária para coordenador técnico em deslocamento com duração de 4 dias, saindo de Juiz de Fora.</t>
  </si>
  <si>
    <t>Aquisição de materiais para reforma/manutenção de pintura da unidade socioeducativa.</t>
  </si>
  <si>
    <t xml:space="preserve">C AVENIDA TINTAS LTDA ME  </t>
  </si>
  <si>
    <t>09.549.321/0001-14</t>
  </si>
  <si>
    <t>Benefício sindical previsto em ACT, referente às casas de Ipatinga, Teófilo Otoni e Governador Valadares.</t>
  </si>
  <si>
    <t xml:space="preserve">ALELO  00004740876000125  </t>
  </si>
  <si>
    <t>Benefício sindical previsto em ACT, referente às casas de Juiz de Fora, Muriaé e área meio.</t>
  </si>
  <si>
    <t>Benefício sindical previsto em ACT, referente às casas do triângulo mineiro.</t>
  </si>
  <si>
    <t>Benefício sindical previsto em ACT, referente às casas de Belo Horizonte e área meio.</t>
  </si>
  <si>
    <t>Concessão de diária para funcionário da coordenação técnica em deslocamento com duração de 3 noites.</t>
  </si>
  <si>
    <t>Pagamento de abastecimento do veículo de uso para transporte dos adolescentes e atividades administrativas.</t>
  </si>
  <si>
    <t>TOP FIVE SOLUCOES WEB E INFORMATICA LT</t>
  </si>
  <si>
    <t>23.386.437/0001-00</t>
  </si>
  <si>
    <t>2315-7</t>
  </si>
  <si>
    <t>Serviço de recarga em extintores da unidade.</t>
  </si>
  <si>
    <t xml:space="preserve">MURIAE EXTINTORES COMERCIO E S        </t>
  </si>
  <si>
    <t>12.656.784/0001-90</t>
  </si>
  <si>
    <t>4785/01</t>
  </si>
  <si>
    <t>4787/01</t>
  </si>
  <si>
    <t>4784/01</t>
  </si>
  <si>
    <t>4786/01</t>
  </si>
  <si>
    <t>19.596.170/0001-09</t>
  </si>
  <si>
    <t>2024-02</t>
  </si>
  <si>
    <t>Aquisição de materiais para manutenção e conservação da pintura do imóvel da unidade.</t>
  </si>
  <si>
    <t xml:space="preserve">CONTINENTAL               </t>
  </si>
  <si>
    <t>05.486.260/0001-32</t>
  </si>
  <si>
    <t>17.783.234/0001-55</t>
  </si>
  <si>
    <t>Tarifas por PIX (agrupadas) - ocorrencia 27/03/2024</t>
  </si>
  <si>
    <t>Oficina de arte ministrada para adolescentes, referente a 12 horas/aula para cada uma das duas casas de Juiz de Fora.</t>
  </si>
  <si>
    <t>Pagamento de verbas rescisórias de dois funcionários das casas Letícia e Santa Amélia em razão de encerramento de contrato de trabalho.</t>
  </si>
  <si>
    <t>Pagamento de hospedagem em hotel para funcionários da área meio em deslocamento com duração de 2 noites.</t>
  </si>
  <si>
    <t xml:space="preserve">HAVANNA PALLACE HOTELARIA LTDA - EPP  </t>
  </si>
  <si>
    <t>884292/134372</t>
  </si>
  <si>
    <t>Pagamento referente ao fornecimento de combusítvel para o veículo de uso para transporte de adolescentes e atividades administrativas.</t>
  </si>
  <si>
    <t>002889-1/1</t>
  </si>
  <si>
    <t xml:space="preserve">REAL EMPREENDIMENTOS E ADMINISTRACOES </t>
  </si>
  <si>
    <t>Serviço de manutenção em computadores e redes, sob contrato, referente às casas de Juiz de Fora, Muriaé e área meio.</t>
  </si>
  <si>
    <t>Serviço de manutenção em computadores e redes, sob contrato, referente às casas de Ipatinga, Teófilo Otoni e Governador Valadares.</t>
  </si>
  <si>
    <t>Pagamento de garantia locatícia prevista em contrato.</t>
  </si>
  <si>
    <t>Serviço de análise de processos e prestação de contas, gestão de compras e bens, sob contrato.</t>
  </si>
  <si>
    <t xml:space="preserve">L47 ADMINISTRACAO E SERVICOS L        </t>
  </si>
  <si>
    <t>5863366-9</t>
  </si>
  <si>
    <t>5862824-0</t>
  </si>
  <si>
    <t>5862789-8</t>
  </si>
  <si>
    <t>5862746-4</t>
  </si>
  <si>
    <t>5863372-3</t>
  </si>
  <si>
    <t>Aquisição de repelentes para prevenção contra o mosquito transmissor da Dengue nas unidades socioeducativas.</t>
  </si>
  <si>
    <t>20546.267/1</t>
  </si>
  <si>
    <t>20554.864/1</t>
  </si>
  <si>
    <t>Concessão de diárias para coordenador técnico em deslocamento com duração de 4 dias.</t>
  </si>
  <si>
    <t xml:space="preserve">ALEXANDRE CORREA ROCHA          </t>
  </si>
  <si>
    <t>Tar. agrupadas - ocorrencia 28/03/2024</t>
  </si>
  <si>
    <t>Reembolso de despesas com pedágio para funcionário em deslocamento.</t>
  </si>
  <si>
    <t>Segunda parcela referente ao serviço de adequação e pintura da nova unidade socioeducativa.</t>
  </si>
  <si>
    <t>Fornecimento de refeições e lanches para as unidades socioeducativas de Juiz de Fora, Muriaé e Área Meio</t>
  </si>
  <si>
    <t>Pagamento de aluguel imobiliário sob contrato. Pagamento efetuado em duplicidade, conforme justificativa, será descontado no próximo mês.</t>
  </si>
  <si>
    <t>23274/2024</t>
  </si>
  <si>
    <t>23276/2024</t>
  </si>
  <si>
    <t>23275/2024</t>
  </si>
  <si>
    <t>23277/2024</t>
  </si>
  <si>
    <t>42.277.160/0001-10</t>
  </si>
  <si>
    <t>Pagamento de hospedagem para funcionários em deslocamento com duração de uma noite.</t>
  </si>
  <si>
    <t>11005-1</t>
  </si>
  <si>
    <t>Aquisição de material para conservação e manutenção do espaço destinado a atividades.</t>
  </si>
  <si>
    <t xml:space="preserve">VIDRACARIA MUNDIAL        </t>
  </si>
  <si>
    <t>26.592.299/0001-04</t>
  </si>
  <si>
    <t xml:space="preserve">CASA DO SAPATEIRO DE IPAT </t>
  </si>
  <si>
    <t>25.389.362/0001-47</t>
  </si>
  <si>
    <t>Aquisição de material para adequação e manutenção de rede elétrica da nova unidade socioeducativa.</t>
  </si>
  <si>
    <t xml:space="preserve">UNIVERSO ELETRICO LTDA    </t>
  </si>
  <si>
    <t>02.697.297/0003-83</t>
  </si>
  <si>
    <t>Tar. agrupadas - ocorrencia 01/04/2024</t>
  </si>
  <si>
    <t>Oficina de esportes ministrada para adolescentes, equivalente a 16 horas/aula.</t>
  </si>
  <si>
    <t>Oficina de incentivo ao estudo ministrata para adolescentes, referente a 8 horas/aula.</t>
  </si>
  <si>
    <t>Equivalente à locação de 15 veículos para atendimento de todas as unidades e área meio.</t>
  </si>
  <si>
    <t>Pagamento de folha salarial, competência março de 2024, de todo o quadro de funcionários.</t>
  </si>
  <si>
    <t>Recarga de vale transporte para uso dos adolescentes.</t>
  </si>
  <si>
    <t>19.721.208/0001-28</t>
  </si>
  <si>
    <t>1816258779-0</t>
  </si>
  <si>
    <t>1816269391-0</t>
  </si>
  <si>
    <t>1816258238-0</t>
  </si>
  <si>
    <t>1816265473-0</t>
  </si>
  <si>
    <t>1816261917-0</t>
  </si>
  <si>
    <t>001.24.18377184-6</t>
  </si>
  <si>
    <t>Aquisição de balança digital de bioimpedância para oficina de saúde.</t>
  </si>
  <si>
    <t xml:space="preserve">GETNET ADQUIRENCIA E SERVICOS         </t>
  </si>
  <si>
    <t>26.404.731/0263-14</t>
  </si>
  <si>
    <t>001.02912.166352.9</t>
  </si>
  <si>
    <t>Fornecimento de combustível para veículo de utilização para transporte dos adolescentes e atividades administrativas.</t>
  </si>
  <si>
    <t>Aquisição de materiais para nova unidade socioeducativa, a ser inaugurada.</t>
  </si>
  <si>
    <t>20572.852/1</t>
  </si>
  <si>
    <t>Aquisição de ventiladores de coluna para a nova unidade socioeducativa.</t>
  </si>
  <si>
    <t>20572.853/1</t>
  </si>
  <si>
    <t>Aquisição de ventiladores de parede para a nova unidade socioeducativa.</t>
  </si>
  <si>
    <t>20567.359/1</t>
  </si>
  <si>
    <t>Aquisição de geladeira, fogão e microondas para composição da estrutura da nova unidade socioeducativa.</t>
  </si>
  <si>
    <t xml:space="preserve">ELETROZEMA S A                        </t>
  </si>
  <si>
    <t>Forncimento de lanches para as casas de Juiz de Fora.</t>
  </si>
  <si>
    <t>AMS ALIMENTAÇÃO</t>
  </si>
  <si>
    <t>Aquisição de cadeiras, mesas, armários, gaveteiros e mobiliários em geral para compor a estrutura da nova unidade socioeducativa.</t>
  </si>
  <si>
    <t>ACOMOVEIS DISTRIBUIDORA EI</t>
  </si>
  <si>
    <t>Tar. agrupadas - ocorrencia 02/04/2024</t>
  </si>
  <si>
    <t>Oficina de arte ministrada para adolescentes, referente a 16 horas/aula.</t>
  </si>
  <si>
    <t>Oficina de artesanato ministrada para adolescentes, referente a 28 horas/aula.</t>
  </si>
  <si>
    <t>33.438.436/0001-016</t>
  </si>
  <si>
    <t>Repasse referente a pensão alimentícia descontada em folha de salário de funcionário.</t>
  </si>
  <si>
    <t>Concessão de diária a familiar de adolescente para visita sociofamiliar devido à necessidade de pernoite entre os horários de transporte.</t>
  </si>
  <si>
    <t>Rony Kelhy Germano da Silv</t>
  </si>
  <si>
    <t>110.787.066-62</t>
  </si>
  <si>
    <t>Aquisição de materiais para oficina de saúde e auto cuidados ministrada para adolescentes.</t>
  </si>
  <si>
    <t xml:space="preserve">BRASIL POUPA LAR          </t>
  </si>
  <si>
    <t>30.724.003/0001-39</t>
  </si>
  <si>
    <t>Aquisição de materiais de higiene pessoal para uso dos adolescentes.</t>
  </si>
  <si>
    <t>Aquisição de materiais esportivos para desenvolvimento de oficinas de esporte e lazer.</t>
  </si>
  <si>
    <t>20575.347/1</t>
  </si>
  <si>
    <t>20575.135/1</t>
  </si>
  <si>
    <t>Pagamento relativo ao fornecimento de combustível para o carro utilizado para transporte de adolescentes e atividades administrativas.</t>
  </si>
  <si>
    <t>04.224.679/0004/04</t>
  </si>
  <si>
    <t>Aquisição de medicmaentos e produtos farmacêuticos para adolescentes.</t>
  </si>
  <si>
    <t xml:space="preserve">ARAUJO E MARX LTDA                    </t>
  </si>
  <si>
    <t>05.919.219/0001-02</t>
  </si>
  <si>
    <t>Aquisição de aspirador de pó e lavadora de alta pressão para manutenção e conservação permanente do imóvel.</t>
  </si>
  <si>
    <t>001.35162.16904.93</t>
  </si>
  <si>
    <t>Oficina de música ministrada para adolescentes, equivalente a 16 horas/aula.</t>
  </si>
  <si>
    <t>179/2024</t>
  </si>
  <si>
    <t xml:space="preserve">NILCE ADRIANA DE PAULA    </t>
  </si>
  <si>
    <t>033.185.996-38</t>
  </si>
  <si>
    <t>Tar. agrupadas - ocorrencia 03/04/2024</t>
  </si>
  <si>
    <t xml:space="preserve">05/04 15:51 EMPR GONTIJO DE TRAN LTD  </t>
  </si>
  <si>
    <t>16.624.611/0098-73</t>
  </si>
  <si>
    <t>32/24</t>
  </si>
  <si>
    <t>Curso de produção de ovos de páscoa ministrado para adolescentes, referente a 6 horas/aula.</t>
  </si>
  <si>
    <t>Oficina de artesanato ministrada para adolescentes, referente a 16 horas/aula.</t>
  </si>
  <si>
    <t xml:space="preserve">CAMILA LACERDA ORTIGOSA GOMES 07810   </t>
  </si>
  <si>
    <t>Oficina de esportes ministrada para adolescentes, equivalente a 18 horas/aula.</t>
  </si>
  <si>
    <t xml:space="preserve">ALEXANDRE DA SILVA FELICE 04799327607 </t>
  </si>
  <si>
    <t>Serviço de manutenção em computadores, redes e periféricos sob contrato.</t>
  </si>
  <si>
    <t>DIOGO TOSTA LINHARES PAIXAO 0835100669</t>
  </si>
  <si>
    <t>Serviço de manutenção em computadores, redes e periféricos para cinco unidades em Belo Horizonte, sob contrato.</t>
  </si>
  <si>
    <t>3523233.09</t>
  </si>
  <si>
    <t>Pagamento referente ao fornecimento de combustível para os veículos utilizados para transporte dos adolescentes e atividades administrativas das casas de Belo Horizonte e Contagem</t>
  </si>
  <si>
    <t>Serviço de adequação e instalação elétrica para adaptação do imóvel da nova unidade socioeducativa.</t>
  </si>
  <si>
    <t>RHINO LIMPEZAS  REFORMAS E</t>
  </si>
  <si>
    <t xml:space="preserve">TELHAS BARREIRO           </t>
  </si>
  <si>
    <t>29.288.751/0001-37</t>
  </si>
  <si>
    <t xml:space="preserve">ACOTEL INDUSTRIA COMERCIO </t>
  </si>
  <si>
    <t>22.719.686/0010-8</t>
  </si>
  <si>
    <t>Tar. agrupadas - ocorrencia 04/04/2024</t>
  </si>
  <si>
    <t>Oficina de esportes ministrada para adolescentes, referente a 14 horas /aula.</t>
  </si>
  <si>
    <t>Oficina de cultura ministrada para adolescentes, referente a 22,5 horas/aula.</t>
  </si>
  <si>
    <t>Taxa de ART - Planta baixa, cobrada pelo CREA, com vistas a habilitar a nova unidade socioeducativa.</t>
  </si>
  <si>
    <t>CONSELHO REGIONAL DE ENGENHARIA E AGRO</t>
  </si>
  <si>
    <t>17.254.509/0001-63</t>
  </si>
  <si>
    <t>Oficina de culinária ministrada para adolescentes, referente a 4 aulas.</t>
  </si>
  <si>
    <t>Pagamento de abastecimento dos veículos de uso para transporte dos adolescentes e atividades administrativas das casas de Juiz de Fora.</t>
  </si>
  <si>
    <t>Seguro incêndio residencial de imóvel sob contrato de locação.</t>
  </si>
  <si>
    <t xml:space="preserve">MITSUI SUMITOMO SEGUROS S A           </t>
  </si>
  <si>
    <t>02.558.157/0001-62</t>
  </si>
  <si>
    <t>1818987804-0</t>
  </si>
  <si>
    <t>Serviço de telefonia fixa.</t>
  </si>
  <si>
    <t>8999.282037.55</t>
  </si>
  <si>
    <t>Fornecimento de refeições e lanches para funcionários da área meio e adolescentes e funcionários da nova casa São Luís.</t>
  </si>
  <si>
    <t xml:space="preserve">PALLATARE REFEICOES COLETIVAS         </t>
  </si>
  <si>
    <t>001.24.20042747-8</t>
  </si>
  <si>
    <t>Aquisição de materiais para conservação e manutenção do espaço destinado a atividadas da unidade socioeducativa.</t>
  </si>
  <si>
    <t xml:space="preserve">RABELO MATERIAIS DE CONSTRUCAO        </t>
  </si>
  <si>
    <t>08.214.927/0001-36</t>
  </si>
  <si>
    <t>Oficina de produção de ovos de páscoa ministrada para adolescentes, referente a 8 horas/aula.</t>
  </si>
  <si>
    <t xml:space="preserve">08/04 13:01 PRINCIA NEVES DOCERIA     </t>
  </si>
  <si>
    <t>30.876.398/0001-95</t>
  </si>
  <si>
    <t>Aquisição de materiais para utilização dos adolescentes da nova unidade socioeducativa.</t>
  </si>
  <si>
    <t xml:space="preserve">ENXOVAIS CAICARA LTDA                 </t>
  </si>
  <si>
    <t>26.171.846/0001-88</t>
  </si>
  <si>
    <t>Aquisição de aparelho de TV para implantação do sistema de CFTV na nova unidade socioeducativa.</t>
  </si>
  <si>
    <t>08/04 17:32 Magazine Luiza Marketplace</t>
  </si>
  <si>
    <t>47.960.950/0235-04</t>
  </si>
  <si>
    <t>Tar. agrupadas - ocorrencia 05/04/2024</t>
  </si>
  <si>
    <t>Estorno de diária de viagem concedida a funcionário da área meio em deslocamento em 11/03/2024.</t>
  </si>
  <si>
    <t>Estorno de compra cancelada de materiais para oficina temática de profissionalização realizada em 05/02/2024.</t>
  </si>
  <si>
    <t>PADARIA E C</t>
  </si>
  <si>
    <t>Fornecimento de refeições e lanches para adolescentes, funcionários e ações voltadas para festividades e comemorações.</t>
  </si>
  <si>
    <t>Concessão de diária para funcionário em deslocamento sem pernoite.</t>
  </si>
  <si>
    <t xml:space="preserve">16:04 JOSIMAR ALVES DA ROCHA    </t>
  </si>
  <si>
    <t>090.168.616-61</t>
  </si>
  <si>
    <t>Concessão de diária para funcionário em deslocamento com duração de dois dias.</t>
  </si>
  <si>
    <t xml:space="preserve">VALDINEY TEIXEIRA SILVA   </t>
  </si>
  <si>
    <t>051.258.966-67</t>
  </si>
  <si>
    <t>Oficina de esportes com locação de espaço ministrada para adolescentes, equivalente a 18 horas/aula.</t>
  </si>
  <si>
    <t xml:space="preserve">LUCIANA SOUZA CANDIDA     </t>
  </si>
  <si>
    <t>001.165.356-60</t>
  </si>
  <si>
    <t>Reembolso de despesa com combustível efetuada por coordenador em deslocamento.</t>
  </si>
  <si>
    <t xml:space="preserve">ZENILDA ELLER A MIRANDA   </t>
  </si>
  <si>
    <t>586.151.486-00</t>
  </si>
  <si>
    <t>Oficina de cultura ministrada para adolescentes, referente a 16 horas/aula.</t>
  </si>
  <si>
    <t>09733032024-9</t>
  </si>
  <si>
    <t>0124040.50311.7066-2</t>
  </si>
  <si>
    <t>038.631.616-37</t>
  </si>
  <si>
    <t>Aquisição de panelas e outros utensílios de copa e cozinha para a nova unidade socioeducativa.</t>
  </si>
  <si>
    <t>20572.374/1</t>
  </si>
  <si>
    <t xml:space="preserve">KAROLLEN BARRETO CARVALHO </t>
  </si>
  <si>
    <t>111.620.006-60</t>
  </si>
  <si>
    <t>Pagamento de exame (radiografia panorâmica) para adolescente requerida em consulta odontológica.</t>
  </si>
  <si>
    <t xml:space="preserve">MS DIAGNOSTICO POR IMAGEM </t>
  </si>
  <si>
    <t>40.056.994/0001-82</t>
  </si>
  <si>
    <t>HENRIQUE BARBOSA DINIZ SIL</t>
  </si>
  <si>
    <t>082.841.266-99</t>
  </si>
  <si>
    <t>Tar. agrupadas - ocorrencia 08/04/2024</t>
  </si>
  <si>
    <t>01.20.05.7050</t>
  </si>
  <si>
    <t>Custeio de averbação, registro, conferência e arquivamento de documentos para abertura de filial e mudança de endereço de unidade em Belo Horizonte</t>
  </si>
  <si>
    <t>REGISTRO DE TÍTULOS E DOCUMENTOS E CIVIL DAS PESSOAS JURÍDICAS</t>
  </si>
  <si>
    <t>6101-0</t>
  </si>
  <si>
    <t>SUCAL FERRO E ACO LTDA EPP</t>
  </si>
  <si>
    <t>25.707.423/0001-77</t>
  </si>
  <si>
    <t>Pagamento e repasse de benefício sindical previsto em ACT.</t>
  </si>
  <si>
    <t>Repasse de benefício sindical recolhido para dependentes de funcionários, com desconto em folha.</t>
  </si>
  <si>
    <t>Pagamento de benefício sindical previsto em ACT "Medicamento para todos".</t>
  </si>
  <si>
    <t>Pagamento e repasse parcial de benefício sindical previsto em ACT.</t>
  </si>
  <si>
    <t>betânia</t>
  </si>
  <si>
    <t>23.386.437/0016</t>
  </si>
  <si>
    <t>Aquisição de forno, fogão, chapa e outros materiais para atividades da área temática orientação profissional.</t>
  </si>
  <si>
    <t xml:space="preserve">LIDER MAQ                             </t>
  </si>
  <si>
    <t>2024/32</t>
  </si>
  <si>
    <t>Aquisição de equipamentos para implantação do sistema de monitoramento CFTV na nova unidade socioeducativa.</t>
  </si>
  <si>
    <t xml:space="preserve">TI TELECOM COMERCIO E SERVICOS LTDA   </t>
  </si>
  <si>
    <t xml:space="preserve">JARDINS DOS PALMARES CORRETORA        </t>
  </si>
  <si>
    <t xml:space="preserve">CONEXAO VIP SERVICOS  INTERNET        </t>
  </si>
  <si>
    <t xml:space="preserve">Tarifa TED cobrança referente 10/04/2024         </t>
  </si>
  <si>
    <t xml:space="preserve">Cobrança referente 10/04/2024         </t>
  </si>
  <si>
    <t>Tar. agrupadas - ocorrencia 09/04/2024</t>
  </si>
  <si>
    <t>Pagamento de pedágios cobrados automaticamente em deslocamento da coordenação.</t>
  </si>
  <si>
    <t>Serviço de limpeza de caixa dágua, desinteziação e desratização da unidade.</t>
  </si>
  <si>
    <t xml:space="preserve">CONTROLE DE PRAGAS URBANAS LTDA       </t>
  </si>
  <si>
    <t>04.517.271/0001-70</t>
  </si>
  <si>
    <t xml:space="preserve">PALLATARE REFEICOES COLETIVAS LTDA    </t>
  </si>
  <si>
    <t>Aquisição de gás de cozinha para realização de atividades e oficinas com adolescentes.</t>
  </si>
  <si>
    <t xml:space="preserve">BOTELHO E MELO LTDA                   </t>
  </si>
  <si>
    <t>86.539.376/0001-94</t>
  </si>
  <si>
    <t>Tar. agrupadas - ocorrencia 10/04/2024</t>
  </si>
  <si>
    <t>Pagamento de verbas rescisórias de funcionário em razão de encerramento de contrato de trabalho.</t>
  </si>
  <si>
    <t>REINALDO HERMOGENES VERTELO</t>
  </si>
  <si>
    <t>Reserva de hospedagem para funcionário da área meio em deslocamento para Belo Horizonte com duração de 2 noites.</t>
  </si>
  <si>
    <t xml:space="preserve">MHB HOTELARIA LTDA-ME                 </t>
  </si>
  <si>
    <t>16.558.324/0003-41</t>
  </si>
  <si>
    <t>Curso de equitação ministrado para adolescentes, módulo 1.</t>
  </si>
  <si>
    <t xml:space="preserve">MIA CONSULTORIA           </t>
  </si>
  <si>
    <t>52.173.179/0001-82</t>
  </si>
  <si>
    <t>Serviço terceirizado de assessoria jurídica, sob contrato.</t>
  </si>
  <si>
    <t>JOAO FERNANDO LOURENCO ADV</t>
  </si>
  <si>
    <t>05.212.380/0001-41</t>
  </si>
  <si>
    <t>Serviço complementar de adequação elétrica da nova unidade socioeducativa.</t>
  </si>
  <si>
    <t>2024/12</t>
  </si>
  <si>
    <t>Oficina de esportes ministrada para adolescentes, referente a 12 horas/aula.</t>
  </si>
  <si>
    <t xml:space="preserve">MARCOS A F NASCIMENTO     </t>
  </si>
  <si>
    <t>41.993.302/0001-95</t>
  </si>
  <si>
    <t xml:space="preserve"> FLAVIO RODRIGUES DUARTE   </t>
  </si>
  <si>
    <t>Aquisição de material de serralheria para adequação de estrutura do imóvel da nova unidade socioeducativa.</t>
  </si>
  <si>
    <t xml:space="preserve">TELAS UNIAO IND.COM. LTD  </t>
  </si>
  <si>
    <t>25.794.827/0002-26</t>
  </si>
  <si>
    <t>5849/5850</t>
  </si>
  <si>
    <t>Reembolso de despesa feita para aquisição de vestuário de uso pessoal e itens de higiene, em caráter de urgência, para adolescente admitida na unidade socioeducativa.</t>
  </si>
  <si>
    <t xml:space="preserve">MARIA LUCIANA DE OLIVEIR  </t>
  </si>
  <si>
    <t>066.776.726-00</t>
  </si>
  <si>
    <t>Oficina de esportes ministrada para adolescentes, referente a 57 horas/aula, para as casas Santa Amélia, Letícia e Venda Nova.</t>
  </si>
  <si>
    <t>Serviço terceirizado de assessoria e consultoria empresarial, gerencial e de terceiro setor, sob contrato.</t>
  </si>
  <si>
    <t>INSTITUTO BRASILEIRO DE NEGOCIOS SOCIAIS</t>
  </si>
  <si>
    <t>Aquisição de colchões para uso dos adolescentes e inauguração da nova unidade socioeducativa.</t>
  </si>
  <si>
    <t>20620.132/1</t>
  </si>
  <si>
    <t>Aquisição de toalhas de banho para uso dos adolescentes da nova unidade socioeducativa</t>
  </si>
  <si>
    <t>20620.131/1</t>
  </si>
  <si>
    <t>001.24.20160580-9</t>
  </si>
  <si>
    <t>3028-1</t>
  </si>
  <si>
    <t>Pagamento da 2ª parcela da taxa de ISS correspondente a 2024.</t>
  </si>
  <si>
    <t>2024.0205.002.00630549/24</t>
  </si>
  <si>
    <t xml:space="preserve">PREF MUN TEOFILO OTONI                </t>
  </si>
  <si>
    <t>Encargo social devido a funcionário em virtude do encerramento do contrato de trabalho.</t>
  </si>
  <si>
    <t xml:space="preserve">CAIXA ECONOMICA FEDERAL   </t>
  </si>
  <si>
    <t>00.360.305/0001-04</t>
  </si>
  <si>
    <t>01240411.040.29231-1</t>
  </si>
  <si>
    <t>Aquisição de materiais para o desenvolvimento de atividades temáticas de esporte, cultura e lazer com adolescentes.</t>
  </si>
  <si>
    <t xml:space="preserve">ARTESANATOS BIBELO EIRELI </t>
  </si>
  <si>
    <t>31.095.761/0001-06</t>
  </si>
  <si>
    <t>Aquisição de materiais de serralheria para adequação da estrutura do imóvel da nova unidade socioeducativa.</t>
  </si>
  <si>
    <t>LUCIANO OLIVEIRA REIS 0652</t>
  </si>
  <si>
    <t>18.974.986/0001-66</t>
  </si>
  <si>
    <t>Oficina de cultura ofertada para adolescentes, referente a 4 horas/aula</t>
  </si>
  <si>
    <t>Oficina de cultura ofertada para adolescentes, referente a 12 horas/aula</t>
  </si>
  <si>
    <t>Oficina de esportes ministrada para adolescentes, referente a 21 horas/aula.</t>
  </si>
  <si>
    <t>Oficina de equitação ofertada para adolescentes.</t>
  </si>
  <si>
    <t>Serviços de serralheria para adequação da nova unidade socioeducativa.</t>
  </si>
  <si>
    <t>2024/11</t>
  </si>
  <si>
    <t>Serviço de backup e assistência técnica de relógios de ponto.</t>
  </si>
  <si>
    <t>Tar. agrupadas - ocorrencia 12/04/2024</t>
  </si>
  <si>
    <t>Devolução de valor em razão de cancelamento de viagem.</t>
  </si>
  <si>
    <t>n/a</t>
  </si>
  <si>
    <t>transferência bancária</t>
  </si>
  <si>
    <t>23305/2024</t>
  </si>
  <si>
    <t>Pagamento de verbas rescisórias devidas em virtude do encerramento do contrato de trabalho.</t>
  </si>
  <si>
    <t>JEFFERSON CRISTIANO DE ARAUJO</t>
  </si>
  <si>
    <t>083.890.446-76</t>
  </si>
  <si>
    <t>001.24.20526766-5</t>
  </si>
  <si>
    <t>Reembolso de despesa com alimentação de funcionário em deslocamento.</t>
  </si>
  <si>
    <t>Aquisição de materiais para realização de atividades temáticas de esporte, cultura e lazer para adolescente.</t>
  </si>
  <si>
    <t>DISTRIBUIDORA TRIANGULO LT</t>
  </si>
  <si>
    <t>17.498.163/0001-49</t>
  </si>
  <si>
    <t xml:space="preserve">PAPELARIA PAMPULHA        </t>
  </si>
  <si>
    <t>35.417.882/0001-70</t>
  </si>
  <si>
    <t>Tar. agrupadas - ocorrencia 15/04/2024</t>
  </si>
  <si>
    <t>PIX REJEITADO referente à oficina de artesanato para adolescentes, referente a 24h/a, para as casas de Juiz de Fora, pago nesta mesma data.</t>
  </si>
  <si>
    <t>Oficina de reforço escolar ministrada para adolescentes, referente a 18 horas/aula.</t>
  </si>
  <si>
    <t xml:space="preserve">NAYARA G GUIMARAES        </t>
  </si>
  <si>
    <t>103.365.176-10</t>
  </si>
  <si>
    <t>Reserva de hospedagem para contrarreferenciamento de adolescente desligado.</t>
  </si>
  <si>
    <t xml:space="preserve">HOTEL MERIDIONAL          </t>
  </si>
  <si>
    <t>34.207.699/0001-87</t>
  </si>
  <si>
    <t>Aquisição de materiais para oficina de horta.</t>
  </si>
  <si>
    <t xml:space="preserve">LAGES E LOPES LTDA                    </t>
  </si>
  <si>
    <t>07.126.730/0005-06</t>
  </si>
  <si>
    <t>Serviço terceirizado de administração de linhas de telefonia móvel.</t>
  </si>
  <si>
    <t>2024-41</t>
  </si>
  <si>
    <t>Recolhimento de Imposto de Renda Retido na Fonte IRRF sobre aluguéis pagos a pessoas físicas.</t>
  </si>
  <si>
    <t>2024-42</t>
  </si>
  <si>
    <t xml:space="preserve">BRASIL GERAIS INDUSTRIA E COME        </t>
  </si>
  <si>
    <t>2024-44</t>
  </si>
  <si>
    <t>2024-43</t>
  </si>
  <si>
    <t>Aquisição de materiais de construção diversos para adequação do imóvel da nova unidade socioeducativa.</t>
  </si>
  <si>
    <t xml:space="preserve">Vinicius Andrade de Lima  </t>
  </si>
  <si>
    <t>075.499.966-10</t>
  </si>
  <si>
    <t>Oficina de artesanato ministrada para adolescentes, referente a 24h/a, para as casas de Juiz de Fora.</t>
  </si>
  <si>
    <t>Pagamento de abastecimento de veículo vinculado às atividades administrativas da área meio.</t>
  </si>
  <si>
    <t xml:space="preserve">DROGARIA NUNES LTDA       </t>
  </si>
  <si>
    <t>24.233.291/0001-26</t>
  </si>
  <si>
    <t>Tar. agrupadas - ocorrencia 16/04/2024</t>
  </si>
  <si>
    <t>Capacitação interna de defesa pessoal para funcionários.</t>
  </si>
  <si>
    <t xml:space="preserve">LUIZ A S 06512937660      </t>
  </si>
  <si>
    <t>23.513.440/0001-48</t>
  </si>
  <si>
    <t>Concessão de diária a familiar de adolescente para visita sociofamiliar para despesas com alimentação e deslocamento.</t>
  </si>
  <si>
    <t>Aquisição de material para atividade temática de artes.</t>
  </si>
  <si>
    <t xml:space="preserve">STEPHANIE LORRA           </t>
  </si>
  <si>
    <t>28.690.510/0001-57</t>
  </si>
  <si>
    <t>Locação de imóvel, sob contrato.</t>
  </si>
  <si>
    <t>Recolhimento de FGTS descontado em folha, competência março de 2024</t>
  </si>
  <si>
    <t>012404.030272.5501-6</t>
  </si>
  <si>
    <t>11873/1</t>
  </si>
  <si>
    <t>Tar. agrupadas - ocorrencia 17/04/2024</t>
  </si>
  <si>
    <t>CLOVIS GONÇALVES DA SILVA JUNIOR</t>
  </si>
  <si>
    <t>085.317.926-30</t>
  </si>
  <si>
    <t>Serviço de desentupimento de tubulação de escoamento da rede de esgoto da unidade.</t>
  </si>
  <si>
    <t xml:space="preserve">SUELLEN CRISTINA LEAL THOME -         </t>
  </si>
  <si>
    <t>14.873.849/0004-27</t>
  </si>
  <si>
    <t>945/2024-1</t>
  </si>
  <si>
    <t>Reserva de hospedagem para três funcionários da área meio em deslocamento com duração de 2 dias.</t>
  </si>
  <si>
    <t xml:space="preserve">COMFORT STYLES EMPREEDIMENTOS         </t>
  </si>
  <si>
    <t>Aquisição de capas impermeáveis para travesseiros e colchões.</t>
  </si>
  <si>
    <t>MIRANDA COLCHÕES</t>
  </si>
  <si>
    <t>03.802.551/0001-67</t>
  </si>
  <si>
    <t>Reserva de hospedagem para funcionários de Belo Horizonte em deslocamento com duração de dois dias para Ipatinga.</t>
  </si>
  <si>
    <t xml:space="preserve">HOTEL PANORAMA ECONOMIC LTDA          </t>
  </si>
  <si>
    <t>27.066.238/0001-76</t>
  </si>
  <si>
    <t>Taxa para renovação de alvará de licença sanitária.</t>
  </si>
  <si>
    <t xml:space="preserve">PREF MUN PATOS DE MINAS               </t>
  </si>
  <si>
    <t>18.602.011/0001-07</t>
  </si>
  <si>
    <t>Impressão de banners, black drop e convites para exposição cultural.</t>
  </si>
  <si>
    <t xml:space="preserve">SERGIO LOPES SANTOS       </t>
  </si>
  <si>
    <t>43.871.434/0001-70</t>
  </si>
  <si>
    <t>Serviço de assessoria e consultoria econômico/financeira terceirizado.</t>
  </si>
  <si>
    <t>Tar. agrupadas - ocorrencia 18/04/2024</t>
  </si>
  <si>
    <t>Estorno de passagem de transporte rodoviário para adolescente ou familiar, com vistas à relação de visita de reinserção sociofamiliar, relativo a 22/04/2024 .</t>
  </si>
  <si>
    <t>Estorno de passagem de transporte rodoviário para adolescente ou familiar, com vistas à relação de visita de reinserção sociofamiliar, relativo a 12/04/2024 .</t>
  </si>
  <si>
    <t xml:space="preserve">VANESSA RIBEIRO MOTA      </t>
  </si>
  <si>
    <t>039.932.156-05</t>
  </si>
  <si>
    <t xml:space="preserve">MARCELLA FIUZA RIBEIRO    </t>
  </si>
  <si>
    <t>122.680.616-39</t>
  </si>
  <si>
    <t xml:space="preserve">EMPR GONTIJO DE TRAN LTD  </t>
  </si>
  <si>
    <t>54/24</t>
  </si>
  <si>
    <t>Reserva de hospedagem para funcionários em deslocamento com duração de três dias.</t>
  </si>
  <si>
    <t>2024/1788</t>
  </si>
  <si>
    <t>Aquisição de gás GLP para atividades da área temática profissionalização.</t>
  </si>
  <si>
    <t xml:space="preserve">LARA ABREU NASCIMENTO 11896372        </t>
  </si>
  <si>
    <t>21.117.107/0001-94</t>
  </si>
  <si>
    <t>Aquisição de materiais esportivos para desenvolvimento de oficinas de esporte e lazer nas casas de Juiz de Fora.</t>
  </si>
  <si>
    <t>20669.831/1</t>
  </si>
  <si>
    <t>Aquisição de materiais esportivos para desenvolvimento de oficinas de esporte e lazer nas casas de Belo Horizonte.</t>
  </si>
  <si>
    <t>20672.247/1</t>
  </si>
  <si>
    <t>Pagamento de abastecimendo de veículo para transporte de adolescentes e atividades administrativas das casas de Belo Horizonte.</t>
  </si>
  <si>
    <t>001.24.22577950-5</t>
  </si>
  <si>
    <t>001.24.21210163-7</t>
  </si>
  <si>
    <t>Aquisição de nobreak e computador para atividades administrativas.</t>
  </si>
  <si>
    <t>Aquisição de equipamento para implantação da central de monitoramento CFTV da nova unidade socioeducativa.</t>
  </si>
  <si>
    <t>20669.317/1</t>
  </si>
  <si>
    <t>001.24.22841635-7</t>
  </si>
  <si>
    <t>001.24.23319474-0</t>
  </si>
  <si>
    <t>Benefício sindical previsto em ACT, valor relativo a dependentes, descontado em folha.</t>
  </si>
  <si>
    <t>5873191-1</t>
  </si>
  <si>
    <t>1485/1</t>
  </si>
  <si>
    <t>Reembolso de despesa realizada por funcionário em deslocamento com combustível.</t>
  </si>
  <si>
    <t>Aquisição de vale transporte social para uso dos adolescentes em cumprimento de MSE em Juiz de Fora, em atividades externas e visitas de resinserção social.</t>
  </si>
  <si>
    <t xml:space="preserve">CINTURB                   </t>
  </si>
  <si>
    <t>Serviço de limpeza e manutenção em ar condicionado</t>
  </si>
  <si>
    <t xml:space="preserve">REFRIGERACAO VIEIRA LTDA - ME         </t>
  </si>
  <si>
    <t>02.313.012/0001-00</t>
  </si>
  <si>
    <t>Aquisição de materiais esportivos para o desenvolvimento de oficinas e atividades de lazer.</t>
  </si>
  <si>
    <t>20666.769/1</t>
  </si>
  <si>
    <t>20664.871/1</t>
  </si>
  <si>
    <t>20666.928/1</t>
  </si>
  <si>
    <t>Concessão de diária para funcionário em deslocamento.</t>
  </si>
  <si>
    <t>Tar. agrupadas - ocorrencia 19/04/2024</t>
  </si>
  <si>
    <t>Conforme justificativa, foi realizado pagamento de rescisão trabalhista na conta do CG indevidamente em 07/02/2024, sendo o valor devolvido na referida conta nesta data.</t>
  </si>
  <si>
    <t>Concessão de diária para coordenador técnico em deslocamento com duração de 2 dias, saindo de Juiz de Fora.</t>
  </si>
  <si>
    <t>Pagamento de verbas rescisórias devidas em razão de encerramento de contrato de trabalho.</t>
  </si>
  <si>
    <t>NAGELA NOEMIA DE SOUZA ALCANTARA</t>
  </si>
  <si>
    <t>041.311.172-58</t>
  </si>
  <si>
    <t>Pagamento de abastecimento de veículos para transporte de adolescentes e atividades administrativas  das casas de Juiz de Fora e área meio.</t>
  </si>
  <si>
    <t>Aquisição de materiais para atendimento de normas técnicas e concessão de Alvará do Corpo de Bombeiros AVCB.</t>
  </si>
  <si>
    <t xml:space="preserve">SEGURANCA RECARGAS EXTINT LTDA        </t>
  </si>
  <si>
    <t>31.019.083/0001-94</t>
  </si>
  <si>
    <t>20.605.424/0001-97</t>
  </si>
  <si>
    <t>033-137407087-01-8</t>
  </si>
  <si>
    <t>001.24.22702865-5</t>
  </si>
  <si>
    <t>001.24.22503370-8</t>
  </si>
  <si>
    <t xml:space="preserve">AGUAS VALADARES                       </t>
  </si>
  <si>
    <t>53.667.104/0001-10</t>
  </si>
  <si>
    <t>Aquisição de carimbo e refil para as unidades e área meio.</t>
  </si>
  <si>
    <t>GLADSTON DA SILVA RAMOS 07</t>
  </si>
  <si>
    <t>44.850.663/0001-70</t>
  </si>
  <si>
    <t>Reserva de hospedagem para funcionários da área meio e conselho administrativo em deslocamento.</t>
  </si>
  <si>
    <t xml:space="preserve">SAN DIEGO MID             </t>
  </si>
  <si>
    <t>2024/3114</t>
  </si>
  <si>
    <t>Aquisição de materiais esportivos para desenvolvimento de oficina e atividades de lazer.</t>
  </si>
  <si>
    <t>20675.329/1</t>
  </si>
  <si>
    <t xml:space="preserve">CASTRO E FILHOS LTDA                  </t>
  </si>
  <si>
    <t>Tar. agrupadas - ocorrencia 22/04/2024</t>
  </si>
  <si>
    <t>Serviço de locação de 2 veículos.</t>
  </si>
  <si>
    <t>Reserva de hospedagem para coordenador em deslocamento com duração de 3 dias.</t>
  </si>
  <si>
    <t>Reserva de hospedagem para funcionário em deslocamento com duração de dois dias.</t>
  </si>
  <si>
    <t>COMFORT STYLES EMPREEDIMENTOS HOTELEIR</t>
  </si>
  <si>
    <t>Aquisição de materiais esportivos para desenvolvimento de oficinas e atividades de lazer.</t>
  </si>
  <si>
    <t>20683.401/1</t>
  </si>
  <si>
    <t>20682.605/1</t>
  </si>
  <si>
    <t>Aquisição de material para manutenção do espaço destinado a atividades.</t>
  </si>
  <si>
    <t xml:space="preserve">AVENIDA TINTAS LTDA-EPP               </t>
  </si>
  <si>
    <t>05.326.514/0001-55</t>
  </si>
  <si>
    <t>Reembolso de despesas com pedágio custeadas por funcionário em deslocamento a pedido da OS.</t>
  </si>
  <si>
    <t>Tar. agrupadas - ocorrencia 23/04/2024</t>
  </si>
  <si>
    <t>Estorno de material adquirido e não entregue pelo vendedor.</t>
  </si>
  <si>
    <t>PIX DEVOLVIDO em razão do valor.</t>
  </si>
  <si>
    <t>Pagamento de abastecimento de veículo para transporte de adolescente e atividades administrativas.</t>
  </si>
  <si>
    <t>104425-0</t>
  </si>
  <si>
    <t>104405-0</t>
  </si>
  <si>
    <t>Aquisição de materiais necessários ao regular atendimento das atividades.</t>
  </si>
  <si>
    <t>20687.661/1</t>
  </si>
  <si>
    <t>Aquisição de equipamentos para atividades vinculadas ao desenvolvimento de oficinas de esporte e lazer.</t>
  </si>
  <si>
    <t>20687.664/1</t>
  </si>
  <si>
    <t>20687.662/1</t>
  </si>
  <si>
    <t>Aquisição de materiais para o regular atendimento das atividades</t>
  </si>
  <si>
    <t>20687.663/1</t>
  </si>
  <si>
    <t>20687.660/1</t>
  </si>
  <si>
    <t>Compra estornada de material para adequação da estrutura do imóvel, paga em valor indevido.</t>
  </si>
  <si>
    <t>CART.REG.CIVIL PESSOAS JUR</t>
  </si>
  <si>
    <t>25.568.072/0001-60</t>
  </si>
  <si>
    <t>Aquisição de telhas para adequação da estrutura do imóvel da nova unidade socioeducativa.</t>
  </si>
  <si>
    <t>Aquisição de materiais diversos para desevolvimento de oficina de profissionalização.</t>
  </si>
  <si>
    <t>DANIEL LUIZ DE ARAUJO CORR</t>
  </si>
  <si>
    <t>54.122.665/0001-05</t>
  </si>
  <si>
    <t>Tar. agrupadas - ocorrencia 24/04/2024</t>
  </si>
  <si>
    <t>Pagamento referente à realização de exames/atestado de saúde ocupacional.</t>
  </si>
  <si>
    <t xml:space="preserve">PREVTRATO MEDICINA DO TRABALHO LTDA   </t>
  </si>
  <si>
    <t>180/2024</t>
  </si>
  <si>
    <t>20693.155/1</t>
  </si>
  <si>
    <t>20697.719/1</t>
  </si>
  <si>
    <t>Aquisição de ferragens e materiais de serralheria para adequação do imóvel da nova unidade socioeducativa.</t>
  </si>
  <si>
    <t>20694.192/1</t>
  </si>
  <si>
    <t>20694.193/1</t>
  </si>
  <si>
    <t>20694.194/1</t>
  </si>
  <si>
    <t>20693.067/1</t>
  </si>
  <si>
    <t xml:space="preserve">L.C.F. IMOVEIS LTDA - ME              </t>
  </si>
  <si>
    <t>03.552.255/0001-55</t>
  </si>
  <si>
    <t>Aquisição de ferragem para adequação do imóvel da nova unidade socioeducativa.</t>
  </si>
  <si>
    <t>Serviço de limpeza do imóvel após as obras para inauguração da nova unidade socioeducativa.</t>
  </si>
  <si>
    <t>PATRIC RODRIGO BANDEIRA LE</t>
  </si>
  <si>
    <t>49.192.832/0001-46</t>
  </si>
  <si>
    <t>2024/14</t>
  </si>
  <si>
    <t>Tar. agrupadas - ocorrencia 25/04/2024</t>
  </si>
  <si>
    <t>Estorno de pagamento de reajuste de salário por ACT realizado indevidamente na conta do CG 10/23, de competência do Termo de Colaboração 931/2018.</t>
  </si>
  <si>
    <t>Reembolso de despesa com passagem rodoviária adquirida para adolescente desligado, paga por Diretor Geral de Unidade.</t>
  </si>
  <si>
    <t xml:space="preserve">JOSE PINTO DE SOUZA       </t>
  </si>
  <si>
    <t>322.447.976-00</t>
  </si>
  <si>
    <t>100006470382 / 3433911</t>
  </si>
  <si>
    <t>Serviço de manutenção e revitalização da estrutura do imóvel.</t>
  </si>
  <si>
    <t>20700.216/1</t>
  </si>
  <si>
    <t>Aquisição de materiais para o desenvolvimento de atividades temáticas com adolescentes.</t>
  </si>
  <si>
    <t>20700.218/1</t>
  </si>
  <si>
    <t>20700.215/1</t>
  </si>
  <si>
    <t>Aquisição de materiais e equipamentos necessários para o desenvolvimento de atividades para adolescentes.</t>
  </si>
  <si>
    <t>20700.221/1</t>
  </si>
  <si>
    <t>20700.217/1</t>
  </si>
  <si>
    <t>Aquisição de equipamentos diversos de segurança e conservação.</t>
  </si>
  <si>
    <t>20700.219/1</t>
  </si>
  <si>
    <t>Pagamento de despesa acessória de contrato de locação imobiliária.</t>
  </si>
  <si>
    <t>6551/01</t>
  </si>
  <si>
    <t>6820/01</t>
  </si>
  <si>
    <t>6895/01</t>
  </si>
  <si>
    <t>6552/01</t>
  </si>
  <si>
    <t>6550/01</t>
  </si>
  <si>
    <t xml:space="preserve">UNIVERSO ELETRICO LTDA                </t>
  </si>
  <si>
    <t>299486-1</t>
  </si>
  <si>
    <t>Aquisição de equipamentos necessários ao regular atendimento das atividades da unidade socioeducativa.</t>
  </si>
  <si>
    <t>20703.085/1</t>
  </si>
  <si>
    <t>20703.082/1</t>
  </si>
  <si>
    <t>Aquisição de materiais para o desenvolvimento de atividades temáticas.</t>
  </si>
  <si>
    <t>20703.084/1</t>
  </si>
  <si>
    <t>20703.083/1</t>
  </si>
  <si>
    <t>Aquisição de material esportivo para o desenvolvimento de oficina e atividades de lazer.</t>
  </si>
  <si>
    <t>20711.058/1</t>
  </si>
  <si>
    <t>94608/01</t>
  </si>
  <si>
    <t>95089/01</t>
  </si>
  <si>
    <t>94609/01</t>
  </si>
  <si>
    <t>Aquisição de luvas e toucas descartáveis para uso no desenvolvimento de atividades com adolescentes.</t>
  </si>
  <si>
    <t xml:space="preserve">CODIPA EMBALAGENS                     </t>
  </si>
  <si>
    <t>09.041.181/0001-79</t>
  </si>
  <si>
    <t>Pagamento de multa Decreto ISS - 2857/2012</t>
  </si>
  <si>
    <t>Serviço de limpeza e dedetização da unidade</t>
  </si>
  <si>
    <t xml:space="preserve">MARCIEUDER MARCILIO FERNANDES         </t>
  </si>
  <si>
    <t>21.648.903/0001-53</t>
  </si>
  <si>
    <t>Gasto com transporte de bens móveis e objetos da unidade de internação Justinópolis para a casa Venda Nova.</t>
  </si>
  <si>
    <t>16/04/204</t>
  </si>
  <si>
    <t>Serviço terceirizado de consultoria em Gestão Empresarial.</t>
  </si>
  <si>
    <t>PAIVA E FERNANDES CONSULTO</t>
  </si>
  <si>
    <t>33.726.652/0001-67</t>
  </si>
  <si>
    <t>20693.653/1</t>
  </si>
  <si>
    <t>20694.705/1</t>
  </si>
  <si>
    <t>20694.706/1</t>
  </si>
  <si>
    <t>20694.707/1</t>
  </si>
  <si>
    <t>20694.704/1</t>
  </si>
  <si>
    <t>Tar. agrupadas - ocorrencia 26/04/2024</t>
  </si>
  <si>
    <t>Reembolso de despesa com pedágio custeada por fucnionário em deslocamento.</t>
  </si>
  <si>
    <t>Fornecimento de lanches para realização de evento.</t>
  </si>
  <si>
    <t xml:space="preserve">FABIANO 09622886671       </t>
  </si>
  <si>
    <t>Oficina de decoupagem ministrada para adolescentes das casas de Juiz de Fora, referente a 24 h/a</t>
  </si>
  <si>
    <t>Locação de imóvel, sob contrato, com incidência de IPTU e parcela de seguro fiança locatícia.</t>
  </si>
  <si>
    <t>884292/135211</t>
  </si>
  <si>
    <t>Locação de imóve, sob contrato.</t>
  </si>
  <si>
    <t>Serviço de desintetização e limpeza de caixa d'água</t>
  </si>
  <si>
    <t xml:space="preserve">JB AMBIENTAL LTDA                     </t>
  </si>
  <si>
    <t>47.332.353/0001-52</t>
  </si>
  <si>
    <t>Aquisição de gás GLP para atividades e rotina diária da unidade.</t>
  </si>
  <si>
    <t xml:space="preserve">A TEMGAS TRANSPORTE E COMERCIO        </t>
  </si>
  <si>
    <t>03.067.327/0001-79</t>
  </si>
  <si>
    <t>Oficina de reforço escolar ministrada para adolescentes, referente a 10 horas/aula.</t>
  </si>
  <si>
    <t>GLAUCIA CRISTINA</t>
  </si>
  <si>
    <t>54.146.374/0001-49</t>
  </si>
  <si>
    <t>Taxa de engenharia de trânsito/ requerimento de diretrizes viárias.</t>
  </si>
  <si>
    <t>TRANSCON</t>
  </si>
  <si>
    <t>08.435.854/0001-02</t>
  </si>
  <si>
    <t>Curso de confecção de ovos de páscoa</t>
  </si>
  <si>
    <t>YURI GABRIEL ANTENOR GOMES</t>
  </si>
  <si>
    <t>44.818.566/0001-09</t>
  </si>
  <si>
    <t xml:space="preserve">UBERABA EXTINTORES LTDA               </t>
  </si>
  <si>
    <t>28.801.765/0001-40</t>
  </si>
  <si>
    <t>5883898-8</t>
  </si>
  <si>
    <t>5884124-5</t>
  </si>
  <si>
    <t>5884260-8</t>
  </si>
  <si>
    <t>5884065-6</t>
  </si>
  <si>
    <t>5884226-8</t>
  </si>
  <si>
    <t>5883940-2</t>
  </si>
  <si>
    <t>Oficina de artesanato ministrada para adolescentes, referente a 24 h/a</t>
  </si>
  <si>
    <t>Tar. agrupadas - ocorrencia 29/04/2024</t>
  </si>
  <si>
    <t xml:space="preserve">                                      </t>
  </si>
  <si>
    <t>23/02/2024</t>
  </si>
  <si>
    <t>Valor dos rendimentos da conta de reserva de recursos, conforme extrato bancário.</t>
  </si>
  <si>
    <t>19/03/2024</t>
  </si>
  <si>
    <t>DECLARAÇÃO DO DIRIGENTE DA OS</t>
  </si>
  <si>
    <t>__________________________________</t>
  </si>
  <si>
    <t>Fernando Rinco Rocha</t>
  </si>
  <si>
    <t>Presidente</t>
  </si>
  <si>
    <t>Juiz de Fora, 08 de maio de 2024.</t>
  </si>
  <si>
    <t>Despesa relativa à folha salarial, competência dezembro/2023. Inclui: Contribuição Previdenciária do Empregador, Contribuições Patronais de Terceiros (INCRA, SENAC, SESC, SEBRAE, SALÁRIO EDUCAÇÃO) e Risco Ambiental)</t>
  </si>
  <si>
    <t>Despesa relativa à folha salarial, competência dezembro/2023. Inclui: Contribuição Previdenciária descontada dos empregados</t>
  </si>
  <si>
    <t>Despesa relativa à folha salarial, competência dezembro/2023. Inclui: Imposto de Renda Retido na Fonte sobre salários.</t>
  </si>
  <si>
    <t>Despesa relativa à folha salarial, competência dezembro/2023. Inclui: Imposto de Renda Retido na Fonte sobre aluguéis.</t>
  </si>
  <si>
    <t>Despesa relativa à folha salarial, competência dezembro/2023. Inclui: Imposto sobre serviços descontado em Notas Fiscais, recolhidos pelo tomador do serviço.</t>
  </si>
  <si>
    <t>Despesa relativa à folha salarial, competência dezembro/2023. Inclui: PIS sobre salários.</t>
  </si>
  <si>
    <t>Rendimentos apurados em extratos para transferência para Reserva de Recursos.</t>
  </si>
  <si>
    <t/>
  </si>
  <si>
    <t>Rendimento apurado em conta para transferência pra Reserva, conforme Decreto.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</si>
</sst>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_(* #,##0.00_);_(* \(#,##0.00\);_(* &quot;-&quot;??_);_(@_)"/>
    <numFmt numFmtId="165" formatCode="mmm/yyyy"/>
    <numFmt numFmtId="166" formatCode="&quot;R$&quot;\ #,##0.00"/>
    <numFmt numFmtId="167" formatCode="dd/mm/yy"/>
    <numFmt numFmtId="168" formatCode="_-* #,##0.00_-;\-* #,##0.00_-;_-* &quot;-&quot;??_-;_-@"/>
    <numFmt numFmtId="169" formatCode="d/m"/>
  </numFmts>
  <fonts count="31" x14ac:knownFonts="1">
    <font>
      <sz val="10"/>
      <color rgb="FF000000"/>
      <name val="Arial"/>
      <scheme val="minor"/>
    </font>
    <font>
      <b/>
      <sz val="17"/>
      <color theme="1"/>
      <name val="Arial"/>
      <family val="2"/>
    </font>
    <font>
      <sz val="10"/>
      <color theme="1"/>
      <name val="Arial"/>
      <family val="2"/>
    </font>
    <font>
      <sz val="12"/>
      <color theme="1"/>
      <name val="Arial"/>
      <family val="2"/>
    </font>
    <font>
      <b/>
      <sz val="16"/>
      <color theme="1"/>
      <name val="Arial"/>
      <family val="2"/>
    </font>
    <font>
      <b/>
      <sz val="14"/>
      <color theme="1"/>
      <name val="Arial"/>
      <family val="2"/>
    </font>
    <font>
      <b/>
      <sz val="12"/>
      <color theme="1"/>
      <name val="Arial"/>
      <family val="2"/>
    </font>
    <font>
      <sz val="10"/>
      <name val="Arial"/>
      <family val="2"/>
    </font>
    <font>
      <b/>
      <sz val="11"/>
      <color theme="1"/>
      <name val="Arial"/>
      <family val="2"/>
    </font>
    <font>
      <sz val="11"/>
      <color theme="1"/>
      <name val="Arial"/>
      <family val="2"/>
    </font>
    <font>
      <b/>
      <sz val="10"/>
      <color theme="1"/>
      <name val="Arial"/>
      <family val="2"/>
    </font>
    <font>
      <sz val="10"/>
      <color theme="1"/>
      <name val="Times New Roman"/>
      <family val="1"/>
    </font>
    <font>
      <b/>
      <sz val="8"/>
      <color theme="1"/>
      <name val="Arial"/>
      <family val="2"/>
    </font>
    <font>
      <sz val="8"/>
      <color theme="1"/>
      <name val="Arial"/>
      <family val="2"/>
    </font>
    <font>
      <b/>
      <sz val="7"/>
      <color theme="1"/>
      <name val="Arial"/>
      <family val="2"/>
    </font>
    <font>
      <sz val="7"/>
      <color theme="1"/>
      <name val="Arial"/>
      <family val="2"/>
    </font>
    <font>
      <b/>
      <i/>
      <sz val="8"/>
      <color theme="1"/>
      <name val="Arial"/>
      <family val="2"/>
    </font>
    <font>
      <b/>
      <sz val="9"/>
      <color theme="1"/>
      <name val="Arial"/>
      <family val="2"/>
    </font>
    <font>
      <sz val="9"/>
      <color theme="1"/>
      <name val="Arial"/>
      <family val="2"/>
    </font>
    <font>
      <sz val="9"/>
      <color rgb="FFFF0000"/>
      <name val="Arial"/>
      <family val="2"/>
    </font>
    <font>
      <b/>
      <sz val="10"/>
      <color theme="1"/>
      <name val="Times New Roman"/>
      <family val="1"/>
    </font>
    <font>
      <sz val="10"/>
      <color theme="0"/>
      <name val="Arial Narrow"/>
      <family val="2"/>
    </font>
    <font>
      <sz val="10"/>
      <color theme="1"/>
      <name val="Arial Narrow"/>
      <family val="2"/>
    </font>
    <font>
      <sz val="10"/>
      <color rgb="FFFF0000"/>
      <name val="Arial"/>
      <family val="2"/>
    </font>
    <font>
      <b/>
      <u/>
      <sz val="14"/>
      <color theme="1"/>
      <name val="Arial"/>
      <family val="2"/>
    </font>
    <font>
      <b/>
      <u/>
      <sz val="10"/>
      <color theme="1"/>
      <name val="Arial"/>
      <family val="2"/>
    </font>
    <font>
      <sz val="11"/>
      <color rgb="FFFF0000"/>
      <name val="Arial"/>
      <family val="2"/>
    </font>
    <font>
      <sz val="9"/>
      <color theme="1"/>
      <name val="Arial"/>
      <family val="2"/>
    </font>
    <font>
      <sz val="9"/>
      <name val="Arial"/>
      <family val="2"/>
    </font>
    <font>
      <sz val="9"/>
      <color theme="1"/>
      <name val="Calibri"/>
      <family val="2"/>
    </font>
    <font>
      <sz val="10"/>
      <color rgb="FF000000"/>
      <name val="Arial"/>
      <family val="2"/>
    </font>
  </fonts>
  <fills count="8">
    <fill>
      <patternFill patternType="none"/>
    </fill>
    <fill>
      <patternFill patternType="gray125"/>
    </fill>
    <fill>
      <patternFill patternType="solid">
        <fgColor theme="0"/>
        <bgColor theme="0"/>
      </patternFill>
    </fill>
    <fill>
      <patternFill patternType="solid">
        <fgColor rgb="FFFFFFFF"/>
        <bgColor rgb="FFFFFFFF"/>
      </patternFill>
    </fill>
    <fill>
      <patternFill patternType="solid">
        <fgColor rgb="FFBFBFBF"/>
        <bgColor rgb="FFBFBFBF"/>
      </patternFill>
    </fill>
    <fill>
      <patternFill patternType="solid">
        <fgColor rgb="FFD8D8D8"/>
        <bgColor rgb="FFD8D8D8"/>
      </patternFill>
    </fill>
    <fill>
      <patternFill patternType="solid">
        <fgColor rgb="FFF2F2F2"/>
        <bgColor rgb="FFF2F2F2"/>
      </patternFill>
    </fill>
    <fill>
      <patternFill patternType="solid">
        <fgColor theme="0"/>
        <bgColor rgb="FFFF0000"/>
      </patternFill>
    </fill>
  </fills>
  <borders count="69">
    <border>
      <left/>
      <right/>
      <top/>
      <bottom/>
      <diagonal/>
    </border>
    <border>
      <left/>
      <right/>
      <top/>
      <bottom/>
      <diagonal/>
    </border>
    <border>
      <left/>
      <right/>
      <top style="thin">
        <color rgb="FF000000"/>
      </top>
      <bottom style="thin">
        <color rgb="FF000000"/>
      </bottom>
      <diagonal/>
    </border>
    <border>
      <left/>
      <right/>
      <top/>
      <bottom/>
      <diagonal/>
    </border>
    <border>
      <left/>
      <right/>
      <top/>
      <bottom/>
      <diagonal/>
    </border>
    <border>
      <left/>
      <right/>
      <top/>
      <bottom/>
      <diagonal/>
    </border>
    <border>
      <left/>
      <right/>
      <top style="double">
        <color rgb="FF000000"/>
      </top>
      <bottom/>
      <diagonal/>
    </border>
    <border>
      <left/>
      <right/>
      <top style="double">
        <color rgb="FF000000"/>
      </top>
      <bottom style="double">
        <color rgb="FF000000"/>
      </bottom>
      <diagonal/>
    </border>
    <border>
      <left/>
      <right/>
      <top/>
      <bottom style="double">
        <color rgb="FF000000"/>
      </bottom>
      <diagonal/>
    </border>
    <border>
      <left/>
      <right/>
      <top style="double">
        <color rgb="FF000000"/>
      </top>
      <bottom style="double">
        <color rgb="FF000000"/>
      </bottom>
      <diagonal/>
    </border>
    <border>
      <left/>
      <right/>
      <top style="double">
        <color rgb="FF000000"/>
      </top>
      <bottom style="double">
        <color rgb="FF000000"/>
      </bottom>
      <diagonal/>
    </border>
    <border>
      <left/>
      <right/>
      <top style="double">
        <color rgb="FF000000"/>
      </top>
      <bottom style="double">
        <color rgb="FF000000"/>
      </bottom>
      <diagonal/>
    </border>
    <border>
      <left/>
      <right/>
      <top style="double">
        <color rgb="FF000000"/>
      </top>
      <bottom/>
      <diagonal/>
    </border>
    <border>
      <left/>
      <right/>
      <top style="double">
        <color rgb="FF000000"/>
      </top>
      <bottom/>
      <diagonal/>
    </border>
    <border>
      <left/>
      <right/>
      <top style="double">
        <color rgb="FF000000"/>
      </top>
      <bottom/>
      <diagonal/>
    </border>
    <border>
      <left/>
      <right/>
      <top style="double">
        <color rgb="FF000000"/>
      </top>
      <bottom style="thin">
        <color rgb="FF000000"/>
      </bottom>
      <diagonal/>
    </border>
    <border>
      <left/>
      <right/>
      <top style="thin">
        <color rgb="FF000000"/>
      </top>
      <bottom/>
      <diagonal/>
    </border>
    <border>
      <left/>
      <right/>
      <top style="thin">
        <color rgb="FF000000"/>
      </top>
      <bottom style="double">
        <color rgb="FF000000"/>
      </bottom>
      <diagonal/>
    </border>
    <border>
      <left/>
      <right/>
      <top/>
      <bottom style="medium">
        <color rgb="FF000000"/>
      </bottom>
      <diagonal/>
    </border>
    <border>
      <left/>
      <right/>
      <top/>
      <bottom style="medium">
        <color rgb="FF000000"/>
      </bottom>
      <diagonal/>
    </border>
    <border>
      <left/>
      <right/>
      <top/>
      <bottom style="medium">
        <color rgb="FF000000"/>
      </bottom>
      <diagonal/>
    </border>
    <border>
      <left/>
      <right/>
      <top style="medium">
        <color rgb="FF000000"/>
      </top>
      <bottom style="medium">
        <color rgb="FF000000"/>
      </bottom>
      <diagonal/>
    </border>
    <border>
      <left/>
      <right/>
      <top style="medium">
        <color rgb="FF000000"/>
      </top>
      <bottom/>
      <diagonal/>
    </border>
    <border>
      <left/>
      <right/>
      <top style="medium">
        <color rgb="FF000000"/>
      </top>
      <bottom/>
      <diagonal/>
    </border>
    <border>
      <left/>
      <right/>
      <top style="medium">
        <color rgb="FF000000"/>
      </top>
      <bottom/>
      <diagonal/>
    </border>
    <border>
      <left/>
      <right/>
      <top style="medium">
        <color rgb="FF000000"/>
      </top>
      <bottom/>
      <diagonal/>
    </border>
    <border>
      <left/>
      <right/>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right/>
      <top/>
      <bottom style="medium">
        <color rgb="FF000000"/>
      </bottom>
      <diagonal/>
    </border>
    <border>
      <left/>
      <right/>
      <top style="thin">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style="dotted">
        <color rgb="FF000000"/>
      </left>
      <right style="thin">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right style="thin">
        <color rgb="FF000000"/>
      </right>
      <top style="medium">
        <color rgb="FF000000"/>
      </top>
      <bottom/>
      <diagonal/>
    </border>
    <border>
      <left style="dotted">
        <color rgb="FF000000"/>
      </left>
      <right style="thin">
        <color rgb="FF000000"/>
      </right>
      <top/>
      <bottom/>
      <diagonal/>
    </border>
    <border>
      <left style="thin">
        <color rgb="FF000000"/>
      </left>
      <right/>
      <top style="medium">
        <color rgb="FF000000"/>
      </top>
      <bottom/>
      <diagonal/>
    </border>
    <border>
      <left/>
      <right style="thin">
        <color rgb="FF000000"/>
      </right>
      <top/>
      <bottom/>
      <diagonal/>
    </border>
    <border>
      <left style="thin">
        <color rgb="FF000000"/>
      </left>
      <right style="thin">
        <color rgb="FF000000"/>
      </right>
      <top/>
      <bottom/>
      <diagonal/>
    </border>
    <border>
      <left style="thin">
        <color rgb="FF000000"/>
      </left>
      <right/>
      <top/>
      <bottom/>
      <diagonal/>
    </border>
    <border>
      <left/>
      <right style="thin">
        <color rgb="FF000000"/>
      </right>
      <top/>
      <bottom style="medium">
        <color rgb="FF000000"/>
      </bottom>
      <diagonal/>
    </border>
    <border>
      <left style="thin">
        <color rgb="FF000000"/>
      </left>
      <right/>
      <top/>
      <bottom style="medium">
        <color rgb="FF000000"/>
      </bottom>
      <diagonal/>
    </border>
    <border>
      <left style="thin">
        <color rgb="FF000000"/>
      </left>
      <right style="thin">
        <color rgb="FF000000"/>
      </right>
      <top style="medium">
        <color rgb="FF000000"/>
      </top>
      <bottom style="medium">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style="thin">
        <color rgb="FF000000"/>
      </right>
      <top style="thin">
        <color rgb="FF000000"/>
      </top>
      <bottom style="thin">
        <color rgb="FF000000"/>
      </bottom>
      <diagonal/>
    </border>
    <border>
      <left style="thin">
        <color rgb="FF000000"/>
      </left>
      <right style="hair">
        <color rgb="FF000000"/>
      </right>
      <top/>
      <bottom style="thin">
        <color rgb="FF000000"/>
      </bottom>
      <diagonal/>
    </border>
    <border>
      <left style="hair">
        <color rgb="FF000000"/>
      </left>
      <right style="hair">
        <color rgb="FF000000"/>
      </right>
      <top/>
      <bottom style="thin">
        <color rgb="FF000000"/>
      </bottom>
      <diagonal/>
    </border>
    <border>
      <left style="hair">
        <color rgb="FF000000"/>
      </left>
      <right style="dotted">
        <color rgb="FF000000"/>
      </right>
      <top style="thin">
        <color rgb="FF000000"/>
      </top>
      <bottom style="thin">
        <color rgb="FF000000"/>
      </bottom>
      <diagonal/>
    </border>
    <border>
      <left style="dotted">
        <color rgb="FF000000"/>
      </left>
      <right style="dotted">
        <color rgb="FF000000"/>
      </right>
      <top/>
      <bottom style="thin">
        <color rgb="FF000000"/>
      </bottom>
      <diagonal/>
    </border>
    <border>
      <left/>
      <right style="hair">
        <color rgb="FF000000"/>
      </right>
      <top/>
      <bottom style="thin">
        <color rgb="FF000000"/>
      </bottom>
      <diagonal/>
    </border>
    <border>
      <left style="dotted">
        <color rgb="FF000000"/>
      </left>
      <right style="dotted">
        <color rgb="FF000000"/>
      </right>
      <top style="thin">
        <color rgb="FF000000"/>
      </top>
      <bottom style="thin">
        <color rgb="FF000000"/>
      </bottom>
      <diagonal/>
    </border>
    <border>
      <left style="thin">
        <color rgb="FF000000"/>
      </left>
      <right style="hair">
        <color rgb="FF000000"/>
      </right>
      <top style="thin">
        <color rgb="FF000000"/>
      </top>
      <bottom style="thin">
        <color rgb="FF000000"/>
      </bottom>
      <diagonal/>
    </border>
    <border>
      <left style="hair">
        <color rgb="FF000000"/>
      </left>
      <right style="hair">
        <color rgb="FF000000"/>
      </right>
      <top style="thin">
        <color rgb="FF000000"/>
      </top>
      <bottom style="thin">
        <color rgb="FF000000"/>
      </bottom>
      <diagonal/>
    </border>
    <border>
      <left style="hair">
        <color rgb="FF000000"/>
      </left>
      <right style="hair">
        <color rgb="FF000000"/>
      </right>
      <top/>
      <bottom/>
      <diagonal/>
    </border>
    <border>
      <left/>
      <right style="hair">
        <color rgb="FF000000"/>
      </right>
      <top style="thin">
        <color rgb="FF000000"/>
      </top>
      <bottom style="thin">
        <color rgb="FF000000"/>
      </bottom>
      <diagonal/>
    </border>
    <border>
      <left/>
      <right style="hair">
        <color rgb="FF000000"/>
      </right>
      <top style="thin">
        <color rgb="FF000000"/>
      </top>
      <bottom style="thin">
        <color rgb="FF000000"/>
      </bottom>
      <diagonal/>
    </border>
    <border>
      <left style="hair">
        <color rgb="FF000000"/>
      </left>
      <right/>
      <top style="thin">
        <color rgb="FF000000"/>
      </top>
      <bottom style="thin">
        <color rgb="FF000000"/>
      </bottom>
      <diagonal/>
    </border>
    <border>
      <left/>
      <right style="dotted">
        <color rgb="FF000000"/>
      </right>
      <top style="thin">
        <color rgb="FF000000"/>
      </top>
      <bottom style="thin">
        <color rgb="FF000000"/>
      </bottom>
      <diagonal/>
    </border>
    <border>
      <left style="hair">
        <color rgb="FF000000"/>
      </left>
      <right style="thin">
        <color rgb="FF000000"/>
      </right>
      <top style="thin">
        <color rgb="FF000000"/>
      </top>
      <bottom style="thin">
        <color rgb="FF000000"/>
      </bottom>
      <diagonal/>
    </border>
    <border>
      <left style="hair">
        <color rgb="FF000000"/>
      </left>
      <right/>
      <top style="thin">
        <color rgb="FF000000"/>
      </top>
      <bottom style="thin">
        <color rgb="FF000000"/>
      </bottom>
      <diagonal/>
    </border>
    <border>
      <left style="hair">
        <color rgb="FF000000"/>
      </left>
      <right style="hair">
        <color rgb="FF000000"/>
      </right>
      <top style="medium">
        <color rgb="FF000000"/>
      </top>
      <bottom style="thin">
        <color rgb="FF000000"/>
      </bottom>
      <diagonal/>
    </border>
  </borders>
  <cellStyleXfs count="1">
    <xf numFmtId="0" fontId="0" fillId="0" borderId="0"/>
  </cellStyleXfs>
  <cellXfs count="417">
    <xf numFmtId="0" fontId="0" fillId="0" borderId="0" xfId="0" applyFont="1" applyAlignment="1"/>
    <xf numFmtId="0" fontId="1" fillId="2" borderId="1" xfId="0" applyFont="1" applyFill="1" applyBorder="1" applyAlignment="1">
      <alignment horizontal="center" vertical="center" wrapText="1"/>
    </xf>
    <xf numFmtId="0" fontId="2" fillId="2" borderId="1" xfId="0" applyFont="1" applyFill="1" applyBorder="1"/>
    <xf numFmtId="0" fontId="3" fillId="2" borderId="1" xfId="0" applyFont="1" applyFill="1" applyBorder="1" applyAlignment="1">
      <alignment horizontal="center"/>
    </xf>
    <xf numFmtId="0" fontId="4" fillId="2" borderId="1" xfId="0" applyFont="1" applyFill="1" applyBorder="1" applyAlignment="1">
      <alignment horizontal="center" vertical="center" wrapText="1"/>
    </xf>
    <xf numFmtId="0" fontId="5" fillId="2" borderId="1" xfId="0" applyFont="1" applyFill="1" applyBorder="1" applyAlignment="1">
      <alignment horizontal="center"/>
    </xf>
    <xf numFmtId="14" fontId="5" fillId="2" borderId="1" xfId="0" applyNumberFormat="1" applyFont="1" applyFill="1" applyBorder="1" applyAlignment="1">
      <alignment horizontal="center"/>
    </xf>
    <xf numFmtId="0" fontId="6" fillId="2" borderId="1" xfId="0" applyFont="1" applyFill="1" applyBorder="1"/>
    <xf numFmtId="0" fontId="6" fillId="2" borderId="1" xfId="0" applyFont="1" applyFill="1" applyBorder="1" applyAlignment="1">
      <alignment horizontal="left" vertical="top"/>
    </xf>
    <xf numFmtId="0" fontId="2" fillId="2" borderId="1" xfId="0" applyFont="1" applyFill="1" applyBorder="1" applyAlignment="1">
      <alignment horizontal="left" vertical="top"/>
    </xf>
    <xf numFmtId="0" fontId="6" fillId="2" borderId="2" xfId="0" applyFont="1" applyFill="1" applyBorder="1" applyAlignment="1">
      <alignment horizontal="center" vertical="center"/>
    </xf>
    <xf numFmtId="0" fontId="3" fillId="2" borderId="1" xfId="0" applyFont="1" applyFill="1" applyBorder="1" applyAlignment="1">
      <alignment horizontal="left" vertical="top"/>
    </xf>
    <xf numFmtId="0" fontId="6" fillId="3" borderId="1" xfId="0" applyFont="1" applyFill="1" applyBorder="1" applyAlignment="1">
      <alignment horizontal="center" vertical="center" wrapText="1"/>
    </xf>
    <xf numFmtId="0" fontId="2" fillId="3" borderId="1" xfId="0" applyFont="1" applyFill="1" applyBorder="1"/>
    <xf numFmtId="0" fontId="6" fillId="3" borderId="1" xfId="0" applyFont="1" applyFill="1" applyBorder="1" applyAlignment="1">
      <alignment horizontal="center" vertical="center"/>
    </xf>
    <xf numFmtId="0" fontId="2" fillId="0" borderId="0" xfId="0" applyFont="1" applyAlignment="1">
      <alignment horizontal="left" vertical="center" wrapText="1"/>
    </xf>
    <xf numFmtId="0" fontId="2" fillId="2" borderId="1" xfId="0" applyFont="1" applyFill="1" applyBorder="1" applyAlignment="1">
      <alignment horizontal="left" vertical="center" wrapText="1"/>
    </xf>
    <xf numFmtId="0" fontId="2" fillId="0" borderId="0" xfId="0" applyFont="1"/>
    <xf numFmtId="0" fontId="9" fillId="3" borderId="1" xfId="0" applyFont="1" applyFill="1" applyBorder="1"/>
    <xf numFmtId="0" fontId="8" fillId="4" borderId="6" xfId="0" applyFont="1" applyFill="1" applyBorder="1" applyAlignment="1">
      <alignment horizontal="center" vertical="center"/>
    </xf>
    <xf numFmtId="17" fontId="8" fillId="4" borderId="6" xfId="0" applyNumberFormat="1" applyFont="1" applyFill="1" applyBorder="1" applyAlignment="1">
      <alignment horizontal="right" vertical="center"/>
    </xf>
    <xf numFmtId="0" fontId="8" fillId="3" borderId="1" xfId="0" applyFont="1" applyFill="1" applyBorder="1" applyAlignment="1">
      <alignment horizontal="center" vertical="center"/>
    </xf>
    <xf numFmtId="0" fontId="10" fillId="3" borderId="7" xfId="0" applyFont="1" applyFill="1" applyBorder="1" applyAlignment="1">
      <alignment horizontal="left" vertical="center"/>
    </xf>
    <xf numFmtId="164" fontId="10" fillId="3" borderId="7" xfId="0" applyNumberFormat="1" applyFont="1" applyFill="1" applyBorder="1" applyAlignment="1">
      <alignment horizontal="right" vertical="center"/>
    </xf>
    <xf numFmtId="0" fontId="11" fillId="3" borderId="1" xfId="0" applyFont="1" applyFill="1" applyBorder="1" applyAlignment="1">
      <alignment vertical="center"/>
    </xf>
    <xf numFmtId="164" fontId="11" fillId="3" borderId="1" xfId="0" applyNumberFormat="1" applyFont="1" applyFill="1" applyBorder="1" applyAlignment="1">
      <alignment horizontal="right" vertical="center"/>
    </xf>
    <xf numFmtId="0" fontId="10" fillId="3" borderId="6" xfId="0" applyFont="1" applyFill="1" applyBorder="1" applyAlignment="1">
      <alignment horizontal="left" vertical="center"/>
    </xf>
    <xf numFmtId="164" fontId="10" fillId="3" borderId="6" xfId="0" applyNumberFormat="1" applyFont="1" applyFill="1" applyBorder="1" applyAlignment="1">
      <alignment horizontal="right" vertical="center"/>
    </xf>
    <xf numFmtId="0" fontId="10" fillId="3" borderId="8" xfId="0" applyFont="1" applyFill="1" applyBorder="1" applyAlignment="1">
      <alignment horizontal="left" vertical="center"/>
    </xf>
    <xf numFmtId="164" fontId="10" fillId="3" borderId="8" xfId="0" applyNumberFormat="1" applyFont="1" applyFill="1" applyBorder="1" applyAlignment="1">
      <alignment horizontal="right" vertical="center"/>
    </xf>
    <xf numFmtId="0" fontId="10" fillId="3" borderId="1" xfId="0" applyFont="1" applyFill="1" applyBorder="1" applyAlignment="1">
      <alignment horizontal="left" vertical="center"/>
    </xf>
    <xf numFmtId="164" fontId="10" fillId="3" borderId="1" xfId="0" applyNumberFormat="1" applyFont="1" applyFill="1" applyBorder="1" applyAlignment="1">
      <alignment horizontal="right" vertical="center"/>
    </xf>
    <xf numFmtId="0" fontId="2" fillId="3" borderId="1" xfId="0" applyFont="1" applyFill="1" applyBorder="1" applyAlignment="1">
      <alignment horizontal="right"/>
    </xf>
    <xf numFmtId="164" fontId="2" fillId="3" borderId="1" xfId="0" applyNumberFormat="1" applyFont="1" applyFill="1" applyBorder="1" applyAlignment="1">
      <alignment horizontal="right" vertical="center"/>
    </xf>
    <xf numFmtId="0" fontId="10" fillId="3" borderId="6" xfId="0" applyFont="1" applyFill="1" applyBorder="1" applyAlignment="1">
      <alignment vertical="center"/>
    </xf>
    <xf numFmtId="164" fontId="2" fillId="3" borderId="15" xfId="0" applyNumberFormat="1" applyFont="1" applyFill="1" applyBorder="1" applyAlignment="1">
      <alignment horizontal="right" vertical="center"/>
    </xf>
    <xf numFmtId="0" fontId="10" fillId="3" borderId="2" xfId="0" applyFont="1" applyFill="1" applyBorder="1" applyAlignment="1">
      <alignment horizontal="left" vertical="center"/>
    </xf>
    <xf numFmtId="164" fontId="10" fillId="3" borderId="2" xfId="0" applyNumberFormat="1" applyFont="1" applyFill="1" applyBorder="1" applyAlignment="1">
      <alignment horizontal="right" vertical="center"/>
    </xf>
    <xf numFmtId="0" fontId="10" fillId="3" borderId="16" xfId="0" applyFont="1" applyFill="1" applyBorder="1" applyAlignment="1">
      <alignment horizontal="left" vertical="center"/>
    </xf>
    <xf numFmtId="164" fontId="2" fillId="3" borderId="16" xfId="0" applyNumberFormat="1" applyFont="1" applyFill="1" applyBorder="1" applyAlignment="1">
      <alignment horizontal="right" vertical="center"/>
    </xf>
    <xf numFmtId="0" fontId="10" fillId="3" borderId="2" xfId="0" applyFont="1" applyFill="1" applyBorder="1" applyAlignment="1">
      <alignment vertical="center"/>
    </xf>
    <xf numFmtId="0" fontId="10" fillId="3" borderId="2" xfId="0" applyFont="1" applyFill="1" applyBorder="1" applyAlignment="1">
      <alignment horizontal="left" vertical="center" wrapText="1"/>
    </xf>
    <xf numFmtId="0" fontId="10" fillId="3" borderId="17" xfId="0" applyFont="1" applyFill="1" applyBorder="1" applyAlignment="1">
      <alignment horizontal="left" vertical="center"/>
    </xf>
    <xf numFmtId="164" fontId="10" fillId="3" borderId="17" xfId="0" applyNumberFormat="1" applyFont="1" applyFill="1" applyBorder="1" applyAlignment="1">
      <alignment horizontal="right" vertical="center"/>
    </xf>
    <xf numFmtId="0" fontId="8" fillId="3" borderId="1" xfId="0" applyFont="1" applyFill="1" applyBorder="1" applyAlignment="1">
      <alignment horizontal="right" vertical="center"/>
    </xf>
    <xf numFmtId="164" fontId="2" fillId="3" borderId="7" xfId="0" applyNumberFormat="1" applyFont="1" applyFill="1" applyBorder="1" applyAlignment="1">
      <alignment horizontal="right" vertical="center"/>
    </xf>
    <xf numFmtId="0" fontId="10" fillId="3" borderId="8" xfId="0" applyFont="1" applyFill="1" applyBorder="1" applyAlignment="1">
      <alignment vertical="center"/>
    </xf>
    <xf numFmtId="164" fontId="2" fillId="3" borderId="17" xfId="0" applyNumberFormat="1" applyFont="1" applyFill="1" applyBorder="1" applyAlignment="1">
      <alignment horizontal="right" vertical="center"/>
    </xf>
    <xf numFmtId="164" fontId="2" fillId="3" borderId="1" xfId="0" applyNumberFormat="1" applyFont="1" applyFill="1" applyBorder="1" applyAlignment="1">
      <alignment vertical="center"/>
    </xf>
    <xf numFmtId="0" fontId="10" fillId="3" borderId="1" xfId="0" applyFont="1" applyFill="1" applyBorder="1" applyAlignment="1">
      <alignment vertical="center"/>
    </xf>
    <xf numFmtId="164" fontId="2" fillId="3" borderId="7" xfId="0" applyNumberFormat="1" applyFont="1" applyFill="1" applyBorder="1" applyAlignment="1">
      <alignment vertical="center"/>
    </xf>
    <xf numFmtId="4" fontId="10" fillId="3" borderId="1" xfId="0" applyNumberFormat="1" applyFont="1" applyFill="1" applyBorder="1" applyAlignment="1">
      <alignment horizontal="center" vertical="center"/>
    </xf>
    <xf numFmtId="0" fontId="6" fillId="2" borderId="1" xfId="0" applyFont="1" applyFill="1" applyBorder="1" applyAlignment="1">
      <alignment vertical="center" wrapText="1"/>
    </xf>
    <xf numFmtId="0" fontId="8" fillId="2" borderId="1" xfId="0" applyFont="1" applyFill="1" applyBorder="1" applyAlignment="1">
      <alignment vertical="center" wrapText="1"/>
    </xf>
    <xf numFmtId="0" fontId="8" fillId="4" borderId="21" xfId="0" applyFont="1" applyFill="1" applyBorder="1" applyAlignment="1">
      <alignment horizontal="center" vertical="center" wrapText="1"/>
    </xf>
    <xf numFmtId="17" fontId="8" fillId="4" borderId="21" xfId="0" applyNumberFormat="1" applyFont="1" applyFill="1" applyBorder="1" applyAlignment="1">
      <alignment horizontal="right" vertical="center"/>
    </xf>
    <xf numFmtId="0" fontId="12" fillId="4" borderId="21" xfId="0" applyFont="1" applyFill="1" applyBorder="1" applyAlignment="1">
      <alignment horizontal="center" vertical="center" wrapText="1"/>
    </xf>
    <xf numFmtId="0" fontId="13" fillId="3" borderId="1" xfId="0" applyFont="1" applyFill="1" applyBorder="1" applyAlignment="1">
      <alignment vertical="center"/>
    </xf>
    <xf numFmtId="0" fontId="8" fillId="4" borderId="22" xfId="0" applyFont="1" applyFill="1" applyBorder="1" applyAlignment="1">
      <alignment horizontal="center" vertical="center" wrapText="1"/>
    </xf>
    <xf numFmtId="0" fontId="14" fillId="4" borderId="21" xfId="0" applyFont="1" applyFill="1" applyBorder="1" applyAlignment="1">
      <alignment horizontal="left" vertical="center" wrapText="1"/>
    </xf>
    <xf numFmtId="0" fontId="12" fillId="4" borderId="21" xfId="0" applyFont="1" applyFill="1" applyBorder="1" applyAlignment="1">
      <alignment horizontal="left" vertical="center" wrapText="1"/>
    </xf>
    <xf numFmtId="4" fontId="12" fillId="4" borderId="21" xfId="0" applyNumberFormat="1" applyFont="1" applyFill="1" applyBorder="1" applyAlignment="1">
      <alignment horizontal="right" vertical="center" wrapText="1"/>
    </xf>
    <xf numFmtId="0" fontId="13" fillId="2" borderId="1" xfId="0" applyFont="1" applyFill="1" applyBorder="1" applyAlignment="1">
      <alignment horizontal="left" vertical="center"/>
    </xf>
    <xf numFmtId="0" fontId="13" fillId="2" borderId="1" xfId="0" applyFont="1" applyFill="1" applyBorder="1" applyAlignment="1">
      <alignment horizontal="left" vertical="center" wrapText="1"/>
    </xf>
    <xf numFmtId="164" fontId="15" fillId="2" borderId="1" xfId="0" applyNumberFormat="1" applyFont="1" applyFill="1" applyBorder="1" applyAlignment="1">
      <alignment horizontal="right" vertical="center" wrapText="1"/>
    </xf>
    <xf numFmtId="164" fontId="14" fillId="3" borderId="1" xfId="0" applyNumberFormat="1" applyFont="1" applyFill="1" applyBorder="1" applyAlignment="1">
      <alignment horizontal="right" vertical="center" wrapText="1"/>
    </xf>
    <xf numFmtId="0" fontId="12" fillId="0" borderId="0" xfId="0" applyFont="1" applyAlignment="1">
      <alignment vertical="center"/>
    </xf>
    <xf numFmtId="0" fontId="13" fillId="0" borderId="0" xfId="0" applyFont="1" applyAlignment="1">
      <alignment vertical="center"/>
    </xf>
    <xf numFmtId="4" fontId="13" fillId="0" borderId="0" xfId="0" applyNumberFormat="1" applyFont="1" applyAlignment="1">
      <alignment vertical="center"/>
    </xf>
    <xf numFmtId="0" fontId="13" fillId="2" borderId="2" xfId="0" applyFont="1" applyFill="1" applyBorder="1" applyAlignment="1">
      <alignment horizontal="left" vertical="center"/>
    </xf>
    <xf numFmtId="0" fontId="13" fillId="2" borderId="2" xfId="0" applyFont="1" applyFill="1" applyBorder="1" applyAlignment="1">
      <alignment horizontal="left" vertical="center" wrapText="1"/>
    </xf>
    <xf numFmtId="164" fontId="15" fillId="2" borderId="2" xfId="0" applyNumberFormat="1" applyFont="1" applyFill="1" applyBorder="1" applyAlignment="1">
      <alignment horizontal="right" vertical="center" wrapText="1"/>
    </xf>
    <xf numFmtId="164" fontId="14" fillId="3" borderId="2" xfId="0" applyNumberFormat="1" applyFont="1" applyFill="1" applyBorder="1" applyAlignment="1">
      <alignment horizontal="right" vertical="center" wrapText="1"/>
    </xf>
    <xf numFmtId="0" fontId="12" fillId="3" borderId="1" xfId="0" applyFont="1" applyFill="1" applyBorder="1" applyAlignment="1">
      <alignment horizontal="center" vertical="center" wrapText="1"/>
    </xf>
    <xf numFmtId="0" fontId="13" fillId="2" borderId="1" xfId="0" applyFont="1" applyFill="1" applyBorder="1" applyAlignment="1">
      <alignment horizontal="right" vertical="center"/>
    </xf>
    <xf numFmtId="0" fontId="13" fillId="2" borderId="26" xfId="0" applyFont="1" applyFill="1" applyBorder="1" applyAlignment="1">
      <alignment horizontal="left" vertical="center" wrapText="1"/>
    </xf>
    <xf numFmtId="164" fontId="15" fillId="2" borderId="26" xfId="0" applyNumberFormat="1" applyFont="1" applyFill="1" applyBorder="1" applyAlignment="1">
      <alignment horizontal="right" vertical="center" wrapText="1"/>
    </xf>
    <xf numFmtId="164" fontId="14" fillId="3" borderId="16" xfId="0" applyNumberFormat="1" applyFont="1" applyFill="1" applyBorder="1" applyAlignment="1">
      <alignment horizontal="right" vertical="center" wrapText="1"/>
    </xf>
    <xf numFmtId="164" fontId="14" fillId="4" borderId="21" xfId="0" applyNumberFormat="1" applyFont="1" applyFill="1" applyBorder="1" applyAlignment="1">
      <alignment horizontal="right" vertical="center" wrapText="1"/>
    </xf>
    <xf numFmtId="0" fontId="12" fillId="3" borderId="21" xfId="0" applyFont="1" applyFill="1" applyBorder="1" applyAlignment="1">
      <alignment horizontal="left" vertical="center"/>
    </xf>
    <xf numFmtId="0" fontId="12" fillId="3" borderId="21" xfId="0" applyFont="1" applyFill="1" applyBorder="1" applyAlignment="1">
      <alignment horizontal="right" vertical="center" wrapText="1"/>
    </xf>
    <xf numFmtId="164" fontId="12" fillId="3" borderId="21" xfId="0" applyNumberFormat="1" applyFont="1" applyFill="1" applyBorder="1" applyAlignment="1">
      <alignment horizontal="right" vertical="center" wrapText="1"/>
    </xf>
    <xf numFmtId="0" fontId="14" fillId="4" borderId="31" xfId="0" applyFont="1" applyFill="1" applyBorder="1" applyAlignment="1">
      <alignment horizontal="left" vertical="center" wrapText="1"/>
    </xf>
    <xf numFmtId="0" fontId="12" fillId="4" borderId="31" xfId="0" applyFont="1" applyFill="1" applyBorder="1" applyAlignment="1">
      <alignment horizontal="left" vertical="center" wrapText="1"/>
    </xf>
    <xf numFmtId="4" fontId="12" fillId="4" borderId="31" xfId="0" applyNumberFormat="1" applyFont="1" applyFill="1" applyBorder="1" applyAlignment="1">
      <alignment horizontal="right" vertical="center" wrapText="1"/>
    </xf>
    <xf numFmtId="4" fontId="12" fillId="4" borderId="31" xfId="0" applyNumberFormat="1" applyFont="1" applyFill="1" applyBorder="1" applyAlignment="1">
      <alignment horizontal="center" vertical="center" wrapText="1"/>
    </xf>
    <xf numFmtId="0" fontId="15" fillId="3" borderId="1" xfId="0" applyFont="1" applyFill="1" applyBorder="1" applyAlignment="1">
      <alignment horizontal="left" vertical="center"/>
    </xf>
    <xf numFmtId="0" fontId="13" fillId="3" borderId="1" xfId="0" applyFont="1" applyFill="1" applyBorder="1" applyAlignment="1">
      <alignment horizontal="right" vertical="center"/>
    </xf>
    <xf numFmtId="0" fontId="15" fillId="3" borderId="1" xfId="0" applyFont="1" applyFill="1" applyBorder="1" applyAlignment="1">
      <alignment horizontal="right" vertical="center"/>
    </xf>
    <xf numFmtId="164" fontId="15" fillId="3" borderId="1" xfId="0" applyNumberFormat="1" applyFont="1" applyFill="1" applyBorder="1" applyAlignment="1">
      <alignment horizontal="right" vertical="center" wrapText="1"/>
    </xf>
    <xf numFmtId="0" fontId="15" fillId="3" borderId="2" xfId="0" applyFont="1" applyFill="1" applyBorder="1" applyAlignment="1">
      <alignment horizontal="left" vertical="center"/>
    </xf>
    <xf numFmtId="164" fontId="15" fillId="3" borderId="2" xfId="0" applyNumberFormat="1" applyFont="1" applyFill="1" applyBorder="1" applyAlignment="1">
      <alignment horizontal="right" vertical="center" wrapText="1"/>
    </xf>
    <xf numFmtId="0" fontId="15" fillId="3" borderId="32" xfId="0" applyFont="1" applyFill="1" applyBorder="1" applyAlignment="1">
      <alignment horizontal="left" vertical="center"/>
    </xf>
    <xf numFmtId="0" fontId="13" fillId="2" borderId="32" xfId="0" applyFont="1" applyFill="1" applyBorder="1" applyAlignment="1">
      <alignment horizontal="left" vertical="center" wrapText="1"/>
    </xf>
    <xf numFmtId="164" fontId="15" fillId="3" borderId="32" xfId="0" applyNumberFormat="1" applyFont="1" applyFill="1" applyBorder="1" applyAlignment="1">
      <alignment horizontal="right" vertical="center" wrapText="1"/>
    </xf>
    <xf numFmtId="164" fontId="14" fillId="3" borderId="32" xfId="0" applyNumberFormat="1" applyFont="1" applyFill="1" applyBorder="1" applyAlignment="1">
      <alignment horizontal="right" vertical="center" wrapText="1"/>
    </xf>
    <xf numFmtId="0" fontId="12" fillId="4" borderId="21" xfId="0" applyFont="1" applyFill="1" applyBorder="1" applyAlignment="1">
      <alignment horizontal="left" vertical="center"/>
    </xf>
    <xf numFmtId="0" fontId="12" fillId="4" borderId="21" xfId="0" applyFont="1" applyFill="1" applyBorder="1" applyAlignment="1">
      <alignment horizontal="right" vertical="center" wrapText="1"/>
    </xf>
    <xf numFmtId="0" fontId="12" fillId="2" borderId="1" xfId="0" applyFont="1" applyFill="1" applyBorder="1" applyAlignment="1">
      <alignment horizontal="left" vertical="center"/>
    </xf>
    <xf numFmtId="0" fontId="12" fillId="2" borderId="1" xfId="0" applyFont="1" applyFill="1" applyBorder="1" applyAlignment="1">
      <alignment horizontal="right" vertical="center" wrapText="1"/>
    </xf>
    <xf numFmtId="10" fontId="14" fillId="3" borderId="1" xfId="0" applyNumberFormat="1" applyFont="1" applyFill="1" applyBorder="1" applyAlignment="1">
      <alignment horizontal="right" vertical="center" wrapText="1"/>
    </xf>
    <xf numFmtId="0" fontId="12" fillId="4" borderId="1" xfId="0" applyFont="1" applyFill="1" applyBorder="1" applyAlignment="1">
      <alignment horizontal="left" vertical="center"/>
    </xf>
    <xf numFmtId="0" fontId="12" fillId="4" borderId="1" xfId="0" applyFont="1" applyFill="1" applyBorder="1" applyAlignment="1">
      <alignment horizontal="right" vertical="center" wrapText="1"/>
    </xf>
    <xf numFmtId="0" fontId="8" fillId="2" borderId="1" xfId="0" applyFont="1" applyFill="1" applyBorder="1" applyAlignment="1">
      <alignment horizontal="center" vertical="center" wrapText="1"/>
    </xf>
    <xf numFmtId="10" fontId="15" fillId="3" borderId="1" xfId="0" applyNumberFormat="1" applyFont="1" applyFill="1" applyBorder="1" applyAlignment="1">
      <alignment horizontal="right" vertical="center" wrapText="1"/>
    </xf>
    <xf numFmtId="164" fontId="14" fillId="3" borderId="26" xfId="0" applyNumberFormat="1" applyFont="1" applyFill="1" applyBorder="1" applyAlignment="1">
      <alignment horizontal="right" vertical="center" wrapText="1"/>
    </xf>
    <xf numFmtId="10" fontId="15" fillId="3" borderId="26" xfId="0" applyNumberFormat="1" applyFont="1" applyFill="1" applyBorder="1" applyAlignment="1">
      <alignment horizontal="right" vertical="center" wrapText="1"/>
    </xf>
    <xf numFmtId="10" fontId="14" fillId="2" borderId="2" xfId="0" applyNumberFormat="1" applyFont="1" applyFill="1" applyBorder="1" applyAlignment="1">
      <alignment horizontal="right" vertical="center" wrapText="1"/>
    </xf>
    <xf numFmtId="164" fontId="14" fillId="2" borderId="2" xfId="0" applyNumberFormat="1" applyFont="1" applyFill="1" applyBorder="1" applyAlignment="1">
      <alignment horizontal="right" vertical="center" wrapText="1"/>
    </xf>
    <xf numFmtId="10" fontId="14" fillId="4" borderId="21" xfId="0" applyNumberFormat="1" applyFont="1" applyFill="1" applyBorder="1" applyAlignment="1">
      <alignment horizontal="right" vertical="center" wrapText="1"/>
    </xf>
    <xf numFmtId="164" fontId="12" fillId="3" borderId="1" xfId="0" applyNumberFormat="1" applyFont="1" applyFill="1" applyBorder="1" applyAlignment="1">
      <alignment horizontal="right" vertical="center" wrapText="1"/>
    </xf>
    <xf numFmtId="4" fontId="12" fillId="3" borderId="1" xfId="0" applyNumberFormat="1" applyFont="1" applyFill="1" applyBorder="1" applyAlignment="1">
      <alignment horizontal="right" vertical="center" wrapText="1"/>
    </xf>
    <xf numFmtId="4" fontId="13" fillId="3" borderId="1" xfId="0" applyNumberFormat="1" applyFont="1" applyFill="1" applyBorder="1" applyAlignment="1">
      <alignment vertical="center"/>
    </xf>
    <xf numFmtId="10" fontId="15" fillId="2" borderId="1" xfId="0" applyNumberFormat="1" applyFont="1" applyFill="1" applyBorder="1" applyAlignment="1">
      <alignment horizontal="right" vertical="center" wrapText="1"/>
    </xf>
    <xf numFmtId="10" fontId="15" fillId="2" borderId="32" xfId="0" applyNumberFormat="1" applyFont="1" applyFill="1" applyBorder="1" applyAlignment="1">
      <alignment horizontal="right" vertical="center" wrapText="1"/>
    </xf>
    <xf numFmtId="164" fontId="15" fillId="2" borderId="32" xfId="0" applyNumberFormat="1" applyFont="1" applyFill="1" applyBorder="1" applyAlignment="1">
      <alignment horizontal="right" vertical="center" wrapText="1"/>
    </xf>
    <xf numFmtId="0" fontId="3" fillId="0" borderId="0" xfId="0" applyFont="1" applyAlignment="1">
      <alignment horizontal="left" vertical="center"/>
    </xf>
    <xf numFmtId="0" fontId="6" fillId="0" borderId="0" xfId="0" applyFont="1" applyAlignment="1">
      <alignment horizontal="left" vertical="center"/>
    </xf>
    <xf numFmtId="0" fontId="2" fillId="4" borderId="21" xfId="0" applyFont="1" applyFill="1" applyBorder="1" applyAlignment="1">
      <alignment horizontal="center" vertical="center"/>
    </xf>
    <xf numFmtId="0" fontId="10" fillId="4" borderId="33" xfId="0" applyFont="1" applyFill="1" applyBorder="1" applyAlignment="1">
      <alignment horizontal="center" vertical="center" wrapText="1"/>
    </xf>
    <xf numFmtId="0" fontId="8" fillId="4" borderId="34" xfId="0" applyFont="1" applyFill="1" applyBorder="1" applyAlignment="1">
      <alignment horizontal="center" vertical="center" wrapText="1"/>
    </xf>
    <xf numFmtId="0" fontId="8" fillId="4" borderId="35" xfId="0" applyFont="1" applyFill="1" applyBorder="1" applyAlignment="1">
      <alignment horizontal="center" vertical="center" wrapText="1"/>
    </xf>
    <xf numFmtId="0" fontId="2" fillId="2" borderId="21" xfId="0" applyFont="1" applyFill="1" applyBorder="1" applyAlignment="1">
      <alignment horizontal="center" vertical="center"/>
    </xf>
    <xf numFmtId="0" fontId="2" fillId="0" borderId="36" xfId="0" applyFont="1" applyBorder="1"/>
    <xf numFmtId="0" fontId="10" fillId="2" borderId="21" xfId="0" applyFont="1" applyFill="1" applyBorder="1" applyAlignment="1">
      <alignment horizontal="center" vertical="center" wrapText="1"/>
    </xf>
    <xf numFmtId="0" fontId="10" fillId="2" borderId="35" xfId="0" applyFont="1" applyFill="1" applyBorder="1" applyAlignment="1">
      <alignment horizontal="center" vertical="center"/>
    </xf>
    <xf numFmtId="0" fontId="12" fillId="2" borderId="34" xfId="0" applyFont="1" applyFill="1" applyBorder="1" applyAlignment="1">
      <alignment vertical="center" wrapText="1"/>
    </xf>
    <xf numFmtId="0" fontId="2" fillId="2" borderId="37" xfId="0" applyFont="1" applyFill="1" applyBorder="1" applyAlignment="1">
      <alignment horizontal="center" vertical="center"/>
    </xf>
    <xf numFmtId="0" fontId="2" fillId="2" borderId="37" xfId="0" applyFont="1" applyFill="1" applyBorder="1" applyAlignment="1">
      <alignment horizontal="left" vertical="center" wrapText="1"/>
    </xf>
    <xf numFmtId="164" fontId="13" fillId="3" borderId="1" xfId="0" applyNumberFormat="1" applyFont="1" applyFill="1" applyBorder="1" applyAlignment="1">
      <alignment horizontal="right" vertical="center"/>
    </xf>
    <xf numFmtId="164" fontId="2" fillId="2" borderId="38" xfId="0" applyNumberFormat="1" applyFont="1" applyFill="1" applyBorder="1" applyAlignment="1">
      <alignment horizontal="right" vertical="center"/>
    </xf>
    <xf numFmtId="10" fontId="2" fillId="2" borderId="39" xfId="0" applyNumberFormat="1" applyFont="1" applyFill="1" applyBorder="1" applyAlignment="1">
      <alignment horizontal="right" vertical="center"/>
    </xf>
    <xf numFmtId="0" fontId="2" fillId="2" borderId="40" xfId="0" applyFont="1" applyFill="1" applyBorder="1" applyAlignment="1">
      <alignment horizontal="center" vertical="center"/>
    </xf>
    <xf numFmtId="49" fontId="2" fillId="3" borderId="41" xfId="0" applyNumberFormat="1" applyFont="1" applyFill="1" applyBorder="1" applyAlignment="1">
      <alignment horizontal="left" wrapText="1"/>
    </xf>
    <xf numFmtId="10" fontId="2" fillId="2" borderId="42" xfId="0" applyNumberFormat="1" applyFont="1" applyFill="1" applyBorder="1" applyAlignment="1">
      <alignment horizontal="right" vertical="center"/>
    </xf>
    <xf numFmtId="0" fontId="2" fillId="2" borderId="41" xfId="0" applyFont="1" applyFill="1" applyBorder="1" applyAlignment="1">
      <alignment horizontal="left" vertical="center" wrapText="1"/>
    </xf>
    <xf numFmtId="164" fontId="2" fillId="2" borderId="1" xfId="0" applyNumberFormat="1" applyFont="1" applyFill="1" applyBorder="1" applyAlignment="1">
      <alignment horizontal="right" vertical="center"/>
    </xf>
    <xf numFmtId="0" fontId="2" fillId="2" borderId="43" xfId="0" applyFont="1" applyFill="1" applyBorder="1" applyAlignment="1">
      <alignment horizontal="center" vertical="center"/>
    </xf>
    <xf numFmtId="164" fontId="2" fillId="2" borderId="31" xfId="0" applyNumberFormat="1" applyFont="1" applyFill="1" applyBorder="1" applyAlignment="1">
      <alignment horizontal="right" vertical="center"/>
    </xf>
    <xf numFmtId="10" fontId="2" fillId="2" borderId="44" xfId="0" applyNumberFormat="1" applyFont="1" applyFill="1" applyBorder="1" applyAlignment="1">
      <alignment horizontal="right" vertical="center"/>
    </xf>
    <xf numFmtId="4" fontId="2" fillId="4" borderId="21" xfId="0" applyNumberFormat="1" applyFont="1" applyFill="1" applyBorder="1"/>
    <xf numFmtId="4" fontId="10" fillId="4" borderId="33" xfId="0" applyNumberFormat="1" applyFont="1" applyFill="1" applyBorder="1" applyAlignment="1">
      <alignment horizontal="right" vertical="center"/>
    </xf>
    <xf numFmtId="164" fontId="2" fillId="4" borderId="45" xfId="0" applyNumberFormat="1" applyFont="1" applyFill="1" applyBorder="1" applyAlignment="1">
      <alignment horizontal="right" vertical="center"/>
    </xf>
    <xf numFmtId="164" fontId="2" fillId="4" borderId="21" xfId="0" applyNumberFormat="1" applyFont="1" applyFill="1" applyBorder="1" applyAlignment="1">
      <alignment horizontal="right" vertical="center"/>
    </xf>
    <xf numFmtId="10" fontId="2" fillId="4" borderId="34" xfId="0" applyNumberFormat="1" applyFont="1" applyFill="1" applyBorder="1" applyAlignment="1">
      <alignment horizontal="right" vertical="center"/>
    </xf>
    <xf numFmtId="4" fontId="2" fillId="2" borderId="1" xfId="0" applyNumberFormat="1" applyFont="1" applyFill="1" applyBorder="1"/>
    <xf numFmtId="0" fontId="10" fillId="2" borderId="46" xfId="0" applyFont="1" applyFill="1" applyBorder="1" applyAlignment="1">
      <alignment vertical="center"/>
    </xf>
    <xf numFmtId="0" fontId="10" fillId="2" borderId="47" xfId="0" applyFont="1" applyFill="1" applyBorder="1" applyAlignment="1">
      <alignment horizontal="center"/>
    </xf>
    <xf numFmtId="0" fontId="2" fillId="2" borderId="48" xfId="0" applyFont="1" applyFill="1" applyBorder="1" applyAlignment="1">
      <alignment vertical="center"/>
    </xf>
    <xf numFmtId="10" fontId="2" fillId="2" borderId="49" xfId="0" applyNumberFormat="1" applyFont="1" applyFill="1" applyBorder="1" applyAlignment="1">
      <alignment horizontal="right" vertical="center"/>
    </xf>
    <xf numFmtId="164" fontId="2" fillId="2" borderId="49" xfId="0" applyNumberFormat="1" applyFont="1" applyFill="1" applyBorder="1" applyAlignment="1">
      <alignment horizontal="right" vertical="center"/>
    </xf>
    <xf numFmtId="0" fontId="2" fillId="2" borderId="50" xfId="0" applyFont="1" applyFill="1" applyBorder="1" applyAlignment="1">
      <alignment vertical="center"/>
    </xf>
    <xf numFmtId="10" fontId="2" fillId="2" borderId="51" xfId="0" applyNumberFormat="1" applyFont="1" applyFill="1" applyBorder="1" applyAlignment="1">
      <alignment horizontal="right" vertical="center"/>
    </xf>
    <xf numFmtId="164" fontId="2" fillId="2" borderId="51" xfId="0" applyNumberFormat="1" applyFont="1" applyFill="1" applyBorder="1" applyAlignment="1">
      <alignment horizontal="right" vertical="center"/>
    </xf>
    <xf numFmtId="0" fontId="2" fillId="3" borderId="1" xfId="0" applyFont="1" applyFill="1" applyBorder="1" applyAlignment="1">
      <alignment vertical="center"/>
    </xf>
    <xf numFmtId="0" fontId="8" fillId="4" borderId="1" xfId="0" applyFont="1" applyFill="1" applyBorder="1" applyAlignment="1">
      <alignment horizontal="center" vertical="center"/>
    </xf>
    <xf numFmtId="165" fontId="10" fillId="4" borderId="1" xfId="0" applyNumberFormat="1" applyFont="1" applyFill="1" applyBorder="1" applyAlignment="1">
      <alignment horizontal="right" vertical="center"/>
    </xf>
    <xf numFmtId="4" fontId="10" fillId="4" borderId="21" xfId="0" applyNumberFormat="1" applyFont="1" applyFill="1" applyBorder="1" applyAlignment="1">
      <alignment horizontal="right" vertical="center"/>
    </xf>
    <xf numFmtId="10" fontId="10" fillId="4" borderId="21" xfId="0" applyNumberFormat="1" applyFont="1" applyFill="1" applyBorder="1" applyAlignment="1">
      <alignment horizontal="right" vertical="center"/>
    </xf>
    <xf numFmtId="164" fontId="13" fillId="4" borderId="21" xfId="0" applyNumberFormat="1" applyFont="1" applyFill="1" applyBorder="1" applyAlignment="1">
      <alignment horizontal="right" vertical="center"/>
    </xf>
    <xf numFmtId="164" fontId="12" fillId="4" borderId="21" xfId="0" applyNumberFormat="1" applyFont="1" applyFill="1" applyBorder="1" applyAlignment="1">
      <alignment horizontal="right" vertical="center"/>
    </xf>
    <xf numFmtId="10" fontId="13" fillId="4" borderId="21" xfId="0" applyNumberFormat="1" applyFont="1" applyFill="1" applyBorder="1" applyAlignment="1">
      <alignment horizontal="right" vertical="center"/>
    </xf>
    <xf numFmtId="4" fontId="10" fillId="3" borderId="1" xfId="0" applyNumberFormat="1" applyFont="1" applyFill="1" applyBorder="1" applyAlignment="1">
      <alignment horizontal="right" vertical="center" wrapText="1"/>
    </xf>
    <xf numFmtId="4" fontId="10" fillId="3" borderId="1" xfId="0" applyNumberFormat="1" applyFont="1" applyFill="1" applyBorder="1" applyAlignment="1">
      <alignment horizontal="right" vertical="center"/>
    </xf>
    <xf numFmtId="4" fontId="12" fillId="4" borderId="21" xfId="0" applyNumberFormat="1" applyFont="1" applyFill="1" applyBorder="1" applyAlignment="1">
      <alignment horizontal="center" vertical="center"/>
    </xf>
    <xf numFmtId="10" fontId="12" fillId="4" borderId="21" xfId="0" applyNumberFormat="1" applyFont="1" applyFill="1" applyBorder="1" applyAlignment="1">
      <alignment horizontal="center" vertical="center"/>
    </xf>
    <xf numFmtId="0" fontId="12" fillId="5" borderId="21" xfId="0" applyFont="1" applyFill="1" applyBorder="1" applyAlignment="1">
      <alignment horizontal="left" vertical="center"/>
    </xf>
    <xf numFmtId="0" fontId="12" fillId="5" borderId="21" xfId="0" applyFont="1" applyFill="1" applyBorder="1" applyAlignment="1">
      <alignment horizontal="left" vertical="center" wrapText="1"/>
    </xf>
    <xf numFmtId="164" fontId="13" fillId="5" borderId="21" xfId="0" applyNumberFormat="1" applyFont="1" applyFill="1" applyBorder="1" applyAlignment="1">
      <alignment horizontal="right" vertical="center"/>
    </xf>
    <xf numFmtId="164" fontId="12" fillId="5" borderId="21" xfId="0" applyNumberFormat="1" applyFont="1" applyFill="1" applyBorder="1" applyAlignment="1">
      <alignment horizontal="right" vertical="center"/>
    </xf>
    <xf numFmtId="10" fontId="13" fillId="5" borderId="21" xfId="0" applyNumberFormat="1" applyFont="1" applyFill="1" applyBorder="1" applyAlignment="1">
      <alignment horizontal="right" vertical="center"/>
    </xf>
    <xf numFmtId="0" fontId="12" fillId="5" borderId="31" xfId="0" applyFont="1" applyFill="1" applyBorder="1" applyAlignment="1">
      <alignment horizontal="left" vertical="center"/>
    </xf>
    <xf numFmtId="0" fontId="12" fillId="5" borderId="31" xfId="0" applyFont="1" applyFill="1" applyBorder="1" applyAlignment="1">
      <alignment horizontal="left" vertical="center" wrapText="1"/>
    </xf>
    <xf numFmtId="164" fontId="13" fillId="5" borderId="31" xfId="0" applyNumberFormat="1" applyFont="1" applyFill="1" applyBorder="1" applyAlignment="1">
      <alignment horizontal="right" vertical="center"/>
    </xf>
    <xf numFmtId="164" fontId="12" fillId="5" borderId="31" xfId="0" applyNumberFormat="1" applyFont="1" applyFill="1" applyBorder="1" applyAlignment="1">
      <alignment horizontal="right" vertical="center"/>
    </xf>
    <xf numFmtId="10" fontId="13" fillId="5" borderId="31" xfId="0" applyNumberFormat="1" applyFont="1" applyFill="1" applyBorder="1" applyAlignment="1">
      <alignment horizontal="right" vertical="center"/>
    </xf>
    <xf numFmtId="0" fontId="12" fillId="5" borderId="1" xfId="0" applyFont="1" applyFill="1" applyBorder="1" applyAlignment="1">
      <alignment horizontal="left" vertical="center" wrapText="1"/>
    </xf>
    <xf numFmtId="164" fontId="13" fillId="5" borderId="1" xfId="0" applyNumberFormat="1" applyFont="1" applyFill="1" applyBorder="1" applyAlignment="1">
      <alignment horizontal="center" vertical="center"/>
    </xf>
    <xf numFmtId="10" fontId="13" fillId="5" borderId="22" xfId="0" applyNumberFormat="1" applyFont="1" applyFill="1" applyBorder="1" applyAlignment="1">
      <alignment horizontal="center" vertical="center"/>
    </xf>
    <xf numFmtId="164" fontId="12" fillId="3" borderId="1" xfId="0" applyNumberFormat="1" applyFont="1" applyFill="1" applyBorder="1" applyAlignment="1">
      <alignment horizontal="right" vertical="center"/>
    </xf>
    <xf numFmtId="10" fontId="13" fillId="2" borderId="1" xfId="0" applyNumberFormat="1" applyFont="1" applyFill="1" applyBorder="1" applyAlignment="1">
      <alignment horizontal="right" vertical="center"/>
    </xf>
    <xf numFmtId="14" fontId="2" fillId="3" borderId="1" xfId="0" applyNumberFormat="1" applyFont="1" applyFill="1" applyBorder="1" applyAlignment="1">
      <alignment vertical="center"/>
    </xf>
    <xf numFmtId="0" fontId="13" fillId="3" borderId="2" xfId="0" applyFont="1" applyFill="1" applyBorder="1" applyAlignment="1">
      <alignment vertical="center"/>
    </xf>
    <xf numFmtId="0" fontId="12" fillId="3" borderId="2" xfId="0" applyFont="1" applyFill="1" applyBorder="1" applyAlignment="1">
      <alignment horizontal="right" vertical="center" wrapText="1"/>
    </xf>
    <xf numFmtId="164" fontId="12" fillId="3" borderId="2" xfId="0" applyNumberFormat="1" applyFont="1" applyFill="1" applyBorder="1" applyAlignment="1">
      <alignment horizontal="right" vertical="center"/>
    </xf>
    <xf numFmtId="10" fontId="12" fillId="2" borderId="2" xfId="0" applyNumberFormat="1" applyFont="1" applyFill="1" applyBorder="1" applyAlignment="1">
      <alignment horizontal="right" vertical="center"/>
    </xf>
    <xf numFmtId="0" fontId="12" fillId="4" borderId="21" xfId="0" applyFont="1" applyFill="1" applyBorder="1" applyAlignment="1">
      <alignment vertical="center" wrapText="1"/>
    </xf>
    <xf numFmtId="10" fontId="12" fillId="4" borderId="21" xfId="0" applyNumberFormat="1" applyFont="1" applyFill="1" applyBorder="1" applyAlignment="1">
      <alignment horizontal="right" vertical="center"/>
    </xf>
    <xf numFmtId="0" fontId="13" fillId="3" borderId="31" xfId="0" applyFont="1" applyFill="1" applyBorder="1" applyAlignment="1">
      <alignment vertical="center"/>
    </xf>
    <xf numFmtId="0" fontId="12" fillId="3" borderId="31" xfId="0" applyFont="1" applyFill="1" applyBorder="1" applyAlignment="1">
      <alignment horizontal="left" vertical="center" wrapText="1"/>
    </xf>
    <xf numFmtId="4" fontId="12" fillId="3" borderId="31" xfId="0" applyNumberFormat="1" applyFont="1" applyFill="1" applyBorder="1" applyAlignment="1">
      <alignment horizontal="right" vertical="center"/>
    </xf>
    <xf numFmtId="0" fontId="12" fillId="4" borderId="31" xfId="0" applyFont="1" applyFill="1" applyBorder="1" applyAlignment="1">
      <alignment horizontal="left" vertical="center"/>
    </xf>
    <xf numFmtId="0" fontId="12" fillId="5" borderId="1" xfId="0" applyFont="1" applyFill="1" applyBorder="1" applyAlignment="1">
      <alignment vertical="center" wrapText="1"/>
    </xf>
    <xf numFmtId="0" fontId="12" fillId="5" borderId="22" xfId="0" applyFont="1" applyFill="1" applyBorder="1" applyAlignment="1">
      <alignment horizontal="center" vertical="center"/>
    </xf>
    <xf numFmtId="10" fontId="12" fillId="5" borderId="22" xfId="0" applyNumberFormat="1" applyFont="1" applyFill="1" applyBorder="1" applyAlignment="1">
      <alignment horizontal="center" vertical="center"/>
    </xf>
    <xf numFmtId="0" fontId="12" fillId="6" borderId="1" xfId="0" applyFont="1" applyFill="1" applyBorder="1" applyAlignment="1">
      <alignment vertical="center"/>
    </xf>
    <xf numFmtId="0" fontId="16" fillId="6" borderId="1" xfId="0" applyFont="1" applyFill="1" applyBorder="1" applyAlignment="1">
      <alignment vertical="center" wrapText="1"/>
    </xf>
    <xf numFmtId="164" fontId="13" fillId="6" borderId="1" xfId="0" applyNumberFormat="1" applyFont="1" applyFill="1" applyBorder="1" applyAlignment="1">
      <alignment horizontal="center" vertical="center"/>
    </xf>
    <xf numFmtId="10" fontId="13" fillId="6" borderId="1" xfId="0" applyNumberFormat="1" applyFont="1" applyFill="1" applyBorder="1" applyAlignment="1">
      <alignment horizontal="center" vertical="center"/>
    </xf>
    <xf numFmtId="0" fontId="13" fillId="2" borderId="1" xfId="0" applyFont="1" applyFill="1" applyBorder="1" applyAlignment="1">
      <alignment vertical="center"/>
    </xf>
    <xf numFmtId="0" fontId="13" fillId="2" borderId="1" xfId="0" applyFont="1" applyFill="1" applyBorder="1" applyAlignment="1">
      <alignment vertical="center" wrapText="1"/>
    </xf>
    <xf numFmtId="164" fontId="13" fillId="6" borderId="16" xfId="0" applyNumberFormat="1" applyFont="1" applyFill="1" applyBorder="1" applyAlignment="1">
      <alignment horizontal="center" vertical="center"/>
    </xf>
    <xf numFmtId="10" fontId="13" fillId="6" borderId="16" xfId="0" applyNumberFormat="1" applyFont="1" applyFill="1" applyBorder="1" applyAlignment="1">
      <alignment horizontal="center" vertical="center"/>
    </xf>
    <xf numFmtId="0" fontId="12" fillId="6" borderId="1" xfId="0" applyFont="1" applyFill="1" applyBorder="1" applyAlignment="1">
      <alignment horizontal="left" vertical="center" wrapText="1"/>
    </xf>
    <xf numFmtId="10" fontId="13" fillId="2" borderId="2" xfId="0" applyNumberFormat="1" applyFont="1" applyFill="1" applyBorder="1" applyAlignment="1">
      <alignment horizontal="right" vertical="center"/>
    </xf>
    <xf numFmtId="10" fontId="13" fillId="6" borderId="1" xfId="0" applyNumberFormat="1" applyFont="1" applyFill="1" applyBorder="1" applyAlignment="1">
      <alignment horizontal="right" vertical="center"/>
    </xf>
    <xf numFmtId="0" fontId="13" fillId="2" borderId="26" xfId="0" applyFont="1" applyFill="1" applyBorder="1" applyAlignment="1">
      <alignment vertical="center" wrapText="1"/>
    </xf>
    <xf numFmtId="0" fontId="13" fillId="5" borderId="31" xfId="0" applyFont="1" applyFill="1" applyBorder="1" applyAlignment="1">
      <alignment vertical="center"/>
    </xf>
    <xf numFmtId="0" fontId="12" fillId="5" borderId="31" xfId="0" applyFont="1" applyFill="1" applyBorder="1" applyAlignment="1">
      <alignment horizontal="right" vertical="center" wrapText="1"/>
    </xf>
    <xf numFmtId="10" fontId="12" fillId="5" borderId="31" xfId="0" applyNumberFormat="1" applyFont="1" applyFill="1" applyBorder="1" applyAlignment="1">
      <alignment horizontal="right" vertical="center"/>
    </xf>
    <xf numFmtId="0" fontId="12" fillId="5" borderId="31" xfId="0" applyFont="1" applyFill="1" applyBorder="1" applyAlignment="1">
      <alignment vertical="center"/>
    </xf>
    <xf numFmtId="164" fontId="12" fillId="5" borderId="21" xfId="0" applyNumberFormat="1" applyFont="1" applyFill="1" applyBorder="1" applyAlignment="1">
      <alignment horizontal="center" vertical="center"/>
    </xf>
    <xf numFmtId="10" fontId="12" fillId="5" borderId="21" xfId="0" applyNumberFormat="1" applyFont="1" applyFill="1" applyBorder="1" applyAlignment="1">
      <alignment horizontal="center" vertical="center"/>
    </xf>
    <xf numFmtId="0" fontId="13" fillId="3" borderId="1" xfId="0" applyFont="1" applyFill="1" applyBorder="1" applyAlignment="1">
      <alignment horizontal="left" vertical="center" wrapText="1"/>
    </xf>
    <xf numFmtId="0" fontId="13" fillId="5" borderId="32" xfId="0" applyFont="1" applyFill="1" applyBorder="1" applyAlignment="1">
      <alignment vertical="center"/>
    </xf>
    <xf numFmtId="0" fontId="12" fillId="5" borderId="32" xfId="0" applyFont="1" applyFill="1" applyBorder="1" applyAlignment="1">
      <alignment horizontal="right" vertical="center" wrapText="1"/>
    </xf>
    <xf numFmtId="164" fontId="12" fillId="5" borderId="32" xfId="0" applyNumberFormat="1" applyFont="1" applyFill="1" applyBorder="1" applyAlignment="1">
      <alignment horizontal="right" vertical="center"/>
    </xf>
    <xf numFmtId="10" fontId="12" fillId="5" borderId="32" xfId="0" applyNumberFormat="1" applyFont="1" applyFill="1" applyBorder="1" applyAlignment="1">
      <alignment horizontal="right" vertical="center"/>
    </xf>
    <xf numFmtId="164" fontId="13" fillId="5" borderId="1" xfId="0" applyNumberFormat="1" applyFont="1" applyFill="1" applyBorder="1" applyAlignment="1">
      <alignment horizontal="right" vertical="center"/>
    </xf>
    <xf numFmtId="164" fontId="12" fillId="4" borderId="31" xfId="0" applyNumberFormat="1" applyFont="1" applyFill="1" applyBorder="1" applyAlignment="1">
      <alignment horizontal="right" vertical="center"/>
    </xf>
    <xf numFmtId="10" fontId="12" fillId="4" borderId="31" xfId="0" applyNumberFormat="1" applyFont="1" applyFill="1" applyBorder="1" applyAlignment="1">
      <alignment horizontal="right" vertical="center"/>
    </xf>
    <xf numFmtId="0" fontId="12" fillId="2" borderId="1" xfId="0" applyFont="1" applyFill="1" applyBorder="1" applyAlignment="1">
      <alignment horizontal="left" vertical="center" wrapText="1"/>
    </xf>
    <xf numFmtId="164" fontId="12" fillId="3" borderId="26" xfId="0" applyNumberFormat="1" applyFont="1" applyFill="1" applyBorder="1" applyAlignment="1">
      <alignment horizontal="right" vertical="center"/>
    </xf>
    <xf numFmtId="0" fontId="6" fillId="3" borderId="1" xfId="0" applyFont="1" applyFill="1" applyBorder="1"/>
    <xf numFmtId="0" fontId="8" fillId="3" borderId="1" xfId="0" applyFont="1" applyFill="1" applyBorder="1"/>
    <xf numFmtId="0" fontId="10" fillId="4" borderId="22" xfId="0" applyFont="1" applyFill="1" applyBorder="1" applyAlignment="1">
      <alignment horizontal="left" vertical="center"/>
    </xf>
    <xf numFmtId="0" fontId="10" fillId="4" borderId="22" xfId="0" applyFont="1" applyFill="1" applyBorder="1" applyAlignment="1">
      <alignment horizontal="center" vertical="center"/>
    </xf>
    <xf numFmtId="17" fontId="17" fillId="4" borderId="22" xfId="0" applyNumberFormat="1" applyFont="1" applyFill="1" applyBorder="1" applyAlignment="1">
      <alignment horizontal="right" vertical="center"/>
    </xf>
    <xf numFmtId="164" fontId="17" fillId="4" borderId="22" xfId="0" applyNumberFormat="1" applyFont="1" applyFill="1" applyBorder="1" applyAlignment="1">
      <alignment horizontal="center" vertical="center"/>
    </xf>
    <xf numFmtId="0" fontId="17" fillId="4" borderId="21" xfId="0" applyFont="1" applyFill="1" applyBorder="1" applyAlignment="1">
      <alignment horizontal="left" vertical="center"/>
    </xf>
    <xf numFmtId="0" fontId="17" fillId="4" borderId="21" xfId="0" applyFont="1" applyFill="1" applyBorder="1" applyAlignment="1">
      <alignment horizontal="center" vertical="center"/>
    </xf>
    <xf numFmtId="164" fontId="18" fillId="4" borderId="21" xfId="0" applyNumberFormat="1" applyFont="1" applyFill="1" applyBorder="1" applyAlignment="1">
      <alignment horizontal="right" vertical="center"/>
    </xf>
    <xf numFmtId="164" fontId="17" fillId="4" borderId="21" xfId="0" applyNumberFormat="1" applyFont="1" applyFill="1" applyBorder="1" applyAlignment="1">
      <alignment horizontal="center" vertical="center"/>
    </xf>
    <xf numFmtId="0" fontId="17" fillId="3" borderId="1" xfId="0" applyFont="1" applyFill="1" applyBorder="1" applyAlignment="1">
      <alignment horizontal="left" vertical="center"/>
    </xf>
    <xf numFmtId="0" fontId="18" fillId="3" borderId="1" xfId="0" applyFont="1" applyFill="1" applyBorder="1"/>
    <xf numFmtId="0" fontId="18" fillId="2" borderId="1" xfId="0" applyFont="1" applyFill="1" applyBorder="1" applyAlignment="1">
      <alignment vertical="center"/>
    </xf>
    <xf numFmtId="0" fontId="18" fillId="2" borderId="1" xfId="0" applyFont="1" applyFill="1" applyBorder="1" applyAlignment="1">
      <alignment horizontal="left" vertical="center" wrapText="1"/>
    </xf>
    <xf numFmtId="164" fontId="18" fillId="3" borderId="1" xfId="0" applyNumberFormat="1" applyFont="1" applyFill="1" applyBorder="1" applyAlignment="1">
      <alignment horizontal="right" vertical="center"/>
    </xf>
    <xf numFmtId="0" fontId="17" fillId="6" borderId="32" xfId="0" applyFont="1" applyFill="1" applyBorder="1" applyAlignment="1">
      <alignment vertical="center"/>
    </xf>
    <xf numFmtId="0" fontId="17" fillId="6" borderId="32" xfId="0" applyFont="1" applyFill="1" applyBorder="1" applyAlignment="1">
      <alignment horizontal="left" vertical="center" wrapText="1"/>
    </xf>
    <xf numFmtId="164" fontId="17" fillId="6" borderId="32" xfId="0" applyNumberFormat="1" applyFont="1" applyFill="1" applyBorder="1" applyAlignment="1">
      <alignment horizontal="right" vertical="center"/>
    </xf>
    <xf numFmtId="0" fontId="18" fillId="2" borderId="1" xfId="0" applyFont="1" applyFill="1" applyBorder="1" applyAlignment="1">
      <alignment horizontal="right" vertical="center" wrapText="1"/>
    </xf>
    <xf numFmtId="164" fontId="17" fillId="4" borderId="21" xfId="0" applyNumberFormat="1" applyFont="1" applyFill="1" applyBorder="1" applyAlignment="1">
      <alignment horizontal="right" vertical="center"/>
    </xf>
    <xf numFmtId="0" fontId="2" fillId="3" borderId="1" xfId="0" applyFont="1" applyFill="1" applyBorder="1" applyAlignment="1">
      <alignment horizontal="left" vertical="center"/>
    </xf>
    <xf numFmtId="164" fontId="2" fillId="3" borderId="1" xfId="0" applyNumberFormat="1" applyFont="1" applyFill="1" applyBorder="1"/>
    <xf numFmtId="0" fontId="17" fillId="4" borderId="2" xfId="0" applyFont="1" applyFill="1" applyBorder="1" applyAlignment="1">
      <alignment horizontal="center" vertical="center" wrapText="1"/>
    </xf>
    <xf numFmtId="0" fontId="17" fillId="4" borderId="52" xfId="0" applyFont="1" applyFill="1" applyBorder="1" applyAlignment="1">
      <alignment horizontal="center" vertical="center" wrapText="1"/>
    </xf>
    <xf numFmtId="164" fontId="17" fillId="4" borderId="52" xfId="0" applyNumberFormat="1" applyFont="1" applyFill="1" applyBorder="1" applyAlignment="1">
      <alignment horizontal="center" vertical="center"/>
    </xf>
    <xf numFmtId="0" fontId="17" fillId="4" borderId="48" xfId="0" applyFont="1" applyFill="1" applyBorder="1" applyAlignment="1">
      <alignment horizontal="center" vertical="center" wrapText="1"/>
    </xf>
    <xf numFmtId="164" fontId="17" fillId="4" borderId="52" xfId="0" applyNumberFormat="1" applyFont="1" applyFill="1" applyBorder="1" applyAlignment="1">
      <alignment horizontal="center" vertical="center" wrapText="1"/>
    </xf>
    <xf numFmtId="0" fontId="10" fillId="4" borderId="52" xfId="0" applyFont="1" applyFill="1" applyBorder="1" applyAlignment="1">
      <alignment horizontal="center" vertical="center" wrapText="1"/>
    </xf>
    <xf numFmtId="0" fontId="18" fillId="2" borderId="53" xfId="0" applyFont="1" applyFill="1" applyBorder="1" applyAlignment="1">
      <alignment horizontal="left" vertical="center"/>
    </xf>
    <xf numFmtId="17" fontId="18" fillId="2" borderId="54" xfId="0" applyNumberFormat="1" applyFont="1" applyFill="1" applyBorder="1" applyAlignment="1">
      <alignment horizontal="right" vertical="center" wrapText="1"/>
    </xf>
    <xf numFmtId="0" fontId="18" fillId="2" borderId="55" xfId="0" applyFont="1" applyFill="1" applyBorder="1" applyAlignment="1">
      <alignment horizontal="left" vertical="center" wrapText="1"/>
    </xf>
    <xf numFmtId="0" fontId="18" fillId="2" borderId="56" xfId="0" applyFont="1" applyFill="1" applyBorder="1" applyAlignment="1">
      <alignment horizontal="left" vertical="center" wrapText="1"/>
    </xf>
    <xf numFmtId="0" fontId="18" fillId="3" borderId="57" xfId="0" applyFont="1" applyFill="1" applyBorder="1" applyAlignment="1">
      <alignment horizontal="left" vertical="center" wrapText="1"/>
    </xf>
    <xf numFmtId="0" fontId="18" fillId="2" borderId="54" xfId="0" applyFont="1" applyFill="1" applyBorder="1" applyAlignment="1">
      <alignment horizontal="left" vertical="center" wrapText="1"/>
    </xf>
    <xf numFmtId="0" fontId="18" fillId="3" borderId="58" xfId="0" applyFont="1" applyFill="1" applyBorder="1" applyAlignment="1">
      <alignment horizontal="left" vertical="center" wrapText="1"/>
    </xf>
    <xf numFmtId="0" fontId="18" fillId="2" borderId="59" xfId="0" applyFont="1" applyFill="1" applyBorder="1" applyAlignment="1">
      <alignment horizontal="left" vertical="center"/>
    </xf>
    <xf numFmtId="17" fontId="18" fillId="2" borderId="60" xfId="0" applyNumberFormat="1" applyFont="1" applyFill="1" applyBorder="1" applyAlignment="1">
      <alignment horizontal="right" vertical="center" wrapText="1"/>
    </xf>
    <xf numFmtId="0" fontId="18" fillId="2" borderId="61" xfId="0" applyFont="1" applyFill="1" applyBorder="1" applyAlignment="1">
      <alignment horizontal="left" vertical="center" wrapText="1"/>
    </xf>
    <xf numFmtId="0" fontId="18" fillId="2" borderId="58" xfId="0" applyFont="1" applyFill="1" applyBorder="1" applyAlignment="1">
      <alignment horizontal="left" vertical="center" wrapText="1"/>
    </xf>
    <xf numFmtId="164" fontId="18" fillId="2" borderId="60" xfId="0" applyNumberFormat="1" applyFont="1" applyFill="1" applyBorder="1" applyAlignment="1">
      <alignment horizontal="right" vertical="center" wrapText="1"/>
    </xf>
    <xf numFmtId="0" fontId="18" fillId="3" borderId="62" xfId="0" applyFont="1" applyFill="1" applyBorder="1" applyAlignment="1">
      <alignment horizontal="left" vertical="center" wrapText="1"/>
    </xf>
    <xf numFmtId="0" fontId="18" fillId="2" borderId="60" xfId="0" applyFont="1" applyFill="1" applyBorder="1" applyAlignment="1">
      <alignment horizontal="left" vertical="center" wrapText="1"/>
    </xf>
    <xf numFmtId="164" fontId="18" fillId="0" borderId="60" xfId="0" applyNumberFormat="1" applyFont="1" applyBorder="1" applyAlignment="1">
      <alignment horizontal="right" vertical="center" wrapText="1"/>
    </xf>
    <xf numFmtId="0" fontId="18" fillId="0" borderId="55" xfId="0" applyFont="1" applyBorder="1" applyAlignment="1">
      <alignment horizontal="left" vertical="center" wrapText="1"/>
    </xf>
    <xf numFmtId="0" fontId="18" fillId="0" borderId="63" xfId="0" applyFont="1" applyBorder="1" applyAlignment="1">
      <alignment horizontal="left" vertical="center" wrapText="1"/>
    </xf>
    <xf numFmtId="17" fontId="18" fillId="2" borderId="64" xfId="0" applyNumberFormat="1" applyFont="1" applyFill="1" applyBorder="1" applyAlignment="1">
      <alignment horizontal="right" vertical="center" wrapText="1"/>
    </xf>
    <xf numFmtId="0" fontId="18" fillId="3" borderId="60" xfId="0" applyFont="1" applyFill="1" applyBorder="1" applyAlignment="1">
      <alignment horizontal="left" vertical="center" wrapText="1"/>
    </xf>
    <xf numFmtId="0" fontId="18" fillId="2" borderId="52" xfId="0" applyFont="1" applyFill="1" applyBorder="1" applyAlignment="1">
      <alignment horizontal="left" vertical="center" wrapText="1"/>
    </xf>
    <xf numFmtId="0" fontId="18" fillId="2" borderId="65" xfId="0" applyFont="1" applyFill="1" applyBorder="1" applyAlignment="1">
      <alignment horizontal="left" vertical="center" wrapText="1"/>
    </xf>
    <xf numFmtId="166" fontId="18" fillId="3" borderId="52" xfId="0" applyNumberFormat="1" applyFont="1" applyFill="1" applyBorder="1" applyAlignment="1">
      <alignment horizontal="right" vertical="center" wrapText="1"/>
    </xf>
    <xf numFmtId="0" fontId="18" fillId="3" borderId="55" xfId="0" applyFont="1" applyFill="1" applyBorder="1" applyAlignment="1">
      <alignment horizontal="left" vertical="center" wrapText="1"/>
    </xf>
    <xf numFmtId="0" fontId="19" fillId="2" borderId="55" xfId="0" applyFont="1" applyFill="1" applyBorder="1" applyAlignment="1">
      <alignment horizontal="left" vertical="center" wrapText="1"/>
    </xf>
    <xf numFmtId="164" fontId="19" fillId="2" borderId="60" xfId="0" applyNumberFormat="1" applyFont="1" applyFill="1" applyBorder="1" applyAlignment="1">
      <alignment horizontal="right" vertical="center" wrapText="1"/>
    </xf>
    <xf numFmtId="0" fontId="19" fillId="3" borderId="62" xfId="0" applyFont="1" applyFill="1" applyBorder="1" applyAlignment="1">
      <alignment horizontal="left" vertical="center" wrapText="1"/>
    </xf>
    <xf numFmtId="0" fontId="2" fillId="2" borderId="1" xfId="0" applyFont="1" applyFill="1" applyBorder="1" applyAlignment="1">
      <alignment horizontal="left" vertical="center"/>
    </xf>
    <xf numFmtId="164" fontId="2" fillId="2" borderId="1" xfId="0" applyNumberFormat="1" applyFont="1" applyFill="1" applyBorder="1"/>
    <xf numFmtId="0" fontId="10" fillId="4" borderId="22" xfId="0" applyFont="1" applyFill="1" applyBorder="1" applyAlignment="1">
      <alignment horizontal="center" vertical="center" wrapText="1"/>
    </xf>
    <xf numFmtId="166" fontId="10" fillId="4" borderId="22" xfId="0" applyNumberFormat="1" applyFont="1" applyFill="1" applyBorder="1" applyAlignment="1">
      <alignment horizontal="center" vertical="center" wrapText="1"/>
    </xf>
    <xf numFmtId="0" fontId="2" fillId="2" borderId="1" xfId="0" applyFont="1" applyFill="1" applyBorder="1" applyAlignment="1">
      <alignment horizontal="center"/>
    </xf>
    <xf numFmtId="0" fontId="2" fillId="2" borderId="52" xfId="0" applyFont="1" applyFill="1" applyBorder="1" applyAlignment="1">
      <alignment horizontal="left" vertical="center" wrapText="1"/>
    </xf>
    <xf numFmtId="0" fontId="2" fillId="2" borderId="52" xfId="0" applyFont="1" applyFill="1" applyBorder="1" applyAlignment="1">
      <alignment horizontal="center" vertical="center" wrapText="1"/>
    </xf>
    <xf numFmtId="166" fontId="2" fillId="2" borderId="52" xfId="0" applyNumberFormat="1" applyFont="1" applyFill="1" applyBorder="1" applyAlignment="1">
      <alignment horizontal="right" vertical="center" wrapText="1"/>
    </xf>
    <xf numFmtId="0" fontId="10" fillId="2" borderId="52" xfId="0" applyFont="1" applyFill="1" applyBorder="1" applyAlignment="1">
      <alignment horizontal="left" vertical="center" wrapText="1"/>
    </xf>
    <xf numFmtId="167" fontId="2" fillId="2" borderId="52" xfId="0" applyNumberFormat="1" applyFont="1" applyFill="1" applyBorder="1" applyAlignment="1">
      <alignment horizontal="center" vertical="center" wrapText="1"/>
    </xf>
    <xf numFmtId="0" fontId="10" fillId="4" borderId="31" xfId="0" applyFont="1" applyFill="1" applyBorder="1" applyAlignment="1">
      <alignment horizontal="center" vertical="center" wrapText="1"/>
    </xf>
    <xf numFmtId="0" fontId="10" fillId="4" borderId="31" xfId="0" applyFont="1" applyFill="1" applyBorder="1" applyAlignment="1">
      <alignment horizontal="left" vertical="center" wrapText="1"/>
    </xf>
    <xf numFmtId="0" fontId="10" fillId="4" borderId="31" xfId="0" applyFont="1" applyFill="1" applyBorder="1" applyAlignment="1">
      <alignment horizontal="right" vertical="center" wrapText="1"/>
    </xf>
    <xf numFmtId="166" fontId="13" fillId="4" borderId="31" xfId="0" applyNumberFormat="1" applyFont="1" applyFill="1" applyBorder="1" applyAlignment="1">
      <alignment horizontal="right" vertical="center"/>
    </xf>
    <xf numFmtId="164" fontId="20" fillId="4" borderId="31" xfId="0" applyNumberFormat="1" applyFont="1" applyFill="1" applyBorder="1" applyAlignment="1">
      <alignment horizontal="left" vertical="center" wrapText="1"/>
    </xf>
    <xf numFmtId="0" fontId="2" fillId="2" borderId="1" xfId="0" applyFont="1" applyFill="1" applyBorder="1" applyAlignment="1">
      <alignment horizontal="center" vertical="center"/>
    </xf>
    <xf numFmtId="166" fontId="2" fillId="2" borderId="1" xfId="0" applyNumberFormat="1" applyFont="1" applyFill="1" applyBorder="1" applyAlignment="1">
      <alignment horizontal="right" vertical="center"/>
    </xf>
    <xf numFmtId="0" fontId="2" fillId="3" borderId="1" xfId="0" applyFont="1" applyFill="1" applyBorder="1" applyAlignment="1">
      <alignment horizontal="right" vertical="center" wrapText="1"/>
    </xf>
    <xf numFmtId="0" fontId="21" fillId="3" borderId="1" xfId="0" applyFont="1" applyFill="1" applyBorder="1" applyAlignment="1">
      <alignment horizontal="center" vertical="center" wrapText="1"/>
    </xf>
    <xf numFmtId="0" fontId="2" fillId="3" borderId="1" xfId="0" applyFont="1" applyFill="1" applyBorder="1" applyAlignment="1">
      <alignment wrapText="1"/>
    </xf>
    <xf numFmtId="0" fontId="22" fillId="3" borderId="1" xfId="0" applyFont="1" applyFill="1" applyBorder="1" applyAlignment="1">
      <alignment horizontal="right" vertical="center" wrapText="1"/>
    </xf>
    <xf numFmtId="1" fontId="8" fillId="3" borderId="1" xfId="0" applyNumberFormat="1" applyFont="1" applyFill="1" applyBorder="1" applyAlignment="1">
      <alignment horizontal="right" vertical="center" wrapText="1"/>
    </xf>
    <xf numFmtId="0" fontId="2" fillId="3" borderId="1" xfId="0" applyFont="1" applyFill="1" applyBorder="1" applyAlignment="1">
      <alignment horizontal="center" wrapText="1"/>
    </xf>
    <xf numFmtId="167" fontId="10" fillId="4" borderId="52" xfId="0" applyNumberFormat="1" applyFont="1" applyFill="1" applyBorder="1" applyAlignment="1">
      <alignment horizontal="center" vertical="center" wrapText="1"/>
    </xf>
    <xf numFmtId="166" fontId="10" fillId="4" borderId="52" xfId="0" applyNumberFormat="1" applyFont="1" applyFill="1" applyBorder="1" applyAlignment="1">
      <alignment horizontal="center" vertical="center" wrapText="1"/>
    </xf>
    <xf numFmtId="0" fontId="10" fillId="4" borderId="66" xfId="0" applyFont="1" applyFill="1" applyBorder="1" applyAlignment="1">
      <alignment horizontal="center" vertical="center" wrapText="1"/>
    </xf>
    <xf numFmtId="0" fontId="18" fillId="3" borderId="60" xfId="0" applyFont="1" applyFill="1" applyBorder="1" applyAlignment="1">
      <alignment horizontal="right" vertical="center" wrapText="1"/>
    </xf>
    <xf numFmtId="14" fontId="18" fillId="3" borderId="60" xfId="0" applyNumberFormat="1" applyFont="1" applyFill="1" applyBorder="1" applyAlignment="1">
      <alignment horizontal="right" vertical="center" wrapText="1"/>
    </xf>
    <xf numFmtId="17" fontId="18" fillId="3" borderId="60" xfId="0" applyNumberFormat="1" applyFont="1" applyFill="1" applyBorder="1" applyAlignment="1">
      <alignment horizontal="right" vertical="center" wrapText="1"/>
    </xf>
    <xf numFmtId="166" fontId="18" fillId="3" borderId="60" xfId="0" applyNumberFormat="1" applyFont="1" applyFill="1" applyBorder="1" applyAlignment="1">
      <alignment horizontal="right" vertical="center" wrapText="1"/>
    </xf>
    <xf numFmtId="0" fontId="18" fillId="3" borderId="60" xfId="0" applyFont="1" applyFill="1" applyBorder="1" applyAlignment="1">
      <alignment horizontal="center" vertical="center" wrapText="1"/>
    </xf>
    <xf numFmtId="0" fontId="18" fillId="2" borderId="60" xfId="0" applyFont="1" applyFill="1" applyBorder="1" applyAlignment="1">
      <alignment horizontal="center" vertical="center" wrapText="1"/>
    </xf>
    <xf numFmtId="3" fontId="18" fillId="3" borderId="60" xfId="0" applyNumberFormat="1" applyFont="1" applyFill="1" applyBorder="1" applyAlignment="1">
      <alignment horizontal="center" vertical="center" wrapText="1"/>
    </xf>
    <xf numFmtId="14" fontId="18" fillId="3" borderId="60" xfId="0" applyNumberFormat="1" applyFont="1" applyFill="1" applyBorder="1" applyAlignment="1">
      <alignment horizontal="center" vertical="center" wrapText="1"/>
    </xf>
    <xf numFmtId="166" fontId="18" fillId="2" borderId="60" xfId="0" applyNumberFormat="1" applyFont="1" applyFill="1" applyBorder="1" applyAlignment="1">
      <alignment horizontal="right" vertical="center" wrapText="1"/>
    </xf>
    <xf numFmtId="17" fontId="18" fillId="3" borderId="60" xfId="0" applyNumberFormat="1" applyFont="1" applyFill="1" applyBorder="1" applyAlignment="1">
      <alignment horizontal="center" vertical="center" wrapText="1"/>
    </xf>
    <xf numFmtId="1" fontId="18" fillId="3" borderId="60" xfId="0" applyNumberFormat="1" applyFont="1" applyFill="1" applyBorder="1" applyAlignment="1">
      <alignment horizontal="center" vertical="center" wrapText="1"/>
    </xf>
    <xf numFmtId="0" fontId="2" fillId="3" borderId="1" xfId="0" applyFont="1" applyFill="1" applyBorder="1" applyAlignment="1">
      <alignment horizontal="left" vertical="center" wrapText="1"/>
    </xf>
    <xf numFmtId="14" fontId="18" fillId="2" borderId="60" xfId="0" applyNumberFormat="1" applyFont="1" applyFill="1" applyBorder="1" applyAlignment="1">
      <alignment horizontal="center" vertical="center" wrapText="1"/>
    </xf>
    <xf numFmtId="0" fontId="18" fillId="2" borderId="60" xfId="0" applyFont="1" applyFill="1" applyBorder="1" applyAlignment="1">
      <alignment horizontal="right" vertical="center" wrapText="1"/>
    </xf>
    <xf numFmtId="0" fontId="2" fillId="2" borderId="1" xfId="0" applyFont="1" applyFill="1" applyBorder="1" applyAlignment="1">
      <alignment wrapText="1"/>
    </xf>
    <xf numFmtId="0" fontId="23" fillId="3" borderId="1" xfId="0" applyFont="1" applyFill="1" applyBorder="1" applyAlignment="1">
      <alignment wrapText="1"/>
    </xf>
    <xf numFmtId="0" fontId="19" fillId="3" borderId="60" xfId="0" applyFont="1" applyFill="1" applyBorder="1" applyAlignment="1">
      <alignment horizontal="right" vertical="center" wrapText="1"/>
    </xf>
    <xf numFmtId="16" fontId="18" fillId="3" borderId="60" xfId="0" applyNumberFormat="1" applyFont="1" applyFill="1" applyBorder="1" applyAlignment="1">
      <alignment horizontal="left" vertical="center" wrapText="1"/>
    </xf>
    <xf numFmtId="0" fontId="18" fillId="0" borderId="60" xfId="0" applyFont="1" applyBorder="1" applyAlignment="1">
      <alignment horizontal="left" vertical="center" wrapText="1"/>
    </xf>
    <xf numFmtId="167" fontId="10" fillId="4" borderId="49" xfId="0" applyNumberFormat="1" applyFont="1" applyFill="1" applyBorder="1" applyAlignment="1">
      <alignment horizontal="center" vertical="center" wrapText="1"/>
    </xf>
    <xf numFmtId="14" fontId="10" fillId="4" borderId="52" xfId="0" applyNumberFormat="1" applyFont="1" applyFill="1" applyBorder="1" applyAlignment="1">
      <alignment horizontal="center" vertical="center" wrapText="1"/>
    </xf>
    <xf numFmtId="17" fontId="10" fillId="4" borderId="48" xfId="0" applyNumberFormat="1" applyFont="1" applyFill="1" applyBorder="1" applyAlignment="1">
      <alignment horizontal="center" vertical="center" wrapText="1"/>
    </xf>
    <xf numFmtId="0" fontId="10" fillId="4" borderId="49" xfId="0" applyFont="1" applyFill="1" applyBorder="1" applyAlignment="1">
      <alignment horizontal="center" vertical="center" wrapText="1"/>
    </xf>
    <xf numFmtId="0" fontId="10" fillId="4" borderId="48" xfId="0" applyFont="1" applyFill="1" applyBorder="1" applyAlignment="1">
      <alignment horizontal="center" vertical="center" wrapText="1"/>
    </xf>
    <xf numFmtId="0" fontId="18" fillId="3" borderId="64" xfId="0" applyFont="1" applyFill="1" applyBorder="1" applyAlignment="1">
      <alignment horizontal="right" vertical="center" wrapText="1"/>
    </xf>
    <xf numFmtId="17" fontId="18" fillId="3" borderId="62" xfId="0" applyNumberFormat="1" applyFont="1" applyFill="1" applyBorder="1" applyAlignment="1">
      <alignment horizontal="right" vertical="center" wrapText="1"/>
    </xf>
    <xf numFmtId="0" fontId="18" fillId="2" borderId="64" xfId="0" applyFont="1" applyFill="1" applyBorder="1" applyAlignment="1">
      <alignment horizontal="left" vertical="center" wrapText="1"/>
    </xf>
    <xf numFmtId="14" fontId="18" fillId="3" borderId="52" xfId="0" applyNumberFormat="1" applyFont="1" applyFill="1" applyBorder="1" applyAlignment="1">
      <alignment horizontal="right" vertical="center" wrapText="1"/>
    </xf>
    <xf numFmtId="17" fontId="18" fillId="0" borderId="63" xfId="0" applyNumberFormat="1" applyFont="1" applyBorder="1" applyAlignment="1">
      <alignment horizontal="right" vertical="center" wrapText="1"/>
    </xf>
    <xf numFmtId="0" fontId="18" fillId="0" borderId="67" xfId="0" applyFont="1" applyBorder="1" applyAlignment="1">
      <alignment horizontal="left" vertical="center" wrapText="1"/>
    </xf>
    <xf numFmtId="0" fontId="21" fillId="3" borderId="1" xfId="0" applyFont="1" applyFill="1" applyBorder="1" applyAlignment="1">
      <alignment horizontal="right" vertical="center" wrapText="1"/>
    </xf>
    <xf numFmtId="164" fontId="18" fillId="3" borderId="60" xfId="0" applyNumberFormat="1" applyFont="1" applyFill="1" applyBorder="1" applyAlignment="1">
      <alignment horizontal="right" vertical="center" wrapText="1"/>
    </xf>
    <xf numFmtId="168" fontId="2" fillId="3" borderId="1" xfId="0" applyNumberFormat="1" applyFont="1" applyFill="1" applyBorder="1" applyAlignment="1">
      <alignment wrapText="1"/>
    </xf>
    <xf numFmtId="9" fontId="2" fillId="3" borderId="1" xfId="0" applyNumberFormat="1" applyFont="1" applyFill="1" applyBorder="1" applyAlignment="1">
      <alignment wrapText="1"/>
    </xf>
    <xf numFmtId="0" fontId="6" fillId="2" borderId="1" xfId="0" applyFont="1" applyFill="1" applyBorder="1" applyAlignment="1">
      <alignment horizontal="center" vertical="center" wrapText="1"/>
    </xf>
    <xf numFmtId="0" fontId="8" fillId="3" borderId="1" xfId="0" applyFont="1" applyFill="1" applyBorder="1" applyAlignment="1">
      <alignment horizontal="center" vertical="center" wrapText="1"/>
    </xf>
    <xf numFmtId="167" fontId="10" fillId="4" borderId="45" xfId="0" applyNumberFormat="1" applyFont="1" applyFill="1" applyBorder="1" applyAlignment="1">
      <alignment horizontal="center" vertical="center" wrapText="1"/>
    </xf>
    <xf numFmtId="0" fontId="10" fillId="4" borderId="45" xfId="0" applyFont="1" applyFill="1" applyBorder="1" applyAlignment="1">
      <alignment horizontal="center" vertical="center" wrapText="1"/>
    </xf>
    <xf numFmtId="166" fontId="10" fillId="4" borderId="45" xfId="0" applyNumberFormat="1" applyFont="1" applyFill="1" applyBorder="1" applyAlignment="1">
      <alignment horizontal="center" vertical="center" wrapText="1"/>
    </xf>
    <xf numFmtId="0" fontId="18" fillId="3" borderId="68" xfId="0" applyFont="1" applyFill="1" applyBorder="1" applyAlignment="1">
      <alignment horizontal="right" vertical="center" wrapText="1"/>
    </xf>
    <xf numFmtId="169" fontId="18" fillId="3" borderId="52" xfId="0" applyNumberFormat="1" applyFont="1" applyFill="1" applyBorder="1" applyAlignment="1">
      <alignment horizontal="right" vertical="center" wrapText="1"/>
    </xf>
    <xf numFmtId="0" fontId="18" fillId="3" borderId="68" xfId="0" applyFont="1" applyFill="1" applyBorder="1" applyAlignment="1">
      <alignment horizontal="center" vertical="center" wrapText="1"/>
    </xf>
    <xf numFmtId="0" fontId="18" fillId="2" borderId="68" xfId="0" applyFont="1" applyFill="1" applyBorder="1" applyAlignment="1">
      <alignment horizontal="center" vertical="center" wrapText="1"/>
    </xf>
    <xf numFmtId="14" fontId="18" fillId="3" borderId="68" xfId="0" applyNumberFormat="1" applyFont="1" applyFill="1" applyBorder="1" applyAlignment="1">
      <alignment horizontal="right" vertical="center" wrapText="1"/>
    </xf>
    <xf numFmtId="0" fontId="24" fillId="3" borderId="1" xfId="0" applyFont="1" applyFill="1" applyBorder="1" applyAlignment="1">
      <alignment horizontal="center" vertical="center" wrapText="1"/>
    </xf>
    <xf numFmtId="0" fontId="25" fillId="3" borderId="1" xfId="0" applyFont="1" applyFill="1" applyBorder="1" applyAlignment="1">
      <alignment horizontal="center"/>
    </xf>
    <xf numFmtId="0" fontId="9" fillId="3" borderId="1" xfId="0" applyFont="1" applyFill="1" applyBorder="1" applyAlignment="1">
      <alignment horizontal="center" wrapText="1"/>
    </xf>
    <xf numFmtId="0" fontId="9" fillId="3" borderId="1" xfId="0" applyFont="1" applyFill="1" applyBorder="1" applyAlignment="1">
      <alignment horizontal="center"/>
    </xf>
    <xf numFmtId="0" fontId="26" fillId="3" borderId="1" xfId="0" applyFont="1" applyFill="1" applyBorder="1" applyAlignment="1">
      <alignment horizontal="center"/>
    </xf>
    <xf numFmtId="0" fontId="9" fillId="3" borderId="1" xfId="0" applyFont="1" applyFill="1" applyBorder="1" applyAlignment="1">
      <alignment horizontal="left"/>
    </xf>
    <xf numFmtId="0" fontId="8" fillId="2" borderId="52" xfId="0" applyFont="1" applyFill="1" applyBorder="1" applyAlignment="1">
      <alignment horizontal="left" vertical="center" wrapText="1"/>
    </xf>
    <xf numFmtId="0" fontId="9" fillId="2" borderId="52" xfId="0" applyFont="1" applyFill="1" applyBorder="1" applyAlignment="1">
      <alignment horizontal="left" vertical="center" wrapText="1"/>
    </xf>
    <xf numFmtId="0" fontId="2" fillId="2" borderId="1" xfId="0" applyFont="1" applyFill="1" applyBorder="1" applyAlignment="1">
      <alignment vertical="center" wrapText="1"/>
    </xf>
    <xf numFmtId="0" fontId="9" fillId="2" borderId="48" xfId="0" applyFont="1" applyFill="1" applyBorder="1" applyAlignment="1">
      <alignment horizontal="left" vertical="center" wrapText="1"/>
    </xf>
    <xf numFmtId="0" fontId="9" fillId="2" borderId="49" xfId="0" applyFont="1" applyFill="1" applyBorder="1" applyAlignment="1">
      <alignment horizontal="left" vertical="center" wrapText="1"/>
    </xf>
    <xf numFmtId="0" fontId="9" fillId="2" borderId="1" xfId="0" applyFont="1" applyFill="1" applyBorder="1" applyAlignment="1">
      <alignment horizontal="left" vertical="center" wrapText="1"/>
    </xf>
    <xf numFmtId="0" fontId="27" fillId="2" borderId="52" xfId="0" applyFont="1" applyFill="1" applyBorder="1" applyAlignment="1">
      <alignment horizontal="left" vertical="center" wrapText="1"/>
    </xf>
    <xf numFmtId="166" fontId="28" fillId="7" borderId="52" xfId="0" applyNumberFormat="1" applyFont="1" applyFill="1" applyBorder="1" applyAlignment="1">
      <alignment horizontal="right" vertical="center" wrapText="1"/>
    </xf>
    <xf numFmtId="167" fontId="28" fillId="7" borderId="52" xfId="0" applyNumberFormat="1" applyFont="1" applyFill="1" applyBorder="1" applyAlignment="1">
      <alignment horizontal="left" vertical="center" wrapText="1"/>
    </xf>
    <xf numFmtId="0" fontId="27" fillId="2" borderId="52" xfId="0" applyFont="1" applyFill="1" applyBorder="1" applyAlignment="1">
      <alignment horizontal="center" vertical="center" wrapText="1"/>
    </xf>
    <xf numFmtId="0" fontId="29" fillId="2" borderId="52" xfId="0" applyFont="1" applyFill="1" applyBorder="1" applyAlignment="1">
      <alignment vertical="center" wrapText="1"/>
    </xf>
    <xf numFmtId="166" fontId="28" fillId="2" borderId="52" xfId="0" applyNumberFormat="1" applyFont="1" applyFill="1" applyBorder="1" applyAlignment="1">
      <alignment horizontal="right" vertical="center" wrapText="1"/>
    </xf>
    <xf numFmtId="167" fontId="28" fillId="2" borderId="52" xfId="0" applyNumberFormat="1" applyFont="1" applyFill="1" applyBorder="1" applyAlignment="1">
      <alignment horizontal="left" vertical="center" wrapText="1"/>
    </xf>
    <xf numFmtId="166" fontId="28" fillId="2" borderId="52" xfId="0" applyNumberFormat="1" applyFont="1" applyFill="1" applyBorder="1" applyAlignment="1">
      <alignment horizontal="center" vertical="center" wrapText="1"/>
    </xf>
    <xf numFmtId="0" fontId="18" fillId="0" borderId="60" xfId="0" applyFont="1" applyBorder="1" applyAlignment="1">
      <alignment horizontal="right" vertical="center" wrapText="1"/>
    </xf>
    <xf numFmtId="14" fontId="18" fillId="0" borderId="52" xfId="0" applyNumberFormat="1" applyFont="1" applyBorder="1" applyAlignment="1">
      <alignment horizontal="right" vertical="center" wrapText="1"/>
    </xf>
    <xf numFmtId="2" fontId="18" fillId="0" borderId="60" xfId="0" applyNumberFormat="1" applyFont="1" applyBorder="1" applyAlignment="1">
      <alignment horizontal="right" vertical="center" wrapText="1"/>
    </xf>
    <xf numFmtId="0" fontId="18" fillId="0" borderId="60" xfId="0" applyFont="1" applyBorder="1" applyAlignment="1">
      <alignment horizontal="center" vertical="center" wrapText="1"/>
    </xf>
    <xf numFmtId="14" fontId="18" fillId="0" borderId="60" xfId="0" applyNumberFormat="1" applyFont="1" applyBorder="1" applyAlignment="1">
      <alignment horizontal="center" vertical="center" wrapText="1"/>
    </xf>
    <xf numFmtId="0" fontId="2" fillId="0" borderId="0" xfId="0" applyFont="1" applyAlignment="1">
      <alignment wrapText="1"/>
    </xf>
    <xf numFmtId="14" fontId="18" fillId="0" borderId="60" xfId="0" applyNumberFormat="1" applyFont="1" applyBorder="1" applyAlignment="1">
      <alignment horizontal="right" vertical="center" wrapText="1"/>
    </xf>
    <xf numFmtId="164" fontId="28" fillId="0" borderId="0" xfId="0" applyNumberFormat="1" applyFont="1" applyAlignment="1">
      <alignment horizontal="right" vertical="center"/>
    </xf>
    <xf numFmtId="164" fontId="18" fillId="0" borderId="0" xfId="0" applyNumberFormat="1" applyFont="1" applyAlignment="1">
      <alignment horizontal="right" vertical="center"/>
    </xf>
    <xf numFmtId="17" fontId="18" fillId="0" borderId="60" xfId="0" applyNumberFormat="1" applyFont="1" applyBorder="1" applyAlignment="1">
      <alignment horizontal="right" vertical="center" wrapText="1"/>
    </xf>
    <xf numFmtId="14" fontId="30" fillId="0" borderId="52" xfId="0" applyNumberFormat="1" applyFont="1" applyBorder="1"/>
    <xf numFmtId="49" fontId="18" fillId="0" borderId="60" xfId="0" applyNumberFormat="1" applyFont="1" applyBorder="1" applyAlignment="1">
      <alignment horizontal="center" vertical="center" wrapText="1"/>
    </xf>
    <xf numFmtId="3" fontId="18" fillId="0" borderId="60" xfId="0" applyNumberFormat="1" applyFont="1" applyBorder="1" applyAlignment="1">
      <alignment horizontal="center" vertical="center" wrapText="1"/>
    </xf>
    <xf numFmtId="17" fontId="18" fillId="0" borderId="60" xfId="0" applyNumberFormat="1" applyFont="1" applyBorder="1" applyAlignment="1">
      <alignment horizontal="center" vertical="center" wrapText="1"/>
    </xf>
    <xf numFmtId="2" fontId="18" fillId="2" borderId="54" xfId="0" applyNumberFormat="1" applyFont="1" applyFill="1" applyBorder="1" applyAlignment="1">
      <alignment horizontal="right" vertical="center" wrapText="1"/>
    </xf>
    <xf numFmtId="2" fontId="18" fillId="2" borderId="60" xfId="0" applyNumberFormat="1" applyFont="1" applyFill="1" applyBorder="1" applyAlignment="1">
      <alignment horizontal="right" vertical="center" wrapText="1"/>
    </xf>
    <xf numFmtId="2" fontId="18" fillId="3" borderId="52" xfId="0" applyNumberFormat="1" applyFont="1" applyFill="1" applyBorder="1" applyAlignment="1">
      <alignment horizontal="right" vertical="center" wrapText="1"/>
    </xf>
    <xf numFmtId="0" fontId="6" fillId="3" borderId="3" xfId="0" applyFont="1" applyFill="1" applyBorder="1" applyAlignment="1">
      <alignment horizontal="center" vertical="center" wrapText="1"/>
    </xf>
    <xf numFmtId="0" fontId="7" fillId="0" borderId="4" xfId="0" applyFont="1" applyBorder="1"/>
    <xf numFmtId="0" fontId="7" fillId="0" borderId="5" xfId="0" applyFont="1" applyBorder="1"/>
    <xf numFmtId="0" fontId="6" fillId="3" borderId="3" xfId="0" applyFont="1" applyFill="1" applyBorder="1" applyAlignment="1">
      <alignment horizontal="center" vertical="center"/>
    </xf>
    <xf numFmtId="0" fontId="10" fillId="3" borderId="9" xfId="0" applyFont="1" applyFill="1" applyBorder="1" applyAlignment="1">
      <alignment horizontal="left" vertical="center" wrapText="1"/>
    </xf>
    <xf numFmtId="0" fontId="7" fillId="0" borderId="10" xfId="0" applyFont="1" applyBorder="1"/>
    <xf numFmtId="0" fontId="7" fillId="0" borderId="11" xfId="0" applyFont="1" applyBorder="1"/>
    <xf numFmtId="0" fontId="8" fillId="3" borderId="3" xfId="0" applyFont="1" applyFill="1" applyBorder="1" applyAlignment="1">
      <alignment horizontal="center" vertical="center"/>
    </xf>
    <xf numFmtId="0" fontId="8" fillId="4" borderId="9" xfId="0" applyFont="1" applyFill="1" applyBorder="1" applyAlignment="1">
      <alignment horizontal="center" vertical="center"/>
    </xf>
    <xf numFmtId="0" fontId="8" fillId="4" borderId="12" xfId="0" applyFont="1" applyFill="1" applyBorder="1" applyAlignment="1">
      <alignment horizontal="center" vertical="center"/>
    </xf>
    <xf numFmtId="0" fontId="7" fillId="0" borderId="13" xfId="0" applyFont="1" applyBorder="1"/>
    <xf numFmtId="0" fontId="7" fillId="0" borderId="14" xfId="0" applyFont="1" applyBorder="1"/>
    <xf numFmtId="0" fontId="12" fillId="3" borderId="27" xfId="0" applyFont="1" applyFill="1" applyBorder="1" applyAlignment="1">
      <alignment horizontal="center" vertical="center" wrapText="1"/>
    </xf>
    <xf numFmtId="0" fontId="7" fillId="0" borderId="28" xfId="0" applyFont="1" applyBorder="1"/>
    <xf numFmtId="0" fontId="12" fillId="2" borderId="27" xfId="0" applyFont="1" applyFill="1" applyBorder="1" applyAlignment="1">
      <alignment horizontal="right" vertical="center" wrapText="1"/>
    </xf>
    <xf numFmtId="0" fontId="12" fillId="4" borderId="29" xfId="0" applyFont="1" applyFill="1" applyBorder="1" applyAlignment="1">
      <alignment horizontal="left" vertical="center" wrapText="1"/>
    </xf>
    <xf numFmtId="0" fontId="7" fillId="0" borderId="30" xfId="0" applyFont="1" applyBorder="1"/>
    <xf numFmtId="0" fontId="6" fillId="2" borderId="3" xfId="0" applyFont="1" applyFill="1" applyBorder="1" applyAlignment="1">
      <alignment horizontal="center" vertical="center" wrapText="1"/>
    </xf>
    <xf numFmtId="0" fontId="8" fillId="2" borderId="18" xfId="0" applyFont="1" applyFill="1" applyBorder="1" applyAlignment="1">
      <alignment horizontal="center" vertical="center" wrapText="1"/>
    </xf>
    <xf numFmtId="0" fontId="7" fillId="0" borderId="19" xfId="0" applyFont="1" applyBorder="1"/>
    <xf numFmtId="0" fontId="7" fillId="0" borderId="20" xfId="0" applyFont="1" applyBorder="1"/>
    <xf numFmtId="0" fontId="8" fillId="4" borderId="23" xfId="0" applyFont="1" applyFill="1" applyBorder="1" applyAlignment="1">
      <alignment horizontal="center" vertical="center" wrapText="1"/>
    </xf>
    <xf numFmtId="0" fontId="7" fillId="0" borderId="24" xfId="0" applyFont="1" applyBorder="1"/>
    <xf numFmtId="0" fontId="7" fillId="0" borderId="25" xfId="0" applyFont="1" applyBorder="1"/>
    <xf numFmtId="0" fontId="8" fillId="2" borderId="3" xfId="0" applyFont="1" applyFill="1" applyBorder="1" applyAlignment="1">
      <alignment horizontal="center" vertical="center" wrapText="1"/>
    </xf>
    <xf numFmtId="0" fontId="8" fillId="2" borderId="18" xfId="0" applyFont="1" applyFill="1" applyBorder="1" applyAlignment="1">
      <alignment horizontal="center"/>
    </xf>
    <xf numFmtId="0" fontId="8" fillId="3" borderId="18" xfId="0" applyFont="1" applyFill="1" applyBorder="1" applyAlignment="1">
      <alignment horizontal="center" vertical="center"/>
    </xf>
    <xf numFmtId="0" fontId="17" fillId="4" borderId="29" xfId="0" applyFont="1" applyFill="1" applyBorder="1" applyAlignment="1">
      <alignment horizontal="left" vertical="center"/>
    </xf>
    <xf numFmtId="0" fontId="17" fillId="3" borderId="3" xfId="0" applyFont="1" applyFill="1" applyBorder="1" applyAlignment="1">
      <alignment horizontal="left" vertical="center"/>
    </xf>
    <xf numFmtId="0" fontId="8" fillId="2" borderId="3" xfId="0" applyFont="1" applyFill="1" applyBorder="1" applyAlignment="1">
      <alignment horizontal="center" vertical="center"/>
    </xf>
    <xf numFmtId="0" fontId="8" fillId="2" borderId="18" xfId="0" applyFont="1" applyFill="1" applyBorder="1" applyAlignment="1">
      <alignment horizontal="center" vertical="center"/>
    </xf>
    <xf numFmtId="0" fontId="8" fillId="3" borderId="3" xfId="0" applyFont="1" applyFill="1" applyBorder="1" applyAlignment="1">
      <alignment horizontal="center" vertical="center" wrapText="1"/>
    </xf>
    <xf numFmtId="0" fontId="8" fillId="3" borderId="18" xfId="0" applyFont="1" applyFill="1" applyBorder="1" applyAlignment="1">
      <alignment horizontal="center" vertical="center" wrapText="1"/>
    </xf>
  </cellXfs>
  <cellStyles count="1">
    <cellStyle name="Normal" xfId="0" builtinId="0"/>
  </cellStyles>
  <dxfs count="9">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F2F2F2"/>
          <bgColor rgb="FFF2F2F2"/>
        </patternFill>
      </fill>
    </dxf>
    <dxf>
      <fill>
        <patternFill patternType="solid">
          <fgColor rgb="FFF2F2F2"/>
          <bgColor rgb="FFF2F2F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26"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customschemas.google.com/relationships/workbookmetadata" Target="metadata"/></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CDDC"/>
    <pageSetUpPr fitToPage="1"/>
  </sheetPr>
  <dimension ref="A1:Z1000"/>
  <sheetViews>
    <sheetView tabSelected="1" workbookViewId="0"/>
  </sheetViews>
  <sheetFormatPr defaultColWidth="12.5703125" defaultRowHeight="15" customHeight="1" x14ac:dyDescent="0.2"/>
  <cols>
    <col min="1" max="1" width="159.85546875" customWidth="1"/>
    <col min="2" max="26" width="9.140625" customWidth="1"/>
  </cols>
  <sheetData>
    <row r="1" spans="1:26" ht="60" customHeight="1" x14ac:dyDescent="0.2">
      <c r="A1" s="1" t="s">
        <v>0</v>
      </c>
      <c r="B1" s="2"/>
      <c r="C1" s="2"/>
      <c r="D1" s="2"/>
      <c r="E1" s="2"/>
      <c r="F1" s="2"/>
      <c r="G1" s="2"/>
      <c r="H1" s="2"/>
      <c r="I1" s="2"/>
      <c r="J1" s="2"/>
      <c r="K1" s="2"/>
      <c r="L1" s="2"/>
      <c r="M1" s="2"/>
      <c r="N1" s="2"/>
      <c r="O1" s="2"/>
      <c r="P1" s="2"/>
      <c r="Q1" s="2"/>
      <c r="R1" s="2"/>
      <c r="S1" s="2"/>
      <c r="T1" s="2"/>
      <c r="U1" s="2"/>
      <c r="V1" s="2"/>
      <c r="W1" s="2"/>
      <c r="X1" s="2"/>
      <c r="Y1" s="2"/>
      <c r="Z1" s="2"/>
    </row>
    <row r="2" spans="1:26" ht="69.75" customHeight="1" x14ac:dyDescent="0.2">
      <c r="A2" s="3"/>
      <c r="B2" s="2"/>
      <c r="C2" s="2"/>
      <c r="D2" s="2"/>
      <c r="E2" s="2"/>
      <c r="F2" s="2"/>
      <c r="G2" s="2"/>
      <c r="H2" s="2"/>
      <c r="I2" s="2"/>
      <c r="J2" s="2"/>
      <c r="K2" s="2"/>
      <c r="L2" s="2"/>
      <c r="M2" s="2"/>
      <c r="N2" s="2"/>
      <c r="O2" s="2"/>
      <c r="P2" s="2"/>
      <c r="Q2" s="2"/>
      <c r="R2" s="2"/>
      <c r="S2" s="2"/>
      <c r="T2" s="2"/>
      <c r="U2" s="2"/>
      <c r="V2" s="2"/>
      <c r="W2" s="2"/>
      <c r="X2" s="2"/>
      <c r="Y2" s="2"/>
      <c r="Z2" s="2"/>
    </row>
    <row r="3" spans="1:26" ht="41.25" customHeight="1" x14ac:dyDescent="0.2">
      <c r="A3" s="4" t="s">
        <v>1</v>
      </c>
      <c r="B3" s="2"/>
      <c r="C3" s="2"/>
      <c r="D3" s="2"/>
      <c r="E3" s="2"/>
      <c r="F3" s="2"/>
      <c r="G3" s="2"/>
      <c r="H3" s="2"/>
      <c r="I3" s="2"/>
      <c r="J3" s="2"/>
      <c r="K3" s="2"/>
      <c r="L3" s="2"/>
      <c r="M3" s="2"/>
      <c r="N3" s="2"/>
      <c r="O3" s="2"/>
      <c r="P3" s="2"/>
      <c r="Q3" s="2"/>
      <c r="R3" s="2"/>
      <c r="S3" s="2"/>
      <c r="T3" s="2"/>
      <c r="U3" s="2"/>
      <c r="V3" s="2"/>
      <c r="W3" s="2"/>
      <c r="X3" s="2"/>
      <c r="Y3" s="2"/>
      <c r="Z3" s="2"/>
    </row>
    <row r="4" spans="1:26" ht="12.75" customHeight="1" x14ac:dyDescent="0.25">
      <c r="A4" s="5" t="s">
        <v>2</v>
      </c>
      <c r="B4" s="2"/>
      <c r="C4" s="2"/>
      <c r="D4" s="2"/>
      <c r="E4" s="2"/>
      <c r="F4" s="2"/>
      <c r="G4" s="2"/>
      <c r="H4" s="2"/>
      <c r="I4" s="2"/>
      <c r="J4" s="2"/>
      <c r="K4" s="2"/>
      <c r="L4" s="2"/>
      <c r="M4" s="2"/>
      <c r="N4" s="2"/>
      <c r="O4" s="2"/>
      <c r="P4" s="2"/>
      <c r="Q4" s="2"/>
      <c r="R4" s="2"/>
      <c r="S4" s="2"/>
      <c r="T4" s="2"/>
      <c r="U4" s="2"/>
      <c r="V4" s="2"/>
      <c r="W4" s="2"/>
      <c r="X4" s="2"/>
      <c r="Y4" s="2"/>
      <c r="Z4" s="2"/>
    </row>
    <row r="5" spans="1:26" ht="12.75" customHeight="1" x14ac:dyDescent="0.25">
      <c r="A5" s="6">
        <v>45323</v>
      </c>
      <c r="B5" s="2"/>
      <c r="C5" s="2"/>
      <c r="D5" s="2"/>
      <c r="E5" s="2"/>
      <c r="F5" s="2"/>
      <c r="G5" s="2"/>
      <c r="H5" s="2"/>
      <c r="I5" s="2"/>
      <c r="J5" s="2"/>
      <c r="K5" s="2"/>
      <c r="L5" s="2"/>
      <c r="M5" s="2"/>
      <c r="N5" s="2"/>
      <c r="O5" s="2"/>
      <c r="P5" s="2"/>
      <c r="Q5" s="2"/>
      <c r="R5" s="2"/>
      <c r="S5" s="2"/>
      <c r="T5" s="2"/>
      <c r="U5" s="2"/>
      <c r="V5" s="2"/>
      <c r="W5" s="2"/>
      <c r="X5" s="2"/>
      <c r="Y5" s="2"/>
      <c r="Z5" s="2"/>
    </row>
    <row r="6" spans="1:26" ht="12.75" customHeight="1" x14ac:dyDescent="0.25">
      <c r="A6" s="5" t="s">
        <v>3</v>
      </c>
      <c r="B6" s="2"/>
      <c r="C6" s="2"/>
      <c r="D6" s="2"/>
      <c r="E6" s="2"/>
      <c r="F6" s="2"/>
      <c r="G6" s="2"/>
      <c r="H6" s="2"/>
      <c r="I6" s="2"/>
      <c r="J6" s="2"/>
      <c r="K6" s="2"/>
      <c r="L6" s="2"/>
      <c r="M6" s="2"/>
      <c r="N6" s="2"/>
      <c r="O6" s="2"/>
      <c r="P6" s="2"/>
      <c r="Q6" s="2"/>
      <c r="R6" s="2"/>
      <c r="S6" s="2"/>
      <c r="T6" s="2"/>
      <c r="U6" s="2"/>
      <c r="V6" s="2"/>
      <c r="W6" s="2"/>
      <c r="X6" s="2"/>
      <c r="Y6" s="2"/>
      <c r="Z6" s="2"/>
    </row>
    <row r="7" spans="1:26" ht="12.75" customHeight="1" x14ac:dyDescent="0.25">
      <c r="A7" s="6">
        <v>45412</v>
      </c>
      <c r="B7" s="2"/>
      <c r="C7" s="2"/>
      <c r="D7" s="2"/>
      <c r="E7" s="2"/>
      <c r="F7" s="2"/>
      <c r="G7" s="2"/>
      <c r="H7" s="2"/>
      <c r="I7" s="2"/>
      <c r="J7" s="2"/>
      <c r="K7" s="2"/>
      <c r="L7" s="2"/>
      <c r="M7" s="2"/>
      <c r="N7" s="2"/>
      <c r="O7" s="2"/>
      <c r="P7" s="2"/>
      <c r="Q7" s="2"/>
      <c r="R7" s="2"/>
      <c r="S7" s="2"/>
      <c r="T7" s="2"/>
      <c r="U7" s="2"/>
      <c r="V7" s="2"/>
      <c r="W7" s="2"/>
      <c r="X7" s="2"/>
      <c r="Y7" s="2"/>
      <c r="Z7" s="2"/>
    </row>
    <row r="8" spans="1:26" ht="69.75" customHeight="1" x14ac:dyDescent="0.25">
      <c r="A8" s="7"/>
      <c r="B8" s="2"/>
      <c r="C8" s="2"/>
      <c r="D8" s="2"/>
      <c r="E8" s="2"/>
      <c r="F8" s="2"/>
      <c r="G8" s="2"/>
      <c r="H8" s="2"/>
      <c r="I8" s="2"/>
      <c r="J8" s="2"/>
      <c r="K8" s="2"/>
      <c r="L8" s="2"/>
      <c r="M8" s="2"/>
      <c r="N8" s="2"/>
      <c r="O8" s="2"/>
      <c r="P8" s="2"/>
      <c r="Q8" s="2"/>
      <c r="R8" s="2"/>
      <c r="S8" s="2"/>
      <c r="T8" s="2"/>
      <c r="U8" s="2"/>
      <c r="V8" s="2"/>
      <c r="W8" s="2"/>
      <c r="X8" s="2"/>
      <c r="Y8" s="2"/>
      <c r="Z8" s="2"/>
    </row>
    <row r="9" spans="1:26" ht="24.75" customHeight="1" x14ac:dyDescent="0.2">
      <c r="A9" s="8" t="s">
        <v>4</v>
      </c>
      <c r="B9" s="9"/>
      <c r="C9" s="9"/>
      <c r="D9" s="9"/>
      <c r="E9" s="9"/>
      <c r="F9" s="9"/>
      <c r="G9" s="9"/>
      <c r="H9" s="9"/>
      <c r="I9" s="9"/>
      <c r="J9" s="9"/>
      <c r="K9" s="9"/>
      <c r="L9" s="9"/>
      <c r="M9" s="9"/>
      <c r="N9" s="9"/>
      <c r="O9" s="9"/>
      <c r="P9" s="9"/>
      <c r="Q9" s="9"/>
      <c r="R9" s="9"/>
      <c r="S9" s="9"/>
      <c r="T9" s="9"/>
      <c r="U9" s="9"/>
      <c r="V9" s="9"/>
      <c r="W9" s="9"/>
      <c r="X9" s="9"/>
      <c r="Y9" s="9"/>
      <c r="Z9" s="9"/>
    </row>
    <row r="10" spans="1:26" ht="30" customHeight="1" x14ac:dyDescent="0.2">
      <c r="A10" s="10" t="s">
        <v>5</v>
      </c>
      <c r="B10" s="2"/>
      <c r="C10" s="2"/>
      <c r="D10" s="2"/>
      <c r="E10" s="2"/>
      <c r="F10" s="2"/>
      <c r="G10" s="2"/>
      <c r="H10" s="2"/>
      <c r="I10" s="2"/>
      <c r="J10" s="2"/>
      <c r="K10" s="2"/>
      <c r="L10" s="2"/>
      <c r="M10" s="2"/>
      <c r="N10" s="2"/>
      <c r="O10" s="2"/>
      <c r="P10" s="2"/>
      <c r="Q10" s="2"/>
      <c r="R10" s="2"/>
      <c r="S10" s="2"/>
      <c r="T10" s="2"/>
      <c r="U10" s="2"/>
      <c r="V10" s="2"/>
      <c r="W10" s="2"/>
      <c r="X10" s="2"/>
      <c r="Y10" s="2"/>
      <c r="Z10" s="2"/>
    </row>
    <row r="11" spans="1:26" ht="12.75" customHeight="1" x14ac:dyDescent="0.2">
      <c r="A11" s="2"/>
      <c r="B11" s="2"/>
      <c r="C11" s="2"/>
      <c r="D11" s="2"/>
      <c r="E11" s="2"/>
      <c r="F11" s="2"/>
      <c r="G11" s="2"/>
      <c r="H11" s="2"/>
      <c r="I11" s="2"/>
      <c r="J11" s="2"/>
      <c r="K11" s="2"/>
      <c r="L11" s="2"/>
      <c r="M11" s="2"/>
      <c r="N11" s="2"/>
      <c r="O11" s="2"/>
      <c r="P11" s="2"/>
      <c r="Q11" s="2"/>
      <c r="R11" s="2"/>
      <c r="S11" s="2"/>
      <c r="T11" s="2"/>
      <c r="U11" s="2"/>
      <c r="V11" s="2"/>
      <c r="W11" s="2"/>
      <c r="X11" s="2"/>
      <c r="Y11" s="2"/>
      <c r="Z11" s="2"/>
    </row>
    <row r="12" spans="1:26" ht="12.75" customHeight="1" x14ac:dyDescent="0.2">
      <c r="A12" s="8" t="s">
        <v>6</v>
      </c>
      <c r="B12" s="2"/>
      <c r="C12" s="2"/>
      <c r="D12" s="2"/>
      <c r="E12" s="2"/>
      <c r="F12" s="2"/>
      <c r="G12" s="2"/>
      <c r="H12" s="2"/>
      <c r="I12" s="2"/>
      <c r="J12" s="2"/>
      <c r="K12" s="2"/>
      <c r="L12" s="2"/>
      <c r="M12" s="2"/>
      <c r="N12" s="2"/>
      <c r="O12" s="2"/>
      <c r="P12" s="2"/>
      <c r="Q12" s="2"/>
      <c r="R12" s="2"/>
      <c r="S12" s="2"/>
      <c r="T12" s="2"/>
      <c r="U12" s="2"/>
      <c r="V12" s="2"/>
      <c r="W12" s="2"/>
      <c r="X12" s="2"/>
      <c r="Y12" s="2"/>
      <c r="Z12" s="2"/>
    </row>
    <row r="13" spans="1:26" ht="12.75" customHeight="1" x14ac:dyDescent="0.2">
      <c r="A13" s="11" t="s">
        <v>7</v>
      </c>
      <c r="B13" s="2"/>
      <c r="C13" s="2"/>
      <c r="D13" s="2"/>
      <c r="E13" s="2"/>
      <c r="F13" s="2"/>
      <c r="G13" s="2"/>
      <c r="H13" s="2"/>
      <c r="I13" s="2"/>
      <c r="J13" s="2"/>
      <c r="K13" s="2"/>
      <c r="L13" s="2"/>
      <c r="M13" s="2"/>
      <c r="N13" s="2"/>
      <c r="O13" s="2"/>
      <c r="P13" s="2"/>
      <c r="Q13" s="2"/>
      <c r="R13" s="2"/>
      <c r="S13" s="2"/>
      <c r="T13" s="2"/>
      <c r="U13" s="2"/>
      <c r="V13" s="2"/>
      <c r="W13" s="2"/>
      <c r="X13" s="2"/>
      <c r="Y13" s="2"/>
      <c r="Z13" s="2"/>
    </row>
    <row r="14" spans="1:26" ht="12.75" customHeight="1" x14ac:dyDescent="0.2">
      <c r="A14" s="2"/>
      <c r="B14" s="2"/>
      <c r="C14" s="2"/>
      <c r="D14" s="2"/>
      <c r="E14" s="2"/>
      <c r="F14" s="2"/>
      <c r="G14" s="2"/>
      <c r="H14" s="2"/>
      <c r="I14" s="2"/>
      <c r="J14" s="2"/>
      <c r="K14" s="2"/>
      <c r="L14" s="2"/>
      <c r="M14" s="2"/>
      <c r="N14" s="2"/>
      <c r="O14" s="2"/>
      <c r="P14" s="2"/>
      <c r="Q14" s="2"/>
      <c r="R14" s="2"/>
      <c r="S14" s="2"/>
      <c r="T14" s="2"/>
      <c r="U14" s="2"/>
      <c r="V14" s="2"/>
      <c r="W14" s="2"/>
      <c r="X14" s="2"/>
      <c r="Y14" s="2"/>
      <c r="Z14" s="2"/>
    </row>
    <row r="15" spans="1:26" ht="12.75" customHeight="1" x14ac:dyDescent="0.2">
      <c r="A15" s="2"/>
      <c r="B15" s="2"/>
      <c r="C15" s="2"/>
      <c r="D15" s="2"/>
      <c r="E15" s="2"/>
      <c r="F15" s="2"/>
      <c r="G15" s="2"/>
      <c r="H15" s="2"/>
      <c r="I15" s="2"/>
      <c r="J15" s="2"/>
      <c r="K15" s="2"/>
      <c r="L15" s="2"/>
      <c r="M15" s="2"/>
      <c r="N15" s="2"/>
      <c r="O15" s="2"/>
      <c r="P15" s="2"/>
      <c r="Q15" s="2"/>
      <c r="R15" s="2"/>
      <c r="S15" s="2"/>
      <c r="T15" s="2"/>
      <c r="U15" s="2"/>
      <c r="V15" s="2"/>
      <c r="W15" s="2"/>
      <c r="X15" s="2"/>
      <c r="Y15" s="2"/>
      <c r="Z15" s="2"/>
    </row>
    <row r="16" spans="1:26" ht="12.75" hidden="1" customHeight="1" x14ac:dyDescent="0.2">
      <c r="A16" s="2" t="s">
        <v>7</v>
      </c>
      <c r="B16" s="2"/>
      <c r="C16" s="2"/>
      <c r="D16" s="2"/>
      <c r="E16" s="2"/>
      <c r="F16" s="2"/>
      <c r="G16" s="2"/>
      <c r="H16" s="2"/>
      <c r="I16" s="2"/>
      <c r="J16" s="2"/>
      <c r="K16" s="2"/>
      <c r="L16" s="2"/>
      <c r="M16" s="2"/>
      <c r="N16" s="2"/>
      <c r="O16" s="2"/>
      <c r="P16" s="2"/>
      <c r="Q16" s="2"/>
      <c r="R16" s="2"/>
      <c r="S16" s="2"/>
      <c r="T16" s="2"/>
      <c r="U16" s="2"/>
      <c r="V16" s="2"/>
      <c r="W16" s="2"/>
      <c r="X16" s="2"/>
      <c r="Y16" s="2"/>
      <c r="Z16" s="2"/>
    </row>
    <row r="17" spans="1:26" ht="12.75" hidden="1" customHeight="1" x14ac:dyDescent="0.2">
      <c r="A17" s="2" t="s">
        <v>1</v>
      </c>
      <c r="B17" s="2"/>
      <c r="C17" s="2"/>
      <c r="D17" s="2"/>
      <c r="E17" s="2"/>
      <c r="F17" s="2"/>
      <c r="G17" s="2"/>
      <c r="H17" s="2"/>
      <c r="I17" s="2"/>
      <c r="J17" s="2"/>
      <c r="K17" s="2"/>
      <c r="L17" s="2"/>
      <c r="M17" s="2"/>
      <c r="N17" s="2"/>
      <c r="O17" s="2"/>
      <c r="P17" s="2"/>
      <c r="Q17" s="2"/>
      <c r="R17" s="2"/>
      <c r="S17" s="2"/>
      <c r="T17" s="2"/>
      <c r="U17" s="2"/>
      <c r="V17" s="2"/>
      <c r="W17" s="2"/>
      <c r="X17" s="2"/>
      <c r="Y17" s="2"/>
      <c r="Z17" s="2"/>
    </row>
    <row r="18" spans="1:26" ht="12.75" hidden="1" customHeight="1" x14ac:dyDescent="0.2">
      <c r="A18" s="2" t="s">
        <v>8</v>
      </c>
      <c r="B18" s="2"/>
      <c r="C18" s="2"/>
      <c r="D18" s="2"/>
      <c r="E18" s="2"/>
      <c r="F18" s="2"/>
      <c r="G18" s="2"/>
      <c r="H18" s="2"/>
      <c r="I18" s="2"/>
      <c r="J18" s="2"/>
      <c r="K18" s="2"/>
      <c r="L18" s="2"/>
      <c r="M18" s="2"/>
      <c r="N18" s="2"/>
      <c r="O18" s="2"/>
      <c r="P18" s="2"/>
      <c r="Q18" s="2"/>
      <c r="R18" s="2"/>
      <c r="S18" s="2"/>
      <c r="T18" s="2"/>
      <c r="U18" s="2"/>
      <c r="V18" s="2"/>
      <c r="W18" s="2"/>
      <c r="X18" s="2"/>
      <c r="Y18" s="2"/>
      <c r="Z18" s="2"/>
    </row>
    <row r="19" spans="1:26" ht="12.75" hidden="1" customHeight="1" x14ac:dyDescent="0.2">
      <c r="A19" s="2" t="s">
        <v>9</v>
      </c>
      <c r="B19" s="2"/>
      <c r="C19" s="2"/>
      <c r="D19" s="2"/>
      <c r="E19" s="2"/>
      <c r="F19" s="2"/>
      <c r="G19" s="2"/>
      <c r="H19" s="2"/>
      <c r="I19" s="2"/>
      <c r="J19" s="2"/>
      <c r="K19" s="2"/>
      <c r="L19" s="2"/>
      <c r="M19" s="2"/>
      <c r="N19" s="2"/>
      <c r="O19" s="2"/>
      <c r="P19" s="2"/>
      <c r="Q19" s="2"/>
      <c r="R19" s="2"/>
      <c r="S19" s="2"/>
      <c r="T19" s="2"/>
      <c r="U19" s="2"/>
      <c r="V19" s="2"/>
      <c r="W19" s="2"/>
      <c r="X19" s="2"/>
      <c r="Y19" s="2"/>
      <c r="Z19" s="2"/>
    </row>
    <row r="20" spans="1:26" ht="12.75" hidden="1" customHeight="1" x14ac:dyDescent="0.2">
      <c r="A20" s="2" t="s">
        <v>10</v>
      </c>
      <c r="B20" s="2"/>
      <c r="C20" s="2"/>
      <c r="D20" s="2"/>
      <c r="E20" s="2"/>
      <c r="F20" s="2"/>
      <c r="G20" s="2"/>
      <c r="H20" s="2"/>
      <c r="I20" s="2"/>
      <c r="J20" s="2"/>
      <c r="K20" s="2"/>
      <c r="L20" s="2"/>
      <c r="M20" s="2"/>
      <c r="N20" s="2"/>
      <c r="O20" s="2"/>
      <c r="P20" s="2"/>
      <c r="Q20" s="2"/>
      <c r="R20" s="2"/>
      <c r="S20" s="2"/>
      <c r="T20" s="2"/>
      <c r="U20" s="2"/>
      <c r="V20" s="2"/>
      <c r="W20" s="2"/>
      <c r="X20" s="2"/>
      <c r="Y20" s="2"/>
      <c r="Z20" s="2"/>
    </row>
    <row r="21" spans="1:26" ht="12.75" hidden="1" customHeight="1" x14ac:dyDescent="0.2">
      <c r="A21" s="2" t="s">
        <v>11</v>
      </c>
      <c r="B21" s="2"/>
      <c r="C21" s="2"/>
      <c r="D21" s="2"/>
      <c r="E21" s="2"/>
      <c r="F21" s="2"/>
      <c r="G21" s="2"/>
      <c r="H21" s="2"/>
      <c r="I21" s="2"/>
      <c r="J21" s="2"/>
      <c r="K21" s="2"/>
      <c r="L21" s="2"/>
      <c r="M21" s="2"/>
      <c r="N21" s="2"/>
      <c r="O21" s="2"/>
      <c r="P21" s="2"/>
      <c r="Q21" s="2"/>
      <c r="R21" s="2"/>
      <c r="S21" s="2"/>
      <c r="T21" s="2"/>
      <c r="U21" s="2"/>
      <c r="V21" s="2"/>
      <c r="W21" s="2"/>
      <c r="X21" s="2"/>
      <c r="Y21" s="2"/>
      <c r="Z21" s="2"/>
    </row>
    <row r="22" spans="1:26" ht="12.75" hidden="1" customHeight="1" x14ac:dyDescent="0.2">
      <c r="A22" s="2" t="s">
        <v>12</v>
      </c>
      <c r="B22" s="2"/>
      <c r="C22" s="2"/>
      <c r="D22" s="2"/>
      <c r="E22" s="2"/>
      <c r="F22" s="2"/>
      <c r="G22" s="2"/>
      <c r="H22" s="2"/>
      <c r="I22" s="2"/>
      <c r="J22" s="2"/>
      <c r="K22" s="2"/>
      <c r="L22" s="2"/>
      <c r="M22" s="2"/>
      <c r="N22" s="2"/>
      <c r="O22" s="2"/>
      <c r="P22" s="2"/>
      <c r="Q22" s="2"/>
      <c r="R22" s="2"/>
      <c r="S22" s="2"/>
      <c r="T22" s="2"/>
      <c r="U22" s="2"/>
      <c r="V22" s="2"/>
      <c r="W22" s="2"/>
      <c r="X22" s="2"/>
      <c r="Y22" s="2"/>
      <c r="Z22" s="2"/>
    </row>
    <row r="23" spans="1:26" ht="12.75" hidden="1" customHeight="1" x14ac:dyDescent="0.2">
      <c r="A23" s="2" t="s">
        <v>13</v>
      </c>
      <c r="B23" s="2"/>
      <c r="C23" s="2"/>
      <c r="D23" s="2"/>
      <c r="E23" s="2"/>
      <c r="F23" s="2"/>
      <c r="G23" s="2"/>
      <c r="H23" s="2"/>
      <c r="I23" s="2"/>
      <c r="J23" s="2"/>
      <c r="K23" s="2"/>
      <c r="L23" s="2"/>
      <c r="M23" s="2"/>
      <c r="N23" s="2"/>
      <c r="O23" s="2"/>
      <c r="P23" s="2"/>
      <c r="Q23" s="2"/>
      <c r="R23" s="2"/>
      <c r="S23" s="2"/>
      <c r="T23" s="2"/>
      <c r="U23" s="2"/>
      <c r="V23" s="2"/>
      <c r="W23" s="2"/>
      <c r="X23" s="2"/>
      <c r="Y23" s="2"/>
      <c r="Z23" s="2"/>
    </row>
    <row r="24" spans="1:26" ht="12.75" hidden="1" customHeight="1" x14ac:dyDescent="0.2">
      <c r="A24" s="2" t="s">
        <v>14</v>
      </c>
      <c r="B24" s="2"/>
      <c r="C24" s="2"/>
      <c r="D24" s="2"/>
      <c r="E24" s="2"/>
      <c r="F24" s="2"/>
      <c r="G24" s="2"/>
      <c r="H24" s="2"/>
      <c r="I24" s="2"/>
      <c r="J24" s="2"/>
      <c r="K24" s="2"/>
      <c r="L24" s="2"/>
      <c r="M24" s="2"/>
      <c r="N24" s="2"/>
      <c r="O24" s="2"/>
      <c r="P24" s="2"/>
      <c r="Q24" s="2"/>
      <c r="R24" s="2"/>
      <c r="S24" s="2"/>
      <c r="T24" s="2"/>
      <c r="U24" s="2"/>
      <c r="V24" s="2"/>
      <c r="W24" s="2"/>
      <c r="X24" s="2"/>
      <c r="Y24" s="2"/>
      <c r="Z24" s="2"/>
    </row>
    <row r="25" spans="1:26" ht="12.75" hidden="1" customHeight="1" x14ac:dyDescent="0.2">
      <c r="A25" s="2" t="s">
        <v>15</v>
      </c>
      <c r="B25" s="2"/>
      <c r="C25" s="2"/>
      <c r="D25" s="2"/>
      <c r="E25" s="2"/>
      <c r="F25" s="2"/>
      <c r="G25" s="2"/>
      <c r="H25" s="2"/>
      <c r="I25" s="2"/>
      <c r="J25" s="2"/>
      <c r="K25" s="2"/>
      <c r="L25" s="2"/>
      <c r="M25" s="2"/>
      <c r="N25" s="2"/>
      <c r="O25" s="2"/>
      <c r="P25" s="2"/>
      <c r="Q25" s="2"/>
      <c r="R25" s="2"/>
      <c r="S25" s="2"/>
      <c r="T25" s="2"/>
      <c r="U25" s="2"/>
      <c r="V25" s="2"/>
      <c r="W25" s="2"/>
      <c r="X25" s="2"/>
      <c r="Y25" s="2"/>
      <c r="Z25" s="2"/>
    </row>
    <row r="26" spans="1:26" ht="12.75" hidden="1" customHeight="1" x14ac:dyDescent="0.2">
      <c r="A26" s="2" t="s">
        <v>16</v>
      </c>
      <c r="B26" s="2"/>
      <c r="C26" s="2"/>
      <c r="D26" s="2"/>
      <c r="E26" s="2"/>
      <c r="F26" s="2"/>
      <c r="G26" s="2"/>
      <c r="H26" s="2"/>
      <c r="I26" s="2"/>
      <c r="J26" s="2"/>
      <c r="K26" s="2"/>
      <c r="L26" s="2"/>
      <c r="M26" s="2"/>
      <c r="N26" s="2"/>
      <c r="O26" s="2"/>
      <c r="P26" s="2"/>
      <c r="Q26" s="2"/>
      <c r="R26" s="2"/>
      <c r="S26" s="2"/>
      <c r="T26" s="2"/>
      <c r="U26" s="2"/>
      <c r="V26" s="2"/>
      <c r="W26" s="2"/>
      <c r="X26" s="2"/>
      <c r="Y26" s="2"/>
      <c r="Z26" s="2"/>
    </row>
    <row r="27" spans="1:26" ht="12.75" hidden="1" customHeight="1" x14ac:dyDescent="0.2">
      <c r="A27" s="2" t="s">
        <v>17</v>
      </c>
      <c r="B27" s="2"/>
      <c r="C27" s="2"/>
      <c r="D27" s="2"/>
      <c r="E27" s="2"/>
      <c r="F27" s="2"/>
      <c r="G27" s="2"/>
      <c r="H27" s="2"/>
      <c r="I27" s="2"/>
      <c r="J27" s="2"/>
      <c r="K27" s="2"/>
      <c r="L27" s="2"/>
      <c r="M27" s="2"/>
      <c r="N27" s="2"/>
      <c r="O27" s="2"/>
      <c r="P27" s="2"/>
      <c r="Q27" s="2"/>
      <c r="R27" s="2"/>
      <c r="S27" s="2"/>
      <c r="T27" s="2"/>
      <c r="U27" s="2"/>
      <c r="V27" s="2"/>
      <c r="W27" s="2"/>
      <c r="X27" s="2"/>
      <c r="Y27" s="2"/>
      <c r="Z27" s="2"/>
    </row>
    <row r="28" spans="1:26" ht="12.75" hidden="1" customHeight="1" x14ac:dyDescent="0.2">
      <c r="A28" s="2" t="s">
        <v>18</v>
      </c>
      <c r="B28" s="2"/>
      <c r="C28" s="2"/>
      <c r="D28" s="2"/>
      <c r="E28" s="2"/>
      <c r="F28" s="2"/>
      <c r="G28" s="2"/>
      <c r="H28" s="2"/>
      <c r="I28" s="2"/>
      <c r="J28" s="2"/>
      <c r="K28" s="2"/>
      <c r="L28" s="2"/>
      <c r="M28" s="2"/>
      <c r="N28" s="2"/>
      <c r="O28" s="2"/>
      <c r="P28" s="2"/>
      <c r="Q28" s="2"/>
      <c r="R28" s="2"/>
      <c r="S28" s="2"/>
      <c r="T28" s="2"/>
      <c r="U28" s="2"/>
      <c r="V28" s="2"/>
      <c r="W28" s="2"/>
      <c r="X28" s="2"/>
      <c r="Y28" s="2"/>
      <c r="Z28" s="2"/>
    </row>
    <row r="29" spans="1:26" ht="12.75" hidden="1" customHeight="1" x14ac:dyDescent="0.2">
      <c r="A29" s="2" t="s">
        <v>19</v>
      </c>
      <c r="B29" s="2"/>
      <c r="C29" s="2"/>
      <c r="D29" s="2"/>
      <c r="E29" s="2"/>
      <c r="F29" s="2"/>
      <c r="G29" s="2"/>
      <c r="H29" s="2"/>
      <c r="I29" s="2"/>
      <c r="J29" s="2"/>
      <c r="K29" s="2"/>
      <c r="L29" s="2"/>
      <c r="M29" s="2"/>
      <c r="N29" s="2"/>
      <c r="O29" s="2"/>
      <c r="P29" s="2"/>
      <c r="Q29" s="2"/>
      <c r="R29" s="2"/>
      <c r="S29" s="2"/>
      <c r="T29" s="2"/>
      <c r="U29" s="2"/>
      <c r="V29" s="2"/>
      <c r="W29" s="2"/>
      <c r="X29" s="2"/>
      <c r="Y29" s="2"/>
      <c r="Z29" s="2"/>
    </row>
    <row r="30" spans="1:26" ht="12.75" hidden="1" customHeight="1" x14ac:dyDescent="0.2">
      <c r="A30" s="2" t="s">
        <v>20</v>
      </c>
      <c r="B30" s="2"/>
      <c r="C30" s="2"/>
      <c r="D30" s="2"/>
      <c r="E30" s="2"/>
      <c r="F30" s="2"/>
      <c r="G30" s="2"/>
      <c r="H30" s="2"/>
      <c r="I30" s="2"/>
      <c r="J30" s="2"/>
      <c r="K30" s="2"/>
      <c r="L30" s="2"/>
      <c r="M30" s="2"/>
      <c r="N30" s="2"/>
      <c r="O30" s="2"/>
      <c r="P30" s="2"/>
      <c r="Q30" s="2"/>
      <c r="R30" s="2"/>
      <c r="S30" s="2"/>
      <c r="T30" s="2"/>
      <c r="U30" s="2"/>
      <c r="V30" s="2"/>
      <c r="W30" s="2"/>
      <c r="X30" s="2"/>
      <c r="Y30" s="2"/>
      <c r="Z30" s="2"/>
    </row>
    <row r="31" spans="1:26" ht="12.75" hidden="1" customHeight="1" x14ac:dyDescent="0.2">
      <c r="A31" s="2" t="s">
        <v>21</v>
      </c>
      <c r="B31" s="2"/>
      <c r="C31" s="2"/>
      <c r="D31" s="2"/>
      <c r="E31" s="2"/>
      <c r="F31" s="2"/>
      <c r="G31" s="2"/>
      <c r="H31" s="2"/>
      <c r="I31" s="2"/>
      <c r="J31" s="2"/>
      <c r="K31" s="2"/>
      <c r="L31" s="2"/>
      <c r="M31" s="2"/>
      <c r="N31" s="2"/>
      <c r="O31" s="2"/>
      <c r="P31" s="2"/>
      <c r="Q31" s="2"/>
      <c r="R31" s="2"/>
      <c r="S31" s="2"/>
      <c r="T31" s="2"/>
      <c r="U31" s="2"/>
      <c r="V31" s="2"/>
      <c r="W31" s="2"/>
      <c r="X31" s="2"/>
      <c r="Y31" s="2"/>
      <c r="Z31" s="2"/>
    </row>
    <row r="32" spans="1:26" ht="12.75" hidden="1" customHeight="1" x14ac:dyDescent="0.2">
      <c r="A32" s="2" t="s">
        <v>22</v>
      </c>
      <c r="B32" s="2"/>
      <c r="C32" s="2"/>
      <c r="D32" s="2"/>
      <c r="E32" s="2"/>
      <c r="F32" s="2"/>
      <c r="G32" s="2"/>
      <c r="H32" s="2"/>
      <c r="I32" s="2"/>
      <c r="J32" s="2"/>
      <c r="K32" s="2"/>
      <c r="L32" s="2"/>
      <c r="M32" s="2"/>
      <c r="N32" s="2"/>
      <c r="O32" s="2"/>
      <c r="P32" s="2"/>
      <c r="Q32" s="2"/>
      <c r="R32" s="2"/>
      <c r="S32" s="2"/>
      <c r="T32" s="2"/>
      <c r="U32" s="2"/>
      <c r="V32" s="2"/>
      <c r="W32" s="2"/>
      <c r="X32" s="2"/>
      <c r="Y32" s="2"/>
      <c r="Z32" s="2"/>
    </row>
    <row r="33" spans="1:26" ht="12.75" hidden="1" customHeight="1" x14ac:dyDescent="0.2">
      <c r="A33" s="2" t="s">
        <v>23</v>
      </c>
      <c r="B33" s="2"/>
      <c r="C33" s="2"/>
      <c r="D33" s="2"/>
      <c r="E33" s="2"/>
      <c r="F33" s="2"/>
      <c r="G33" s="2"/>
      <c r="H33" s="2"/>
      <c r="I33" s="2"/>
      <c r="J33" s="2"/>
      <c r="K33" s="2"/>
      <c r="L33" s="2"/>
      <c r="M33" s="2"/>
      <c r="N33" s="2"/>
      <c r="O33" s="2"/>
      <c r="P33" s="2"/>
      <c r="Q33" s="2"/>
      <c r="R33" s="2"/>
      <c r="S33" s="2"/>
      <c r="T33" s="2"/>
      <c r="U33" s="2"/>
      <c r="V33" s="2"/>
      <c r="W33" s="2"/>
      <c r="X33" s="2"/>
      <c r="Y33" s="2"/>
      <c r="Z33" s="2"/>
    </row>
    <row r="34" spans="1:26" ht="12.75" hidden="1" customHeight="1" x14ac:dyDescent="0.2">
      <c r="A34" s="2" t="s">
        <v>24</v>
      </c>
      <c r="B34" s="2"/>
      <c r="C34" s="2"/>
      <c r="D34" s="2"/>
      <c r="E34" s="2"/>
      <c r="F34" s="2"/>
      <c r="G34" s="2"/>
      <c r="H34" s="2"/>
      <c r="I34" s="2"/>
      <c r="J34" s="2"/>
      <c r="K34" s="2"/>
      <c r="L34" s="2"/>
      <c r="M34" s="2"/>
      <c r="N34" s="2"/>
      <c r="O34" s="2"/>
      <c r="P34" s="2"/>
      <c r="Q34" s="2"/>
      <c r="R34" s="2"/>
      <c r="S34" s="2"/>
      <c r="T34" s="2"/>
      <c r="U34" s="2"/>
      <c r="V34" s="2"/>
      <c r="W34" s="2"/>
      <c r="X34" s="2"/>
      <c r="Y34" s="2"/>
      <c r="Z34" s="2"/>
    </row>
    <row r="35" spans="1:26" ht="12.75" hidden="1" customHeight="1" x14ac:dyDescent="0.2">
      <c r="A35" s="2" t="s">
        <v>25</v>
      </c>
      <c r="B35" s="2"/>
      <c r="C35" s="2"/>
      <c r="D35" s="2"/>
      <c r="E35" s="2"/>
      <c r="F35" s="2"/>
      <c r="G35" s="2"/>
      <c r="H35" s="2"/>
      <c r="I35" s="2"/>
      <c r="J35" s="2"/>
      <c r="K35" s="2"/>
      <c r="L35" s="2"/>
      <c r="M35" s="2"/>
      <c r="N35" s="2"/>
      <c r="O35" s="2"/>
      <c r="P35" s="2"/>
      <c r="Q35" s="2"/>
      <c r="R35" s="2"/>
      <c r="S35" s="2"/>
      <c r="T35" s="2"/>
      <c r="U35" s="2"/>
      <c r="V35" s="2"/>
      <c r="W35" s="2"/>
      <c r="X35" s="2"/>
      <c r="Y35" s="2"/>
      <c r="Z35" s="2"/>
    </row>
    <row r="36" spans="1:26" ht="12.75" hidden="1" customHeight="1" x14ac:dyDescent="0.2">
      <c r="A36" s="2" t="s">
        <v>26</v>
      </c>
      <c r="B36" s="2"/>
      <c r="C36" s="2"/>
      <c r="D36" s="2"/>
      <c r="E36" s="2"/>
      <c r="F36" s="2"/>
      <c r="G36" s="2"/>
      <c r="H36" s="2"/>
      <c r="I36" s="2"/>
      <c r="J36" s="2"/>
      <c r="K36" s="2"/>
      <c r="L36" s="2"/>
      <c r="M36" s="2"/>
      <c r="N36" s="2"/>
      <c r="O36" s="2"/>
      <c r="P36" s="2"/>
      <c r="Q36" s="2"/>
      <c r="R36" s="2"/>
      <c r="S36" s="2"/>
      <c r="T36" s="2"/>
      <c r="U36" s="2"/>
      <c r="V36" s="2"/>
      <c r="W36" s="2"/>
      <c r="X36" s="2"/>
      <c r="Y36" s="2"/>
      <c r="Z36" s="2"/>
    </row>
    <row r="37" spans="1:26" ht="12.75" hidden="1" customHeight="1" x14ac:dyDescent="0.2">
      <c r="A37" s="2" t="s">
        <v>27</v>
      </c>
      <c r="B37" s="2"/>
      <c r="C37" s="2"/>
      <c r="D37" s="2"/>
      <c r="E37" s="2"/>
      <c r="F37" s="2"/>
      <c r="G37" s="2"/>
      <c r="H37" s="2"/>
      <c r="I37" s="2"/>
      <c r="J37" s="2"/>
      <c r="K37" s="2"/>
      <c r="L37" s="2"/>
      <c r="M37" s="2"/>
      <c r="N37" s="2"/>
      <c r="O37" s="2"/>
      <c r="P37" s="2"/>
      <c r="Q37" s="2"/>
      <c r="R37" s="2"/>
      <c r="S37" s="2"/>
      <c r="T37" s="2"/>
      <c r="U37" s="2"/>
      <c r="V37" s="2"/>
      <c r="W37" s="2"/>
      <c r="X37" s="2"/>
      <c r="Y37" s="2"/>
      <c r="Z37" s="2"/>
    </row>
    <row r="38" spans="1:26" ht="12.75" hidden="1" customHeight="1" x14ac:dyDescent="0.2">
      <c r="A38" s="2" t="s">
        <v>28</v>
      </c>
      <c r="B38" s="2"/>
      <c r="C38" s="2"/>
      <c r="D38" s="2"/>
      <c r="E38" s="2"/>
      <c r="F38" s="2"/>
      <c r="G38" s="2"/>
      <c r="H38" s="2"/>
      <c r="I38" s="2"/>
      <c r="J38" s="2"/>
      <c r="K38" s="2"/>
      <c r="L38" s="2"/>
      <c r="M38" s="2"/>
      <c r="N38" s="2"/>
      <c r="O38" s="2"/>
      <c r="P38" s="2"/>
      <c r="Q38" s="2"/>
      <c r="R38" s="2"/>
      <c r="S38" s="2"/>
      <c r="T38" s="2"/>
      <c r="U38" s="2"/>
      <c r="V38" s="2"/>
      <c r="W38" s="2"/>
      <c r="X38" s="2"/>
      <c r="Y38" s="2"/>
      <c r="Z38" s="2"/>
    </row>
    <row r="39" spans="1:26" ht="12.75" hidden="1" customHeight="1" x14ac:dyDescent="0.2">
      <c r="A39" s="2" t="s">
        <v>29</v>
      </c>
      <c r="B39" s="2"/>
      <c r="C39" s="2"/>
      <c r="D39" s="2"/>
      <c r="E39" s="2"/>
      <c r="F39" s="2"/>
      <c r="G39" s="2"/>
      <c r="H39" s="2"/>
      <c r="I39" s="2"/>
      <c r="J39" s="2"/>
      <c r="K39" s="2"/>
      <c r="L39" s="2"/>
      <c r="M39" s="2"/>
      <c r="N39" s="2"/>
      <c r="O39" s="2"/>
      <c r="P39" s="2"/>
      <c r="Q39" s="2"/>
      <c r="R39" s="2"/>
      <c r="S39" s="2"/>
      <c r="T39" s="2"/>
      <c r="U39" s="2"/>
      <c r="V39" s="2"/>
      <c r="W39" s="2"/>
      <c r="X39" s="2"/>
      <c r="Y39" s="2"/>
      <c r="Z39" s="2"/>
    </row>
    <row r="40" spans="1:26" ht="12.75" customHeight="1" x14ac:dyDescent="0.2">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2.75" customHeight="1" x14ac:dyDescent="0.2">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2.75" customHeight="1" x14ac:dyDescent="0.2">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2.75" customHeight="1" x14ac:dyDescent="0.2">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2.75" customHeight="1" x14ac:dyDescent="0.2">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2.75" customHeight="1" x14ac:dyDescent="0.2">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2.75" customHeight="1" x14ac:dyDescent="0.2">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2.75" customHeight="1" x14ac:dyDescent="0.2">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2.75" customHeight="1" x14ac:dyDescent="0.2">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2.75" customHeight="1" x14ac:dyDescent="0.2">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2.75" customHeight="1" x14ac:dyDescent="0.2">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2.75" customHeight="1" x14ac:dyDescent="0.2">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2.75" customHeight="1" x14ac:dyDescent="0.2">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2.75" customHeight="1" x14ac:dyDescent="0.2">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2.75" customHeight="1" x14ac:dyDescent="0.2">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2.75" customHeight="1" x14ac:dyDescent="0.2">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2.75" customHeight="1" x14ac:dyDescent="0.2">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2.75" customHeight="1" x14ac:dyDescent="0.2">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2.75" customHeight="1" x14ac:dyDescent="0.2">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2.75" customHeight="1" x14ac:dyDescent="0.2">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2.75" customHeight="1" x14ac:dyDescent="0.2">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2.75" customHeight="1" x14ac:dyDescent="0.2">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2.75" customHeight="1" x14ac:dyDescent="0.2">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2.75" customHeight="1" x14ac:dyDescent="0.2">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2.75"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2.75" customHeight="1" x14ac:dyDescent="0.2">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2.75" customHeight="1" x14ac:dyDescent="0.2">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2.75" customHeight="1" x14ac:dyDescent="0.2">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2.75" customHeight="1" x14ac:dyDescent="0.2">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2.75" customHeight="1" x14ac:dyDescent="0.2">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2.75" customHeight="1" x14ac:dyDescent="0.2">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2.75" customHeight="1" x14ac:dyDescent="0.2">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2.75" customHeight="1" x14ac:dyDescent="0.2">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2.75" customHeight="1" x14ac:dyDescent="0.2">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2.75" customHeight="1" x14ac:dyDescent="0.2">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2.75" customHeight="1" x14ac:dyDescent="0.2">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2.75" customHeight="1" x14ac:dyDescent="0.2">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2.75" customHeight="1" x14ac:dyDescent="0.2">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2.75" customHeight="1" x14ac:dyDescent="0.2">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2.75" customHeight="1" x14ac:dyDescent="0.2">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2.75" customHeight="1" x14ac:dyDescent="0.2">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2.75" customHeight="1" x14ac:dyDescent="0.2">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2.75" customHeight="1" x14ac:dyDescent="0.2">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2.75" customHeight="1" x14ac:dyDescent="0.2">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2.75" customHeight="1" x14ac:dyDescent="0.2">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2.75" customHeight="1" x14ac:dyDescent="0.2">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2.75" customHeight="1" x14ac:dyDescent="0.2">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2.75" customHeight="1" x14ac:dyDescent="0.2">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2.75" customHeight="1" x14ac:dyDescent="0.2">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2.75" customHeight="1" x14ac:dyDescent="0.2">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2.75" customHeight="1" x14ac:dyDescent="0.2">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2.75" customHeight="1" x14ac:dyDescent="0.2">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2.75" customHeight="1" x14ac:dyDescent="0.2">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2.75" customHeight="1" x14ac:dyDescent="0.2">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2.75" customHeight="1" x14ac:dyDescent="0.2">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2.75" customHeight="1" x14ac:dyDescent="0.2">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2.75" customHeight="1" x14ac:dyDescent="0.2">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2.75" customHeight="1" x14ac:dyDescent="0.2">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2.75" customHeight="1" x14ac:dyDescent="0.2">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2.75" customHeight="1" x14ac:dyDescent="0.2">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2.75" customHeight="1"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75" customHeight="1"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75" customHeight="1"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75" customHeight="1"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75" customHeight="1"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75" customHeight="1"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75" customHeight="1"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75" customHeight="1"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75" customHeight="1"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75" customHeight="1"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75" customHeight="1"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75" customHeight="1"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75" customHeight="1"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75" customHeight="1"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75" customHeight="1"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75" customHeight="1"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75" customHeight="1"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75" customHeight="1"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75" customHeight="1"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75" customHeight="1"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75" customHeight="1"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75" customHeight="1"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75" customHeight="1"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ustomHeight="1"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75" customHeight="1"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ustomHeight="1"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75" customHeight="1"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75" customHeight="1"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75" customHeight="1"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75" customHeight="1"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75" customHeight="1"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75" customHeight="1"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75" customHeight="1"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75" customHeight="1"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ustomHeight="1"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75" customHeight="1"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75" customHeight="1"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ustomHeight="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ustomHeight="1"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ustomHeight="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75" customHeight="1"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ustomHeight="1"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75" customHeight="1"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75" customHeight="1"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75" customHeight="1"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75"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75" customHeight="1"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75" customHeight="1"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75" customHeight="1"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75" customHeight="1"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75" customHeight="1"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75" customHeight="1"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ustomHeight="1"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ustomHeight="1"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75" customHeight="1"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ustomHeight="1"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ustomHeight="1"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ustomHeight="1"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ustomHeight="1"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ustomHeight="1"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ustomHeight="1"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ustomHeight="1"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ustomHeight="1"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ustomHeight="1"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ustomHeight="1"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ustomHeight="1"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ustomHeight="1"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ustomHeight="1"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ustomHeight="1"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ustomHeight="1"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ustomHeight="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ustomHeight="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7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7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75"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7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7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7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7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7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7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7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7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7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7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7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7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7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7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7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7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7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7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7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7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7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7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7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7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7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7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7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7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7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7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7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7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7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7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7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7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7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7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7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2.7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2.7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2.7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2.75" customHeight="1"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2.75" customHeight="1"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2.75" customHeight="1"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2.75" customHeight="1"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2.75" customHeight="1"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2.75" customHeight="1"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2.75" customHeight="1"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2.75" customHeight="1"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2.75" customHeight="1"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2.75" customHeight="1"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2.75" customHeight="1"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2.75" customHeight="1"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2.75" customHeight="1"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2.7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2.75" customHeight="1"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2.75" customHeight="1"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2.75" customHeight="1"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2.75" customHeight="1"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2.75" customHeight="1"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2.75" customHeight="1"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2.7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2.75" customHeight="1"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2.75" customHeight="1"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2.75" customHeight="1"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2.75" customHeight="1"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2.75" customHeight="1"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2.75" customHeight="1" x14ac:dyDescent="0.2">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2.75" customHeight="1" x14ac:dyDescent="0.2">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2.75" customHeight="1" x14ac:dyDescent="0.2">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2.75" customHeight="1" x14ac:dyDescent="0.2">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2.75" customHeight="1" x14ac:dyDescent="0.2">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2.75" customHeight="1" x14ac:dyDescent="0.2">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2.75" customHeight="1" x14ac:dyDescent="0.2">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2.75" customHeight="1"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2.75" customHeight="1" x14ac:dyDescent="0.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2.75" customHeight="1"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2.75" customHeight="1" x14ac:dyDescent="0.2">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2.75" customHeight="1"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2.75" customHeight="1" x14ac:dyDescent="0.2">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2.75" customHeight="1"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2.75" customHeight="1"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2.75" customHeight="1"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2.75" customHeight="1"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2.75" customHeight="1" x14ac:dyDescent="0.2">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2.75" customHeight="1"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2.75" customHeight="1"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2.75" customHeight="1"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2.75" customHeight="1"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2.75" customHeight="1"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2.75" customHeight="1" x14ac:dyDescent="0.2">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2.75" customHeight="1"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2.75" customHeight="1"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2.75" customHeight="1" x14ac:dyDescent="0.2">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2.75" customHeight="1"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2.75" customHeight="1" x14ac:dyDescent="0.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2.75" customHeight="1"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2.75" customHeight="1"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2.75" customHeight="1"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2.75" customHeight="1"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2.75" customHeight="1" x14ac:dyDescent="0.2">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2.75" customHeight="1"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2.75" customHeight="1"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2.75" customHeight="1" x14ac:dyDescent="0.2">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2.75" customHeight="1" x14ac:dyDescent="0.2">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2.75" customHeight="1" x14ac:dyDescent="0.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2.75" customHeight="1"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2.75" customHeight="1"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2.75" customHeight="1"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2.75" customHeight="1" x14ac:dyDescent="0.2">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2.75" customHeight="1"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2.75" customHeight="1" x14ac:dyDescent="0.2">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2.75" customHeight="1" x14ac:dyDescent="0.2">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2.75" customHeight="1" x14ac:dyDescent="0.2">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2.75" customHeight="1" x14ac:dyDescent="0.2">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2.7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2.75" customHeight="1" x14ac:dyDescent="0.2">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2.7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2.7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2.7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2.7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2.7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2.7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2.7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2.7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2.7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2.7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2.7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2.7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2.7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2.7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2.7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2.7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2.7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2.7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2.7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2.7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2.7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2.7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2.7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2.7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2.7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2.7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2.7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2.7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2.7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2.75"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2.75"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2.7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2.7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2.7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2.7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2.7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2.7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2.7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2.7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2.7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2.75"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2.75" customHeight="1"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2.75"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2.7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2.7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2.75"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2.7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2.75" customHeight="1"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2.75" customHeight="1"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2.75"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2.75"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2.75" customHeigh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2.7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2.7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2.75" customHeight="1"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2.75"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2.75"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2.7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2.75"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2.7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2.75"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2.75"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2.75" customHeight="1"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2.75" customHeight="1"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2.75" customHeight="1"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2.75" customHeight="1"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2.75" customHeight="1"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2.75" customHeight="1"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2.75" customHeight="1"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2.75"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2.75" customHeight="1"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2.75" customHeight="1"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2.75" customHeight="1"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2.75" customHeight="1"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2.75" customHeight="1"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2.75" customHeight="1"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2.75" customHeight="1"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2.75" customHeight="1"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2.75" customHeight="1"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2.75" customHeight="1"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2.75" customHeight="1"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2.75" customHeight="1"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2.75" customHeight="1"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2.75" customHeight="1"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2.75" customHeight="1"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2.75" customHeight="1"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2.75" customHeight="1"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2.75" customHeight="1"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2.75" customHeight="1"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2.75" customHeight="1"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2.75" customHeight="1"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2.75" customHeight="1"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2.75" customHeight="1"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2.75" customHeight="1"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2.75" customHeight="1"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2.75" customHeight="1"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2.75" customHeight="1"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2.75" customHeight="1"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2.75" customHeight="1"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2.75" customHeight="1"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2.75" customHeight="1"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2.75" customHeight="1"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2.75" customHeight="1"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2.75" customHeight="1"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2.75" customHeight="1"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2.75" customHeight="1"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2.75" customHeight="1"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2.75" customHeight="1"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2.75" customHeight="1"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2.75" customHeight="1"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2.75" customHeight="1"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2.75" customHeight="1"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2.75" customHeight="1"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2.75" customHeight="1"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2.75" customHeight="1"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2.75" customHeight="1"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2.75" customHeight="1"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2.75" customHeight="1"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2.75" customHeight="1"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2.75" customHeight="1"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2.75" customHeight="1"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2.75" customHeight="1"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2.75" customHeight="1"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2.75" customHeight="1"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2.75" customHeight="1"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2.75" customHeight="1"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2.75" customHeight="1"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2.75" customHeight="1"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2.75" customHeight="1"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2.75" customHeight="1"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2.75" customHeight="1"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2.75" customHeight="1"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2.75" customHeight="1"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2.75" customHeight="1"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2.75" customHeight="1"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2.75" customHeight="1"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2.75" customHeight="1"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2.75" customHeight="1"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2.75" customHeight="1"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2.75" customHeight="1"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2.75" customHeight="1"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2.75" customHeight="1"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2.75" customHeight="1"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2.75" customHeight="1"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2.75" customHeight="1"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2.75" customHeight="1"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2.75" customHeight="1"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2.75" customHeight="1"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2.75" customHeight="1"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2.75" customHeight="1"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2.75" customHeight="1"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2.75" customHeight="1"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2.75" customHeight="1"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2.75" customHeight="1"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2.75" customHeight="1"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2.75" customHeight="1"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2.75" customHeight="1"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2.75" customHeight="1"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2.75" customHeight="1"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2.75" customHeight="1"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2.75" customHeight="1"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2.75" customHeight="1"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2.75" customHeight="1"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2.75" customHeight="1"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2.75" customHeight="1"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2.75" customHeight="1"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2.75" customHeight="1"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2.75" customHeight="1"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2.75" customHeight="1"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2.75" customHeight="1"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2.75" customHeight="1"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2.75" customHeight="1"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2.75" customHeight="1"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2.75" customHeight="1"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2.75" customHeight="1"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2.75" customHeight="1"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2.75" customHeight="1"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2.75" customHeight="1"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2.75" customHeight="1"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2.75" customHeight="1"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2.75" customHeight="1"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2.75" customHeight="1"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2.75" customHeight="1"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2.75" customHeight="1"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2.75" customHeight="1"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2.75" customHeight="1"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2.75" customHeight="1"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2.75" customHeight="1"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2.75" customHeight="1"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2.75" customHeight="1"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2.75" customHeight="1"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2.75" customHeight="1"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2.75" customHeight="1"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2.75" customHeight="1"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2.75" customHeight="1"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2.75" customHeight="1"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2.75" customHeight="1"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2.75" customHeight="1"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2.75" customHeight="1"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2.75" customHeight="1"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2.75" customHeight="1"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2.75" customHeight="1"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2.75" customHeight="1"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2.75" customHeight="1" x14ac:dyDescent="0.2">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2.75" customHeight="1"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2.75" customHeight="1" x14ac:dyDescent="0.2">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2.75" customHeight="1" x14ac:dyDescent="0.2">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2.75" customHeight="1" x14ac:dyDescent="0.2">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2.75" customHeight="1"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2.75" customHeight="1"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2.75" customHeight="1" x14ac:dyDescent="0.2">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2.75" customHeight="1" x14ac:dyDescent="0.2">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2.75" customHeight="1" x14ac:dyDescent="0.2">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2.75" customHeight="1" x14ac:dyDescent="0.2">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2.75" customHeight="1" x14ac:dyDescent="0.2">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2.75" customHeight="1" x14ac:dyDescent="0.2">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2.75" customHeight="1" x14ac:dyDescent="0.2">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2.75" customHeight="1"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2.75" customHeight="1" x14ac:dyDescent="0.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2.75" customHeight="1"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2.75" customHeight="1" x14ac:dyDescent="0.2">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2.75" customHeight="1" x14ac:dyDescent="0.2">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2.75" customHeight="1"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2.75" customHeight="1"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2.75" customHeight="1" x14ac:dyDescent="0.2">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2.75" customHeight="1" x14ac:dyDescent="0.2">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2.75" customHeight="1" x14ac:dyDescent="0.2">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2.75" customHeight="1"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2.75" customHeight="1" x14ac:dyDescent="0.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2.75" customHeight="1" x14ac:dyDescent="0.2">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2.75" customHeight="1" x14ac:dyDescent="0.2">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2.75" customHeight="1" x14ac:dyDescent="0.2">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2.75" customHeight="1" x14ac:dyDescent="0.2">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2.75" customHeight="1" x14ac:dyDescent="0.2">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2.75" customHeight="1" x14ac:dyDescent="0.2">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2.75" customHeight="1" x14ac:dyDescent="0.2">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2.75" customHeight="1" x14ac:dyDescent="0.2">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2.75" customHeight="1"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2.75" customHeight="1"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2.75" customHeight="1" x14ac:dyDescent="0.2">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2.75" customHeight="1"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2.75" customHeight="1" x14ac:dyDescent="0.2">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2.75" customHeight="1" x14ac:dyDescent="0.2">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2.75" customHeight="1" x14ac:dyDescent="0.2">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2.75" customHeight="1" x14ac:dyDescent="0.2">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2.75" customHeight="1" x14ac:dyDescent="0.2">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2.75" customHeight="1" x14ac:dyDescent="0.2">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2.75" customHeight="1" x14ac:dyDescent="0.2">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2.75" customHeight="1"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2.75" customHeight="1"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2.75" customHeight="1" x14ac:dyDescent="0.2">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2.75" customHeight="1" x14ac:dyDescent="0.2">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2.75" customHeight="1" x14ac:dyDescent="0.2">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2.75" customHeight="1" x14ac:dyDescent="0.2">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2.75" customHeight="1" x14ac:dyDescent="0.2">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2.75" customHeight="1" x14ac:dyDescent="0.2">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2.75" customHeight="1" x14ac:dyDescent="0.2">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2.75" customHeight="1" x14ac:dyDescent="0.2">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2.75" customHeight="1" x14ac:dyDescent="0.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2.75" customHeight="1"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2.75" customHeight="1" x14ac:dyDescent="0.2">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2.75" customHeight="1" x14ac:dyDescent="0.2">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2.75" customHeight="1" x14ac:dyDescent="0.2">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2.75" customHeight="1" x14ac:dyDescent="0.2">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2.75" customHeight="1" x14ac:dyDescent="0.2">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2.75" customHeight="1"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2.75" customHeight="1" x14ac:dyDescent="0.2">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2.75" customHeight="1" x14ac:dyDescent="0.2">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2.75" customHeight="1" x14ac:dyDescent="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2.75" customHeight="1" x14ac:dyDescent="0.2">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2.75" customHeight="1" x14ac:dyDescent="0.2">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2.75" customHeight="1" x14ac:dyDescent="0.2">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2.75" customHeight="1" x14ac:dyDescent="0.2">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2.75" customHeight="1"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2.75" customHeight="1" x14ac:dyDescent="0.2">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2.75" customHeight="1" x14ac:dyDescent="0.2">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2.75" customHeight="1" x14ac:dyDescent="0.2">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2.75" customHeight="1" x14ac:dyDescent="0.2">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2.75" customHeight="1" x14ac:dyDescent="0.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2.75" customHeight="1" x14ac:dyDescent="0.2">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2.75" customHeight="1" x14ac:dyDescent="0.2">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2.75" customHeight="1" x14ac:dyDescent="0.2">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2.75" customHeight="1"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2.75" customHeight="1" x14ac:dyDescent="0.2">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2.75" customHeight="1" x14ac:dyDescent="0.2">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2.75" customHeight="1" x14ac:dyDescent="0.2">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2.75" customHeight="1" x14ac:dyDescent="0.2">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2.75" customHeight="1" x14ac:dyDescent="0.2">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2.75" customHeight="1" x14ac:dyDescent="0.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2.75" customHeight="1" x14ac:dyDescent="0.2">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2.75" customHeight="1" x14ac:dyDescent="0.2">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2.75" customHeight="1" x14ac:dyDescent="0.2">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2.75" customHeight="1" x14ac:dyDescent="0.2">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2.75" customHeight="1" x14ac:dyDescent="0.2">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2.75" customHeight="1" x14ac:dyDescent="0.2">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2.75" customHeight="1" x14ac:dyDescent="0.2">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2.75" customHeight="1" x14ac:dyDescent="0.2">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2.75" customHeight="1" x14ac:dyDescent="0.2">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2.75" customHeight="1" x14ac:dyDescent="0.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2.75" customHeight="1"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2.75" customHeight="1" x14ac:dyDescent="0.2">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2.75" customHeight="1" x14ac:dyDescent="0.2">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2.75" customHeight="1" x14ac:dyDescent="0.2">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2.75" customHeight="1" x14ac:dyDescent="0.2">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2.75" customHeight="1" x14ac:dyDescent="0.2">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2.75" customHeight="1" x14ac:dyDescent="0.2">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2.75" customHeight="1" x14ac:dyDescent="0.2">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2.75" customHeight="1" x14ac:dyDescent="0.2">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2.75" customHeight="1" x14ac:dyDescent="0.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2.75" customHeight="1" x14ac:dyDescent="0.2">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2.75" customHeight="1" x14ac:dyDescent="0.2">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2.75" customHeight="1" x14ac:dyDescent="0.2">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2.75" customHeight="1" x14ac:dyDescent="0.2">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2.75" customHeight="1" x14ac:dyDescent="0.2">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2.75" customHeight="1" x14ac:dyDescent="0.2">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2.75" customHeight="1" x14ac:dyDescent="0.2">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2.75" customHeight="1" x14ac:dyDescent="0.2">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2.75" customHeight="1" x14ac:dyDescent="0.2">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2.75" customHeight="1" x14ac:dyDescent="0.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2.75" customHeight="1" x14ac:dyDescent="0.2">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2.75" customHeight="1" x14ac:dyDescent="0.2">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2.75" customHeight="1" x14ac:dyDescent="0.2">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2.75" customHeight="1" x14ac:dyDescent="0.2">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2.75" customHeight="1" x14ac:dyDescent="0.2">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2.75" customHeight="1" x14ac:dyDescent="0.2">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2.75" customHeight="1" x14ac:dyDescent="0.2">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2.75" customHeight="1" x14ac:dyDescent="0.2">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2.75" customHeight="1" x14ac:dyDescent="0.2">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2.75" customHeight="1" x14ac:dyDescent="0.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2.75" customHeight="1" x14ac:dyDescent="0.2">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2.75" customHeight="1" x14ac:dyDescent="0.2">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2.75" customHeight="1" x14ac:dyDescent="0.2">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2.75" customHeight="1" x14ac:dyDescent="0.2">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2.75" customHeight="1" x14ac:dyDescent="0.2">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2.75" customHeight="1" x14ac:dyDescent="0.2">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2.75" customHeight="1" x14ac:dyDescent="0.2">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2.75" customHeight="1" x14ac:dyDescent="0.2">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2.75" customHeight="1" x14ac:dyDescent="0.2">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2.75" customHeight="1" x14ac:dyDescent="0.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2.75" customHeight="1" x14ac:dyDescent="0.2">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2.75" customHeight="1" x14ac:dyDescent="0.2">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2.75" customHeight="1" x14ac:dyDescent="0.2">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2.75" customHeight="1" x14ac:dyDescent="0.2">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2.75" customHeight="1" x14ac:dyDescent="0.2">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2.75" customHeight="1" x14ac:dyDescent="0.2">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2.75" customHeight="1" x14ac:dyDescent="0.2">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2.75" customHeight="1" x14ac:dyDescent="0.2">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2.75" customHeight="1" x14ac:dyDescent="0.2">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2.75" customHeight="1" x14ac:dyDescent="0.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2.75" customHeight="1" x14ac:dyDescent="0.2">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2.75" customHeight="1" x14ac:dyDescent="0.2">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2.75" customHeight="1" x14ac:dyDescent="0.2">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2.75" customHeight="1" x14ac:dyDescent="0.2">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2.75" customHeight="1" x14ac:dyDescent="0.2">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2.75" customHeight="1" x14ac:dyDescent="0.2">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2.75" customHeight="1" x14ac:dyDescent="0.2">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2.75" customHeight="1" x14ac:dyDescent="0.2">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2.75" customHeight="1" x14ac:dyDescent="0.2">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2.75" customHeight="1" x14ac:dyDescent="0.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2.75" customHeight="1" x14ac:dyDescent="0.2">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2.75" customHeight="1" x14ac:dyDescent="0.2">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2.75" customHeight="1" x14ac:dyDescent="0.2">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2.75" customHeight="1" x14ac:dyDescent="0.2">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2.75" customHeight="1" x14ac:dyDescent="0.2">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2.75" customHeight="1" x14ac:dyDescent="0.2">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2.75" customHeight="1" x14ac:dyDescent="0.2">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2.75" customHeight="1" x14ac:dyDescent="0.2">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2.75" customHeight="1" x14ac:dyDescent="0.2">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2.75" customHeight="1" x14ac:dyDescent="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2.75" customHeight="1" x14ac:dyDescent="0.2">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2.75" customHeight="1" x14ac:dyDescent="0.2">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2.75" customHeight="1" x14ac:dyDescent="0.2">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2.75" customHeight="1" x14ac:dyDescent="0.2">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2.75" customHeight="1" x14ac:dyDescent="0.2">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2.75" customHeight="1" x14ac:dyDescent="0.2">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2.75" customHeight="1" x14ac:dyDescent="0.2">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2.75" customHeight="1" x14ac:dyDescent="0.2">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2.75" customHeight="1" x14ac:dyDescent="0.2">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2.75" customHeight="1" x14ac:dyDescent="0.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2.75" customHeight="1" x14ac:dyDescent="0.2">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2.75" customHeight="1" x14ac:dyDescent="0.2">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2.75" customHeight="1" x14ac:dyDescent="0.2">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2.75" customHeight="1" x14ac:dyDescent="0.2">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2.75" customHeight="1" x14ac:dyDescent="0.2">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2.75" customHeight="1" x14ac:dyDescent="0.2">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2.75" customHeight="1" x14ac:dyDescent="0.2">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2.75" customHeight="1" x14ac:dyDescent="0.2">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2.75" customHeight="1" x14ac:dyDescent="0.2">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2.75" customHeight="1" x14ac:dyDescent="0.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2.75" customHeight="1" x14ac:dyDescent="0.2">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2.75" customHeight="1" x14ac:dyDescent="0.2">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2.75" customHeight="1" x14ac:dyDescent="0.2">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2.75" customHeight="1" x14ac:dyDescent="0.2">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2.75" customHeight="1" x14ac:dyDescent="0.2">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2.75" customHeight="1" x14ac:dyDescent="0.2">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2.75" customHeight="1" x14ac:dyDescent="0.2">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2.75" customHeight="1" x14ac:dyDescent="0.2">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2.75" customHeight="1" x14ac:dyDescent="0.2">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2.75" customHeight="1" x14ac:dyDescent="0.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2.75" customHeight="1" x14ac:dyDescent="0.2">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2.75" customHeight="1" x14ac:dyDescent="0.2">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2.75" customHeight="1" x14ac:dyDescent="0.2">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2.75" customHeight="1" x14ac:dyDescent="0.2">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2.75" customHeight="1" x14ac:dyDescent="0.2">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2.75" customHeight="1" x14ac:dyDescent="0.2">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2.75" customHeight="1" x14ac:dyDescent="0.2">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2.75" customHeight="1" x14ac:dyDescent="0.2">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2.75" customHeight="1" x14ac:dyDescent="0.2">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2.75" customHeight="1" x14ac:dyDescent="0.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2.75" customHeight="1" x14ac:dyDescent="0.2">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2.75" customHeight="1" x14ac:dyDescent="0.2">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2.75" customHeight="1" x14ac:dyDescent="0.2">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2.75" customHeight="1" x14ac:dyDescent="0.2">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2.75" customHeight="1" x14ac:dyDescent="0.2">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2.75" customHeight="1" x14ac:dyDescent="0.2">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2.75" customHeight="1" x14ac:dyDescent="0.2">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2.75" customHeight="1" x14ac:dyDescent="0.2">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2.75" customHeight="1" x14ac:dyDescent="0.2">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2.75" customHeight="1" x14ac:dyDescent="0.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2.75" customHeight="1" x14ac:dyDescent="0.2">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2.75" customHeight="1" x14ac:dyDescent="0.2">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2.75" customHeight="1" x14ac:dyDescent="0.2">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2.75" customHeight="1" x14ac:dyDescent="0.2">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2.75" customHeight="1" x14ac:dyDescent="0.2">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2.75" customHeight="1" x14ac:dyDescent="0.2">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2.75" customHeight="1" x14ac:dyDescent="0.2">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2.75" customHeight="1" x14ac:dyDescent="0.2">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2.75" customHeight="1" x14ac:dyDescent="0.2">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2.75" customHeight="1" x14ac:dyDescent="0.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2.75" customHeight="1" x14ac:dyDescent="0.2">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2.75" customHeight="1" x14ac:dyDescent="0.2">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2.75" customHeight="1" x14ac:dyDescent="0.2">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2.75" customHeight="1" x14ac:dyDescent="0.2">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2.75" customHeight="1" x14ac:dyDescent="0.2">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2.75" customHeight="1" x14ac:dyDescent="0.2">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2.75" customHeight="1" x14ac:dyDescent="0.2">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2.75" customHeight="1" x14ac:dyDescent="0.2">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2.75" customHeight="1" x14ac:dyDescent="0.2">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2.75" customHeight="1" x14ac:dyDescent="0.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2.75" customHeight="1" x14ac:dyDescent="0.2">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2.75" customHeight="1" x14ac:dyDescent="0.2">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2.75" customHeight="1" x14ac:dyDescent="0.2">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2.75" customHeight="1" x14ac:dyDescent="0.2">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2.75" customHeight="1" x14ac:dyDescent="0.2">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2.75" customHeight="1" x14ac:dyDescent="0.2">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2.75" customHeight="1" x14ac:dyDescent="0.2">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2.75" customHeight="1" x14ac:dyDescent="0.2">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2.75" customHeight="1" x14ac:dyDescent="0.2">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2.75" customHeight="1" x14ac:dyDescent="0.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2.75" customHeight="1" x14ac:dyDescent="0.2">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2.75" customHeight="1" x14ac:dyDescent="0.2">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2.75" customHeight="1" x14ac:dyDescent="0.2">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2.75" customHeight="1" x14ac:dyDescent="0.2">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2.75" customHeight="1" x14ac:dyDescent="0.2">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2.75" customHeight="1" x14ac:dyDescent="0.2">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2.75" customHeight="1" x14ac:dyDescent="0.2">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2.75" customHeight="1" x14ac:dyDescent="0.2">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2.75" customHeight="1" x14ac:dyDescent="0.2">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2.75" customHeight="1" x14ac:dyDescent="0.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2.75" customHeight="1" x14ac:dyDescent="0.2">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2.75" customHeight="1" x14ac:dyDescent="0.2">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2.75" customHeight="1" x14ac:dyDescent="0.2">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2.75" customHeight="1" x14ac:dyDescent="0.2">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2.75" customHeight="1" x14ac:dyDescent="0.2">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2.75" customHeight="1" x14ac:dyDescent="0.2">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2.75" customHeight="1" x14ac:dyDescent="0.2">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2.75" customHeight="1" x14ac:dyDescent="0.2">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2.75" customHeight="1" x14ac:dyDescent="0.2">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2.75" customHeight="1" x14ac:dyDescent="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2.75" customHeight="1" x14ac:dyDescent="0.2">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2.75" customHeight="1" x14ac:dyDescent="0.2">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2.75" customHeight="1" x14ac:dyDescent="0.2">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2.75" customHeight="1" x14ac:dyDescent="0.2">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2.75" customHeight="1" x14ac:dyDescent="0.2">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2.75" customHeight="1" x14ac:dyDescent="0.2">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2.75" customHeight="1" x14ac:dyDescent="0.2">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2.75" customHeight="1" x14ac:dyDescent="0.2">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2.75" customHeight="1" x14ac:dyDescent="0.2">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2.75" customHeight="1" x14ac:dyDescent="0.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2.75" customHeight="1" x14ac:dyDescent="0.2">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2.75" customHeight="1" x14ac:dyDescent="0.2">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2.75" customHeight="1" x14ac:dyDescent="0.2">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2.75" customHeight="1" x14ac:dyDescent="0.2">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2.75" customHeight="1" x14ac:dyDescent="0.2">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2.75" customHeight="1" x14ac:dyDescent="0.2">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2.75" customHeight="1" x14ac:dyDescent="0.2">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2.75" customHeight="1" x14ac:dyDescent="0.2">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2.75" customHeight="1" x14ac:dyDescent="0.2">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2.75" customHeight="1" x14ac:dyDescent="0.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2.75" customHeight="1" x14ac:dyDescent="0.2">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2.75" customHeight="1" x14ac:dyDescent="0.2">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2.75" customHeight="1" x14ac:dyDescent="0.2">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2.75" customHeight="1" x14ac:dyDescent="0.2">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2.75" customHeight="1" x14ac:dyDescent="0.2">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2.75" customHeight="1" x14ac:dyDescent="0.2">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2.75" customHeight="1" x14ac:dyDescent="0.2">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2.75" customHeight="1" x14ac:dyDescent="0.2">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2.75" customHeight="1" x14ac:dyDescent="0.2">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2.75" customHeight="1" x14ac:dyDescent="0.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2.75" customHeight="1" x14ac:dyDescent="0.2">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2.75" customHeight="1" x14ac:dyDescent="0.2">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2.75" customHeight="1" x14ac:dyDescent="0.2">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2.75" customHeight="1" x14ac:dyDescent="0.2">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2.75" customHeight="1" x14ac:dyDescent="0.2">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2.75" customHeight="1" x14ac:dyDescent="0.2">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2.75" customHeight="1" x14ac:dyDescent="0.2">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2.75" customHeight="1" x14ac:dyDescent="0.2">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2.75" customHeight="1" x14ac:dyDescent="0.2">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2.75" customHeight="1" x14ac:dyDescent="0.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2.75" customHeight="1" x14ac:dyDescent="0.2">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2.75" customHeight="1" x14ac:dyDescent="0.2">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2.75" customHeight="1" x14ac:dyDescent="0.2">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2.75" customHeight="1" x14ac:dyDescent="0.2">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2.75" customHeight="1" x14ac:dyDescent="0.2">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2.75" customHeight="1" x14ac:dyDescent="0.2">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2.75" customHeight="1" x14ac:dyDescent="0.2">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2.75" customHeight="1" x14ac:dyDescent="0.2">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2.75" customHeight="1" x14ac:dyDescent="0.2">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2.75" customHeight="1" x14ac:dyDescent="0.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2.75" customHeight="1" x14ac:dyDescent="0.2">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2.75" customHeight="1" x14ac:dyDescent="0.2">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2.75" customHeight="1" x14ac:dyDescent="0.2">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2.75" customHeight="1" x14ac:dyDescent="0.2">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2.75" customHeight="1" x14ac:dyDescent="0.2">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2.75" customHeight="1" x14ac:dyDescent="0.2">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2.75" customHeight="1" x14ac:dyDescent="0.2">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2.75" customHeight="1" x14ac:dyDescent="0.2">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2.75" customHeight="1" x14ac:dyDescent="0.2">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2.75" customHeight="1" x14ac:dyDescent="0.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2.75" customHeight="1" x14ac:dyDescent="0.2">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2.75" customHeight="1" x14ac:dyDescent="0.2">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2.75" customHeight="1" x14ac:dyDescent="0.2">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2.75" customHeight="1" x14ac:dyDescent="0.2">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2.75" customHeight="1" x14ac:dyDescent="0.2">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2.75" customHeight="1" x14ac:dyDescent="0.2">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2.75" customHeight="1" x14ac:dyDescent="0.2">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2.75" customHeight="1" x14ac:dyDescent="0.2">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2.75" customHeight="1" x14ac:dyDescent="0.2">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2.75" customHeight="1" x14ac:dyDescent="0.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2.75" customHeight="1" x14ac:dyDescent="0.2">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2.75" customHeight="1" x14ac:dyDescent="0.2">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2.75" customHeight="1" x14ac:dyDescent="0.2">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2.75" customHeight="1" x14ac:dyDescent="0.2">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2.75" customHeight="1" x14ac:dyDescent="0.2">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2.75" customHeight="1" x14ac:dyDescent="0.2">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2.75" customHeight="1" x14ac:dyDescent="0.2">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2.75" customHeight="1" x14ac:dyDescent="0.2">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2.75" customHeight="1" x14ac:dyDescent="0.2">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2.75" customHeight="1" x14ac:dyDescent="0.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2.75" customHeight="1" x14ac:dyDescent="0.2">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2.75" customHeight="1" x14ac:dyDescent="0.2">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2.75" customHeight="1" x14ac:dyDescent="0.2">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2.75" customHeight="1" x14ac:dyDescent="0.2">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2.75" customHeight="1" x14ac:dyDescent="0.2">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2.75" customHeight="1" x14ac:dyDescent="0.2">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2.75" customHeight="1" x14ac:dyDescent="0.2">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2.75" customHeight="1" x14ac:dyDescent="0.2">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2.75" customHeight="1" x14ac:dyDescent="0.2">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2.75" customHeight="1" x14ac:dyDescent="0.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2.75" customHeight="1" x14ac:dyDescent="0.2">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2.75" customHeight="1" x14ac:dyDescent="0.2">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2.75" customHeight="1" x14ac:dyDescent="0.2">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2.75" customHeight="1" x14ac:dyDescent="0.2">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2.75" customHeight="1" x14ac:dyDescent="0.2">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2.75" customHeight="1" x14ac:dyDescent="0.2">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2.75" customHeight="1" x14ac:dyDescent="0.2">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2.75" customHeight="1" x14ac:dyDescent="0.2">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2.75" customHeight="1" x14ac:dyDescent="0.2">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2.75" customHeight="1" x14ac:dyDescent="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2.75" customHeight="1" x14ac:dyDescent="0.2">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2.75" customHeight="1" x14ac:dyDescent="0.2">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2.75" customHeight="1" x14ac:dyDescent="0.2">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2.75" customHeight="1" x14ac:dyDescent="0.2">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2.75" customHeight="1" x14ac:dyDescent="0.2">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2.75" customHeight="1" x14ac:dyDescent="0.2">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2.75" customHeight="1" x14ac:dyDescent="0.2">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2.75" customHeight="1" x14ac:dyDescent="0.2">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2.75" customHeight="1" x14ac:dyDescent="0.2">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2.75" customHeight="1" x14ac:dyDescent="0.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2.75" customHeight="1" x14ac:dyDescent="0.2">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2.75" customHeight="1" x14ac:dyDescent="0.2">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2.75" customHeight="1" x14ac:dyDescent="0.2">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2.75" customHeight="1" x14ac:dyDescent="0.2">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2.75" customHeight="1" x14ac:dyDescent="0.2">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2.75" customHeight="1" x14ac:dyDescent="0.2">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2.75" customHeight="1" x14ac:dyDescent="0.2">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2.75" customHeight="1" x14ac:dyDescent="0.2">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2.75" customHeight="1" x14ac:dyDescent="0.2">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2.75" customHeight="1" x14ac:dyDescent="0.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2.75" customHeight="1" x14ac:dyDescent="0.2">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2.75" customHeight="1" x14ac:dyDescent="0.2">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2.75" customHeight="1" x14ac:dyDescent="0.2">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2.75" customHeight="1" x14ac:dyDescent="0.2">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2.75" customHeight="1" x14ac:dyDescent="0.2">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2.75" customHeight="1" x14ac:dyDescent="0.2">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2.75" customHeight="1" x14ac:dyDescent="0.2">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2.75" customHeight="1" x14ac:dyDescent="0.2">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2.75" customHeight="1" x14ac:dyDescent="0.2">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2.75" customHeight="1" x14ac:dyDescent="0.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2.75" customHeight="1" x14ac:dyDescent="0.2">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2.75" customHeight="1" x14ac:dyDescent="0.2">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2.75" customHeight="1" x14ac:dyDescent="0.2">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2.75" customHeight="1" x14ac:dyDescent="0.2">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2.75" customHeight="1" x14ac:dyDescent="0.2">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2.75" customHeight="1" x14ac:dyDescent="0.2">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2.75" customHeight="1" x14ac:dyDescent="0.2">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2.75" customHeight="1" x14ac:dyDescent="0.2">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2.75" customHeight="1" x14ac:dyDescent="0.2">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2.75" customHeight="1" x14ac:dyDescent="0.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2.75" customHeight="1" x14ac:dyDescent="0.2">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2.75" customHeight="1" x14ac:dyDescent="0.2">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2.75" customHeight="1" x14ac:dyDescent="0.2">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2.75" customHeight="1" x14ac:dyDescent="0.2">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2.75" customHeight="1" x14ac:dyDescent="0.2">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2.75" customHeight="1" x14ac:dyDescent="0.2">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2.75" customHeight="1" x14ac:dyDescent="0.2">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2.75" customHeight="1" x14ac:dyDescent="0.2">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2.75" customHeight="1" x14ac:dyDescent="0.2">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2.75" customHeight="1" x14ac:dyDescent="0.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2.75" customHeight="1" x14ac:dyDescent="0.2">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2.75" customHeight="1" x14ac:dyDescent="0.2">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2.75" customHeight="1" x14ac:dyDescent="0.2">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2.75" customHeight="1" x14ac:dyDescent="0.2">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2.75" customHeight="1" x14ac:dyDescent="0.2">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2.75" customHeight="1" x14ac:dyDescent="0.2">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2.75" customHeight="1" x14ac:dyDescent="0.2">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2.75" customHeight="1" x14ac:dyDescent="0.2">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2.75" customHeight="1" x14ac:dyDescent="0.2">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2.75" customHeight="1" x14ac:dyDescent="0.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2.75" customHeight="1" x14ac:dyDescent="0.2">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2.75" customHeight="1" x14ac:dyDescent="0.2">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2.75" customHeight="1" x14ac:dyDescent="0.2">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2.75" customHeight="1" x14ac:dyDescent="0.2">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2.75" customHeight="1" x14ac:dyDescent="0.2">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2.75" customHeight="1" x14ac:dyDescent="0.2">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2.75" customHeight="1" x14ac:dyDescent="0.2">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2.75" customHeight="1" x14ac:dyDescent="0.2">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2.75" customHeight="1" x14ac:dyDescent="0.2">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2.75" customHeight="1" x14ac:dyDescent="0.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2.75" customHeight="1" x14ac:dyDescent="0.2">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2.75" customHeight="1" x14ac:dyDescent="0.2">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2.75" customHeight="1" x14ac:dyDescent="0.2">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2.75" customHeight="1" x14ac:dyDescent="0.2">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2.75" customHeight="1" x14ac:dyDescent="0.2">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2.75" customHeight="1" x14ac:dyDescent="0.2">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2.75" customHeight="1" x14ac:dyDescent="0.2">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2.75" customHeight="1" x14ac:dyDescent="0.2">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2.75" customHeight="1" x14ac:dyDescent="0.2">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2.75" customHeight="1" x14ac:dyDescent="0.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2.75" customHeight="1" x14ac:dyDescent="0.2">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2.75" customHeight="1" x14ac:dyDescent="0.2">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2.75" customHeight="1" x14ac:dyDescent="0.2">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2.75" customHeight="1" x14ac:dyDescent="0.2">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2.75" customHeight="1" x14ac:dyDescent="0.2">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2.75" customHeight="1" x14ac:dyDescent="0.2">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2.75" customHeight="1" x14ac:dyDescent="0.2">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2.75" customHeight="1" x14ac:dyDescent="0.2">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2.75" customHeight="1" x14ac:dyDescent="0.2">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2.75" customHeight="1" x14ac:dyDescent="0.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2.75" customHeight="1" x14ac:dyDescent="0.2">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2.75" customHeight="1" x14ac:dyDescent="0.2">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2.75" customHeight="1" x14ac:dyDescent="0.2">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2.75" customHeight="1" x14ac:dyDescent="0.2">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2.75" customHeight="1" x14ac:dyDescent="0.2">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2.75" customHeight="1" x14ac:dyDescent="0.2">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2.75" customHeight="1" x14ac:dyDescent="0.2">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2.75" customHeight="1" x14ac:dyDescent="0.2">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dataValidations count="1">
    <dataValidation type="list" allowBlank="1" showInputMessage="1" showErrorMessage="1" prompt="Selecionar número do RGF na lista suspensa." sqref="A3 A13">
      <formula1>$A$16:$A$39</formula1>
    </dataValidation>
  </dataValidations>
  <printOptions horizontalCentered="1"/>
  <pageMargins left="0.19685039370078741" right="0.19685039370078741" top="0.59055118110236227" bottom="0.59055118110236227" header="0" footer="0"/>
  <pageSetup paperSize="9" pageOrder="overThenDown"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6923C"/>
    <pageSetUpPr fitToPage="1"/>
  </sheetPr>
  <dimension ref="A1:Z1083"/>
  <sheetViews>
    <sheetView showGridLines="0" workbookViewId="0">
      <pane ySplit="4" topLeftCell="A432" activePane="bottomLeft" state="frozen"/>
      <selection pane="bottomLeft" activeCell="B433" sqref="B433"/>
    </sheetView>
  </sheetViews>
  <sheetFormatPr defaultColWidth="12.5703125" defaultRowHeight="12.75" x14ac:dyDescent="0.2"/>
  <cols>
    <col min="1" max="1" width="11.42578125" customWidth="1"/>
    <col min="2" max="2" width="28.85546875" customWidth="1"/>
    <col min="3" max="3" width="27.85546875" customWidth="1"/>
    <col min="4" max="5" width="13.42578125" customWidth="1"/>
    <col min="6" max="6" width="24.5703125" customWidth="1"/>
    <col min="7" max="7" width="13.42578125" customWidth="1"/>
    <col min="8" max="8" width="17.85546875" customWidth="1"/>
    <col min="9" max="9" width="42.42578125" customWidth="1"/>
    <col min="10" max="26" width="13.42578125" customWidth="1"/>
  </cols>
  <sheetData>
    <row r="1" spans="1:26" x14ac:dyDescent="0.2">
      <c r="A1" s="401" t="str">
        <f>Capa!A1</f>
        <v>Contrato de Gestão nº. 10/23 celebrado entre a Secretaria do Estado de Justiça e Segurança Pública - SEJUSP e o Polo de Evolução de Medidas Socioeducativas - PEMSE</v>
      </c>
      <c r="B1" s="385"/>
      <c r="C1" s="385"/>
      <c r="D1" s="385"/>
      <c r="E1" s="385"/>
      <c r="F1" s="385"/>
      <c r="G1" s="385"/>
      <c r="H1" s="385"/>
      <c r="I1" s="386"/>
      <c r="J1" s="2"/>
      <c r="K1" s="2"/>
      <c r="L1" s="2"/>
      <c r="M1" s="2"/>
      <c r="N1" s="2"/>
      <c r="O1" s="2"/>
      <c r="P1" s="2"/>
      <c r="Q1" s="2"/>
      <c r="R1" s="2"/>
      <c r="S1" s="2"/>
      <c r="T1" s="2"/>
      <c r="U1" s="2"/>
      <c r="V1" s="2"/>
      <c r="W1" s="2"/>
      <c r="X1" s="2"/>
      <c r="Y1" s="2"/>
      <c r="Z1" s="2"/>
    </row>
    <row r="2" spans="1:26" x14ac:dyDescent="0.2">
      <c r="A2" s="401" t="str">
        <f>Capa!A3</f>
        <v>2º Relatório Gerencial Financeiro</v>
      </c>
      <c r="B2" s="385"/>
      <c r="C2" s="385"/>
      <c r="D2" s="385"/>
      <c r="E2" s="385"/>
      <c r="F2" s="385"/>
      <c r="G2" s="385"/>
      <c r="H2" s="385"/>
      <c r="I2" s="386"/>
      <c r="J2" s="2"/>
      <c r="K2" s="2"/>
      <c r="L2" s="2"/>
      <c r="M2" s="2"/>
      <c r="N2" s="2"/>
      <c r="O2" s="2"/>
      <c r="P2" s="2"/>
      <c r="Q2" s="2"/>
      <c r="R2" s="2"/>
      <c r="S2" s="2"/>
      <c r="T2" s="2"/>
      <c r="U2" s="2"/>
      <c r="V2" s="2"/>
      <c r="W2" s="2"/>
      <c r="X2" s="2"/>
      <c r="Y2" s="2"/>
      <c r="Z2" s="2"/>
    </row>
    <row r="3" spans="1:26" ht="15" x14ac:dyDescent="0.2">
      <c r="A3" s="414" t="s">
        <v>471</v>
      </c>
      <c r="B3" s="403"/>
      <c r="C3" s="403"/>
      <c r="D3" s="403"/>
      <c r="E3" s="403"/>
      <c r="F3" s="403"/>
      <c r="G3" s="403"/>
      <c r="H3" s="403"/>
      <c r="I3" s="404"/>
      <c r="J3" s="2"/>
      <c r="K3" s="2"/>
      <c r="L3" s="2"/>
      <c r="M3" s="2"/>
      <c r="N3" s="2"/>
      <c r="O3" s="2"/>
      <c r="P3" s="2"/>
      <c r="Q3" s="2"/>
      <c r="R3" s="2"/>
      <c r="S3" s="2"/>
      <c r="T3" s="2"/>
      <c r="U3" s="2"/>
      <c r="V3" s="2"/>
      <c r="W3" s="2"/>
      <c r="X3" s="2"/>
      <c r="Y3" s="2"/>
      <c r="Z3" s="2"/>
    </row>
    <row r="4" spans="1:26" ht="25.5" x14ac:dyDescent="0.2">
      <c r="A4" s="279" t="s">
        <v>472</v>
      </c>
      <c r="B4" s="279" t="s">
        <v>473</v>
      </c>
      <c r="C4" s="279" t="s">
        <v>446</v>
      </c>
      <c r="D4" s="280" t="s">
        <v>474</v>
      </c>
      <c r="E4" s="279" t="s">
        <v>475</v>
      </c>
      <c r="F4" s="279" t="s">
        <v>476</v>
      </c>
      <c r="G4" s="279" t="s">
        <v>477</v>
      </c>
      <c r="H4" s="279" t="s">
        <v>478</v>
      </c>
      <c r="I4" s="279" t="s">
        <v>479</v>
      </c>
      <c r="J4" s="281"/>
      <c r="K4" s="281"/>
      <c r="L4" s="281"/>
      <c r="M4" s="281"/>
      <c r="N4" s="281"/>
      <c r="O4" s="281"/>
      <c r="P4" s="281"/>
      <c r="Q4" s="281"/>
      <c r="R4" s="281"/>
      <c r="S4" s="281"/>
      <c r="T4" s="281"/>
      <c r="U4" s="281"/>
      <c r="V4" s="281"/>
      <c r="W4" s="281"/>
      <c r="X4" s="281"/>
      <c r="Y4" s="281"/>
      <c r="Z4" s="281"/>
    </row>
    <row r="5" spans="1:26" ht="48" x14ac:dyDescent="0.2">
      <c r="A5" s="282"/>
      <c r="B5" s="359" t="s">
        <v>480</v>
      </c>
      <c r="C5" s="359" t="s">
        <v>368</v>
      </c>
      <c r="D5" s="360">
        <v>1079.0999999999999</v>
      </c>
      <c r="E5" s="361">
        <v>45321</v>
      </c>
      <c r="F5" s="359" t="s">
        <v>481</v>
      </c>
      <c r="G5" s="362">
        <v>61199</v>
      </c>
      <c r="H5" s="359" t="s">
        <v>482</v>
      </c>
      <c r="I5" s="359" t="s">
        <v>483</v>
      </c>
      <c r="J5" s="2"/>
      <c r="K5" s="2"/>
      <c r="L5" s="2"/>
      <c r="M5" s="2"/>
      <c r="N5" s="2"/>
      <c r="O5" s="2"/>
      <c r="P5" s="2"/>
      <c r="Q5" s="2"/>
      <c r="R5" s="2"/>
      <c r="S5" s="2"/>
      <c r="T5" s="2"/>
      <c r="U5" s="2"/>
      <c r="V5" s="2"/>
      <c r="W5" s="2"/>
      <c r="X5" s="2"/>
      <c r="Y5" s="2"/>
      <c r="Z5" s="2"/>
    </row>
    <row r="6" spans="1:26" ht="60" x14ac:dyDescent="0.2">
      <c r="A6" s="282"/>
      <c r="B6" s="359" t="s">
        <v>480</v>
      </c>
      <c r="C6" s="359" t="s">
        <v>368</v>
      </c>
      <c r="D6" s="360">
        <v>1079.0999999999999</v>
      </c>
      <c r="E6" s="361">
        <v>45321</v>
      </c>
      <c r="F6" s="359" t="s">
        <v>481</v>
      </c>
      <c r="G6" s="362">
        <v>61199</v>
      </c>
      <c r="H6" s="359" t="s">
        <v>482</v>
      </c>
      <c r="I6" s="359" t="s">
        <v>484</v>
      </c>
      <c r="J6" s="2"/>
      <c r="K6" s="2"/>
      <c r="L6" s="2"/>
      <c r="M6" s="2"/>
      <c r="N6" s="2"/>
      <c r="O6" s="2"/>
      <c r="P6" s="2"/>
      <c r="Q6" s="2"/>
      <c r="R6" s="2"/>
      <c r="S6" s="2"/>
      <c r="T6" s="2"/>
      <c r="U6" s="2"/>
      <c r="V6" s="2"/>
      <c r="W6" s="2"/>
      <c r="X6" s="2"/>
      <c r="Y6" s="2"/>
      <c r="Z6" s="2"/>
    </row>
    <row r="7" spans="1:26" ht="48" x14ac:dyDescent="0.2">
      <c r="A7" s="282"/>
      <c r="B7" s="359" t="s">
        <v>480</v>
      </c>
      <c r="C7" s="359" t="s">
        <v>368</v>
      </c>
      <c r="D7" s="360">
        <v>1079.0999999999999</v>
      </c>
      <c r="E7" s="361">
        <v>45321</v>
      </c>
      <c r="F7" s="359" t="s">
        <v>481</v>
      </c>
      <c r="G7" s="362">
        <v>61199</v>
      </c>
      <c r="H7" s="359" t="s">
        <v>482</v>
      </c>
      <c r="I7" s="359" t="s">
        <v>485</v>
      </c>
      <c r="J7" s="2"/>
      <c r="K7" s="2"/>
      <c r="L7" s="2"/>
      <c r="M7" s="2"/>
      <c r="N7" s="2"/>
      <c r="O7" s="2"/>
      <c r="P7" s="2"/>
      <c r="Q7" s="2"/>
      <c r="R7" s="2"/>
      <c r="S7" s="2"/>
      <c r="T7" s="2"/>
      <c r="U7" s="2"/>
      <c r="V7" s="2"/>
      <c r="W7" s="2"/>
      <c r="X7" s="2"/>
      <c r="Y7" s="2"/>
      <c r="Z7" s="2"/>
    </row>
    <row r="8" spans="1:26" ht="48" x14ac:dyDescent="0.2">
      <c r="A8" s="282"/>
      <c r="B8" s="359" t="s">
        <v>480</v>
      </c>
      <c r="C8" s="359" t="s">
        <v>368</v>
      </c>
      <c r="D8" s="360">
        <v>1079.0999999999999</v>
      </c>
      <c r="E8" s="361">
        <v>45321</v>
      </c>
      <c r="F8" s="359" t="s">
        <v>481</v>
      </c>
      <c r="G8" s="362">
        <v>61199</v>
      </c>
      <c r="H8" s="359" t="s">
        <v>482</v>
      </c>
      <c r="I8" s="359" t="s">
        <v>486</v>
      </c>
      <c r="J8" s="2"/>
      <c r="K8" s="2"/>
      <c r="L8" s="2"/>
      <c r="M8" s="2"/>
      <c r="N8" s="2"/>
      <c r="O8" s="2"/>
      <c r="P8" s="2"/>
      <c r="Q8" s="2"/>
      <c r="R8" s="2"/>
      <c r="S8" s="2"/>
      <c r="T8" s="2"/>
      <c r="U8" s="2"/>
      <c r="V8" s="2"/>
      <c r="W8" s="2"/>
      <c r="X8" s="2"/>
      <c r="Y8" s="2"/>
      <c r="Z8" s="2"/>
    </row>
    <row r="9" spans="1:26" ht="48" x14ac:dyDescent="0.2">
      <c r="A9" s="282"/>
      <c r="B9" s="359" t="s">
        <v>480</v>
      </c>
      <c r="C9" s="359" t="s">
        <v>368</v>
      </c>
      <c r="D9" s="360">
        <v>1079.0999999999999</v>
      </c>
      <c r="E9" s="361">
        <v>45321</v>
      </c>
      <c r="F9" s="359" t="s">
        <v>481</v>
      </c>
      <c r="G9" s="362">
        <v>61199</v>
      </c>
      <c r="H9" s="359" t="s">
        <v>487</v>
      </c>
      <c r="I9" s="363" t="s">
        <v>483</v>
      </c>
      <c r="J9" s="2"/>
      <c r="K9" s="2"/>
      <c r="L9" s="2"/>
      <c r="M9" s="2"/>
      <c r="N9" s="2"/>
      <c r="O9" s="2"/>
      <c r="P9" s="2"/>
      <c r="Q9" s="2"/>
      <c r="R9" s="2"/>
      <c r="S9" s="2"/>
      <c r="T9" s="2"/>
      <c r="U9" s="2"/>
      <c r="V9" s="2"/>
      <c r="W9" s="2"/>
      <c r="X9" s="2"/>
      <c r="Y9" s="2"/>
      <c r="Z9" s="2"/>
    </row>
    <row r="10" spans="1:26" ht="60" x14ac:dyDescent="0.2">
      <c r="A10" s="282"/>
      <c r="B10" s="359" t="s">
        <v>480</v>
      </c>
      <c r="C10" s="359" t="s">
        <v>368</v>
      </c>
      <c r="D10" s="360">
        <v>1079.0999999999999</v>
      </c>
      <c r="E10" s="361">
        <v>45321</v>
      </c>
      <c r="F10" s="359" t="s">
        <v>481</v>
      </c>
      <c r="G10" s="362">
        <v>61199</v>
      </c>
      <c r="H10" s="359" t="s">
        <v>487</v>
      </c>
      <c r="I10" s="359" t="s">
        <v>484</v>
      </c>
      <c r="J10" s="2"/>
      <c r="K10" s="2"/>
      <c r="L10" s="2"/>
      <c r="M10" s="2"/>
      <c r="N10" s="2"/>
      <c r="O10" s="2"/>
      <c r="P10" s="2"/>
      <c r="Q10" s="2"/>
      <c r="R10" s="2"/>
      <c r="S10" s="2"/>
      <c r="T10" s="2"/>
      <c r="U10" s="2"/>
      <c r="V10" s="2"/>
      <c r="W10" s="2"/>
      <c r="X10" s="2"/>
      <c r="Y10" s="2"/>
      <c r="Z10" s="2"/>
    </row>
    <row r="11" spans="1:26" ht="48" x14ac:dyDescent="0.2">
      <c r="A11" s="282"/>
      <c r="B11" s="359" t="s">
        <v>480</v>
      </c>
      <c r="C11" s="359" t="s">
        <v>368</v>
      </c>
      <c r="D11" s="360">
        <v>1079.0999999999999</v>
      </c>
      <c r="E11" s="361">
        <v>45321</v>
      </c>
      <c r="F11" s="359" t="s">
        <v>481</v>
      </c>
      <c r="G11" s="362">
        <v>61199</v>
      </c>
      <c r="H11" s="359" t="s">
        <v>487</v>
      </c>
      <c r="I11" s="359" t="s">
        <v>485</v>
      </c>
      <c r="J11" s="2"/>
      <c r="K11" s="2"/>
      <c r="L11" s="2"/>
      <c r="M11" s="2"/>
      <c r="N11" s="2"/>
      <c r="O11" s="2"/>
      <c r="P11" s="2"/>
      <c r="Q11" s="2"/>
      <c r="R11" s="2"/>
      <c r="S11" s="2"/>
      <c r="T11" s="2"/>
      <c r="U11" s="2"/>
      <c r="V11" s="2"/>
      <c r="W11" s="2"/>
      <c r="X11" s="2"/>
      <c r="Y11" s="2"/>
      <c r="Z11" s="2"/>
    </row>
    <row r="12" spans="1:26" ht="48" x14ac:dyDescent="0.2">
      <c r="A12" s="282"/>
      <c r="B12" s="359" t="s">
        <v>480</v>
      </c>
      <c r="C12" s="359" t="s">
        <v>368</v>
      </c>
      <c r="D12" s="360">
        <v>1079.0999999999999</v>
      </c>
      <c r="E12" s="361">
        <v>45321</v>
      </c>
      <c r="F12" s="359" t="s">
        <v>481</v>
      </c>
      <c r="G12" s="362">
        <v>61199</v>
      </c>
      <c r="H12" s="359" t="s">
        <v>487</v>
      </c>
      <c r="I12" s="359" t="s">
        <v>486</v>
      </c>
      <c r="J12" s="2"/>
      <c r="K12" s="2"/>
      <c r="L12" s="2"/>
      <c r="M12" s="2"/>
      <c r="N12" s="2"/>
      <c r="O12" s="2"/>
      <c r="P12" s="2"/>
      <c r="Q12" s="2"/>
      <c r="R12" s="2"/>
      <c r="S12" s="2"/>
      <c r="T12" s="2"/>
      <c r="U12" s="2"/>
      <c r="V12" s="2"/>
      <c r="W12" s="2"/>
      <c r="X12" s="2"/>
      <c r="Y12" s="2"/>
      <c r="Z12" s="2"/>
    </row>
    <row r="13" spans="1:26" x14ac:dyDescent="0.2">
      <c r="A13" s="282"/>
      <c r="B13" s="359" t="s">
        <v>488</v>
      </c>
      <c r="C13" s="359"/>
      <c r="D13" s="360">
        <v>30.92</v>
      </c>
      <c r="E13" s="361">
        <v>45321</v>
      </c>
      <c r="F13" s="359" t="s">
        <v>481</v>
      </c>
      <c r="G13" s="362">
        <v>61199</v>
      </c>
      <c r="H13" s="359" t="s">
        <v>487</v>
      </c>
      <c r="I13" s="359" t="s">
        <v>489</v>
      </c>
      <c r="J13" s="2"/>
      <c r="K13" s="2"/>
      <c r="L13" s="2"/>
      <c r="M13" s="2"/>
      <c r="N13" s="2"/>
      <c r="O13" s="2"/>
      <c r="P13" s="2"/>
      <c r="Q13" s="2"/>
      <c r="R13" s="2"/>
      <c r="S13" s="2"/>
      <c r="T13" s="2"/>
      <c r="U13" s="2"/>
      <c r="V13" s="2"/>
      <c r="W13" s="2"/>
      <c r="X13" s="2"/>
      <c r="Y13" s="2"/>
      <c r="Z13" s="2"/>
    </row>
    <row r="14" spans="1:26" ht="48" x14ac:dyDescent="0.2">
      <c r="A14" s="282"/>
      <c r="B14" s="359" t="s">
        <v>480</v>
      </c>
      <c r="C14" s="359" t="s">
        <v>368</v>
      </c>
      <c r="D14" s="360">
        <v>1079.0999999999999</v>
      </c>
      <c r="E14" s="361">
        <v>45321</v>
      </c>
      <c r="F14" s="359" t="s">
        <v>481</v>
      </c>
      <c r="G14" s="362">
        <v>61180</v>
      </c>
      <c r="H14" s="359" t="s">
        <v>490</v>
      </c>
      <c r="I14" s="359" t="s">
        <v>483</v>
      </c>
      <c r="J14" s="2"/>
      <c r="K14" s="2"/>
      <c r="L14" s="2"/>
      <c r="M14" s="2"/>
      <c r="N14" s="2"/>
      <c r="O14" s="2"/>
      <c r="P14" s="2"/>
      <c r="Q14" s="2"/>
      <c r="R14" s="2"/>
      <c r="S14" s="2"/>
      <c r="T14" s="2"/>
      <c r="U14" s="2"/>
      <c r="V14" s="2"/>
      <c r="W14" s="2"/>
      <c r="X14" s="2"/>
      <c r="Y14" s="2"/>
      <c r="Z14" s="2"/>
    </row>
    <row r="15" spans="1:26" ht="60" x14ac:dyDescent="0.2">
      <c r="A15" s="282"/>
      <c r="B15" s="359" t="s">
        <v>480</v>
      </c>
      <c r="C15" s="359" t="s">
        <v>368</v>
      </c>
      <c r="D15" s="360">
        <v>1079.0999999999999</v>
      </c>
      <c r="E15" s="361">
        <v>45321</v>
      </c>
      <c r="F15" s="359" t="s">
        <v>481</v>
      </c>
      <c r="G15" s="362">
        <v>61180</v>
      </c>
      <c r="H15" s="359" t="s">
        <v>490</v>
      </c>
      <c r="I15" s="359" t="s">
        <v>484</v>
      </c>
      <c r="J15" s="2"/>
      <c r="K15" s="2"/>
      <c r="L15" s="2"/>
      <c r="M15" s="2"/>
      <c r="N15" s="2"/>
      <c r="O15" s="2"/>
      <c r="P15" s="2"/>
      <c r="Q15" s="2"/>
      <c r="R15" s="2"/>
      <c r="S15" s="2"/>
      <c r="T15" s="2"/>
      <c r="U15" s="2"/>
      <c r="V15" s="2"/>
      <c r="W15" s="2"/>
      <c r="X15" s="2"/>
      <c r="Y15" s="2"/>
      <c r="Z15" s="2"/>
    </row>
    <row r="16" spans="1:26" ht="48" x14ac:dyDescent="0.2">
      <c r="A16" s="282"/>
      <c r="B16" s="359" t="s">
        <v>480</v>
      </c>
      <c r="C16" s="359" t="s">
        <v>368</v>
      </c>
      <c r="D16" s="360">
        <v>1079.0999999999999</v>
      </c>
      <c r="E16" s="361">
        <v>45321</v>
      </c>
      <c r="F16" s="359" t="s">
        <v>481</v>
      </c>
      <c r="G16" s="362">
        <v>61180</v>
      </c>
      <c r="H16" s="359" t="s">
        <v>490</v>
      </c>
      <c r="I16" s="359" t="s">
        <v>485</v>
      </c>
      <c r="J16" s="2"/>
      <c r="K16" s="2"/>
      <c r="L16" s="2"/>
      <c r="M16" s="2"/>
      <c r="N16" s="2"/>
      <c r="O16" s="2"/>
      <c r="P16" s="2"/>
      <c r="Q16" s="2"/>
      <c r="R16" s="2"/>
      <c r="S16" s="2"/>
      <c r="T16" s="2"/>
      <c r="U16" s="2"/>
      <c r="V16" s="2"/>
      <c r="W16" s="2"/>
      <c r="X16" s="2"/>
      <c r="Y16" s="2"/>
      <c r="Z16" s="2"/>
    </row>
    <row r="17" spans="1:26" ht="48" x14ac:dyDescent="0.2">
      <c r="A17" s="282"/>
      <c r="B17" s="359" t="s">
        <v>480</v>
      </c>
      <c r="C17" s="359" t="s">
        <v>368</v>
      </c>
      <c r="D17" s="360">
        <v>1079.0999999999999</v>
      </c>
      <c r="E17" s="361">
        <v>45321</v>
      </c>
      <c r="F17" s="359" t="s">
        <v>481</v>
      </c>
      <c r="G17" s="362">
        <v>61180</v>
      </c>
      <c r="H17" s="359" t="s">
        <v>490</v>
      </c>
      <c r="I17" s="359" t="s">
        <v>486</v>
      </c>
      <c r="J17" s="2"/>
      <c r="K17" s="2"/>
      <c r="L17" s="2"/>
      <c r="M17" s="2"/>
      <c r="N17" s="2"/>
      <c r="O17" s="2"/>
      <c r="P17" s="2"/>
      <c r="Q17" s="2"/>
      <c r="R17" s="2"/>
      <c r="S17" s="2"/>
      <c r="T17" s="2"/>
      <c r="U17" s="2"/>
      <c r="V17" s="2"/>
      <c r="W17" s="2"/>
      <c r="X17" s="2"/>
      <c r="Y17" s="2"/>
      <c r="Z17" s="2"/>
    </row>
    <row r="18" spans="1:26" ht="48" x14ac:dyDescent="0.2">
      <c r="A18" s="282"/>
      <c r="B18" s="359" t="s">
        <v>480</v>
      </c>
      <c r="C18" s="359" t="s">
        <v>368</v>
      </c>
      <c r="D18" s="360">
        <v>1079.0999999999999</v>
      </c>
      <c r="E18" s="361">
        <v>45321</v>
      </c>
      <c r="F18" s="359" t="s">
        <v>481</v>
      </c>
      <c r="G18" s="362">
        <v>61180</v>
      </c>
      <c r="H18" s="359" t="s">
        <v>491</v>
      </c>
      <c r="I18" s="359" t="s">
        <v>483</v>
      </c>
      <c r="J18" s="2"/>
      <c r="K18" s="2"/>
      <c r="L18" s="2"/>
      <c r="M18" s="2"/>
      <c r="N18" s="2"/>
      <c r="O18" s="2"/>
      <c r="P18" s="2"/>
      <c r="Q18" s="2"/>
      <c r="R18" s="2"/>
      <c r="S18" s="2"/>
      <c r="T18" s="2"/>
      <c r="U18" s="2"/>
      <c r="V18" s="2"/>
      <c r="W18" s="2"/>
      <c r="X18" s="2"/>
      <c r="Y18" s="2"/>
      <c r="Z18" s="2"/>
    </row>
    <row r="19" spans="1:26" ht="60" x14ac:dyDescent="0.2">
      <c r="A19" s="282"/>
      <c r="B19" s="359" t="s">
        <v>480</v>
      </c>
      <c r="C19" s="359" t="s">
        <v>368</v>
      </c>
      <c r="D19" s="360">
        <v>1079.0999999999999</v>
      </c>
      <c r="E19" s="361">
        <v>45321</v>
      </c>
      <c r="F19" s="359" t="s">
        <v>481</v>
      </c>
      <c r="G19" s="362">
        <v>61180</v>
      </c>
      <c r="H19" s="359" t="s">
        <v>491</v>
      </c>
      <c r="I19" s="359" t="s">
        <v>484</v>
      </c>
      <c r="J19" s="2"/>
      <c r="K19" s="2"/>
      <c r="L19" s="2"/>
      <c r="M19" s="2"/>
      <c r="N19" s="2"/>
      <c r="O19" s="2"/>
      <c r="P19" s="2"/>
      <c r="Q19" s="2"/>
      <c r="R19" s="2"/>
      <c r="S19" s="2"/>
      <c r="T19" s="2"/>
      <c r="U19" s="2"/>
      <c r="V19" s="2"/>
      <c r="W19" s="2"/>
      <c r="X19" s="2"/>
      <c r="Y19" s="2"/>
      <c r="Z19" s="2"/>
    </row>
    <row r="20" spans="1:26" ht="48" x14ac:dyDescent="0.2">
      <c r="A20" s="282"/>
      <c r="B20" s="359" t="s">
        <v>480</v>
      </c>
      <c r="C20" s="359" t="s">
        <v>368</v>
      </c>
      <c r="D20" s="360">
        <v>1079.0999999999999</v>
      </c>
      <c r="E20" s="361">
        <v>45321</v>
      </c>
      <c r="F20" s="359" t="s">
        <v>481</v>
      </c>
      <c r="G20" s="362">
        <v>61180</v>
      </c>
      <c r="H20" s="359" t="s">
        <v>491</v>
      </c>
      <c r="I20" s="359" t="s">
        <v>485</v>
      </c>
      <c r="J20" s="2"/>
      <c r="K20" s="2"/>
      <c r="L20" s="2"/>
      <c r="M20" s="2"/>
      <c r="N20" s="2"/>
      <c r="O20" s="2"/>
      <c r="P20" s="2"/>
      <c r="Q20" s="2"/>
      <c r="R20" s="2"/>
      <c r="S20" s="2"/>
      <c r="T20" s="2"/>
      <c r="U20" s="2"/>
      <c r="V20" s="2"/>
      <c r="W20" s="2"/>
      <c r="X20" s="2"/>
      <c r="Y20" s="2"/>
      <c r="Z20" s="2"/>
    </row>
    <row r="21" spans="1:26" ht="48" x14ac:dyDescent="0.2">
      <c r="A21" s="282"/>
      <c r="B21" s="359" t="s">
        <v>480</v>
      </c>
      <c r="C21" s="359" t="s">
        <v>368</v>
      </c>
      <c r="D21" s="360">
        <v>1079.0999999999999</v>
      </c>
      <c r="E21" s="361">
        <v>45321</v>
      </c>
      <c r="F21" s="359" t="s">
        <v>481</v>
      </c>
      <c r="G21" s="362">
        <v>61180</v>
      </c>
      <c r="H21" s="359" t="s">
        <v>491</v>
      </c>
      <c r="I21" s="359" t="s">
        <v>486</v>
      </c>
      <c r="J21" s="2"/>
      <c r="K21" s="2"/>
      <c r="L21" s="2"/>
      <c r="M21" s="2"/>
      <c r="N21" s="2"/>
      <c r="O21" s="2"/>
      <c r="P21" s="2"/>
      <c r="Q21" s="2"/>
      <c r="R21" s="2"/>
      <c r="S21" s="2"/>
      <c r="T21" s="2"/>
      <c r="U21" s="2"/>
      <c r="V21" s="2"/>
      <c r="W21" s="2"/>
      <c r="X21" s="2"/>
      <c r="Y21" s="2"/>
      <c r="Z21" s="2"/>
    </row>
    <row r="22" spans="1:26" ht="24" x14ac:dyDescent="0.2">
      <c r="A22" s="282"/>
      <c r="B22" s="359" t="s">
        <v>492</v>
      </c>
      <c r="C22" s="359"/>
      <c r="D22" s="360">
        <v>37.82</v>
      </c>
      <c r="E22" s="361">
        <v>45321</v>
      </c>
      <c r="F22" s="359" t="s">
        <v>481</v>
      </c>
      <c r="G22" s="362">
        <v>61180</v>
      </c>
      <c r="H22" s="359" t="s">
        <v>491</v>
      </c>
      <c r="I22" s="359" t="s">
        <v>489</v>
      </c>
      <c r="J22" s="2"/>
      <c r="K22" s="2"/>
      <c r="L22" s="2"/>
      <c r="M22" s="2"/>
      <c r="N22" s="2"/>
      <c r="O22" s="2"/>
      <c r="P22" s="2"/>
      <c r="Q22" s="2"/>
      <c r="R22" s="2"/>
      <c r="S22" s="2"/>
      <c r="T22" s="2"/>
      <c r="U22" s="2"/>
      <c r="V22" s="2"/>
      <c r="W22" s="2"/>
      <c r="X22" s="2"/>
      <c r="Y22" s="2"/>
      <c r="Z22" s="2"/>
    </row>
    <row r="23" spans="1:26" ht="48" x14ac:dyDescent="0.2">
      <c r="A23" s="282"/>
      <c r="B23" s="359" t="s">
        <v>493</v>
      </c>
      <c r="C23" s="359" t="s">
        <v>372</v>
      </c>
      <c r="D23" s="360">
        <v>1899.05</v>
      </c>
      <c r="E23" s="361">
        <v>45322</v>
      </c>
      <c r="F23" s="359" t="s">
        <v>494</v>
      </c>
      <c r="G23" s="362">
        <v>846583</v>
      </c>
      <c r="H23" s="359" t="s">
        <v>482</v>
      </c>
      <c r="I23" s="359" t="s">
        <v>495</v>
      </c>
      <c r="J23" s="2"/>
      <c r="K23" s="2"/>
      <c r="L23" s="2"/>
      <c r="M23" s="2"/>
      <c r="N23" s="2"/>
      <c r="O23" s="2"/>
      <c r="P23" s="2"/>
      <c r="Q23" s="2"/>
      <c r="R23" s="2"/>
      <c r="S23" s="2"/>
      <c r="T23" s="2"/>
      <c r="U23" s="2"/>
      <c r="V23" s="2"/>
      <c r="W23" s="2"/>
      <c r="X23" s="2"/>
      <c r="Y23" s="2"/>
      <c r="Z23" s="2"/>
    </row>
    <row r="24" spans="1:26" ht="36" x14ac:dyDescent="0.2">
      <c r="A24" s="282"/>
      <c r="B24" s="359" t="s">
        <v>493</v>
      </c>
      <c r="C24" s="359" t="s">
        <v>372</v>
      </c>
      <c r="D24" s="360">
        <v>1899.05</v>
      </c>
      <c r="E24" s="361">
        <v>45322</v>
      </c>
      <c r="F24" s="359" t="s">
        <v>494</v>
      </c>
      <c r="G24" s="362">
        <v>846583</v>
      </c>
      <c r="H24" s="359" t="s">
        <v>482</v>
      </c>
      <c r="I24" s="359" t="s">
        <v>496</v>
      </c>
      <c r="J24" s="2"/>
      <c r="K24" s="2"/>
      <c r="L24" s="2"/>
      <c r="M24" s="2"/>
      <c r="N24" s="2"/>
      <c r="O24" s="2"/>
      <c r="P24" s="2"/>
      <c r="Q24" s="2"/>
      <c r="R24" s="2"/>
      <c r="S24" s="2"/>
      <c r="T24" s="2"/>
      <c r="U24" s="2"/>
      <c r="V24" s="2"/>
      <c r="W24" s="2"/>
      <c r="X24" s="2"/>
      <c r="Y24" s="2"/>
      <c r="Z24" s="2"/>
    </row>
    <row r="25" spans="1:26" ht="48" x14ac:dyDescent="0.2">
      <c r="A25" s="282"/>
      <c r="B25" s="359" t="s">
        <v>493</v>
      </c>
      <c r="C25" s="359" t="s">
        <v>372</v>
      </c>
      <c r="D25" s="360">
        <v>1899.05</v>
      </c>
      <c r="E25" s="361">
        <v>45322</v>
      </c>
      <c r="F25" s="359" t="s">
        <v>494</v>
      </c>
      <c r="G25" s="362">
        <v>846583</v>
      </c>
      <c r="H25" s="359" t="s">
        <v>490</v>
      </c>
      <c r="I25" s="359" t="s">
        <v>495</v>
      </c>
      <c r="J25" s="2"/>
      <c r="K25" s="2"/>
      <c r="L25" s="2"/>
      <c r="M25" s="2"/>
      <c r="N25" s="2"/>
      <c r="O25" s="2"/>
      <c r="P25" s="2"/>
      <c r="Q25" s="2"/>
      <c r="R25" s="2"/>
      <c r="S25" s="2"/>
      <c r="T25" s="2"/>
      <c r="U25" s="2"/>
      <c r="V25" s="2"/>
      <c r="W25" s="2"/>
      <c r="X25" s="2"/>
      <c r="Y25" s="2"/>
      <c r="Z25" s="2"/>
    </row>
    <row r="26" spans="1:26" ht="36" x14ac:dyDescent="0.2">
      <c r="A26" s="282"/>
      <c r="B26" s="359" t="s">
        <v>493</v>
      </c>
      <c r="C26" s="359" t="s">
        <v>372</v>
      </c>
      <c r="D26" s="360">
        <v>1899.05</v>
      </c>
      <c r="E26" s="361">
        <v>45322</v>
      </c>
      <c r="F26" s="359" t="s">
        <v>494</v>
      </c>
      <c r="G26" s="362">
        <v>846583</v>
      </c>
      <c r="H26" s="359" t="s">
        <v>490</v>
      </c>
      <c r="I26" s="359" t="s">
        <v>496</v>
      </c>
      <c r="J26" s="2"/>
      <c r="K26" s="2"/>
      <c r="L26" s="2"/>
      <c r="M26" s="2"/>
      <c r="N26" s="2"/>
      <c r="O26" s="2"/>
      <c r="P26" s="2"/>
      <c r="Q26" s="2"/>
      <c r="R26" s="2"/>
      <c r="S26" s="2"/>
      <c r="T26" s="2"/>
      <c r="U26" s="2"/>
      <c r="V26" s="2"/>
      <c r="W26" s="2"/>
      <c r="X26" s="2"/>
      <c r="Y26" s="2"/>
      <c r="Z26" s="2"/>
    </row>
    <row r="27" spans="1:26" ht="48" x14ac:dyDescent="0.2">
      <c r="A27" s="282"/>
      <c r="B27" s="359" t="s">
        <v>493</v>
      </c>
      <c r="C27" s="359" t="s">
        <v>372</v>
      </c>
      <c r="D27" s="360">
        <v>1899.05</v>
      </c>
      <c r="E27" s="361">
        <v>45322</v>
      </c>
      <c r="F27" s="359" t="s">
        <v>494</v>
      </c>
      <c r="G27" s="362">
        <v>846583</v>
      </c>
      <c r="H27" s="359" t="s">
        <v>487</v>
      </c>
      <c r="I27" s="359" t="s">
        <v>495</v>
      </c>
      <c r="J27" s="2"/>
      <c r="K27" s="2"/>
      <c r="L27" s="2"/>
      <c r="M27" s="2"/>
      <c r="N27" s="2"/>
      <c r="O27" s="2"/>
      <c r="P27" s="2"/>
      <c r="Q27" s="2"/>
      <c r="R27" s="2"/>
      <c r="S27" s="2"/>
      <c r="T27" s="2"/>
      <c r="U27" s="2"/>
      <c r="V27" s="2"/>
      <c r="W27" s="2"/>
      <c r="X27" s="2"/>
      <c r="Y27" s="2"/>
      <c r="Z27" s="2"/>
    </row>
    <row r="28" spans="1:26" ht="36" x14ac:dyDescent="0.2">
      <c r="A28" s="282"/>
      <c r="B28" s="359" t="s">
        <v>493</v>
      </c>
      <c r="C28" s="359" t="s">
        <v>372</v>
      </c>
      <c r="D28" s="360">
        <v>1899.05</v>
      </c>
      <c r="E28" s="361">
        <v>45322</v>
      </c>
      <c r="F28" s="359" t="s">
        <v>494</v>
      </c>
      <c r="G28" s="362">
        <v>846583</v>
      </c>
      <c r="H28" s="359" t="s">
        <v>487</v>
      </c>
      <c r="I28" s="359" t="s">
        <v>496</v>
      </c>
      <c r="J28" s="2"/>
      <c r="K28" s="2"/>
      <c r="L28" s="2"/>
      <c r="M28" s="2"/>
      <c r="N28" s="2"/>
      <c r="O28" s="2"/>
      <c r="P28" s="2"/>
      <c r="Q28" s="2"/>
      <c r="R28" s="2"/>
      <c r="S28" s="2"/>
      <c r="T28" s="2"/>
      <c r="U28" s="2"/>
      <c r="V28" s="2"/>
      <c r="W28" s="2"/>
      <c r="X28" s="2"/>
      <c r="Y28" s="2"/>
      <c r="Z28" s="2"/>
    </row>
    <row r="29" spans="1:26" ht="48" x14ac:dyDescent="0.2">
      <c r="A29" s="282"/>
      <c r="B29" s="359" t="s">
        <v>493</v>
      </c>
      <c r="C29" s="359" t="s">
        <v>372</v>
      </c>
      <c r="D29" s="360">
        <v>1899.05</v>
      </c>
      <c r="E29" s="361">
        <v>45322</v>
      </c>
      <c r="F29" s="359" t="s">
        <v>494</v>
      </c>
      <c r="G29" s="362">
        <v>846583</v>
      </c>
      <c r="H29" s="359" t="s">
        <v>491</v>
      </c>
      <c r="I29" s="359" t="s">
        <v>495</v>
      </c>
      <c r="J29" s="2"/>
      <c r="K29" s="2"/>
      <c r="L29" s="2"/>
      <c r="M29" s="2"/>
      <c r="N29" s="2"/>
      <c r="O29" s="2"/>
      <c r="P29" s="2"/>
      <c r="Q29" s="2"/>
      <c r="R29" s="2"/>
      <c r="S29" s="2"/>
      <c r="T29" s="2"/>
      <c r="U29" s="2"/>
      <c r="V29" s="2"/>
      <c r="W29" s="2"/>
      <c r="X29" s="2"/>
      <c r="Y29" s="2"/>
      <c r="Z29" s="2"/>
    </row>
    <row r="30" spans="1:26" ht="36" x14ac:dyDescent="0.2">
      <c r="A30" s="282"/>
      <c r="B30" s="359" t="s">
        <v>493</v>
      </c>
      <c r="C30" s="359" t="s">
        <v>372</v>
      </c>
      <c r="D30" s="360">
        <v>1899.05</v>
      </c>
      <c r="E30" s="361">
        <v>45322</v>
      </c>
      <c r="F30" s="359" t="s">
        <v>494</v>
      </c>
      <c r="G30" s="362">
        <v>846583</v>
      </c>
      <c r="H30" s="359" t="s">
        <v>491</v>
      </c>
      <c r="I30" s="359" t="s">
        <v>496</v>
      </c>
      <c r="J30" s="2"/>
      <c r="K30" s="2"/>
      <c r="L30" s="2"/>
      <c r="M30" s="2"/>
      <c r="N30" s="2"/>
      <c r="O30" s="2"/>
      <c r="P30" s="2"/>
      <c r="Q30" s="2"/>
      <c r="R30" s="2"/>
      <c r="S30" s="2"/>
      <c r="T30" s="2"/>
      <c r="U30" s="2"/>
      <c r="V30" s="2"/>
      <c r="W30" s="2"/>
      <c r="X30" s="2"/>
      <c r="Y30" s="2"/>
      <c r="Z30" s="2"/>
    </row>
    <row r="31" spans="1:26" ht="36" x14ac:dyDescent="0.2">
      <c r="A31" s="282"/>
      <c r="B31" s="359" t="s">
        <v>497</v>
      </c>
      <c r="C31" s="359" t="s">
        <v>370</v>
      </c>
      <c r="D31" s="360">
        <v>1299.9000000000001</v>
      </c>
      <c r="E31" s="361">
        <v>45322</v>
      </c>
      <c r="F31" s="359" t="s">
        <v>498</v>
      </c>
      <c r="G31" s="362">
        <v>20725279</v>
      </c>
      <c r="H31" s="359" t="s">
        <v>482</v>
      </c>
      <c r="I31" s="359" t="s">
        <v>499</v>
      </c>
      <c r="J31" s="2"/>
      <c r="K31" s="2"/>
      <c r="L31" s="2"/>
      <c r="M31" s="2"/>
      <c r="N31" s="2"/>
      <c r="O31" s="2"/>
      <c r="P31" s="2"/>
      <c r="Q31" s="2"/>
      <c r="R31" s="2"/>
      <c r="S31" s="2"/>
      <c r="T31" s="2"/>
      <c r="U31" s="2"/>
      <c r="V31" s="2"/>
      <c r="W31" s="2"/>
      <c r="X31" s="2"/>
      <c r="Y31" s="2"/>
      <c r="Z31" s="2"/>
    </row>
    <row r="32" spans="1:26" ht="36" x14ac:dyDescent="0.2">
      <c r="A32" s="282"/>
      <c r="B32" s="359" t="s">
        <v>497</v>
      </c>
      <c r="C32" s="359" t="s">
        <v>370</v>
      </c>
      <c r="D32" s="360">
        <v>1299.9000000000001</v>
      </c>
      <c r="E32" s="361">
        <v>45322</v>
      </c>
      <c r="F32" s="359" t="s">
        <v>498</v>
      </c>
      <c r="G32" s="362">
        <v>20725279</v>
      </c>
      <c r="H32" s="359" t="s">
        <v>500</v>
      </c>
      <c r="I32" s="359" t="s">
        <v>499</v>
      </c>
      <c r="J32" s="2"/>
      <c r="K32" s="2"/>
      <c r="L32" s="2"/>
      <c r="M32" s="2"/>
      <c r="N32" s="2"/>
      <c r="O32" s="2"/>
      <c r="P32" s="2"/>
      <c r="Q32" s="2"/>
      <c r="R32" s="2"/>
      <c r="S32" s="2"/>
      <c r="T32" s="2"/>
      <c r="U32" s="2"/>
      <c r="V32" s="2"/>
      <c r="W32" s="2"/>
      <c r="X32" s="2"/>
      <c r="Y32" s="2"/>
      <c r="Z32" s="2"/>
    </row>
    <row r="33" spans="1:26" ht="48" x14ac:dyDescent="0.2">
      <c r="A33" s="282"/>
      <c r="B33" s="359" t="s">
        <v>501</v>
      </c>
      <c r="C33" s="359" t="s">
        <v>376</v>
      </c>
      <c r="D33" s="360">
        <v>1855</v>
      </c>
      <c r="E33" s="361">
        <v>45321</v>
      </c>
      <c r="F33" s="359" t="s">
        <v>502</v>
      </c>
      <c r="G33" s="362">
        <v>471</v>
      </c>
      <c r="H33" s="359" t="s">
        <v>482</v>
      </c>
      <c r="I33" s="359" t="s">
        <v>503</v>
      </c>
      <c r="J33" s="2"/>
      <c r="K33" s="2"/>
      <c r="L33" s="2"/>
      <c r="M33" s="2"/>
      <c r="N33" s="2"/>
      <c r="O33" s="2"/>
      <c r="P33" s="2"/>
      <c r="Q33" s="2"/>
      <c r="R33" s="2"/>
      <c r="S33" s="2"/>
      <c r="T33" s="2"/>
      <c r="U33" s="2"/>
      <c r="V33" s="2"/>
      <c r="W33" s="2"/>
      <c r="X33" s="2"/>
      <c r="Y33" s="2"/>
      <c r="Z33" s="2"/>
    </row>
    <row r="34" spans="1:26" ht="48" x14ac:dyDescent="0.2">
      <c r="A34" s="282"/>
      <c r="B34" s="359" t="s">
        <v>501</v>
      </c>
      <c r="C34" s="359" t="s">
        <v>376</v>
      </c>
      <c r="D34" s="360">
        <v>1855</v>
      </c>
      <c r="E34" s="361">
        <v>45321</v>
      </c>
      <c r="F34" s="359" t="s">
        <v>502</v>
      </c>
      <c r="G34" s="362">
        <v>471</v>
      </c>
      <c r="H34" s="359" t="s">
        <v>504</v>
      </c>
      <c r="I34" s="359" t="s">
        <v>503</v>
      </c>
      <c r="J34" s="2"/>
      <c r="K34" s="2"/>
      <c r="L34" s="2"/>
      <c r="M34" s="2"/>
      <c r="N34" s="2"/>
      <c r="O34" s="2"/>
      <c r="P34" s="2"/>
      <c r="Q34" s="2"/>
      <c r="R34" s="2"/>
      <c r="S34" s="2"/>
      <c r="T34" s="2"/>
      <c r="U34" s="2"/>
      <c r="V34" s="2"/>
      <c r="W34" s="2"/>
      <c r="X34" s="2"/>
      <c r="Y34" s="2"/>
      <c r="Z34" s="2"/>
    </row>
    <row r="35" spans="1:26" ht="48" x14ac:dyDescent="0.2">
      <c r="A35" s="282"/>
      <c r="B35" s="359" t="s">
        <v>505</v>
      </c>
      <c r="C35" s="359" t="s">
        <v>376</v>
      </c>
      <c r="D35" s="360">
        <v>1455</v>
      </c>
      <c r="E35" s="361">
        <v>45321</v>
      </c>
      <c r="F35" s="359" t="s">
        <v>502</v>
      </c>
      <c r="G35" s="362">
        <v>471</v>
      </c>
      <c r="H35" s="359" t="s">
        <v>482</v>
      </c>
      <c r="I35" s="359" t="s">
        <v>503</v>
      </c>
      <c r="J35" s="2"/>
      <c r="K35" s="2"/>
      <c r="L35" s="2"/>
      <c r="M35" s="2"/>
      <c r="N35" s="2"/>
      <c r="O35" s="2"/>
      <c r="P35" s="2"/>
      <c r="Q35" s="2"/>
      <c r="R35" s="2"/>
      <c r="S35" s="2"/>
      <c r="T35" s="2"/>
      <c r="U35" s="2"/>
      <c r="V35" s="2"/>
      <c r="W35" s="2"/>
      <c r="X35" s="2"/>
      <c r="Y35" s="2"/>
      <c r="Z35" s="2"/>
    </row>
    <row r="36" spans="1:26" ht="48" x14ac:dyDescent="0.2">
      <c r="A36" s="282"/>
      <c r="B36" s="359" t="s">
        <v>505</v>
      </c>
      <c r="C36" s="359" t="s">
        <v>376</v>
      </c>
      <c r="D36" s="360">
        <v>1455</v>
      </c>
      <c r="E36" s="361">
        <v>45321</v>
      </c>
      <c r="F36" s="359" t="s">
        <v>502</v>
      </c>
      <c r="G36" s="362">
        <v>471</v>
      </c>
      <c r="H36" s="359" t="s">
        <v>504</v>
      </c>
      <c r="I36" s="359" t="s">
        <v>503</v>
      </c>
      <c r="J36" s="2"/>
      <c r="K36" s="2"/>
      <c r="L36" s="2"/>
      <c r="M36" s="2"/>
      <c r="N36" s="2"/>
      <c r="O36" s="2"/>
      <c r="P36" s="2"/>
      <c r="Q36" s="2"/>
      <c r="R36" s="2"/>
      <c r="S36" s="2"/>
      <c r="T36" s="2"/>
      <c r="U36" s="2"/>
      <c r="V36" s="2"/>
      <c r="W36" s="2"/>
      <c r="X36" s="2"/>
      <c r="Y36" s="2"/>
      <c r="Z36" s="2"/>
    </row>
    <row r="37" spans="1:26" ht="48" x14ac:dyDescent="0.2">
      <c r="A37" s="282"/>
      <c r="B37" s="359" t="s">
        <v>506</v>
      </c>
      <c r="C37" s="359" t="s">
        <v>376</v>
      </c>
      <c r="D37" s="360">
        <v>800</v>
      </c>
      <c r="E37" s="361">
        <v>45321</v>
      </c>
      <c r="F37" s="359" t="s">
        <v>502</v>
      </c>
      <c r="G37" s="362">
        <v>471</v>
      </c>
      <c r="H37" s="359" t="s">
        <v>504</v>
      </c>
      <c r="I37" s="359" t="s">
        <v>507</v>
      </c>
      <c r="J37" s="2"/>
      <c r="K37" s="2"/>
      <c r="L37" s="2"/>
      <c r="M37" s="2"/>
      <c r="N37" s="2"/>
      <c r="O37" s="2"/>
      <c r="P37" s="2"/>
      <c r="Q37" s="2"/>
      <c r="R37" s="2"/>
      <c r="S37" s="2"/>
      <c r="T37" s="2"/>
      <c r="U37" s="2"/>
      <c r="V37" s="2"/>
      <c r="W37" s="2"/>
      <c r="X37" s="2"/>
      <c r="Y37" s="2"/>
      <c r="Z37" s="2"/>
    </row>
    <row r="38" spans="1:26" ht="48" x14ac:dyDescent="0.2">
      <c r="A38" s="282"/>
      <c r="B38" s="359" t="s">
        <v>508</v>
      </c>
      <c r="C38" s="359" t="s">
        <v>366</v>
      </c>
      <c r="D38" s="360">
        <v>1406</v>
      </c>
      <c r="E38" s="361">
        <v>45322</v>
      </c>
      <c r="F38" s="359" t="s">
        <v>509</v>
      </c>
      <c r="G38" s="362">
        <v>15171</v>
      </c>
      <c r="H38" s="359" t="s">
        <v>482</v>
      </c>
      <c r="I38" s="359" t="s">
        <v>510</v>
      </c>
      <c r="J38" s="2"/>
      <c r="K38" s="2"/>
      <c r="L38" s="2"/>
      <c r="M38" s="2"/>
      <c r="N38" s="2"/>
      <c r="O38" s="2"/>
      <c r="P38" s="2"/>
      <c r="Q38" s="2"/>
      <c r="R38" s="2"/>
      <c r="S38" s="2"/>
      <c r="T38" s="2"/>
      <c r="U38" s="2"/>
      <c r="V38" s="2"/>
      <c r="W38" s="2"/>
      <c r="X38" s="2"/>
      <c r="Y38" s="2"/>
      <c r="Z38" s="2"/>
    </row>
    <row r="39" spans="1:26" ht="48" x14ac:dyDescent="0.2">
      <c r="A39" s="282"/>
      <c r="B39" s="359" t="s">
        <v>511</v>
      </c>
      <c r="C39" s="359" t="s">
        <v>366</v>
      </c>
      <c r="D39" s="360">
        <v>1173</v>
      </c>
      <c r="E39" s="361">
        <v>45322</v>
      </c>
      <c r="F39" s="359" t="s">
        <v>509</v>
      </c>
      <c r="G39" s="362">
        <v>15171</v>
      </c>
      <c r="H39" s="359" t="s">
        <v>482</v>
      </c>
      <c r="I39" s="359" t="s">
        <v>510</v>
      </c>
      <c r="J39" s="2"/>
      <c r="K39" s="2"/>
      <c r="L39" s="2"/>
      <c r="M39" s="2"/>
      <c r="N39" s="2"/>
      <c r="O39" s="2"/>
      <c r="P39" s="2"/>
      <c r="Q39" s="2"/>
      <c r="R39" s="2"/>
      <c r="S39" s="2"/>
      <c r="T39" s="2"/>
      <c r="U39" s="2"/>
      <c r="V39" s="2"/>
      <c r="W39" s="2"/>
      <c r="X39" s="2"/>
      <c r="Y39" s="2"/>
      <c r="Z39" s="2"/>
    </row>
    <row r="40" spans="1:26" ht="48" x14ac:dyDescent="0.2">
      <c r="A40" s="282"/>
      <c r="B40" s="359" t="s">
        <v>512</v>
      </c>
      <c r="C40" s="359" t="s">
        <v>366</v>
      </c>
      <c r="D40" s="360">
        <v>606</v>
      </c>
      <c r="E40" s="361">
        <v>45322</v>
      </c>
      <c r="F40" s="359" t="s">
        <v>509</v>
      </c>
      <c r="G40" s="362">
        <v>15171</v>
      </c>
      <c r="H40" s="359" t="s">
        <v>482</v>
      </c>
      <c r="I40" s="359" t="s">
        <v>510</v>
      </c>
      <c r="J40" s="2"/>
      <c r="K40" s="2"/>
      <c r="L40" s="2"/>
      <c r="M40" s="2"/>
      <c r="N40" s="2"/>
      <c r="O40" s="2"/>
      <c r="P40" s="2"/>
      <c r="Q40" s="2"/>
      <c r="R40" s="2"/>
      <c r="S40" s="2"/>
      <c r="T40" s="2"/>
      <c r="U40" s="2"/>
      <c r="V40" s="2"/>
      <c r="W40" s="2"/>
      <c r="X40" s="2"/>
      <c r="Y40" s="2"/>
      <c r="Z40" s="2"/>
    </row>
    <row r="41" spans="1:26" ht="48" x14ac:dyDescent="0.2">
      <c r="A41" s="282"/>
      <c r="B41" s="359" t="s">
        <v>513</v>
      </c>
      <c r="C41" s="359" t="s">
        <v>366</v>
      </c>
      <c r="D41" s="360">
        <v>1193</v>
      </c>
      <c r="E41" s="361">
        <v>45322</v>
      </c>
      <c r="F41" s="359" t="s">
        <v>509</v>
      </c>
      <c r="G41" s="362">
        <v>15171</v>
      </c>
      <c r="H41" s="359" t="s">
        <v>482</v>
      </c>
      <c r="I41" s="359" t="s">
        <v>510</v>
      </c>
      <c r="J41" s="2"/>
      <c r="K41" s="2"/>
      <c r="L41" s="2"/>
      <c r="M41" s="2"/>
      <c r="N41" s="2"/>
      <c r="O41" s="2"/>
      <c r="P41" s="2"/>
      <c r="Q41" s="2"/>
      <c r="R41" s="2"/>
      <c r="S41" s="2"/>
      <c r="T41" s="2"/>
      <c r="U41" s="2"/>
      <c r="V41" s="2"/>
      <c r="W41" s="2"/>
      <c r="X41" s="2"/>
      <c r="Y41" s="2"/>
      <c r="Z41" s="2"/>
    </row>
    <row r="42" spans="1:26" ht="48" x14ac:dyDescent="0.2">
      <c r="A42" s="282"/>
      <c r="B42" s="359" t="s">
        <v>514</v>
      </c>
      <c r="C42" s="359" t="s">
        <v>366</v>
      </c>
      <c r="D42" s="360">
        <v>1650</v>
      </c>
      <c r="E42" s="361">
        <v>45322</v>
      </c>
      <c r="F42" s="359" t="s">
        <v>509</v>
      </c>
      <c r="G42" s="362">
        <v>15171</v>
      </c>
      <c r="H42" s="359" t="s">
        <v>482</v>
      </c>
      <c r="I42" s="359" t="s">
        <v>515</v>
      </c>
      <c r="J42" s="2"/>
      <c r="K42" s="2"/>
      <c r="L42" s="2"/>
      <c r="M42" s="2"/>
      <c r="N42" s="2"/>
      <c r="O42" s="2"/>
      <c r="P42" s="2"/>
      <c r="Q42" s="2"/>
      <c r="R42" s="2"/>
      <c r="S42" s="2"/>
      <c r="T42" s="2"/>
      <c r="U42" s="2"/>
      <c r="V42" s="2"/>
      <c r="W42" s="2"/>
      <c r="X42" s="2"/>
      <c r="Y42" s="2"/>
      <c r="Z42" s="2"/>
    </row>
    <row r="43" spans="1:26" ht="48" x14ac:dyDescent="0.2">
      <c r="A43" s="282"/>
      <c r="B43" s="359" t="s">
        <v>516</v>
      </c>
      <c r="C43" s="359" t="s">
        <v>374</v>
      </c>
      <c r="D43" s="360">
        <v>295.64999999999998</v>
      </c>
      <c r="E43" s="361">
        <v>45322</v>
      </c>
      <c r="F43" s="359" t="s">
        <v>517</v>
      </c>
      <c r="G43" s="362">
        <v>20287149</v>
      </c>
      <c r="H43" s="359" t="s">
        <v>518</v>
      </c>
      <c r="I43" s="359" t="s">
        <v>519</v>
      </c>
      <c r="J43" s="2"/>
      <c r="K43" s="2"/>
      <c r="L43" s="2"/>
      <c r="M43" s="2"/>
      <c r="N43" s="2"/>
      <c r="O43" s="2"/>
      <c r="P43" s="2"/>
      <c r="Q43" s="2"/>
      <c r="R43" s="2"/>
      <c r="S43" s="2"/>
      <c r="T43" s="2"/>
      <c r="U43" s="2"/>
      <c r="V43" s="2"/>
      <c r="W43" s="2"/>
      <c r="X43" s="2"/>
      <c r="Y43" s="2"/>
      <c r="Z43" s="2"/>
    </row>
    <row r="44" spans="1:26" ht="48" x14ac:dyDescent="0.2">
      <c r="A44" s="282"/>
      <c r="B44" s="359" t="s">
        <v>516</v>
      </c>
      <c r="C44" s="359" t="s">
        <v>374</v>
      </c>
      <c r="D44" s="360">
        <v>295.64999999999998</v>
      </c>
      <c r="E44" s="361">
        <v>45322</v>
      </c>
      <c r="F44" s="359" t="s">
        <v>517</v>
      </c>
      <c r="G44" s="362">
        <v>20287149</v>
      </c>
      <c r="H44" s="359" t="s">
        <v>518</v>
      </c>
      <c r="I44" s="359" t="s">
        <v>519</v>
      </c>
      <c r="J44" s="2"/>
      <c r="K44" s="2"/>
      <c r="L44" s="2"/>
      <c r="M44" s="2"/>
      <c r="N44" s="2"/>
      <c r="O44" s="2"/>
      <c r="P44" s="2"/>
      <c r="Q44" s="2"/>
      <c r="R44" s="2"/>
      <c r="S44" s="2"/>
      <c r="T44" s="2"/>
      <c r="U44" s="2"/>
      <c r="V44" s="2"/>
      <c r="W44" s="2"/>
      <c r="X44" s="2"/>
      <c r="Y44" s="2"/>
      <c r="Z44" s="2"/>
    </row>
    <row r="45" spans="1:26" ht="48" x14ac:dyDescent="0.2">
      <c r="A45" s="282"/>
      <c r="B45" s="359" t="s">
        <v>516</v>
      </c>
      <c r="C45" s="359" t="s">
        <v>374</v>
      </c>
      <c r="D45" s="360">
        <v>295.64999999999998</v>
      </c>
      <c r="E45" s="361">
        <v>45322</v>
      </c>
      <c r="F45" s="359" t="s">
        <v>517</v>
      </c>
      <c r="G45" s="362">
        <v>20287149</v>
      </c>
      <c r="H45" s="359" t="s">
        <v>518</v>
      </c>
      <c r="I45" s="359" t="s">
        <v>519</v>
      </c>
      <c r="J45" s="2"/>
      <c r="K45" s="2"/>
      <c r="L45" s="2"/>
      <c r="M45" s="2"/>
      <c r="N45" s="2"/>
      <c r="O45" s="2"/>
      <c r="P45" s="2"/>
      <c r="Q45" s="2"/>
      <c r="R45" s="2"/>
      <c r="S45" s="2"/>
      <c r="T45" s="2"/>
      <c r="U45" s="2"/>
      <c r="V45" s="2"/>
      <c r="W45" s="2"/>
      <c r="X45" s="2"/>
      <c r="Y45" s="2"/>
      <c r="Z45" s="2"/>
    </row>
    <row r="46" spans="1:26" ht="48" x14ac:dyDescent="0.2">
      <c r="A46" s="282"/>
      <c r="B46" s="359" t="s">
        <v>516</v>
      </c>
      <c r="C46" s="359" t="s">
        <v>374</v>
      </c>
      <c r="D46" s="360">
        <v>295.64999999999998</v>
      </c>
      <c r="E46" s="361">
        <v>45322</v>
      </c>
      <c r="F46" s="359" t="s">
        <v>517</v>
      </c>
      <c r="G46" s="362">
        <v>20287149</v>
      </c>
      <c r="H46" s="359" t="s">
        <v>518</v>
      </c>
      <c r="I46" s="359" t="s">
        <v>519</v>
      </c>
      <c r="J46" s="2"/>
      <c r="K46" s="2"/>
      <c r="L46" s="2"/>
      <c r="M46" s="2"/>
      <c r="N46" s="2"/>
      <c r="O46" s="2"/>
      <c r="P46" s="2"/>
      <c r="Q46" s="2"/>
      <c r="R46" s="2"/>
      <c r="S46" s="2"/>
      <c r="T46" s="2"/>
      <c r="U46" s="2"/>
      <c r="V46" s="2"/>
      <c r="W46" s="2"/>
      <c r="X46" s="2"/>
      <c r="Y46" s="2"/>
      <c r="Z46" s="2"/>
    </row>
    <row r="47" spans="1:26" ht="48" x14ac:dyDescent="0.2">
      <c r="A47" s="282"/>
      <c r="B47" s="359" t="s">
        <v>516</v>
      </c>
      <c r="C47" s="359" t="s">
        <v>374</v>
      </c>
      <c r="D47" s="360">
        <v>295.64999999999998</v>
      </c>
      <c r="E47" s="361">
        <v>45322</v>
      </c>
      <c r="F47" s="359" t="s">
        <v>517</v>
      </c>
      <c r="G47" s="362">
        <v>20287149</v>
      </c>
      <c r="H47" s="359" t="s">
        <v>518</v>
      </c>
      <c r="I47" s="359" t="s">
        <v>519</v>
      </c>
      <c r="J47" s="2"/>
      <c r="K47" s="2"/>
      <c r="L47" s="2"/>
      <c r="M47" s="2"/>
      <c r="N47" s="2"/>
      <c r="O47" s="2"/>
      <c r="P47" s="2"/>
      <c r="Q47" s="2"/>
      <c r="R47" s="2"/>
      <c r="S47" s="2"/>
      <c r="T47" s="2"/>
      <c r="U47" s="2"/>
      <c r="V47" s="2"/>
      <c r="W47" s="2"/>
      <c r="X47" s="2"/>
      <c r="Y47" s="2"/>
      <c r="Z47" s="2"/>
    </row>
    <row r="48" spans="1:26" ht="24" x14ac:dyDescent="0.2">
      <c r="A48" s="282"/>
      <c r="B48" s="359" t="s">
        <v>520</v>
      </c>
      <c r="C48" s="359" t="s">
        <v>374</v>
      </c>
      <c r="D48" s="364">
        <v>-4.45</v>
      </c>
      <c r="E48" s="365"/>
      <c r="F48" s="359" t="s">
        <v>517</v>
      </c>
      <c r="G48" s="362">
        <v>20287149</v>
      </c>
      <c r="H48" s="359" t="s">
        <v>518</v>
      </c>
      <c r="I48" s="359" t="s">
        <v>489</v>
      </c>
      <c r="J48" s="2"/>
      <c r="K48" s="2"/>
      <c r="L48" s="2"/>
      <c r="M48" s="2"/>
      <c r="N48" s="2"/>
      <c r="O48" s="2"/>
      <c r="P48" s="2"/>
      <c r="Q48" s="2"/>
      <c r="R48" s="2"/>
      <c r="S48" s="2"/>
      <c r="T48" s="2"/>
      <c r="U48" s="2"/>
      <c r="V48" s="2"/>
      <c r="W48" s="2"/>
      <c r="X48" s="2"/>
      <c r="Y48" s="2"/>
      <c r="Z48" s="2"/>
    </row>
    <row r="49" spans="1:26" ht="24" x14ac:dyDescent="0.2">
      <c r="A49" s="282"/>
      <c r="B49" s="359" t="s">
        <v>521</v>
      </c>
      <c r="C49" s="359" t="s">
        <v>374</v>
      </c>
      <c r="D49" s="364">
        <v>7.99</v>
      </c>
      <c r="E49" s="365"/>
      <c r="F49" s="359" t="s">
        <v>517</v>
      </c>
      <c r="G49" s="362">
        <v>20287149</v>
      </c>
      <c r="H49" s="359" t="s">
        <v>518</v>
      </c>
      <c r="I49" s="359" t="s">
        <v>489</v>
      </c>
      <c r="J49" s="2"/>
      <c r="K49" s="2"/>
      <c r="L49" s="2"/>
      <c r="M49" s="2"/>
      <c r="N49" s="2"/>
      <c r="O49" s="2"/>
      <c r="P49" s="2"/>
      <c r="Q49" s="2"/>
      <c r="R49" s="2"/>
      <c r="S49" s="2"/>
      <c r="T49" s="2"/>
      <c r="U49" s="2"/>
      <c r="V49" s="2"/>
      <c r="W49" s="2"/>
      <c r="X49" s="2"/>
      <c r="Y49" s="2"/>
      <c r="Z49" s="2"/>
    </row>
    <row r="50" spans="1:26" ht="48" x14ac:dyDescent="0.2">
      <c r="A50" s="282"/>
      <c r="B50" s="359" t="s">
        <v>516</v>
      </c>
      <c r="C50" s="359" t="s">
        <v>374</v>
      </c>
      <c r="D50" s="360">
        <v>295.64999999999998</v>
      </c>
      <c r="E50" s="361">
        <v>45322</v>
      </c>
      <c r="F50" s="359" t="s">
        <v>517</v>
      </c>
      <c r="G50" s="362">
        <v>20284158</v>
      </c>
      <c r="H50" s="359" t="s">
        <v>522</v>
      </c>
      <c r="I50" s="359" t="s">
        <v>519</v>
      </c>
      <c r="J50" s="2"/>
      <c r="K50" s="2"/>
      <c r="L50" s="2"/>
      <c r="M50" s="2"/>
      <c r="N50" s="2"/>
      <c r="O50" s="2"/>
      <c r="P50" s="2"/>
      <c r="Q50" s="2"/>
      <c r="R50" s="2"/>
      <c r="S50" s="2"/>
      <c r="T50" s="2"/>
      <c r="U50" s="2"/>
      <c r="V50" s="2"/>
      <c r="W50" s="2"/>
      <c r="X50" s="2"/>
      <c r="Y50" s="2"/>
      <c r="Z50" s="2"/>
    </row>
    <row r="51" spans="1:26" ht="48" x14ac:dyDescent="0.2">
      <c r="A51" s="282"/>
      <c r="B51" s="359" t="s">
        <v>516</v>
      </c>
      <c r="C51" s="359" t="s">
        <v>374</v>
      </c>
      <c r="D51" s="360">
        <v>295.64999999999998</v>
      </c>
      <c r="E51" s="361">
        <v>45322</v>
      </c>
      <c r="F51" s="359" t="s">
        <v>517</v>
      </c>
      <c r="G51" s="362">
        <v>20284158</v>
      </c>
      <c r="H51" s="359" t="s">
        <v>522</v>
      </c>
      <c r="I51" s="359" t="s">
        <v>519</v>
      </c>
      <c r="J51" s="2"/>
      <c r="K51" s="2"/>
      <c r="L51" s="2"/>
      <c r="M51" s="2"/>
      <c r="N51" s="2"/>
      <c r="O51" s="2"/>
      <c r="P51" s="2"/>
      <c r="Q51" s="2"/>
      <c r="R51" s="2"/>
      <c r="S51" s="2"/>
      <c r="T51" s="2"/>
      <c r="U51" s="2"/>
      <c r="V51" s="2"/>
      <c r="W51" s="2"/>
      <c r="X51" s="2"/>
      <c r="Y51" s="2"/>
      <c r="Z51" s="2"/>
    </row>
    <row r="52" spans="1:26" ht="48" x14ac:dyDescent="0.2">
      <c r="A52" s="282"/>
      <c r="B52" s="359" t="s">
        <v>516</v>
      </c>
      <c r="C52" s="359" t="s">
        <v>374</v>
      </c>
      <c r="D52" s="360">
        <v>295.64999999999998</v>
      </c>
      <c r="E52" s="361">
        <v>45322</v>
      </c>
      <c r="F52" s="359" t="s">
        <v>517</v>
      </c>
      <c r="G52" s="362">
        <v>20284158</v>
      </c>
      <c r="H52" s="359" t="s">
        <v>522</v>
      </c>
      <c r="I52" s="359" t="s">
        <v>519</v>
      </c>
      <c r="J52" s="2"/>
      <c r="K52" s="2"/>
      <c r="L52" s="2"/>
      <c r="M52" s="2"/>
      <c r="N52" s="2"/>
      <c r="O52" s="2"/>
      <c r="P52" s="2"/>
      <c r="Q52" s="2"/>
      <c r="R52" s="2"/>
      <c r="S52" s="2"/>
      <c r="T52" s="2"/>
      <c r="U52" s="2"/>
      <c r="V52" s="2"/>
      <c r="W52" s="2"/>
      <c r="X52" s="2"/>
      <c r="Y52" s="2"/>
      <c r="Z52" s="2"/>
    </row>
    <row r="53" spans="1:26" ht="48" x14ac:dyDescent="0.2">
      <c r="A53" s="282"/>
      <c r="B53" s="359" t="s">
        <v>516</v>
      </c>
      <c r="C53" s="359" t="s">
        <v>374</v>
      </c>
      <c r="D53" s="360">
        <v>295.64999999999998</v>
      </c>
      <c r="E53" s="361">
        <v>45322</v>
      </c>
      <c r="F53" s="359" t="s">
        <v>517</v>
      </c>
      <c r="G53" s="362">
        <v>20284158</v>
      </c>
      <c r="H53" s="359" t="s">
        <v>522</v>
      </c>
      <c r="I53" s="359" t="s">
        <v>519</v>
      </c>
      <c r="J53" s="2"/>
      <c r="K53" s="2"/>
      <c r="L53" s="2"/>
      <c r="M53" s="2"/>
      <c r="N53" s="2"/>
      <c r="O53" s="2"/>
      <c r="P53" s="2"/>
      <c r="Q53" s="2"/>
      <c r="R53" s="2"/>
      <c r="S53" s="2"/>
      <c r="T53" s="2"/>
      <c r="U53" s="2"/>
      <c r="V53" s="2"/>
      <c r="W53" s="2"/>
      <c r="X53" s="2"/>
      <c r="Y53" s="2"/>
      <c r="Z53" s="2"/>
    </row>
    <row r="54" spans="1:26" ht="48" x14ac:dyDescent="0.2">
      <c r="A54" s="282"/>
      <c r="B54" s="359" t="s">
        <v>516</v>
      </c>
      <c r="C54" s="359" t="s">
        <v>374</v>
      </c>
      <c r="D54" s="360">
        <v>295.64999999999998</v>
      </c>
      <c r="E54" s="361">
        <v>45322</v>
      </c>
      <c r="F54" s="359" t="s">
        <v>517</v>
      </c>
      <c r="G54" s="362">
        <v>20284158</v>
      </c>
      <c r="H54" s="359" t="s">
        <v>522</v>
      </c>
      <c r="I54" s="359" t="s">
        <v>519</v>
      </c>
      <c r="J54" s="2"/>
      <c r="K54" s="2"/>
      <c r="L54" s="2"/>
      <c r="M54" s="2"/>
      <c r="N54" s="2"/>
      <c r="O54" s="2"/>
      <c r="P54" s="2"/>
      <c r="Q54" s="2"/>
      <c r="R54" s="2"/>
      <c r="S54" s="2"/>
      <c r="T54" s="2"/>
      <c r="U54" s="2"/>
      <c r="V54" s="2"/>
      <c r="W54" s="2"/>
      <c r="X54" s="2"/>
      <c r="Y54" s="2"/>
      <c r="Z54" s="2"/>
    </row>
    <row r="55" spans="1:26" ht="24" x14ac:dyDescent="0.2">
      <c r="A55" s="282"/>
      <c r="B55" s="359" t="s">
        <v>523</v>
      </c>
      <c r="C55" s="359" t="s">
        <v>374</v>
      </c>
      <c r="D55" s="360">
        <v>-4.45</v>
      </c>
      <c r="E55" s="361">
        <v>45322</v>
      </c>
      <c r="F55" s="359" t="s">
        <v>517</v>
      </c>
      <c r="G55" s="362">
        <v>20284158</v>
      </c>
      <c r="H55" s="359" t="s">
        <v>522</v>
      </c>
      <c r="I55" s="359" t="s">
        <v>489</v>
      </c>
      <c r="J55" s="2"/>
      <c r="K55" s="2"/>
      <c r="L55" s="2"/>
      <c r="M55" s="2"/>
      <c r="N55" s="2"/>
      <c r="O55" s="2"/>
      <c r="P55" s="2"/>
      <c r="Q55" s="2"/>
      <c r="R55" s="2"/>
      <c r="S55" s="2"/>
      <c r="T55" s="2"/>
      <c r="U55" s="2"/>
      <c r="V55" s="2"/>
      <c r="W55" s="2"/>
      <c r="X55" s="2"/>
      <c r="Y55" s="2"/>
      <c r="Z55" s="2"/>
    </row>
    <row r="56" spans="1:26" ht="24" x14ac:dyDescent="0.2">
      <c r="A56" s="282"/>
      <c r="B56" s="359" t="s">
        <v>524</v>
      </c>
      <c r="C56" s="359" t="s">
        <v>374</v>
      </c>
      <c r="D56" s="360">
        <v>7.99</v>
      </c>
      <c r="E56" s="361">
        <v>45322</v>
      </c>
      <c r="F56" s="359" t="s">
        <v>517</v>
      </c>
      <c r="G56" s="362">
        <v>20284158</v>
      </c>
      <c r="H56" s="359" t="s">
        <v>522</v>
      </c>
      <c r="I56" s="359" t="s">
        <v>489</v>
      </c>
      <c r="J56" s="2"/>
      <c r="K56" s="2"/>
      <c r="L56" s="2"/>
      <c r="M56" s="2"/>
      <c r="N56" s="2"/>
      <c r="O56" s="2"/>
      <c r="P56" s="2"/>
      <c r="Q56" s="2"/>
      <c r="R56" s="2"/>
      <c r="S56" s="2"/>
      <c r="T56" s="2"/>
      <c r="U56" s="2"/>
      <c r="V56" s="2"/>
      <c r="W56" s="2"/>
      <c r="X56" s="2"/>
      <c r="Y56" s="2"/>
      <c r="Z56" s="2"/>
    </row>
    <row r="57" spans="1:26" ht="48" x14ac:dyDescent="0.2">
      <c r="A57" s="282"/>
      <c r="B57" s="359" t="s">
        <v>516</v>
      </c>
      <c r="C57" s="359" t="s">
        <v>374</v>
      </c>
      <c r="D57" s="360">
        <v>295.64999999999998</v>
      </c>
      <c r="E57" s="361">
        <v>45322</v>
      </c>
      <c r="F57" s="359" t="s">
        <v>517</v>
      </c>
      <c r="G57" s="362">
        <v>20285604</v>
      </c>
      <c r="H57" s="359" t="s">
        <v>525</v>
      </c>
      <c r="I57" s="359" t="s">
        <v>519</v>
      </c>
      <c r="J57" s="2"/>
      <c r="K57" s="2"/>
      <c r="L57" s="2"/>
      <c r="M57" s="2"/>
      <c r="N57" s="2"/>
      <c r="O57" s="2"/>
      <c r="P57" s="2"/>
      <c r="Q57" s="2"/>
      <c r="R57" s="2"/>
      <c r="S57" s="2"/>
      <c r="T57" s="2"/>
      <c r="U57" s="2"/>
      <c r="V57" s="2"/>
      <c r="W57" s="2"/>
      <c r="X57" s="2"/>
      <c r="Y57" s="2"/>
      <c r="Z57" s="2"/>
    </row>
    <row r="58" spans="1:26" ht="48" x14ac:dyDescent="0.2">
      <c r="A58" s="282"/>
      <c r="B58" s="359" t="s">
        <v>516</v>
      </c>
      <c r="C58" s="359" t="s">
        <v>374</v>
      </c>
      <c r="D58" s="360">
        <v>295.64999999999998</v>
      </c>
      <c r="E58" s="361">
        <v>45322</v>
      </c>
      <c r="F58" s="359" t="s">
        <v>517</v>
      </c>
      <c r="G58" s="362">
        <v>20285604</v>
      </c>
      <c r="H58" s="359" t="s">
        <v>525</v>
      </c>
      <c r="I58" s="359" t="s">
        <v>519</v>
      </c>
      <c r="J58" s="2"/>
      <c r="K58" s="2"/>
      <c r="L58" s="2"/>
      <c r="M58" s="2"/>
      <c r="N58" s="2"/>
      <c r="O58" s="2"/>
      <c r="P58" s="2"/>
      <c r="Q58" s="2"/>
      <c r="R58" s="2"/>
      <c r="S58" s="2"/>
      <c r="T58" s="2"/>
      <c r="U58" s="2"/>
      <c r="V58" s="2"/>
      <c r="W58" s="2"/>
      <c r="X58" s="2"/>
      <c r="Y58" s="2"/>
      <c r="Z58" s="2"/>
    </row>
    <row r="59" spans="1:26" ht="48" x14ac:dyDescent="0.2">
      <c r="A59" s="282"/>
      <c r="B59" s="359" t="s">
        <v>516</v>
      </c>
      <c r="C59" s="359" t="s">
        <v>374</v>
      </c>
      <c r="D59" s="360">
        <v>295.64999999999998</v>
      </c>
      <c r="E59" s="361">
        <v>45322</v>
      </c>
      <c r="F59" s="359" t="s">
        <v>517</v>
      </c>
      <c r="G59" s="362">
        <v>20285604</v>
      </c>
      <c r="H59" s="359" t="s">
        <v>525</v>
      </c>
      <c r="I59" s="359" t="s">
        <v>519</v>
      </c>
      <c r="J59" s="2"/>
      <c r="K59" s="2"/>
      <c r="L59" s="2"/>
      <c r="M59" s="2"/>
      <c r="N59" s="2"/>
      <c r="O59" s="2"/>
      <c r="P59" s="2"/>
      <c r="Q59" s="2"/>
      <c r="R59" s="2"/>
      <c r="S59" s="2"/>
      <c r="T59" s="2"/>
      <c r="U59" s="2"/>
      <c r="V59" s="2"/>
      <c r="W59" s="2"/>
      <c r="X59" s="2"/>
      <c r="Y59" s="2"/>
      <c r="Z59" s="2"/>
    </row>
    <row r="60" spans="1:26" ht="48" x14ac:dyDescent="0.2">
      <c r="A60" s="282"/>
      <c r="B60" s="359" t="s">
        <v>516</v>
      </c>
      <c r="C60" s="359" t="s">
        <v>374</v>
      </c>
      <c r="D60" s="360">
        <v>295.64999999999998</v>
      </c>
      <c r="E60" s="361">
        <v>45322</v>
      </c>
      <c r="F60" s="359" t="s">
        <v>517</v>
      </c>
      <c r="G60" s="362">
        <v>20285604</v>
      </c>
      <c r="H60" s="359" t="s">
        <v>525</v>
      </c>
      <c r="I60" s="359" t="s">
        <v>519</v>
      </c>
      <c r="J60" s="2"/>
      <c r="K60" s="2"/>
      <c r="L60" s="2"/>
      <c r="M60" s="2"/>
      <c r="N60" s="2"/>
      <c r="O60" s="2"/>
      <c r="P60" s="2"/>
      <c r="Q60" s="2"/>
      <c r="R60" s="2"/>
      <c r="S60" s="2"/>
      <c r="T60" s="2"/>
      <c r="U60" s="2"/>
      <c r="V60" s="2"/>
      <c r="W60" s="2"/>
      <c r="X60" s="2"/>
      <c r="Y60" s="2"/>
      <c r="Z60" s="2"/>
    </row>
    <row r="61" spans="1:26" ht="48" x14ac:dyDescent="0.2">
      <c r="A61" s="282"/>
      <c r="B61" s="359" t="s">
        <v>516</v>
      </c>
      <c r="C61" s="359" t="s">
        <v>374</v>
      </c>
      <c r="D61" s="360">
        <v>295.64999999999998</v>
      </c>
      <c r="E61" s="361">
        <v>45322</v>
      </c>
      <c r="F61" s="359" t="s">
        <v>517</v>
      </c>
      <c r="G61" s="362">
        <v>20285604</v>
      </c>
      <c r="H61" s="359" t="s">
        <v>525</v>
      </c>
      <c r="I61" s="359" t="s">
        <v>519</v>
      </c>
      <c r="J61" s="2"/>
      <c r="K61" s="2"/>
      <c r="L61" s="2"/>
      <c r="M61" s="2"/>
      <c r="N61" s="2"/>
      <c r="O61" s="2"/>
      <c r="P61" s="2"/>
      <c r="Q61" s="2"/>
      <c r="R61" s="2"/>
      <c r="S61" s="2"/>
      <c r="T61" s="2"/>
      <c r="U61" s="2"/>
      <c r="V61" s="2"/>
      <c r="W61" s="2"/>
      <c r="X61" s="2"/>
      <c r="Y61" s="2"/>
      <c r="Z61" s="2"/>
    </row>
    <row r="62" spans="1:26" ht="24" x14ac:dyDescent="0.2">
      <c r="A62" s="282"/>
      <c r="B62" s="359" t="s">
        <v>526</v>
      </c>
      <c r="C62" s="359" t="s">
        <v>374</v>
      </c>
      <c r="D62" s="360">
        <v>-4.45</v>
      </c>
      <c r="E62" s="361">
        <v>45322</v>
      </c>
      <c r="F62" s="359" t="s">
        <v>517</v>
      </c>
      <c r="G62" s="362">
        <v>20285604</v>
      </c>
      <c r="H62" s="359" t="s">
        <v>525</v>
      </c>
      <c r="I62" s="359" t="s">
        <v>489</v>
      </c>
      <c r="J62" s="2"/>
      <c r="K62" s="2"/>
      <c r="L62" s="2"/>
      <c r="M62" s="2"/>
      <c r="N62" s="2"/>
      <c r="O62" s="2"/>
      <c r="P62" s="2"/>
      <c r="Q62" s="2"/>
      <c r="R62" s="2"/>
      <c r="S62" s="2"/>
      <c r="T62" s="2"/>
      <c r="U62" s="2"/>
      <c r="V62" s="2"/>
      <c r="W62" s="2"/>
      <c r="X62" s="2"/>
      <c r="Y62" s="2"/>
      <c r="Z62" s="2"/>
    </row>
    <row r="63" spans="1:26" ht="24" x14ac:dyDescent="0.2">
      <c r="A63" s="282"/>
      <c r="B63" s="359" t="s">
        <v>527</v>
      </c>
      <c r="C63" s="359" t="s">
        <v>374</v>
      </c>
      <c r="D63" s="360">
        <v>7.99</v>
      </c>
      <c r="E63" s="361">
        <v>45322</v>
      </c>
      <c r="F63" s="359" t="s">
        <v>517</v>
      </c>
      <c r="G63" s="362">
        <v>20285604</v>
      </c>
      <c r="H63" s="359" t="s">
        <v>525</v>
      </c>
      <c r="I63" s="359" t="s">
        <v>489</v>
      </c>
      <c r="J63" s="2"/>
      <c r="K63" s="2"/>
      <c r="L63" s="2"/>
      <c r="M63" s="2"/>
      <c r="N63" s="2"/>
      <c r="O63" s="2"/>
      <c r="P63" s="2"/>
      <c r="Q63" s="2"/>
      <c r="R63" s="2"/>
      <c r="S63" s="2"/>
      <c r="T63" s="2"/>
      <c r="U63" s="2"/>
      <c r="V63" s="2"/>
      <c r="W63" s="2"/>
      <c r="X63" s="2"/>
      <c r="Y63" s="2"/>
      <c r="Z63" s="2"/>
    </row>
    <row r="64" spans="1:26" ht="48" x14ac:dyDescent="0.2">
      <c r="A64" s="282"/>
      <c r="B64" s="359" t="s">
        <v>516</v>
      </c>
      <c r="C64" s="359" t="s">
        <v>374</v>
      </c>
      <c r="D64" s="360">
        <v>302.01</v>
      </c>
      <c r="E64" s="361">
        <v>45322</v>
      </c>
      <c r="F64" s="359" t="s">
        <v>517</v>
      </c>
      <c r="G64" s="362">
        <v>20285227</v>
      </c>
      <c r="H64" s="359" t="s">
        <v>528</v>
      </c>
      <c r="I64" s="359" t="s">
        <v>519</v>
      </c>
      <c r="J64" s="2"/>
      <c r="K64" s="2"/>
      <c r="L64" s="2"/>
      <c r="M64" s="2"/>
      <c r="N64" s="2"/>
      <c r="O64" s="2"/>
      <c r="P64" s="2"/>
      <c r="Q64" s="2"/>
      <c r="R64" s="2"/>
      <c r="S64" s="2"/>
      <c r="T64" s="2"/>
      <c r="U64" s="2"/>
      <c r="V64" s="2"/>
      <c r="W64" s="2"/>
      <c r="X64" s="2"/>
      <c r="Y64" s="2"/>
      <c r="Z64" s="2"/>
    </row>
    <row r="65" spans="1:26" ht="48" x14ac:dyDescent="0.2">
      <c r="A65" s="282"/>
      <c r="B65" s="359" t="s">
        <v>516</v>
      </c>
      <c r="C65" s="359" t="s">
        <v>374</v>
      </c>
      <c r="D65" s="360">
        <v>302.01</v>
      </c>
      <c r="E65" s="361">
        <v>45322</v>
      </c>
      <c r="F65" s="359" t="s">
        <v>517</v>
      </c>
      <c r="G65" s="362">
        <v>20285227</v>
      </c>
      <c r="H65" s="359" t="s">
        <v>528</v>
      </c>
      <c r="I65" s="359" t="s">
        <v>519</v>
      </c>
      <c r="J65" s="2"/>
      <c r="K65" s="2"/>
      <c r="L65" s="2"/>
      <c r="M65" s="2"/>
      <c r="N65" s="2"/>
      <c r="O65" s="2"/>
      <c r="P65" s="2"/>
      <c r="Q65" s="2"/>
      <c r="R65" s="2"/>
      <c r="S65" s="2"/>
      <c r="T65" s="2"/>
      <c r="U65" s="2"/>
      <c r="V65" s="2"/>
      <c r="W65" s="2"/>
      <c r="X65" s="2"/>
      <c r="Y65" s="2"/>
      <c r="Z65" s="2"/>
    </row>
    <row r="66" spans="1:26" ht="48" x14ac:dyDescent="0.2">
      <c r="A66" s="282"/>
      <c r="B66" s="359" t="s">
        <v>516</v>
      </c>
      <c r="C66" s="359" t="s">
        <v>374</v>
      </c>
      <c r="D66" s="360">
        <v>302.01</v>
      </c>
      <c r="E66" s="361">
        <v>45322</v>
      </c>
      <c r="F66" s="359" t="s">
        <v>517</v>
      </c>
      <c r="G66" s="362">
        <v>20285227</v>
      </c>
      <c r="H66" s="359" t="s">
        <v>528</v>
      </c>
      <c r="I66" s="359" t="s">
        <v>519</v>
      </c>
      <c r="J66" s="2"/>
      <c r="K66" s="2"/>
      <c r="L66" s="2"/>
      <c r="M66" s="2"/>
      <c r="N66" s="2"/>
      <c r="O66" s="2"/>
      <c r="P66" s="2"/>
      <c r="Q66" s="2"/>
      <c r="R66" s="2"/>
      <c r="S66" s="2"/>
      <c r="T66" s="2"/>
      <c r="U66" s="2"/>
      <c r="V66" s="2"/>
      <c r="W66" s="2"/>
      <c r="X66" s="2"/>
      <c r="Y66" s="2"/>
      <c r="Z66" s="2"/>
    </row>
    <row r="67" spans="1:26" ht="48" x14ac:dyDescent="0.2">
      <c r="A67" s="282"/>
      <c r="B67" s="359" t="s">
        <v>516</v>
      </c>
      <c r="C67" s="359" t="s">
        <v>374</v>
      </c>
      <c r="D67" s="360">
        <v>302.01</v>
      </c>
      <c r="E67" s="361">
        <v>45322</v>
      </c>
      <c r="F67" s="359" t="s">
        <v>517</v>
      </c>
      <c r="G67" s="362">
        <v>20285227</v>
      </c>
      <c r="H67" s="359" t="s">
        <v>528</v>
      </c>
      <c r="I67" s="359" t="s">
        <v>519</v>
      </c>
      <c r="J67" s="2"/>
      <c r="K67" s="2"/>
      <c r="L67" s="2"/>
      <c r="M67" s="2"/>
      <c r="N67" s="2"/>
      <c r="O67" s="2"/>
      <c r="P67" s="2"/>
      <c r="Q67" s="2"/>
      <c r="R67" s="2"/>
      <c r="S67" s="2"/>
      <c r="T67" s="2"/>
      <c r="U67" s="2"/>
      <c r="V67" s="2"/>
      <c r="W67" s="2"/>
      <c r="X67" s="2"/>
      <c r="Y67" s="2"/>
      <c r="Z67" s="2"/>
    </row>
    <row r="68" spans="1:26" ht="24" x14ac:dyDescent="0.2">
      <c r="A68" s="282"/>
      <c r="B68" s="359" t="s">
        <v>529</v>
      </c>
      <c r="C68" s="359" t="s">
        <v>374</v>
      </c>
      <c r="D68" s="360">
        <v>-3.64</v>
      </c>
      <c r="E68" s="361">
        <v>45322</v>
      </c>
      <c r="F68" s="359" t="s">
        <v>517</v>
      </c>
      <c r="G68" s="362">
        <v>20285227</v>
      </c>
      <c r="H68" s="359" t="s">
        <v>528</v>
      </c>
      <c r="I68" s="359" t="s">
        <v>489</v>
      </c>
      <c r="J68" s="2"/>
      <c r="K68" s="2"/>
      <c r="L68" s="2"/>
      <c r="M68" s="2"/>
      <c r="N68" s="2"/>
      <c r="O68" s="2"/>
      <c r="P68" s="2"/>
      <c r="Q68" s="2"/>
      <c r="R68" s="2"/>
      <c r="S68" s="2"/>
      <c r="T68" s="2"/>
      <c r="U68" s="2"/>
      <c r="V68" s="2"/>
      <c r="W68" s="2"/>
      <c r="X68" s="2"/>
      <c r="Y68" s="2"/>
      <c r="Z68" s="2"/>
    </row>
    <row r="69" spans="1:26" ht="24" x14ac:dyDescent="0.2">
      <c r="A69" s="282"/>
      <c r="B69" s="359" t="s">
        <v>530</v>
      </c>
      <c r="C69" s="359" t="s">
        <v>374</v>
      </c>
      <c r="D69" s="360">
        <v>7.99</v>
      </c>
      <c r="E69" s="361">
        <v>45322</v>
      </c>
      <c r="F69" s="359" t="s">
        <v>517</v>
      </c>
      <c r="G69" s="362">
        <v>20285227</v>
      </c>
      <c r="H69" s="359" t="s">
        <v>528</v>
      </c>
      <c r="I69" s="359" t="s">
        <v>489</v>
      </c>
      <c r="J69" s="2"/>
      <c r="K69" s="2"/>
      <c r="L69" s="2"/>
      <c r="M69" s="2"/>
      <c r="N69" s="2"/>
      <c r="O69" s="2"/>
      <c r="P69" s="2"/>
      <c r="Q69" s="2"/>
      <c r="R69" s="2"/>
      <c r="S69" s="2"/>
      <c r="T69" s="2"/>
      <c r="U69" s="2"/>
      <c r="V69" s="2"/>
      <c r="W69" s="2"/>
      <c r="X69" s="2"/>
      <c r="Y69" s="2"/>
      <c r="Z69" s="2"/>
    </row>
    <row r="70" spans="1:26" ht="36" x14ac:dyDescent="0.2">
      <c r="A70" s="282"/>
      <c r="B70" s="359" t="s">
        <v>531</v>
      </c>
      <c r="C70" s="359" t="s">
        <v>378</v>
      </c>
      <c r="D70" s="360">
        <v>232</v>
      </c>
      <c r="E70" s="361">
        <v>45322</v>
      </c>
      <c r="F70" s="359" t="s">
        <v>532</v>
      </c>
      <c r="G70" s="362">
        <v>3515</v>
      </c>
      <c r="H70" s="359" t="s">
        <v>482</v>
      </c>
      <c r="I70" s="359" t="s">
        <v>533</v>
      </c>
      <c r="J70" s="2"/>
      <c r="K70" s="2"/>
      <c r="L70" s="2"/>
      <c r="M70" s="2"/>
      <c r="N70" s="2"/>
      <c r="O70" s="2"/>
      <c r="P70" s="2"/>
      <c r="Q70" s="2"/>
      <c r="R70" s="2"/>
      <c r="S70" s="2"/>
      <c r="T70" s="2"/>
      <c r="U70" s="2"/>
      <c r="V70" s="2"/>
      <c r="W70" s="2"/>
      <c r="X70" s="2"/>
      <c r="Y70" s="2"/>
      <c r="Z70" s="2"/>
    </row>
    <row r="71" spans="1:26" ht="24" x14ac:dyDescent="0.2">
      <c r="A71" s="282"/>
      <c r="B71" s="359" t="s">
        <v>534</v>
      </c>
      <c r="C71" s="359" t="s">
        <v>378</v>
      </c>
      <c r="D71" s="360">
        <v>979</v>
      </c>
      <c r="E71" s="361">
        <v>45322</v>
      </c>
      <c r="F71" s="359" t="s">
        <v>532</v>
      </c>
      <c r="G71" s="362">
        <v>3515</v>
      </c>
      <c r="H71" s="359" t="s">
        <v>482</v>
      </c>
      <c r="I71" s="359" t="s">
        <v>535</v>
      </c>
      <c r="J71" s="2"/>
      <c r="K71" s="2"/>
      <c r="L71" s="2"/>
      <c r="M71" s="2"/>
      <c r="N71" s="2"/>
      <c r="O71" s="2"/>
      <c r="P71" s="2"/>
      <c r="Q71" s="2"/>
      <c r="R71" s="2"/>
      <c r="S71" s="2"/>
      <c r="T71" s="2"/>
      <c r="U71" s="2"/>
      <c r="V71" s="2"/>
      <c r="W71" s="2"/>
      <c r="X71" s="2"/>
      <c r="Y71" s="2"/>
      <c r="Z71" s="2"/>
    </row>
    <row r="72" spans="1:26" ht="24" x14ac:dyDescent="0.2">
      <c r="A72" s="282"/>
      <c r="B72" s="359" t="s">
        <v>536</v>
      </c>
      <c r="C72" s="359" t="s">
        <v>378</v>
      </c>
      <c r="D72" s="360">
        <v>1499</v>
      </c>
      <c r="E72" s="361">
        <v>45322</v>
      </c>
      <c r="F72" s="359" t="s">
        <v>532</v>
      </c>
      <c r="G72" s="362">
        <v>3515</v>
      </c>
      <c r="H72" s="359" t="s">
        <v>482</v>
      </c>
      <c r="I72" s="359" t="s">
        <v>537</v>
      </c>
      <c r="J72" s="2"/>
      <c r="K72" s="2"/>
      <c r="L72" s="2"/>
      <c r="M72" s="2"/>
      <c r="N72" s="2"/>
      <c r="O72" s="2"/>
      <c r="P72" s="2"/>
      <c r="Q72" s="2"/>
      <c r="R72" s="2"/>
      <c r="S72" s="2"/>
      <c r="T72" s="2"/>
      <c r="U72" s="2"/>
      <c r="V72" s="2"/>
      <c r="W72" s="2"/>
      <c r="X72" s="2"/>
      <c r="Y72" s="2"/>
      <c r="Z72" s="2"/>
    </row>
    <row r="73" spans="1:26" ht="24" x14ac:dyDescent="0.2">
      <c r="A73" s="282"/>
      <c r="B73" s="359" t="s">
        <v>538</v>
      </c>
      <c r="C73" s="359" t="s">
        <v>378</v>
      </c>
      <c r="D73" s="360">
        <v>1499</v>
      </c>
      <c r="E73" s="361">
        <v>45322</v>
      </c>
      <c r="F73" s="359" t="s">
        <v>532</v>
      </c>
      <c r="G73" s="362">
        <v>3515</v>
      </c>
      <c r="H73" s="359" t="s">
        <v>482</v>
      </c>
      <c r="I73" s="359" t="s">
        <v>537</v>
      </c>
      <c r="J73" s="2"/>
      <c r="K73" s="2"/>
      <c r="L73" s="2"/>
      <c r="M73" s="2"/>
      <c r="N73" s="2"/>
      <c r="O73" s="2"/>
      <c r="P73" s="2"/>
      <c r="Q73" s="2"/>
      <c r="R73" s="2"/>
      <c r="S73" s="2"/>
      <c r="T73" s="2"/>
      <c r="U73" s="2"/>
      <c r="V73" s="2"/>
      <c r="W73" s="2"/>
      <c r="X73" s="2"/>
      <c r="Y73" s="2"/>
      <c r="Z73" s="2"/>
    </row>
    <row r="74" spans="1:26" ht="24" x14ac:dyDescent="0.2">
      <c r="A74" s="282"/>
      <c r="B74" s="359" t="s">
        <v>539</v>
      </c>
      <c r="C74" s="359" t="s">
        <v>378</v>
      </c>
      <c r="D74" s="360">
        <v>570</v>
      </c>
      <c r="E74" s="361">
        <v>45322</v>
      </c>
      <c r="F74" s="359" t="s">
        <v>532</v>
      </c>
      <c r="G74" s="362">
        <v>3515</v>
      </c>
      <c r="H74" s="359" t="s">
        <v>482</v>
      </c>
      <c r="I74" s="359" t="s">
        <v>540</v>
      </c>
      <c r="J74" s="2"/>
      <c r="K74" s="2"/>
      <c r="L74" s="2"/>
      <c r="M74" s="2"/>
      <c r="N74" s="2"/>
      <c r="O74" s="2"/>
      <c r="P74" s="2"/>
      <c r="Q74" s="2"/>
      <c r="R74" s="2"/>
      <c r="S74" s="2"/>
      <c r="T74" s="2"/>
      <c r="U74" s="2"/>
      <c r="V74" s="2"/>
      <c r="W74" s="2"/>
      <c r="X74" s="2"/>
      <c r="Y74" s="2"/>
      <c r="Z74" s="2"/>
    </row>
    <row r="75" spans="1:26" ht="24" x14ac:dyDescent="0.2">
      <c r="A75" s="282"/>
      <c r="B75" s="359" t="s">
        <v>539</v>
      </c>
      <c r="C75" s="359" t="s">
        <v>378</v>
      </c>
      <c r="D75" s="360">
        <v>570</v>
      </c>
      <c r="E75" s="361">
        <v>45322</v>
      </c>
      <c r="F75" s="359" t="s">
        <v>532</v>
      </c>
      <c r="G75" s="362">
        <v>3515</v>
      </c>
      <c r="H75" s="359" t="s">
        <v>482</v>
      </c>
      <c r="I75" s="359" t="s">
        <v>540</v>
      </c>
      <c r="J75" s="2"/>
      <c r="K75" s="2"/>
      <c r="L75" s="2"/>
      <c r="M75" s="2"/>
      <c r="N75" s="2"/>
      <c r="O75" s="2"/>
      <c r="P75" s="2"/>
      <c r="Q75" s="2"/>
      <c r="R75" s="2"/>
      <c r="S75" s="2"/>
      <c r="T75" s="2"/>
      <c r="U75" s="2"/>
      <c r="V75" s="2"/>
      <c r="W75" s="2"/>
      <c r="X75" s="2"/>
      <c r="Y75" s="2"/>
      <c r="Z75" s="2"/>
    </row>
    <row r="76" spans="1:26" ht="36" x14ac:dyDescent="0.2">
      <c r="A76" s="282"/>
      <c r="B76" s="359" t="s">
        <v>541</v>
      </c>
      <c r="C76" s="359" t="s">
        <v>378</v>
      </c>
      <c r="D76" s="360">
        <v>549</v>
      </c>
      <c r="E76" s="361">
        <v>45322</v>
      </c>
      <c r="F76" s="359" t="s">
        <v>532</v>
      </c>
      <c r="G76" s="362">
        <v>3515</v>
      </c>
      <c r="H76" s="359" t="s">
        <v>482</v>
      </c>
      <c r="I76" s="359" t="s">
        <v>542</v>
      </c>
      <c r="J76" s="2"/>
      <c r="K76" s="2"/>
      <c r="L76" s="2"/>
      <c r="M76" s="2"/>
      <c r="N76" s="2"/>
      <c r="O76" s="2"/>
      <c r="P76" s="2"/>
      <c r="Q76" s="2"/>
      <c r="R76" s="2"/>
      <c r="S76" s="2"/>
      <c r="T76" s="2"/>
      <c r="U76" s="2"/>
      <c r="V76" s="2"/>
      <c r="W76" s="2"/>
      <c r="X76" s="2"/>
      <c r="Y76" s="2"/>
      <c r="Z76" s="2"/>
    </row>
    <row r="77" spans="1:26" ht="48" x14ac:dyDescent="0.2">
      <c r="A77" s="282"/>
      <c r="B77" s="359" t="s">
        <v>541</v>
      </c>
      <c r="C77" s="359" t="s">
        <v>378</v>
      </c>
      <c r="D77" s="360">
        <v>549</v>
      </c>
      <c r="E77" s="361">
        <v>45322</v>
      </c>
      <c r="F77" s="359" t="s">
        <v>532</v>
      </c>
      <c r="G77" s="362">
        <v>3515</v>
      </c>
      <c r="H77" s="359" t="s">
        <v>482</v>
      </c>
      <c r="I77" s="359" t="s">
        <v>543</v>
      </c>
      <c r="J77" s="2"/>
      <c r="K77" s="2"/>
      <c r="L77" s="2"/>
      <c r="M77" s="2"/>
      <c r="N77" s="2"/>
      <c r="O77" s="2"/>
      <c r="P77" s="2"/>
      <c r="Q77" s="2"/>
      <c r="R77" s="2"/>
      <c r="S77" s="2"/>
      <c r="T77" s="2"/>
      <c r="U77" s="2"/>
      <c r="V77" s="2"/>
      <c r="W77" s="2"/>
      <c r="X77" s="2"/>
      <c r="Y77" s="2"/>
      <c r="Z77" s="2"/>
    </row>
    <row r="78" spans="1:26" ht="36" x14ac:dyDescent="0.2">
      <c r="A78" s="282"/>
      <c r="B78" s="359" t="s">
        <v>541</v>
      </c>
      <c r="C78" s="359" t="s">
        <v>378</v>
      </c>
      <c r="D78" s="360">
        <v>549</v>
      </c>
      <c r="E78" s="361">
        <v>45322</v>
      </c>
      <c r="F78" s="359" t="s">
        <v>532</v>
      </c>
      <c r="G78" s="362">
        <v>3515</v>
      </c>
      <c r="H78" s="359" t="s">
        <v>482</v>
      </c>
      <c r="I78" s="359" t="s">
        <v>544</v>
      </c>
      <c r="J78" s="2"/>
      <c r="K78" s="2"/>
      <c r="L78" s="2"/>
      <c r="M78" s="2"/>
      <c r="N78" s="2"/>
      <c r="O78" s="2"/>
      <c r="P78" s="2"/>
      <c r="Q78" s="2"/>
      <c r="R78" s="2"/>
      <c r="S78" s="2"/>
      <c r="T78" s="2"/>
      <c r="U78" s="2"/>
      <c r="V78" s="2"/>
      <c r="W78" s="2"/>
      <c r="X78" s="2"/>
      <c r="Y78" s="2"/>
      <c r="Z78" s="2"/>
    </row>
    <row r="79" spans="1:26" ht="48" x14ac:dyDescent="0.2">
      <c r="A79" s="282"/>
      <c r="B79" s="359" t="s">
        <v>541</v>
      </c>
      <c r="C79" s="359" t="s">
        <v>378</v>
      </c>
      <c r="D79" s="360">
        <v>549</v>
      </c>
      <c r="E79" s="361">
        <v>45322</v>
      </c>
      <c r="F79" s="359" t="s">
        <v>532</v>
      </c>
      <c r="G79" s="362">
        <v>3515</v>
      </c>
      <c r="H79" s="359" t="s">
        <v>482</v>
      </c>
      <c r="I79" s="359" t="s">
        <v>545</v>
      </c>
      <c r="J79" s="2"/>
      <c r="K79" s="2"/>
      <c r="L79" s="2"/>
      <c r="M79" s="2"/>
      <c r="N79" s="2"/>
      <c r="O79" s="2"/>
      <c r="P79" s="2"/>
      <c r="Q79" s="2"/>
      <c r="R79" s="2"/>
      <c r="S79" s="2"/>
      <c r="T79" s="2"/>
      <c r="U79" s="2"/>
      <c r="V79" s="2"/>
      <c r="W79" s="2"/>
      <c r="X79" s="2"/>
      <c r="Y79" s="2"/>
      <c r="Z79" s="2"/>
    </row>
    <row r="80" spans="1:26" ht="48" x14ac:dyDescent="0.2">
      <c r="A80" s="285"/>
      <c r="B80" s="359" t="s">
        <v>541</v>
      </c>
      <c r="C80" s="359" t="s">
        <v>378</v>
      </c>
      <c r="D80" s="360">
        <v>549</v>
      </c>
      <c r="E80" s="361">
        <v>45322</v>
      </c>
      <c r="F80" s="359" t="s">
        <v>532</v>
      </c>
      <c r="G80" s="362">
        <v>3515</v>
      </c>
      <c r="H80" s="359" t="s">
        <v>482</v>
      </c>
      <c r="I80" s="359" t="s">
        <v>546</v>
      </c>
      <c r="J80" s="2"/>
      <c r="K80" s="2"/>
      <c r="L80" s="2"/>
      <c r="M80" s="2"/>
      <c r="N80" s="2"/>
      <c r="O80" s="2"/>
      <c r="P80" s="2"/>
      <c r="Q80" s="2"/>
      <c r="R80" s="2"/>
      <c r="S80" s="2"/>
      <c r="T80" s="2"/>
      <c r="U80" s="2"/>
      <c r="V80" s="2"/>
      <c r="W80" s="2"/>
      <c r="X80" s="2"/>
      <c r="Y80" s="2"/>
      <c r="Z80" s="2"/>
    </row>
    <row r="81" spans="1:26" ht="48" x14ac:dyDescent="0.2">
      <c r="A81" s="282"/>
      <c r="B81" s="359" t="s">
        <v>541</v>
      </c>
      <c r="C81" s="359" t="s">
        <v>378</v>
      </c>
      <c r="D81" s="360">
        <v>549</v>
      </c>
      <c r="E81" s="361">
        <v>45322</v>
      </c>
      <c r="F81" s="359" t="s">
        <v>532</v>
      </c>
      <c r="G81" s="362">
        <v>3515</v>
      </c>
      <c r="H81" s="359" t="s">
        <v>482</v>
      </c>
      <c r="I81" s="359" t="s">
        <v>547</v>
      </c>
      <c r="J81" s="2"/>
      <c r="K81" s="2"/>
      <c r="L81" s="2"/>
      <c r="M81" s="2"/>
      <c r="N81" s="2"/>
      <c r="O81" s="2"/>
      <c r="P81" s="2"/>
      <c r="Q81" s="2"/>
      <c r="R81" s="2"/>
      <c r="S81" s="2"/>
      <c r="T81" s="2"/>
      <c r="U81" s="2"/>
      <c r="V81" s="2"/>
      <c r="W81" s="2"/>
      <c r="X81" s="2"/>
      <c r="Y81" s="2"/>
      <c r="Z81" s="2"/>
    </row>
    <row r="82" spans="1:26" ht="24" x14ac:dyDescent="0.2">
      <c r="A82" s="282"/>
      <c r="B82" s="359" t="s">
        <v>548</v>
      </c>
      <c r="C82" s="359" t="s">
        <v>378</v>
      </c>
      <c r="D82" s="360">
        <v>699</v>
      </c>
      <c r="E82" s="361">
        <v>45322</v>
      </c>
      <c r="F82" s="359" t="s">
        <v>532</v>
      </c>
      <c r="G82" s="362">
        <v>3515</v>
      </c>
      <c r="H82" s="359" t="s">
        <v>482</v>
      </c>
      <c r="I82" s="359" t="s">
        <v>549</v>
      </c>
      <c r="J82" s="2"/>
      <c r="K82" s="2"/>
      <c r="L82" s="2"/>
      <c r="M82" s="2"/>
      <c r="N82" s="2"/>
      <c r="O82" s="2"/>
      <c r="P82" s="2"/>
      <c r="Q82" s="2"/>
      <c r="R82" s="2"/>
      <c r="S82" s="2"/>
      <c r="T82" s="2"/>
      <c r="U82" s="2"/>
      <c r="V82" s="2"/>
      <c r="W82" s="2"/>
      <c r="X82" s="2"/>
      <c r="Y82" s="2"/>
      <c r="Z82" s="2"/>
    </row>
    <row r="83" spans="1:26" ht="24" x14ac:dyDescent="0.2">
      <c r="A83" s="282"/>
      <c r="B83" s="359" t="s">
        <v>548</v>
      </c>
      <c r="C83" s="359" t="s">
        <v>378</v>
      </c>
      <c r="D83" s="360">
        <v>699</v>
      </c>
      <c r="E83" s="361">
        <v>45322</v>
      </c>
      <c r="F83" s="359" t="s">
        <v>532</v>
      </c>
      <c r="G83" s="362">
        <v>3515</v>
      </c>
      <c r="H83" s="359" t="s">
        <v>482</v>
      </c>
      <c r="I83" s="359" t="s">
        <v>550</v>
      </c>
      <c r="J83" s="2"/>
      <c r="K83" s="2"/>
      <c r="L83" s="2"/>
      <c r="M83" s="2"/>
      <c r="N83" s="2"/>
      <c r="O83" s="2"/>
      <c r="P83" s="2"/>
      <c r="Q83" s="2"/>
      <c r="R83" s="2"/>
      <c r="S83" s="2"/>
      <c r="T83" s="2"/>
      <c r="U83" s="2"/>
      <c r="V83" s="2"/>
      <c r="W83" s="2"/>
      <c r="X83" s="2"/>
      <c r="Y83" s="2"/>
      <c r="Z83" s="2"/>
    </row>
    <row r="84" spans="1:26" ht="36" x14ac:dyDescent="0.2">
      <c r="A84" s="282"/>
      <c r="B84" s="359" t="s">
        <v>551</v>
      </c>
      <c r="C84" s="359" t="s">
        <v>378</v>
      </c>
      <c r="D84" s="360">
        <v>659</v>
      </c>
      <c r="E84" s="361">
        <v>45322</v>
      </c>
      <c r="F84" s="359" t="s">
        <v>532</v>
      </c>
      <c r="G84" s="362">
        <v>3515</v>
      </c>
      <c r="H84" s="359" t="s">
        <v>482</v>
      </c>
      <c r="I84" s="359" t="s">
        <v>552</v>
      </c>
      <c r="J84" s="2"/>
      <c r="K84" s="2"/>
      <c r="L84" s="2"/>
      <c r="M84" s="2"/>
      <c r="N84" s="2"/>
      <c r="O84" s="2"/>
      <c r="P84" s="2"/>
      <c r="Q84" s="2"/>
      <c r="R84" s="2"/>
      <c r="S84" s="2"/>
      <c r="T84" s="2"/>
      <c r="U84" s="2"/>
      <c r="V84" s="2"/>
      <c r="W84" s="2"/>
      <c r="X84" s="2"/>
      <c r="Y84" s="2"/>
      <c r="Z84" s="2"/>
    </row>
    <row r="85" spans="1:26" ht="36" x14ac:dyDescent="0.2">
      <c r="A85" s="282"/>
      <c r="B85" s="359" t="s">
        <v>551</v>
      </c>
      <c r="C85" s="359" t="s">
        <v>378</v>
      </c>
      <c r="D85" s="360">
        <v>659</v>
      </c>
      <c r="E85" s="361">
        <v>45322</v>
      </c>
      <c r="F85" s="359" t="s">
        <v>532</v>
      </c>
      <c r="G85" s="362">
        <v>3515</v>
      </c>
      <c r="H85" s="359" t="s">
        <v>482</v>
      </c>
      <c r="I85" s="359" t="s">
        <v>553</v>
      </c>
      <c r="J85" s="2"/>
      <c r="K85" s="2"/>
      <c r="L85" s="2"/>
      <c r="M85" s="2"/>
      <c r="N85" s="2"/>
      <c r="O85" s="2"/>
      <c r="P85" s="2"/>
      <c r="Q85" s="2"/>
      <c r="R85" s="2"/>
      <c r="S85" s="2"/>
      <c r="T85" s="2"/>
      <c r="U85" s="2"/>
      <c r="V85" s="2"/>
      <c r="W85" s="2"/>
      <c r="X85" s="2"/>
      <c r="Y85" s="2"/>
      <c r="Z85" s="2"/>
    </row>
    <row r="86" spans="1:26" ht="36" x14ac:dyDescent="0.2">
      <c r="A86" s="282"/>
      <c r="B86" s="359" t="s">
        <v>551</v>
      </c>
      <c r="C86" s="359" t="s">
        <v>378</v>
      </c>
      <c r="D86" s="360">
        <v>659</v>
      </c>
      <c r="E86" s="361">
        <v>45322</v>
      </c>
      <c r="F86" s="359" t="s">
        <v>532</v>
      </c>
      <c r="G86" s="362">
        <v>3515</v>
      </c>
      <c r="H86" s="359" t="s">
        <v>482</v>
      </c>
      <c r="I86" s="359" t="s">
        <v>554</v>
      </c>
      <c r="J86" s="2"/>
      <c r="K86" s="2"/>
      <c r="L86" s="2"/>
      <c r="M86" s="2"/>
      <c r="N86" s="2"/>
      <c r="O86" s="2"/>
      <c r="P86" s="2"/>
      <c r="Q86" s="2"/>
      <c r="R86" s="2"/>
      <c r="S86" s="2"/>
      <c r="T86" s="2"/>
      <c r="U86" s="2"/>
      <c r="V86" s="2"/>
      <c r="W86" s="2"/>
      <c r="X86" s="2"/>
      <c r="Y86" s="2"/>
      <c r="Z86" s="2"/>
    </row>
    <row r="87" spans="1:26" ht="48" x14ac:dyDescent="0.2">
      <c r="A87" s="285"/>
      <c r="B87" s="359" t="s">
        <v>551</v>
      </c>
      <c r="C87" s="359" t="s">
        <v>378</v>
      </c>
      <c r="D87" s="360">
        <v>659</v>
      </c>
      <c r="E87" s="361">
        <v>45322</v>
      </c>
      <c r="F87" s="359" t="s">
        <v>532</v>
      </c>
      <c r="G87" s="362">
        <v>3515</v>
      </c>
      <c r="H87" s="359" t="s">
        <v>482</v>
      </c>
      <c r="I87" s="359" t="s">
        <v>555</v>
      </c>
      <c r="J87" s="2"/>
      <c r="K87" s="2"/>
      <c r="L87" s="2"/>
      <c r="M87" s="2"/>
      <c r="N87" s="2"/>
      <c r="O87" s="2"/>
      <c r="P87" s="2"/>
      <c r="Q87" s="2"/>
      <c r="R87" s="2"/>
      <c r="S87" s="2"/>
      <c r="T87" s="2"/>
      <c r="U87" s="2"/>
      <c r="V87" s="2"/>
      <c r="W87" s="2"/>
      <c r="X87" s="2"/>
      <c r="Y87" s="2"/>
      <c r="Z87" s="2"/>
    </row>
    <row r="88" spans="1:26" ht="48" x14ac:dyDescent="0.2">
      <c r="A88" s="282"/>
      <c r="B88" s="359" t="s">
        <v>551</v>
      </c>
      <c r="C88" s="359" t="s">
        <v>378</v>
      </c>
      <c r="D88" s="360">
        <v>659</v>
      </c>
      <c r="E88" s="361">
        <v>45322</v>
      </c>
      <c r="F88" s="359" t="s">
        <v>532</v>
      </c>
      <c r="G88" s="362">
        <v>3515</v>
      </c>
      <c r="H88" s="359" t="s">
        <v>482</v>
      </c>
      <c r="I88" s="359" t="s">
        <v>556</v>
      </c>
      <c r="J88" s="2"/>
      <c r="K88" s="2"/>
      <c r="L88" s="2"/>
      <c r="M88" s="2"/>
      <c r="N88" s="2"/>
      <c r="O88" s="2"/>
      <c r="P88" s="2"/>
      <c r="Q88" s="2"/>
      <c r="R88" s="2"/>
      <c r="S88" s="2"/>
      <c r="T88" s="2"/>
      <c r="U88" s="2"/>
      <c r="V88" s="2"/>
      <c r="W88" s="2"/>
      <c r="X88" s="2"/>
      <c r="Y88" s="2"/>
      <c r="Z88" s="2"/>
    </row>
    <row r="89" spans="1:26" ht="48" x14ac:dyDescent="0.2">
      <c r="A89" s="282"/>
      <c r="B89" s="359" t="s">
        <v>551</v>
      </c>
      <c r="C89" s="359" t="s">
        <v>378</v>
      </c>
      <c r="D89" s="360">
        <v>659</v>
      </c>
      <c r="E89" s="361">
        <v>45322</v>
      </c>
      <c r="F89" s="359" t="s">
        <v>532</v>
      </c>
      <c r="G89" s="362">
        <v>3515</v>
      </c>
      <c r="H89" s="359" t="s">
        <v>482</v>
      </c>
      <c r="I89" s="359" t="s">
        <v>557</v>
      </c>
      <c r="J89" s="2"/>
      <c r="K89" s="2"/>
      <c r="L89" s="2"/>
      <c r="M89" s="2"/>
      <c r="N89" s="2"/>
      <c r="O89" s="2"/>
      <c r="P89" s="2"/>
      <c r="Q89" s="2"/>
      <c r="R89" s="2"/>
      <c r="S89" s="2"/>
      <c r="T89" s="2"/>
      <c r="U89" s="2"/>
      <c r="V89" s="2"/>
      <c r="W89" s="2"/>
      <c r="X89" s="2"/>
      <c r="Y89" s="2"/>
      <c r="Z89" s="2"/>
    </row>
    <row r="90" spans="1:26" ht="36" x14ac:dyDescent="0.2">
      <c r="A90" s="282"/>
      <c r="B90" s="359" t="s">
        <v>551</v>
      </c>
      <c r="C90" s="359" t="s">
        <v>378</v>
      </c>
      <c r="D90" s="360">
        <v>499</v>
      </c>
      <c r="E90" s="361">
        <v>45322</v>
      </c>
      <c r="F90" s="359" t="s">
        <v>532</v>
      </c>
      <c r="G90" s="362">
        <v>3515</v>
      </c>
      <c r="H90" s="359" t="s">
        <v>482</v>
      </c>
      <c r="I90" s="359" t="s">
        <v>558</v>
      </c>
      <c r="J90" s="2"/>
      <c r="K90" s="2"/>
      <c r="L90" s="2"/>
      <c r="M90" s="2"/>
      <c r="N90" s="2"/>
      <c r="O90" s="2"/>
      <c r="P90" s="2"/>
      <c r="Q90" s="2"/>
      <c r="R90" s="2"/>
      <c r="S90" s="2"/>
      <c r="T90" s="2"/>
      <c r="U90" s="2"/>
      <c r="V90" s="2"/>
      <c r="W90" s="2"/>
      <c r="X90" s="2"/>
      <c r="Y90" s="2"/>
      <c r="Z90" s="2"/>
    </row>
    <row r="91" spans="1:26" ht="24" x14ac:dyDescent="0.2">
      <c r="A91" s="282"/>
      <c r="B91" s="359" t="s">
        <v>551</v>
      </c>
      <c r="C91" s="359" t="s">
        <v>378</v>
      </c>
      <c r="D91" s="360">
        <v>499</v>
      </c>
      <c r="E91" s="361">
        <v>45322</v>
      </c>
      <c r="F91" s="359" t="s">
        <v>532</v>
      </c>
      <c r="G91" s="362">
        <v>3515</v>
      </c>
      <c r="H91" s="359" t="s">
        <v>482</v>
      </c>
      <c r="I91" s="359" t="s">
        <v>559</v>
      </c>
      <c r="J91" s="2"/>
      <c r="K91" s="2"/>
      <c r="L91" s="2"/>
      <c r="M91" s="2"/>
      <c r="N91" s="2"/>
      <c r="O91" s="2"/>
      <c r="P91" s="2"/>
      <c r="Q91" s="2"/>
      <c r="R91" s="2"/>
      <c r="S91" s="2"/>
      <c r="T91" s="2"/>
      <c r="U91" s="2"/>
      <c r="V91" s="2"/>
      <c r="W91" s="2"/>
      <c r="X91" s="2"/>
      <c r="Y91" s="2"/>
      <c r="Z91" s="2"/>
    </row>
    <row r="92" spans="1:26" ht="36" x14ac:dyDescent="0.2">
      <c r="A92" s="282"/>
      <c r="B92" s="359" t="s">
        <v>551</v>
      </c>
      <c r="C92" s="359" t="s">
        <v>378</v>
      </c>
      <c r="D92" s="360">
        <v>499</v>
      </c>
      <c r="E92" s="361">
        <v>45322</v>
      </c>
      <c r="F92" s="359" t="s">
        <v>532</v>
      </c>
      <c r="G92" s="362">
        <v>3515</v>
      </c>
      <c r="H92" s="359" t="s">
        <v>482</v>
      </c>
      <c r="I92" s="359" t="s">
        <v>560</v>
      </c>
      <c r="J92" s="2"/>
      <c r="K92" s="2"/>
      <c r="L92" s="2"/>
      <c r="M92" s="2"/>
      <c r="N92" s="2"/>
      <c r="O92" s="2"/>
      <c r="P92" s="2"/>
      <c r="Q92" s="2"/>
      <c r="R92" s="2"/>
      <c r="S92" s="2"/>
      <c r="T92" s="2"/>
      <c r="U92" s="2"/>
      <c r="V92" s="2"/>
      <c r="W92" s="2"/>
      <c r="X92" s="2"/>
      <c r="Y92" s="2"/>
      <c r="Z92" s="2"/>
    </row>
    <row r="93" spans="1:26" ht="36" x14ac:dyDescent="0.2">
      <c r="A93" s="282"/>
      <c r="B93" s="359" t="s">
        <v>551</v>
      </c>
      <c r="C93" s="359" t="s">
        <v>378</v>
      </c>
      <c r="D93" s="360">
        <v>499</v>
      </c>
      <c r="E93" s="361">
        <v>45322</v>
      </c>
      <c r="F93" s="359" t="s">
        <v>532</v>
      </c>
      <c r="G93" s="362">
        <v>3515</v>
      </c>
      <c r="H93" s="359" t="s">
        <v>482</v>
      </c>
      <c r="I93" s="359" t="s">
        <v>561</v>
      </c>
      <c r="J93" s="2"/>
      <c r="K93" s="2"/>
      <c r="L93" s="2"/>
      <c r="M93" s="2"/>
      <c r="N93" s="2"/>
      <c r="O93" s="2"/>
      <c r="P93" s="2"/>
      <c r="Q93" s="2"/>
      <c r="R93" s="2"/>
      <c r="S93" s="2"/>
      <c r="T93" s="2"/>
      <c r="U93" s="2"/>
      <c r="V93" s="2"/>
      <c r="W93" s="2"/>
      <c r="X93" s="2"/>
      <c r="Y93" s="2"/>
      <c r="Z93" s="2"/>
    </row>
    <row r="94" spans="1:26" ht="48" x14ac:dyDescent="0.2">
      <c r="A94" s="282"/>
      <c r="B94" s="359" t="s">
        <v>551</v>
      </c>
      <c r="C94" s="359" t="s">
        <v>378</v>
      </c>
      <c r="D94" s="360">
        <v>499</v>
      </c>
      <c r="E94" s="361">
        <v>45322</v>
      </c>
      <c r="F94" s="359" t="s">
        <v>532</v>
      </c>
      <c r="G94" s="362">
        <v>3515</v>
      </c>
      <c r="H94" s="359" t="s">
        <v>482</v>
      </c>
      <c r="I94" s="359" t="s">
        <v>562</v>
      </c>
      <c r="J94" s="2"/>
      <c r="K94" s="2"/>
      <c r="L94" s="2"/>
      <c r="M94" s="2"/>
      <c r="N94" s="2"/>
      <c r="O94" s="2"/>
      <c r="P94" s="2"/>
      <c r="Q94" s="2"/>
      <c r="R94" s="2"/>
      <c r="S94" s="2"/>
      <c r="T94" s="2"/>
      <c r="U94" s="2"/>
      <c r="V94" s="2"/>
      <c r="W94" s="2"/>
      <c r="X94" s="2"/>
      <c r="Y94" s="2"/>
      <c r="Z94" s="2"/>
    </row>
    <row r="95" spans="1:26" ht="24" x14ac:dyDescent="0.2">
      <c r="A95" s="285"/>
      <c r="B95" s="359" t="s">
        <v>563</v>
      </c>
      <c r="C95" s="359" t="s">
        <v>378</v>
      </c>
      <c r="D95" s="360">
        <v>899</v>
      </c>
      <c r="E95" s="361">
        <v>45322</v>
      </c>
      <c r="F95" s="359" t="s">
        <v>532</v>
      </c>
      <c r="G95" s="362">
        <v>3515</v>
      </c>
      <c r="H95" s="359" t="s">
        <v>482</v>
      </c>
      <c r="I95" s="359" t="s">
        <v>564</v>
      </c>
      <c r="J95" s="2"/>
      <c r="K95" s="2"/>
      <c r="L95" s="2"/>
      <c r="M95" s="2"/>
      <c r="N95" s="2"/>
      <c r="O95" s="2"/>
      <c r="P95" s="2"/>
      <c r="Q95" s="2"/>
      <c r="R95" s="2"/>
      <c r="S95" s="2"/>
      <c r="T95" s="2"/>
      <c r="U95" s="2"/>
      <c r="V95" s="2"/>
      <c r="W95" s="2"/>
      <c r="X95" s="2"/>
      <c r="Y95" s="2"/>
      <c r="Z95" s="2"/>
    </row>
    <row r="96" spans="1:26" ht="24" x14ac:dyDescent="0.2">
      <c r="A96" s="282"/>
      <c r="B96" s="359" t="s">
        <v>565</v>
      </c>
      <c r="C96" s="359" t="s">
        <v>378</v>
      </c>
      <c r="D96" s="360">
        <v>540</v>
      </c>
      <c r="E96" s="361">
        <v>45322</v>
      </c>
      <c r="F96" s="359" t="s">
        <v>532</v>
      </c>
      <c r="G96" s="362">
        <v>3515</v>
      </c>
      <c r="H96" s="359" t="s">
        <v>482</v>
      </c>
      <c r="I96" s="359" t="s">
        <v>489</v>
      </c>
      <c r="J96" s="2"/>
      <c r="K96" s="2"/>
      <c r="L96" s="2"/>
      <c r="M96" s="2"/>
      <c r="N96" s="2"/>
      <c r="O96" s="2"/>
      <c r="P96" s="2"/>
      <c r="Q96" s="2"/>
      <c r="R96" s="2"/>
      <c r="S96" s="2"/>
      <c r="T96" s="2"/>
      <c r="U96" s="2"/>
      <c r="V96" s="2"/>
      <c r="W96" s="2"/>
      <c r="X96" s="2"/>
      <c r="Y96" s="2"/>
      <c r="Z96" s="2"/>
    </row>
    <row r="97" spans="1:26" ht="24" x14ac:dyDescent="0.2">
      <c r="A97" s="282"/>
      <c r="B97" s="359" t="s">
        <v>566</v>
      </c>
      <c r="C97" s="359" t="s">
        <v>378</v>
      </c>
      <c r="D97" s="360">
        <v>2280</v>
      </c>
      <c r="E97" s="361">
        <v>45322</v>
      </c>
      <c r="F97" s="359" t="s">
        <v>532</v>
      </c>
      <c r="G97" s="362">
        <v>3515</v>
      </c>
      <c r="H97" s="359" t="s">
        <v>482</v>
      </c>
      <c r="I97" s="359" t="s">
        <v>489</v>
      </c>
      <c r="J97" s="2"/>
      <c r="K97" s="2"/>
      <c r="L97" s="2"/>
      <c r="M97" s="2"/>
      <c r="N97" s="2"/>
      <c r="O97" s="2"/>
      <c r="P97" s="2"/>
      <c r="Q97" s="2"/>
      <c r="R97" s="2"/>
      <c r="S97" s="2"/>
      <c r="T97" s="2"/>
      <c r="U97" s="2"/>
      <c r="V97" s="2"/>
      <c r="W97" s="2"/>
      <c r="X97" s="2"/>
      <c r="Y97" s="2"/>
      <c r="Z97" s="2"/>
    </row>
    <row r="98" spans="1:26" ht="36" x14ac:dyDescent="0.2">
      <c r="A98" s="282"/>
      <c r="B98" s="359" t="s">
        <v>567</v>
      </c>
      <c r="C98" s="359" t="s">
        <v>386</v>
      </c>
      <c r="D98" s="364">
        <v>175.79</v>
      </c>
      <c r="E98" s="365">
        <v>45323</v>
      </c>
      <c r="F98" s="359" t="s">
        <v>568</v>
      </c>
      <c r="G98" s="362">
        <v>11310</v>
      </c>
      <c r="H98" s="359" t="s">
        <v>482</v>
      </c>
      <c r="I98" s="359" t="s">
        <v>569</v>
      </c>
      <c r="J98" s="2"/>
      <c r="K98" s="2"/>
      <c r="L98" s="2"/>
      <c r="M98" s="2"/>
      <c r="N98" s="2"/>
      <c r="O98" s="2"/>
      <c r="P98" s="2"/>
      <c r="Q98" s="2"/>
      <c r="R98" s="2"/>
      <c r="S98" s="2"/>
      <c r="T98" s="2"/>
      <c r="U98" s="2"/>
      <c r="V98" s="2"/>
      <c r="W98" s="2"/>
      <c r="X98" s="2"/>
      <c r="Y98" s="2"/>
      <c r="Z98" s="2"/>
    </row>
    <row r="99" spans="1:26" ht="36" x14ac:dyDescent="0.2">
      <c r="A99" s="282"/>
      <c r="B99" s="359" t="s">
        <v>567</v>
      </c>
      <c r="C99" s="359" t="s">
        <v>386</v>
      </c>
      <c r="D99" s="364">
        <v>175.79</v>
      </c>
      <c r="E99" s="365">
        <v>45323</v>
      </c>
      <c r="F99" s="359" t="s">
        <v>568</v>
      </c>
      <c r="G99" s="362">
        <v>11310</v>
      </c>
      <c r="H99" s="359" t="s">
        <v>482</v>
      </c>
      <c r="I99" s="359" t="s">
        <v>569</v>
      </c>
      <c r="J99" s="2"/>
      <c r="K99" s="2"/>
      <c r="L99" s="2"/>
      <c r="M99" s="2"/>
      <c r="N99" s="2"/>
      <c r="O99" s="2"/>
      <c r="P99" s="2"/>
      <c r="Q99" s="2"/>
      <c r="R99" s="2"/>
      <c r="S99" s="2"/>
      <c r="T99" s="2"/>
      <c r="U99" s="2"/>
      <c r="V99" s="2"/>
      <c r="W99" s="2"/>
      <c r="X99" s="2"/>
      <c r="Y99" s="2"/>
      <c r="Z99" s="2"/>
    </row>
    <row r="100" spans="1:26" ht="36" x14ac:dyDescent="0.2">
      <c r="A100" s="282"/>
      <c r="B100" s="359" t="s">
        <v>567</v>
      </c>
      <c r="C100" s="359" t="s">
        <v>386</v>
      </c>
      <c r="D100" s="364">
        <v>175.79</v>
      </c>
      <c r="E100" s="365">
        <v>45323</v>
      </c>
      <c r="F100" s="359" t="s">
        <v>568</v>
      </c>
      <c r="G100" s="362">
        <v>11310</v>
      </c>
      <c r="H100" s="359" t="s">
        <v>482</v>
      </c>
      <c r="I100" s="359" t="s">
        <v>569</v>
      </c>
      <c r="J100" s="2"/>
      <c r="K100" s="2"/>
      <c r="L100" s="2"/>
      <c r="M100" s="2"/>
      <c r="N100" s="2"/>
      <c r="O100" s="2"/>
      <c r="P100" s="2"/>
      <c r="Q100" s="2"/>
      <c r="R100" s="2"/>
      <c r="S100" s="2"/>
      <c r="T100" s="2"/>
      <c r="U100" s="2"/>
      <c r="V100" s="2"/>
      <c r="W100" s="2"/>
      <c r="X100" s="2"/>
      <c r="Y100" s="2"/>
      <c r="Z100" s="2"/>
    </row>
    <row r="101" spans="1:26" ht="36" x14ac:dyDescent="0.2">
      <c r="A101" s="285"/>
      <c r="B101" s="359" t="s">
        <v>567</v>
      </c>
      <c r="C101" s="359" t="s">
        <v>386</v>
      </c>
      <c r="D101" s="364">
        <v>175.79</v>
      </c>
      <c r="E101" s="365">
        <v>45323</v>
      </c>
      <c r="F101" s="359" t="s">
        <v>568</v>
      </c>
      <c r="G101" s="362">
        <v>11310</v>
      </c>
      <c r="H101" s="359" t="s">
        <v>482</v>
      </c>
      <c r="I101" s="359" t="s">
        <v>569</v>
      </c>
      <c r="J101" s="2"/>
      <c r="K101" s="2"/>
      <c r="L101" s="2"/>
      <c r="M101" s="2"/>
      <c r="N101" s="2"/>
      <c r="O101" s="2"/>
      <c r="P101" s="2"/>
      <c r="Q101" s="2"/>
      <c r="R101" s="2"/>
      <c r="S101" s="2"/>
      <c r="T101" s="2"/>
      <c r="U101" s="2"/>
      <c r="V101" s="2"/>
      <c r="W101" s="2"/>
      <c r="X101" s="2"/>
      <c r="Y101" s="2"/>
      <c r="Z101" s="2"/>
    </row>
    <row r="102" spans="1:26" ht="36" x14ac:dyDescent="0.2">
      <c r="A102" s="282"/>
      <c r="B102" s="359" t="s">
        <v>567</v>
      </c>
      <c r="C102" s="359" t="s">
        <v>386</v>
      </c>
      <c r="D102" s="364">
        <v>175.79</v>
      </c>
      <c r="E102" s="365">
        <v>45323</v>
      </c>
      <c r="F102" s="359" t="s">
        <v>568</v>
      </c>
      <c r="G102" s="362">
        <v>11310</v>
      </c>
      <c r="H102" s="359" t="s">
        <v>482</v>
      </c>
      <c r="I102" s="359" t="s">
        <v>569</v>
      </c>
      <c r="J102" s="2"/>
      <c r="K102" s="2"/>
      <c r="L102" s="2"/>
      <c r="M102" s="2"/>
      <c r="N102" s="2"/>
      <c r="O102" s="2"/>
      <c r="P102" s="2"/>
      <c r="Q102" s="2"/>
      <c r="R102" s="2"/>
      <c r="S102" s="2"/>
      <c r="T102" s="2"/>
      <c r="U102" s="2"/>
      <c r="V102" s="2"/>
      <c r="W102" s="2"/>
      <c r="X102" s="2"/>
      <c r="Y102" s="2"/>
      <c r="Z102" s="2"/>
    </row>
    <row r="103" spans="1:26" ht="36" x14ac:dyDescent="0.2">
      <c r="A103" s="282"/>
      <c r="B103" s="359" t="s">
        <v>567</v>
      </c>
      <c r="C103" s="359" t="s">
        <v>386</v>
      </c>
      <c r="D103" s="364">
        <v>175.79</v>
      </c>
      <c r="E103" s="365">
        <v>45323</v>
      </c>
      <c r="F103" s="359" t="s">
        <v>568</v>
      </c>
      <c r="G103" s="362">
        <v>11310</v>
      </c>
      <c r="H103" s="359" t="s">
        <v>482</v>
      </c>
      <c r="I103" s="359" t="s">
        <v>569</v>
      </c>
      <c r="J103" s="2"/>
      <c r="K103" s="2"/>
      <c r="L103" s="2"/>
      <c r="M103" s="2"/>
      <c r="N103" s="2"/>
      <c r="O103" s="2"/>
      <c r="P103" s="2"/>
      <c r="Q103" s="2"/>
      <c r="R103" s="2"/>
      <c r="S103" s="2"/>
      <c r="T103" s="2"/>
      <c r="U103" s="2"/>
      <c r="V103" s="2"/>
      <c r="W103" s="2"/>
      <c r="X103" s="2"/>
      <c r="Y103" s="2"/>
      <c r="Z103" s="2"/>
    </row>
    <row r="104" spans="1:26" ht="36" x14ac:dyDescent="0.2">
      <c r="A104" s="282"/>
      <c r="B104" s="359" t="s">
        <v>567</v>
      </c>
      <c r="C104" s="359" t="s">
        <v>386</v>
      </c>
      <c r="D104" s="364">
        <v>175.79</v>
      </c>
      <c r="E104" s="365">
        <v>45323</v>
      </c>
      <c r="F104" s="359" t="s">
        <v>568</v>
      </c>
      <c r="G104" s="362">
        <v>11310</v>
      </c>
      <c r="H104" s="359" t="s">
        <v>482</v>
      </c>
      <c r="I104" s="359" t="s">
        <v>569</v>
      </c>
      <c r="J104" s="2"/>
      <c r="K104" s="2"/>
      <c r="L104" s="2"/>
      <c r="M104" s="2"/>
      <c r="N104" s="2"/>
      <c r="O104" s="2"/>
      <c r="P104" s="2"/>
      <c r="Q104" s="2"/>
      <c r="R104" s="2"/>
      <c r="S104" s="2"/>
      <c r="T104" s="2"/>
      <c r="U104" s="2"/>
      <c r="V104" s="2"/>
      <c r="W104" s="2"/>
      <c r="X104" s="2"/>
      <c r="Y104" s="2"/>
      <c r="Z104" s="2"/>
    </row>
    <row r="105" spans="1:26" ht="36" x14ac:dyDescent="0.2">
      <c r="A105" s="282"/>
      <c r="B105" s="359" t="s">
        <v>567</v>
      </c>
      <c r="C105" s="359" t="s">
        <v>386</v>
      </c>
      <c r="D105" s="364">
        <v>175.79</v>
      </c>
      <c r="E105" s="365">
        <v>45323</v>
      </c>
      <c r="F105" s="359" t="s">
        <v>568</v>
      </c>
      <c r="G105" s="362">
        <v>11310</v>
      </c>
      <c r="H105" s="359" t="s">
        <v>482</v>
      </c>
      <c r="I105" s="359" t="s">
        <v>569</v>
      </c>
      <c r="J105" s="2"/>
      <c r="K105" s="2"/>
      <c r="L105" s="2"/>
      <c r="M105" s="2"/>
      <c r="N105" s="2"/>
      <c r="O105" s="2"/>
      <c r="P105" s="2"/>
      <c r="Q105" s="2"/>
      <c r="R105" s="2"/>
      <c r="S105" s="2"/>
      <c r="T105" s="2"/>
      <c r="U105" s="2"/>
      <c r="V105" s="2"/>
      <c r="W105" s="2"/>
      <c r="X105" s="2"/>
      <c r="Y105" s="2"/>
      <c r="Z105" s="2"/>
    </row>
    <row r="106" spans="1:26" ht="36" x14ac:dyDescent="0.2">
      <c r="A106" s="285"/>
      <c r="B106" s="359" t="s">
        <v>567</v>
      </c>
      <c r="C106" s="359" t="s">
        <v>386</v>
      </c>
      <c r="D106" s="364">
        <v>175.79</v>
      </c>
      <c r="E106" s="365">
        <v>45323</v>
      </c>
      <c r="F106" s="359" t="s">
        <v>568</v>
      </c>
      <c r="G106" s="362">
        <v>11310</v>
      </c>
      <c r="H106" s="359" t="s">
        <v>482</v>
      </c>
      <c r="I106" s="359" t="s">
        <v>569</v>
      </c>
      <c r="J106" s="2"/>
      <c r="K106" s="2"/>
      <c r="L106" s="2"/>
      <c r="M106" s="2"/>
      <c r="N106" s="2"/>
      <c r="O106" s="2"/>
      <c r="P106" s="2"/>
      <c r="Q106" s="2"/>
      <c r="R106" s="2"/>
      <c r="S106" s="2"/>
      <c r="T106" s="2"/>
      <c r="U106" s="2"/>
      <c r="V106" s="2"/>
      <c r="W106" s="2"/>
      <c r="X106" s="2"/>
      <c r="Y106" s="2"/>
      <c r="Z106" s="2"/>
    </row>
    <row r="107" spans="1:26" ht="36" x14ac:dyDescent="0.2">
      <c r="A107" s="282"/>
      <c r="B107" s="359" t="s">
        <v>567</v>
      </c>
      <c r="C107" s="359" t="s">
        <v>386</v>
      </c>
      <c r="D107" s="364">
        <v>175.79</v>
      </c>
      <c r="E107" s="365">
        <v>45323</v>
      </c>
      <c r="F107" s="359" t="s">
        <v>568</v>
      </c>
      <c r="G107" s="362">
        <v>11310</v>
      </c>
      <c r="H107" s="359" t="s">
        <v>482</v>
      </c>
      <c r="I107" s="359" t="s">
        <v>569</v>
      </c>
      <c r="J107" s="2"/>
      <c r="K107" s="2"/>
      <c r="L107" s="2"/>
      <c r="M107" s="2"/>
      <c r="N107" s="2"/>
      <c r="O107" s="2"/>
      <c r="P107" s="2"/>
      <c r="Q107" s="2"/>
      <c r="R107" s="2"/>
      <c r="S107" s="2"/>
      <c r="T107" s="2"/>
      <c r="U107" s="2"/>
      <c r="V107" s="2"/>
      <c r="W107" s="2"/>
      <c r="X107" s="2"/>
      <c r="Y107" s="2"/>
      <c r="Z107" s="2"/>
    </row>
    <row r="108" spans="1:26" ht="36" x14ac:dyDescent="0.2">
      <c r="A108" s="282"/>
      <c r="B108" s="359" t="s">
        <v>567</v>
      </c>
      <c r="C108" s="359" t="s">
        <v>386</v>
      </c>
      <c r="D108" s="364">
        <v>175.79</v>
      </c>
      <c r="E108" s="365">
        <v>45323</v>
      </c>
      <c r="F108" s="359" t="s">
        <v>568</v>
      </c>
      <c r="G108" s="362">
        <v>11310</v>
      </c>
      <c r="H108" s="359" t="s">
        <v>482</v>
      </c>
      <c r="I108" s="359" t="s">
        <v>569</v>
      </c>
      <c r="J108" s="2"/>
      <c r="K108" s="2"/>
      <c r="L108" s="2"/>
      <c r="M108" s="2"/>
      <c r="N108" s="2"/>
      <c r="O108" s="2"/>
      <c r="P108" s="2"/>
      <c r="Q108" s="2"/>
      <c r="R108" s="2"/>
      <c r="S108" s="2"/>
      <c r="T108" s="2"/>
      <c r="U108" s="2"/>
      <c r="V108" s="2"/>
      <c r="W108" s="2"/>
      <c r="X108" s="2"/>
      <c r="Y108" s="2"/>
      <c r="Z108" s="2"/>
    </row>
    <row r="109" spans="1:26" ht="36" x14ac:dyDescent="0.2">
      <c r="A109" s="282"/>
      <c r="B109" s="359" t="s">
        <v>567</v>
      </c>
      <c r="C109" s="359" t="s">
        <v>386</v>
      </c>
      <c r="D109" s="364">
        <v>175.79</v>
      </c>
      <c r="E109" s="365">
        <v>45323</v>
      </c>
      <c r="F109" s="359" t="s">
        <v>568</v>
      </c>
      <c r="G109" s="362">
        <v>11310</v>
      </c>
      <c r="H109" s="359" t="s">
        <v>482</v>
      </c>
      <c r="I109" s="359" t="s">
        <v>569</v>
      </c>
      <c r="J109" s="2"/>
      <c r="K109" s="2"/>
      <c r="L109" s="2"/>
      <c r="M109" s="2"/>
      <c r="N109" s="2"/>
      <c r="O109" s="2"/>
      <c r="P109" s="2"/>
      <c r="Q109" s="2"/>
      <c r="R109" s="2"/>
      <c r="S109" s="2"/>
      <c r="T109" s="2"/>
      <c r="U109" s="2"/>
      <c r="V109" s="2"/>
      <c r="W109" s="2"/>
      <c r="X109" s="2"/>
      <c r="Y109" s="2"/>
      <c r="Z109" s="2"/>
    </row>
    <row r="110" spans="1:26" ht="36" x14ac:dyDescent="0.2">
      <c r="A110" s="282"/>
      <c r="B110" s="359" t="s">
        <v>567</v>
      </c>
      <c r="C110" s="359" t="s">
        <v>386</v>
      </c>
      <c r="D110" s="364">
        <v>175.79</v>
      </c>
      <c r="E110" s="365">
        <v>45323</v>
      </c>
      <c r="F110" s="359" t="s">
        <v>568</v>
      </c>
      <c r="G110" s="362">
        <v>11310</v>
      </c>
      <c r="H110" s="359" t="s">
        <v>482</v>
      </c>
      <c r="I110" s="359" t="s">
        <v>569</v>
      </c>
      <c r="J110" s="2"/>
      <c r="K110" s="2"/>
      <c r="L110" s="2"/>
      <c r="M110" s="2"/>
      <c r="N110" s="2"/>
      <c r="O110" s="2"/>
      <c r="P110" s="2"/>
      <c r="Q110" s="2"/>
      <c r="R110" s="2"/>
      <c r="S110" s="2"/>
      <c r="T110" s="2"/>
      <c r="U110" s="2"/>
      <c r="V110" s="2"/>
      <c r="W110" s="2"/>
      <c r="X110" s="2"/>
      <c r="Y110" s="2"/>
      <c r="Z110" s="2"/>
    </row>
    <row r="111" spans="1:26" ht="36" x14ac:dyDescent="0.2">
      <c r="A111" s="282"/>
      <c r="B111" s="359" t="s">
        <v>570</v>
      </c>
      <c r="C111" s="359" t="s">
        <v>386</v>
      </c>
      <c r="D111" s="364">
        <v>1298.57</v>
      </c>
      <c r="E111" s="365">
        <v>45323</v>
      </c>
      <c r="F111" s="359" t="s">
        <v>568</v>
      </c>
      <c r="G111" s="362">
        <v>11310</v>
      </c>
      <c r="H111" s="359" t="s">
        <v>482</v>
      </c>
      <c r="I111" s="359" t="s">
        <v>569</v>
      </c>
      <c r="J111" s="2"/>
      <c r="K111" s="2"/>
      <c r="L111" s="2"/>
      <c r="M111" s="2"/>
      <c r="N111" s="2"/>
      <c r="O111" s="2"/>
      <c r="P111" s="2"/>
      <c r="Q111" s="2"/>
      <c r="R111" s="2"/>
      <c r="S111" s="2"/>
      <c r="T111" s="2"/>
      <c r="U111" s="2"/>
      <c r="V111" s="2"/>
      <c r="W111" s="2"/>
      <c r="X111" s="2"/>
      <c r="Y111" s="2"/>
      <c r="Z111" s="2"/>
    </row>
    <row r="112" spans="1:26" ht="36" x14ac:dyDescent="0.2">
      <c r="A112" s="285"/>
      <c r="B112" s="359" t="s">
        <v>571</v>
      </c>
      <c r="C112" s="359" t="s">
        <v>386</v>
      </c>
      <c r="D112" s="364">
        <v>609.69000000000005</v>
      </c>
      <c r="E112" s="365">
        <v>45323</v>
      </c>
      <c r="F112" s="359" t="s">
        <v>568</v>
      </c>
      <c r="G112" s="362">
        <v>11310</v>
      </c>
      <c r="H112" s="359" t="s">
        <v>482</v>
      </c>
      <c r="I112" s="359" t="s">
        <v>569</v>
      </c>
      <c r="J112" s="2"/>
      <c r="K112" s="2"/>
      <c r="L112" s="2"/>
      <c r="M112" s="2"/>
      <c r="N112" s="2"/>
      <c r="O112" s="2"/>
      <c r="P112" s="2"/>
      <c r="Q112" s="2"/>
      <c r="R112" s="2"/>
      <c r="S112" s="2"/>
      <c r="T112" s="2"/>
      <c r="U112" s="2"/>
      <c r="V112" s="2"/>
      <c r="W112" s="2"/>
      <c r="X112" s="2"/>
      <c r="Y112" s="2"/>
      <c r="Z112" s="2"/>
    </row>
    <row r="113" spans="1:26" ht="24" x14ac:dyDescent="0.2">
      <c r="A113" s="282"/>
      <c r="B113" s="359" t="s">
        <v>572</v>
      </c>
      <c r="C113" s="359" t="s">
        <v>386</v>
      </c>
      <c r="D113" s="364">
        <v>2114.9899999999998</v>
      </c>
      <c r="E113" s="365">
        <v>45324</v>
      </c>
      <c r="F113" s="359" t="s">
        <v>568</v>
      </c>
      <c r="G113" s="362">
        <v>11310</v>
      </c>
      <c r="H113" s="359" t="s">
        <v>482</v>
      </c>
      <c r="I113" s="359" t="s">
        <v>507</v>
      </c>
      <c r="J113" s="2"/>
      <c r="K113" s="2"/>
      <c r="L113" s="2"/>
      <c r="M113" s="2"/>
      <c r="N113" s="2"/>
      <c r="O113" s="2"/>
      <c r="P113" s="2"/>
      <c r="Q113" s="2"/>
      <c r="R113" s="2"/>
      <c r="S113" s="2"/>
      <c r="T113" s="2"/>
      <c r="U113" s="2"/>
      <c r="V113" s="2"/>
      <c r="W113" s="2"/>
      <c r="X113" s="2"/>
      <c r="Y113" s="2"/>
      <c r="Z113" s="2"/>
    </row>
    <row r="114" spans="1:26" ht="24" x14ac:dyDescent="0.2">
      <c r="A114" s="282"/>
      <c r="B114" s="359" t="s">
        <v>573</v>
      </c>
      <c r="C114" s="359" t="s">
        <v>392</v>
      </c>
      <c r="D114" s="364">
        <v>216.74</v>
      </c>
      <c r="E114" s="365">
        <v>45324</v>
      </c>
      <c r="F114" s="359" t="s">
        <v>574</v>
      </c>
      <c r="G114" s="362">
        <v>20297106</v>
      </c>
      <c r="H114" s="359" t="s">
        <v>482</v>
      </c>
      <c r="I114" s="359" t="s">
        <v>575</v>
      </c>
      <c r="J114" s="2"/>
      <c r="K114" s="2"/>
      <c r="L114" s="2"/>
      <c r="M114" s="2"/>
      <c r="N114" s="2"/>
      <c r="O114" s="2"/>
      <c r="P114" s="2"/>
      <c r="Q114" s="2"/>
      <c r="R114" s="2"/>
      <c r="S114" s="2"/>
      <c r="T114" s="2"/>
      <c r="U114" s="2"/>
      <c r="V114" s="2"/>
      <c r="W114" s="2"/>
      <c r="X114" s="2"/>
      <c r="Y114" s="2"/>
      <c r="Z114" s="2"/>
    </row>
    <row r="115" spans="1:26" ht="24" x14ac:dyDescent="0.2">
      <c r="A115" s="282"/>
      <c r="B115" s="359" t="s">
        <v>573</v>
      </c>
      <c r="C115" s="359" t="s">
        <v>392</v>
      </c>
      <c r="D115" s="364">
        <v>216.74</v>
      </c>
      <c r="E115" s="365">
        <v>45324</v>
      </c>
      <c r="F115" s="359" t="s">
        <v>574</v>
      </c>
      <c r="G115" s="362">
        <v>20297106</v>
      </c>
      <c r="H115" s="359" t="s">
        <v>500</v>
      </c>
      <c r="I115" s="359" t="s">
        <v>575</v>
      </c>
      <c r="J115" s="2"/>
      <c r="K115" s="2"/>
      <c r="L115" s="2"/>
      <c r="M115" s="2"/>
      <c r="N115" s="2"/>
      <c r="O115" s="2"/>
      <c r="P115" s="2"/>
      <c r="Q115" s="2"/>
      <c r="R115" s="2"/>
      <c r="S115" s="2"/>
      <c r="T115" s="2"/>
      <c r="U115" s="2"/>
      <c r="V115" s="2"/>
      <c r="W115" s="2"/>
      <c r="X115" s="2"/>
      <c r="Y115" s="2"/>
      <c r="Z115" s="2"/>
    </row>
    <row r="116" spans="1:26" ht="24" x14ac:dyDescent="0.2">
      <c r="A116" s="282"/>
      <c r="B116" s="359" t="s">
        <v>573</v>
      </c>
      <c r="C116" s="359" t="s">
        <v>392</v>
      </c>
      <c r="D116" s="364">
        <v>216.74</v>
      </c>
      <c r="E116" s="365">
        <v>45324</v>
      </c>
      <c r="F116" s="359" t="s">
        <v>574</v>
      </c>
      <c r="G116" s="362">
        <v>20297106</v>
      </c>
      <c r="H116" s="359" t="s">
        <v>576</v>
      </c>
      <c r="I116" s="359" t="s">
        <v>575</v>
      </c>
      <c r="J116" s="2"/>
      <c r="K116" s="2"/>
      <c r="L116" s="2"/>
      <c r="M116" s="2"/>
      <c r="N116" s="2"/>
      <c r="O116" s="2"/>
      <c r="P116" s="2"/>
      <c r="Q116" s="2"/>
      <c r="R116" s="2"/>
      <c r="S116" s="2"/>
      <c r="T116" s="2"/>
      <c r="U116" s="2"/>
      <c r="V116" s="2"/>
      <c r="W116" s="2"/>
      <c r="X116" s="2"/>
      <c r="Y116" s="2"/>
      <c r="Z116" s="2"/>
    </row>
    <row r="117" spans="1:26" ht="24" x14ac:dyDescent="0.2">
      <c r="A117" s="282"/>
      <c r="B117" s="359" t="s">
        <v>577</v>
      </c>
      <c r="C117" s="359" t="s">
        <v>392</v>
      </c>
      <c r="D117" s="364">
        <v>-1.95</v>
      </c>
      <c r="E117" s="365">
        <v>45324</v>
      </c>
      <c r="F117" s="359" t="s">
        <v>574</v>
      </c>
      <c r="G117" s="362">
        <v>20297106</v>
      </c>
      <c r="H117" s="359" t="s">
        <v>576</v>
      </c>
      <c r="I117" s="359" t="s">
        <v>489</v>
      </c>
      <c r="J117" s="2"/>
      <c r="K117" s="2"/>
      <c r="L117" s="2"/>
      <c r="M117" s="2"/>
      <c r="N117" s="2"/>
      <c r="O117" s="2"/>
      <c r="P117" s="2"/>
      <c r="Q117" s="2"/>
      <c r="R117" s="2"/>
      <c r="S117" s="2"/>
      <c r="T117" s="2"/>
      <c r="U117" s="2"/>
      <c r="V117" s="2"/>
      <c r="W117" s="2"/>
      <c r="X117" s="2"/>
      <c r="Y117" s="2"/>
      <c r="Z117" s="2"/>
    </row>
    <row r="118" spans="1:26" ht="24" x14ac:dyDescent="0.2">
      <c r="A118" s="285"/>
      <c r="B118" s="359" t="s">
        <v>578</v>
      </c>
      <c r="C118" s="359" t="s">
        <v>392</v>
      </c>
      <c r="D118" s="364">
        <v>7.99</v>
      </c>
      <c r="E118" s="365">
        <v>45324</v>
      </c>
      <c r="F118" s="359" t="s">
        <v>574</v>
      </c>
      <c r="G118" s="362">
        <v>20297106</v>
      </c>
      <c r="H118" s="359" t="s">
        <v>576</v>
      </c>
      <c r="I118" s="359" t="s">
        <v>489</v>
      </c>
      <c r="J118" s="2"/>
      <c r="K118" s="2"/>
      <c r="L118" s="2"/>
      <c r="M118" s="2"/>
      <c r="N118" s="2"/>
      <c r="O118" s="2"/>
      <c r="P118" s="2"/>
      <c r="Q118" s="2"/>
      <c r="R118" s="2"/>
      <c r="S118" s="2"/>
      <c r="T118" s="2"/>
      <c r="U118" s="2"/>
      <c r="V118" s="2"/>
      <c r="W118" s="2"/>
      <c r="X118" s="2"/>
      <c r="Y118" s="2"/>
      <c r="Z118" s="2"/>
    </row>
    <row r="119" spans="1:26" ht="36" x14ac:dyDescent="0.2">
      <c r="A119" s="282"/>
      <c r="B119" s="359" t="s">
        <v>516</v>
      </c>
      <c r="C119" s="359" t="s">
        <v>374</v>
      </c>
      <c r="D119" s="364">
        <v>286.11</v>
      </c>
      <c r="E119" s="365">
        <v>45324</v>
      </c>
      <c r="F119" s="359" t="s">
        <v>517</v>
      </c>
      <c r="G119" s="362">
        <v>20297105</v>
      </c>
      <c r="H119" s="359" t="s">
        <v>482</v>
      </c>
      <c r="I119" s="359" t="s">
        <v>579</v>
      </c>
      <c r="J119" s="2"/>
      <c r="K119" s="2"/>
      <c r="L119" s="2"/>
      <c r="M119" s="2"/>
      <c r="N119" s="2"/>
      <c r="O119" s="2"/>
      <c r="P119" s="2"/>
      <c r="Q119" s="2"/>
      <c r="R119" s="2"/>
      <c r="S119" s="2"/>
      <c r="T119" s="2"/>
      <c r="U119" s="2"/>
      <c r="V119" s="2"/>
      <c r="W119" s="2"/>
      <c r="X119" s="2"/>
      <c r="Y119" s="2"/>
      <c r="Z119" s="2"/>
    </row>
    <row r="120" spans="1:26" ht="36" x14ac:dyDescent="0.2">
      <c r="A120" s="282"/>
      <c r="B120" s="359" t="s">
        <v>516</v>
      </c>
      <c r="C120" s="359" t="s">
        <v>374</v>
      </c>
      <c r="D120" s="364">
        <v>286.11</v>
      </c>
      <c r="E120" s="365">
        <v>45324</v>
      </c>
      <c r="F120" s="359" t="s">
        <v>517</v>
      </c>
      <c r="G120" s="362">
        <v>20297105</v>
      </c>
      <c r="H120" s="359" t="s">
        <v>482</v>
      </c>
      <c r="I120" s="359" t="s">
        <v>579</v>
      </c>
      <c r="J120" s="2"/>
      <c r="K120" s="2"/>
      <c r="L120" s="2"/>
      <c r="M120" s="2"/>
      <c r="N120" s="2"/>
      <c r="O120" s="2"/>
      <c r="P120" s="2"/>
      <c r="Q120" s="2"/>
      <c r="R120" s="2"/>
      <c r="S120" s="2"/>
      <c r="T120" s="2"/>
      <c r="U120" s="2"/>
      <c r="V120" s="2"/>
      <c r="W120" s="2"/>
      <c r="X120" s="2"/>
      <c r="Y120" s="2"/>
      <c r="Z120" s="2"/>
    </row>
    <row r="121" spans="1:26" ht="36" x14ac:dyDescent="0.2">
      <c r="A121" s="282"/>
      <c r="B121" s="359" t="s">
        <v>516</v>
      </c>
      <c r="C121" s="359" t="s">
        <v>374</v>
      </c>
      <c r="D121" s="364">
        <v>286.11</v>
      </c>
      <c r="E121" s="365">
        <v>45324</v>
      </c>
      <c r="F121" s="359" t="s">
        <v>517</v>
      </c>
      <c r="G121" s="362">
        <v>20297105</v>
      </c>
      <c r="H121" s="359" t="s">
        <v>482</v>
      </c>
      <c r="I121" s="359" t="s">
        <v>579</v>
      </c>
      <c r="J121" s="2"/>
      <c r="K121" s="2"/>
      <c r="L121" s="2"/>
      <c r="M121" s="2"/>
      <c r="N121" s="2"/>
      <c r="O121" s="2"/>
      <c r="P121" s="2"/>
      <c r="Q121" s="2"/>
      <c r="R121" s="2"/>
      <c r="S121" s="2"/>
      <c r="T121" s="2"/>
      <c r="U121" s="2"/>
      <c r="V121" s="2"/>
      <c r="W121" s="2"/>
      <c r="X121" s="2"/>
      <c r="Y121" s="2"/>
      <c r="Z121" s="2"/>
    </row>
    <row r="122" spans="1:26" ht="36" x14ac:dyDescent="0.2">
      <c r="A122" s="282"/>
      <c r="B122" s="359" t="s">
        <v>516</v>
      </c>
      <c r="C122" s="359" t="s">
        <v>374</v>
      </c>
      <c r="D122" s="364">
        <v>286.11</v>
      </c>
      <c r="E122" s="365">
        <v>45324</v>
      </c>
      <c r="F122" s="359" t="s">
        <v>517</v>
      </c>
      <c r="G122" s="362">
        <v>20297105</v>
      </c>
      <c r="H122" s="359" t="s">
        <v>482</v>
      </c>
      <c r="I122" s="359" t="s">
        <v>579</v>
      </c>
      <c r="J122" s="2"/>
      <c r="K122" s="2"/>
      <c r="L122" s="2"/>
      <c r="M122" s="2"/>
      <c r="N122" s="2"/>
      <c r="O122" s="2"/>
      <c r="P122" s="2"/>
      <c r="Q122" s="2"/>
      <c r="R122" s="2"/>
      <c r="S122" s="2"/>
      <c r="T122" s="2"/>
      <c r="U122" s="2"/>
      <c r="V122" s="2"/>
      <c r="W122" s="2"/>
      <c r="X122" s="2"/>
      <c r="Y122" s="2"/>
      <c r="Z122" s="2"/>
    </row>
    <row r="123" spans="1:26" ht="36" x14ac:dyDescent="0.2">
      <c r="A123" s="282"/>
      <c r="B123" s="359" t="s">
        <v>516</v>
      </c>
      <c r="C123" s="359" t="s">
        <v>374</v>
      </c>
      <c r="D123" s="364">
        <v>286.11</v>
      </c>
      <c r="E123" s="365">
        <v>45324</v>
      </c>
      <c r="F123" s="359" t="s">
        <v>517</v>
      </c>
      <c r="G123" s="362">
        <v>20297105</v>
      </c>
      <c r="H123" s="359" t="s">
        <v>482</v>
      </c>
      <c r="I123" s="359" t="s">
        <v>579</v>
      </c>
      <c r="J123" s="2"/>
      <c r="K123" s="2"/>
      <c r="L123" s="2"/>
      <c r="M123" s="2"/>
      <c r="N123" s="2"/>
      <c r="O123" s="2"/>
      <c r="P123" s="2"/>
      <c r="Q123" s="2"/>
      <c r="R123" s="2"/>
      <c r="S123" s="2"/>
      <c r="T123" s="2"/>
      <c r="U123" s="2"/>
      <c r="V123" s="2"/>
      <c r="W123" s="2"/>
      <c r="X123" s="2"/>
      <c r="Y123" s="2"/>
      <c r="Z123" s="2"/>
    </row>
    <row r="124" spans="1:26" ht="36" x14ac:dyDescent="0.2">
      <c r="A124" s="285"/>
      <c r="B124" s="359" t="s">
        <v>516</v>
      </c>
      <c r="C124" s="359" t="s">
        <v>374</v>
      </c>
      <c r="D124" s="364">
        <v>286.11</v>
      </c>
      <c r="E124" s="365">
        <v>45324</v>
      </c>
      <c r="F124" s="359" t="s">
        <v>517</v>
      </c>
      <c r="G124" s="362">
        <v>20297105</v>
      </c>
      <c r="H124" s="359" t="s">
        <v>482</v>
      </c>
      <c r="I124" s="359" t="s">
        <v>579</v>
      </c>
      <c r="J124" s="2"/>
      <c r="K124" s="2"/>
      <c r="L124" s="2"/>
      <c r="M124" s="2"/>
      <c r="N124" s="2"/>
      <c r="O124" s="2"/>
      <c r="P124" s="2"/>
      <c r="Q124" s="2"/>
      <c r="R124" s="2"/>
      <c r="S124" s="2"/>
      <c r="T124" s="2"/>
      <c r="U124" s="2"/>
      <c r="V124" s="2"/>
      <c r="W124" s="2"/>
      <c r="X124" s="2"/>
      <c r="Y124" s="2"/>
      <c r="Z124" s="2"/>
    </row>
    <row r="125" spans="1:26" ht="36" x14ac:dyDescent="0.2">
      <c r="A125" s="282"/>
      <c r="B125" s="359" t="s">
        <v>516</v>
      </c>
      <c r="C125" s="359" t="s">
        <v>374</v>
      </c>
      <c r="D125" s="364">
        <v>286.11</v>
      </c>
      <c r="E125" s="365">
        <v>45324</v>
      </c>
      <c r="F125" s="359" t="s">
        <v>517</v>
      </c>
      <c r="G125" s="362">
        <v>20297105</v>
      </c>
      <c r="H125" s="359" t="s">
        <v>482</v>
      </c>
      <c r="I125" s="359" t="s">
        <v>579</v>
      </c>
      <c r="J125" s="2"/>
      <c r="K125" s="2"/>
      <c r="L125" s="2"/>
      <c r="M125" s="2"/>
      <c r="N125" s="2"/>
      <c r="O125" s="2"/>
      <c r="P125" s="2"/>
      <c r="Q125" s="2"/>
      <c r="R125" s="2"/>
      <c r="S125" s="2"/>
      <c r="T125" s="2"/>
      <c r="U125" s="2"/>
      <c r="V125" s="2"/>
      <c r="W125" s="2"/>
      <c r="X125" s="2"/>
      <c r="Y125" s="2"/>
      <c r="Z125" s="2"/>
    </row>
    <row r="126" spans="1:26" ht="36" x14ac:dyDescent="0.2">
      <c r="A126" s="282"/>
      <c r="B126" s="359" t="s">
        <v>516</v>
      </c>
      <c r="C126" s="359" t="s">
        <v>374</v>
      </c>
      <c r="D126" s="364">
        <v>286.11</v>
      </c>
      <c r="E126" s="365">
        <v>45324</v>
      </c>
      <c r="F126" s="359" t="s">
        <v>517</v>
      </c>
      <c r="G126" s="362">
        <v>20297105</v>
      </c>
      <c r="H126" s="359" t="s">
        <v>482</v>
      </c>
      <c r="I126" s="359" t="s">
        <v>579</v>
      </c>
      <c r="J126" s="2"/>
      <c r="K126" s="2"/>
      <c r="L126" s="2"/>
      <c r="M126" s="2"/>
      <c r="N126" s="2"/>
      <c r="O126" s="2"/>
      <c r="P126" s="2"/>
      <c r="Q126" s="2"/>
      <c r="R126" s="2"/>
      <c r="S126" s="2"/>
      <c r="T126" s="2"/>
      <c r="U126" s="2"/>
      <c r="V126" s="2"/>
      <c r="W126" s="2"/>
      <c r="X126" s="2"/>
      <c r="Y126" s="2"/>
      <c r="Z126" s="2"/>
    </row>
    <row r="127" spans="1:26" ht="36" x14ac:dyDescent="0.2">
      <c r="A127" s="282"/>
      <c r="B127" s="359" t="s">
        <v>516</v>
      </c>
      <c r="C127" s="359" t="s">
        <v>374</v>
      </c>
      <c r="D127" s="364">
        <v>286.11</v>
      </c>
      <c r="E127" s="365">
        <v>45324</v>
      </c>
      <c r="F127" s="359" t="s">
        <v>517</v>
      </c>
      <c r="G127" s="362">
        <v>20297105</v>
      </c>
      <c r="H127" s="359" t="s">
        <v>482</v>
      </c>
      <c r="I127" s="359" t="s">
        <v>579</v>
      </c>
      <c r="J127" s="2"/>
      <c r="K127" s="2"/>
      <c r="L127" s="2"/>
      <c r="M127" s="2"/>
      <c r="N127" s="2"/>
      <c r="O127" s="2"/>
      <c r="P127" s="2"/>
      <c r="Q127" s="2"/>
      <c r="R127" s="2"/>
      <c r="S127" s="2"/>
      <c r="T127" s="2"/>
      <c r="U127" s="2"/>
      <c r="V127" s="2"/>
      <c r="W127" s="2"/>
      <c r="X127" s="2"/>
      <c r="Y127" s="2"/>
      <c r="Z127" s="2"/>
    </row>
    <row r="128" spans="1:26" ht="36" x14ac:dyDescent="0.2">
      <c r="A128" s="282"/>
      <c r="B128" s="359" t="s">
        <v>516</v>
      </c>
      <c r="C128" s="359" t="s">
        <v>374</v>
      </c>
      <c r="D128" s="364">
        <v>286.11</v>
      </c>
      <c r="E128" s="365">
        <v>45324</v>
      </c>
      <c r="F128" s="359" t="s">
        <v>517</v>
      </c>
      <c r="G128" s="362">
        <v>20297105</v>
      </c>
      <c r="H128" s="359" t="s">
        <v>482</v>
      </c>
      <c r="I128" s="359" t="s">
        <v>579</v>
      </c>
      <c r="J128" s="2"/>
      <c r="K128" s="2"/>
      <c r="L128" s="2"/>
      <c r="M128" s="2"/>
      <c r="N128" s="2"/>
      <c r="O128" s="2"/>
      <c r="P128" s="2"/>
      <c r="Q128" s="2"/>
      <c r="R128" s="2"/>
      <c r="S128" s="2"/>
      <c r="T128" s="2"/>
      <c r="U128" s="2"/>
      <c r="V128" s="2"/>
      <c r="W128" s="2"/>
      <c r="X128" s="2"/>
      <c r="Y128" s="2"/>
      <c r="Z128" s="2"/>
    </row>
    <row r="129" spans="1:26" ht="36" x14ac:dyDescent="0.2">
      <c r="A129" s="282"/>
      <c r="B129" s="359" t="s">
        <v>516</v>
      </c>
      <c r="C129" s="359" t="s">
        <v>374</v>
      </c>
      <c r="D129" s="364">
        <v>286.11</v>
      </c>
      <c r="E129" s="365">
        <v>45324</v>
      </c>
      <c r="F129" s="359" t="s">
        <v>517</v>
      </c>
      <c r="G129" s="362">
        <v>20297105</v>
      </c>
      <c r="H129" s="359" t="s">
        <v>482</v>
      </c>
      <c r="I129" s="359" t="s">
        <v>579</v>
      </c>
      <c r="J129" s="2"/>
      <c r="K129" s="2"/>
      <c r="L129" s="2"/>
      <c r="M129" s="2"/>
      <c r="N129" s="2"/>
      <c r="O129" s="2"/>
      <c r="P129" s="2"/>
      <c r="Q129" s="2"/>
      <c r="R129" s="2"/>
      <c r="S129" s="2"/>
      <c r="T129" s="2"/>
      <c r="U129" s="2"/>
      <c r="V129" s="2"/>
      <c r="W129" s="2"/>
      <c r="X129" s="2"/>
      <c r="Y129" s="2"/>
      <c r="Z129" s="2"/>
    </row>
    <row r="130" spans="1:26" ht="36" x14ac:dyDescent="0.2">
      <c r="A130" s="285"/>
      <c r="B130" s="359" t="s">
        <v>516</v>
      </c>
      <c r="C130" s="359" t="s">
        <v>374</v>
      </c>
      <c r="D130" s="364">
        <v>286.11</v>
      </c>
      <c r="E130" s="365">
        <v>45324</v>
      </c>
      <c r="F130" s="359" t="s">
        <v>517</v>
      </c>
      <c r="G130" s="362">
        <v>20297105</v>
      </c>
      <c r="H130" s="359" t="s">
        <v>482</v>
      </c>
      <c r="I130" s="359" t="s">
        <v>579</v>
      </c>
      <c r="J130" s="2"/>
      <c r="K130" s="2"/>
      <c r="L130" s="2"/>
      <c r="M130" s="2"/>
      <c r="N130" s="2"/>
      <c r="O130" s="2"/>
      <c r="P130" s="2"/>
      <c r="Q130" s="2"/>
      <c r="R130" s="2"/>
      <c r="S130" s="2"/>
      <c r="T130" s="2"/>
      <c r="U130" s="2"/>
      <c r="V130" s="2"/>
      <c r="W130" s="2"/>
      <c r="X130" s="2"/>
      <c r="Y130" s="2"/>
      <c r="Z130" s="2"/>
    </row>
    <row r="131" spans="1:26" ht="36" x14ac:dyDescent="0.2">
      <c r="A131" s="285"/>
      <c r="B131" s="359" t="s">
        <v>516</v>
      </c>
      <c r="C131" s="359" t="s">
        <v>374</v>
      </c>
      <c r="D131" s="364">
        <v>286.11</v>
      </c>
      <c r="E131" s="365">
        <v>45324</v>
      </c>
      <c r="F131" s="359" t="s">
        <v>517</v>
      </c>
      <c r="G131" s="362">
        <v>20297105</v>
      </c>
      <c r="H131" s="359" t="s">
        <v>482</v>
      </c>
      <c r="I131" s="359" t="s">
        <v>579</v>
      </c>
      <c r="J131" s="2"/>
      <c r="K131" s="2"/>
      <c r="L131" s="2"/>
      <c r="M131" s="2"/>
      <c r="N131" s="2"/>
      <c r="O131" s="2"/>
      <c r="P131" s="2"/>
      <c r="Q131" s="2"/>
      <c r="R131" s="2"/>
      <c r="S131" s="2"/>
      <c r="T131" s="2"/>
      <c r="U131" s="2"/>
      <c r="V131" s="2"/>
      <c r="W131" s="2"/>
      <c r="X131" s="2"/>
      <c r="Y131" s="2"/>
      <c r="Z131" s="2"/>
    </row>
    <row r="132" spans="1:26" ht="36" x14ac:dyDescent="0.2">
      <c r="A132" s="285"/>
      <c r="B132" s="359" t="s">
        <v>580</v>
      </c>
      <c r="C132" s="359" t="s">
        <v>374</v>
      </c>
      <c r="D132" s="364">
        <v>425.19</v>
      </c>
      <c r="E132" s="365">
        <v>45324</v>
      </c>
      <c r="F132" s="359" t="s">
        <v>517</v>
      </c>
      <c r="G132" s="362">
        <v>20297105</v>
      </c>
      <c r="H132" s="359" t="s">
        <v>482</v>
      </c>
      <c r="I132" s="359" t="s">
        <v>579</v>
      </c>
      <c r="J132" s="2"/>
      <c r="K132" s="2"/>
      <c r="L132" s="2"/>
      <c r="M132" s="2"/>
      <c r="N132" s="2"/>
      <c r="O132" s="2"/>
      <c r="P132" s="2"/>
      <c r="Q132" s="2"/>
      <c r="R132" s="2"/>
      <c r="S132" s="2"/>
      <c r="T132" s="2"/>
      <c r="U132" s="2"/>
      <c r="V132" s="2"/>
      <c r="W132" s="2"/>
      <c r="X132" s="2"/>
      <c r="Y132" s="2"/>
      <c r="Z132" s="2"/>
    </row>
    <row r="133" spans="1:26" ht="36" x14ac:dyDescent="0.2">
      <c r="A133" s="282"/>
      <c r="B133" s="359" t="s">
        <v>580</v>
      </c>
      <c r="C133" s="359" t="s">
        <v>374</v>
      </c>
      <c r="D133" s="364">
        <v>425.19</v>
      </c>
      <c r="E133" s="365">
        <v>45324</v>
      </c>
      <c r="F133" s="359" t="s">
        <v>517</v>
      </c>
      <c r="G133" s="362">
        <v>20297105</v>
      </c>
      <c r="H133" s="359" t="s">
        <v>482</v>
      </c>
      <c r="I133" s="359" t="s">
        <v>579</v>
      </c>
      <c r="J133" s="2"/>
      <c r="K133" s="2"/>
      <c r="L133" s="2"/>
      <c r="M133" s="2"/>
      <c r="N133" s="2"/>
      <c r="O133" s="2"/>
      <c r="P133" s="2"/>
      <c r="Q133" s="2"/>
      <c r="R133" s="2"/>
      <c r="S133" s="2"/>
      <c r="T133" s="2"/>
      <c r="U133" s="2"/>
      <c r="V133" s="2"/>
      <c r="W133" s="2"/>
      <c r="X133" s="2"/>
      <c r="Y133" s="2"/>
      <c r="Z133" s="2"/>
    </row>
    <row r="134" spans="1:26" ht="36" x14ac:dyDescent="0.2">
      <c r="A134" s="282"/>
      <c r="B134" s="359" t="s">
        <v>580</v>
      </c>
      <c r="C134" s="359" t="s">
        <v>374</v>
      </c>
      <c r="D134" s="364">
        <v>425.19</v>
      </c>
      <c r="E134" s="365">
        <v>45324</v>
      </c>
      <c r="F134" s="359" t="s">
        <v>517</v>
      </c>
      <c r="G134" s="362">
        <v>20297105</v>
      </c>
      <c r="H134" s="359" t="s">
        <v>500</v>
      </c>
      <c r="I134" s="359" t="s">
        <v>579</v>
      </c>
      <c r="J134" s="2"/>
      <c r="K134" s="2"/>
      <c r="L134" s="2"/>
      <c r="M134" s="2"/>
      <c r="N134" s="2"/>
      <c r="O134" s="2"/>
      <c r="P134" s="2"/>
      <c r="Q134" s="2"/>
      <c r="R134" s="2"/>
      <c r="S134" s="2"/>
      <c r="T134" s="2"/>
      <c r="U134" s="2"/>
      <c r="V134" s="2"/>
      <c r="W134" s="2"/>
      <c r="X134" s="2"/>
      <c r="Y134" s="2"/>
      <c r="Z134" s="2"/>
    </row>
    <row r="135" spans="1:26" ht="36" x14ac:dyDescent="0.2">
      <c r="A135" s="282"/>
      <c r="B135" s="359" t="s">
        <v>580</v>
      </c>
      <c r="C135" s="359" t="s">
        <v>374</v>
      </c>
      <c r="D135" s="364">
        <v>425.19</v>
      </c>
      <c r="E135" s="365">
        <v>45324</v>
      </c>
      <c r="F135" s="359" t="s">
        <v>517</v>
      </c>
      <c r="G135" s="362">
        <v>20297105</v>
      </c>
      <c r="H135" s="359" t="s">
        <v>500</v>
      </c>
      <c r="I135" s="359" t="s">
        <v>579</v>
      </c>
      <c r="J135" s="2"/>
      <c r="K135" s="2"/>
      <c r="L135" s="2"/>
      <c r="M135" s="2"/>
      <c r="N135" s="2"/>
      <c r="O135" s="2"/>
      <c r="P135" s="2"/>
      <c r="Q135" s="2"/>
      <c r="R135" s="2"/>
      <c r="S135" s="2"/>
      <c r="T135" s="2"/>
      <c r="U135" s="2"/>
      <c r="V135" s="2"/>
      <c r="W135" s="2"/>
      <c r="X135" s="2"/>
      <c r="Y135" s="2"/>
      <c r="Z135" s="2"/>
    </row>
    <row r="136" spans="1:26" ht="36" x14ac:dyDescent="0.2">
      <c r="A136" s="282"/>
      <c r="B136" s="359" t="s">
        <v>580</v>
      </c>
      <c r="C136" s="359" t="s">
        <v>374</v>
      </c>
      <c r="D136" s="364">
        <v>425.19</v>
      </c>
      <c r="E136" s="365">
        <v>45324</v>
      </c>
      <c r="F136" s="359" t="s">
        <v>517</v>
      </c>
      <c r="G136" s="362">
        <v>20297105</v>
      </c>
      <c r="H136" s="359" t="s">
        <v>500</v>
      </c>
      <c r="I136" s="359" t="s">
        <v>579</v>
      </c>
      <c r="J136" s="2"/>
      <c r="K136" s="2"/>
      <c r="L136" s="2"/>
      <c r="M136" s="2"/>
      <c r="N136" s="2"/>
      <c r="O136" s="2"/>
      <c r="P136" s="2"/>
      <c r="Q136" s="2"/>
      <c r="R136" s="2"/>
      <c r="S136" s="2"/>
      <c r="T136" s="2"/>
      <c r="U136" s="2"/>
      <c r="V136" s="2"/>
      <c r="W136" s="2"/>
      <c r="X136" s="2"/>
      <c r="Y136" s="2"/>
      <c r="Z136" s="2"/>
    </row>
    <row r="137" spans="1:26" ht="36" x14ac:dyDescent="0.2">
      <c r="A137" s="282"/>
      <c r="B137" s="359" t="s">
        <v>580</v>
      </c>
      <c r="C137" s="359" t="s">
        <v>374</v>
      </c>
      <c r="D137" s="364">
        <v>425.19</v>
      </c>
      <c r="E137" s="365">
        <v>45324</v>
      </c>
      <c r="F137" s="359" t="s">
        <v>517</v>
      </c>
      <c r="G137" s="362">
        <v>20297105</v>
      </c>
      <c r="H137" s="359" t="s">
        <v>576</v>
      </c>
      <c r="I137" s="359" t="s">
        <v>579</v>
      </c>
      <c r="J137" s="2"/>
      <c r="K137" s="2"/>
      <c r="L137" s="2"/>
      <c r="M137" s="2"/>
      <c r="N137" s="2"/>
      <c r="O137" s="2"/>
      <c r="P137" s="2"/>
      <c r="Q137" s="2"/>
      <c r="R137" s="2"/>
      <c r="S137" s="2"/>
      <c r="T137" s="2"/>
      <c r="U137" s="2"/>
      <c r="V137" s="2"/>
      <c r="W137" s="2"/>
      <c r="X137" s="2"/>
      <c r="Y137" s="2"/>
      <c r="Z137" s="2"/>
    </row>
    <row r="138" spans="1:26" ht="36" x14ac:dyDescent="0.2">
      <c r="A138" s="283"/>
      <c r="B138" s="359" t="s">
        <v>580</v>
      </c>
      <c r="C138" s="362" t="s">
        <v>374</v>
      </c>
      <c r="D138" s="366">
        <v>425.19</v>
      </c>
      <c r="E138" s="365">
        <v>45324</v>
      </c>
      <c r="F138" s="359" t="s">
        <v>517</v>
      </c>
      <c r="G138" s="362">
        <v>20297105</v>
      </c>
      <c r="H138" s="359" t="s">
        <v>576</v>
      </c>
      <c r="I138" s="359" t="s">
        <v>579</v>
      </c>
      <c r="J138" s="2"/>
      <c r="K138" s="2"/>
      <c r="L138" s="2"/>
      <c r="M138" s="2"/>
      <c r="N138" s="2"/>
      <c r="O138" s="2"/>
      <c r="P138" s="2"/>
      <c r="Q138" s="2"/>
      <c r="R138" s="2"/>
      <c r="S138" s="2"/>
      <c r="T138" s="2"/>
      <c r="U138" s="2"/>
      <c r="V138" s="2"/>
      <c r="W138" s="2"/>
      <c r="X138" s="2"/>
      <c r="Y138" s="2"/>
      <c r="Z138" s="2"/>
    </row>
    <row r="139" spans="1:26" ht="36" x14ac:dyDescent="0.2">
      <c r="A139" s="283"/>
      <c r="B139" s="359" t="s">
        <v>580</v>
      </c>
      <c r="C139" s="362" t="s">
        <v>374</v>
      </c>
      <c r="D139" s="366">
        <v>425.19</v>
      </c>
      <c r="E139" s="365">
        <v>45324</v>
      </c>
      <c r="F139" s="359" t="s">
        <v>517</v>
      </c>
      <c r="G139" s="362">
        <v>20297105</v>
      </c>
      <c r="H139" s="359" t="s">
        <v>576</v>
      </c>
      <c r="I139" s="359" t="s">
        <v>579</v>
      </c>
      <c r="J139" s="2"/>
      <c r="K139" s="2"/>
      <c r="L139" s="2"/>
      <c r="M139" s="2"/>
      <c r="N139" s="2"/>
      <c r="O139" s="2"/>
      <c r="P139" s="2"/>
      <c r="Q139" s="2"/>
      <c r="R139" s="2"/>
      <c r="S139" s="2"/>
      <c r="T139" s="2"/>
      <c r="U139" s="2"/>
      <c r="V139" s="2"/>
      <c r="W139" s="2"/>
      <c r="X139" s="2"/>
      <c r="Y139" s="2"/>
      <c r="Z139" s="2"/>
    </row>
    <row r="140" spans="1:26" ht="36" x14ac:dyDescent="0.2">
      <c r="A140" s="282"/>
      <c r="B140" s="359" t="s">
        <v>580</v>
      </c>
      <c r="C140" s="359" t="s">
        <v>374</v>
      </c>
      <c r="D140" s="364">
        <v>425.19</v>
      </c>
      <c r="E140" s="365">
        <v>45324</v>
      </c>
      <c r="F140" s="359" t="s">
        <v>517</v>
      </c>
      <c r="G140" s="362">
        <v>20297105</v>
      </c>
      <c r="H140" s="359" t="s">
        <v>581</v>
      </c>
      <c r="I140" s="359" t="s">
        <v>579</v>
      </c>
      <c r="J140" s="2"/>
      <c r="K140" s="2"/>
      <c r="L140" s="2"/>
      <c r="M140" s="2"/>
      <c r="N140" s="2"/>
      <c r="O140" s="2"/>
      <c r="P140" s="2"/>
      <c r="Q140" s="2"/>
      <c r="R140" s="2"/>
      <c r="S140" s="2"/>
      <c r="T140" s="2"/>
      <c r="U140" s="2"/>
      <c r="V140" s="2"/>
      <c r="W140" s="2"/>
      <c r="X140" s="2"/>
      <c r="Y140" s="2"/>
      <c r="Z140" s="2"/>
    </row>
    <row r="141" spans="1:26" ht="36" x14ac:dyDescent="0.2">
      <c r="A141" s="282"/>
      <c r="B141" s="359" t="s">
        <v>580</v>
      </c>
      <c r="C141" s="359" t="s">
        <v>374</v>
      </c>
      <c r="D141" s="364">
        <v>425.19</v>
      </c>
      <c r="E141" s="365">
        <v>45324</v>
      </c>
      <c r="F141" s="359" t="s">
        <v>517</v>
      </c>
      <c r="G141" s="362">
        <v>20297105</v>
      </c>
      <c r="H141" s="359" t="s">
        <v>581</v>
      </c>
      <c r="I141" s="359" t="s">
        <v>579</v>
      </c>
      <c r="J141" s="2"/>
      <c r="K141" s="2"/>
      <c r="L141" s="2"/>
      <c r="M141" s="2"/>
      <c r="N141" s="2"/>
      <c r="O141" s="2"/>
      <c r="P141" s="2"/>
      <c r="Q141" s="2"/>
      <c r="R141" s="2"/>
      <c r="S141" s="2"/>
      <c r="T141" s="2"/>
      <c r="U141" s="2"/>
      <c r="V141" s="2"/>
      <c r="W141" s="2"/>
      <c r="X141" s="2"/>
      <c r="Y141" s="2"/>
      <c r="Z141" s="2"/>
    </row>
    <row r="142" spans="1:26" ht="36" x14ac:dyDescent="0.2">
      <c r="A142" s="282"/>
      <c r="B142" s="359" t="s">
        <v>516</v>
      </c>
      <c r="C142" s="359" t="s">
        <v>374</v>
      </c>
      <c r="D142" s="364">
        <v>286.11</v>
      </c>
      <c r="E142" s="365">
        <v>45324</v>
      </c>
      <c r="F142" s="359" t="s">
        <v>517</v>
      </c>
      <c r="G142" s="362">
        <v>20297105</v>
      </c>
      <c r="H142" s="359" t="s">
        <v>582</v>
      </c>
      <c r="I142" s="359" t="s">
        <v>579</v>
      </c>
      <c r="J142" s="2"/>
      <c r="K142" s="2"/>
      <c r="L142" s="2"/>
      <c r="M142" s="2"/>
      <c r="N142" s="2"/>
      <c r="O142" s="2"/>
      <c r="P142" s="2"/>
      <c r="Q142" s="2"/>
      <c r="R142" s="2"/>
      <c r="S142" s="2"/>
      <c r="T142" s="2"/>
      <c r="U142" s="2"/>
      <c r="V142" s="2"/>
      <c r="W142" s="2"/>
      <c r="X142" s="2"/>
      <c r="Y142" s="2"/>
      <c r="Z142" s="2"/>
    </row>
    <row r="143" spans="1:26" ht="36" x14ac:dyDescent="0.2">
      <c r="A143" s="282"/>
      <c r="B143" s="359" t="s">
        <v>516</v>
      </c>
      <c r="C143" s="359" t="s">
        <v>374</v>
      </c>
      <c r="D143" s="364">
        <v>286.11</v>
      </c>
      <c r="E143" s="365">
        <v>45324</v>
      </c>
      <c r="F143" s="359" t="s">
        <v>517</v>
      </c>
      <c r="G143" s="362">
        <v>20297105</v>
      </c>
      <c r="H143" s="359" t="s">
        <v>500</v>
      </c>
      <c r="I143" s="359" t="s">
        <v>579</v>
      </c>
      <c r="J143" s="2"/>
      <c r="K143" s="2"/>
      <c r="L143" s="2"/>
      <c r="M143" s="2"/>
      <c r="N143" s="2"/>
      <c r="O143" s="2"/>
      <c r="P143" s="2"/>
      <c r="Q143" s="2"/>
      <c r="R143" s="2"/>
      <c r="S143" s="2"/>
      <c r="T143" s="2"/>
      <c r="U143" s="2"/>
      <c r="V143" s="2"/>
      <c r="W143" s="2"/>
      <c r="X143" s="2"/>
      <c r="Y143" s="2"/>
      <c r="Z143" s="2"/>
    </row>
    <row r="144" spans="1:26" ht="36" x14ac:dyDescent="0.2">
      <c r="A144" s="282"/>
      <c r="B144" s="359" t="s">
        <v>516</v>
      </c>
      <c r="C144" s="359" t="s">
        <v>374</v>
      </c>
      <c r="D144" s="364">
        <v>286.11</v>
      </c>
      <c r="E144" s="365">
        <v>45324</v>
      </c>
      <c r="F144" s="359" t="s">
        <v>517</v>
      </c>
      <c r="G144" s="362">
        <v>20297105</v>
      </c>
      <c r="H144" s="359" t="s">
        <v>500</v>
      </c>
      <c r="I144" s="359" t="s">
        <v>579</v>
      </c>
      <c r="J144" s="2"/>
      <c r="K144" s="2"/>
      <c r="L144" s="2"/>
      <c r="M144" s="2"/>
      <c r="N144" s="2"/>
      <c r="O144" s="2"/>
      <c r="P144" s="2"/>
      <c r="Q144" s="2"/>
      <c r="R144" s="2"/>
      <c r="S144" s="2"/>
      <c r="T144" s="2"/>
      <c r="U144" s="2"/>
      <c r="V144" s="2"/>
      <c r="W144" s="2"/>
      <c r="X144" s="2"/>
      <c r="Y144" s="2"/>
      <c r="Z144" s="2"/>
    </row>
    <row r="145" spans="1:26" ht="36" x14ac:dyDescent="0.2">
      <c r="A145" s="282"/>
      <c r="B145" s="359" t="s">
        <v>516</v>
      </c>
      <c r="C145" s="359" t="s">
        <v>374</v>
      </c>
      <c r="D145" s="364">
        <v>286.11</v>
      </c>
      <c r="E145" s="365">
        <v>45324</v>
      </c>
      <c r="F145" s="359" t="s">
        <v>517</v>
      </c>
      <c r="G145" s="362">
        <v>20297105</v>
      </c>
      <c r="H145" s="359" t="s">
        <v>500</v>
      </c>
      <c r="I145" s="359" t="s">
        <v>579</v>
      </c>
      <c r="J145" s="2"/>
      <c r="K145" s="2"/>
      <c r="L145" s="2"/>
      <c r="M145" s="2"/>
      <c r="N145" s="2"/>
      <c r="O145" s="2"/>
      <c r="P145" s="2"/>
      <c r="Q145" s="2"/>
      <c r="R145" s="2"/>
      <c r="S145" s="2"/>
      <c r="T145" s="2"/>
      <c r="U145" s="2"/>
      <c r="V145" s="2"/>
      <c r="W145" s="2"/>
      <c r="X145" s="2"/>
      <c r="Y145" s="2"/>
      <c r="Z145" s="2"/>
    </row>
    <row r="146" spans="1:26" ht="36" x14ac:dyDescent="0.2">
      <c r="A146" s="282"/>
      <c r="B146" s="359" t="s">
        <v>516</v>
      </c>
      <c r="C146" s="359" t="s">
        <v>374</v>
      </c>
      <c r="D146" s="364">
        <v>286.11</v>
      </c>
      <c r="E146" s="365">
        <v>45324</v>
      </c>
      <c r="F146" s="359" t="s">
        <v>517</v>
      </c>
      <c r="G146" s="362">
        <v>20297105</v>
      </c>
      <c r="H146" s="359" t="s">
        <v>500</v>
      </c>
      <c r="I146" s="359" t="s">
        <v>579</v>
      </c>
      <c r="J146" s="2"/>
      <c r="K146" s="2"/>
      <c r="L146" s="2"/>
      <c r="M146" s="2"/>
      <c r="N146" s="2"/>
      <c r="O146" s="2"/>
      <c r="P146" s="2"/>
      <c r="Q146" s="2"/>
      <c r="R146" s="2"/>
      <c r="S146" s="2"/>
      <c r="T146" s="2"/>
      <c r="U146" s="2"/>
      <c r="V146" s="2"/>
      <c r="W146" s="2"/>
      <c r="X146" s="2"/>
      <c r="Y146" s="2"/>
      <c r="Z146" s="2"/>
    </row>
    <row r="147" spans="1:26" ht="36" x14ac:dyDescent="0.2">
      <c r="A147" s="282"/>
      <c r="B147" s="359" t="s">
        <v>516</v>
      </c>
      <c r="C147" s="359" t="s">
        <v>374</v>
      </c>
      <c r="D147" s="364">
        <v>286.11</v>
      </c>
      <c r="E147" s="365">
        <v>45324</v>
      </c>
      <c r="F147" s="359" t="s">
        <v>517</v>
      </c>
      <c r="G147" s="362">
        <v>20297105</v>
      </c>
      <c r="H147" s="359" t="s">
        <v>500</v>
      </c>
      <c r="I147" s="359" t="s">
        <v>579</v>
      </c>
      <c r="J147" s="2"/>
      <c r="K147" s="2"/>
      <c r="L147" s="2"/>
      <c r="M147" s="2"/>
      <c r="N147" s="2"/>
      <c r="O147" s="2"/>
      <c r="P147" s="2"/>
      <c r="Q147" s="2"/>
      <c r="R147" s="2"/>
      <c r="S147" s="2"/>
      <c r="T147" s="2"/>
      <c r="U147" s="2"/>
      <c r="V147" s="2"/>
      <c r="W147" s="2"/>
      <c r="X147" s="2"/>
      <c r="Y147" s="2"/>
      <c r="Z147" s="2"/>
    </row>
    <row r="148" spans="1:26" ht="36" x14ac:dyDescent="0.2">
      <c r="A148" s="282"/>
      <c r="B148" s="359" t="s">
        <v>516</v>
      </c>
      <c r="C148" s="359" t="s">
        <v>374</v>
      </c>
      <c r="D148" s="364">
        <v>286.11</v>
      </c>
      <c r="E148" s="365">
        <v>45324</v>
      </c>
      <c r="F148" s="359" t="s">
        <v>517</v>
      </c>
      <c r="G148" s="362">
        <v>20297105</v>
      </c>
      <c r="H148" s="359" t="s">
        <v>500</v>
      </c>
      <c r="I148" s="359" t="s">
        <v>579</v>
      </c>
      <c r="J148" s="2"/>
      <c r="K148" s="2"/>
      <c r="L148" s="2"/>
      <c r="M148" s="2"/>
      <c r="N148" s="2"/>
      <c r="O148" s="2"/>
      <c r="P148" s="2"/>
      <c r="Q148" s="2"/>
      <c r="R148" s="2"/>
      <c r="S148" s="2"/>
      <c r="T148" s="2"/>
      <c r="U148" s="2"/>
      <c r="V148" s="2"/>
      <c r="W148" s="2"/>
      <c r="X148" s="2"/>
      <c r="Y148" s="2"/>
      <c r="Z148" s="2"/>
    </row>
    <row r="149" spans="1:26" ht="36" x14ac:dyDescent="0.2">
      <c r="A149" s="282"/>
      <c r="B149" s="359" t="s">
        <v>516</v>
      </c>
      <c r="C149" s="359" t="s">
        <v>374</v>
      </c>
      <c r="D149" s="364">
        <v>286.11</v>
      </c>
      <c r="E149" s="365">
        <v>45324</v>
      </c>
      <c r="F149" s="359" t="s">
        <v>517</v>
      </c>
      <c r="G149" s="362">
        <v>20297105</v>
      </c>
      <c r="H149" s="359" t="s">
        <v>500</v>
      </c>
      <c r="I149" s="359" t="s">
        <v>579</v>
      </c>
      <c r="J149" s="2"/>
      <c r="K149" s="2"/>
      <c r="L149" s="2"/>
      <c r="M149" s="2"/>
      <c r="N149" s="2"/>
      <c r="O149" s="2"/>
      <c r="P149" s="2"/>
      <c r="Q149" s="2"/>
      <c r="R149" s="2"/>
      <c r="S149" s="2"/>
      <c r="T149" s="2"/>
      <c r="U149" s="2"/>
      <c r="V149" s="2"/>
      <c r="W149" s="2"/>
      <c r="X149" s="2"/>
      <c r="Y149" s="2"/>
      <c r="Z149" s="2"/>
    </row>
    <row r="150" spans="1:26" ht="36" x14ac:dyDescent="0.2">
      <c r="A150" s="282"/>
      <c r="B150" s="359" t="s">
        <v>516</v>
      </c>
      <c r="C150" s="359" t="s">
        <v>374</v>
      </c>
      <c r="D150" s="364">
        <v>286.11</v>
      </c>
      <c r="E150" s="365">
        <v>45324</v>
      </c>
      <c r="F150" s="359" t="s">
        <v>517</v>
      </c>
      <c r="G150" s="362">
        <v>20297105</v>
      </c>
      <c r="H150" s="359" t="s">
        <v>500</v>
      </c>
      <c r="I150" s="359" t="s">
        <v>579</v>
      </c>
      <c r="J150" s="2"/>
      <c r="K150" s="2"/>
      <c r="L150" s="2"/>
      <c r="M150" s="2"/>
      <c r="N150" s="2"/>
      <c r="O150" s="2"/>
      <c r="P150" s="2"/>
      <c r="Q150" s="2"/>
      <c r="R150" s="2"/>
      <c r="S150" s="2"/>
      <c r="T150" s="2"/>
      <c r="U150" s="2"/>
      <c r="V150" s="2"/>
      <c r="W150" s="2"/>
      <c r="X150" s="2"/>
      <c r="Y150" s="2"/>
      <c r="Z150" s="2"/>
    </row>
    <row r="151" spans="1:26" ht="36" x14ac:dyDescent="0.2">
      <c r="A151" s="282"/>
      <c r="B151" s="359" t="s">
        <v>516</v>
      </c>
      <c r="C151" s="359" t="s">
        <v>374</v>
      </c>
      <c r="D151" s="364">
        <v>286.11</v>
      </c>
      <c r="E151" s="365">
        <v>45324</v>
      </c>
      <c r="F151" s="359" t="s">
        <v>517</v>
      </c>
      <c r="G151" s="362">
        <v>20297105</v>
      </c>
      <c r="H151" s="359" t="s">
        <v>500</v>
      </c>
      <c r="I151" s="359" t="s">
        <v>579</v>
      </c>
      <c r="J151" s="2"/>
      <c r="K151" s="2"/>
      <c r="L151" s="2"/>
      <c r="M151" s="2"/>
      <c r="N151" s="2"/>
      <c r="O151" s="2"/>
      <c r="P151" s="2"/>
      <c r="Q151" s="2"/>
      <c r="R151" s="2"/>
      <c r="S151" s="2"/>
      <c r="T151" s="2"/>
      <c r="U151" s="2"/>
      <c r="V151" s="2"/>
      <c r="W151" s="2"/>
      <c r="X151" s="2"/>
      <c r="Y151" s="2"/>
      <c r="Z151" s="2"/>
    </row>
    <row r="152" spans="1:26" ht="36" x14ac:dyDescent="0.2">
      <c r="A152" s="282"/>
      <c r="B152" s="359" t="s">
        <v>516</v>
      </c>
      <c r="C152" s="359" t="s">
        <v>374</v>
      </c>
      <c r="D152" s="364">
        <v>286.11</v>
      </c>
      <c r="E152" s="365">
        <v>45324</v>
      </c>
      <c r="F152" s="359" t="s">
        <v>517</v>
      </c>
      <c r="G152" s="362">
        <v>20297105</v>
      </c>
      <c r="H152" s="359" t="s">
        <v>500</v>
      </c>
      <c r="I152" s="359" t="s">
        <v>579</v>
      </c>
      <c r="J152" s="2"/>
      <c r="K152" s="2"/>
      <c r="L152" s="2"/>
      <c r="M152" s="2"/>
      <c r="N152" s="2"/>
      <c r="O152" s="2"/>
      <c r="P152" s="2"/>
      <c r="Q152" s="2"/>
      <c r="R152" s="2"/>
      <c r="S152" s="2"/>
      <c r="T152" s="2"/>
      <c r="U152" s="2"/>
      <c r="V152" s="2"/>
      <c r="W152" s="2"/>
      <c r="X152" s="2"/>
      <c r="Y152" s="2"/>
      <c r="Z152" s="2"/>
    </row>
    <row r="153" spans="1:26" ht="36" x14ac:dyDescent="0.2">
      <c r="A153" s="282"/>
      <c r="B153" s="359" t="s">
        <v>516</v>
      </c>
      <c r="C153" s="359" t="s">
        <v>374</v>
      </c>
      <c r="D153" s="364">
        <v>286.11</v>
      </c>
      <c r="E153" s="365">
        <v>45324</v>
      </c>
      <c r="F153" s="359" t="s">
        <v>517</v>
      </c>
      <c r="G153" s="362">
        <v>20297105</v>
      </c>
      <c r="H153" s="359" t="s">
        <v>500</v>
      </c>
      <c r="I153" s="359" t="s">
        <v>579</v>
      </c>
      <c r="J153" s="2"/>
      <c r="K153" s="2"/>
      <c r="L153" s="2"/>
      <c r="M153" s="2"/>
      <c r="N153" s="2"/>
      <c r="O153" s="2"/>
      <c r="P153" s="2"/>
      <c r="Q153" s="2"/>
      <c r="R153" s="2"/>
      <c r="S153" s="2"/>
      <c r="T153" s="2"/>
      <c r="U153" s="2"/>
      <c r="V153" s="2"/>
      <c r="W153" s="2"/>
      <c r="X153" s="2"/>
      <c r="Y153" s="2"/>
      <c r="Z153" s="2"/>
    </row>
    <row r="154" spans="1:26" ht="36" x14ac:dyDescent="0.2">
      <c r="A154" s="282"/>
      <c r="B154" s="359" t="s">
        <v>516</v>
      </c>
      <c r="C154" s="359" t="s">
        <v>374</v>
      </c>
      <c r="D154" s="364">
        <v>286.11</v>
      </c>
      <c r="E154" s="365">
        <v>45324</v>
      </c>
      <c r="F154" s="359" t="s">
        <v>517</v>
      </c>
      <c r="G154" s="362">
        <v>20297105</v>
      </c>
      <c r="H154" s="359" t="s">
        <v>500</v>
      </c>
      <c r="I154" s="359" t="s">
        <v>579</v>
      </c>
      <c r="J154" s="2"/>
      <c r="K154" s="2"/>
      <c r="L154" s="2"/>
      <c r="M154" s="2"/>
      <c r="N154" s="2"/>
      <c r="O154" s="2"/>
      <c r="P154" s="2"/>
      <c r="Q154" s="2"/>
      <c r="R154" s="2"/>
      <c r="S154" s="2"/>
      <c r="T154" s="2"/>
      <c r="U154" s="2"/>
      <c r="V154" s="2"/>
      <c r="W154" s="2"/>
      <c r="X154" s="2"/>
      <c r="Y154" s="2"/>
      <c r="Z154" s="2"/>
    </row>
    <row r="155" spans="1:26" ht="36" x14ac:dyDescent="0.2">
      <c r="A155" s="282"/>
      <c r="B155" s="359" t="s">
        <v>516</v>
      </c>
      <c r="C155" s="359" t="s">
        <v>374</v>
      </c>
      <c r="D155" s="364">
        <v>286.11</v>
      </c>
      <c r="E155" s="365">
        <v>45324</v>
      </c>
      <c r="F155" s="359" t="s">
        <v>517</v>
      </c>
      <c r="G155" s="362">
        <v>20297105</v>
      </c>
      <c r="H155" s="359" t="s">
        <v>576</v>
      </c>
      <c r="I155" s="359" t="s">
        <v>579</v>
      </c>
      <c r="J155" s="2"/>
      <c r="K155" s="2"/>
      <c r="L155" s="2"/>
      <c r="M155" s="2"/>
      <c r="N155" s="2"/>
      <c r="O155" s="2"/>
      <c r="P155" s="2"/>
      <c r="Q155" s="2"/>
      <c r="R155" s="2"/>
      <c r="S155" s="2"/>
      <c r="T155" s="2"/>
      <c r="U155" s="2"/>
      <c r="V155" s="2"/>
      <c r="W155" s="2"/>
      <c r="X155" s="2"/>
      <c r="Y155" s="2"/>
      <c r="Z155" s="2"/>
    </row>
    <row r="156" spans="1:26" ht="36" x14ac:dyDescent="0.2">
      <c r="A156" s="282"/>
      <c r="B156" s="359" t="s">
        <v>516</v>
      </c>
      <c r="C156" s="359" t="s">
        <v>374</v>
      </c>
      <c r="D156" s="364">
        <v>286.11</v>
      </c>
      <c r="E156" s="365">
        <v>45324</v>
      </c>
      <c r="F156" s="359" t="s">
        <v>517</v>
      </c>
      <c r="G156" s="362">
        <v>20297105</v>
      </c>
      <c r="H156" s="359" t="s">
        <v>576</v>
      </c>
      <c r="I156" s="359" t="s">
        <v>579</v>
      </c>
      <c r="J156" s="2"/>
      <c r="K156" s="2"/>
      <c r="L156" s="2"/>
      <c r="M156" s="2"/>
      <c r="N156" s="2"/>
      <c r="O156" s="2"/>
      <c r="P156" s="2"/>
      <c r="Q156" s="2"/>
      <c r="R156" s="2"/>
      <c r="S156" s="2"/>
      <c r="T156" s="2"/>
      <c r="U156" s="2"/>
      <c r="V156" s="2"/>
      <c r="W156" s="2"/>
      <c r="X156" s="2"/>
      <c r="Y156" s="2"/>
      <c r="Z156" s="2"/>
    </row>
    <row r="157" spans="1:26" ht="36" x14ac:dyDescent="0.2">
      <c r="A157" s="282"/>
      <c r="B157" s="359" t="s">
        <v>516</v>
      </c>
      <c r="C157" s="359" t="s">
        <v>374</v>
      </c>
      <c r="D157" s="364">
        <v>286.11</v>
      </c>
      <c r="E157" s="365">
        <v>45324</v>
      </c>
      <c r="F157" s="359" t="s">
        <v>517</v>
      </c>
      <c r="G157" s="362">
        <v>20297105</v>
      </c>
      <c r="H157" s="359" t="s">
        <v>576</v>
      </c>
      <c r="I157" s="359" t="s">
        <v>579</v>
      </c>
      <c r="J157" s="2"/>
      <c r="K157" s="2"/>
      <c r="L157" s="2"/>
      <c r="M157" s="2"/>
      <c r="N157" s="2"/>
      <c r="O157" s="2"/>
      <c r="P157" s="2"/>
      <c r="Q157" s="2"/>
      <c r="R157" s="2"/>
      <c r="S157" s="2"/>
      <c r="T157" s="2"/>
      <c r="U157" s="2"/>
      <c r="V157" s="2"/>
      <c r="W157" s="2"/>
      <c r="X157" s="2"/>
      <c r="Y157" s="2"/>
      <c r="Z157" s="2"/>
    </row>
    <row r="158" spans="1:26" ht="36" x14ac:dyDescent="0.2">
      <c r="A158" s="282"/>
      <c r="B158" s="359" t="s">
        <v>516</v>
      </c>
      <c r="C158" s="359" t="s">
        <v>374</v>
      </c>
      <c r="D158" s="364">
        <v>286.11</v>
      </c>
      <c r="E158" s="365">
        <v>45324</v>
      </c>
      <c r="F158" s="359" t="s">
        <v>517</v>
      </c>
      <c r="G158" s="362">
        <v>20297105</v>
      </c>
      <c r="H158" s="359" t="s">
        <v>576</v>
      </c>
      <c r="I158" s="359" t="s">
        <v>579</v>
      </c>
      <c r="J158" s="2"/>
      <c r="K158" s="2"/>
      <c r="L158" s="2"/>
      <c r="M158" s="2"/>
      <c r="N158" s="2"/>
      <c r="O158" s="2"/>
      <c r="P158" s="2"/>
      <c r="Q158" s="2"/>
      <c r="R158" s="2"/>
      <c r="S158" s="2"/>
      <c r="T158" s="2"/>
      <c r="U158" s="2"/>
      <c r="V158" s="2"/>
      <c r="W158" s="2"/>
      <c r="X158" s="2"/>
      <c r="Y158" s="2"/>
      <c r="Z158" s="2"/>
    </row>
    <row r="159" spans="1:26" ht="24" x14ac:dyDescent="0.2">
      <c r="A159" s="282"/>
      <c r="B159" s="359" t="s">
        <v>583</v>
      </c>
      <c r="C159" s="359" t="s">
        <v>374</v>
      </c>
      <c r="D159" s="364">
        <v>-38.6</v>
      </c>
      <c r="E159" s="365">
        <v>45324</v>
      </c>
      <c r="F159" s="359" t="s">
        <v>517</v>
      </c>
      <c r="G159" s="362">
        <v>20297105</v>
      </c>
      <c r="H159" s="359" t="s">
        <v>576</v>
      </c>
      <c r="I159" s="359" t="s">
        <v>489</v>
      </c>
      <c r="J159" s="2"/>
      <c r="K159" s="2"/>
      <c r="L159" s="2"/>
      <c r="M159" s="2"/>
      <c r="N159" s="2"/>
      <c r="O159" s="2"/>
      <c r="P159" s="2"/>
      <c r="Q159" s="2"/>
      <c r="R159" s="2"/>
      <c r="S159" s="2"/>
      <c r="T159" s="2"/>
      <c r="U159" s="2"/>
      <c r="V159" s="2"/>
      <c r="W159" s="2"/>
      <c r="X159" s="2"/>
      <c r="Y159" s="2"/>
      <c r="Z159" s="2"/>
    </row>
    <row r="160" spans="1:26" ht="24" x14ac:dyDescent="0.2">
      <c r="A160" s="282"/>
      <c r="B160" s="359" t="s">
        <v>584</v>
      </c>
      <c r="C160" s="359" t="s">
        <v>374</v>
      </c>
      <c r="D160" s="364">
        <v>7.99</v>
      </c>
      <c r="E160" s="365">
        <v>45324</v>
      </c>
      <c r="F160" s="359" t="s">
        <v>517</v>
      </c>
      <c r="G160" s="362">
        <v>20297105</v>
      </c>
      <c r="H160" s="359" t="s">
        <v>576</v>
      </c>
      <c r="I160" s="359" t="s">
        <v>489</v>
      </c>
      <c r="J160" s="2"/>
      <c r="K160" s="2"/>
      <c r="L160" s="2"/>
      <c r="M160" s="2"/>
      <c r="N160" s="2"/>
      <c r="O160" s="2"/>
      <c r="P160" s="2"/>
      <c r="Q160" s="2"/>
      <c r="R160" s="2"/>
      <c r="S160" s="2"/>
      <c r="T160" s="2"/>
      <c r="U160" s="2"/>
      <c r="V160" s="2"/>
      <c r="W160" s="2"/>
      <c r="X160" s="2"/>
      <c r="Y160" s="2"/>
      <c r="Z160" s="2"/>
    </row>
    <row r="161" spans="1:26" ht="36" x14ac:dyDescent="0.2">
      <c r="A161" s="282"/>
      <c r="B161" s="359" t="s">
        <v>516</v>
      </c>
      <c r="C161" s="359" t="s">
        <v>374</v>
      </c>
      <c r="D161" s="364">
        <v>295.64999999999998</v>
      </c>
      <c r="E161" s="365">
        <v>45326</v>
      </c>
      <c r="F161" s="359" t="s">
        <v>517</v>
      </c>
      <c r="G161" s="362">
        <v>202308765</v>
      </c>
      <c r="H161" s="359" t="s">
        <v>582</v>
      </c>
      <c r="I161" s="359" t="s">
        <v>579</v>
      </c>
      <c r="J161" s="2"/>
      <c r="K161" s="2"/>
      <c r="L161" s="2"/>
      <c r="M161" s="2"/>
      <c r="N161" s="2"/>
      <c r="O161" s="2"/>
      <c r="P161" s="2"/>
      <c r="Q161" s="2"/>
      <c r="R161" s="2"/>
      <c r="S161" s="2"/>
      <c r="T161" s="2"/>
      <c r="U161" s="2"/>
      <c r="V161" s="2"/>
      <c r="W161" s="2"/>
      <c r="X161" s="2"/>
      <c r="Y161" s="2"/>
      <c r="Z161" s="2"/>
    </row>
    <row r="162" spans="1:26" ht="36" x14ac:dyDescent="0.2">
      <c r="A162" s="282"/>
      <c r="B162" s="359" t="s">
        <v>516</v>
      </c>
      <c r="C162" s="359" t="s">
        <v>374</v>
      </c>
      <c r="D162" s="364">
        <v>295.64999999999998</v>
      </c>
      <c r="E162" s="365">
        <v>45326</v>
      </c>
      <c r="F162" s="359" t="s">
        <v>517</v>
      </c>
      <c r="G162" s="362">
        <v>202308765</v>
      </c>
      <c r="H162" s="359" t="s">
        <v>582</v>
      </c>
      <c r="I162" s="359" t="s">
        <v>579</v>
      </c>
      <c r="J162" s="2"/>
      <c r="K162" s="2"/>
      <c r="L162" s="2"/>
      <c r="M162" s="2"/>
      <c r="N162" s="2"/>
      <c r="O162" s="2"/>
      <c r="P162" s="2"/>
      <c r="Q162" s="2"/>
      <c r="R162" s="2"/>
      <c r="S162" s="2"/>
      <c r="T162" s="2"/>
      <c r="U162" s="2"/>
      <c r="V162" s="2"/>
      <c r="W162" s="2"/>
      <c r="X162" s="2"/>
      <c r="Y162" s="2"/>
      <c r="Z162" s="2"/>
    </row>
    <row r="163" spans="1:26" ht="36" x14ac:dyDescent="0.2">
      <c r="A163" s="282"/>
      <c r="B163" s="359" t="s">
        <v>516</v>
      </c>
      <c r="C163" s="359" t="s">
        <v>374</v>
      </c>
      <c r="D163" s="364">
        <v>295.64999999999998</v>
      </c>
      <c r="E163" s="365">
        <v>45326</v>
      </c>
      <c r="F163" s="359" t="s">
        <v>517</v>
      </c>
      <c r="G163" s="362">
        <v>202308765</v>
      </c>
      <c r="H163" s="359" t="s">
        <v>582</v>
      </c>
      <c r="I163" s="359" t="s">
        <v>579</v>
      </c>
      <c r="J163" s="2"/>
      <c r="K163" s="2"/>
      <c r="L163" s="2"/>
      <c r="M163" s="2"/>
      <c r="N163" s="2"/>
      <c r="O163" s="2"/>
      <c r="P163" s="2"/>
      <c r="Q163" s="2"/>
      <c r="R163" s="2"/>
      <c r="S163" s="2"/>
      <c r="T163" s="2"/>
      <c r="U163" s="2"/>
      <c r="V163" s="2"/>
      <c r="W163" s="2"/>
      <c r="X163" s="2"/>
      <c r="Y163" s="2"/>
      <c r="Z163" s="2"/>
    </row>
    <row r="164" spans="1:26" ht="36" x14ac:dyDescent="0.2">
      <c r="A164" s="282"/>
      <c r="B164" s="359" t="s">
        <v>516</v>
      </c>
      <c r="C164" s="359" t="s">
        <v>374</v>
      </c>
      <c r="D164" s="364">
        <v>295.64999999999998</v>
      </c>
      <c r="E164" s="365">
        <v>45326</v>
      </c>
      <c r="F164" s="359" t="s">
        <v>517</v>
      </c>
      <c r="G164" s="362">
        <v>202308765</v>
      </c>
      <c r="H164" s="359" t="s">
        <v>582</v>
      </c>
      <c r="I164" s="359" t="s">
        <v>579</v>
      </c>
      <c r="J164" s="2"/>
      <c r="K164" s="2"/>
      <c r="L164" s="2"/>
      <c r="M164" s="2"/>
      <c r="N164" s="2"/>
      <c r="O164" s="2"/>
      <c r="P164" s="2"/>
      <c r="Q164" s="2"/>
      <c r="R164" s="2"/>
      <c r="S164" s="2"/>
      <c r="T164" s="2"/>
      <c r="U164" s="2"/>
      <c r="V164" s="2"/>
      <c r="W164" s="2"/>
      <c r="X164" s="2"/>
      <c r="Y164" s="2"/>
      <c r="Z164" s="2"/>
    </row>
    <row r="165" spans="1:26" ht="36" x14ac:dyDescent="0.2">
      <c r="A165" s="282"/>
      <c r="B165" s="359" t="s">
        <v>516</v>
      </c>
      <c r="C165" s="359" t="s">
        <v>374</v>
      </c>
      <c r="D165" s="364">
        <v>295.64999999999998</v>
      </c>
      <c r="E165" s="365">
        <v>45326</v>
      </c>
      <c r="F165" s="359" t="s">
        <v>517</v>
      </c>
      <c r="G165" s="362">
        <v>202308765</v>
      </c>
      <c r="H165" s="359" t="s">
        <v>582</v>
      </c>
      <c r="I165" s="359" t="s">
        <v>579</v>
      </c>
      <c r="J165" s="2"/>
      <c r="K165" s="2"/>
      <c r="L165" s="2"/>
      <c r="M165" s="2"/>
      <c r="N165" s="2"/>
      <c r="O165" s="2"/>
      <c r="P165" s="2"/>
      <c r="Q165" s="2"/>
      <c r="R165" s="2"/>
      <c r="S165" s="2"/>
      <c r="T165" s="2"/>
      <c r="U165" s="2"/>
      <c r="V165" s="2"/>
      <c r="W165" s="2"/>
      <c r="X165" s="2"/>
      <c r="Y165" s="2"/>
      <c r="Z165" s="2"/>
    </row>
    <row r="166" spans="1:26" ht="24" x14ac:dyDescent="0.2">
      <c r="A166" s="282"/>
      <c r="B166" s="359" t="s">
        <v>585</v>
      </c>
      <c r="C166" s="359" t="s">
        <v>374</v>
      </c>
      <c r="D166" s="364">
        <v>-4.45</v>
      </c>
      <c r="E166" s="365">
        <v>45326</v>
      </c>
      <c r="F166" s="359" t="s">
        <v>517</v>
      </c>
      <c r="G166" s="362">
        <v>202308765</v>
      </c>
      <c r="H166" s="359" t="s">
        <v>582</v>
      </c>
      <c r="I166" s="359" t="s">
        <v>489</v>
      </c>
      <c r="J166" s="2"/>
      <c r="K166" s="2"/>
      <c r="L166" s="2"/>
      <c r="M166" s="2"/>
      <c r="N166" s="2"/>
      <c r="O166" s="2"/>
      <c r="P166" s="2"/>
      <c r="Q166" s="2"/>
      <c r="R166" s="2"/>
      <c r="S166" s="2"/>
      <c r="T166" s="2"/>
      <c r="U166" s="2"/>
      <c r="V166" s="2"/>
      <c r="W166" s="2"/>
      <c r="X166" s="2"/>
      <c r="Y166" s="2"/>
      <c r="Z166" s="2"/>
    </row>
    <row r="167" spans="1:26" ht="24" x14ac:dyDescent="0.2">
      <c r="A167" s="282"/>
      <c r="B167" s="359" t="s">
        <v>586</v>
      </c>
      <c r="C167" s="359" t="s">
        <v>374</v>
      </c>
      <c r="D167" s="364">
        <v>7.99</v>
      </c>
      <c r="E167" s="365">
        <v>45326</v>
      </c>
      <c r="F167" s="359" t="s">
        <v>517</v>
      </c>
      <c r="G167" s="362">
        <v>202308765</v>
      </c>
      <c r="H167" s="359" t="s">
        <v>582</v>
      </c>
      <c r="I167" s="359" t="s">
        <v>489</v>
      </c>
      <c r="J167" s="2"/>
      <c r="K167" s="2"/>
      <c r="L167" s="2"/>
      <c r="M167" s="2"/>
      <c r="N167" s="2"/>
      <c r="O167" s="2"/>
      <c r="P167" s="2"/>
      <c r="Q167" s="2"/>
      <c r="R167" s="2"/>
      <c r="S167" s="2"/>
      <c r="T167" s="2"/>
      <c r="U167" s="2"/>
      <c r="V167" s="2"/>
      <c r="W167" s="2"/>
      <c r="X167" s="2"/>
      <c r="Y167" s="2"/>
      <c r="Z167" s="2"/>
    </row>
    <row r="168" spans="1:26" ht="60" x14ac:dyDescent="0.2">
      <c r="A168" s="282"/>
      <c r="B168" s="359" t="s">
        <v>587</v>
      </c>
      <c r="C168" s="359" t="s">
        <v>392</v>
      </c>
      <c r="D168" s="364">
        <v>2255.06</v>
      </c>
      <c r="E168" s="365">
        <v>45330</v>
      </c>
      <c r="F168" s="359" t="s">
        <v>494</v>
      </c>
      <c r="G168" s="362">
        <v>343938</v>
      </c>
      <c r="H168" s="359" t="s">
        <v>482</v>
      </c>
      <c r="I168" s="359" t="s">
        <v>588</v>
      </c>
      <c r="J168" s="2"/>
      <c r="K168" s="2"/>
      <c r="L168" s="2"/>
      <c r="M168" s="2"/>
      <c r="N168" s="2"/>
      <c r="O168" s="2"/>
      <c r="P168" s="2"/>
      <c r="Q168" s="2"/>
      <c r="R168" s="2"/>
      <c r="S168" s="2"/>
      <c r="T168" s="2"/>
      <c r="U168" s="2"/>
      <c r="V168" s="2"/>
      <c r="W168" s="2"/>
      <c r="X168" s="2"/>
      <c r="Y168" s="2"/>
      <c r="Z168" s="2"/>
    </row>
    <row r="169" spans="1:26" ht="60" x14ac:dyDescent="0.2">
      <c r="A169" s="282"/>
      <c r="B169" s="359" t="s">
        <v>587</v>
      </c>
      <c r="C169" s="359" t="s">
        <v>392</v>
      </c>
      <c r="D169" s="364">
        <v>2255.06</v>
      </c>
      <c r="E169" s="365">
        <v>45330</v>
      </c>
      <c r="F169" s="359" t="s">
        <v>494</v>
      </c>
      <c r="G169" s="362">
        <v>343938</v>
      </c>
      <c r="H169" s="359" t="s">
        <v>482</v>
      </c>
      <c r="I169" s="359" t="s">
        <v>589</v>
      </c>
      <c r="J169" s="2"/>
      <c r="K169" s="2"/>
      <c r="L169" s="2"/>
      <c r="M169" s="2"/>
      <c r="N169" s="2"/>
      <c r="O169" s="2"/>
      <c r="P169" s="2"/>
      <c r="Q169" s="2"/>
      <c r="R169" s="2"/>
      <c r="S169" s="2"/>
      <c r="T169" s="2"/>
      <c r="U169" s="2"/>
      <c r="V169" s="2"/>
      <c r="W169" s="2"/>
      <c r="X169" s="2"/>
      <c r="Y169" s="2"/>
      <c r="Z169" s="2"/>
    </row>
    <row r="170" spans="1:26" x14ac:dyDescent="0.2">
      <c r="A170" s="282"/>
      <c r="B170" s="359" t="s">
        <v>590</v>
      </c>
      <c r="C170" s="359" t="s">
        <v>392</v>
      </c>
      <c r="D170" s="364">
        <v>85.18</v>
      </c>
      <c r="E170" s="365">
        <v>45330</v>
      </c>
      <c r="F170" s="359" t="s">
        <v>494</v>
      </c>
      <c r="G170" s="362">
        <v>343938</v>
      </c>
      <c r="H170" s="359" t="s">
        <v>482</v>
      </c>
      <c r="I170" s="359" t="s">
        <v>489</v>
      </c>
      <c r="J170" s="2"/>
      <c r="K170" s="2"/>
      <c r="L170" s="2"/>
      <c r="M170" s="2"/>
      <c r="N170" s="2"/>
      <c r="O170" s="2"/>
      <c r="P170" s="2"/>
      <c r="Q170" s="2"/>
      <c r="R170" s="2"/>
      <c r="S170" s="2"/>
      <c r="T170" s="2"/>
      <c r="U170" s="2"/>
      <c r="V170" s="2"/>
      <c r="W170" s="2"/>
      <c r="X170" s="2"/>
      <c r="Y170" s="2"/>
      <c r="Z170" s="2"/>
    </row>
    <row r="171" spans="1:26" ht="60" x14ac:dyDescent="0.2">
      <c r="A171" s="282"/>
      <c r="B171" s="359" t="s">
        <v>591</v>
      </c>
      <c r="C171" s="359" t="s">
        <v>392</v>
      </c>
      <c r="D171" s="364">
        <v>1999.75</v>
      </c>
      <c r="E171" s="365">
        <v>45330</v>
      </c>
      <c r="F171" s="359" t="s">
        <v>494</v>
      </c>
      <c r="G171" s="362">
        <v>886796</v>
      </c>
      <c r="H171" s="359" t="s">
        <v>482</v>
      </c>
      <c r="I171" s="359" t="s">
        <v>592</v>
      </c>
      <c r="J171" s="2"/>
      <c r="K171" s="2"/>
      <c r="L171" s="2"/>
      <c r="M171" s="2"/>
      <c r="N171" s="2"/>
      <c r="O171" s="2"/>
      <c r="P171" s="2"/>
      <c r="Q171" s="2"/>
      <c r="R171" s="2"/>
      <c r="S171" s="2"/>
      <c r="T171" s="2"/>
      <c r="U171" s="2"/>
      <c r="V171" s="2"/>
      <c r="W171" s="2"/>
      <c r="X171" s="2"/>
      <c r="Y171" s="2"/>
      <c r="Z171" s="2"/>
    </row>
    <row r="172" spans="1:26" ht="36" x14ac:dyDescent="0.2">
      <c r="A172" s="282"/>
      <c r="B172" s="359" t="s">
        <v>593</v>
      </c>
      <c r="C172" s="359" t="s">
        <v>392</v>
      </c>
      <c r="D172" s="364">
        <v>588.04999999999995</v>
      </c>
      <c r="E172" s="365">
        <v>45330</v>
      </c>
      <c r="F172" s="359" t="s">
        <v>494</v>
      </c>
      <c r="G172" s="362">
        <v>886796</v>
      </c>
      <c r="H172" s="359" t="s">
        <v>482</v>
      </c>
      <c r="I172" s="359" t="s">
        <v>594</v>
      </c>
      <c r="J172" s="2"/>
      <c r="K172" s="2"/>
      <c r="L172" s="2"/>
      <c r="M172" s="2"/>
      <c r="N172" s="2"/>
      <c r="O172" s="2"/>
      <c r="P172" s="2"/>
      <c r="Q172" s="2"/>
      <c r="R172" s="2"/>
      <c r="S172" s="2"/>
      <c r="T172" s="2"/>
      <c r="U172" s="2"/>
      <c r="V172" s="2"/>
      <c r="W172" s="2"/>
      <c r="X172" s="2"/>
      <c r="Y172" s="2"/>
      <c r="Z172" s="2"/>
    </row>
    <row r="173" spans="1:26" x14ac:dyDescent="0.2">
      <c r="A173" s="282"/>
      <c r="B173" s="359" t="s">
        <v>595</v>
      </c>
      <c r="C173" s="359" t="s">
        <v>392</v>
      </c>
      <c r="D173" s="364">
        <v>59.8</v>
      </c>
      <c r="E173" s="365">
        <v>45330</v>
      </c>
      <c r="F173" s="359" t="s">
        <v>494</v>
      </c>
      <c r="G173" s="362">
        <v>886796</v>
      </c>
      <c r="H173" s="359" t="s">
        <v>482</v>
      </c>
      <c r="I173" s="359" t="s">
        <v>489</v>
      </c>
      <c r="J173" s="2"/>
      <c r="K173" s="2"/>
      <c r="L173" s="2"/>
      <c r="M173" s="2"/>
      <c r="N173" s="2"/>
      <c r="O173" s="2"/>
      <c r="P173" s="2"/>
      <c r="Q173" s="2"/>
      <c r="R173" s="2"/>
      <c r="S173" s="2"/>
      <c r="T173" s="2"/>
      <c r="U173" s="2"/>
      <c r="V173" s="2"/>
      <c r="W173" s="2"/>
      <c r="X173" s="2"/>
      <c r="Y173" s="2"/>
      <c r="Z173" s="2"/>
    </row>
    <row r="174" spans="1:26" ht="48" x14ac:dyDescent="0.2">
      <c r="A174" s="282"/>
      <c r="B174" s="359" t="s">
        <v>596</v>
      </c>
      <c r="C174" s="359" t="s">
        <v>370</v>
      </c>
      <c r="D174" s="364">
        <v>258.62</v>
      </c>
      <c r="E174" s="365">
        <v>45331</v>
      </c>
      <c r="F174" s="359" t="s">
        <v>597</v>
      </c>
      <c r="G174" s="362">
        <v>11448</v>
      </c>
      <c r="H174" s="359" t="s">
        <v>482</v>
      </c>
      <c r="I174" s="359" t="s">
        <v>598</v>
      </c>
      <c r="J174" s="2"/>
      <c r="K174" s="2"/>
      <c r="L174" s="2"/>
      <c r="M174" s="2"/>
      <c r="N174" s="2"/>
      <c r="O174" s="2"/>
      <c r="P174" s="2"/>
      <c r="Q174" s="2"/>
      <c r="R174" s="2"/>
      <c r="S174" s="2"/>
      <c r="T174" s="2"/>
      <c r="U174" s="2"/>
      <c r="V174" s="2"/>
      <c r="W174" s="2"/>
      <c r="X174" s="2"/>
      <c r="Y174" s="2"/>
      <c r="Z174" s="2"/>
    </row>
    <row r="175" spans="1:26" ht="60" x14ac:dyDescent="0.2">
      <c r="A175" s="282"/>
      <c r="B175" s="359" t="s">
        <v>599</v>
      </c>
      <c r="C175" s="359" t="s">
        <v>370</v>
      </c>
      <c r="D175" s="364">
        <v>864.37</v>
      </c>
      <c r="E175" s="365">
        <v>45331</v>
      </c>
      <c r="F175" s="359" t="s">
        <v>597</v>
      </c>
      <c r="G175" s="362">
        <v>11448</v>
      </c>
      <c r="H175" s="359" t="s">
        <v>482</v>
      </c>
      <c r="I175" s="359" t="s">
        <v>600</v>
      </c>
      <c r="J175" s="2"/>
      <c r="K175" s="2"/>
      <c r="L175" s="2"/>
      <c r="M175" s="2"/>
      <c r="N175" s="2"/>
      <c r="O175" s="2"/>
      <c r="P175" s="2"/>
      <c r="Q175" s="2"/>
      <c r="R175" s="2"/>
      <c r="S175" s="2"/>
      <c r="T175" s="2"/>
      <c r="U175" s="2"/>
      <c r="V175" s="2"/>
      <c r="W175" s="2"/>
      <c r="X175" s="2"/>
      <c r="Y175" s="2"/>
      <c r="Z175" s="2"/>
    </row>
    <row r="176" spans="1:26" ht="24" x14ac:dyDescent="0.2">
      <c r="A176" s="282"/>
      <c r="B176" s="359" t="s">
        <v>601</v>
      </c>
      <c r="C176" s="359" t="s">
        <v>370</v>
      </c>
      <c r="D176" s="364">
        <v>168.1</v>
      </c>
      <c r="E176" s="365">
        <v>45331</v>
      </c>
      <c r="F176" s="359" t="s">
        <v>597</v>
      </c>
      <c r="G176" s="362">
        <v>11448</v>
      </c>
      <c r="H176" s="359" t="s">
        <v>482</v>
      </c>
      <c r="I176" s="359" t="s">
        <v>489</v>
      </c>
      <c r="J176" s="2"/>
      <c r="K176" s="2"/>
      <c r="L176" s="2"/>
      <c r="M176" s="2"/>
      <c r="N176" s="2"/>
      <c r="O176" s="2"/>
      <c r="P176" s="2"/>
      <c r="Q176" s="2"/>
      <c r="R176" s="2"/>
      <c r="S176" s="2"/>
      <c r="T176" s="2"/>
      <c r="U176" s="2"/>
      <c r="V176" s="2"/>
      <c r="W176" s="2"/>
      <c r="X176" s="2"/>
      <c r="Y176" s="2"/>
      <c r="Z176" s="2"/>
    </row>
    <row r="177" spans="1:26" ht="72" x14ac:dyDescent="0.2">
      <c r="A177" s="282"/>
      <c r="B177" s="359" t="s">
        <v>602</v>
      </c>
      <c r="C177" s="359" t="s">
        <v>370</v>
      </c>
      <c r="D177" s="364">
        <v>2406.6</v>
      </c>
      <c r="E177" s="365">
        <v>45338</v>
      </c>
      <c r="F177" s="359" t="s">
        <v>603</v>
      </c>
      <c r="G177" s="362">
        <v>442</v>
      </c>
      <c r="H177" s="359" t="s">
        <v>482</v>
      </c>
      <c r="I177" s="359" t="s">
        <v>604</v>
      </c>
      <c r="J177" s="2"/>
      <c r="K177" s="2"/>
      <c r="L177" s="2"/>
      <c r="M177" s="2"/>
      <c r="N177" s="2"/>
      <c r="O177" s="2"/>
      <c r="P177" s="2"/>
      <c r="Q177" s="2"/>
      <c r="R177" s="2"/>
      <c r="S177" s="2"/>
      <c r="T177" s="2"/>
      <c r="U177" s="2"/>
      <c r="V177" s="2"/>
      <c r="W177" s="2"/>
      <c r="X177" s="2"/>
      <c r="Y177" s="2"/>
      <c r="Z177" s="2"/>
    </row>
    <row r="178" spans="1:26" ht="60" x14ac:dyDescent="0.2">
      <c r="A178" s="282"/>
      <c r="B178" s="359" t="s">
        <v>602</v>
      </c>
      <c r="C178" s="359" t="s">
        <v>370</v>
      </c>
      <c r="D178" s="364">
        <v>2406.6</v>
      </c>
      <c r="E178" s="365">
        <v>45338</v>
      </c>
      <c r="F178" s="359" t="s">
        <v>603</v>
      </c>
      <c r="G178" s="362">
        <v>442</v>
      </c>
      <c r="H178" s="359" t="s">
        <v>482</v>
      </c>
      <c r="I178" s="359" t="s">
        <v>605</v>
      </c>
      <c r="J178" s="2"/>
      <c r="K178" s="2"/>
      <c r="L178" s="2"/>
      <c r="M178" s="2"/>
      <c r="N178" s="2"/>
      <c r="O178" s="2"/>
      <c r="P178" s="2"/>
      <c r="Q178" s="2"/>
      <c r="R178" s="2"/>
      <c r="S178" s="2"/>
      <c r="T178" s="2"/>
      <c r="U178" s="2"/>
      <c r="V178" s="2"/>
      <c r="W178" s="2"/>
      <c r="X178" s="2"/>
      <c r="Y178" s="2"/>
      <c r="Z178" s="2"/>
    </row>
    <row r="179" spans="1:26" ht="72" x14ac:dyDescent="0.2">
      <c r="A179" s="282"/>
      <c r="B179" s="359" t="s">
        <v>602</v>
      </c>
      <c r="C179" s="359" t="s">
        <v>370</v>
      </c>
      <c r="D179" s="364">
        <v>2406.6</v>
      </c>
      <c r="E179" s="365">
        <v>45338</v>
      </c>
      <c r="F179" s="359" t="s">
        <v>603</v>
      </c>
      <c r="G179" s="362">
        <v>442</v>
      </c>
      <c r="H179" s="359" t="s">
        <v>482</v>
      </c>
      <c r="I179" s="359" t="s">
        <v>606</v>
      </c>
      <c r="J179" s="2"/>
      <c r="K179" s="2"/>
      <c r="L179" s="2"/>
      <c r="M179" s="2"/>
      <c r="N179" s="2"/>
      <c r="O179" s="2"/>
      <c r="P179" s="2"/>
      <c r="Q179" s="2"/>
      <c r="R179" s="2"/>
      <c r="S179" s="2"/>
      <c r="T179" s="2"/>
      <c r="U179" s="2"/>
      <c r="V179" s="2"/>
      <c r="W179" s="2"/>
      <c r="X179" s="2"/>
      <c r="Y179" s="2"/>
      <c r="Z179" s="2"/>
    </row>
    <row r="180" spans="1:26" ht="72" x14ac:dyDescent="0.2">
      <c r="A180" s="282"/>
      <c r="B180" s="359" t="s">
        <v>602</v>
      </c>
      <c r="C180" s="359" t="s">
        <v>370</v>
      </c>
      <c r="D180" s="364">
        <v>2406.6</v>
      </c>
      <c r="E180" s="365">
        <v>45338</v>
      </c>
      <c r="F180" s="359" t="s">
        <v>603</v>
      </c>
      <c r="G180" s="362">
        <v>442</v>
      </c>
      <c r="H180" s="359" t="s">
        <v>482</v>
      </c>
      <c r="I180" s="359" t="s">
        <v>607</v>
      </c>
      <c r="J180" s="2"/>
      <c r="K180" s="2"/>
      <c r="L180" s="2"/>
      <c r="M180" s="2"/>
      <c r="N180" s="2"/>
      <c r="O180" s="2"/>
      <c r="P180" s="2"/>
      <c r="Q180" s="2"/>
      <c r="R180" s="2"/>
      <c r="S180" s="2"/>
      <c r="T180" s="2"/>
      <c r="U180" s="2"/>
      <c r="V180" s="2"/>
      <c r="W180" s="2"/>
      <c r="X180" s="2"/>
      <c r="Y180" s="2"/>
      <c r="Z180" s="2"/>
    </row>
    <row r="181" spans="1:26" ht="72" x14ac:dyDescent="0.2">
      <c r="A181" s="282"/>
      <c r="B181" s="359" t="s">
        <v>602</v>
      </c>
      <c r="C181" s="359" t="s">
        <v>370</v>
      </c>
      <c r="D181" s="364">
        <v>2406.6</v>
      </c>
      <c r="E181" s="365">
        <v>45338</v>
      </c>
      <c r="F181" s="359" t="s">
        <v>603</v>
      </c>
      <c r="G181" s="362">
        <v>442</v>
      </c>
      <c r="H181" s="359" t="s">
        <v>482</v>
      </c>
      <c r="I181" s="359" t="s">
        <v>608</v>
      </c>
      <c r="J181" s="2"/>
      <c r="K181" s="2"/>
      <c r="L181" s="2"/>
      <c r="M181" s="2"/>
      <c r="N181" s="2"/>
      <c r="O181" s="2"/>
      <c r="P181" s="2"/>
      <c r="Q181" s="2"/>
      <c r="R181" s="2"/>
      <c r="S181" s="2"/>
      <c r="T181" s="2"/>
      <c r="U181" s="2"/>
      <c r="V181" s="2"/>
      <c r="W181" s="2"/>
      <c r="X181" s="2"/>
      <c r="Y181" s="2"/>
      <c r="Z181" s="2"/>
    </row>
    <row r="182" spans="1:26" ht="72" x14ac:dyDescent="0.2">
      <c r="A182" s="282"/>
      <c r="B182" s="359" t="s">
        <v>602</v>
      </c>
      <c r="C182" s="359" t="s">
        <v>370</v>
      </c>
      <c r="D182" s="364">
        <v>2406.6</v>
      </c>
      <c r="E182" s="365">
        <v>45338</v>
      </c>
      <c r="F182" s="359" t="s">
        <v>603</v>
      </c>
      <c r="G182" s="362">
        <v>442</v>
      </c>
      <c r="H182" s="359" t="s">
        <v>482</v>
      </c>
      <c r="I182" s="359" t="s">
        <v>609</v>
      </c>
      <c r="J182" s="2"/>
      <c r="K182" s="2"/>
      <c r="L182" s="2"/>
      <c r="M182" s="2"/>
      <c r="N182" s="2"/>
      <c r="O182" s="2"/>
      <c r="P182" s="2"/>
      <c r="Q182" s="2"/>
      <c r="R182" s="2"/>
      <c r="S182" s="2"/>
      <c r="T182" s="2"/>
      <c r="U182" s="2"/>
      <c r="V182" s="2"/>
      <c r="W182" s="2"/>
      <c r="X182" s="2"/>
      <c r="Y182" s="2"/>
      <c r="Z182" s="2"/>
    </row>
    <row r="183" spans="1:26" ht="72" x14ac:dyDescent="0.2">
      <c r="A183" s="282"/>
      <c r="B183" s="359" t="s">
        <v>602</v>
      </c>
      <c r="C183" s="359" t="s">
        <v>370</v>
      </c>
      <c r="D183" s="364">
        <v>2406.6</v>
      </c>
      <c r="E183" s="365">
        <v>45338</v>
      </c>
      <c r="F183" s="359" t="s">
        <v>603</v>
      </c>
      <c r="G183" s="362">
        <v>442</v>
      </c>
      <c r="H183" s="359" t="s">
        <v>482</v>
      </c>
      <c r="I183" s="359" t="s">
        <v>610</v>
      </c>
      <c r="J183" s="2"/>
      <c r="K183" s="2"/>
      <c r="L183" s="2"/>
      <c r="M183" s="2"/>
      <c r="N183" s="2"/>
      <c r="O183" s="2"/>
      <c r="P183" s="2"/>
      <c r="Q183" s="2"/>
      <c r="R183" s="2"/>
      <c r="S183" s="2"/>
      <c r="T183" s="2"/>
      <c r="U183" s="2"/>
      <c r="V183" s="2"/>
      <c r="W183" s="2"/>
      <c r="X183" s="2"/>
      <c r="Y183" s="2"/>
      <c r="Z183" s="2"/>
    </row>
    <row r="184" spans="1:26" ht="72" x14ac:dyDescent="0.2">
      <c r="A184" s="282"/>
      <c r="B184" s="359" t="s">
        <v>602</v>
      </c>
      <c r="C184" s="359" t="s">
        <v>370</v>
      </c>
      <c r="D184" s="364">
        <v>2406.6</v>
      </c>
      <c r="E184" s="365">
        <v>45338</v>
      </c>
      <c r="F184" s="359" t="s">
        <v>603</v>
      </c>
      <c r="G184" s="362">
        <v>442</v>
      </c>
      <c r="H184" s="359" t="s">
        <v>482</v>
      </c>
      <c r="I184" s="359" t="s">
        <v>611</v>
      </c>
      <c r="J184" s="2"/>
      <c r="K184" s="2"/>
      <c r="L184" s="2"/>
      <c r="M184" s="2"/>
      <c r="N184" s="2"/>
      <c r="O184" s="2"/>
      <c r="P184" s="2"/>
      <c r="Q184" s="2"/>
      <c r="R184" s="2"/>
      <c r="S184" s="2"/>
      <c r="T184" s="2"/>
      <c r="U184" s="2"/>
      <c r="V184" s="2"/>
      <c r="W184" s="2"/>
      <c r="X184" s="2"/>
      <c r="Y184" s="2"/>
      <c r="Z184" s="2"/>
    </row>
    <row r="185" spans="1:26" ht="72" x14ac:dyDescent="0.2">
      <c r="A185" s="282"/>
      <c r="B185" s="359" t="s">
        <v>602</v>
      </c>
      <c r="C185" s="359" t="s">
        <v>370</v>
      </c>
      <c r="D185" s="364">
        <v>2406.6</v>
      </c>
      <c r="E185" s="365">
        <v>45338</v>
      </c>
      <c r="F185" s="359" t="s">
        <v>603</v>
      </c>
      <c r="G185" s="362">
        <v>442</v>
      </c>
      <c r="H185" s="359" t="s">
        <v>482</v>
      </c>
      <c r="I185" s="359" t="s">
        <v>611</v>
      </c>
      <c r="J185" s="2"/>
      <c r="K185" s="2"/>
      <c r="L185" s="2"/>
      <c r="M185" s="2"/>
      <c r="N185" s="2"/>
      <c r="O185" s="2"/>
      <c r="P185" s="2"/>
      <c r="Q185" s="2"/>
      <c r="R185" s="2"/>
      <c r="S185" s="2"/>
      <c r="T185" s="2"/>
      <c r="U185" s="2"/>
      <c r="V185" s="2"/>
      <c r="W185" s="2"/>
      <c r="X185" s="2"/>
      <c r="Y185" s="2"/>
      <c r="Z185" s="2"/>
    </row>
    <row r="186" spans="1:26" ht="72" x14ac:dyDescent="0.2">
      <c r="A186" s="282"/>
      <c r="B186" s="359" t="s">
        <v>602</v>
      </c>
      <c r="C186" s="359" t="s">
        <v>370</v>
      </c>
      <c r="D186" s="364">
        <v>2406.6</v>
      </c>
      <c r="E186" s="365">
        <v>45338</v>
      </c>
      <c r="F186" s="359" t="s">
        <v>603</v>
      </c>
      <c r="G186" s="362">
        <v>442</v>
      </c>
      <c r="H186" s="359" t="s">
        <v>482</v>
      </c>
      <c r="I186" s="359" t="s">
        <v>612</v>
      </c>
      <c r="J186" s="2"/>
      <c r="K186" s="2"/>
      <c r="L186" s="2"/>
      <c r="M186" s="2"/>
      <c r="N186" s="2"/>
      <c r="O186" s="2"/>
      <c r="P186" s="2"/>
      <c r="Q186" s="2"/>
      <c r="R186" s="2"/>
      <c r="S186" s="2"/>
      <c r="T186" s="2"/>
      <c r="U186" s="2"/>
      <c r="V186" s="2"/>
      <c r="W186" s="2"/>
      <c r="X186" s="2"/>
      <c r="Y186" s="2"/>
      <c r="Z186" s="2"/>
    </row>
    <row r="187" spans="1:26" ht="72" x14ac:dyDescent="0.2">
      <c r="A187" s="282"/>
      <c r="B187" s="359" t="s">
        <v>602</v>
      </c>
      <c r="C187" s="359" t="s">
        <v>370</v>
      </c>
      <c r="D187" s="364">
        <v>2406.6</v>
      </c>
      <c r="E187" s="365">
        <v>45338</v>
      </c>
      <c r="F187" s="359" t="s">
        <v>603</v>
      </c>
      <c r="G187" s="362">
        <v>442</v>
      </c>
      <c r="H187" s="359" t="s">
        <v>482</v>
      </c>
      <c r="I187" s="363" t="s">
        <v>611</v>
      </c>
      <c r="J187" s="2"/>
      <c r="K187" s="2"/>
      <c r="L187" s="2"/>
      <c r="M187" s="2"/>
      <c r="N187" s="2"/>
      <c r="O187" s="2"/>
      <c r="P187" s="2"/>
      <c r="Q187" s="2"/>
      <c r="R187" s="2"/>
      <c r="S187" s="2"/>
      <c r="T187" s="2"/>
      <c r="U187" s="2"/>
      <c r="V187" s="2"/>
      <c r="W187" s="2"/>
      <c r="X187" s="2"/>
      <c r="Y187" s="2"/>
      <c r="Z187" s="2"/>
    </row>
    <row r="188" spans="1:26" ht="72" x14ac:dyDescent="0.2">
      <c r="A188" s="282"/>
      <c r="B188" s="359" t="s">
        <v>613</v>
      </c>
      <c r="C188" s="359" t="s">
        <v>370</v>
      </c>
      <c r="D188" s="364">
        <v>2801.2</v>
      </c>
      <c r="E188" s="365">
        <v>45338</v>
      </c>
      <c r="F188" s="359" t="s">
        <v>603</v>
      </c>
      <c r="G188" s="362">
        <v>442</v>
      </c>
      <c r="H188" s="359" t="s">
        <v>482</v>
      </c>
      <c r="I188" s="359" t="s">
        <v>614</v>
      </c>
      <c r="J188" s="2"/>
      <c r="K188" s="2"/>
      <c r="L188" s="2"/>
      <c r="M188" s="2"/>
      <c r="N188" s="2"/>
      <c r="O188" s="2"/>
      <c r="P188" s="2"/>
      <c r="Q188" s="2"/>
      <c r="R188" s="2"/>
      <c r="S188" s="2"/>
      <c r="T188" s="2"/>
      <c r="U188" s="2"/>
      <c r="V188" s="2"/>
      <c r="W188" s="2"/>
      <c r="X188" s="2"/>
      <c r="Y188" s="2"/>
      <c r="Z188" s="2"/>
    </row>
    <row r="189" spans="1:26" ht="72" x14ac:dyDescent="0.2">
      <c r="A189" s="282"/>
      <c r="B189" s="359" t="s">
        <v>615</v>
      </c>
      <c r="C189" s="359" t="s">
        <v>370</v>
      </c>
      <c r="D189" s="364">
        <v>598.4</v>
      </c>
      <c r="E189" s="365">
        <v>45338</v>
      </c>
      <c r="F189" s="359" t="s">
        <v>603</v>
      </c>
      <c r="G189" s="362">
        <v>442</v>
      </c>
      <c r="H189" s="359" t="s">
        <v>482</v>
      </c>
      <c r="I189" s="359" t="s">
        <v>616</v>
      </c>
      <c r="J189" s="2"/>
      <c r="K189" s="2"/>
      <c r="L189" s="2"/>
      <c r="M189" s="2"/>
      <c r="N189" s="2"/>
      <c r="O189" s="2"/>
      <c r="P189" s="2"/>
      <c r="Q189" s="2"/>
      <c r="R189" s="2"/>
      <c r="S189" s="2"/>
      <c r="T189" s="2"/>
      <c r="U189" s="2"/>
      <c r="V189" s="2"/>
      <c r="W189" s="2"/>
      <c r="X189" s="2"/>
      <c r="Y189" s="2"/>
      <c r="Z189" s="2"/>
    </row>
    <row r="190" spans="1:26" ht="72" x14ac:dyDescent="0.2">
      <c r="A190" s="282"/>
      <c r="B190" s="359" t="s">
        <v>615</v>
      </c>
      <c r="C190" s="359" t="s">
        <v>370</v>
      </c>
      <c r="D190" s="364">
        <v>598.4</v>
      </c>
      <c r="E190" s="365">
        <v>45338</v>
      </c>
      <c r="F190" s="359" t="s">
        <v>603</v>
      </c>
      <c r="G190" s="362">
        <v>442</v>
      </c>
      <c r="H190" s="359" t="s">
        <v>482</v>
      </c>
      <c r="I190" s="363" t="s">
        <v>617</v>
      </c>
      <c r="J190" s="2"/>
      <c r="K190" s="2"/>
      <c r="L190" s="2"/>
      <c r="M190" s="2"/>
      <c r="N190" s="2"/>
      <c r="O190" s="2"/>
      <c r="P190" s="2"/>
      <c r="Q190" s="2"/>
      <c r="R190" s="2"/>
      <c r="S190" s="2"/>
      <c r="T190" s="2"/>
      <c r="U190" s="2"/>
      <c r="V190" s="2"/>
      <c r="W190" s="2"/>
      <c r="X190" s="2"/>
      <c r="Y190" s="2"/>
      <c r="Z190" s="2"/>
    </row>
    <row r="191" spans="1:26" ht="72" x14ac:dyDescent="0.2">
      <c r="A191" s="282"/>
      <c r="B191" s="359" t="s">
        <v>615</v>
      </c>
      <c r="C191" s="359" t="s">
        <v>370</v>
      </c>
      <c r="D191" s="364">
        <v>598.4</v>
      </c>
      <c r="E191" s="365">
        <v>45338</v>
      </c>
      <c r="F191" s="359" t="s">
        <v>603</v>
      </c>
      <c r="G191" s="362">
        <v>442</v>
      </c>
      <c r="H191" s="359" t="s">
        <v>482</v>
      </c>
      <c r="I191" s="359" t="s">
        <v>618</v>
      </c>
      <c r="J191" s="2"/>
      <c r="K191" s="2"/>
      <c r="L191" s="2"/>
      <c r="M191" s="2"/>
      <c r="N191" s="2"/>
      <c r="O191" s="2"/>
      <c r="P191" s="2"/>
      <c r="Q191" s="2"/>
      <c r="R191" s="2"/>
      <c r="S191" s="2"/>
      <c r="T191" s="2"/>
      <c r="U191" s="2"/>
      <c r="V191" s="2"/>
      <c r="W191" s="2"/>
      <c r="X191" s="2"/>
      <c r="Y191" s="2"/>
      <c r="Z191" s="2"/>
    </row>
    <row r="192" spans="1:26" ht="72" x14ac:dyDescent="0.2">
      <c r="A192" s="282"/>
      <c r="B192" s="359" t="s">
        <v>615</v>
      </c>
      <c r="C192" s="359" t="s">
        <v>370</v>
      </c>
      <c r="D192" s="364">
        <v>598.4</v>
      </c>
      <c r="E192" s="365">
        <v>45338</v>
      </c>
      <c r="F192" s="359" t="s">
        <v>603</v>
      </c>
      <c r="G192" s="362">
        <v>442</v>
      </c>
      <c r="H192" s="359" t="s">
        <v>482</v>
      </c>
      <c r="I192" s="359" t="s">
        <v>619</v>
      </c>
      <c r="J192" s="2"/>
      <c r="K192" s="2"/>
      <c r="L192" s="2"/>
      <c r="M192" s="2"/>
      <c r="N192" s="2"/>
      <c r="O192" s="2"/>
      <c r="P192" s="2"/>
      <c r="Q192" s="2"/>
      <c r="R192" s="2"/>
      <c r="S192" s="2"/>
      <c r="T192" s="2"/>
      <c r="U192" s="2"/>
      <c r="V192" s="2"/>
      <c r="W192" s="2"/>
      <c r="X192" s="2"/>
      <c r="Y192" s="2"/>
      <c r="Z192" s="2"/>
    </row>
    <row r="193" spans="1:26" ht="72" x14ac:dyDescent="0.2">
      <c r="A193" s="282"/>
      <c r="B193" s="359" t="s">
        <v>615</v>
      </c>
      <c r="C193" s="359" t="s">
        <v>370</v>
      </c>
      <c r="D193" s="364">
        <v>598.4</v>
      </c>
      <c r="E193" s="365">
        <v>45338</v>
      </c>
      <c r="F193" s="359" t="s">
        <v>603</v>
      </c>
      <c r="G193" s="362">
        <v>442</v>
      </c>
      <c r="H193" s="359" t="s">
        <v>482</v>
      </c>
      <c r="I193" s="359" t="s">
        <v>620</v>
      </c>
      <c r="J193" s="2"/>
      <c r="K193" s="2"/>
      <c r="L193" s="2"/>
      <c r="M193" s="2"/>
      <c r="N193" s="2"/>
      <c r="O193" s="2"/>
      <c r="P193" s="2"/>
      <c r="Q193" s="2"/>
      <c r="R193" s="2"/>
      <c r="S193" s="2"/>
      <c r="T193" s="2"/>
      <c r="U193" s="2"/>
      <c r="V193" s="2"/>
      <c r="W193" s="2"/>
      <c r="X193" s="2"/>
      <c r="Y193" s="2"/>
      <c r="Z193" s="2"/>
    </row>
    <row r="194" spans="1:26" ht="72" x14ac:dyDescent="0.2">
      <c r="A194" s="282"/>
      <c r="B194" s="359" t="s">
        <v>615</v>
      </c>
      <c r="C194" s="359" t="s">
        <v>370</v>
      </c>
      <c r="D194" s="364">
        <v>598.4</v>
      </c>
      <c r="E194" s="365">
        <v>45338</v>
      </c>
      <c r="F194" s="359" t="s">
        <v>603</v>
      </c>
      <c r="G194" s="362">
        <v>442</v>
      </c>
      <c r="H194" s="359" t="s">
        <v>482</v>
      </c>
      <c r="I194" s="359" t="s">
        <v>621</v>
      </c>
      <c r="J194" s="2"/>
      <c r="K194" s="2"/>
      <c r="L194" s="2"/>
      <c r="M194" s="2"/>
      <c r="N194" s="2"/>
      <c r="O194" s="2"/>
      <c r="P194" s="2"/>
      <c r="Q194" s="2"/>
      <c r="R194" s="2"/>
      <c r="S194" s="2"/>
      <c r="T194" s="2"/>
      <c r="U194" s="2"/>
      <c r="V194" s="2"/>
      <c r="W194" s="2"/>
      <c r="X194" s="2"/>
      <c r="Y194" s="2"/>
      <c r="Z194" s="2"/>
    </row>
    <row r="195" spans="1:26" ht="72" x14ac:dyDescent="0.2">
      <c r="A195" s="282"/>
      <c r="B195" s="359" t="s">
        <v>615</v>
      </c>
      <c r="C195" s="359" t="s">
        <v>370</v>
      </c>
      <c r="D195" s="364">
        <v>598.4</v>
      </c>
      <c r="E195" s="365">
        <v>45338</v>
      </c>
      <c r="F195" s="359" t="s">
        <v>603</v>
      </c>
      <c r="G195" s="362">
        <v>442</v>
      </c>
      <c r="H195" s="359" t="s">
        <v>482</v>
      </c>
      <c r="I195" s="359" t="s">
        <v>622</v>
      </c>
      <c r="J195" s="2"/>
      <c r="K195" s="2"/>
      <c r="L195" s="2"/>
      <c r="M195" s="2"/>
      <c r="N195" s="2"/>
      <c r="O195" s="2"/>
      <c r="P195" s="2"/>
      <c r="Q195" s="2"/>
      <c r="R195" s="2"/>
      <c r="S195" s="2"/>
      <c r="T195" s="2"/>
      <c r="U195" s="2"/>
      <c r="V195" s="2"/>
      <c r="W195" s="2"/>
      <c r="X195" s="2"/>
      <c r="Y195" s="2"/>
      <c r="Z195" s="2"/>
    </row>
    <row r="196" spans="1:26" ht="72" x14ac:dyDescent="0.2">
      <c r="A196" s="282"/>
      <c r="B196" s="359" t="s">
        <v>615</v>
      </c>
      <c r="C196" s="359" t="s">
        <v>370</v>
      </c>
      <c r="D196" s="364">
        <v>598.4</v>
      </c>
      <c r="E196" s="365">
        <v>45338</v>
      </c>
      <c r="F196" s="359" t="s">
        <v>603</v>
      </c>
      <c r="G196" s="362">
        <v>442</v>
      </c>
      <c r="H196" s="359" t="s">
        <v>482</v>
      </c>
      <c r="I196" s="359" t="s">
        <v>623</v>
      </c>
      <c r="J196" s="2"/>
      <c r="K196" s="2"/>
      <c r="L196" s="2"/>
      <c r="M196" s="2"/>
      <c r="N196" s="2"/>
      <c r="O196" s="2"/>
      <c r="P196" s="2"/>
      <c r="Q196" s="2"/>
      <c r="R196" s="2"/>
      <c r="S196" s="2"/>
      <c r="T196" s="2"/>
      <c r="U196" s="2"/>
      <c r="V196" s="2"/>
      <c r="W196" s="2"/>
      <c r="X196" s="2"/>
      <c r="Y196" s="2"/>
      <c r="Z196" s="2"/>
    </row>
    <row r="197" spans="1:26" ht="72" x14ac:dyDescent="0.2">
      <c r="A197" s="282"/>
      <c r="B197" s="359" t="s">
        <v>615</v>
      </c>
      <c r="C197" s="359" t="s">
        <v>370</v>
      </c>
      <c r="D197" s="364">
        <v>598.4</v>
      </c>
      <c r="E197" s="365">
        <v>45338</v>
      </c>
      <c r="F197" s="359" t="s">
        <v>603</v>
      </c>
      <c r="G197" s="362">
        <v>442</v>
      </c>
      <c r="H197" s="359" t="s">
        <v>482</v>
      </c>
      <c r="I197" s="359" t="s">
        <v>624</v>
      </c>
      <c r="J197" s="2"/>
      <c r="K197" s="2"/>
      <c r="L197" s="2"/>
      <c r="M197" s="2"/>
      <c r="N197" s="2"/>
      <c r="O197" s="2"/>
      <c r="P197" s="2"/>
      <c r="Q197" s="2"/>
      <c r="R197" s="2"/>
      <c r="S197" s="2"/>
      <c r="T197" s="2"/>
      <c r="U197" s="2"/>
      <c r="V197" s="2"/>
      <c r="W197" s="2"/>
      <c r="X197" s="2"/>
      <c r="Y197" s="2"/>
      <c r="Z197" s="2"/>
    </row>
    <row r="198" spans="1:26" ht="72" x14ac:dyDescent="0.2">
      <c r="A198" s="282"/>
      <c r="B198" s="359" t="s">
        <v>615</v>
      </c>
      <c r="C198" s="359" t="s">
        <v>370</v>
      </c>
      <c r="D198" s="364">
        <v>598.4</v>
      </c>
      <c r="E198" s="365">
        <v>45338</v>
      </c>
      <c r="F198" s="359" t="s">
        <v>603</v>
      </c>
      <c r="G198" s="362">
        <v>442</v>
      </c>
      <c r="H198" s="359" t="s">
        <v>482</v>
      </c>
      <c r="I198" s="359" t="s">
        <v>625</v>
      </c>
      <c r="J198" s="2"/>
      <c r="K198" s="2"/>
      <c r="L198" s="2"/>
      <c r="M198" s="2"/>
      <c r="N198" s="2"/>
      <c r="O198" s="2"/>
      <c r="P198" s="2"/>
      <c r="Q198" s="2"/>
      <c r="R198" s="2"/>
      <c r="S198" s="2"/>
      <c r="T198" s="2"/>
      <c r="U198" s="2"/>
      <c r="V198" s="2"/>
      <c r="W198" s="2"/>
      <c r="X198" s="2"/>
      <c r="Y198" s="2"/>
      <c r="Z198" s="2"/>
    </row>
    <row r="199" spans="1:26" ht="72" x14ac:dyDescent="0.2">
      <c r="A199" s="282"/>
      <c r="B199" s="359" t="s">
        <v>615</v>
      </c>
      <c r="C199" s="359" t="s">
        <v>370</v>
      </c>
      <c r="D199" s="364">
        <v>598.4</v>
      </c>
      <c r="E199" s="365">
        <v>45338</v>
      </c>
      <c r="F199" s="359" t="s">
        <v>603</v>
      </c>
      <c r="G199" s="362">
        <v>442</v>
      </c>
      <c r="H199" s="359" t="s">
        <v>482</v>
      </c>
      <c r="I199" s="359" t="s">
        <v>625</v>
      </c>
      <c r="J199" s="2"/>
      <c r="K199" s="2"/>
      <c r="L199" s="2"/>
      <c r="M199" s="2"/>
      <c r="N199" s="2"/>
      <c r="O199" s="2"/>
      <c r="P199" s="2"/>
      <c r="Q199" s="2"/>
      <c r="R199" s="2"/>
      <c r="S199" s="2"/>
      <c r="T199" s="2"/>
      <c r="U199" s="2"/>
      <c r="V199" s="2"/>
      <c r="W199" s="2"/>
      <c r="X199" s="2"/>
      <c r="Y199" s="2"/>
      <c r="Z199" s="2"/>
    </row>
    <row r="200" spans="1:26" ht="72" x14ac:dyDescent="0.2">
      <c r="A200" s="282"/>
      <c r="B200" s="359" t="s">
        <v>626</v>
      </c>
      <c r="C200" s="359" t="s">
        <v>370</v>
      </c>
      <c r="D200" s="364">
        <v>299.14999999999998</v>
      </c>
      <c r="E200" s="365">
        <v>45338</v>
      </c>
      <c r="F200" s="359" t="s">
        <v>603</v>
      </c>
      <c r="G200" s="362">
        <v>442</v>
      </c>
      <c r="H200" s="359" t="s">
        <v>482</v>
      </c>
      <c r="I200" s="359" t="s">
        <v>627</v>
      </c>
      <c r="J200" s="2"/>
      <c r="K200" s="2"/>
      <c r="L200" s="2"/>
      <c r="M200" s="2"/>
      <c r="N200" s="2"/>
      <c r="O200" s="2"/>
      <c r="P200" s="2"/>
      <c r="Q200" s="2"/>
      <c r="R200" s="2"/>
      <c r="S200" s="2"/>
      <c r="T200" s="2"/>
      <c r="U200" s="2"/>
      <c r="V200" s="2"/>
      <c r="W200" s="2"/>
      <c r="X200" s="2"/>
      <c r="Y200" s="2"/>
      <c r="Z200" s="2"/>
    </row>
    <row r="201" spans="1:26" ht="72" x14ac:dyDescent="0.2">
      <c r="A201" s="282"/>
      <c r="B201" s="359" t="s">
        <v>626</v>
      </c>
      <c r="C201" s="359" t="s">
        <v>370</v>
      </c>
      <c r="D201" s="364">
        <v>299.14999999999998</v>
      </c>
      <c r="E201" s="365">
        <v>45338</v>
      </c>
      <c r="F201" s="359" t="s">
        <v>603</v>
      </c>
      <c r="G201" s="362">
        <v>442</v>
      </c>
      <c r="H201" s="359" t="s">
        <v>482</v>
      </c>
      <c r="I201" s="359" t="s">
        <v>628</v>
      </c>
      <c r="J201" s="2"/>
      <c r="K201" s="2"/>
      <c r="L201" s="2"/>
      <c r="M201" s="2"/>
      <c r="N201" s="2"/>
      <c r="O201" s="2"/>
      <c r="P201" s="2"/>
      <c r="Q201" s="2"/>
      <c r="R201" s="2"/>
      <c r="S201" s="2"/>
      <c r="T201" s="2"/>
      <c r="U201" s="2"/>
      <c r="V201" s="2"/>
      <c r="W201" s="2"/>
      <c r="X201" s="2"/>
      <c r="Y201" s="2"/>
      <c r="Z201" s="2"/>
    </row>
    <row r="202" spans="1:26" ht="72" x14ac:dyDescent="0.2">
      <c r="A202" s="282"/>
      <c r="B202" s="359" t="s">
        <v>626</v>
      </c>
      <c r="C202" s="359" t="s">
        <v>370</v>
      </c>
      <c r="D202" s="364">
        <v>299.14999999999998</v>
      </c>
      <c r="E202" s="365">
        <v>45338</v>
      </c>
      <c r="F202" s="359" t="s">
        <v>603</v>
      </c>
      <c r="G202" s="362">
        <v>442</v>
      </c>
      <c r="H202" s="359" t="s">
        <v>482</v>
      </c>
      <c r="I202" s="363" t="s">
        <v>629</v>
      </c>
      <c r="J202" s="2"/>
      <c r="K202" s="2"/>
      <c r="L202" s="2"/>
      <c r="M202" s="2"/>
      <c r="N202" s="2"/>
      <c r="O202" s="2"/>
      <c r="P202" s="2"/>
      <c r="Q202" s="2"/>
      <c r="R202" s="2"/>
      <c r="S202" s="2"/>
      <c r="T202" s="2"/>
      <c r="U202" s="2"/>
      <c r="V202" s="2"/>
      <c r="W202" s="2"/>
      <c r="X202" s="2"/>
      <c r="Y202" s="2"/>
      <c r="Z202" s="2"/>
    </row>
    <row r="203" spans="1:26" ht="72" x14ac:dyDescent="0.2">
      <c r="A203" s="282"/>
      <c r="B203" s="359" t="s">
        <v>626</v>
      </c>
      <c r="C203" s="359" t="s">
        <v>370</v>
      </c>
      <c r="D203" s="364">
        <v>299.14999999999998</v>
      </c>
      <c r="E203" s="365">
        <v>45338</v>
      </c>
      <c r="F203" s="359" t="s">
        <v>603</v>
      </c>
      <c r="G203" s="362">
        <v>442</v>
      </c>
      <c r="H203" s="359" t="s">
        <v>482</v>
      </c>
      <c r="I203" s="359" t="s">
        <v>630</v>
      </c>
      <c r="J203" s="2"/>
      <c r="K203" s="2"/>
      <c r="L203" s="2"/>
      <c r="M203" s="2"/>
      <c r="N203" s="2"/>
      <c r="O203" s="2"/>
      <c r="P203" s="2"/>
      <c r="Q203" s="2"/>
      <c r="R203" s="2"/>
      <c r="S203" s="2"/>
      <c r="T203" s="2"/>
      <c r="U203" s="2"/>
      <c r="V203" s="2"/>
      <c r="W203" s="2"/>
      <c r="X203" s="2"/>
      <c r="Y203" s="2"/>
      <c r="Z203" s="2"/>
    </row>
    <row r="204" spans="1:26" ht="72" x14ac:dyDescent="0.2">
      <c r="A204" s="282"/>
      <c r="B204" s="359" t="s">
        <v>626</v>
      </c>
      <c r="C204" s="359" t="s">
        <v>370</v>
      </c>
      <c r="D204" s="364">
        <v>299.14999999999998</v>
      </c>
      <c r="E204" s="365">
        <v>45338</v>
      </c>
      <c r="F204" s="359" t="s">
        <v>603</v>
      </c>
      <c r="G204" s="362">
        <v>442</v>
      </c>
      <c r="H204" s="359" t="s">
        <v>482</v>
      </c>
      <c r="I204" s="359" t="s">
        <v>631</v>
      </c>
      <c r="J204" s="2"/>
      <c r="K204" s="2"/>
      <c r="L204" s="2"/>
      <c r="M204" s="2"/>
      <c r="N204" s="2"/>
      <c r="O204" s="2"/>
      <c r="P204" s="2"/>
      <c r="Q204" s="2"/>
      <c r="R204" s="2"/>
      <c r="S204" s="2"/>
      <c r="T204" s="2"/>
      <c r="U204" s="2"/>
      <c r="V204" s="2"/>
      <c r="W204" s="2"/>
      <c r="X204" s="2"/>
      <c r="Y204" s="2"/>
      <c r="Z204" s="2"/>
    </row>
    <row r="205" spans="1:26" ht="72" x14ac:dyDescent="0.2">
      <c r="A205" s="282"/>
      <c r="B205" s="359" t="s">
        <v>626</v>
      </c>
      <c r="C205" s="359" t="s">
        <v>370</v>
      </c>
      <c r="D205" s="364">
        <v>299.14999999999998</v>
      </c>
      <c r="E205" s="365">
        <v>45338</v>
      </c>
      <c r="F205" s="359" t="s">
        <v>603</v>
      </c>
      <c r="G205" s="362">
        <v>442</v>
      </c>
      <c r="H205" s="359" t="s">
        <v>482</v>
      </c>
      <c r="I205" s="359" t="s">
        <v>632</v>
      </c>
      <c r="J205" s="2"/>
      <c r="K205" s="2"/>
      <c r="L205" s="2"/>
      <c r="M205" s="2"/>
      <c r="N205" s="2"/>
      <c r="O205" s="2"/>
      <c r="P205" s="2"/>
      <c r="Q205" s="2"/>
      <c r="R205" s="2"/>
      <c r="S205" s="2"/>
      <c r="T205" s="2"/>
      <c r="U205" s="2"/>
      <c r="V205" s="2"/>
      <c r="W205" s="2"/>
      <c r="X205" s="2"/>
      <c r="Y205" s="2"/>
      <c r="Z205" s="2"/>
    </row>
    <row r="206" spans="1:26" ht="72" x14ac:dyDescent="0.2">
      <c r="A206" s="282"/>
      <c r="B206" s="359" t="s">
        <v>626</v>
      </c>
      <c r="C206" s="359" t="s">
        <v>370</v>
      </c>
      <c r="D206" s="364">
        <v>299.14999999999998</v>
      </c>
      <c r="E206" s="365">
        <v>45338</v>
      </c>
      <c r="F206" s="359" t="s">
        <v>603</v>
      </c>
      <c r="G206" s="362">
        <v>442</v>
      </c>
      <c r="H206" s="359" t="s">
        <v>482</v>
      </c>
      <c r="I206" s="359" t="s">
        <v>633</v>
      </c>
      <c r="J206" s="2"/>
      <c r="K206" s="2"/>
      <c r="L206" s="2"/>
      <c r="M206" s="2"/>
      <c r="N206" s="2"/>
      <c r="O206" s="2"/>
      <c r="P206" s="2"/>
      <c r="Q206" s="2"/>
      <c r="R206" s="2"/>
      <c r="S206" s="2"/>
      <c r="T206" s="2"/>
      <c r="U206" s="2"/>
      <c r="V206" s="2"/>
      <c r="W206" s="2"/>
      <c r="X206" s="2"/>
      <c r="Y206" s="2"/>
      <c r="Z206" s="2"/>
    </row>
    <row r="207" spans="1:26" ht="72" x14ac:dyDescent="0.2">
      <c r="A207" s="282"/>
      <c r="B207" s="359" t="s">
        <v>626</v>
      </c>
      <c r="C207" s="359" t="s">
        <v>370</v>
      </c>
      <c r="D207" s="364">
        <v>299.14999999999998</v>
      </c>
      <c r="E207" s="365">
        <v>45338</v>
      </c>
      <c r="F207" s="359" t="s">
        <v>603</v>
      </c>
      <c r="G207" s="362">
        <v>442</v>
      </c>
      <c r="H207" s="359" t="s">
        <v>482</v>
      </c>
      <c r="I207" s="363" t="s">
        <v>634</v>
      </c>
      <c r="J207" s="2"/>
      <c r="K207" s="2"/>
      <c r="L207" s="2"/>
      <c r="M207" s="2"/>
      <c r="N207" s="2"/>
      <c r="O207" s="2"/>
      <c r="P207" s="2"/>
      <c r="Q207" s="2"/>
      <c r="R207" s="2"/>
      <c r="S207" s="2"/>
      <c r="T207" s="2"/>
      <c r="U207" s="2"/>
      <c r="V207" s="2"/>
      <c r="W207" s="2"/>
      <c r="X207" s="2"/>
      <c r="Y207" s="2"/>
      <c r="Z207" s="2"/>
    </row>
    <row r="208" spans="1:26" ht="72" x14ac:dyDescent="0.2">
      <c r="A208" s="282"/>
      <c r="B208" s="359" t="s">
        <v>626</v>
      </c>
      <c r="C208" s="359" t="s">
        <v>370</v>
      </c>
      <c r="D208" s="364">
        <v>299.14999999999998</v>
      </c>
      <c r="E208" s="365">
        <v>45338</v>
      </c>
      <c r="F208" s="359" t="s">
        <v>603</v>
      </c>
      <c r="G208" s="362">
        <v>442</v>
      </c>
      <c r="H208" s="359" t="s">
        <v>482</v>
      </c>
      <c r="I208" s="359" t="s">
        <v>634</v>
      </c>
      <c r="J208" s="2"/>
      <c r="K208" s="2"/>
      <c r="L208" s="2"/>
      <c r="M208" s="2"/>
      <c r="N208" s="2"/>
      <c r="O208" s="2"/>
      <c r="P208" s="2"/>
      <c r="Q208" s="2"/>
      <c r="R208" s="2"/>
      <c r="S208" s="2"/>
      <c r="T208" s="2"/>
      <c r="U208" s="2"/>
      <c r="V208" s="2"/>
      <c r="W208" s="2"/>
      <c r="X208" s="2"/>
      <c r="Y208" s="2"/>
      <c r="Z208" s="2"/>
    </row>
    <row r="209" spans="1:26" ht="72" x14ac:dyDescent="0.2">
      <c r="A209" s="282"/>
      <c r="B209" s="359" t="s">
        <v>626</v>
      </c>
      <c r="C209" s="359" t="s">
        <v>370</v>
      </c>
      <c r="D209" s="364">
        <v>299.14999999999998</v>
      </c>
      <c r="E209" s="365">
        <v>45338</v>
      </c>
      <c r="F209" s="359" t="s">
        <v>603</v>
      </c>
      <c r="G209" s="362">
        <v>442</v>
      </c>
      <c r="H209" s="359" t="s">
        <v>482</v>
      </c>
      <c r="I209" s="359" t="s">
        <v>634</v>
      </c>
      <c r="J209" s="2"/>
      <c r="K209" s="2"/>
      <c r="L209" s="2"/>
      <c r="M209" s="2"/>
      <c r="N209" s="2"/>
      <c r="O209" s="2"/>
      <c r="P209" s="2"/>
      <c r="Q209" s="2"/>
      <c r="R209" s="2"/>
      <c r="S209" s="2"/>
      <c r="T209" s="2"/>
      <c r="U209" s="2"/>
      <c r="V209" s="2"/>
      <c r="W209" s="2"/>
      <c r="X209" s="2"/>
      <c r="Y209" s="2"/>
      <c r="Z209" s="2"/>
    </row>
    <row r="210" spans="1:26" ht="72" x14ac:dyDescent="0.2">
      <c r="A210" s="282"/>
      <c r="B210" s="359" t="s">
        <v>626</v>
      </c>
      <c r="C210" s="359" t="s">
        <v>370</v>
      </c>
      <c r="D210" s="364">
        <v>299.14999999999998</v>
      </c>
      <c r="E210" s="365">
        <v>45338</v>
      </c>
      <c r="F210" s="359" t="s">
        <v>603</v>
      </c>
      <c r="G210" s="362">
        <v>442</v>
      </c>
      <c r="H210" s="359" t="s">
        <v>482</v>
      </c>
      <c r="I210" s="359" t="s">
        <v>634</v>
      </c>
      <c r="J210" s="2"/>
      <c r="K210" s="2"/>
      <c r="L210" s="2"/>
      <c r="M210" s="2"/>
      <c r="N210" s="2"/>
      <c r="O210" s="2"/>
      <c r="P210" s="2"/>
      <c r="Q210" s="2"/>
      <c r="R210" s="2"/>
      <c r="S210" s="2"/>
      <c r="T210" s="2"/>
      <c r="U210" s="2"/>
      <c r="V210" s="2"/>
      <c r="W210" s="2"/>
      <c r="X210" s="2"/>
      <c r="Y210" s="2"/>
      <c r="Z210" s="2"/>
    </row>
    <row r="211" spans="1:26" ht="24" x14ac:dyDescent="0.2">
      <c r="A211" s="282"/>
      <c r="B211" s="359" t="s">
        <v>635</v>
      </c>
      <c r="C211" s="359" t="s">
        <v>370</v>
      </c>
      <c r="D211" s="364">
        <v>1139.0999999999999</v>
      </c>
      <c r="E211" s="365">
        <v>45338</v>
      </c>
      <c r="F211" s="359" t="s">
        <v>603</v>
      </c>
      <c r="G211" s="362">
        <v>442</v>
      </c>
      <c r="H211" s="359" t="s">
        <v>482</v>
      </c>
      <c r="I211" s="359" t="s">
        <v>636</v>
      </c>
      <c r="J211" s="2"/>
      <c r="K211" s="2"/>
      <c r="L211" s="2"/>
      <c r="M211" s="2"/>
      <c r="N211" s="2"/>
      <c r="O211" s="2"/>
      <c r="P211" s="2"/>
      <c r="Q211" s="2"/>
      <c r="R211" s="2"/>
      <c r="S211" s="2"/>
      <c r="T211" s="2"/>
      <c r="U211" s="2"/>
      <c r="V211" s="2"/>
      <c r="W211" s="2"/>
      <c r="X211" s="2"/>
      <c r="Y211" s="2"/>
      <c r="Z211" s="2"/>
    </row>
    <row r="212" spans="1:26" ht="24" x14ac:dyDescent="0.2">
      <c r="A212" s="282"/>
      <c r="B212" s="359" t="s">
        <v>637</v>
      </c>
      <c r="C212" s="359" t="s">
        <v>370</v>
      </c>
      <c r="D212" s="364">
        <v>678.2</v>
      </c>
      <c r="E212" s="365">
        <v>45338</v>
      </c>
      <c r="F212" s="359" t="s">
        <v>603</v>
      </c>
      <c r="G212" s="362">
        <v>442</v>
      </c>
      <c r="H212" s="359" t="s">
        <v>482</v>
      </c>
      <c r="I212" s="363" t="s">
        <v>638</v>
      </c>
      <c r="J212" s="2"/>
      <c r="K212" s="2"/>
      <c r="L212" s="2"/>
      <c r="M212" s="2"/>
      <c r="N212" s="2"/>
      <c r="O212" s="2"/>
      <c r="P212" s="2"/>
      <c r="Q212" s="2"/>
      <c r="R212" s="2"/>
      <c r="S212" s="2"/>
      <c r="T212" s="2"/>
      <c r="U212" s="2"/>
      <c r="V212" s="2"/>
      <c r="W212" s="2"/>
      <c r="X212" s="2"/>
      <c r="Y212" s="2"/>
      <c r="Z212" s="2"/>
    </row>
    <row r="213" spans="1:26" ht="48" x14ac:dyDescent="0.2">
      <c r="A213" s="282"/>
      <c r="B213" s="359" t="s">
        <v>639</v>
      </c>
      <c r="C213" s="359" t="s">
        <v>370</v>
      </c>
      <c r="D213" s="364">
        <v>1019.35</v>
      </c>
      <c r="E213" s="365">
        <v>45338</v>
      </c>
      <c r="F213" s="359" t="s">
        <v>603</v>
      </c>
      <c r="G213" s="362">
        <v>442</v>
      </c>
      <c r="H213" s="359" t="s">
        <v>482</v>
      </c>
      <c r="I213" s="359" t="s">
        <v>640</v>
      </c>
      <c r="J213" s="2"/>
      <c r="K213" s="2"/>
      <c r="L213" s="2"/>
      <c r="M213" s="2"/>
      <c r="N213" s="2"/>
      <c r="O213" s="2"/>
      <c r="P213" s="2"/>
      <c r="Q213" s="2"/>
      <c r="R213" s="2"/>
      <c r="S213" s="2"/>
      <c r="T213" s="2"/>
      <c r="U213" s="2"/>
      <c r="V213" s="2"/>
      <c r="W213" s="2"/>
      <c r="X213" s="2"/>
      <c r="Y213" s="2"/>
      <c r="Z213" s="2"/>
    </row>
    <row r="214" spans="1:26" ht="48" x14ac:dyDescent="0.2">
      <c r="A214" s="282"/>
      <c r="B214" s="359" t="s">
        <v>641</v>
      </c>
      <c r="C214" s="359" t="s">
        <v>370</v>
      </c>
      <c r="D214" s="364">
        <v>299.89999999999998</v>
      </c>
      <c r="E214" s="365">
        <v>45338</v>
      </c>
      <c r="F214" s="359" t="s">
        <v>603</v>
      </c>
      <c r="G214" s="362">
        <v>442</v>
      </c>
      <c r="H214" s="359" t="s">
        <v>482</v>
      </c>
      <c r="I214" s="359" t="s">
        <v>642</v>
      </c>
      <c r="J214" s="2"/>
      <c r="K214" s="2"/>
      <c r="L214" s="2"/>
      <c r="M214" s="2"/>
      <c r="N214" s="2"/>
      <c r="O214" s="2"/>
      <c r="P214" s="2"/>
      <c r="Q214" s="2"/>
      <c r="R214" s="2"/>
      <c r="S214" s="2"/>
      <c r="T214" s="2"/>
      <c r="U214" s="2"/>
      <c r="V214" s="2"/>
      <c r="W214" s="2"/>
      <c r="X214" s="2"/>
      <c r="Y214" s="2"/>
      <c r="Z214" s="2"/>
    </row>
    <row r="215" spans="1:26" ht="24" x14ac:dyDescent="0.2">
      <c r="A215" s="282"/>
      <c r="B215" s="359" t="s">
        <v>643</v>
      </c>
      <c r="C215" s="359" t="s">
        <v>370</v>
      </c>
      <c r="D215" s="364">
        <v>2599.4499999999998</v>
      </c>
      <c r="E215" s="365">
        <v>45338</v>
      </c>
      <c r="F215" s="359" t="s">
        <v>644</v>
      </c>
      <c r="G215" s="362">
        <v>442</v>
      </c>
      <c r="H215" s="359" t="s">
        <v>482</v>
      </c>
      <c r="I215" s="359" t="s">
        <v>507</v>
      </c>
      <c r="J215" s="2"/>
      <c r="K215" s="2"/>
      <c r="L215" s="2"/>
      <c r="M215" s="2"/>
      <c r="N215" s="2"/>
      <c r="O215" s="2"/>
      <c r="P215" s="2"/>
      <c r="Q215" s="2"/>
      <c r="R215" s="2"/>
      <c r="S215" s="2"/>
      <c r="T215" s="2"/>
      <c r="U215" s="2"/>
      <c r="V215" s="2"/>
      <c r="W215" s="2"/>
      <c r="X215" s="2"/>
      <c r="Y215" s="2"/>
      <c r="Z215" s="2"/>
    </row>
    <row r="216" spans="1:26" ht="48" x14ac:dyDescent="0.2">
      <c r="A216" s="282"/>
      <c r="B216" s="359" t="s">
        <v>645</v>
      </c>
      <c r="C216" s="359" t="s">
        <v>374</v>
      </c>
      <c r="D216" s="364">
        <v>156.38</v>
      </c>
      <c r="E216" s="365">
        <v>45338</v>
      </c>
      <c r="F216" s="359" t="s">
        <v>644</v>
      </c>
      <c r="G216" s="362">
        <v>20358097</v>
      </c>
      <c r="H216" s="359" t="s">
        <v>482</v>
      </c>
      <c r="I216" s="359" t="s">
        <v>646</v>
      </c>
      <c r="J216" s="2"/>
      <c r="K216" s="2"/>
      <c r="L216" s="2"/>
      <c r="M216" s="2"/>
      <c r="N216" s="2"/>
      <c r="O216" s="2"/>
      <c r="P216" s="2"/>
      <c r="Q216" s="2"/>
      <c r="R216" s="2"/>
      <c r="S216" s="2"/>
      <c r="T216" s="2"/>
      <c r="U216" s="2"/>
      <c r="V216" s="2"/>
      <c r="W216" s="2"/>
      <c r="X216" s="2"/>
      <c r="Y216" s="2"/>
      <c r="Z216" s="2"/>
    </row>
    <row r="217" spans="1:26" ht="24" x14ac:dyDescent="0.2">
      <c r="A217" s="282"/>
      <c r="B217" s="359" t="s">
        <v>647</v>
      </c>
      <c r="C217" s="359" t="s">
        <v>374</v>
      </c>
      <c r="D217" s="364">
        <v>-2.31</v>
      </c>
      <c r="E217" s="365">
        <v>45338</v>
      </c>
      <c r="F217" s="359" t="s">
        <v>644</v>
      </c>
      <c r="G217" s="362">
        <v>20358097</v>
      </c>
      <c r="H217" s="359" t="s">
        <v>482</v>
      </c>
      <c r="I217" s="359" t="s">
        <v>489</v>
      </c>
      <c r="J217" s="2"/>
      <c r="K217" s="2"/>
      <c r="L217" s="2"/>
      <c r="M217" s="2"/>
      <c r="N217" s="2"/>
      <c r="O217" s="2"/>
      <c r="P217" s="2"/>
      <c r="Q217" s="2"/>
      <c r="R217" s="2"/>
      <c r="S217" s="2"/>
      <c r="T217" s="2"/>
      <c r="U217" s="2"/>
      <c r="V217" s="2"/>
      <c r="W217" s="2"/>
      <c r="X217" s="2"/>
      <c r="Y217" s="2"/>
      <c r="Z217" s="2"/>
    </row>
    <row r="218" spans="1:26" ht="24" x14ac:dyDescent="0.2">
      <c r="A218" s="282"/>
      <c r="B218" s="359" t="s">
        <v>648</v>
      </c>
      <c r="C218" s="359" t="s">
        <v>374</v>
      </c>
      <c r="D218" s="364">
        <v>622.14</v>
      </c>
      <c r="E218" s="365">
        <v>45338</v>
      </c>
      <c r="F218" s="359" t="s">
        <v>644</v>
      </c>
      <c r="G218" s="362">
        <v>20358097</v>
      </c>
      <c r="H218" s="359" t="s">
        <v>482</v>
      </c>
      <c r="I218" s="359" t="s">
        <v>507</v>
      </c>
      <c r="J218" s="2"/>
      <c r="K218" s="2"/>
      <c r="L218" s="2"/>
      <c r="M218" s="2"/>
      <c r="N218" s="2"/>
      <c r="O218" s="2"/>
      <c r="P218" s="2"/>
      <c r="Q218" s="2"/>
      <c r="R218" s="2"/>
      <c r="S218" s="2"/>
      <c r="T218" s="2"/>
      <c r="U218" s="2"/>
      <c r="V218" s="2"/>
      <c r="W218" s="2"/>
      <c r="X218" s="2"/>
      <c r="Y218" s="2"/>
      <c r="Z218" s="2"/>
    </row>
    <row r="219" spans="1:26" ht="24" x14ac:dyDescent="0.2">
      <c r="A219" s="282"/>
      <c r="B219" s="359" t="s">
        <v>649</v>
      </c>
      <c r="C219" s="359" t="s">
        <v>374</v>
      </c>
      <c r="D219" s="364">
        <v>7.99</v>
      </c>
      <c r="E219" s="365">
        <v>45338</v>
      </c>
      <c r="F219" s="359" t="s">
        <v>644</v>
      </c>
      <c r="G219" s="362">
        <v>20358097</v>
      </c>
      <c r="H219" s="359" t="s">
        <v>482</v>
      </c>
      <c r="I219" s="359" t="s">
        <v>489</v>
      </c>
      <c r="J219" s="2"/>
      <c r="K219" s="2"/>
      <c r="L219" s="2"/>
      <c r="M219" s="2"/>
      <c r="N219" s="2"/>
      <c r="O219" s="2"/>
      <c r="P219" s="2"/>
      <c r="Q219" s="2"/>
      <c r="R219" s="2"/>
      <c r="S219" s="2"/>
      <c r="T219" s="2"/>
      <c r="U219" s="2"/>
      <c r="V219" s="2"/>
      <c r="W219" s="2"/>
      <c r="X219" s="2"/>
      <c r="Y219" s="2"/>
      <c r="Z219" s="2"/>
    </row>
    <row r="220" spans="1:26" ht="48" x14ac:dyDescent="0.2">
      <c r="A220" s="282"/>
      <c r="B220" s="359" t="s">
        <v>650</v>
      </c>
      <c r="C220" s="359" t="s">
        <v>372</v>
      </c>
      <c r="D220" s="364">
        <v>930.05</v>
      </c>
      <c r="E220" s="365">
        <v>45339</v>
      </c>
      <c r="F220" s="359" t="s">
        <v>494</v>
      </c>
      <c r="G220" s="362">
        <v>920492</v>
      </c>
      <c r="H220" s="359" t="s">
        <v>482</v>
      </c>
      <c r="I220" s="359" t="s">
        <v>651</v>
      </c>
      <c r="J220" s="2"/>
      <c r="K220" s="2"/>
      <c r="L220" s="2"/>
      <c r="M220" s="2"/>
      <c r="N220" s="2"/>
      <c r="O220" s="2"/>
      <c r="P220" s="2"/>
      <c r="Q220" s="2"/>
      <c r="R220" s="2"/>
      <c r="S220" s="2"/>
      <c r="T220" s="2"/>
      <c r="U220" s="2"/>
      <c r="V220" s="2"/>
      <c r="W220" s="2"/>
      <c r="X220" s="2"/>
      <c r="Y220" s="2"/>
      <c r="Z220" s="2"/>
    </row>
    <row r="221" spans="1:26" ht="24" x14ac:dyDescent="0.2">
      <c r="A221" s="282"/>
      <c r="B221" s="359" t="s">
        <v>652</v>
      </c>
      <c r="C221" s="359" t="s">
        <v>392</v>
      </c>
      <c r="D221" s="364">
        <v>390</v>
      </c>
      <c r="E221" s="365">
        <v>45345</v>
      </c>
      <c r="F221" s="359" t="s">
        <v>653</v>
      </c>
      <c r="G221" s="362">
        <v>204</v>
      </c>
      <c r="H221" s="359" t="s">
        <v>654</v>
      </c>
      <c r="I221" s="359" t="s">
        <v>655</v>
      </c>
      <c r="J221" s="2"/>
      <c r="K221" s="2"/>
      <c r="L221" s="2"/>
      <c r="M221" s="2"/>
      <c r="N221" s="2"/>
      <c r="O221" s="2"/>
      <c r="P221" s="2"/>
      <c r="Q221" s="2"/>
      <c r="R221" s="2"/>
      <c r="S221" s="2"/>
      <c r="T221" s="2"/>
      <c r="U221" s="2"/>
      <c r="V221" s="2"/>
      <c r="W221" s="2"/>
      <c r="X221" s="2"/>
      <c r="Y221" s="2"/>
      <c r="Z221" s="2"/>
    </row>
    <row r="222" spans="1:26" ht="48" x14ac:dyDescent="0.2">
      <c r="A222" s="282"/>
      <c r="B222" s="359" t="s">
        <v>656</v>
      </c>
      <c r="C222" s="359" t="s">
        <v>370</v>
      </c>
      <c r="D222" s="364">
        <v>4519.6000000000004</v>
      </c>
      <c r="E222" s="365">
        <v>45355</v>
      </c>
      <c r="F222" s="359" t="s">
        <v>603</v>
      </c>
      <c r="G222" s="362">
        <v>492</v>
      </c>
      <c r="H222" s="359" t="s">
        <v>500</v>
      </c>
      <c r="I222" s="359" t="s">
        <v>657</v>
      </c>
      <c r="J222" s="2"/>
      <c r="K222" s="2"/>
      <c r="L222" s="2"/>
      <c r="M222" s="2"/>
      <c r="N222" s="2"/>
      <c r="O222" s="2"/>
      <c r="P222" s="2"/>
      <c r="Q222" s="2"/>
      <c r="R222" s="2"/>
      <c r="S222" s="2"/>
      <c r="T222" s="2"/>
      <c r="U222" s="2"/>
      <c r="V222" s="2"/>
      <c r="W222" s="2"/>
      <c r="X222" s="2"/>
      <c r="Y222" s="2"/>
      <c r="Z222" s="2"/>
    </row>
    <row r="223" spans="1:26" ht="48" x14ac:dyDescent="0.2">
      <c r="A223" s="282"/>
      <c r="B223" s="359" t="s">
        <v>626</v>
      </c>
      <c r="C223" s="359" t="s">
        <v>370</v>
      </c>
      <c r="D223" s="364">
        <v>299.14999999999998</v>
      </c>
      <c r="E223" s="365">
        <v>45355</v>
      </c>
      <c r="F223" s="359" t="s">
        <v>603</v>
      </c>
      <c r="G223" s="362">
        <v>492</v>
      </c>
      <c r="H223" s="359" t="s">
        <v>500</v>
      </c>
      <c r="I223" s="359" t="s">
        <v>658</v>
      </c>
      <c r="J223" s="2"/>
      <c r="K223" s="2"/>
      <c r="L223" s="2"/>
      <c r="M223" s="2"/>
      <c r="N223" s="2"/>
      <c r="O223" s="2"/>
      <c r="P223" s="2"/>
      <c r="Q223" s="2"/>
      <c r="R223" s="2"/>
      <c r="S223" s="2"/>
      <c r="T223" s="2"/>
      <c r="U223" s="2"/>
      <c r="V223" s="2"/>
      <c r="W223" s="2"/>
      <c r="X223" s="2"/>
      <c r="Y223" s="2"/>
      <c r="Z223" s="2"/>
    </row>
    <row r="224" spans="1:26" ht="48" x14ac:dyDescent="0.2">
      <c r="A224" s="282"/>
      <c r="B224" s="359" t="s">
        <v>615</v>
      </c>
      <c r="C224" s="359" t="s">
        <v>370</v>
      </c>
      <c r="D224" s="364">
        <v>598.4</v>
      </c>
      <c r="E224" s="365">
        <v>45355</v>
      </c>
      <c r="F224" s="359" t="s">
        <v>603</v>
      </c>
      <c r="G224" s="362">
        <v>492</v>
      </c>
      <c r="H224" s="359" t="s">
        <v>500</v>
      </c>
      <c r="I224" s="359" t="s">
        <v>659</v>
      </c>
      <c r="J224" s="2"/>
      <c r="K224" s="2"/>
      <c r="L224" s="2"/>
      <c r="M224" s="2"/>
      <c r="N224" s="2"/>
      <c r="O224" s="2"/>
      <c r="P224" s="2"/>
      <c r="Q224" s="2"/>
      <c r="R224" s="2"/>
      <c r="S224" s="2"/>
      <c r="T224" s="2"/>
      <c r="U224" s="2"/>
      <c r="V224" s="2"/>
      <c r="W224" s="2"/>
      <c r="X224" s="2"/>
      <c r="Y224" s="2"/>
      <c r="Z224" s="2"/>
    </row>
    <row r="225" spans="1:26" ht="60" x14ac:dyDescent="0.2">
      <c r="A225" s="282"/>
      <c r="B225" s="359" t="s">
        <v>637</v>
      </c>
      <c r="C225" s="359" t="s">
        <v>370</v>
      </c>
      <c r="D225" s="364">
        <v>678.2</v>
      </c>
      <c r="E225" s="365">
        <v>45355</v>
      </c>
      <c r="F225" s="359" t="s">
        <v>603</v>
      </c>
      <c r="G225" s="362">
        <v>492</v>
      </c>
      <c r="H225" s="359" t="s">
        <v>500</v>
      </c>
      <c r="I225" s="359" t="s">
        <v>660</v>
      </c>
      <c r="J225" s="2"/>
      <c r="K225" s="2"/>
      <c r="L225" s="2"/>
      <c r="M225" s="2"/>
      <c r="N225" s="2"/>
      <c r="O225" s="2"/>
      <c r="P225" s="2"/>
      <c r="Q225" s="2"/>
      <c r="R225" s="2"/>
      <c r="S225" s="2"/>
      <c r="T225" s="2"/>
      <c r="U225" s="2"/>
      <c r="V225" s="2"/>
      <c r="W225" s="2"/>
      <c r="X225" s="2"/>
      <c r="Y225" s="2"/>
      <c r="Z225" s="2"/>
    </row>
    <row r="226" spans="1:26" ht="48" x14ac:dyDescent="0.2">
      <c r="A226" s="282"/>
      <c r="B226" s="359" t="s">
        <v>656</v>
      </c>
      <c r="C226" s="359" t="s">
        <v>370</v>
      </c>
      <c r="D226" s="364">
        <v>4519.6000000000004</v>
      </c>
      <c r="E226" s="365">
        <v>45355</v>
      </c>
      <c r="F226" s="359" t="s">
        <v>603</v>
      </c>
      <c r="G226" s="362">
        <v>492</v>
      </c>
      <c r="H226" s="359" t="s">
        <v>661</v>
      </c>
      <c r="I226" s="359" t="s">
        <v>662</v>
      </c>
      <c r="J226" s="2"/>
      <c r="K226" s="2"/>
      <c r="L226" s="2"/>
      <c r="M226" s="2"/>
      <c r="N226" s="2"/>
      <c r="O226" s="2"/>
      <c r="P226" s="2"/>
      <c r="Q226" s="2"/>
      <c r="R226" s="2"/>
      <c r="S226" s="2"/>
      <c r="T226" s="2"/>
      <c r="U226" s="2"/>
      <c r="V226" s="2"/>
      <c r="W226" s="2"/>
      <c r="X226" s="2"/>
      <c r="Y226" s="2"/>
      <c r="Z226" s="2"/>
    </row>
    <row r="227" spans="1:26" ht="48" x14ac:dyDescent="0.2">
      <c r="A227" s="282"/>
      <c r="B227" s="359" t="s">
        <v>626</v>
      </c>
      <c r="C227" s="359" t="s">
        <v>370</v>
      </c>
      <c r="D227" s="364">
        <v>299.14999999999998</v>
      </c>
      <c r="E227" s="365">
        <v>45355</v>
      </c>
      <c r="F227" s="359" t="s">
        <v>603</v>
      </c>
      <c r="G227" s="362">
        <v>492</v>
      </c>
      <c r="H227" s="359" t="s">
        <v>661</v>
      </c>
      <c r="I227" s="359" t="s">
        <v>658</v>
      </c>
      <c r="J227" s="2"/>
      <c r="K227" s="2"/>
      <c r="L227" s="2"/>
      <c r="M227" s="2"/>
      <c r="N227" s="2"/>
      <c r="O227" s="2"/>
      <c r="P227" s="2"/>
      <c r="Q227" s="2"/>
      <c r="R227" s="2"/>
      <c r="S227" s="2"/>
      <c r="T227" s="2"/>
      <c r="U227" s="2"/>
      <c r="V227" s="2"/>
      <c r="W227" s="2"/>
      <c r="X227" s="2"/>
      <c r="Y227" s="2"/>
      <c r="Z227" s="2"/>
    </row>
    <row r="228" spans="1:26" ht="48" x14ac:dyDescent="0.2">
      <c r="A228" s="282"/>
      <c r="B228" s="359" t="s">
        <v>615</v>
      </c>
      <c r="C228" s="359" t="s">
        <v>370</v>
      </c>
      <c r="D228" s="364">
        <v>598.4</v>
      </c>
      <c r="E228" s="365">
        <v>45355</v>
      </c>
      <c r="F228" s="359" t="s">
        <v>603</v>
      </c>
      <c r="G228" s="362">
        <v>492</v>
      </c>
      <c r="H228" s="359" t="s">
        <v>661</v>
      </c>
      <c r="I228" s="359" t="s">
        <v>659</v>
      </c>
      <c r="J228" s="2"/>
      <c r="K228" s="2"/>
      <c r="L228" s="2"/>
      <c r="M228" s="2"/>
      <c r="N228" s="2"/>
      <c r="O228" s="2"/>
      <c r="P228" s="2"/>
      <c r="Q228" s="2"/>
      <c r="R228" s="2"/>
      <c r="S228" s="2"/>
      <c r="T228" s="2"/>
      <c r="U228" s="2"/>
      <c r="V228" s="2"/>
      <c r="W228" s="2"/>
      <c r="X228" s="2"/>
      <c r="Y228" s="2"/>
      <c r="Z228" s="2"/>
    </row>
    <row r="229" spans="1:26" ht="60" x14ac:dyDescent="0.2">
      <c r="A229" s="282"/>
      <c r="B229" s="359" t="s">
        <v>637</v>
      </c>
      <c r="C229" s="359" t="s">
        <v>370</v>
      </c>
      <c r="D229" s="364">
        <v>678.2</v>
      </c>
      <c r="E229" s="365">
        <v>45355</v>
      </c>
      <c r="F229" s="359" t="s">
        <v>603</v>
      </c>
      <c r="G229" s="362">
        <v>492</v>
      </c>
      <c r="H229" s="359" t="s">
        <v>661</v>
      </c>
      <c r="I229" s="359" t="s">
        <v>660</v>
      </c>
      <c r="J229" s="2"/>
      <c r="K229" s="2"/>
      <c r="L229" s="2"/>
      <c r="M229" s="2"/>
      <c r="N229" s="2"/>
      <c r="O229" s="2"/>
      <c r="P229" s="2"/>
      <c r="Q229" s="2"/>
      <c r="R229" s="2"/>
      <c r="S229" s="2"/>
      <c r="T229" s="2"/>
      <c r="U229" s="2"/>
      <c r="V229" s="2"/>
      <c r="W229" s="2"/>
      <c r="X229" s="2"/>
      <c r="Y229" s="2"/>
      <c r="Z229" s="2"/>
    </row>
    <row r="230" spans="1:26" ht="24" x14ac:dyDescent="0.2">
      <c r="A230" s="282"/>
      <c r="B230" s="359" t="s">
        <v>663</v>
      </c>
      <c r="C230" s="359" t="s">
        <v>370</v>
      </c>
      <c r="D230" s="364">
        <v>275.10000000000002</v>
      </c>
      <c r="E230" s="365">
        <v>45355</v>
      </c>
      <c r="F230" s="359" t="s">
        <v>603</v>
      </c>
      <c r="G230" s="362">
        <v>492</v>
      </c>
      <c r="H230" s="359" t="s">
        <v>661</v>
      </c>
      <c r="I230" s="359" t="s">
        <v>507</v>
      </c>
      <c r="J230" s="2"/>
      <c r="K230" s="2"/>
      <c r="L230" s="2"/>
      <c r="M230" s="2"/>
      <c r="N230" s="2"/>
      <c r="O230" s="2"/>
      <c r="P230" s="2"/>
      <c r="Q230" s="2"/>
      <c r="R230" s="2"/>
      <c r="S230" s="2"/>
      <c r="T230" s="2"/>
      <c r="U230" s="2"/>
      <c r="V230" s="2"/>
      <c r="W230" s="2"/>
      <c r="X230" s="2"/>
      <c r="Y230" s="2"/>
      <c r="Z230" s="2"/>
    </row>
    <row r="231" spans="1:26" ht="48" x14ac:dyDescent="0.2">
      <c r="A231" s="282"/>
      <c r="B231" s="359" t="s">
        <v>656</v>
      </c>
      <c r="C231" s="359" t="s">
        <v>370</v>
      </c>
      <c r="D231" s="364">
        <v>4519.6000000000004</v>
      </c>
      <c r="E231" s="365">
        <v>45355</v>
      </c>
      <c r="F231" s="359" t="s">
        <v>603</v>
      </c>
      <c r="G231" s="362">
        <v>490</v>
      </c>
      <c r="H231" s="359" t="s">
        <v>664</v>
      </c>
      <c r="I231" s="359" t="s">
        <v>662</v>
      </c>
      <c r="J231" s="2"/>
      <c r="K231" s="2"/>
      <c r="L231" s="2"/>
      <c r="M231" s="2"/>
      <c r="N231" s="2"/>
      <c r="O231" s="2"/>
      <c r="P231" s="2"/>
      <c r="Q231" s="2"/>
      <c r="R231" s="2"/>
      <c r="S231" s="2"/>
      <c r="T231" s="2"/>
      <c r="U231" s="2"/>
      <c r="V231" s="2"/>
      <c r="W231" s="2"/>
      <c r="X231" s="2"/>
      <c r="Y231" s="2"/>
      <c r="Z231" s="2"/>
    </row>
    <row r="232" spans="1:26" ht="48" x14ac:dyDescent="0.2">
      <c r="A232" s="282"/>
      <c r="B232" s="359" t="s">
        <v>626</v>
      </c>
      <c r="C232" s="359" t="s">
        <v>370</v>
      </c>
      <c r="D232" s="364">
        <v>299.14999999999998</v>
      </c>
      <c r="E232" s="365">
        <v>45355</v>
      </c>
      <c r="F232" s="359" t="s">
        <v>603</v>
      </c>
      <c r="G232" s="362">
        <v>490</v>
      </c>
      <c r="H232" s="359" t="s">
        <v>664</v>
      </c>
      <c r="I232" s="359" t="s">
        <v>658</v>
      </c>
      <c r="J232" s="2"/>
      <c r="K232" s="2"/>
      <c r="L232" s="2"/>
      <c r="M232" s="2"/>
      <c r="N232" s="2"/>
      <c r="O232" s="2"/>
      <c r="P232" s="2"/>
      <c r="Q232" s="2"/>
      <c r="R232" s="2"/>
      <c r="S232" s="2"/>
      <c r="T232" s="2"/>
      <c r="U232" s="2"/>
      <c r="V232" s="2"/>
      <c r="W232" s="2"/>
      <c r="X232" s="2"/>
      <c r="Y232" s="2"/>
      <c r="Z232" s="2"/>
    </row>
    <row r="233" spans="1:26" ht="48" x14ac:dyDescent="0.2">
      <c r="A233" s="282"/>
      <c r="B233" s="359" t="s">
        <v>615</v>
      </c>
      <c r="C233" s="359" t="s">
        <v>370</v>
      </c>
      <c r="D233" s="364">
        <v>598.4</v>
      </c>
      <c r="E233" s="365">
        <v>45355</v>
      </c>
      <c r="F233" s="359" t="s">
        <v>603</v>
      </c>
      <c r="G233" s="362">
        <v>490</v>
      </c>
      <c r="H233" s="359" t="s">
        <v>664</v>
      </c>
      <c r="I233" s="359" t="s">
        <v>659</v>
      </c>
      <c r="J233" s="2"/>
      <c r="K233" s="2"/>
      <c r="L233" s="2"/>
      <c r="M233" s="2"/>
      <c r="N233" s="2"/>
      <c r="O233" s="2"/>
      <c r="P233" s="2"/>
      <c r="Q233" s="2"/>
      <c r="R233" s="2"/>
      <c r="S233" s="2"/>
      <c r="T233" s="2"/>
      <c r="U233" s="2"/>
      <c r="V233" s="2"/>
      <c r="W233" s="2"/>
      <c r="X233" s="2"/>
      <c r="Y233" s="2"/>
      <c r="Z233" s="2"/>
    </row>
    <row r="234" spans="1:26" ht="60" x14ac:dyDescent="0.2">
      <c r="A234" s="282"/>
      <c r="B234" s="359" t="s">
        <v>637</v>
      </c>
      <c r="C234" s="359" t="s">
        <v>370</v>
      </c>
      <c r="D234" s="364">
        <v>678.2</v>
      </c>
      <c r="E234" s="365">
        <v>45355</v>
      </c>
      <c r="F234" s="359" t="s">
        <v>603</v>
      </c>
      <c r="G234" s="362">
        <v>490</v>
      </c>
      <c r="H234" s="359" t="s">
        <v>664</v>
      </c>
      <c r="I234" s="359" t="s">
        <v>660</v>
      </c>
      <c r="J234" s="2"/>
      <c r="K234" s="2"/>
      <c r="L234" s="2"/>
      <c r="M234" s="2"/>
      <c r="N234" s="2"/>
      <c r="O234" s="2"/>
      <c r="P234" s="2"/>
      <c r="Q234" s="2"/>
      <c r="R234" s="2"/>
      <c r="S234" s="2"/>
      <c r="T234" s="2"/>
      <c r="U234" s="2"/>
      <c r="V234" s="2"/>
      <c r="W234" s="2"/>
      <c r="X234" s="2"/>
      <c r="Y234" s="2"/>
      <c r="Z234" s="2"/>
    </row>
    <row r="235" spans="1:26" ht="24" x14ac:dyDescent="0.2">
      <c r="A235" s="282"/>
      <c r="B235" s="359" t="s">
        <v>665</v>
      </c>
      <c r="C235" s="359" t="s">
        <v>370</v>
      </c>
      <c r="D235" s="364">
        <v>137.55000000000001</v>
      </c>
      <c r="E235" s="365">
        <v>45355</v>
      </c>
      <c r="F235" s="359" t="s">
        <v>603</v>
      </c>
      <c r="G235" s="362">
        <v>490</v>
      </c>
      <c r="H235" s="359" t="s">
        <v>664</v>
      </c>
      <c r="I235" s="359" t="s">
        <v>507</v>
      </c>
      <c r="J235" s="2"/>
      <c r="K235" s="2"/>
      <c r="L235" s="2"/>
      <c r="M235" s="2"/>
      <c r="N235" s="2"/>
      <c r="O235" s="2"/>
      <c r="P235" s="2"/>
      <c r="Q235" s="2"/>
      <c r="R235" s="2"/>
      <c r="S235" s="2"/>
      <c r="T235" s="2"/>
      <c r="U235" s="2"/>
      <c r="V235" s="2"/>
      <c r="W235" s="2"/>
      <c r="X235" s="2"/>
      <c r="Y235" s="2"/>
      <c r="Z235" s="2"/>
    </row>
    <row r="236" spans="1:26" ht="48" x14ac:dyDescent="0.2">
      <c r="A236" s="282"/>
      <c r="B236" s="359" t="s">
        <v>656</v>
      </c>
      <c r="C236" s="359" t="s">
        <v>370</v>
      </c>
      <c r="D236" s="364">
        <v>4519.6000000000004</v>
      </c>
      <c r="E236" s="365">
        <v>45355</v>
      </c>
      <c r="F236" s="359" t="s">
        <v>603</v>
      </c>
      <c r="G236" s="362">
        <v>491</v>
      </c>
      <c r="H236" s="359" t="s">
        <v>666</v>
      </c>
      <c r="I236" s="359" t="s">
        <v>662</v>
      </c>
      <c r="J236" s="2"/>
      <c r="K236" s="2"/>
      <c r="L236" s="2"/>
      <c r="M236" s="2"/>
      <c r="N236" s="2"/>
      <c r="O236" s="2"/>
      <c r="P236" s="2"/>
      <c r="Q236" s="2"/>
      <c r="R236" s="2"/>
      <c r="S236" s="2"/>
      <c r="T236" s="2"/>
      <c r="U236" s="2"/>
      <c r="V236" s="2"/>
      <c r="W236" s="2"/>
      <c r="X236" s="2"/>
      <c r="Y236" s="2"/>
      <c r="Z236" s="2"/>
    </row>
    <row r="237" spans="1:26" ht="48" x14ac:dyDescent="0.2">
      <c r="A237" s="282"/>
      <c r="B237" s="359" t="s">
        <v>626</v>
      </c>
      <c r="C237" s="359" t="s">
        <v>370</v>
      </c>
      <c r="D237" s="364">
        <v>299.14999999999998</v>
      </c>
      <c r="E237" s="365">
        <v>45355</v>
      </c>
      <c r="F237" s="359" t="s">
        <v>603</v>
      </c>
      <c r="G237" s="362">
        <v>491</v>
      </c>
      <c r="H237" s="359" t="s">
        <v>666</v>
      </c>
      <c r="I237" s="359" t="s">
        <v>658</v>
      </c>
      <c r="J237" s="2"/>
      <c r="K237" s="2"/>
      <c r="L237" s="2"/>
      <c r="M237" s="2"/>
      <c r="N237" s="2"/>
      <c r="O237" s="2"/>
      <c r="P237" s="2"/>
      <c r="Q237" s="2"/>
      <c r="R237" s="2"/>
      <c r="S237" s="2"/>
      <c r="T237" s="2"/>
      <c r="U237" s="2"/>
      <c r="V237" s="2"/>
      <c r="W237" s="2"/>
      <c r="X237" s="2"/>
      <c r="Y237" s="2"/>
      <c r="Z237" s="2"/>
    </row>
    <row r="238" spans="1:26" ht="48" x14ac:dyDescent="0.2">
      <c r="A238" s="282"/>
      <c r="B238" s="359" t="s">
        <v>615</v>
      </c>
      <c r="C238" s="359" t="s">
        <v>370</v>
      </c>
      <c r="D238" s="364">
        <v>598.4</v>
      </c>
      <c r="E238" s="365">
        <v>45355</v>
      </c>
      <c r="F238" s="359" t="s">
        <v>603</v>
      </c>
      <c r="G238" s="362">
        <v>491</v>
      </c>
      <c r="H238" s="359" t="s">
        <v>666</v>
      </c>
      <c r="I238" s="359" t="s">
        <v>659</v>
      </c>
      <c r="J238" s="2"/>
      <c r="K238" s="2"/>
      <c r="L238" s="2"/>
      <c r="M238" s="2"/>
      <c r="N238" s="2"/>
      <c r="O238" s="2"/>
      <c r="P238" s="2"/>
      <c r="Q238" s="2"/>
      <c r="R238" s="2"/>
      <c r="S238" s="2"/>
      <c r="T238" s="2"/>
      <c r="U238" s="2"/>
      <c r="V238" s="2"/>
      <c r="W238" s="2"/>
      <c r="X238" s="2"/>
      <c r="Y238" s="2"/>
      <c r="Z238" s="2"/>
    </row>
    <row r="239" spans="1:26" ht="60" x14ac:dyDescent="0.2">
      <c r="A239" s="282"/>
      <c r="B239" s="359" t="s">
        <v>637</v>
      </c>
      <c r="C239" s="359" t="s">
        <v>370</v>
      </c>
      <c r="D239" s="364">
        <v>678.2</v>
      </c>
      <c r="E239" s="365">
        <v>45355</v>
      </c>
      <c r="F239" s="359" t="s">
        <v>603</v>
      </c>
      <c r="G239" s="362">
        <v>491</v>
      </c>
      <c r="H239" s="359" t="s">
        <v>666</v>
      </c>
      <c r="I239" s="359" t="s">
        <v>660</v>
      </c>
      <c r="J239" s="2"/>
      <c r="K239" s="2"/>
      <c r="L239" s="2"/>
      <c r="M239" s="2"/>
      <c r="N239" s="2"/>
      <c r="O239" s="2"/>
      <c r="P239" s="2"/>
      <c r="Q239" s="2"/>
      <c r="R239" s="2"/>
      <c r="S239" s="2"/>
      <c r="T239" s="2"/>
      <c r="U239" s="2"/>
      <c r="V239" s="2"/>
      <c r="W239" s="2"/>
      <c r="X239" s="2"/>
      <c r="Y239" s="2"/>
      <c r="Z239" s="2"/>
    </row>
    <row r="240" spans="1:26" ht="24" x14ac:dyDescent="0.2">
      <c r="A240" s="282"/>
      <c r="B240" s="359" t="s">
        <v>667</v>
      </c>
      <c r="C240" s="359" t="s">
        <v>370</v>
      </c>
      <c r="D240" s="364">
        <v>137.55000000000001</v>
      </c>
      <c r="E240" s="365">
        <v>45355</v>
      </c>
      <c r="F240" s="359" t="s">
        <v>603</v>
      </c>
      <c r="G240" s="362">
        <v>491</v>
      </c>
      <c r="H240" s="359" t="s">
        <v>666</v>
      </c>
      <c r="I240" s="359" t="s">
        <v>507</v>
      </c>
      <c r="J240" s="2"/>
      <c r="K240" s="2"/>
      <c r="L240" s="2"/>
      <c r="M240" s="2"/>
      <c r="N240" s="2"/>
      <c r="O240" s="2"/>
      <c r="P240" s="2"/>
      <c r="Q240" s="2"/>
      <c r="R240" s="2"/>
      <c r="S240" s="2"/>
      <c r="T240" s="2"/>
      <c r="U240" s="2"/>
      <c r="V240" s="2"/>
      <c r="W240" s="2"/>
      <c r="X240" s="2"/>
      <c r="Y240" s="2"/>
      <c r="Z240" s="2"/>
    </row>
    <row r="241" spans="1:26" ht="48" x14ac:dyDescent="0.2">
      <c r="A241" s="282"/>
      <c r="B241" s="359" t="s">
        <v>668</v>
      </c>
      <c r="C241" s="359" t="s">
        <v>372</v>
      </c>
      <c r="D241" s="364">
        <v>1139.05</v>
      </c>
      <c r="E241" s="365">
        <v>45357</v>
      </c>
      <c r="F241" s="359" t="s">
        <v>494</v>
      </c>
      <c r="G241" s="362">
        <v>322052</v>
      </c>
      <c r="H241" s="359" t="s">
        <v>661</v>
      </c>
      <c r="I241" s="359" t="s">
        <v>669</v>
      </c>
      <c r="J241" s="2"/>
      <c r="K241" s="2"/>
      <c r="L241" s="2"/>
      <c r="M241" s="2"/>
      <c r="N241" s="2"/>
      <c r="O241" s="2"/>
      <c r="P241" s="2"/>
      <c r="Q241" s="2"/>
      <c r="R241" s="2"/>
      <c r="S241" s="2"/>
      <c r="T241" s="2"/>
      <c r="U241" s="2"/>
      <c r="V241" s="2"/>
      <c r="W241" s="2"/>
      <c r="X241" s="2"/>
      <c r="Y241" s="2"/>
      <c r="Z241" s="2"/>
    </row>
    <row r="242" spans="1:26" ht="60" x14ac:dyDescent="0.2">
      <c r="A242" s="282"/>
      <c r="B242" s="359" t="s">
        <v>602</v>
      </c>
      <c r="C242" s="359" t="s">
        <v>370</v>
      </c>
      <c r="D242" s="364">
        <v>2406.6</v>
      </c>
      <c r="E242" s="365">
        <v>45364</v>
      </c>
      <c r="F242" s="359" t="s">
        <v>603</v>
      </c>
      <c r="G242" s="362">
        <v>520</v>
      </c>
      <c r="H242" s="359" t="s">
        <v>500</v>
      </c>
      <c r="I242" s="359" t="s">
        <v>670</v>
      </c>
      <c r="J242" s="2"/>
      <c r="K242" s="2"/>
      <c r="L242" s="2"/>
      <c r="M242" s="2"/>
      <c r="N242" s="2"/>
      <c r="O242" s="2"/>
      <c r="P242" s="2"/>
      <c r="Q242" s="2"/>
      <c r="R242" s="2"/>
      <c r="S242" s="2"/>
      <c r="T242" s="2"/>
      <c r="U242" s="2"/>
      <c r="V242" s="2"/>
      <c r="W242" s="2"/>
      <c r="X242" s="2"/>
      <c r="Y242" s="2"/>
      <c r="Z242" s="2"/>
    </row>
    <row r="243" spans="1:26" ht="48" x14ac:dyDescent="0.2">
      <c r="A243" s="282"/>
      <c r="B243" s="359" t="s">
        <v>602</v>
      </c>
      <c r="C243" s="359" t="s">
        <v>370</v>
      </c>
      <c r="D243" s="364">
        <v>2406.6</v>
      </c>
      <c r="E243" s="365">
        <v>45364</v>
      </c>
      <c r="F243" s="359" t="s">
        <v>603</v>
      </c>
      <c r="G243" s="362">
        <v>520</v>
      </c>
      <c r="H243" s="359" t="s">
        <v>500</v>
      </c>
      <c r="I243" s="359" t="s">
        <v>671</v>
      </c>
      <c r="J243" s="2"/>
      <c r="K243" s="2"/>
      <c r="L243" s="2"/>
      <c r="M243" s="2"/>
      <c r="N243" s="2"/>
      <c r="O243" s="2"/>
      <c r="P243" s="2"/>
      <c r="Q243" s="2"/>
      <c r="R243" s="2"/>
      <c r="S243" s="2"/>
      <c r="T243" s="2"/>
      <c r="U243" s="2"/>
      <c r="V243" s="2"/>
      <c r="W243" s="2"/>
      <c r="X243" s="2"/>
      <c r="Y243" s="2"/>
      <c r="Z243" s="2"/>
    </row>
    <row r="244" spans="1:26" ht="48" x14ac:dyDescent="0.2">
      <c r="A244" s="282"/>
      <c r="B244" s="359" t="s">
        <v>602</v>
      </c>
      <c r="C244" s="359" t="s">
        <v>370</v>
      </c>
      <c r="D244" s="364">
        <v>2406.6</v>
      </c>
      <c r="E244" s="365">
        <v>45364</v>
      </c>
      <c r="F244" s="359" t="s">
        <v>603</v>
      </c>
      <c r="G244" s="362">
        <v>520</v>
      </c>
      <c r="H244" s="359" t="s">
        <v>500</v>
      </c>
      <c r="I244" s="359" t="s">
        <v>672</v>
      </c>
      <c r="J244" s="2"/>
      <c r="K244" s="2"/>
      <c r="L244" s="2"/>
      <c r="M244" s="2"/>
      <c r="N244" s="2"/>
      <c r="O244" s="2"/>
      <c r="P244" s="2"/>
      <c r="Q244" s="2"/>
      <c r="R244" s="2"/>
      <c r="S244" s="2"/>
      <c r="T244" s="2"/>
      <c r="U244" s="2"/>
      <c r="V244" s="2"/>
      <c r="W244" s="2"/>
      <c r="X244" s="2"/>
      <c r="Y244" s="2"/>
      <c r="Z244" s="2"/>
    </row>
    <row r="245" spans="1:26" ht="48" x14ac:dyDescent="0.2">
      <c r="A245" s="282"/>
      <c r="B245" s="359" t="s">
        <v>602</v>
      </c>
      <c r="C245" s="359" t="s">
        <v>370</v>
      </c>
      <c r="D245" s="364">
        <v>2406.6</v>
      </c>
      <c r="E245" s="365">
        <v>45364</v>
      </c>
      <c r="F245" s="359" t="s">
        <v>603</v>
      </c>
      <c r="G245" s="362">
        <v>520</v>
      </c>
      <c r="H245" s="359" t="s">
        <v>500</v>
      </c>
      <c r="I245" s="359" t="s">
        <v>673</v>
      </c>
      <c r="J245" s="2"/>
      <c r="K245" s="2"/>
      <c r="L245" s="2"/>
      <c r="M245" s="2"/>
      <c r="N245" s="2"/>
      <c r="O245" s="2"/>
      <c r="P245" s="2"/>
      <c r="Q245" s="2"/>
      <c r="R245" s="2"/>
      <c r="S245" s="2"/>
      <c r="T245" s="2"/>
      <c r="U245" s="2"/>
      <c r="V245" s="2"/>
      <c r="W245" s="2"/>
      <c r="X245" s="2"/>
      <c r="Y245" s="2"/>
      <c r="Z245" s="2"/>
    </row>
    <row r="246" spans="1:26" ht="60" x14ac:dyDescent="0.2">
      <c r="A246" s="282"/>
      <c r="B246" s="359" t="s">
        <v>602</v>
      </c>
      <c r="C246" s="359" t="s">
        <v>370</v>
      </c>
      <c r="D246" s="364">
        <v>2406.6</v>
      </c>
      <c r="E246" s="365">
        <v>45364</v>
      </c>
      <c r="F246" s="359" t="s">
        <v>603</v>
      </c>
      <c r="G246" s="362">
        <v>520</v>
      </c>
      <c r="H246" s="359" t="s">
        <v>500</v>
      </c>
      <c r="I246" s="359" t="s">
        <v>674</v>
      </c>
      <c r="J246" s="2"/>
      <c r="K246" s="2"/>
      <c r="L246" s="2"/>
      <c r="M246" s="2"/>
      <c r="N246" s="2"/>
      <c r="O246" s="2"/>
      <c r="P246" s="2"/>
      <c r="Q246" s="2"/>
      <c r="R246" s="2"/>
      <c r="S246" s="2"/>
      <c r="T246" s="2"/>
      <c r="U246" s="2"/>
      <c r="V246" s="2"/>
      <c r="W246" s="2"/>
      <c r="X246" s="2"/>
      <c r="Y246" s="2"/>
      <c r="Z246" s="2"/>
    </row>
    <row r="247" spans="1:26" ht="60" x14ac:dyDescent="0.2">
      <c r="A247" s="282"/>
      <c r="B247" s="359" t="s">
        <v>602</v>
      </c>
      <c r="C247" s="359" t="s">
        <v>370</v>
      </c>
      <c r="D247" s="364">
        <v>2406.6</v>
      </c>
      <c r="E247" s="365">
        <v>45364</v>
      </c>
      <c r="F247" s="359" t="s">
        <v>603</v>
      </c>
      <c r="G247" s="362">
        <v>520</v>
      </c>
      <c r="H247" s="359" t="s">
        <v>500</v>
      </c>
      <c r="I247" s="359" t="s">
        <v>675</v>
      </c>
      <c r="J247" s="2"/>
      <c r="K247" s="2"/>
      <c r="L247" s="2"/>
      <c r="M247" s="2"/>
      <c r="N247" s="2"/>
      <c r="O247" s="2"/>
      <c r="P247" s="2"/>
      <c r="Q247" s="2"/>
      <c r="R247" s="2"/>
      <c r="S247" s="2"/>
      <c r="T247" s="2"/>
      <c r="U247" s="2"/>
      <c r="V247" s="2"/>
      <c r="W247" s="2"/>
      <c r="X247" s="2"/>
      <c r="Y247" s="2"/>
      <c r="Z247" s="2"/>
    </row>
    <row r="248" spans="1:26" ht="48" x14ac:dyDescent="0.2">
      <c r="A248" s="282"/>
      <c r="B248" s="359" t="s">
        <v>602</v>
      </c>
      <c r="C248" s="359" t="s">
        <v>370</v>
      </c>
      <c r="D248" s="364">
        <v>2406.6</v>
      </c>
      <c r="E248" s="365">
        <v>45364</v>
      </c>
      <c r="F248" s="359" t="s">
        <v>603</v>
      </c>
      <c r="G248" s="362">
        <v>520</v>
      </c>
      <c r="H248" s="359" t="s">
        <v>500</v>
      </c>
      <c r="I248" s="359" t="s">
        <v>676</v>
      </c>
      <c r="J248" s="2"/>
      <c r="K248" s="2"/>
      <c r="L248" s="2"/>
      <c r="M248" s="2"/>
      <c r="N248" s="2"/>
      <c r="O248" s="2"/>
      <c r="P248" s="2"/>
      <c r="Q248" s="2"/>
      <c r="R248" s="2"/>
      <c r="S248" s="2"/>
      <c r="T248" s="2"/>
      <c r="U248" s="2"/>
      <c r="V248" s="2"/>
      <c r="W248" s="2"/>
      <c r="X248" s="2"/>
      <c r="Y248" s="2"/>
      <c r="Z248" s="2"/>
    </row>
    <row r="249" spans="1:26" ht="60" x14ac:dyDescent="0.2">
      <c r="A249" s="282"/>
      <c r="B249" s="359" t="s">
        <v>602</v>
      </c>
      <c r="C249" s="359" t="s">
        <v>370</v>
      </c>
      <c r="D249" s="364">
        <v>2406.6</v>
      </c>
      <c r="E249" s="365">
        <v>45364</v>
      </c>
      <c r="F249" s="359" t="s">
        <v>603</v>
      </c>
      <c r="G249" s="362">
        <v>520</v>
      </c>
      <c r="H249" s="359" t="s">
        <v>500</v>
      </c>
      <c r="I249" s="359" t="s">
        <v>677</v>
      </c>
      <c r="J249" s="2"/>
      <c r="K249" s="2"/>
      <c r="L249" s="2"/>
      <c r="M249" s="2"/>
      <c r="N249" s="2"/>
      <c r="O249" s="2"/>
      <c r="P249" s="2"/>
      <c r="Q249" s="2"/>
      <c r="R249" s="2"/>
      <c r="S249" s="2"/>
      <c r="T249" s="2"/>
      <c r="U249" s="2"/>
      <c r="V249" s="2"/>
      <c r="W249" s="2"/>
      <c r="X249" s="2"/>
      <c r="Y249" s="2"/>
      <c r="Z249" s="2"/>
    </row>
    <row r="250" spans="1:26" ht="60" x14ac:dyDescent="0.2">
      <c r="A250" s="282"/>
      <c r="B250" s="359" t="s">
        <v>602</v>
      </c>
      <c r="C250" s="359" t="s">
        <v>370</v>
      </c>
      <c r="D250" s="364">
        <v>2406.6</v>
      </c>
      <c r="E250" s="365">
        <v>45364</v>
      </c>
      <c r="F250" s="359" t="s">
        <v>603</v>
      </c>
      <c r="G250" s="362">
        <v>520</v>
      </c>
      <c r="H250" s="359" t="s">
        <v>500</v>
      </c>
      <c r="I250" s="359" t="s">
        <v>677</v>
      </c>
      <c r="J250" s="2"/>
      <c r="K250" s="2"/>
      <c r="L250" s="2"/>
      <c r="M250" s="2"/>
      <c r="N250" s="2"/>
      <c r="O250" s="2"/>
      <c r="P250" s="2"/>
      <c r="Q250" s="2"/>
      <c r="R250" s="2"/>
      <c r="S250" s="2"/>
      <c r="T250" s="2"/>
      <c r="U250" s="2"/>
      <c r="V250" s="2"/>
      <c r="W250" s="2"/>
      <c r="X250" s="2"/>
      <c r="Y250" s="2"/>
      <c r="Z250" s="2"/>
    </row>
    <row r="251" spans="1:26" ht="60" x14ac:dyDescent="0.2">
      <c r="A251" s="282"/>
      <c r="B251" s="359" t="s">
        <v>602</v>
      </c>
      <c r="C251" s="359" t="s">
        <v>370</v>
      </c>
      <c r="D251" s="364">
        <v>2406.6</v>
      </c>
      <c r="E251" s="365">
        <v>45364</v>
      </c>
      <c r="F251" s="359" t="s">
        <v>603</v>
      </c>
      <c r="G251" s="362">
        <v>520</v>
      </c>
      <c r="H251" s="359" t="s">
        <v>500</v>
      </c>
      <c r="I251" s="359" t="s">
        <v>678</v>
      </c>
      <c r="J251" s="2"/>
      <c r="K251" s="2"/>
      <c r="L251" s="2"/>
      <c r="M251" s="2"/>
      <c r="N251" s="2"/>
      <c r="O251" s="2"/>
      <c r="P251" s="2"/>
      <c r="Q251" s="2"/>
      <c r="R251" s="2"/>
      <c r="S251" s="2"/>
      <c r="T251" s="2"/>
      <c r="U251" s="2"/>
      <c r="V251" s="2"/>
      <c r="W251" s="2"/>
      <c r="X251" s="2"/>
      <c r="Y251" s="2"/>
      <c r="Z251" s="2"/>
    </row>
    <row r="252" spans="1:26" ht="60" x14ac:dyDescent="0.2">
      <c r="A252" s="282"/>
      <c r="B252" s="359" t="s">
        <v>602</v>
      </c>
      <c r="C252" s="359" t="s">
        <v>370</v>
      </c>
      <c r="D252" s="364">
        <v>2406.6</v>
      </c>
      <c r="E252" s="365">
        <v>45364</v>
      </c>
      <c r="F252" s="359" t="s">
        <v>603</v>
      </c>
      <c r="G252" s="362">
        <v>520</v>
      </c>
      <c r="H252" s="359" t="s">
        <v>500</v>
      </c>
      <c r="I252" s="359" t="s">
        <v>677</v>
      </c>
      <c r="J252" s="2"/>
      <c r="K252" s="2"/>
      <c r="L252" s="2"/>
      <c r="M252" s="2"/>
      <c r="N252" s="2"/>
      <c r="O252" s="2"/>
      <c r="P252" s="2"/>
      <c r="Q252" s="2"/>
      <c r="R252" s="2"/>
      <c r="S252" s="2"/>
      <c r="T252" s="2"/>
      <c r="U252" s="2"/>
      <c r="V252" s="2"/>
      <c r="W252" s="2"/>
      <c r="X252" s="2"/>
      <c r="Y252" s="2"/>
      <c r="Z252" s="2"/>
    </row>
    <row r="253" spans="1:26" ht="60" x14ac:dyDescent="0.2">
      <c r="A253" s="282"/>
      <c r="B253" s="359" t="s">
        <v>615</v>
      </c>
      <c r="C253" s="359" t="s">
        <v>370</v>
      </c>
      <c r="D253" s="364">
        <v>598.4</v>
      </c>
      <c r="E253" s="365">
        <v>45364</v>
      </c>
      <c r="F253" s="359" t="s">
        <v>603</v>
      </c>
      <c r="G253" s="362">
        <v>520</v>
      </c>
      <c r="H253" s="359" t="s">
        <v>500</v>
      </c>
      <c r="I253" s="359" t="s">
        <v>679</v>
      </c>
      <c r="J253" s="2"/>
      <c r="K253" s="2"/>
      <c r="L253" s="2"/>
      <c r="M253" s="2"/>
      <c r="N253" s="2"/>
      <c r="O253" s="2"/>
      <c r="P253" s="2"/>
      <c r="Q253" s="2"/>
      <c r="R253" s="2"/>
      <c r="S253" s="2"/>
      <c r="T253" s="2"/>
      <c r="U253" s="2"/>
      <c r="V253" s="2"/>
      <c r="W253" s="2"/>
      <c r="X253" s="2"/>
      <c r="Y253" s="2"/>
      <c r="Z253" s="2"/>
    </row>
    <row r="254" spans="1:26" ht="36" x14ac:dyDescent="0.2">
      <c r="A254" s="282"/>
      <c r="B254" s="359" t="s">
        <v>615</v>
      </c>
      <c r="C254" s="359" t="s">
        <v>370</v>
      </c>
      <c r="D254" s="364">
        <v>598.4</v>
      </c>
      <c r="E254" s="365">
        <v>45364</v>
      </c>
      <c r="F254" s="359" t="s">
        <v>603</v>
      </c>
      <c r="G254" s="362">
        <v>520</v>
      </c>
      <c r="H254" s="359" t="s">
        <v>500</v>
      </c>
      <c r="I254" s="359" t="s">
        <v>680</v>
      </c>
      <c r="J254" s="2"/>
      <c r="K254" s="2"/>
      <c r="L254" s="2"/>
      <c r="M254" s="2"/>
      <c r="N254" s="2"/>
      <c r="O254" s="2"/>
      <c r="P254" s="2"/>
      <c r="Q254" s="2"/>
      <c r="R254" s="2"/>
      <c r="S254" s="2"/>
      <c r="T254" s="2"/>
      <c r="U254" s="2"/>
      <c r="V254" s="2"/>
      <c r="W254" s="2"/>
      <c r="X254" s="2"/>
      <c r="Y254" s="2"/>
      <c r="Z254" s="2"/>
    </row>
    <row r="255" spans="1:26" ht="36" x14ac:dyDescent="0.2">
      <c r="A255" s="282"/>
      <c r="B255" s="359" t="s">
        <v>615</v>
      </c>
      <c r="C255" s="359" t="s">
        <v>370</v>
      </c>
      <c r="D255" s="364">
        <v>598.4</v>
      </c>
      <c r="E255" s="365">
        <v>45364</v>
      </c>
      <c r="F255" s="359" t="s">
        <v>603</v>
      </c>
      <c r="G255" s="362">
        <v>520</v>
      </c>
      <c r="H255" s="359" t="s">
        <v>500</v>
      </c>
      <c r="I255" s="359" t="s">
        <v>681</v>
      </c>
      <c r="J255" s="2"/>
      <c r="K255" s="2"/>
      <c r="L255" s="2"/>
      <c r="M255" s="2"/>
      <c r="N255" s="2"/>
      <c r="O255" s="2"/>
      <c r="P255" s="2"/>
      <c r="Q255" s="2"/>
      <c r="R255" s="2"/>
      <c r="S255" s="2"/>
      <c r="T255" s="2"/>
      <c r="U255" s="2"/>
      <c r="V255" s="2"/>
      <c r="W255" s="2"/>
      <c r="X255" s="2"/>
      <c r="Y255" s="2"/>
      <c r="Z255" s="2"/>
    </row>
    <row r="256" spans="1:26" ht="36" x14ac:dyDescent="0.2">
      <c r="A256" s="282"/>
      <c r="B256" s="359" t="s">
        <v>615</v>
      </c>
      <c r="C256" s="359" t="s">
        <v>370</v>
      </c>
      <c r="D256" s="364">
        <v>598.4</v>
      </c>
      <c r="E256" s="365">
        <v>45364</v>
      </c>
      <c r="F256" s="359" t="s">
        <v>603</v>
      </c>
      <c r="G256" s="362">
        <v>520</v>
      </c>
      <c r="H256" s="359" t="s">
        <v>500</v>
      </c>
      <c r="I256" s="359" t="s">
        <v>682</v>
      </c>
      <c r="J256" s="2"/>
      <c r="K256" s="2"/>
      <c r="L256" s="2"/>
      <c r="M256" s="2"/>
      <c r="N256" s="2"/>
      <c r="O256" s="2"/>
      <c r="P256" s="2"/>
      <c r="Q256" s="2"/>
      <c r="R256" s="2"/>
      <c r="S256" s="2"/>
      <c r="T256" s="2"/>
      <c r="U256" s="2"/>
      <c r="V256" s="2"/>
      <c r="W256" s="2"/>
      <c r="X256" s="2"/>
      <c r="Y256" s="2"/>
      <c r="Z256" s="2"/>
    </row>
    <row r="257" spans="1:26" ht="36" x14ac:dyDescent="0.2">
      <c r="A257" s="282"/>
      <c r="B257" s="359" t="s">
        <v>615</v>
      </c>
      <c r="C257" s="359" t="s">
        <v>370</v>
      </c>
      <c r="D257" s="364">
        <v>598.4</v>
      </c>
      <c r="E257" s="365">
        <v>45364</v>
      </c>
      <c r="F257" s="359" t="s">
        <v>603</v>
      </c>
      <c r="G257" s="362">
        <v>520</v>
      </c>
      <c r="H257" s="359" t="s">
        <v>500</v>
      </c>
      <c r="I257" s="359" t="s">
        <v>683</v>
      </c>
      <c r="J257" s="2"/>
      <c r="K257" s="2"/>
      <c r="L257" s="2"/>
      <c r="M257" s="2"/>
      <c r="N257" s="2"/>
      <c r="O257" s="2"/>
      <c r="P257" s="2"/>
      <c r="Q257" s="2"/>
      <c r="R257" s="2"/>
      <c r="S257" s="2"/>
      <c r="T257" s="2"/>
      <c r="U257" s="2"/>
      <c r="V257" s="2"/>
      <c r="W257" s="2"/>
      <c r="X257" s="2"/>
      <c r="Y257" s="2"/>
      <c r="Z257" s="2"/>
    </row>
    <row r="258" spans="1:26" ht="36" x14ac:dyDescent="0.2">
      <c r="A258" s="282"/>
      <c r="B258" s="359" t="s">
        <v>615</v>
      </c>
      <c r="C258" s="359" t="s">
        <v>370</v>
      </c>
      <c r="D258" s="364">
        <v>598.4</v>
      </c>
      <c r="E258" s="365">
        <v>45364</v>
      </c>
      <c r="F258" s="359" t="s">
        <v>603</v>
      </c>
      <c r="G258" s="362">
        <v>520</v>
      </c>
      <c r="H258" s="359" t="s">
        <v>500</v>
      </c>
      <c r="I258" s="359" t="s">
        <v>684</v>
      </c>
      <c r="J258" s="2"/>
      <c r="K258" s="2"/>
      <c r="L258" s="2"/>
      <c r="M258" s="2"/>
      <c r="N258" s="2"/>
      <c r="O258" s="2"/>
      <c r="P258" s="2"/>
      <c r="Q258" s="2"/>
      <c r="R258" s="2"/>
      <c r="S258" s="2"/>
      <c r="T258" s="2"/>
      <c r="U258" s="2"/>
      <c r="V258" s="2"/>
      <c r="W258" s="2"/>
      <c r="X258" s="2"/>
      <c r="Y258" s="2"/>
      <c r="Z258" s="2"/>
    </row>
    <row r="259" spans="1:26" ht="36" x14ac:dyDescent="0.2">
      <c r="A259" s="282"/>
      <c r="B259" s="359" t="s">
        <v>615</v>
      </c>
      <c r="C259" s="359" t="s">
        <v>370</v>
      </c>
      <c r="D259" s="364">
        <v>598.4</v>
      </c>
      <c r="E259" s="365">
        <v>45364</v>
      </c>
      <c r="F259" s="359" t="s">
        <v>603</v>
      </c>
      <c r="G259" s="362">
        <v>520</v>
      </c>
      <c r="H259" s="359" t="s">
        <v>500</v>
      </c>
      <c r="I259" s="359" t="s">
        <v>685</v>
      </c>
      <c r="J259" s="2"/>
      <c r="K259" s="2"/>
      <c r="L259" s="2"/>
      <c r="M259" s="2"/>
      <c r="N259" s="2"/>
      <c r="O259" s="2"/>
      <c r="P259" s="2"/>
      <c r="Q259" s="2"/>
      <c r="R259" s="2"/>
      <c r="S259" s="2"/>
      <c r="T259" s="2"/>
      <c r="U259" s="2"/>
      <c r="V259" s="2"/>
      <c r="W259" s="2"/>
      <c r="X259" s="2"/>
      <c r="Y259" s="2"/>
      <c r="Z259" s="2"/>
    </row>
    <row r="260" spans="1:26" ht="48" x14ac:dyDescent="0.2">
      <c r="A260" s="282"/>
      <c r="B260" s="359" t="s">
        <v>615</v>
      </c>
      <c r="C260" s="359" t="s">
        <v>370</v>
      </c>
      <c r="D260" s="364">
        <v>598.4</v>
      </c>
      <c r="E260" s="365">
        <v>45364</v>
      </c>
      <c r="F260" s="359" t="s">
        <v>603</v>
      </c>
      <c r="G260" s="362">
        <v>520</v>
      </c>
      <c r="H260" s="359" t="s">
        <v>500</v>
      </c>
      <c r="I260" s="359" t="s">
        <v>686</v>
      </c>
      <c r="J260" s="2"/>
      <c r="K260" s="2"/>
      <c r="L260" s="2"/>
      <c r="M260" s="2"/>
      <c r="N260" s="2"/>
      <c r="O260" s="2"/>
      <c r="P260" s="2"/>
      <c r="Q260" s="2"/>
      <c r="R260" s="2"/>
      <c r="S260" s="2"/>
      <c r="T260" s="2"/>
      <c r="U260" s="2"/>
      <c r="V260" s="2"/>
      <c r="W260" s="2"/>
      <c r="X260" s="2"/>
      <c r="Y260" s="2"/>
      <c r="Z260" s="2"/>
    </row>
    <row r="261" spans="1:26" ht="48" x14ac:dyDescent="0.2">
      <c r="A261" s="282"/>
      <c r="B261" s="359" t="s">
        <v>615</v>
      </c>
      <c r="C261" s="359" t="s">
        <v>370</v>
      </c>
      <c r="D261" s="364">
        <v>598.4</v>
      </c>
      <c r="E261" s="365">
        <v>45364</v>
      </c>
      <c r="F261" s="359" t="s">
        <v>603</v>
      </c>
      <c r="G261" s="362">
        <v>520</v>
      </c>
      <c r="H261" s="359" t="s">
        <v>500</v>
      </c>
      <c r="I261" s="359" t="s">
        <v>687</v>
      </c>
      <c r="J261" s="2"/>
      <c r="K261" s="2"/>
      <c r="L261" s="2"/>
      <c r="M261" s="2"/>
      <c r="N261" s="2"/>
      <c r="O261" s="2"/>
      <c r="P261" s="2"/>
      <c r="Q261" s="2"/>
      <c r="R261" s="2"/>
      <c r="S261" s="2"/>
      <c r="T261" s="2"/>
      <c r="U261" s="2"/>
      <c r="V261" s="2"/>
      <c r="W261" s="2"/>
      <c r="X261" s="2"/>
      <c r="Y261" s="2"/>
      <c r="Z261" s="2"/>
    </row>
    <row r="262" spans="1:26" ht="48" x14ac:dyDescent="0.2">
      <c r="A262" s="282"/>
      <c r="B262" s="359" t="s">
        <v>615</v>
      </c>
      <c r="C262" s="359" t="s">
        <v>370</v>
      </c>
      <c r="D262" s="364">
        <v>598.4</v>
      </c>
      <c r="E262" s="365">
        <v>45364</v>
      </c>
      <c r="F262" s="359" t="s">
        <v>603</v>
      </c>
      <c r="G262" s="362">
        <v>520</v>
      </c>
      <c r="H262" s="359" t="s">
        <v>500</v>
      </c>
      <c r="I262" s="359" t="s">
        <v>688</v>
      </c>
      <c r="J262" s="2"/>
      <c r="K262" s="2"/>
      <c r="L262" s="2"/>
      <c r="M262" s="2"/>
      <c r="N262" s="2"/>
      <c r="O262" s="2"/>
      <c r="P262" s="2"/>
      <c r="Q262" s="2"/>
      <c r="R262" s="2"/>
      <c r="S262" s="2"/>
      <c r="T262" s="2"/>
      <c r="U262" s="2"/>
      <c r="V262" s="2"/>
      <c r="W262" s="2"/>
      <c r="X262" s="2"/>
      <c r="Y262" s="2"/>
      <c r="Z262" s="2"/>
    </row>
    <row r="263" spans="1:26" ht="48" x14ac:dyDescent="0.2">
      <c r="A263" s="282"/>
      <c r="B263" s="359" t="s">
        <v>615</v>
      </c>
      <c r="C263" s="359" t="s">
        <v>370</v>
      </c>
      <c r="D263" s="364">
        <v>598.4</v>
      </c>
      <c r="E263" s="365">
        <v>45364</v>
      </c>
      <c r="F263" s="359" t="s">
        <v>603</v>
      </c>
      <c r="G263" s="362">
        <v>520</v>
      </c>
      <c r="H263" s="359" t="s">
        <v>500</v>
      </c>
      <c r="I263" s="359" t="s">
        <v>689</v>
      </c>
      <c r="J263" s="2"/>
      <c r="K263" s="2"/>
      <c r="L263" s="2"/>
      <c r="M263" s="2"/>
      <c r="N263" s="2"/>
      <c r="O263" s="2"/>
      <c r="P263" s="2"/>
      <c r="Q263" s="2"/>
      <c r="R263" s="2"/>
      <c r="S263" s="2"/>
      <c r="T263" s="2"/>
      <c r="U263" s="2"/>
      <c r="V263" s="2"/>
      <c r="W263" s="2"/>
      <c r="X263" s="2"/>
      <c r="Y263" s="2"/>
      <c r="Z263" s="2"/>
    </row>
    <row r="264" spans="1:26" ht="36" x14ac:dyDescent="0.2">
      <c r="A264" s="282"/>
      <c r="B264" s="359" t="s">
        <v>626</v>
      </c>
      <c r="C264" s="359" t="s">
        <v>370</v>
      </c>
      <c r="D264" s="364">
        <v>299.14999999999998</v>
      </c>
      <c r="E264" s="365">
        <v>45364</v>
      </c>
      <c r="F264" s="359" t="s">
        <v>603</v>
      </c>
      <c r="G264" s="362">
        <v>520</v>
      </c>
      <c r="H264" s="359" t="s">
        <v>500</v>
      </c>
      <c r="I264" s="359" t="s">
        <v>690</v>
      </c>
      <c r="J264" s="2"/>
      <c r="K264" s="2"/>
      <c r="L264" s="2"/>
      <c r="M264" s="2"/>
      <c r="N264" s="2"/>
      <c r="O264" s="2"/>
      <c r="P264" s="2"/>
      <c r="Q264" s="2"/>
      <c r="R264" s="2"/>
      <c r="S264" s="2"/>
      <c r="T264" s="2"/>
      <c r="U264" s="2"/>
      <c r="V264" s="2"/>
      <c r="W264" s="2"/>
      <c r="X264" s="2"/>
      <c r="Y264" s="2"/>
      <c r="Z264" s="2"/>
    </row>
    <row r="265" spans="1:26" ht="36" x14ac:dyDescent="0.2">
      <c r="A265" s="282"/>
      <c r="B265" s="359" t="s">
        <v>626</v>
      </c>
      <c r="C265" s="359" t="s">
        <v>370</v>
      </c>
      <c r="D265" s="364">
        <v>299.14999999999998</v>
      </c>
      <c r="E265" s="365">
        <v>45364</v>
      </c>
      <c r="F265" s="359" t="s">
        <v>603</v>
      </c>
      <c r="G265" s="362">
        <v>520</v>
      </c>
      <c r="H265" s="359" t="s">
        <v>500</v>
      </c>
      <c r="I265" s="359" t="s">
        <v>691</v>
      </c>
      <c r="J265" s="2"/>
      <c r="K265" s="2"/>
      <c r="L265" s="2"/>
      <c r="M265" s="2"/>
      <c r="N265" s="2"/>
      <c r="O265" s="2"/>
      <c r="P265" s="2"/>
      <c r="Q265" s="2"/>
      <c r="R265" s="2"/>
      <c r="S265" s="2"/>
      <c r="T265" s="2"/>
      <c r="U265" s="2"/>
      <c r="V265" s="2"/>
      <c r="W265" s="2"/>
      <c r="X265" s="2"/>
      <c r="Y265" s="2"/>
      <c r="Z265" s="2"/>
    </row>
    <row r="266" spans="1:26" ht="36" x14ac:dyDescent="0.2">
      <c r="A266" s="282"/>
      <c r="B266" s="359" t="s">
        <v>626</v>
      </c>
      <c r="C266" s="359" t="s">
        <v>370</v>
      </c>
      <c r="D266" s="364">
        <v>299.14999999999998</v>
      </c>
      <c r="E266" s="365">
        <v>45364</v>
      </c>
      <c r="F266" s="359" t="s">
        <v>603</v>
      </c>
      <c r="G266" s="362">
        <v>520</v>
      </c>
      <c r="H266" s="359" t="s">
        <v>500</v>
      </c>
      <c r="I266" s="359" t="s">
        <v>692</v>
      </c>
      <c r="J266" s="2"/>
      <c r="K266" s="2"/>
      <c r="L266" s="2"/>
      <c r="M266" s="2"/>
      <c r="N266" s="2"/>
      <c r="O266" s="2"/>
      <c r="P266" s="2"/>
      <c r="Q266" s="2"/>
      <c r="R266" s="2"/>
      <c r="S266" s="2"/>
      <c r="T266" s="2"/>
      <c r="U266" s="2"/>
      <c r="V266" s="2"/>
      <c r="W266" s="2"/>
      <c r="X266" s="2"/>
      <c r="Y266" s="2"/>
      <c r="Z266" s="2"/>
    </row>
    <row r="267" spans="1:26" ht="36" x14ac:dyDescent="0.2">
      <c r="A267" s="282"/>
      <c r="B267" s="359" t="s">
        <v>626</v>
      </c>
      <c r="C267" s="359" t="s">
        <v>370</v>
      </c>
      <c r="D267" s="364">
        <v>299.14999999999998</v>
      </c>
      <c r="E267" s="365">
        <v>45364</v>
      </c>
      <c r="F267" s="359" t="s">
        <v>603</v>
      </c>
      <c r="G267" s="362">
        <v>520</v>
      </c>
      <c r="H267" s="359" t="s">
        <v>500</v>
      </c>
      <c r="I267" s="359" t="s">
        <v>693</v>
      </c>
      <c r="J267" s="2"/>
      <c r="K267" s="2"/>
      <c r="L267" s="2"/>
      <c r="M267" s="2"/>
      <c r="N267" s="2"/>
      <c r="O267" s="2"/>
      <c r="P267" s="2"/>
      <c r="Q267" s="2"/>
      <c r="R267" s="2"/>
      <c r="S267" s="2"/>
      <c r="T267" s="2"/>
      <c r="U267" s="2"/>
      <c r="V267" s="2"/>
      <c r="W267" s="2"/>
      <c r="X267" s="2"/>
      <c r="Y267" s="2"/>
      <c r="Z267" s="2"/>
    </row>
    <row r="268" spans="1:26" ht="36" x14ac:dyDescent="0.2">
      <c r="A268" s="282"/>
      <c r="B268" s="359" t="s">
        <v>626</v>
      </c>
      <c r="C268" s="359" t="s">
        <v>370</v>
      </c>
      <c r="D268" s="364">
        <v>299.14999999999998</v>
      </c>
      <c r="E268" s="365">
        <v>45364</v>
      </c>
      <c r="F268" s="359" t="s">
        <v>603</v>
      </c>
      <c r="G268" s="362">
        <v>520</v>
      </c>
      <c r="H268" s="359" t="s">
        <v>500</v>
      </c>
      <c r="I268" s="359" t="s">
        <v>694</v>
      </c>
      <c r="J268" s="2"/>
      <c r="K268" s="2"/>
      <c r="L268" s="2"/>
      <c r="M268" s="2"/>
      <c r="N268" s="2"/>
      <c r="O268" s="2"/>
      <c r="P268" s="2"/>
      <c r="Q268" s="2"/>
      <c r="R268" s="2"/>
      <c r="S268" s="2"/>
      <c r="T268" s="2"/>
      <c r="U268" s="2"/>
      <c r="V268" s="2"/>
      <c r="W268" s="2"/>
      <c r="X268" s="2"/>
      <c r="Y268" s="2"/>
      <c r="Z268" s="2"/>
    </row>
    <row r="269" spans="1:26" ht="48" x14ac:dyDescent="0.2">
      <c r="A269" s="282"/>
      <c r="B269" s="359" t="s">
        <v>626</v>
      </c>
      <c r="C269" s="359" t="s">
        <v>370</v>
      </c>
      <c r="D269" s="364">
        <v>299.14999999999998</v>
      </c>
      <c r="E269" s="365">
        <v>45364</v>
      </c>
      <c r="F269" s="359" t="s">
        <v>603</v>
      </c>
      <c r="G269" s="362">
        <v>520</v>
      </c>
      <c r="H269" s="359" t="s">
        <v>500</v>
      </c>
      <c r="I269" s="359" t="s">
        <v>695</v>
      </c>
      <c r="J269" s="2"/>
      <c r="K269" s="2"/>
      <c r="L269" s="2"/>
      <c r="M269" s="2"/>
      <c r="N269" s="2"/>
      <c r="O269" s="2"/>
      <c r="P269" s="2"/>
      <c r="Q269" s="2"/>
      <c r="R269" s="2"/>
      <c r="S269" s="2"/>
      <c r="T269" s="2"/>
      <c r="U269" s="2"/>
      <c r="V269" s="2"/>
      <c r="W269" s="2"/>
      <c r="X269" s="2"/>
      <c r="Y269" s="2"/>
      <c r="Z269" s="2"/>
    </row>
    <row r="270" spans="1:26" ht="36" x14ac:dyDescent="0.2">
      <c r="A270" s="282"/>
      <c r="B270" s="359" t="s">
        <v>626</v>
      </c>
      <c r="C270" s="359" t="s">
        <v>370</v>
      </c>
      <c r="D270" s="364">
        <v>299.14999999999998</v>
      </c>
      <c r="E270" s="365">
        <v>45364</v>
      </c>
      <c r="F270" s="359" t="s">
        <v>603</v>
      </c>
      <c r="G270" s="362">
        <v>520</v>
      </c>
      <c r="H270" s="359" t="s">
        <v>500</v>
      </c>
      <c r="I270" s="359" t="s">
        <v>696</v>
      </c>
      <c r="J270" s="2"/>
      <c r="K270" s="2"/>
      <c r="L270" s="2"/>
      <c r="M270" s="2"/>
      <c r="N270" s="2"/>
      <c r="O270" s="2"/>
      <c r="P270" s="2"/>
      <c r="Q270" s="2"/>
      <c r="R270" s="2"/>
      <c r="S270" s="2"/>
      <c r="T270" s="2"/>
      <c r="U270" s="2"/>
      <c r="V270" s="2"/>
      <c r="W270" s="2"/>
      <c r="X270" s="2"/>
      <c r="Y270" s="2"/>
      <c r="Z270" s="2"/>
    </row>
    <row r="271" spans="1:26" ht="48" x14ac:dyDescent="0.2">
      <c r="A271" s="282"/>
      <c r="B271" s="359" t="s">
        <v>626</v>
      </c>
      <c r="C271" s="359" t="s">
        <v>370</v>
      </c>
      <c r="D271" s="364">
        <v>299.14999999999998</v>
      </c>
      <c r="E271" s="365">
        <v>45364</v>
      </c>
      <c r="F271" s="359" t="s">
        <v>603</v>
      </c>
      <c r="G271" s="362">
        <v>520</v>
      </c>
      <c r="H271" s="359" t="s">
        <v>500</v>
      </c>
      <c r="I271" s="359" t="s">
        <v>697</v>
      </c>
      <c r="J271" s="2"/>
      <c r="K271" s="2"/>
      <c r="L271" s="2"/>
      <c r="M271" s="2"/>
      <c r="N271" s="2"/>
      <c r="O271" s="2"/>
      <c r="P271" s="2"/>
      <c r="Q271" s="2"/>
      <c r="R271" s="2"/>
      <c r="S271" s="2"/>
      <c r="T271" s="2"/>
      <c r="U271" s="2"/>
      <c r="V271" s="2"/>
      <c r="W271" s="2"/>
      <c r="X271" s="2"/>
      <c r="Y271" s="2"/>
      <c r="Z271" s="2"/>
    </row>
    <row r="272" spans="1:26" ht="48" x14ac:dyDescent="0.2">
      <c r="A272" s="282"/>
      <c r="B272" s="359" t="s">
        <v>626</v>
      </c>
      <c r="C272" s="359" t="s">
        <v>370</v>
      </c>
      <c r="D272" s="364">
        <v>299.14999999999998</v>
      </c>
      <c r="E272" s="365">
        <v>45364</v>
      </c>
      <c r="F272" s="359" t="s">
        <v>603</v>
      </c>
      <c r="G272" s="362">
        <v>520</v>
      </c>
      <c r="H272" s="359" t="s">
        <v>500</v>
      </c>
      <c r="I272" s="359" t="s">
        <v>698</v>
      </c>
      <c r="J272" s="2"/>
      <c r="K272" s="2"/>
      <c r="L272" s="2"/>
      <c r="M272" s="2"/>
      <c r="N272" s="2"/>
      <c r="O272" s="2"/>
      <c r="P272" s="2"/>
      <c r="Q272" s="2"/>
      <c r="R272" s="2"/>
      <c r="S272" s="2"/>
      <c r="T272" s="2"/>
      <c r="U272" s="2"/>
      <c r="V272" s="2"/>
      <c r="W272" s="2"/>
      <c r="X272" s="2"/>
      <c r="Y272" s="2"/>
      <c r="Z272" s="2"/>
    </row>
    <row r="273" spans="1:26" ht="48" x14ac:dyDescent="0.2">
      <c r="A273" s="282"/>
      <c r="B273" s="359" t="s">
        <v>626</v>
      </c>
      <c r="C273" s="359" t="s">
        <v>370</v>
      </c>
      <c r="D273" s="364">
        <v>299.14999999999998</v>
      </c>
      <c r="E273" s="365">
        <v>45364</v>
      </c>
      <c r="F273" s="359" t="s">
        <v>603</v>
      </c>
      <c r="G273" s="362">
        <v>520</v>
      </c>
      <c r="H273" s="359" t="s">
        <v>500</v>
      </c>
      <c r="I273" s="359" t="s">
        <v>698</v>
      </c>
      <c r="J273" s="2"/>
      <c r="K273" s="2"/>
      <c r="L273" s="2"/>
      <c r="M273" s="2"/>
      <c r="N273" s="2"/>
      <c r="O273" s="2"/>
      <c r="P273" s="2"/>
      <c r="Q273" s="2"/>
      <c r="R273" s="2"/>
      <c r="S273" s="2"/>
      <c r="T273" s="2"/>
      <c r="U273" s="2"/>
      <c r="V273" s="2"/>
      <c r="W273" s="2"/>
      <c r="X273" s="2"/>
      <c r="Y273" s="2"/>
      <c r="Z273" s="2"/>
    </row>
    <row r="274" spans="1:26" ht="48" x14ac:dyDescent="0.2">
      <c r="A274" s="282"/>
      <c r="B274" s="359" t="s">
        <v>626</v>
      </c>
      <c r="C274" s="359" t="s">
        <v>370</v>
      </c>
      <c r="D274" s="364">
        <v>299.14999999999998</v>
      </c>
      <c r="E274" s="365">
        <v>45364</v>
      </c>
      <c r="F274" s="359" t="s">
        <v>603</v>
      </c>
      <c r="G274" s="362">
        <v>520</v>
      </c>
      <c r="H274" s="359" t="s">
        <v>500</v>
      </c>
      <c r="I274" s="359" t="s">
        <v>698</v>
      </c>
      <c r="J274" s="2"/>
      <c r="K274" s="2"/>
      <c r="L274" s="2"/>
      <c r="M274" s="2"/>
      <c r="N274" s="2"/>
      <c r="O274" s="2"/>
      <c r="P274" s="2"/>
      <c r="Q274" s="2"/>
      <c r="R274" s="2"/>
      <c r="S274" s="2"/>
      <c r="T274" s="2"/>
      <c r="U274" s="2"/>
      <c r="V274" s="2"/>
      <c r="W274" s="2"/>
      <c r="X274" s="2"/>
      <c r="Y274" s="2"/>
      <c r="Z274" s="2"/>
    </row>
    <row r="275" spans="1:26" ht="24" x14ac:dyDescent="0.2">
      <c r="A275" s="282"/>
      <c r="B275" s="359" t="s">
        <v>635</v>
      </c>
      <c r="C275" s="359" t="s">
        <v>370</v>
      </c>
      <c r="D275" s="364">
        <v>1139.0999999999999</v>
      </c>
      <c r="E275" s="365">
        <v>45364</v>
      </c>
      <c r="F275" s="359" t="s">
        <v>603</v>
      </c>
      <c r="G275" s="362">
        <v>520</v>
      </c>
      <c r="H275" s="359" t="s">
        <v>500</v>
      </c>
      <c r="I275" s="359" t="s">
        <v>636</v>
      </c>
      <c r="J275" s="2"/>
      <c r="K275" s="2"/>
      <c r="L275" s="2"/>
      <c r="M275" s="2"/>
      <c r="N275" s="2"/>
      <c r="O275" s="2"/>
      <c r="P275" s="2"/>
      <c r="Q275" s="2"/>
      <c r="R275" s="2"/>
      <c r="S275" s="2"/>
      <c r="T275" s="2"/>
      <c r="U275" s="2"/>
      <c r="V275" s="2"/>
      <c r="W275" s="2"/>
      <c r="X275" s="2"/>
      <c r="Y275" s="2"/>
      <c r="Z275" s="2"/>
    </row>
    <row r="276" spans="1:26" ht="36" x14ac:dyDescent="0.2">
      <c r="A276" s="282"/>
      <c r="B276" s="359" t="s">
        <v>637</v>
      </c>
      <c r="C276" s="359" t="s">
        <v>370</v>
      </c>
      <c r="D276" s="364">
        <v>678.2</v>
      </c>
      <c r="E276" s="365">
        <v>45364</v>
      </c>
      <c r="F276" s="359" t="s">
        <v>603</v>
      </c>
      <c r="G276" s="362">
        <v>520</v>
      </c>
      <c r="H276" s="359" t="s">
        <v>500</v>
      </c>
      <c r="I276" s="359" t="s">
        <v>699</v>
      </c>
      <c r="J276" s="2"/>
      <c r="K276" s="2"/>
      <c r="L276" s="2"/>
      <c r="M276" s="2"/>
      <c r="N276" s="2"/>
      <c r="O276" s="2"/>
      <c r="P276" s="2"/>
      <c r="Q276" s="2"/>
      <c r="R276" s="2"/>
      <c r="S276" s="2"/>
      <c r="T276" s="2"/>
      <c r="U276" s="2"/>
      <c r="V276" s="2"/>
      <c r="W276" s="2"/>
      <c r="X276" s="2"/>
      <c r="Y276" s="2"/>
      <c r="Z276" s="2"/>
    </row>
    <row r="277" spans="1:26" ht="36" x14ac:dyDescent="0.2">
      <c r="A277" s="282"/>
      <c r="B277" s="359" t="s">
        <v>639</v>
      </c>
      <c r="C277" s="359" t="s">
        <v>370</v>
      </c>
      <c r="D277" s="364">
        <v>1019.35</v>
      </c>
      <c r="E277" s="365">
        <v>45364</v>
      </c>
      <c r="F277" s="359" t="s">
        <v>603</v>
      </c>
      <c r="G277" s="362">
        <v>520</v>
      </c>
      <c r="H277" s="359" t="s">
        <v>500</v>
      </c>
      <c r="I277" s="359" t="s">
        <v>700</v>
      </c>
      <c r="J277" s="2"/>
      <c r="K277" s="2"/>
      <c r="L277" s="2"/>
      <c r="M277" s="2"/>
      <c r="N277" s="2"/>
      <c r="O277" s="2"/>
      <c r="P277" s="2"/>
      <c r="Q277" s="2"/>
      <c r="R277" s="2"/>
      <c r="S277" s="2"/>
      <c r="T277" s="2"/>
      <c r="U277" s="2"/>
      <c r="V277" s="2"/>
      <c r="W277" s="2"/>
      <c r="X277" s="2"/>
      <c r="Y277" s="2"/>
      <c r="Z277" s="2"/>
    </row>
    <row r="278" spans="1:26" ht="60" x14ac:dyDescent="0.2">
      <c r="A278" s="282"/>
      <c r="B278" s="359" t="s">
        <v>613</v>
      </c>
      <c r="C278" s="359" t="s">
        <v>370</v>
      </c>
      <c r="D278" s="364">
        <v>2801.2</v>
      </c>
      <c r="E278" s="365">
        <v>45364</v>
      </c>
      <c r="F278" s="359" t="s">
        <v>603</v>
      </c>
      <c r="G278" s="362">
        <v>520</v>
      </c>
      <c r="H278" s="359" t="s">
        <v>500</v>
      </c>
      <c r="I278" s="359" t="s">
        <v>701</v>
      </c>
      <c r="J278" s="2"/>
      <c r="K278" s="2"/>
      <c r="L278" s="2"/>
      <c r="M278" s="2"/>
      <c r="N278" s="2"/>
      <c r="O278" s="2"/>
      <c r="P278" s="2"/>
      <c r="Q278" s="2"/>
      <c r="R278" s="2"/>
      <c r="S278" s="2"/>
      <c r="T278" s="2"/>
      <c r="U278" s="2"/>
      <c r="V278" s="2"/>
      <c r="W278" s="2"/>
      <c r="X278" s="2"/>
      <c r="Y278" s="2"/>
      <c r="Z278" s="2"/>
    </row>
    <row r="279" spans="1:26" ht="24" x14ac:dyDescent="0.2">
      <c r="A279" s="282"/>
      <c r="B279" s="359" t="s">
        <v>702</v>
      </c>
      <c r="C279" s="359" t="s">
        <v>370</v>
      </c>
      <c r="D279" s="364">
        <v>2871.05</v>
      </c>
      <c r="E279" s="365">
        <v>45364</v>
      </c>
      <c r="F279" s="359" t="s">
        <v>603</v>
      </c>
      <c r="G279" s="362">
        <v>520</v>
      </c>
      <c r="H279" s="359" t="s">
        <v>500</v>
      </c>
      <c r="I279" s="359" t="s">
        <v>507</v>
      </c>
      <c r="J279" s="2"/>
      <c r="K279" s="2"/>
      <c r="L279" s="2"/>
      <c r="M279" s="2"/>
      <c r="N279" s="2"/>
      <c r="O279" s="2"/>
      <c r="P279" s="2"/>
      <c r="Q279" s="2"/>
      <c r="R279" s="2"/>
      <c r="S279" s="2"/>
      <c r="T279" s="2"/>
      <c r="U279" s="2"/>
      <c r="V279" s="2"/>
      <c r="W279" s="2"/>
      <c r="X279" s="2"/>
      <c r="Y279" s="2"/>
      <c r="Z279" s="2"/>
    </row>
    <row r="280" spans="1:26" ht="24" x14ac:dyDescent="0.2">
      <c r="A280" s="282"/>
      <c r="B280" s="359" t="s">
        <v>703</v>
      </c>
      <c r="C280" s="359" t="s">
        <v>378</v>
      </c>
      <c r="D280" s="364">
        <v>741.27</v>
      </c>
      <c r="E280" s="365">
        <v>45369</v>
      </c>
      <c r="F280" s="359" t="s">
        <v>704</v>
      </c>
      <c r="G280" s="362">
        <v>15657</v>
      </c>
      <c r="H280" s="359" t="s">
        <v>500</v>
      </c>
      <c r="I280" s="359" t="s">
        <v>705</v>
      </c>
      <c r="J280" s="2"/>
      <c r="K280" s="2"/>
      <c r="L280" s="2"/>
      <c r="M280" s="2"/>
      <c r="N280" s="2"/>
      <c r="O280" s="2"/>
      <c r="P280" s="2"/>
      <c r="Q280" s="2"/>
      <c r="R280" s="2"/>
      <c r="S280" s="2"/>
      <c r="T280" s="2"/>
      <c r="U280" s="2"/>
      <c r="V280" s="2"/>
      <c r="W280" s="2"/>
      <c r="X280" s="2"/>
      <c r="Y280" s="2"/>
      <c r="Z280" s="2"/>
    </row>
    <row r="281" spans="1:26" ht="24" x14ac:dyDescent="0.2">
      <c r="A281" s="282"/>
      <c r="B281" s="359" t="s">
        <v>706</v>
      </c>
      <c r="C281" s="359" t="s">
        <v>378</v>
      </c>
      <c r="D281" s="364">
        <v>36.729999999999997</v>
      </c>
      <c r="E281" s="365">
        <v>45369</v>
      </c>
      <c r="F281" s="359" t="s">
        <v>704</v>
      </c>
      <c r="G281" s="362">
        <v>15657</v>
      </c>
      <c r="H281" s="359" t="s">
        <v>500</v>
      </c>
      <c r="I281" s="359" t="s">
        <v>507</v>
      </c>
      <c r="J281" s="2"/>
      <c r="K281" s="2"/>
      <c r="L281" s="2"/>
      <c r="M281" s="2"/>
      <c r="N281" s="2"/>
      <c r="O281" s="2"/>
      <c r="P281" s="2"/>
      <c r="Q281" s="2"/>
      <c r="R281" s="2"/>
      <c r="S281" s="2"/>
      <c r="T281" s="2"/>
      <c r="U281" s="2"/>
      <c r="V281" s="2"/>
      <c r="W281" s="2"/>
      <c r="X281" s="2"/>
      <c r="Y281" s="2"/>
      <c r="Z281" s="2"/>
    </row>
    <row r="282" spans="1:26" ht="24" x14ac:dyDescent="0.2">
      <c r="A282" s="282"/>
      <c r="B282" s="359" t="s">
        <v>707</v>
      </c>
      <c r="C282" s="359" t="s">
        <v>378</v>
      </c>
      <c r="D282" s="364">
        <v>722</v>
      </c>
      <c r="E282" s="365">
        <v>45373</v>
      </c>
      <c r="F282" s="359" t="s">
        <v>532</v>
      </c>
      <c r="G282" s="362">
        <v>3549</v>
      </c>
      <c r="H282" s="359" t="s">
        <v>500</v>
      </c>
      <c r="I282" s="359" t="s">
        <v>540</v>
      </c>
      <c r="J282" s="2"/>
      <c r="K282" s="2"/>
      <c r="L282" s="2"/>
      <c r="M282" s="2"/>
      <c r="N282" s="2"/>
      <c r="O282" s="2"/>
      <c r="P282" s="2"/>
      <c r="Q282" s="2"/>
      <c r="R282" s="2"/>
      <c r="S282" s="2"/>
      <c r="T282" s="2"/>
      <c r="U282" s="2"/>
      <c r="V282" s="2"/>
      <c r="W282" s="2"/>
      <c r="X282" s="2"/>
      <c r="Y282" s="2"/>
      <c r="Z282" s="2"/>
    </row>
    <row r="283" spans="1:26" ht="24" x14ac:dyDescent="0.2">
      <c r="A283" s="282"/>
      <c r="B283" s="359" t="s">
        <v>707</v>
      </c>
      <c r="C283" s="359" t="s">
        <v>378</v>
      </c>
      <c r="D283" s="364">
        <v>722</v>
      </c>
      <c r="E283" s="365">
        <v>45373</v>
      </c>
      <c r="F283" s="359" t="s">
        <v>532</v>
      </c>
      <c r="G283" s="362">
        <v>3549</v>
      </c>
      <c r="H283" s="359" t="s">
        <v>500</v>
      </c>
      <c r="I283" s="359" t="s">
        <v>540</v>
      </c>
      <c r="J283" s="2"/>
      <c r="K283" s="2"/>
      <c r="L283" s="2"/>
      <c r="M283" s="2"/>
      <c r="N283" s="2"/>
      <c r="O283" s="2"/>
      <c r="P283" s="2"/>
      <c r="Q283" s="2"/>
      <c r="R283" s="2"/>
      <c r="S283" s="2"/>
      <c r="T283" s="2"/>
      <c r="U283" s="2"/>
      <c r="V283" s="2"/>
      <c r="W283" s="2"/>
      <c r="X283" s="2"/>
      <c r="Y283" s="2"/>
      <c r="Z283" s="2"/>
    </row>
    <row r="284" spans="1:26" ht="24" x14ac:dyDescent="0.2">
      <c r="A284" s="282"/>
      <c r="B284" s="359" t="s">
        <v>707</v>
      </c>
      <c r="C284" s="359" t="s">
        <v>378</v>
      </c>
      <c r="D284" s="364">
        <v>722</v>
      </c>
      <c r="E284" s="365">
        <v>45373</v>
      </c>
      <c r="F284" s="359" t="s">
        <v>532</v>
      </c>
      <c r="G284" s="362">
        <v>3549</v>
      </c>
      <c r="H284" s="359" t="s">
        <v>500</v>
      </c>
      <c r="I284" s="359" t="s">
        <v>540</v>
      </c>
      <c r="J284" s="2"/>
      <c r="K284" s="2"/>
      <c r="L284" s="2"/>
      <c r="M284" s="2"/>
      <c r="N284" s="2"/>
      <c r="O284" s="2"/>
      <c r="P284" s="2"/>
      <c r="Q284" s="2"/>
      <c r="R284" s="2"/>
      <c r="S284" s="2"/>
      <c r="T284" s="2"/>
      <c r="U284" s="2"/>
      <c r="V284" s="2"/>
      <c r="W284" s="2"/>
      <c r="X284" s="2"/>
      <c r="Y284" s="2"/>
      <c r="Z284" s="2"/>
    </row>
    <row r="285" spans="1:26" ht="24" x14ac:dyDescent="0.2">
      <c r="A285" s="282"/>
      <c r="B285" s="359" t="s">
        <v>708</v>
      </c>
      <c r="C285" s="359" t="s">
        <v>378</v>
      </c>
      <c r="D285" s="364">
        <v>1258</v>
      </c>
      <c r="E285" s="365">
        <v>45373</v>
      </c>
      <c r="F285" s="359" t="s">
        <v>532</v>
      </c>
      <c r="G285" s="362">
        <v>3549</v>
      </c>
      <c r="H285" s="359" t="s">
        <v>500</v>
      </c>
      <c r="I285" s="359" t="s">
        <v>537</v>
      </c>
      <c r="J285" s="2"/>
      <c r="K285" s="2"/>
      <c r="L285" s="2"/>
      <c r="M285" s="2"/>
      <c r="N285" s="2"/>
      <c r="O285" s="2"/>
      <c r="P285" s="2"/>
      <c r="Q285" s="2"/>
      <c r="R285" s="2"/>
      <c r="S285" s="2"/>
      <c r="T285" s="2"/>
      <c r="U285" s="2"/>
      <c r="V285" s="2"/>
      <c r="W285" s="2"/>
      <c r="X285" s="2"/>
      <c r="Y285" s="2"/>
      <c r="Z285" s="2"/>
    </row>
    <row r="286" spans="1:26" ht="24" x14ac:dyDescent="0.2">
      <c r="A286" s="282"/>
      <c r="B286" s="359" t="s">
        <v>708</v>
      </c>
      <c r="C286" s="359" t="s">
        <v>378</v>
      </c>
      <c r="D286" s="364">
        <v>1258</v>
      </c>
      <c r="E286" s="365">
        <v>45373</v>
      </c>
      <c r="F286" s="359" t="s">
        <v>532</v>
      </c>
      <c r="G286" s="362">
        <v>3549</v>
      </c>
      <c r="H286" s="359" t="s">
        <v>500</v>
      </c>
      <c r="I286" s="359" t="s">
        <v>537</v>
      </c>
      <c r="J286" s="2"/>
      <c r="K286" s="2"/>
      <c r="L286" s="2"/>
      <c r="M286" s="2"/>
      <c r="N286" s="2"/>
      <c r="O286" s="2"/>
      <c r="P286" s="2"/>
      <c r="Q286" s="2"/>
      <c r="R286" s="2"/>
      <c r="S286" s="2"/>
      <c r="T286" s="2"/>
      <c r="U286" s="2"/>
      <c r="V286" s="2"/>
      <c r="W286" s="2"/>
      <c r="X286" s="2"/>
      <c r="Y286" s="2"/>
      <c r="Z286" s="2"/>
    </row>
    <row r="287" spans="1:26" ht="24" x14ac:dyDescent="0.2">
      <c r="A287" s="282"/>
      <c r="B287" s="359" t="s">
        <v>708</v>
      </c>
      <c r="C287" s="359" t="s">
        <v>378</v>
      </c>
      <c r="D287" s="364">
        <v>1258</v>
      </c>
      <c r="E287" s="365">
        <v>45373</v>
      </c>
      <c r="F287" s="359" t="s">
        <v>532</v>
      </c>
      <c r="G287" s="362">
        <v>3549</v>
      </c>
      <c r="H287" s="359" t="s">
        <v>500</v>
      </c>
      <c r="I287" s="359" t="s">
        <v>537</v>
      </c>
      <c r="J287" s="2"/>
      <c r="K287" s="2"/>
      <c r="L287" s="2"/>
      <c r="M287" s="2"/>
      <c r="N287" s="2"/>
      <c r="O287" s="2"/>
      <c r="P287" s="2"/>
      <c r="Q287" s="2"/>
      <c r="R287" s="2"/>
      <c r="S287" s="2"/>
      <c r="T287" s="2"/>
      <c r="U287" s="2"/>
      <c r="V287" s="2"/>
      <c r="W287" s="2"/>
      <c r="X287" s="2"/>
      <c r="Y287" s="2"/>
      <c r="Z287" s="2"/>
    </row>
    <row r="288" spans="1:26" ht="24" x14ac:dyDescent="0.2">
      <c r="A288" s="282"/>
      <c r="B288" s="359" t="s">
        <v>708</v>
      </c>
      <c r="C288" s="359" t="s">
        <v>378</v>
      </c>
      <c r="D288" s="364">
        <v>1258</v>
      </c>
      <c r="E288" s="365">
        <v>45373</v>
      </c>
      <c r="F288" s="359" t="s">
        <v>532</v>
      </c>
      <c r="G288" s="362">
        <v>3549</v>
      </c>
      <c r="H288" s="359" t="s">
        <v>500</v>
      </c>
      <c r="I288" s="359" t="s">
        <v>537</v>
      </c>
      <c r="J288" s="2"/>
      <c r="K288" s="2"/>
      <c r="L288" s="2"/>
      <c r="M288" s="2"/>
      <c r="N288" s="2"/>
      <c r="O288" s="2"/>
      <c r="P288" s="2"/>
      <c r="Q288" s="2"/>
      <c r="R288" s="2"/>
      <c r="S288" s="2"/>
      <c r="T288" s="2"/>
      <c r="U288" s="2"/>
      <c r="V288" s="2"/>
      <c r="W288" s="2"/>
      <c r="X288" s="2"/>
      <c r="Y288" s="2"/>
      <c r="Z288" s="2"/>
    </row>
    <row r="289" spans="1:26" ht="36" x14ac:dyDescent="0.2">
      <c r="A289" s="282"/>
      <c r="B289" s="359" t="s">
        <v>709</v>
      </c>
      <c r="C289" s="359" t="s">
        <v>378</v>
      </c>
      <c r="D289" s="364">
        <v>979</v>
      </c>
      <c r="E289" s="365">
        <v>45373</v>
      </c>
      <c r="F289" s="359" t="s">
        <v>532</v>
      </c>
      <c r="G289" s="362">
        <v>3549</v>
      </c>
      <c r="H289" s="359" t="s">
        <v>500</v>
      </c>
      <c r="I289" s="359" t="s">
        <v>710</v>
      </c>
      <c r="J289" s="2"/>
      <c r="K289" s="2"/>
      <c r="L289" s="2"/>
      <c r="M289" s="2"/>
      <c r="N289" s="2"/>
      <c r="O289" s="2"/>
      <c r="P289" s="2"/>
      <c r="Q289" s="2"/>
      <c r="R289" s="2"/>
      <c r="S289" s="2"/>
      <c r="T289" s="2"/>
      <c r="U289" s="2"/>
      <c r="V289" s="2"/>
      <c r="W289" s="2"/>
      <c r="X289" s="2"/>
      <c r="Y289" s="2"/>
      <c r="Z289" s="2"/>
    </row>
    <row r="290" spans="1:26" ht="36" x14ac:dyDescent="0.2">
      <c r="A290" s="282"/>
      <c r="B290" s="359" t="s">
        <v>709</v>
      </c>
      <c r="C290" s="359" t="s">
        <v>378</v>
      </c>
      <c r="D290" s="364">
        <v>979</v>
      </c>
      <c r="E290" s="365">
        <v>45373</v>
      </c>
      <c r="F290" s="359" t="s">
        <v>532</v>
      </c>
      <c r="G290" s="362">
        <v>3549</v>
      </c>
      <c r="H290" s="359" t="s">
        <v>500</v>
      </c>
      <c r="I290" s="359" t="s">
        <v>711</v>
      </c>
      <c r="J290" s="2"/>
      <c r="K290" s="2"/>
      <c r="L290" s="2"/>
      <c r="M290" s="2"/>
      <c r="N290" s="2"/>
      <c r="O290" s="2"/>
      <c r="P290" s="2"/>
      <c r="Q290" s="2"/>
      <c r="R290" s="2"/>
      <c r="S290" s="2"/>
      <c r="T290" s="2"/>
      <c r="U290" s="2"/>
      <c r="V290" s="2"/>
      <c r="W290" s="2"/>
      <c r="X290" s="2"/>
      <c r="Y290" s="2"/>
      <c r="Z290" s="2"/>
    </row>
    <row r="291" spans="1:26" ht="36" x14ac:dyDescent="0.2">
      <c r="A291" s="282"/>
      <c r="B291" s="359" t="s">
        <v>709</v>
      </c>
      <c r="C291" s="359" t="s">
        <v>378</v>
      </c>
      <c r="D291" s="364">
        <v>979</v>
      </c>
      <c r="E291" s="365">
        <v>45373</v>
      </c>
      <c r="F291" s="359" t="s">
        <v>532</v>
      </c>
      <c r="G291" s="362">
        <v>3549</v>
      </c>
      <c r="H291" s="359" t="s">
        <v>500</v>
      </c>
      <c r="I291" s="359" t="s">
        <v>711</v>
      </c>
      <c r="J291" s="2"/>
      <c r="K291" s="2"/>
      <c r="L291" s="2"/>
      <c r="M291" s="2"/>
      <c r="N291" s="2"/>
      <c r="O291" s="2"/>
      <c r="P291" s="2"/>
      <c r="Q291" s="2"/>
      <c r="R291" s="2"/>
      <c r="S291" s="2"/>
      <c r="T291" s="2"/>
      <c r="U291" s="2"/>
      <c r="V291" s="2"/>
      <c r="W291" s="2"/>
      <c r="X291" s="2"/>
      <c r="Y291" s="2"/>
      <c r="Z291" s="2"/>
    </row>
    <row r="292" spans="1:26" ht="36" x14ac:dyDescent="0.2">
      <c r="A292" s="282"/>
      <c r="B292" s="359" t="s">
        <v>709</v>
      </c>
      <c r="C292" s="359" t="s">
        <v>378</v>
      </c>
      <c r="D292" s="364">
        <v>979</v>
      </c>
      <c r="E292" s="365">
        <v>45373</v>
      </c>
      <c r="F292" s="359" t="s">
        <v>532</v>
      </c>
      <c r="G292" s="362">
        <v>3549</v>
      </c>
      <c r="H292" s="359" t="s">
        <v>500</v>
      </c>
      <c r="I292" s="359" t="s">
        <v>711</v>
      </c>
      <c r="J292" s="2"/>
      <c r="K292" s="2"/>
      <c r="L292" s="2"/>
      <c r="M292" s="2"/>
      <c r="N292" s="2"/>
      <c r="O292" s="2"/>
      <c r="P292" s="2"/>
      <c r="Q292" s="2"/>
      <c r="R292" s="2"/>
      <c r="S292" s="2"/>
      <c r="T292" s="2"/>
      <c r="U292" s="2"/>
      <c r="V292" s="2"/>
      <c r="W292" s="2"/>
      <c r="X292" s="2"/>
      <c r="Y292" s="2"/>
      <c r="Z292" s="2"/>
    </row>
    <row r="293" spans="1:26" ht="24" x14ac:dyDescent="0.2">
      <c r="A293" s="282"/>
      <c r="B293" s="359" t="s">
        <v>712</v>
      </c>
      <c r="C293" s="359" t="s">
        <v>378</v>
      </c>
      <c r="D293" s="364">
        <v>570</v>
      </c>
      <c r="E293" s="365">
        <v>45373</v>
      </c>
      <c r="F293" s="359" t="s">
        <v>532</v>
      </c>
      <c r="G293" s="362">
        <v>3549</v>
      </c>
      <c r="H293" s="359" t="s">
        <v>500</v>
      </c>
      <c r="I293" s="359" t="s">
        <v>540</v>
      </c>
      <c r="J293" s="2"/>
      <c r="K293" s="2"/>
      <c r="L293" s="2"/>
      <c r="M293" s="2"/>
      <c r="N293" s="2"/>
      <c r="O293" s="2"/>
      <c r="P293" s="2"/>
      <c r="Q293" s="2"/>
      <c r="R293" s="2"/>
      <c r="S293" s="2"/>
      <c r="T293" s="2"/>
      <c r="U293" s="2"/>
      <c r="V293" s="2"/>
      <c r="W293" s="2"/>
      <c r="X293" s="2"/>
      <c r="Y293" s="2"/>
      <c r="Z293" s="2"/>
    </row>
    <row r="294" spans="1:26" ht="24" x14ac:dyDescent="0.2">
      <c r="A294" s="282"/>
      <c r="B294" s="359" t="s">
        <v>712</v>
      </c>
      <c r="C294" s="359" t="s">
        <v>378</v>
      </c>
      <c r="D294" s="364">
        <v>570</v>
      </c>
      <c r="E294" s="365">
        <v>45373</v>
      </c>
      <c r="F294" s="359" t="s">
        <v>532</v>
      </c>
      <c r="G294" s="362">
        <v>3549</v>
      </c>
      <c r="H294" s="359" t="s">
        <v>500</v>
      </c>
      <c r="I294" s="359" t="s">
        <v>713</v>
      </c>
      <c r="J294" s="2"/>
      <c r="K294" s="2"/>
      <c r="L294" s="2"/>
      <c r="M294" s="2"/>
      <c r="N294" s="2"/>
      <c r="O294" s="2"/>
      <c r="P294" s="2"/>
      <c r="Q294" s="2"/>
      <c r="R294" s="2"/>
      <c r="S294" s="2"/>
      <c r="T294" s="2"/>
      <c r="U294" s="2"/>
      <c r="V294" s="2"/>
      <c r="W294" s="2"/>
      <c r="X294" s="2"/>
      <c r="Y294" s="2"/>
      <c r="Z294" s="2"/>
    </row>
    <row r="295" spans="1:26" ht="24" x14ac:dyDescent="0.2">
      <c r="A295" s="282"/>
      <c r="B295" s="359" t="s">
        <v>712</v>
      </c>
      <c r="C295" s="359" t="s">
        <v>378</v>
      </c>
      <c r="D295" s="364">
        <v>570</v>
      </c>
      <c r="E295" s="365">
        <v>45373</v>
      </c>
      <c r="F295" s="359" t="s">
        <v>532</v>
      </c>
      <c r="G295" s="362">
        <v>3549</v>
      </c>
      <c r="H295" s="359" t="s">
        <v>500</v>
      </c>
      <c r="I295" s="359" t="s">
        <v>540</v>
      </c>
      <c r="J295" s="2"/>
      <c r="K295" s="2"/>
      <c r="L295" s="2"/>
      <c r="M295" s="2"/>
      <c r="N295" s="2"/>
      <c r="O295" s="2"/>
      <c r="P295" s="2"/>
      <c r="Q295" s="2"/>
      <c r="R295" s="2"/>
      <c r="S295" s="2"/>
      <c r="T295" s="2"/>
      <c r="U295" s="2"/>
      <c r="V295" s="2"/>
      <c r="W295" s="2"/>
      <c r="X295" s="2"/>
      <c r="Y295" s="2"/>
      <c r="Z295" s="2"/>
    </row>
    <row r="296" spans="1:26" ht="24" x14ac:dyDescent="0.2">
      <c r="A296" s="282"/>
      <c r="B296" s="359" t="s">
        <v>712</v>
      </c>
      <c r="C296" s="359" t="s">
        <v>378</v>
      </c>
      <c r="D296" s="364">
        <v>570</v>
      </c>
      <c r="E296" s="365">
        <v>45373</v>
      </c>
      <c r="F296" s="359" t="s">
        <v>532</v>
      </c>
      <c r="G296" s="362">
        <v>3549</v>
      </c>
      <c r="H296" s="359" t="s">
        <v>500</v>
      </c>
      <c r="I296" s="359" t="s">
        <v>540</v>
      </c>
      <c r="J296" s="2"/>
      <c r="K296" s="2"/>
      <c r="L296" s="2"/>
      <c r="M296" s="2"/>
      <c r="N296" s="2"/>
      <c r="O296" s="2"/>
      <c r="P296" s="2"/>
      <c r="Q296" s="2"/>
      <c r="R296" s="2"/>
      <c r="S296" s="2"/>
      <c r="T296" s="2"/>
      <c r="U296" s="2"/>
      <c r="V296" s="2"/>
      <c r="W296" s="2"/>
      <c r="X296" s="2"/>
      <c r="Y296" s="2"/>
      <c r="Z296" s="2"/>
    </row>
    <row r="297" spans="1:26" ht="24" x14ac:dyDescent="0.2">
      <c r="A297" s="282"/>
      <c r="B297" s="359" t="s">
        <v>712</v>
      </c>
      <c r="C297" s="359" t="s">
        <v>378</v>
      </c>
      <c r="D297" s="364">
        <v>570</v>
      </c>
      <c r="E297" s="365">
        <v>45373</v>
      </c>
      <c r="F297" s="359" t="s">
        <v>532</v>
      </c>
      <c r="G297" s="362">
        <v>3549</v>
      </c>
      <c r="H297" s="359" t="s">
        <v>500</v>
      </c>
      <c r="I297" s="359" t="s">
        <v>540</v>
      </c>
      <c r="J297" s="2"/>
      <c r="K297" s="2"/>
      <c r="L297" s="2"/>
      <c r="M297" s="2"/>
      <c r="N297" s="2"/>
      <c r="O297" s="2"/>
      <c r="P297" s="2"/>
      <c r="Q297" s="2"/>
      <c r="R297" s="2"/>
      <c r="S297" s="2"/>
      <c r="T297" s="2"/>
      <c r="U297" s="2"/>
      <c r="V297" s="2"/>
      <c r="W297" s="2"/>
      <c r="X297" s="2"/>
      <c r="Y297" s="2"/>
      <c r="Z297" s="2"/>
    </row>
    <row r="298" spans="1:26" ht="24" x14ac:dyDescent="0.2">
      <c r="A298" s="282"/>
      <c r="B298" s="359" t="s">
        <v>712</v>
      </c>
      <c r="C298" s="359" t="s">
        <v>378</v>
      </c>
      <c r="D298" s="364">
        <v>570</v>
      </c>
      <c r="E298" s="365">
        <v>45373</v>
      </c>
      <c r="F298" s="359" t="s">
        <v>532</v>
      </c>
      <c r="G298" s="362">
        <v>3549</v>
      </c>
      <c r="H298" s="359" t="s">
        <v>500</v>
      </c>
      <c r="I298" s="359" t="s">
        <v>540</v>
      </c>
      <c r="J298" s="2"/>
      <c r="K298" s="2"/>
      <c r="L298" s="2"/>
      <c r="M298" s="2"/>
      <c r="N298" s="2"/>
      <c r="O298" s="2"/>
      <c r="P298" s="2"/>
      <c r="Q298" s="2"/>
      <c r="R298" s="2"/>
      <c r="S298" s="2"/>
      <c r="T298" s="2"/>
      <c r="U298" s="2"/>
      <c r="V298" s="2"/>
      <c r="W298" s="2"/>
      <c r="X298" s="2"/>
      <c r="Y298" s="2"/>
      <c r="Z298" s="2"/>
    </row>
    <row r="299" spans="1:26" ht="36" x14ac:dyDescent="0.2">
      <c r="A299" s="282"/>
      <c r="B299" s="359" t="s">
        <v>714</v>
      </c>
      <c r="C299" s="359" t="s">
        <v>378</v>
      </c>
      <c r="D299" s="364">
        <v>730</v>
      </c>
      <c r="E299" s="365">
        <v>45373</v>
      </c>
      <c r="F299" s="359" t="s">
        <v>532</v>
      </c>
      <c r="G299" s="362">
        <v>3549</v>
      </c>
      <c r="H299" s="359" t="s">
        <v>500</v>
      </c>
      <c r="I299" s="359" t="s">
        <v>715</v>
      </c>
      <c r="J299" s="2"/>
      <c r="K299" s="2"/>
      <c r="L299" s="2"/>
      <c r="M299" s="2"/>
      <c r="N299" s="2"/>
      <c r="O299" s="2"/>
      <c r="P299" s="2"/>
      <c r="Q299" s="2"/>
      <c r="R299" s="2"/>
      <c r="S299" s="2"/>
      <c r="T299" s="2"/>
      <c r="U299" s="2"/>
      <c r="V299" s="2"/>
      <c r="W299" s="2"/>
      <c r="X299" s="2"/>
      <c r="Y299" s="2"/>
      <c r="Z299" s="2"/>
    </row>
    <row r="300" spans="1:26" ht="36" x14ac:dyDescent="0.2">
      <c r="A300" s="282"/>
      <c r="B300" s="359" t="s">
        <v>714</v>
      </c>
      <c r="C300" s="359" t="s">
        <v>378</v>
      </c>
      <c r="D300" s="364">
        <v>730</v>
      </c>
      <c r="E300" s="365">
        <v>45373</v>
      </c>
      <c r="F300" s="359" t="s">
        <v>532</v>
      </c>
      <c r="G300" s="362">
        <v>3549</v>
      </c>
      <c r="H300" s="359" t="s">
        <v>500</v>
      </c>
      <c r="I300" s="359" t="s">
        <v>716</v>
      </c>
      <c r="J300" s="2"/>
      <c r="K300" s="2"/>
      <c r="L300" s="2"/>
      <c r="M300" s="2"/>
      <c r="N300" s="2"/>
      <c r="O300" s="2"/>
      <c r="P300" s="2"/>
      <c r="Q300" s="2"/>
      <c r="R300" s="2"/>
      <c r="S300" s="2"/>
      <c r="T300" s="2"/>
      <c r="U300" s="2"/>
      <c r="V300" s="2"/>
      <c r="W300" s="2"/>
      <c r="X300" s="2"/>
      <c r="Y300" s="2"/>
      <c r="Z300" s="2"/>
    </row>
    <row r="301" spans="1:26" ht="24" x14ac:dyDescent="0.2">
      <c r="A301" s="282"/>
      <c r="B301" s="359" t="s">
        <v>717</v>
      </c>
      <c r="C301" s="359" t="s">
        <v>378</v>
      </c>
      <c r="D301" s="364">
        <v>220</v>
      </c>
      <c r="E301" s="365">
        <v>45373</v>
      </c>
      <c r="F301" s="359" t="s">
        <v>532</v>
      </c>
      <c r="G301" s="362">
        <v>3549</v>
      </c>
      <c r="H301" s="359" t="s">
        <v>500</v>
      </c>
      <c r="I301" s="359" t="s">
        <v>718</v>
      </c>
      <c r="J301" s="2"/>
      <c r="K301" s="2"/>
      <c r="L301" s="2"/>
      <c r="M301" s="2"/>
      <c r="N301" s="2"/>
      <c r="O301" s="2"/>
      <c r="P301" s="2"/>
      <c r="Q301" s="2"/>
      <c r="R301" s="2"/>
      <c r="S301" s="2"/>
      <c r="T301" s="2"/>
      <c r="U301" s="2"/>
      <c r="V301" s="2"/>
      <c r="W301" s="2"/>
      <c r="X301" s="2"/>
      <c r="Y301" s="2"/>
      <c r="Z301" s="2"/>
    </row>
    <row r="302" spans="1:26" ht="24" x14ac:dyDescent="0.2">
      <c r="A302" s="282"/>
      <c r="B302" s="359" t="s">
        <v>717</v>
      </c>
      <c r="C302" s="359" t="s">
        <v>378</v>
      </c>
      <c r="D302" s="364">
        <v>220</v>
      </c>
      <c r="E302" s="365">
        <v>45373</v>
      </c>
      <c r="F302" s="359" t="s">
        <v>532</v>
      </c>
      <c r="G302" s="362">
        <v>3549</v>
      </c>
      <c r="H302" s="359" t="s">
        <v>500</v>
      </c>
      <c r="I302" s="359" t="s">
        <v>718</v>
      </c>
      <c r="J302" s="2"/>
      <c r="K302" s="2"/>
      <c r="L302" s="2"/>
      <c r="M302" s="2"/>
      <c r="N302" s="2"/>
      <c r="O302" s="2"/>
      <c r="P302" s="2"/>
      <c r="Q302" s="2"/>
      <c r="R302" s="2"/>
      <c r="S302" s="2"/>
      <c r="T302" s="2"/>
      <c r="U302" s="2"/>
      <c r="V302" s="2"/>
      <c r="W302" s="2"/>
      <c r="X302" s="2"/>
      <c r="Y302" s="2"/>
      <c r="Z302" s="2"/>
    </row>
    <row r="303" spans="1:26" ht="24" x14ac:dyDescent="0.2">
      <c r="A303" s="282"/>
      <c r="B303" s="359" t="s">
        <v>717</v>
      </c>
      <c r="C303" s="359" t="s">
        <v>378</v>
      </c>
      <c r="D303" s="364">
        <v>220</v>
      </c>
      <c r="E303" s="365">
        <v>45373</v>
      </c>
      <c r="F303" s="359" t="s">
        <v>532</v>
      </c>
      <c r="G303" s="362">
        <v>3549</v>
      </c>
      <c r="H303" s="359" t="s">
        <v>500</v>
      </c>
      <c r="I303" s="359" t="s">
        <v>718</v>
      </c>
      <c r="J303" s="2"/>
      <c r="K303" s="2"/>
      <c r="L303" s="2"/>
      <c r="M303" s="2"/>
      <c r="N303" s="2"/>
      <c r="O303" s="2"/>
      <c r="P303" s="2"/>
      <c r="Q303" s="2"/>
      <c r="R303" s="2"/>
      <c r="S303" s="2"/>
      <c r="T303" s="2"/>
      <c r="U303" s="2"/>
      <c r="V303" s="2"/>
      <c r="W303" s="2"/>
      <c r="X303" s="2"/>
      <c r="Y303" s="2"/>
      <c r="Z303" s="2"/>
    </row>
    <row r="304" spans="1:26" ht="24" x14ac:dyDescent="0.2">
      <c r="A304" s="282"/>
      <c r="B304" s="359" t="s">
        <v>717</v>
      </c>
      <c r="C304" s="359" t="s">
        <v>378</v>
      </c>
      <c r="D304" s="364">
        <v>220</v>
      </c>
      <c r="E304" s="365">
        <v>45373</v>
      </c>
      <c r="F304" s="359" t="s">
        <v>532</v>
      </c>
      <c r="G304" s="362">
        <v>3549</v>
      </c>
      <c r="H304" s="359" t="s">
        <v>500</v>
      </c>
      <c r="I304" s="359" t="s">
        <v>718</v>
      </c>
      <c r="J304" s="2"/>
      <c r="K304" s="2"/>
      <c r="L304" s="2"/>
      <c r="M304" s="2"/>
      <c r="N304" s="2"/>
      <c r="O304" s="2"/>
      <c r="P304" s="2"/>
      <c r="Q304" s="2"/>
      <c r="R304" s="2"/>
      <c r="S304" s="2"/>
      <c r="T304" s="2"/>
      <c r="U304" s="2"/>
      <c r="V304" s="2"/>
      <c r="W304" s="2"/>
      <c r="X304" s="2"/>
      <c r="Y304" s="2"/>
      <c r="Z304" s="2"/>
    </row>
    <row r="305" spans="1:26" ht="24" x14ac:dyDescent="0.2">
      <c r="A305" s="282"/>
      <c r="B305" s="359" t="s">
        <v>717</v>
      </c>
      <c r="C305" s="359" t="s">
        <v>378</v>
      </c>
      <c r="D305" s="364">
        <v>220</v>
      </c>
      <c r="E305" s="365">
        <v>45373</v>
      </c>
      <c r="F305" s="359" t="s">
        <v>532</v>
      </c>
      <c r="G305" s="362">
        <v>3549</v>
      </c>
      <c r="H305" s="359" t="s">
        <v>500</v>
      </c>
      <c r="I305" s="359" t="s">
        <v>718</v>
      </c>
      <c r="J305" s="2"/>
      <c r="K305" s="2"/>
      <c r="L305" s="2"/>
      <c r="M305" s="2"/>
      <c r="N305" s="2"/>
      <c r="O305" s="2"/>
      <c r="P305" s="2"/>
      <c r="Q305" s="2"/>
      <c r="R305" s="2"/>
      <c r="S305" s="2"/>
      <c r="T305" s="2"/>
      <c r="U305" s="2"/>
      <c r="V305" s="2"/>
      <c r="W305" s="2"/>
      <c r="X305" s="2"/>
      <c r="Y305" s="2"/>
      <c r="Z305" s="2"/>
    </row>
    <row r="306" spans="1:26" ht="24" x14ac:dyDescent="0.2">
      <c r="A306" s="282"/>
      <c r="B306" s="359" t="s">
        <v>717</v>
      </c>
      <c r="C306" s="359" t="s">
        <v>378</v>
      </c>
      <c r="D306" s="364">
        <v>220</v>
      </c>
      <c r="E306" s="365">
        <v>45373</v>
      </c>
      <c r="F306" s="359" t="s">
        <v>532</v>
      </c>
      <c r="G306" s="362">
        <v>3549</v>
      </c>
      <c r="H306" s="359" t="s">
        <v>500</v>
      </c>
      <c r="I306" s="359" t="s">
        <v>718</v>
      </c>
      <c r="J306" s="2"/>
      <c r="K306" s="2"/>
      <c r="L306" s="2"/>
      <c r="M306" s="2"/>
      <c r="N306" s="2"/>
      <c r="O306" s="2"/>
      <c r="P306" s="2"/>
      <c r="Q306" s="2"/>
      <c r="R306" s="2"/>
      <c r="S306" s="2"/>
      <c r="T306" s="2"/>
      <c r="U306" s="2"/>
      <c r="V306" s="2"/>
      <c r="W306" s="2"/>
      <c r="X306" s="2"/>
      <c r="Y306" s="2"/>
      <c r="Z306" s="2"/>
    </row>
    <row r="307" spans="1:26" ht="24" x14ac:dyDescent="0.2">
      <c r="A307" s="282"/>
      <c r="B307" s="359" t="s">
        <v>717</v>
      </c>
      <c r="C307" s="359" t="s">
        <v>378</v>
      </c>
      <c r="D307" s="364">
        <v>220</v>
      </c>
      <c r="E307" s="365">
        <v>45373</v>
      </c>
      <c r="F307" s="359" t="s">
        <v>532</v>
      </c>
      <c r="G307" s="362">
        <v>3549</v>
      </c>
      <c r="H307" s="359" t="s">
        <v>500</v>
      </c>
      <c r="I307" s="359" t="s">
        <v>718</v>
      </c>
      <c r="J307" s="2"/>
      <c r="K307" s="2"/>
      <c r="L307" s="2"/>
      <c r="M307" s="2"/>
      <c r="N307" s="2"/>
      <c r="O307" s="2"/>
      <c r="P307" s="2"/>
      <c r="Q307" s="2"/>
      <c r="R307" s="2"/>
      <c r="S307" s="2"/>
      <c r="T307" s="2"/>
      <c r="U307" s="2"/>
      <c r="V307" s="2"/>
      <c r="W307" s="2"/>
      <c r="X307" s="2"/>
      <c r="Y307" s="2"/>
      <c r="Z307" s="2"/>
    </row>
    <row r="308" spans="1:26" ht="24" x14ac:dyDescent="0.2">
      <c r="A308" s="282"/>
      <c r="B308" s="359" t="s">
        <v>717</v>
      </c>
      <c r="C308" s="359" t="s">
        <v>378</v>
      </c>
      <c r="D308" s="364">
        <v>220</v>
      </c>
      <c r="E308" s="365">
        <v>45373</v>
      </c>
      <c r="F308" s="359" t="s">
        <v>532</v>
      </c>
      <c r="G308" s="362">
        <v>3549</v>
      </c>
      <c r="H308" s="359" t="s">
        <v>500</v>
      </c>
      <c r="I308" s="359" t="s">
        <v>718</v>
      </c>
      <c r="J308" s="2"/>
      <c r="K308" s="2"/>
      <c r="L308" s="2"/>
      <c r="M308" s="2"/>
      <c r="N308" s="2"/>
      <c r="O308" s="2"/>
      <c r="P308" s="2"/>
      <c r="Q308" s="2"/>
      <c r="R308" s="2"/>
      <c r="S308" s="2"/>
      <c r="T308" s="2"/>
      <c r="U308" s="2"/>
      <c r="V308" s="2"/>
      <c r="W308" s="2"/>
      <c r="X308" s="2"/>
      <c r="Y308" s="2"/>
      <c r="Z308" s="2"/>
    </row>
    <row r="309" spans="1:26" ht="24" x14ac:dyDescent="0.2">
      <c r="A309" s="282"/>
      <c r="B309" s="359" t="s">
        <v>717</v>
      </c>
      <c r="C309" s="359" t="s">
        <v>378</v>
      </c>
      <c r="D309" s="364">
        <v>220</v>
      </c>
      <c r="E309" s="365">
        <v>45373</v>
      </c>
      <c r="F309" s="359" t="s">
        <v>532</v>
      </c>
      <c r="G309" s="362">
        <v>3549</v>
      </c>
      <c r="H309" s="359" t="s">
        <v>500</v>
      </c>
      <c r="I309" s="359" t="s">
        <v>718</v>
      </c>
      <c r="J309" s="2"/>
      <c r="K309" s="2"/>
      <c r="L309" s="2"/>
      <c r="M309" s="2"/>
      <c r="N309" s="2"/>
      <c r="O309" s="2"/>
      <c r="P309" s="2"/>
      <c r="Q309" s="2"/>
      <c r="R309" s="2"/>
      <c r="S309" s="2"/>
      <c r="T309" s="2"/>
      <c r="U309" s="2"/>
      <c r="V309" s="2"/>
      <c r="W309" s="2"/>
      <c r="X309" s="2"/>
      <c r="Y309" s="2"/>
      <c r="Z309" s="2"/>
    </row>
    <row r="310" spans="1:26" ht="24" x14ac:dyDescent="0.2">
      <c r="A310" s="282"/>
      <c r="B310" s="359" t="s">
        <v>717</v>
      </c>
      <c r="C310" s="359" t="s">
        <v>378</v>
      </c>
      <c r="D310" s="364">
        <v>220</v>
      </c>
      <c r="E310" s="365">
        <v>45373</v>
      </c>
      <c r="F310" s="359" t="s">
        <v>532</v>
      </c>
      <c r="G310" s="362">
        <v>3549</v>
      </c>
      <c r="H310" s="359" t="s">
        <v>500</v>
      </c>
      <c r="I310" s="359" t="s">
        <v>718</v>
      </c>
      <c r="J310" s="2"/>
      <c r="K310" s="2"/>
      <c r="L310" s="2"/>
      <c r="M310" s="2"/>
      <c r="N310" s="2"/>
      <c r="O310" s="2"/>
      <c r="P310" s="2"/>
      <c r="Q310" s="2"/>
      <c r="R310" s="2"/>
      <c r="S310" s="2"/>
      <c r="T310" s="2"/>
      <c r="U310" s="2"/>
      <c r="V310" s="2"/>
      <c r="W310" s="2"/>
      <c r="X310" s="2"/>
      <c r="Y310" s="2"/>
      <c r="Z310" s="2"/>
    </row>
    <row r="311" spans="1:26" ht="24" x14ac:dyDescent="0.2">
      <c r="A311" s="282"/>
      <c r="B311" s="359" t="s">
        <v>719</v>
      </c>
      <c r="C311" s="359" t="s">
        <v>378</v>
      </c>
      <c r="D311" s="364">
        <v>546</v>
      </c>
      <c r="E311" s="365">
        <v>45373</v>
      </c>
      <c r="F311" s="359" t="s">
        <v>532</v>
      </c>
      <c r="G311" s="362">
        <v>3549</v>
      </c>
      <c r="H311" s="359" t="s">
        <v>500</v>
      </c>
      <c r="I311" s="359" t="s">
        <v>720</v>
      </c>
      <c r="J311" s="2"/>
      <c r="K311" s="2"/>
      <c r="L311" s="2"/>
      <c r="M311" s="2"/>
      <c r="N311" s="2"/>
      <c r="O311" s="2"/>
      <c r="P311" s="2"/>
      <c r="Q311" s="2"/>
      <c r="R311" s="2"/>
      <c r="S311" s="2"/>
      <c r="T311" s="2"/>
      <c r="U311" s="2"/>
      <c r="V311" s="2"/>
      <c r="W311" s="2"/>
      <c r="X311" s="2"/>
      <c r="Y311" s="2"/>
      <c r="Z311" s="2"/>
    </row>
    <row r="312" spans="1:26" ht="24" x14ac:dyDescent="0.2">
      <c r="A312" s="282"/>
      <c r="B312" s="359" t="s">
        <v>719</v>
      </c>
      <c r="C312" s="359" t="s">
        <v>378</v>
      </c>
      <c r="D312" s="364">
        <v>546</v>
      </c>
      <c r="E312" s="365">
        <v>45373</v>
      </c>
      <c r="F312" s="359" t="s">
        <v>532</v>
      </c>
      <c r="G312" s="362">
        <v>3549</v>
      </c>
      <c r="H312" s="359" t="s">
        <v>500</v>
      </c>
      <c r="I312" s="359" t="s">
        <v>720</v>
      </c>
      <c r="J312" s="2"/>
      <c r="K312" s="2"/>
      <c r="L312" s="2"/>
      <c r="M312" s="2"/>
      <c r="N312" s="2"/>
      <c r="O312" s="2"/>
      <c r="P312" s="2"/>
      <c r="Q312" s="2"/>
      <c r="R312" s="2"/>
      <c r="S312" s="2"/>
      <c r="T312" s="2"/>
      <c r="U312" s="2"/>
      <c r="V312" s="2"/>
      <c r="W312" s="2"/>
      <c r="X312" s="2"/>
      <c r="Y312" s="2"/>
      <c r="Z312" s="2"/>
    </row>
    <row r="313" spans="1:26" ht="24" x14ac:dyDescent="0.2">
      <c r="A313" s="282"/>
      <c r="B313" s="359" t="s">
        <v>719</v>
      </c>
      <c r="C313" s="359" t="s">
        <v>378</v>
      </c>
      <c r="D313" s="364">
        <v>546</v>
      </c>
      <c r="E313" s="365">
        <v>45373</v>
      </c>
      <c r="F313" s="359" t="s">
        <v>532</v>
      </c>
      <c r="G313" s="362">
        <v>3549</v>
      </c>
      <c r="H313" s="359" t="s">
        <v>500</v>
      </c>
      <c r="I313" s="359" t="s">
        <v>721</v>
      </c>
      <c r="J313" s="2"/>
      <c r="K313" s="2"/>
      <c r="L313" s="2"/>
      <c r="M313" s="2"/>
      <c r="N313" s="2"/>
      <c r="O313" s="2"/>
      <c r="P313" s="2"/>
      <c r="Q313" s="2"/>
      <c r="R313" s="2"/>
      <c r="S313" s="2"/>
      <c r="T313" s="2"/>
      <c r="U313" s="2"/>
      <c r="V313" s="2"/>
      <c r="W313" s="2"/>
      <c r="X313" s="2"/>
      <c r="Y313" s="2"/>
      <c r="Z313" s="2"/>
    </row>
    <row r="314" spans="1:26" ht="36" x14ac:dyDescent="0.2">
      <c r="A314" s="282"/>
      <c r="B314" s="359" t="s">
        <v>722</v>
      </c>
      <c r="C314" s="359" t="s">
        <v>378</v>
      </c>
      <c r="D314" s="364">
        <v>499</v>
      </c>
      <c r="E314" s="365">
        <v>45373</v>
      </c>
      <c r="F314" s="359" t="s">
        <v>532</v>
      </c>
      <c r="G314" s="362">
        <v>3549</v>
      </c>
      <c r="H314" s="359" t="s">
        <v>500</v>
      </c>
      <c r="I314" s="359" t="s">
        <v>552</v>
      </c>
      <c r="J314" s="2"/>
      <c r="K314" s="2"/>
      <c r="L314" s="2"/>
      <c r="M314" s="2"/>
      <c r="N314" s="2"/>
      <c r="O314" s="2"/>
      <c r="P314" s="2"/>
      <c r="Q314" s="2"/>
      <c r="R314" s="2"/>
      <c r="S314" s="2"/>
      <c r="T314" s="2"/>
      <c r="U314" s="2"/>
      <c r="V314" s="2"/>
      <c r="W314" s="2"/>
      <c r="X314" s="2"/>
      <c r="Y314" s="2"/>
      <c r="Z314" s="2"/>
    </row>
    <row r="315" spans="1:26" ht="36" x14ac:dyDescent="0.2">
      <c r="A315" s="282"/>
      <c r="B315" s="359" t="s">
        <v>723</v>
      </c>
      <c r="C315" s="359" t="s">
        <v>378</v>
      </c>
      <c r="D315" s="364">
        <v>659</v>
      </c>
      <c r="E315" s="365">
        <v>45373</v>
      </c>
      <c r="F315" s="359" t="s">
        <v>532</v>
      </c>
      <c r="G315" s="362">
        <v>3549</v>
      </c>
      <c r="H315" s="359" t="s">
        <v>500</v>
      </c>
      <c r="I315" s="359" t="s">
        <v>553</v>
      </c>
      <c r="J315" s="2"/>
      <c r="K315" s="2"/>
      <c r="L315" s="2"/>
      <c r="M315" s="2"/>
      <c r="N315" s="2"/>
      <c r="O315" s="2"/>
      <c r="P315" s="2"/>
      <c r="Q315" s="2"/>
      <c r="R315" s="2"/>
      <c r="S315" s="2"/>
      <c r="T315" s="2"/>
      <c r="U315" s="2"/>
      <c r="V315" s="2"/>
      <c r="W315" s="2"/>
      <c r="X315" s="2"/>
      <c r="Y315" s="2"/>
      <c r="Z315" s="2"/>
    </row>
    <row r="316" spans="1:26" ht="36" x14ac:dyDescent="0.2">
      <c r="A316" s="282"/>
      <c r="B316" s="359" t="s">
        <v>723</v>
      </c>
      <c r="C316" s="359" t="s">
        <v>378</v>
      </c>
      <c r="D316" s="364">
        <v>659</v>
      </c>
      <c r="E316" s="365">
        <v>45373</v>
      </c>
      <c r="F316" s="359" t="s">
        <v>532</v>
      </c>
      <c r="G316" s="362">
        <v>3549</v>
      </c>
      <c r="H316" s="359" t="s">
        <v>500</v>
      </c>
      <c r="I316" s="359" t="s">
        <v>554</v>
      </c>
      <c r="J316" s="2"/>
      <c r="K316" s="2"/>
      <c r="L316" s="2"/>
      <c r="M316" s="2"/>
      <c r="N316" s="2"/>
      <c r="O316" s="2"/>
      <c r="P316" s="2"/>
      <c r="Q316" s="2"/>
      <c r="R316" s="2"/>
      <c r="S316" s="2"/>
      <c r="T316" s="2"/>
      <c r="U316" s="2"/>
      <c r="V316" s="2"/>
      <c r="W316" s="2"/>
      <c r="X316" s="2"/>
      <c r="Y316" s="2"/>
      <c r="Z316" s="2"/>
    </row>
    <row r="317" spans="1:26" ht="48" x14ac:dyDescent="0.2">
      <c r="A317" s="282"/>
      <c r="B317" s="359" t="s">
        <v>723</v>
      </c>
      <c r="C317" s="359" t="s">
        <v>378</v>
      </c>
      <c r="D317" s="364">
        <v>659</v>
      </c>
      <c r="E317" s="365">
        <v>45373</v>
      </c>
      <c r="F317" s="359" t="s">
        <v>532</v>
      </c>
      <c r="G317" s="362">
        <v>3549</v>
      </c>
      <c r="H317" s="359" t="s">
        <v>500</v>
      </c>
      <c r="I317" s="359" t="s">
        <v>555</v>
      </c>
      <c r="J317" s="2"/>
      <c r="K317" s="2"/>
      <c r="L317" s="2"/>
      <c r="M317" s="2"/>
      <c r="N317" s="2"/>
      <c r="O317" s="2"/>
      <c r="P317" s="2"/>
      <c r="Q317" s="2"/>
      <c r="R317" s="2"/>
      <c r="S317" s="2"/>
      <c r="T317" s="2"/>
      <c r="U317" s="2"/>
      <c r="V317" s="2"/>
      <c r="W317" s="2"/>
      <c r="X317" s="2"/>
      <c r="Y317" s="2"/>
      <c r="Z317" s="2"/>
    </row>
    <row r="318" spans="1:26" ht="48" x14ac:dyDescent="0.2">
      <c r="A318" s="282"/>
      <c r="B318" s="359" t="s">
        <v>723</v>
      </c>
      <c r="C318" s="359" t="s">
        <v>378</v>
      </c>
      <c r="D318" s="364">
        <v>659</v>
      </c>
      <c r="E318" s="365">
        <v>45373</v>
      </c>
      <c r="F318" s="359" t="s">
        <v>532</v>
      </c>
      <c r="G318" s="362">
        <v>3549</v>
      </c>
      <c r="H318" s="359" t="s">
        <v>500</v>
      </c>
      <c r="I318" s="359" t="s">
        <v>556</v>
      </c>
      <c r="J318" s="2"/>
      <c r="K318" s="2"/>
      <c r="L318" s="2"/>
      <c r="M318" s="2"/>
      <c r="N318" s="2"/>
      <c r="O318" s="2"/>
      <c r="P318" s="2"/>
      <c r="Q318" s="2"/>
      <c r="R318" s="2"/>
      <c r="S318" s="2"/>
      <c r="T318" s="2"/>
      <c r="U318" s="2"/>
      <c r="V318" s="2"/>
      <c r="W318" s="2"/>
      <c r="X318" s="2"/>
      <c r="Y318" s="2"/>
      <c r="Z318" s="2"/>
    </row>
    <row r="319" spans="1:26" ht="48" x14ac:dyDescent="0.2">
      <c r="A319" s="282"/>
      <c r="B319" s="359" t="s">
        <v>723</v>
      </c>
      <c r="C319" s="359" t="s">
        <v>378</v>
      </c>
      <c r="D319" s="364">
        <v>659</v>
      </c>
      <c r="E319" s="365">
        <v>45373</v>
      </c>
      <c r="F319" s="359" t="s">
        <v>532</v>
      </c>
      <c r="G319" s="362">
        <v>3549</v>
      </c>
      <c r="H319" s="359" t="s">
        <v>500</v>
      </c>
      <c r="I319" s="359" t="s">
        <v>557</v>
      </c>
      <c r="J319" s="2"/>
      <c r="K319" s="2"/>
      <c r="L319" s="2"/>
      <c r="M319" s="2"/>
      <c r="N319" s="2"/>
      <c r="O319" s="2"/>
      <c r="P319" s="2"/>
      <c r="Q319" s="2"/>
      <c r="R319" s="2"/>
      <c r="S319" s="2"/>
      <c r="T319" s="2"/>
      <c r="U319" s="2"/>
      <c r="V319" s="2"/>
      <c r="W319" s="2"/>
      <c r="X319" s="2"/>
      <c r="Y319" s="2"/>
      <c r="Z319" s="2"/>
    </row>
    <row r="320" spans="1:26" ht="36" x14ac:dyDescent="0.2">
      <c r="A320" s="282"/>
      <c r="B320" s="359" t="s">
        <v>723</v>
      </c>
      <c r="C320" s="359" t="s">
        <v>378</v>
      </c>
      <c r="D320" s="364">
        <v>659</v>
      </c>
      <c r="E320" s="365">
        <v>45373</v>
      </c>
      <c r="F320" s="359" t="s">
        <v>532</v>
      </c>
      <c r="G320" s="362">
        <v>3549</v>
      </c>
      <c r="H320" s="359" t="s">
        <v>500</v>
      </c>
      <c r="I320" s="359" t="s">
        <v>558</v>
      </c>
      <c r="J320" s="2"/>
      <c r="K320" s="2"/>
      <c r="L320" s="2"/>
      <c r="M320" s="2"/>
      <c r="N320" s="2"/>
      <c r="O320" s="2"/>
      <c r="P320" s="2"/>
      <c r="Q320" s="2"/>
      <c r="R320" s="2"/>
      <c r="S320" s="2"/>
      <c r="T320" s="2"/>
      <c r="U320" s="2"/>
      <c r="V320" s="2"/>
      <c r="W320" s="2"/>
      <c r="X320" s="2"/>
      <c r="Y320" s="2"/>
      <c r="Z320" s="2"/>
    </row>
    <row r="321" spans="1:26" ht="36" x14ac:dyDescent="0.2">
      <c r="A321" s="282"/>
      <c r="B321" s="359" t="s">
        <v>723</v>
      </c>
      <c r="C321" s="359" t="s">
        <v>378</v>
      </c>
      <c r="D321" s="364">
        <v>659</v>
      </c>
      <c r="E321" s="365">
        <v>45373</v>
      </c>
      <c r="F321" s="359" t="s">
        <v>532</v>
      </c>
      <c r="G321" s="362">
        <v>3549</v>
      </c>
      <c r="H321" s="359" t="s">
        <v>500</v>
      </c>
      <c r="I321" s="359" t="s">
        <v>560</v>
      </c>
      <c r="J321" s="2"/>
      <c r="K321" s="2"/>
      <c r="L321" s="2"/>
      <c r="M321" s="2"/>
      <c r="N321" s="2"/>
      <c r="O321" s="2"/>
      <c r="P321" s="2"/>
      <c r="Q321" s="2"/>
      <c r="R321" s="2"/>
      <c r="S321" s="2"/>
      <c r="T321" s="2"/>
      <c r="U321" s="2"/>
      <c r="V321" s="2"/>
      <c r="W321" s="2"/>
      <c r="X321" s="2"/>
      <c r="Y321" s="2"/>
      <c r="Z321" s="2"/>
    </row>
    <row r="322" spans="1:26" ht="36" x14ac:dyDescent="0.2">
      <c r="A322" s="282"/>
      <c r="B322" s="359" t="s">
        <v>723</v>
      </c>
      <c r="C322" s="359" t="s">
        <v>378</v>
      </c>
      <c r="D322" s="364">
        <v>659</v>
      </c>
      <c r="E322" s="365">
        <v>45373</v>
      </c>
      <c r="F322" s="359" t="s">
        <v>532</v>
      </c>
      <c r="G322" s="362">
        <v>3549</v>
      </c>
      <c r="H322" s="359" t="s">
        <v>500</v>
      </c>
      <c r="I322" s="359" t="s">
        <v>561</v>
      </c>
      <c r="J322" s="2"/>
      <c r="K322" s="2"/>
      <c r="L322" s="2"/>
      <c r="M322" s="2"/>
      <c r="N322" s="2"/>
      <c r="O322" s="2"/>
      <c r="P322" s="2"/>
      <c r="Q322" s="2"/>
      <c r="R322" s="2"/>
      <c r="S322" s="2"/>
      <c r="T322" s="2"/>
      <c r="U322" s="2"/>
      <c r="V322" s="2"/>
      <c r="W322" s="2"/>
      <c r="X322" s="2"/>
      <c r="Y322" s="2"/>
      <c r="Z322" s="2"/>
    </row>
    <row r="323" spans="1:26" ht="48" x14ac:dyDescent="0.2">
      <c r="A323" s="282"/>
      <c r="B323" s="359" t="s">
        <v>723</v>
      </c>
      <c r="C323" s="359" t="s">
        <v>378</v>
      </c>
      <c r="D323" s="364">
        <v>659</v>
      </c>
      <c r="E323" s="365">
        <v>45373</v>
      </c>
      <c r="F323" s="359" t="s">
        <v>532</v>
      </c>
      <c r="G323" s="362">
        <v>3549</v>
      </c>
      <c r="H323" s="359" t="s">
        <v>500</v>
      </c>
      <c r="I323" s="359" t="s">
        <v>562</v>
      </c>
      <c r="J323" s="2"/>
      <c r="K323" s="2"/>
      <c r="L323" s="2"/>
      <c r="M323" s="2"/>
      <c r="N323" s="2"/>
      <c r="O323" s="2"/>
      <c r="P323" s="2"/>
      <c r="Q323" s="2"/>
      <c r="R323" s="2"/>
      <c r="S323" s="2"/>
      <c r="T323" s="2"/>
      <c r="U323" s="2"/>
      <c r="V323" s="2"/>
      <c r="W323" s="2"/>
      <c r="X323" s="2"/>
      <c r="Y323" s="2"/>
      <c r="Z323" s="2"/>
    </row>
    <row r="324" spans="1:26" ht="36" x14ac:dyDescent="0.2">
      <c r="A324" s="282"/>
      <c r="B324" s="359" t="s">
        <v>723</v>
      </c>
      <c r="C324" s="359" t="s">
        <v>378</v>
      </c>
      <c r="D324" s="364">
        <v>659</v>
      </c>
      <c r="E324" s="365">
        <v>45373</v>
      </c>
      <c r="F324" s="359" t="s">
        <v>532</v>
      </c>
      <c r="G324" s="362">
        <v>3549</v>
      </c>
      <c r="H324" s="359" t="s">
        <v>500</v>
      </c>
      <c r="I324" s="359" t="s">
        <v>724</v>
      </c>
      <c r="J324" s="2"/>
      <c r="K324" s="2"/>
      <c r="L324" s="2"/>
      <c r="M324" s="2"/>
      <c r="N324" s="2"/>
      <c r="O324" s="2"/>
      <c r="P324" s="2"/>
      <c r="Q324" s="2"/>
      <c r="R324" s="2"/>
      <c r="S324" s="2"/>
      <c r="T324" s="2"/>
      <c r="U324" s="2"/>
      <c r="V324" s="2"/>
      <c r="W324" s="2"/>
      <c r="X324" s="2"/>
      <c r="Y324" s="2"/>
      <c r="Z324" s="2"/>
    </row>
    <row r="325" spans="1:26" ht="24" x14ac:dyDescent="0.2">
      <c r="A325" s="282"/>
      <c r="B325" s="359" t="s">
        <v>725</v>
      </c>
      <c r="C325" s="359" t="s">
        <v>378</v>
      </c>
      <c r="D325" s="364">
        <v>899</v>
      </c>
      <c r="E325" s="365">
        <v>45373</v>
      </c>
      <c r="F325" s="359" t="s">
        <v>532</v>
      </c>
      <c r="G325" s="362">
        <v>3549</v>
      </c>
      <c r="H325" s="359" t="s">
        <v>500</v>
      </c>
      <c r="I325" s="359" t="s">
        <v>564</v>
      </c>
      <c r="J325" s="2"/>
      <c r="K325" s="2"/>
      <c r="L325" s="2"/>
      <c r="M325" s="2"/>
      <c r="N325" s="2"/>
      <c r="O325" s="2"/>
      <c r="P325" s="2"/>
      <c r="Q325" s="2"/>
      <c r="R325" s="2"/>
      <c r="S325" s="2"/>
      <c r="T325" s="2"/>
      <c r="U325" s="2"/>
      <c r="V325" s="2"/>
      <c r="W325" s="2"/>
      <c r="X325" s="2"/>
      <c r="Y325" s="2"/>
      <c r="Z325" s="2"/>
    </row>
    <row r="326" spans="1:26" ht="24" x14ac:dyDescent="0.2">
      <c r="A326" s="282"/>
      <c r="B326" s="359" t="s">
        <v>726</v>
      </c>
      <c r="C326" s="359" t="s">
        <v>378</v>
      </c>
      <c r="D326" s="364">
        <v>399</v>
      </c>
      <c r="E326" s="365">
        <v>45373</v>
      </c>
      <c r="F326" s="359" t="s">
        <v>532</v>
      </c>
      <c r="G326" s="362">
        <v>3549</v>
      </c>
      <c r="H326" s="359" t="s">
        <v>500</v>
      </c>
      <c r="I326" s="359" t="s">
        <v>727</v>
      </c>
      <c r="J326" s="2"/>
      <c r="K326" s="2"/>
      <c r="L326" s="2"/>
      <c r="M326" s="2"/>
      <c r="N326" s="2"/>
      <c r="O326" s="2"/>
      <c r="P326" s="2"/>
      <c r="Q326" s="2"/>
      <c r="R326" s="2"/>
      <c r="S326" s="2"/>
      <c r="T326" s="2"/>
      <c r="U326" s="2"/>
      <c r="V326" s="2"/>
      <c r="W326" s="2"/>
      <c r="X326" s="2"/>
      <c r="Y326" s="2"/>
      <c r="Z326" s="2"/>
    </row>
    <row r="327" spans="1:26" ht="24" x14ac:dyDescent="0.2">
      <c r="A327" s="282"/>
      <c r="B327" s="359" t="s">
        <v>726</v>
      </c>
      <c r="C327" s="359" t="s">
        <v>378</v>
      </c>
      <c r="D327" s="364">
        <v>399</v>
      </c>
      <c r="E327" s="365">
        <v>45373</v>
      </c>
      <c r="F327" s="359" t="s">
        <v>532</v>
      </c>
      <c r="G327" s="362">
        <v>3549</v>
      </c>
      <c r="H327" s="359" t="s">
        <v>500</v>
      </c>
      <c r="I327" s="359" t="s">
        <v>728</v>
      </c>
      <c r="J327" s="2"/>
      <c r="K327" s="2"/>
      <c r="L327" s="2"/>
      <c r="M327" s="2"/>
      <c r="N327" s="2"/>
      <c r="O327" s="2"/>
      <c r="P327" s="2"/>
      <c r="Q327" s="2"/>
      <c r="R327" s="2"/>
      <c r="S327" s="2"/>
      <c r="T327" s="2"/>
      <c r="U327" s="2"/>
      <c r="V327" s="2"/>
      <c r="W327" s="2"/>
      <c r="X327" s="2"/>
      <c r="Y327" s="2"/>
      <c r="Z327" s="2"/>
    </row>
    <row r="328" spans="1:26" ht="24" x14ac:dyDescent="0.2">
      <c r="A328" s="282"/>
      <c r="B328" s="359" t="s">
        <v>726</v>
      </c>
      <c r="C328" s="359" t="s">
        <v>378</v>
      </c>
      <c r="D328" s="364">
        <v>399</v>
      </c>
      <c r="E328" s="365">
        <v>45373</v>
      </c>
      <c r="F328" s="359" t="s">
        <v>532</v>
      </c>
      <c r="G328" s="362">
        <v>3549</v>
      </c>
      <c r="H328" s="359" t="s">
        <v>500</v>
      </c>
      <c r="I328" s="359" t="s">
        <v>729</v>
      </c>
      <c r="J328" s="2"/>
      <c r="K328" s="2"/>
      <c r="L328" s="2"/>
      <c r="M328" s="2"/>
      <c r="N328" s="2"/>
      <c r="O328" s="2"/>
      <c r="P328" s="2"/>
      <c r="Q328" s="2"/>
      <c r="R328" s="2"/>
      <c r="S328" s="2"/>
      <c r="T328" s="2"/>
      <c r="U328" s="2"/>
      <c r="V328" s="2"/>
      <c r="W328" s="2"/>
      <c r="X328" s="2"/>
      <c r="Y328" s="2"/>
      <c r="Z328" s="2"/>
    </row>
    <row r="329" spans="1:26" ht="24" x14ac:dyDescent="0.2">
      <c r="A329" s="282"/>
      <c r="B329" s="359" t="s">
        <v>730</v>
      </c>
      <c r="C329" s="359" t="s">
        <v>378</v>
      </c>
      <c r="D329" s="364">
        <v>699</v>
      </c>
      <c r="E329" s="365">
        <v>45373</v>
      </c>
      <c r="F329" s="359" t="s">
        <v>532</v>
      </c>
      <c r="G329" s="362">
        <v>3549</v>
      </c>
      <c r="H329" s="359" t="s">
        <v>500</v>
      </c>
      <c r="I329" s="359" t="s">
        <v>731</v>
      </c>
      <c r="J329" s="2"/>
      <c r="K329" s="2"/>
      <c r="L329" s="2"/>
      <c r="M329" s="2"/>
      <c r="N329" s="2"/>
      <c r="O329" s="2"/>
      <c r="P329" s="2"/>
      <c r="Q329" s="2"/>
      <c r="R329" s="2"/>
      <c r="S329" s="2"/>
      <c r="T329" s="2"/>
      <c r="U329" s="2"/>
      <c r="V329" s="2"/>
      <c r="W329" s="2"/>
      <c r="X329" s="2"/>
      <c r="Y329" s="2"/>
      <c r="Z329" s="2"/>
    </row>
    <row r="330" spans="1:26" ht="36" x14ac:dyDescent="0.2">
      <c r="A330" s="282"/>
      <c r="B330" s="359" t="s">
        <v>732</v>
      </c>
      <c r="C330" s="359" t="s">
        <v>378</v>
      </c>
      <c r="D330" s="364">
        <v>1499</v>
      </c>
      <c r="E330" s="365">
        <v>45373</v>
      </c>
      <c r="F330" s="359" t="s">
        <v>532</v>
      </c>
      <c r="G330" s="362">
        <v>3549</v>
      </c>
      <c r="H330" s="359" t="s">
        <v>500</v>
      </c>
      <c r="I330" s="359" t="s">
        <v>733</v>
      </c>
      <c r="J330" s="2"/>
      <c r="K330" s="2"/>
      <c r="L330" s="2"/>
      <c r="M330" s="2"/>
      <c r="N330" s="2"/>
      <c r="O330" s="2"/>
      <c r="P330" s="2"/>
      <c r="Q330" s="2"/>
      <c r="R330" s="2"/>
      <c r="S330" s="2"/>
      <c r="T330" s="2"/>
      <c r="U330" s="2"/>
      <c r="V330" s="2"/>
      <c r="W330" s="2"/>
      <c r="X330" s="2"/>
      <c r="Y330" s="2"/>
      <c r="Z330" s="2"/>
    </row>
    <row r="331" spans="1:26" ht="36" x14ac:dyDescent="0.2">
      <c r="A331" s="282"/>
      <c r="B331" s="359" t="s">
        <v>732</v>
      </c>
      <c r="C331" s="359" t="s">
        <v>378</v>
      </c>
      <c r="D331" s="364">
        <v>1499</v>
      </c>
      <c r="E331" s="365">
        <v>45373</v>
      </c>
      <c r="F331" s="359" t="s">
        <v>532</v>
      </c>
      <c r="G331" s="362">
        <v>3549</v>
      </c>
      <c r="H331" s="359" t="s">
        <v>500</v>
      </c>
      <c r="I331" s="359" t="s">
        <v>733</v>
      </c>
      <c r="J331" s="2"/>
      <c r="K331" s="2"/>
      <c r="L331" s="2"/>
      <c r="M331" s="2"/>
      <c r="N331" s="2"/>
      <c r="O331" s="2"/>
      <c r="P331" s="2"/>
      <c r="Q331" s="2"/>
      <c r="R331" s="2"/>
      <c r="S331" s="2"/>
      <c r="T331" s="2"/>
      <c r="U331" s="2"/>
      <c r="V331" s="2"/>
      <c r="W331" s="2"/>
      <c r="X331" s="2"/>
      <c r="Y331" s="2"/>
      <c r="Z331" s="2"/>
    </row>
    <row r="332" spans="1:26" ht="24" x14ac:dyDescent="0.2">
      <c r="A332" s="282"/>
      <c r="B332" s="359" t="s">
        <v>732</v>
      </c>
      <c r="C332" s="359" t="s">
        <v>378</v>
      </c>
      <c r="D332" s="364">
        <v>1499</v>
      </c>
      <c r="E332" s="365">
        <v>45373</v>
      </c>
      <c r="F332" s="359" t="s">
        <v>532</v>
      </c>
      <c r="G332" s="362">
        <v>3549</v>
      </c>
      <c r="H332" s="359" t="s">
        <v>500</v>
      </c>
      <c r="I332" s="359" t="s">
        <v>734</v>
      </c>
      <c r="J332" s="2"/>
      <c r="K332" s="2"/>
      <c r="L332" s="2"/>
      <c r="M332" s="2"/>
      <c r="N332" s="2"/>
      <c r="O332" s="2"/>
      <c r="P332" s="2"/>
      <c r="Q332" s="2"/>
      <c r="R332" s="2"/>
      <c r="S332" s="2"/>
      <c r="T332" s="2"/>
      <c r="U332" s="2"/>
      <c r="V332" s="2"/>
      <c r="W332" s="2"/>
      <c r="X332" s="2"/>
      <c r="Y332" s="2"/>
      <c r="Z332" s="2"/>
    </row>
    <row r="333" spans="1:26" ht="24" x14ac:dyDescent="0.2">
      <c r="A333" s="282"/>
      <c r="B333" s="359" t="s">
        <v>732</v>
      </c>
      <c r="C333" s="359" t="s">
        <v>378</v>
      </c>
      <c r="D333" s="364">
        <v>1499</v>
      </c>
      <c r="E333" s="365">
        <v>45373</v>
      </c>
      <c r="F333" s="359" t="s">
        <v>532</v>
      </c>
      <c r="G333" s="362">
        <v>3549</v>
      </c>
      <c r="H333" s="359" t="s">
        <v>500</v>
      </c>
      <c r="I333" s="359" t="s">
        <v>734</v>
      </c>
      <c r="J333" s="2"/>
      <c r="K333" s="2"/>
      <c r="L333" s="2"/>
      <c r="M333" s="2"/>
      <c r="N333" s="2"/>
      <c r="O333" s="2"/>
      <c r="P333" s="2"/>
      <c r="Q333" s="2"/>
      <c r="R333" s="2"/>
      <c r="S333" s="2"/>
      <c r="T333" s="2"/>
      <c r="U333" s="2"/>
      <c r="V333" s="2"/>
      <c r="W333" s="2"/>
      <c r="X333" s="2"/>
      <c r="Y333" s="2"/>
      <c r="Z333" s="2"/>
    </row>
    <row r="334" spans="1:26" ht="24" x14ac:dyDescent="0.2">
      <c r="A334" s="282"/>
      <c r="B334" s="359" t="s">
        <v>735</v>
      </c>
      <c r="C334" s="359" t="s">
        <v>378</v>
      </c>
      <c r="D334" s="364">
        <v>650</v>
      </c>
      <c r="E334" s="365">
        <v>45373</v>
      </c>
      <c r="F334" s="359" t="s">
        <v>532</v>
      </c>
      <c r="G334" s="362">
        <v>3549</v>
      </c>
      <c r="H334" s="359" t="s">
        <v>500</v>
      </c>
      <c r="I334" s="359" t="s">
        <v>489</v>
      </c>
      <c r="J334" s="2"/>
      <c r="K334" s="2"/>
      <c r="L334" s="2"/>
      <c r="M334" s="2"/>
      <c r="N334" s="2"/>
      <c r="O334" s="2"/>
      <c r="P334" s="2"/>
      <c r="Q334" s="2"/>
      <c r="R334" s="2"/>
      <c r="S334" s="2"/>
      <c r="T334" s="2"/>
      <c r="U334" s="2"/>
      <c r="V334" s="2"/>
      <c r="W334" s="2"/>
      <c r="X334" s="2"/>
      <c r="Y334" s="2"/>
      <c r="Z334" s="2"/>
    </row>
    <row r="335" spans="1:26" ht="36" x14ac:dyDescent="0.2">
      <c r="A335" s="282"/>
      <c r="B335" s="359" t="s">
        <v>736</v>
      </c>
      <c r="C335" s="359" t="s">
        <v>374</v>
      </c>
      <c r="D335" s="364">
        <v>335.3</v>
      </c>
      <c r="E335" s="365">
        <v>45376</v>
      </c>
      <c r="F335" s="359" t="s">
        <v>574</v>
      </c>
      <c r="G335" s="362">
        <v>20572853</v>
      </c>
      <c r="H335" s="359" t="s">
        <v>500</v>
      </c>
      <c r="I335" s="359" t="s">
        <v>579</v>
      </c>
      <c r="J335" s="2"/>
      <c r="K335" s="2"/>
      <c r="L335" s="2"/>
      <c r="M335" s="2"/>
      <c r="N335" s="2"/>
      <c r="O335" s="2"/>
      <c r="P335" s="2"/>
      <c r="Q335" s="2"/>
      <c r="R335" s="2"/>
      <c r="S335" s="2"/>
      <c r="T335" s="2"/>
      <c r="U335" s="2"/>
      <c r="V335" s="2"/>
      <c r="W335" s="2"/>
      <c r="X335" s="2"/>
      <c r="Y335" s="2"/>
      <c r="Z335" s="2"/>
    </row>
    <row r="336" spans="1:26" ht="36" x14ac:dyDescent="0.2">
      <c r="A336" s="282"/>
      <c r="B336" s="359" t="s">
        <v>736</v>
      </c>
      <c r="C336" s="359" t="s">
        <v>374</v>
      </c>
      <c r="D336" s="364">
        <v>335.3</v>
      </c>
      <c r="E336" s="365">
        <v>45376</v>
      </c>
      <c r="F336" s="359" t="s">
        <v>574</v>
      </c>
      <c r="G336" s="362">
        <v>20572853</v>
      </c>
      <c r="H336" s="359" t="s">
        <v>500</v>
      </c>
      <c r="I336" s="359" t="s">
        <v>579</v>
      </c>
      <c r="J336" s="2"/>
      <c r="K336" s="2"/>
      <c r="L336" s="2"/>
      <c r="M336" s="2"/>
      <c r="N336" s="2"/>
      <c r="O336" s="2"/>
      <c r="P336" s="2"/>
      <c r="Q336" s="2"/>
      <c r="R336" s="2"/>
      <c r="S336" s="2"/>
      <c r="T336" s="2"/>
      <c r="U336" s="2"/>
      <c r="V336" s="2"/>
      <c r="W336" s="2"/>
      <c r="X336" s="2"/>
      <c r="Y336" s="2"/>
      <c r="Z336" s="2"/>
    </row>
    <row r="337" spans="1:26" ht="36" x14ac:dyDescent="0.2">
      <c r="A337" s="282"/>
      <c r="B337" s="359" t="s">
        <v>736</v>
      </c>
      <c r="C337" s="359" t="s">
        <v>374</v>
      </c>
      <c r="D337" s="364">
        <v>335.3</v>
      </c>
      <c r="E337" s="365">
        <v>45376</v>
      </c>
      <c r="F337" s="359" t="s">
        <v>574</v>
      </c>
      <c r="G337" s="362">
        <v>20572853</v>
      </c>
      <c r="H337" s="359" t="s">
        <v>500</v>
      </c>
      <c r="I337" s="359" t="s">
        <v>579</v>
      </c>
      <c r="J337" s="2"/>
      <c r="K337" s="2"/>
      <c r="L337" s="2"/>
      <c r="M337" s="2"/>
      <c r="N337" s="2"/>
      <c r="O337" s="2"/>
      <c r="P337" s="2"/>
      <c r="Q337" s="2"/>
      <c r="R337" s="2"/>
      <c r="S337" s="2"/>
      <c r="T337" s="2"/>
      <c r="U337" s="2"/>
      <c r="V337" s="2"/>
      <c r="W337" s="2"/>
      <c r="X337" s="2"/>
      <c r="Y337" s="2"/>
      <c r="Z337" s="2"/>
    </row>
    <row r="338" spans="1:26" ht="24" x14ac:dyDescent="0.2">
      <c r="A338" s="282"/>
      <c r="B338" s="359" t="s">
        <v>737</v>
      </c>
      <c r="C338" s="359" t="s">
        <v>374</v>
      </c>
      <c r="D338" s="364">
        <v>-3.03</v>
      </c>
      <c r="E338" s="365">
        <v>45376</v>
      </c>
      <c r="F338" s="359" t="s">
        <v>574</v>
      </c>
      <c r="G338" s="362">
        <v>20572853</v>
      </c>
      <c r="H338" s="359" t="s">
        <v>500</v>
      </c>
      <c r="I338" s="359" t="s">
        <v>489</v>
      </c>
      <c r="J338" s="2"/>
      <c r="K338" s="2"/>
      <c r="L338" s="2"/>
      <c r="M338" s="2"/>
      <c r="N338" s="2"/>
      <c r="O338" s="2"/>
      <c r="P338" s="2"/>
      <c r="Q338" s="2"/>
      <c r="R338" s="2"/>
      <c r="S338" s="2"/>
      <c r="T338" s="2"/>
      <c r="U338" s="2"/>
      <c r="V338" s="2"/>
      <c r="W338" s="2"/>
      <c r="X338" s="2"/>
      <c r="Y338" s="2"/>
      <c r="Z338" s="2"/>
    </row>
    <row r="339" spans="1:26" ht="24" x14ac:dyDescent="0.2">
      <c r="A339" s="282"/>
      <c r="B339" s="359" t="s">
        <v>738</v>
      </c>
      <c r="C339" s="359" t="s">
        <v>374</v>
      </c>
      <c r="D339" s="364">
        <v>7.99</v>
      </c>
      <c r="E339" s="365">
        <v>45376</v>
      </c>
      <c r="F339" s="359" t="s">
        <v>574</v>
      </c>
      <c r="G339" s="362">
        <v>20572853</v>
      </c>
      <c r="H339" s="359" t="s">
        <v>500</v>
      </c>
      <c r="I339" s="359" t="s">
        <v>489</v>
      </c>
      <c r="J339" s="2"/>
      <c r="K339" s="2"/>
      <c r="L339" s="2"/>
      <c r="M339" s="2"/>
      <c r="N339" s="2"/>
      <c r="O339" s="2"/>
      <c r="P339" s="2"/>
      <c r="Q339" s="2"/>
      <c r="R339" s="2"/>
      <c r="S339" s="2"/>
      <c r="T339" s="2"/>
      <c r="U339" s="2"/>
      <c r="V339" s="2"/>
      <c r="W339" s="2"/>
      <c r="X339" s="2"/>
      <c r="Y339" s="2"/>
      <c r="Z339" s="2"/>
    </row>
    <row r="340" spans="1:26" ht="36" x14ac:dyDescent="0.2">
      <c r="A340" s="282"/>
      <c r="B340" s="359" t="s">
        <v>739</v>
      </c>
      <c r="C340" s="359" t="s">
        <v>374</v>
      </c>
      <c r="D340" s="364">
        <v>90</v>
      </c>
      <c r="E340" s="365">
        <v>45378</v>
      </c>
      <c r="F340" s="359" t="s">
        <v>740</v>
      </c>
      <c r="G340" s="362">
        <v>22</v>
      </c>
      <c r="H340" s="359" t="s">
        <v>482</v>
      </c>
      <c r="I340" s="359" t="s">
        <v>741</v>
      </c>
      <c r="J340" s="2"/>
      <c r="K340" s="2"/>
      <c r="L340" s="2"/>
      <c r="M340" s="2"/>
      <c r="N340" s="2"/>
      <c r="O340" s="2"/>
      <c r="P340" s="2"/>
      <c r="Q340" s="2"/>
      <c r="R340" s="2"/>
      <c r="S340" s="2"/>
      <c r="T340" s="2"/>
      <c r="U340" s="2"/>
      <c r="V340" s="2"/>
      <c r="W340" s="2"/>
      <c r="X340" s="2"/>
      <c r="Y340" s="2"/>
      <c r="Z340" s="2"/>
    </row>
    <row r="341" spans="1:26" ht="24" x14ac:dyDescent="0.2">
      <c r="A341" s="282"/>
      <c r="B341" s="359" t="s">
        <v>742</v>
      </c>
      <c r="C341" s="359" t="s">
        <v>374</v>
      </c>
      <c r="D341" s="364">
        <v>397.3</v>
      </c>
      <c r="E341" s="365">
        <v>45378</v>
      </c>
      <c r="F341" s="359" t="s">
        <v>740</v>
      </c>
      <c r="G341" s="362">
        <v>22</v>
      </c>
      <c r="H341" s="359" t="s">
        <v>482</v>
      </c>
      <c r="I341" s="359" t="s">
        <v>507</v>
      </c>
      <c r="J341" s="2"/>
      <c r="K341" s="2"/>
      <c r="L341" s="2"/>
      <c r="M341" s="2"/>
      <c r="N341" s="2"/>
      <c r="O341" s="2"/>
      <c r="P341" s="2"/>
      <c r="Q341" s="2"/>
      <c r="R341" s="2"/>
      <c r="S341" s="2"/>
      <c r="T341" s="2"/>
      <c r="U341" s="2"/>
      <c r="V341" s="2"/>
      <c r="W341" s="2"/>
      <c r="X341" s="2"/>
      <c r="Y341" s="2"/>
      <c r="Z341" s="2"/>
    </row>
    <row r="342" spans="1:26" ht="48" x14ac:dyDescent="0.2">
      <c r="A342" s="282"/>
      <c r="B342" s="359" t="s">
        <v>743</v>
      </c>
      <c r="C342" s="359" t="s">
        <v>386</v>
      </c>
      <c r="D342" s="364">
        <v>1908.26</v>
      </c>
      <c r="E342" s="365">
        <v>45379</v>
      </c>
      <c r="F342" s="359" t="s">
        <v>744</v>
      </c>
      <c r="G342" s="362">
        <v>12110</v>
      </c>
      <c r="H342" s="359" t="s">
        <v>500</v>
      </c>
      <c r="I342" s="359" t="s">
        <v>745</v>
      </c>
      <c r="J342" s="2"/>
      <c r="K342" s="2"/>
      <c r="L342" s="2"/>
      <c r="M342" s="2"/>
      <c r="N342" s="2"/>
      <c r="O342" s="2"/>
      <c r="P342" s="2"/>
      <c r="Q342" s="2"/>
      <c r="R342" s="2"/>
      <c r="S342" s="2"/>
      <c r="T342" s="2"/>
      <c r="U342" s="2"/>
      <c r="V342" s="2"/>
      <c r="W342" s="2"/>
      <c r="X342" s="2"/>
      <c r="Y342" s="2"/>
      <c r="Z342" s="2"/>
    </row>
    <row r="343" spans="1:26" ht="24" x14ac:dyDescent="0.2">
      <c r="A343" s="282"/>
      <c r="B343" s="359" t="s">
        <v>746</v>
      </c>
      <c r="C343" s="359" t="s">
        <v>386</v>
      </c>
      <c r="D343" s="364">
        <v>440.55</v>
      </c>
      <c r="E343" s="365">
        <v>45379</v>
      </c>
      <c r="F343" s="359" t="s">
        <v>744</v>
      </c>
      <c r="G343" s="362">
        <v>12110</v>
      </c>
      <c r="H343" s="359" t="s">
        <v>500</v>
      </c>
      <c r="I343" s="359" t="s">
        <v>489</v>
      </c>
      <c r="J343" s="2"/>
      <c r="K343" s="2"/>
      <c r="L343" s="2"/>
      <c r="M343" s="2"/>
      <c r="N343" s="2"/>
      <c r="O343" s="2"/>
      <c r="P343" s="2"/>
      <c r="Q343" s="2"/>
      <c r="R343" s="2"/>
      <c r="S343" s="2"/>
      <c r="T343" s="2"/>
      <c r="U343" s="2"/>
      <c r="V343" s="2"/>
      <c r="W343" s="2"/>
      <c r="X343" s="2"/>
      <c r="Y343" s="2"/>
      <c r="Z343" s="2"/>
    </row>
    <row r="344" spans="1:26" ht="48" x14ac:dyDescent="0.2">
      <c r="A344" s="282"/>
      <c r="B344" s="359" t="s">
        <v>747</v>
      </c>
      <c r="C344" s="359" t="s">
        <v>378</v>
      </c>
      <c r="D344" s="364">
        <v>1369</v>
      </c>
      <c r="E344" s="365">
        <v>45379</v>
      </c>
      <c r="F344" s="359" t="s">
        <v>744</v>
      </c>
      <c r="G344" s="362">
        <v>12109</v>
      </c>
      <c r="H344" s="359" t="s">
        <v>500</v>
      </c>
      <c r="I344" s="359" t="s">
        <v>745</v>
      </c>
      <c r="J344" s="2"/>
      <c r="K344" s="2"/>
      <c r="L344" s="2"/>
      <c r="M344" s="2"/>
      <c r="N344" s="2"/>
      <c r="O344" s="2"/>
      <c r="P344" s="2"/>
      <c r="Q344" s="2"/>
      <c r="R344" s="2"/>
      <c r="S344" s="2"/>
      <c r="T344" s="2"/>
      <c r="U344" s="2"/>
      <c r="V344" s="2"/>
      <c r="W344" s="2"/>
      <c r="X344" s="2"/>
      <c r="Y344" s="2"/>
      <c r="Z344" s="2"/>
    </row>
    <row r="345" spans="1:26" ht="24" x14ac:dyDescent="0.2">
      <c r="A345" s="282"/>
      <c r="B345" s="359" t="s">
        <v>748</v>
      </c>
      <c r="C345" s="359" t="s">
        <v>378</v>
      </c>
      <c r="D345" s="364">
        <v>1466</v>
      </c>
      <c r="E345" s="365">
        <v>45379</v>
      </c>
      <c r="F345" s="359" t="s">
        <v>744</v>
      </c>
      <c r="G345" s="362">
        <v>12109</v>
      </c>
      <c r="H345" s="359" t="s">
        <v>500</v>
      </c>
      <c r="I345" s="359" t="s">
        <v>489</v>
      </c>
      <c r="J345" s="2"/>
      <c r="K345" s="2"/>
      <c r="L345" s="2"/>
      <c r="M345" s="2"/>
      <c r="N345" s="2"/>
      <c r="O345" s="2"/>
      <c r="P345" s="2"/>
      <c r="Q345" s="2"/>
      <c r="R345" s="2"/>
      <c r="S345" s="2"/>
      <c r="T345" s="2"/>
      <c r="U345" s="2"/>
      <c r="V345" s="2"/>
      <c r="W345" s="2"/>
      <c r="X345" s="2"/>
      <c r="Y345" s="2"/>
      <c r="Z345" s="2"/>
    </row>
    <row r="346" spans="1:26" ht="36" x14ac:dyDescent="0.2">
      <c r="A346" s="282"/>
      <c r="B346" s="359" t="s">
        <v>749</v>
      </c>
      <c r="C346" s="359" t="s">
        <v>374</v>
      </c>
      <c r="D346" s="364">
        <v>286.11</v>
      </c>
      <c r="E346" s="365">
        <v>45385</v>
      </c>
      <c r="F346" s="359" t="s">
        <v>574</v>
      </c>
      <c r="G346" s="362">
        <v>20567359</v>
      </c>
      <c r="H346" s="359" t="s">
        <v>500</v>
      </c>
      <c r="I346" s="359" t="s">
        <v>579</v>
      </c>
      <c r="J346" s="2"/>
      <c r="K346" s="2"/>
      <c r="L346" s="2"/>
      <c r="M346" s="2"/>
      <c r="N346" s="2"/>
      <c r="O346" s="2"/>
      <c r="P346" s="2"/>
      <c r="Q346" s="2"/>
      <c r="R346" s="2"/>
      <c r="S346" s="2"/>
      <c r="T346" s="2"/>
      <c r="U346" s="2"/>
      <c r="V346" s="2"/>
      <c r="W346" s="2"/>
      <c r="X346" s="2"/>
      <c r="Y346" s="2"/>
      <c r="Z346" s="2"/>
    </row>
    <row r="347" spans="1:26" ht="36" x14ac:dyDescent="0.2">
      <c r="A347" s="282"/>
      <c r="B347" s="359" t="s">
        <v>749</v>
      </c>
      <c r="C347" s="359" t="s">
        <v>374</v>
      </c>
      <c r="D347" s="364">
        <v>286.11</v>
      </c>
      <c r="E347" s="365">
        <v>45385</v>
      </c>
      <c r="F347" s="359" t="s">
        <v>574</v>
      </c>
      <c r="G347" s="362">
        <v>20567359</v>
      </c>
      <c r="H347" s="359" t="s">
        <v>500</v>
      </c>
      <c r="I347" s="359" t="s">
        <v>579</v>
      </c>
      <c r="J347" s="2"/>
      <c r="K347" s="2"/>
      <c r="L347" s="2"/>
      <c r="M347" s="2"/>
      <c r="N347" s="2"/>
      <c r="O347" s="2"/>
      <c r="P347" s="2"/>
      <c r="Q347" s="2"/>
      <c r="R347" s="2"/>
      <c r="S347" s="2"/>
      <c r="T347" s="2"/>
      <c r="U347" s="2"/>
      <c r="V347" s="2"/>
      <c r="W347" s="2"/>
      <c r="X347" s="2"/>
      <c r="Y347" s="2"/>
      <c r="Z347" s="2"/>
    </row>
    <row r="348" spans="1:26" ht="36" x14ac:dyDescent="0.2">
      <c r="A348" s="282"/>
      <c r="B348" s="359" t="s">
        <v>749</v>
      </c>
      <c r="C348" s="359" t="s">
        <v>374</v>
      </c>
      <c r="D348" s="364">
        <v>286.11</v>
      </c>
      <c r="E348" s="365">
        <v>45385</v>
      </c>
      <c r="F348" s="359" t="s">
        <v>574</v>
      </c>
      <c r="G348" s="362">
        <v>20567359</v>
      </c>
      <c r="H348" s="359" t="s">
        <v>500</v>
      </c>
      <c r="I348" s="359" t="s">
        <v>579</v>
      </c>
      <c r="J348" s="2"/>
      <c r="K348" s="2"/>
      <c r="L348" s="2"/>
      <c r="M348" s="2"/>
      <c r="N348" s="2"/>
      <c r="O348" s="2"/>
      <c r="P348" s="2"/>
      <c r="Q348" s="2"/>
      <c r="R348" s="2"/>
      <c r="S348" s="2"/>
      <c r="T348" s="2"/>
      <c r="U348" s="2"/>
      <c r="V348" s="2"/>
      <c r="W348" s="2"/>
      <c r="X348" s="2"/>
      <c r="Y348" s="2"/>
      <c r="Z348" s="2"/>
    </row>
    <row r="349" spans="1:26" ht="36" x14ac:dyDescent="0.2">
      <c r="A349" s="282"/>
      <c r="B349" s="359" t="s">
        <v>749</v>
      </c>
      <c r="C349" s="359" t="s">
        <v>374</v>
      </c>
      <c r="D349" s="364">
        <v>286.11</v>
      </c>
      <c r="E349" s="365">
        <v>45385</v>
      </c>
      <c r="F349" s="359" t="s">
        <v>574</v>
      </c>
      <c r="G349" s="362">
        <v>20567359</v>
      </c>
      <c r="H349" s="359" t="s">
        <v>500</v>
      </c>
      <c r="I349" s="359" t="s">
        <v>579</v>
      </c>
      <c r="J349" s="2"/>
      <c r="K349" s="2"/>
      <c r="L349" s="2"/>
      <c r="M349" s="2"/>
      <c r="N349" s="2"/>
      <c r="O349" s="2"/>
      <c r="P349" s="2"/>
      <c r="Q349" s="2"/>
      <c r="R349" s="2"/>
      <c r="S349" s="2"/>
      <c r="T349" s="2"/>
      <c r="U349" s="2"/>
      <c r="V349" s="2"/>
      <c r="W349" s="2"/>
      <c r="X349" s="2"/>
      <c r="Y349" s="2"/>
      <c r="Z349" s="2"/>
    </row>
    <row r="350" spans="1:26" ht="36" x14ac:dyDescent="0.2">
      <c r="A350" s="282"/>
      <c r="B350" s="359" t="s">
        <v>749</v>
      </c>
      <c r="C350" s="359" t="s">
        <v>374</v>
      </c>
      <c r="D350" s="364">
        <v>286.11</v>
      </c>
      <c r="E350" s="365">
        <v>45385</v>
      </c>
      <c r="F350" s="359" t="s">
        <v>574</v>
      </c>
      <c r="G350" s="362">
        <v>20567359</v>
      </c>
      <c r="H350" s="359" t="s">
        <v>500</v>
      </c>
      <c r="I350" s="359" t="s">
        <v>579</v>
      </c>
      <c r="J350" s="2"/>
      <c r="K350" s="2"/>
      <c r="L350" s="2"/>
      <c r="M350" s="2"/>
      <c r="N350" s="2"/>
      <c r="O350" s="2"/>
      <c r="P350" s="2"/>
      <c r="Q350" s="2"/>
      <c r="R350" s="2"/>
      <c r="S350" s="2"/>
      <c r="T350" s="2"/>
      <c r="U350" s="2"/>
      <c r="V350" s="2"/>
      <c r="W350" s="2"/>
      <c r="X350" s="2"/>
      <c r="Y350" s="2"/>
      <c r="Z350" s="2"/>
    </row>
    <row r="351" spans="1:26" ht="36" x14ac:dyDescent="0.2">
      <c r="A351" s="282"/>
      <c r="B351" s="359" t="s">
        <v>749</v>
      </c>
      <c r="C351" s="359" t="s">
        <v>374</v>
      </c>
      <c r="D351" s="364">
        <v>286.11</v>
      </c>
      <c r="E351" s="365">
        <v>45385</v>
      </c>
      <c r="F351" s="359" t="s">
        <v>574</v>
      </c>
      <c r="G351" s="362">
        <v>20567359</v>
      </c>
      <c r="H351" s="359" t="s">
        <v>500</v>
      </c>
      <c r="I351" s="359" t="s">
        <v>579</v>
      </c>
      <c r="J351" s="2"/>
      <c r="K351" s="2"/>
      <c r="L351" s="2"/>
      <c r="M351" s="2"/>
      <c r="N351" s="2"/>
      <c r="O351" s="2"/>
      <c r="P351" s="2"/>
      <c r="Q351" s="2"/>
      <c r="R351" s="2"/>
      <c r="S351" s="2"/>
      <c r="T351" s="2"/>
      <c r="U351" s="2"/>
      <c r="V351" s="2"/>
      <c r="W351" s="2"/>
      <c r="X351" s="2"/>
      <c r="Y351" s="2"/>
      <c r="Z351" s="2"/>
    </row>
    <row r="352" spans="1:26" ht="36" x14ac:dyDescent="0.2">
      <c r="A352" s="282"/>
      <c r="B352" s="359" t="s">
        <v>749</v>
      </c>
      <c r="C352" s="359" t="s">
        <v>374</v>
      </c>
      <c r="D352" s="364">
        <v>286.11</v>
      </c>
      <c r="E352" s="365">
        <v>45385</v>
      </c>
      <c r="F352" s="359" t="s">
        <v>574</v>
      </c>
      <c r="G352" s="362">
        <v>20567359</v>
      </c>
      <c r="H352" s="359" t="s">
        <v>500</v>
      </c>
      <c r="I352" s="359" t="s">
        <v>579</v>
      </c>
      <c r="J352" s="2"/>
      <c r="K352" s="2"/>
      <c r="L352" s="2"/>
      <c r="M352" s="2"/>
      <c r="N352" s="2"/>
      <c r="O352" s="2"/>
      <c r="P352" s="2"/>
      <c r="Q352" s="2"/>
      <c r="R352" s="2"/>
      <c r="S352" s="2"/>
      <c r="T352" s="2"/>
      <c r="U352" s="2"/>
      <c r="V352" s="2"/>
      <c r="W352" s="2"/>
      <c r="X352" s="2"/>
      <c r="Y352" s="2"/>
      <c r="Z352" s="2"/>
    </row>
    <row r="353" spans="1:26" ht="36" x14ac:dyDescent="0.2">
      <c r="A353" s="282"/>
      <c r="B353" s="359" t="s">
        <v>749</v>
      </c>
      <c r="C353" s="359" t="s">
        <v>374</v>
      </c>
      <c r="D353" s="364">
        <v>286.11</v>
      </c>
      <c r="E353" s="365">
        <v>45385</v>
      </c>
      <c r="F353" s="359" t="s">
        <v>574</v>
      </c>
      <c r="G353" s="362">
        <v>20567359</v>
      </c>
      <c r="H353" s="359" t="s">
        <v>500</v>
      </c>
      <c r="I353" s="359" t="s">
        <v>579</v>
      </c>
      <c r="J353" s="2"/>
      <c r="K353" s="2"/>
      <c r="L353" s="2"/>
      <c r="M353" s="2"/>
      <c r="N353" s="2"/>
      <c r="O353" s="2"/>
      <c r="P353" s="2"/>
      <c r="Q353" s="2"/>
      <c r="R353" s="2"/>
      <c r="S353" s="2"/>
      <c r="T353" s="2"/>
      <c r="U353" s="2"/>
      <c r="V353" s="2"/>
      <c r="W353" s="2"/>
      <c r="X353" s="2"/>
      <c r="Y353" s="2"/>
      <c r="Z353" s="2"/>
    </row>
    <row r="354" spans="1:26" ht="36" x14ac:dyDescent="0.2">
      <c r="A354" s="282"/>
      <c r="B354" s="359" t="s">
        <v>749</v>
      </c>
      <c r="C354" s="359" t="s">
        <v>374</v>
      </c>
      <c r="D354" s="364">
        <v>286.11</v>
      </c>
      <c r="E354" s="365">
        <v>45385</v>
      </c>
      <c r="F354" s="359" t="s">
        <v>574</v>
      </c>
      <c r="G354" s="362">
        <v>20567359</v>
      </c>
      <c r="H354" s="359" t="s">
        <v>500</v>
      </c>
      <c r="I354" s="359" t="s">
        <v>579</v>
      </c>
      <c r="J354" s="2"/>
      <c r="K354" s="2"/>
      <c r="L354" s="2"/>
      <c r="M354" s="2"/>
      <c r="N354" s="2"/>
      <c r="O354" s="2"/>
      <c r="P354" s="2"/>
      <c r="Q354" s="2"/>
      <c r="R354" s="2"/>
      <c r="S354" s="2"/>
      <c r="T354" s="2"/>
      <c r="U354" s="2"/>
      <c r="V354" s="2"/>
      <c r="W354" s="2"/>
      <c r="X354" s="2"/>
      <c r="Y354" s="2"/>
      <c r="Z354" s="2"/>
    </row>
    <row r="355" spans="1:26" ht="36" x14ac:dyDescent="0.2">
      <c r="A355" s="282"/>
      <c r="B355" s="359" t="s">
        <v>736</v>
      </c>
      <c r="C355" s="359" t="s">
        <v>374</v>
      </c>
      <c r="D355" s="364">
        <v>286.11</v>
      </c>
      <c r="E355" s="365">
        <v>45385</v>
      </c>
      <c r="F355" s="359" t="s">
        <v>574</v>
      </c>
      <c r="G355" s="362">
        <v>20567359</v>
      </c>
      <c r="H355" s="359" t="s">
        <v>500</v>
      </c>
      <c r="I355" s="359" t="s">
        <v>579</v>
      </c>
      <c r="J355" s="2"/>
      <c r="K355" s="2"/>
      <c r="L355" s="2"/>
      <c r="M355" s="2"/>
      <c r="N355" s="2"/>
      <c r="O355" s="2"/>
      <c r="P355" s="2"/>
      <c r="Q355" s="2"/>
      <c r="R355" s="2"/>
      <c r="S355" s="2"/>
      <c r="T355" s="2"/>
      <c r="U355" s="2"/>
      <c r="V355" s="2"/>
      <c r="W355" s="2"/>
      <c r="X355" s="2"/>
      <c r="Y355" s="2"/>
      <c r="Z355" s="2"/>
    </row>
    <row r="356" spans="1:26" ht="24" x14ac:dyDescent="0.2">
      <c r="A356" s="282"/>
      <c r="B356" s="359" t="s">
        <v>750</v>
      </c>
      <c r="C356" s="359" t="s">
        <v>374</v>
      </c>
      <c r="D356" s="364">
        <v>-8.6</v>
      </c>
      <c r="E356" s="365">
        <v>45385</v>
      </c>
      <c r="F356" s="359" t="s">
        <v>574</v>
      </c>
      <c r="G356" s="362">
        <v>20567359</v>
      </c>
      <c r="H356" s="359" t="s">
        <v>500</v>
      </c>
      <c r="I356" s="359" t="s">
        <v>489</v>
      </c>
      <c r="J356" s="2"/>
      <c r="K356" s="2"/>
      <c r="L356" s="2"/>
      <c r="M356" s="2"/>
      <c r="N356" s="2"/>
      <c r="O356" s="2"/>
      <c r="P356" s="2"/>
      <c r="Q356" s="2"/>
      <c r="R356" s="2"/>
      <c r="S356" s="2"/>
      <c r="T356" s="2"/>
      <c r="U356" s="2"/>
      <c r="V356" s="2"/>
      <c r="W356" s="2"/>
      <c r="X356" s="2"/>
      <c r="Y356" s="2"/>
      <c r="Z356" s="2"/>
    </row>
    <row r="357" spans="1:26" ht="24" x14ac:dyDescent="0.2">
      <c r="A357" s="282"/>
      <c r="B357" s="359" t="s">
        <v>751</v>
      </c>
      <c r="C357" s="359" t="s">
        <v>374</v>
      </c>
      <c r="D357" s="364">
        <v>7.99</v>
      </c>
      <c r="E357" s="365">
        <v>45385</v>
      </c>
      <c r="F357" s="359" t="s">
        <v>574</v>
      </c>
      <c r="G357" s="362">
        <v>20567359</v>
      </c>
      <c r="H357" s="359" t="s">
        <v>500</v>
      </c>
      <c r="I357" s="359" t="s">
        <v>489</v>
      </c>
      <c r="J357" s="2"/>
      <c r="K357" s="2"/>
      <c r="L357" s="2"/>
      <c r="M357" s="2"/>
      <c r="N357" s="2"/>
      <c r="O357" s="2"/>
      <c r="P357" s="2"/>
      <c r="Q357" s="2"/>
      <c r="R357" s="2"/>
      <c r="S357" s="2"/>
      <c r="T357" s="2"/>
      <c r="U357" s="2"/>
      <c r="V357" s="2"/>
      <c r="W357" s="2"/>
      <c r="X357" s="2"/>
      <c r="Y357" s="2"/>
      <c r="Z357" s="2"/>
    </row>
    <row r="358" spans="1:26" ht="24" x14ac:dyDescent="0.2">
      <c r="A358" s="282"/>
      <c r="B358" s="359" t="s">
        <v>752</v>
      </c>
      <c r="C358" s="359" t="s">
        <v>374</v>
      </c>
      <c r="D358" s="364">
        <v>1088</v>
      </c>
      <c r="E358" s="365">
        <v>45385</v>
      </c>
      <c r="F358" s="359" t="s">
        <v>753</v>
      </c>
      <c r="G358" s="362">
        <v>2010476</v>
      </c>
      <c r="H358" s="359" t="s">
        <v>754</v>
      </c>
      <c r="I358" s="359" t="s">
        <v>755</v>
      </c>
      <c r="J358" s="2"/>
      <c r="K358" s="2"/>
      <c r="L358" s="2"/>
      <c r="M358" s="2"/>
      <c r="N358" s="2"/>
      <c r="O358" s="2"/>
      <c r="P358" s="2"/>
      <c r="Q358" s="2"/>
      <c r="R358" s="2"/>
      <c r="S358" s="2"/>
      <c r="T358" s="2"/>
      <c r="U358" s="2"/>
      <c r="V358" s="2"/>
      <c r="W358" s="2"/>
      <c r="X358" s="2"/>
      <c r="Y358" s="2"/>
      <c r="Z358" s="2"/>
    </row>
    <row r="359" spans="1:26" ht="24" x14ac:dyDescent="0.2">
      <c r="A359" s="282"/>
      <c r="B359" s="359" t="s">
        <v>756</v>
      </c>
      <c r="C359" s="359" t="s">
        <v>374</v>
      </c>
      <c r="D359" s="364">
        <v>55.99</v>
      </c>
      <c r="E359" s="365">
        <v>45385</v>
      </c>
      <c r="F359" s="359" t="s">
        <v>753</v>
      </c>
      <c r="G359" s="362">
        <v>2010476</v>
      </c>
      <c r="H359" s="359" t="s">
        <v>754</v>
      </c>
      <c r="I359" s="359" t="s">
        <v>489</v>
      </c>
      <c r="J359" s="2"/>
      <c r="K359" s="2"/>
      <c r="L359" s="2"/>
      <c r="M359" s="2"/>
      <c r="N359" s="2"/>
      <c r="O359" s="2"/>
      <c r="P359" s="2"/>
      <c r="Q359" s="2"/>
      <c r="R359" s="2"/>
      <c r="S359" s="2"/>
      <c r="T359" s="2"/>
      <c r="U359" s="2"/>
      <c r="V359" s="2"/>
      <c r="W359" s="2"/>
      <c r="X359" s="2"/>
      <c r="Y359" s="2"/>
      <c r="Z359" s="2"/>
    </row>
    <row r="360" spans="1:26" ht="24" x14ac:dyDescent="0.2">
      <c r="A360" s="282"/>
      <c r="B360" s="359" t="s">
        <v>757</v>
      </c>
      <c r="C360" s="359" t="s">
        <v>374</v>
      </c>
      <c r="D360" s="364">
        <v>509</v>
      </c>
      <c r="E360" s="365">
        <v>45385</v>
      </c>
      <c r="F360" s="359" t="s">
        <v>753</v>
      </c>
      <c r="G360" s="362">
        <v>863719</v>
      </c>
      <c r="H360" s="359" t="s">
        <v>754</v>
      </c>
      <c r="I360" s="359" t="s">
        <v>755</v>
      </c>
      <c r="J360" s="2"/>
      <c r="K360" s="2"/>
      <c r="L360" s="2"/>
      <c r="M360" s="2"/>
      <c r="N360" s="2"/>
      <c r="O360" s="2"/>
      <c r="P360" s="2"/>
      <c r="Q360" s="2"/>
      <c r="R360" s="2"/>
      <c r="S360" s="2"/>
      <c r="T360" s="2"/>
      <c r="U360" s="2"/>
      <c r="V360" s="2"/>
      <c r="W360" s="2"/>
      <c r="X360" s="2"/>
      <c r="Y360" s="2"/>
      <c r="Z360" s="2"/>
    </row>
    <row r="361" spans="1:26" ht="24" x14ac:dyDescent="0.2">
      <c r="A361" s="282"/>
      <c r="B361" s="359" t="s">
        <v>758</v>
      </c>
      <c r="C361" s="359" t="s">
        <v>374</v>
      </c>
      <c r="D361" s="364">
        <v>55.99</v>
      </c>
      <c r="E361" s="365">
        <v>45385</v>
      </c>
      <c r="F361" s="359" t="s">
        <v>753</v>
      </c>
      <c r="G361" s="362">
        <v>863719</v>
      </c>
      <c r="H361" s="359" t="s">
        <v>754</v>
      </c>
      <c r="I361" s="359" t="s">
        <v>489</v>
      </c>
      <c r="J361" s="2"/>
      <c r="K361" s="2"/>
      <c r="L361" s="2"/>
      <c r="M361" s="2"/>
      <c r="N361" s="2"/>
      <c r="O361" s="2"/>
      <c r="P361" s="2"/>
      <c r="Q361" s="2"/>
      <c r="R361" s="2"/>
      <c r="S361" s="2"/>
      <c r="T361" s="2"/>
      <c r="U361" s="2"/>
      <c r="V361" s="2"/>
      <c r="W361" s="2"/>
      <c r="X361" s="2"/>
      <c r="Y361" s="2"/>
      <c r="Z361" s="2"/>
    </row>
    <row r="362" spans="1:26" ht="24" x14ac:dyDescent="0.2">
      <c r="A362" s="282"/>
      <c r="B362" s="359" t="s">
        <v>759</v>
      </c>
      <c r="C362" s="359" t="s">
        <v>374</v>
      </c>
      <c r="D362" s="364">
        <v>589.9</v>
      </c>
      <c r="E362" s="365">
        <v>45386</v>
      </c>
      <c r="F362" s="359" t="s">
        <v>760</v>
      </c>
      <c r="G362" s="362">
        <v>823030</v>
      </c>
      <c r="H362" s="359" t="s">
        <v>500</v>
      </c>
      <c r="I362" s="359" t="s">
        <v>761</v>
      </c>
      <c r="J362" s="2"/>
      <c r="K362" s="2"/>
      <c r="L362" s="2"/>
      <c r="M362" s="2"/>
      <c r="N362" s="2"/>
      <c r="O362" s="2"/>
      <c r="P362" s="2"/>
      <c r="Q362" s="2"/>
      <c r="R362" s="2"/>
      <c r="S362" s="2"/>
      <c r="T362" s="2"/>
      <c r="U362" s="2"/>
      <c r="V362" s="2"/>
      <c r="W362" s="2"/>
      <c r="X362" s="2"/>
      <c r="Y362" s="2"/>
      <c r="Z362" s="2"/>
    </row>
    <row r="363" spans="1:26" ht="24" x14ac:dyDescent="0.2">
      <c r="A363" s="282"/>
      <c r="B363" s="359" t="s">
        <v>762</v>
      </c>
      <c r="C363" s="359" t="s">
        <v>374</v>
      </c>
      <c r="D363" s="364">
        <v>16.09</v>
      </c>
      <c r="E363" s="365">
        <v>45386</v>
      </c>
      <c r="F363" s="359" t="s">
        <v>760</v>
      </c>
      <c r="G363" s="362">
        <v>823030</v>
      </c>
      <c r="H363" s="359" t="s">
        <v>500</v>
      </c>
      <c r="I363" s="359" t="s">
        <v>489</v>
      </c>
      <c r="J363" s="2"/>
      <c r="K363" s="2"/>
      <c r="L363" s="2"/>
      <c r="M363" s="2"/>
      <c r="N363" s="2"/>
      <c r="O363" s="2"/>
      <c r="P363" s="2"/>
      <c r="Q363" s="2"/>
      <c r="R363" s="2"/>
      <c r="S363" s="2"/>
      <c r="T363" s="2"/>
      <c r="U363" s="2"/>
      <c r="V363" s="2"/>
      <c r="W363" s="2"/>
      <c r="X363" s="2"/>
      <c r="Y363" s="2"/>
      <c r="Z363" s="2"/>
    </row>
    <row r="364" spans="1:26" ht="24" x14ac:dyDescent="0.2">
      <c r="A364" s="282"/>
      <c r="B364" s="359" t="s">
        <v>763</v>
      </c>
      <c r="C364" s="359" t="s">
        <v>374</v>
      </c>
      <c r="D364" s="364">
        <v>-29.5</v>
      </c>
      <c r="E364" s="365">
        <v>45386</v>
      </c>
      <c r="F364" s="359" t="s">
        <v>760</v>
      </c>
      <c r="G364" s="362">
        <v>823030</v>
      </c>
      <c r="H364" s="359" t="s">
        <v>500</v>
      </c>
      <c r="I364" s="359" t="s">
        <v>489</v>
      </c>
      <c r="J364" s="2"/>
      <c r="K364" s="2"/>
      <c r="L364" s="2"/>
      <c r="M364" s="2"/>
      <c r="N364" s="2"/>
      <c r="O364" s="2"/>
      <c r="P364" s="2"/>
      <c r="Q364" s="2"/>
      <c r="R364" s="2"/>
      <c r="S364" s="2"/>
      <c r="T364" s="2"/>
      <c r="U364" s="2"/>
      <c r="V364" s="2"/>
      <c r="W364" s="2"/>
      <c r="X364" s="2"/>
      <c r="Y364" s="2"/>
      <c r="Z364" s="2"/>
    </row>
    <row r="365" spans="1:26" ht="24" x14ac:dyDescent="0.2">
      <c r="A365" s="282"/>
      <c r="B365" s="359" t="s">
        <v>764</v>
      </c>
      <c r="C365" s="359" t="s">
        <v>374</v>
      </c>
      <c r="D365" s="364">
        <v>629.9</v>
      </c>
      <c r="E365" s="365">
        <v>45387</v>
      </c>
      <c r="F365" s="359" t="s">
        <v>760</v>
      </c>
      <c r="G365" s="362">
        <v>824001</v>
      </c>
      <c r="H365" s="359" t="s">
        <v>500</v>
      </c>
      <c r="I365" s="359" t="s">
        <v>765</v>
      </c>
      <c r="J365" s="2"/>
      <c r="K365" s="2"/>
      <c r="L365" s="2"/>
      <c r="M365" s="2"/>
      <c r="N365" s="2"/>
      <c r="O365" s="2"/>
      <c r="P365" s="2"/>
      <c r="Q365" s="2"/>
      <c r="R365" s="2"/>
      <c r="S365" s="2"/>
      <c r="T365" s="2"/>
      <c r="U365" s="2"/>
      <c r="V365" s="2"/>
      <c r="W365" s="2"/>
      <c r="X365" s="2"/>
      <c r="Y365" s="2"/>
      <c r="Z365" s="2"/>
    </row>
    <row r="366" spans="1:26" ht="24" x14ac:dyDescent="0.2">
      <c r="A366" s="282"/>
      <c r="B366" s="359" t="s">
        <v>766</v>
      </c>
      <c r="C366" s="359" t="s">
        <v>374</v>
      </c>
      <c r="D366" s="364">
        <v>25.6</v>
      </c>
      <c r="E366" s="365">
        <v>45387</v>
      </c>
      <c r="F366" s="359" t="s">
        <v>760</v>
      </c>
      <c r="G366" s="362">
        <v>824001</v>
      </c>
      <c r="H366" s="359" t="s">
        <v>500</v>
      </c>
      <c r="I366" s="359" t="s">
        <v>489</v>
      </c>
      <c r="J366" s="2"/>
      <c r="K366" s="2"/>
      <c r="L366" s="2"/>
      <c r="M366" s="2"/>
      <c r="N366" s="2"/>
      <c r="O366" s="2"/>
      <c r="P366" s="2"/>
      <c r="Q366" s="2"/>
      <c r="R366" s="2"/>
      <c r="S366" s="2"/>
      <c r="T366" s="2"/>
      <c r="U366" s="2"/>
      <c r="V366" s="2"/>
      <c r="W366" s="2"/>
      <c r="X366" s="2"/>
      <c r="Y366" s="2"/>
      <c r="Z366" s="2"/>
    </row>
    <row r="367" spans="1:26" ht="24" x14ac:dyDescent="0.2">
      <c r="A367" s="282"/>
      <c r="B367" s="359" t="s">
        <v>767</v>
      </c>
      <c r="C367" s="359" t="s">
        <v>374</v>
      </c>
      <c r="D367" s="364">
        <v>-31.5</v>
      </c>
      <c r="E367" s="365">
        <v>45387</v>
      </c>
      <c r="F367" s="359" t="s">
        <v>760</v>
      </c>
      <c r="G367" s="362">
        <v>824001</v>
      </c>
      <c r="H367" s="359" t="s">
        <v>500</v>
      </c>
      <c r="I367" s="359" t="s">
        <v>489</v>
      </c>
      <c r="J367" s="2"/>
      <c r="K367" s="2"/>
      <c r="L367" s="2"/>
      <c r="M367" s="2"/>
      <c r="N367" s="2"/>
      <c r="O367" s="2"/>
      <c r="P367" s="2"/>
      <c r="Q367" s="2"/>
      <c r="R367" s="2"/>
      <c r="S367" s="2"/>
      <c r="T367" s="2"/>
      <c r="U367" s="2"/>
      <c r="V367" s="2"/>
      <c r="W367" s="2"/>
      <c r="X367" s="2"/>
      <c r="Y367" s="2"/>
      <c r="Z367" s="2"/>
    </row>
    <row r="368" spans="1:26" ht="24" x14ac:dyDescent="0.2">
      <c r="A368" s="282"/>
      <c r="B368" s="359" t="s">
        <v>768</v>
      </c>
      <c r="C368" s="359" t="s">
        <v>374</v>
      </c>
      <c r="D368" s="364">
        <v>1889.91</v>
      </c>
      <c r="E368" s="365">
        <v>45387</v>
      </c>
      <c r="F368" s="359" t="s">
        <v>760</v>
      </c>
      <c r="G368" s="362">
        <v>824002</v>
      </c>
      <c r="H368" s="359" t="s">
        <v>500</v>
      </c>
      <c r="I368" s="359" t="s">
        <v>769</v>
      </c>
      <c r="J368" s="2"/>
      <c r="K368" s="2"/>
      <c r="L368" s="2"/>
      <c r="M368" s="2"/>
      <c r="N368" s="2"/>
      <c r="O368" s="2"/>
      <c r="P368" s="2"/>
      <c r="Q368" s="2"/>
      <c r="R368" s="2"/>
      <c r="S368" s="2"/>
      <c r="T368" s="2"/>
      <c r="U368" s="2"/>
      <c r="V368" s="2"/>
      <c r="W368" s="2"/>
      <c r="X368" s="2"/>
      <c r="Y368" s="2"/>
      <c r="Z368" s="2"/>
    </row>
    <row r="369" spans="1:26" ht="24" x14ac:dyDescent="0.2">
      <c r="A369" s="282"/>
      <c r="B369" s="359" t="s">
        <v>768</v>
      </c>
      <c r="C369" s="359" t="s">
        <v>374</v>
      </c>
      <c r="D369" s="364">
        <v>1889.91</v>
      </c>
      <c r="E369" s="365">
        <v>45387</v>
      </c>
      <c r="F369" s="359" t="s">
        <v>760</v>
      </c>
      <c r="G369" s="362">
        <v>824002</v>
      </c>
      <c r="H369" s="359" t="s">
        <v>500</v>
      </c>
      <c r="I369" s="359" t="s">
        <v>770</v>
      </c>
      <c r="J369" s="2"/>
      <c r="K369" s="2"/>
      <c r="L369" s="2"/>
      <c r="M369" s="2"/>
      <c r="N369" s="2"/>
      <c r="O369" s="2"/>
      <c r="P369" s="2"/>
      <c r="Q369" s="2"/>
      <c r="R369" s="2"/>
      <c r="S369" s="2"/>
      <c r="T369" s="2"/>
      <c r="U369" s="2"/>
      <c r="V369" s="2"/>
      <c r="W369" s="2"/>
      <c r="X369" s="2"/>
      <c r="Y369" s="2"/>
      <c r="Z369" s="2"/>
    </row>
    <row r="370" spans="1:26" ht="24" x14ac:dyDescent="0.2">
      <c r="A370" s="282"/>
      <c r="B370" s="359" t="s">
        <v>771</v>
      </c>
      <c r="C370" s="359" t="s">
        <v>374</v>
      </c>
      <c r="D370" s="364">
        <v>76.930000000000007</v>
      </c>
      <c r="E370" s="365">
        <v>45387</v>
      </c>
      <c r="F370" s="359" t="s">
        <v>760</v>
      </c>
      <c r="G370" s="362">
        <v>824002</v>
      </c>
      <c r="H370" s="359" t="s">
        <v>500</v>
      </c>
      <c r="I370" s="359" t="s">
        <v>489</v>
      </c>
      <c r="J370" s="2"/>
      <c r="K370" s="2"/>
      <c r="L370" s="2"/>
      <c r="M370" s="2"/>
      <c r="N370" s="2"/>
      <c r="O370" s="2"/>
      <c r="P370" s="2"/>
      <c r="Q370" s="2"/>
      <c r="R370" s="2"/>
      <c r="S370" s="2"/>
      <c r="T370" s="2"/>
      <c r="U370" s="2"/>
      <c r="V370" s="2"/>
      <c r="W370" s="2"/>
      <c r="X370" s="2"/>
      <c r="Y370" s="2"/>
      <c r="Z370" s="2"/>
    </row>
    <row r="371" spans="1:26" ht="24" x14ac:dyDescent="0.2">
      <c r="A371" s="282"/>
      <c r="B371" s="359" t="s">
        <v>772</v>
      </c>
      <c r="C371" s="359" t="s">
        <v>374</v>
      </c>
      <c r="D371" s="364">
        <v>-189</v>
      </c>
      <c r="E371" s="365">
        <v>45387</v>
      </c>
      <c r="F371" s="359" t="s">
        <v>760</v>
      </c>
      <c r="G371" s="362">
        <v>824002</v>
      </c>
      <c r="H371" s="359" t="s">
        <v>500</v>
      </c>
      <c r="I371" s="359" t="s">
        <v>489</v>
      </c>
      <c r="J371" s="2"/>
      <c r="K371" s="2"/>
      <c r="L371" s="2"/>
      <c r="M371" s="2"/>
      <c r="N371" s="2"/>
      <c r="O371" s="2"/>
      <c r="P371" s="2"/>
      <c r="Q371" s="2"/>
      <c r="R371" s="2"/>
      <c r="S371" s="2"/>
      <c r="T371" s="2"/>
      <c r="U371" s="2"/>
      <c r="V371" s="2"/>
      <c r="W371" s="2"/>
      <c r="X371" s="2"/>
      <c r="Y371" s="2"/>
      <c r="Z371" s="2"/>
    </row>
    <row r="372" spans="1:26" ht="36" x14ac:dyDescent="0.2">
      <c r="A372" s="282"/>
      <c r="B372" s="359" t="s">
        <v>773</v>
      </c>
      <c r="C372" s="359" t="s">
        <v>372</v>
      </c>
      <c r="D372" s="364">
        <v>1249.25</v>
      </c>
      <c r="E372" s="365">
        <v>45390</v>
      </c>
      <c r="F372" s="359" t="s">
        <v>481</v>
      </c>
      <c r="G372" s="362">
        <v>324038</v>
      </c>
      <c r="H372" s="359" t="s">
        <v>500</v>
      </c>
      <c r="I372" s="359" t="s">
        <v>774</v>
      </c>
      <c r="J372" s="2"/>
      <c r="K372" s="2"/>
      <c r="L372" s="2"/>
      <c r="M372" s="2"/>
      <c r="N372" s="2"/>
      <c r="O372" s="2"/>
      <c r="P372" s="2"/>
      <c r="Q372" s="2"/>
      <c r="R372" s="2"/>
      <c r="S372" s="2"/>
      <c r="T372" s="2"/>
      <c r="U372" s="2"/>
      <c r="V372" s="2"/>
      <c r="W372" s="2"/>
      <c r="X372" s="2"/>
      <c r="Y372" s="2"/>
      <c r="Z372" s="2"/>
    </row>
    <row r="373" spans="1:26" ht="36" x14ac:dyDescent="0.2">
      <c r="A373" s="282"/>
      <c r="B373" s="359" t="s">
        <v>775</v>
      </c>
      <c r="C373" s="359" t="s">
        <v>370</v>
      </c>
      <c r="D373" s="364">
        <v>518.70000000000005</v>
      </c>
      <c r="E373" s="365">
        <v>45392</v>
      </c>
      <c r="F373" s="359" t="s">
        <v>744</v>
      </c>
      <c r="G373" s="362">
        <v>12282</v>
      </c>
      <c r="H373" s="359" t="s">
        <v>500</v>
      </c>
      <c r="I373" s="359" t="s">
        <v>776</v>
      </c>
      <c r="J373" s="2"/>
      <c r="K373" s="2"/>
      <c r="L373" s="2"/>
      <c r="M373" s="2"/>
      <c r="N373" s="2"/>
      <c r="O373" s="2"/>
      <c r="P373" s="2"/>
      <c r="Q373" s="2"/>
      <c r="R373" s="2"/>
      <c r="S373" s="2"/>
      <c r="T373" s="2"/>
      <c r="U373" s="2"/>
      <c r="V373" s="2"/>
      <c r="W373" s="2"/>
      <c r="X373" s="2"/>
      <c r="Y373" s="2"/>
      <c r="Z373" s="2"/>
    </row>
    <row r="374" spans="1:26" ht="48" x14ac:dyDescent="0.2">
      <c r="A374" s="282"/>
      <c r="B374" s="359" t="s">
        <v>508</v>
      </c>
      <c r="C374" s="359" t="s">
        <v>374</v>
      </c>
      <c r="D374" s="364">
        <v>1420</v>
      </c>
      <c r="E374" s="365">
        <v>45392</v>
      </c>
      <c r="F374" s="359" t="s">
        <v>509</v>
      </c>
      <c r="G374" s="362">
        <v>15302</v>
      </c>
      <c r="H374" s="359" t="s">
        <v>500</v>
      </c>
      <c r="I374" s="359" t="s">
        <v>510</v>
      </c>
      <c r="J374" s="2"/>
      <c r="K374" s="2"/>
      <c r="L374" s="2"/>
      <c r="M374" s="2"/>
      <c r="N374" s="2"/>
      <c r="O374" s="2"/>
      <c r="P374" s="2"/>
      <c r="Q374" s="2"/>
      <c r="R374" s="2"/>
      <c r="S374" s="2"/>
      <c r="T374" s="2"/>
      <c r="U374" s="2"/>
      <c r="V374" s="2"/>
      <c r="W374" s="2"/>
      <c r="X374" s="2"/>
      <c r="Y374" s="2"/>
      <c r="Z374" s="2"/>
    </row>
    <row r="375" spans="1:26" ht="48" x14ac:dyDescent="0.2">
      <c r="A375" s="282"/>
      <c r="B375" s="359" t="s">
        <v>777</v>
      </c>
      <c r="C375" s="359" t="s">
        <v>374</v>
      </c>
      <c r="D375" s="364">
        <v>1195</v>
      </c>
      <c r="E375" s="365">
        <v>45392</v>
      </c>
      <c r="F375" s="359" t="s">
        <v>509</v>
      </c>
      <c r="G375" s="362">
        <v>15302</v>
      </c>
      <c r="H375" s="359" t="s">
        <v>500</v>
      </c>
      <c r="I375" s="359" t="s">
        <v>510</v>
      </c>
      <c r="J375" s="2"/>
      <c r="K375" s="2"/>
      <c r="L375" s="2"/>
      <c r="M375" s="2"/>
      <c r="N375" s="2"/>
      <c r="O375" s="2"/>
      <c r="P375" s="2"/>
      <c r="Q375" s="2"/>
      <c r="R375" s="2"/>
      <c r="S375" s="2"/>
      <c r="T375" s="2"/>
      <c r="U375" s="2"/>
      <c r="V375" s="2"/>
      <c r="W375" s="2"/>
      <c r="X375" s="2"/>
      <c r="Y375" s="2"/>
      <c r="Z375" s="2"/>
    </row>
    <row r="376" spans="1:26" ht="48" x14ac:dyDescent="0.2">
      <c r="A376" s="282"/>
      <c r="B376" s="359" t="s">
        <v>778</v>
      </c>
      <c r="C376" s="359" t="s">
        <v>374</v>
      </c>
      <c r="D376" s="364">
        <v>645</v>
      </c>
      <c r="E376" s="365">
        <v>45392</v>
      </c>
      <c r="F376" s="359" t="s">
        <v>509</v>
      </c>
      <c r="G376" s="362">
        <v>15302</v>
      </c>
      <c r="H376" s="359" t="s">
        <v>500</v>
      </c>
      <c r="I376" s="359" t="s">
        <v>510</v>
      </c>
      <c r="J376" s="2"/>
      <c r="K376" s="2"/>
      <c r="L376" s="2"/>
      <c r="M376" s="2"/>
      <c r="N376" s="2"/>
      <c r="O376" s="2"/>
      <c r="P376" s="2"/>
      <c r="Q376" s="2"/>
      <c r="R376" s="2"/>
      <c r="S376" s="2"/>
      <c r="T376" s="2"/>
      <c r="U376" s="2"/>
      <c r="V376" s="2"/>
      <c r="W376" s="2"/>
      <c r="X376" s="2"/>
      <c r="Y376" s="2"/>
      <c r="Z376" s="2"/>
    </row>
    <row r="377" spans="1:26" ht="48" x14ac:dyDescent="0.2">
      <c r="A377" s="282"/>
      <c r="B377" s="359" t="s">
        <v>779</v>
      </c>
      <c r="C377" s="359" t="s">
        <v>374</v>
      </c>
      <c r="D377" s="364">
        <v>1195</v>
      </c>
      <c r="E377" s="365">
        <v>45392</v>
      </c>
      <c r="F377" s="359" t="s">
        <v>509</v>
      </c>
      <c r="G377" s="362">
        <v>15302</v>
      </c>
      <c r="H377" s="359" t="s">
        <v>500</v>
      </c>
      <c r="I377" s="359" t="s">
        <v>510</v>
      </c>
      <c r="J377" s="2"/>
      <c r="K377" s="2"/>
      <c r="L377" s="2"/>
      <c r="M377" s="2"/>
      <c r="N377" s="2"/>
      <c r="O377" s="2"/>
      <c r="P377" s="2"/>
      <c r="Q377" s="2"/>
      <c r="R377" s="2"/>
      <c r="S377" s="2"/>
      <c r="T377" s="2"/>
      <c r="U377" s="2"/>
      <c r="V377" s="2"/>
      <c r="W377" s="2"/>
      <c r="X377" s="2"/>
      <c r="Y377" s="2"/>
      <c r="Z377" s="2"/>
    </row>
    <row r="378" spans="1:26" ht="48" x14ac:dyDescent="0.2">
      <c r="A378" s="282"/>
      <c r="B378" s="359" t="s">
        <v>514</v>
      </c>
      <c r="C378" s="359" t="s">
        <v>374</v>
      </c>
      <c r="D378" s="364">
        <v>1650</v>
      </c>
      <c r="E378" s="365">
        <v>45392</v>
      </c>
      <c r="F378" s="359" t="s">
        <v>509</v>
      </c>
      <c r="G378" s="362">
        <v>15302</v>
      </c>
      <c r="H378" s="359" t="s">
        <v>500</v>
      </c>
      <c r="I378" s="359" t="s">
        <v>515</v>
      </c>
      <c r="J378" s="2"/>
      <c r="K378" s="2"/>
      <c r="L378" s="2"/>
      <c r="M378" s="2"/>
      <c r="N378" s="2"/>
      <c r="O378" s="2"/>
      <c r="P378" s="2"/>
      <c r="Q378" s="2"/>
      <c r="R378" s="2"/>
      <c r="S378" s="2"/>
      <c r="T378" s="2"/>
      <c r="U378" s="2"/>
      <c r="V378" s="2"/>
      <c r="W378" s="2"/>
      <c r="X378" s="2"/>
      <c r="Y378" s="2"/>
      <c r="Z378" s="2"/>
    </row>
    <row r="379" spans="1:26" ht="24" x14ac:dyDescent="0.2">
      <c r="A379" s="282"/>
      <c r="B379" s="359" t="s">
        <v>780</v>
      </c>
      <c r="C379" s="359" t="s">
        <v>370</v>
      </c>
      <c r="D379" s="364">
        <v>117.27</v>
      </c>
      <c r="E379" s="365">
        <v>45398</v>
      </c>
      <c r="F379" s="359" t="s">
        <v>574</v>
      </c>
      <c r="G379" s="362">
        <v>20687664</v>
      </c>
      <c r="H379" s="359" t="s">
        <v>781</v>
      </c>
      <c r="I379" s="359" t="s">
        <v>782</v>
      </c>
      <c r="J379" s="2"/>
      <c r="K379" s="2"/>
      <c r="L379" s="2"/>
      <c r="M379" s="2"/>
      <c r="N379" s="2"/>
      <c r="O379" s="2"/>
      <c r="P379" s="2"/>
      <c r="Q379" s="2"/>
      <c r="R379" s="2"/>
      <c r="S379" s="2"/>
      <c r="T379" s="2"/>
      <c r="U379" s="2"/>
      <c r="V379" s="2"/>
      <c r="W379" s="2"/>
      <c r="X379" s="2"/>
      <c r="Y379" s="2"/>
      <c r="Z379" s="2"/>
    </row>
    <row r="380" spans="1:26" ht="24" x14ac:dyDescent="0.2">
      <c r="A380" s="282"/>
      <c r="B380" s="359" t="s">
        <v>780</v>
      </c>
      <c r="C380" s="359" t="s">
        <v>370</v>
      </c>
      <c r="D380" s="364">
        <v>117.27</v>
      </c>
      <c r="E380" s="365">
        <v>45398</v>
      </c>
      <c r="F380" s="359" t="s">
        <v>574</v>
      </c>
      <c r="G380" s="362">
        <v>20687664</v>
      </c>
      <c r="H380" s="359" t="s">
        <v>781</v>
      </c>
      <c r="I380" s="359" t="s">
        <v>782</v>
      </c>
      <c r="J380" s="2"/>
      <c r="K380" s="2"/>
      <c r="L380" s="2"/>
      <c r="M380" s="2"/>
      <c r="N380" s="2"/>
      <c r="O380" s="2"/>
      <c r="P380" s="2"/>
      <c r="Q380" s="2"/>
      <c r="R380" s="2"/>
      <c r="S380" s="2"/>
      <c r="T380" s="2"/>
      <c r="U380" s="2"/>
      <c r="V380" s="2"/>
      <c r="W380" s="2"/>
      <c r="X380" s="2"/>
      <c r="Y380" s="2"/>
      <c r="Z380" s="2"/>
    </row>
    <row r="381" spans="1:26" ht="24" x14ac:dyDescent="0.2">
      <c r="A381" s="282"/>
      <c r="B381" s="359" t="s">
        <v>780</v>
      </c>
      <c r="C381" s="359" t="s">
        <v>370</v>
      </c>
      <c r="D381" s="364">
        <v>117.27</v>
      </c>
      <c r="E381" s="365">
        <v>45398</v>
      </c>
      <c r="F381" s="359" t="s">
        <v>574</v>
      </c>
      <c r="G381" s="362">
        <v>20687664</v>
      </c>
      <c r="H381" s="359" t="s">
        <v>781</v>
      </c>
      <c r="I381" s="359" t="s">
        <v>782</v>
      </c>
      <c r="J381" s="2"/>
      <c r="K381" s="2"/>
      <c r="L381" s="2"/>
      <c r="M381" s="2"/>
      <c r="N381" s="2"/>
      <c r="O381" s="2"/>
      <c r="P381" s="2"/>
      <c r="Q381" s="2"/>
      <c r="R381" s="2"/>
      <c r="S381" s="2"/>
      <c r="T381" s="2"/>
      <c r="U381" s="2"/>
      <c r="V381" s="2"/>
      <c r="W381" s="2"/>
      <c r="X381" s="2"/>
      <c r="Y381" s="2"/>
      <c r="Z381" s="2"/>
    </row>
    <row r="382" spans="1:26" ht="24" x14ac:dyDescent="0.2">
      <c r="A382" s="282"/>
      <c r="B382" s="359" t="s">
        <v>783</v>
      </c>
      <c r="C382" s="359" t="s">
        <v>370</v>
      </c>
      <c r="D382" s="364">
        <v>485.4</v>
      </c>
      <c r="E382" s="365">
        <v>45398</v>
      </c>
      <c r="F382" s="359" t="s">
        <v>574</v>
      </c>
      <c r="G382" s="362">
        <v>20687664</v>
      </c>
      <c r="H382" s="359" t="s">
        <v>781</v>
      </c>
      <c r="I382" s="359" t="s">
        <v>507</v>
      </c>
      <c r="J382" s="2"/>
      <c r="K382" s="2"/>
      <c r="L382" s="2"/>
      <c r="M382" s="2"/>
      <c r="N382" s="2"/>
      <c r="O382" s="2"/>
      <c r="P382" s="2"/>
      <c r="Q382" s="2"/>
      <c r="R382" s="2"/>
      <c r="S382" s="2"/>
      <c r="T382" s="2"/>
      <c r="U382" s="2"/>
      <c r="V382" s="2"/>
      <c r="W382" s="2"/>
      <c r="X382" s="2"/>
      <c r="Y382" s="2"/>
      <c r="Z382" s="2"/>
    </row>
    <row r="383" spans="1:26" ht="24" x14ac:dyDescent="0.2">
      <c r="A383" s="282"/>
      <c r="B383" s="359" t="s">
        <v>784</v>
      </c>
      <c r="C383" s="359" t="s">
        <v>370</v>
      </c>
      <c r="D383" s="364">
        <v>-2.4900000000000002</v>
      </c>
      <c r="E383" s="365">
        <v>45398</v>
      </c>
      <c r="F383" s="359" t="s">
        <v>574</v>
      </c>
      <c r="G383" s="362">
        <v>20687664</v>
      </c>
      <c r="H383" s="359" t="s">
        <v>781</v>
      </c>
      <c r="I383" s="359" t="s">
        <v>489</v>
      </c>
      <c r="J383" s="2"/>
      <c r="K383" s="2"/>
      <c r="L383" s="2"/>
      <c r="M383" s="2"/>
      <c r="N383" s="2"/>
      <c r="O383" s="2"/>
      <c r="P383" s="2"/>
      <c r="Q383" s="2"/>
      <c r="R383" s="2"/>
      <c r="S383" s="2"/>
      <c r="T383" s="2"/>
      <c r="U383" s="2"/>
      <c r="V383" s="2"/>
      <c r="W383" s="2"/>
      <c r="X383" s="2"/>
      <c r="Y383" s="2"/>
      <c r="Z383" s="2"/>
    </row>
    <row r="384" spans="1:26" ht="24" x14ac:dyDescent="0.2">
      <c r="A384" s="282"/>
      <c r="B384" s="359" t="s">
        <v>785</v>
      </c>
      <c r="C384" s="359" t="s">
        <v>370</v>
      </c>
      <c r="D384" s="364">
        <v>7.99</v>
      </c>
      <c r="E384" s="365">
        <v>45398</v>
      </c>
      <c r="F384" s="359" t="s">
        <v>574</v>
      </c>
      <c r="G384" s="362">
        <v>20687664</v>
      </c>
      <c r="H384" s="359" t="s">
        <v>781</v>
      </c>
      <c r="I384" s="359" t="s">
        <v>489</v>
      </c>
      <c r="J384" s="2"/>
      <c r="K384" s="2"/>
      <c r="L384" s="2"/>
      <c r="M384" s="2"/>
      <c r="N384" s="2"/>
      <c r="O384" s="2"/>
      <c r="P384" s="2"/>
      <c r="Q384" s="2"/>
      <c r="R384" s="2"/>
      <c r="S384" s="2"/>
      <c r="T384" s="2"/>
      <c r="U384" s="2"/>
      <c r="V384" s="2"/>
      <c r="W384" s="2"/>
      <c r="X384" s="2"/>
      <c r="Y384" s="2"/>
      <c r="Z384" s="2"/>
    </row>
    <row r="385" spans="1:26" ht="24" x14ac:dyDescent="0.2">
      <c r="A385" s="282"/>
      <c r="B385" s="359" t="s">
        <v>780</v>
      </c>
      <c r="C385" s="359" t="s">
        <v>370</v>
      </c>
      <c r="D385" s="364">
        <v>117.27</v>
      </c>
      <c r="E385" s="365">
        <v>45400</v>
      </c>
      <c r="F385" s="359" t="s">
        <v>574</v>
      </c>
      <c r="G385" s="362">
        <v>20700221</v>
      </c>
      <c r="H385" s="359" t="s">
        <v>786</v>
      </c>
      <c r="I385" s="359" t="s">
        <v>782</v>
      </c>
      <c r="J385" s="2"/>
      <c r="K385" s="2"/>
      <c r="L385" s="2"/>
      <c r="M385" s="2"/>
      <c r="N385" s="2"/>
      <c r="O385" s="2"/>
      <c r="P385" s="2"/>
      <c r="Q385" s="2"/>
      <c r="R385" s="2"/>
      <c r="S385" s="2"/>
      <c r="T385" s="2"/>
      <c r="U385" s="2"/>
      <c r="V385" s="2"/>
      <c r="W385" s="2"/>
      <c r="X385" s="2"/>
      <c r="Y385" s="2"/>
      <c r="Z385" s="2"/>
    </row>
    <row r="386" spans="1:26" ht="24" x14ac:dyDescent="0.2">
      <c r="A386" s="282"/>
      <c r="B386" s="359" t="s">
        <v>780</v>
      </c>
      <c r="C386" s="359" t="s">
        <v>370</v>
      </c>
      <c r="D386" s="364">
        <v>117.27</v>
      </c>
      <c r="E386" s="365">
        <v>45400</v>
      </c>
      <c r="F386" s="359" t="s">
        <v>574</v>
      </c>
      <c r="G386" s="362">
        <v>20700221</v>
      </c>
      <c r="H386" s="359" t="s">
        <v>786</v>
      </c>
      <c r="I386" s="359" t="s">
        <v>782</v>
      </c>
      <c r="J386" s="2"/>
      <c r="K386" s="2"/>
      <c r="L386" s="2"/>
      <c r="M386" s="2"/>
      <c r="N386" s="2"/>
      <c r="O386" s="2"/>
      <c r="P386" s="2"/>
      <c r="Q386" s="2"/>
      <c r="R386" s="2"/>
      <c r="S386" s="2"/>
      <c r="T386" s="2"/>
      <c r="U386" s="2"/>
      <c r="V386" s="2"/>
      <c r="W386" s="2"/>
      <c r="X386" s="2"/>
      <c r="Y386" s="2"/>
      <c r="Z386" s="2"/>
    </row>
    <row r="387" spans="1:26" ht="24" x14ac:dyDescent="0.2">
      <c r="A387" s="282"/>
      <c r="B387" s="359" t="s">
        <v>780</v>
      </c>
      <c r="C387" s="359" t="s">
        <v>370</v>
      </c>
      <c r="D387" s="364">
        <v>117.27</v>
      </c>
      <c r="E387" s="365">
        <v>45400</v>
      </c>
      <c r="F387" s="359" t="s">
        <v>574</v>
      </c>
      <c r="G387" s="362">
        <v>20700221</v>
      </c>
      <c r="H387" s="359" t="s">
        <v>786</v>
      </c>
      <c r="I387" s="359" t="s">
        <v>782</v>
      </c>
      <c r="J387" s="2"/>
      <c r="K387" s="2"/>
      <c r="L387" s="2"/>
      <c r="M387" s="2"/>
      <c r="N387" s="2"/>
      <c r="O387" s="2"/>
      <c r="P387" s="2"/>
      <c r="Q387" s="2"/>
      <c r="R387" s="2"/>
      <c r="S387" s="2"/>
      <c r="T387" s="2"/>
      <c r="U387" s="2"/>
      <c r="V387" s="2"/>
      <c r="W387" s="2"/>
      <c r="X387" s="2"/>
      <c r="Y387" s="2"/>
      <c r="Z387" s="2"/>
    </row>
    <row r="388" spans="1:26" ht="24" x14ac:dyDescent="0.2">
      <c r="A388" s="282"/>
      <c r="B388" s="359" t="s">
        <v>780</v>
      </c>
      <c r="C388" s="359" t="s">
        <v>370</v>
      </c>
      <c r="D388" s="364">
        <v>117.27</v>
      </c>
      <c r="E388" s="365">
        <v>45400</v>
      </c>
      <c r="F388" s="359" t="s">
        <v>574</v>
      </c>
      <c r="G388" s="362">
        <v>20700221</v>
      </c>
      <c r="H388" s="359" t="s">
        <v>786</v>
      </c>
      <c r="I388" s="359" t="s">
        <v>782</v>
      </c>
      <c r="J388" s="2"/>
      <c r="K388" s="2"/>
      <c r="L388" s="2"/>
      <c r="M388" s="2"/>
      <c r="N388" s="2"/>
      <c r="O388" s="2"/>
      <c r="P388" s="2"/>
      <c r="Q388" s="2"/>
      <c r="R388" s="2"/>
      <c r="S388" s="2"/>
      <c r="T388" s="2"/>
      <c r="U388" s="2"/>
      <c r="V388" s="2"/>
      <c r="W388" s="2"/>
      <c r="X388" s="2"/>
      <c r="Y388" s="2"/>
      <c r="Z388" s="2"/>
    </row>
    <row r="389" spans="1:26" ht="24" x14ac:dyDescent="0.2">
      <c r="A389" s="282"/>
      <c r="B389" s="359" t="s">
        <v>780</v>
      </c>
      <c r="C389" s="359" t="s">
        <v>370</v>
      </c>
      <c r="D389" s="364">
        <v>117.27</v>
      </c>
      <c r="E389" s="365">
        <v>45400</v>
      </c>
      <c r="F389" s="359" t="s">
        <v>574</v>
      </c>
      <c r="G389" s="362">
        <v>20700221</v>
      </c>
      <c r="H389" s="359" t="s">
        <v>786</v>
      </c>
      <c r="I389" s="359" t="s">
        <v>782</v>
      </c>
      <c r="J389" s="2"/>
      <c r="K389" s="2"/>
      <c r="L389" s="2"/>
      <c r="M389" s="2"/>
      <c r="N389" s="2"/>
      <c r="O389" s="2"/>
      <c r="P389" s="2"/>
      <c r="Q389" s="2"/>
      <c r="R389" s="2"/>
      <c r="S389" s="2"/>
      <c r="T389" s="2"/>
      <c r="U389" s="2"/>
      <c r="V389" s="2"/>
      <c r="W389" s="2"/>
      <c r="X389" s="2"/>
      <c r="Y389" s="2"/>
      <c r="Z389" s="2"/>
    </row>
    <row r="390" spans="1:26" ht="24" x14ac:dyDescent="0.2">
      <c r="A390" s="282"/>
      <c r="B390" s="359" t="s">
        <v>787</v>
      </c>
      <c r="C390" s="359" t="s">
        <v>370</v>
      </c>
      <c r="D390" s="364">
        <v>438.39</v>
      </c>
      <c r="E390" s="365">
        <v>45400</v>
      </c>
      <c r="F390" s="359" t="s">
        <v>574</v>
      </c>
      <c r="G390" s="362">
        <v>20700221</v>
      </c>
      <c r="H390" s="359" t="s">
        <v>786</v>
      </c>
      <c r="I390" s="359" t="s">
        <v>507</v>
      </c>
      <c r="J390" s="2"/>
      <c r="K390" s="2"/>
      <c r="L390" s="2"/>
      <c r="M390" s="2"/>
      <c r="N390" s="2"/>
      <c r="O390" s="2"/>
      <c r="P390" s="2"/>
      <c r="Q390" s="2"/>
      <c r="R390" s="2"/>
      <c r="S390" s="2"/>
      <c r="T390" s="2"/>
      <c r="U390" s="2"/>
      <c r="V390" s="2"/>
      <c r="W390" s="2"/>
      <c r="X390" s="2"/>
      <c r="Y390" s="2"/>
      <c r="Z390" s="2"/>
    </row>
    <row r="391" spans="1:26" ht="24" x14ac:dyDescent="0.2">
      <c r="A391" s="282"/>
      <c r="B391" s="359" t="s">
        <v>788</v>
      </c>
      <c r="C391" s="359" t="s">
        <v>370</v>
      </c>
      <c r="D391" s="364">
        <v>-3.05</v>
      </c>
      <c r="E391" s="365">
        <v>45400</v>
      </c>
      <c r="F391" s="359" t="s">
        <v>574</v>
      </c>
      <c r="G391" s="362">
        <v>20700221</v>
      </c>
      <c r="H391" s="359" t="s">
        <v>786</v>
      </c>
      <c r="I391" s="359" t="s">
        <v>489</v>
      </c>
      <c r="J391" s="2"/>
      <c r="K391" s="2"/>
      <c r="L391" s="2"/>
      <c r="M391" s="2"/>
      <c r="N391" s="2"/>
      <c r="O391" s="2"/>
      <c r="P391" s="2"/>
      <c r="Q391" s="2"/>
      <c r="R391" s="2"/>
      <c r="S391" s="2"/>
      <c r="T391" s="2"/>
      <c r="U391" s="2"/>
      <c r="V391" s="2"/>
      <c r="W391" s="2"/>
      <c r="X391" s="2"/>
      <c r="Y391" s="2"/>
      <c r="Z391" s="2"/>
    </row>
    <row r="392" spans="1:26" ht="24" x14ac:dyDescent="0.2">
      <c r="A392" s="282"/>
      <c r="B392" s="359" t="s">
        <v>789</v>
      </c>
      <c r="C392" s="359" t="s">
        <v>370</v>
      </c>
      <c r="D392" s="364">
        <v>7.99</v>
      </c>
      <c r="E392" s="365">
        <v>45400</v>
      </c>
      <c r="F392" s="359" t="s">
        <v>574</v>
      </c>
      <c r="G392" s="362">
        <v>20700221</v>
      </c>
      <c r="H392" s="359" t="s">
        <v>786</v>
      </c>
      <c r="I392" s="359" t="s">
        <v>489</v>
      </c>
      <c r="J392" s="2"/>
      <c r="K392" s="2"/>
      <c r="L392" s="2"/>
      <c r="M392" s="2"/>
      <c r="N392" s="2"/>
      <c r="O392" s="2"/>
      <c r="P392" s="2"/>
      <c r="Q392" s="2"/>
      <c r="R392" s="2"/>
      <c r="S392" s="2"/>
      <c r="T392" s="2"/>
      <c r="U392" s="2"/>
      <c r="V392" s="2"/>
      <c r="W392" s="2"/>
      <c r="X392" s="2"/>
      <c r="Y392" s="2"/>
      <c r="Z392" s="2"/>
    </row>
    <row r="393" spans="1:26" ht="48" x14ac:dyDescent="0.2">
      <c r="A393" s="282"/>
      <c r="B393" s="359" t="s">
        <v>790</v>
      </c>
      <c r="C393" s="359" t="s">
        <v>374</v>
      </c>
      <c r="D393" s="364">
        <v>859.22</v>
      </c>
      <c r="E393" s="365">
        <v>45400</v>
      </c>
      <c r="F393" s="359" t="s">
        <v>574</v>
      </c>
      <c r="G393" s="362">
        <v>20703085</v>
      </c>
      <c r="H393" s="359" t="s">
        <v>791</v>
      </c>
      <c r="I393" s="359" t="s">
        <v>510</v>
      </c>
      <c r="J393" s="2"/>
      <c r="K393" s="2"/>
      <c r="L393" s="2"/>
      <c r="M393" s="2"/>
      <c r="N393" s="2"/>
      <c r="O393" s="2"/>
      <c r="P393" s="2"/>
      <c r="Q393" s="2"/>
      <c r="R393" s="2"/>
      <c r="S393" s="2"/>
      <c r="T393" s="2"/>
      <c r="U393" s="2"/>
      <c r="V393" s="2"/>
      <c r="W393" s="2"/>
      <c r="X393" s="2"/>
      <c r="Y393" s="2"/>
      <c r="Z393" s="2"/>
    </row>
    <row r="394" spans="1:26" ht="36" x14ac:dyDescent="0.2">
      <c r="A394" s="282"/>
      <c r="B394" s="359" t="s">
        <v>792</v>
      </c>
      <c r="C394" s="359" t="s">
        <v>378</v>
      </c>
      <c r="D394" s="364">
        <v>214.63</v>
      </c>
      <c r="E394" s="365">
        <v>45400</v>
      </c>
      <c r="F394" s="359" t="s">
        <v>574</v>
      </c>
      <c r="G394" s="362">
        <v>20703085</v>
      </c>
      <c r="H394" s="359" t="s">
        <v>791</v>
      </c>
      <c r="I394" s="359" t="s">
        <v>533</v>
      </c>
      <c r="J394" s="2"/>
      <c r="K394" s="2"/>
      <c r="L394" s="2"/>
      <c r="M394" s="2"/>
      <c r="N394" s="2"/>
      <c r="O394" s="2"/>
      <c r="P394" s="2"/>
      <c r="Q394" s="2"/>
      <c r="R394" s="2"/>
      <c r="S394" s="2"/>
      <c r="T394" s="2"/>
      <c r="U394" s="2"/>
      <c r="V394" s="2"/>
      <c r="W394" s="2"/>
      <c r="X394" s="2"/>
      <c r="Y394" s="2"/>
      <c r="Z394" s="2"/>
    </row>
    <row r="395" spans="1:26" ht="36" x14ac:dyDescent="0.2">
      <c r="A395" s="282"/>
      <c r="B395" s="359" t="s">
        <v>792</v>
      </c>
      <c r="C395" s="359" t="s">
        <v>378</v>
      </c>
      <c r="D395" s="364">
        <v>214.63</v>
      </c>
      <c r="E395" s="365">
        <v>45400</v>
      </c>
      <c r="F395" s="359" t="s">
        <v>574</v>
      </c>
      <c r="G395" s="362">
        <v>20703085</v>
      </c>
      <c r="H395" s="359" t="s">
        <v>791</v>
      </c>
      <c r="I395" s="359" t="s">
        <v>533</v>
      </c>
      <c r="J395" s="2"/>
      <c r="K395" s="2"/>
      <c r="L395" s="2"/>
      <c r="M395" s="2"/>
      <c r="N395" s="2"/>
      <c r="O395" s="2"/>
      <c r="P395" s="2"/>
      <c r="Q395" s="2"/>
      <c r="R395" s="2"/>
      <c r="S395" s="2"/>
      <c r="T395" s="2"/>
      <c r="U395" s="2"/>
      <c r="V395" s="2"/>
      <c r="W395" s="2"/>
      <c r="X395" s="2"/>
      <c r="Y395" s="2"/>
      <c r="Z395" s="2"/>
    </row>
    <row r="396" spans="1:26" ht="36" x14ac:dyDescent="0.2">
      <c r="A396" s="282"/>
      <c r="B396" s="359" t="s">
        <v>792</v>
      </c>
      <c r="C396" s="359" t="s">
        <v>378</v>
      </c>
      <c r="D396" s="364">
        <v>214.63</v>
      </c>
      <c r="E396" s="365">
        <v>45400</v>
      </c>
      <c r="F396" s="359" t="s">
        <v>574</v>
      </c>
      <c r="G396" s="362">
        <v>20703085</v>
      </c>
      <c r="H396" s="359" t="s">
        <v>791</v>
      </c>
      <c r="I396" s="359" t="s">
        <v>533</v>
      </c>
      <c r="J396" s="2"/>
      <c r="K396" s="2"/>
      <c r="L396" s="2"/>
      <c r="M396" s="2"/>
      <c r="N396" s="2"/>
      <c r="O396" s="2"/>
      <c r="P396" s="2"/>
      <c r="Q396" s="2"/>
      <c r="R396" s="2"/>
      <c r="S396" s="2"/>
      <c r="T396" s="2"/>
      <c r="U396" s="2"/>
      <c r="V396" s="2"/>
      <c r="W396" s="2"/>
      <c r="X396" s="2"/>
      <c r="Y396" s="2"/>
      <c r="Z396" s="2"/>
    </row>
    <row r="397" spans="1:26" ht="36" x14ac:dyDescent="0.2">
      <c r="A397" s="282"/>
      <c r="B397" s="359" t="s">
        <v>792</v>
      </c>
      <c r="C397" s="359" t="s">
        <v>378</v>
      </c>
      <c r="D397" s="364">
        <v>214.63</v>
      </c>
      <c r="E397" s="365">
        <v>45400</v>
      </c>
      <c r="F397" s="359" t="s">
        <v>574</v>
      </c>
      <c r="G397" s="362">
        <v>20703085</v>
      </c>
      <c r="H397" s="359" t="s">
        <v>791</v>
      </c>
      <c r="I397" s="359" t="s">
        <v>533</v>
      </c>
      <c r="J397" s="2"/>
      <c r="K397" s="2"/>
      <c r="L397" s="2"/>
      <c r="M397" s="2"/>
      <c r="N397" s="2"/>
      <c r="O397" s="2"/>
      <c r="P397" s="2"/>
      <c r="Q397" s="2"/>
      <c r="R397" s="2"/>
      <c r="S397" s="2"/>
      <c r="T397" s="2"/>
      <c r="U397" s="2"/>
      <c r="V397" s="2"/>
      <c r="W397" s="2"/>
      <c r="X397" s="2"/>
      <c r="Y397" s="2"/>
      <c r="Z397" s="2"/>
    </row>
    <row r="398" spans="1:26" ht="36" x14ac:dyDescent="0.2">
      <c r="A398" s="282"/>
      <c r="B398" s="359" t="s">
        <v>792</v>
      </c>
      <c r="C398" s="359" t="s">
        <v>378</v>
      </c>
      <c r="D398" s="364">
        <v>214.63</v>
      </c>
      <c r="E398" s="365">
        <v>45400</v>
      </c>
      <c r="F398" s="359" t="s">
        <v>574</v>
      </c>
      <c r="G398" s="362">
        <v>20703085</v>
      </c>
      <c r="H398" s="359" t="s">
        <v>791</v>
      </c>
      <c r="I398" s="359" t="s">
        <v>533</v>
      </c>
      <c r="J398" s="2"/>
      <c r="K398" s="2"/>
      <c r="L398" s="2"/>
      <c r="M398" s="2"/>
      <c r="N398" s="2"/>
      <c r="O398" s="2"/>
      <c r="P398" s="2"/>
      <c r="Q398" s="2"/>
      <c r="R398" s="2"/>
      <c r="S398" s="2"/>
      <c r="T398" s="2"/>
      <c r="U398" s="2"/>
      <c r="V398" s="2"/>
      <c r="W398" s="2"/>
      <c r="X398" s="2"/>
      <c r="Y398" s="2"/>
      <c r="Z398" s="2"/>
    </row>
    <row r="399" spans="1:26" ht="24" x14ac:dyDescent="0.2">
      <c r="A399" s="282"/>
      <c r="B399" s="359" t="s">
        <v>793</v>
      </c>
      <c r="C399" s="359" t="s">
        <v>374</v>
      </c>
      <c r="D399" s="364">
        <v>96.03</v>
      </c>
      <c r="E399" s="365">
        <v>45400</v>
      </c>
      <c r="F399" s="359" t="s">
        <v>574</v>
      </c>
      <c r="G399" s="362">
        <v>20703085</v>
      </c>
      <c r="H399" s="359" t="s">
        <v>791</v>
      </c>
      <c r="I399" s="359" t="s">
        <v>794</v>
      </c>
      <c r="J399" s="2"/>
      <c r="K399" s="2"/>
      <c r="L399" s="2"/>
      <c r="M399" s="2"/>
      <c r="N399" s="2"/>
      <c r="O399" s="2"/>
      <c r="P399" s="2"/>
      <c r="Q399" s="2"/>
      <c r="R399" s="2"/>
      <c r="S399" s="2"/>
      <c r="T399" s="2"/>
      <c r="U399" s="2"/>
      <c r="V399" s="2"/>
      <c r="W399" s="2"/>
      <c r="X399" s="2"/>
      <c r="Y399" s="2"/>
      <c r="Z399" s="2"/>
    </row>
    <row r="400" spans="1:26" ht="24" x14ac:dyDescent="0.2">
      <c r="A400" s="282"/>
      <c r="B400" s="359" t="s">
        <v>795</v>
      </c>
      <c r="C400" s="359" t="s">
        <v>374</v>
      </c>
      <c r="D400" s="364">
        <v>9.7100000000000009</v>
      </c>
      <c r="E400" s="365">
        <v>45400</v>
      </c>
      <c r="F400" s="359" t="s">
        <v>574</v>
      </c>
      <c r="G400" s="362">
        <v>20703085</v>
      </c>
      <c r="H400" s="359" t="s">
        <v>791</v>
      </c>
      <c r="I400" s="359" t="s">
        <v>796</v>
      </c>
      <c r="J400" s="2"/>
      <c r="K400" s="2"/>
      <c r="L400" s="2"/>
      <c r="M400" s="2"/>
      <c r="N400" s="2"/>
      <c r="O400" s="2"/>
      <c r="P400" s="2"/>
      <c r="Q400" s="2"/>
      <c r="R400" s="2"/>
      <c r="S400" s="2"/>
      <c r="T400" s="2"/>
      <c r="U400" s="2"/>
      <c r="V400" s="2"/>
      <c r="W400" s="2"/>
      <c r="X400" s="2"/>
      <c r="Y400" s="2"/>
      <c r="Z400" s="2"/>
    </row>
    <row r="401" spans="1:26" ht="24" x14ac:dyDescent="0.2">
      <c r="A401" s="282"/>
      <c r="B401" s="359" t="s">
        <v>797</v>
      </c>
      <c r="C401" s="359" t="s">
        <v>374</v>
      </c>
      <c r="D401" s="364">
        <v>404.92</v>
      </c>
      <c r="E401" s="365">
        <v>45400</v>
      </c>
      <c r="F401" s="359" t="s">
        <v>574</v>
      </c>
      <c r="G401" s="362">
        <v>20703085</v>
      </c>
      <c r="H401" s="359" t="s">
        <v>791</v>
      </c>
      <c r="I401" s="359" t="s">
        <v>507</v>
      </c>
      <c r="J401" s="2"/>
      <c r="K401" s="2"/>
      <c r="L401" s="2"/>
      <c r="M401" s="2"/>
      <c r="N401" s="2"/>
      <c r="O401" s="2"/>
      <c r="P401" s="2"/>
      <c r="Q401" s="2"/>
      <c r="R401" s="2"/>
      <c r="S401" s="2"/>
      <c r="T401" s="2"/>
      <c r="U401" s="2"/>
      <c r="V401" s="2"/>
      <c r="W401" s="2"/>
      <c r="X401" s="2"/>
      <c r="Y401" s="2"/>
      <c r="Z401" s="2"/>
    </row>
    <row r="402" spans="1:26" ht="24" x14ac:dyDescent="0.2">
      <c r="A402" s="282"/>
      <c r="B402" s="359" t="s">
        <v>798</v>
      </c>
      <c r="C402" s="359" t="s">
        <v>374</v>
      </c>
      <c r="D402" s="364">
        <v>-7.32</v>
      </c>
      <c r="E402" s="365">
        <v>45400</v>
      </c>
      <c r="F402" s="359" t="s">
        <v>574</v>
      </c>
      <c r="G402" s="362">
        <v>20703085</v>
      </c>
      <c r="H402" s="359" t="s">
        <v>791</v>
      </c>
      <c r="I402" s="359" t="s">
        <v>489</v>
      </c>
      <c r="J402" s="2"/>
      <c r="K402" s="2"/>
      <c r="L402" s="2"/>
      <c r="M402" s="2"/>
      <c r="N402" s="2"/>
      <c r="O402" s="2"/>
      <c r="P402" s="2"/>
      <c r="Q402" s="2"/>
      <c r="R402" s="2"/>
      <c r="S402" s="2"/>
      <c r="T402" s="2"/>
      <c r="U402" s="2"/>
      <c r="V402" s="2"/>
      <c r="W402" s="2"/>
      <c r="X402" s="2"/>
      <c r="Y402" s="2"/>
      <c r="Z402" s="2"/>
    </row>
    <row r="403" spans="1:26" ht="24" x14ac:dyDescent="0.2">
      <c r="A403" s="282"/>
      <c r="B403" s="359" t="s">
        <v>799</v>
      </c>
      <c r="C403" s="359" t="s">
        <v>374</v>
      </c>
      <c r="D403" s="364">
        <v>7.99</v>
      </c>
      <c r="E403" s="365">
        <v>45400</v>
      </c>
      <c r="F403" s="359" t="s">
        <v>574</v>
      </c>
      <c r="G403" s="362">
        <v>20703085</v>
      </c>
      <c r="H403" s="359" t="s">
        <v>791</v>
      </c>
      <c r="I403" s="359" t="s">
        <v>489</v>
      </c>
      <c r="J403" s="2"/>
      <c r="K403" s="2"/>
      <c r="L403" s="2"/>
      <c r="M403" s="2"/>
      <c r="N403" s="2"/>
      <c r="O403" s="2"/>
      <c r="P403" s="2"/>
      <c r="Q403" s="2"/>
      <c r="R403" s="2"/>
      <c r="S403" s="2"/>
      <c r="T403" s="2"/>
      <c r="U403" s="2"/>
      <c r="V403" s="2"/>
      <c r="W403" s="2"/>
      <c r="X403" s="2"/>
      <c r="Y403" s="2"/>
      <c r="Z403" s="2"/>
    </row>
    <row r="404" spans="1:26" ht="24" x14ac:dyDescent="0.2">
      <c r="A404" s="282"/>
      <c r="B404" s="359" t="s">
        <v>800</v>
      </c>
      <c r="C404" s="359" t="s">
        <v>370</v>
      </c>
      <c r="D404" s="364">
        <v>1139.0999999999999</v>
      </c>
      <c r="E404" s="365">
        <v>45402</v>
      </c>
      <c r="F404" s="359" t="s">
        <v>603</v>
      </c>
      <c r="G404" s="362">
        <v>640</v>
      </c>
      <c r="H404" s="359" t="s">
        <v>801</v>
      </c>
      <c r="I404" s="359" t="s">
        <v>636</v>
      </c>
      <c r="J404" s="2"/>
      <c r="K404" s="2"/>
      <c r="L404" s="2"/>
      <c r="M404" s="2"/>
      <c r="N404" s="2"/>
      <c r="O404" s="2"/>
      <c r="P404" s="2"/>
      <c r="Q404" s="2"/>
      <c r="R404" s="2"/>
      <c r="S404" s="2"/>
      <c r="T404" s="2"/>
      <c r="U404" s="2"/>
      <c r="V404" s="2"/>
      <c r="W404" s="2"/>
      <c r="X404" s="2"/>
      <c r="Y404" s="2"/>
      <c r="Z404" s="2"/>
    </row>
    <row r="405" spans="1:26" ht="36" x14ac:dyDescent="0.2">
      <c r="A405" s="282"/>
      <c r="B405" s="359" t="s">
        <v>802</v>
      </c>
      <c r="C405" s="359" t="s">
        <v>370</v>
      </c>
      <c r="D405" s="364">
        <v>2801.2</v>
      </c>
      <c r="E405" s="365">
        <v>45402</v>
      </c>
      <c r="F405" s="359" t="s">
        <v>603</v>
      </c>
      <c r="G405" s="362">
        <v>640</v>
      </c>
      <c r="H405" s="359" t="s">
        <v>801</v>
      </c>
      <c r="I405" s="359" t="s">
        <v>803</v>
      </c>
      <c r="J405" s="2"/>
      <c r="K405" s="2"/>
      <c r="L405" s="2"/>
      <c r="M405" s="2"/>
      <c r="N405" s="2"/>
      <c r="O405" s="2"/>
      <c r="P405" s="2"/>
      <c r="Q405" s="2"/>
      <c r="R405" s="2"/>
      <c r="S405" s="2"/>
      <c r="T405" s="2"/>
      <c r="U405" s="2"/>
      <c r="V405" s="2"/>
      <c r="W405" s="2"/>
      <c r="X405" s="2"/>
      <c r="Y405" s="2"/>
      <c r="Z405" s="2"/>
    </row>
    <row r="406" spans="1:26" ht="36" x14ac:dyDescent="0.2">
      <c r="A406" s="282"/>
      <c r="B406" s="359" t="s">
        <v>804</v>
      </c>
      <c r="C406" s="359" t="s">
        <v>392</v>
      </c>
      <c r="D406" s="364">
        <v>170</v>
      </c>
      <c r="E406" s="365">
        <v>45404</v>
      </c>
      <c r="F406" s="359" t="s">
        <v>805</v>
      </c>
      <c r="G406" s="362">
        <v>1303</v>
      </c>
      <c r="H406" s="359" t="s">
        <v>482</v>
      </c>
      <c r="I406" s="359" t="s">
        <v>806</v>
      </c>
      <c r="J406" s="2"/>
      <c r="K406" s="2"/>
      <c r="L406" s="2"/>
      <c r="M406" s="2"/>
      <c r="N406" s="2"/>
      <c r="O406" s="2"/>
      <c r="P406" s="2"/>
      <c r="Q406" s="2"/>
      <c r="R406" s="2"/>
      <c r="S406" s="2"/>
      <c r="T406" s="2"/>
      <c r="U406" s="2"/>
      <c r="V406" s="2"/>
      <c r="W406" s="2"/>
      <c r="X406" s="2"/>
      <c r="Y406" s="2"/>
      <c r="Z406" s="2"/>
    </row>
    <row r="407" spans="1:26" ht="36" x14ac:dyDescent="0.2">
      <c r="A407" s="282"/>
      <c r="B407" s="359" t="s">
        <v>804</v>
      </c>
      <c r="C407" s="359" t="s">
        <v>392</v>
      </c>
      <c r="D407" s="364">
        <v>170</v>
      </c>
      <c r="E407" s="365">
        <v>45404</v>
      </c>
      <c r="F407" s="359" t="s">
        <v>805</v>
      </c>
      <c r="G407" s="362">
        <v>1303</v>
      </c>
      <c r="H407" s="359" t="s">
        <v>482</v>
      </c>
      <c r="I407" s="359" t="s">
        <v>806</v>
      </c>
      <c r="J407" s="2"/>
      <c r="K407" s="2"/>
      <c r="L407" s="2"/>
      <c r="M407" s="2"/>
      <c r="N407" s="2"/>
      <c r="O407" s="2"/>
      <c r="P407" s="2"/>
      <c r="Q407" s="2"/>
      <c r="R407" s="2"/>
      <c r="S407" s="2"/>
      <c r="T407" s="2"/>
      <c r="U407" s="2"/>
      <c r="V407" s="2"/>
      <c r="W407" s="2"/>
      <c r="X407" s="2"/>
      <c r="Y407" s="2"/>
      <c r="Z407" s="2"/>
    </row>
    <row r="408" spans="1:26" ht="36" x14ac:dyDescent="0.2">
      <c r="A408" s="282"/>
      <c r="B408" s="359" t="s">
        <v>804</v>
      </c>
      <c r="C408" s="359" t="s">
        <v>392</v>
      </c>
      <c r="D408" s="364">
        <v>170</v>
      </c>
      <c r="E408" s="365">
        <v>45404</v>
      </c>
      <c r="F408" s="359" t="s">
        <v>805</v>
      </c>
      <c r="G408" s="362">
        <v>1303</v>
      </c>
      <c r="H408" s="359" t="s">
        <v>482</v>
      </c>
      <c r="I408" s="359" t="s">
        <v>806</v>
      </c>
      <c r="J408" s="2"/>
      <c r="K408" s="2"/>
      <c r="L408" s="2"/>
      <c r="M408" s="2"/>
      <c r="N408" s="2"/>
      <c r="O408" s="2"/>
      <c r="P408" s="2"/>
      <c r="Q408" s="2"/>
      <c r="R408" s="2"/>
      <c r="S408" s="2"/>
      <c r="T408" s="2"/>
      <c r="U408" s="2"/>
      <c r="V408" s="2"/>
      <c r="W408" s="2"/>
      <c r="X408" s="2"/>
      <c r="Y408" s="2"/>
      <c r="Z408" s="2"/>
    </row>
    <row r="409" spans="1:26" ht="36" x14ac:dyDescent="0.2">
      <c r="A409" s="282"/>
      <c r="B409" s="359" t="s">
        <v>804</v>
      </c>
      <c r="C409" s="359" t="s">
        <v>392</v>
      </c>
      <c r="D409" s="364">
        <v>170</v>
      </c>
      <c r="E409" s="365">
        <v>45404</v>
      </c>
      <c r="F409" s="359" t="s">
        <v>805</v>
      </c>
      <c r="G409" s="362">
        <v>1303</v>
      </c>
      <c r="H409" s="359" t="s">
        <v>482</v>
      </c>
      <c r="I409" s="359" t="s">
        <v>806</v>
      </c>
      <c r="J409" s="2"/>
      <c r="K409" s="2"/>
      <c r="L409" s="2"/>
      <c r="M409" s="2"/>
      <c r="N409" s="2"/>
      <c r="O409" s="2"/>
      <c r="P409" s="2"/>
      <c r="Q409" s="2"/>
      <c r="R409" s="2"/>
      <c r="S409" s="2"/>
      <c r="T409" s="2"/>
      <c r="U409" s="2"/>
      <c r="V409" s="2"/>
      <c r="W409" s="2"/>
      <c r="X409" s="2"/>
      <c r="Y409" s="2"/>
      <c r="Z409" s="2"/>
    </row>
    <row r="410" spans="1:26" ht="24" x14ac:dyDescent="0.2">
      <c r="A410" s="282"/>
      <c r="B410" s="359" t="s">
        <v>807</v>
      </c>
      <c r="C410" s="359" t="s">
        <v>392</v>
      </c>
      <c r="D410" s="364">
        <v>285</v>
      </c>
      <c r="E410" s="365">
        <v>45404</v>
      </c>
      <c r="F410" s="359" t="s">
        <v>805</v>
      </c>
      <c r="G410" s="362">
        <v>1303</v>
      </c>
      <c r="H410" s="359" t="s">
        <v>482</v>
      </c>
      <c r="I410" s="359" t="s">
        <v>507</v>
      </c>
      <c r="J410" s="2"/>
      <c r="K410" s="2"/>
      <c r="L410" s="2"/>
      <c r="M410" s="2"/>
      <c r="N410" s="2"/>
      <c r="O410" s="2"/>
      <c r="P410" s="2"/>
      <c r="Q410" s="2"/>
      <c r="R410" s="2"/>
      <c r="S410" s="2"/>
      <c r="T410" s="2"/>
      <c r="U410" s="2"/>
      <c r="V410" s="2"/>
      <c r="W410" s="2"/>
      <c r="X410" s="2"/>
      <c r="Y410" s="2"/>
      <c r="Z410" s="2"/>
    </row>
    <row r="411" spans="1:26" ht="60" x14ac:dyDescent="0.2">
      <c r="A411" s="282"/>
      <c r="B411" s="359" t="s">
        <v>602</v>
      </c>
      <c r="C411" s="359" t="s">
        <v>370</v>
      </c>
      <c r="D411" s="364">
        <v>2406.6</v>
      </c>
      <c r="E411" s="365">
        <v>45411</v>
      </c>
      <c r="F411" s="359" t="s">
        <v>603</v>
      </c>
      <c r="G411" s="362">
        <v>659</v>
      </c>
      <c r="H411" s="359" t="s">
        <v>808</v>
      </c>
      <c r="I411" s="359" t="s">
        <v>809</v>
      </c>
      <c r="J411" s="2"/>
      <c r="K411" s="2"/>
      <c r="L411" s="2"/>
      <c r="M411" s="2"/>
      <c r="N411" s="2"/>
      <c r="O411" s="2"/>
      <c r="P411" s="2"/>
      <c r="Q411" s="2"/>
      <c r="R411" s="2"/>
      <c r="S411" s="2"/>
      <c r="T411" s="2"/>
      <c r="U411" s="2"/>
      <c r="V411" s="2"/>
      <c r="W411" s="2"/>
      <c r="X411" s="2"/>
      <c r="Y411" s="2"/>
      <c r="Z411" s="2"/>
    </row>
    <row r="412" spans="1:26" ht="60" x14ac:dyDescent="0.2">
      <c r="A412" s="282"/>
      <c r="B412" s="359" t="s">
        <v>602</v>
      </c>
      <c r="C412" s="359" t="s">
        <v>370</v>
      </c>
      <c r="D412" s="364">
        <v>2406.6</v>
      </c>
      <c r="E412" s="365">
        <v>45411</v>
      </c>
      <c r="F412" s="359" t="s">
        <v>603</v>
      </c>
      <c r="G412" s="362">
        <v>659</v>
      </c>
      <c r="H412" s="359" t="s">
        <v>808</v>
      </c>
      <c r="I412" s="359" t="s">
        <v>810</v>
      </c>
      <c r="J412" s="2"/>
      <c r="K412" s="2"/>
      <c r="L412" s="2"/>
      <c r="M412" s="2"/>
      <c r="N412" s="2"/>
      <c r="O412" s="2"/>
      <c r="P412" s="2"/>
      <c r="Q412" s="2"/>
      <c r="R412" s="2"/>
      <c r="S412" s="2"/>
      <c r="T412" s="2"/>
      <c r="U412" s="2"/>
      <c r="V412" s="2"/>
      <c r="W412" s="2"/>
      <c r="X412" s="2"/>
      <c r="Y412" s="2"/>
      <c r="Z412" s="2"/>
    </row>
    <row r="413" spans="1:26" ht="60" x14ac:dyDescent="0.2">
      <c r="A413" s="282"/>
      <c r="B413" s="359" t="s">
        <v>602</v>
      </c>
      <c r="C413" s="359" t="s">
        <v>370</v>
      </c>
      <c r="D413" s="364">
        <v>2406.6</v>
      </c>
      <c r="E413" s="365">
        <v>45411</v>
      </c>
      <c r="F413" s="359" t="s">
        <v>603</v>
      </c>
      <c r="G413" s="362">
        <v>659</v>
      </c>
      <c r="H413" s="359" t="s">
        <v>808</v>
      </c>
      <c r="I413" s="359" t="s">
        <v>811</v>
      </c>
      <c r="J413" s="2"/>
      <c r="K413" s="2"/>
      <c r="L413" s="2"/>
      <c r="M413" s="2"/>
      <c r="N413" s="2"/>
      <c r="O413" s="2"/>
      <c r="P413" s="2"/>
      <c r="Q413" s="2"/>
      <c r="R413" s="2"/>
      <c r="S413" s="2"/>
      <c r="T413" s="2"/>
      <c r="U413" s="2"/>
      <c r="V413" s="2"/>
      <c r="W413" s="2"/>
      <c r="X413" s="2"/>
      <c r="Y413" s="2"/>
      <c r="Z413" s="2"/>
    </row>
    <row r="414" spans="1:26" ht="60" x14ac:dyDescent="0.2">
      <c r="A414" s="282"/>
      <c r="B414" s="359" t="s">
        <v>602</v>
      </c>
      <c r="C414" s="359" t="s">
        <v>370</v>
      </c>
      <c r="D414" s="364">
        <v>2406.6</v>
      </c>
      <c r="E414" s="365">
        <v>45411</v>
      </c>
      <c r="F414" s="359" t="s">
        <v>603</v>
      </c>
      <c r="G414" s="362">
        <v>659</v>
      </c>
      <c r="H414" s="359" t="s">
        <v>808</v>
      </c>
      <c r="I414" s="359" t="s">
        <v>812</v>
      </c>
      <c r="J414" s="2"/>
      <c r="K414" s="2"/>
      <c r="L414" s="2"/>
      <c r="M414" s="2"/>
      <c r="N414" s="2"/>
      <c r="O414" s="2"/>
      <c r="P414" s="2"/>
      <c r="Q414" s="2"/>
      <c r="R414" s="2"/>
      <c r="S414" s="2"/>
      <c r="T414" s="2"/>
      <c r="U414" s="2"/>
      <c r="V414" s="2"/>
      <c r="W414" s="2"/>
      <c r="X414" s="2"/>
      <c r="Y414" s="2"/>
      <c r="Z414" s="2"/>
    </row>
    <row r="415" spans="1:26" ht="60" x14ac:dyDescent="0.2">
      <c r="A415" s="282"/>
      <c r="B415" s="359" t="s">
        <v>602</v>
      </c>
      <c r="C415" s="359" t="s">
        <v>370</v>
      </c>
      <c r="D415" s="364">
        <v>2406.6</v>
      </c>
      <c r="E415" s="365">
        <v>45411</v>
      </c>
      <c r="F415" s="359" t="s">
        <v>603</v>
      </c>
      <c r="G415" s="362">
        <v>659</v>
      </c>
      <c r="H415" s="359" t="s">
        <v>808</v>
      </c>
      <c r="I415" s="359" t="s">
        <v>813</v>
      </c>
      <c r="J415" s="2"/>
      <c r="K415" s="2"/>
      <c r="L415" s="2"/>
      <c r="M415" s="2"/>
      <c r="N415" s="2"/>
      <c r="O415" s="2"/>
      <c r="P415" s="2"/>
      <c r="Q415" s="2"/>
      <c r="R415" s="2"/>
      <c r="S415" s="2"/>
      <c r="T415" s="2"/>
      <c r="U415" s="2"/>
      <c r="V415" s="2"/>
      <c r="W415" s="2"/>
      <c r="X415" s="2"/>
      <c r="Y415" s="2"/>
      <c r="Z415" s="2"/>
    </row>
    <row r="416" spans="1:26" ht="60" x14ac:dyDescent="0.2">
      <c r="A416" s="282"/>
      <c r="B416" s="359" t="s">
        <v>602</v>
      </c>
      <c r="C416" s="359" t="s">
        <v>370</v>
      </c>
      <c r="D416" s="364">
        <v>2406.6</v>
      </c>
      <c r="E416" s="365">
        <v>45411</v>
      </c>
      <c r="F416" s="359" t="s">
        <v>603</v>
      </c>
      <c r="G416" s="362">
        <v>659</v>
      </c>
      <c r="H416" s="359" t="s">
        <v>808</v>
      </c>
      <c r="I416" s="359" t="s">
        <v>814</v>
      </c>
      <c r="J416" s="2"/>
      <c r="K416" s="2"/>
      <c r="L416" s="2"/>
      <c r="M416" s="2"/>
      <c r="N416" s="2"/>
      <c r="O416" s="2"/>
      <c r="P416" s="2"/>
      <c r="Q416" s="2"/>
      <c r="R416" s="2"/>
      <c r="S416" s="2"/>
      <c r="T416" s="2"/>
      <c r="U416" s="2"/>
      <c r="V416" s="2"/>
      <c r="W416" s="2"/>
      <c r="X416" s="2"/>
      <c r="Y416" s="2"/>
      <c r="Z416" s="2"/>
    </row>
    <row r="417" spans="1:26" ht="60" x14ac:dyDescent="0.2">
      <c r="A417" s="282"/>
      <c r="B417" s="359" t="s">
        <v>602</v>
      </c>
      <c r="C417" s="359" t="s">
        <v>370</v>
      </c>
      <c r="D417" s="364">
        <v>2406.6</v>
      </c>
      <c r="E417" s="365">
        <v>45411</v>
      </c>
      <c r="F417" s="359" t="s">
        <v>603</v>
      </c>
      <c r="G417" s="362">
        <v>659</v>
      </c>
      <c r="H417" s="359" t="s">
        <v>808</v>
      </c>
      <c r="I417" s="359" t="s">
        <v>815</v>
      </c>
      <c r="J417" s="2"/>
      <c r="K417" s="2"/>
      <c r="L417" s="2"/>
      <c r="M417" s="2"/>
      <c r="N417" s="2"/>
      <c r="O417" s="2"/>
      <c r="P417" s="2"/>
      <c r="Q417" s="2"/>
      <c r="R417" s="2"/>
      <c r="S417" s="2"/>
      <c r="T417" s="2"/>
      <c r="U417" s="2"/>
      <c r="V417" s="2"/>
      <c r="W417" s="2"/>
      <c r="X417" s="2"/>
      <c r="Y417" s="2"/>
      <c r="Z417" s="2"/>
    </row>
    <row r="418" spans="1:26" ht="60" x14ac:dyDescent="0.2">
      <c r="A418" s="282"/>
      <c r="B418" s="359" t="s">
        <v>602</v>
      </c>
      <c r="C418" s="359" t="s">
        <v>370</v>
      </c>
      <c r="D418" s="364">
        <v>2406.6</v>
      </c>
      <c r="E418" s="365">
        <v>45411</v>
      </c>
      <c r="F418" s="359" t="s">
        <v>603</v>
      </c>
      <c r="G418" s="362">
        <v>659</v>
      </c>
      <c r="H418" s="359" t="s">
        <v>808</v>
      </c>
      <c r="I418" s="359" t="s">
        <v>816</v>
      </c>
      <c r="J418" s="2"/>
      <c r="K418" s="2"/>
      <c r="L418" s="2"/>
      <c r="M418" s="2"/>
      <c r="N418" s="2"/>
      <c r="O418" s="2"/>
      <c r="P418" s="2"/>
      <c r="Q418" s="2"/>
      <c r="R418" s="2"/>
      <c r="S418" s="2"/>
      <c r="T418" s="2"/>
      <c r="U418" s="2"/>
      <c r="V418" s="2"/>
      <c r="W418" s="2"/>
      <c r="X418" s="2"/>
      <c r="Y418" s="2"/>
      <c r="Z418" s="2"/>
    </row>
    <row r="419" spans="1:26" ht="60" x14ac:dyDescent="0.2">
      <c r="A419" s="282"/>
      <c r="B419" s="359" t="s">
        <v>602</v>
      </c>
      <c r="C419" s="359" t="s">
        <v>370</v>
      </c>
      <c r="D419" s="364">
        <v>2406.6</v>
      </c>
      <c r="E419" s="365">
        <v>45411</v>
      </c>
      <c r="F419" s="359" t="s">
        <v>603</v>
      </c>
      <c r="G419" s="362">
        <v>659</v>
      </c>
      <c r="H419" s="359" t="s">
        <v>808</v>
      </c>
      <c r="I419" s="359" t="s">
        <v>816</v>
      </c>
      <c r="J419" s="2"/>
      <c r="K419" s="2"/>
      <c r="L419" s="2"/>
      <c r="M419" s="2"/>
      <c r="N419" s="2"/>
      <c r="O419" s="2"/>
      <c r="P419" s="2"/>
      <c r="Q419" s="2"/>
      <c r="R419" s="2"/>
      <c r="S419" s="2"/>
      <c r="T419" s="2"/>
      <c r="U419" s="2"/>
      <c r="V419" s="2"/>
      <c r="W419" s="2"/>
      <c r="X419" s="2"/>
      <c r="Y419" s="2"/>
      <c r="Z419" s="2"/>
    </row>
    <row r="420" spans="1:26" ht="60" x14ac:dyDescent="0.2">
      <c r="A420" s="282"/>
      <c r="B420" s="359" t="s">
        <v>602</v>
      </c>
      <c r="C420" s="359" t="s">
        <v>370</v>
      </c>
      <c r="D420" s="364">
        <v>2406.6</v>
      </c>
      <c r="E420" s="365">
        <v>45411</v>
      </c>
      <c r="F420" s="359" t="s">
        <v>603</v>
      </c>
      <c r="G420" s="362">
        <v>659</v>
      </c>
      <c r="H420" s="359" t="s">
        <v>808</v>
      </c>
      <c r="I420" s="359" t="s">
        <v>817</v>
      </c>
      <c r="J420" s="2"/>
      <c r="K420" s="2"/>
      <c r="L420" s="2"/>
      <c r="M420" s="2"/>
      <c r="N420" s="2"/>
      <c r="O420" s="2"/>
      <c r="P420" s="2"/>
      <c r="Q420" s="2"/>
      <c r="R420" s="2"/>
      <c r="S420" s="2"/>
      <c r="T420" s="2"/>
      <c r="U420" s="2"/>
      <c r="V420" s="2"/>
      <c r="W420" s="2"/>
      <c r="X420" s="2"/>
      <c r="Y420" s="2"/>
      <c r="Z420" s="2"/>
    </row>
    <row r="421" spans="1:26" ht="60" x14ac:dyDescent="0.2">
      <c r="A421" s="282"/>
      <c r="B421" s="359" t="s">
        <v>602</v>
      </c>
      <c r="C421" s="359" t="s">
        <v>370</v>
      </c>
      <c r="D421" s="364">
        <v>2406.6</v>
      </c>
      <c r="E421" s="365">
        <v>45411</v>
      </c>
      <c r="F421" s="359" t="s">
        <v>603</v>
      </c>
      <c r="G421" s="362">
        <v>659</v>
      </c>
      <c r="H421" s="359" t="s">
        <v>808</v>
      </c>
      <c r="I421" s="359" t="s">
        <v>816</v>
      </c>
      <c r="J421" s="2"/>
      <c r="K421" s="2"/>
      <c r="L421" s="2"/>
      <c r="M421" s="2"/>
      <c r="N421" s="2"/>
      <c r="O421" s="2"/>
      <c r="P421" s="2"/>
      <c r="Q421" s="2"/>
      <c r="R421" s="2"/>
      <c r="S421" s="2"/>
      <c r="T421" s="2"/>
      <c r="U421" s="2"/>
      <c r="V421" s="2"/>
      <c r="W421" s="2"/>
      <c r="X421" s="2"/>
      <c r="Y421" s="2"/>
      <c r="Z421" s="2"/>
    </row>
    <row r="422" spans="1:26" ht="60" x14ac:dyDescent="0.2">
      <c r="A422" s="282"/>
      <c r="B422" s="359" t="s">
        <v>615</v>
      </c>
      <c r="C422" s="359" t="s">
        <v>370</v>
      </c>
      <c r="D422" s="364">
        <v>598.4</v>
      </c>
      <c r="E422" s="365">
        <v>45411</v>
      </c>
      <c r="F422" s="359" t="s">
        <v>603</v>
      </c>
      <c r="G422" s="362">
        <v>659</v>
      </c>
      <c r="H422" s="359" t="s">
        <v>808</v>
      </c>
      <c r="I422" s="359" t="s">
        <v>818</v>
      </c>
      <c r="J422" s="2"/>
      <c r="K422" s="2"/>
      <c r="L422" s="2"/>
      <c r="M422" s="2"/>
      <c r="N422" s="2"/>
      <c r="O422" s="2"/>
      <c r="P422" s="2"/>
      <c r="Q422" s="2"/>
      <c r="R422" s="2"/>
      <c r="S422" s="2"/>
      <c r="T422" s="2"/>
      <c r="U422" s="2"/>
      <c r="V422" s="2"/>
      <c r="W422" s="2"/>
      <c r="X422" s="2"/>
      <c r="Y422" s="2"/>
      <c r="Z422" s="2"/>
    </row>
    <row r="423" spans="1:26" ht="60" x14ac:dyDescent="0.2">
      <c r="A423" s="282"/>
      <c r="B423" s="359" t="s">
        <v>615</v>
      </c>
      <c r="C423" s="359" t="s">
        <v>370</v>
      </c>
      <c r="D423" s="364">
        <v>598.4</v>
      </c>
      <c r="E423" s="365">
        <v>45411</v>
      </c>
      <c r="F423" s="359" t="s">
        <v>603</v>
      </c>
      <c r="G423" s="362">
        <v>659</v>
      </c>
      <c r="H423" s="359" t="s">
        <v>808</v>
      </c>
      <c r="I423" s="359" t="s">
        <v>819</v>
      </c>
      <c r="J423" s="2"/>
      <c r="K423" s="2"/>
      <c r="L423" s="2"/>
      <c r="M423" s="2"/>
      <c r="N423" s="2"/>
      <c r="O423" s="2"/>
      <c r="P423" s="2"/>
      <c r="Q423" s="2"/>
      <c r="R423" s="2"/>
      <c r="S423" s="2"/>
      <c r="T423" s="2"/>
      <c r="U423" s="2"/>
      <c r="V423" s="2"/>
      <c r="W423" s="2"/>
      <c r="X423" s="2"/>
      <c r="Y423" s="2"/>
      <c r="Z423" s="2"/>
    </row>
    <row r="424" spans="1:26" ht="36" x14ac:dyDescent="0.2">
      <c r="A424" s="282"/>
      <c r="B424" s="359" t="s">
        <v>615</v>
      </c>
      <c r="C424" s="359" t="s">
        <v>370</v>
      </c>
      <c r="D424" s="364">
        <v>598.4</v>
      </c>
      <c r="E424" s="365">
        <v>45411</v>
      </c>
      <c r="F424" s="359" t="s">
        <v>603</v>
      </c>
      <c r="G424" s="362">
        <v>659</v>
      </c>
      <c r="H424" s="359" t="s">
        <v>808</v>
      </c>
      <c r="I424" s="359" t="s">
        <v>681</v>
      </c>
      <c r="J424" s="2"/>
      <c r="K424" s="2"/>
      <c r="L424" s="2"/>
      <c r="M424" s="2"/>
      <c r="N424" s="2"/>
      <c r="O424" s="2"/>
      <c r="P424" s="2"/>
      <c r="Q424" s="2"/>
      <c r="R424" s="2"/>
      <c r="S424" s="2"/>
      <c r="T424" s="2"/>
      <c r="U424" s="2"/>
      <c r="V424" s="2"/>
      <c r="W424" s="2"/>
      <c r="X424" s="2"/>
      <c r="Y424" s="2"/>
      <c r="Z424" s="2"/>
    </row>
    <row r="425" spans="1:26" ht="36" x14ac:dyDescent="0.2">
      <c r="A425" s="282"/>
      <c r="B425" s="359" t="s">
        <v>615</v>
      </c>
      <c r="C425" s="359" t="s">
        <v>370</v>
      </c>
      <c r="D425" s="364">
        <v>598.4</v>
      </c>
      <c r="E425" s="365">
        <v>45411</v>
      </c>
      <c r="F425" s="359" t="s">
        <v>603</v>
      </c>
      <c r="G425" s="362">
        <v>659</v>
      </c>
      <c r="H425" s="359" t="s">
        <v>808</v>
      </c>
      <c r="I425" s="359" t="s">
        <v>682</v>
      </c>
      <c r="J425" s="2"/>
      <c r="K425" s="2"/>
      <c r="L425" s="2"/>
      <c r="M425" s="2"/>
      <c r="N425" s="2"/>
      <c r="O425" s="2"/>
      <c r="P425" s="2"/>
      <c r="Q425" s="2"/>
      <c r="R425" s="2"/>
      <c r="S425" s="2"/>
      <c r="T425" s="2"/>
      <c r="U425" s="2"/>
      <c r="V425" s="2"/>
      <c r="W425" s="2"/>
      <c r="X425" s="2"/>
      <c r="Y425" s="2"/>
      <c r="Z425" s="2"/>
    </row>
    <row r="426" spans="1:26" ht="36" x14ac:dyDescent="0.2">
      <c r="A426" s="282"/>
      <c r="B426" s="359" t="s">
        <v>615</v>
      </c>
      <c r="C426" s="359" t="s">
        <v>370</v>
      </c>
      <c r="D426" s="364">
        <v>598.4</v>
      </c>
      <c r="E426" s="365">
        <v>45411</v>
      </c>
      <c r="F426" s="359" t="s">
        <v>603</v>
      </c>
      <c r="G426" s="362">
        <v>659</v>
      </c>
      <c r="H426" s="359" t="s">
        <v>808</v>
      </c>
      <c r="I426" s="359" t="s">
        <v>683</v>
      </c>
      <c r="J426" s="2"/>
      <c r="K426" s="2"/>
      <c r="L426" s="2"/>
      <c r="M426" s="2"/>
      <c r="N426" s="2"/>
      <c r="O426" s="2"/>
      <c r="P426" s="2"/>
      <c r="Q426" s="2"/>
      <c r="R426" s="2"/>
      <c r="S426" s="2"/>
      <c r="T426" s="2"/>
      <c r="U426" s="2"/>
      <c r="V426" s="2"/>
      <c r="W426" s="2"/>
      <c r="X426" s="2"/>
      <c r="Y426" s="2"/>
      <c r="Z426" s="2"/>
    </row>
    <row r="427" spans="1:26" ht="36" x14ac:dyDescent="0.2">
      <c r="A427" s="282"/>
      <c r="B427" s="359" t="s">
        <v>615</v>
      </c>
      <c r="C427" s="359" t="s">
        <v>370</v>
      </c>
      <c r="D427" s="364">
        <v>598.4</v>
      </c>
      <c r="E427" s="365">
        <v>45411</v>
      </c>
      <c r="F427" s="359" t="s">
        <v>603</v>
      </c>
      <c r="G427" s="362">
        <v>659</v>
      </c>
      <c r="H427" s="359" t="s">
        <v>808</v>
      </c>
      <c r="I427" s="359" t="s">
        <v>684</v>
      </c>
      <c r="J427" s="2"/>
      <c r="K427" s="2"/>
      <c r="L427" s="2"/>
      <c r="M427" s="2"/>
      <c r="N427" s="2"/>
      <c r="O427" s="2"/>
      <c r="P427" s="2"/>
      <c r="Q427" s="2"/>
      <c r="R427" s="2"/>
      <c r="S427" s="2"/>
      <c r="T427" s="2"/>
      <c r="U427" s="2"/>
      <c r="V427" s="2"/>
      <c r="W427" s="2"/>
      <c r="X427" s="2"/>
      <c r="Y427" s="2"/>
      <c r="Z427" s="2"/>
    </row>
    <row r="428" spans="1:26" ht="36" x14ac:dyDescent="0.2">
      <c r="A428" s="282"/>
      <c r="B428" s="359" t="s">
        <v>615</v>
      </c>
      <c r="C428" s="359" t="s">
        <v>370</v>
      </c>
      <c r="D428" s="364">
        <v>598.4</v>
      </c>
      <c r="E428" s="365">
        <v>45411</v>
      </c>
      <c r="F428" s="359" t="s">
        <v>603</v>
      </c>
      <c r="G428" s="362">
        <v>659</v>
      </c>
      <c r="H428" s="359" t="s">
        <v>808</v>
      </c>
      <c r="I428" s="359" t="s">
        <v>685</v>
      </c>
      <c r="J428" s="2"/>
      <c r="K428" s="2"/>
      <c r="L428" s="2"/>
      <c r="M428" s="2"/>
      <c r="N428" s="2"/>
      <c r="O428" s="2"/>
      <c r="P428" s="2"/>
      <c r="Q428" s="2"/>
      <c r="R428" s="2"/>
      <c r="S428" s="2"/>
      <c r="T428" s="2"/>
      <c r="U428" s="2"/>
      <c r="V428" s="2"/>
      <c r="W428" s="2"/>
      <c r="X428" s="2"/>
      <c r="Y428" s="2"/>
      <c r="Z428" s="2"/>
    </row>
    <row r="429" spans="1:26" ht="48" x14ac:dyDescent="0.2">
      <c r="A429" s="282"/>
      <c r="B429" s="359" t="s">
        <v>615</v>
      </c>
      <c r="C429" s="359" t="s">
        <v>370</v>
      </c>
      <c r="D429" s="364">
        <v>598.4</v>
      </c>
      <c r="E429" s="365">
        <v>45411</v>
      </c>
      <c r="F429" s="359" t="s">
        <v>603</v>
      </c>
      <c r="G429" s="362">
        <v>659</v>
      </c>
      <c r="H429" s="359" t="s">
        <v>808</v>
      </c>
      <c r="I429" s="359" t="s">
        <v>686</v>
      </c>
      <c r="J429" s="2"/>
      <c r="K429" s="2"/>
      <c r="L429" s="2"/>
      <c r="M429" s="2"/>
      <c r="N429" s="2"/>
      <c r="O429" s="2"/>
      <c r="P429" s="2"/>
      <c r="Q429" s="2"/>
      <c r="R429" s="2"/>
      <c r="S429" s="2"/>
      <c r="T429" s="2"/>
      <c r="U429" s="2"/>
      <c r="V429" s="2"/>
      <c r="W429" s="2"/>
      <c r="X429" s="2"/>
      <c r="Y429" s="2"/>
      <c r="Z429" s="2"/>
    </row>
    <row r="430" spans="1:26" ht="48" x14ac:dyDescent="0.2">
      <c r="A430" s="282"/>
      <c r="B430" s="359" t="s">
        <v>615</v>
      </c>
      <c r="C430" s="359" t="s">
        <v>370</v>
      </c>
      <c r="D430" s="364">
        <v>598.4</v>
      </c>
      <c r="E430" s="365">
        <v>45411</v>
      </c>
      <c r="F430" s="359" t="s">
        <v>603</v>
      </c>
      <c r="G430" s="362">
        <v>659</v>
      </c>
      <c r="H430" s="359" t="s">
        <v>808</v>
      </c>
      <c r="I430" s="359" t="s">
        <v>687</v>
      </c>
      <c r="J430" s="2"/>
      <c r="K430" s="2"/>
      <c r="L430" s="2"/>
      <c r="M430" s="2"/>
      <c r="N430" s="2"/>
      <c r="O430" s="2"/>
      <c r="P430" s="2"/>
      <c r="Q430" s="2"/>
      <c r="R430" s="2"/>
      <c r="S430" s="2"/>
      <c r="T430" s="2"/>
      <c r="U430" s="2"/>
      <c r="V430" s="2"/>
      <c r="W430" s="2"/>
      <c r="X430" s="2"/>
      <c r="Y430" s="2"/>
      <c r="Z430" s="2"/>
    </row>
    <row r="431" spans="1:26" ht="48" x14ac:dyDescent="0.2">
      <c r="A431" s="282"/>
      <c r="B431" s="359" t="s">
        <v>615</v>
      </c>
      <c r="C431" s="359" t="s">
        <v>370</v>
      </c>
      <c r="D431" s="364">
        <v>598.4</v>
      </c>
      <c r="E431" s="365">
        <v>45411</v>
      </c>
      <c r="F431" s="359" t="s">
        <v>603</v>
      </c>
      <c r="G431" s="362">
        <v>659</v>
      </c>
      <c r="H431" s="359" t="s">
        <v>808</v>
      </c>
      <c r="I431" s="359" t="s">
        <v>688</v>
      </c>
      <c r="J431" s="2"/>
      <c r="K431" s="2"/>
      <c r="L431" s="2"/>
      <c r="M431" s="2"/>
      <c r="N431" s="2"/>
      <c r="O431" s="2"/>
      <c r="P431" s="2"/>
      <c r="Q431" s="2"/>
      <c r="R431" s="2"/>
      <c r="S431" s="2"/>
      <c r="T431" s="2"/>
      <c r="U431" s="2"/>
      <c r="V431" s="2"/>
      <c r="W431" s="2"/>
      <c r="X431" s="2"/>
      <c r="Y431" s="2"/>
      <c r="Z431" s="2"/>
    </row>
    <row r="432" spans="1:26" ht="48" x14ac:dyDescent="0.2">
      <c r="A432" s="282"/>
      <c r="B432" s="359" t="s">
        <v>615</v>
      </c>
      <c r="C432" s="359" t="s">
        <v>370</v>
      </c>
      <c r="D432" s="364">
        <v>598.4</v>
      </c>
      <c r="E432" s="365">
        <v>45411</v>
      </c>
      <c r="F432" s="359" t="s">
        <v>603</v>
      </c>
      <c r="G432" s="362">
        <v>659</v>
      </c>
      <c r="H432" s="359" t="s">
        <v>808</v>
      </c>
      <c r="I432" s="359" t="s">
        <v>689</v>
      </c>
      <c r="J432" s="2"/>
      <c r="K432" s="2"/>
      <c r="L432" s="2"/>
      <c r="M432" s="2"/>
      <c r="N432" s="2"/>
      <c r="O432" s="2"/>
      <c r="P432" s="2"/>
      <c r="Q432" s="2"/>
      <c r="R432" s="2"/>
      <c r="S432" s="2"/>
      <c r="T432" s="2"/>
      <c r="U432" s="2"/>
      <c r="V432" s="2"/>
      <c r="W432" s="2"/>
      <c r="X432" s="2"/>
      <c r="Y432" s="2"/>
      <c r="Z432" s="2"/>
    </row>
    <row r="433" spans="1:26" ht="36" x14ac:dyDescent="0.2">
      <c r="A433" s="282"/>
      <c r="B433" s="359" t="s">
        <v>626</v>
      </c>
      <c r="C433" s="359" t="s">
        <v>370</v>
      </c>
      <c r="D433" s="364">
        <v>299.14999999999998</v>
      </c>
      <c r="E433" s="365">
        <v>45411</v>
      </c>
      <c r="F433" s="359" t="s">
        <v>603</v>
      </c>
      <c r="G433" s="362">
        <v>659</v>
      </c>
      <c r="H433" s="359" t="s">
        <v>808</v>
      </c>
      <c r="I433" s="359" t="s">
        <v>690</v>
      </c>
      <c r="J433" s="2"/>
      <c r="K433" s="2"/>
      <c r="L433" s="2"/>
      <c r="M433" s="2"/>
      <c r="N433" s="2"/>
      <c r="O433" s="2"/>
      <c r="P433" s="2"/>
      <c r="Q433" s="2"/>
      <c r="R433" s="2"/>
      <c r="S433" s="2"/>
      <c r="T433" s="2"/>
      <c r="U433" s="2"/>
      <c r="V433" s="2"/>
      <c r="W433" s="2"/>
      <c r="X433" s="2"/>
      <c r="Y433" s="2"/>
      <c r="Z433" s="2"/>
    </row>
    <row r="434" spans="1:26" ht="36" x14ac:dyDescent="0.2">
      <c r="A434" s="282"/>
      <c r="B434" s="359" t="s">
        <v>626</v>
      </c>
      <c r="C434" s="359" t="s">
        <v>370</v>
      </c>
      <c r="D434" s="364">
        <v>299.14999999999998</v>
      </c>
      <c r="E434" s="365">
        <v>45411</v>
      </c>
      <c r="F434" s="359" t="s">
        <v>603</v>
      </c>
      <c r="G434" s="362">
        <v>659</v>
      </c>
      <c r="H434" s="359" t="s">
        <v>808</v>
      </c>
      <c r="I434" s="359" t="s">
        <v>691</v>
      </c>
      <c r="J434" s="2"/>
      <c r="K434" s="2"/>
      <c r="L434" s="2"/>
      <c r="M434" s="2"/>
      <c r="N434" s="2"/>
      <c r="O434" s="2"/>
      <c r="P434" s="2"/>
      <c r="Q434" s="2"/>
      <c r="R434" s="2"/>
      <c r="S434" s="2"/>
      <c r="T434" s="2"/>
      <c r="U434" s="2"/>
      <c r="V434" s="2"/>
      <c r="W434" s="2"/>
      <c r="X434" s="2"/>
      <c r="Y434" s="2"/>
      <c r="Z434" s="2"/>
    </row>
    <row r="435" spans="1:26" ht="36" x14ac:dyDescent="0.2">
      <c r="A435" s="282"/>
      <c r="B435" s="359" t="s">
        <v>626</v>
      </c>
      <c r="C435" s="359" t="s">
        <v>370</v>
      </c>
      <c r="D435" s="364">
        <v>299.14999999999998</v>
      </c>
      <c r="E435" s="365">
        <v>45411</v>
      </c>
      <c r="F435" s="359" t="s">
        <v>603</v>
      </c>
      <c r="G435" s="362">
        <v>659</v>
      </c>
      <c r="H435" s="359" t="s">
        <v>808</v>
      </c>
      <c r="I435" s="359" t="s">
        <v>692</v>
      </c>
      <c r="J435" s="2"/>
      <c r="K435" s="2"/>
      <c r="L435" s="2"/>
      <c r="M435" s="2"/>
      <c r="N435" s="2"/>
      <c r="O435" s="2"/>
      <c r="P435" s="2"/>
      <c r="Q435" s="2"/>
      <c r="R435" s="2"/>
      <c r="S435" s="2"/>
      <c r="T435" s="2"/>
      <c r="U435" s="2"/>
      <c r="V435" s="2"/>
      <c r="W435" s="2"/>
      <c r="X435" s="2"/>
      <c r="Y435" s="2"/>
      <c r="Z435" s="2"/>
    </row>
    <row r="436" spans="1:26" ht="36" x14ac:dyDescent="0.2">
      <c r="A436" s="282"/>
      <c r="B436" s="359" t="s">
        <v>626</v>
      </c>
      <c r="C436" s="359" t="s">
        <v>370</v>
      </c>
      <c r="D436" s="364">
        <v>299.14999999999998</v>
      </c>
      <c r="E436" s="365">
        <v>45411</v>
      </c>
      <c r="F436" s="359" t="s">
        <v>603</v>
      </c>
      <c r="G436" s="362">
        <v>659</v>
      </c>
      <c r="H436" s="359" t="s">
        <v>808</v>
      </c>
      <c r="I436" s="359" t="s">
        <v>693</v>
      </c>
      <c r="J436" s="2"/>
      <c r="K436" s="2"/>
      <c r="L436" s="2"/>
      <c r="M436" s="2"/>
      <c r="N436" s="2"/>
      <c r="O436" s="2"/>
      <c r="P436" s="2"/>
      <c r="Q436" s="2"/>
      <c r="R436" s="2"/>
      <c r="S436" s="2"/>
      <c r="T436" s="2"/>
      <c r="U436" s="2"/>
      <c r="V436" s="2"/>
      <c r="W436" s="2"/>
      <c r="X436" s="2"/>
      <c r="Y436" s="2"/>
      <c r="Z436" s="2"/>
    </row>
    <row r="437" spans="1:26" ht="36" x14ac:dyDescent="0.2">
      <c r="A437" s="282"/>
      <c r="B437" s="359" t="s">
        <v>626</v>
      </c>
      <c r="C437" s="359" t="s">
        <v>370</v>
      </c>
      <c r="D437" s="364">
        <v>299.14999999999998</v>
      </c>
      <c r="E437" s="365">
        <v>45411</v>
      </c>
      <c r="F437" s="359" t="s">
        <v>603</v>
      </c>
      <c r="G437" s="362">
        <v>659</v>
      </c>
      <c r="H437" s="359" t="s">
        <v>808</v>
      </c>
      <c r="I437" s="359" t="s">
        <v>694</v>
      </c>
      <c r="J437" s="2"/>
      <c r="K437" s="2"/>
      <c r="L437" s="2"/>
      <c r="M437" s="2"/>
      <c r="N437" s="2"/>
      <c r="O437" s="2"/>
      <c r="P437" s="2"/>
      <c r="Q437" s="2"/>
      <c r="R437" s="2"/>
      <c r="S437" s="2"/>
      <c r="T437" s="2"/>
      <c r="U437" s="2"/>
      <c r="V437" s="2"/>
      <c r="W437" s="2"/>
      <c r="X437" s="2"/>
      <c r="Y437" s="2"/>
      <c r="Z437" s="2"/>
    </row>
    <row r="438" spans="1:26" ht="48" x14ac:dyDescent="0.2">
      <c r="A438" s="282"/>
      <c r="B438" s="359" t="s">
        <v>626</v>
      </c>
      <c r="C438" s="359" t="s">
        <v>370</v>
      </c>
      <c r="D438" s="364">
        <v>299.14999999999998</v>
      </c>
      <c r="E438" s="365">
        <v>45411</v>
      </c>
      <c r="F438" s="359" t="s">
        <v>603</v>
      </c>
      <c r="G438" s="362">
        <v>659</v>
      </c>
      <c r="H438" s="359" t="s">
        <v>808</v>
      </c>
      <c r="I438" s="359" t="s">
        <v>695</v>
      </c>
      <c r="J438" s="2"/>
      <c r="K438" s="2"/>
      <c r="L438" s="2"/>
      <c r="M438" s="2"/>
      <c r="N438" s="2"/>
      <c r="O438" s="2"/>
      <c r="P438" s="2"/>
      <c r="Q438" s="2"/>
      <c r="R438" s="2"/>
      <c r="S438" s="2"/>
      <c r="T438" s="2"/>
      <c r="U438" s="2"/>
      <c r="V438" s="2"/>
      <c r="W438" s="2"/>
      <c r="X438" s="2"/>
      <c r="Y438" s="2"/>
      <c r="Z438" s="2"/>
    </row>
    <row r="439" spans="1:26" ht="36" x14ac:dyDescent="0.2">
      <c r="A439" s="282"/>
      <c r="B439" s="359" t="s">
        <v>626</v>
      </c>
      <c r="C439" s="359" t="s">
        <v>370</v>
      </c>
      <c r="D439" s="364">
        <v>299.14999999999998</v>
      </c>
      <c r="E439" s="365">
        <v>45411</v>
      </c>
      <c r="F439" s="359" t="s">
        <v>603</v>
      </c>
      <c r="G439" s="362">
        <v>659</v>
      </c>
      <c r="H439" s="359" t="s">
        <v>808</v>
      </c>
      <c r="I439" s="359" t="s">
        <v>696</v>
      </c>
      <c r="J439" s="2"/>
      <c r="K439" s="2"/>
      <c r="L439" s="2"/>
      <c r="M439" s="2"/>
      <c r="N439" s="2"/>
      <c r="O439" s="2"/>
      <c r="P439" s="2"/>
      <c r="Q439" s="2"/>
      <c r="R439" s="2"/>
      <c r="S439" s="2"/>
      <c r="T439" s="2"/>
      <c r="U439" s="2"/>
      <c r="V439" s="2"/>
      <c r="W439" s="2"/>
      <c r="X439" s="2"/>
      <c r="Y439" s="2"/>
      <c r="Z439" s="2"/>
    </row>
    <row r="440" spans="1:26" ht="48" x14ac:dyDescent="0.2">
      <c r="A440" s="282"/>
      <c r="B440" s="359" t="s">
        <v>626</v>
      </c>
      <c r="C440" s="359" t="s">
        <v>370</v>
      </c>
      <c r="D440" s="364">
        <v>299.14999999999998</v>
      </c>
      <c r="E440" s="365">
        <v>45411</v>
      </c>
      <c r="F440" s="359" t="s">
        <v>603</v>
      </c>
      <c r="G440" s="362">
        <v>659</v>
      </c>
      <c r="H440" s="359" t="s">
        <v>808</v>
      </c>
      <c r="I440" s="359" t="s">
        <v>697</v>
      </c>
      <c r="J440" s="2"/>
      <c r="K440" s="2"/>
      <c r="L440" s="2"/>
      <c r="M440" s="2"/>
      <c r="N440" s="2"/>
      <c r="O440" s="2"/>
      <c r="P440" s="2"/>
      <c r="Q440" s="2"/>
      <c r="R440" s="2"/>
      <c r="S440" s="2"/>
      <c r="T440" s="2"/>
      <c r="U440" s="2"/>
      <c r="V440" s="2"/>
      <c r="W440" s="2"/>
      <c r="X440" s="2"/>
      <c r="Y440" s="2"/>
      <c r="Z440" s="2"/>
    </row>
    <row r="441" spans="1:26" ht="48" x14ac:dyDescent="0.2">
      <c r="A441" s="282"/>
      <c r="B441" s="359" t="s">
        <v>626</v>
      </c>
      <c r="C441" s="359" t="s">
        <v>370</v>
      </c>
      <c r="D441" s="364">
        <v>299.14999999999998</v>
      </c>
      <c r="E441" s="365">
        <v>45411</v>
      </c>
      <c r="F441" s="359" t="s">
        <v>603</v>
      </c>
      <c r="G441" s="362">
        <v>659</v>
      </c>
      <c r="H441" s="359" t="s">
        <v>808</v>
      </c>
      <c r="I441" s="359" t="s">
        <v>698</v>
      </c>
      <c r="J441" s="2"/>
      <c r="K441" s="2"/>
      <c r="L441" s="2"/>
      <c r="M441" s="2"/>
      <c r="N441" s="2"/>
      <c r="O441" s="2"/>
      <c r="P441" s="2"/>
      <c r="Q441" s="2"/>
      <c r="R441" s="2"/>
      <c r="S441" s="2"/>
      <c r="T441" s="2"/>
      <c r="U441" s="2"/>
      <c r="V441" s="2"/>
      <c r="W441" s="2"/>
      <c r="X441" s="2"/>
      <c r="Y441" s="2"/>
      <c r="Z441" s="2"/>
    </row>
    <row r="442" spans="1:26" ht="48" x14ac:dyDescent="0.2">
      <c r="A442" s="282"/>
      <c r="B442" s="359" t="s">
        <v>626</v>
      </c>
      <c r="C442" s="359" t="s">
        <v>370</v>
      </c>
      <c r="D442" s="364">
        <v>299.14999999999998</v>
      </c>
      <c r="E442" s="365">
        <v>45411</v>
      </c>
      <c r="F442" s="359" t="s">
        <v>603</v>
      </c>
      <c r="G442" s="362">
        <v>659</v>
      </c>
      <c r="H442" s="359" t="s">
        <v>808</v>
      </c>
      <c r="I442" s="359" t="s">
        <v>698</v>
      </c>
      <c r="J442" s="2"/>
      <c r="K442" s="2"/>
      <c r="L442" s="2"/>
      <c r="M442" s="2"/>
      <c r="N442" s="2"/>
      <c r="O442" s="2"/>
      <c r="P442" s="2"/>
      <c r="Q442" s="2"/>
      <c r="R442" s="2"/>
      <c r="S442" s="2"/>
      <c r="T442" s="2"/>
      <c r="U442" s="2"/>
      <c r="V442" s="2"/>
      <c r="W442" s="2"/>
      <c r="X442" s="2"/>
      <c r="Y442" s="2"/>
      <c r="Z442" s="2"/>
    </row>
    <row r="443" spans="1:26" ht="48" x14ac:dyDescent="0.2">
      <c r="A443" s="282"/>
      <c r="B443" s="359" t="s">
        <v>626</v>
      </c>
      <c r="C443" s="359" t="s">
        <v>370</v>
      </c>
      <c r="D443" s="364">
        <v>299.14999999999998</v>
      </c>
      <c r="E443" s="365">
        <v>45411</v>
      </c>
      <c r="F443" s="359" t="s">
        <v>603</v>
      </c>
      <c r="G443" s="362">
        <v>659</v>
      </c>
      <c r="H443" s="359" t="s">
        <v>808</v>
      </c>
      <c r="I443" s="359" t="s">
        <v>698</v>
      </c>
      <c r="J443" s="2"/>
      <c r="K443" s="2"/>
      <c r="L443" s="2"/>
      <c r="M443" s="2"/>
      <c r="N443" s="2"/>
      <c r="O443" s="2"/>
      <c r="P443" s="2"/>
      <c r="Q443" s="2"/>
      <c r="R443" s="2"/>
      <c r="S443" s="2"/>
      <c r="T443" s="2"/>
      <c r="U443" s="2"/>
      <c r="V443" s="2"/>
      <c r="W443" s="2"/>
      <c r="X443" s="2"/>
      <c r="Y443" s="2"/>
      <c r="Z443" s="2"/>
    </row>
    <row r="444" spans="1:26" ht="24" x14ac:dyDescent="0.2">
      <c r="A444" s="282"/>
      <c r="B444" s="359" t="s">
        <v>635</v>
      </c>
      <c r="C444" s="359" t="s">
        <v>370</v>
      </c>
      <c r="D444" s="364">
        <v>1139.0999999999999</v>
      </c>
      <c r="E444" s="365">
        <v>45411</v>
      </c>
      <c r="F444" s="359" t="s">
        <v>603</v>
      </c>
      <c r="G444" s="362">
        <v>659</v>
      </c>
      <c r="H444" s="359" t="s">
        <v>808</v>
      </c>
      <c r="I444" s="359" t="s">
        <v>636</v>
      </c>
      <c r="J444" s="2"/>
      <c r="K444" s="2"/>
      <c r="L444" s="2"/>
      <c r="M444" s="2"/>
      <c r="N444" s="2"/>
      <c r="O444" s="2"/>
      <c r="P444" s="2"/>
      <c r="Q444" s="2"/>
      <c r="R444" s="2"/>
      <c r="S444" s="2"/>
      <c r="T444" s="2"/>
      <c r="U444" s="2"/>
      <c r="V444" s="2"/>
      <c r="W444" s="2"/>
      <c r="X444" s="2"/>
      <c r="Y444" s="2"/>
      <c r="Z444" s="2"/>
    </row>
    <row r="445" spans="1:26" ht="48" x14ac:dyDescent="0.2">
      <c r="A445" s="282"/>
      <c r="B445" s="359" t="s">
        <v>637</v>
      </c>
      <c r="C445" s="359" t="s">
        <v>370</v>
      </c>
      <c r="D445" s="364">
        <v>678.2</v>
      </c>
      <c r="E445" s="365">
        <v>45411</v>
      </c>
      <c r="F445" s="359" t="s">
        <v>603</v>
      </c>
      <c r="G445" s="362">
        <v>659</v>
      </c>
      <c r="H445" s="359" t="s">
        <v>808</v>
      </c>
      <c r="I445" s="359" t="s">
        <v>820</v>
      </c>
      <c r="J445" s="2"/>
      <c r="K445" s="2"/>
      <c r="L445" s="2"/>
      <c r="M445" s="2"/>
      <c r="N445" s="2"/>
      <c r="O445" s="2"/>
      <c r="P445" s="2"/>
      <c r="Q445" s="2"/>
      <c r="R445" s="2"/>
      <c r="S445" s="2"/>
      <c r="T445" s="2"/>
      <c r="U445" s="2"/>
      <c r="V445" s="2"/>
      <c r="W445" s="2"/>
      <c r="X445" s="2"/>
      <c r="Y445" s="2"/>
      <c r="Z445" s="2"/>
    </row>
    <row r="446" spans="1:26" ht="60" x14ac:dyDescent="0.2">
      <c r="A446" s="282"/>
      <c r="B446" s="359" t="s">
        <v>639</v>
      </c>
      <c r="C446" s="359" t="s">
        <v>370</v>
      </c>
      <c r="D446" s="364">
        <v>1019.35</v>
      </c>
      <c r="E446" s="365">
        <v>45411</v>
      </c>
      <c r="F446" s="359" t="s">
        <v>603</v>
      </c>
      <c r="G446" s="362">
        <v>659</v>
      </c>
      <c r="H446" s="359" t="s">
        <v>808</v>
      </c>
      <c r="I446" s="359" t="s">
        <v>821</v>
      </c>
      <c r="J446" s="2"/>
      <c r="K446" s="2"/>
      <c r="L446" s="2"/>
      <c r="M446" s="2"/>
      <c r="N446" s="2"/>
      <c r="O446" s="2"/>
      <c r="P446" s="2"/>
      <c r="Q446" s="2"/>
      <c r="R446" s="2"/>
      <c r="S446" s="2"/>
      <c r="T446" s="2"/>
      <c r="U446" s="2"/>
      <c r="V446" s="2"/>
      <c r="W446" s="2"/>
      <c r="X446" s="2"/>
      <c r="Y446" s="2"/>
      <c r="Z446" s="2"/>
    </row>
    <row r="447" spans="1:26" ht="72" x14ac:dyDescent="0.2">
      <c r="A447" s="282"/>
      <c r="B447" s="359" t="s">
        <v>613</v>
      </c>
      <c r="C447" s="359" t="s">
        <v>370</v>
      </c>
      <c r="D447" s="364">
        <v>2801.2</v>
      </c>
      <c r="E447" s="365">
        <v>45411</v>
      </c>
      <c r="F447" s="359" t="s">
        <v>603</v>
      </c>
      <c r="G447" s="362">
        <v>659</v>
      </c>
      <c r="H447" s="359" t="s">
        <v>808</v>
      </c>
      <c r="I447" s="359" t="s">
        <v>822</v>
      </c>
      <c r="J447" s="2"/>
      <c r="K447" s="2"/>
      <c r="L447" s="2"/>
      <c r="M447" s="2"/>
      <c r="N447" s="2"/>
      <c r="O447" s="2"/>
      <c r="P447" s="2"/>
      <c r="Q447" s="2"/>
      <c r="R447" s="2"/>
      <c r="S447" s="2"/>
      <c r="T447" s="2"/>
      <c r="U447" s="2"/>
      <c r="V447" s="2"/>
      <c r="W447" s="2"/>
      <c r="X447" s="2"/>
      <c r="Y447" s="2"/>
      <c r="Z447" s="2"/>
    </row>
    <row r="448" spans="1:26" ht="48" x14ac:dyDescent="0.2">
      <c r="A448" s="282"/>
      <c r="B448" s="359" t="s">
        <v>823</v>
      </c>
      <c r="C448" s="359" t="s">
        <v>370</v>
      </c>
      <c r="D448" s="364">
        <v>299.89999999999998</v>
      </c>
      <c r="E448" s="365">
        <v>45411</v>
      </c>
      <c r="F448" s="359" t="s">
        <v>603</v>
      </c>
      <c r="G448" s="362">
        <v>659</v>
      </c>
      <c r="H448" s="359" t="s">
        <v>808</v>
      </c>
      <c r="I448" s="359" t="s">
        <v>824</v>
      </c>
      <c r="J448" s="2"/>
      <c r="K448" s="2"/>
      <c r="L448" s="2"/>
      <c r="M448" s="2"/>
      <c r="N448" s="2"/>
      <c r="O448" s="2"/>
      <c r="P448" s="2"/>
      <c r="Q448" s="2"/>
      <c r="R448" s="2"/>
      <c r="S448" s="2"/>
      <c r="T448" s="2"/>
      <c r="U448" s="2"/>
      <c r="V448" s="2"/>
      <c r="W448" s="2"/>
      <c r="X448" s="2"/>
      <c r="Y448" s="2"/>
      <c r="Z448" s="2"/>
    </row>
    <row r="449" spans="1:26" ht="24" x14ac:dyDescent="0.2">
      <c r="A449" s="282"/>
      <c r="B449" s="359" t="s">
        <v>825</v>
      </c>
      <c r="C449" s="359" t="s">
        <v>370</v>
      </c>
      <c r="D449" s="364">
        <v>2871.05</v>
      </c>
      <c r="E449" s="365">
        <v>45411</v>
      </c>
      <c r="F449" s="359" t="s">
        <v>603</v>
      </c>
      <c r="G449" s="362">
        <v>659</v>
      </c>
      <c r="H449" s="359" t="s">
        <v>808</v>
      </c>
      <c r="I449" s="359" t="s">
        <v>507</v>
      </c>
      <c r="J449" s="2"/>
      <c r="K449" s="2"/>
      <c r="L449" s="2"/>
      <c r="M449" s="2"/>
      <c r="N449" s="2"/>
      <c r="O449" s="2"/>
      <c r="P449" s="2"/>
      <c r="Q449" s="2"/>
      <c r="R449" s="2"/>
      <c r="S449" s="2"/>
      <c r="T449" s="2"/>
      <c r="U449" s="2"/>
      <c r="V449" s="2"/>
      <c r="W449" s="2"/>
      <c r="X449" s="2"/>
      <c r="Y449" s="2"/>
      <c r="Z449" s="2"/>
    </row>
    <row r="450" spans="1:26" ht="24" x14ac:dyDescent="0.2">
      <c r="A450" s="282"/>
      <c r="B450" s="359" t="s">
        <v>826</v>
      </c>
      <c r="C450" s="359" t="s">
        <v>370</v>
      </c>
      <c r="D450" s="364">
        <v>500</v>
      </c>
      <c r="E450" s="365">
        <v>45411</v>
      </c>
      <c r="F450" s="359" t="s">
        <v>603</v>
      </c>
      <c r="G450" s="362">
        <v>659</v>
      </c>
      <c r="H450" s="359" t="s">
        <v>808</v>
      </c>
      <c r="I450" s="359" t="s">
        <v>489</v>
      </c>
      <c r="J450" s="2"/>
      <c r="K450" s="2"/>
      <c r="L450" s="2"/>
      <c r="M450" s="2"/>
      <c r="N450" s="2"/>
      <c r="O450" s="2"/>
      <c r="P450" s="2"/>
      <c r="Q450" s="2"/>
      <c r="R450" s="2"/>
      <c r="S450" s="2"/>
      <c r="T450" s="2"/>
      <c r="U450" s="2"/>
      <c r="V450" s="2"/>
      <c r="W450" s="2"/>
      <c r="X450" s="2"/>
      <c r="Y450" s="2"/>
      <c r="Z450" s="2"/>
    </row>
    <row r="451" spans="1:26" x14ac:dyDescent="0.2">
      <c r="A451" s="283"/>
      <c r="B451" s="282"/>
      <c r="C451" s="282"/>
      <c r="D451" s="284"/>
      <c r="E451" s="286"/>
      <c r="F451" s="282"/>
      <c r="G451" s="282"/>
      <c r="H451" s="282"/>
      <c r="I451" s="282"/>
      <c r="J451" s="2"/>
      <c r="K451" s="2"/>
      <c r="L451" s="2"/>
      <c r="M451" s="2"/>
      <c r="N451" s="2"/>
      <c r="O451" s="2"/>
      <c r="P451" s="2"/>
      <c r="Q451" s="2"/>
      <c r="R451" s="2"/>
      <c r="S451" s="2"/>
      <c r="T451" s="2"/>
      <c r="U451" s="2"/>
      <c r="V451" s="2"/>
      <c r="W451" s="2"/>
      <c r="X451" s="2"/>
      <c r="Y451" s="2"/>
      <c r="Z451" s="2"/>
    </row>
    <row r="452" spans="1:26" x14ac:dyDescent="0.2">
      <c r="A452" s="283"/>
      <c r="B452" s="282"/>
      <c r="C452" s="282"/>
      <c r="D452" s="284"/>
      <c r="E452" s="286"/>
      <c r="F452" s="282"/>
      <c r="G452" s="282"/>
      <c r="H452" s="282"/>
      <c r="I452" s="282"/>
      <c r="J452" s="2"/>
      <c r="K452" s="2"/>
      <c r="L452" s="2"/>
      <c r="M452" s="2"/>
      <c r="N452" s="2"/>
      <c r="O452" s="2"/>
      <c r="P452" s="2"/>
      <c r="Q452" s="2"/>
      <c r="R452" s="2"/>
      <c r="S452" s="2"/>
      <c r="T452" s="2"/>
      <c r="U452" s="2"/>
      <c r="V452" s="2"/>
      <c r="W452" s="2"/>
      <c r="X452" s="2"/>
      <c r="Y452" s="2"/>
      <c r="Z452" s="2"/>
    </row>
    <row r="453" spans="1:26" x14ac:dyDescent="0.2">
      <c r="A453" s="283"/>
      <c r="B453" s="282"/>
      <c r="C453" s="282"/>
      <c r="D453" s="284"/>
      <c r="E453" s="286"/>
      <c r="F453" s="282"/>
      <c r="G453" s="282"/>
      <c r="H453" s="282"/>
      <c r="I453" s="282"/>
      <c r="J453" s="2"/>
      <c r="K453" s="2"/>
      <c r="L453" s="2"/>
      <c r="M453" s="2"/>
      <c r="N453" s="2"/>
      <c r="O453" s="2"/>
      <c r="P453" s="2"/>
      <c r="Q453" s="2"/>
      <c r="R453" s="2"/>
      <c r="S453" s="2"/>
      <c r="T453" s="2"/>
      <c r="U453" s="2"/>
      <c r="V453" s="2"/>
      <c r="W453" s="2"/>
      <c r="X453" s="2"/>
      <c r="Y453" s="2"/>
      <c r="Z453" s="2"/>
    </row>
    <row r="454" spans="1:26" x14ac:dyDescent="0.2">
      <c r="A454" s="283"/>
      <c r="B454" s="282"/>
      <c r="C454" s="282"/>
      <c r="D454" s="284"/>
      <c r="E454" s="286"/>
      <c r="F454" s="282"/>
      <c r="G454" s="282"/>
      <c r="H454" s="282"/>
      <c r="I454" s="282"/>
      <c r="J454" s="2"/>
      <c r="K454" s="2"/>
      <c r="L454" s="2"/>
      <c r="M454" s="2"/>
      <c r="N454" s="2"/>
      <c r="O454" s="2"/>
      <c r="P454" s="2"/>
      <c r="Q454" s="2"/>
      <c r="R454" s="2"/>
      <c r="S454" s="2"/>
      <c r="T454" s="2"/>
      <c r="U454" s="2"/>
      <c r="V454" s="2"/>
      <c r="W454" s="2"/>
      <c r="X454" s="2"/>
      <c r="Y454" s="2"/>
      <c r="Z454" s="2"/>
    </row>
    <row r="455" spans="1:26" x14ac:dyDescent="0.2">
      <c r="A455" s="283"/>
      <c r="B455" s="282"/>
      <c r="C455" s="282"/>
      <c r="D455" s="284"/>
      <c r="E455" s="286"/>
      <c r="F455" s="282"/>
      <c r="G455" s="282"/>
      <c r="H455" s="282"/>
      <c r="I455" s="282"/>
      <c r="J455" s="2"/>
      <c r="K455" s="2"/>
      <c r="L455" s="2"/>
      <c r="M455" s="2"/>
      <c r="N455" s="2"/>
      <c r="O455" s="2"/>
      <c r="P455" s="2"/>
      <c r="Q455" s="2"/>
      <c r="R455" s="2"/>
      <c r="S455" s="2"/>
      <c r="T455" s="2"/>
      <c r="U455" s="2"/>
      <c r="V455" s="2"/>
      <c r="W455" s="2"/>
      <c r="X455" s="2"/>
      <c r="Y455" s="2"/>
      <c r="Z455" s="2"/>
    </row>
    <row r="456" spans="1:26" x14ac:dyDescent="0.2">
      <c r="A456" s="283"/>
      <c r="B456" s="282"/>
      <c r="C456" s="282"/>
      <c r="D456" s="284"/>
      <c r="E456" s="286"/>
      <c r="F456" s="282"/>
      <c r="G456" s="282"/>
      <c r="H456" s="282"/>
      <c r="I456" s="282"/>
      <c r="J456" s="2"/>
      <c r="K456" s="2"/>
      <c r="L456" s="2"/>
      <c r="M456" s="2"/>
      <c r="N456" s="2"/>
      <c r="O456" s="2"/>
      <c r="P456" s="2"/>
      <c r="Q456" s="2"/>
      <c r="R456" s="2"/>
      <c r="S456" s="2"/>
      <c r="T456" s="2"/>
      <c r="U456" s="2"/>
      <c r="V456" s="2"/>
      <c r="W456" s="2"/>
      <c r="X456" s="2"/>
      <c r="Y456" s="2"/>
      <c r="Z456" s="2"/>
    </row>
    <row r="457" spans="1:26" x14ac:dyDescent="0.2">
      <c r="A457" s="283"/>
      <c r="B457" s="282"/>
      <c r="C457" s="282"/>
      <c r="D457" s="284"/>
      <c r="E457" s="286"/>
      <c r="F457" s="282"/>
      <c r="G457" s="282"/>
      <c r="H457" s="282"/>
      <c r="I457" s="282"/>
      <c r="J457" s="2"/>
      <c r="K457" s="2"/>
      <c r="L457" s="2"/>
      <c r="M457" s="2"/>
      <c r="N457" s="2"/>
      <c r="O457" s="2"/>
      <c r="P457" s="2"/>
      <c r="Q457" s="2"/>
      <c r="R457" s="2"/>
      <c r="S457" s="2"/>
      <c r="T457" s="2"/>
      <c r="U457" s="2"/>
      <c r="V457" s="2"/>
      <c r="W457" s="2"/>
      <c r="X457" s="2"/>
      <c r="Y457" s="2"/>
      <c r="Z457" s="2"/>
    </row>
    <row r="458" spans="1:26" x14ac:dyDescent="0.2">
      <c r="A458" s="283"/>
      <c r="B458" s="282"/>
      <c r="C458" s="282"/>
      <c r="D458" s="284"/>
      <c r="E458" s="286"/>
      <c r="F458" s="282"/>
      <c r="G458" s="282"/>
      <c r="H458" s="282"/>
      <c r="I458" s="282"/>
      <c r="J458" s="2"/>
      <c r="K458" s="2"/>
      <c r="L458" s="2"/>
      <c r="M458" s="2"/>
      <c r="N458" s="2"/>
      <c r="O458" s="2"/>
      <c r="P458" s="2"/>
      <c r="Q458" s="2"/>
      <c r="R458" s="2"/>
      <c r="S458" s="2"/>
      <c r="T458" s="2"/>
      <c r="U458" s="2"/>
      <c r="V458" s="2"/>
      <c r="W458" s="2"/>
      <c r="X458" s="2"/>
      <c r="Y458" s="2"/>
      <c r="Z458" s="2"/>
    </row>
    <row r="459" spans="1:26" x14ac:dyDescent="0.2">
      <c r="A459" s="283"/>
      <c r="B459" s="282"/>
      <c r="C459" s="282"/>
      <c r="D459" s="284"/>
      <c r="E459" s="286"/>
      <c r="F459" s="282"/>
      <c r="G459" s="282"/>
      <c r="H459" s="282"/>
      <c r="I459" s="282"/>
      <c r="J459" s="2"/>
      <c r="K459" s="2"/>
      <c r="L459" s="2"/>
      <c r="M459" s="2"/>
      <c r="N459" s="2"/>
      <c r="O459" s="2"/>
      <c r="P459" s="2"/>
      <c r="Q459" s="2"/>
      <c r="R459" s="2"/>
      <c r="S459" s="2"/>
      <c r="T459" s="2"/>
      <c r="U459" s="2"/>
      <c r="V459" s="2"/>
      <c r="W459" s="2"/>
      <c r="X459" s="2"/>
      <c r="Y459" s="2"/>
      <c r="Z459" s="2"/>
    </row>
    <row r="460" spans="1:26" x14ac:dyDescent="0.2">
      <c r="A460" s="283"/>
      <c r="B460" s="282"/>
      <c r="C460" s="282"/>
      <c r="D460" s="284"/>
      <c r="E460" s="286"/>
      <c r="F460" s="282"/>
      <c r="G460" s="282"/>
      <c r="H460" s="282"/>
      <c r="I460" s="282"/>
      <c r="J460" s="2"/>
      <c r="K460" s="2"/>
      <c r="L460" s="2"/>
      <c r="M460" s="2"/>
      <c r="N460" s="2"/>
      <c r="O460" s="2"/>
      <c r="P460" s="2"/>
      <c r="Q460" s="2"/>
      <c r="R460" s="2"/>
      <c r="S460" s="2"/>
      <c r="T460" s="2"/>
      <c r="U460" s="2"/>
      <c r="V460" s="2"/>
      <c r="W460" s="2"/>
      <c r="X460" s="2"/>
      <c r="Y460" s="2"/>
      <c r="Z460" s="2"/>
    </row>
    <row r="461" spans="1:26" x14ac:dyDescent="0.2">
      <c r="A461" s="283"/>
      <c r="B461" s="282"/>
      <c r="C461" s="282"/>
      <c r="D461" s="284"/>
      <c r="E461" s="286"/>
      <c r="F461" s="282"/>
      <c r="G461" s="282"/>
      <c r="H461" s="282"/>
      <c r="I461" s="282"/>
      <c r="J461" s="2"/>
      <c r="K461" s="2"/>
      <c r="L461" s="2"/>
      <c r="M461" s="2"/>
      <c r="N461" s="2"/>
      <c r="O461" s="2"/>
      <c r="P461" s="2"/>
      <c r="Q461" s="2"/>
      <c r="R461" s="2"/>
      <c r="S461" s="2"/>
      <c r="T461" s="2"/>
      <c r="U461" s="2"/>
      <c r="V461" s="2"/>
      <c r="W461" s="2"/>
      <c r="X461" s="2"/>
      <c r="Y461" s="2"/>
      <c r="Z461" s="2"/>
    </row>
    <row r="462" spans="1:26" x14ac:dyDescent="0.2">
      <c r="A462" s="283"/>
      <c r="B462" s="282"/>
      <c r="C462" s="282"/>
      <c r="D462" s="284"/>
      <c r="E462" s="286"/>
      <c r="F462" s="282"/>
      <c r="G462" s="282"/>
      <c r="H462" s="282"/>
      <c r="I462" s="282"/>
      <c r="J462" s="2"/>
      <c r="K462" s="2"/>
      <c r="L462" s="2"/>
      <c r="M462" s="2"/>
      <c r="N462" s="2"/>
      <c r="O462" s="2"/>
      <c r="P462" s="2"/>
      <c r="Q462" s="2"/>
      <c r="R462" s="2"/>
      <c r="S462" s="2"/>
      <c r="T462" s="2"/>
      <c r="U462" s="2"/>
      <c r="V462" s="2"/>
      <c r="W462" s="2"/>
      <c r="X462" s="2"/>
      <c r="Y462" s="2"/>
      <c r="Z462" s="2"/>
    </row>
    <row r="463" spans="1:26" x14ac:dyDescent="0.2">
      <c r="A463" s="283"/>
      <c r="B463" s="282"/>
      <c r="C463" s="282"/>
      <c r="D463" s="284"/>
      <c r="E463" s="286"/>
      <c r="F463" s="282"/>
      <c r="G463" s="282"/>
      <c r="H463" s="282"/>
      <c r="I463" s="282"/>
      <c r="J463" s="2"/>
      <c r="K463" s="2"/>
      <c r="L463" s="2"/>
      <c r="M463" s="2"/>
      <c r="N463" s="2"/>
      <c r="O463" s="2"/>
      <c r="P463" s="2"/>
      <c r="Q463" s="2"/>
      <c r="R463" s="2"/>
      <c r="S463" s="2"/>
      <c r="T463" s="2"/>
      <c r="U463" s="2"/>
      <c r="V463" s="2"/>
      <c r="W463" s="2"/>
      <c r="X463" s="2"/>
      <c r="Y463" s="2"/>
      <c r="Z463" s="2"/>
    </row>
    <row r="464" spans="1:26" x14ac:dyDescent="0.2">
      <c r="A464" s="283"/>
      <c r="B464" s="282"/>
      <c r="C464" s="282"/>
      <c r="D464" s="284"/>
      <c r="E464" s="286"/>
      <c r="F464" s="282"/>
      <c r="G464" s="282"/>
      <c r="H464" s="282"/>
      <c r="I464" s="282"/>
      <c r="J464" s="2"/>
      <c r="K464" s="2"/>
      <c r="L464" s="2"/>
      <c r="M464" s="2"/>
      <c r="N464" s="2"/>
      <c r="O464" s="2"/>
      <c r="P464" s="2"/>
      <c r="Q464" s="2"/>
      <c r="R464" s="2"/>
      <c r="S464" s="2"/>
      <c r="T464" s="2"/>
      <c r="U464" s="2"/>
      <c r="V464" s="2"/>
      <c r="W464" s="2"/>
      <c r="X464" s="2"/>
      <c r="Y464" s="2"/>
      <c r="Z464" s="2"/>
    </row>
    <row r="465" spans="1:26" x14ac:dyDescent="0.2">
      <c r="A465" s="283"/>
      <c r="B465" s="282"/>
      <c r="C465" s="282"/>
      <c r="D465" s="284"/>
      <c r="E465" s="286"/>
      <c r="F465" s="282"/>
      <c r="G465" s="282"/>
      <c r="H465" s="282"/>
      <c r="I465" s="282"/>
      <c r="J465" s="2"/>
      <c r="K465" s="2"/>
      <c r="L465" s="2"/>
      <c r="M465" s="2"/>
      <c r="N465" s="2"/>
      <c r="O465" s="2"/>
      <c r="P465" s="2"/>
      <c r="Q465" s="2"/>
      <c r="R465" s="2"/>
      <c r="S465" s="2"/>
      <c r="T465" s="2"/>
      <c r="U465" s="2"/>
      <c r="V465" s="2"/>
      <c r="W465" s="2"/>
      <c r="X465" s="2"/>
      <c r="Y465" s="2"/>
      <c r="Z465" s="2"/>
    </row>
    <row r="466" spans="1:26" x14ac:dyDescent="0.2">
      <c r="A466" s="283"/>
      <c r="B466" s="282"/>
      <c r="C466" s="282"/>
      <c r="D466" s="284"/>
      <c r="E466" s="286"/>
      <c r="F466" s="282"/>
      <c r="G466" s="282"/>
      <c r="H466" s="282"/>
      <c r="I466" s="282"/>
      <c r="J466" s="2"/>
      <c r="K466" s="2"/>
      <c r="L466" s="2"/>
      <c r="M466" s="2"/>
      <c r="N466" s="2"/>
      <c r="O466" s="2"/>
      <c r="P466" s="2"/>
      <c r="Q466" s="2"/>
      <c r="R466" s="2"/>
      <c r="S466" s="2"/>
      <c r="T466" s="2"/>
      <c r="U466" s="2"/>
      <c r="V466" s="2"/>
      <c r="W466" s="2"/>
      <c r="X466" s="2"/>
      <c r="Y466" s="2"/>
      <c r="Z466" s="2"/>
    </row>
    <row r="467" spans="1:26" x14ac:dyDescent="0.2">
      <c r="A467" s="283"/>
      <c r="B467" s="282"/>
      <c r="C467" s="282"/>
      <c r="D467" s="284"/>
      <c r="E467" s="286"/>
      <c r="F467" s="282"/>
      <c r="G467" s="282"/>
      <c r="H467" s="282"/>
      <c r="I467" s="282"/>
      <c r="J467" s="2"/>
      <c r="K467" s="2"/>
      <c r="L467" s="2"/>
      <c r="M467" s="2"/>
      <c r="N467" s="2"/>
      <c r="O467" s="2"/>
      <c r="P467" s="2"/>
      <c r="Q467" s="2"/>
      <c r="R467" s="2"/>
      <c r="S467" s="2"/>
      <c r="T467" s="2"/>
      <c r="U467" s="2"/>
      <c r="V467" s="2"/>
      <c r="W467" s="2"/>
      <c r="X467" s="2"/>
      <c r="Y467" s="2"/>
      <c r="Z467" s="2"/>
    </row>
    <row r="468" spans="1:26" x14ac:dyDescent="0.2">
      <c r="A468" s="283"/>
      <c r="B468" s="282"/>
      <c r="C468" s="282"/>
      <c r="D468" s="284"/>
      <c r="E468" s="286"/>
      <c r="F468" s="282"/>
      <c r="G468" s="282"/>
      <c r="H468" s="282"/>
      <c r="I468" s="282"/>
      <c r="J468" s="2"/>
      <c r="K468" s="2"/>
      <c r="L468" s="2"/>
      <c r="M468" s="2"/>
      <c r="N468" s="2"/>
      <c r="O468" s="2"/>
      <c r="P468" s="2"/>
      <c r="Q468" s="2"/>
      <c r="R468" s="2"/>
      <c r="S468" s="2"/>
      <c r="T468" s="2"/>
      <c r="U468" s="2"/>
      <c r="V468" s="2"/>
      <c r="W468" s="2"/>
      <c r="X468" s="2"/>
      <c r="Y468" s="2"/>
      <c r="Z468" s="2"/>
    </row>
    <row r="469" spans="1:26" x14ac:dyDescent="0.2">
      <c r="A469" s="283"/>
      <c r="B469" s="282"/>
      <c r="C469" s="282"/>
      <c r="D469" s="284"/>
      <c r="E469" s="286"/>
      <c r="F469" s="282"/>
      <c r="G469" s="282"/>
      <c r="H469" s="282"/>
      <c r="I469" s="282"/>
      <c r="J469" s="2"/>
      <c r="K469" s="2"/>
      <c r="L469" s="2"/>
      <c r="M469" s="2"/>
      <c r="N469" s="2"/>
      <c r="O469" s="2"/>
      <c r="P469" s="2"/>
      <c r="Q469" s="2"/>
      <c r="R469" s="2"/>
      <c r="S469" s="2"/>
      <c r="T469" s="2"/>
      <c r="U469" s="2"/>
      <c r="V469" s="2"/>
      <c r="W469" s="2"/>
      <c r="X469" s="2"/>
      <c r="Y469" s="2"/>
      <c r="Z469" s="2"/>
    </row>
    <row r="470" spans="1:26" x14ac:dyDescent="0.2">
      <c r="A470" s="283"/>
      <c r="B470" s="282"/>
      <c r="C470" s="282"/>
      <c r="D470" s="284"/>
      <c r="E470" s="286"/>
      <c r="F470" s="282"/>
      <c r="G470" s="282"/>
      <c r="H470" s="282"/>
      <c r="I470" s="282"/>
      <c r="J470" s="2"/>
      <c r="K470" s="2"/>
      <c r="L470" s="2"/>
      <c r="M470" s="2"/>
      <c r="N470" s="2"/>
      <c r="O470" s="2"/>
      <c r="P470" s="2"/>
      <c r="Q470" s="2"/>
      <c r="R470" s="2"/>
      <c r="S470" s="2"/>
      <c r="T470" s="2"/>
      <c r="U470" s="2"/>
      <c r="V470" s="2"/>
      <c r="W470" s="2"/>
      <c r="X470" s="2"/>
      <c r="Y470" s="2"/>
      <c r="Z470" s="2"/>
    </row>
    <row r="471" spans="1:26" x14ac:dyDescent="0.2">
      <c r="A471" s="283"/>
      <c r="B471" s="282"/>
      <c r="C471" s="282"/>
      <c r="D471" s="284"/>
      <c r="E471" s="286"/>
      <c r="F471" s="282"/>
      <c r="G471" s="282"/>
      <c r="H471" s="282"/>
      <c r="I471" s="282"/>
      <c r="J471" s="2"/>
      <c r="K471" s="2"/>
      <c r="L471" s="2"/>
      <c r="M471" s="2"/>
      <c r="N471" s="2"/>
      <c r="O471" s="2"/>
      <c r="P471" s="2"/>
      <c r="Q471" s="2"/>
      <c r="R471" s="2"/>
      <c r="S471" s="2"/>
      <c r="T471" s="2"/>
      <c r="U471" s="2"/>
      <c r="V471" s="2"/>
      <c r="W471" s="2"/>
      <c r="X471" s="2"/>
      <c r="Y471" s="2"/>
      <c r="Z471" s="2"/>
    </row>
    <row r="472" spans="1:26" x14ac:dyDescent="0.2">
      <c r="A472" s="283"/>
      <c r="B472" s="282"/>
      <c r="C472" s="282"/>
      <c r="D472" s="284"/>
      <c r="E472" s="286"/>
      <c r="F472" s="282"/>
      <c r="G472" s="282"/>
      <c r="H472" s="282"/>
      <c r="I472" s="282"/>
      <c r="J472" s="2"/>
      <c r="K472" s="2"/>
      <c r="L472" s="2"/>
      <c r="M472" s="2"/>
      <c r="N472" s="2"/>
      <c r="O472" s="2"/>
      <c r="P472" s="2"/>
      <c r="Q472" s="2"/>
      <c r="R472" s="2"/>
      <c r="S472" s="2"/>
      <c r="T472" s="2"/>
      <c r="U472" s="2"/>
      <c r="V472" s="2"/>
      <c r="W472" s="2"/>
      <c r="X472" s="2"/>
      <c r="Y472" s="2"/>
      <c r="Z472" s="2"/>
    </row>
    <row r="473" spans="1:26" x14ac:dyDescent="0.2">
      <c r="A473" s="283"/>
      <c r="B473" s="282"/>
      <c r="C473" s="282"/>
      <c r="D473" s="284"/>
      <c r="E473" s="286"/>
      <c r="F473" s="282"/>
      <c r="G473" s="282"/>
      <c r="H473" s="282"/>
      <c r="I473" s="282"/>
      <c r="J473" s="2"/>
      <c r="K473" s="2"/>
      <c r="L473" s="2"/>
      <c r="M473" s="2"/>
      <c r="N473" s="2"/>
      <c r="O473" s="2"/>
      <c r="P473" s="2"/>
      <c r="Q473" s="2"/>
      <c r="R473" s="2"/>
      <c r="S473" s="2"/>
      <c r="T473" s="2"/>
      <c r="U473" s="2"/>
      <c r="V473" s="2"/>
      <c r="W473" s="2"/>
      <c r="X473" s="2"/>
      <c r="Y473" s="2"/>
      <c r="Z473" s="2"/>
    </row>
    <row r="474" spans="1:26" x14ac:dyDescent="0.2">
      <c r="A474" s="283"/>
      <c r="B474" s="282"/>
      <c r="C474" s="282"/>
      <c r="D474" s="284"/>
      <c r="E474" s="286"/>
      <c r="F474" s="282"/>
      <c r="G474" s="282"/>
      <c r="H474" s="282"/>
      <c r="I474" s="282"/>
      <c r="J474" s="2"/>
      <c r="K474" s="2"/>
      <c r="L474" s="2"/>
      <c r="M474" s="2"/>
      <c r="N474" s="2"/>
      <c r="O474" s="2"/>
      <c r="P474" s="2"/>
      <c r="Q474" s="2"/>
      <c r="R474" s="2"/>
      <c r="S474" s="2"/>
      <c r="T474" s="2"/>
      <c r="U474" s="2"/>
      <c r="V474" s="2"/>
      <c r="W474" s="2"/>
      <c r="X474" s="2"/>
      <c r="Y474" s="2"/>
      <c r="Z474" s="2"/>
    </row>
    <row r="475" spans="1:26" x14ac:dyDescent="0.2">
      <c r="A475" s="283"/>
      <c r="B475" s="282"/>
      <c r="C475" s="282"/>
      <c r="D475" s="284"/>
      <c r="E475" s="286"/>
      <c r="F475" s="282"/>
      <c r="G475" s="282"/>
      <c r="H475" s="282"/>
      <c r="I475" s="282"/>
      <c r="J475" s="2"/>
      <c r="K475" s="2"/>
      <c r="L475" s="2"/>
      <c r="M475" s="2"/>
      <c r="N475" s="2"/>
      <c r="O475" s="2"/>
      <c r="P475" s="2"/>
      <c r="Q475" s="2"/>
      <c r="R475" s="2"/>
      <c r="S475" s="2"/>
      <c r="T475" s="2"/>
      <c r="U475" s="2"/>
      <c r="V475" s="2"/>
      <c r="W475" s="2"/>
      <c r="X475" s="2"/>
      <c r="Y475" s="2"/>
      <c r="Z475" s="2"/>
    </row>
    <row r="476" spans="1:26" x14ac:dyDescent="0.2">
      <c r="A476" s="283"/>
      <c r="B476" s="282"/>
      <c r="C476" s="282"/>
      <c r="D476" s="284"/>
      <c r="E476" s="286"/>
      <c r="F476" s="282"/>
      <c r="G476" s="282"/>
      <c r="H476" s="282"/>
      <c r="I476" s="282"/>
      <c r="J476" s="2"/>
      <c r="K476" s="2"/>
      <c r="L476" s="2"/>
      <c r="M476" s="2"/>
      <c r="N476" s="2"/>
      <c r="O476" s="2"/>
      <c r="P476" s="2"/>
      <c r="Q476" s="2"/>
      <c r="R476" s="2"/>
      <c r="S476" s="2"/>
      <c r="T476" s="2"/>
      <c r="U476" s="2"/>
      <c r="V476" s="2"/>
      <c r="W476" s="2"/>
      <c r="X476" s="2"/>
      <c r="Y476" s="2"/>
      <c r="Z476" s="2"/>
    </row>
    <row r="477" spans="1:26" x14ac:dyDescent="0.2">
      <c r="A477" s="283"/>
      <c r="B477" s="282"/>
      <c r="C477" s="282"/>
      <c r="D477" s="284"/>
      <c r="E477" s="286"/>
      <c r="F477" s="282"/>
      <c r="G477" s="282"/>
      <c r="H477" s="282"/>
      <c r="I477" s="282"/>
      <c r="J477" s="2"/>
      <c r="K477" s="2"/>
      <c r="L477" s="2"/>
      <c r="M477" s="2"/>
      <c r="N477" s="2"/>
      <c r="O477" s="2"/>
      <c r="P477" s="2"/>
      <c r="Q477" s="2"/>
      <c r="R477" s="2"/>
      <c r="S477" s="2"/>
      <c r="T477" s="2"/>
      <c r="U477" s="2"/>
      <c r="V477" s="2"/>
      <c r="W477" s="2"/>
      <c r="X477" s="2"/>
      <c r="Y477" s="2"/>
      <c r="Z477" s="2"/>
    </row>
    <row r="478" spans="1:26" x14ac:dyDescent="0.2">
      <c r="A478" s="283"/>
      <c r="B478" s="282"/>
      <c r="C478" s="282"/>
      <c r="D478" s="284"/>
      <c r="E478" s="286"/>
      <c r="F478" s="282"/>
      <c r="G478" s="282"/>
      <c r="H478" s="282"/>
      <c r="I478" s="282"/>
      <c r="J478" s="2"/>
      <c r="K478" s="2"/>
      <c r="L478" s="2"/>
      <c r="M478" s="2"/>
      <c r="N478" s="2"/>
      <c r="O478" s="2"/>
      <c r="P478" s="2"/>
      <c r="Q478" s="2"/>
      <c r="R478" s="2"/>
      <c r="S478" s="2"/>
      <c r="T478" s="2"/>
      <c r="U478" s="2"/>
      <c r="V478" s="2"/>
      <c r="W478" s="2"/>
      <c r="X478" s="2"/>
      <c r="Y478" s="2"/>
      <c r="Z478" s="2"/>
    </row>
    <row r="479" spans="1:26" x14ac:dyDescent="0.2">
      <c r="A479" s="283"/>
      <c r="B479" s="282"/>
      <c r="C479" s="282"/>
      <c r="D479" s="284"/>
      <c r="E479" s="286"/>
      <c r="F479" s="282"/>
      <c r="G479" s="282"/>
      <c r="H479" s="282"/>
      <c r="I479" s="282"/>
      <c r="J479" s="2"/>
      <c r="K479" s="2"/>
      <c r="L479" s="2"/>
      <c r="M479" s="2"/>
      <c r="N479" s="2"/>
      <c r="O479" s="2"/>
      <c r="P479" s="2"/>
      <c r="Q479" s="2"/>
      <c r="R479" s="2"/>
      <c r="S479" s="2"/>
      <c r="T479" s="2"/>
      <c r="U479" s="2"/>
      <c r="V479" s="2"/>
      <c r="W479" s="2"/>
      <c r="X479" s="2"/>
      <c r="Y479" s="2"/>
      <c r="Z479" s="2"/>
    </row>
    <row r="480" spans="1:26" x14ac:dyDescent="0.2">
      <c r="A480" s="283"/>
      <c r="B480" s="282"/>
      <c r="C480" s="282"/>
      <c r="D480" s="284"/>
      <c r="E480" s="286"/>
      <c r="F480" s="282"/>
      <c r="G480" s="282"/>
      <c r="H480" s="282"/>
      <c r="I480" s="282"/>
      <c r="J480" s="2"/>
      <c r="K480" s="2"/>
      <c r="L480" s="2"/>
      <c r="M480" s="2"/>
      <c r="N480" s="2"/>
      <c r="O480" s="2"/>
      <c r="P480" s="2"/>
      <c r="Q480" s="2"/>
      <c r="R480" s="2"/>
      <c r="S480" s="2"/>
      <c r="T480" s="2"/>
      <c r="U480" s="2"/>
      <c r="V480" s="2"/>
      <c r="W480" s="2"/>
      <c r="X480" s="2"/>
      <c r="Y480" s="2"/>
      <c r="Z480" s="2"/>
    </row>
    <row r="481" spans="1:26" x14ac:dyDescent="0.2">
      <c r="A481" s="283"/>
      <c r="B481" s="282"/>
      <c r="C481" s="282"/>
      <c r="D481" s="284"/>
      <c r="E481" s="286"/>
      <c r="F481" s="282"/>
      <c r="G481" s="282"/>
      <c r="H481" s="282"/>
      <c r="I481" s="282"/>
      <c r="J481" s="2"/>
      <c r="K481" s="2"/>
      <c r="L481" s="2"/>
      <c r="M481" s="2"/>
      <c r="N481" s="2"/>
      <c r="O481" s="2"/>
      <c r="P481" s="2"/>
      <c r="Q481" s="2"/>
      <c r="R481" s="2"/>
      <c r="S481" s="2"/>
      <c r="T481" s="2"/>
      <c r="U481" s="2"/>
      <c r="V481" s="2"/>
      <c r="W481" s="2"/>
      <c r="X481" s="2"/>
      <c r="Y481" s="2"/>
      <c r="Z481" s="2"/>
    </row>
    <row r="482" spans="1:26" x14ac:dyDescent="0.2">
      <c r="A482" s="283"/>
      <c r="B482" s="282"/>
      <c r="C482" s="282"/>
      <c r="D482" s="284"/>
      <c r="E482" s="286"/>
      <c r="F482" s="282"/>
      <c r="G482" s="282"/>
      <c r="H482" s="282"/>
      <c r="I482" s="282"/>
      <c r="J482" s="2"/>
      <c r="K482" s="2"/>
      <c r="L482" s="2"/>
      <c r="M482" s="2"/>
      <c r="N482" s="2"/>
      <c r="O482" s="2"/>
      <c r="P482" s="2"/>
      <c r="Q482" s="2"/>
      <c r="R482" s="2"/>
      <c r="S482" s="2"/>
      <c r="T482" s="2"/>
      <c r="U482" s="2"/>
      <c r="V482" s="2"/>
      <c r="W482" s="2"/>
      <c r="X482" s="2"/>
      <c r="Y482" s="2"/>
      <c r="Z482" s="2"/>
    </row>
    <row r="483" spans="1:26" x14ac:dyDescent="0.2">
      <c r="A483" s="283"/>
      <c r="B483" s="282"/>
      <c r="C483" s="282"/>
      <c r="D483" s="284"/>
      <c r="E483" s="286"/>
      <c r="F483" s="282"/>
      <c r="G483" s="282"/>
      <c r="H483" s="282"/>
      <c r="I483" s="282"/>
      <c r="J483" s="2"/>
      <c r="K483" s="2"/>
      <c r="L483" s="2"/>
      <c r="M483" s="2"/>
      <c r="N483" s="2"/>
      <c r="O483" s="2"/>
      <c r="P483" s="2"/>
      <c r="Q483" s="2"/>
      <c r="R483" s="2"/>
      <c r="S483" s="2"/>
      <c r="T483" s="2"/>
      <c r="U483" s="2"/>
      <c r="V483" s="2"/>
      <c r="W483" s="2"/>
      <c r="X483" s="2"/>
      <c r="Y483" s="2"/>
      <c r="Z483" s="2"/>
    </row>
    <row r="484" spans="1:26" x14ac:dyDescent="0.2">
      <c r="A484" s="283"/>
      <c r="B484" s="282"/>
      <c r="C484" s="282"/>
      <c r="D484" s="284"/>
      <c r="E484" s="286"/>
      <c r="F484" s="282"/>
      <c r="G484" s="282"/>
      <c r="H484" s="282"/>
      <c r="I484" s="282"/>
      <c r="J484" s="2"/>
      <c r="K484" s="2"/>
      <c r="L484" s="2"/>
      <c r="M484" s="2"/>
      <c r="N484" s="2"/>
      <c r="O484" s="2"/>
      <c r="P484" s="2"/>
      <c r="Q484" s="2"/>
      <c r="R484" s="2"/>
      <c r="S484" s="2"/>
      <c r="T484" s="2"/>
      <c r="U484" s="2"/>
      <c r="V484" s="2"/>
      <c r="W484" s="2"/>
      <c r="X484" s="2"/>
      <c r="Y484" s="2"/>
      <c r="Z484" s="2"/>
    </row>
    <row r="485" spans="1:26" x14ac:dyDescent="0.2">
      <c r="A485" s="283"/>
      <c r="B485" s="282"/>
      <c r="C485" s="282"/>
      <c r="D485" s="284"/>
      <c r="E485" s="286"/>
      <c r="F485" s="282"/>
      <c r="G485" s="282"/>
      <c r="H485" s="282"/>
      <c r="I485" s="282"/>
      <c r="J485" s="2"/>
      <c r="K485" s="2"/>
      <c r="L485" s="2"/>
      <c r="M485" s="2"/>
      <c r="N485" s="2"/>
      <c r="O485" s="2"/>
      <c r="P485" s="2"/>
      <c r="Q485" s="2"/>
      <c r="R485" s="2"/>
      <c r="S485" s="2"/>
      <c r="T485" s="2"/>
      <c r="U485" s="2"/>
      <c r="V485" s="2"/>
      <c r="W485" s="2"/>
      <c r="X485" s="2"/>
      <c r="Y485" s="2"/>
      <c r="Z485" s="2"/>
    </row>
    <row r="486" spans="1:26" x14ac:dyDescent="0.2">
      <c r="A486" s="283"/>
      <c r="B486" s="282"/>
      <c r="C486" s="282"/>
      <c r="D486" s="284"/>
      <c r="E486" s="286"/>
      <c r="F486" s="282"/>
      <c r="G486" s="282"/>
      <c r="H486" s="282"/>
      <c r="I486" s="282"/>
      <c r="J486" s="2"/>
      <c r="K486" s="2"/>
      <c r="L486" s="2"/>
      <c r="M486" s="2"/>
      <c r="N486" s="2"/>
      <c r="O486" s="2"/>
      <c r="P486" s="2"/>
      <c r="Q486" s="2"/>
      <c r="R486" s="2"/>
      <c r="S486" s="2"/>
      <c r="T486" s="2"/>
      <c r="U486" s="2"/>
      <c r="V486" s="2"/>
      <c r="W486" s="2"/>
      <c r="X486" s="2"/>
      <c r="Y486" s="2"/>
      <c r="Z486" s="2"/>
    </row>
    <row r="487" spans="1:26" x14ac:dyDescent="0.2">
      <c r="A487" s="283"/>
      <c r="B487" s="282"/>
      <c r="C487" s="282"/>
      <c r="D487" s="284"/>
      <c r="E487" s="286"/>
      <c r="F487" s="282"/>
      <c r="G487" s="282"/>
      <c r="H487" s="282"/>
      <c r="I487" s="282"/>
      <c r="J487" s="2"/>
      <c r="K487" s="2"/>
      <c r="L487" s="2"/>
      <c r="M487" s="2"/>
      <c r="N487" s="2"/>
      <c r="O487" s="2"/>
      <c r="P487" s="2"/>
      <c r="Q487" s="2"/>
      <c r="R487" s="2"/>
      <c r="S487" s="2"/>
      <c r="T487" s="2"/>
      <c r="U487" s="2"/>
      <c r="V487" s="2"/>
      <c r="W487" s="2"/>
      <c r="X487" s="2"/>
      <c r="Y487" s="2"/>
      <c r="Z487" s="2"/>
    </row>
    <row r="488" spans="1:26" x14ac:dyDescent="0.2">
      <c r="A488" s="283"/>
      <c r="B488" s="282"/>
      <c r="C488" s="282"/>
      <c r="D488" s="284"/>
      <c r="E488" s="286"/>
      <c r="F488" s="282"/>
      <c r="G488" s="282"/>
      <c r="H488" s="282"/>
      <c r="I488" s="282"/>
      <c r="J488" s="2"/>
      <c r="K488" s="2"/>
      <c r="L488" s="2"/>
      <c r="M488" s="2"/>
      <c r="N488" s="2"/>
      <c r="O488" s="2"/>
      <c r="P488" s="2"/>
      <c r="Q488" s="2"/>
      <c r="R488" s="2"/>
      <c r="S488" s="2"/>
      <c r="T488" s="2"/>
      <c r="U488" s="2"/>
      <c r="V488" s="2"/>
      <c r="W488" s="2"/>
      <c r="X488" s="2"/>
      <c r="Y488" s="2"/>
      <c r="Z488" s="2"/>
    </row>
    <row r="489" spans="1:26" x14ac:dyDescent="0.2">
      <c r="A489" s="283"/>
      <c r="B489" s="282"/>
      <c r="C489" s="282"/>
      <c r="D489" s="284"/>
      <c r="E489" s="286"/>
      <c r="F489" s="282"/>
      <c r="G489" s="282"/>
      <c r="H489" s="282"/>
      <c r="I489" s="282"/>
      <c r="J489" s="2"/>
      <c r="K489" s="2"/>
      <c r="L489" s="2"/>
      <c r="M489" s="2"/>
      <c r="N489" s="2"/>
      <c r="O489" s="2"/>
      <c r="P489" s="2"/>
      <c r="Q489" s="2"/>
      <c r="R489" s="2"/>
      <c r="S489" s="2"/>
      <c r="T489" s="2"/>
      <c r="U489" s="2"/>
      <c r="V489" s="2"/>
      <c r="W489" s="2"/>
      <c r="X489" s="2"/>
      <c r="Y489" s="2"/>
      <c r="Z489" s="2"/>
    </row>
    <row r="490" spans="1:26" x14ac:dyDescent="0.2">
      <c r="A490" s="283"/>
      <c r="B490" s="282"/>
      <c r="C490" s="282"/>
      <c r="D490" s="284"/>
      <c r="E490" s="286"/>
      <c r="F490" s="282"/>
      <c r="G490" s="282"/>
      <c r="H490" s="282"/>
      <c r="I490" s="282"/>
      <c r="J490" s="2"/>
      <c r="K490" s="2"/>
      <c r="L490" s="2"/>
      <c r="M490" s="2"/>
      <c r="N490" s="2"/>
      <c r="O490" s="2"/>
      <c r="P490" s="2"/>
      <c r="Q490" s="2"/>
      <c r="R490" s="2"/>
      <c r="S490" s="2"/>
      <c r="T490" s="2"/>
      <c r="U490" s="2"/>
      <c r="V490" s="2"/>
      <c r="W490" s="2"/>
      <c r="X490" s="2"/>
      <c r="Y490" s="2"/>
      <c r="Z490" s="2"/>
    </row>
    <row r="491" spans="1:26" x14ac:dyDescent="0.2">
      <c r="A491" s="283"/>
      <c r="B491" s="282"/>
      <c r="C491" s="282"/>
      <c r="D491" s="284"/>
      <c r="E491" s="286"/>
      <c r="F491" s="282"/>
      <c r="G491" s="282"/>
      <c r="H491" s="282"/>
      <c r="I491" s="282"/>
      <c r="J491" s="2"/>
      <c r="K491" s="2"/>
      <c r="L491" s="2"/>
      <c r="M491" s="2"/>
      <c r="N491" s="2"/>
      <c r="O491" s="2"/>
      <c r="P491" s="2"/>
      <c r="Q491" s="2"/>
      <c r="R491" s="2"/>
      <c r="S491" s="2"/>
      <c r="T491" s="2"/>
      <c r="U491" s="2"/>
      <c r="V491" s="2"/>
      <c r="W491" s="2"/>
      <c r="X491" s="2"/>
      <c r="Y491" s="2"/>
      <c r="Z491" s="2"/>
    </row>
    <row r="492" spans="1:26" x14ac:dyDescent="0.2">
      <c r="A492" s="283"/>
      <c r="B492" s="282"/>
      <c r="C492" s="282"/>
      <c r="D492" s="284"/>
      <c r="E492" s="286"/>
      <c r="F492" s="282"/>
      <c r="G492" s="282"/>
      <c r="H492" s="282"/>
      <c r="I492" s="282"/>
      <c r="J492" s="2"/>
      <c r="K492" s="2"/>
      <c r="L492" s="2"/>
      <c r="M492" s="2"/>
      <c r="N492" s="2"/>
      <c r="O492" s="2"/>
      <c r="P492" s="2"/>
      <c r="Q492" s="2"/>
      <c r="R492" s="2"/>
      <c r="S492" s="2"/>
      <c r="T492" s="2"/>
      <c r="U492" s="2"/>
      <c r="V492" s="2"/>
      <c r="W492" s="2"/>
      <c r="X492" s="2"/>
      <c r="Y492" s="2"/>
      <c r="Z492" s="2"/>
    </row>
    <row r="493" spans="1:26" x14ac:dyDescent="0.2">
      <c r="A493" s="283"/>
      <c r="B493" s="282"/>
      <c r="C493" s="282"/>
      <c r="D493" s="284"/>
      <c r="E493" s="286"/>
      <c r="F493" s="282"/>
      <c r="G493" s="282"/>
      <c r="H493" s="282"/>
      <c r="I493" s="282"/>
      <c r="J493" s="2"/>
      <c r="K493" s="2"/>
      <c r="L493" s="2"/>
      <c r="M493" s="2"/>
      <c r="N493" s="2"/>
      <c r="O493" s="2"/>
      <c r="P493" s="2"/>
      <c r="Q493" s="2"/>
      <c r="R493" s="2"/>
      <c r="S493" s="2"/>
      <c r="T493" s="2"/>
      <c r="U493" s="2"/>
      <c r="V493" s="2"/>
      <c r="W493" s="2"/>
      <c r="X493" s="2"/>
      <c r="Y493" s="2"/>
      <c r="Z493" s="2"/>
    </row>
    <row r="494" spans="1:26" x14ac:dyDescent="0.2">
      <c r="A494" s="283"/>
      <c r="B494" s="282"/>
      <c r="C494" s="282"/>
      <c r="D494" s="284"/>
      <c r="E494" s="286"/>
      <c r="F494" s="282"/>
      <c r="G494" s="282"/>
      <c r="H494" s="282"/>
      <c r="I494" s="282"/>
      <c r="J494" s="2"/>
      <c r="K494" s="2"/>
      <c r="L494" s="2"/>
      <c r="M494" s="2"/>
      <c r="N494" s="2"/>
      <c r="O494" s="2"/>
      <c r="P494" s="2"/>
      <c r="Q494" s="2"/>
      <c r="R494" s="2"/>
      <c r="S494" s="2"/>
      <c r="T494" s="2"/>
      <c r="U494" s="2"/>
      <c r="V494" s="2"/>
      <c r="W494" s="2"/>
      <c r="X494" s="2"/>
      <c r="Y494" s="2"/>
      <c r="Z494" s="2"/>
    </row>
    <row r="495" spans="1:26" x14ac:dyDescent="0.2">
      <c r="A495" s="283"/>
      <c r="B495" s="282"/>
      <c r="C495" s="282"/>
      <c r="D495" s="284"/>
      <c r="E495" s="286"/>
      <c r="F495" s="282"/>
      <c r="G495" s="282"/>
      <c r="H495" s="282"/>
      <c r="I495" s="282"/>
      <c r="J495" s="2"/>
      <c r="K495" s="2"/>
      <c r="L495" s="2"/>
      <c r="M495" s="2"/>
      <c r="N495" s="2"/>
      <c r="O495" s="2"/>
      <c r="P495" s="2"/>
      <c r="Q495" s="2"/>
      <c r="R495" s="2"/>
      <c r="S495" s="2"/>
      <c r="T495" s="2"/>
      <c r="U495" s="2"/>
      <c r="V495" s="2"/>
      <c r="W495" s="2"/>
      <c r="X495" s="2"/>
      <c r="Y495" s="2"/>
      <c r="Z495" s="2"/>
    </row>
    <row r="496" spans="1:26" x14ac:dyDescent="0.2">
      <c r="A496" s="283"/>
      <c r="B496" s="282"/>
      <c r="C496" s="282"/>
      <c r="D496" s="284"/>
      <c r="E496" s="286"/>
      <c r="F496" s="282"/>
      <c r="G496" s="282"/>
      <c r="H496" s="282"/>
      <c r="I496" s="282"/>
      <c r="J496" s="2"/>
      <c r="K496" s="2"/>
      <c r="L496" s="2"/>
      <c r="M496" s="2"/>
      <c r="N496" s="2"/>
      <c r="O496" s="2"/>
      <c r="P496" s="2"/>
      <c r="Q496" s="2"/>
      <c r="R496" s="2"/>
      <c r="S496" s="2"/>
      <c r="T496" s="2"/>
      <c r="U496" s="2"/>
      <c r="V496" s="2"/>
      <c r="W496" s="2"/>
      <c r="X496" s="2"/>
      <c r="Y496" s="2"/>
      <c r="Z496" s="2"/>
    </row>
    <row r="497" spans="1:26" x14ac:dyDescent="0.2">
      <c r="A497" s="283"/>
      <c r="B497" s="282"/>
      <c r="C497" s="282"/>
      <c r="D497" s="284"/>
      <c r="E497" s="286"/>
      <c r="F497" s="282"/>
      <c r="G497" s="282"/>
      <c r="H497" s="282"/>
      <c r="I497" s="282"/>
      <c r="J497" s="2"/>
      <c r="K497" s="2"/>
      <c r="L497" s="2"/>
      <c r="M497" s="2"/>
      <c r="N497" s="2"/>
      <c r="O497" s="2"/>
      <c r="P497" s="2"/>
      <c r="Q497" s="2"/>
      <c r="R497" s="2"/>
      <c r="S497" s="2"/>
      <c r="T497" s="2"/>
      <c r="U497" s="2"/>
      <c r="V497" s="2"/>
      <c r="W497" s="2"/>
      <c r="X497" s="2"/>
      <c r="Y497" s="2"/>
      <c r="Z497" s="2"/>
    </row>
    <row r="498" spans="1:26" x14ac:dyDescent="0.2">
      <c r="A498" s="283"/>
      <c r="B498" s="282"/>
      <c r="C498" s="282"/>
      <c r="D498" s="284"/>
      <c r="E498" s="286"/>
      <c r="F498" s="282"/>
      <c r="G498" s="282"/>
      <c r="H498" s="282"/>
      <c r="I498" s="282"/>
      <c r="J498" s="2"/>
      <c r="K498" s="2"/>
      <c r="L498" s="2"/>
      <c r="M498" s="2"/>
      <c r="N498" s="2"/>
      <c r="O498" s="2"/>
      <c r="P498" s="2"/>
      <c r="Q498" s="2"/>
      <c r="R498" s="2"/>
      <c r="S498" s="2"/>
      <c r="T498" s="2"/>
      <c r="U498" s="2"/>
      <c r="V498" s="2"/>
      <c r="W498" s="2"/>
      <c r="X498" s="2"/>
      <c r="Y498" s="2"/>
      <c r="Z498" s="2"/>
    </row>
    <row r="499" spans="1:26" x14ac:dyDescent="0.2">
      <c r="A499" s="283"/>
      <c r="B499" s="282"/>
      <c r="C499" s="282"/>
      <c r="D499" s="284"/>
      <c r="E499" s="286"/>
      <c r="F499" s="282"/>
      <c r="G499" s="282"/>
      <c r="H499" s="282"/>
      <c r="I499" s="282"/>
      <c r="J499" s="2"/>
      <c r="K499" s="2"/>
      <c r="L499" s="2"/>
      <c r="M499" s="2"/>
      <c r="N499" s="2"/>
      <c r="O499" s="2"/>
      <c r="P499" s="2"/>
      <c r="Q499" s="2"/>
      <c r="R499" s="2"/>
      <c r="S499" s="2"/>
      <c r="T499" s="2"/>
      <c r="U499" s="2"/>
      <c r="V499" s="2"/>
      <c r="W499" s="2"/>
      <c r="X499" s="2"/>
      <c r="Y499" s="2"/>
      <c r="Z499" s="2"/>
    </row>
    <row r="500" spans="1:26" x14ac:dyDescent="0.2">
      <c r="A500" s="283"/>
      <c r="B500" s="282"/>
      <c r="C500" s="282"/>
      <c r="D500" s="284"/>
      <c r="E500" s="286"/>
      <c r="F500" s="282"/>
      <c r="G500" s="282"/>
      <c r="H500" s="282"/>
      <c r="I500" s="282"/>
      <c r="J500" s="2"/>
      <c r="K500" s="2"/>
      <c r="L500" s="2"/>
      <c r="M500" s="2"/>
      <c r="N500" s="2"/>
      <c r="O500" s="2"/>
      <c r="P500" s="2"/>
      <c r="Q500" s="2"/>
      <c r="R500" s="2"/>
      <c r="S500" s="2"/>
      <c r="T500" s="2"/>
      <c r="U500" s="2"/>
      <c r="V500" s="2"/>
      <c r="W500" s="2"/>
      <c r="X500" s="2"/>
      <c r="Y500" s="2"/>
      <c r="Z500" s="2"/>
    </row>
    <row r="501" spans="1:26" x14ac:dyDescent="0.2">
      <c r="A501" s="283"/>
      <c r="B501" s="282"/>
      <c r="C501" s="282"/>
      <c r="D501" s="284"/>
      <c r="E501" s="286"/>
      <c r="F501" s="282"/>
      <c r="G501" s="282"/>
      <c r="H501" s="282"/>
      <c r="I501" s="282"/>
      <c r="J501" s="2"/>
      <c r="K501" s="2"/>
      <c r="L501" s="2"/>
      <c r="M501" s="2"/>
      <c r="N501" s="2"/>
      <c r="O501" s="2"/>
      <c r="P501" s="2"/>
      <c r="Q501" s="2"/>
      <c r="R501" s="2"/>
      <c r="S501" s="2"/>
      <c r="T501" s="2"/>
      <c r="U501" s="2"/>
      <c r="V501" s="2"/>
      <c r="W501" s="2"/>
      <c r="X501" s="2"/>
      <c r="Y501" s="2"/>
      <c r="Z501" s="2"/>
    </row>
    <row r="502" spans="1:26" x14ac:dyDescent="0.2">
      <c r="A502" s="283"/>
      <c r="B502" s="282"/>
      <c r="C502" s="282"/>
      <c r="D502" s="284"/>
      <c r="E502" s="286"/>
      <c r="F502" s="282"/>
      <c r="G502" s="282"/>
      <c r="H502" s="282"/>
      <c r="I502" s="282"/>
      <c r="J502" s="2"/>
      <c r="K502" s="2"/>
      <c r="L502" s="2"/>
      <c r="M502" s="2"/>
      <c r="N502" s="2"/>
      <c r="O502" s="2"/>
      <c r="P502" s="2"/>
      <c r="Q502" s="2"/>
      <c r="R502" s="2"/>
      <c r="S502" s="2"/>
      <c r="T502" s="2"/>
      <c r="U502" s="2"/>
      <c r="V502" s="2"/>
      <c r="W502" s="2"/>
      <c r="X502" s="2"/>
      <c r="Y502" s="2"/>
      <c r="Z502" s="2"/>
    </row>
    <row r="503" spans="1:26" x14ac:dyDescent="0.2">
      <c r="A503" s="283"/>
      <c r="B503" s="282"/>
      <c r="C503" s="282"/>
      <c r="D503" s="284"/>
      <c r="E503" s="286"/>
      <c r="F503" s="282"/>
      <c r="G503" s="282"/>
      <c r="H503" s="282"/>
      <c r="I503" s="282"/>
      <c r="J503" s="2"/>
      <c r="K503" s="2"/>
      <c r="L503" s="2"/>
      <c r="M503" s="2"/>
      <c r="N503" s="2"/>
      <c r="O503" s="2"/>
      <c r="P503" s="2"/>
      <c r="Q503" s="2"/>
      <c r="R503" s="2"/>
      <c r="S503" s="2"/>
      <c r="T503" s="2"/>
      <c r="U503" s="2"/>
      <c r="V503" s="2"/>
      <c r="W503" s="2"/>
      <c r="X503" s="2"/>
      <c r="Y503" s="2"/>
      <c r="Z503" s="2"/>
    </row>
    <row r="504" spans="1:26" x14ac:dyDescent="0.2">
      <c r="A504" s="283"/>
      <c r="B504" s="282"/>
      <c r="C504" s="282"/>
      <c r="D504" s="284"/>
      <c r="E504" s="286"/>
      <c r="F504" s="282"/>
      <c r="G504" s="282"/>
      <c r="H504" s="282"/>
      <c r="I504" s="282"/>
      <c r="J504" s="2"/>
      <c r="K504" s="2"/>
      <c r="L504" s="2"/>
      <c r="M504" s="2"/>
      <c r="N504" s="2"/>
      <c r="O504" s="2"/>
      <c r="P504" s="2"/>
      <c r="Q504" s="2"/>
      <c r="R504" s="2"/>
      <c r="S504" s="2"/>
      <c r="T504" s="2"/>
      <c r="U504" s="2"/>
      <c r="V504" s="2"/>
      <c r="W504" s="2"/>
      <c r="X504" s="2"/>
      <c r="Y504" s="2"/>
      <c r="Z504" s="2"/>
    </row>
    <row r="505" spans="1:26" x14ac:dyDescent="0.2">
      <c r="A505" s="283"/>
      <c r="B505" s="282"/>
      <c r="C505" s="282"/>
      <c r="D505" s="284"/>
      <c r="E505" s="286"/>
      <c r="F505" s="282"/>
      <c r="G505" s="282"/>
      <c r="H505" s="282"/>
      <c r="I505" s="282"/>
      <c r="J505" s="2"/>
      <c r="K505" s="2"/>
      <c r="L505" s="2"/>
      <c r="M505" s="2"/>
      <c r="N505" s="2"/>
      <c r="O505" s="2"/>
      <c r="P505" s="2"/>
      <c r="Q505" s="2"/>
      <c r="R505" s="2"/>
      <c r="S505" s="2"/>
      <c r="T505" s="2"/>
      <c r="U505" s="2"/>
      <c r="V505" s="2"/>
      <c r="W505" s="2"/>
      <c r="X505" s="2"/>
      <c r="Y505" s="2"/>
      <c r="Z505" s="2"/>
    </row>
    <row r="506" spans="1:26" x14ac:dyDescent="0.2">
      <c r="A506" s="283"/>
      <c r="B506" s="282"/>
      <c r="C506" s="282"/>
      <c r="D506" s="284"/>
      <c r="E506" s="286"/>
      <c r="F506" s="282"/>
      <c r="G506" s="282"/>
      <c r="H506" s="282"/>
      <c r="I506" s="282"/>
      <c r="J506" s="2"/>
      <c r="K506" s="2"/>
      <c r="L506" s="2"/>
      <c r="M506" s="2"/>
      <c r="N506" s="2"/>
      <c r="O506" s="2"/>
      <c r="P506" s="2"/>
      <c r="Q506" s="2"/>
      <c r="R506" s="2"/>
      <c r="S506" s="2"/>
      <c r="T506" s="2"/>
      <c r="U506" s="2"/>
      <c r="V506" s="2"/>
      <c r="W506" s="2"/>
      <c r="X506" s="2"/>
      <c r="Y506" s="2"/>
      <c r="Z506" s="2"/>
    </row>
    <row r="507" spans="1:26" x14ac:dyDescent="0.2">
      <c r="A507" s="283"/>
      <c r="B507" s="282"/>
      <c r="C507" s="282"/>
      <c r="D507" s="284"/>
      <c r="E507" s="286"/>
      <c r="F507" s="282"/>
      <c r="G507" s="282"/>
      <c r="H507" s="282"/>
      <c r="I507" s="282"/>
      <c r="J507" s="2"/>
      <c r="K507" s="2"/>
      <c r="L507" s="2"/>
      <c r="M507" s="2"/>
      <c r="N507" s="2"/>
      <c r="O507" s="2"/>
      <c r="P507" s="2"/>
      <c r="Q507" s="2"/>
      <c r="R507" s="2"/>
      <c r="S507" s="2"/>
      <c r="T507" s="2"/>
      <c r="U507" s="2"/>
      <c r="V507" s="2"/>
      <c r="W507" s="2"/>
      <c r="X507" s="2"/>
      <c r="Y507" s="2"/>
      <c r="Z507" s="2"/>
    </row>
    <row r="508" spans="1:26" x14ac:dyDescent="0.2">
      <c r="A508" s="283"/>
      <c r="B508" s="282"/>
      <c r="C508" s="282"/>
      <c r="D508" s="284"/>
      <c r="E508" s="286"/>
      <c r="F508" s="282"/>
      <c r="G508" s="282"/>
      <c r="H508" s="282"/>
      <c r="I508" s="282"/>
      <c r="J508" s="2"/>
      <c r="K508" s="2"/>
      <c r="L508" s="2"/>
      <c r="M508" s="2"/>
      <c r="N508" s="2"/>
      <c r="O508" s="2"/>
      <c r="P508" s="2"/>
      <c r="Q508" s="2"/>
      <c r="R508" s="2"/>
      <c r="S508" s="2"/>
      <c r="T508" s="2"/>
      <c r="U508" s="2"/>
      <c r="V508" s="2"/>
      <c r="W508" s="2"/>
      <c r="X508" s="2"/>
      <c r="Y508" s="2"/>
      <c r="Z508" s="2"/>
    </row>
    <row r="509" spans="1:26" x14ac:dyDescent="0.2">
      <c r="A509" s="283"/>
      <c r="B509" s="282"/>
      <c r="C509" s="282"/>
      <c r="D509" s="284"/>
      <c r="E509" s="286"/>
      <c r="F509" s="282"/>
      <c r="G509" s="282"/>
      <c r="H509" s="282"/>
      <c r="I509" s="282"/>
      <c r="J509" s="2"/>
      <c r="K509" s="2"/>
      <c r="L509" s="2"/>
      <c r="M509" s="2"/>
      <c r="N509" s="2"/>
      <c r="O509" s="2"/>
      <c r="P509" s="2"/>
      <c r="Q509" s="2"/>
      <c r="R509" s="2"/>
      <c r="S509" s="2"/>
      <c r="T509" s="2"/>
      <c r="U509" s="2"/>
      <c r="V509" s="2"/>
      <c r="W509" s="2"/>
      <c r="X509" s="2"/>
      <c r="Y509" s="2"/>
      <c r="Z509" s="2"/>
    </row>
    <row r="510" spans="1:26" x14ac:dyDescent="0.2">
      <c r="A510" s="283"/>
      <c r="B510" s="282"/>
      <c r="C510" s="282"/>
      <c r="D510" s="284"/>
      <c r="E510" s="286"/>
      <c r="F510" s="282"/>
      <c r="G510" s="282"/>
      <c r="H510" s="282"/>
      <c r="I510" s="282"/>
      <c r="J510" s="2"/>
      <c r="K510" s="2"/>
      <c r="L510" s="2"/>
      <c r="M510" s="2"/>
      <c r="N510" s="2"/>
      <c r="O510" s="2"/>
      <c r="P510" s="2"/>
      <c r="Q510" s="2"/>
      <c r="R510" s="2"/>
      <c r="S510" s="2"/>
      <c r="T510" s="2"/>
      <c r="U510" s="2"/>
      <c r="V510" s="2"/>
      <c r="W510" s="2"/>
      <c r="X510" s="2"/>
      <c r="Y510" s="2"/>
      <c r="Z510" s="2"/>
    </row>
    <row r="511" spans="1:26" x14ac:dyDescent="0.2">
      <c r="A511" s="283"/>
      <c r="B511" s="282"/>
      <c r="C511" s="282"/>
      <c r="D511" s="284"/>
      <c r="E511" s="286"/>
      <c r="F511" s="282"/>
      <c r="G511" s="282"/>
      <c r="H511" s="282"/>
      <c r="I511" s="282"/>
      <c r="J511" s="2"/>
      <c r="K511" s="2"/>
      <c r="L511" s="2"/>
      <c r="M511" s="2"/>
      <c r="N511" s="2"/>
      <c r="O511" s="2"/>
      <c r="P511" s="2"/>
      <c r="Q511" s="2"/>
      <c r="R511" s="2"/>
      <c r="S511" s="2"/>
      <c r="T511" s="2"/>
      <c r="U511" s="2"/>
      <c r="V511" s="2"/>
      <c r="W511" s="2"/>
      <c r="X511" s="2"/>
      <c r="Y511" s="2"/>
      <c r="Z511" s="2"/>
    </row>
    <row r="512" spans="1:26" x14ac:dyDescent="0.2">
      <c r="A512" s="283"/>
      <c r="B512" s="282"/>
      <c r="C512" s="282"/>
      <c r="D512" s="284"/>
      <c r="E512" s="286"/>
      <c r="F512" s="282"/>
      <c r="G512" s="282"/>
      <c r="H512" s="282"/>
      <c r="I512" s="282"/>
      <c r="J512" s="2"/>
      <c r="K512" s="2"/>
      <c r="L512" s="2"/>
      <c r="M512" s="2"/>
      <c r="N512" s="2"/>
      <c r="O512" s="2"/>
      <c r="P512" s="2"/>
      <c r="Q512" s="2"/>
      <c r="R512" s="2"/>
      <c r="S512" s="2"/>
      <c r="T512" s="2"/>
      <c r="U512" s="2"/>
      <c r="V512" s="2"/>
      <c r="W512" s="2"/>
      <c r="X512" s="2"/>
      <c r="Y512" s="2"/>
      <c r="Z512" s="2"/>
    </row>
    <row r="513" spans="1:26" x14ac:dyDescent="0.2">
      <c r="A513" s="283"/>
      <c r="B513" s="282"/>
      <c r="C513" s="282"/>
      <c r="D513" s="284"/>
      <c r="E513" s="286"/>
      <c r="F513" s="282"/>
      <c r="G513" s="282"/>
      <c r="H513" s="282"/>
      <c r="I513" s="282"/>
      <c r="J513" s="2"/>
      <c r="K513" s="2"/>
      <c r="L513" s="2"/>
      <c r="M513" s="2"/>
      <c r="N513" s="2"/>
      <c r="O513" s="2"/>
      <c r="P513" s="2"/>
      <c r="Q513" s="2"/>
      <c r="R513" s="2"/>
      <c r="S513" s="2"/>
      <c r="T513" s="2"/>
      <c r="U513" s="2"/>
      <c r="V513" s="2"/>
      <c r="W513" s="2"/>
      <c r="X513" s="2"/>
      <c r="Y513" s="2"/>
      <c r="Z513" s="2"/>
    </row>
    <row r="514" spans="1:26" x14ac:dyDescent="0.2">
      <c r="A514" s="283"/>
      <c r="B514" s="282"/>
      <c r="C514" s="282"/>
      <c r="D514" s="284"/>
      <c r="E514" s="286"/>
      <c r="F514" s="282"/>
      <c r="G514" s="282"/>
      <c r="H514" s="282"/>
      <c r="I514" s="282"/>
      <c r="J514" s="2"/>
      <c r="K514" s="2"/>
      <c r="L514" s="2"/>
      <c r="M514" s="2"/>
      <c r="N514" s="2"/>
      <c r="O514" s="2"/>
      <c r="P514" s="2"/>
      <c r="Q514" s="2"/>
      <c r="R514" s="2"/>
      <c r="S514" s="2"/>
      <c r="T514" s="2"/>
      <c r="U514" s="2"/>
      <c r="V514" s="2"/>
      <c r="W514" s="2"/>
      <c r="X514" s="2"/>
      <c r="Y514" s="2"/>
      <c r="Z514" s="2"/>
    </row>
    <row r="515" spans="1:26" x14ac:dyDescent="0.2">
      <c r="A515" s="283"/>
      <c r="B515" s="282"/>
      <c r="C515" s="282"/>
      <c r="D515" s="284"/>
      <c r="E515" s="286"/>
      <c r="F515" s="282"/>
      <c r="G515" s="282"/>
      <c r="H515" s="282"/>
      <c r="I515" s="282"/>
      <c r="J515" s="2"/>
      <c r="K515" s="2"/>
      <c r="L515" s="2"/>
      <c r="M515" s="2"/>
      <c r="N515" s="2"/>
      <c r="O515" s="2"/>
      <c r="P515" s="2"/>
      <c r="Q515" s="2"/>
      <c r="R515" s="2"/>
      <c r="S515" s="2"/>
      <c r="T515" s="2"/>
      <c r="U515" s="2"/>
      <c r="V515" s="2"/>
      <c r="W515" s="2"/>
      <c r="X515" s="2"/>
      <c r="Y515" s="2"/>
      <c r="Z515" s="2"/>
    </row>
    <row r="516" spans="1:26" x14ac:dyDescent="0.2">
      <c r="A516" s="283"/>
      <c r="B516" s="282"/>
      <c r="C516" s="282"/>
      <c r="D516" s="284"/>
      <c r="E516" s="286"/>
      <c r="F516" s="282"/>
      <c r="G516" s="282"/>
      <c r="H516" s="282"/>
      <c r="I516" s="282"/>
      <c r="J516" s="2"/>
      <c r="K516" s="2"/>
      <c r="L516" s="2"/>
      <c r="M516" s="2"/>
      <c r="N516" s="2"/>
      <c r="O516" s="2"/>
      <c r="P516" s="2"/>
      <c r="Q516" s="2"/>
      <c r="R516" s="2"/>
      <c r="S516" s="2"/>
      <c r="T516" s="2"/>
      <c r="U516" s="2"/>
      <c r="V516" s="2"/>
      <c r="W516" s="2"/>
      <c r="X516" s="2"/>
      <c r="Y516" s="2"/>
      <c r="Z516" s="2"/>
    </row>
    <row r="517" spans="1:26" x14ac:dyDescent="0.2">
      <c r="A517" s="283"/>
      <c r="B517" s="282"/>
      <c r="C517" s="282"/>
      <c r="D517" s="284"/>
      <c r="E517" s="286"/>
      <c r="F517" s="282"/>
      <c r="G517" s="282"/>
      <c r="H517" s="282"/>
      <c r="I517" s="282"/>
      <c r="J517" s="2"/>
      <c r="K517" s="2"/>
      <c r="L517" s="2"/>
      <c r="M517" s="2"/>
      <c r="N517" s="2"/>
      <c r="O517" s="2"/>
      <c r="P517" s="2"/>
      <c r="Q517" s="2"/>
      <c r="R517" s="2"/>
      <c r="S517" s="2"/>
      <c r="T517" s="2"/>
      <c r="U517" s="2"/>
      <c r="V517" s="2"/>
      <c r="W517" s="2"/>
      <c r="X517" s="2"/>
      <c r="Y517" s="2"/>
      <c r="Z517" s="2"/>
    </row>
    <row r="518" spans="1:26" x14ac:dyDescent="0.2">
      <c r="A518" s="283"/>
      <c r="B518" s="282"/>
      <c r="C518" s="282"/>
      <c r="D518" s="284"/>
      <c r="E518" s="286"/>
      <c r="F518" s="282"/>
      <c r="G518" s="282"/>
      <c r="H518" s="282"/>
      <c r="I518" s="282"/>
      <c r="J518" s="2"/>
      <c r="K518" s="2"/>
      <c r="L518" s="2"/>
      <c r="M518" s="2"/>
      <c r="N518" s="2"/>
      <c r="O518" s="2"/>
      <c r="P518" s="2"/>
      <c r="Q518" s="2"/>
      <c r="R518" s="2"/>
      <c r="S518" s="2"/>
      <c r="T518" s="2"/>
      <c r="U518" s="2"/>
      <c r="V518" s="2"/>
      <c r="W518" s="2"/>
      <c r="X518" s="2"/>
      <c r="Y518" s="2"/>
      <c r="Z518" s="2"/>
    </row>
    <row r="519" spans="1:26" x14ac:dyDescent="0.2">
      <c r="A519" s="283"/>
      <c r="B519" s="282"/>
      <c r="C519" s="282"/>
      <c r="D519" s="284"/>
      <c r="E519" s="286"/>
      <c r="F519" s="282"/>
      <c r="G519" s="282"/>
      <c r="H519" s="282"/>
      <c r="I519" s="282"/>
      <c r="J519" s="2"/>
      <c r="K519" s="2"/>
      <c r="L519" s="2"/>
      <c r="M519" s="2"/>
      <c r="N519" s="2"/>
      <c r="O519" s="2"/>
      <c r="P519" s="2"/>
      <c r="Q519" s="2"/>
      <c r="R519" s="2"/>
      <c r="S519" s="2"/>
      <c r="T519" s="2"/>
      <c r="U519" s="2"/>
      <c r="V519" s="2"/>
      <c r="W519" s="2"/>
      <c r="X519" s="2"/>
      <c r="Y519" s="2"/>
      <c r="Z519" s="2"/>
    </row>
    <row r="520" spans="1:26" x14ac:dyDescent="0.2">
      <c r="A520" s="283"/>
      <c r="B520" s="282"/>
      <c r="C520" s="282"/>
      <c r="D520" s="284"/>
      <c r="E520" s="286"/>
      <c r="F520" s="282"/>
      <c r="G520" s="282"/>
      <c r="H520" s="282"/>
      <c r="I520" s="282"/>
      <c r="J520" s="2"/>
      <c r="K520" s="2"/>
      <c r="L520" s="2"/>
      <c r="M520" s="2"/>
      <c r="N520" s="2"/>
      <c r="O520" s="2"/>
      <c r="P520" s="2"/>
      <c r="Q520" s="2"/>
      <c r="R520" s="2"/>
      <c r="S520" s="2"/>
      <c r="T520" s="2"/>
      <c r="U520" s="2"/>
      <c r="V520" s="2"/>
      <c r="W520" s="2"/>
      <c r="X520" s="2"/>
      <c r="Y520" s="2"/>
      <c r="Z520" s="2"/>
    </row>
    <row r="521" spans="1:26" x14ac:dyDescent="0.2">
      <c r="A521" s="283"/>
      <c r="B521" s="282"/>
      <c r="C521" s="282"/>
      <c r="D521" s="284"/>
      <c r="E521" s="286"/>
      <c r="F521" s="282"/>
      <c r="G521" s="282"/>
      <c r="H521" s="282"/>
      <c r="I521" s="282"/>
      <c r="J521" s="2"/>
      <c r="K521" s="2"/>
      <c r="L521" s="2"/>
      <c r="M521" s="2"/>
      <c r="N521" s="2"/>
      <c r="O521" s="2"/>
      <c r="P521" s="2"/>
      <c r="Q521" s="2"/>
      <c r="R521" s="2"/>
      <c r="S521" s="2"/>
      <c r="T521" s="2"/>
      <c r="U521" s="2"/>
      <c r="V521" s="2"/>
      <c r="W521" s="2"/>
      <c r="X521" s="2"/>
      <c r="Y521" s="2"/>
      <c r="Z521" s="2"/>
    </row>
    <row r="522" spans="1:26" x14ac:dyDescent="0.2">
      <c r="A522" s="283"/>
      <c r="B522" s="282"/>
      <c r="C522" s="282"/>
      <c r="D522" s="284"/>
      <c r="E522" s="286"/>
      <c r="F522" s="282"/>
      <c r="G522" s="282"/>
      <c r="H522" s="282"/>
      <c r="I522" s="282"/>
      <c r="J522" s="2"/>
      <c r="K522" s="2"/>
      <c r="L522" s="2"/>
      <c r="M522" s="2"/>
      <c r="N522" s="2"/>
      <c r="O522" s="2"/>
      <c r="P522" s="2"/>
      <c r="Q522" s="2"/>
      <c r="R522" s="2"/>
      <c r="S522" s="2"/>
      <c r="T522" s="2"/>
      <c r="U522" s="2"/>
      <c r="V522" s="2"/>
      <c r="W522" s="2"/>
      <c r="X522" s="2"/>
      <c r="Y522" s="2"/>
      <c r="Z522" s="2"/>
    </row>
    <row r="523" spans="1:26" x14ac:dyDescent="0.2">
      <c r="A523" s="283"/>
      <c r="B523" s="282"/>
      <c r="C523" s="282"/>
      <c r="D523" s="284"/>
      <c r="E523" s="286"/>
      <c r="F523" s="282"/>
      <c r="G523" s="282"/>
      <c r="H523" s="282"/>
      <c r="I523" s="282"/>
      <c r="J523" s="2"/>
      <c r="K523" s="2"/>
      <c r="L523" s="2"/>
      <c r="M523" s="2"/>
      <c r="N523" s="2"/>
      <c r="O523" s="2"/>
      <c r="P523" s="2"/>
      <c r="Q523" s="2"/>
      <c r="R523" s="2"/>
      <c r="S523" s="2"/>
      <c r="T523" s="2"/>
      <c r="U523" s="2"/>
      <c r="V523" s="2"/>
      <c r="W523" s="2"/>
      <c r="X523" s="2"/>
      <c r="Y523" s="2"/>
      <c r="Z523" s="2"/>
    </row>
    <row r="524" spans="1:26" x14ac:dyDescent="0.2">
      <c r="A524" s="283"/>
      <c r="B524" s="282"/>
      <c r="C524" s="282"/>
      <c r="D524" s="284"/>
      <c r="E524" s="286"/>
      <c r="F524" s="282"/>
      <c r="G524" s="282"/>
      <c r="H524" s="282"/>
      <c r="I524" s="282"/>
      <c r="J524" s="2"/>
      <c r="K524" s="2"/>
      <c r="L524" s="2"/>
      <c r="M524" s="2"/>
      <c r="N524" s="2"/>
      <c r="O524" s="2"/>
      <c r="P524" s="2"/>
      <c r="Q524" s="2"/>
      <c r="R524" s="2"/>
      <c r="S524" s="2"/>
      <c r="T524" s="2"/>
      <c r="U524" s="2"/>
      <c r="V524" s="2"/>
      <c r="W524" s="2"/>
      <c r="X524" s="2"/>
      <c r="Y524" s="2"/>
      <c r="Z524" s="2"/>
    </row>
    <row r="525" spans="1:26" x14ac:dyDescent="0.2">
      <c r="A525" s="283"/>
      <c r="B525" s="282"/>
      <c r="C525" s="282"/>
      <c r="D525" s="284"/>
      <c r="E525" s="286"/>
      <c r="F525" s="282"/>
      <c r="G525" s="282"/>
      <c r="H525" s="282"/>
      <c r="I525" s="282"/>
      <c r="J525" s="2"/>
      <c r="K525" s="2"/>
      <c r="L525" s="2"/>
      <c r="M525" s="2"/>
      <c r="N525" s="2"/>
      <c r="O525" s="2"/>
      <c r="P525" s="2"/>
      <c r="Q525" s="2"/>
      <c r="R525" s="2"/>
      <c r="S525" s="2"/>
      <c r="T525" s="2"/>
      <c r="U525" s="2"/>
      <c r="V525" s="2"/>
      <c r="W525" s="2"/>
      <c r="X525" s="2"/>
      <c r="Y525" s="2"/>
      <c r="Z525" s="2"/>
    </row>
    <row r="526" spans="1:26" x14ac:dyDescent="0.2">
      <c r="A526" s="283"/>
      <c r="B526" s="282"/>
      <c r="C526" s="282"/>
      <c r="D526" s="284"/>
      <c r="E526" s="286"/>
      <c r="F526" s="282"/>
      <c r="G526" s="282"/>
      <c r="H526" s="282"/>
      <c r="I526" s="282"/>
      <c r="J526" s="2"/>
      <c r="K526" s="2"/>
      <c r="L526" s="2"/>
      <c r="M526" s="2"/>
      <c r="N526" s="2"/>
      <c r="O526" s="2"/>
      <c r="P526" s="2"/>
      <c r="Q526" s="2"/>
      <c r="R526" s="2"/>
      <c r="S526" s="2"/>
      <c r="T526" s="2"/>
      <c r="U526" s="2"/>
      <c r="V526" s="2"/>
      <c r="W526" s="2"/>
      <c r="X526" s="2"/>
      <c r="Y526" s="2"/>
      <c r="Z526" s="2"/>
    </row>
    <row r="527" spans="1:26" x14ac:dyDescent="0.2">
      <c r="A527" s="283"/>
      <c r="B527" s="282"/>
      <c r="C527" s="282"/>
      <c r="D527" s="284"/>
      <c r="E527" s="286"/>
      <c r="F527" s="282"/>
      <c r="G527" s="282"/>
      <c r="H527" s="282"/>
      <c r="I527" s="282"/>
      <c r="J527" s="2"/>
      <c r="K527" s="2"/>
      <c r="L527" s="2"/>
      <c r="M527" s="2"/>
      <c r="N527" s="2"/>
      <c r="O527" s="2"/>
      <c r="P527" s="2"/>
      <c r="Q527" s="2"/>
      <c r="R527" s="2"/>
      <c r="S527" s="2"/>
      <c r="T527" s="2"/>
      <c r="U527" s="2"/>
      <c r="V527" s="2"/>
      <c r="W527" s="2"/>
      <c r="X527" s="2"/>
      <c r="Y527" s="2"/>
      <c r="Z527" s="2"/>
    </row>
    <row r="528" spans="1:26" x14ac:dyDescent="0.2">
      <c r="A528" s="283"/>
      <c r="B528" s="282"/>
      <c r="C528" s="282"/>
      <c r="D528" s="284"/>
      <c r="E528" s="286"/>
      <c r="F528" s="282"/>
      <c r="G528" s="282"/>
      <c r="H528" s="282"/>
      <c r="I528" s="282"/>
      <c r="J528" s="2"/>
      <c r="K528" s="2"/>
      <c r="L528" s="2"/>
      <c r="M528" s="2"/>
      <c r="N528" s="2"/>
      <c r="O528" s="2"/>
      <c r="P528" s="2"/>
      <c r="Q528" s="2"/>
      <c r="R528" s="2"/>
      <c r="S528" s="2"/>
      <c r="T528" s="2"/>
      <c r="U528" s="2"/>
      <c r="V528" s="2"/>
      <c r="W528" s="2"/>
      <c r="X528" s="2"/>
      <c r="Y528" s="2"/>
      <c r="Z528" s="2"/>
    </row>
    <row r="529" spans="1:26" x14ac:dyDescent="0.2">
      <c r="A529" s="283"/>
      <c r="B529" s="282"/>
      <c r="C529" s="282"/>
      <c r="D529" s="284"/>
      <c r="E529" s="286"/>
      <c r="F529" s="282"/>
      <c r="G529" s="282"/>
      <c r="H529" s="282"/>
      <c r="I529" s="282"/>
      <c r="J529" s="2"/>
      <c r="K529" s="2"/>
      <c r="L529" s="2"/>
      <c r="M529" s="2"/>
      <c r="N529" s="2"/>
      <c r="O529" s="2"/>
      <c r="P529" s="2"/>
      <c r="Q529" s="2"/>
      <c r="R529" s="2"/>
      <c r="S529" s="2"/>
      <c r="T529" s="2"/>
      <c r="U529" s="2"/>
      <c r="V529" s="2"/>
      <c r="W529" s="2"/>
      <c r="X529" s="2"/>
      <c r="Y529" s="2"/>
      <c r="Z529" s="2"/>
    </row>
    <row r="530" spans="1:26" x14ac:dyDescent="0.2">
      <c r="A530" s="283"/>
      <c r="B530" s="282"/>
      <c r="C530" s="282"/>
      <c r="D530" s="284"/>
      <c r="E530" s="286"/>
      <c r="F530" s="282"/>
      <c r="G530" s="282"/>
      <c r="H530" s="282"/>
      <c r="I530" s="282"/>
      <c r="J530" s="2"/>
      <c r="K530" s="2"/>
      <c r="L530" s="2"/>
      <c r="M530" s="2"/>
      <c r="N530" s="2"/>
      <c r="O530" s="2"/>
      <c r="P530" s="2"/>
      <c r="Q530" s="2"/>
      <c r="R530" s="2"/>
      <c r="S530" s="2"/>
      <c r="T530" s="2"/>
      <c r="U530" s="2"/>
      <c r="V530" s="2"/>
      <c r="W530" s="2"/>
      <c r="X530" s="2"/>
      <c r="Y530" s="2"/>
      <c r="Z530" s="2"/>
    </row>
    <row r="531" spans="1:26" x14ac:dyDescent="0.2">
      <c r="A531" s="283"/>
      <c r="B531" s="282"/>
      <c r="C531" s="282"/>
      <c r="D531" s="284"/>
      <c r="E531" s="286"/>
      <c r="F531" s="282"/>
      <c r="G531" s="282"/>
      <c r="H531" s="282"/>
      <c r="I531" s="282"/>
      <c r="J531" s="2"/>
      <c r="K531" s="2"/>
      <c r="L531" s="2"/>
      <c r="M531" s="2"/>
      <c r="N531" s="2"/>
      <c r="O531" s="2"/>
      <c r="P531" s="2"/>
      <c r="Q531" s="2"/>
      <c r="R531" s="2"/>
      <c r="S531" s="2"/>
      <c r="T531" s="2"/>
      <c r="U531" s="2"/>
      <c r="V531" s="2"/>
      <c r="W531" s="2"/>
      <c r="X531" s="2"/>
      <c r="Y531" s="2"/>
      <c r="Z531" s="2"/>
    </row>
    <row r="532" spans="1:26" x14ac:dyDescent="0.2">
      <c r="A532" s="283"/>
      <c r="B532" s="282"/>
      <c r="C532" s="282"/>
      <c r="D532" s="284"/>
      <c r="E532" s="286"/>
      <c r="F532" s="282"/>
      <c r="G532" s="282"/>
      <c r="H532" s="282"/>
      <c r="I532" s="282"/>
      <c r="J532" s="2"/>
      <c r="K532" s="2"/>
      <c r="L532" s="2"/>
      <c r="M532" s="2"/>
      <c r="N532" s="2"/>
      <c r="O532" s="2"/>
      <c r="P532" s="2"/>
      <c r="Q532" s="2"/>
      <c r="R532" s="2"/>
      <c r="S532" s="2"/>
      <c r="T532" s="2"/>
      <c r="U532" s="2"/>
      <c r="V532" s="2"/>
      <c r="W532" s="2"/>
      <c r="X532" s="2"/>
      <c r="Y532" s="2"/>
      <c r="Z532" s="2"/>
    </row>
    <row r="533" spans="1:26" x14ac:dyDescent="0.2">
      <c r="A533" s="283"/>
      <c r="B533" s="282"/>
      <c r="C533" s="282"/>
      <c r="D533" s="284"/>
      <c r="E533" s="286"/>
      <c r="F533" s="282"/>
      <c r="G533" s="282"/>
      <c r="H533" s="282"/>
      <c r="I533" s="282"/>
      <c r="J533" s="2"/>
      <c r="K533" s="2"/>
      <c r="L533" s="2"/>
      <c r="M533" s="2"/>
      <c r="N533" s="2"/>
      <c r="O533" s="2"/>
      <c r="P533" s="2"/>
      <c r="Q533" s="2"/>
      <c r="R533" s="2"/>
      <c r="S533" s="2"/>
      <c r="T533" s="2"/>
      <c r="U533" s="2"/>
      <c r="V533" s="2"/>
      <c r="W533" s="2"/>
      <c r="X533" s="2"/>
      <c r="Y533" s="2"/>
      <c r="Z533" s="2"/>
    </row>
    <row r="534" spans="1:26" x14ac:dyDescent="0.2">
      <c r="A534" s="283"/>
      <c r="B534" s="282"/>
      <c r="C534" s="282"/>
      <c r="D534" s="284"/>
      <c r="E534" s="286"/>
      <c r="F534" s="282"/>
      <c r="G534" s="282"/>
      <c r="H534" s="282"/>
      <c r="I534" s="282"/>
      <c r="J534" s="2"/>
      <c r="K534" s="2"/>
      <c r="L534" s="2"/>
      <c r="M534" s="2"/>
      <c r="N534" s="2"/>
      <c r="O534" s="2"/>
      <c r="P534" s="2"/>
      <c r="Q534" s="2"/>
      <c r="R534" s="2"/>
      <c r="S534" s="2"/>
      <c r="T534" s="2"/>
      <c r="U534" s="2"/>
      <c r="V534" s="2"/>
      <c r="W534" s="2"/>
      <c r="X534" s="2"/>
      <c r="Y534" s="2"/>
      <c r="Z534" s="2"/>
    </row>
    <row r="535" spans="1:26" x14ac:dyDescent="0.2">
      <c r="A535" s="283"/>
      <c r="B535" s="282"/>
      <c r="C535" s="282"/>
      <c r="D535" s="284"/>
      <c r="E535" s="286"/>
      <c r="F535" s="282"/>
      <c r="G535" s="282"/>
      <c r="H535" s="282"/>
      <c r="I535" s="282"/>
      <c r="J535" s="2"/>
      <c r="K535" s="2"/>
      <c r="L535" s="2"/>
      <c r="M535" s="2"/>
      <c r="N535" s="2"/>
      <c r="O535" s="2"/>
      <c r="P535" s="2"/>
      <c r="Q535" s="2"/>
      <c r="R535" s="2"/>
      <c r="S535" s="2"/>
      <c r="T535" s="2"/>
      <c r="U535" s="2"/>
      <c r="V535" s="2"/>
      <c r="W535" s="2"/>
      <c r="X535" s="2"/>
      <c r="Y535" s="2"/>
      <c r="Z535" s="2"/>
    </row>
    <row r="536" spans="1:26" x14ac:dyDescent="0.2">
      <c r="A536" s="283"/>
      <c r="B536" s="282"/>
      <c r="C536" s="282"/>
      <c r="D536" s="284"/>
      <c r="E536" s="286"/>
      <c r="F536" s="282"/>
      <c r="G536" s="282"/>
      <c r="H536" s="282"/>
      <c r="I536" s="282"/>
      <c r="J536" s="2"/>
      <c r="K536" s="2"/>
      <c r="L536" s="2"/>
      <c r="M536" s="2"/>
      <c r="N536" s="2"/>
      <c r="O536" s="2"/>
      <c r="P536" s="2"/>
      <c r="Q536" s="2"/>
      <c r="R536" s="2"/>
      <c r="S536" s="2"/>
      <c r="T536" s="2"/>
      <c r="U536" s="2"/>
      <c r="V536" s="2"/>
      <c r="W536" s="2"/>
      <c r="X536" s="2"/>
      <c r="Y536" s="2"/>
      <c r="Z536" s="2"/>
    </row>
    <row r="537" spans="1:26" x14ac:dyDescent="0.2">
      <c r="A537" s="283"/>
      <c r="B537" s="282"/>
      <c r="C537" s="282"/>
      <c r="D537" s="284"/>
      <c r="E537" s="286"/>
      <c r="F537" s="282"/>
      <c r="G537" s="282"/>
      <c r="H537" s="282"/>
      <c r="I537" s="282"/>
      <c r="J537" s="2"/>
      <c r="K537" s="2"/>
      <c r="L537" s="2"/>
      <c r="M537" s="2"/>
      <c r="N537" s="2"/>
      <c r="O537" s="2"/>
      <c r="P537" s="2"/>
      <c r="Q537" s="2"/>
      <c r="R537" s="2"/>
      <c r="S537" s="2"/>
      <c r="T537" s="2"/>
      <c r="U537" s="2"/>
      <c r="V537" s="2"/>
      <c r="W537" s="2"/>
      <c r="X537" s="2"/>
      <c r="Y537" s="2"/>
      <c r="Z537" s="2"/>
    </row>
    <row r="538" spans="1:26" x14ac:dyDescent="0.2">
      <c r="A538" s="283"/>
      <c r="B538" s="282"/>
      <c r="C538" s="282"/>
      <c r="D538" s="284"/>
      <c r="E538" s="286"/>
      <c r="F538" s="282"/>
      <c r="G538" s="282"/>
      <c r="H538" s="282"/>
      <c r="I538" s="282"/>
      <c r="J538" s="2"/>
      <c r="K538" s="2"/>
      <c r="L538" s="2"/>
      <c r="M538" s="2"/>
      <c r="N538" s="2"/>
      <c r="O538" s="2"/>
      <c r="P538" s="2"/>
      <c r="Q538" s="2"/>
      <c r="R538" s="2"/>
      <c r="S538" s="2"/>
      <c r="T538" s="2"/>
      <c r="U538" s="2"/>
      <c r="V538" s="2"/>
      <c r="W538" s="2"/>
      <c r="X538" s="2"/>
      <c r="Y538" s="2"/>
      <c r="Z538" s="2"/>
    </row>
    <row r="539" spans="1:26" x14ac:dyDescent="0.2">
      <c r="A539" s="283"/>
      <c r="B539" s="282"/>
      <c r="C539" s="282"/>
      <c r="D539" s="284"/>
      <c r="E539" s="286"/>
      <c r="F539" s="282"/>
      <c r="G539" s="282"/>
      <c r="H539" s="282"/>
      <c r="I539" s="282"/>
      <c r="J539" s="2"/>
      <c r="K539" s="2"/>
      <c r="L539" s="2"/>
      <c r="M539" s="2"/>
      <c r="N539" s="2"/>
      <c r="O539" s="2"/>
      <c r="P539" s="2"/>
      <c r="Q539" s="2"/>
      <c r="R539" s="2"/>
      <c r="S539" s="2"/>
      <c r="T539" s="2"/>
      <c r="U539" s="2"/>
      <c r="V539" s="2"/>
      <c r="W539" s="2"/>
      <c r="X539" s="2"/>
      <c r="Y539" s="2"/>
      <c r="Z539" s="2"/>
    </row>
    <row r="540" spans="1:26" x14ac:dyDescent="0.2">
      <c r="A540" s="283"/>
      <c r="B540" s="282"/>
      <c r="C540" s="282"/>
      <c r="D540" s="284"/>
      <c r="E540" s="286"/>
      <c r="F540" s="282"/>
      <c r="G540" s="282"/>
      <c r="H540" s="282"/>
      <c r="I540" s="282"/>
      <c r="J540" s="2"/>
      <c r="K540" s="2"/>
      <c r="L540" s="2"/>
      <c r="M540" s="2"/>
      <c r="N540" s="2"/>
      <c r="O540" s="2"/>
      <c r="P540" s="2"/>
      <c r="Q540" s="2"/>
      <c r="R540" s="2"/>
      <c r="S540" s="2"/>
      <c r="T540" s="2"/>
      <c r="U540" s="2"/>
      <c r="V540" s="2"/>
      <c r="W540" s="2"/>
      <c r="X540" s="2"/>
      <c r="Y540" s="2"/>
      <c r="Z540" s="2"/>
    </row>
    <row r="541" spans="1:26" x14ac:dyDescent="0.2">
      <c r="A541" s="283"/>
      <c r="B541" s="282"/>
      <c r="C541" s="282"/>
      <c r="D541" s="284"/>
      <c r="E541" s="286"/>
      <c r="F541" s="282"/>
      <c r="G541" s="282"/>
      <c r="H541" s="282"/>
      <c r="I541" s="282"/>
      <c r="J541" s="2"/>
      <c r="K541" s="2"/>
      <c r="L541" s="2"/>
      <c r="M541" s="2"/>
      <c r="N541" s="2"/>
      <c r="O541" s="2"/>
      <c r="P541" s="2"/>
      <c r="Q541" s="2"/>
      <c r="R541" s="2"/>
      <c r="S541" s="2"/>
      <c r="T541" s="2"/>
      <c r="U541" s="2"/>
      <c r="V541" s="2"/>
      <c r="W541" s="2"/>
      <c r="X541" s="2"/>
      <c r="Y541" s="2"/>
      <c r="Z541" s="2"/>
    </row>
    <row r="542" spans="1:26" x14ac:dyDescent="0.2">
      <c r="A542" s="283"/>
      <c r="B542" s="282"/>
      <c r="C542" s="282"/>
      <c r="D542" s="284"/>
      <c r="E542" s="286"/>
      <c r="F542" s="282"/>
      <c r="G542" s="282"/>
      <c r="H542" s="282"/>
      <c r="I542" s="282"/>
      <c r="J542" s="2"/>
      <c r="K542" s="2"/>
      <c r="L542" s="2"/>
      <c r="M542" s="2"/>
      <c r="N542" s="2"/>
      <c r="O542" s="2"/>
      <c r="P542" s="2"/>
      <c r="Q542" s="2"/>
      <c r="R542" s="2"/>
      <c r="S542" s="2"/>
      <c r="T542" s="2"/>
      <c r="U542" s="2"/>
      <c r="V542" s="2"/>
      <c r="W542" s="2"/>
      <c r="X542" s="2"/>
      <c r="Y542" s="2"/>
      <c r="Z542" s="2"/>
    </row>
    <row r="543" spans="1:26" x14ac:dyDescent="0.2">
      <c r="A543" s="283"/>
      <c r="B543" s="282"/>
      <c r="C543" s="282"/>
      <c r="D543" s="284"/>
      <c r="E543" s="286"/>
      <c r="F543" s="282"/>
      <c r="G543" s="282"/>
      <c r="H543" s="282"/>
      <c r="I543" s="282"/>
      <c r="J543" s="2"/>
      <c r="K543" s="2"/>
      <c r="L543" s="2"/>
      <c r="M543" s="2"/>
      <c r="N543" s="2"/>
      <c r="O543" s="2"/>
      <c r="P543" s="2"/>
      <c r="Q543" s="2"/>
      <c r="R543" s="2"/>
      <c r="S543" s="2"/>
      <c r="T543" s="2"/>
      <c r="U543" s="2"/>
      <c r="V543" s="2"/>
      <c r="W543" s="2"/>
      <c r="X543" s="2"/>
      <c r="Y543" s="2"/>
      <c r="Z543" s="2"/>
    </row>
    <row r="544" spans="1:26" x14ac:dyDescent="0.2">
      <c r="A544" s="283"/>
      <c r="B544" s="282"/>
      <c r="C544" s="282"/>
      <c r="D544" s="284"/>
      <c r="E544" s="286"/>
      <c r="F544" s="282"/>
      <c r="G544" s="282"/>
      <c r="H544" s="282"/>
      <c r="I544" s="282"/>
      <c r="J544" s="2"/>
      <c r="K544" s="2"/>
      <c r="L544" s="2"/>
      <c r="M544" s="2"/>
      <c r="N544" s="2"/>
      <c r="O544" s="2"/>
      <c r="P544" s="2"/>
      <c r="Q544" s="2"/>
      <c r="R544" s="2"/>
      <c r="S544" s="2"/>
      <c r="T544" s="2"/>
      <c r="U544" s="2"/>
      <c r="V544" s="2"/>
      <c r="W544" s="2"/>
      <c r="X544" s="2"/>
      <c r="Y544" s="2"/>
      <c r="Z544" s="2"/>
    </row>
    <row r="545" spans="1:26" x14ac:dyDescent="0.2">
      <c r="A545" s="283"/>
      <c r="B545" s="282"/>
      <c r="C545" s="282"/>
      <c r="D545" s="284"/>
      <c r="E545" s="286"/>
      <c r="F545" s="282"/>
      <c r="G545" s="282"/>
      <c r="H545" s="282"/>
      <c r="I545" s="282"/>
      <c r="J545" s="2"/>
      <c r="K545" s="2"/>
      <c r="L545" s="2"/>
      <c r="M545" s="2"/>
      <c r="N545" s="2"/>
      <c r="O545" s="2"/>
      <c r="P545" s="2"/>
      <c r="Q545" s="2"/>
      <c r="R545" s="2"/>
      <c r="S545" s="2"/>
      <c r="T545" s="2"/>
      <c r="U545" s="2"/>
      <c r="V545" s="2"/>
      <c r="W545" s="2"/>
      <c r="X545" s="2"/>
      <c r="Y545" s="2"/>
      <c r="Z545" s="2"/>
    </row>
    <row r="546" spans="1:26" x14ac:dyDescent="0.2">
      <c r="A546" s="283"/>
      <c r="B546" s="282"/>
      <c r="C546" s="282"/>
      <c r="D546" s="284"/>
      <c r="E546" s="286"/>
      <c r="F546" s="282"/>
      <c r="G546" s="282"/>
      <c r="H546" s="282"/>
      <c r="I546" s="282"/>
      <c r="J546" s="2"/>
      <c r="K546" s="2"/>
      <c r="L546" s="2"/>
      <c r="M546" s="2"/>
      <c r="N546" s="2"/>
      <c r="O546" s="2"/>
      <c r="P546" s="2"/>
      <c r="Q546" s="2"/>
      <c r="R546" s="2"/>
      <c r="S546" s="2"/>
      <c r="T546" s="2"/>
      <c r="U546" s="2"/>
      <c r="V546" s="2"/>
      <c r="W546" s="2"/>
      <c r="X546" s="2"/>
      <c r="Y546" s="2"/>
      <c r="Z546" s="2"/>
    </row>
    <row r="547" spans="1:26" x14ac:dyDescent="0.2">
      <c r="A547" s="283"/>
      <c r="B547" s="282"/>
      <c r="C547" s="282"/>
      <c r="D547" s="284"/>
      <c r="E547" s="286"/>
      <c r="F547" s="282"/>
      <c r="G547" s="282"/>
      <c r="H547" s="282"/>
      <c r="I547" s="282"/>
      <c r="J547" s="2"/>
      <c r="K547" s="2"/>
      <c r="L547" s="2"/>
      <c r="M547" s="2"/>
      <c r="N547" s="2"/>
      <c r="O547" s="2"/>
      <c r="P547" s="2"/>
      <c r="Q547" s="2"/>
      <c r="R547" s="2"/>
      <c r="S547" s="2"/>
      <c r="T547" s="2"/>
      <c r="U547" s="2"/>
      <c r="V547" s="2"/>
      <c r="W547" s="2"/>
      <c r="X547" s="2"/>
      <c r="Y547" s="2"/>
      <c r="Z547" s="2"/>
    </row>
    <row r="548" spans="1:26" x14ac:dyDescent="0.2">
      <c r="A548" s="283"/>
      <c r="B548" s="282"/>
      <c r="C548" s="282"/>
      <c r="D548" s="284"/>
      <c r="E548" s="286"/>
      <c r="F548" s="282"/>
      <c r="G548" s="282"/>
      <c r="H548" s="282"/>
      <c r="I548" s="282"/>
      <c r="J548" s="2"/>
      <c r="K548" s="2"/>
      <c r="L548" s="2"/>
      <c r="M548" s="2"/>
      <c r="N548" s="2"/>
      <c r="O548" s="2"/>
      <c r="P548" s="2"/>
      <c r="Q548" s="2"/>
      <c r="R548" s="2"/>
      <c r="S548" s="2"/>
      <c r="T548" s="2"/>
      <c r="U548" s="2"/>
      <c r="V548" s="2"/>
      <c r="W548" s="2"/>
      <c r="X548" s="2"/>
      <c r="Y548" s="2"/>
      <c r="Z548" s="2"/>
    </row>
    <row r="549" spans="1:26" x14ac:dyDescent="0.2">
      <c r="A549" s="283"/>
      <c r="B549" s="282"/>
      <c r="C549" s="282"/>
      <c r="D549" s="284"/>
      <c r="E549" s="286"/>
      <c r="F549" s="282"/>
      <c r="G549" s="282"/>
      <c r="H549" s="282"/>
      <c r="I549" s="282"/>
      <c r="J549" s="2"/>
      <c r="K549" s="2"/>
      <c r="L549" s="2"/>
      <c r="M549" s="2"/>
      <c r="N549" s="2"/>
      <c r="O549" s="2"/>
      <c r="P549" s="2"/>
      <c r="Q549" s="2"/>
      <c r="R549" s="2"/>
      <c r="S549" s="2"/>
      <c r="T549" s="2"/>
      <c r="U549" s="2"/>
      <c r="V549" s="2"/>
      <c r="W549" s="2"/>
      <c r="X549" s="2"/>
      <c r="Y549" s="2"/>
      <c r="Z549" s="2"/>
    </row>
    <row r="550" spans="1:26" x14ac:dyDescent="0.2">
      <c r="A550" s="283"/>
      <c r="B550" s="282"/>
      <c r="C550" s="282"/>
      <c r="D550" s="284"/>
      <c r="E550" s="286"/>
      <c r="F550" s="282"/>
      <c r="G550" s="282"/>
      <c r="H550" s="282"/>
      <c r="I550" s="282"/>
      <c r="J550" s="2"/>
      <c r="K550" s="2"/>
      <c r="L550" s="2"/>
      <c r="M550" s="2"/>
      <c r="N550" s="2"/>
      <c r="O550" s="2"/>
      <c r="P550" s="2"/>
      <c r="Q550" s="2"/>
      <c r="R550" s="2"/>
      <c r="S550" s="2"/>
      <c r="T550" s="2"/>
      <c r="U550" s="2"/>
      <c r="V550" s="2"/>
      <c r="W550" s="2"/>
      <c r="X550" s="2"/>
      <c r="Y550" s="2"/>
      <c r="Z550" s="2"/>
    </row>
    <row r="551" spans="1:26" x14ac:dyDescent="0.2">
      <c r="A551" s="283"/>
      <c r="B551" s="282"/>
      <c r="C551" s="282"/>
      <c r="D551" s="284"/>
      <c r="E551" s="286"/>
      <c r="F551" s="282"/>
      <c r="G551" s="282"/>
      <c r="H551" s="282"/>
      <c r="I551" s="282"/>
      <c r="J551" s="2"/>
      <c r="K551" s="2"/>
      <c r="L551" s="2"/>
      <c r="M551" s="2"/>
      <c r="N551" s="2"/>
      <c r="O551" s="2"/>
      <c r="P551" s="2"/>
      <c r="Q551" s="2"/>
      <c r="R551" s="2"/>
      <c r="S551" s="2"/>
      <c r="T551" s="2"/>
      <c r="U551" s="2"/>
      <c r="V551" s="2"/>
      <c r="W551" s="2"/>
      <c r="X551" s="2"/>
      <c r="Y551" s="2"/>
      <c r="Z551" s="2"/>
    </row>
    <row r="552" spans="1:26" x14ac:dyDescent="0.2">
      <c r="A552" s="283"/>
      <c r="B552" s="282"/>
      <c r="C552" s="282"/>
      <c r="D552" s="284"/>
      <c r="E552" s="286"/>
      <c r="F552" s="282"/>
      <c r="G552" s="282"/>
      <c r="H552" s="282"/>
      <c r="I552" s="282"/>
      <c r="J552" s="2"/>
      <c r="K552" s="2"/>
      <c r="L552" s="2"/>
      <c r="M552" s="2"/>
      <c r="N552" s="2"/>
      <c r="O552" s="2"/>
      <c r="P552" s="2"/>
      <c r="Q552" s="2"/>
      <c r="R552" s="2"/>
      <c r="S552" s="2"/>
      <c r="T552" s="2"/>
      <c r="U552" s="2"/>
      <c r="V552" s="2"/>
      <c r="W552" s="2"/>
      <c r="X552" s="2"/>
      <c r="Y552" s="2"/>
      <c r="Z552" s="2"/>
    </row>
    <row r="553" spans="1:26" x14ac:dyDescent="0.2">
      <c r="A553" s="283"/>
      <c r="B553" s="282"/>
      <c r="C553" s="282"/>
      <c r="D553" s="284"/>
      <c r="E553" s="286"/>
      <c r="F553" s="282"/>
      <c r="G553" s="282"/>
      <c r="H553" s="282"/>
      <c r="I553" s="282"/>
      <c r="J553" s="2"/>
      <c r="K553" s="2"/>
      <c r="L553" s="2"/>
      <c r="M553" s="2"/>
      <c r="N553" s="2"/>
      <c r="O553" s="2"/>
      <c r="P553" s="2"/>
      <c r="Q553" s="2"/>
      <c r="R553" s="2"/>
      <c r="S553" s="2"/>
      <c r="T553" s="2"/>
      <c r="U553" s="2"/>
      <c r="V553" s="2"/>
      <c r="W553" s="2"/>
      <c r="X553" s="2"/>
      <c r="Y553" s="2"/>
      <c r="Z553" s="2"/>
    </row>
    <row r="554" spans="1:26" x14ac:dyDescent="0.2">
      <c r="A554" s="283"/>
      <c r="B554" s="282"/>
      <c r="C554" s="282"/>
      <c r="D554" s="284"/>
      <c r="E554" s="286"/>
      <c r="F554" s="282"/>
      <c r="G554" s="282"/>
      <c r="H554" s="282"/>
      <c r="I554" s="282"/>
      <c r="J554" s="2"/>
      <c r="K554" s="2"/>
      <c r="L554" s="2"/>
      <c r="M554" s="2"/>
      <c r="N554" s="2"/>
      <c r="O554" s="2"/>
      <c r="P554" s="2"/>
      <c r="Q554" s="2"/>
      <c r="R554" s="2"/>
      <c r="S554" s="2"/>
      <c r="T554" s="2"/>
      <c r="U554" s="2"/>
      <c r="V554" s="2"/>
      <c r="W554" s="2"/>
      <c r="X554" s="2"/>
      <c r="Y554" s="2"/>
      <c r="Z554" s="2"/>
    </row>
    <row r="555" spans="1:26" x14ac:dyDescent="0.2">
      <c r="A555" s="283"/>
      <c r="B555" s="282"/>
      <c r="C555" s="282"/>
      <c r="D555" s="284"/>
      <c r="E555" s="286"/>
      <c r="F555" s="282"/>
      <c r="G555" s="282"/>
      <c r="H555" s="282"/>
      <c r="I555" s="282"/>
      <c r="J555" s="2"/>
      <c r="K555" s="2"/>
      <c r="L555" s="2"/>
      <c r="M555" s="2"/>
      <c r="N555" s="2"/>
      <c r="O555" s="2"/>
      <c r="P555" s="2"/>
      <c r="Q555" s="2"/>
      <c r="R555" s="2"/>
      <c r="S555" s="2"/>
      <c r="T555" s="2"/>
      <c r="U555" s="2"/>
      <c r="V555" s="2"/>
      <c r="W555" s="2"/>
      <c r="X555" s="2"/>
      <c r="Y555" s="2"/>
      <c r="Z555" s="2"/>
    </row>
    <row r="556" spans="1:26" x14ac:dyDescent="0.2">
      <c r="A556" s="283"/>
      <c r="B556" s="282"/>
      <c r="C556" s="282"/>
      <c r="D556" s="284"/>
      <c r="E556" s="286"/>
      <c r="F556" s="282"/>
      <c r="G556" s="282"/>
      <c r="H556" s="282"/>
      <c r="I556" s="282"/>
      <c r="J556" s="2"/>
      <c r="K556" s="2"/>
      <c r="L556" s="2"/>
      <c r="M556" s="2"/>
      <c r="N556" s="2"/>
      <c r="O556" s="2"/>
      <c r="P556" s="2"/>
      <c r="Q556" s="2"/>
      <c r="R556" s="2"/>
      <c r="S556" s="2"/>
      <c r="T556" s="2"/>
      <c r="U556" s="2"/>
      <c r="V556" s="2"/>
      <c r="W556" s="2"/>
      <c r="X556" s="2"/>
      <c r="Y556" s="2"/>
      <c r="Z556" s="2"/>
    </row>
    <row r="557" spans="1:26" x14ac:dyDescent="0.2">
      <c r="A557" s="283"/>
      <c r="B557" s="282"/>
      <c r="C557" s="282"/>
      <c r="D557" s="284"/>
      <c r="E557" s="286"/>
      <c r="F557" s="282"/>
      <c r="G557" s="282"/>
      <c r="H557" s="282"/>
      <c r="I557" s="282"/>
      <c r="J557" s="2"/>
      <c r="K557" s="2"/>
      <c r="L557" s="2"/>
      <c r="M557" s="2"/>
      <c r="N557" s="2"/>
      <c r="O557" s="2"/>
      <c r="P557" s="2"/>
      <c r="Q557" s="2"/>
      <c r="R557" s="2"/>
      <c r="S557" s="2"/>
      <c r="T557" s="2"/>
      <c r="U557" s="2"/>
      <c r="V557" s="2"/>
      <c r="W557" s="2"/>
      <c r="X557" s="2"/>
      <c r="Y557" s="2"/>
      <c r="Z557" s="2"/>
    </row>
    <row r="558" spans="1:26" x14ac:dyDescent="0.2">
      <c r="A558" s="283"/>
      <c r="B558" s="282"/>
      <c r="C558" s="282"/>
      <c r="D558" s="284"/>
      <c r="E558" s="286"/>
      <c r="F558" s="282"/>
      <c r="G558" s="282"/>
      <c r="H558" s="282"/>
      <c r="I558" s="282"/>
      <c r="J558" s="2"/>
      <c r="K558" s="2"/>
      <c r="L558" s="2"/>
      <c r="M558" s="2"/>
      <c r="N558" s="2"/>
      <c r="O558" s="2"/>
      <c r="P558" s="2"/>
      <c r="Q558" s="2"/>
      <c r="R558" s="2"/>
      <c r="S558" s="2"/>
      <c r="T558" s="2"/>
      <c r="U558" s="2"/>
      <c r="V558" s="2"/>
      <c r="W558" s="2"/>
      <c r="X558" s="2"/>
      <c r="Y558" s="2"/>
      <c r="Z558" s="2"/>
    </row>
    <row r="559" spans="1:26" x14ac:dyDescent="0.2">
      <c r="A559" s="283"/>
      <c r="B559" s="282"/>
      <c r="C559" s="282"/>
      <c r="D559" s="284"/>
      <c r="E559" s="286"/>
      <c r="F559" s="282"/>
      <c r="G559" s="282"/>
      <c r="H559" s="282"/>
      <c r="I559" s="282"/>
      <c r="J559" s="2"/>
      <c r="K559" s="2"/>
      <c r="L559" s="2"/>
      <c r="M559" s="2"/>
      <c r="N559" s="2"/>
      <c r="O559" s="2"/>
      <c r="P559" s="2"/>
      <c r="Q559" s="2"/>
      <c r="R559" s="2"/>
      <c r="S559" s="2"/>
      <c r="T559" s="2"/>
      <c r="U559" s="2"/>
      <c r="V559" s="2"/>
      <c r="W559" s="2"/>
      <c r="X559" s="2"/>
      <c r="Y559" s="2"/>
      <c r="Z559" s="2"/>
    </row>
    <row r="560" spans="1:26" x14ac:dyDescent="0.2">
      <c r="A560" s="283"/>
      <c r="B560" s="282"/>
      <c r="C560" s="282"/>
      <c r="D560" s="284"/>
      <c r="E560" s="286"/>
      <c r="F560" s="282"/>
      <c r="G560" s="282"/>
      <c r="H560" s="282"/>
      <c r="I560" s="282"/>
      <c r="J560" s="2"/>
      <c r="K560" s="2"/>
      <c r="L560" s="2"/>
      <c r="M560" s="2"/>
      <c r="N560" s="2"/>
      <c r="O560" s="2"/>
      <c r="P560" s="2"/>
      <c r="Q560" s="2"/>
      <c r="R560" s="2"/>
      <c r="S560" s="2"/>
      <c r="T560" s="2"/>
      <c r="U560" s="2"/>
      <c r="V560" s="2"/>
      <c r="W560" s="2"/>
      <c r="X560" s="2"/>
      <c r="Y560" s="2"/>
      <c r="Z560" s="2"/>
    </row>
    <row r="561" spans="1:26" x14ac:dyDescent="0.2">
      <c r="A561" s="283"/>
      <c r="B561" s="282"/>
      <c r="C561" s="282"/>
      <c r="D561" s="284"/>
      <c r="E561" s="286"/>
      <c r="F561" s="282"/>
      <c r="G561" s="282"/>
      <c r="H561" s="282"/>
      <c r="I561" s="282"/>
      <c r="J561" s="2"/>
      <c r="K561" s="2"/>
      <c r="L561" s="2"/>
      <c r="M561" s="2"/>
      <c r="N561" s="2"/>
      <c r="O561" s="2"/>
      <c r="P561" s="2"/>
      <c r="Q561" s="2"/>
      <c r="R561" s="2"/>
      <c r="S561" s="2"/>
      <c r="T561" s="2"/>
      <c r="U561" s="2"/>
      <c r="V561" s="2"/>
      <c r="W561" s="2"/>
      <c r="X561" s="2"/>
      <c r="Y561" s="2"/>
      <c r="Z561" s="2"/>
    </row>
    <row r="562" spans="1:26" x14ac:dyDescent="0.2">
      <c r="A562" s="283"/>
      <c r="B562" s="282"/>
      <c r="C562" s="282"/>
      <c r="D562" s="284"/>
      <c r="E562" s="286"/>
      <c r="F562" s="282"/>
      <c r="G562" s="282"/>
      <c r="H562" s="282"/>
      <c r="I562" s="282"/>
      <c r="J562" s="2"/>
      <c r="K562" s="2"/>
      <c r="L562" s="2"/>
      <c r="M562" s="2"/>
      <c r="N562" s="2"/>
      <c r="O562" s="2"/>
      <c r="P562" s="2"/>
      <c r="Q562" s="2"/>
      <c r="R562" s="2"/>
      <c r="S562" s="2"/>
      <c r="T562" s="2"/>
      <c r="U562" s="2"/>
      <c r="V562" s="2"/>
      <c r="W562" s="2"/>
      <c r="X562" s="2"/>
      <c r="Y562" s="2"/>
      <c r="Z562" s="2"/>
    </row>
    <row r="563" spans="1:26" x14ac:dyDescent="0.2">
      <c r="A563" s="283"/>
      <c r="B563" s="282"/>
      <c r="C563" s="282"/>
      <c r="D563" s="284"/>
      <c r="E563" s="286"/>
      <c r="F563" s="282"/>
      <c r="G563" s="282"/>
      <c r="H563" s="282"/>
      <c r="I563" s="282"/>
      <c r="J563" s="2"/>
      <c r="K563" s="2"/>
      <c r="L563" s="2"/>
      <c r="M563" s="2"/>
      <c r="N563" s="2"/>
      <c r="O563" s="2"/>
      <c r="P563" s="2"/>
      <c r="Q563" s="2"/>
      <c r="R563" s="2"/>
      <c r="S563" s="2"/>
      <c r="T563" s="2"/>
      <c r="U563" s="2"/>
      <c r="V563" s="2"/>
      <c r="W563" s="2"/>
      <c r="X563" s="2"/>
      <c r="Y563" s="2"/>
      <c r="Z563" s="2"/>
    </row>
    <row r="564" spans="1:26" x14ac:dyDescent="0.2">
      <c r="A564" s="283"/>
      <c r="B564" s="282"/>
      <c r="C564" s="282"/>
      <c r="D564" s="284"/>
      <c r="E564" s="286"/>
      <c r="F564" s="282"/>
      <c r="G564" s="282"/>
      <c r="H564" s="282"/>
      <c r="I564" s="282"/>
      <c r="J564" s="2"/>
      <c r="K564" s="2"/>
      <c r="L564" s="2"/>
      <c r="M564" s="2"/>
      <c r="N564" s="2"/>
      <c r="O564" s="2"/>
      <c r="P564" s="2"/>
      <c r="Q564" s="2"/>
      <c r="R564" s="2"/>
      <c r="S564" s="2"/>
      <c r="T564" s="2"/>
      <c r="U564" s="2"/>
      <c r="V564" s="2"/>
      <c r="W564" s="2"/>
      <c r="X564" s="2"/>
      <c r="Y564" s="2"/>
      <c r="Z564" s="2"/>
    </row>
    <row r="565" spans="1:26" x14ac:dyDescent="0.2">
      <c r="A565" s="283"/>
      <c r="B565" s="282"/>
      <c r="C565" s="282"/>
      <c r="D565" s="284"/>
      <c r="E565" s="286"/>
      <c r="F565" s="282"/>
      <c r="G565" s="282"/>
      <c r="H565" s="282"/>
      <c r="I565" s="282"/>
      <c r="J565" s="2"/>
      <c r="K565" s="2"/>
      <c r="L565" s="2"/>
      <c r="M565" s="2"/>
      <c r="N565" s="2"/>
      <c r="O565" s="2"/>
      <c r="P565" s="2"/>
      <c r="Q565" s="2"/>
      <c r="R565" s="2"/>
      <c r="S565" s="2"/>
      <c r="T565" s="2"/>
      <c r="U565" s="2"/>
      <c r="V565" s="2"/>
      <c r="W565" s="2"/>
      <c r="X565" s="2"/>
      <c r="Y565" s="2"/>
      <c r="Z565" s="2"/>
    </row>
    <row r="566" spans="1:26" x14ac:dyDescent="0.2">
      <c r="A566" s="283"/>
      <c r="B566" s="282"/>
      <c r="C566" s="282"/>
      <c r="D566" s="284"/>
      <c r="E566" s="286"/>
      <c r="F566" s="282"/>
      <c r="G566" s="282"/>
      <c r="H566" s="282"/>
      <c r="I566" s="282"/>
      <c r="J566" s="2"/>
      <c r="K566" s="2"/>
      <c r="L566" s="2"/>
      <c r="M566" s="2"/>
      <c r="N566" s="2"/>
      <c r="O566" s="2"/>
      <c r="P566" s="2"/>
      <c r="Q566" s="2"/>
      <c r="R566" s="2"/>
      <c r="S566" s="2"/>
      <c r="T566" s="2"/>
      <c r="U566" s="2"/>
      <c r="V566" s="2"/>
      <c r="W566" s="2"/>
      <c r="X566" s="2"/>
      <c r="Y566" s="2"/>
      <c r="Z566" s="2"/>
    </row>
    <row r="567" spans="1:26" x14ac:dyDescent="0.2">
      <c r="A567" s="283"/>
      <c r="B567" s="282"/>
      <c r="C567" s="282"/>
      <c r="D567" s="284"/>
      <c r="E567" s="286"/>
      <c r="F567" s="282"/>
      <c r="G567" s="282"/>
      <c r="H567" s="282"/>
      <c r="I567" s="282"/>
      <c r="J567" s="2"/>
      <c r="K567" s="2"/>
      <c r="L567" s="2"/>
      <c r="M567" s="2"/>
      <c r="N567" s="2"/>
      <c r="O567" s="2"/>
      <c r="P567" s="2"/>
      <c r="Q567" s="2"/>
      <c r="R567" s="2"/>
      <c r="S567" s="2"/>
      <c r="T567" s="2"/>
      <c r="U567" s="2"/>
      <c r="V567" s="2"/>
      <c r="W567" s="2"/>
      <c r="X567" s="2"/>
      <c r="Y567" s="2"/>
      <c r="Z567" s="2"/>
    </row>
    <row r="568" spans="1:26" x14ac:dyDescent="0.2">
      <c r="A568" s="283"/>
      <c r="B568" s="282"/>
      <c r="C568" s="282"/>
      <c r="D568" s="284"/>
      <c r="E568" s="286"/>
      <c r="F568" s="282"/>
      <c r="G568" s="282"/>
      <c r="H568" s="282"/>
      <c r="I568" s="282"/>
      <c r="J568" s="2"/>
      <c r="K568" s="2"/>
      <c r="L568" s="2"/>
      <c r="M568" s="2"/>
      <c r="N568" s="2"/>
      <c r="O568" s="2"/>
      <c r="P568" s="2"/>
      <c r="Q568" s="2"/>
      <c r="R568" s="2"/>
      <c r="S568" s="2"/>
      <c r="T568" s="2"/>
      <c r="U568" s="2"/>
      <c r="V568" s="2"/>
      <c r="W568" s="2"/>
      <c r="X568" s="2"/>
      <c r="Y568" s="2"/>
      <c r="Z568" s="2"/>
    </row>
    <row r="569" spans="1:26" x14ac:dyDescent="0.2">
      <c r="A569" s="283"/>
      <c r="B569" s="282"/>
      <c r="C569" s="282"/>
      <c r="D569" s="284"/>
      <c r="E569" s="286"/>
      <c r="F569" s="282"/>
      <c r="G569" s="282"/>
      <c r="H569" s="282"/>
      <c r="I569" s="282"/>
      <c r="J569" s="2"/>
      <c r="K569" s="2"/>
      <c r="L569" s="2"/>
      <c r="M569" s="2"/>
      <c r="N569" s="2"/>
      <c r="O569" s="2"/>
      <c r="P569" s="2"/>
      <c r="Q569" s="2"/>
      <c r="R569" s="2"/>
      <c r="S569" s="2"/>
      <c r="T569" s="2"/>
      <c r="U569" s="2"/>
      <c r="V569" s="2"/>
      <c r="W569" s="2"/>
      <c r="X569" s="2"/>
      <c r="Y569" s="2"/>
      <c r="Z569" s="2"/>
    </row>
    <row r="570" spans="1:26" x14ac:dyDescent="0.2">
      <c r="A570" s="283"/>
      <c r="B570" s="282"/>
      <c r="C570" s="282"/>
      <c r="D570" s="284"/>
      <c r="E570" s="286"/>
      <c r="F570" s="282"/>
      <c r="G570" s="282"/>
      <c r="H570" s="282"/>
      <c r="I570" s="282"/>
      <c r="J570" s="2"/>
      <c r="K570" s="2"/>
      <c r="L570" s="2"/>
      <c r="M570" s="2"/>
      <c r="N570" s="2"/>
      <c r="O570" s="2"/>
      <c r="P570" s="2"/>
      <c r="Q570" s="2"/>
      <c r="R570" s="2"/>
      <c r="S570" s="2"/>
      <c r="T570" s="2"/>
      <c r="U570" s="2"/>
      <c r="V570" s="2"/>
      <c r="W570" s="2"/>
      <c r="X570" s="2"/>
      <c r="Y570" s="2"/>
      <c r="Z570" s="2"/>
    </row>
    <row r="571" spans="1:26" x14ac:dyDescent="0.2">
      <c r="A571" s="283"/>
      <c r="B571" s="282"/>
      <c r="C571" s="282"/>
      <c r="D571" s="284"/>
      <c r="E571" s="286"/>
      <c r="F571" s="282"/>
      <c r="G571" s="282"/>
      <c r="H571" s="282"/>
      <c r="I571" s="282"/>
      <c r="J571" s="2"/>
      <c r="K571" s="2"/>
      <c r="L571" s="2"/>
      <c r="M571" s="2"/>
      <c r="N571" s="2"/>
      <c r="O571" s="2"/>
      <c r="P571" s="2"/>
      <c r="Q571" s="2"/>
      <c r="R571" s="2"/>
      <c r="S571" s="2"/>
      <c r="T571" s="2"/>
      <c r="U571" s="2"/>
      <c r="V571" s="2"/>
      <c r="W571" s="2"/>
      <c r="X571" s="2"/>
      <c r="Y571" s="2"/>
      <c r="Z571" s="2"/>
    </row>
    <row r="572" spans="1:26" x14ac:dyDescent="0.2">
      <c r="A572" s="283"/>
      <c r="B572" s="282"/>
      <c r="C572" s="282"/>
      <c r="D572" s="284"/>
      <c r="E572" s="286"/>
      <c r="F572" s="282"/>
      <c r="G572" s="282"/>
      <c r="H572" s="282"/>
      <c r="I572" s="282"/>
      <c r="J572" s="2"/>
      <c r="K572" s="2"/>
      <c r="L572" s="2"/>
      <c r="M572" s="2"/>
      <c r="N572" s="2"/>
      <c r="O572" s="2"/>
      <c r="P572" s="2"/>
      <c r="Q572" s="2"/>
      <c r="R572" s="2"/>
      <c r="S572" s="2"/>
      <c r="T572" s="2"/>
      <c r="U572" s="2"/>
      <c r="V572" s="2"/>
      <c r="W572" s="2"/>
      <c r="X572" s="2"/>
      <c r="Y572" s="2"/>
      <c r="Z572" s="2"/>
    </row>
    <row r="573" spans="1:26" x14ac:dyDescent="0.2">
      <c r="A573" s="283"/>
      <c r="B573" s="282"/>
      <c r="C573" s="282"/>
      <c r="D573" s="284"/>
      <c r="E573" s="286"/>
      <c r="F573" s="282"/>
      <c r="G573" s="282"/>
      <c r="H573" s="282"/>
      <c r="I573" s="282"/>
      <c r="J573" s="2"/>
      <c r="K573" s="2"/>
      <c r="L573" s="2"/>
      <c r="M573" s="2"/>
      <c r="N573" s="2"/>
      <c r="O573" s="2"/>
      <c r="P573" s="2"/>
      <c r="Q573" s="2"/>
      <c r="R573" s="2"/>
      <c r="S573" s="2"/>
      <c r="T573" s="2"/>
      <c r="U573" s="2"/>
      <c r="V573" s="2"/>
      <c r="W573" s="2"/>
      <c r="X573" s="2"/>
      <c r="Y573" s="2"/>
      <c r="Z573" s="2"/>
    </row>
    <row r="574" spans="1:26" x14ac:dyDescent="0.2">
      <c r="A574" s="283"/>
      <c r="B574" s="282"/>
      <c r="C574" s="282"/>
      <c r="D574" s="284"/>
      <c r="E574" s="286"/>
      <c r="F574" s="282"/>
      <c r="G574" s="282"/>
      <c r="H574" s="282"/>
      <c r="I574" s="282"/>
      <c r="J574" s="2"/>
      <c r="K574" s="2"/>
      <c r="L574" s="2"/>
      <c r="M574" s="2"/>
      <c r="N574" s="2"/>
      <c r="O574" s="2"/>
      <c r="P574" s="2"/>
      <c r="Q574" s="2"/>
      <c r="R574" s="2"/>
      <c r="S574" s="2"/>
      <c r="T574" s="2"/>
      <c r="U574" s="2"/>
      <c r="V574" s="2"/>
      <c r="W574" s="2"/>
      <c r="X574" s="2"/>
      <c r="Y574" s="2"/>
      <c r="Z574" s="2"/>
    </row>
    <row r="575" spans="1:26" x14ac:dyDescent="0.2">
      <c r="A575" s="283"/>
      <c r="B575" s="282"/>
      <c r="C575" s="282"/>
      <c r="D575" s="284"/>
      <c r="E575" s="286"/>
      <c r="F575" s="282"/>
      <c r="G575" s="282"/>
      <c r="H575" s="282"/>
      <c r="I575" s="282"/>
      <c r="J575" s="2"/>
      <c r="K575" s="2"/>
      <c r="L575" s="2"/>
      <c r="M575" s="2"/>
      <c r="N575" s="2"/>
      <c r="O575" s="2"/>
      <c r="P575" s="2"/>
      <c r="Q575" s="2"/>
      <c r="R575" s="2"/>
      <c r="S575" s="2"/>
      <c r="T575" s="2"/>
      <c r="U575" s="2"/>
      <c r="V575" s="2"/>
      <c r="W575" s="2"/>
      <c r="X575" s="2"/>
      <c r="Y575" s="2"/>
      <c r="Z575" s="2"/>
    </row>
    <row r="576" spans="1:26" x14ac:dyDescent="0.2">
      <c r="A576" s="283"/>
      <c r="B576" s="282"/>
      <c r="C576" s="282"/>
      <c r="D576" s="284"/>
      <c r="E576" s="286"/>
      <c r="F576" s="282"/>
      <c r="G576" s="282"/>
      <c r="H576" s="282"/>
      <c r="I576" s="282"/>
      <c r="J576" s="2"/>
      <c r="K576" s="2"/>
      <c r="L576" s="2"/>
      <c r="M576" s="2"/>
      <c r="N576" s="2"/>
      <c r="O576" s="2"/>
      <c r="P576" s="2"/>
      <c r="Q576" s="2"/>
      <c r="R576" s="2"/>
      <c r="S576" s="2"/>
      <c r="T576" s="2"/>
      <c r="U576" s="2"/>
      <c r="V576" s="2"/>
      <c r="W576" s="2"/>
      <c r="X576" s="2"/>
      <c r="Y576" s="2"/>
      <c r="Z576" s="2"/>
    </row>
    <row r="577" spans="1:26" x14ac:dyDescent="0.2">
      <c r="A577" s="283"/>
      <c r="B577" s="282"/>
      <c r="C577" s="282"/>
      <c r="D577" s="284"/>
      <c r="E577" s="286"/>
      <c r="F577" s="282"/>
      <c r="G577" s="282"/>
      <c r="H577" s="282"/>
      <c r="I577" s="282"/>
      <c r="J577" s="2"/>
      <c r="K577" s="2"/>
      <c r="L577" s="2"/>
      <c r="M577" s="2"/>
      <c r="N577" s="2"/>
      <c r="O577" s="2"/>
      <c r="P577" s="2"/>
      <c r="Q577" s="2"/>
      <c r="R577" s="2"/>
      <c r="S577" s="2"/>
      <c r="T577" s="2"/>
      <c r="U577" s="2"/>
      <c r="V577" s="2"/>
      <c r="W577" s="2"/>
      <c r="X577" s="2"/>
      <c r="Y577" s="2"/>
      <c r="Z577" s="2"/>
    </row>
    <row r="578" spans="1:26" x14ac:dyDescent="0.2">
      <c r="A578" s="283"/>
      <c r="B578" s="282"/>
      <c r="C578" s="282"/>
      <c r="D578" s="284"/>
      <c r="E578" s="286"/>
      <c r="F578" s="282"/>
      <c r="G578" s="282"/>
      <c r="H578" s="282"/>
      <c r="I578" s="282"/>
      <c r="J578" s="2"/>
      <c r="K578" s="2"/>
      <c r="L578" s="2"/>
      <c r="M578" s="2"/>
      <c r="N578" s="2"/>
      <c r="O578" s="2"/>
      <c r="P578" s="2"/>
      <c r="Q578" s="2"/>
      <c r="R578" s="2"/>
      <c r="S578" s="2"/>
      <c r="T578" s="2"/>
      <c r="U578" s="2"/>
      <c r="V578" s="2"/>
      <c r="W578" s="2"/>
      <c r="X578" s="2"/>
      <c r="Y578" s="2"/>
      <c r="Z578" s="2"/>
    </row>
    <row r="579" spans="1:26" x14ac:dyDescent="0.2">
      <c r="A579" s="283"/>
      <c r="B579" s="282"/>
      <c r="C579" s="282"/>
      <c r="D579" s="284"/>
      <c r="E579" s="286"/>
      <c r="F579" s="282"/>
      <c r="G579" s="282"/>
      <c r="H579" s="282"/>
      <c r="I579" s="282"/>
      <c r="J579" s="2"/>
      <c r="K579" s="2"/>
      <c r="L579" s="2"/>
      <c r="M579" s="2"/>
      <c r="N579" s="2"/>
      <c r="O579" s="2"/>
      <c r="P579" s="2"/>
      <c r="Q579" s="2"/>
      <c r="R579" s="2"/>
      <c r="S579" s="2"/>
      <c r="T579" s="2"/>
      <c r="U579" s="2"/>
      <c r="V579" s="2"/>
      <c r="W579" s="2"/>
      <c r="X579" s="2"/>
      <c r="Y579" s="2"/>
      <c r="Z579" s="2"/>
    </row>
    <row r="580" spans="1:26" x14ac:dyDescent="0.2">
      <c r="A580" s="283"/>
      <c r="B580" s="282"/>
      <c r="C580" s="282"/>
      <c r="D580" s="284"/>
      <c r="E580" s="286"/>
      <c r="F580" s="282"/>
      <c r="G580" s="282"/>
      <c r="H580" s="282"/>
      <c r="I580" s="282"/>
      <c r="J580" s="2"/>
      <c r="K580" s="2"/>
      <c r="L580" s="2"/>
      <c r="M580" s="2"/>
      <c r="N580" s="2"/>
      <c r="O580" s="2"/>
      <c r="P580" s="2"/>
      <c r="Q580" s="2"/>
      <c r="R580" s="2"/>
      <c r="S580" s="2"/>
      <c r="T580" s="2"/>
      <c r="U580" s="2"/>
      <c r="V580" s="2"/>
      <c r="W580" s="2"/>
      <c r="X580" s="2"/>
      <c r="Y580" s="2"/>
      <c r="Z580" s="2"/>
    </row>
    <row r="581" spans="1:26" x14ac:dyDescent="0.2">
      <c r="A581" s="283"/>
      <c r="B581" s="282"/>
      <c r="C581" s="282"/>
      <c r="D581" s="284"/>
      <c r="E581" s="286"/>
      <c r="F581" s="282"/>
      <c r="G581" s="282"/>
      <c r="H581" s="282"/>
      <c r="I581" s="282"/>
      <c r="J581" s="2"/>
      <c r="K581" s="2"/>
      <c r="L581" s="2"/>
      <c r="M581" s="2"/>
      <c r="N581" s="2"/>
      <c r="O581" s="2"/>
      <c r="P581" s="2"/>
      <c r="Q581" s="2"/>
      <c r="R581" s="2"/>
      <c r="S581" s="2"/>
      <c r="T581" s="2"/>
      <c r="U581" s="2"/>
      <c r="V581" s="2"/>
      <c r="W581" s="2"/>
      <c r="X581" s="2"/>
      <c r="Y581" s="2"/>
      <c r="Z581" s="2"/>
    </row>
    <row r="582" spans="1:26" x14ac:dyDescent="0.2">
      <c r="A582" s="283"/>
      <c r="B582" s="282"/>
      <c r="C582" s="282"/>
      <c r="D582" s="284"/>
      <c r="E582" s="286"/>
      <c r="F582" s="282"/>
      <c r="G582" s="282"/>
      <c r="H582" s="282"/>
      <c r="I582" s="282"/>
      <c r="J582" s="2"/>
      <c r="K582" s="2"/>
      <c r="L582" s="2"/>
      <c r="M582" s="2"/>
      <c r="N582" s="2"/>
      <c r="O582" s="2"/>
      <c r="P582" s="2"/>
      <c r="Q582" s="2"/>
      <c r="R582" s="2"/>
      <c r="S582" s="2"/>
      <c r="T582" s="2"/>
      <c r="U582" s="2"/>
      <c r="V582" s="2"/>
      <c r="W582" s="2"/>
      <c r="X582" s="2"/>
      <c r="Y582" s="2"/>
      <c r="Z582" s="2"/>
    </row>
    <row r="583" spans="1:26" x14ac:dyDescent="0.2">
      <c r="A583" s="283"/>
      <c r="B583" s="282"/>
      <c r="C583" s="282"/>
      <c r="D583" s="284"/>
      <c r="E583" s="286"/>
      <c r="F583" s="282"/>
      <c r="G583" s="282"/>
      <c r="H583" s="282"/>
      <c r="I583" s="282"/>
      <c r="J583" s="2"/>
      <c r="K583" s="2"/>
      <c r="L583" s="2"/>
      <c r="M583" s="2"/>
      <c r="N583" s="2"/>
      <c r="O583" s="2"/>
      <c r="P583" s="2"/>
      <c r="Q583" s="2"/>
      <c r="R583" s="2"/>
      <c r="S583" s="2"/>
      <c r="T583" s="2"/>
      <c r="U583" s="2"/>
      <c r="V583" s="2"/>
      <c r="W583" s="2"/>
      <c r="X583" s="2"/>
      <c r="Y583" s="2"/>
      <c r="Z583" s="2"/>
    </row>
    <row r="584" spans="1:26" x14ac:dyDescent="0.2">
      <c r="A584" s="283"/>
      <c r="B584" s="282"/>
      <c r="C584" s="282"/>
      <c r="D584" s="284"/>
      <c r="E584" s="286"/>
      <c r="F584" s="282"/>
      <c r="G584" s="282"/>
      <c r="H584" s="282"/>
      <c r="I584" s="282"/>
      <c r="J584" s="2"/>
      <c r="K584" s="2"/>
      <c r="L584" s="2"/>
      <c r="M584" s="2"/>
      <c r="N584" s="2"/>
      <c r="O584" s="2"/>
      <c r="P584" s="2"/>
      <c r="Q584" s="2"/>
      <c r="R584" s="2"/>
      <c r="S584" s="2"/>
      <c r="T584" s="2"/>
      <c r="U584" s="2"/>
      <c r="V584" s="2"/>
      <c r="W584" s="2"/>
      <c r="X584" s="2"/>
      <c r="Y584" s="2"/>
      <c r="Z584" s="2"/>
    </row>
    <row r="585" spans="1:26" x14ac:dyDescent="0.2">
      <c r="A585" s="283"/>
      <c r="B585" s="282"/>
      <c r="C585" s="282"/>
      <c r="D585" s="284"/>
      <c r="E585" s="286"/>
      <c r="F585" s="282"/>
      <c r="G585" s="282"/>
      <c r="H585" s="282"/>
      <c r="I585" s="282"/>
      <c r="J585" s="2"/>
      <c r="K585" s="2"/>
      <c r="L585" s="2"/>
      <c r="M585" s="2"/>
      <c r="N585" s="2"/>
      <c r="O585" s="2"/>
      <c r="P585" s="2"/>
      <c r="Q585" s="2"/>
      <c r="R585" s="2"/>
      <c r="S585" s="2"/>
      <c r="T585" s="2"/>
      <c r="U585" s="2"/>
      <c r="V585" s="2"/>
      <c r="W585" s="2"/>
      <c r="X585" s="2"/>
      <c r="Y585" s="2"/>
      <c r="Z585" s="2"/>
    </row>
    <row r="586" spans="1:26" x14ac:dyDescent="0.2">
      <c r="A586" s="283"/>
      <c r="B586" s="282"/>
      <c r="C586" s="282"/>
      <c r="D586" s="284"/>
      <c r="E586" s="286"/>
      <c r="F586" s="282"/>
      <c r="G586" s="282"/>
      <c r="H586" s="282"/>
      <c r="I586" s="282"/>
      <c r="J586" s="2"/>
      <c r="K586" s="2"/>
      <c r="L586" s="2"/>
      <c r="M586" s="2"/>
      <c r="N586" s="2"/>
      <c r="O586" s="2"/>
      <c r="P586" s="2"/>
      <c r="Q586" s="2"/>
      <c r="R586" s="2"/>
      <c r="S586" s="2"/>
      <c r="T586" s="2"/>
      <c r="U586" s="2"/>
      <c r="V586" s="2"/>
      <c r="W586" s="2"/>
      <c r="X586" s="2"/>
      <c r="Y586" s="2"/>
      <c r="Z586" s="2"/>
    </row>
    <row r="587" spans="1:26" x14ac:dyDescent="0.2">
      <c r="A587" s="283"/>
      <c r="B587" s="282"/>
      <c r="C587" s="282"/>
      <c r="D587" s="284"/>
      <c r="E587" s="286"/>
      <c r="F587" s="282"/>
      <c r="G587" s="282"/>
      <c r="H587" s="282"/>
      <c r="I587" s="282"/>
      <c r="J587" s="2"/>
      <c r="K587" s="2"/>
      <c r="L587" s="2"/>
      <c r="M587" s="2"/>
      <c r="N587" s="2"/>
      <c r="O587" s="2"/>
      <c r="P587" s="2"/>
      <c r="Q587" s="2"/>
      <c r="R587" s="2"/>
      <c r="S587" s="2"/>
      <c r="T587" s="2"/>
      <c r="U587" s="2"/>
      <c r="V587" s="2"/>
      <c r="W587" s="2"/>
      <c r="X587" s="2"/>
      <c r="Y587" s="2"/>
      <c r="Z587" s="2"/>
    </row>
    <row r="588" spans="1:26" x14ac:dyDescent="0.2">
      <c r="A588" s="283"/>
      <c r="B588" s="282"/>
      <c r="C588" s="282"/>
      <c r="D588" s="284"/>
      <c r="E588" s="286"/>
      <c r="F588" s="282"/>
      <c r="G588" s="282"/>
      <c r="H588" s="282"/>
      <c r="I588" s="282"/>
      <c r="J588" s="2"/>
      <c r="K588" s="2"/>
      <c r="L588" s="2"/>
      <c r="M588" s="2"/>
      <c r="N588" s="2"/>
      <c r="O588" s="2"/>
      <c r="P588" s="2"/>
      <c r="Q588" s="2"/>
      <c r="R588" s="2"/>
      <c r="S588" s="2"/>
      <c r="T588" s="2"/>
      <c r="U588" s="2"/>
      <c r="V588" s="2"/>
      <c r="W588" s="2"/>
      <c r="X588" s="2"/>
      <c r="Y588" s="2"/>
      <c r="Z588" s="2"/>
    </row>
    <row r="589" spans="1:26" x14ac:dyDescent="0.2">
      <c r="A589" s="283"/>
      <c r="B589" s="282"/>
      <c r="C589" s="282"/>
      <c r="D589" s="284"/>
      <c r="E589" s="286"/>
      <c r="F589" s="282"/>
      <c r="G589" s="282"/>
      <c r="H589" s="282"/>
      <c r="I589" s="282"/>
      <c r="J589" s="2"/>
      <c r="K589" s="2"/>
      <c r="L589" s="2"/>
      <c r="M589" s="2"/>
      <c r="N589" s="2"/>
      <c r="O589" s="2"/>
      <c r="P589" s="2"/>
      <c r="Q589" s="2"/>
      <c r="R589" s="2"/>
      <c r="S589" s="2"/>
      <c r="T589" s="2"/>
      <c r="U589" s="2"/>
      <c r="V589" s="2"/>
      <c r="W589" s="2"/>
      <c r="X589" s="2"/>
      <c r="Y589" s="2"/>
      <c r="Z589" s="2"/>
    </row>
    <row r="590" spans="1:26" x14ac:dyDescent="0.2">
      <c r="A590" s="283"/>
      <c r="B590" s="282"/>
      <c r="C590" s="282"/>
      <c r="D590" s="284"/>
      <c r="E590" s="286"/>
      <c r="F590" s="282"/>
      <c r="G590" s="282"/>
      <c r="H590" s="282"/>
      <c r="I590" s="282"/>
      <c r="J590" s="2"/>
      <c r="K590" s="2"/>
      <c r="L590" s="2"/>
      <c r="M590" s="2"/>
      <c r="N590" s="2"/>
      <c r="O590" s="2"/>
      <c r="P590" s="2"/>
      <c r="Q590" s="2"/>
      <c r="R590" s="2"/>
      <c r="S590" s="2"/>
      <c r="T590" s="2"/>
      <c r="U590" s="2"/>
      <c r="V590" s="2"/>
      <c r="W590" s="2"/>
      <c r="X590" s="2"/>
      <c r="Y590" s="2"/>
      <c r="Z590" s="2"/>
    </row>
    <row r="591" spans="1:26" x14ac:dyDescent="0.2">
      <c r="A591" s="283"/>
      <c r="B591" s="282"/>
      <c r="C591" s="282"/>
      <c r="D591" s="284"/>
      <c r="E591" s="286"/>
      <c r="F591" s="282"/>
      <c r="G591" s="282"/>
      <c r="H591" s="282"/>
      <c r="I591" s="282"/>
      <c r="J591" s="2"/>
      <c r="K591" s="2"/>
      <c r="L591" s="2"/>
      <c r="M591" s="2"/>
      <c r="N591" s="2"/>
      <c r="O591" s="2"/>
      <c r="P591" s="2"/>
      <c r="Q591" s="2"/>
      <c r="R591" s="2"/>
      <c r="S591" s="2"/>
      <c r="T591" s="2"/>
      <c r="U591" s="2"/>
      <c r="V591" s="2"/>
      <c r="W591" s="2"/>
      <c r="X591" s="2"/>
      <c r="Y591" s="2"/>
      <c r="Z591" s="2"/>
    </row>
    <row r="592" spans="1:26" x14ac:dyDescent="0.2">
      <c r="A592" s="283"/>
      <c r="B592" s="282"/>
      <c r="C592" s="282"/>
      <c r="D592" s="284"/>
      <c r="E592" s="286"/>
      <c r="F592" s="282"/>
      <c r="G592" s="282"/>
      <c r="H592" s="282"/>
      <c r="I592" s="282"/>
      <c r="J592" s="2"/>
      <c r="K592" s="2"/>
      <c r="L592" s="2"/>
      <c r="M592" s="2"/>
      <c r="N592" s="2"/>
      <c r="O592" s="2"/>
      <c r="P592" s="2"/>
      <c r="Q592" s="2"/>
      <c r="R592" s="2"/>
      <c r="S592" s="2"/>
      <c r="T592" s="2"/>
      <c r="U592" s="2"/>
      <c r="V592" s="2"/>
      <c r="W592" s="2"/>
      <c r="X592" s="2"/>
      <c r="Y592" s="2"/>
      <c r="Z592" s="2"/>
    </row>
    <row r="593" spans="1:26" x14ac:dyDescent="0.2">
      <c r="A593" s="283"/>
      <c r="B593" s="282"/>
      <c r="C593" s="282"/>
      <c r="D593" s="284"/>
      <c r="E593" s="286"/>
      <c r="F593" s="282"/>
      <c r="G593" s="282"/>
      <c r="H593" s="282"/>
      <c r="I593" s="282"/>
      <c r="J593" s="2"/>
      <c r="K593" s="2"/>
      <c r="L593" s="2"/>
      <c r="M593" s="2"/>
      <c r="N593" s="2"/>
      <c r="O593" s="2"/>
      <c r="P593" s="2"/>
      <c r="Q593" s="2"/>
      <c r="R593" s="2"/>
      <c r="S593" s="2"/>
      <c r="T593" s="2"/>
      <c r="U593" s="2"/>
      <c r="V593" s="2"/>
      <c r="W593" s="2"/>
      <c r="X593" s="2"/>
      <c r="Y593" s="2"/>
      <c r="Z593" s="2"/>
    </row>
    <row r="594" spans="1:26" x14ac:dyDescent="0.2">
      <c r="A594" s="283"/>
      <c r="B594" s="282"/>
      <c r="C594" s="282"/>
      <c r="D594" s="284"/>
      <c r="E594" s="286"/>
      <c r="F594" s="282"/>
      <c r="G594" s="282"/>
      <c r="H594" s="282"/>
      <c r="I594" s="282"/>
      <c r="J594" s="2"/>
      <c r="K594" s="2"/>
      <c r="L594" s="2"/>
      <c r="M594" s="2"/>
      <c r="N594" s="2"/>
      <c r="O594" s="2"/>
      <c r="P594" s="2"/>
      <c r="Q594" s="2"/>
      <c r="R594" s="2"/>
      <c r="S594" s="2"/>
      <c r="T594" s="2"/>
      <c r="U594" s="2"/>
      <c r="V594" s="2"/>
      <c r="W594" s="2"/>
      <c r="X594" s="2"/>
      <c r="Y594" s="2"/>
      <c r="Z594" s="2"/>
    </row>
    <row r="595" spans="1:26" x14ac:dyDescent="0.2">
      <c r="A595" s="283"/>
      <c r="B595" s="282"/>
      <c r="C595" s="282"/>
      <c r="D595" s="284"/>
      <c r="E595" s="286"/>
      <c r="F595" s="282"/>
      <c r="G595" s="282"/>
      <c r="H595" s="282"/>
      <c r="I595" s="282"/>
      <c r="J595" s="2"/>
      <c r="K595" s="2"/>
      <c r="L595" s="2"/>
      <c r="M595" s="2"/>
      <c r="N595" s="2"/>
      <c r="O595" s="2"/>
      <c r="P595" s="2"/>
      <c r="Q595" s="2"/>
      <c r="R595" s="2"/>
      <c r="S595" s="2"/>
      <c r="T595" s="2"/>
      <c r="U595" s="2"/>
      <c r="V595" s="2"/>
      <c r="W595" s="2"/>
      <c r="X595" s="2"/>
      <c r="Y595" s="2"/>
      <c r="Z595" s="2"/>
    </row>
    <row r="596" spans="1:26" x14ac:dyDescent="0.2">
      <c r="A596" s="283"/>
      <c r="B596" s="282"/>
      <c r="C596" s="282"/>
      <c r="D596" s="284"/>
      <c r="E596" s="286"/>
      <c r="F596" s="282"/>
      <c r="G596" s="282"/>
      <c r="H596" s="282"/>
      <c r="I596" s="282"/>
      <c r="J596" s="2"/>
      <c r="K596" s="2"/>
      <c r="L596" s="2"/>
      <c r="M596" s="2"/>
      <c r="N596" s="2"/>
      <c r="O596" s="2"/>
      <c r="P596" s="2"/>
      <c r="Q596" s="2"/>
      <c r="R596" s="2"/>
      <c r="S596" s="2"/>
      <c r="T596" s="2"/>
      <c r="U596" s="2"/>
      <c r="V596" s="2"/>
      <c r="W596" s="2"/>
      <c r="X596" s="2"/>
      <c r="Y596" s="2"/>
      <c r="Z596" s="2"/>
    </row>
    <row r="597" spans="1:26" x14ac:dyDescent="0.2">
      <c r="A597" s="283"/>
      <c r="B597" s="282"/>
      <c r="C597" s="282"/>
      <c r="D597" s="284"/>
      <c r="E597" s="286"/>
      <c r="F597" s="282"/>
      <c r="G597" s="282"/>
      <c r="H597" s="282"/>
      <c r="I597" s="282"/>
      <c r="J597" s="2"/>
      <c r="K597" s="2"/>
      <c r="L597" s="2"/>
      <c r="M597" s="2"/>
      <c r="N597" s="2"/>
      <c r="O597" s="2"/>
      <c r="P597" s="2"/>
      <c r="Q597" s="2"/>
      <c r="R597" s="2"/>
      <c r="S597" s="2"/>
      <c r="T597" s="2"/>
      <c r="U597" s="2"/>
      <c r="V597" s="2"/>
      <c r="W597" s="2"/>
      <c r="X597" s="2"/>
      <c r="Y597" s="2"/>
      <c r="Z597" s="2"/>
    </row>
    <row r="598" spans="1:26" x14ac:dyDescent="0.2">
      <c r="A598" s="283"/>
      <c r="B598" s="282"/>
      <c r="C598" s="282"/>
      <c r="D598" s="284"/>
      <c r="E598" s="286"/>
      <c r="F598" s="282"/>
      <c r="G598" s="282"/>
      <c r="H598" s="282"/>
      <c r="I598" s="282"/>
      <c r="J598" s="2"/>
      <c r="K598" s="2"/>
      <c r="L598" s="2"/>
      <c r="M598" s="2"/>
      <c r="N598" s="2"/>
      <c r="O598" s="2"/>
      <c r="P598" s="2"/>
      <c r="Q598" s="2"/>
      <c r="R598" s="2"/>
      <c r="S598" s="2"/>
      <c r="T598" s="2"/>
      <c r="U598" s="2"/>
      <c r="V598" s="2"/>
      <c r="W598" s="2"/>
      <c r="X598" s="2"/>
      <c r="Y598" s="2"/>
      <c r="Z598" s="2"/>
    </row>
    <row r="599" spans="1:26" x14ac:dyDescent="0.2">
      <c r="A599" s="283"/>
      <c r="B599" s="282"/>
      <c r="C599" s="282"/>
      <c r="D599" s="284"/>
      <c r="E599" s="286"/>
      <c r="F599" s="282"/>
      <c r="G599" s="282"/>
      <c r="H599" s="282"/>
      <c r="I599" s="282"/>
      <c r="J599" s="2"/>
      <c r="K599" s="2"/>
      <c r="L599" s="2"/>
      <c r="M599" s="2"/>
      <c r="N599" s="2"/>
      <c r="O599" s="2"/>
      <c r="P599" s="2"/>
      <c r="Q599" s="2"/>
      <c r="R599" s="2"/>
      <c r="S599" s="2"/>
      <c r="T599" s="2"/>
      <c r="U599" s="2"/>
      <c r="V599" s="2"/>
      <c r="W599" s="2"/>
      <c r="X599" s="2"/>
      <c r="Y599" s="2"/>
      <c r="Z599" s="2"/>
    </row>
    <row r="600" spans="1:26" x14ac:dyDescent="0.2">
      <c r="A600" s="283"/>
      <c r="B600" s="282"/>
      <c r="C600" s="282"/>
      <c r="D600" s="284"/>
      <c r="E600" s="286"/>
      <c r="F600" s="282"/>
      <c r="G600" s="282"/>
      <c r="H600" s="282"/>
      <c r="I600" s="282"/>
      <c r="J600" s="2"/>
      <c r="K600" s="2"/>
      <c r="L600" s="2"/>
      <c r="M600" s="2"/>
      <c r="N600" s="2"/>
      <c r="O600" s="2"/>
      <c r="P600" s="2"/>
      <c r="Q600" s="2"/>
      <c r="R600" s="2"/>
      <c r="S600" s="2"/>
      <c r="T600" s="2"/>
      <c r="U600" s="2"/>
      <c r="V600" s="2"/>
      <c r="W600" s="2"/>
      <c r="X600" s="2"/>
      <c r="Y600" s="2"/>
      <c r="Z600" s="2"/>
    </row>
    <row r="601" spans="1:26" x14ac:dyDescent="0.2">
      <c r="A601" s="283"/>
      <c r="B601" s="282"/>
      <c r="C601" s="282"/>
      <c r="D601" s="284"/>
      <c r="E601" s="286"/>
      <c r="F601" s="282"/>
      <c r="G601" s="282"/>
      <c r="H601" s="282"/>
      <c r="I601" s="282"/>
      <c r="J601" s="2"/>
      <c r="K601" s="2"/>
      <c r="L601" s="2"/>
      <c r="M601" s="2"/>
      <c r="N601" s="2"/>
      <c r="O601" s="2"/>
      <c r="P601" s="2"/>
      <c r="Q601" s="2"/>
      <c r="R601" s="2"/>
      <c r="S601" s="2"/>
      <c r="T601" s="2"/>
      <c r="U601" s="2"/>
      <c r="V601" s="2"/>
      <c r="W601" s="2"/>
      <c r="X601" s="2"/>
      <c r="Y601" s="2"/>
      <c r="Z601" s="2"/>
    </row>
    <row r="602" spans="1:26" x14ac:dyDescent="0.2">
      <c r="A602" s="283"/>
      <c r="B602" s="282"/>
      <c r="C602" s="282"/>
      <c r="D602" s="284"/>
      <c r="E602" s="286"/>
      <c r="F602" s="282"/>
      <c r="G602" s="282"/>
      <c r="H602" s="282"/>
      <c r="I602" s="282"/>
      <c r="J602" s="2"/>
      <c r="K602" s="2"/>
      <c r="L602" s="2"/>
      <c r="M602" s="2"/>
      <c r="N602" s="2"/>
      <c r="O602" s="2"/>
      <c r="P602" s="2"/>
      <c r="Q602" s="2"/>
      <c r="R602" s="2"/>
      <c r="S602" s="2"/>
      <c r="T602" s="2"/>
      <c r="U602" s="2"/>
      <c r="V602" s="2"/>
      <c r="W602" s="2"/>
      <c r="X602" s="2"/>
      <c r="Y602" s="2"/>
      <c r="Z602" s="2"/>
    </row>
    <row r="603" spans="1:26" x14ac:dyDescent="0.2">
      <c r="A603" s="283"/>
      <c r="B603" s="282"/>
      <c r="C603" s="282"/>
      <c r="D603" s="284"/>
      <c r="E603" s="286"/>
      <c r="F603" s="282"/>
      <c r="G603" s="282"/>
      <c r="H603" s="282"/>
      <c r="I603" s="282"/>
      <c r="J603" s="2"/>
      <c r="K603" s="2"/>
      <c r="L603" s="2"/>
      <c r="M603" s="2"/>
      <c r="N603" s="2"/>
      <c r="O603" s="2"/>
      <c r="P603" s="2"/>
      <c r="Q603" s="2"/>
      <c r="R603" s="2"/>
      <c r="S603" s="2"/>
      <c r="T603" s="2"/>
      <c r="U603" s="2"/>
      <c r="V603" s="2"/>
      <c r="W603" s="2"/>
      <c r="X603" s="2"/>
      <c r="Y603" s="2"/>
      <c r="Z603" s="2"/>
    </row>
    <row r="604" spans="1:26" x14ac:dyDescent="0.2">
      <c r="A604" s="283"/>
      <c r="B604" s="282"/>
      <c r="C604" s="282"/>
      <c r="D604" s="284"/>
      <c r="E604" s="286"/>
      <c r="F604" s="282"/>
      <c r="G604" s="282"/>
      <c r="H604" s="282"/>
      <c r="I604" s="282"/>
      <c r="J604" s="2"/>
      <c r="K604" s="2"/>
      <c r="L604" s="2"/>
      <c r="M604" s="2"/>
      <c r="N604" s="2"/>
      <c r="O604" s="2"/>
      <c r="P604" s="2"/>
      <c r="Q604" s="2"/>
      <c r="R604" s="2"/>
      <c r="S604" s="2"/>
      <c r="T604" s="2"/>
      <c r="U604" s="2"/>
      <c r="V604" s="2"/>
      <c r="W604" s="2"/>
      <c r="X604" s="2"/>
      <c r="Y604" s="2"/>
      <c r="Z604" s="2"/>
    </row>
    <row r="605" spans="1:26" x14ac:dyDescent="0.2">
      <c r="A605" s="283"/>
      <c r="B605" s="282"/>
      <c r="C605" s="282"/>
      <c r="D605" s="284"/>
      <c r="E605" s="286"/>
      <c r="F605" s="282"/>
      <c r="G605" s="282"/>
      <c r="H605" s="282"/>
      <c r="I605" s="282"/>
      <c r="J605" s="2"/>
      <c r="K605" s="2"/>
      <c r="L605" s="2"/>
      <c r="M605" s="2"/>
      <c r="N605" s="2"/>
      <c r="O605" s="2"/>
      <c r="P605" s="2"/>
      <c r="Q605" s="2"/>
      <c r="R605" s="2"/>
      <c r="S605" s="2"/>
      <c r="T605" s="2"/>
      <c r="U605" s="2"/>
      <c r="V605" s="2"/>
      <c r="W605" s="2"/>
      <c r="X605" s="2"/>
      <c r="Y605" s="2"/>
      <c r="Z605" s="2"/>
    </row>
    <row r="606" spans="1:26" x14ac:dyDescent="0.2">
      <c r="A606" s="283"/>
      <c r="B606" s="282"/>
      <c r="C606" s="282"/>
      <c r="D606" s="284"/>
      <c r="E606" s="286"/>
      <c r="F606" s="282"/>
      <c r="G606" s="282"/>
      <c r="H606" s="282"/>
      <c r="I606" s="282"/>
      <c r="J606" s="2"/>
      <c r="K606" s="2"/>
      <c r="L606" s="2"/>
      <c r="M606" s="2"/>
      <c r="N606" s="2"/>
      <c r="O606" s="2"/>
      <c r="P606" s="2"/>
      <c r="Q606" s="2"/>
      <c r="R606" s="2"/>
      <c r="S606" s="2"/>
      <c r="T606" s="2"/>
      <c r="U606" s="2"/>
      <c r="V606" s="2"/>
      <c r="W606" s="2"/>
      <c r="X606" s="2"/>
      <c r="Y606" s="2"/>
      <c r="Z606" s="2"/>
    </row>
    <row r="607" spans="1:26" x14ac:dyDescent="0.2">
      <c r="A607" s="283"/>
      <c r="B607" s="282"/>
      <c r="C607" s="282"/>
      <c r="D607" s="284"/>
      <c r="E607" s="286"/>
      <c r="F607" s="282"/>
      <c r="G607" s="282"/>
      <c r="H607" s="282"/>
      <c r="I607" s="282"/>
      <c r="J607" s="2"/>
      <c r="K607" s="2"/>
      <c r="L607" s="2"/>
      <c r="M607" s="2"/>
      <c r="N607" s="2"/>
      <c r="O607" s="2"/>
      <c r="P607" s="2"/>
      <c r="Q607" s="2"/>
      <c r="R607" s="2"/>
      <c r="S607" s="2"/>
      <c r="T607" s="2"/>
      <c r="U607" s="2"/>
      <c r="V607" s="2"/>
      <c r="W607" s="2"/>
      <c r="X607" s="2"/>
      <c r="Y607" s="2"/>
      <c r="Z607" s="2"/>
    </row>
    <row r="608" spans="1:26" x14ac:dyDescent="0.2">
      <c r="A608" s="283"/>
      <c r="B608" s="282"/>
      <c r="C608" s="282"/>
      <c r="D608" s="284"/>
      <c r="E608" s="286"/>
      <c r="F608" s="282"/>
      <c r="G608" s="282"/>
      <c r="H608" s="282"/>
      <c r="I608" s="282"/>
      <c r="J608" s="2"/>
      <c r="K608" s="2"/>
      <c r="L608" s="2"/>
      <c r="M608" s="2"/>
      <c r="N608" s="2"/>
      <c r="O608" s="2"/>
      <c r="P608" s="2"/>
      <c r="Q608" s="2"/>
      <c r="R608" s="2"/>
      <c r="S608" s="2"/>
      <c r="T608" s="2"/>
      <c r="U608" s="2"/>
      <c r="V608" s="2"/>
      <c r="W608" s="2"/>
      <c r="X608" s="2"/>
      <c r="Y608" s="2"/>
      <c r="Z608" s="2"/>
    </row>
    <row r="609" spans="1:26" x14ac:dyDescent="0.2">
      <c r="A609" s="283"/>
      <c r="B609" s="282"/>
      <c r="C609" s="282"/>
      <c r="D609" s="284"/>
      <c r="E609" s="286"/>
      <c r="F609" s="282"/>
      <c r="G609" s="282"/>
      <c r="H609" s="282"/>
      <c r="I609" s="282"/>
      <c r="J609" s="2"/>
      <c r="K609" s="2"/>
      <c r="L609" s="2"/>
      <c r="M609" s="2"/>
      <c r="N609" s="2"/>
      <c r="O609" s="2"/>
      <c r="P609" s="2"/>
      <c r="Q609" s="2"/>
      <c r="R609" s="2"/>
      <c r="S609" s="2"/>
      <c r="T609" s="2"/>
      <c r="U609" s="2"/>
      <c r="V609" s="2"/>
      <c r="W609" s="2"/>
      <c r="X609" s="2"/>
      <c r="Y609" s="2"/>
      <c r="Z609" s="2"/>
    </row>
    <row r="610" spans="1:26" x14ac:dyDescent="0.2">
      <c r="A610" s="283"/>
      <c r="B610" s="282"/>
      <c r="C610" s="282"/>
      <c r="D610" s="284"/>
      <c r="E610" s="286"/>
      <c r="F610" s="282"/>
      <c r="G610" s="282"/>
      <c r="H610" s="282"/>
      <c r="I610" s="282"/>
      <c r="J610" s="2"/>
      <c r="K610" s="2"/>
      <c r="L610" s="2"/>
      <c r="M610" s="2"/>
      <c r="N610" s="2"/>
      <c r="O610" s="2"/>
      <c r="P610" s="2"/>
      <c r="Q610" s="2"/>
      <c r="R610" s="2"/>
      <c r="S610" s="2"/>
      <c r="T610" s="2"/>
      <c r="U610" s="2"/>
      <c r="V610" s="2"/>
      <c r="W610" s="2"/>
      <c r="X610" s="2"/>
      <c r="Y610" s="2"/>
      <c r="Z610" s="2"/>
    </row>
    <row r="611" spans="1:26" x14ac:dyDescent="0.2">
      <c r="A611" s="283"/>
      <c r="B611" s="282"/>
      <c r="C611" s="282"/>
      <c r="D611" s="284"/>
      <c r="E611" s="286"/>
      <c r="F611" s="282"/>
      <c r="G611" s="282"/>
      <c r="H611" s="282"/>
      <c r="I611" s="282"/>
      <c r="J611" s="2"/>
      <c r="K611" s="2"/>
      <c r="L611" s="2"/>
      <c r="M611" s="2"/>
      <c r="N611" s="2"/>
      <c r="O611" s="2"/>
      <c r="P611" s="2"/>
      <c r="Q611" s="2"/>
      <c r="R611" s="2"/>
      <c r="S611" s="2"/>
      <c r="T611" s="2"/>
      <c r="U611" s="2"/>
      <c r="V611" s="2"/>
      <c r="W611" s="2"/>
      <c r="X611" s="2"/>
      <c r="Y611" s="2"/>
      <c r="Z611" s="2"/>
    </row>
    <row r="612" spans="1:26" x14ac:dyDescent="0.2">
      <c r="A612" s="283"/>
      <c r="B612" s="282"/>
      <c r="C612" s="282"/>
      <c r="D612" s="284"/>
      <c r="E612" s="286"/>
      <c r="F612" s="282"/>
      <c r="G612" s="282"/>
      <c r="H612" s="282"/>
      <c r="I612" s="282"/>
      <c r="J612" s="2"/>
      <c r="K612" s="2"/>
      <c r="L612" s="2"/>
      <c r="M612" s="2"/>
      <c r="N612" s="2"/>
      <c r="O612" s="2"/>
      <c r="P612" s="2"/>
      <c r="Q612" s="2"/>
      <c r="R612" s="2"/>
      <c r="S612" s="2"/>
      <c r="T612" s="2"/>
      <c r="U612" s="2"/>
      <c r="V612" s="2"/>
      <c r="W612" s="2"/>
      <c r="X612" s="2"/>
      <c r="Y612" s="2"/>
      <c r="Z612" s="2"/>
    </row>
    <row r="613" spans="1:26" x14ac:dyDescent="0.2">
      <c r="A613" s="283"/>
      <c r="B613" s="282"/>
      <c r="C613" s="282"/>
      <c r="D613" s="284"/>
      <c r="E613" s="286"/>
      <c r="F613" s="282"/>
      <c r="G613" s="282"/>
      <c r="H613" s="282"/>
      <c r="I613" s="282"/>
      <c r="J613" s="2"/>
      <c r="K613" s="2"/>
      <c r="L613" s="2"/>
      <c r="M613" s="2"/>
      <c r="N613" s="2"/>
      <c r="O613" s="2"/>
      <c r="P613" s="2"/>
      <c r="Q613" s="2"/>
      <c r="R613" s="2"/>
      <c r="S613" s="2"/>
      <c r="T613" s="2"/>
      <c r="U613" s="2"/>
      <c r="V613" s="2"/>
      <c r="W613" s="2"/>
      <c r="X613" s="2"/>
      <c r="Y613" s="2"/>
      <c r="Z613" s="2"/>
    </row>
    <row r="614" spans="1:26" x14ac:dyDescent="0.2">
      <c r="A614" s="283"/>
      <c r="B614" s="282"/>
      <c r="C614" s="282"/>
      <c r="D614" s="284"/>
      <c r="E614" s="286"/>
      <c r="F614" s="282"/>
      <c r="G614" s="282"/>
      <c r="H614" s="282"/>
      <c r="I614" s="282"/>
      <c r="J614" s="2"/>
      <c r="K614" s="2"/>
      <c r="L614" s="2"/>
      <c r="M614" s="2"/>
      <c r="N614" s="2"/>
      <c r="O614" s="2"/>
      <c r="P614" s="2"/>
      <c r="Q614" s="2"/>
      <c r="R614" s="2"/>
      <c r="S614" s="2"/>
      <c r="T614" s="2"/>
      <c r="U614" s="2"/>
      <c r="V614" s="2"/>
      <c r="W614" s="2"/>
      <c r="X614" s="2"/>
      <c r="Y614" s="2"/>
      <c r="Z614" s="2"/>
    </row>
    <row r="615" spans="1:26" x14ac:dyDescent="0.2">
      <c r="A615" s="283"/>
      <c r="B615" s="282"/>
      <c r="C615" s="282"/>
      <c r="D615" s="284"/>
      <c r="E615" s="286"/>
      <c r="F615" s="282"/>
      <c r="G615" s="282"/>
      <c r="H615" s="282"/>
      <c r="I615" s="282"/>
      <c r="J615" s="2"/>
      <c r="K615" s="2"/>
      <c r="L615" s="2"/>
      <c r="M615" s="2"/>
      <c r="N615" s="2"/>
      <c r="O615" s="2"/>
      <c r="P615" s="2"/>
      <c r="Q615" s="2"/>
      <c r="R615" s="2"/>
      <c r="S615" s="2"/>
      <c r="T615" s="2"/>
      <c r="U615" s="2"/>
      <c r="V615" s="2"/>
      <c r="W615" s="2"/>
      <c r="X615" s="2"/>
      <c r="Y615" s="2"/>
      <c r="Z615" s="2"/>
    </row>
    <row r="616" spans="1:26" x14ac:dyDescent="0.2">
      <c r="A616" s="283"/>
      <c r="B616" s="282"/>
      <c r="C616" s="282"/>
      <c r="D616" s="284"/>
      <c r="E616" s="286"/>
      <c r="F616" s="282"/>
      <c r="G616" s="282"/>
      <c r="H616" s="282"/>
      <c r="I616" s="282"/>
      <c r="J616" s="2"/>
      <c r="K616" s="2"/>
      <c r="L616" s="2"/>
      <c r="M616" s="2"/>
      <c r="N616" s="2"/>
      <c r="O616" s="2"/>
      <c r="P616" s="2"/>
      <c r="Q616" s="2"/>
      <c r="R616" s="2"/>
      <c r="S616" s="2"/>
      <c r="T616" s="2"/>
      <c r="U616" s="2"/>
      <c r="V616" s="2"/>
      <c r="W616" s="2"/>
      <c r="X616" s="2"/>
      <c r="Y616" s="2"/>
      <c r="Z616" s="2"/>
    </row>
    <row r="617" spans="1:26" x14ac:dyDescent="0.2">
      <c r="A617" s="283"/>
      <c r="B617" s="282"/>
      <c r="C617" s="282"/>
      <c r="D617" s="284"/>
      <c r="E617" s="286"/>
      <c r="F617" s="282"/>
      <c r="G617" s="282"/>
      <c r="H617" s="282"/>
      <c r="I617" s="282"/>
      <c r="J617" s="2"/>
      <c r="K617" s="2"/>
      <c r="L617" s="2"/>
      <c r="M617" s="2"/>
      <c r="N617" s="2"/>
      <c r="O617" s="2"/>
      <c r="P617" s="2"/>
      <c r="Q617" s="2"/>
      <c r="R617" s="2"/>
      <c r="S617" s="2"/>
      <c r="T617" s="2"/>
      <c r="U617" s="2"/>
      <c r="V617" s="2"/>
      <c r="W617" s="2"/>
      <c r="X617" s="2"/>
      <c r="Y617" s="2"/>
      <c r="Z617" s="2"/>
    </row>
    <row r="618" spans="1:26" x14ac:dyDescent="0.2">
      <c r="A618" s="283"/>
      <c r="B618" s="282"/>
      <c r="C618" s="282"/>
      <c r="D618" s="284"/>
      <c r="E618" s="286"/>
      <c r="F618" s="282"/>
      <c r="G618" s="282"/>
      <c r="H618" s="282"/>
      <c r="I618" s="282"/>
      <c r="J618" s="2"/>
      <c r="K618" s="2"/>
      <c r="L618" s="2"/>
      <c r="M618" s="2"/>
      <c r="N618" s="2"/>
      <c r="O618" s="2"/>
      <c r="P618" s="2"/>
      <c r="Q618" s="2"/>
      <c r="R618" s="2"/>
      <c r="S618" s="2"/>
      <c r="T618" s="2"/>
      <c r="U618" s="2"/>
      <c r="V618" s="2"/>
      <c r="W618" s="2"/>
      <c r="X618" s="2"/>
      <c r="Y618" s="2"/>
      <c r="Z618" s="2"/>
    </row>
    <row r="619" spans="1:26" x14ac:dyDescent="0.2">
      <c r="A619" s="283"/>
      <c r="B619" s="282"/>
      <c r="C619" s="282"/>
      <c r="D619" s="284"/>
      <c r="E619" s="286"/>
      <c r="F619" s="282"/>
      <c r="G619" s="282"/>
      <c r="H619" s="282"/>
      <c r="I619" s="282"/>
      <c r="J619" s="2"/>
      <c r="K619" s="2"/>
      <c r="L619" s="2"/>
      <c r="M619" s="2"/>
      <c r="N619" s="2"/>
      <c r="O619" s="2"/>
      <c r="P619" s="2"/>
      <c r="Q619" s="2"/>
      <c r="R619" s="2"/>
      <c r="S619" s="2"/>
      <c r="T619" s="2"/>
      <c r="U619" s="2"/>
      <c r="V619" s="2"/>
      <c r="W619" s="2"/>
      <c r="X619" s="2"/>
      <c r="Y619" s="2"/>
      <c r="Z619" s="2"/>
    </row>
    <row r="620" spans="1:26" x14ac:dyDescent="0.2">
      <c r="A620" s="283"/>
      <c r="B620" s="282"/>
      <c r="C620" s="282"/>
      <c r="D620" s="284"/>
      <c r="E620" s="286"/>
      <c r="F620" s="282"/>
      <c r="G620" s="282"/>
      <c r="H620" s="282"/>
      <c r="I620" s="282"/>
      <c r="J620" s="2"/>
      <c r="K620" s="2"/>
      <c r="L620" s="2"/>
      <c r="M620" s="2"/>
      <c r="N620" s="2"/>
      <c r="O620" s="2"/>
      <c r="P620" s="2"/>
      <c r="Q620" s="2"/>
      <c r="R620" s="2"/>
      <c r="S620" s="2"/>
      <c r="T620" s="2"/>
      <c r="U620" s="2"/>
      <c r="V620" s="2"/>
      <c r="W620" s="2"/>
      <c r="X620" s="2"/>
      <c r="Y620" s="2"/>
      <c r="Z620" s="2"/>
    </row>
    <row r="621" spans="1:26" x14ac:dyDescent="0.2">
      <c r="A621" s="283"/>
      <c r="B621" s="282"/>
      <c r="C621" s="282"/>
      <c r="D621" s="284"/>
      <c r="E621" s="286"/>
      <c r="F621" s="282"/>
      <c r="G621" s="282"/>
      <c r="H621" s="282"/>
      <c r="I621" s="282"/>
      <c r="J621" s="2"/>
      <c r="K621" s="2"/>
      <c r="L621" s="2"/>
      <c r="M621" s="2"/>
      <c r="N621" s="2"/>
      <c r="O621" s="2"/>
      <c r="P621" s="2"/>
      <c r="Q621" s="2"/>
      <c r="R621" s="2"/>
      <c r="S621" s="2"/>
      <c r="T621" s="2"/>
      <c r="U621" s="2"/>
      <c r="V621" s="2"/>
      <c r="W621" s="2"/>
      <c r="X621" s="2"/>
      <c r="Y621" s="2"/>
      <c r="Z621" s="2"/>
    </row>
    <row r="622" spans="1:26" x14ac:dyDescent="0.2">
      <c r="A622" s="283"/>
      <c r="B622" s="282"/>
      <c r="C622" s="282"/>
      <c r="D622" s="284"/>
      <c r="E622" s="286"/>
      <c r="F622" s="282"/>
      <c r="G622" s="282"/>
      <c r="H622" s="282"/>
      <c r="I622" s="282"/>
      <c r="J622" s="2"/>
      <c r="K622" s="2"/>
      <c r="L622" s="2"/>
      <c r="M622" s="2"/>
      <c r="N622" s="2"/>
      <c r="O622" s="2"/>
      <c r="P622" s="2"/>
      <c r="Q622" s="2"/>
      <c r="R622" s="2"/>
      <c r="S622" s="2"/>
      <c r="T622" s="2"/>
      <c r="U622" s="2"/>
      <c r="V622" s="2"/>
      <c r="W622" s="2"/>
      <c r="X622" s="2"/>
      <c r="Y622" s="2"/>
      <c r="Z622" s="2"/>
    </row>
    <row r="623" spans="1:26" x14ac:dyDescent="0.2">
      <c r="A623" s="283"/>
      <c r="B623" s="282"/>
      <c r="C623" s="282"/>
      <c r="D623" s="284"/>
      <c r="E623" s="286"/>
      <c r="F623" s="282"/>
      <c r="G623" s="282"/>
      <c r="H623" s="282"/>
      <c r="I623" s="282"/>
      <c r="J623" s="2"/>
      <c r="K623" s="2"/>
      <c r="L623" s="2"/>
      <c r="M623" s="2"/>
      <c r="N623" s="2"/>
      <c r="O623" s="2"/>
      <c r="P623" s="2"/>
      <c r="Q623" s="2"/>
      <c r="R623" s="2"/>
      <c r="S623" s="2"/>
      <c r="T623" s="2"/>
      <c r="U623" s="2"/>
      <c r="V623" s="2"/>
      <c r="W623" s="2"/>
      <c r="X623" s="2"/>
      <c r="Y623" s="2"/>
      <c r="Z623" s="2"/>
    </row>
    <row r="624" spans="1:26" x14ac:dyDescent="0.2">
      <c r="A624" s="283"/>
      <c r="B624" s="282"/>
      <c r="C624" s="282"/>
      <c r="D624" s="284"/>
      <c r="E624" s="286"/>
      <c r="F624" s="282"/>
      <c r="G624" s="282"/>
      <c r="H624" s="282"/>
      <c r="I624" s="282"/>
      <c r="J624" s="2"/>
      <c r="K624" s="2"/>
      <c r="L624" s="2"/>
      <c r="M624" s="2"/>
      <c r="N624" s="2"/>
      <c r="O624" s="2"/>
      <c r="P624" s="2"/>
      <c r="Q624" s="2"/>
      <c r="R624" s="2"/>
      <c r="S624" s="2"/>
      <c r="T624" s="2"/>
      <c r="U624" s="2"/>
      <c r="V624" s="2"/>
      <c r="W624" s="2"/>
      <c r="X624" s="2"/>
      <c r="Y624" s="2"/>
      <c r="Z624" s="2"/>
    </row>
    <row r="625" spans="1:26" x14ac:dyDescent="0.2">
      <c r="A625" s="283"/>
      <c r="B625" s="282"/>
      <c r="C625" s="282"/>
      <c r="D625" s="284"/>
      <c r="E625" s="286"/>
      <c r="F625" s="282"/>
      <c r="G625" s="282"/>
      <c r="H625" s="282"/>
      <c r="I625" s="282"/>
      <c r="J625" s="2"/>
      <c r="K625" s="2"/>
      <c r="L625" s="2"/>
      <c r="M625" s="2"/>
      <c r="N625" s="2"/>
      <c r="O625" s="2"/>
      <c r="P625" s="2"/>
      <c r="Q625" s="2"/>
      <c r="R625" s="2"/>
      <c r="S625" s="2"/>
      <c r="T625" s="2"/>
      <c r="U625" s="2"/>
      <c r="V625" s="2"/>
      <c r="W625" s="2"/>
      <c r="X625" s="2"/>
      <c r="Y625" s="2"/>
      <c r="Z625" s="2"/>
    </row>
    <row r="626" spans="1:26" x14ac:dyDescent="0.2">
      <c r="A626" s="283"/>
      <c r="B626" s="282"/>
      <c r="C626" s="282"/>
      <c r="D626" s="284"/>
      <c r="E626" s="286"/>
      <c r="F626" s="282"/>
      <c r="G626" s="282"/>
      <c r="H626" s="282"/>
      <c r="I626" s="282"/>
      <c r="J626" s="2"/>
      <c r="K626" s="2"/>
      <c r="L626" s="2"/>
      <c r="M626" s="2"/>
      <c r="N626" s="2"/>
      <c r="O626" s="2"/>
      <c r="P626" s="2"/>
      <c r="Q626" s="2"/>
      <c r="R626" s="2"/>
      <c r="S626" s="2"/>
      <c r="T626" s="2"/>
      <c r="U626" s="2"/>
      <c r="V626" s="2"/>
      <c r="W626" s="2"/>
      <c r="X626" s="2"/>
      <c r="Y626" s="2"/>
      <c r="Z626" s="2"/>
    </row>
    <row r="627" spans="1:26" x14ac:dyDescent="0.2">
      <c r="A627" s="283"/>
      <c r="B627" s="282"/>
      <c r="C627" s="282"/>
      <c r="D627" s="284"/>
      <c r="E627" s="286"/>
      <c r="F627" s="282"/>
      <c r="G627" s="282"/>
      <c r="H627" s="282"/>
      <c r="I627" s="282"/>
      <c r="J627" s="2"/>
      <c r="K627" s="2"/>
      <c r="L627" s="2"/>
      <c r="M627" s="2"/>
      <c r="N627" s="2"/>
      <c r="O627" s="2"/>
      <c r="P627" s="2"/>
      <c r="Q627" s="2"/>
      <c r="R627" s="2"/>
      <c r="S627" s="2"/>
      <c r="T627" s="2"/>
      <c r="U627" s="2"/>
      <c r="V627" s="2"/>
      <c r="W627" s="2"/>
      <c r="X627" s="2"/>
      <c r="Y627" s="2"/>
      <c r="Z627" s="2"/>
    </row>
    <row r="628" spans="1:26" x14ac:dyDescent="0.2">
      <c r="A628" s="283"/>
      <c r="B628" s="282"/>
      <c r="C628" s="282"/>
      <c r="D628" s="284"/>
      <c r="E628" s="286"/>
      <c r="F628" s="282"/>
      <c r="G628" s="282"/>
      <c r="H628" s="282"/>
      <c r="I628" s="282"/>
      <c r="J628" s="2"/>
      <c r="K628" s="2"/>
      <c r="L628" s="2"/>
      <c r="M628" s="2"/>
      <c r="N628" s="2"/>
      <c r="O628" s="2"/>
      <c r="P628" s="2"/>
      <c r="Q628" s="2"/>
      <c r="R628" s="2"/>
      <c r="S628" s="2"/>
      <c r="T628" s="2"/>
      <c r="U628" s="2"/>
      <c r="V628" s="2"/>
      <c r="W628" s="2"/>
      <c r="X628" s="2"/>
      <c r="Y628" s="2"/>
      <c r="Z628" s="2"/>
    </row>
    <row r="629" spans="1:26" x14ac:dyDescent="0.2">
      <c r="A629" s="283"/>
      <c r="B629" s="282"/>
      <c r="C629" s="282"/>
      <c r="D629" s="284"/>
      <c r="E629" s="286"/>
      <c r="F629" s="282"/>
      <c r="G629" s="282"/>
      <c r="H629" s="282"/>
      <c r="I629" s="282"/>
      <c r="J629" s="2"/>
      <c r="K629" s="2"/>
      <c r="L629" s="2"/>
      <c r="M629" s="2"/>
      <c r="N629" s="2"/>
      <c r="O629" s="2"/>
      <c r="P629" s="2"/>
      <c r="Q629" s="2"/>
      <c r="R629" s="2"/>
      <c r="S629" s="2"/>
      <c r="T629" s="2"/>
      <c r="U629" s="2"/>
      <c r="V629" s="2"/>
      <c r="W629" s="2"/>
      <c r="X629" s="2"/>
      <c r="Y629" s="2"/>
      <c r="Z629" s="2"/>
    </row>
    <row r="630" spans="1:26" x14ac:dyDescent="0.2">
      <c r="A630" s="283"/>
      <c r="B630" s="282"/>
      <c r="C630" s="282"/>
      <c r="D630" s="284"/>
      <c r="E630" s="286"/>
      <c r="F630" s="282"/>
      <c r="G630" s="282"/>
      <c r="H630" s="282"/>
      <c r="I630" s="282"/>
      <c r="J630" s="2"/>
      <c r="K630" s="2"/>
      <c r="L630" s="2"/>
      <c r="M630" s="2"/>
      <c r="N630" s="2"/>
      <c r="O630" s="2"/>
      <c r="P630" s="2"/>
      <c r="Q630" s="2"/>
      <c r="R630" s="2"/>
      <c r="S630" s="2"/>
      <c r="T630" s="2"/>
      <c r="U630" s="2"/>
      <c r="V630" s="2"/>
      <c r="W630" s="2"/>
      <c r="X630" s="2"/>
      <c r="Y630" s="2"/>
      <c r="Z630" s="2"/>
    </row>
    <row r="631" spans="1:26" x14ac:dyDescent="0.2">
      <c r="A631" s="283"/>
      <c r="B631" s="282"/>
      <c r="C631" s="282"/>
      <c r="D631" s="284"/>
      <c r="E631" s="286"/>
      <c r="F631" s="282"/>
      <c r="G631" s="282"/>
      <c r="H631" s="282"/>
      <c r="I631" s="282"/>
      <c r="J631" s="2"/>
      <c r="K631" s="2"/>
      <c r="L631" s="2"/>
      <c r="M631" s="2"/>
      <c r="N631" s="2"/>
      <c r="O631" s="2"/>
      <c r="P631" s="2"/>
      <c r="Q631" s="2"/>
      <c r="R631" s="2"/>
      <c r="S631" s="2"/>
      <c r="T631" s="2"/>
      <c r="U631" s="2"/>
      <c r="V631" s="2"/>
      <c r="W631" s="2"/>
      <c r="X631" s="2"/>
      <c r="Y631" s="2"/>
      <c r="Z631" s="2"/>
    </row>
    <row r="632" spans="1:26" x14ac:dyDescent="0.2">
      <c r="A632" s="283"/>
      <c r="B632" s="282"/>
      <c r="C632" s="282"/>
      <c r="D632" s="284"/>
      <c r="E632" s="286"/>
      <c r="F632" s="282"/>
      <c r="G632" s="282"/>
      <c r="H632" s="282"/>
      <c r="I632" s="282"/>
      <c r="J632" s="2"/>
      <c r="K632" s="2"/>
      <c r="L632" s="2"/>
      <c r="M632" s="2"/>
      <c r="N632" s="2"/>
      <c r="O632" s="2"/>
      <c r="P632" s="2"/>
      <c r="Q632" s="2"/>
      <c r="R632" s="2"/>
      <c r="S632" s="2"/>
      <c r="T632" s="2"/>
      <c r="U632" s="2"/>
      <c r="V632" s="2"/>
      <c r="W632" s="2"/>
      <c r="X632" s="2"/>
      <c r="Y632" s="2"/>
      <c r="Z632" s="2"/>
    </row>
    <row r="633" spans="1:26" x14ac:dyDescent="0.2">
      <c r="A633" s="283"/>
      <c r="B633" s="282"/>
      <c r="C633" s="282"/>
      <c r="D633" s="284"/>
      <c r="E633" s="286"/>
      <c r="F633" s="282"/>
      <c r="G633" s="282"/>
      <c r="H633" s="282"/>
      <c r="I633" s="282"/>
      <c r="J633" s="2"/>
      <c r="K633" s="2"/>
      <c r="L633" s="2"/>
      <c r="M633" s="2"/>
      <c r="N633" s="2"/>
      <c r="O633" s="2"/>
      <c r="P633" s="2"/>
      <c r="Q633" s="2"/>
      <c r="R633" s="2"/>
      <c r="S633" s="2"/>
      <c r="T633" s="2"/>
      <c r="U633" s="2"/>
      <c r="V633" s="2"/>
      <c r="W633" s="2"/>
      <c r="X633" s="2"/>
      <c r="Y633" s="2"/>
      <c r="Z633" s="2"/>
    </row>
    <row r="634" spans="1:26" x14ac:dyDescent="0.2">
      <c r="A634" s="283"/>
      <c r="B634" s="282"/>
      <c r="C634" s="282"/>
      <c r="D634" s="284"/>
      <c r="E634" s="286"/>
      <c r="F634" s="282"/>
      <c r="G634" s="282"/>
      <c r="H634" s="282"/>
      <c r="I634" s="282"/>
      <c r="J634" s="2"/>
      <c r="K634" s="2"/>
      <c r="L634" s="2"/>
      <c r="M634" s="2"/>
      <c r="N634" s="2"/>
      <c r="O634" s="2"/>
      <c r="P634" s="2"/>
      <c r="Q634" s="2"/>
      <c r="R634" s="2"/>
      <c r="S634" s="2"/>
      <c r="T634" s="2"/>
      <c r="U634" s="2"/>
      <c r="V634" s="2"/>
      <c r="W634" s="2"/>
      <c r="X634" s="2"/>
      <c r="Y634" s="2"/>
      <c r="Z634" s="2"/>
    </row>
    <row r="635" spans="1:26" x14ac:dyDescent="0.2">
      <c r="A635" s="283"/>
      <c r="B635" s="282"/>
      <c r="C635" s="282"/>
      <c r="D635" s="284"/>
      <c r="E635" s="286"/>
      <c r="F635" s="282"/>
      <c r="G635" s="282"/>
      <c r="H635" s="282"/>
      <c r="I635" s="282"/>
      <c r="J635" s="2"/>
      <c r="K635" s="2"/>
      <c r="L635" s="2"/>
      <c r="M635" s="2"/>
      <c r="N635" s="2"/>
      <c r="O635" s="2"/>
      <c r="P635" s="2"/>
      <c r="Q635" s="2"/>
      <c r="R635" s="2"/>
      <c r="S635" s="2"/>
      <c r="T635" s="2"/>
      <c r="U635" s="2"/>
      <c r="V635" s="2"/>
      <c r="W635" s="2"/>
      <c r="X635" s="2"/>
      <c r="Y635" s="2"/>
      <c r="Z635" s="2"/>
    </row>
    <row r="636" spans="1:26" x14ac:dyDescent="0.2">
      <c r="A636" s="283"/>
      <c r="B636" s="282"/>
      <c r="C636" s="282"/>
      <c r="D636" s="284"/>
      <c r="E636" s="286"/>
      <c r="F636" s="282"/>
      <c r="G636" s="282"/>
      <c r="H636" s="282"/>
      <c r="I636" s="282"/>
      <c r="J636" s="2"/>
      <c r="K636" s="2"/>
      <c r="L636" s="2"/>
      <c r="M636" s="2"/>
      <c r="N636" s="2"/>
      <c r="O636" s="2"/>
      <c r="P636" s="2"/>
      <c r="Q636" s="2"/>
      <c r="R636" s="2"/>
      <c r="S636" s="2"/>
      <c r="T636" s="2"/>
      <c r="U636" s="2"/>
      <c r="V636" s="2"/>
      <c r="W636" s="2"/>
      <c r="X636" s="2"/>
      <c r="Y636" s="2"/>
      <c r="Z636" s="2"/>
    </row>
    <row r="637" spans="1:26" x14ac:dyDescent="0.2">
      <c r="A637" s="283"/>
      <c r="B637" s="282"/>
      <c r="C637" s="282"/>
      <c r="D637" s="284"/>
      <c r="E637" s="286"/>
      <c r="F637" s="282"/>
      <c r="G637" s="282"/>
      <c r="H637" s="282"/>
      <c r="I637" s="282"/>
      <c r="J637" s="2"/>
      <c r="K637" s="2"/>
      <c r="L637" s="2"/>
      <c r="M637" s="2"/>
      <c r="N637" s="2"/>
      <c r="O637" s="2"/>
      <c r="P637" s="2"/>
      <c r="Q637" s="2"/>
      <c r="R637" s="2"/>
      <c r="S637" s="2"/>
      <c r="T637" s="2"/>
      <c r="U637" s="2"/>
      <c r="V637" s="2"/>
      <c r="W637" s="2"/>
      <c r="X637" s="2"/>
      <c r="Y637" s="2"/>
      <c r="Z637" s="2"/>
    </row>
    <row r="638" spans="1:26" x14ac:dyDescent="0.2">
      <c r="A638" s="283"/>
      <c r="B638" s="282"/>
      <c r="C638" s="282"/>
      <c r="D638" s="284"/>
      <c r="E638" s="286"/>
      <c r="F638" s="282"/>
      <c r="G638" s="282"/>
      <c r="H638" s="282"/>
      <c r="I638" s="282"/>
      <c r="J638" s="2"/>
      <c r="K638" s="2"/>
      <c r="L638" s="2"/>
      <c r="M638" s="2"/>
      <c r="N638" s="2"/>
      <c r="O638" s="2"/>
      <c r="P638" s="2"/>
      <c r="Q638" s="2"/>
      <c r="R638" s="2"/>
      <c r="S638" s="2"/>
      <c r="T638" s="2"/>
      <c r="U638" s="2"/>
      <c r="V638" s="2"/>
      <c r="W638" s="2"/>
      <c r="X638" s="2"/>
      <c r="Y638" s="2"/>
      <c r="Z638" s="2"/>
    </row>
    <row r="639" spans="1:26" x14ac:dyDescent="0.2">
      <c r="A639" s="283"/>
      <c r="B639" s="282"/>
      <c r="C639" s="282"/>
      <c r="D639" s="284"/>
      <c r="E639" s="286"/>
      <c r="F639" s="282"/>
      <c r="G639" s="282"/>
      <c r="H639" s="282"/>
      <c r="I639" s="282"/>
      <c r="J639" s="2"/>
      <c r="K639" s="2"/>
      <c r="L639" s="2"/>
      <c r="M639" s="2"/>
      <c r="N639" s="2"/>
      <c r="O639" s="2"/>
      <c r="P639" s="2"/>
      <c r="Q639" s="2"/>
      <c r="R639" s="2"/>
      <c r="S639" s="2"/>
      <c r="T639" s="2"/>
      <c r="U639" s="2"/>
      <c r="V639" s="2"/>
      <c r="W639" s="2"/>
      <c r="X639" s="2"/>
      <c r="Y639" s="2"/>
      <c r="Z639" s="2"/>
    </row>
    <row r="640" spans="1:26" x14ac:dyDescent="0.2">
      <c r="A640" s="283"/>
      <c r="B640" s="282"/>
      <c r="C640" s="282"/>
      <c r="D640" s="284"/>
      <c r="E640" s="286"/>
      <c r="F640" s="282"/>
      <c r="G640" s="282"/>
      <c r="H640" s="282"/>
      <c r="I640" s="282"/>
      <c r="J640" s="2"/>
      <c r="K640" s="2"/>
      <c r="L640" s="2"/>
      <c r="M640" s="2"/>
      <c r="N640" s="2"/>
      <c r="O640" s="2"/>
      <c r="P640" s="2"/>
      <c r="Q640" s="2"/>
      <c r="R640" s="2"/>
      <c r="S640" s="2"/>
      <c r="T640" s="2"/>
      <c r="U640" s="2"/>
      <c r="V640" s="2"/>
      <c r="W640" s="2"/>
      <c r="X640" s="2"/>
      <c r="Y640" s="2"/>
      <c r="Z640" s="2"/>
    </row>
    <row r="641" spans="1:26" x14ac:dyDescent="0.2">
      <c r="A641" s="283"/>
      <c r="B641" s="282"/>
      <c r="C641" s="282"/>
      <c r="D641" s="284"/>
      <c r="E641" s="286"/>
      <c r="F641" s="282"/>
      <c r="G641" s="282"/>
      <c r="H641" s="282"/>
      <c r="I641" s="282"/>
      <c r="J641" s="2"/>
      <c r="K641" s="2"/>
      <c r="L641" s="2"/>
      <c r="M641" s="2"/>
      <c r="N641" s="2"/>
      <c r="O641" s="2"/>
      <c r="P641" s="2"/>
      <c r="Q641" s="2"/>
      <c r="R641" s="2"/>
      <c r="S641" s="2"/>
      <c r="T641" s="2"/>
      <c r="U641" s="2"/>
      <c r="V641" s="2"/>
      <c r="W641" s="2"/>
      <c r="X641" s="2"/>
      <c r="Y641" s="2"/>
      <c r="Z641" s="2"/>
    </row>
    <row r="642" spans="1:26" x14ac:dyDescent="0.2">
      <c r="A642" s="283"/>
      <c r="B642" s="282"/>
      <c r="C642" s="282"/>
      <c r="D642" s="284"/>
      <c r="E642" s="286"/>
      <c r="F642" s="282"/>
      <c r="G642" s="282"/>
      <c r="H642" s="282"/>
      <c r="I642" s="282"/>
      <c r="J642" s="2"/>
      <c r="K642" s="2"/>
      <c r="L642" s="2"/>
      <c r="M642" s="2"/>
      <c r="N642" s="2"/>
      <c r="O642" s="2"/>
      <c r="P642" s="2"/>
      <c r="Q642" s="2"/>
      <c r="R642" s="2"/>
      <c r="S642" s="2"/>
      <c r="T642" s="2"/>
      <c r="U642" s="2"/>
      <c r="V642" s="2"/>
      <c r="W642" s="2"/>
      <c r="X642" s="2"/>
      <c r="Y642" s="2"/>
      <c r="Z642" s="2"/>
    </row>
    <row r="643" spans="1:26" x14ac:dyDescent="0.2">
      <c r="A643" s="283"/>
      <c r="B643" s="282"/>
      <c r="C643" s="282"/>
      <c r="D643" s="284"/>
      <c r="E643" s="286"/>
      <c r="F643" s="282"/>
      <c r="G643" s="282"/>
      <c r="H643" s="282"/>
      <c r="I643" s="282"/>
      <c r="J643" s="2"/>
      <c r="K643" s="2"/>
      <c r="L643" s="2"/>
      <c r="M643" s="2"/>
      <c r="N643" s="2"/>
      <c r="O643" s="2"/>
      <c r="P643" s="2"/>
      <c r="Q643" s="2"/>
      <c r="R643" s="2"/>
      <c r="S643" s="2"/>
      <c r="T643" s="2"/>
      <c r="U643" s="2"/>
      <c r="V643" s="2"/>
      <c r="W643" s="2"/>
      <c r="X643" s="2"/>
      <c r="Y643" s="2"/>
      <c r="Z643" s="2"/>
    </row>
    <row r="644" spans="1:26" x14ac:dyDescent="0.2">
      <c r="A644" s="283"/>
      <c r="B644" s="282"/>
      <c r="C644" s="282"/>
      <c r="D644" s="284"/>
      <c r="E644" s="286"/>
      <c r="F644" s="282"/>
      <c r="G644" s="282"/>
      <c r="H644" s="282"/>
      <c r="I644" s="282"/>
      <c r="J644" s="2"/>
      <c r="K644" s="2"/>
      <c r="L644" s="2"/>
      <c r="M644" s="2"/>
      <c r="N644" s="2"/>
      <c r="O644" s="2"/>
      <c r="P644" s="2"/>
      <c r="Q644" s="2"/>
      <c r="R644" s="2"/>
      <c r="S644" s="2"/>
      <c r="T644" s="2"/>
      <c r="U644" s="2"/>
      <c r="V644" s="2"/>
      <c r="W644" s="2"/>
      <c r="X644" s="2"/>
      <c r="Y644" s="2"/>
      <c r="Z644" s="2"/>
    </row>
    <row r="645" spans="1:26" x14ac:dyDescent="0.2">
      <c r="A645" s="283"/>
      <c r="B645" s="282"/>
      <c r="C645" s="282"/>
      <c r="D645" s="284"/>
      <c r="E645" s="286"/>
      <c r="F645" s="282"/>
      <c r="G645" s="282"/>
      <c r="H645" s="282"/>
      <c r="I645" s="282"/>
      <c r="J645" s="2"/>
      <c r="K645" s="2"/>
      <c r="L645" s="2"/>
      <c r="M645" s="2"/>
      <c r="N645" s="2"/>
      <c r="O645" s="2"/>
      <c r="P645" s="2"/>
      <c r="Q645" s="2"/>
      <c r="R645" s="2"/>
      <c r="S645" s="2"/>
      <c r="T645" s="2"/>
      <c r="U645" s="2"/>
      <c r="V645" s="2"/>
      <c r="W645" s="2"/>
      <c r="X645" s="2"/>
      <c r="Y645" s="2"/>
      <c r="Z645" s="2"/>
    </row>
    <row r="646" spans="1:26" x14ac:dyDescent="0.2">
      <c r="A646" s="283"/>
      <c r="B646" s="282"/>
      <c r="C646" s="282"/>
      <c r="D646" s="284"/>
      <c r="E646" s="286"/>
      <c r="F646" s="282"/>
      <c r="G646" s="282"/>
      <c r="H646" s="282"/>
      <c r="I646" s="282"/>
      <c r="J646" s="2"/>
      <c r="K646" s="2"/>
      <c r="L646" s="2"/>
      <c r="M646" s="2"/>
      <c r="N646" s="2"/>
      <c r="O646" s="2"/>
      <c r="P646" s="2"/>
      <c r="Q646" s="2"/>
      <c r="R646" s="2"/>
      <c r="S646" s="2"/>
      <c r="T646" s="2"/>
      <c r="U646" s="2"/>
      <c r="V646" s="2"/>
      <c r="W646" s="2"/>
      <c r="X646" s="2"/>
      <c r="Y646" s="2"/>
      <c r="Z646" s="2"/>
    </row>
    <row r="647" spans="1:26" x14ac:dyDescent="0.2">
      <c r="A647" s="283"/>
      <c r="B647" s="282"/>
      <c r="C647" s="282"/>
      <c r="D647" s="284"/>
      <c r="E647" s="286"/>
      <c r="F647" s="282"/>
      <c r="G647" s="282"/>
      <c r="H647" s="282"/>
      <c r="I647" s="282"/>
      <c r="J647" s="2"/>
      <c r="K647" s="2"/>
      <c r="L647" s="2"/>
      <c r="M647" s="2"/>
      <c r="N647" s="2"/>
      <c r="O647" s="2"/>
      <c r="P647" s="2"/>
      <c r="Q647" s="2"/>
      <c r="R647" s="2"/>
      <c r="S647" s="2"/>
      <c r="T647" s="2"/>
      <c r="U647" s="2"/>
      <c r="V647" s="2"/>
      <c r="W647" s="2"/>
      <c r="X647" s="2"/>
      <c r="Y647" s="2"/>
      <c r="Z647" s="2"/>
    </row>
    <row r="648" spans="1:26" x14ac:dyDescent="0.2">
      <c r="A648" s="283"/>
      <c r="B648" s="282"/>
      <c r="C648" s="282"/>
      <c r="D648" s="284"/>
      <c r="E648" s="286"/>
      <c r="F648" s="282"/>
      <c r="G648" s="282"/>
      <c r="H648" s="282"/>
      <c r="I648" s="282"/>
      <c r="J648" s="2"/>
      <c r="K648" s="2"/>
      <c r="L648" s="2"/>
      <c r="M648" s="2"/>
      <c r="N648" s="2"/>
      <c r="O648" s="2"/>
      <c r="P648" s="2"/>
      <c r="Q648" s="2"/>
      <c r="R648" s="2"/>
      <c r="S648" s="2"/>
      <c r="T648" s="2"/>
      <c r="U648" s="2"/>
      <c r="V648" s="2"/>
      <c r="W648" s="2"/>
      <c r="X648" s="2"/>
      <c r="Y648" s="2"/>
      <c r="Z648" s="2"/>
    </row>
    <row r="649" spans="1:26" x14ac:dyDescent="0.2">
      <c r="A649" s="283"/>
      <c r="B649" s="282"/>
      <c r="C649" s="282"/>
      <c r="D649" s="284"/>
      <c r="E649" s="286"/>
      <c r="F649" s="282"/>
      <c r="G649" s="282"/>
      <c r="H649" s="282"/>
      <c r="I649" s="282"/>
      <c r="J649" s="2"/>
      <c r="K649" s="2"/>
      <c r="L649" s="2"/>
      <c r="M649" s="2"/>
      <c r="N649" s="2"/>
      <c r="O649" s="2"/>
      <c r="P649" s="2"/>
      <c r="Q649" s="2"/>
      <c r="R649" s="2"/>
      <c r="S649" s="2"/>
      <c r="T649" s="2"/>
      <c r="U649" s="2"/>
      <c r="V649" s="2"/>
      <c r="W649" s="2"/>
      <c r="X649" s="2"/>
      <c r="Y649" s="2"/>
      <c r="Z649" s="2"/>
    </row>
    <row r="650" spans="1:26" x14ac:dyDescent="0.2">
      <c r="A650" s="283"/>
      <c r="B650" s="282"/>
      <c r="C650" s="282"/>
      <c r="D650" s="284"/>
      <c r="E650" s="286"/>
      <c r="F650" s="282"/>
      <c r="G650" s="282"/>
      <c r="H650" s="282"/>
      <c r="I650" s="282"/>
      <c r="J650" s="2"/>
      <c r="K650" s="2"/>
      <c r="L650" s="2"/>
      <c r="M650" s="2"/>
      <c r="N650" s="2"/>
      <c r="O650" s="2"/>
      <c r="P650" s="2"/>
      <c r="Q650" s="2"/>
      <c r="R650" s="2"/>
      <c r="S650" s="2"/>
      <c r="T650" s="2"/>
      <c r="U650" s="2"/>
      <c r="V650" s="2"/>
      <c r="W650" s="2"/>
      <c r="X650" s="2"/>
      <c r="Y650" s="2"/>
      <c r="Z650" s="2"/>
    </row>
    <row r="651" spans="1:26" x14ac:dyDescent="0.2">
      <c r="A651" s="283"/>
      <c r="B651" s="282"/>
      <c r="C651" s="282"/>
      <c r="D651" s="284"/>
      <c r="E651" s="286"/>
      <c r="F651" s="282"/>
      <c r="G651" s="282"/>
      <c r="H651" s="282"/>
      <c r="I651" s="282"/>
      <c r="J651" s="2"/>
      <c r="K651" s="2"/>
      <c r="L651" s="2"/>
      <c r="M651" s="2"/>
      <c r="N651" s="2"/>
      <c r="O651" s="2"/>
      <c r="P651" s="2"/>
      <c r="Q651" s="2"/>
      <c r="R651" s="2"/>
      <c r="S651" s="2"/>
      <c r="T651" s="2"/>
      <c r="U651" s="2"/>
      <c r="V651" s="2"/>
      <c r="W651" s="2"/>
      <c r="X651" s="2"/>
      <c r="Y651" s="2"/>
      <c r="Z651" s="2"/>
    </row>
    <row r="652" spans="1:26" x14ac:dyDescent="0.2">
      <c r="A652" s="283"/>
      <c r="B652" s="282"/>
      <c r="C652" s="282"/>
      <c r="D652" s="284"/>
      <c r="E652" s="286"/>
      <c r="F652" s="282"/>
      <c r="G652" s="282"/>
      <c r="H652" s="282"/>
      <c r="I652" s="282"/>
      <c r="J652" s="2"/>
      <c r="K652" s="2"/>
      <c r="L652" s="2"/>
      <c r="M652" s="2"/>
      <c r="N652" s="2"/>
      <c r="O652" s="2"/>
      <c r="P652" s="2"/>
      <c r="Q652" s="2"/>
      <c r="R652" s="2"/>
      <c r="S652" s="2"/>
      <c r="T652" s="2"/>
      <c r="U652" s="2"/>
      <c r="V652" s="2"/>
      <c r="W652" s="2"/>
      <c r="X652" s="2"/>
      <c r="Y652" s="2"/>
      <c r="Z652" s="2"/>
    </row>
    <row r="653" spans="1:26" x14ac:dyDescent="0.2">
      <c r="A653" s="283"/>
      <c r="B653" s="282"/>
      <c r="C653" s="282"/>
      <c r="D653" s="284"/>
      <c r="E653" s="286"/>
      <c r="F653" s="282"/>
      <c r="G653" s="282"/>
      <c r="H653" s="282"/>
      <c r="I653" s="282"/>
      <c r="J653" s="2"/>
      <c r="K653" s="2"/>
      <c r="L653" s="2"/>
      <c r="M653" s="2"/>
      <c r="N653" s="2"/>
      <c r="O653" s="2"/>
      <c r="P653" s="2"/>
      <c r="Q653" s="2"/>
      <c r="R653" s="2"/>
      <c r="S653" s="2"/>
      <c r="T653" s="2"/>
      <c r="U653" s="2"/>
      <c r="V653" s="2"/>
      <c r="W653" s="2"/>
      <c r="X653" s="2"/>
      <c r="Y653" s="2"/>
      <c r="Z653" s="2"/>
    </row>
    <row r="654" spans="1:26" x14ac:dyDescent="0.2">
      <c r="A654" s="283"/>
      <c r="B654" s="282"/>
      <c r="C654" s="282"/>
      <c r="D654" s="284"/>
      <c r="E654" s="286"/>
      <c r="F654" s="282"/>
      <c r="G654" s="282"/>
      <c r="H654" s="282"/>
      <c r="I654" s="282"/>
      <c r="J654" s="2"/>
      <c r="K654" s="2"/>
      <c r="L654" s="2"/>
      <c r="M654" s="2"/>
      <c r="N654" s="2"/>
      <c r="O654" s="2"/>
      <c r="P654" s="2"/>
      <c r="Q654" s="2"/>
      <c r="R654" s="2"/>
      <c r="S654" s="2"/>
      <c r="T654" s="2"/>
      <c r="U654" s="2"/>
      <c r="V654" s="2"/>
      <c r="W654" s="2"/>
      <c r="X654" s="2"/>
      <c r="Y654" s="2"/>
      <c r="Z654" s="2"/>
    </row>
    <row r="655" spans="1:26" x14ac:dyDescent="0.2">
      <c r="A655" s="283"/>
      <c r="B655" s="282"/>
      <c r="C655" s="282"/>
      <c r="D655" s="284"/>
      <c r="E655" s="286"/>
      <c r="F655" s="282"/>
      <c r="G655" s="282"/>
      <c r="H655" s="282"/>
      <c r="I655" s="282"/>
      <c r="J655" s="2"/>
      <c r="K655" s="2"/>
      <c r="L655" s="2"/>
      <c r="M655" s="2"/>
      <c r="N655" s="2"/>
      <c r="O655" s="2"/>
      <c r="P655" s="2"/>
      <c r="Q655" s="2"/>
      <c r="R655" s="2"/>
      <c r="S655" s="2"/>
      <c r="T655" s="2"/>
      <c r="U655" s="2"/>
      <c r="V655" s="2"/>
      <c r="W655" s="2"/>
      <c r="X655" s="2"/>
      <c r="Y655" s="2"/>
      <c r="Z655" s="2"/>
    </row>
    <row r="656" spans="1:26" x14ac:dyDescent="0.2">
      <c r="A656" s="287"/>
      <c r="B656" s="288"/>
      <c r="C656" s="289" t="s">
        <v>138</v>
      </c>
      <c r="D656" s="290">
        <f>SUM(D5:D655)</f>
        <v>338147.22000000015</v>
      </c>
      <c r="E656" s="287"/>
      <c r="F656" s="288"/>
      <c r="G656" s="288"/>
      <c r="H656" s="291"/>
      <c r="I656" s="291"/>
      <c r="J656" s="2"/>
      <c r="K656" s="2"/>
      <c r="L656" s="2"/>
      <c r="M656" s="2"/>
      <c r="N656" s="2"/>
      <c r="O656" s="2"/>
      <c r="P656" s="2"/>
      <c r="Q656" s="2"/>
      <c r="R656" s="2"/>
      <c r="S656" s="2"/>
      <c r="T656" s="2"/>
      <c r="U656" s="2"/>
      <c r="V656" s="2"/>
      <c r="W656" s="2"/>
      <c r="X656" s="2"/>
      <c r="Y656" s="2"/>
      <c r="Z656" s="2"/>
    </row>
    <row r="657" spans="1:26" x14ac:dyDescent="0.2">
      <c r="A657" s="292"/>
      <c r="B657" s="277"/>
      <c r="C657" s="277"/>
      <c r="D657" s="293"/>
      <c r="E657" s="292"/>
      <c r="F657" s="277"/>
      <c r="G657" s="277"/>
      <c r="H657" s="277"/>
      <c r="I657" s="277"/>
      <c r="J657" s="2"/>
      <c r="K657" s="2"/>
      <c r="L657" s="2"/>
      <c r="M657" s="2"/>
      <c r="N657" s="2"/>
      <c r="O657" s="2"/>
      <c r="P657" s="2"/>
      <c r="Q657" s="2"/>
      <c r="R657" s="2"/>
      <c r="S657" s="2"/>
      <c r="T657" s="2"/>
      <c r="U657" s="2"/>
      <c r="V657" s="2"/>
      <c r="W657" s="2"/>
      <c r="X657" s="2"/>
      <c r="Y657" s="2"/>
      <c r="Z657" s="2"/>
    </row>
    <row r="658" spans="1:26" x14ac:dyDescent="0.2">
      <c r="A658" s="292"/>
      <c r="B658" s="277"/>
      <c r="C658" s="277"/>
      <c r="D658" s="293"/>
      <c r="E658" s="292"/>
      <c r="F658" s="277"/>
      <c r="G658" s="277"/>
      <c r="H658" s="277"/>
      <c r="I658" s="277"/>
      <c r="J658" s="2"/>
      <c r="K658" s="2"/>
      <c r="L658" s="2"/>
      <c r="M658" s="2"/>
      <c r="N658" s="2"/>
      <c r="O658" s="2"/>
      <c r="P658" s="2"/>
      <c r="Q658" s="2"/>
      <c r="R658" s="2"/>
      <c r="S658" s="2"/>
      <c r="T658" s="2"/>
      <c r="U658" s="2"/>
      <c r="V658" s="2"/>
      <c r="W658" s="2"/>
      <c r="X658" s="2"/>
      <c r="Y658" s="2"/>
      <c r="Z658" s="2"/>
    </row>
    <row r="659" spans="1:26" x14ac:dyDescent="0.2">
      <c r="A659" s="292"/>
      <c r="B659" s="277"/>
      <c r="C659" s="277"/>
      <c r="D659" s="293"/>
      <c r="E659" s="292"/>
      <c r="F659" s="277"/>
      <c r="G659" s="277"/>
      <c r="H659" s="277"/>
      <c r="I659" s="277"/>
      <c r="J659" s="2"/>
      <c r="K659" s="2"/>
      <c r="L659" s="2"/>
      <c r="M659" s="2"/>
      <c r="N659" s="2"/>
      <c r="O659" s="2"/>
      <c r="P659" s="2"/>
      <c r="Q659" s="2"/>
      <c r="R659" s="2"/>
      <c r="S659" s="2"/>
      <c r="T659" s="2"/>
      <c r="U659" s="2"/>
      <c r="V659" s="2"/>
      <c r="W659" s="2"/>
      <c r="X659" s="2"/>
      <c r="Y659" s="2"/>
      <c r="Z659" s="2"/>
    </row>
    <row r="660" spans="1:26" x14ac:dyDescent="0.2">
      <c r="A660" s="292"/>
      <c r="B660" s="277"/>
      <c r="C660" s="277"/>
      <c r="D660" s="293"/>
      <c r="E660" s="292"/>
      <c r="F660" s="277"/>
      <c r="G660" s="277"/>
      <c r="H660" s="277"/>
      <c r="I660" s="277"/>
      <c r="J660" s="2"/>
      <c r="K660" s="2"/>
      <c r="L660" s="2"/>
      <c r="M660" s="2"/>
      <c r="N660" s="2"/>
      <c r="O660" s="2"/>
      <c r="P660" s="2"/>
      <c r="Q660" s="2"/>
      <c r="R660" s="2"/>
      <c r="S660" s="2"/>
      <c r="T660" s="2"/>
      <c r="U660" s="2"/>
      <c r="V660" s="2"/>
      <c r="W660" s="2"/>
      <c r="X660" s="2"/>
      <c r="Y660" s="2"/>
      <c r="Z660" s="2"/>
    </row>
    <row r="661" spans="1:26" x14ac:dyDescent="0.2">
      <c r="A661" s="292"/>
      <c r="B661" s="277"/>
      <c r="C661" s="277"/>
      <c r="D661" s="293"/>
      <c r="E661" s="292"/>
      <c r="F661" s="277"/>
      <c r="G661" s="277"/>
      <c r="H661" s="277"/>
      <c r="I661" s="277"/>
      <c r="J661" s="2"/>
      <c r="K661" s="2"/>
      <c r="L661" s="2"/>
      <c r="M661" s="2"/>
      <c r="N661" s="2"/>
      <c r="O661" s="2"/>
      <c r="P661" s="2"/>
      <c r="Q661" s="2"/>
      <c r="R661" s="2"/>
      <c r="S661" s="2"/>
      <c r="T661" s="2"/>
      <c r="U661" s="2"/>
      <c r="V661" s="2"/>
      <c r="W661" s="2"/>
      <c r="X661" s="2"/>
      <c r="Y661" s="2"/>
      <c r="Z661" s="2"/>
    </row>
    <row r="662" spans="1:26" x14ac:dyDescent="0.2">
      <c r="A662" s="292"/>
      <c r="B662" s="277"/>
      <c r="C662" s="277"/>
      <c r="D662" s="293"/>
      <c r="E662" s="292"/>
      <c r="F662" s="277"/>
      <c r="G662" s="277"/>
      <c r="H662" s="277"/>
      <c r="I662" s="277"/>
      <c r="J662" s="2"/>
      <c r="K662" s="2"/>
      <c r="L662" s="2"/>
      <c r="M662" s="2"/>
      <c r="N662" s="2"/>
      <c r="O662" s="2"/>
      <c r="P662" s="2"/>
      <c r="Q662" s="2"/>
      <c r="R662" s="2"/>
      <c r="S662" s="2"/>
      <c r="T662" s="2"/>
      <c r="U662" s="2"/>
      <c r="V662" s="2"/>
      <c r="W662" s="2"/>
      <c r="X662" s="2"/>
      <c r="Y662" s="2"/>
      <c r="Z662" s="2"/>
    </row>
    <row r="663" spans="1:26" x14ac:dyDescent="0.2">
      <c r="A663" s="292"/>
      <c r="B663" s="277"/>
      <c r="C663" s="277"/>
      <c r="D663" s="293"/>
      <c r="E663" s="292"/>
      <c r="F663" s="277"/>
      <c r="G663" s="277"/>
      <c r="H663" s="277"/>
      <c r="I663" s="277"/>
      <c r="J663" s="2"/>
      <c r="K663" s="2"/>
      <c r="L663" s="2"/>
      <c r="M663" s="2"/>
      <c r="N663" s="2"/>
      <c r="O663" s="2"/>
      <c r="P663" s="2"/>
      <c r="Q663" s="2"/>
      <c r="R663" s="2"/>
      <c r="S663" s="2"/>
      <c r="T663" s="2"/>
      <c r="U663" s="2"/>
      <c r="V663" s="2"/>
      <c r="W663" s="2"/>
      <c r="X663" s="2"/>
      <c r="Y663" s="2"/>
      <c r="Z663" s="2"/>
    </row>
    <row r="664" spans="1:26" x14ac:dyDescent="0.2">
      <c r="A664" s="292"/>
      <c r="B664" s="277"/>
      <c r="C664" s="277"/>
      <c r="D664" s="293"/>
      <c r="E664" s="292"/>
      <c r="F664" s="277"/>
      <c r="G664" s="277"/>
      <c r="H664" s="277"/>
      <c r="I664" s="277"/>
      <c r="J664" s="2"/>
      <c r="K664" s="2"/>
      <c r="L664" s="2"/>
      <c r="M664" s="2"/>
      <c r="N664" s="2"/>
      <c r="O664" s="2"/>
      <c r="P664" s="2"/>
      <c r="Q664" s="2"/>
      <c r="R664" s="2"/>
      <c r="S664" s="2"/>
      <c r="T664" s="2"/>
      <c r="U664" s="2"/>
      <c r="V664" s="2"/>
      <c r="W664" s="2"/>
      <c r="X664" s="2"/>
      <c r="Y664" s="2"/>
      <c r="Z664" s="2"/>
    </row>
    <row r="665" spans="1:26" x14ac:dyDescent="0.2">
      <c r="A665" s="292"/>
      <c r="B665" s="277"/>
      <c r="C665" s="277"/>
      <c r="D665" s="293"/>
      <c r="E665" s="292"/>
      <c r="F665" s="277"/>
      <c r="G665" s="277"/>
      <c r="H665" s="277"/>
      <c r="I665" s="277"/>
      <c r="J665" s="2"/>
      <c r="K665" s="2"/>
      <c r="L665" s="2"/>
      <c r="M665" s="2"/>
      <c r="N665" s="2"/>
      <c r="O665" s="2"/>
      <c r="P665" s="2"/>
      <c r="Q665" s="2"/>
      <c r="R665" s="2"/>
      <c r="S665" s="2"/>
      <c r="T665" s="2"/>
      <c r="U665" s="2"/>
      <c r="V665" s="2"/>
      <c r="W665" s="2"/>
      <c r="X665" s="2"/>
      <c r="Y665" s="2"/>
      <c r="Z665" s="2"/>
    </row>
    <row r="666" spans="1:26" x14ac:dyDescent="0.2">
      <c r="A666" s="292"/>
      <c r="B666" s="277"/>
      <c r="C666" s="277"/>
      <c r="D666" s="293"/>
      <c r="E666" s="292"/>
      <c r="F666" s="277"/>
      <c r="G666" s="277"/>
      <c r="H666" s="277"/>
      <c r="I666" s="277"/>
      <c r="J666" s="2"/>
      <c r="K666" s="2"/>
      <c r="L666" s="2"/>
      <c r="M666" s="2"/>
      <c r="N666" s="2"/>
      <c r="O666" s="2"/>
      <c r="P666" s="2"/>
      <c r="Q666" s="2"/>
      <c r="R666" s="2"/>
      <c r="S666" s="2"/>
      <c r="T666" s="2"/>
      <c r="U666" s="2"/>
      <c r="V666" s="2"/>
      <c r="W666" s="2"/>
      <c r="X666" s="2"/>
      <c r="Y666" s="2"/>
      <c r="Z666" s="2"/>
    </row>
    <row r="667" spans="1:26" x14ac:dyDescent="0.2">
      <c r="A667" s="292"/>
      <c r="B667" s="277"/>
      <c r="C667" s="277"/>
      <c r="D667" s="293"/>
      <c r="E667" s="292"/>
      <c r="F667" s="277"/>
      <c r="G667" s="277"/>
      <c r="H667" s="277"/>
      <c r="I667" s="277"/>
      <c r="J667" s="2"/>
      <c r="K667" s="2"/>
      <c r="L667" s="2"/>
      <c r="M667" s="2"/>
      <c r="N667" s="2"/>
      <c r="O667" s="2"/>
      <c r="P667" s="2"/>
      <c r="Q667" s="2"/>
      <c r="R667" s="2"/>
      <c r="S667" s="2"/>
      <c r="T667" s="2"/>
      <c r="U667" s="2"/>
      <c r="V667" s="2"/>
      <c r="W667" s="2"/>
      <c r="X667" s="2"/>
      <c r="Y667" s="2"/>
      <c r="Z667" s="2"/>
    </row>
    <row r="668" spans="1:26" x14ac:dyDescent="0.2">
      <c r="A668" s="292"/>
      <c r="B668" s="277"/>
      <c r="C668" s="277"/>
      <c r="D668" s="293"/>
      <c r="E668" s="292"/>
      <c r="F668" s="277"/>
      <c r="G668" s="277"/>
      <c r="H668" s="277"/>
      <c r="I668" s="277"/>
      <c r="J668" s="2"/>
      <c r="K668" s="2"/>
      <c r="L668" s="2"/>
      <c r="M668" s="2"/>
      <c r="N668" s="2"/>
      <c r="O668" s="2"/>
      <c r="P668" s="2"/>
      <c r="Q668" s="2"/>
      <c r="R668" s="2"/>
      <c r="S668" s="2"/>
      <c r="T668" s="2"/>
      <c r="U668" s="2"/>
      <c r="V668" s="2"/>
      <c r="W668" s="2"/>
      <c r="X668" s="2"/>
      <c r="Y668" s="2"/>
      <c r="Z668" s="2"/>
    </row>
    <row r="669" spans="1:26" x14ac:dyDescent="0.2">
      <c r="A669" s="292"/>
      <c r="B669" s="277"/>
      <c r="C669" s="277"/>
      <c r="D669" s="293"/>
      <c r="E669" s="292"/>
      <c r="F669" s="277"/>
      <c r="G669" s="277"/>
      <c r="H669" s="277"/>
      <c r="I669" s="277"/>
      <c r="J669" s="2"/>
      <c r="K669" s="2"/>
      <c r="L669" s="2"/>
      <c r="M669" s="2"/>
      <c r="N669" s="2"/>
      <c r="O669" s="2"/>
      <c r="P669" s="2"/>
      <c r="Q669" s="2"/>
      <c r="R669" s="2"/>
      <c r="S669" s="2"/>
      <c r="T669" s="2"/>
      <c r="U669" s="2"/>
      <c r="V669" s="2"/>
      <c r="W669" s="2"/>
      <c r="X669" s="2"/>
      <c r="Y669" s="2"/>
      <c r="Z669" s="2"/>
    </row>
    <row r="670" spans="1:26" x14ac:dyDescent="0.2">
      <c r="A670" s="292"/>
      <c r="B670" s="277"/>
      <c r="C670" s="277"/>
      <c r="D670" s="293"/>
      <c r="E670" s="292"/>
      <c r="F670" s="277"/>
      <c r="G670" s="277"/>
      <c r="H670" s="277"/>
      <c r="I670" s="277"/>
      <c r="J670" s="2"/>
      <c r="K670" s="2"/>
      <c r="L670" s="2"/>
      <c r="M670" s="2"/>
      <c r="N670" s="2"/>
      <c r="O670" s="2"/>
      <c r="P670" s="2"/>
      <c r="Q670" s="2"/>
      <c r="R670" s="2"/>
      <c r="S670" s="2"/>
      <c r="T670" s="2"/>
      <c r="U670" s="2"/>
      <c r="V670" s="2"/>
      <c r="W670" s="2"/>
      <c r="X670" s="2"/>
      <c r="Y670" s="2"/>
      <c r="Z670" s="2"/>
    </row>
    <row r="671" spans="1:26" x14ac:dyDescent="0.2">
      <c r="A671" s="292"/>
      <c r="B671" s="277"/>
      <c r="C671" s="277"/>
      <c r="D671" s="293"/>
      <c r="E671" s="292"/>
      <c r="F671" s="277"/>
      <c r="G671" s="277"/>
      <c r="H671" s="277"/>
      <c r="I671" s="277"/>
      <c r="J671" s="2"/>
      <c r="K671" s="2"/>
      <c r="L671" s="2"/>
      <c r="M671" s="2"/>
      <c r="N671" s="2"/>
      <c r="O671" s="2"/>
      <c r="P671" s="2"/>
      <c r="Q671" s="2"/>
      <c r="R671" s="2"/>
      <c r="S671" s="2"/>
      <c r="T671" s="2"/>
      <c r="U671" s="2"/>
      <c r="V671" s="2"/>
      <c r="W671" s="2"/>
      <c r="X671" s="2"/>
      <c r="Y671" s="2"/>
      <c r="Z671" s="2"/>
    </row>
    <row r="672" spans="1:26" x14ac:dyDescent="0.2">
      <c r="A672" s="292"/>
      <c r="B672" s="277"/>
      <c r="C672" s="277"/>
      <c r="D672" s="293"/>
      <c r="E672" s="292"/>
      <c r="F672" s="277"/>
      <c r="G672" s="277"/>
      <c r="H672" s="277"/>
      <c r="I672" s="277"/>
      <c r="J672" s="2"/>
      <c r="K672" s="2"/>
      <c r="L672" s="2"/>
      <c r="M672" s="2"/>
      <c r="N672" s="2"/>
      <c r="O672" s="2"/>
      <c r="P672" s="2"/>
      <c r="Q672" s="2"/>
      <c r="R672" s="2"/>
      <c r="S672" s="2"/>
      <c r="T672" s="2"/>
      <c r="U672" s="2"/>
      <c r="V672" s="2"/>
      <c r="W672" s="2"/>
      <c r="X672" s="2"/>
      <c r="Y672" s="2"/>
      <c r="Z672" s="2"/>
    </row>
    <row r="673" spans="1:26" x14ac:dyDescent="0.2">
      <c r="A673" s="292"/>
      <c r="B673" s="277"/>
      <c r="C673" s="277"/>
      <c r="D673" s="293"/>
      <c r="E673" s="292"/>
      <c r="F673" s="277"/>
      <c r="G673" s="277"/>
      <c r="H673" s="277"/>
      <c r="I673" s="277"/>
      <c r="J673" s="2"/>
      <c r="K673" s="2"/>
      <c r="L673" s="2"/>
      <c r="M673" s="2"/>
      <c r="N673" s="2"/>
      <c r="O673" s="2"/>
      <c r="P673" s="2"/>
      <c r="Q673" s="2"/>
      <c r="R673" s="2"/>
      <c r="S673" s="2"/>
      <c r="T673" s="2"/>
      <c r="U673" s="2"/>
      <c r="V673" s="2"/>
      <c r="W673" s="2"/>
      <c r="X673" s="2"/>
      <c r="Y673" s="2"/>
      <c r="Z673" s="2"/>
    </row>
    <row r="674" spans="1:26" x14ac:dyDescent="0.2">
      <c r="A674" s="292"/>
      <c r="B674" s="277"/>
      <c r="C674" s="277"/>
      <c r="D674" s="293"/>
      <c r="E674" s="292"/>
      <c r="F674" s="277"/>
      <c r="G674" s="277"/>
      <c r="H674" s="277"/>
      <c r="I674" s="277"/>
      <c r="J674" s="2"/>
      <c r="K674" s="2"/>
      <c r="L674" s="2"/>
      <c r="M674" s="2"/>
      <c r="N674" s="2"/>
      <c r="O674" s="2"/>
      <c r="P674" s="2"/>
      <c r="Q674" s="2"/>
      <c r="R674" s="2"/>
      <c r="S674" s="2"/>
      <c r="T674" s="2"/>
      <c r="U674" s="2"/>
      <c r="V674" s="2"/>
      <c r="W674" s="2"/>
      <c r="X674" s="2"/>
      <c r="Y674" s="2"/>
      <c r="Z674" s="2"/>
    </row>
    <row r="675" spans="1:26" x14ac:dyDescent="0.2">
      <c r="A675" s="292"/>
      <c r="B675" s="277"/>
      <c r="C675" s="277"/>
      <c r="D675" s="293"/>
      <c r="E675" s="292"/>
      <c r="F675" s="277"/>
      <c r="G675" s="277"/>
      <c r="H675" s="277"/>
      <c r="I675" s="277"/>
      <c r="J675" s="2"/>
      <c r="K675" s="2"/>
      <c r="L675" s="2"/>
      <c r="M675" s="2"/>
      <c r="N675" s="2"/>
      <c r="O675" s="2"/>
      <c r="P675" s="2"/>
      <c r="Q675" s="2"/>
      <c r="R675" s="2"/>
      <c r="S675" s="2"/>
      <c r="T675" s="2"/>
      <c r="U675" s="2"/>
      <c r="V675" s="2"/>
      <c r="W675" s="2"/>
      <c r="X675" s="2"/>
      <c r="Y675" s="2"/>
      <c r="Z675" s="2"/>
    </row>
    <row r="676" spans="1:26" x14ac:dyDescent="0.2">
      <c r="A676" s="292"/>
      <c r="B676" s="277"/>
      <c r="C676" s="277"/>
      <c r="D676" s="293"/>
      <c r="E676" s="292"/>
      <c r="F676" s="277"/>
      <c r="G676" s="277"/>
      <c r="H676" s="277"/>
      <c r="I676" s="277"/>
      <c r="J676" s="2"/>
      <c r="K676" s="2"/>
      <c r="L676" s="2"/>
      <c r="M676" s="2"/>
      <c r="N676" s="2"/>
      <c r="O676" s="2"/>
      <c r="P676" s="2"/>
      <c r="Q676" s="2"/>
      <c r="R676" s="2"/>
      <c r="S676" s="2"/>
      <c r="T676" s="2"/>
      <c r="U676" s="2"/>
      <c r="V676" s="2"/>
      <c r="W676" s="2"/>
      <c r="X676" s="2"/>
      <c r="Y676" s="2"/>
      <c r="Z676" s="2"/>
    </row>
    <row r="677" spans="1:26" x14ac:dyDescent="0.2">
      <c r="A677" s="292"/>
      <c r="B677" s="277"/>
      <c r="C677" s="277"/>
      <c r="D677" s="293"/>
      <c r="E677" s="292"/>
      <c r="F677" s="277"/>
      <c r="G677" s="277"/>
      <c r="H677" s="277"/>
      <c r="I677" s="277"/>
      <c r="J677" s="2"/>
      <c r="K677" s="2"/>
      <c r="L677" s="2"/>
      <c r="M677" s="2"/>
      <c r="N677" s="2"/>
      <c r="O677" s="2"/>
      <c r="P677" s="2"/>
      <c r="Q677" s="2"/>
      <c r="R677" s="2"/>
      <c r="S677" s="2"/>
      <c r="T677" s="2"/>
      <c r="U677" s="2"/>
      <c r="V677" s="2"/>
      <c r="W677" s="2"/>
      <c r="X677" s="2"/>
      <c r="Y677" s="2"/>
      <c r="Z677" s="2"/>
    </row>
    <row r="678" spans="1:26" x14ac:dyDescent="0.2">
      <c r="A678" s="292"/>
      <c r="B678" s="277"/>
      <c r="C678" s="277"/>
      <c r="D678" s="293"/>
      <c r="E678" s="292"/>
      <c r="F678" s="277"/>
      <c r="G678" s="277"/>
      <c r="H678" s="277"/>
      <c r="I678" s="277"/>
      <c r="J678" s="2"/>
      <c r="K678" s="2"/>
      <c r="L678" s="2"/>
      <c r="M678" s="2"/>
      <c r="N678" s="2"/>
      <c r="O678" s="2"/>
      <c r="P678" s="2"/>
      <c r="Q678" s="2"/>
      <c r="R678" s="2"/>
      <c r="S678" s="2"/>
      <c r="T678" s="2"/>
      <c r="U678" s="2"/>
      <c r="V678" s="2"/>
      <c r="W678" s="2"/>
      <c r="X678" s="2"/>
      <c r="Y678" s="2"/>
      <c r="Z678" s="2"/>
    </row>
    <row r="679" spans="1:26" x14ac:dyDescent="0.2">
      <c r="A679" s="292"/>
      <c r="B679" s="277"/>
      <c r="C679" s="277"/>
      <c r="D679" s="293"/>
      <c r="E679" s="292"/>
      <c r="F679" s="277"/>
      <c r="G679" s="277"/>
      <c r="H679" s="277"/>
      <c r="I679" s="277"/>
      <c r="J679" s="2"/>
      <c r="K679" s="2"/>
      <c r="L679" s="2"/>
      <c r="M679" s="2"/>
      <c r="N679" s="2"/>
      <c r="O679" s="2"/>
      <c r="P679" s="2"/>
      <c r="Q679" s="2"/>
      <c r="R679" s="2"/>
      <c r="S679" s="2"/>
      <c r="T679" s="2"/>
      <c r="U679" s="2"/>
      <c r="V679" s="2"/>
      <c r="W679" s="2"/>
      <c r="X679" s="2"/>
      <c r="Y679" s="2"/>
      <c r="Z679" s="2"/>
    </row>
    <row r="680" spans="1:26" x14ac:dyDescent="0.2">
      <c r="A680" s="292"/>
      <c r="B680" s="277"/>
      <c r="C680" s="277"/>
      <c r="D680" s="293"/>
      <c r="E680" s="292"/>
      <c r="F680" s="277"/>
      <c r="G680" s="277"/>
      <c r="H680" s="277"/>
      <c r="I680" s="277"/>
      <c r="J680" s="2"/>
      <c r="K680" s="2"/>
      <c r="L680" s="2"/>
      <c r="M680" s="2"/>
      <c r="N680" s="2"/>
      <c r="O680" s="2"/>
      <c r="P680" s="2"/>
      <c r="Q680" s="2"/>
      <c r="R680" s="2"/>
      <c r="S680" s="2"/>
      <c r="T680" s="2"/>
      <c r="U680" s="2"/>
      <c r="V680" s="2"/>
      <c r="W680" s="2"/>
      <c r="X680" s="2"/>
      <c r="Y680" s="2"/>
      <c r="Z680" s="2"/>
    </row>
    <row r="681" spans="1:26" x14ac:dyDescent="0.2">
      <c r="A681" s="292"/>
      <c r="B681" s="277"/>
      <c r="C681" s="277"/>
      <c r="D681" s="293"/>
      <c r="E681" s="292"/>
      <c r="F681" s="277"/>
      <c r="G681" s="277"/>
      <c r="H681" s="277"/>
      <c r="I681" s="277"/>
      <c r="J681" s="2"/>
      <c r="K681" s="2"/>
      <c r="L681" s="2"/>
      <c r="M681" s="2"/>
      <c r="N681" s="2"/>
      <c r="O681" s="2"/>
      <c r="P681" s="2"/>
      <c r="Q681" s="2"/>
      <c r="R681" s="2"/>
      <c r="S681" s="2"/>
      <c r="T681" s="2"/>
      <c r="U681" s="2"/>
      <c r="V681" s="2"/>
      <c r="W681" s="2"/>
      <c r="X681" s="2"/>
      <c r="Y681" s="2"/>
      <c r="Z681" s="2"/>
    </row>
    <row r="682" spans="1:26" x14ac:dyDescent="0.2">
      <c r="A682" s="292"/>
      <c r="B682" s="277"/>
      <c r="C682" s="277"/>
      <c r="D682" s="293"/>
      <c r="E682" s="292"/>
      <c r="F682" s="277"/>
      <c r="G682" s="277"/>
      <c r="H682" s="277"/>
      <c r="I682" s="277"/>
      <c r="J682" s="2"/>
      <c r="K682" s="2"/>
      <c r="L682" s="2"/>
      <c r="M682" s="2"/>
      <c r="N682" s="2"/>
      <c r="O682" s="2"/>
      <c r="P682" s="2"/>
      <c r="Q682" s="2"/>
      <c r="R682" s="2"/>
      <c r="S682" s="2"/>
      <c r="T682" s="2"/>
      <c r="U682" s="2"/>
      <c r="V682" s="2"/>
      <c r="W682" s="2"/>
      <c r="X682" s="2"/>
      <c r="Y682" s="2"/>
      <c r="Z682" s="2"/>
    </row>
    <row r="683" spans="1:26" x14ac:dyDescent="0.2">
      <c r="A683" s="292"/>
      <c r="B683" s="277"/>
      <c r="C683" s="277"/>
      <c r="D683" s="293"/>
      <c r="E683" s="292"/>
      <c r="F683" s="277"/>
      <c r="G683" s="277"/>
      <c r="H683" s="277"/>
      <c r="I683" s="277"/>
      <c r="J683" s="2"/>
      <c r="K683" s="2"/>
      <c r="L683" s="2"/>
      <c r="M683" s="2"/>
      <c r="N683" s="2"/>
      <c r="O683" s="2"/>
      <c r="P683" s="2"/>
      <c r="Q683" s="2"/>
      <c r="R683" s="2"/>
      <c r="S683" s="2"/>
      <c r="T683" s="2"/>
      <c r="U683" s="2"/>
      <c r="V683" s="2"/>
      <c r="W683" s="2"/>
      <c r="X683" s="2"/>
      <c r="Y683" s="2"/>
      <c r="Z683" s="2"/>
    </row>
    <row r="684" spans="1:26" x14ac:dyDescent="0.2">
      <c r="A684" s="292"/>
      <c r="B684" s="277"/>
      <c r="C684" s="277"/>
      <c r="D684" s="293"/>
      <c r="E684" s="292"/>
      <c r="F684" s="277"/>
      <c r="G684" s="277"/>
      <c r="H684" s="277"/>
      <c r="I684" s="277"/>
      <c r="J684" s="2"/>
      <c r="K684" s="2"/>
      <c r="L684" s="2"/>
      <c r="M684" s="2"/>
      <c r="N684" s="2"/>
      <c r="O684" s="2"/>
      <c r="P684" s="2"/>
      <c r="Q684" s="2"/>
      <c r="R684" s="2"/>
      <c r="S684" s="2"/>
      <c r="T684" s="2"/>
      <c r="U684" s="2"/>
      <c r="V684" s="2"/>
      <c r="W684" s="2"/>
      <c r="X684" s="2"/>
      <c r="Y684" s="2"/>
      <c r="Z684" s="2"/>
    </row>
    <row r="685" spans="1:26" x14ac:dyDescent="0.2">
      <c r="A685" s="292"/>
      <c r="B685" s="277"/>
      <c r="C685" s="277"/>
      <c r="D685" s="293"/>
      <c r="E685" s="292"/>
      <c r="F685" s="277"/>
      <c r="G685" s="277"/>
      <c r="H685" s="277"/>
      <c r="I685" s="277"/>
      <c r="J685" s="2"/>
      <c r="K685" s="2"/>
      <c r="L685" s="2"/>
      <c r="M685" s="2"/>
      <c r="N685" s="2"/>
      <c r="O685" s="2"/>
      <c r="P685" s="2"/>
      <c r="Q685" s="2"/>
      <c r="R685" s="2"/>
      <c r="S685" s="2"/>
      <c r="T685" s="2"/>
      <c r="U685" s="2"/>
      <c r="V685" s="2"/>
      <c r="W685" s="2"/>
      <c r="X685" s="2"/>
      <c r="Y685" s="2"/>
      <c r="Z685" s="2"/>
    </row>
    <row r="686" spans="1:26" x14ac:dyDescent="0.2">
      <c r="A686" s="292"/>
      <c r="B686" s="277"/>
      <c r="C686" s="277"/>
      <c r="D686" s="293"/>
      <c r="E686" s="292"/>
      <c r="F686" s="277"/>
      <c r="G686" s="277"/>
      <c r="H686" s="277"/>
      <c r="I686" s="277"/>
      <c r="J686" s="2"/>
      <c r="K686" s="2"/>
      <c r="L686" s="2"/>
      <c r="M686" s="2"/>
      <c r="N686" s="2"/>
      <c r="O686" s="2"/>
      <c r="P686" s="2"/>
      <c r="Q686" s="2"/>
      <c r="R686" s="2"/>
      <c r="S686" s="2"/>
      <c r="T686" s="2"/>
      <c r="U686" s="2"/>
      <c r="V686" s="2"/>
      <c r="W686" s="2"/>
      <c r="X686" s="2"/>
      <c r="Y686" s="2"/>
      <c r="Z686" s="2"/>
    </row>
    <row r="687" spans="1:26" x14ac:dyDescent="0.2">
      <c r="A687" s="292"/>
      <c r="B687" s="277"/>
      <c r="C687" s="277"/>
      <c r="D687" s="293"/>
      <c r="E687" s="292"/>
      <c r="F687" s="277"/>
      <c r="G687" s="277"/>
      <c r="H687" s="277"/>
      <c r="I687" s="277"/>
      <c r="J687" s="2"/>
      <c r="K687" s="2"/>
      <c r="L687" s="2"/>
      <c r="M687" s="2"/>
      <c r="N687" s="2"/>
      <c r="O687" s="2"/>
      <c r="P687" s="2"/>
      <c r="Q687" s="2"/>
      <c r="R687" s="2"/>
      <c r="S687" s="2"/>
      <c r="T687" s="2"/>
      <c r="U687" s="2"/>
      <c r="V687" s="2"/>
      <c r="W687" s="2"/>
      <c r="X687" s="2"/>
      <c r="Y687" s="2"/>
      <c r="Z687" s="2"/>
    </row>
    <row r="688" spans="1:26" x14ac:dyDescent="0.2">
      <c r="A688" s="292"/>
      <c r="B688" s="277"/>
      <c r="C688" s="277"/>
      <c r="D688" s="293"/>
      <c r="E688" s="292"/>
      <c r="F688" s="277"/>
      <c r="G688" s="277"/>
      <c r="H688" s="277"/>
      <c r="I688" s="277"/>
      <c r="J688" s="2"/>
      <c r="K688" s="2"/>
      <c r="L688" s="2"/>
      <c r="M688" s="2"/>
      <c r="N688" s="2"/>
      <c r="O688" s="2"/>
      <c r="P688" s="2"/>
      <c r="Q688" s="2"/>
      <c r="R688" s="2"/>
      <c r="S688" s="2"/>
      <c r="T688" s="2"/>
      <c r="U688" s="2"/>
      <c r="V688" s="2"/>
      <c r="W688" s="2"/>
      <c r="X688" s="2"/>
      <c r="Y688" s="2"/>
      <c r="Z688" s="2"/>
    </row>
    <row r="689" spans="1:26" x14ac:dyDescent="0.2">
      <c r="A689" s="292"/>
      <c r="B689" s="277"/>
      <c r="C689" s="277"/>
      <c r="D689" s="293"/>
      <c r="E689" s="292"/>
      <c r="F689" s="277"/>
      <c r="G689" s="277"/>
      <c r="H689" s="277"/>
      <c r="I689" s="277"/>
      <c r="J689" s="2"/>
      <c r="K689" s="2"/>
      <c r="L689" s="2"/>
      <c r="M689" s="2"/>
      <c r="N689" s="2"/>
      <c r="O689" s="2"/>
      <c r="P689" s="2"/>
      <c r="Q689" s="2"/>
      <c r="R689" s="2"/>
      <c r="S689" s="2"/>
      <c r="T689" s="2"/>
      <c r="U689" s="2"/>
      <c r="V689" s="2"/>
      <c r="W689" s="2"/>
      <c r="X689" s="2"/>
      <c r="Y689" s="2"/>
      <c r="Z689" s="2"/>
    </row>
    <row r="690" spans="1:26" x14ac:dyDescent="0.2">
      <c r="A690" s="292"/>
      <c r="B690" s="277"/>
      <c r="C690" s="277"/>
      <c r="D690" s="293"/>
      <c r="E690" s="292"/>
      <c r="F690" s="277"/>
      <c r="G690" s="277"/>
      <c r="H690" s="277"/>
      <c r="I690" s="277"/>
      <c r="J690" s="2"/>
      <c r="K690" s="2"/>
      <c r="L690" s="2"/>
      <c r="M690" s="2"/>
      <c r="N690" s="2"/>
      <c r="O690" s="2"/>
      <c r="P690" s="2"/>
      <c r="Q690" s="2"/>
      <c r="R690" s="2"/>
      <c r="S690" s="2"/>
      <c r="T690" s="2"/>
      <c r="U690" s="2"/>
      <c r="V690" s="2"/>
      <c r="W690" s="2"/>
      <c r="X690" s="2"/>
      <c r="Y690" s="2"/>
      <c r="Z690" s="2"/>
    </row>
    <row r="691" spans="1:26" x14ac:dyDescent="0.2">
      <c r="A691" s="292"/>
      <c r="B691" s="277"/>
      <c r="C691" s="277"/>
      <c r="D691" s="293"/>
      <c r="E691" s="292"/>
      <c r="F691" s="277"/>
      <c r="G691" s="277"/>
      <c r="H691" s="277"/>
      <c r="I691" s="277"/>
      <c r="J691" s="2"/>
      <c r="K691" s="2"/>
      <c r="L691" s="2"/>
      <c r="M691" s="2"/>
      <c r="N691" s="2"/>
      <c r="O691" s="2"/>
      <c r="P691" s="2"/>
      <c r="Q691" s="2"/>
      <c r="R691" s="2"/>
      <c r="S691" s="2"/>
      <c r="T691" s="2"/>
      <c r="U691" s="2"/>
      <c r="V691" s="2"/>
      <c r="W691" s="2"/>
      <c r="X691" s="2"/>
      <c r="Y691" s="2"/>
      <c r="Z691" s="2"/>
    </row>
    <row r="692" spans="1:26" x14ac:dyDescent="0.2">
      <c r="A692" s="292"/>
      <c r="B692" s="277"/>
      <c r="C692" s="277"/>
      <c r="D692" s="293"/>
      <c r="E692" s="292"/>
      <c r="F692" s="277"/>
      <c r="G692" s="277"/>
      <c r="H692" s="277"/>
      <c r="I692" s="277"/>
      <c r="J692" s="2"/>
      <c r="K692" s="2"/>
      <c r="L692" s="2"/>
      <c r="M692" s="2"/>
      <c r="N692" s="2"/>
      <c r="O692" s="2"/>
      <c r="P692" s="2"/>
      <c r="Q692" s="2"/>
      <c r="R692" s="2"/>
      <c r="S692" s="2"/>
      <c r="T692" s="2"/>
      <c r="U692" s="2"/>
      <c r="V692" s="2"/>
      <c r="W692" s="2"/>
      <c r="X692" s="2"/>
      <c r="Y692" s="2"/>
      <c r="Z692" s="2"/>
    </row>
    <row r="693" spans="1:26" x14ac:dyDescent="0.2">
      <c r="A693" s="292"/>
      <c r="B693" s="277"/>
      <c r="C693" s="277"/>
      <c r="D693" s="293"/>
      <c r="E693" s="292"/>
      <c r="F693" s="277"/>
      <c r="G693" s="277"/>
      <c r="H693" s="277"/>
      <c r="I693" s="277"/>
      <c r="J693" s="2"/>
      <c r="K693" s="2"/>
      <c r="L693" s="2"/>
      <c r="M693" s="2"/>
      <c r="N693" s="2"/>
      <c r="O693" s="2"/>
      <c r="P693" s="2"/>
      <c r="Q693" s="2"/>
      <c r="R693" s="2"/>
      <c r="S693" s="2"/>
      <c r="T693" s="2"/>
      <c r="U693" s="2"/>
      <c r="V693" s="2"/>
      <c r="W693" s="2"/>
      <c r="X693" s="2"/>
      <c r="Y693" s="2"/>
      <c r="Z693" s="2"/>
    </row>
    <row r="694" spans="1:26" x14ac:dyDescent="0.2">
      <c r="A694" s="292"/>
      <c r="B694" s="277"/>
      <c r="C694" s="277"/>
      <c r="D694" s="293"/>
      <c r="E694" s="292"/>
      <c r="F694" s="277"/>
      <c r="G694" s="277"/>
      <c r="H694" s="277"/>
      <c r="I694" s="277"/>
      <c r="J694" s="2"/>
      <c r="K694" s="2"/>
      <c r="L694" s="2"/>
      <c r="M694" s="2"/>
      <c r="N694" s="2"/>
      <c r="O694" s="2"/>
      <c r="P694" s="2"/>
      <c r="Q694" s="2"/>
      <c r="R694" s="2"/>
      <c r="S694" s="2"/>
      <c r="T694" s="2"/>
      <c r="U694" s="2"/>
      <c r="V694" s="2"/>
      <c r="W694" s="2"/>
      <c r="X694" s="2"/>
      <c r="Y694" s="2"/>
      <c r="Z694" s="2"/>
    </row>
    <row r="695" spans="1:26" x14ac:dyDescent="0.2">
      <c r="A695" s="292"/>
      <c r="B695" s="277"/>
      <c r="C695" s="277"/>
      <c r="D695" s="293"/>
      <c r="E695" s="292"/>
      <c r="F695" s="277"/>
      <c r="G695" s="277"/>
      <c r="H695" s="277"/>
      <c r="I695" s="277"/>
      <c r="J695" s="2"/>
      <c r="K695" s="2"/>
      <c r="L695" s="2"/>
      <c r="M695" s="2"/>
      <c r="N695" s="2"/>
      <c r="O695" s="2"/>
      <c r="P695" s="2"/>
      <c r="Q695" s="2"/>
      <c r="R695" s="2"/>
      <c r="S695" s="2"/>
      <c r="T695" s="2"/>
      <c r="U695" s="2"/>
      <c r="V695" s="2"/>
      <c r="W695" s="2"/>
      <c r="X695" s="2"/>
      <c r="Y695" s="2"/>
      <c r="Z695" s="2"/>
    </row>
    <row r="696" spans="1:26" x14ac:dyDescent="0.2">
      <c r="A696" s="292"/>
      <c r="B696" s="277"/>
      <c r="C696" s="277"/>
      <c r="D696" s="293"/>
      <c r="E696" s="292"/>
      <c r="F696" s="277"/>
      <c r="G696" s="277"/>
      <c r="H696" s="277"/>
      <c r="I696" s="277"/>
      <c r="J696" s="2"/>
      <c r="K696" s="2"/>
      <c r="L696" s="2"/>
      <c r="M696" s="2"/>
      <c r="N696" s="2"/>
      <c r="O696" s="2"/>
      <c r="P696" s="2"/>
      <c r="Q696" s="2"/>
      <c r="R696" s="2"/>
      <c r="S696" s="2"/>
      <c r="T696" s="2"/>
      <c r="U696" s="2"/>
      <c r="V696" s="2"/>
      <c r="W696" s="2"/>
      <c r="X696" s="2"/>
      <c r="Y696" s="2"/>
      <c r="Z696" s="2"/>
    </row>
    <row r="697" spans="1:26" x14ac:dyDescent="0.2">
      <c r="A697" s="292"/>
      <c r="B697" s="277"/>
      <c r="C697" s="277"/>
      <c r="D697" s="293"/>
      <c r="E697" s="292"/>
      <c r="F697" s="277"/>
      <c r="G697" s="277"/>
      <c r="H697" s="277"/>
      <c r="I697" s="277"/>
      <c r="J697" s="2"/>
      <c r="K697" s="2"/>
      <c r="L697" s="2"/>
      <c r="M697" s="2"/>
      <c r="N697" s="2"/>
      <c r="O697" s="2"/>
      <c r="P697" s="2"/>
      <c r="Q697" s="2"/>
      <c r="R697" s="2"/>
      <c r="S697" s="2"/>
      <c r="T697" s="2"/>
      <c r="U697" s="2"/>
      <c r="V697" s="2"/>
      <c r="W697" s="2"/>
      <c r="X697" s="2"/>
      <c r="Y697" s="2"/>
      <c r="Z697" s="2"/>
    </row>
    <row r="698" spans="1:26" x14ac:dyDescent="0.2">
      <c r="A698" s="292"/>
      <c r="B698" s="277"/>
      <c r="C698" s="277"/>
      <c r="D698" s="293"/>
      <c r="E698" s="292"/>
      <c r="F698" s="277"/>
      <c r="G698" s="277"/>
      <c r="H698" s="277"/>
      <c r="I698" s="277"/>
      <c r="J698" s="2"/>
      <c r="K698" s="2"/>
      <c r="L698" s="2"/>
      <c r="M698" s="2"/>
      <c r="N698" s="2"/>
      <c r="O698" s="2"/>
      <c r="P698" s="2"/>
      <c r="Q698" s="2"/>
      <c r="R698" s="2"/>
      <c r="S698" s="2"/>
      <c r="T698" s="2"/>
      <c r="U698" s="2"/>
      <c r="V698" s="2"/>
      <c r="W698" s="2"/>
      <c r="X698" s="2"/>
      <c r="Y698" s="2"/>
      <c r="Z698" s="2"/>
    </row>
    <row r="699" spans="1:26" x14ac:dyDescent="0.2">
      <c r="A699" s="292"/>
      <c r="B699" s="277"/>
      <c r="C699" s="277"/>
      <c r="D699" s="293"/>
      <c r="E699" s="292"/>
      <c r="F699" s="277"/>
      <c r="G699" s="277"/>
      <c r="H699" s="277"/>
      <c r="I699" s="277"/>
      <c r="J699" s="2"/>
      <c r="K699" s="2"/>
      <c r="L699" s="2"/>
      <c r="M699" s="2"/>
      <c r="N699" s="2"/>
      <c r="O699" s="2"/>
      <c r="P699" s="2"/>
      <c r="Q699" s="2"/>
      <c r="R699" s="2"/>
      <c r="S699" s="2"/>
      <c r="T699" s="2"/>
      <c r="U699" s="2"/>
      <c r="V699" s="2"/>
      <c r="W699" s="2"/>
      <c r="X699" s="2"/>
      <c r="Y699" s="2"/>
      <c r="Z699" s="2"/>
    </row>
    <row r="700" spans="1:26" x14ac:dyDescent="0.2">
      <c r="A700" s="292"/>
      <c r="B700" s="277"/>
      <c r="C700" s="277"/>
      <c r="D700" s="293"/>
      <c r="E700" s="292"/>
      <c r="F700" s="277"/>
      <c r="G700" s="277"/>
      <c r="H700" s="277"/>
      <c r="I700" s="277"/>
      <c r="J700" s="2"/>
      <c r="K700" s="2"/>
      <c r="L700" s="2"/>
      <c r="M700" s="2"/>
      <c r="N700" s="2"/>
      <c r="O700" s="2"/>
      <c r="P700" s="2"/>
      <c r="Q700" s="2"/>
      <c r="R700" s="2"/>
      <c r="S700" s="2"/>
      <c r="T700" s="2"/>
      <c r="U700" s="2"/>
      <c r="V700" s="2"/>
      <c r="W700" s="2"/>
      <c r="X700" s="2"/>
      <c r="Y700" s="2"/>
      <c r="Z700" s="2"/>
    </row>
    <row r="701" spans="1:26" x14ac:dyDescent="0.2">
      <c r="A701" s="292"/>
      <c r="B701" s="277"/>
      <c r="C701" s="277"/>
      <c r="D701" s="293"/>
      <c r="E701" s="292"/>
      <c r="F701" s="277"/>
      <c r="G701" s="277"/>
      <c r="H701" s="277"/>
      <c r="I701" s="277"/>
      <c r="J701" s="2"/>
      <c r="K701" s="2"/>
      <c r="L701" s="2"/>
      <c r="M701" s="2"/>
      <c r="N701" s="2"/>
      <c r="O701" s="2"/>
      <c r="P701" s="2"/>
      <c r="Q701" s="2"/>
      <c r="R701" s="2"/>
      <c r="S701" s="2"/>
      <c r="T701" s="2"/>
      <c r="U701" s="2"/>
      <c r="V701" s="2"/>
      <c r="W701" s="2"/>
      <c r="X701" s="2"/>
      <c r="Y701" s="2"/>
      <c r="Z701" s="2"/>
    </row>
    <row r="702" spans="1:26" x14ac:dyDescent="0.2">
      <c r="A702" s="292"/>
      <c r="B702" s="277"/>
      <c r="C702" s="277"/>
      <c r="D702" s="293"/>
      <c r="E702" s="292"/>
      <c r="F702" s="277"/>
      <c r="G702" s="277"/>
      <c r="H702" s="277"/>
      <c r="I702" s="277"/>
      <c r="J702" s="2"/>
      <c r="K702" s="2"/>
      <c r="L702" s="2"/>
      <c r="M702" s="2"/>
      <c r="N702" s="2"/>
      <c r="O702" s="2"/>
      <c r="P702" s="2"/>
      <c r="Q702" s="2"/>
      <c r="R702" s="2"/>
      <c r="S702" s="2"/>
      <c r="T702" s="2"/>
      <c r="U702" s="2"/>
      <c r="V702" s="2"/>
      <c r="W702" s="2"/>
      <c r="X702" s="2"/>
      <c r="Y702" s="2"/>
      <c r="Z702" s="2"/>
    </row>
    <row r="703" spans="1:26" x14ac:dyDescent="0.2">
      <c r="A703" s="292"/>
      <c r="B703" s="277"/>
      <c r="C703" s="277"/>
      <c r="D703" s="293"/>
      <c r="E703" s="292"/>
      <c r="F703" s="277"/>
      <c r="G703" s="277"/>
      <c r="H703" s="277"/>
      <c r="I703" s="277"/>
      <c r="J703" s="2"/>
      <c r="K703" s="2"/>
      <c r="L703" s="2"/>
      <c r="M703" s="2"/>
      <c r="N703" s="2"/>
      <c r="O703" s="2"/>
      <c r="P703" s="2"/>
      <c r="Q703" s="2"/>
      <c r="R703" s="2"/>
      <c r="S703" s="2"/>
      <c r="T703" s="2"/>
      <c r="U703" s="2"/>
      <c r="V703" s="2"/>
      <c r="W703" s="2"/>
      <c r="X703" s="2"/>
      <c r="Y703" s="2"/>
      <c r="Z703" s="2"/>
    </row>
    <row r="704" spans="1:26" x14ac:dyDescent="0.2">
      <c r="A704" s="292"/>
      <c r="B704" s="277"/>
      <c r="C704" s="277"/>
      <c r="D704" s="293"/>
      <c r="E704" s="292"/>
      <c r="F704" s="277"/>
      <c r="G704" s="277"/>
      <c r="H704" s="277"/>
      <c r="I704" s="277"/>
      <c r="J704" s="2"/>
      <c r="K704" s="2"/>
      <c r="L704" s="2"/>
      <c r="M704" s="2"/>
      <c r="N704" s="2"/>
      <c r="O704" s="2"/>
      <c r="P704" s="2"/>
      <c r="Q704" s="2"/>
      <c r="R704" s="2"/>
      <c r="S704" s="2"/>
      <c r="T704" s="2"/>
      <c r="U704" s="2"/>
      <c r="V704" s="2"/>
      <c r="W704" s="2"/>
      <c r="X704" s="2"/>
      <c r="Y704" s="2"/>
      <c r="Z704" s="2"/>
    </row>
    <row r="705" spans="1:26" x14ac:dyDescent="0.2">
      <c r="A705" s="292"/>
      <c r="B705" s="277"/>
      <c r="C705" s="277"/>
      <c r="D705" s="293"/>
      <c r="E705" s="292"/>
      <c r="F705" s="277"/>
      <c r="G705" s="277"/>
      <c r="H705" s="277"/>
      <c r="I705" s="277"/>
      <c r="J705" s="2"/>
      <c r="K705" s="2"/>
      <c r="L705" s="2"/>
      <c r="M705" s="2"/>
      <c r="N705" s="2"/>
      <c r="O705" s="2"/>
      <c r="P705" s="2"/>
      <c r="Q705" s="2"/>
      <c r="R705" s="2"/>
      <c r="S705" s="2"/>
      <c r="T705" s="2"/>
      <c r="U705" s="2"/>
      <c r="V705" s="2"/>
      <c r="W705" s="2"/>
      <c r="X705" s="2"/>
      <c r="Y705" s="2"/>
      <c r="Z705" s="2"/>
    </row>
    <row r="706" spans="1:26" x14ac:dyDescent="0.2">
      <c r="A706" s="292"/>
      <c r="B706" s="277"/>
      <c r="C706" s="277"/>
      <c r="D706" s="293"/>
      <c r="E706" s="292"/>
      <c r="F706" s="277"/>
      <c r="G706" s="277"/>
      <c r="H706" s="277"/>
      <c r="I706" s="277"/>
      <c r="J706" s="2"/>
      <c r="K706" s="2"/>
      <c r="L706" s="2"/>
      <c r="M706" s="2"/>
      <c r="N706" s="2"/>
      <c r="O706" s="2"/>
      <c r="P706" s="2"/>
      <c r="Q706" s="2"/>
      <c r="R706" s="2"/>
      <c r="S706" s="2"/>
      <c r="T706" s="2"/>
      <c r="U706" s="2"/>
      <c r="V706" s="2"/>
      <c r="W706" s="2"/>
      <c r="X706" s="2"/>
      <c r="Y706" s="2"/>
      <c r="Z706" s="2"/>
    </row>
    <row r="707" spans="1:26" x14ac:dyDescent="0.2">
      <c r="A707" s="292"/>
      <c r="B707" s="277"/>
      <c r="C707" s="277"/>
      <c r="D707" s="293"/>
      <c r="E707" s="292"/>
      <c r="F707" s="277"/>
      <c r="G707" s="277"/>
      <c r="H707" s="277"/>
      <c r="I707" s="277"/>
      <c r="J707" s="2"/>
      <c r="K707" s="2"/>
      <c r="L707" s="2"/>
      <c r="M707" s="2"/>
      <c r="N707" s="2"/>
      <c r="O707" s="2"/>
      <c r="P707" s="2"/>
      <c r="Q707" s="2"/>
      <c r="R707" s="2"/>
      <c r="S707" s="2"/>
      <c r="T707" s="2"/>
      <c r="U707" s="2"/>
      <c r="V707" s="2"/>
      <c r="W707" s="2"/>
      <c r="X707" s="2"/>
      <c r="Y707" s="2"/>
      <c r="Z707" s="2"/>
    </row>
    <row r="708" spans="1:26" x14ac:dyDescent="0.2">
      <c r="A708" s="292"/>
      <c r="B708" s="277"/>
      <c r="C708" s="277"/>
      <c r="D708" s="293"/>
      <c r="E708" s="292"/>
      <c r="F708" s="277"/>
      <c r="G708" s="277"/>
      <c r="H708" s="277"/>
      <c r="I708" s="277"/>
      <c r="J708" s="2"/>
      <c r="K708" s="2"/>
      <c r="L708" s="2"/>
      <c r="M708" s="2"/>
      <c r="N708" s="2"/>
      <c r="O708" s="2"/>
      <c r="P708" s="2"/>
      <c r="Q708" s="2"/>
      <c r="R708" s="2"/>
      <c r="S708" s="2"/>
      <c r="T708" s="2"/>
      <c r="U708" s="2"/>
      <c r="V708" s="2"/>
      <c r="W708" s="2"/>
      <c r="X708" s="2"/>
      <c r="Y708" s="2"/>
      <c r="Z708" s="2"/>
    </row>
    <row r="709" spans="1:26" x14ac:dyDescent="0.2">
      <c r="A709" s="292"/>
      <c r="B709" s="277"/>
      <c r="C709" s="277"/>
      <c r="D709" s="293"/>
      <c r="E709" s="292"/>
      <c r="F709" s="277"/>
      <c r="G709" s="277"/>
      <c r="H709" s="277"/>
      <c r="I709" s="277"/>
      <c r="J709" s="2"/>
      <c r="K709" s="2"/>
      <c r="L709" s="2"/>
      <c r="M709" s="2"/>
      <c r="N709" s="2"/>
      <c r="O709" s="2"/>
      <c r="P709" s="2"/>
      <c r="Q709" s="2"/>
      <c r="R709" s="2"/>
      <c r="S709" s="2"/>
      <c r="T709" s="2"/>
      <c r="U709" s="2"/>
      <c r="V709" s="2"/>
      <c r="W709" s="2"/>
      <c r="X709" s="2"/>
      <c r="Y709" s="2"/>
      <c r="Z709" s="2"/>
    </row>
    <row r="710" spans="1:26" x14ac:dyDescent="0.2">
      <c r="A710" s="292"/>
      <c r="B710" s="277"/>
      <c r="C710" s="277"/>
      <c r="D710" s="293"/>
      <c r="E710" s="292"/>
      <c r="F710" s="277"/>
      <c r="G710" s="277"/>
      <c r="H710" s="277"/>
      <c r="I710" s="277"/>
      <c r="J710" s="2"/>
      <c r="K710" s="2"/>
      <c r="L710" s="2"/>
      <c r="M710" s="2"/>
      <c r="N710" s="2"/>
      <c r="O710" s="2"/>
      <c r="P710" s="2"/>
      <c r="Q710" s="2"/>
      <c r="R710" s="2"/>
      <c r="S710" s="2"/>
      <c r="T710" s="2"/>
      <c r="U710" s="2"/>
      <c r="V710" s="2"/>
      <c r="W710" s="2"/>
      <c r="X710" s="2"/>
      <c r="Y710" s="2"/>
      <c r="Z710" s="2"/>
    </row>
    <row r="711" spans="1:26" x14ac:dyDescent="0.2">
      <c r="A711" s="292"/>
      <c r="B711" s="277"/>
      <c r="C711" s="277"/>
      <c r="D711" s="293"/>
      <c r="E711" s="292"/>
      <c r="F711" s="277"/>
      <c r="G711" s="277"/>
      <c r="H711" s="277"/>
      <c r="I711" s="277"/>
      <c r="J711" s="2"/>
      <c r="K711" s="2"/>
      <c r="L711" s="2"/>
      <c r="M711" s="2"/>
      <c r="N711" s="2"/>
      <c r="O711" s="2"/>
      <c r="P711" s="2"/>
      <c r="Q711" s="2"/>
      <c r="R711" s="2"/>
      <c r="S711" s="2"/>
      <c r="T711" s="2"/>
      <c r="U711" s="2"/>
      <c r="V711" s="2"/>
      <c r="W711" s="2"/>
      <c r="X711" s="2"/>
      <c r="Y711" s="2"/>
      <c r="Z711" s="2"/>
    </row>
    <row r="712" spans="1:26" x14ac:dyDescent="0.2">
      <c r="A712" s="292"/>
      <c r="B712" s="277"/>
      <c r="C712" s="277"/>
      <c r="D712" s="293"/>
      <c r="E712" s="292"/>
      <c r="F712" s="277"/>
      <c r="G712" s="277"/>
      <c r="H712" s="277"/>
      <c r="I712" s="277"/>
      <c r="J712" s="2"/>
      <c r="K712" s="2"/>
      <c r="L712" s="2"/>
      <c r="M712" s="2"/>
      <c r="N712" s="2"/>
      <c r="O712" s="2"/>
      <c r="P712" s="2"/>
      <c r="Q712" s="2"/>
      <c r="R712" s="2"/>
      <c r="S712" s="2"/>
      <c r="T712" s="2"/>
      <c r="U712" s="2"/>
      <c r="V712" s="2"/>
      <c r="W712" s="2"/>
      <c r="X712" s="2"/>
      <c r="Y712" s="2"/>
      <c r="Z712" s="2"/>
    </row>
    <row r="713" spans="1:26" x14ac:dyDescent="0.2">
      <c r="A713" s="292"/>
      <c r="B713" s="277"/>
      <c r="C713" s="277"/>
      <c r="D713" s="293"/>
      <c r="E713" s="292"/>
      <c r="F713" s="277"/>
      <c r="G713" s="277"/>
      <c r="H713" s="277"/>
      <c r="I713" s="277"/>
      <c r="J713" s="2"/>
      <c r="K713" s="2"/>
      <c r="L713" s="2"/>
      <c r="M713" s="2"/>
      <c r="N713" s="2"/>
      <c r="O713" s="2"/>
      <c r="P713" s="2"/>
      <c r="Q713" s="2"/>
      <c r="R713" s="2"/>
      <c r="S713" s="2"/>
      <c r="T713" s="2"/>
      <c r="U713" s="2"/>
      <c r="V713" s="2"/>
      <c r="W713" s="2"/>
      <c r="X713" s="2"/>
      <c r="Y713" s="2"/>
      <c r="Z713" s="2"/>
    </row>
    <row r="714" spans="1:26" x14ac:dyDescent="0.2">
      <c r="A714" s="292"/>
      <c r="B714" s="277"/>
      <c r="C714" s="277"/>
      <c r="D714" s="293"/>
      <c r="E714" s="292"/>
      <c r="F714" s="277"/>
      <c r="G714" s="277"/>
      <c r="H714" s="277"/>
      <c r="I714" s="277"/>
      <c r="J714" s="2"/>
      <c r="K714" s="2"/>
      <c r="L714" s="2"/>
      <c r="M714" s="2"/>
      <c r="N714" s="2"/>
      <c r="O714" s="2"/>
      <c r="P714" s="2"/>
      <c r="Q714" s="2"/>
      <c r="R714" s="2"/>
      <c r="S714" s="2"/>
      <c r="T714" s="2"/>
      <c r="U714" s="2"/>
      <c r="V714" s="2"/>
      <c r="W714" s="2"/>
      <c r="X714" s="2"/>
      <c r="Y714" s="2"/>
      <c r="Z714" s="2"/>
    </row>
    <row r="715" spans="1:26" x14ac:dyDescent="0.2">
      <c r="A715" s="292"/>
      <c r="B715" s="277"/>
      <c r="C715" s="277"/>
      <c r="D715" s="293"/>
      <c r="E715" s="292"/>
      <c r="F715" s="277"/>
      <c r="G715" s="277"/>
      <c r="H715" s="277"/>
      <c r="I715" s="277"/>
      <c r="J715" s="2"/>
      <c r="K715" s="2"/>
      <c r="L715" s="2"/>
      <c r="M715" s="2"/>
      <c r="N715" s="2"/>
      <c r="O715" s="2"/>
      <c r="P715" s="2"/>
      <c r="Q715" s="2"/>
      <c r="R715" s="2"/>
      <c r="S715" s="2"/>
      <c r="T715" s="2"/>
      <c r="U715" s="2"/>
      <c r="V715" s="2"/>
      <c r="W715" s="2"/>
      <c r="X715" s="2"/>
      <c r="Y715" s="2"/>
      <c r="Z715" s="2"/>
    </row>
    <row r="716" spans="1:26" x14ac:dyDescent="0.2">
      <c r="A716" s="292"/>
      <c r="B716" s="277"/>
      <c r="C716" s="277"/>
      <c r="D716" s="293"/>
      <c r="E716" s="292"/>
      <c r="F716" s="277"/>
      <c r="G716" s="277"/>
      <c r="H716" s="277"/>
      <c r="I716" s="277"/>
      <c r="J716" s="2"/>
      <c r="K716" s="2"/>
      <c r="L716" s="2"/>
      <c r="M716" s="2"/>
      <c r="N716" s="2"/>
      <c r="O716" s="2"/>
      <c r="P716" s="2"/>
      <c r="Q716" s="2"/>
      <c r="R716" s="2"/>
      <c r="S716" s="2"/>
      <c r="T716" s="2"/>
      <c r="U716" s="2"/>
      <c r="V716" s="2"/>
      <c r="W716" s="2"/>
      <c r="X716" s="2"/>
      <c r="Y716" s="2"/>
      <c r="Z716" s="2"/>
    </row>
    <row r="717" spans="1:26" x14ac:dyDescent="0.2">
      <c r="A717" s="292"/>
      <c r="B717" s="277"/>
      <c r="C717" s="277"/>
      <c r="D717" s="293"/>
      <c r="E717" s="292"/>
      <c r="F717" s="277"/>
      <c r="G717" s="277"/>
      <c r="H717" s="277"/>
      <c r="I717" s="277"/>
      <c r="J717" s="2"/>
      <c r="K717" s="2"/>
      <c r="L717" s="2"/>
      <c r="M717" s="2"/>
      <c r="N717" s="2"/>
      <c r="O717" s="2"/>
      <c r="P717" s="2"/>
      <c r="Q717" s="2"/>
      <c r="R717" s="2"/>
      <c r="S717" s="2"/>
      <c r="T717" s="2"/>
      <c r="U717" s="2"/>
      <c r="V717" s="2"/>
      <c r="W717" s="2"/>
      <c r="X717" s="2"/>
      <c r="Y717" s="2"/>
      <c r="Z717" s="2"/>
    </row>
    <row r="718" spans="1:26" x14ac:dyDescent="0.2">
      <c r="A718" s="292"/>
      <c r="B718" s="277"/>
      <c r="C718" s="277"/>
      <c r="D718" s="293"/>
      <c r="E718" s="292"/>
      <c r="F718" s="277"/>
      <c r="G718" s="277"/>
      <c r="H718" s="277"/>
      <c r="I718" s="277"/>
      <c r="J718" s="2"/>
      <c r="K718" s="2"/>
      <c r="L718" s="2"/>
      <c r="M718" s="2"/>
      <c r="N718" s="2"/>
      <c r="O718" s="2"/>
      <c r="P718" s="2"/>
      <c r="Q718" s="2"/>
      <c r="R718" s="2"/>
      <c r="S718" s="2"/>
      <c r="T718" s="2"/>
      <c r="U718" s="2"/>
      <c r="V718" s="2"/>
      <c r="W718" s="2"/>
      <c r="X718" s="2"/>
      <c r="Y718" s="2"/>
      <c r="Z718" s="2"/>
    </row>
    <row r="719" spans="1:26" x14ac:dyDescent="0.2">
      <c r="A719" s="292"/>
      <c r="B719" s="277"/>
      <c r="C719" s="277"/>
      <c r="D719" s="293"/>
      <c r="E719" s="292"/>
      <c r="F719" s="277"/>
      <c r="G719" s="277"/>
      <c r="H719" s="277"/>
      <c r="I719" s="277"/>
      <c r="J719" s="2"/>
      <c r="K719" s="2"/>
      <c r="L719" s="2"/>
      <c r="M719" s="2"/>
      <c r="N719" s="2"/>
      <c r="O719" s="2"/>
      <c r="P719" s="2"/>
      <c r="Q719" s="2"/>
      <c r="R719" s="2"/>
      <c r="S719" s="2"/>
      <c r="T719" s="2"/>
      <c r="U719" s="2"/>
      <c r="V719" s="2"/>
      <c r="W719" s="2"/>
      <c r="X719" s="2"/>
      <c r="Y719" s="2"/>
      <c r="Z719" s="2"/>
    </row>
    <row r="720" spans="1:26" x14ac:dyDescent="0.2">
      <c r="A720" s="292"/>
      <c r="B720" s="277"/>
      <c r="C720" s="277"/>
      <c r="D720" s="293"/>
      <c r="E720" s="292"/>
      <c r="F720" s="277"/>
      <c r="G720" s="277"/>
      <c r="H720" s="277"/>
      <c r="I720" s="277"/>
      <c r="J720" s="2"/>
      <c r="K720" s="2"/>
      <c r="L720" s="2"/>
      <c r="M720" s="2"/>
      <c r="N720" s="2"/>
      <c r="O720" s="2"/>
      <c r="P720" s="2"/>
      <c r="Q720" s="2"/>
      <c r="R720" s="2"/>
      <c r="S720" s="2"/>
      <c r="T720" s="2"/>
      <c r="U720" s="2"/>
      <c r="V720" s="2"/>
      <c r="W720" s="2"/>
      <c r="X720" s="2"/>
      <c r="Y720" s="2"/>
      <c r="Z720" s="2"/>
    </row>
    <row r="721" spans="1:26" x14ac:dyDescent="0.2">
      <c r="A721" s="292"/>
      <c r="B721" s="277"/>
      <c r="C721" s="277"/>
      <c r="D721" s="293"/>
      <c r="E721" s="292"/>
      <c r="F721" s="277"/>
      <c r="G721" s="277"/>
      <c r="H721" s="277"/>
      <c r="I721" s="277"/>
      <c r="J721" s="2"/>
      <c r="K721" s="2"/>
      <c r="L721" s="2"/>
      <c r="M721" s="2"/>
      <c r="N721" s="2"/>
      <c r="O721" s="2"/>
      <c r="P721" s="2"/>
      <c r="Q721" s="2"/>
      <c r="R721" s="2"/>
      <c r="S721" s="2"/>
      <c r="T721" s="2"/>
      <c r="U721" s="2"/>
      <c r="V721" s="2"/>
      <c r="W721" s="2"/>
      <c r="X721" s="2"/>
      <c r="Y721" s="2"/>
      <c r="Z721" s="2"/>
    </row>
    <row r="722" spans="1:26" x14ac:dyDescent="0.2">
      <c r="A722" s="292"/>
      <c r="B722" s="277"/>
      <c r="C722" s="277"/>
      <c r="D722" s="293"/>
      <c r="E722" s="292"/>
      <c r="F722" s="277"/>
      <c r="G722" s="277"/>
      <c r="H722" s="277"/>
      <c r="I722" s="277"/>
      <c r="J722" s="2"/>
      <c r="K722" s="2"/>
      <c r="L722" s="2"/>
      <c r="M722" s="2"/>
      <c r="N722" s="2"/>
      <c r="O722" s="2"/>
      <c r="P722" s="2"/>
      <c r="Q722" s="2"/>
      <c r="R722" s="2"/>
      <c r="S722" s="2"/>
      <c r="T722" s="2"/>
      <c r="U722" s="2"/>
      <c r="V722" s="2"/>
      <c r="W722" s="2"/>
      <c r="X722" s="2"/>
      <c r="Y722" s="2"/>
      <c r="Z722" s="2"/>
    </row>
    <row r="723" spans="1:26" x14ac:dyDescent="0.2">
      <c r="A723" s="292"/>
      <c r="B723" s="277"/>
      <c r="C723" s="277"/>
      <c r="D723" s="293"/>
      <c r="E723" s="292"/>
      <c r="F723" s="277"/>
      <c r="G723" s="277"/>
      <c r="H723" s="277"/>
      <c r="I723" s="277"/>
      <c r="J723" s="2"/>
      <c r="K723" s="2"/>
      <c r="L723" s="2"/>
      <c r="M723" s="2"/>
      <c r="N723" s="2"/>
      <c r="O723" s="2"/>
      <c r="P723" s="2"/>
      <c r="Q723" s="2"/>
      <c r="R723" s="2"/>
      <c r="S723" s="2"/>
      <c r="T723" s="2"/>
      <c r="U723" s="2"/>
      <c r="V723" s="2"/>
      <c r="W723" s="2"/>
      <c r="X723" s="2"/>
      <c r="Y723" s="2"/>
      <c r="Z723" s="2"/>
    </row>
    <row r="724" spans="1:26" x14ac:dyDescent="0.2">
      <c r="A724" s="292"/>
      <c r="B724" s="277"/>
      <c r="C724" s="277"/>
      <c r="D724" s="293"/>
      <c r="E724" s="292"/>
      <c r="F724" s="277"/>
      <c r="G724" s="277"/>
      <c r="H724" s="277"/>
      <c r="I724" s="277"/>
      <c r="J724" s="2"/>
      <c r="K724" s="2"/>
      <c r="L724" s="2"/>
      <c r="M724" s="2"/>
      <c r="N724" s="2"/>
      <c r="O724" s="2"/>
      <c r="P724" s="2"/>
      <c r="Q724" s="2"/>
      <c r="R724" s="2"/>
      <c r="S724" s="2"/>
      <c r="T724" s="2"/>
      <c r="U724" s="2"/>
      <c r="V724" s="2"/>
      <c r="W724" s="2"/>
      <c r="X724" s="2"/>
      <c r="Y724" s="2"/>
      <c r="Z724" s="2"/>
    </row>
    <row r="725" spans="1:26" x14ac:dyDescent="0.2">
      <c r="A725" s="292"/>
      <c r="B725" s="277"/>
      <c r="C725" s="277"/>
      <c r="D725" s="293"/>
      <c r="E725" s="292"/>
      <c r="F725" s="277"/>
      <c r="G725" s="277"/>
      <c r="H725" s="277"/>
      <c r="I725" s="277"/>
      <c r="J725" s="2"/>
      <c r="K725" s="2"/>
      <c r="L725" s="2"/>
      <c r="M725" s="2"/>
      <c r="N725" s="2"/>
      <c r="O725" s="2"/>
      <c r="P725" s="2"/>
      <c r="Q725" s="2"/>
      <c r="R725" s="2"/>
      <c r="S725" s="2"/>
      <c r="T725" s="2"/>
      <c r="U725" s="2"/>
      <c r="V725" s="2"/>
      <c r="W725" s="2"/>
      <c r="X725" s="2"/>
      <c r="Y725" s="2"/>
      <c r="Z725" s="2"/>
    </row>
    <row r="726" spans="1:26" x14ac:dyDescent="0.2">
      <c r="A726" s="292"/>
      <c r="B726" s="277"/>
      <c r="C726" s="277"/>
      <c r="D726" s="293"/>
      <c r="E726" s="292"/>
      <c r="F726" s="277"/>
      <c r="G726" s="277"/>
      <c r="H726" s="277"/>
      <c r="I726" s="277"/>
      <c r="J726" s="2"/>
      <c r="K726" s="2"/>
      <c r="L726" s="2"/>
      <c r="M726" s="2"/>
      <c r="N726" s="2"/>
      <c r="O726" s="2"/>
      <c r="P726" s="2"/>
      <c r="Q726" s="2"/>
      <c r="R726" s="2"/>
      <c r="S726" s="2"/>
      <c r="T726" s="2"/>
      <c r="U726" s="2"/>
      <c r="V726" s="2"/>
      <c r="W726" s="2"/>
      <c r="X726" s="2"/>
      <c r="Y726" s="2"/>
      <c r="Z726" s="2"/>
    </row>
    <row r="727" spans="1:26" x14ac:dyDescent="0.2">
      <c r="A727" s="292"/>
      <c r="B727" s="277"/>
      <c r="C727" s="277"/>
      <c r="D727" s="293"/>
      <c r="E727" s="292"/>
      <c r="F727" s="277"/>
      <c r="G727" s="277"/>
      <c r="H727" s="277"/>
      <c r="I727" s="277"/>
      <c r="J727" s="2"/>
      <c r="K727" s="2"/>
      <c r="L727" s="2"/>
      <c r="M727" s="2"/>
      <c r="N727" s="2"/>
      <c r="O727" s="2"/>
      <c r="P727" s="2"/>
      <c r="Q727" s="2"/>
      <c r="R727" s="2"/>
      <c r="S727" s="2"/>
      <c r="T727" s="2"/>
      <c r="U727" s="2"/>
      <c r="V727" s="2"/>
      <c r="W727" s="2"/>
      <c r="X727" s="2"/>
      <c r="Y727" s="2"/>
      <c r="Z727" s="2"/>
    </row>
    <row r="728" spans="1:26" x14ac:dyDescent="0.2">
      <c r="A728" s="292"/>
      <c r="B728" s="277"/>
      <c r="C728" s="277"/>
      <c r="D728" s="293"/>
      <c r="E728" s="292"/>
      <c r="F728" s="277"/>
      <c r="G728" s="277"/>
      <c r="H728" s="277"/>
      <c r="I728" s="277"/>
      <c r="J728" s="2"/>
      <c r="K728" s="2"/>
      <c r="L728" s="2"/>
      <c r="M728" s="2"/>
      <c r="N728" s="2"/>
      <c r="O728" s="2"/>
      <c r="P728" s="2"/>
      <c r="Q728" s="2"/>
      <c r="R728" s="2"/>
      <c r="S728" s="2"/>
      <c r="T728" s="2"/>
      <c r="U728" s="2"/>
      <c r="V728" s="2"/>
      <c r="W728" s="2"/>
      <c r="X728" s="2"/>
      <c r="Y728" s="2"/>
      <c r="Z728" s="2"/>
    </row>
    <row r="729" spans="1:26" x14ac:dyDescent="0.2">
      <c r="A729" s="292"/>
      <c r="B729" s="277"/>
      <c r="C729" s="277"/>
      <c r="D729" s="293"/>
      <c r="E729" s="292"/>
      <c r="F729" s="277"/>
      <c r="G729" s="277"/>
      <c r="H729" s="277"/>
      <c r="I729" s="277"/>
      <c r="J729" s="2"/>
      <c r="K729" s="2"/>
      <c r="L729" s="2"/>
      <c r="M729" s="2"/>
      <c r="N729" s="2"/>
      <c r="O729" s="2"/>
      <c r="P729" s="2"/>
      <c r="Q729" s="2"/>
      <c r="R729" s="2"/>
      <c r="S729" s="2"/>
      <c r="T729" s="2"/>
      <c r="U729" s="2"/>
      <c r="V729" s="2"/>
      <c r="W729" s="2"/>
      <c r="X729" s="2"/>
      <c r="Y729" s="2"/>
      <c r="Z729" s="2"/>
    </row>
    <row r="730" spans="1:26" x14ac:dyDescent="0.2">
      <c r="A730" s="292"/>
      <c r="B730" s="277"/>
      <c r="C730" s="277"/>
      <c r="D730" s="293"/>
      <c r="E730" s="292"/>
      <c r="F730" s="277"/>
      <c r="G730" s="277"/>
      <c r="H730" s="277"/>
      <c r="I730" s="277"/>
      <c r="J730" s="2"/>
      <c r="K730" s="2"/>
      <c r="L730" s="2"/>
      <c r="M730" s="2"/>
      <c r="N730" s="2"/>
      <c r="O730" s="2"/>
      <c r="P730" s="2"/>
      <c r="Q730" s="2"/>
      <c r="R730" s="2"/>
      <c r="S730" s="2"/>
      <c r="T730" s="2"/>
      <c r="U730" s="2"/>
      <c r="V730" s="2"/>
      <c r="W730" s="2"/>
      <c r="X730" s="2"/>
      <c r="Y730" s="2"/>
      <c r="Z730" s="2"/>
    </row>
    <row r="731" spans="1:26" x14ac:dyDescent="0.2">
      <c r="A731" s="292"/>
      <c r="B731" s="277"/>
      <c r="C731" s="277"/>
      <c r="D731" s="293"/>
      <c r="E731" s="292"/>
      <c r="F731" s="277"/>
      <c r="G731" s="277"/>
      <c r="H731" s="277"/>
      <c r="I731" s="277"/>
      <c r="J731" s="2"/>
      <c r="K731" s="2"/>
      <c r="L731" s="2"/>
      <c r="M731" s="2"/>
      <c r="N731" s="2"/>
      <c r="O731" s="2"/>
      <c r="P731" s="2"/>
      <c r="Q731" s="2"/>
      <c r="R731" s="2"/>
      <c r="S731" s="2"/>
      <c r="T731" s="2"/>
      <c r="U731" s="2"/>
      <c r="V731" s="2"/>
      <c r="W731" s="2"/>
      <c r="X731" s="2"/>
      <c r="Y731" s="2"/>
      <c r="Z731" s="2"/>
    </row>
    <row r="732" spans="1:26" x14ac:dyDescent="0.2">
      <c r="A732" s="292"/>
      <c r="B732" s="277"/>
      <c r="C732" s="277"/>
      <c r="D732" s="293"/>
      <c r="E732" s="292"/>
      <c r="F732" s="277"/>
      <c r="G732" s="277"/>
      <c r="H732" s="277"/>
      <c r="I732" s="277"/>
      <c r="J732" s="2"/>
      <c r="K732" s="2"/>
      <c r="L732" s="2"/>
      <c r="M732" s="2"/>
      <c r="N732" s="2"/>
      <c r="O732" s="2"/>
      <c r="P732" s="2"/>
      <c r="Q732" s="2"/>
      <c r="R732" s="2"/>
      <c r="S732" s="2"/>
      <c r="T732" s="2"/>
      <c r="U732" s="2"/>
      <c r="V732" s="2"/>
      <c r="W732" s="2"/>
      <c r="X732" s="2"/>
      <c r="Y732" s="2"/>
      <c r="Z732" s="2"/>
    </row>
    <row r="733" spans="1:26" x14ac:dyDescent="0.2">
      <c r="A733" s="292"/>
      <c r="B733" s="277"/>
      <c r="C733" s="277"/>
      <c r="D733" s="293"/>
      <c r="E733" s="292"/>
      <c r="F733" s="277"/>
      <c r="G733" s="277"/>
      <c r="H733" s="277"/>
      <c r="I733" s="277"/>
      <c r="J733" s="2"/>
      <c r="K733" s="2"/>
      <c r="L733" s="2"/>
      <c r="M733" s="2"/>
      <c r="N733" s="2"/>
      <c r="O733" s="2"/>
      <c r="P733" s="2"/>
      <c r="Q733" s="2"/>
      <c r="R733" s="2"/>
      <c r="S733" s="2"/>
      <c r="T733" s="2"/>
      <c r="U733" s="2"/>
      <c r="V733" s="2"/>
      <c r="W733" s="2"/>
      <c r="X733" s="2"/>
      <c r="Y733" s="2"/>
      <c r="Z733" s="2"/>
    </row>
    <row r="734" spans="1:26" x14ac:dyDescent="0.2">
      <c r="A734" s="292"/>
      <c r="B734" s="277"/>
      <c r="C734" s="277"/>
      <c r="D734" s="293"/>
      <c r="E734" s="292"/>
      <c r="F734" s="277"/>
      <c r="G734" s="277"/>
      <c r="H734" s="277"/>
      <c r="I734" s="277"/>
      <c r="J734" s="2"/>
      <c r="K734" s="2"/>
      <c r="L734" s="2"/>
      <c r="M734" s="2"/>
      <c r="N734" s="2"/>
      <c r="O734" s="2"/>
      <c r="P734" s="2"/>
      <c r="Q734" s="2"/>
      <c r="R734" s="2"/>
      <c r="S734" s="2"/>
      <c r="T734" s="2"/>
      <c r="U734" s="2"/>
      <c r="V734" s="2"/>
      <c r="W734" s="2"/>
      <c r="X734" s="2"/>
      <c r="Y734" s="2"/>
      <c r="Z734" s="2"/>
    </row>
    <row r="735" spans="1:26" x14ac:dyDescent="0.2">
      <c r="A735" s="292"/>
      <c r="B735" s="277"/>
      <c r="C735" s="277"/>
      <c r="D735" s="293"/>
      <c r="E735" s="292"/>
      <c r="F735" s="277"/>
      <c r="G735" s="277"/>
      <c r="H735" s="277"/>
      <c r="I735" s="277"/>
      <c r="J735" s="2"/>
      <c r="K735" s="2"/>
      <c r="L735" s="2"/>
      <c r="M735" s="2"/>
      <c r="N735" s="2"/>
      <c r="O735" s="2"/>
      <c r="P735" s="2"/>
      <c r="Q735" s="2"/>
      <c r="R735" s="2"/>
      <c r="S735" s="2"/>
      <c r="T735" s="2"/>
      <c r="U735" s="2"/>
      <c r="V735" s="2"/>
      <c r="W735" s="2"/>
      <c r="X735" s="2"/>
      <c r="Y735" s="2"/>
      <c r="Z735" s="2"/>
    </row>
    <row r="736" spans="1:26" x14ac:dyDescent="0.2">
      <c r="A736" s="292"/>
      <c r="B736" s="277"/>
      <c r="C736" s="277"/>
      <c r="D736" s="293"/>
      <c r="E736" s="292"/>
      <c r="F736" s="277"/>
      <c r="G736" s="277"/>
      <c r="H736" s="277"/>
      <c r="I736" s="277"/>
      <c r="J736" s="2"/>
      <c r="K736" s="2"/>
      <c r="L736" s="2"/>
      <c r="M736" s="2"/>
      <c r="N736" s="2"/>
      <c r="O736" s="2"/>
      <c r="P736" s="2"/>
      <c r="Q736" s="2"/>
      <c r="R736" s="2"/>
      <c r="S736" s="2"/>
      <c r="T736" s="2"/>
      <c r="U736" s="2"/>
      <c r="V736" s="2"/>
      <c r="W736" s="2"/>
      <c r="X736" s="2"/>
      <c r="Y736" s="2"/>
      <c r="Z736" s="2"/>
    </row>
    <row r="737" spans="1:26" x14ac:dyDescent="0.2">
      <c r="A737" s="292"/>
      <c r="B737" s="277"/>
      <c r="C737" s="277"/>
      <c r="D737" s="293"/>
      <c r="E737" s="292"/>
      <c r="F737" s="277"/>
      <c r="G737" s="277"/>
      <c r="H737" s="277"/>
      <c r="I737" s="277"/>
      <c r="J737" s="2"/>
      <c r="K737" s="2"/>
      <c r="L737" s="2"/>
      <c r="M737" s="2"/>
      <c r="N737" s="2"/>
      <c r="O737" s="2"/>
      <c r="P737" s="2"/>
      <c r="Q737" s="2"/>
      <c r="R737" s="2"/>
      <c r="S737" s="2"/>
      <c r="T737" s="2"/>
      <c r="U737" s="2"/>
      <c r="V737" s="2"/>
      <c r="W737" s="2"/>
      <c r="X737" s="2"/>
      <c r="Y737" s="2"/>
      <c r="Z737" s="2"/>
    </row>
    <row r="738" spans="1:26" x14ac:dyDescent="0.2">
      <c r="A738" s="292"/>
      <c r="B738" s="277"/>
      <c r="C738" s="277"/>
      <c r="D738" s="293"/>
      <c r="E738" s="292"/>
      <c r="F738" s="277"/>
      <c r="G738" s="277"/>
      <c r="H738" s="277"/>
      <c r="I738" s="277"/>
      <c r="J738" s="2"/>
      <c r="K738" s="2"/>
      <c r="L738" s="2"/>
      <c r="M738" s="2"/>
      <c r="N738" s="2"/>
      <c r="O738" s="2"/>
      <c r="P738" s="2"/>
      <c r="Q738" s="2"/>
      <c r="R738" s="2"/>
      <c r="S738" s="2"/>
      <c r="T738" s="2"/>
      <c r="U738" s="2"/>
      <c r="V738" s="2"/>
      <c r="W738" s="2"/>
      <c r="X738" s="2"/>
      <c r="Y738" s="2"/>
      <c r="Z738" s="2"/>
    </row>
    <row r="739" spans="1:26" x14ac:dyDescent="0.2">
      <c r="A739" s="292"/>
      <c r="B739" s="277"/>
      <c r="C739" s="277"/>
      <c r="D739" s="293"/>
      <c r="E739" s="292"/>
      <c r="F739" s="277"/>
      <c r="G739" s="277"/>
      <c r="H739" s="277"/>
      <c r="I739" s="277"/>
      <c r="J739" s="2"/>
      <c r="K739" s="2"/>
      <c r="L739" s="2"/>
      <c r="M739" s="2"/>
      <c r="N739" s="2"/>
      <c r="O739" s="2"/>
      <c r="P739" s="2"/>
      <c r="Q739" s="2"/>
      <c r="R739" s="2"/>
      <c r="S739" s="2"/>
      <c r="T739" s="2"/>
      <c r="U739" s="2"/>
      <c r="V739" s="2"/>
      <c r="W739" s="2"/>
      <c r="X739" s="2"/>
      <c r="Y739" s="2"/>
      <c r="Z739" s="2"/>
    </row>
    <row r="740" spans="1:26" x14ac:dyDescent="0.2">
      <c r="A740" s="292"/>
      <c r="B740" s="277"/>
      <c r="C740" s="277"/>
      <c r="D740" s="293"/>
      <c r="E740" s="292"/>
      <c r="F740" s="277"/>
      <c r="G740" s="277"/>
      <c r="H740" s="277"/>
      <c r="I740" s="277"/>
      <c r="J740" s="2"/>
      <c r="K740" s="2"/>
      <c r="L740" s="2"/>
      <c r="M740" s="2"/>
      <c r="N740" s="2"/>
      <c r="O740" s="2"/>
      <c r="P740" s="2"/>
      <c r="Q740" s="2"/>
      <c r="R740" s="2"/>
      <c r="S740" s="2"/>
      <c r="T740" s="2"/>
      <c r="U740" s="2"/>
      <c r="V740" s="2"/>
      <c r="W740" s="2"/>
      <c r="X740" s="2"/>
      <c r="Y740" s="2"/>
      <c r="Z740" s="2"/>
    </row>
    <row r="741" spans="1:26" x14ac:dyDescent="0.2">
      <c r="A741" s="292"/>
      <c r="B741" s="277"/>
      <c r="C741" s="277"/>
      <c r="D741" s="293"/>
      <c r="E741" s="292"/>
      <c r="F741" s="277"/>
      <c r="G741" s="277"/>
      <c r="H741" s="277"/>
      <c r="I741" s="277"/>
      <c r="J741" s="2"/>
      <c r="K741" s="2"/>
      <c r="L741" s="2"/>
      <c r="M741" s="2"/>
      <c r="N741" s="2"/>
      <c r="O741" s="2"/>
      <c r="P741" s="2"/>
      <c r="Q741" s="2"/>
      <c r="R741" s="2"/>
      <c r="S741" s="2"/>
      <c r="T741" s="2"/>
      <c r="U741" s="2"/>
      <c r="V741" s="2"/>
      <c r="W741" s="2"/>
      <c r="X741" s="2"/>
      <c r="Y741" s="2"/>
      <c r="Z741" s="2"/>
    </row>
    <row r="742" spans="1:26" x14ac:dyDescent="0.2">
      <c r="A742" s="292"/>
      <c r="B742" s="277"/>
      <c r="C742" s="277"/>
      <c r="D742" s="293"/>
      <c r="E742" s="292"/>
      <c r="F742" s="277"/>
      <c r="G742" s="277"/>
      <c r="H742" s="277"/>
      <c r="I742" s="277"/>
      <c r="J742" s="2"/>
      <c r="K742" s="2"/>
      <c r="L742" s="2"/>
      <c r="M742" s="2"/>
      <c r="N742" s="2"/>
      <c r="O742" s="2"/>
      <c r="P742" s="2"/>
      <c r="Q742" s="2"/>
      <c r="R742" s="2"/>
      <c r="S742" s="2"/>
      <c r="T742" s="2"/>
      <c r="U742" s="2"/>
      <c r="V742" s="2"/>
      <c r="W742" s="2"/>
      <c r="X742" s="2"/>
      <c r="Y742" s="2"/>
      <c r="Z742" s="2"/>
    </row>
    <row r="743" spans="1:26" x14ac:dyDescent="0.2">
      <c r="A743" s="292"/>
      <c r="B743" s="277"/>
      <c r="C743" s="277"/>
      <c r="D743" s="293"/>
      <c r="E743" s="292"/>
      <c r="F743" s="277"/>
      <c r="G743" s="277"/>
      <c r="H743" s="277"/>
      <c r="I743" s="277"/>
      <c r="J743" s="2"/>
      <c r="K743" s="2"/>
      <c r="L743" s="2"/>
      <c r="M743" s="2"/>
      <c r="N743" s="2"/>
      <c r="O743" s="2"/>
      <c r="P743" s="2"/>
      <c r="Q743" s="2"/>
      <c r="R743" s="2"/>
      <c r="S743" s="2"/>
      <c r="T743" s="2"/>
      <c r="U743" s="2"/>
      <c r="V743" s="2"/>
      <c r="W743" s="2"/>
      <c r="X743" s="2"/>
      <c r="Y743" s="2"/>
      <c r="Z743" s="2"/>
    </row>
    <row r="744" spans="1:26" x14ac:dyDescent="0.2">
      <c r="A744" s="292"/>
      <c r="B744" s="277"/>
      <c r="C744" s="277"/>
      <c r="D744" s="293"/>
      <c r="E744" s="292"/>
      <c r="F744" s="277"/>
      <c r="G744" s="277"/>
      <c r="H744" s="277"/>
      <c r="I744" s="277"/>
      <c r="J744" s="2"/>
      <c r="K744" s="2"/>
      <c r="L744" s="2"/>
      <c r="M744" s="2"/>
      <c r="N744" s="2"/>
      <c r="O744" s="2"/>
      <c r="P744" s="2"/>
      <c r="Q744" s="2"/>
      <c r="R744" s="2"/>
      <c r="S744" s="2"/>
      <c r="T744" s="2"/>
      <c r="U744" s="2"/>
      <c r="V744" s="2"/>
      <c r="W744" s="2"/>
      <c r="X744" s="2"/>
      <c r="Y744" s="2"/>
      <c r="Z744" s="2"/>
    </row>
    <row r="745" spans="1:26" x14ac:dyDescent="0.2">
      <c r="A745" s="292"/>
      <c r="B745" s="277"/>
      <c r="C745" s="277"/>
      <c r="D745" s="293"/>
      <c r="E745" s="292"/>
      <c r="F745" s="277"/>
      <c r="G745" s="277"/>
      <c r="H745" s="277"/>
      <c r="I745" s="277"/>
      <c r="J745" s="2"/>
      <c r="K745" s="2"/>
      <c r="L745" s="2"/>
      <c r="M745" s="2"/>
      <c r="N745" s="2"/>
      <c r="O745" s="2"/>
      <c r="P745" s="2"/>
      <c r="Q745" s="2"/>
      <c r="R745" s="2"/>
      <c r="S745" s="2"/>
      <c r="T745" s="2"/>
      <c r="U745" s="2"/>
      <c r="V745" s="2"/>
      <c r="W745" s="2"/>
      <c r="X745" s="2"/>
      <c r="Y745" s="2"/>
      <c r="Z745" s="2"/>
    </row>
    <row r="746" spans="1:26" x14ac:dyDescent="0.2">
      <c r="A746" s="292"/>
      <c r="B746" s="277"/>
      <c r="C746" s="277"/>
      <c r="D746" s="293"/>
      <c r="E746" s="292"/>
      <c r="F746" s="277"/>
      <c r="G746" s="277"/>
      <c r="H746" s="277"/>
      <c r="I746" s="277"/>
      <c r="J746" s="2"/>
      <c r="K746" s="2"/>
      <c r="L746" s="2"/>
      <c r="M746" s="2"/>
      <c r="N746" s="2"/>
      <c r="O746" s="2"/>
      <c r="P746" s="2"/>
      <c r="Q746" s="2"/>
      <c r="R746" s="2"/>
      <c r="S746" s="2"/>
      <c r="T746" s="2"/>
      <c r="U746" s="2"/>
      <c r="V746" s="2"/>
      <c r="W746" s="2"/>
      <c r="X746" s="2"/>
      <c r="Y746" s="2"/>
      <c r="Z746" s="2"/>
    </row>
    <row r="747" spans="1:26" x14ac:dyDescent="0.2">
      <c r="A747" s="292"/>
      <c r="B747" s="277"/>
      <c r="C747" s="277"/>
      <c r="D747" s="293"/>
      <c r="E747" s="292"/>
      <c r="F747" s="277"/>
      <c r="G747" s="277"/>
      <c r="H747" s="277"/>
      <c r="I747" s="277"/>
      <c r="J747" s="2"/>
      <c r="K747" s="2"/>
      <c r="L747" s="2"/>
      <c r="M747" s="2"/>
      <c r="N747" s="2"/>
      <c r="O747" s="2"/>
      <c r="P747" s="2"/>
      <c r="Q747" s="2"/>
      <c r="R747" s="2"/>
      <c r="S747" s="2"/>
      <c r="T747" s="2"/>
      <c r="U747" s="2"/>
      <c r="V747" s="2"/>
      <c r="W747" s="2"/>
      <c r="X747" s="2"/>
      <c r="Y747" s="2"/>
      <c r="Z747" s="2"/>
    </row>
    <row r="748" spans="1:26" x14ac:dyDescent="0.2">
      <c r="A748" s="292"/>
      <c r="B748" s="277"/>
      <c r="C748" s="277"/>
      <c r="D748" s="293"/>
      <c r="E748" s="292"/>
      <c r="F748" s="277"/>
      <c r="G748" s="277"/>
      <c r="H748" s="277"/>
      <c r="I748" s="277"/>
      <c r="J748" s="2"/>
      <c r="K748" s="2"/>
      <c r="L748" s="2"/>
      <c r="M748" s="2"/>
      <c r="N748" s="2"/>
      <c r="O748" s="2"/>
      <c r="P748" s="2"/>
      <c r="Q748" s="2"/>
      <c r="R748" s="2"/>
      <c r="S748" s="2"/>
      <c r="T748" s="2"/>
      <c r="U748" s="2"/>
      <c r="V748" s="2"/>
      <c r="W748" s="2"/>
      <c r="X748" s="2"/>
      <c r="Y748" s="2"/>
      <c r="Z748" s="2"/>
    </row>
    <row r="749" spans="1:26" x14ac:dyDescent="0.2">
      <c r="A749" s="292"/>
      <c r="B749" s="277"/>
      <c r="C749" s="277"/>
      <c r="D749" s="293"/>
      <c r="E749" s="292"/>
      <c r="F749" s="277"/>
      <c r="G749" s="277"/>
      <c r="H749" s="277"/>
      <c r="I749" s="277"/>
      <c r="J749" s="2"/>
      <c r="K749" s="2"/>
      <c r="L749" s="2"/>
      <c r="M749" s="2"/>
      <c r="N749" s="2"/>
      <c r="O749" s="2"/>
      <c r="P749" s="2"/>
      <c r="Q749" s="2"/>
      <c r="R749" s="2"/>
      <c r="S749" s="2"/>
      <c r="T749" s="2"/>
      <c r="U749" s="2"/>
      <c r="V749" s="2"/>
      <c r="W749" s="2"/>
      <c r="X749" s="2"/>
      <c r="Y749" s="2"/>
      <c r="Z749" s="2"/>
    </row>
    <row r="750" spans="1:26" x14ac:dyDescent="0.2">
      <c r="A750" s="292"/>
      <c r="B750" s="277"/>
      <c r="C750" s="277"/>
      <c r="D750" s="293"/>
      <c r="E750" s="292"/>
      <c r="F750" s="277"/>
      <c r="G750" s="277"/>
      <c r="H750" s="277"/>
      <c r="I750" s="277"/>
      <c r="J750" s="2"/>
      <c r="K750" s="2"/>
      <c r="L750" s="2"/>
      <c r="M750" s="2"/>
      <c r="N750" s="2"/>
      <c r="O750" s="2"/>
      <c r="P750" s="2"/>
      <c r="Q750" s="2"/>
      <c r="R750" s="2"/>
      <c r="S750" s="2"/>
      <c r="T750" s="2"/>
      <c r="U750" s="2"/>
      <c r="V750" s="2"/>
      <c r="W750" s="2"/>
      <c r="X750" s="2"/>
      <c r="Y750" s="2"/>
      <c r="Z750" s="2"/>
    </row>
    <row r="751" spans="1:26" x14ac:dyDescent="0.2">
      <c r="A751" s="292"/>
      <c r="B751" s="277"/>
      <c r="C751" s="277"/>
      <c r="D751" s="293"/>
      <c r="E751" s="292"/>
      <c r="F751" s="277"/>
      <c r="G751" s="277"/>
      <c r="H751" s="277"/>
      <c r="I751" s="277"/>
      <c r="J751" s="2"/>
      <c r="K751" s="2"/>
      <c r="L751" s="2"/>
      <c r="M751" s="2"/>
      <c r="N751" s="2"/>
      <c r="O751" s="2"/>
      <c r="P751" s="2"/>
      <c r="Q751" s="2"/>
      <c r="R751" s="2"/>
      <c r="S751" s="2"/>
      <c r="T751" s="2"/>
      <c r="U751" s="2"/>
      <c r="V751" s="2"/>
      <c r="W751" s="2"/>
      <c r="X751" s="2"/>
      <c r="Y751" s="2"/>
      <c r="Z751" s="2"/>
    </row>
    <row r="752" spans="1:26" x14ac:dyDescent="0.2">
      <c r="A752" s="292"/>
      <c r="B752" s="277"/>
      <c r="C752" s="277"/>
      <c r="D752" s="293"/>
      <c r="E752" s="292"/>
      <c r="F752" s="277"/>
      <c r="G752" s="277"/>
      <c r="H752" s="277"/>
      <c r="I752" s="277"/>
      <c r="J752" s="2"/>
      <c r="K752" s="2"/>
      <c r="L752" s="2"/>
      <c r="M752" s="2"/>
      <c r="N752" s="2"/>
      <c r="O752" s="2"/>
      <c r="P752" s="2"/>
      <c r="Q752" s="2"/>
      <c r="R752" s="2"/>
      <c r="S752" s="2"/>
      <c r="T752" s="2"/>
      <c r="U752" s="2"/>
      <c r="V752" s="2"/>
      <c r="W752" s="2"/>
      <c r="X752" s="2"/>
      <c r="Y752" s="2"/>
      <c r="Z752" s="2"/>
    </row>
    <row r="753" spans="1:26" x14ac:dyDescent="0.2">
      <c r="A753" s="292"/>
      <c r="B753" s="277"/>
      <c r="C753" s="277"/>
      <c r="D753" s="293"/>
      <c r="E753" s="292"/>
      <c r="F753" s="277"/>
      <c r="G753" s="277"/>
      <c r="H753" s="277"/>
      <c r="I753" s="277"/>
      <c r="J753" s="2"/>
      <c r="K753" s="2"/>
      <c r="L753" s="2"/>
      <c r="M753" s="2"/>
      <c r="N753" s="2"/>
      <c r="O753" s="2"/>
      <c r="P753" s="2"/>
      <c r="Q753" s="2"/>
      <c r="R753" s="2"/>
      <c r="S753" s="2"/>
      <c r="T753" s="2"/>
      <c r="U753" s="2"/>
      <c r="V753" s="2"/>
      <c r="W753" s="2"/>
      <c r="X753" s="2"/>
      <c r="Y753" s="2"/>
      <c r="Z753" s="2"/>
    </row>
    <row r="754" spans="1:26" x14ac:dyDescent="0.2">
      <c r="A754" s="292"/>
      <c r="B754" s="277"/>
      <c r="C754" s="277"/>
      <c r="D754" s="293"/>
      <c r="E754" s="292"/>
      <c r="F754" s="277"/>
      <c r="G754" s="277"/>
      <c r="H754" s="277"/>
      <c r="I754" s="277"/>
      <c r="J754" s="2"/>
      <c r="K754" s="2"/>
      <c r="L754" s="2"/>
      <c r="M754" s="2"/>
      <c r="N754" s="2"/>
      <c r="O754" s="2"/>
      <c r="P754" s="2"/>
      <c r="Q754" s="2"/>
      <c r="R754" s="2"/>
      <c r="S754" s="2"/>
      <c r="T754" s="2"/>
      <c r="U754" s="2"/>
      <c r="V754" s="2"/>
      <c r="W754" s="2"/>
      <c r="X754" s="2"/>
      <c r="Y754" s="2"/>
      <c r="Z754" s="2"/>
    </row>
    <row r="755" spans="1:26" x14ac:dyDescent="0.2">
      <c r="A755" s="292"/>
      <c r="B755" s="277"/>
      <c r="C755" s="277"/>
      <c r="D755" s="293"/>
      <c r="E755" s="292"/>
      <c r="F755" s="277"/>
      <c r="G755" s="277"/>
      <c r="H755" s="277"/>
      <c r="I755" s="277"/>
      <c r="J755" s="2"/>
      <c r="K755" s="2"/>
      <c r="L755" s="2"/>
      <c r="M755" s="2"/>
      <c r="N755" s="2"/>
      <c r="O755" s="2"/>
      <c r="P755" s="2"/>
      <c r="Q755" s="2"/>
      <c r="R755" s="2"/>
      <c r="S755" s="2"/>
      <c r="T755" s="2"/>
      <c r="U755" s="2"/>
      <c r="V755" s="2"/>
      <c r="W755" s="2"/>
      <c r="X755" s="2"/>
      <c r="Y755" s="2"/>
      <c r="Z755" s="2"/>
    </row>
    <row r="756" spans="1:26" x14ac:dyDescent="0.2">
      <c r="A756" s="292"/>
      <c r="B756" s="277"/>
      <c r="C756" s="277"/>
      <c r="D756" s="293"/>
      <c r="E756" s="292"/>
      <c r="F756" s="277"/>
      <c r="G756" s="277"/>
      <c r="H756" s="277"/>
      <c r="I756" s="277"/>
      <c r="J756" s="2"/>
      <c r="K756" s="2"/>
      <c r="L756" s="2"/>
      <c r="M756" s="2"/>
      <c r="N756" s="2"/>
      <c r="O756" s="2"/>
      <c r="P756" s="2"/>
      <c r="Q756" s="2"/>
      <c r="R756" s="2"/>
      <c r="S756" s="2"/>
      <c r="T756" s="2"/>
      <c r="U756" s="2"/>
      <c r="V756" s="2"/>
      <c r="W756" s="2"/>
      <c r="X756" s="2"/>
      <c r="Y756" s="2"/>
      <c r="Z756" s="2"/>
    </row>
    <row r="757" spans="1:26" x14ac:dyDescent="0.2">
      <c r="A757" s="292"/>
      <c r="B757" s="277"/>
      <c r="C757" s="277"/>
      <c r="D757" s="293"/>
      <c r="E757" s="292"/>
      <c r="F757" s="277"/>
      <c r="G757" s="277"/>
      <c r="H757" s="277"/>
      <c r="I757" s="277"/>
      <c r="J757" s="2"/>
      <c r="K757" s="2"/>
      <c r="L757" s="2"/>
      <c r="M757" s="2"/>
      <c r="N757" s="2"/>
      <c r="O757" s="2"/>
      <c r="P757" s="2"/>
      <c r="Q757" s="2"/>
      <c r="R757" s="2"/>
      <c r="S757" s="2"/>
      <c r="T757" s="2"/>
      <c r="U757" s="2"/>
      <c r="V757" s="2"/>
      <c r="W757" s="2"/>
      <c r="X757" s="2"/>
      <c r="Y757" s="2"/>
      <c r="Z757" s="2"/>
    </row>
    <row r="758" spans="1:26" x14ac:dyDescent="0.2">
      <c r="A758" s="292"/>
      <c r="B758" s="277"/>
      <c r="C758" s="277"/>
      <c r="D758" s="293"/>
      <c r="E758" s="292"/>
      <c r="F758" s="277"/>
      <c r="G758" s="277"/>
      <c r="H758" s="277"/>
      <c r="I758" s="277"/>
      <c r="J758" s="2"/>
      <c r="K758" s="2"/>
      <c r="L758" s="2"/>
      <c r="M758" s="2"/>
      <c r="N758" s="2"/>
      <c r="O758" s="2"/>
      <c r="P758" s="2"/>
      <c r="Q758" s="2"/>
      <c r="R758" s="2"/>
      <c r="S758" s="2"/>
      <c r="T758" s="2"/>
      <c r="U758" s="2"/>
      <c r="V758" s="2"/>
      <c r="W758" s="2"/>
      <c r="X758" s="2"/>
      <c r="Y758" s="2"/>
      <c r="Z758" s="2"/>
    </row>
    <row r="759" spans="1:26" x14ac:dyDescent="0.2">
      <c r="A759" s="292"/>
      <c r="B759" s="277"/>
      <c r="C759" s="277"/>
      <c r="D759" s="293"/>
      <c r="E759" s="292"/>
      <c r="F759" s="277"/>
      <c r="G759" s="277"/>
      <c r="H759" s="277"/>
      <c r="I759" s="277"/>
      <c r="J759" s="2"/>
      <c r="K759" s="2"/>
      <c r="L759" s="2"/>
      <c r="M759" s="2"/>
      <c r="N759" s="2"/>
      <c r="O759" s="2"/>
      <c r="P759" s="2"/>
      <c r="Q759" s="2"/>
      <c r="R759" s="2"/>
      <c r="S759" s="2"/>
      <c r="T759" s="2"/>
      <c r="U759" s="2"/>
      <c r="V759" s="2"/>
      <c r="W759" s="2"/>
      <c r="X759" s="2"/>
      <c r="Y759" s="2"/>
      <c r="Z759" s="2"/>
    </row>
    <row r="760" spans="1:26" x14ac:dyDescent="0.2">
      <c r="A760" s="292"/>
      <c r="B760" s="277"/>
      <c r="C760" s="277"/>
      <c r="D760" s="293"/>
      <c r="E760" s="292"/>
      <c r="F760" s="277"/>
      <c r="G760" s="277"/>
      <c r="H760" s="277"/>
      <c r="I760" s="277"/>
      <c r="J760" s="2"/>
      <c r="K760" s="2"/>
      <c r="L760" s="2"/>
      <c r="M760" s="2"/>
      <c r="N760" s="2"/>
      <c r="O760" s="2"/>
      <c r="P760" s="2"/>
      <c r="Q760" s="2"/>
      <c r="R760" s="2"/>
      <c r="S760" s="2"/>
      <c r="T760" s="2"/>
      <c r="U760" s="2"/>
      <c r="V760" s="2"/>
      <c r="W760" s="2"/>
      <c r="X760" s="2"/>
      <c r="Y760" s="2"/>
      <c r="Z760" s="2"/>
    </row>
    <row r="761" spans="1:26" x14ac:dyDescent="0.2">
      <c r="A761" s="292"/>
      <c r="B761" s="277"/>
      <c r="C761" s="277"/>
      <c r="D761" s="293"/>
      <c r="E761" s="292"/>
      <c r="F761" s="277"/>
      <c r="G761" s="277"/>
      <c r="H761" s="277"/>
      <c r="I761" s="277"/>
      <c r="J761" s="2"/>
      <c r="K761" s="2"/>
      <c r="L761" s="2"/>
      <c r="M761" s="2"/>
      <c r="N761" s="2"/>
      <c r="O761" s="2"/>
      <c r="P761" s="2"/>
      <c r="Q761" s="2"/>
      <c r="R761" s="2"/>
      <c r="S761" s="2"/>
      <c r="T761" s="2"/>
      <c r="U761" s="2"/>
      <c r="V761" s="2"/>
      <c r="W761" s="2"/>
      <c r="X761" s="2"/>
      <c r="Y761" s="2"/>
      <c r="Z761" s="2"/>
    </row>
    <row r="762" spans="1:26" x14ac:dyDescent="0.2">
      <c r="A762" s="292"/>
      <c r="B762" s="277"/>
      <c r="C762" s="277"/>
      <c r="D762" s="293"/>
      <c r="E762" s="292"/>
      <c r="F762" s="277"/>
      <c r="G762" s="277"/>
      <c r="H762" s="277"/>
      <c r="I762" s="277"/>
      <c r="J762" s="2"/>
      <c r="K762" s="2"/>
      <c r="L762" s="2"/>
      <c r="M762" s="2"/>
      <c r="N762" s="2"/>
      <c r="O762" s="2"/>
      <c r="P762" s="2"/>
      <c r="Q762" s="2"/>
      <c r="R762" s="2"/>
      <c r="S762" s="2"/>
      <c r="T762" s="2"/>
      <c r="U762" s="2"/>
      <c r="V762" s="2"/>
      <c r="W762" s="2"/>
      <c r="X762" s="2"/>
      <c r="Y762" s="2"/>
      <c r="Z762" s="2"/>
    </row>
    <row r="763" spans="1:26" x14ac:dyDescent="0.2">
      <c r="A763" s="292"/>
      <c r="B763" s="277"/>
      <c r="C763" s="277"/>
      <c r="D763" s="293"/>
      <c r="E763" s="292"/>
      <c r="F763" s="277"/>
      <c r="G763" s="277"/>
      <c r="H763" s="277"/>
      <c r="I763" s="277"/>
      <c r="J763" s="2"/>
      <c r="K763" s="2"/>
      <c r="L763" s="2"/>
      <c r="M763" s="2"/>
      <c r="N763" s="2"/>
      <c r="O763" s="2"/>
      <c r="P763" s="2"/>
      <c r="Q763" s="2"/>
      <c r="R763" s="2"/>
      <c r="S763" s="2"/>
      <c r="T763" s="2"/>
      <c r="U763" s="2"/>
      <c r="V763" s="2"/>
      <c r="W763" s="2"/>
      <c r="X763" s="2"/>
      <c r="Y763" s="2"/>
      <c r="Z763" s="2"/>
    </row>
    <row r="764" spans="1:26" x14ac:dyDescent="0.2">
      <c r="A764" s="292"/>
      <c r="B764" s="277"/>
      <c r="C764" s="277"/>
      <c r="D764" s="293"/>
      <c r="E764" s="292"/>
      <c r="F764" s="277"/>
      <c r="G764" s="277"/>
      <c r="H764" s="277"/>
      <c r="I764" s="277"/>
      <c r="J764" s="2"/>
      <c r="K764" s="2"/>
      <c r="L764" s="2"/>
      <c r="M764" s="2"/>
      <c r="N764" s="2"/>
      <c r="O764" s="2"/>
      <c r="P764" s="2"/>
      <c r="Q764" s="2"/>
      <c r="R764" s="2"/>
      <c r="S764" s="2"/>
      <c r="T764" s="2"/>
      <c r="U764" s="2"/>
      <c r="V764" s="2"/>
      <c r="W764" s="2"/>
      <c r="X764" s="2"/>
      <c r="Y764" s="2"/>
      <c r="Z764" s="2"/>
    </row>
    <row r="765" spans="1:26" x14ac:dyDescent="0.2">
      <c r="A765" s="292"/>
      <c r="B765" s="277"/>
      <c r="C765" s="277"/>
      <c r="D765" s="293"/>
      <c r="E765" s="292"/>
      <c r="F765" s="277"/>
      <c r="G765" s="277"/>
      <c r="H765" s="277"/>
      <c r="I765" s="277"/>
      <c r="J765" s="2"/>
      <c r="K765" s="2"/>
      <c r="L765" s="2"/>
      <c r="M765" s="2"/>
      <c r="N765" s="2"/>
      <c r="O765" s="2"/>
      <c r="P765" s="2"/>
      <c r="Q765" s="2"/>
      <c r="R765" s="2"/>
      <c r="S765" s="2"/>
      <c r="T765" s="2"/>
      <c r="U765" s="2"/>
      <c r="V765" s="2"/>
      <c r="W765" s="2"/>
      <c r="X765" s="2"/>
      <c r="Y765" s="2"/>
      <c r="Z765" s="2"/>
    </row>
    <row r="766" spans="1:26" x14ac:dyDescent="0.2">
      <c r="A766" s="292"/>
      <c r="B766" s="277"/>
      <c r="C766" s="277"/>
      <c r="D766" s="293"/>
      <c r="E766" s="292"/>
      <c r="F766" s="277"/>
      <c r="G766" s="277"/>
      <c r="H766" s="277"/>
      <c r="I766" s="277"/>
      <c r="J766" s="2"/>
      <c r="K766" s="2"/>
      <c r="L766" s="2"/>
      <c r="M766" s="2"/>
      <c r="N766" s="2"/>
      <c r="O766" s="2"/>
      <c r="P766" s="2"/>
      <c r="Q766" s="2"/>
      <c r="R766" s="2"/>
      <c r="S766" s="2"/>
      <c r="T766" s="2"/>
      <c r="U766" s="2"/>
      <c r="V766" s="2"/>
      <c r="W766" s="2"/>
      <c r="X766" s="2"/>
      <c r="Y766" s="2"/>
      <c r="Z766" s="2"/>
    </row>
    <row r="767" spans="1:26" x14ac:dyDescent="0.2">
      <c r="A767" s="292"/>
      <c r="B767" s="277"/>
      <c r="C767" s="277"/>
      <c r="D767" s="293"/>
      <c r="E767" s="292"/>
      <c r="F767" s="277"/>
      <c r="G767" s="277"/>
      <c r="H767" s="277"/>
      <c r="I767" s="277"/>
      <c r="J767" s="2"/>
      <c r="K767" s="2"/>
      <c r="L767" s="2"/>
      <c r="M767" s="2"/>
      <c r="N767" s="2"/>
      <c r="O767" s="2"/>
      <c r="P767" s="2"/>
      <c r="Q767" s="2"/>
      <c r="R767" s="2"/>
      <c r="S767" s="2"/>
      <c r="T767" s="2"/>
      <c r="U767" s="2"/>
      <c r="V767" s="2"/>
      <c r="W767" s="2"/>
      <c r="X767" s="2"/>
      <c r="Y767" s="2"/>
      <c r="Z767" s="2"/>
    </row>
    <row r="768" spans="1:26" x14ac:dyDescent="0.2">
      <c r="A768" s="292"/>
      <c r="B768" s="277"/>
      <c r="C768" s="277"/>
      <c r="D768" s="293"/>
      <c r="E768" s="292"/>
      <c r="F768" s="277"/>
      <c r="G768" s="277"/>
      <c r="H768" s="277"/>
      <c r="I768" s="277"/>
      <c r="J768" s="2"/>
      <c r="K768" s="2"/>
      <c r="L768" s="2"/>
      <c r="M768" s="2"/>
      <c r="N768" s="2"/>
      <c r="O768" s="2"/>
      <c r="P768" s="2"/>
      <c r="Q768" s="2"/>
      <c r="R768" s="2"/>
      <c r="S768" s="2"/>
      <c r="T768" s="2"/>
      <c r="U768" s="2"/>
      <c r="V768" s="2"/>
      <c r="W768" s="2"/>
      <c r="X768" s="2"/>
      <c r="Y768" s="2"/>
      <c r="Z768" s="2"/>
    </row>
    <row r="769" spans="1:26" x14ac:dyDescent="0.2">
      <c r="A769" s="292"/>
      <c r="B769" s="277"/>
      <c r="C769" s="277"/>
      <c r="D769" s="293"/>
      <c r="E769" s="292"/>
      <c r="F769" s="277"/>
      <c r="G769" s="277"/>
      <c r="H769" s="277"/>
      <c r="I769" s="277"/>
      <c r="J769" s="2"/>
      <c r="K769" s="2"/>
      <c r="L769" s="2"/>
      <c r="M769" s="2"/>
      <c r="N769" s="2"/>
      <c r="O769" s="2"/>
      <c r="P769" s="2"/>
      <c r="Q769" s="2"/>
      <c r="R769" s="2"/>
      <c r="S769" s="2"/>
      <c r="T769" s="2"/>
      <c r="U769" s="2"/>
      <c r="V769" s="2"/>
      <c r="W769" s="2"/>
      <c r="X769" s="2"/>
      <c r="Y769" s="2"/>
      <c r="Z769" s="2"/>
    </row>
    <row r="770" spans="1:26" x14ac:dyDescent="0.2">
      <c r="A770" s="292"/>
      <c r="B770" s="277"/>
      <c r="C770" s="277"/>
      <c r="D770" s="293"/>
      <c r="E770" s="292"/>
      <c r="F770" s="277"/>
      <c r="G770" s="277"/>
      <c r="H770" s="277"/>
      <c r="I770" s="277"/>
      <c r="J770" s="2"/>
      <c r="K770" s="2"/>
      <c r="L770" s="2"/>
      <c r="M770" s="2"/>
      <c r="N770" s="2"/>
      <c r="O770" s="2"/>
      <c r="P770" s="2"/>
      <c r="Q770" s="2"/>
      <c r="R770" s="2"/>
      <c r="S770" s="2"/>
      <c r="T770" s="2"/>
      <c r="U770" s="2"/>
      <c r="V770" s="2"/>
      <c r="W770" s="2"/>
      <c r="X770" s="2"/>
      <c r="Y770" s="2"/>
      <c r="Z770" s="2"/>
    </row>
    <row r="771" spans="1:26" x14ac:dyDescent="0.2">
      <c r="A771" s="292"/>
      <c r="B771" s="277"/>
      <c r="C771" s="277"/>
      <c r="D771" s="293"/>
      <c r="E771" s="292"/>
      <c r="F771" s="277"/>
      <c r="G771" s="277"/>
      <c r="H771" s="277"/>
      <c r="I771" s="277"/>
      <c r="J771" s="2"/>
      <c r="K771" s="2"/>
      <c r="L771" s="2"/>
      <c r="M771" s="2"/>
      <c r="N771" s="2"/>
      <c r="O771" s="2"/>
      <c r="P771" s="2"/>
      <c r="Q771" s="2"/>
      <c r="R771" s="2"/>
      <c r="S771" s="2"/>
      <c r="T771" s="2"/>
      <c r="U771" s="2"/>
      <c r="V771" s="2"/>
      <c r="W771" s="2"/>
      <c r="X771" s="2"/>
      <c r="Y771" s="2"/>
      <c r="Z771" s="2"/>
    </row>
    <row r="772" spans="1:26" x14ac:dyDescent="0.2">
      <c r="A772" s="292"/>
      <c r="B772" s="277"/>
      <c r="C772" s="277"/>
      <c r="D772" s="293"/>
      <c r="E772" s="292"/>
      <c r="F772" s="277"/>
      <c r="G772" s="277"/>
      <c r="H772" s="277"/>
      <c r="I772" s="277"/>
      <c r="J772" s="2"/>
      <c r="K772" s="2"/>
      <c r="L772" s="2"/>
      <c r="M772" s="2"/>
      <c r="N772" s="2"/>
      <c r="O772" s="2"/>
      <c r="P772" s="2"/>
      <c r="Q772" s="2"/>
      <c r="R772" s="2"/>
      <c r="S772" s="2"/>
      <c r="T772" s="2"/>
      <c r="U772" s="2"/>
      <c r="V772" s="2"/>
      <c r="W772" s="2"/>
      <c r="X772" s="2"/>
      <c r="Y772" s="2"/>
      <c r="Z772" s="2"/>
    </row>
    <row r="773" spans="1:26" x14ac:dyDescent="0.2">
      <c r="A773" s="292"/>
      <c r="B773" s="277"/>
      <c r="C773" s="277"/>
      <c r="D773" s="293"/>
      <c r="E773" s="292"/>
      <c r="F773" s="277"/>
      <c r="G773" s="277"/>
      <c r="H773" s="277"/>
      <c r="I773" s="277"/>
      <c r="J773" s="2"/>
      <c r="K773" s="2"/>
      <c r="L773" s="2"/>
      <c r="M773" s="2"/>
      <c r="N773" s="2"/>
      <c r="O773" s="2"/>
      <c r="P773" s="2"/>
      <c r="Q773" s="2"/>
      <c r="R773" s="2"/>
      <c r="S773" s="2"/>
      <c r="T773" s="2"/>
      <c r="U773" s="2"/>
      <c r="V773" s="2"/>
      <c r="W773" s="2"/>
      <c r="X773" s="2"/>
      <c r="Y773" s="2"/>
      <c r="Z773" s="2"/>
    </row>
    <row r="774" spans="1:26" x14ac:dyDescent="0.2">
      <c r="A774" s="292"/>
      <c r="B774" s="277"/>
      <c r="C774" s="277"/>
      <c r="D774" s="293"/>
      <c r="E774" s="292"/>
      <c r="F774" s="277"/>
      <c r="G774" s="277"/>
      <c r="H774" s="277"/>
      <c r="I774" s="277"/>
      <c r="J774" s="2"/>
      <c r="K774" s="2"/>
      <c r="L774" s="2"/>
      <c r="M774" s="2"/>
      <c r="N774" s="2"/>
      <c r="O774" s="2"/>
      <c r="P774" s="2"/>
      <c r="Q774" s="2"/>
      <c r="R774" s="2"/>
      <c r="S774" s="2"/>
      <c r="T774" s="2"/>
      <c r="U774" s="2"/>
      <c r="V774" s="2"/>
      <c r="W774" s="2"/>
      <c r="X774" s="2"/>
      <c r="Y774" s="2"/>
      <c r="Z774" s="2"/>
    </row>
    <row r="775" spans="1:26" x14ac:dyDescent="0.2">
      <c r="A775" s="292"/>
      <c r="B775" s="277"/>
      <c r="C775" s="277"/>
      <c r="D775" s="293"/>
      <c r="E775" s="292"/>
      <c r="F775" s="277"/>
      <c r="G775" s="277"/>
      <c r="H775" s="277"/>
      <c r="I775" s="277"/>
      <c r="J775" s="2"/>
      <c r="K775" s="2"/>
      <c r="L775" s="2"/>
      <c r="M775" s="2"/>
      <c r="N775" s="2"/>
      <c r="O775" s="2"/>
      <c r="P775" s="2"/>
      <c r="Q775" s="2"/>
      <c r="R775" s="2"/>
      <c r="S775" s="2"/>
      <c r="T775" s="2"/>
      <c r="U775" s="2"/>
      <c r="V775" s="2"/>
      <c r="W775" s="2"/>
      <c r="X775" s="2"/>
      <c r="Y775" s="2"/>
      <c r="Z775" s="2"/>
    </row>
    <row r="776" spans="1:26" x14ac:dyDescent="0.2">
      <c r="A776" s="292"/>
      <c r="B776" s="277"/>
      <c r="C776" s="277"/>
      <c r="D776" s="293"/>
      <c r="E776" s="292"/>
      <c r="F776" s="277"/>
      <c r="G776" s="277"/>
      <c r="H776" s="277"/>
      <c r="I776" s="277"/>
      <c r="J776" s="2"/>
      <c r="K776" s="2"/>
      <c r="L776" s="2"/>
      <c r="M776" s="2"/>
      <c r="N776" s="2"/>
      <c r="O776" s="2"/>
      <c r="P776" s="2"/>
      <c r="Q776" s="2"/>
      <c r="R776" s="2"/>
      <c r="S776" s="2"/>
      <c r="T776" s="2"/>
      <c r="U776" s="2"/>
      <c r="V776" s="2"/>
      <c r="W776" s="2"/>
      <c r="X776" s="2"/>
      <c r="Y776" s="2"/>
      <c r="Z776" s="2"/>
    </row>
    <row r="777" spans="1:26" x14ac:dyDescent="0.2">
      <c r="A777" s="292"/>
      <c r="B777" s="277"/>
      <c r="C777" s="277"/>
      <c r="D777" s="293"/>
      <c r="E777" s="292"/>
      <c r="F777" s="277"/>
      <c r="G777" s="277"/>
      <c r="H777" s="277"/>
      <c r="I777" s="277"/>
      <c r="J777" s="2"/>
      <c r="K777" s="2"/>
      <c r="L777" s="2"/>
      <c r="M777" s="2"/>
      <c r="N777" s="2"/>
      <c r="O777" s="2"/>
      <c r="P777" s="2"/>
      <c r="Q777" s="2"/>
      <c r="R777" s="2"/>
      <c r="S777" s="2"/>
      <c r="T777" s="2"/>
      <c r="U777" s="2"/>
      <c r="V777" s="2"/>
      <c r="W777" s="2"/>
      <c r="X777" s="2"/>
      <c r="Y777" s="2"/>
      <c r="Z777" s="2"/>
    </row>
    <row r="778" spans="1:26" x14ac:dyDescent="0.2">
      <c r="A778" s="292"/>
      <c r="B778" s="277"/>
      <c r="C778" s="277"/>
      <c r="D778" s="293"/>
      <c r="E778" s="292"/>
      <c r="F778" s="277"/>
      <c r="G778" s="277"/>
      <c r="H778" s="277"/>
      <c r="I778" s="277"/>
      <c r="J778" s="2"/>
      <c r="K778" s="2"/>
      <c r="L778" s="2"/>
      <c r="M778" s="2"/>
      <c r="N778" s="2"/>
      <c r="O778" s="2"/>
      <c r="P778" s="2"/>
      <c r="Q778" s="2"/>
      <c r="R778" s="2"/>
      <c r="S778" s="2"/>
      <c r="T778" s="2"/>
      <c r="U778" s="2"/>
      <c r="V778" s="2"/>
      <c r="W778" s="2"/>
      <c r="X778" s="2"/>
      <c r="Y778" s="2"/>
      <c r="Z778" s="2"/>
    </row>
    <row r="779" spans="1:26" x14ac:dyDescent="0.2">
      <c r="A779" s="292"/>
      <c r="B779" s="277"/>
      <c r="C779" s="277"/>
      <c r="D779" s="293"/>
      <c r="E779" s="292"/>
      <c r="F779" s="277"/>
      <c r="G779" s="277"/>
      <c r="H779" s="277"/>
      <c r="I779" s="277"/>
      <c r="J779" s="2"/>
      <c r="K779" s="2"/>
      <c r="L779" s="2"/>
      <c r="M779" s="2"/>
      <c r="N779" s="2"/>
      <c r="O779" s="2"/>
      <c r="P779" s="2"/>
      <c r="Q779" s="2"/>
      <c r="R779" s="2"/>
      <c r="S779" s="2"/>
      <c r="T779" s="2"/>
      <c r="U779" s="2"/>
      <c r="V779" s="2"/>
      <c r="W779" s="2"/>
      <c r="X779" s="2"/>
      <c r="Y779" s="2"/>
      <c r="Z779" s="2"/>
    </row>
    <row r="780" spans="1:26" x14ac:dyDescent="0.2">
      <c r="A780" s="292"/>
      <c r="B780" s="277"/>
      <c r="C780" s="277"/>
      <c r="D780" s="293"/>
      <c r="E780" s="292"/>
      <c r="F780" s="277"/>
      <c r="G780" s="277"/>
      <c r="H780" s="277"/>
      <c r="I780" s="277"/>
      <c r="J780" s="2"/>
      <c r="K780" s="2"/>
      <c r="L780" s="2"/>
      <c r="M780" s="2"/>
      <c r="N780" s="2"/>
      <c r="O780" s="2"/>
      <c r="P780" s="2"/>
      <c r="Q780" s="2"/>
      <c r="R780" s="2"/>
      <c r="S780" s="2"/>
      <c r="T780" s="2"/>
      <c r="U780" s="2"/>
      <c r="V780" s="2"/>
      <c r="W780" s="2"/>
      <c r="X780" s="2"/>
      <c r="Y780" s="2"/>
      <c r="Z780" s="2"/>
    </row>
    <row r="781" spans="1:26" x14ac:dyDescent="0.2">
      <c r="A781" s="292"/>
      <c r="B781" s="277"/>
      <c r="C781" s="277"/>
      <c r="D781" s="293"/>
      <c r="E781" s="292"/>
      <c r="F781" s="277"/>
      <c r="G781" s="277"/>
      <c r="H781" s="277"/>
      <c r="I781" s="277"/>
      <c r="J781" s="2"/>
      <c r="K781" s="2"/>
      <c r="L781" s="2"/>
      <c r="M781" s="2"/>
      <c r="N781" s="2"/>
      <c r="O781" s="2"/>
      <c r="P781" s="2"/>
      <c r="Q781" s="2"/>
      <c r="R781" s="2"/>
      <c r="S781" s="2"/>
      <c r="T781" s="2"/>
      <c r="U781" s="2"/>
      <c r="V781" s="2"/>
      <c r="W781" s="2"/>
      <c r="X781" s="2"/>
      <c r="Y781" s="2"/>
      <c r="Z781" s="2"/>
    </row>
    <row r="782" spans="1:26" x14ac:dyDescent="0.2">
      <c r="A782" s="292"/>
      <c r="B782" s="277"/>
      <c r="C782" s="277"/>
      <c r="D782" s="293"/>
      <c r="E782" s="292"/>
      <c r="F782" s="277"/>
      <c r="G782" s="277"/>
      <c r="H782" s="277"/>
      <c r="I782" s="277"/>
      <c r="J782" s="2"/>
      <c r="K782" s="2"/>
      <c r="L782" s="2"/>
      <c r="M782" s="2"/>
      <c r="N782" s="2"/>
      <c r="O782" s="2"/>
      <c r="P782" s="2"/>
      <c r="Q782" s="2"/>
      <c r="R782" s="2"/>
      <c r="S782" s="2"/>
      <c r="T782" s="2"/>
      <c r="U782" s="2"/>
      <c r="V782" s="2"/>
      <c r="W782" s="2"/>
      <c r="X782" s="2"/>
      <c r="Y782" s="2"/>
      <c r="Z782" s="2"/>
    </row>
    <row r="783" spans="1:26" x14ac:dyDescent="0.2">
      <c r="A783" s="292"/>
      <c r="B783" s="277"/>
      <c r="C783" s="277"/>
      <c r="D783" s="293"/>
      <c r="E783" s="292"/>
      <c r="F783" s="277"/>
      <c r="G783" s="277"/>
      <c r="H783" s="277"/>
      <c r="I783" s="277"/>
      <c r="J783" s="2"/>
      <c r="K783" s="2"/>
      <c r="L783" s="2"/>
      <c r="M783" s="2"/>
      <c r="N783" s="2"/>
      <c r="O783" s="2"/>
      <c r="P783" s="2"/>
      <c r="Q783" s="2"/>
      <c r="R783" s="2"/>
      <c r="S783" s="2"/>
      <c r="T783" s="2"/>
      <c r="U783" s="2"/>
      <c r="V783" s="2"/>
      <c r="W783" s="2"/>
      <c r="X783" s="2"/>
      <c r="Y783" s="2"/>
      <c r="Z783" s="2"/>
    </row>
    <row r="784" spans="1:26" x14ac:dyDescent="0.2">
      <c r="A784" s="292"/>
      <c r="B784" s="277"/>
      <c r="C784" s="277"/>
      <c r="D784" s="293"/>
      <c r="E784" s="292"/>
      <c r="F784" s="277"/>
      <c r="G784" s="277"/>
      <c r="H784" s="277"/>
      <c r="I784" s="277"/>
      <c r="J784" s="2"/>
      <c r="K784" s="2"/>
      <c r="L784" s="2"/>
      <c r="M784" s="2"/>
      <c r="N784" s="2"/>
      <c r="O784" s="2"/>
      <c r="P784" s="2"/>
      <c r="Q784" s="2"/>
      <c r="R784" s="2"/>
      <c r="S784" s="2"/>
      <c r="T784" s="2"/>
      <c r="U784" s="2"/>
      <c r="V784" s="2"/>
      <c r="W784" s="2"/>
      <c r="X784" s="2"/>
      <c r="Y784" s="2"/>
      <c r="Z784" s="2"/>
    </row>
    <row r="785" spans="1:26" x14ac:dyDescent="0.2">
      <c r="A785" s="292"/>
      <c r="B785" s="277"/>
      <c r="C785" s="277"/>
      <c r="D785" s="293"/>
      <c r="E785" s="292"/>
      <c r="F785" s="277"/>
      <c r="G785" s="277"/>
      <c r="H785" s="277"/>
      <c r="I785" s="277"/>
      <c r="J785" s="2"/>
      <c r="K785" s="2"/>
      <c r="L785" s="2"/>
      <c r="M785" s="2"/>
      <c r="N785" s="2"/>
      <c r="O785" s="2"/>
      <c r="P785" s="2"/>
      <c r="Q785" s="2"/>
      <c r="R785" s="2"/>
      <c r="S785" s="2"/>
      <c r="T785" s="2"/>
      <c r="U785" s="2"/>
      <c r="V785" s="2"/>
      <c r="W785" s="2"/>
      <c r="X785" s="2"/>
      <c r="Y785" s="2"/>
      <c r="Z785" s="2"/>
    </row>
    <row r="786" spans="1:26" x14ac:dyDescent="0.2">
      <c r="A786" s="292"/>
      <c r="B786" s="277"/>
      <c r="C786" s="277"/>
      <c r="D786" s="293"/>
      <c r="E786" s="292"/>
      <c r="F786" s="277"/>
      <c r="G786" s="277"/>
      <c r="H786" s="277"/>
      <c r="I786" s="277"/>
      <c r="J786" s="2"/>
      <c r="K786" s="2"/>
      <c r="L786" s="2"/>
      <c r="M786" s="2"/>
      <c r="N786" s="2"/>
      <c r="O786" s="2"/>
      <c r="P786" s="2"/>
      <c r="Q786" s="2"/>
      <c r="R786" s="2"/>
      <c r="S786" s="2"/>
      <c r="T786" s="2"/>
      <c r="U786" s="2"/>
      <c r="V786" s="2"/>
      <c r="W786" s="2"/>
      <c r="X786" s="2"/>
      <c r="Y786" s="2"/>
      <c r="Z786" s="2"/>
    </row>
    <row r="787" spans="1:26" x14ac:dyDescent="0.2">
      <c r="A787" s="292"/>
      <c r="B787" s="277"/>
      <c r="C787" s="277"/>
      <c r="D787" s="293"/>
      <c r="E787" s="292"/>
      <c r="F787" s="277"/>
      <c r="G787" s="277"/>
      <c r="H787" s="277"/>
      <c r="I787" s="277"/>
      <c r="J787" s="2"/>
      <c r="K787" s="2"/>
      <c r="L787" s="2"/>
      <c r="M787" s="2"/>
      <c r="N787" s="2"/>
      <c r="O787" s="2"/>
      <c r="P787" s="2"/>
      <c r="Q787" s="2"/>
      <c r="R787" s="2"/>
      <c r="S787" s="2"/>
      <c r="T787" s="2"/>
      <c r="U787" s="2"/>
      <c r="V787" s="2"/>
      <c r="W787" s="2"/>
      <c r="X787" s="2"/>
      <c r="Y787" s="2"/>
      <c r="Z787" s="2"/>
    </row>
    <row r="788" spans="1:26" x14ac:dyDescent="0.2">
      <c r="A788" s="292"/>
      <c r="B788" s="277"/>
      <c r="C788" s="277"/>
      <c r="D788" s="293"/>
      <c r="E788" s="292"/>
      <c r="F788" s="277"/>
      <c r="G788" s="277"/>
      <c r="H788" s="277"/>
      <c r="I788" s="277"/>
      <c r="J788" s="2"/>
      <c r="K788" s="2"/>
      <c r="L788" s="2"/>
      <c r="M788" s="2"/>
      <c r="N788" s="2"/>
      <c r="O788" s="2"/>
      <c r="P788" s="2"/>
      <c r="Q788" s="2"/>
      <c r="R788" s="2"/>
      <c r="S788" s="2"/>
      <c r="T788" s="2"/>
      <c r="U788" s="2"/>
      <c r="V788" s="2"/>
      <c r="W788" s="2"/>
      <c r="X788" s="2"/>
      <c r="Y788" s="2"/>
      <c r="Z788" s="2"/>
    </row>
    <row r="789" spans="1:26" x14ac:dyDescent="0.2">
      <c r="A789" s="292"/>
      <c r="B789" s="277"/>
      <c r="C789" s="277"/>
      <c r="D789" s="293"/>
      <c r="E789" s="292"/>
      <c r="F789" s="277"/>
      <c r="G789" s="277"/>
      <c r="H789" s="277"/>
      <c r="I789" s="277"/>
      <c r="J789" s="2"/>
      <c r="K789" s="2"/>
      <c r="L789" s="2"/>
      <c r="M789" s="2"/>
      <c r="N789" s="2"/>
      <c r="O789" s="2"/>
      <c r="P789" s="2"/>
      <c r="Q789" s="2"/>
      <c r="R789" s="2"/>
      <c r="S789" s="2"/>
      <c r="T789" s="2"/>
      <c r="U789" s="2"/>
      <c r="V789" s="2"/>
      <c r="W789" s="2"/>
      <c r="X789" s="2"/>
      <c r="Y789" s="2"/>
      <c r="Z789" s="2"/>
    </row>
    <row r="790" spans="1:26" x14ac:dyDescent="0.2">
      <c r="A790" s="292"/>
      <c r="B790" s="277"/>
      <c r="C790" s="277"/>
      <c r="D790" s="293"/>
      <c r="E790" s="292"/>
      <c r="F790" s="277"/>
      <c r="G790" s="277"/>
      <c r="H790" s="277"/>
      <c r="I790" s="277"/>
      <c r="J790" s="2"/>
      <c r="K790" s="2"/>
      <c r="L790" s="2"/>
      <c r="M790" s="2"/>
      <c r="N790" s="2"/>
      <c r="O790" s="2"/>
      <c r="P790" s="2"/>
      <c r="Q790" s="2"/>
      <c r="R790" s="2"/>
      <c r="S790" s="2"/>
      <c r="T790" s="2"/>
      <c r="U790" s="2"/>
      <c r="V790" s="2"/>
      <c r="W790" s="2"/>
      <c r="X790" s="2"/>
      <c r="Y790" s="2"/>
      <c r="Z790" s="2"/>
    </row>
    <row r="791" spans="1:26" x14ac:dyDescent="0.2">
      <c r="A791" s="292"/>
      <c r="B791" s="277"/>
      <c r="C791" s="277"/>
      <c r="D791" s="293"/>
      <c r="E791" s="292"/>
      <c r="F791" s="277"/>
      <c r="G791" s="277"/>
      <c r="H791" s="277"/>
      <c r="I791" s="277"/>
      <c r="J791" s="2"/>
      <c r="K791" s="2"/>
      <c r="L791" s="2"/>
      <c r="M791" s="2"/>
      <c r="N791" s="2"/>
      <c r="O791" s="2"/>
      <c r="P791" s="2"/>
      <c r="Q791" s="2"/>
      <c r="R791" s="2"/>
      <c r="S791" s="2"/>
      <c r="T791" s="2"/>
      <c r="U791" s="2"/>
      <c r="V791" s="2"/>
      <c r="W791" s="2"/>
      <c r="X791" s="2"/>
      <c r="Y791" s="2"/>
      <c r="Z791" s="2"/>
    </row>
    <row r="792" spans="1:26" x14ac:dyDescent="0.2">
      <c r="A792" s="292"/>
      <c r="B792" s="277"/>
      <c r="C792" s="277"/>
      <c r="D792" s="293"/>
      <c r="E792" s="292"/>
      <c r="F792" s="277"/>
      <c r="G792" s="277"/>
      <c r="H792" s="277"/>
      <c r="I792" s="277"/>
      <c r="J792" s="2"/>
      <c r="K792" s="2"/>
      <c r="L792" s="2"/>
      <c r="M792" s="2"/>
      <c r="N792" s="2"/>
      <c r="O792" s="2"/>
      <c r="P792" s="2"/>
      <c r="Q792" s="2"/>
      <c r="R792" s="2"/>
      <c r="S792" s="2"/>
      <c r="T792" s="2"/>
      <c r="U792" s="2"/>
      <c r="V792" s="2"/>
      <c r="W792" s="2"/>
      <c r="X792" s="2"/>
      <c r="Y792" s="2"/>
      <c r="Z792" s="2"/>
    </row>
    <row r="793" spans="1:26" x14ac:dyDescent="0.2">
      <c r="A793" s="292"/>
      <c r="B793" s="277"/>
      <c r="C793" s="277"/>
      <c r="D793" s="293"/>
      <c r="E793" s="292"/>
      <c r="F793" s="277"/>
      <c r="G793" s="277"/>
      <c r="H793" s="277"/>
      <c r="I793" s="277"/>
      <c r="J793" s="2"/>
      <c r="K793" s="2"/>
      <c r="L793" s="2"/>
      <c r="M793" s="2"/>
      <c r="N793" s="2"/>
      <c r="O793" s="2"/>
      <c r="P793" s="2"/>
      <c r="Q793" s="2"/>
      <c r="R793" s="2"/>
      <c r="S793" s="2"/>
      <c r="T793" s="2"/>
      <c r="U793" s="2"/>
      <c r="V793" s="2"/>
      <c r="W793" s="2"/>
      <c r="X793" s="2"/>
      <c r="Y793" s="2"/>
      <c r="Z793" s="2"/>
    </row>
    <row r="794" spans="1:26" x14ac:dyDescent="0.2">
      <c r="A794" s="292"/>
      <c r="B794" s="277"/>
      <c r="C794" s="277"/>
      <c r="D794" s="293"/>
      <c r="E794" s="292"/>
      <c r="F794" s="277"/>
      <c r="G794" s="277"/>
      <c r="H794" s="277"/>
      <c r="I794" s="277"/>
      <c r="J794" s="2"/>
      <c r="K794" s="2"/>
      <c r="L794" s="2"/>
      <c r="M794" s="2"/>
      <c r="N794" s="2"/>
      <c r="O794" s="2"/>
      <c r="P794" s="2"/>
      <c r="Q794" s="2"/>
      <c r="R794" s="2"/>
      <c r="S794" s="2"/>
      <c r="T794" s="2"/>
      <c r="U794" s="2"/>
      <c r="V794" s="2"/>
      <c r="W794" s="2"/>
      <c r="X794" s="2"/>
      <c r="Y794" s="2"/>
      <c r="Z794" s="2"/>
    </row>
    <row r="795" spans="1:26" x14ac:dyDescent="0.2">
      <c r="A795" s="292"/>
      <c r="B795" s="277"/>
      <c r="C795" s="277"/>
      <c r="D795" s="293"/>
      <c r="E795" s="292"/>
      <c r="F795" s="277"/>
      <c r="G795" s="277"/>
      <c r="H795" s="277"/>
      <c r="I795" s="277"/>
      <c r="J795" s="2"/>
      <c r="K795" s="2"/>
      <c r="L795" s="2"/>
      <c r="M795" s="2"/>
      <c r="N795" s="2"/>
      <c r="O795" s="2"/>
      <c r="P795" s="2"/>
      <c r="Q795" s="2"/>
      <c r="R795" s="2"/>
      <c r="S795" s="2"/>
      <c r="T795" s="2"/>
      <c r="U795" s="2"/>
      <c r="V795" s="2"/>
      <c r="W795" s="2"/>
      <c r="X795" s="2"/>
      <c r="Y795" s="2"/>
      <c r="Z795" s="2"/>
    </row>
    <row r="796" spans="1:26" x14ac:dyDescent="0.2">
      <c r="A796" s="292"/>
      <c r="B796" s="277"/>
      <c r="C796" s="277"/>
      <c r="D796" s="293"/>
      <c r="E796" s="292"/>
      <c r="F796" s="277"/>
      <c r="G796" s="277"/>
      <c r="H796" s="277"/>
      <c r="I796" s="277"/>
      <c r="J796" s="2"/>
      <c r="K796" s="2"/>
      <c r="L796" s="2"/>
      <c r="M796" s="2"/>
      <c r="N796" s="2"/>
      <c r="O796" s="2"/>
      <c r="P796" s="2"/>
      <c r="Q796" s="2"/>
      <c r="R796" s="2"/>
      <c r="S796" s="2"/>
      <c r="T796" s="2"/>
      <c r="U796" s="2"/>
      <c r="V796" s="2"/>
      <c r="W796" s="2"/>
      <c r="X796" s="2"/>
      <c r="Y796" s="2"/>
      <c r="Z796" s="2"/>
    </row>
    <row r="797" spans="1:26" x14ac:dyDescent="0.2">
      <c r="A797" s="292"/>
      <c r="B797" s="277"/>
      <c r="C797" s="277"/>
      <c r="D797" s="293"/>
      <c r="E797" s="292"/>
      <c r="F797" s="277"/>
      <c r="G797" s="277"/>
      <c r="H797" s="277"/>
      <c r="I797" s="277"/>
      <c r="J797" s="2"/>
      <c r="K797" s="2"/>
      <c r="L797" s="2"/>
      <c r="M797" s="2"/>
      <c r="N797" s="2"/>
      <c r="O797" s="2"/>
      <c r="P797" s="2"/>
      <c r="Q797" s="2"/>
      <c r="R797" s="2"/>
      <c r="S797" s="2"/>
      <c r="T797" s="2"/>
      <c r="U797" s="2"/>
      <c r="V797" s="2"/>
      <c r="W797" s="2"/>
      <c r="X797" s="2"/>
      <c r="Y797" s="2"/>
      <c r="Z797" s="2"/>
    </row>
    <row r="798" spans="1:26" x14ac:dyDescent="0.2">
      <c r="A798" s="292"/>
      <c r="B798" s="277"/>
      <c r="C798" s="277"/>
      <c r="D798" s="293"/>
      <c r="E798" s="292"/>
      <c r="F798" s="277"/>
      <c r="G798" s="277"/>
      <c r="H798" s="277"/>
      <c r="I798" s="277"/>
      <c r="J798" s="2"/>
      <c r="K798" s="2"/>
      <c r="L798" s="2"/>
      <c r="M798" s="2"/>
      <c r="N798" s="2"/>
      <c r="O798" s="2"/>
      <c r="P798" s="2"/>
      <c r="Q798" s="2"/>
      <c r="R798" s="2"/>
      <c r="S798" s="2"/>
      <c r="T798" s="2"/>
      <c r="U798" s="2"/>
      <c r="V798" s="2"/>
      <c r="W798" s="2"/>
      <c r="X798" s="2"/>
      <c r="Y798" s="2"/>
      <c r="Z798" s="2"/>
    </row>
    <row r="799" spans="1:26" x14ac:dyDescent="0.2">
      <c r="A799" s="292"/>
      <c r="B799" s="277"/>
      <c r="C799" s="277"/>
      <c r="D799" s="293"/>
      <c r="E799" s="292"/>
      <c r="F799" s="277"/>
      <c r="G799" s="277"/>
      <c r="H799" s="277"/>
      <c r="I799" s="277"/>
      <c r="J799" s="2"/>
      <c r="K799" s="2"/>
      <c r="L799" s="2"/>
      <c r="M799" s="2"/>
      <c r="N799" s="2"/>
      <c r="O799" s="2"/>
      <c r="P799" s="2"/>
      <c r="Q799" s="2"/>
      <c r="R799" s="2"/>
      <c r="S799" s="2"/>
      <c r="T799" s="2"/>
      <c r="U799" s="2"/>
      <c r="V799" s="2"/>
      <c r="W799" s="2"/>
      <c r="X799" s="2"/>
      <c r="Y799" s="2"/>
      <c r="Z799" s="2"/>
    </row>
    <row r="800" spans="1:26" x14ac:dyDescent="0.2">
      <c r="A800" s="292"/>
      <c r="B800" s="277"/>
      <c r="C800" s="277"/>
      <c r="D800" s="293"/>
      <c r="E800" s="292"/>
      <c r="F800" s="277"/>
      <c r="G800" s="277"/>
      <c r="H800" s="277"/>
      <c r="I800" s="277"/>
      <c r="J800" s="2"/>
      <c r="K800" s="2"/>
      <c r="L800" s="2"/>
      <c r="M800" s="2"/>
      <c r="N800" s="2"/>
      <c r="O800" s="2"/>
      <c r="P800" s="2"/>
      <c r="Q800" s="2"/>
      <c r="R800" s="2"/>
      <c r="S800" s="2"/>
      <c r="T800" s="2"/>
      <c r="U800" s="2"/>
      <c r="V800" s="2"/>
      <c r="W800" s="2"/>
      <c r="X800" s="2"/>
      <c r="Y800" s="2"/>
      <c r="Z800" s="2"/>
    </row>
    <row r="801" spans="1:26" x14ac:dyDescent="0.2">
      <c r="A801" s="292"/>
      <c r="B801" s="277"/>
      <c r="C801" s="277"/>
      <c r="D801" s="293"/>
      <c r="E801" s="292"/>
      <c r="F801" s="277"/>
      <c r="G801" s="277"/>
      <c r="H801" s="277"/>
      <c r="I801" s="277"/>
      <c r="J801" s="2"/>
      <c r="K801" s="2"/>
      <c r="L801" s="2"/>
      <c r="M801" s="2"/>
      <c r="N801" s="2"/>
      <c r="O801" s="2"/>
      <c r="P801" s="2"/>
      <c r="Q801" s="2"/>
      <c r="R801" s="2"/>
      <c r="S801" s="2"/>
      <c r="T801" s="2"/>
      <c r="U801" s="2"/>
      <c r="V801" s="2"/>
      <c r="W801" s="2"/>
      <c r="X801" s="2"/>
      <c r="Y801" s="2"/>
      <c r="Z801" s="2"/>
    </row>
    <row r="802" spans="1:26" x14ac:dyDescent="0.2">
      <c r="A802" s="292"/>
      <c r="B802" s="277"/>
      <c r="C802" s="277"/>
      <c r="D802" s="293"/>
      <c r="E802" s="292"/>
      <c r="F802" s="277"/>
      <c r="G802" s="277"/>
      <c r="H802" s="277"/>
      <c r="I802" s="277"/>
      <c r="J802" s="2"/>
      <c r="K802" s="2"/>
      <c r="L802" s="2"/>
      <c r="M802" s="2"/>
      <c r="N802" s="2"/>
      <c r="O802" s="2"/>
      <c r="P802" s="2"/>
      <c r="Q802" s="2"/>
      <c r="R802" s="2"/>
      <c r="S802" s="2"/>
      <c r="T802" s="2"/>
      <c r="U802" s="2"/>
      <c r="V802" s="2"/>
      <c r="W802" s="2"/>
      <c r="X802" s="2"/>
      <c r="Y802" s="2"/>
      <c r="Z802" s="2"/>
    </row>
    <row r="803" spans="1:26" x14ac:dyDescent="0.2">
      <c r="A803" s="292"/>
      <c r="B803" s="277"/>
      <c r="C803" s="277"/>
      <c r="D803" s="293"/>
      <c r="E803" s="292"/>
      <c r="F803" s="277"/>
      <c r="G803" s="277"/>
      <c r="H803" s="277"/>
      <c r="I803" s="277"/>
      <c r="J803" s="2"/>
      <c r="K803" s="2"/>
      <c r="L803" s="2"/>
      <c r="M803" s="2"/>
      <c r="N803" s="2"/>
      <c r="O803" s="2"/>
      <c r="P803" s="2"/>
      <c r="Q803" s="2"/>
      <c r="R803" s="2"/>
      <c r="S803" s="2"/>
      <c r="T803" s="2"/>
      <c r="U803" s="2"/>
      <c r="V803" s="2"/>
      <c r="W803" s="2"/>
      <c r="X803" s="2"/>
      <c r="Y803" s="2"/>
      <c r="Z803" s="2"/>
    </row>
    <row r="804" spans="1:26" x14ac:dyDescent="0.2">
      <c r="A804" s="292"/>
      <c r="B804" s="277"/>
      <c r="C804" s="277"/>
      <c r="D804" s="293"/>
      <c r="E804" s="292"/>
      <c r="F804" s="277"/>
      <c r="G804" s="277"/>
      <c r="H804" s="277"/>
      <c r="I804" s="277"/>
      <c r="J804" s="2"/>
      <c r="K804" s="2"/>
      <c r="L804" s="2"/>
      <c r="M804" s="2"/>
      <c r="N804" s="2"/>
      <c r="O804" s="2"/>
      <c r="P804" s="2"/>
      <c r="Q804" s="2"/>
      <c r="R804" s="2"/>
      <c r="S804" s="2"/>
      <c r="T804" s="2"/>
      <c r="U804" s="2"/>
      <c r="V804" s="2"/>
      <c r="W804" s="2"/>
      <c r="X804" s="2"/>
      <c r="Y804" s="2"/>
      <c r="Z804" s="2"/>
    </row>
    <row r="805" spans="1:26" x14ac:dyDescent="0.2">
      <c r="A805" s="292"/>
      <c r="B805" s="277"/>
      <c r="C805" s="277"/>
      <c r="D805" s="293"/>
      <c r="E805" s="292"/>
      <c r="F805" s="277"/>
      <c r="G805" s="277"/>
      <c r="H805" s="277"/>
      <c r="I805" s="277"/>
      <c r="J805" s="2"/>
      <c r="K805" s="2"/>
      <c r="L805" s="2"/>
      <c r="M805" s="2"/>
      <c r="N805" s="2"/>
      <c r="O805" s="2"/>
      <c r="P805" s="2"/>
      <c r="Q805" s="2"/>
      <c r="R805" s="2"/>
      <c r="S805" s="2"/>
      <c r="T805" s="2"/>
      <c r="U805" s="2"/>
      <c r="V805" s="2"/>
      <c r="W805" s="2"/>
      <c r="X805" s="2"/>
      <c r="Y805" s="2"/>
      <c r="Z805" s="2"/>
    </row>
    <row r="806" spans="1:26" x14ac:dyDescent="0.2">
      <c r="A806" s="292"/>
      <c r="B806" s="277"/>
      <c r="C806" s="277"/>
      <c r="D806" s="293"/>
      <c r="E806" s="292"/>
      <c r="F806" s="277"/>
      <c r="G806" s="277"/>
      <c r="H806" s="277"/>
      <c r="I806" s="277"/>
      <c r="J806" s="2"/>
      <c r="K806" s="2"/>
      <c r="L806" s="2"/>
      <c r="M806" s="2"/>
      <c r="N806" s="2"/>
      <c r="O806" s="2"/>
      <c r="P806" s="2"/>
      <c r="Q806" s="2"/>
      <c r="R806" s="2"/>
      <c r="S806" s="2"/>
      <c r="T806" s="2"/>
      <c r="U806" s="2"/>
      <c r="V806" s="2"/>
      <c r="W806" s="2"/>
      <c r="X806" s="2"/>
      <c r="Y806" s="2"/>
      <c r="Z806" s="2"/>
    </row>
    <row r="807" spans="1:26" x14ac:dyDescent="0.2">
      <c r="A807" s="292"/>
      <c r="B807" s="277"/>
      <c r="C807" s="277"/>
      <c r="D807" s="293"/>
      <c r="E807" s="292"/>
      <c r="F807" s="277"/>
      <c r="G807" s="277"/>
      <c r="H807" s="277"/>
      <c r="I807" s="277"/>
      <c r="J807" s="2"/>
      <c r="K807" s="2"/>
      <c r="L807" s="2"/>
      <c r="M807" s="2"/>
      <c r="N807" s="2"/>
      <c r="O807" s="2"/>
      <c r="P807" s="2"/>
      <c r="Q807" s="2"/>
      <c r="R807" s="2"/>
      <c r="S807" s="2"/>
      <c r="T807" s="2"/>
      <c r="U807" s="2"/>
      <c r="V807" s="2"/>
      <c r="W807" s="2"/>
      <c r="X807" s="2"/>
      <c r="Y807" s="2"/>
      <c r="Z807" s="2"/>
    </row>
    <row r="808" spans="1:26" x14ac:dyDescent="0.2">
      <c r="A808" s="292"/>
      <c r="B808" s="277"/>
      <c r="C808" s="277"/>
      <c r="D808" s="293"/>
      <c r="E808" s="292"/>
      <c r="F808" s="277"/>
      <c r="G808" s="277"/>
      <c r="H808" s="277"/>
      <c r="I808" s="277"/>
      <c r="J808" s="2"/>
      <c r="K808" s="2"/>
      <c r="L808" s="2"/>
      <c r="M808" s="2"/>
      <c r="N808" s="2"/>
      <c r="O808" s="2"/>
      <c r="P808" s="2"/>
      <c r="Q808" s="2"/>
      <c r="R808" s="2"/>
      <c r="S808" s="2"/>
      <c r="T808" s="2"/>
      <c r="U808" s="2"/>
      <c r="V808" s="2"/>
      <c r="W808" s="2"/>
      <c r="X808" s="2"/>
      <c r="Y808" s="2"/>
      <c r="Z808" s="2"/>
    </row>
    <row r="809" spans="1:26" x14ac:dyDescent="0.2">
      <c r="A809" s="292"/>
      <c r="B809" s="277"/>
      <c r="C809" s="277"/>
      <c r="D809" s="293"/>
      <c r="E809" s="292"/>
      <c r="F809" s="277"/>
      <c r="G809" s="277"/>
      <c r="H809" s="277"/>
      <c r="I809" s="277"/>
      <c r="J809" s="2"/>
      <c r="K809" s="2"/>
      <c r="L809" s="2"/>
      <c r="M809" s="2"/>
      <c r="N809" s="2"/>
      <c r="O809" s="2"/>
      <c r="P809" s="2"/>
      <c r="Q809" s="2"/>
      <c r="R809" s="2"/>
      <c r="S809" s="2"/>
      <c r="T809" s="2"/>
      <c r="U809" s="2"/>
      <c r="V809" s="2"/>
      <c r="W809" s="2"/>
      <c r="X809" s="2"/>
      <c r="Y809" s="2"/>
      <c r="Z809" s="2"/>
    </row>
    <row r="810" spans="1:26" x14ac:dyDescent="0.2">
      <c r="A810" s="292"/>
      <c r="B810" s="277"/>
      <c r="C810" s="277"/>
      <c r="D810" s="293"/>
      <c r="E810" s="292"/>
      <c r="F810" s="277"/>
      <c r="G810" s="277"/>
      <c r="H810" s="277"/>
      <c r="I810" s="277"/>
      <c r="J810" s="2"/>
      <c r="K810" s="2"/>
      <c r="L810" s="2"/>
      <c r="M810" s="2"/>
      <c r="N810" s="2"/>
      <c r="O810" s="2"/>
      <c r="P810" s="2"/>
      <c r="Q810" s="2"/>
      <c r="R810" s="2"/>
      <c r="S810" s="2"/>
      <c r="T810" s="2"/>
      <c r="U810" s="2"/>
      <c r="V810" s="2"/>
      <c r="W810" s="2"/>
      <c r="X810" s="2"/>
      <c r="Y810" s="2"/>
      <c r="Z810" s="2"/>
    </row>
    <row r="811" spans="1:26" x14ac:dyDescent="0.2">
      <c r="A811" s="292"/>
      <c r="B811" s="277"/>
      <c r="C811" s="277"/>
      <c r="D811" s="293"/>
      <c r="E811" s="292"/>
      <c r="F811" s="277"/>
      <c r="G811" s="277"/>
      <c r="H811" s="277"/>
      <c r="I811" s="277"/>
      <c r="J811" s="2"/>
      <c r="K811" s="2"/>
      <c r="L811" s="2"/>
      <c r="M811" s="2"/>
      <c r="N811" s="2"/>
      <c r="O811" s="2"/>
      <c r="P811" s="2"/>
      <c r="Q811" s="2"/>
      <c r="R811" s="2"/>
      <c r="S811" s="2"/>
      <c r="T811" s="2"/>
      <c r="U811" s="2"/>
      <c r="V811" s="2"/>
      <c r="W811" s="2"/>
      <c r="X811" s="2"/>
      <c r="Y811" s="2"/>
      <c r="Z811" s="2"/>
    </row>
    <row r="812" spans="1:26" x14ac:dyDescent="0.2">
      <c r="A812" s="292"/>
      <c r="B812" s="277"/>
      <c r="C812" s="277"/>
      <c r="D812" s="293"/>
      <c r="E812" s="292"/>
      <c r="F812" s="277"/>
      <c r="G812" s="277"/>
      <c r="H812" s="277"/>
      <c r="I812" s="277"/>
      <c r="J812" s="2"/>
      <c r="K812" s="2"/>
      <c r="L812" s="2"/>
      <c r="M812" s="2"/>
      <c r="N812" s="2"/>
      <c r="O812" s="2"/>
      <c r="P812" s="2"/>
      <c r="Q812" s="2"/>
      <c r="R812" s="2"/>
      <c r="S812" s="2"/>
      <c r="T812" s="2"/>
      <c r="U812" s="2"/>
      <c r="V812" s="2"/>
      <c r="W812" s="2"/>
      <c r="X812" s="2"/>
      <c r="Y812" s="2"/>
      <c r="Z812" s="2"/>
    </row>
    <row r="813" spans="1:26" x14ac:dyDescent="0.2">
      <c r="A813" s="292"/>
      <c r="B813" s="277"/>
      <c r="C813" s="277"/>
      <c r="D813" s="293"/>
      <c r="E813" s="292"/>
      <c r="F813" s="277"/>
      <c r="G813" s="277"/>
      <c r="H813" s="277"/>
      <c r="I813" s="277"/>
      <c r="J813" s="2"/>
      <c r="K813" s="2"/>
      <c r="L813" s="2"/>
      <c r="M813" s="2"/>
      <c r="N813" s="2"/>
      <c r="O813" s="2"/>
      <c r="P813" s="2"/>
      <c r="Q813" s="2"/>
      <c r="R813" s="2"/>
      <c r="S813" s="2"/>
      <c r="T813" s="2"/>
      <c r="U813" s="2"/>
      <c r="V813" s="2"/>
      <c r="W813" s="2"/>
      <c r="X813" s="2"/>
      <c r="Y813" s="2"/>
      <c r="Z813" s="2"/>
    </row>
    <row r="814" spans="1:26" x14ac:dyDescent="0.2">
      <c r="A814" s="292"/>
      <c r="B814" s="277"/>
      <c r="C814" s="277"/>
      <c r="D814" s="293"/>
      <c r="E814" s="292"/>
      <c r="F814" s="277"/>
      <c r="G814" s="277"/>
      <c r="H814" s="277"/>
      <c r="I814" s="277"/>
      <c r="J814" s="2"/>
      <c r="K814" s="2"/>
      <c r="L814" s="2"/>
      <c r="M814" s="2"/>
      <c r="N814" s="2"/>
      <c r="O814" s="2"/>
      <c r="P814" s="2"/>
      <c r="Q814" s="2"/>
      <c r="R814" s="2"/>
      <c r="S814" s="2"/>
      <c r="T814" s="2"/>
      <c r="U814" s="2"/>
      <c r="V814" s="2"/>
      <c r="W814" s="2"/>
      <c r="X814" s="2"/>
      <c r="Y814" s="2"/>
      <c r="Z814" s="2"/>
    </row>
    <row r="815" spans="1:26" x14ac:dyDescent="0.2">
      <c r="A815" s="292"/>
      <c r="B815" s="277"/>
      <c r="C815" s="277"/>
      <c r="D815" s="293"/>
      <c r="E815" s="292"/>
      <c r="F815" s="277"/>
      <c r="G815" s="277"/>
      <c r="H815" s="277"/>
      <c r="I815" s="277"/>
      <c r="J815" s="2"/>
      <c r="K815" s="2"/>
      <c r="L815" s="2"/>
      <c r="M815" s="2"/>
      <c r="N815" s="2"/>
      <c r="O815" s="2"/>
      <c r="P815" s="2"/>
      <c r="Q815" s="2"/>
      <c r="R815" s="2"/>
      <c r="S815" s="2"/>
      <c r="T815" s="2"/>
      <c r="U815" s="2"/>
      <c r="V815" s="2"/>
      <c r="W815" s="2"/>
      <c r="X815" s="2"/>
      <c r="Y815" s="2"/>
      <c r="Z815" s="2"/>
    </row>
    <row r="816" spans="1:26" x14ac:dyDescent="0.2">
      <c r="A816" s="292"/>
      <c r="B816" s="277"/>
      <c r="C816" s="277"/>
      <c r="D816" s="293"/>
      <c r="E816" s="292"/>
      <c r="F816" s="277"/>
      <c r="G816" s="277"/>
      <c r="H816" s="277"/>
      <c r="I816" s="277"/>
      <c r="J816" s="2"/>
      <c r="K816" s="2"/>
      <c r="L816" s="2"/>
      <c r="M816" s="2"/>
      <c r="N816" s="2"/>
      <c r="O816" s="2"/>
      <c r="P816" s="2"/>
      <c r="Q816" s="2"/>
      <c r="R816" s="2"/>
      <c r="S816" s="2"/>
      <c r="T816" s="2"/>
      <c r="U816" s="2"/>
      <c r="V816" s="2"/>
      <c r="W816" s="2"/>
      <c r="X816" s="2"/>
      <c r="Y816" s="2"/>
      <c r="Z816" s="2"/>
    </row>
    <row r="817" spans="1:26" x14ac:dyDescent="0.2">
      <c r="A817" s="292"/>
      <c r="B817" s="277"/>
      <c r="C817" s="277"/>
      <c r="D817" s="293"/>
      <c r="E817" s="292"/>
      <c r="F817" s="277"/>
      <c r="G817" s="277"/>
      <c r="H817" s="277"/>
      <c r="I817" s="277"/>
      <c r="J817" s="2"/>
      <c r="K817" s="2"/>
      <c r="L817" s="2"/>
      <c r="M817" s="2"/>
      <c r="N817" s="2"/>
      <c r="O817" s="2"/>
      <c r="P817" s="2"/>
      <c r="Q817" s="2"/>
      <c r="R817" s="2"/>
      <c r="S817" s="2"/>
      <c r="T817" s="2"/>
      <c r="U817" s="2"/>
      <c r="V817" s="2"/>
      <c r="W817" s="2"/>
      <c r="X817" s="2"/>
      <c r="Y817" s="2"/>
      <c r="Z817" s="2"/>
    </row>
    <row r="818" spans="1:26" x14ac:dyDescent="0.2">
      <c r="A818" s="292"/>
      <c r="B818" s="277"/>
      <c r="C818" s="277"/>
      <c r="D818" s="293"/>
      <c r="E818" s="292"/>
      <c r="F818" s="277"/>
      <c r="G818" s="277"/>
      <c r="H818" s="277"/>
      <c r="I818" s="277"/>
      <c r="J818" s="2"/>
      <c r="K818" s="2"/>
      <c r="L818" s="2"/>
      <c r="M818" s="2"/>
      <c r="N818" s="2"/>
      <c r="O818" s="2"/>
      <c r="P818" s="2"/>
      <c r="Q818" s="2"/>
      <c r="R818" s="2"/>
      <c r="S818" s="2"/>
      <c r="T818" s="2"/>
      <c r="U818" s="2"/>
      <c r="V818" s="2"/>
      <c r="W818" s="2"/>
      <c r="X818" s="2"/>
      <c r="Y818" s="2"/>
      <c r="Z818" s="2"/>
    </row>
    <row r="819" spans="1:26" x14ac:dyDescent="0.2">
      <c r="A819" s="292"/>
      <c r="B819" s="277"/>
      <c r="C819" s="277"/>
      <c r="D819" s="293"/>
      <c r="E819" s="292"/>
      <c r="F819" s="277"/>
      <c r="G819" s="277"/>
      <c r="H819" s="277"/>
      <c r="I819" s="277"/>
      <c r="J819" s="2"/>
      <c r="K819" s="2"/>
      <c r="L819" s="2"/>
      <c r="M819" s="2"/>
      <c r="N819" s="2"/>
      <c r="O819" s="2"/>
      <c r="P819" s="2"/>
      <c r="Q819" s="2"/>
      <c r="R819" s="2"/>
      <c r="S819" s="2"/>
      <c r="T819" s="2"/>
      <c r="U819" s="2"/>
      <c r="V819" s="2"/>
      <c r="W819" s="2"/>
      <c r="X819" s="2"/>
      <c r="Y819" s="2"/>
      <c r="Z819" s="2"/>
    </row>
    <row r="820" spans="1:26" x14ac:dyDescent="0.2">
      <c r="A820" s="292"/>
      <c r="B820" s="277"/>
      <c r="C820" s="277"/>
      <c r="D820" s="293"/>
      <c r="E820" s="292"/>
      <c r="F820" s="277"/>
      <c r="G820" s="277"/>
      <c r="H820" s="277"/>
      <c r="I820" s="277"/>
      <c r="J820" s="2"/>
      <c r="K820" s="2"/>
      <c r="L820" s="2"/>
      <c r="M820" s="2"/>
      <c r="N820" s="2"/>
      <c r="O820" s="2"/>
      <c r="P820" s="2"/>
      <c r="Q820" s="2"/>
      <c r="R820" s="2"/>
      <c r="S820" s="2"/>
      <c r="T820" s="2"/>
      <c r="U820" s="2"/>
      <c r="V820" s="2"/>
      <c r="W820" s="2"/>
      <c r="X820" s="2"/>
      <c r="Y820" s="2"/>
      <c r="Z820" s="2"/>
    </row>
    <row r="821" spans="1:26" x14ac:dyDescent="0.2">
      <c r="A821" s="292"/>
      <c r="B821" s="277"/>
      <c r="C821" s="277"/>
      <c r="D821" s="293"/>
      <c r="E821" s="292"/>
      <c r="F821" s="277"/>
      <c r="G821" s="277"/>
      <c r="H821" s="277"/>
      <c r="I821" s="277"/>
      <c r="J821" s="2"/>
      <c r="K821" s="2"/>
      <c r="L821" s="2"/>
      <c r="M821" s="2"/>
      <c r="N821" s="2"/>
      <c r="O821" s="2"/>
      <c r="P821" s="2"/>
      <c r="Q821" s="2"/>
      <c r="R821" s="2"/>
      <c r="S821" s="2"/>
      <c r="T821" s="2"/>
      <c r="U821" s="2"/>
      <c r="V821" s="2"/>
      <c r="W821" s="2"/>
      <c r="X821" s="2"/>
      <c r="Y821" s="2"/>
      <c r="Z821" s="2"/>
    </row>
    <row r="822" spans="1:26" x14ac:dyDescent="0.2">
      <c r="A822" s="292"/>
      <c r="B822" s="277"/>
      <c r="C822" s="277"/>
      <c r="D822" s="293"/>
      <c r="E822" s="292"/>
      <c r="F822" s="277"/>
      <c r="G822" s="277"/>
      <c r="H822" s="277"/>
      <c r="I822" s="277"/>
      <c r="J822" s="2"/>
      <c r="K822" s="2"/>
      <c r="L822" s="2"/>
      <c r="M822" s="2"/>
      <c r="N822" s="2"/>
      <c r="O822" s="2"/>
      <c r="P822" s="2"/>
      <c r="Q822" s="2"/>
      <c r="R822" s="2"/>
      <c r="S822" s="2"/>
      <c r="T822" s="2"/>
      <c r="U822" s="2"/>
      <c r="V822" s="2"/>
      <c r="W822" s="2"/>
      <c r="X822" s="2"/>
      <c r="Y822" s="2"/>
      <c r="Z822" s="2"/>
    </row>
    <row r="823" spans="1:26" x14ac:dyDescent="0.2">
      <c r="A823" s="292"/>
      <c r="B823" s="277"/>
      <c r="C823" s="277"/>
      <c r="D823" s="293"/>
      <c r="E823" s="292"/>
      <c r="F823" s="277"/>
      <c r="G823" s="277"/>
      <c r="H823" s="277"/>
      <c r="I823" s="277"/>
      <c r="J823" s="2"/>
      <c r="K823" s="2"/>
      <c r="L823" s="2"/>
      <c r="M823" s="2"/>
      <c r="N823" s="2"/>
      <c r="O823" s="2"/>
      <c r="P823" s="2"/>
      <c r="Q823" s="2"/>
      <c r="R823" s="2"/>
      <c r="S823" s="2"/>
      <c r="T823" s="2"/>
      <c r="U823" s="2"/>
      <c r="V823" s="2"/>
      <c r="W823" s="2"/>
      <c r="X823" s="2"/>
      <c r="Y823" s="2"/>
      <c r="Z823" s="2"/>
    </row>
    <row r="824" spans="1:26" x14ac:dyDescent="0.2">
      <c r="A824" s="292"/>
      <c r="B824" s="277"/>
      <c r="C824" s="277"/>
      <c r="D824" s="293"/>
      <c r="E824" s="292"/>
      <c r="F824" s="277"/>
      <c r="G824" s="277"/>
      <c r="H824" s="277"/>
      <c r="I824" s="277"/>
      <c r="J824" s="2"/>
      <c r="K824" s="2"/>
      <c r="L824" s="2"/>
      <c r="M824" s="2"/>
      <c r="N824" s="2"/>
      <c r="O824" s="2"/>
      <c r="P824" s="2"/>
      <c r="Q824" s="2"/>
      <c r="R824" s="2"/>
      <c r="S824" s="2"/>
      <c r="T824" s="2"/>
      <c r="U824" s="2"/>
      <c r="V824" s="2"/>
      <c r="W824" s="2"/>
      <c r="X824" s="2"/>
      <c r="Y824" s="2"/>
      <c r="Z824" s="2"/>
    </row>
    <row r="825" spans="1:26" x14ac:dyDescent="0.2">
      <c r="A825" s="292"/>
      <c r="B825" s="277"/>
      <c r="C825" s="277"/>
      <c r="D825" s="293"/>
      <c r="E825" s="292"/>
      <c r="F825" s="277"/>
      <c r="G825" s="277"/>
      <c r="H825" s="277"/>
      <c r="I825" s="277"/>
      <c r="J825" s="2"/>
      <c r="K825" s="2"/>
      <c r="L825" s="2"/>
      <c r="M825" s="2"/>
      <c r="N825" s="2"/>
      <c r="O825" s="2"/>
      <c r="P825" s="2"/>
      <c r="Q825" s="2"/>
      <c r="R825" s="2"/>
      <c r="S825" s="2"/>
      <c r="T825" s="2"/>
      <c r="U825" s="2"/>
      <c r="V825" s="2"/>
      <c r="W825" s="2"/>
      <c r="X825" s="2"/>
      <c r="Y825" s="2"/>
      <c r="Z825" s="2"/>
    </row>
    <row r="826" spans="1:26" x14ac:dyDescent="0.2">
      <c r="A826" s="292"/>
      <c r="B826" s="277"/>
      <c r="C826" s="277"/>
      <c r="D826" s="293"/>
      <c r="E826" s="292"/>
      <c r="F826" s="277"/>
      <c r="G826" s="277"/>
      <c r="H826" s="277"/>
      <c r="I826" s="277"/>
      <c r="J826" s="2"/>
      <c r="K826" s="2"/>
      <c r="L826" s="2"/>
      <c r="M826" s="2"/>
      <c r="N826" s="2"/>
      <c r="O826" s="2"/>
      <c r="P826" s="2"/>
      <c r="Q826" s="2"/>
      <c r="R826" s="2"/>
      <c r="S826" s="2"/>
      <c r="T826" s="2"/>
      <c r="U826" s="2"/>
      <c r="V826" s="2"/>
      <c r="W826" s="2"/>
      <c r="X826" s="2"/>
      <c r="Y826" s="2"/>
      <c r="Z826" s="2"/>
    </row>
    <row r="827" spans="1:26" x14ac:dyDescent="0.2">
      <c r="A827" s="292"/>
      <c r="B827" s="277"/>
      <c r="C827" s="277"/>
      <c r="D827" s="293"/>
      <c r="E827" s="292"/>
      <c r="F827" s="277"/>
      <c r="G827" s="277"/>
      <c r="H827" s="277"/>
      <c r="I827" s="277"/>
      <c r="J827" s="2"/>
      <c r="K827" s="2"/>
      <c r="L827" s="2"/>
      <c r="M827" s="2"/>
      <c r="N827" s="2"/>
      <c r="O827" s="2"/>
      <c r="P827" s="2"/>
      <c r="Q827" s="2"/>
      <c r="R827" s="2"/>
      <c r="S827" s="2"/>
      <c r="T827" s="2"/>
      <c r="U827" s="2"/>
      <c r="V827" s="2"/>
      <c r="W827" s="2"/>
      <c r="X827" s="2"/>
      <c r="Y827" s="2"/>
      <c r="Z827" s="2"/>
    </row>
    <row r="828" spans="1:26" x14ac:dyDescent="0.2">
      <c r="A828" s="292"/>
      <c r="B828" s="277"/>
      <c r="C828" s="277"/>
      <c r="D828" s="293"/>
      <c r="E828" s="292"/>
      <c r="F828" s="277"/>
      <c r="G828" s="277"/>
      <c r="H828" s="277"/>
      <c r="I828" s="277"/>
      <c r="J828" s="2"/>
      <c r="K828" s="2"/>
      <c r="L828" s="2"/>
      <c r="M828" s="2"/>
      <c r="N828" s="2"/>
      <c r="O828" s="2"/>
      <c r="P828" s="2"/>
      <c r="Q828" s="2"/>
      <c r="R828" s="2"/>
      <c r="S828" s="2"/>
      <c r="T828" s="2"/>
      <c r="U828" s="2"/>
      <c r="V828" s="2"/>
      <c r="W828" s="2"/>
      <c r="X828" s="2"/>
      <c r="Y828" s="2"/>
      <c r="Z828" s="2"/>
    </row>
    <row r="829" spans="1:26" x14ac:dyDescent="0.2">
      <c r="A829" s="292"/>
      <c r="B829" s="277"/>
      <c r="C829" s="277"/>
      <c r="D829" s="293"/>
      <c r="E829" s="292"/>
      <c r="F829" s="277"/>
      <c r="G829" s="277"/>
      <c r="H829" s="277"/>
      <c r="I829" s="277"/>
      <c r="J829" s="2"/>
      <c r="K829" s="2"/>
      <c r="L829" s="2"/>
      <c r="M829" s="2"/>
      <c r="N829" s="2"/>
      <c r="O829" s="2"/>
      <c r="P829" s="2"/>
      <c r="Q829" s="2"/>
      <c r="R829" s="2"/>
      <c r="S829" s="2"/>
      <c r="T829" s="2"/>
      <c r="U829" s="2"/>
      <c r="V829" s="2"/>
      <c r="W829" s="2"/>
      <c r="X829" s="2"/>
      <c r="Y829" s="2"/>
      <c r="Z829" s="2"/>
    </row>
    <row r="830" spans="1:26" x14ac:dyDescent="0.2">
      <c r="A830" s="292"/>
      <c r="B830" s="277"/>
      <c r="C830" s="277"/>
      <c r="D830" s="293"/>
      <c r="E830" s="292"/>
      <c r="F830" s="277"/>
      <c r="G830" s="277"/>
      <c r="H830" s="277"/>
      <c r="I830" s="277"/>
      <c r="J830" s="2"/>
      <c r="K830" s="2"/>
      <c r="L830" s="2"/>
      <c r="M830" s="2"/>
      <c r="N830" s="2"/>
      <c r="O830" s="2"/>
      <c r="P830" s="2"/>
      <c r="Q830" s="2"/>
      <c r="R830" s="2"/>
      <c r="S830" s="2"/>
      <c r="T830" s="2"/>
      <c r="U830" s="2"/>
      <c r="V830" s="2"/>
      <c r="W830" s="2"/>
      <c r="X830" s="2"/>
      <c r="Y830" s="2"/>
      <c r="Z830" s="2"/>
    </row>
    <row r="831" spans="1:26" x14ac:dyDescent="0.2">
      <c r="A831" s="292"/>
      <c r="B831" s="277"/>
      <c r="C831" s="277"/>
      <c r="D831" s="293"/>
      <c r="E831" s="292"/>
      <c r="F831" s="277"/>
      <c r="G831" s="277"/>
      <c r="H831" s="277"/>
      <c r="I831" s="277"/>
      <c r="J831" s="2"/>
      <c r="K831" s="2"/>
      <c r="L831" s="2"/>
      <c r="M831" s="2"/>
      <c r="N831" s="2"/>
      <c r="O831" s="2"/>
      <c r="P831" s="2"/>
      <c r="Q831" s="2"/>
      <c r="R831" s="2"/>
      <c r="S831" s="2"/>
      <c r="T831" s="2"/>
      <c r="U831" s="2"/>
      <c r="V831" s="2"/>
      <c r="W831" s="2"/>
      <c r="X831" s="2"/>
      <c r="Y831" s="2"/>
      <c r="Z831" s="2"/>
    </row>
    <row r="832" spans="1:26" x14ac:dyDescent="0.2">
      <c r="A832" s="292"/>
      <c r="B832" s="277"/>
      <c r="C832" s="277"/>
      <c r="D832" s="293"/>
      <c r="E832" s="292"/>
      <c r="F832" s="277"/>
      <c r="G832" s="277"/>
      <c r="H832" s="277"/>
      <c r="I832" s="277"/>
      <c r="J832" s="2"/>
      <c r="K832" s="2"/>
      <c r="L832" s="2"/>
      <c r="M832" s="2"/>
      <c r="N832" s="2"/>
      <c r="O832" s="2"/>
      <c r="P832" s="2"/>
      <c r="Q832" s="2"/>
      <c r="R832" s="2"/>
      <c r="S832" s="2"/>
      <c r="T832" s="2"/>
      <c r="U832" s="2"/>
      <c r="V832" s="2"/>
      <c r="W832" s="2"/>
      <c r="X832" s="2"/>
      <c r="Y832" s="2"/>
      <c r="Z832" s="2"/>
    </row>
    <row r="833" spans="1:26" x14ac:dyDescent="0.2">
      <c r="A833" s="292"/>
      <c r="B833" s="277"/>
      <c r="C833" s="277"/>
      <c r="D833" s="293"/>
      <c r="E833" s="292"/>
      <c r="F833" s="277"/>
      <c r="G833" s="277"/>
      <c r="H833" s="277"/>
      <c r="I833" s="277"/>
      <c r="J833" s="2"/>
      <c r="K833" s="2"/>
      <c r="L833" s="2"/>
      <c r="M833" s="2"/>
      <c r="N833" s="2"/>
      <c r="O833" s="2"/>
      <c r="P833" s="2"/>
      <c r="Q833" s="2"/>
      <c r="R833" s="2"/>
      <c r="S833" s="2"/>
      <c r="T833" s="2"/>
      <c r="U833" s="2"/>
      <c r="V833" s="2"/>
      <c r="W833" s="2"/>
      <c r="X833" s="2"/>
      <c r="Y833" s="2"/>
      <c r="Z833" s="2"/>
    </row>
    <row r="834" spans="1:26" x14ac:dyDescent="0.2">
      <c r="A834" s="292"/>
      <c r="B834" s="277"/>
      <c r="C834" s="277"/>
      <c r="D834" s="293"/>
      <c r="E834" s="292"/>
      <c r="F834" s="277"/>
      <c r="G834" s="277"/>
      <c r="H834" s="277"/>
      <c r="I834" s="277"/>
      <c r="J834" s="2"/>
      <c r="K834" s="2"/>
      <c r="L834" s="2"/>
      <c r="M834" s="2"/>
      <c r="N834" s="2"/>
      <c r="O834" s="2"/>
      <c r="P834" s="2"/>
      <c r="Q834" s="2"/>
      <c r="R834" s="2"/>
      <c r="S834" s="2"/>
      <c r="T834" s="2"/>
      <c r="U834" s="2"/>
      <c r="V834" s="2"/>
      <c r="W834" s="2"/>
      <c r="X834" s="2"/>
      <c r="Y834" s="2"/>
      <c r="Z834" s="2"/>
    </row>
    <row r="835" spans="1:26" x14ac:dyDescent="0.2">
      <c r="A835" s="292"/>
      <c r="B835" s="277"/>
      <c r="C835" s="277"/>
      <c r="D835" s="293"/>
      <c r="E835" s="292"/>
      <c r="F835" s="277"/>
      <c r="G835" s="277"/>
      <c r="H835" s="277"/>
      <c r="I835" s="277"/>
      <c r="J835" s="2"/>
      <c r="K835" s="2"/>
      <c r="L835" s="2"/>
      <c r="M835" s="2"/>
      <c r="N835" s="2"/>
      <c r="O835" s="2"/>
      <c r="P835" s="2"/>
      <c r="Q835" s="2"/>
      <c r="R835" s="2"/>
      <c r="S835" s="2"/>
      <c r="T835" s="2"/>
      <c r="U835" s="2"/>
      <c r="V835" s="2"/>
      <c r="W835" s="2"/>
      <c r="X835" s="2"/>
      <c r="Y835" s="2"/>
      <c r="Z835" s="2"/>
    </row>
    <row r="836" spans="1:26" x14ac:dyDescent="0.2">
      <c r="A836" s="292"/>
      <c r="B836" s="277"/>
      <c r="C836" s="277"/>
      <c r="D836" s="293"/>
      <c r="E836" s="292"/>
      <c r="F836" s="277"/>
      <c r="G836" s="277"/>
      <c r="H836" s="277"/>
      <c r="I836" s="277"/>
      <c r="J836" s="2"/>
      <c r="K836" s="2"/>
      <c r="L836" s="2"/>
      <c r="M836" s="2"/>
      <c r="N836" s="2"/>
      <c r="O836" s="2"/>
      <c r="P836" s="2"/>
      <c r="Q836" s="2"/>
      <c r="R836" s="2"/>
      <c r="S836" s="2"/>
      <c r="T836" s="2"/>
      <c r="U836" s="2"/>
      <c r="V836" s="2"/>
      <c r="W836" s="2"/>
      <c r="X836" s="2"/>
      <c r="Y836" s="2"/>
      <c r="Z836" s="2"/>
    </row>
    <row r="837" spans="1:26" x14ac:dyDescent="0.2">
      <c r="A837" s="292"/>
      <c r="B837" s="277"/>
      <c r="C837" s="277"/>
      <c r="D837" s="293"/>
      <c r="E837" s="292"/>
      <c r="F837" s="277"/>
      <c r="G837" s="277"/>
      <c r="H837" s="277"/>
      <c r="I837" s="277"/>
      <c r="J837" s="2"/>
      <c r="K837" s="2"/>
      <c r="L837" s="2"/>
      <c r="M837" s="2"/>
      <c r="N837" s="2"/>
      <c r="O837" s="2"/>
      <c r="P837" s="2"/>
      <c r="Q837" s="2"/>
      <c r="R837" s="2"/>
      <c r="S837" s="2"/>
      <c r="T837" s="2"/>
      <c r="U837" s="2"/>
      <c r="V837" s="2"/>
      <c r="W837" s="2"/>
      <c r="X837" s="2"/>
      <c r="Y837" s="2"/>
      <c r="Z837" s="2"/>
    </row>
    <row r="838" spans="1:26" x14ac:dyDescent="0.2">
      <c r="A838" s="292"/>
      <c r="B838" s="277"/>
      <c r="C838" s="277"/>
      <c r="D838" s="293"/>
      <c r="E838" s="292"/>
      <c r="F838" s="277"/>
      <c r="G838" s="277"/>
      <c r="H838" s="277"/>
      <c r="I838" s="277"/>
      <c r="J838" s="2"/>
      <c r="K838" s="2"/>
      <c r="L838" s="2"/>
      <c r="M838" s="2"/>
      <c r="N838" s="2"/>
      <c r="O838" s="2"/>
      <c r="P838" s="2"/>
      <c r="Q838" s="2"/>
      <c r="R838" s="2"/>
      <c r="S838" s="2"/>
      <c r="T838" s="2"/>
      <c r="U838" s="2"/>
      <c r="V838" s="2"/>
      <c r="W838" s="2"/>
      <c r="X838" s="2"/>
      <c r="Y838" s="2"/>
      <c r="Z838" s="2"/>
    </row>
    <row r="839" spans="1:26" x14ac:dyDescent="0.2">
      <c r="A839" s="292"/>
      <c r="B839" s="277"/>
      <c r="C839" s="277"/>
      <c r="D839" s="293"/>
      <c r="E839" s="292"/>
      <c r="F839" s="277"/>
      <c r="G839" s="277"/>
      <c r="H839" s="277"/>
      <c r="I839" s="277"/>
      <c r="J839" s="2"/>
      <c r="K839" s="2"/>
      <c r="L839" s="2"/>
      <c r="M839" s="2"/>
      <c r="N839" s="2"/>
      <c r="O839" s="2"/>
      <c r="P839" s="2"/>
      <c r="Q839" s="2"/>
      <c r="R839" s="2"/>
      <c r="S839" s="2"/>
      <c r="T839" s="2"/>
      <c r="U839" s="2"/>
      <c r="V839" s="2"/>
      <c r="W839" s="2"/>
      <c r="X839" s="2"/>
      <c r="Y839" s="2"/>
      <c r="Z839" s="2"/>
    </row>
    <row r="840" spans="1:26" x14ac:dyDescent="0.2">
      <c r="A840" s="292"/>
      <c r="B840" s="277"/>
      <c r="C840" s="277"/>
      <c r="D840" s="293"/>
      <c r="E840" s="292"/>
      <c r="F840" s="277"/>
      <c r="G840" s="277"/>
      <c r="H840" s="277"/>
      <c r="I840" s="277"/>
      <c r="J840" s="2"/>
      <c r="K840" s="2"/>
      <c r="L840" s="2"/>
      <c r="M840" s="2"/>
      <c r="N840" s="2"/>
      <c r="O840" s="2"/>
      <c r="P840" s="2"/>
      <c r="Q840" s="2"/>
      <c r="R840" s="2"/>
      <c r="S840" s="2"/>
      <c r="T840" s="2"/>
      <c r="U840" s="2"/>
      <c r="V840" s="2"/>
      <c r="W840" s="2"/>
      <c r="X840" s="2"/>
      <c r="Y840" s="2"/>
      <c r="Z840" s="2"/>
    </row>
    <row r="841" spans="1:26" x14ac:dyDescent="0.2">
      <c r="A841" s="292"/>
      <c r="B841" s="277"/>
      <c r="C841" s="277"/>
      <c r="D841" s="293"/>
      <c r="E841" s="292"/>
      <c r="F841" s="277"/>
      <c r="G841" s="277"/>
      <c r="H841" s="277"/>
      <c r="I841" s="277"/>
      <c r="J841" s="2"/>
      <c r="K841" s="2"/>
      <c r="L841" s="2"/>
      <c r="M841" s="2"/>
      <c r="N841" s="2"/>
      <c r="O841" s="2"/>
      <c r="P841" s="2"/>
      <c r="Q841" s="2"/>
      <c r="R841" s="2"/>
      <c r="S841" s="2"/>
      <c r="T841" s="2"/>
      <c r="U841" s="2"/>
      <c r="V841" s="2"/>
      <c r="W841" s="2"/>
      <c r="X841" s="2"/>
      <c r="Y841" s="2"/>
      <c r="Z841" s="2"/>
    </row>
    <row r="842" spans="1:26" x14ac:dyDescent="0.2">
      <c r="A842" s="292"/>
      <c r="B842" s="277"/>
      <c r="C842" s="277"/>
      <c r="D842" s="293"/>
      <c r="E842" s="292"/>
      <c r="F842" s="277"/>
      <c r="G842" s="277"/>
      <c r="H842" s="277"/>
      <c r="I842" s="277"/>
      <c r="J842" s="2"/>
      <c r="K842" s="2"/>
      <c r="L842" s="2"/>
      <c r="M842" s="2"/>
      <c r="N842" s="2"/>
      <c r="O842" s="2"/>
      <c r="P842" s="2"/>
      <c r="Q842" s="2"/>
      <c r="R842" s="2"/>
      <c r="S842" s="2"/>
      <c r="T842" s="2"/>
      <c r="U842" s="2"/>
      <c r="V842" s="2"/>
      <c r="W842" s="2"/>
      <c r="X842" s="2"/>
      <c r="Y842" s="2"/>
      <c r="Z842" s="2"/>
    </row>
    <row r="843" spans="1:26" x14ac:dyDescent="0.2">
      <c r="A843" s="292"/>
      <c r="B843" s="277"/>
      <c r="C843" s="277"/>
      <c r="D843" s="293"/>
      <c r="E843" s="292"/>
      <c r="F843" s="277"/>
      <c r="G843" s="277"/>
      <c r="H843" s="277"/>
      <c r="I843" s="277"/>
      <c r="J843" s="2"/>
      <c r="K843" s="2"/>
      <c r="L843" s="2"/>
      <c r="M843" s="2"/>
      <c r="N843" s="2"/>
      <c r="O843" s="2"/>
      <c r="P843" s="2"/>
      <c r="Q843" s="2"/>
      <c r="R843" s="2"/>
      <c r="S843" s="2"/>
      <c r="T843" s="2"/>
      <c r="U843" s="2"/>
      <c r="V843" s="2"/>
      <c r="W843" s="2"/>
      <c r="X843" s="2"/>
      <c r="Y843" s="2"/>
      <c r="Z843" s="2"/>
    </row>
    <row r="844" spans="1:26" x14ac:dyDescent="0.2">
      <c r="A844" s="292"/>
      <c r="B844" s="277"/>
      <c r="C844" s="277"/>
      <c r="D844" s="293"/>
      <c r="E844" s="292"/>
      <c r="F844" s="277"/>
      <c r="G844" s="277"/>
      <c r="H844" s="277"/>
      <c r="I844" s="277"/>
      <c r="J844" s="2"/>
      <c r="K844" s="2"/>
      <c r="L844" s="2"/>
      <c r="M844" s="2"/>
      <c r="N844" s="2"/>
      <c r="O844" s="2"/>
      <c r="P844" s="2"/>
      <c r="Q844" s="2"/>
      <c r="R844" s="2"/>
      <c r="S844" s="2"/>
      <c r="T844" s="2"/>
      <c r="U844" s="2"/>
      <c r="V844" s="2"/>
      <c r="W844" s="2"/>
      <c r="X844" s="2"/>
      <c r="Y844" s="2"/>
      <c r="Z844" s="2"/>
    </row>
    <row r="845" spans="1:26" x14ac:dyDescent="0.2">
      <c r="A845" s="292"/>
      <c r="B845" s="277"/>
      <c r="C845" s="277"/>
      <c r="D845" s="293"/>
      <c r="E845" s="292"/>
      <c r="F845" s="277"/>
      <c r="G845" s="277"/>
      <c r="H845" s="277"/>
      <c r="I845" s="277"/>
      <c r="J845" s="2"/>
      <c r="K845" s="2"/>
      <c r="L845" s="2"/>
      <c r="M845" s="2"/>
      <c r="N845" s="2"/>
      <c r="O845" s="2"/>
      <c r="P845" s="2"/>
      <c r="Q845" s="2"/>
      <c r="R845" s="2"/>
      <c r="S845" s="2"/>
      <c r="T845" s="2"/>
      <c r="U845" s="2"/>
      <c r="V845" s="2"/>
      <c r="W845" s="2"/>
      <c r="X845" s="2"/>
      <c r="Y845" s="2"/>
      <c r="Z845" s="2"/>
    </row>
    <row r="846" spans="1:26" x14ac:dyDescent="0.2">
      <c r="A846" s="292"/>
      <c r="B846" s="277"/>
      <c r="C846" s="277"/>
      <c r="D846" s="293"/>
      <c r="E846" s="292"/>
      <c r="F846" s="277"/>
      <c r="G846" s="277"/>
      <c r="H846" s="277"/>
      <c r="I846" s="277"/>
      <c r="J846" s="2"/>
      <c r="K846" s="2"/>
      <c r="L846" s="2"/>
      <c r="M846" s="2"/>
      <c r="N846" s="2"/>
      <c r="O846" s="2"/>
      <c r="P846" s="2"/>
      <c r="Q846" s="2"/>
      <c r="R846" s="2"/>
      <c r="S846" s="2"/>
      <c r="T846" s="2"/>
      <c r="U846" s="2"/>
      <c r="V846" s="2"/>
      <c r="W846" s="2"/>
      <c r="X846" s="2"/>
      <c r="Y846" s="2"/>
      <c r="Z846" s="2"/>
    </row>
    <row r="847" spans="1:26" x14ac:dyDescent="0.2">
      <c r="A847" s="292"/>
      <c r="B847" s="277"/>
      <c r="C847" s="277"/>
      <c r="D847" s="293"/>
      <c r="E847" s="292"/>
      <c r="F847" s="277"/>
      <c r="G847" s="277"/>
      <c r="H847" s="277"/>
      <c r="I847" s="277"/>
      <c r="J847" s="2"/>
      <c r="K847" s="2"/>
      <c r="L847" s="2"/>
      <c r="M847" s="2"/>
      <c r="N847" s="2"/>
      <c r="O847" s="2"/>
      <c r="P847" s="2"/>
      <c r="Q847" s="2"/>
      <c r="R847" s="2"/>
      <c r="S847" s="2"/>
      <c r="T847" s="2"/>
      <c r="U847" s="2"/>
      <c r="V847" s="2"/>
      <c r="W847" s="2"/>
      <c r="X847" s="2"/>
      <c r="Y847" s="2"/>
      <c r="Z847" s="2"/>
    </row>
    <row r="848" spans="1:26" x14ac:dyDescent="0.2">
      <c r="A848" s="292"/>
      <c r="B848" s="277"/>
      <c r="C848" s="277"/>
      <c r="D848" s="293"/>
      <c r="E848" s="292"/>
      <c r="F848" s="277"/>
      <c r="G848" s="277"/>
      <c r="H848" s="277"/>
      <c r="I848" s="277"/>
      <c r="J848" s="2"/>
      <c r="K848" s="2"/>
      <c r="L848" s="2"/>
      <c r="M848" s="2"/>
      <c r="N848" s="2"/>
      <c r="O848" s="2"/>
      <c r="P848" s="2"/>
      <c r="Q848" s="2"/>
      <c r="R848" s="2"/>
      <c r="S848" s="2"/>
      <c r="T848" s="2"/>
      <c r="U848" s="2"/>
      <c r="V848" s="2"/>
      <c r="W848" s="2"/>
      <c r="X848" s="2"/>
      <c r="Y848" s="2"/>
      <c r="Z848" s="2"/>
    </row>
    <row r="849" spans="1:26" x14ac:dyDescent="0.2">
      <c r="A849" s="292"/>
      <c r="B849" s="277"/>
      <c r="C849" s="277"/>
      <c r="D849" s="293"/>
      <c r="E849" s="292"/>
      <c r="F849" s="277"/>
      <c r="G849" s="277"/>
      <c r="H849" s="277"/>
      <c r="I849" s="277"/>
      <c r="J849" s="2"/>
      <c r="K849" s="2"/>
      <c r="L849" s="2"/>
      <c r="M849" s="2"/>
      <c r="N849" s="2"/>
      <c r="O849" s="2"/>
      <c r="P849" s="2"/>
      <c r="Q849" s="2"/>
      <c r="R849" s="2"/>
      <c r="S849" s="2"/>
      <c r="T849" s="2"/>
      <c r="U849" s="2"/>
      <c r="V849" s="2"/>
      <c r="W849" s="2"/>
      <c r="X849" s="2"/>
      <c r="Y849" s="2"/>
      <c r="Z849" s="2"/>
    </row>
    <row r="850" spans="1:26" x14ac:dyDescent="0.2">
      <c r="A850" s="292"/>
      <c r="B850" s="277"/>
      <c r="C850" s="277"/>
      <c r="D850" s="293"/>
      <c r="E850" s="292"/>
      <c r="F850" s="277"/>
      <c r="G850" s="277"/>
      <c r="H850" s="277"/>
      <c r="I850" s="277"/>
      <c r="J850" s="2"/>
      <c r="K850" s="2"/>
      <c r="L850" s="2"/>
      <c r="M850" s="2"/>
      <c r="N850" s="2"/>
      <c r="O850" s="2"/>
      <c r="P850" s="2"/>
      <c r="Q850" s="2"/>
      <c r="R850" s="2"/>
      <c r="S850" s="2"/>
      <c r="T850" s="2"/>
      <c r="U850" s="2"/>
      <c r="V850" s="2"/>
      <c r="W850" s="2"/>
      <c r="X850" s="2"/>
      <c r="Y850" s="2"/>
      <c r="Z850" s="2"/>
    </row>
    <row r="851" spans="1:26" x14ac:dyDescent="0.2">
      <c r="A851" s="292"/>
      <c r="B851" s="277"/>
      <c r="C851" s="277"/>
      <c r="D851" s="293"/>
      <c r="E851" s="292"/>
      <c r="F851" s="277"/>
      <c r="G851" s="277"/>
      <c r="H851" s="277"/>
      <c r="I851" s="277"/>
      <c r="J851" s="2"/>
      <c r="K851" s="2"/>
      <c r="L851" s="2"/>
      <c r="M851" s="2"/>
      <c r="N851" s="2"/>
      <c r="O851" s="2"/>
      <c r="P851" s="2"/>
      <c r="Q851" s="2"/>
      <c r="R851" s="2"/>
      <c r="S851" s="2"/>
      <c r="T851" s="2"/>
      <c r="U851" s="2"/>
      <c r="V851" s="2"/>
      <c r="W851" s="2"/>
      <c r="X851" s="2"/>
      <c r="Y851" s="2"/>
      <c r="Z851" s="2"/>
    </row>
    <row r="852" spans="1:26" x14ac:dyDescent="0.2">
      <c r="A852" s="292"/>
      <c r="B852" s="277"/>
      <c r="C852" s="277"/>
      <c r="D852" s="293"/>
      <c r="E852" s="292"/>
      <c r="F852" s="277"/>
      <c r="G852" s="277"/>
      <c r="H852" s="277"/>
      <c r="I852" s="277"/>
      <c r="J852" s="2"/>
      <c r="K852" s="2"/>
      <c r="L852" s="2"/>
      <c r="M852" s="2"/>
      <c r="N852" s="2"/>
      <c r="O852" s="2"/>
      <c r="P852" s="2"/>
      <c r="Q852" s="2"/>
      <c r="R852" s="2"/>
      <c r="S852" s="2"/>
      <c r="T852" s="2"/>
      <c r="U852" s="2"/>
      <c r="V852" s="2"/>
      <c r="W852" s="2"/>
      <c r="X852" s="2"/>
      <c r="Y852" s="2"/>
      <c r="Z852" s="2"/>
    </row>
    <row r="853" spans="1:26" x14ac:dyDescent="0.2">
      <c r="A853" s="292"/>
      <c r="B853" s="277"/>
      <c r="C853" s="277"/>
      <c r="D853" s="293"/>
      <c r="E853" s="292"/>
      <c r="F853" s="277"/>
      <c r="G853" s="277"/>
      <c r="H853" s="277"/>
      <c r="I853" s="277"/>
      <c r="J853" s="2"/>
      <c r="K853" s="2"/>
      <c r="L853" s="2"/>
      <c r="M853" s="2"/>
      <c r="N853" s="2"/>
      <c r="O853" s="2"/>
      <c r="P853" s="2"/>
      <c r="Q853" s="2"/>
      <c r="R853" s="2"/>
      <c r="S853" s="2"/>
      <c r="T853" s="2"/>
      <c r="U853" s="2"/>
      <c r="V853" s="2"/>
      <c r="W853" s="2"/>
      <c r="X853" s="2"/>
      <c r="Y853" s="2"/>
      <c r="Z853" s="2"/>
    </row>
    <row r="854" spans="1:26" x14ac:dyDescent="0.2">
      <c r="A854" s="292"/>
      <c r="B854" s="277"/>
      <c r="C854" s="277"/>
      <c r="D854" s="293"/>
      <c r="E854" s="292"/>
      <c r="F854" s="277"/>
      <c r="G854" s="277"/>
      <c r="H854" s="277"/>
      <c r="I854" s="277"/>
      <c r="J854" s="2"/>
      <c r="K854" s="2"/>
      <c r="L854" s="2"/>
      <c r="M854" s="2"/>
      <c r="N854" s="2"/>
      <c r="O854" s="2"/>
      <c r="P854" s="2"/>
      <c r="Q854" s="2"/>
      <c r="R854" s="2"/>
      <c r="S854" s="2"/>
      <c r="T854" s="2"/>
      <c r="U854" s="2"/>
      <c r="V854" s="2"/>
      <c r="W854" s="2"/>
      <c r="X854" s="2"/>
      <c r="Y854" s="2"/>
      <c r="Z854" s="2"/>
    </row>
    <row r="855" spans="1:26" x14ac:dyDescent="0.2">
      <c r="A855" s="292"/>
      <c r="B855" s="277"/>
      <c r="C855" s="277"/>
      <c r="D855" s="293"/>
      <c r="E855" s="292"/>
      <c r="F855" s="277"/>
      <c r="G855" s="277"/>
      <c r="H855" s="277"/>
      <c r="I855" s="277"/>
      <c r="J855" s="2"/>
      <c r="K855" s="2"/>
      <c r="L855" s="2"/>
      <c r="M855" s="2"/>
      <c r="N855" s="2"/>
      <c r="O855" s="2"/>
      <c r="P855" s="2"/>
      <c r="Q855" s="2"/>
      <c r="R855" s="2"/>
      <c r="S855" s="2"/>
      <c r="T855" s="2"/>
      <c r="U855" s="2"/>
      <c r="V855" s="2"/>
      <c r="W855" s="2"/>
      <c r="X855" s="2"/>
      <c r="Y855" s="2"/>
      <c r="Z855" s="2"/>
    </row>
    <row r="856" spans="1:26" x14ac:dyDescent="0.2">
      <c r="A856" s="292"/>
      <c r="B856" s="277"/>
      <c r="C856" s="277"/>
      <c r="D856" s="293"/>
      <c r="E856" s="292"/>
      <c r="F856" s="277"/>
      <c r="G856" s="277"/>
      <c r="H856" s="277"/>
      <c r="I856" s="277"/>
      <c r="J856" s="2"/>
      <c r="K856" s="2"/>
      <c r="L856" s="2"/>
      <c r="M856" s="2"/>
      <c r="N856" s="2"/>
      <c r="O856" s="2"/>
      <c r="P856" s="2"/>
      <c r="Q856" s="2"/>
      <c r="R856" s="2"/>
      <c r="S856" s="2"/>
      <c r="T856" s="2"/>
      <c r="U856" s="2"/>
      <c r="V856" s="2"/>
      <c r="W856" s="2"/>
      <c r="X856" s="2"/>
      <c r="Y856" s="2"/>
      <c r="Z856" s="2"/>
    </row>
    <row r="857" spans="1:26" x14ac:dyDescent="0.2">
      <c r="A857" s="292"/>
      <c r="B857" s="277"/>
      <c r="C857" s="277"/>
      <c r="D857" s="293"/>
      <c r="E857" s="292"/>
      <c r="F857" s="277"/>
      <c r="G857" s="277"/>
      <c r="H857" s="277"/>
      <c r="I857" s="277"/>
      <c r="J857" s="2"/>
      <c r="K857" s="2"/>
      <c r="L857" s="2"/>
      <c r="M857" s="2"/>
      <c r="N857" s="2"/>
      <c r="O857" s="2"/>
      <c r="P857" s="2"/>
      <c r="Q857" s="2"/>
      <c r="R857" s="2"/>
      <c r="S857" s="2"/>
      <c r="T857" s="2"/>
      <c r="U857" s="2"/>
      <c r="V857" s="2"/>
      <c r="W857" s="2"/>
      <c r="X857" s="2"/>
      <c r="Y857" s="2"/>
      <c r="Z857" s="2"/>
    </row>
    <row r="858" spans="1:26" x14ac:dyDescent="0.2">
      <c r="A858" s="292"/>
      <c r="B858" s="277"/>
      <c r="C858" s="277"/>
      <c r="D858" s="293"/>
      <c r="E858" s="292"/>
      <c r="F858" s="277"/>
      <c r="G858" s="277"/>
      <c r="H858" s="277"/>
      <c r="I858" s="277"/>
      <c r="J858" s="2"/>
      <c r="K858" s="2"/>
      <c r="L858" s="2"/>
      <c r="M858" s="2"/>
      <c r="N858" s="2"/>
      <c r="O858" s="2"/>
      <c r="P858" s="2"/>
      <c r="Q858" s="2"/>
      <c r="R858" s="2"/>
      <c r="S858" s="2"/>
      <c r="T858" s="2"/>
      <c r="U858" s="2"/>
      <c r="V858" s="2"/>
      <c r="W858" s="2"/>
      <c r="X858" s="2"/>
      <c r="Y858" s="2"/>
      <c r="Z858" s="2"/>
    </row>
    <row r="859" spans="1:26" x14ac:dyDescent="0.2">
      <c r="A859" s="292"/>
      <c r="B859" s="277"/>
      <c r="C859" s="277"/>
      <c r="D859" s="293"/>
      <c r="E859" s="292"/>
      <c r="F859" s="277"/>
      <c r="G859" s="277"/>
      <c r="H859" s="277"/>
      <c r="I859" s="277"/>
      <c r="J859" s="2"/>
      <c r="K859" s="2"/>
      <c r="L859" s="2"/>
      <c r="M859" s="2"/>
      <c r="N859" s="2"/>
      <c r="O859" s="2"/>
      <c r="P859" s="2"/>
      <c r="Q859" s="2"/>
      <c r="R859" s="2"/>
      <c r="S859" s="2"/>
      <c r="T859" s="2"/>
      <c r="U859" s="2"/>
      <c r="V859" s="2"/>
      <c r="W859" s="2"/>
      <c r="X859" s="2"/>
      <c r="Y859" s="2"/>
      <c r="Z859" s="2"/>
    </row>
    <row r="860" spans="1:26" x14ac:dyDescent="0.2">
      <c r="A860" s="292"/>
      <c r="B860" s="277"/>
      <c r="C860" s="277"/>
      <c r="D860" s="293"/>
      <c r="E860" s="292"/>
      <c r="F860" s="277"/>
      <c r="G860" s="277"/>
      <c r="H860" s="277"/>
      <c r="I860" s="277"/>
      <c r="J860" s="2"/>
      <c r="K860" s="2"/>
      <c r="L860" s="2"/>
      <c r="M860" s="2"/>
      <c r="N860" s="2"/>
      <c r="O860" s="2"/>
      <c r="P860" s="2"/>
      <c r="Q860" s="2"/>
      <c r="R860" s="2"/>
      <c r="S860" s="2"/>
      <c r="T860" s="2"/>
      <c r="U860" s="2"/>
      <c r="V860" s="2"/>
      <c r="W860" s="2"/>
      <c r="X860" s="2"/>
      <c r="Y860" s="2"/>
      <c r="Z860" s="2"/>
    </row>
    <row r="861" spans="1:26" x14ac:dyDescent="0.2">
      <c r="A861" s="292"/>
      <c r="B861" s="277"/>
      <c r="C861" s="277"/>
      <c r="D861" s="293"/>
      <c r="E861" s="292"/>
      <c r="F861" s="277"/>
      <c r="G861" s="277"/>
      <c r="H861" s="277"/>
      <c r="I861" s="277"/>
      <c r="J861" s="2"/>
      <c r="K861" s="2"/>
      <c r="L861" s="2"/>
      <c r="M861" s="2"/>
      <c r="N861" s="2"/>
      <c r="O861" s="2"/>
      <c r="P861" s="2"/>
      <c r="Q861" s="2"/>
      <c r="R861" s="2"/>
      <c r="S861" s="2"/>
      <c r="T861" s="2"/>
      <c r="U861" s="2"/>
      <c r="V861" s="2"/>
      <c r="W861" s="2"/>
      <c r="X861" s="2"/>
      <c r="Y861" s="2"/>
      <c r="Z861" s="2"/>
    </row>
    <row r="862" spans="1:26" x14ac:dyDescent="0.2">
      <c r="A862" s="292"/>
      <c r="B862" s="277"/>
      <c r="C862" s="277"/>
      <c r="D862" s="293"/>
      <c r="E862" s="292"/>
      <c r="F862" s="277"/>
      <c r="G862" s="277"/>
      <c r="H862" s="277"/>
      <c r="I862" s="277"/>
      <c r="J862" s="2"/>
      <c r="K862" s="2"/>
      <c r="L862" s="2"/>
      <c r="M862" s="2"/>
      <c r="N862" s="2"/>
      <c r="O862" s="2"/>
      <c r="P862" s="2"/>
      <c r="Q862" s="2"/>
      <c r="R862" s="2"/>
      <c r="S862" s="2"/>
      <c r="T862" s="2"/>
      <c r="U862" s="2"/>
      <c r="V862" s="2"/>
      <c r="W862" s="2"/>
      <c r="X862" s="2"/>
      <c r="Y862" s="2"/>
      <c r="Z862" s="2"/>
    </row>
    <row r="863" spans="1:26" x14ac:dyDescent="0.2">
      <c r="A863" s="292"/>
      <c r="B863" s="277"/>
      <c r="C863" s="277"/>
      <c r="D863" s="293"/>
      <c r="E863" s="292"/>
      <c r="F863" s="277"/>
      <c r="G863" s="277"/>
      <c r="H863" s="277"/>
      <c r="I863" s="277"/>
      <c r="J863" s="2"/>
      <c r="K863" s="2"/>
      <c r="L863" s="2"/>
      <c r="M863" s="2"/>
      <c r="N863" s="2"/>
      <c r="O863" s="2"/>
      <c r="P863" s="2"/>
      <c r="Q863" s="2"/>
      <c r="R863" s="2"/>
      <c r="S863" s="2"/>
      <c r="T863" s="2"/>
      <c r="U863" s="2"/>
      <c r="V863" s="2"/>
      <c r="W863" s="2"/>
      <c r="X863" s="2"/>
      <c r="Y863" s="2"/>
      <c r="Z863" s="2"/>
    </row>
    <row r="864" spans="1:26" x14ac:dyDescent="0.2">
      <c r="A864" s="292"/>
      <c r="B864" s="277"/>
      <c r="C864" s="277"/>
      <c r="D864" s="293"/>
      <c r="E864" s="292"/>
      <c r="F864" s="277"/>
      <c r="G864" s="277"/>
      <c r="H864" s="277"/>
      <c r="I864" s="277"/>
      <c r="J864" s="2"/>
      <c r="K864" s="2"/>
      <c r="L864" s="2"/>
      <c r="M864" s="2"/>
      <c r="N864" s="2"/>
      <c r="O864" s="2"/>
      <c r="P864" s="2"/>
      <c r="Q864" s="2"/>
      <c r="R864" s="2"/>
      <c r="S864" s="2"/>
      <c r="T864" s="2"/>
      <c r="U864" s="2"/>
      <c r="V864" s="2"/>
      <c r="W864" s="2"/>
      <c r="X864" s="2"/>
      <c r="Y864" s="2"/>
      <c r="Z864" s="2"/>
    </row>
    <row r="865" spans="1:26" x14ac:dyDescent="0.2">
      <c r="A865" s="292"/>
      <c r="B865" s="277"/>
      <c r="C865" s="277"/>
      <c r="D865" s="293"/>
      <c r="E865" s="292"/>
      <c r="F865" s="277"/>
      <c r="G865" s="277"/>
      <c r="H865" s="277"/>
      <c r="I865" s="277"/>
      <c r="J865" s="2"/>
      <c r="K865" s="2"/>
      <c r="L865" s="2"/>
      <c r="M865" s="2"/>
      <c r="N865" s="2"/>
      <c r="O865" s="2"/>
      <c r="P865" s="2"/>
      <c r="Q865" s="2"/>
      <c r="R865" s="2"/>
      <c r="S865" s="2"/>
      <c r="T865" s="2"/>
      <c r="U865" s="2"/>
      <c r="V865" s="2"/>
      <c r="W865" s="2"/>
      <c r="X865" s="2"/>
      <c r="Y865" s="2"/>
      <c r="Z865" s="2"/>
    </row>
    <row r="866" spans="1:26" x14ac:dyDescent="0.2">
      <c r="A866" s="292"/>
      <c r="B866" s="277"/>
      <c r="C866" s="277"/>
      <c r="D866" s="293"/>
      <c r="E866" s="292"/>
      <c r="F866" s="277"/>
      <c r="G866" s="277"/>
      <c r="H866" s="277"/>
      <c r="I866" s="277"/>
      <c r="J866" s="2"/>
      <c r="K866" s="2"/>
      <c r="L866" s="2"/>
      <c r="M866" s="2"/>
      <c r="N866" s="2"/>
      <c r="O866" s="2"/>
      <c r="P866" s="2"/>
      <c r="Q866" s="2"/>
      <c r="R866" s="2"/>
      <c r="S866" s="2"/>
      <c r="T866" s="2"/>
      <c r="U866" s="2"/>
      <c r="V866" s="2"/>
      <c r="W866" s="2"/>
      <c r="X866" s="2"/>
      <c r="Y866" s="2"/>
      <c r="Z866" s="2"/>
    </row>
    <row r="867" spans="1:26" x14ac:dyDescent="0.2">
      <c r="A867" s="292"/>
      <c r="B867" s="277"/>
      <c r="C867" s="277"/>
      <c r="D867" s="293"/>
      <c r="E867" s="292"/>
      <c r="F867" s="277"/>
      <c r="G867" s="277"/>
      <c r="H867" s="277"/>
      <c r="I867" s="277"/>
      <c r="J867" s="2"/>
      <c r="K867" s="2"/>
      <c r="L867" s="2"/>
      <c r="M867" s="2"/>
      <c r="N867" s="2"/>
      <c r="O867" s="2"/>
      <c r="P867" s="2"/>
      <c r="Q867" s="2"/>
      <c r="R867" s="2"/>
      <c r="S867" s="2"/>
      <c r="T867" s="2"/>
      <c r="U867" s="2"/>
      <c r="V867" s="2"/>
      <c r="W867" s="2"/>
      <c r="X867" s="2"/>
      <c r="Y867" s="2"/>
      <c r="Z867" s="2"/>
    </row>
    <row r="868" spans="1:26" x14ac:dyDescent="0.2">
      <c r="A868" s="292"/>
      <c r="B868" s="277"/>
      <c r="C868" s="277"/>
      <c r="D868" s="293"/>
      <c r="E868" s="292"/>
      <c r="F868" s="277"/>
      <c r="G868" s="277"/>
      <c r="H868" s="277"/>
      <c r="I868" s="277"/>
      <c r="J868" s="2"/>
      <c r="K868" s="2"/>
      <c r="L868" s="2"/>
      <c r="M868" s="2"/>
      <c r="N868" s="2"/>
      <c r="O868" s="2"/>
      <c r="P868" s="2"/>
      <c r="Q868" s="2"/>
      <c r="R868" s="2"/>
      <c r="S868" s="2"/>
      <c r="T868" s="2"/>
      <c r="U868" s="2"/>
      <c r="V868" s="2"/>
      <c r="W868" s="2"/>
      <c r="X868" s="2"/>
      <c r="Y868" s="2"/>
      <c r="Z868" s="2"/>
    </row>
    <row r="869" spans="1:26" x14ac:dyDescent="0.2">
      <c r="A869" s="292"/>
      <c r="B869" s="277"/>
      <c r="C869" s="277"/>
      <c r="D869" s="293"/>
      <c r="E869" s="292"/>
      <c r="F869" s="277"/>
      <c r="G869" s="277"/>
      <c r="H869" s="277"/>
      <c r="I869" s="277"/>
      <c r="J869" s="2"/>
      <c r="K869" s="2"/>
      <c r="L869" s="2"/>
      <c r="M869" s="2"/>
      <c r="N869" s="2"/>
      <c r="O869" s="2"/>
      <c r="P869" s="2"/>
      <c r="Q869" s="2"/>
      <c r="R869" s="2"/>
      <c r="S869" s="2"/>
      <c r="T869" s="2"/>
      <c r="U869" s="2"/>
      <c r="V869" s="2"/>
      <c r="W869" s="2"/>
      <c r="X869" s="2"/>
      <c r="Y869" s="2"/>
      <c r="Z869" s="2"/>
    </row>
    <row r="870" spans="1:26" x14ac:dyDescent="0.2">
      <c r="A870" s="292"/>
      <c r="B870" s="277"/>
      <c r="C870" s="277"/>
      <c r="D870" s="293"/>
      <c r="E870" s="292"/>
      <c r="F870" s="277"/>
      <c r="G870" s="277"/>
      <c r="H870" s="277"/>
      <c r="I870" s="277"/>
      <c r="J870" s="2"/>
      <c r="K870" s="2"/>
      <c r="L870" s="2"/>
      <c r="M870" s="2"/>
      <c r="N870" s="2"/>
      <c r="O870" s="2"/>
      <c r="P870" s="2"/>
      <c r="Q870" s="2"/>
      <c r="R870" s="2"/>
      <c r="S870" s="2"/>
      <c r="T870" s="2"/>
      <c r="U870" s="2"/>
      <c r="V870" s="2"/>
      <c r="W870" s="2"/>
      <c r="X870" s="2"/>
      <c r="Y870" s="2"/>
      <c r="Z870" s="2"/>
    </row>
    <row r="871" spans="1:26" x14ac:dyDescent="0.2">
      <c r="A871" s="292"/>
      <c r="B871" s="277"/>
      <c r="C871" s="277"/>
      <c r="D871" s="293"/>
      <c r="E871" s="292"/>
      <c r="F871" s="277"/>
      <c r="G871" s="277"/>
      <c r="H871" s="277"/>
      <c r="I871" s="277"/>
      <c r="J871" s="2"/>
      <c r="K871" s="2"/>
      <c r="L871" s="2"/>
      <c r="M871" s="2"/>
      <c r="N871" s="2"/>
      <c r="O871" s="2"/>
      <c r="P871" s="2"/>
      <c r="Q871" s="2"/>
      <c r="R871" s="2"/>
      <c r="S871" s="2"/>
      <c r="T871" s="2"/>
      <c r="U871" s="2"/>
      <c r="V871" s="2"/>
      <c r="W871" s="2"/>
      <c r="X871" s="2"/>
      <c r="Y871" s="2"/>
      <c r="Z871" s="2"/>
    </row>
    <row r="872" spans="1:26" x14ac:dyDescent="0.2">
      <c r="A872" s="292"/>
      <c r="B872" s="277"/>
      <c r="C872" s="277"/>
      <c r="D872" s="293"/>
      <c r="E872" s="292"/>
      <c r="F872" s="277"/>
      <c r="G872" s="277"/>
      <c r="H872" s="277"/>
      <c r="I872" s="277"/>
      <c r="J872" s="2"/>
      <c r="K872" s="2"/>
      <c r="L872" s="2"/>
      <c r="M872" s="2"/>
      <c r="N872" s="2"/>
      <c r="O872" s="2"/>
      <c r="P872" s="2"/>
      <c r="Q872" s="2"/>
      <c r="R872" s="2"/>
      <c r="S872" s="2"/>
      <c r="T872" s="2"/>
      <c r="U872" s="2"/>
      <c r="V872" s="2"/>
      <c r="W872" s="2"/>
      <c r="X872" s="2"/>
      <c r="Y872" s="2"/>
      <c r="Z872" s="2"/>
    </row>
    <row r="873" spans="1:26" x14ac:dyDescent="0.2">
      <c r="A873" s="292"/>
      <c r="B873" s="277"/>
      <c r="C873" s="277"/>
      <c r="D873" s="293"/>
      <c r="E873" s="292"/>
      <c r="F873" s="277"/>
      <c r="G873" s="277"/>
      <c r="H873" s="277"/>
      <c r="I873" s="277"/>
      <c r="J873" s="2"/>
      <c r="K873" s="2"/>
      <c r="L873" s="2"/>
      <c r="M873" s="2"/>
      <c r="N873" s="2"/>
      <c r="O873" s="2"/>
      <c r="P873" s="2"/>
      <c r="Q873" s="2"/>
      <c r="R873" s="2"/>
      <c r="S873" s="2"/>
      <c r="T873" s="2"/>
      <c r="U873" s="2"/>
      <c r="V873" s="2"/>
      <c r="W873" s="2"/>
      <c r="X873" s="2"/>
      <c r="Y873" s="2"/>
      <c r="Z873" s="2"/>
    </row>
    <row r="874" spans="1:26" x14ac:dyDescent="0.2">
      <c r="A874" s="292"/>
      <c r="B874" s="277"/>
      <c r="C874" s="277"/>
      <c r="D874" s="293"/>
      <c r="E874" s="292"/>
      <c r="F874" s="277"/>
      <c r="G874" s="277"/>
      <c r="H874" s="277"/>
      <c r="I874" s="277"/>
      <c r="J874" s="2"/>
      <c r="K874" s="2"/>
      <c r="L874" s="2"/>
      <c r="M874" s="2"/>
      <c r="N874" s="2"/>
      <c r="O874" s="2"/>
      <c r="P874" s="2"/>
      <c r="Q874" s="2"/>
      <c r="R874" s="2"/>
      <c r="S874" s="2"/>
      <c r="T874" s="2"/>
      <c r="U874" s="2"/>
      <c r="V874" s="2"/>
      <c r="W874" s="2"/>
      <c r="X874" s="2"/>
      <c r="Y874" s="2"/>
      <c r="Z874" s="2"/>
    </row>
    <row r="875" spans="1:26" x14ac:dyDescent="0.2">
      <c r="A875" s="292"/>
      <c r="B875" s="277"/>
      <c r="C875" s="277"/>
      <c r="D875" s="293"/>
      <c r="E875" s="292"/>
      <c r="F875" s="277"/>
      <c r="G875" s="277"/>
      <c r="H875" s="277"/>
      <c r="I875" s="277"/>
      <c r="J875" s="2"/>
      <c r="K875" s="2"/>
      <c r="L875" s="2"/>
      <c r="M875" s="2"/>
      <c r="N875" s="2"/>
      <c r="O875" s="2"/>
      <c r="P875" s="2"/>
      <c r="Q875" s="2"/>
      <c r="R875" s="2"/>
      <c r="S875" s="2"/>
      <c r="T875" s="2"/>
      <c r="U875" s="2"/>
      <c r="V875" s="2"/>
      <c r="W875" s="2"/>
      <c r="X875" s="2"/>
      <c r="Y875" s="2"/>
      <c r="Z875" s="2"/>
    </row>
    <row r="876" spans="1:26" x14ac:dyDescent="0.2">
      <c r="A876" s="292"/>
      <c r="B876" s="277"/>
      <c r="C876" s="277"/>
      <c r="D876" s="293"/>
      <c r="E876" s="292"/>
      <c r="F876" s="277"/>
      <c r="G876" s="277"/>
      <c r="H876" s="277"/>
      <c r="I876" s="277"/>
      <c r="J876" s="2"/>
      <c r="K876" s="2"/>
      <c r="L876" s="2"/>
      <c r="M876" s="2"/>
      <c r="N876" s="2"/>
      <c r="O876" s="2"/>
      <c r="P876" s="2"/>
      <c r="Q876" s="2"/>
      <c r="R876" s="2"/>
      <c r="S876" s="2"/>
      <c r="T876" s="2"/>
      <c r="U876" s="2"/>
      <c r="V876" s="2"/>
      <c r="W876" s="2"/>
      <c r="X876" s="2"/>
      <c r="Y876" s="2"/>
      <c r="Z876" s="2"/>
    </row>
    <row r="877" spans="1:26" x14ac:dyDescent="0.2">
      <c r="A877" s="292"/>
      <c r="B877" s="277"/>
      <c r="C877" s="277"/>
      <c r="D877" s="293"/>
      <c r="E877" s="292"/>
      <c r="F877" s="277"/>
      <c r="G877" s="277"/>
      <c r="H877" s="277"/>
      <c r="I877" s="277"/>
      <c r="J877" s="2"/>
      <c r="K877" s="2"/>
      <c r="L877" s="2"/>
      <c r="M877" s="2"/>
      <c r="N877" s="2"/>
      <c r="O877" s="2"/>
      <c r="P877" s="2"/>
      <c r="Q877" s="2"/>
      <c r="R877" s="2"/>
      <c r="S877" s="2"/>
      <c r="T877" s="2"/>
      <c r="U877" s="2"/>
      <c r="V877" s="2"/>
      <c r="W877" s="2"/>
      <c r="X877" s="2"/>
      <c r="Y877" s="2"/>
      <c r="Z877" s="2"/>
    </row>
    <row r="878" spans="1:26" x14ac:dyDescent="0.2">
      <c r="A878" s="292"/>
      <c r="B878" s="277"/>
      <c r="C878" s="277"/>
      <c r="D878" s="293"/>
      <c r="E878" s="292"/>
      <c r="F878" s="277"/>
      <c r="G878" s="277"/>
      <c r="H878" s="277"/>
      <c r="I878" s="277"/>
      <c r="J878" s="2"/>
      <c r="K878" s="2"/>
      <c r="L878" s="2"/>
      <c r="M878" s="2"/>
      <c r="N878" s="2"/>
      <c r="O878" s="2"/>
      <c r="P878" s="2"/>
      <c r="Q878" s="2"/>
      <c r="R878" s="2"/>
      <c r="S878" s="2"/>
      <c r="T878" s="2"/>
      <c r="U878" s="2"/>
      <c r="V878" s="2"/>
      <c r="W878" s="2"/>
      <c r="X878" s="2"/>
      <c r="Y878" s="2"/>
      <c r="Z878" s="2"/>
    </row>
    <row r="879" spans="1:26" x14ac:dyDescent="0.2">
      <c r="A879" s="292"/>
      <c r="B879" s="277"/>
      <c r="C879" s="277"/>
      <c r="D879" s="293"/>
      <c r="E879" s="292"/>
      <c r="F879" s="277"/>
      <c r="G879" s="277"/>
      <c r="H879" s="277"/>
      <c r="I879" s="277"/>
      <c r="J879" s="2"/>
      <c r="K879" s="2"/>
      <c r="L879" s="2"/>
      <c r="M879" s="2"/>
      <c r="N879" s="2"/>
      <c r="O879" s="2"/>
      <c r="P879" s="2"/>
      <c r="Q879" s="2"/>
      <c r="R879" s="2"/>
      <c r="S879" s="2"/>
      <c r="T879" s="2"/>
      <c r="U879" s="2"/>
      <c r="V879" s="2"/>
      <c r="W879" s="2"/>
      <c r="X879" s="2"/>
      <c r="Y879" s="2"/>
      <c r="Z879" s="2"/>
    </row>
    <row r="880" spans="1:26" x14ac:dyDescent="0.2">
      <c r="A880" s="292"/>
      <c r="B880" s="277"/>
      <c r="C880" s="277"/>
      <c r="D880" s="293"/>
      <c r="E880" s="292"/>
      <c r="F880" s="277"/>
      <c r="G880" s="277"/>
      <c r="H880" s="277"/>
      <c r="I880" s="277"/>
      <c r="J880" s="2"/>
      <c r="K880" s="2"/>
      <c r="L880" s="2"/>
      <c r="M880" s="2"/>
      <c r="N880" s="2"/>
      <c r="O880" s="2"/>
      <c r="P880" s="2"/>
      <c r="Q880" s="2"/>
      <c r="R880" s="2"/>
      <c r="S880" s="2"/>
      <c r="T880" s="2"/>
      <c r="U880" s="2"/>
      <c r="V880" s="2"/>
      <c r="W880" s="2"/>
      <c r="X880" s="2"/>
      <c r="Y880" s="2"/>
      <c r="Z880" s="2"/>
    </row>
    <row r="881" spans="1:26" x14ac:dyDescent="0.2">
      <c r="A881" s="292"/>
      <c r="B881" s="277"/>
      <c r="C881" s="277"/>
      <c r="D881" s="293"/>
      <c r="E881" s="292"/>
      <c r="F881" s="277"/>
      <c r="G881" s="277"/>
      <c r="H881" s="277"/>
      <c r="I881" s="277"/>
      <c r="J881" s="2"/>
      <c r="K881" s="2"/>
      <c r="L881" s="2"/>
      <c r="M881" s="2"/>
      <c r="N881" s="2"/>
      <c r="O881" s="2"/>
      <c r="P881" s="2"/>
      <c r="Q881" s="2"/>
      <c r="R881" s="2"/>
      <c r="S881" s="2"/>
      <c r="T881" s="2"/>
      <c r="U881" s="2"/>
      <c r="V881" s="2"/>
      <c r="W881" s="2"/>
      <c r="X881" s="2"/>
      <c r="Y881" s="2"/>
      <c r="Z881" s="2"/>
    </row>
    <row r="882" spans="1:26" x14ac:dyDescent="0.2">
      <c r="A882" s="292"/>
      <c r="B882" s="277"/>
      <c r="C882" s="277"/>
      <c r="D882" s="293"/>
      <c r="E882" s="292"/>
      <c r="F882" s="277"/>
      <c r="G882" s="277"/>
      <c r="H882" s="277"/>
      <c r="I882" s="277"/>
      <c r="J882" s="2"/>
      <c r="K882" s="2"/>
      <c r="L882" s="2"/>
      <c r="M882" s="2"/>
      <c r="N882" s="2"/>
      <c r="O882" s="2"/>
      <c r="P882" s="2"/>
      <c r="Q882" s="2"/>
      <c r="R882" s="2"/>
      <c r="S882" s="2"/>
      <c r="T882" s="2"/>
      <c r="U882" s="2"/>
      <c r="V882" s="2"/>
      <c r="W882" s="2"/>
      <c r="X882" s="2"/>
      <c r="Y882" s="2"/>
      <c r="Z882" s="2"/>
    </row>
    <row r="883" spans="1:26" x14ac:dyDescent="0.2">
      <c r="A883" s="292"/>
      <c r="B883" s="277"/>
      <c r="C883" s="277"/>
      <c r="D883" s="293"/>
      <c r="E883" s="292"/>
      <c r="F883" s="277"/>
      <c r="G883" s="277"/>
      <c r="H883" s="277"/>
      <c r="I883" s="277"/>
      <c r="J883" s="2"/>
      <c r="K883" s="2"/>
      <c r="L883" s="2"/>
      <c r="M883" s="2"/>
      <c r="N883" s="2"/>
      <c r="O883" s="2"/>
      <c r="P883" s="2"/>
      <c r="Q883" s="2"/>
      <c r="R883" s="2"/>
      <c r="S883" s="2"/>
      <c r="T883" s="2"/>
      <c r="U883" s="2"/>
      <c r="V883" s="2"/>
      <c r="W883" s="2"/>
      <c r="X883" s="2"/>
      <c r="Y883" s="2"/>
      <c r="Z883" s="2"/>
    </row>
    <row r="884" spans="1:26" x14ac:dyDescent="0.2">
      <c r="A884" s="292"/>
      <c r="B884" s="277"/>
      <c r="C884" s="277"/>
      <c r="D884" s="293"/>
      <c r="E884" s="292"/>
      <c r="F884" s="277"/>
      <c r="G884" s="277"/>
      <c r="H884" s="277"/>
      <c r="I884" s="277"/>
      <c r="J884" s="2"/>
      <c r="K884" s="2"/>
      <c r="L884" s="2"/>
      <c r="M884" s="2"/>
      <c r="N884" s="2"/>
      <c r="O884" s="2"/>
      <c r="P884" s="2"/>
      <c r="Q884" s="2"/>
      <c r="R884" s="2"/>
      <c r="S884" s="2"/>
      <c r="T884" s="2"/>
      <c r="U884" s="2"/>
      <c r="V884" s="2"/>
      <c r="W884" s="2"/>
      <c r="X884" s="2"/>
      <c r="Y884" s="2"/>
      <c r="Z884" s="2"/>
    </row>
    <row r="885" spans="1:26" x14ac:dyDescent="0.2">
      <c r="A885" s="292"/>
      <c r="B885" s="277"/>
      <c r="C885" s="277"/>
      <c r="D885" s="293"/>
      <c r="E885" s="292"/>
      <c r="F885" s="277"/>
      <c r="G885" s="277"/>
      <c r="H885" s="277"/>
      <c r="I885" s="277"/>
      <c r="J885" s="2"/>
      <c r="K885" s="2"/>
      <c r="L885" s="2"/>
      <c r="M885" s="2"/>
      <c r="N885" s="2"/>
      <c r="O885" s="2"/>
      <c r="P885" s="2"/>
      <c r="Q885" s="2"/>
      <c r="R885" s="2"/>
      <c r="S885" s="2"/>
      <c r="T885" s="2"/>
      <c r="U885" s="2"/>
      <c r="V885" s="2"/>
      <c r="W885" s="2"/>
      <c r="X885" s="2"/>
      <c r="Y885" s="2"/>
      <c r="Z885" s="2"/>
    </row>
    <row r="886" spans="1:26" x14ac:dyDescent="0.2">
      <c r="A886" s="292"/>
      <c r="B886" s="277"/>
      <c r="C886" s="277"/>
      <c r="D886" s="293"/>
      <c r="E886" s="292"/>
      <c r="F886" s="277"/>
      <c r="G886" s="277"/>
      <c r="H886" s="277"/>
      <c r="I886" s="277"/>
      <c r="J886" s="2"/>
      <c r="K886" s="2"/>
      <c r="L886" s="2"/>
      <c r="M886" s="2"/>
      <c r="N886" s="2"/>
      <c r="O886" s="2"/>
      <c r="P886" s="2"/>
      <c r="Q886" s="2"/>
      <c r="R886" s="2"/>
      <c r="S886" s="2"/>
      <c r="T886" s="2"/>
      <c r="U886" s="2"/>
      <c r="V886" s="2"/>
      <c r="W886" s="2"/>
      <c r="X886" s="2"/>
      <c r="Y886" s="2"/>
      <c r="Z886" s="2"/>
    </row>
    <row r="887" spans="1:26" x14ac:dyDescent="0.2">
      <c r="A887" s="292"/>
      <c r="B887" s="277"/>
      <c r="C887" s="277"/>
      <c r="D887" s="293"/>
      <c r="E887" s="292"/>
      <c r="F887" s="277"/>
      <c r="G887" s="277"/>
      <c r="H887" s="277"/>
      <c r="I887" s="277"/>
      <c r="J887" s="2"/>
      <c r="K887" s="2"/>
      <c r="L887" s="2"/>
      <c r="M887" s="2"/>
      <c r="N887" s="2"/>
      <c r="O887" s="2"/>
      <c r="P887" s="2"/>
      <c r="Q887" s="2"/>
      <c r="R887" s="2"/>
      <c r="S887" s="2"/>
      <c r="T887" s="2"/>
      <c r="U887" s="2"/>
      <c r="V887" s="2"/>
      <c r="W887" s="2"/>
      <c r="X887" s="2"/>
      <c r="Y887" s="2"/>
      <c r="Z887" s="2"/>
    </row>
    <row r="888" spans="1:26" x14ac:dyDescent="0.2">
      <c r="A888" s="292"/>
      <c r="B888" s="277"/>
      <c r="C888" s="277"/>
      <c r="D888" s="293"/>
      <c r="E888" s="292"/>
      <c r="F888" s="277"/>
      <c r="G888" s="277"/>
      <c r="H888" s="277"/>
      <c r="I888" s="277"/>
      <c r="J888" s="2"/>
      <c r="K888" s="2"/>
      <c r="L888" s="2"/>
      <c r="M888" s="2"/>
      <c r="N888" s="2"/>
      <c r="O888" s="2"/>
      <c r="P888" s="2"/>
      <c r="Q888" s="2"/>
      <c r="R888" s="2"/>
      <c r="S888" s="2"/>
      <c r="T888" s="2"/>
      <c r="U888" s="2"/>
      <c r="V888" s="2"/>
      <c r="W888" s="2"/>
      <c r="X888" s="2"/>
      <c r="Y888" s="2"/>
      <c r="Z888" s="2"/>
    </row>
    <row r="889" spans="1:26" x14ac:dyDescent="0.2">
      <c r="A889" s="292"/>
      <c r="B889" s="277"/>
      <c r="C889" s="277"/>
      <c r="D889" s="293"/>
      <c r="E889" s="292"/>
      <c r="F889" s="277"/>
      <c r="G889" s="277"/>
      <c r="H889" s="277"/>
      <c r="I889" s="277"/>
      <c r="J889" s="2"/>
      <c r="K889" s="2"/>
      <c r="L889" s="2"/>
      <c r="M889" s="2"/>
      <c r="N889" s="2"/>
      <c r="O889" s="2"/>
      <c r="P889" s="2"/>
      <c r="Q889" s="2"/>
      <c r="R889" s="2"/>
      <c r="S889" s="2"/>
      <c r="T889" s="2"/>
      <c r="U889" s="2"/>
      <c r="V889" s="2"/>
      <c r="W889" s="2"/>
      <c r="X889" s="2"/>
      <c r="Y889" s="2"/>
      <c r="Z889" s="2"/>
    </row>
    <row r="890" spans="1:26" x14ac:dyDescent="0.2">
      <c r="A890" s="292"/>
      <c r="B890" s="277"/>
      <c r="C890" s="277"/>
      <c r="D890" s="293"/>
      <c r="E890" s="292"/>
      <c r="F890" s="277"/>
      <c r="G890" s="277"/>
      <c r="H890" s="277"/>
      <c r="I890" s="277"/>
      <c r="J890" s="2"/>
      <c r="K890" s="2"/>
      <c r="L890" s="2"/>
      <c r="M890" s="2"/>
      <c r="N890" s="2"/>
      <c r="O890" s="2"/>
      <c r="P890" s="2"/>
      <c r="Q890" s="2"/>
      <c r="R890" s="2"/>
      <c r="S890" s="2"/>
      <c r="T890" s="2"/>
      <c r="U890" s="2"/>
      <c r="V890" s="2"/>
      <c r="W890" s="2"/>
      <c r="X890" s="2"/>
      <c r="Y890" s="2"/>
      <c r="Z890" s="2"/>
    </row>
    <row r="891" spans="1:26" x14ac:dyDescent="0.2">
      <c r="A891" s="292"/>
      <c r="B891" s="277"/>
      <c r="C891" s="277"/>
      <c r="D891" s="293"/>
      <c r="E891" s="292"/>
      <c r="F891" s="277"/>
      <c r="G891" s="277"/>
      <c r="H891" s="277"/>
      <c r="I891" s="277"/>
      <c r="J891" s="2"/>
      <c r="K891" s="2"/>
      <c r="L891" s="2"/>
      <c r="M891" s="2"/>
      <c r="N891" s="2"/>
      <c r="O891" s="2"/>
      <c r="P891" s="2"/>
      <c r="Q891" s="2"/>
      <c r="R891" s="2"/>
      <c r="S891" s="2"/>
      <c r="T891" s="2"/>
      <c r="U891" s="2"/>
      <c r="V891" s="2"/>
      <c r="W891" s="2"/>
      <c r="X891" s="2"/>
      <c r="Y891" s="2"/>
      <c r="Z891" s="2"/>
    </row>
    <row r="892" spans="1:26" x14ac:dyDescent="0.2">
      <c r="A892" s="292"/>
      <c r="B892" s="277"/>
      <c r="C892" s="277"/>
      <c r="D892" s="293"/>
      <c r="E892" s="292"/>
      <c r="F892" s="277"/>
      <c r="G892" s="277"/>
      <c r="H892" s="277"/>
      <c r="I892" s="277"/>
      <c r="J892" s="2"/>
      <c r="K892" s="2"/>
      <c r="L892" s="2"/>
      <c r="M892" s="2"/>
      <c r="N892" s="2"/>
      <c r="O892" s="2"/>
      <c r="P892" s="2"/>
      <c r="Q892" s="2"/>
      <c r="R892" s="2"/>
      <c r="S892" s="2"/>
      <c r="T892" s="2"/>
      <c r="U892" s="2"/>
      <c r="V892" s="2"/>
      <c r="W892" s="2"/>
      <c r="X892" s="2"/>
      <c r="Y892" s="2"/>
      <c r="Z892" s="2"/>
    </row>
    <row r="893" spans="1:26" x14ac:dyDescent="0.2">
      <c r="A893" s="292"/>
      <c r="B893" s="277"/>
      <c r="C893" s="277"/>
      <c r="D893" s="293"/>
      <c r="E893" s="292"/>
      <c r="F893" s="277"/>
      <c r="G893" s="277"/>
      <c r="H893" s="277"/>
      <c r="I893" s="277"/>
      <c r="J893" s="2"/>
      <c r="K893" s="2"/>
      <c r="L893" s="2"/>
      <c r="M893" s="2"/>
      <c r="N893" s="2"/>
      <c r="O893" s="2"/>
      <c r="P893" s="2"/>
      <c r="Q893" s="2"/>
      <c r="R893" s="2"/>
      <c r="S893" s="2"/>
      <c r="T893" s="2"/>
      <c r="U893" s="2"/>
      <c r="V893" s="2"/>
      <c r="W893" s="2"/>
      <c r="X893" s="2"/>
      <c r="Y893" s="2"/>
      <c r="Z893" s="2"/>
    </row>
    <row r="894" spans="1:26" x14ac:dyDescent="0.2">
      <c r="A894" s="292"/>
      <c r="B894" s="277"/>
      <c r="C894" s="277"/>
      <c r="D894" s="293"/>
      <c r="E894" s="292"/>
      <c r="F894" s="277"/>
      <c r="G894" s="277"/>
      <c r="H894" s="277"/>
      <c r="I894" s="277"/>
      <c r="J894" s="2"/>
      <c r="K894" s="2"/>
      <c r="L894" s="2"/>
      <c r="M894" s="2"/>
      <c r="N894" s="2"/>
      <c r="O894" s="2"/>
      <c r="P894" s="2"/>
      <c r="Q894" s="2"/>
      <c r="R894" s="2"/>
      <c r="S894" s="2"/>
      <c r="T894" s="2"/>
      <c r="U894" s="2"/>
      <c r="V894" s="2"/>
      <c r="W894" s="2"/>
      <c r="X894" s="2"/>
      <c r="Y894" s="2"/>
      <c r="Z894" s="2"/>
    </row>
    <row r="895" spans="1:26" x14ac:dyDescent="0.2">
      <c r="A895" s="292"/>
      <c r="B895" s="277"/>
      <c r="C895" s="277"/>
      <c r="D895" s="293"/>
      <c r="E895" s="292"/>
      <c r="F895" s="277"/>
      <c r="G895" s="277"/>
      <c r="H895" s="277"/>
      <c r="I895" s="277"/>
      <c r="J895" s="2"/>
      <c r="K895" s="2"/>
      <c r="L895" s="2"/>
      <c r="M895" s="2"/>
      <c r="N895" s="2"/>
      <c r="O895" s="2"/>
      <c r="P895" s="2"/>
      <c r="Q895" s="2"/>
      <c r="R895" s="2"/>
      <c r="S895" s="2"/>
      <c r="T895" s="2"/>
      <c r="U895" s="2"/>
      <c r="V895" s="2"/>
      <c r="W895" s="2"/>
      <c r="X895" s="2"/>
      <c r="Y895" s="2"/>
      <c r="Z895" s="2"/>
    </row>
    <row r="896" spans="1:26" x14ac:dyDescent="0.2">
      <c r="A896" s="292"/>
      <c r="B896" s="277"/>
      <c r="C896" s="277"/>
      <c r="D896" s="293"/>
      <c r="E896" s="292"/>
      <c r="F896" s="277"/>
      <c r="G896" s="277"/>
      <c r="H896" s="277"/>
      <c r="I896" s="277"/>
      <c r="J896" s="2"/>
      <c r="K896" s="2"/>
      <c r="L896" s="2"/>
      <c r="M896" s="2"/>
      <c r="N896" s="2"/>
      <c r="O896" s="2"/>
      <c r="P896" s="2"/>
      <c r="Q896" s="2"/>
      <c r="R896" s="2"/>
      <c r="S896" s="2"/>
      <c r="T896" s="2"/>
      <c r="U896" s="2"/>
      <c r="V896" s="2"/>
      <c r="W896" s="2"/>
      <c r="X896" s="2"/>
      <c r="Y896" s="2"/>
      <c r="Z896" s="2"/>
    </row>
    <row r="897" spans="1:26" x14ac:dyDescent="0.2">
      <c r="A897" s="292"/>
      <c r="B897" s="277"/>
      <c r="C897" s="277"/>
      <c r="D897" s="293"/>
      <c r="E897" s="292"/>
      <c r="F897" s="277"/>
      <c r="G897" s="277"/>
      <c r="H897" s="277"/>
      <c r="I897" s="277"/>
      <c r="J897" s="2"/>
      <c r="K897" s="2"/>
      <c r="L897" s="2"/>
      <c r="M897" s="2"/>
      <c r="N897" s="2"/>
      <c r="O897" s="2"/>
      <c r="P897" s="2"/>
      <c r="Q897" s="2"/>
      <c r="R897" s="2"/>
      <c r="S897" s="2"/>
      <c r="T897" s="2"/>
      <c r="U897" s="2"/>
      <c r="V897" s="2"/>
      <c r="W897" s="2"/>
      <c r="X897" s="2"/>
      <c r="Y897" s="2"/>
      <c r="Z897" s="2"/>
    </row>
    <row r="898" spans="1:26" x14ac:dyDescent="0.2">
      <c r="A898" s="292"/>
      <c r="B898" s="277"/>
      <c r="C898" s="277"/>
      <c r="D898" s="293"/>
      <c r="E898" s="292"/>
      <c r="F898" s="277"/>
      <c r="G898" s="277"/>
      <c r="H898" s="277"/>
      <c r="I898" s="277"/>
      <c r="J898" s="2"/>
      <c r="K898" s="2"/>
      <c r="L898" s="2"/>
      <c r="M898" s="2"/>
      <c r="N898" s="2"/>
      <c r="O898" s="2"/>
      <c r="P898" s="2"/>
      <c r="Q898" s="2"/>
      <c r="R898" s="2"/>
      <c r="S898" s="2"/>
      <c r="T898" s="2"/>
      <c r="U898" s="2"/>
      <c r="V898" s="2"/>
      <c r="W898" s="2"/>
      <c r="X898" s="2"/>
      <c r="Y898" s="2"/>
      <c r="Z898" s="2"/>
    </row>
    <row r="899" spans="1:26" x14ac:dyDescent="0.2">
      <c r="A899" s="292"/>
      <c r="B899" s="277"/>
      <c r="C899" s="277"/>
      <c r="D899" s="293"/>
      <c r="E899" s="292"/>
      <c r="F899" s="277"/>
      <c r="G899" s="277"/>
      <c r="H899" s="277"/>
      <c r="I899" s="277"/>
      <c r="J899" s="2"/>
      <c r="K899" s="2"/>
      <c r="L899" s="2"/>
      <c r="M899" s="2"/>
      <c r="N899" s="2"/>
      <c r="O899" s="2"/>
      <c r="P899" s="2"/>
      <c r="Q899" s="2"/>
      <c r="R899" s="2"/>
      <c r="S899" s="2"/>
      <c r="T899" s="2"/>
      <c r="U899" s="2"/>
      <c r="V899" s="2"/>
      <c r="W899" s="2"/>
      <c r="X899" s="2"/>
      <c r="Y899" s="2"/>
      <c r="Z899" s="2"/>
    </row>
    <row r="900" spans="1:26" x14ac:dyDescent="0.2">
      <c r="A900" s="292"/>
      <c r="B900" s="277"/>
      <c r="C900" s="277"/>
      <c r="D900" s="293"/>
      <c r="E900" s="292"/>
      <c r="F900" s="277"/>
      <c r="G900" s="277"/>
      <c r="H900" s="277"/>
      <c r="I900" s="277"/>
      <c r="J900" s="2"/>
      <c r="K900" s="2"/>
      <c r="L900" s="2"/>
      <c r="M900" s="2"/>
      <c r="N900" s="2"/>
      <c r="O900" s="2"/>
      <c r="P900" s="2"/>
      <c r="Q900" s="2"/>
      <c r="R900" s="2"/>
      <c r="S900" s="2"/>
      <c r="T900" s="2"/>
      <c r="U900" s="2"/>
      <c r="V900" s="2"/>
      <c r="W900" s="2"/>
      <c r="X900" s="2"/>
      <c r="Y900" s="2"/>
      <c r="Z900" s="2"/>
    </row>
    <row r="901" spans="1:26" x14ac:dyDescent="0.2">
      <c r="A901" s="292"/>
      <c r="B901" s="277"/>
      <c r="C901" s="277"/>
      <c r="D901" s="293"/>
      <c r="E901" s="292"/>
      <c r="F901" s="277"/>
      <c r="G901" s="277"/>
      <c r="H901" s="277"/>
      <c r="I901" s="277"/>
      <c r="J901" s="2"/>
      <c r="K901" s="2"/>
      <c r="L901" s="2"/>
      <c r="M901" s="2"/>
      <c r="N901" s="2"/>
      <c r="O901" s="2"/>
      <c r="P901" s="2"/>
      <c r="Q901" s="2"/>
      <c r="R901" s="2"/>
      <c r="S901" s="2"/>
      <c r="T901" s="2"/>
      <c r="U901" s="2"/>
      <c r="V901" s="2"/>
      <c r="W901" s="2"/>
      <c r="X901" s="2"/>
      <c r="Y901" s="2"/>
      <c r="Z901" s="2"/>
    </row>
    <row r="902" spans="1:26" x14ac:dyDescent="0.2">
      <c r="A902" s="292"/>
      <c r="B902" s="277"/>
      <c r="C902" s="277"/>
      <c r="D902" s="293"/>
      <c r="E902" s="292"/>
      <c r="F902" s="277"/>
      <c r="G902" s="277"/>
      <c r="H902" s="277"/>
      <c r="I902" s="277"/>
      <c r="J902" s="2"/>
      <c r="K902" s="2"/>
      <c r="L902" s="2"/>
      <c r="M902" s="2"/>
      <c r="N902" s="2"/>
      <c r="O902" s="2"/>
      <c r="P902" s="2"/>
      <c r="Q902" s="2"/>
      <c r="R902" s="2"/>
      <c r="S902" s="2"/>
      <c r="T902" s="2"/>
      <c r="U902" s="2"/>
      <c r="V902" s="2"/>
      <c r="W902" s="2"/>
      <c r="X902" s="2"/>
      <c r="Y902" s="2"/>
      <c r="Z902" s="2"/>
    </row>
    <row r="903" spans="1:26" x14ac:dyDescent="0.2">
      <c r="A903" s="292"/>
      <c r="B903" s="277"/>
      <c r="C903" s="277"/>
      <c r="D903" s="293"/>
      <c r="E903" s="292"/>
      <c r="F903" s="277"/>
      <c r="G903" s="277"/>
      <c r="H903" s="277"/>
      <c r="I903" s="277"/>
      <c r="J903" s="2"/>
      <c r="K903" s="2"/>
      <c r="L903" s="2"/>
      <c r="M903" s="2"/>
      <c r="N903" s="2"/>
      <c r="O903" s="2"/>
      <c r="P903" s="2"/>
      <c r="Q903" s="2"/>
      <c r="R903" s="2"/>
      <c r="S903" s="2"/>
      <c r="T903" s="2"/>
      <c r="U903" s="2"/>
      <c r="V903" s="2"/>
      <c r="W903" s="2"/>
      <c r="X903" s="2"/>
      <c r="Y903" s="2"/>
      <c r="Z903" s="2"/>
    </row>
    <row r="904" spans="1:26" x14ac:dyDescent="0.2">
      <c r="A904" s="292"/>
      <c r="B904" s="277"/>
      <c r="C904" s="277"/>
      <c r="D904" s="293"/>
      <c r="E904" s="292"/>
      <c r="F904" s="277"/>
      <c r="G904" s="277"/>
      <c r="H904" s="277"/>
      <c r="I904" s="277"/>
      <c r="J904" s="2"/>
      <c r="K904" s="2"/>
      <c r="L904" s="2"/>
      <c r="M904" s="2"/>
      <c r="N904" s="2"/>
      <c r="O904" s="2"/>
      <c r="P904" s="2"/>
      <c r="Q904" s="2"/>
      <c r="R904" s="2"/>
      <c r="S904" s="2"/>
      <c r="T904" s="2"/>
      <c r="U904" s="2"/>
      <c r="V904" s="2"/>
      <c r="W904" s="2"/>
      <c r="X904" s="2"/>
      <c r="Y904" s="2"/>
      <c r="Z904" s="2"/>
    </row>
    <row r="905" spans="1:26" x14ac:dyDescent="0.2">
      <c r="A905" s="292"/>
      <c r="B905" s="277"/>
      <c r="C905" s="277"/>
      <c r="D905" s="293"/>
      <c r="E905" s="292"/>
      <c r="F905" s="277"/>
      <c r="G905" s="277"/>
      <c r="H905" s="277"/>
      <c r="I905" s="277"/>
      <c r="J905" s="2"/>
      <c r="K905" s="2"/>
      <c r="L905" s="2"/>
      <c r="M905" s="2"/>
      <c r="N905" s="2"/>
      <c r="O905" s="2"/>
      <c r="P905" s="2"/>
      <c r="Q905" s="2"/>
      <c r="R905" s="2"/>
      <c r="S905" s="2"/>
      <c r="T905" s="2"/>
      <c r="U905" s="2"/>
      <c r="V905" s="2"/>
      <c r="W905" s="2"/>
      <c r="X905" s="2"/>
      <c r="Y905" s="2"/>
      <c r="Z905" s="2"/>
    </row>
    <row r="906" spans="1:26" x14ac:dyDescent="0.2">
      <c r="A906" s="292"/>
      <c r="B906" s="277"/>
      <c r="C906" s="277"/>
      <c r="D906" s="293"/>
      <c r="E906" s="292"/>
      <c r="F906" s="277"/>
      <c r="G906" s="277"/>
      <c r="H906" s="277"/>
      <c r="I906" s="277"/>
      <c r="J906" s="2"/>
      <c r="K906" s="2"/>
      <c r="L906" s="2"/>
      <c r="M906" s="2"/>
      <c r="N906" s="2"/>
      <c r="O906" s="2"/>
      <c r="P906" s="2"/>
      <c r="Q906" s="2"/>
      <c r="R906" s="2"/>
      <c r="S906" s="2"/>
      <c r="T906" s="2"/>
      <c r="U906" s="2"/>
      <c r="V906" s="2"/>
      <c r="W906" s="2"/>
      <c r="X906" s="2"/>
      <c r="Y906" s="2"/>
      <c r="Z906" s="2"/>
    </row>
    <row r="907" spans="1:26" x14ac:dyDescent="0.2">
      <c r="A907" s="292"/>
      <c r="B907" s="277"/>
      <c r="C907" s="277"/>
      <c r="D907" s="293"/>
      <c r="E907" s="292"/>
      <c r="F907" s="277"/>
      <c r="G907" s="277"/>
      <c r="H907" s="277"/>
      <c r="I907" s="277"/>
      <c r="J907" s="2"/>
      <c r="K907" s="2"/>
      <c r="L907" s="2"/>
      <c r="M907" s="2"/>
      <c r="N907" s="2"/>
      <c r="O907" s="2"/>
      <c r="P907" s="2"/>
      <c r="Q907" s="2"/>
      <c r="R907" s="2"/>
      <c r="S907" s="2"/>
      <c r="T907" s="2"/>
      <c r="U907" s="2"/>
      <c r="V907" s="2"/>
      <c r="W907" s="2"/>
      <c r="X907" s="2"/>
      <c r="Y907" s="2"/>
      <c r="Z907" s="2"/>
    </row>
    <row r="908" spans="1:26" x14ac:dyDescent="0.2">
      <c r="A908" s="292"/>
      <c r="B908" s="277"/>
      <c r="C908" s="277"/>
      <c r="D908" s="293"/>
      <c r="E908" s="292"/>
      <c r="F908" s="277"/>
      <c r="G908" s="277"/>
      <c r="H908" s="277"/>
      <c r="I908" s="277"/>
      <c r="J908" s="2"/>
      <c r="K908" s="2"/>
      <c r="L908" s="2"/>
      <c r="M908" s="2"/>
      <c r="N908" s="2"/>
      <c r="O908" s="2"/>
      <c r="P908" s="2"/>
      <c r="Q908" s="2"/>
      <c r="R908" s="2"/>
      <c r="S908" s="2"/>
      <c r="T908" s="2"/>
      <c r="U908" s="2"/>
      <c r="V908" s="2"/>
      <c r="W908" s="2"/>
      <c r="X908" s="2"/>
      <c r="Y908" s="2"/>
      <c r="Z908" s="2"/>
    </row>
    <row r="909" spans="1:26" x14ac:dyDescent="0.2">
      <c r="A909" s="292"/>
      <c r="B909" s="277"/>
      <c r="C909" s="277"/>
      <c r="D909" s="293"/>
      <c r="E909" s="292"/>
      <c r="F909" s="277"/>
      <c r="G909" s="277"/>
      <c r="H909" s="277"/>
      <c r="I909" s="277"/>
      <c r="J909" s="2"/>
      <c r="K909" s="2"/>
      <c r="L909" s="2"/>
      <c r="M909" s="2"/>
      <c r="N909" s="2"/>
      <c r="O909" s="2"/>
      <c r="P909" s="2"/>
      <c r="Q909" s="2"/>
      <c r="R909" s="2"/>
      <c r="S909" s="2"/>
      <c r="T909" s="2"/>
      <c r="U909" s="2"/>
      <c r="V909" s="2"/>
      <c r="W909" s="2"/>
      <c r="X909" s="2"/>
      <c r="Y909" s="2"/>
      <c r="Z909" s="2"/>
    </row>
    <row r="910" spans="1:26" x14ac:dyDescent="0.2">
      <c r="A910" s="292"/>
      <c r="B910" s="277"/>
      <c r="C910" s="277"/>
      <c r="D910" s="293"/>
      <c r="E910" s="292"/>
      <c r="F910" s="277"/>
      <c r="G910" s="277"/>
      <c r="H910" s="277"/>
      <c r="I910" s="277"/>
      <c r="J910" s="2"/>
      <c r="K910" s="2"/>
      <c r="L910" s="2"/>
      <c r="M910" s="2"/>
      <c r="N910" s="2"/>
      <c r="O910" s="2"/>
      <c r="P910" s="2"/>
      <c r="Q910" s="2"/>
      <c r="R910" s="2"/>
      <c r="S910" s="2"/>
      <c r="T910" s="2"/>
      <c r="U910" s="2"/>
      <c r="V910" s="2"/>
      <c r="W910" s="2"/>
      <c r="X910" s="2"/>
      <c r="Y910" s="2"/>
      <c r="Z910" s="2"/>
    </row>
    <row r="911" spans="1:26" x14ac:dyDescent="0.2">
      <c r="A911" s="292"/>
      <c r="B911" s="277"/>
      <c r="C911" s="277"/>
      <c r="D911" s="293"/>
      <c r="E911" s="292"/>
      <c r="F911" s="277"/>
      <c r="G911" s="277"/>
      <c r="H911" s="277"/>
      <c r="I911" s="277"/>
      <c r="J911" s="2"/>
      <c r="K911" s="2"/>
      <c r="L911" s="2"/>
      <c r="M911" s="2"/>
      <c r="N911" s="2"/>
      <c r="O911" s="2"/>
      <c r="P911" s="2"/>
      <c r="Q911" s="2"/>
      <c r="R911" s="2"/>
      <c r="S911" s="2"/>
      <c r="T911" s="2"/>
      <c r="U911" s="2"/>
      <c r="V911" s="2"/>
      <c r="W911" s="2"/>
      <c r="X911" s="2"/>
      <c r="Y911" s="2"/>
      <c r="Z911" s="2"/>
    </row>
    <row r="912" spans="1:26" x14ac:dyDescent="0.2">
      <c r="A912" s="292"/>
      <c r="B912" s="277"/>
      <c r="C912" s="277"/>
      <c r="D912" s="293"/>
      <c r="E912" s="292"/>
      <c r="F912" s="277"/>
      <c r="G912" s="277"/>
      <c r="H912" s="277"/>
      <c r="I912" s="277"/>
      <c r="J912" s="2"/>
      <c r="K912" s="2"/>
      <c r="L912" s="2"/>
      <c r="M912" s="2"/>
      <c r="N912" s="2"/>
      <c r="O912" s="2"/>
      <c r="P912" s="2"/>
      <c r="Q912" s="2"/>
      <c r="R912" s="2"/>
      <c r="S912" s="2"/>
      <c r="T912" s="2"/>
      <c r="U912" s="2"/>
      <c r="V912" s="2"/>
      <c r="W912" s="2"/>
      <c r="X912" s="2"/>
      <c r="Y912" s="2"/>
      <c r="Z912" s="2"/>
    </row>
    <row r="913" spans="1:26" x14ac:dyDescent="0.2">
      <c r="A913" s="292"/>
      <c r="B913" s="277"/>
      <c r="C913" s="277"/>
      <c r="D913" s="293"/>
      <c r="E913" s="292"/>
      <c r="F913" s="277"/>
      <c r="G913" s="277"/>
      <c r="H913" s="277"/>
      <c r="I913" s="277"/>
      <c r="J913" s="2"/>
      <c r="K913" s="2"/>
      <c r="L913" s="2"/>
      <c r="M913" s="2"/>
      <c r="N913" s="2"/>
      <c r="O913" s="2"/>
      <c r="P913" s="2"/>
      <c r="Q913" s="2"/>
      <c r="R913" s="2"/>
      <c r="S913" s="2"/>
      <c r="T913" s="2"/>
      <c r="U913" s="2"/>
      <c r="V913" s="2"/>
      <c r="W913" s="2"/>
      <c r="X913" s="2"/>
      <c r="Y913" s="2"/>
      <c r="Z913" s="2"/>
    </row>
    <row r="914" spans="1:26" x14ac:dyDescent="0.2">
      <c r="A914" s="292"/>
      <c r="B914" s="277"/>
      <c r="C914" s="277"/>
      <c r="D914" s="293"/>
      <c r="E914" s="292"/>
      <c r="F914" s="277"/>
      <c r="G914" s="277"/>
      <c r="H914" s="277"/>
      <c r="I914" s="277"/>
      <c r="J914" s="2"/>
      <c r="K914" s="2"/>
      <c r="L914" s="2"/>
      <c r="M914" s="2"/>
      <c r="N914" s="2"/>
      <c r="O914" s="2"/>
      <c r="P914" s="2"/>
      <c r="Q914" s="2"/>
      <c r="R914" s="2"/>
      <c r="S914" s="2"/>
      <c r="T914" s="2"/>
      <c r="U914" s="2"/>
      <c r="V914" s="2"/>
      <c r="W914" s="2"/>
      <c r="X914" s="2"/>
      <c r="Y914" s="2"/>
      <c r="Z914" s="2"/>
    </row>
    <row r="915" spans="1:26" x14ac:dyDescent="0.2">
      <c r="A915" s="292"/>
      <c r="B915" s="277"/>
      <c r="C915" s="277"/>
      <c r="D915" s="293"/>
      <c r="E915" s="292"/>
      <c r="F915" s="277"/>
      <c r="G915" s="277"/>
      <c r="H915" s="277"/>
      <c r="I915" s="277"/>
      <c r="J915" s="2"/>
      <c r="K915" s="2"/>
      <c r="L915" s="2"/>
      <c r="M915" s="2"/>
      <c r="N915" s="2"/>
      <c r="O915" s="2"/>
      <c r="P915" s="2"/>
      <c r="Q915" s="2"/>
      <c r="R915" s="2"/>
      <c r="S915" s="2"/>
      <c r="T915" s="2"/>
      <c r="U915" s="2"/>
      <c r="V915" s="2"/>
      <c r="W915" s="2"/>
      <c r="X915" s="2"/>
      <c r="Y915" s="2"/>
      <c r="Z915" s="2"/>
    </row>
    <row r="916" spans="1:26" x14ac:dyDescent="0.2">
      <c r="A916" s="292"/>
      <c r="B916" s="277"/>
      <c r="C916" s="277"/>
      <c r="D916" s="293"/>
      <c r="E916" s="292"/>
      <c r="F916" s="277"/>
      <c r="G916" s="277"/>
      <c r="H916" s="277"/>
      <c r="I916" s="277"/>
      <c r="J916" s="2"/>
      <c r="K916" s="2"/>
      <c r="L916" s="2"/>
      <c r="M916" s="2"/>
      <c r="N916" s="2"/>
      <c r="O916" s="2"/>
      <c r="P916" s="2"/>
      <c r="Q916" s="2"/>
      <c r="R916" s="2"/>
      <c r="S916" s="2"/>
      <c r="T916" s="2"/>
      <c r="U916" s="2"/>
      <c r="V916" s="2"/>
      <c r="W916" s="2"/>
      <c r="X916" s="2"/>
      <c r="Y916" s="2"/>
      <c r="Z916" s="2"/>
    </row>
    <row r="917" spans="1:26" x14ac:dyDescent="0.2">
      <c r="A917" s="292"/>
      <c r="B917" s="277"/>
      <c r="C917" s="277"/>
      <c r="D917" s="293"/>
      <c r="E917" s="292"/>
      <c r="F917" s="277"/>
      <c r="G917" s="277"/>
      <c r="H917" s="277"/>
      <c r="I917" s="277"/>
      <c r="J917" s="2"/>
      <c r="K917" s="2"/>
      <c r="L917" s="2"/>
      <c r="M917" s="2"/>
      <c r="N917" s="2"/>
      <c r="O917" s="2"/>
      <c r="P917" s="2"/>
      <c r="Q917" s="2"/>
      <c r="R917" s="2"/>
      <c r="S917" s="2"/>
      <c r="T917" s="2"/>
      <c r="U917" s="2"/>
      <c r="V917" s="2"/>
      <c r="W917" s="2"/>
      <c r="X917" s="2"/>
      <c r="Y917" s="2"/>
      <c r="Z917" s="2"/>
    </row>
    <row r="918" spans="1:26" x14ac:dyDescent="0.2">
      <c r="A918" s="292"/>
      <c r="B918" s="277"/>
      <c r="C918" s="277"/>
      <c r="D918" s="293"/>
      <c r="E918" s="292"/>
      <c r="F918" s="277"/>
      <c r="G918" s="277"/>
      <c r="H918" s="277"/>
      <c r="I918" s="277"/>
      <c r="J918" s="2"/>
      <c r="K918" s="2"/>
      <c r="L918" s="2"/>
      <c r="M918" s="2"/>
      <c r="N918" s="2"/>
      <c r="O918" s="2"/>
      <c r="P918" s="2"/>
      <c r="Q918" s="2"/>
      <c r="R918" s="2"/>
      <c r="S918" s="2"/>
      <c r="T918" s="2"/>
      <c r="U918" s="2"/>
      <c r="V918" s="2"/>
      <c r="W918" s="2"/>
      <c r="X918" s="2"/>
      <c r="Y918" s="2"/>
      <c r="Z918" s="2"/>
    </row>
    <row r="919" spans="1:26" x14ac:dyDescent="0.2">
      <c r="A919" s="292"/>
      <c r="B919" s="277"/>
      <c r="C919" s="277"/>
      <c r="D919" s="293"/>
      <c r="E919" s="292"/>
      <c r="F919" s="277"/>
      <c r="G919" s="277"/>
      <c r="H919" s="277"/>
      <c r="I919" s="277"/>
      <c r="J919" s="2"/>
      <c r="K919" s="2"/>
      <c r="L919" s="2"/>
      <c r="M919" s="2"/>
      <c r="N919" s="2"/>
      <c r="O919" s="2"/>
      <c r="P919" s="2"/>
      <c r="Q919" s="2"/>
      <c r="R919" s="2"/>
      <c r="S919" s="2"/>
      <c r="T919" s="2"/>
      <c r="U919" s="2"/>
      <c r="V919" s="2"/>
      <c r="W919" s="2"/>
      <c r="X919" s="2"/>
      <c r="Y919" s="2"/>
      <c r="Z919" s="2"/>
    </row>
    <row r="920" spans="1:26" x14ac:dyDescent="0.2">
      <c r="A920" s="292"/>
      <c r="B920" s="277"/>
      <c r="C920" s="277"/>
      <c r="D920" s="293"/>
      <c r="E920" s="292"/>
      <c r="F920" s="277"/>
      <c r="G920" s="277"/>
      <c r="H920" s="277"/>
      <c r="I920" s="277"/>
      <c r="J920" s="2"/>
      <c r="K920" s="2"/>
      <c r="L920" s="2"/>
      <c r="M920" s="2"/>
      <c r="N920" s="2"/>
      <c r="O920" s="2"/>
      <c r="P920" s="2"/>
      <c r="Q920" s="2"/>
      <c r="R920" s="2"/>
      <c r="S920" s="2"/>
      <c r="T920" s="2"/>
      <c r="U920" s="2"/>
      <c r="V920" s="2"/>
      <c r="W920" s="2"/>
      <c r="X920" s="2"/>
      <c r="Y920" s="2"/>
      <c r="Z920" s="2"/>
    </row>
    <row r="921" spans="1:26" x14ac:dyDescent="0.2">
      <c r="A921" s="292"/>
      <c r="B921" s="277"/>
      <c r="C921" s="277"/>
      <c r="D921" s="293"/>
      <c r="E921" s="292"/>
      <c r="F921" s="277"/>
      <c r="G921" s="277"/>
      <c r="H921" s="277"/>
      <c r="I921" s="277"/>
      <c r="J921" s="2"/>
      <c r="K921" s="2"/>
      <c r="L921" s="2"/>
      <c r="M921" s="2"/>
      <c r="N921" s="2"/>
      <c r="O921" s="2"/>
      <c r="P921" s="2"/>
      <c r="Q921" s="2"/>
      <c r="R921" s="2"/>
      <c r="S921" s="2"/>
      <c r="T921" s="2"/>
      <c r="U921" s="2"/>
      <c r="V921" s="2"/>
      <c r="W921" s="2"/>
      <c r="X921" s="2"/>
      <c r="Y921" s="2"/>
      <c r="Z921" s="2"/>
    </row>
    <row r="922" spans="1:26" x14ac:dyDescent="0.2">
      <c r="A922" s="292"/>
      <c r="B922" s="277"/>
      <c r="C922" s="277"/>
      <c r="D922" s="293"/>
      <c r="E922" s="292"/>
      <c r="F922" s="277"/>
      <c r="G922" s="277"/>
      <c r="H922" s="277"/>
      <c r="I922" s="277"/>
      <c r="J922" s="2"/>
      <c r="K922" s="2"/>
      <c r="L922" s="2"/>
      <c r="M922" s="2"/>
      <c r="N922" s="2"/>
      <c r="O922" s="2"/>
      <c r="P922" s="2"/>
      <c r="Q922" s="2"/>
      <c r="R922" s="2"/>
      <c r="S922" s="2"/>
      <c r="T922" s="2"/>
      <c r="U922" s="2"/>
      <c r="V922" s="2"/>
      <c r="W922" s="2"/>
      <c r="X922" s="2"/>
      <c r="Y922" s="2"/>
      <c r="Z922" s="2"/>
    </row>
    <row r="923" spans="1:26" x14ac:dyDescent="0.2">
      <c r="A923" s="292"/>
      <c r="B923" s="277"/>
      <c r="C923" s="277"/>
      <c r="D923" s="293"/>
      <c r="E923" s="292"/>
      <c r="F923" s="277"/>
      <c r="G923" s="277"/>
      <c r="H923" s="277"/>
      <c r="I923" s="277"/>
      <c r="J923" s="2"/>
      <c r="K923" s="2"/>
      <c r="L923" s="2"/>
      <c r="M923" s="2"/>
      <c r="N923" s="2"/>
      <c r="O923" s="2"/>
      <c r="P923" s="2"/>
      <c r="Q923" s="2"/>
      <c r="R923" s="2"/>
      <c r="S923" s="2"/>
      <c r="T923" s="2"/>
      <c r="U923" s="2"/>
      <c r="V923" s="2"/>
      <c r="W923" s="2"/>
      <c r="X923" s="2"/>
      <c r="Y923" s="2"/>
      <c r="Z923" s="2"/>
    </row>
    <row r="924" spans="1:26" x14ac:dyDescent="0.2">
      <c r="A924" s="292"/>
      <c r="B924" s="277"/>
      <c r="C924" s="277"/>
      <c r="D924" s="293"/>
      <c r="E924" s="292"/>
      <c r="F924" s="277"/>
      <c r="G924" s="277"/>
      <c r="H924" s="277"/>
      <c r="I924" s="277"/>
      <c r="J924" s="2"/>
      <c r="K924" s="2"/>
      <c r="L924" s="2"/>
      <c r="M924" s="2"/>
      <c r="N924" s="2"/>
      <c r="O924" s="2"/>
      <c r="P924" s="2"/>
      <c r="Q924" s="2"/>
      <c r="R924" s="2"/>
      <c r="S924" s="2"/>
      <c r="T924" s="2"/>
      <c r="U924" s="2"/>
      <c r="V924" s="2"/>
      <c r="W924" s="2"/>
      <c r="X924" s="2"/>
      <c r="Y924" s="2"/>
      <c r="Z924" s="2"/>
    </row>
    <row r="925" spans="1:26" x14ac:dyDescent="0.2">
      <c r="A925" s="292"/>
      <c r="B925" s="277"/>
      <c r="C925" s="277"/>
      <c r="D925" s="293"/>
      <c r="E925" s="292"/>
      <c r="F925" s="277"/>
      <c r="G925" s="277"/>
      <c r="H925" s="277"/>
      <c r="I925" s="277"/>
      <c r="J925" s="2"/>
      <c r="K925" s="2"/>
      <c r="L925" s="2"/>
      <c r="M925" s="2"/>
      <c r="N925" s="2"/>
      <c r="O925" s="2"/>
      <c r="P925" s="2"/>
      <c r="Q925" s="2"/>
      <c r="R925" s="2"/>
      <c r="S925" s="2"/>
      <c r="T925" s="2"/>
      <c r="U925" s="2"/>
      <c r="V925" s="2"/>
      <c r="W925" s="2"/>
      <c r="X925" s="2"/>
      <c r="Y925" s="2"/>
      <c r="Z925" s="2"/>
    </row>
    <row r="926" spans="1:26" x14ac:dyDescent="0.2">
      <c r="A926" s="292"/>
      <c r="B926" s="277"/>
      <c r="C926" s="277"/>
      <c r="D926" s="293"/>
      <c r="E926" s="292"/>
      <c r="F926" s="277"/>
      <c r="G926" s="277"/>
      <c r="H926" s="277"/>
      <c r="I926" s="277"/>
      <c r="J926" s="2"/>
      <c r="K926" s="2"/>
      <c r="L926" s="2"/>
      <c r="M926" s="2"/>
      <c r="N926" s="2"/>
      <c r="O926" s="2"/>
      <c r="P926" s="2"/>
      <c r="Q926" s="2"/>
      <c r="R926" s="2"/>
      <c r="S926" s="2"/>
      <c r="T926" s="2"/>
      <c r="U926" s="2"/>
      <c r="V926" s="2"/>
      <c r="W926" s="2"/>
      <c r="X926" s="2"/>
      <c r="Y926" s="2"/>
      <c r="Z926" s="2"/>
    </row>
    <row r="927" spans="1:26" x14ac:dyDescent="0.2">
      <c r="A927" s="292"/>
      <c r="B927" s="277"/>
      <c r="C927" s="277"/>
      <c r="D927" s="293"/>
      <c r="E927" s="292"/>
      <c r="F927" s="277"/>
      <c r="G927" s="277"/>
      <c r="H927" s="277"/>
      <c r="I927" s="277"/>
      <c r="J927" s="2"/>
      <c r="K927" s="2"/>
      <c r="L927" s="2"/>
      <c r="M927" s="2"/>
      <c r="N927" s="2"/>
      <c r="O927" s="2"/>
      <c r="P927" s="2"/>
      <c r="Q927" s="2"/>
      <c r="R927" s="2"/>
      <c r="S927" s="2"/>
      <c r="T927" s="2"/>
      <c r="U927" s="2"/>
      <c r="V927" s="2"/>
      <c r="W927" s="2"/>
      <c r="X927" s="2"/>
      <c r="Y927" s="2"/>
      <c r="Z927" s="2"/>
    </row>
    <row r="928" spans="1:26" x14ac:dyDescent="0.2">
      <c r="A928" s="292"/>
      <c r="B928" s="277"/>
      <c r="C928" s="277"/>
      <c r="D928" s="293"/>
      <c r="E928" s="292"/>
      <c r="F928" s="277"/>
      <c r="G928" s="277"/>
      <c r="H928" s="277"/>
      <c r="I928" s="277"/>
      <c r="J928" s="2"/>
      <c r="K928" s="2"/>
      <c r="L928" s="2"/>
      <c r="M928" s="2"/>
      <c r="N928" s="2"/>
      <c r="O928" s="2"/>
      <c r="P928" s="2"/>
      <c r="Q928" s="2"/>
      <c r="R928" s="2"/>
      <c r="S928" s="2"/>
      <c r="T928" s="2"/>
      <c r="U928" s="2"/>
      <c r="V928" s="2"/>
      <c r="W928" s="2"/>
      <c r="X928" s="2"/>
      <c r="Y928" s="2"/>
      <c r="Z928" s="2"/>
    </row>
    <row r="929" spans="1:26" x14ac:dyDescent="0.2">
      <c r="A929" s="292"/>
      <c r="B929" s="277"/>
      <c r="C929" s="277"/>
      <c r="D929" s="293"/>
      <c r="E929" s="292"/>
      <c r="F929" s="277"/>
      <c r="G929" s="277"/>
      <c r="H929" s="277"/>
      <c r="I929" s="277"/>
      <c r="J929" s="2"/>
      <c r="K929" s="2"/>
      <c r="L929" s="2"/>
      <c r="M929" s="2"/>
      <c r="N929" s="2"/>
      <c r="O929" s="2"/>
      <c r="P929" s="2"/>
      <c r="Q929" s="2"/>
      <c r="R929" s="2"/>
      <c r="S929" s="2"/>
      <c r="T929" s="2"/>
      <c r="U929" s="2"/>
      <c r="V929" s="2"/>
      <c r="W929" s="2"/>
      <c r="X929" s="2"/>
      <c r="Y929" s="2"/>
      <c r="Z929" s="2"/>
    </row>
    <row r="930" spans="1:26" x14ac:dyDescent="0.2">
      <c r="A930" s="292"/>
      <c r="B930" s="277"/>
      <c r="C930" s="277"/>
      <c r="D930" s="293"/>
      <c r="E930" s="292"/>
      <c r="F930" s="277"/>
      <c r="G930" s="277"/>
      <c r="H930" s="277"/>
      <c r="I930" s="277"/>
      <c r="J930" s="2"/>
      <c r="K930" s="2"/>
      <c r="L930" s="2"/>
      <c r="M930" s="2"/>
      <c r="N930" s="2"/>
      <c r="O930" s="2"/>
      <c r="P930" s="2"/>
      <c r="Q930" s="2"/>
      <c r="R930" s="2"/>
      <c r="S930" s="2"/>
      <c r="T930" s="2"/>
      <c r="U930" s="2"/>
      <c r="V930" s="2"/>
      <c r="W930" s="2"/>
      <c r="X930" s="2"/>
      <c r="Y930" s="2"/>
      <c r="Z930" s="2"/>
    </row>
    <row r="931" spans="1:26" x14ac:dyDescent="0.2">
      <c r="A931" s="292"/>
      <c r="B931" s="277"/>
      <c r="C931" s="277"/>
      <c r="D931" s="293"/>
      <c r="E931" s="292"/>
      <c r="F931" s="277"/>
      <c r="G931" s="277"/>
      <c r="H931" s="277"/>
      <c r="I931" s="277"/>
      <c r="J931" s="2"/>
      <c r="K931" s="2"/>
      <c r="L931" s="2"/>
      <c r="M931" s="2"/>
      <c r="N931" s="2"/>
      <c r="O931" s="2"/>
      <c r="P931" s="2"/>
      <c r="Q931" s="2"/>
      <c r="R931" s="2"/>
      <c r="S931" s="2"/>
      <c r="T931" s="2"/>
      <c r="U931" s="2"/>
      <c r="V931" s="2"/>
      <c r="W931" s="2"/>
      <c r="X931" s="2"/>
      <c r="Y931" s="2"/>
      <c r="Z931" s="2"/>
    </row>
    <row r="932" spans="1:26" x14ac:dyDescent="0.2">
      <c r="A932" s="292"/>
      <c r="B932" s="277"/>
      <c r="C932" s="277"/>
      <c r="D932" s="293"/>
      <c r="E932" s="292"/>
      <c r="F932" s="277"/>
      <c r="G932" s="277"/>
      <c r="H932" s="277"/>
      <c r="I932" s="277"/>
      <c r="J932" s="2"/>
      <c r="K932" s="2"/>
      <c r="L932" s="2"/>
      <c r="M932" s="2"/>
      <c r="N932" s="2"/>
      <c r="O932" s="2"/>
      <c r="P932" s="2"/>
      <c r="Q932" s="2"/>
      <c r="R932" s="2"/>
      <c r="S932" s="2"/>
      <c r="T932" s="2"/>
      <c r="U932" s="2"/>
      <c r="V932" s="2"/>
      <c r="W932" s="2"/>
      <c r="X932" s="2"/>
      <c r="Y932" s="2"/>
      <c r="Z932" s="2"/>
    </row>
    <row r="933" spans="1:26" x14ac:dyDescent="0.2">
      <c r="A933" s="292"/>
      <c r="B933" s="277"/>
      <c r="C933" s="277"/>
      <c r="D933" s="293"/>
      <c r="E933" s="292"/>
      <c r="F933" s="277"/>
      <c r="G933" s="277"/>
      <c r="H933" s="277"/>
      <c r="I933" s="277"/>
      <c r="J933" s="2"/>
      <c r="K933" s="2"/>
      <c r="L933" s="2"/>
      <c r="M933" s="2"/>
      <c r="N933" s="2"/>
      <c r="O933" s="2"/>
      <c r="P933" s="2"/>
      <c r="Q933" s="2"/>
      <c r="R933" s="2"/>
      <c r="S933" s="2"/>
      <c r="T933" s="2"/>
      <c r="U933" s="2"/>
      <c r="V933" s="2"/>
      <c r="W933" s="2"/>
      <c r="X933" s="2"/>
      <c r="Y933" s="2"/>
      <c r="Z933" s="2"/>
    </row>
    <row r="934" spans="1:26" x14ac:dyDescent="0.2">
      <c r="A934" s="292"/>
      <c r="B934" s="277"/>
      <c r="C934" s="277"/>
      <c r="D934" s="293"/>
      <c r="E934" s="292"/>
      <c r="F934" s="277"/>
      <c r="G934" s="277"/>
      <c r="H934" s="277"/>
      <c r="I934" s="277"/>
      <c r="J934" s="2"/>
      <c r="K934" s="2"/>
      <c r="L934" s="2"/>
      <c r="M934" s="2"/>
      <c r="N934" s="2"/>
      <c r="O934" s="2"/>
      <c r="P934" s="2"/>
      <c r="Q934" s="2"/>
      <c r="R934" s="2"/>
      <c r="S934" s="2"/>
      <c r="T934" s="2"/>
      <c r="U934" s="2"/>
      <c r="V934" s="2"/>
      <c r="W934" s="2"/>
      <c r="X934" s="2"/>
      <c r="Y934" s="2"/>
      <c r="Z934" s="2"/>
    </row>
    <row r="935" spans="1:26" x14ac:dyDescent="0.2">
      <c r="A935" s="292"/>
      <c r="B935" s="277"/>
      <c r="C935" s="277"/>
      <c r="D935" s="293"/>
      <c r="E935" s="292"/>
      <c r="F935" s="277"/>
      <c r="G935" s="277"/>
      <c r="H935" s="277"/>
      <c r="I935" s="277"/>
      <c r="J935" s="2"/>
      <c r="K935" s="2"/>
      <c r="L935" s="2"/>
      <c r="M935" s="2"/>
      <c r="N935" s="2"/>
      <c r="O935" s="2"/>
      <c r="P935" s="2"/>
      <c r="Q935" s="2"/>
      <c r="R935" s="2"/>
      <c r="S935" s="2"/>
      <c r="T935" s="2"/>
      <c r="U935" s="2"/>
      <c r="V935" s="2"/>
      <c r="W935" s="2"/>
      <c r="X935" s="2"/>
      <c r="Y935" s="2"/>
      <c r="Z935" s="2"/>
    </row>
    <row r="936" spans="1:26" x14ac:dyDescent="0.2">
      <c r="A936" s="292"/>
      <c r="B936" s="277"/>
      <c r="C936" s="277"/>
      <c r="D936" s="293"/>
      <c r="E936" s="292"/>
      <c r="F936" s="277"/>
      <c r="G936" s="277"/>
      <c r="H936" s="277"/>
      <c r="I936" s="277"/>
      <c r="J936" s="2"/>
      <c r="K936" s="2"/>
      <c r="L936" s="2"/>
      <c r="M936" s="2"/>
      <c r="N936" s="2"/>
      <c r="O936" s="2"/>
      <c r="P936" s="2"/>
      <c r="Q936" s="2"/>
      <c r="R936" s="2"/>
      <c r="S936" s="2"/>
      <c r="T936" s="2"/>
      <c r="U936" s="2"/>
      <c r="V936" s="2"/>
      <c r="W936" s="2"/>
      <c r="X936" s="2"/>
      <c r="Y936" s="2"/>
      <c r="Z936" s="2"/>
    </row>
    <row r="937" spans="1:26" x14ac:dyDescent="0.2">
      <c r="A937" s="292"/>
      <c r="B937" s="277"/>
      <c r="C937" s="277"/>
      <c r="D937" s="293"/>
      <c r="E937" s="292"/>
      <c r="F937" s="277"/>
      <c r="G937" s="277"/>
      <c r="H937" s="277"/>
      <c r="I937" s="277"/>
      <c r="J937" s="2"/>
      <c r="K937" s="2"/>
      <c r="L937" s="2"/>
      <c r="M937" s="2"/>
      <c r="N937" s="2"/>
      <c r="O937" s="2"/>
      <c r="P937" s="2"/>
      <c r="Q937" s="2"/>
      <c r="R937" s="2"/>
      <c r="S937" s="2"/>
      <c r="T937" s="2"/>
      <c r="U937" s="2"/>
      <c r="V937" s="2"/>
      <c r="W937" s="2"/>
      <c r="X937" s="2"/>
      <c r="Y937" s="2"/>
      <c r="Z937" s="2"/>
    </row>
    <row r="938" spans="1:26" x14ac:dyDescent="0.2">
      <c r="A938" s="292"/>
      <c r="B938" s="277"/>
      <c r="C938" s="277"/>
      <c r="D938" s="293"/>
      <c r="E938" s="292"/>
      <c r="F938" s="277"/>
      <c r="G938" s="277"/>
      <c r="H938" s="277"/>
      <c r="I938" s="277"/>
      <c r="J938" s="2"/>
      <c r="K938" s="2"/>
      <c r="L938" s="2"/>
      <c r="M938" s="2"/>
      <c r="N938" s="2"/>
      <c r="O938" s="2"/>
      <c r="P938" s="2"/>
      <c r="Q938" s="2"/>
      <c r="R938" s="2"/>
      <c r="S938" s="2"/>
      <c r="T938" s="2"/>
      <c r="U938" s="2"/>
      <c r="V938" s="2"/>
      <c r="W938" s="2"/>
      <c r="X938" s="2"/>
      <c r="Y938" s="2"/>
      <c r="Z938" s="2"/>
    </row>
    <row r="939" spans="1:26" x14ac:dyDescent="0.2">
      <c r="A939" s="292"/>
      <c r="B939" s="277"/>
      <c r="C939" s="277"/>
      <c r="D939" s="293"/>
      <c r="E939" s="292"/>
      <c r="F939" s="277"/>
      <c r="G939" s="277"/>
      <c r="H939" s="277"/>
      <c r="I939" s="277"/>
      <c r="J939" s="2"/>
      <c r="K939" s="2"/>
      <c r="L939" s="2"/>
      <c r="M939" s="2"/>
      <c r="N939" s="2"/>
      <c r="O939" s="2"/>
      <c r="P939" s="2"/>
      <c r="Q939" s="2"/>
      <c r="R939" s="2"/>
      <c r="S939" s="2"/>
      <c r="T939" s="2"/>
      <c r="U939" s="2"/>
      <c r="V939" s="2"/>
      <c r="W939" s="2"/>
      <c r="X939" s="2"/>
      <c r="Y939" s="2"/>
      <c r="Z939" s="2"/>
    </row>
    <row r="940" spans="1:26" x14ac:dyDescent="0.2">
      <c r="A940" s="292"/>
      <c r="B940" s="277"/>
      <c r="C940" s="277"/>
      <c r="D940" s="293"/>
      <c r="E940" s="292"/>
      <c r="F940" s="277"/>
      <c r="G940" s="277"/>
      <c r="H940" s="277"/>
      <c r="I940" s="277"/>
      <c r="J940" s="2"/>
      <c r="K940" s="2"/>
      <c r="L940" s="2"/>
      <c r="M940" s="2"/>
      <c r="N940" s="2"/>
      <c r="O940" s="2"/>
      <c r="P940" s="2"/>
      <c r="Q940" s="2"/>
      <c r="R940" s="2"/>
      <c r="S940" s="2"/>
      <c r="T940" s="2"/>
      <c r="U940" s="2"/>
      <c r="V940" s="2"/>
      <c r="W940" s="2"/>
      <c r="X940" s="2"/>
      <c r="Y940" s="2"/>
      <c r="Z940" s="2"/>
    </row>
    <row r="941" spans="1:26" x14ac:dyDescent="0.2">
      <c r="A941" s="292"/>
      <c r="B941" s="277"/>
      <c r="C941" s="277"/>
      <c r="D941" s="293"/>
      <c r="E941" s="292"/>
      <c r="F941" s="277"/>
      <c r="G941" s="277"/>
      <c r="H941" s="277"/>
      <c r="I941" s="277"/>
      <c r="J941" s="2"/>
      <c r="K941" s="2"/>
      <c r="L941" s="2"/>
      <c r="M941" s="2"/>
      <c r="N941" s="2"/>
      <c r="O941" s="2"/>
      <c r="P941" s="2"/>
      <c r="Q941" s="2"/>
      <c r="R941" s="2"/>
      <c r="S941" s="2"/>
      <c r="T941" s="2"/>
      <c r="U941" s="2"/>
      <c r="V941" s="2"/>
      <c r="W941" s="2"/>
      <c r="X941" s="2"/>
      <c r="Y941" s="2"/>
      <c r="Z941" s="2"/>
    </row>
    <row r="942" spans="1:26" x14ac:dyDescent="0.2">
      <c r="A942" s="292"/>
      <c r="B942" s="277"/>
      <c r="C942" s="277"/>
      <c r="D942" s="293"/>
      <c r="E942" s="292"/>
      <c r="F942" s="277"/>
      <c r="G942" s="277"/>
      <c r="H942" s="277"/>
      <c r="I942" s="277"/>
      <c r="J942" s="2"/>
      <c r="K942" s="2"/>
      <c r="L942" s="2"/>
      <c r="M942" s="2"/>
      <c r="N942" s="2"/>
      <c r="O942" s="2"/>
      <c r="P942" s="2"/>
      <c r="Q942" s="2"/>
      <c r="R942" s="2"/>
      <c r="S942" s="2"/>
      <c r="T942" s="2"/>
      <c r="U942" s="2"/>
      <c r="V942" s="2"/>
      <c r="W942" s="2"/>
      <c r="X942" s="2"/>
      <c r="Y942" s="2"/>
      <c r="Z942" s="2"/>
    </row>
    <row r="943" spans="1:26" x14ac:dyDescent="0.2">
      <c r="A943" s="292"/>
      <c r="B943" s="277"/>
      <c r="C943" s="277"/>
      <c r="D943" s="293"/>
      <c r="E943" s="292"/>
      <c r="F943" s="277"/>
      <c r="G943" s="277"/>
      <c r="H943" s="277"/>
      <c r="I943" s="277"/>
      <c r="J943" s="2"/>
      <c r="K943" s="2"/>
      <c r="L943" s="2"/>
      <c r="M943" s="2"/>
      <c r="N943" s="2"/>
      <c r="O943" s="2"/>
      <c r="P943" s="2"/>
      <c r="Q943" s="2"/>
      <c r="R943" s="2"/>
      <c r="S943" s="2"/>
      <c r="T943" s="2"/>
      <c r="U943" s="2"/>
      <c r="V943" s="2"/>
      <c r="W943" s="2"/>
      <c r="X943" s="2"/>
      <c r="Y943" s="2"/>
      <c r="Z943" s="2"/>
    </row>
    <row r="944" spans="1:26" x14ac:dyDescent="0.2">
      <c r="A944" s="292"/>
      <c r="B944" s="277"/>
      <c r="C944" s="277"/>
      <c r="D944" s="293"/>
      <c r="E944" s="292"/>
      <c r="F944" s="277"/>
      <c r="G944" s="277"/>
      <c r="H944" s="277"/>
      <c r="I944" s="277"/>
      <c r="J944" s="2"/>
      <c r="K944" s="2"/>
      <c r="L944" s="2"/>
      <c r="M944" s="2"/>
      <c r="N944" s="2"/>
      <c r="O944" s="2"/>
      <c r="P944" s="2"/>
      <c r="Q944" s="2"/>
      <c r="R944" s="2"/>
      <c r="S944" s="2"/>
      <c r="T944" s="2"/>
      <c r="U944" s="2"/>
      <c r="V944" s="2"/>
      <c r="W944" s="2"/>
      <c r="X944" s="2"/>
      <c r="Y944" s="2"/>
      <c r="Z944" s="2"/>
    </row>
    <row r="945" spans="1:26" x14ac:dyDescent="0.2">
      <c r="A945" s="292"/>
      <c r="B945" s="277"/>
      <c r="C945" s="277"/>
      <c r="D945" s="293"/>
      <c r="E945" s="292"/>
      <c r="F945" s="277"/>
      <c r="G945" s="277"/>
      <c r="H945" s="277"/>
      <c r="I945" s="277"/>
      <c r="J945" s="2"/>
      <c r="K945" s="2"/>
      <c r="L945" s="2"/>
      <c r="M945" s="2"/>
      <c r="N945" s="2"/>
      <c r="O945" s="2"/>
      <c r="P945" s="2"/>
      <c r="Q945" s="2"/>
      <c r="R945" s="2"/>
      <c r="S945" s="2"/>
      <c r="T945" s="2"/>
      <c r="U945" s="2"/>
      <c r="V945" s="2"/>
      <c r="W945" s="2"/>
      <c r="X945" s="2"/>
      <c r="Y945" s="2"/>
      <c r="Z945" s="2"/>
    </row>
    <row r="946" spans="1:26" x14ac:dyDescent="0.2">
      <c r="A946" s="292"/>
      <c r="B946" s="277"/>
      <c r="C946" s="277"/>
      <c r="D946" s="293"/>
      <c r="E946" s="292"/>
      <c r="F946" s="277"/>
      <c r="G946" s="277"/>
      <c r="H946" s="277"/>
      <c r="I946" s="277"/>
      <c r="J946" s="2"/>
      <c r="K946" s="2"/>
      <c r="L946" s="2"/>
      <c r="M946" s="2"/>
      <c r="N946" s="2"/>
      <c r="O946" s="2"/>
      <c r="P946" s="2"/>
      <c r="Q946" s="2"/>
      <c r="R946" s="2"/>
      <c r="S946" s="2"/>
      <c r="T946" s="2"/>
      <c r="U946" s="2"/>
      <c r="V946" s="2"/>
      <c r="W946" s="2"/>
      <c r="X946" s="2"/>
      <c r="Y946" s="2"/>
      <c r="Z946" s="2"/>
    </row>
    <row r="947" spans="1:26" x14ac:dyDescent="0.2">
      <c r="A947" s="292"/>
      <c r="B947" s="277"/>
      <c r="C947" s="277"/>
      <c r="D947" s="293"/>
      <c r="E947" s="292"/>
      <c r="F947" s="277"/>
      <c r="G947" s="277"/>
      <c r="H947" s="277"/>
      <c r="I947" s="277"/>
      <c r="J947" s="2"/>
      <c r="K947" s="2"/>
      <c r="L947" s="2"/>
      <c r="M947" s="2"/>
      <c r="N947" s="2"/>
      <c r="O947" s="2"/>
      <c r="P947" s="2"/>
      <c r="Q947" s="2"/>
      <c r="R947" s="2"/>
      <c r="S947" s="2"/>
      <c r="T947" s="2"/>
      <c r="U947" s="2"/>
      <c r="V947" s="2"/>
      <c r="W947" s="2"/>
      <c r="X947" s="2"/>
      <c r="Y947" s="2"/>
      <c r="Z947" s="2"/>
    </row>
    <row r="948" spans="1:26" x14ac:dyDescent="0.2">
      <c r="A948" s="292"/>
      <c r="B948" s="277"/>
      <c r="C948" s="277"/>
      <c r="D948" s="293"/>
      <c r="E948" s="292"/>
      <c r="F948" s="277"/>
      <c r="G948" s="277"/>
      <c r="H948" s="277"/>
      <c r="I948" s="277"/>
      <c r="J948" s="2"/>
      <c r="K948" s="2"/>
      <c r="L948" s="2"/>
      <c r="M948" s="2"/>
      <c r="N948" s="2"/>
      <c r="O948" s="2"/>
      <c r="P948" s="2"/>
      <c r="Q948" s="2"/>
      <c r="R948" s="2"/>
      <c r="S948" s="2"/>
      <c r="T948" s="2"/>
      <c r="U948" s="2"/>
      <c r="V948" s="2"/>
      <c r="W948" s="2"/>
      <c r="X948" s="2"/>
      <c r="Y948" s="2"/>
      <c r="Z948" s="2"/>
    </row>
    <row r="949" spans="1:26" x14ac:dyDescent="0.2">
      <c r="A949" s="292"/>
      <c r="B949" s="277"/>
      <c r="C949" s="277"/>
      <c r="D949" s="293"/>
      <c r="E949" s="292"/>
      <c r="F949" s="277"/>
      <c r="G949" s="277"/>
      <c r="H949" s="277"/>
      <c r="I949" s="277"/>
      <c r="J949" s="2"/>
      <c r="K949" s="2"/>
      <c r="L949" s="2"/>
      <c r="M949" s="2"/>
      <c r="N949" s="2"/>
      <c r="O949" s="2"/>
      <c r="P949" s="2"/>
      <c r="Q949" s="2"/>
      <c r="R949" s="2"/>
      <c r="S949" s="2"/>
      <c r="T949" s="2"/>
      <c r="U949" s="2"/>
      <c r="V949" s="2"/>
      <c r="W949" s="2"/>
      <c r="X949" s="2"/>
      <c r="Y949" s="2"/>
      <c r="Z949" s="2"/>
    </row>
    <row r="950" spans="1:26" x14ac:dyDescent="0.2">
      <c r="A950" s="292"/>
      <c r="B950" s="277"/>
      <c r="C950" s="277"/>
      <c r="D950" s="293"/>
      <c r="E950" s="292"/>
      <c r="F950" s="277"/>
      <c r="G950" s="277"/>
      <c r="H950" s="277"/>
      <c r="I950" s="277"/>
      <c r="J950" s="2"/>
      <c r="K950" s="2"/>
      <c r="L950" s="2"/>
      <c r="M950" s="2"/>
      <c r="N950" s="2"/>
      <c r="O950" s="2"/>
      <c r="P950" s="2"/>
      <c r="Q950" s="2"/>
      <c r="R950" s="2"/>
      <c r="S950" s="2"/>
      <c r="T950" s="2"/>
      <c r="U950" s="2"/>
      <c r="V950" s="2"/>
      <c r="W950" s="2"/>
      <c r="X950" s="2"/>
      <c r="Y950" s="2"/>
      <c r="Z950" s="2"/>
    </row>
    <row r="951" spans="1:26" x14ac:dyDescent="0.2">
      <c r="A951" s="292"/>
      <c r="B951" s="277"/>
      <c r="C951" s="277"/>
      <c r="D951" s="293"/>
      <c r="E951" s="292"/>
      <c r="F951" s="277"/>
      <c r="G951" s="277"/>
      <c r="H951" s="277"/>
      <c r="I951" s="277"/>
      <c r="J951" s="2"/>
      <c r="K951" s="2"/>
      <c r="L951" s="2"/>
      <c r="M951" s="2"/>
      <c r="N951" s="2"/>
      <c r="O951" s="2"/>
      <c r="P951" s="2"/>
      <c r="Q951" s="2"/>
      <c r="R951" s="2"/>
      <c r="S951" s="2"/>
      <c r="T951" s="2"/>
      <c r="U951" s="2"/>
      <c r="V951" s="2"/>
      <c r="W951" s="2"/>
      <c r="X951" s="2"/>
      <c r="Y951" s="2"/>
      <c r="Z951" s="2"/>
    </row>
    <row r="952" spans="1:26" x14ac:dyDescent="0.2">
      <c r="A952" s="292"/>
      <c r="B952" s="277"/>
      <c r="C952" s="277"/>
      <c r="D952" s="293"/>
      <c r="E952" s="292"/>
      <c r="F952" s="277"/>
      <c r="G952" s="277"/>
      <c r="H952" s="277"/>
      <c r="I952" s="277"/>
      <c r="J952" s="2"/>
      <c r="K952" s="2"/>
      <c r="L952" s="2"/>
      <c r="M952" s="2"/>
      <c r="N952" s="2"/>
      <c r="O952" s="2"/>
      <c r="P952" s="2"/>
      <c r="Q952" s="2"/>
      <c r="R952" s="2"/>
      <c r="S952" s="2"/>
      <c r="T952" s="2"/>
      <c r="U952" s="2"/>
      <c r="V952" s="2"/>
      <c r="W952" s="2"/>
      <c r="X952" s="2"/>
      <c r="Y952" s="2"/>
      <c r="Z952" s="2"/>
    </row>
    <row r="953" spans="1:26" x14ac:dyDescent="0.2">
      <c r="A953" s="292"/>
      <c r="B953" s="277"/>
      <c r="C953" s="277"/>
      <c r="D953" s="293"/>
      <c r="E953" s="292"/>
      <c r="F953" s="277"/>
      <c r="G953" s="277"/>
      <c r="H953" s="277"/>
      <c r="I953" s="277"/>
      <c r="J953" s="2"/>
      <c r="K953" s="2"/>
      <c r="L953" s="2"/>
      <c r="M953" s="2"/>
      <c r="N953" s="2"/>
      <c r="O953" s="2"/>
      <c r="P953" s="2"/>
      <c r="Q953" s="2"/>
      <c r="R953" s="2"/>
      <c r="S953" s="2"/>
      <c r="T953" s="2"/>
      <c r="U953" s="2"/>
      <c r="V953" s="2"/>
      <c r="W953" s="2"/>
      <c r="X953" s="2"/>
      <c r="Y953" s="2"/>
      <c r="Z953" s="2"/>
    </row>
    <row r="954" spans="1:26" x14ac:dyDescent="0.2">
      <c r="A954" s="292"/>
      <c r="B954" s="277"/>
      <c r="C954" s="277"/>
      <c r="D954" s="293"/>
      <c r="E954" s="292"/>
      <c r="F954" s="277"/>
      <c r="G954" s="277"/>
      <c r="H954" s="277"/>
      <c r="I954" s="277"/>
      <c r="J954" s="2"/>
      <c r="K954" s="2"/>
      <c r="L954" s="2"/>
      <c r="M954" s="2"/>
      <c r="N954" s="2"/>
      <c r="O954" s="2"/>
      <c r="P954" s="2"/>
      <c r="Q954" s="2"/>
      <c r="R954" s="2"/>
      <c r="S954" s="2"/>
      <c r="T954" s="2"/>
      <c r="U954" s="2"/>
      <c r="V954" s="2"/>
      <c r="W954" s="2"/>
      <c r="X954" s="2"/>
      <c r="Y954" s="2"/>
      <c r="Z954" s="2"/>
    </row>
    <row r="955" spans="1:26" x14ac:dyDescent="0.2">
      <c r="A955" s="292"/>
      <c r="B955" s="277"/>
      <c r="C955" s="277"/>
      <c r="D955" s="293"/>
      <c r="E955" s="292"/>
      <c r="F955" s="277"/>
      <c r="G955" s="277"/>
      <c r="H955" s="277"/>
      <c r="I955" s="277"/>
      <c r="J955" s="2"/>
      <c r="K955" s="2"/>
      <c r="L955" s="2"/>
      <c r="M955" s="2"/>
      <c r="N955" s="2"/>
      <c r="O955" s="2"/>
      <c r="P955" s="2"/>
      <c r="Q955" s="2"/>
      <c r="R955" s="2"/>
      <c r="S955" s="2"/>
      <c r="T955" s="2"/>
      <c r="U955" s="2"/>
      <c r="V955" s="2"/>
      <c r="W955" s="2"/>
      <c r="X955" s="2"/>
      <c r="Y955" s="2"/>
      <c r="Z955" s="2"/>
    </row>
    <row r="956" spans="1:26" x14ac:dyDescent="0.2">
      <c r="A956" s="292"/>
      <c r="B956" s="277"/>
      <c r="C956" s="277"/>
      <c r="D956" s="293"/>
      <c r="E956" s="292"/>
      <c r="F956" s="277"/>
      <c r="G956" s="277"/>
      <c r="H956" s="277"/>
      <c r="I956" s="277"/>
      <c r="J956" s="2"/>
      <c r="K956" s="2"/>
      <c r="L956" s="2"/>
      <c r="M956" s="2"/>
      <c r="N956" s="2"/>
      <c r="O956" s="2"/>
      <c r="P956" s="2"/>
      <c r="Q956" s="2"/>
      <c r="R956" s="2"/>
      <c r="S956" s="2"/>
      <c r="T956" s="2"/>
      <c r="U956" s="2"/>
      <c r="V956" s="2"/>
      <c r="W956" s="2"/>
      <c r="X956" s="2"/>
      <c r="Y956" s="2"/>
      <c r="Z956" s="2"/>
    </row>
    <row r="957" spans="1:26" x14ac:dyDescent="0.2">
      <c r="A957" s="292"/>
      <c r="B957" s="277"/>
      <c r="C957" s="277"/>
      <c r="D957" s="293"/>
      <c r="E957" s="292"/>
      <c r="F957" s="277"/>
      <c r="G957" s="277"/>
      <c r="H957" s="277"/>
      <c r="I957" s="277"/>
      <c r="J957" s="2"/>
      <c r="K957" s="2"/>
      <c r="L957" s="2"/>
      <c r="M957" s="2"/>
      <c r="N957" s="2"/>
      <c r="O957" s="2"/>
      <c r="P957" s="2"/>
      <c r="Q957" s="2"/>
      <c r="R957" s="2"/>
      <c r="S957" s="2"/>
      <c r="T957" s="2"/>
      <c r="U957" s="2"/>
      <c r="V957" s="2"/>
      <c r="W957" s="2"/>
      <c r="X957" s="2"/>
      <c r="Y957" s="2"/>
      <c r="Z957" s="2"/>
    </row>
    <row r="958" spans="1:26" x14ac:dyDescent="0.2">
      <c r="A958" s="292"/>
      <c r="B958" s="277"/>
      <c r="C958" s="277"/>
      <c r="D958" s="293"/>
      <c r="E958" s="292"/>
      <c r="F958" s="277"/>
      <c r="G958" s="277"/>
      <c r="H958" s="277"/>
      <c r="I958" s="277"/>
      <c r="J958" s="2"/>
      <c r="K958" s="2"/>
      <c r="L958" s="2"/>
      <c r="M958" s="2"/>
      <c r="N958" s="2"/>
      <c r="O958" s="2"/>
      <c r="P958" s="2"/>
      <c r="Q958" s="2"/>
      <c r="R958" s="2"/>
      <c r="S958" s="2"/>
      <c r="T958" s="2"/>
      <c r="U958" s="2"/>
      <c r="V958" s="2"/>
      <c r="W958" s="2"/>
      <c r="X958" s="2"/>
      <c r="Y958" s="2"/>
      <c r="Z958" s="2"/>
    </row>
    <row r="959" spans="1:26" x14ac:dyDescent="0.2">
      <c r="A959" s="292"/>
      <c r="B959" s="277"/>
      <c r="C959" s="277"/>
      <c r="D959" s="293"/>
      <c r="E959" s="292"/>
      <c r="F959" s="277"/>
      <c r="G959" s="277"/>
      <c r="H959" s="277"/>
      <c r="I959" s="277"/>
      <c r="J959" s="2"/>
      <c r="K959" s="2"/>
      <c r="L959" s="2"/>
      <c r="M959" s="2"/>
      <c r="N959" s="2"/>
      <c r="O959" s="2"/>
      <c r="P959" s="2"/>
      <c r="Q959" s="2"/>
      <c r="R959" s="2"/>
      <c r="S959" s="2"/>
      <c r="T959" s="2"/>
      <c r="U959" s="2"/>
      <c r="V959" s="2"/>
      <c r="W959" s="2"/>
      <c r="X959" s="2"/>
      <c r="Y959" s="2"/>
      <c r="Z959" s="2"/>
    </row>
    <row r="960" spans="1:26" x14ac:dyDescent="0.2">
      <c r="A960" s="292"/>
      <c r="B960" s="277"/>
      <c r="C960" s="277"/>
      <c r="D960" s="293"/>
      <c r="E960" s="292"/>
      <c r="F960" s="277"/>
      <c r="G960" s="277"/>
      <c r="H960" s="277"/>
      <c r="I960" s="277"/>
      <c r="J960" s="2"/>
      <c r="K960" s="2"/>
      <c r="L960" s="2"/>
      <c r="M960" s="2"/>
      <c r="N960" s="2"/>
      <c r="O960" s="2"/>
      <c r="P960" s="2"/>
      <c r="Q960" s="2"/>
      <c r="R960" s="2"/>
      <c r="S960" s="2"/>
      <c r="T960" s="2"/>
      <c r="U960" s="2"/>
      <c r="V960" s="2"/>
      <c r="W960" s="2"/>
      <c r="X960" s="2"/>
      <c r="Y960" s="2"/>
      <c r="Z960" s="2"/>
    </row>
    <row r="961" spans="1:26" x14ac:dyDescent="0.2">
      <c r="A961" s="292"/>
      <c r="B961" s="277"/>
      <c r="C961" s="277"/>
      <c r="D961" s="293"/>
      <c r="E961" s="292"/>
      <c r="F961" s="277"/>
      <c r="G961" s="277"/>
      <c r="H961" s="277"/>
      <c r="I961" s="277"/>
      <c r="J961" s="2"/>
      <c r="K961" s="2"/>
      <c r="L961" s="2"/>
      <c r="M961" s="2"/>
      <c r="N961" s="2"/>
      <c r="O961" s="2"/>
      <c r="P961" s="2"/>
      <c r="Q961" s="2"/>
      <c r="R961" s="2"/>
      <c r="S961" s="2"/>
      <c r="T961" s="2"/>
      <c r="U961" s="2"/>
      <c r="V961" s="2"/>
      <c r="W961" s="2"/>
      <c r="X961" s="2"/>
      <c r="Y961" s="2"/>
      <c r="Z961" s="2"/>
    </row>
    <row r="962" spans="1:26" x14ac:dyDescent="0.2">
      <c r="A962" s="292"/>
      <c r="B962" s="277"/>
      <c r="C962" s="277"/>
      <c r="D962" s="293"/>
      <c r="E962" s="292"/>
      <c r="F962" s="277"/>
      <c r="G962" s="277"/>
      <c r="H962" s="277"/>
      <c r="I962" s="277"/>
      <c r="J962" s="2"/>
      <c r="K962" s="2"/>
      <c r="L962" s="2"/>
      <c r="M962" s="2"/>
      <c r="N962" s="2"/>
      <c r="O962" s="2"/>
      <c r="P962" s="2"/>
      <c r="Q962" s="2"/>
      <c r="R962" s="2"/>
      <c r="S962" s="2"/>
      <c r="T962" s="2"/>
      <c r="U962" s="2"/>
      <c r="V962" s="2"/>
      <c r="W962" s="2"/>
      <c r="X962" s="2"/>
      <c r="Y962" s="2"/>
      <c r="Z962" s="2"/>
    </row>
    <row r="963" spans="1:26" x14ac:dyDescent="0.2">
      <c r="A963" s="292"/>
      <c r="B963" s="277"/>
      <c r="C963" s="277"/>
      <c r="D963" s="293"/>
      <c r="E963" s="292"/>
      <c r="F963" s="277"/>
      <c r="G963" s="277"/>
      <c r="H963" s="277"/>
      <c r="I963" s="277"/>
      <c r="J963" s="2"/>
      <c r="K963" s="2"/>
      <c r="L963" s="2"/>
      <c r="M963" s="2"/>
      <c r="N963" s="2"/>
      <c r="O963" s="2"/>
      <c r="P963" s="2"/>
      <c r="Q963" s="2"/>
      <c r="R963" s="2"/>
      <c r="S963" s="2"/>
      <c r="T963" s="2"/>
      <c r="U963" s="2"/>
      <c r="V963" s="2"/>
      <c r="W963" s="2"/>
      <c r="X963" s="2"/>
      <c r="Y963" s="2"/>
      <c r="Z963" s="2"/>
    </row>
    <row r="964" spans="1:26" x14ac:dyDescent="0.2">
      <c r="A964" s="292"/>
      <c r="B964" s="277"/>
      <c r="C964" s="277"/>
      <c r="D964" s="293"/>
      <c r="E964" s="292"/>
      <c r="F964" s="277"/>
      <c r="G964" s="277"/>
      <c r="H964" s="277"/>
      <c r="I964" s="277"/>
      <c r="J964" s="2"/>
      <c r="K964" s="2"/>
      <c r="L964" s="2"/>
      <c r="M964" s="2"/>
      <c r="N964" s="2"/>
      <c r="O964" s="2"/>
      <c r="P964" s="2"/>
      <c r="Q964" s="2"/>
      <c r="R964" s="2"/>
      <c r="S964" s="2"/>
      <c r="T964" s="2"/>
      <c r="U964" s="2"/>
      <c r="V964" s="2"/>
      <c r="W964" s="2"/>
      <c r="X964" s="2"/>
      <c r="Y964" s="2"/>
      <c r="Z964" s="2"/>
    </row>
    <row r="965" spans="1:26" x14ac:dyDescent="0.2">
      <c r="A965" s="292"/>
      <c r="B965" s="277"/>
      <c r="C965" s="277"/>
      <c r="D965" s="293"/>
      <c r="E965" s="292"/>
      <c r="F965" s="277"/>
      <c r="G965" s="277"/>
      <c r="H965" s="277"/>
      <c r="I965" s="277"/>
      <c r="J965" s="2"/>
      <c r="K965" s="2"/>
      <c r="L965" s="2"/>
      <c r="M965" s="2"/>
      <c r="N965" s="2"/>
      <c r="O965" s="2"/>
      <c r="P965" s="2"/>
      <c r="Q965" s="2"/>
      <c r="R965" s="2"/>
      <c r="S965" s="2"/>
      <c r="T965" s="2"/>
      <c r="U965" s="2"/>
      <c r="V965" s="2"/>
      <c r="W965" s="2"/>
      <c r="X965" s="2"/>
      <c r="Y965" s="2"/>
      <c r="Z965" s="2"/>
    </row>
    <row r="966" spans="1:26" x14ac:dyDescent="0.2">
      <c r="A966" s="292"/>
      <c r="B966" s="277"/>
      <c r="C966" s="277"/>
      <c r="D966" s="293"/>
      <c r="E966" s="292"/>
      <c r="F966" s="277"/>
      <c r="G966" s="277"/>
      <c r="H966" s="277"/>
      <c r="I966" s="277"/>
      <c r="J966" s="2"/>
      <c r="K966" s="2"/>
      <c r="L966" s="2"/>
      <c r="M966" s="2"/>
      <c r="N966" s="2"/>
      <c r="O966" s="2"/>
      <c r="P966" s="2"/>
      <c r="Q966" s="2"/>
      <c r="R966" s="2"/>
      <c r="S966" s="2"/>
      <c r="T966" s="2"/>
      <c r="U966" s="2"/>
      <c r="V966" s="2"/>
      <c r="W966" s="2"/>
      <c r="X966" s="2"/>
      <c r="Y966" s="2"/>
      <c r="Z966" s="2"/>
    </row>
    <row r="967" spans="1:26" x14ac:dyDescent="0.2">
      <c r="A967" s="292"/>
      <c r="B967" s="277"/>
      <c r="C967" s="277"/>
      <c r="D967" s="293"/>
      <c r="E967" s="292"/>
      <c r="F967" s="277"/>
      <c r="G967" s="277"/>
      <c r="H967" s="277"/>
      <c r="I967" s="277"/>
      <c r="J967" s="2"/>
      <c r="K967" s="2"/>
      <c r="L967" s="2"/>
      <c r="M967" s="2"/>
      <c r="N967" s="2"/>
      <c r="O967" s="2"/>
      <c r="P967" s="2"/>
      <c r="Q967" s="2"/>
      <c r="R967" s="2"/>
      <c r="S967" s="2"/>
      <c r="T967" s="2"/>
      <c r="U967" s="2"/>
      <c r="V967" s="2"/>
      <c r="W967" s="2"/>
      <c r="X967" s="2"/>
      <c r="Y967" s="2"/>
      <c r="Z967" s="2"/>
    </row>
    <row r="968" spans="1:26" x14ac:dyDescent="0.2">
      <c r="A968" s="292"/>
      <c r="B968" s="277"/>
      <c r="C968" s="277"/>
      <c r="D968" s="293"/>
      <c r="E968" s="292"/>
      <c r="F968" s="277"/>
      <c r="G968" s="277"/>
      <c r="H968" s="277"/>
      <c r="I968" s="277"/>
      <c r="J968" s="2"/>
      <c r="K968" s="2"/>
      <c r="L968" s="2"/>
      <c r="M968" s="2"/>
      <c r="N968" s="2"/>
      <c r="O968" s="2"/>
      <c r="P968" s="2"/>
      <c r="Q968" s="2"/>
      <c r="R968" s="2"/>
      <c r="S968" s="2"/>
      <c r="T968" s="2"/>
      <c r="U968" s="2"/>
      <c r="V968" s="2"/>
      <c r="W968" s="2"/>
      <c r="X968" s="2"/>
      <c r="Y968" s="2"/>
      <c r="Z968" s="2"/>
    </row>
    <row r="969" spans="1:26" x14ac:dyDescent="0.2">
      <c r="A969" s="292"/>
      <c r="B969" s="277"/>
      <c r="C969" s="277"/>
      <c r="D969" s="293"/>
      <c r="E969" s="292"/>
      <c r="F969" s="277"/>
      <c r="G969" s="277"/>
      <c r="H969" s="277"/>
      <c r="I969" s="277"/>
      <c r="J969" s="2"/>
      <c r="K969" s="2"/>
      <c r="L969" s="2"/>
      <c r="M969" s="2"/>
      <c r="N969" s="2"/>
      <c r="O969" s="2"/>
      <c r="P969" s="2"/>
      <c r="Q969" s="2"/>
      <c r="R969" s="2"/>
      <c r="S969" s="2"/>
      <c r="T969" s="2"/>
      <c r="U969" s="2"/>
      <c r="V969" s="2"/>
      <c r="W969" s="2"/>
      <c r="X969" s="2"/>
      <c r="Y969" s="2"/>
      <c r="Z969" s="2"/>
    </row>
    <row r="970" spans="1:26" x14ac:dyDescent="0.2">
      <c r="A970" s="292"/>
      <c r="B970" s="277"/>
      <c r="C970" s="277"/>
      <c r="D970" s="293"/>
      <c r="E970" s="292"/>
      <c r="F970" s="277"/>
      <c r="G970" s="277"/>
      <c r="H970" s="277"/>
      <c r="I970" s="277"/>
      <c r="J970" s="2"/>
      <c r="K970" s="2"/>
      <c r="L970" s="2"/>
      <c r="M970" s="2"/>
      <c r="N970" s="2"/>
      <c r="O970" s="2"/>
      <c r="P970" s="2"/>
      <c r="Q970" s="2"/>
      <c r="R970" s="2"/>
      <c r="S970" s="2"/>
      <c r="T970" s="2"/>
      <c r="U970" s="2"/>
      <c r="V970" s="2"/>
      <c r="W970" s="2"/>
      <c r="X970" s="2"/>
      <c r="Y970" s="2"/>
      <c r="Z970" s="2"/>
    </row>
    <row r="971" spans="1:26" x14ac:dyDescent="0.2">
      <c r="A971" s="292"/>
      <c r="B971" s="277"/>
      <c r="C971" s="277"/>
      <c r="D971" s="293"/>
      <c r="E971" s="292"/>
      <c r="F971" s="277"/>
      <c r="G971" s="277"/>
      <c r="H971" s="277"/>
      <c r="I971" s="277"/>
      <c r="J971" s="2"/>
      <c r="K971" s="2"/>
      <c r="L971" s="2"/>
      <c r="M971" s="2"/>
      <c r="N971" s="2"/>
      <c r="O971" s="2"/>
      <c r="P971" s="2"/>
      <c r="Q971" s="2"/>
      <c r="R971" s="2"/>
      <c r="S971" s="2"/>
      <c r="T971" s="2"/>
      <c r="U971" s="2"/>
      <c r="V971" s="2"/>
      <c r="W971" s="2"/>
      <c r="X971" s="2"/>
      <c r="Y971" s="2"/>
      <c r="Z971" s="2"/>
    </row>
    <row r="972" spans="1:26" x14ac:dyDescent="0.2">
      <c r="A972" s="292"/>
      <c r="B972" s="277"/>
      <c r="C972" s="277"/>
      <c r="D972" s="293"/>
      <c r="E972" s="292"/>
      <c r="F972" s="277"/>
      <c r="G972" s="277"/>
      <c r="H972" s="277"/>
      <c r="I972" s="277"/>
      <c r="J972" s="2"/>
      <c r="K972" s="2"/>
      <c r="L972" s="2"/>
      <c r="M972" s="2"/>
      <c r="N972" s="2"/>
      <c r="O972" s="2"/>
      <c r="P972" s="2"/>
      <c r="Q972" s="2"/>
      <c r="R972" s="2"/>
      <c r="S972" s="2"/>
      <c r="T972" s="2"/>
      <c r="U972" s="2"/>
      <c r="V972" s="2"/>
      <c r="W972" s="2"/>
      <c r="X972" s="2"/>
      <c r="Y972" s="2"/>
      <c r="Z972" s="2"/>
    </row>
    <row r="973" spans="1:26" x14ac:dyDescent="0.2">
      <c r="A973" s="292"/>
      <c r="B973" s="277"/>
      <c r="C973" s="277"/>
      <c r="D973" s="293"/>
      <c r="E973" s="292"/>
      <c r="F973" s="277"/>
      <c r="G973" s="277"/>
      <c r="H973" s="277"/>
      <c r="I973" s="277"/>
      <c r="J973" s="2"/>
      <c r="K973" s="2"/>
      <c r="L973" s="2"/>
      <c r="M973" s="2"/>
      <c r="N973" s="2"/>
      <c r="O973" s="2"/>
      <c r="P973" s="2"/>
      <c r="Q973" s="2"/>
      <c r="R973" s="2"/>
      <c r="S973" s="2"/>
      <c r="T973" s="2"/>
      <c r="U973" s="2"/>
      <c r="V973" s="2"/>
      <c r="W973" s="2"/>
      <c r="X973" s="2"/>
      <c r="Y973" s="2"/>
      <c r="Z973" s="2"/>
    </row>
    <row r="974" spans="1:26" x14ac:dyDescent="0.2">
      <c r="A974" s="292"/>
      <c r="B974" s="277"/>
      <c r="C974" s="277"/>
      <c r="D974" s="293"/>
      <c r="E974" s="292"/>
      <c r="F974" s="277"/>
      <c r="G974" s="277"/>
      <c r="H974" s="277"/>
      <c r="I974" s="277"/>
      <c r="J974" s="2"/>
      <c r="K974" s="2"/>
      <c r="L974" s="2"/>
      <c r="M974" s="2"/>
      <c r="N974" s="2"/>
      <c r="O974" s="2"/>
      <c r="P974" s="2"/>
      <c r="Q974" s="2"/>
      <c r="R974" s="2"/>
      <c r="S974" s="2"/>
      <c r="T974" s="2"/>
      <c r="U974" s="2"/>
      <c r="V974" s="2"/>
      <c r="W974" s="2"/>
      <c r="X974" s="2"/>
      <c r="Y974" s="2"/>
      <c r="Z974" s="2"/>
    </row>
    <row r="975" spans="1:26" x14ac:dyDescent="0.2">
      <c r="A975" s="292"/>
      <c r="B975" s="277"/>
      <c r="C975" s="277"/>
      <c r="D975" s="293"/>
      <c r="E975" s="292"/>
      <c r="F975" s="277"/>
      <c r="G975" s="277"/>
      <c r="H975" s="277"/>
      <c r="I975" s="277"/>
      <c r="J975" s="2"/>
      <c r="K975" s="2"/>
      <c r="L975" s="2"/>
      <c r="M975" s="2"/>
      <c r="N975" s="2"/>
      <c r="O975" s="2"/>
      <c r="P975" s="2"/>
      <c r="Q975" s="2"/>
      <c r="R975" s="2"/>
      <c r="S975" s="2"/>
      <c r="T975" s="2"/>
      <c r="U975" s="2"/>
      <c r="V975" s="2"/>
      <c r="W975" s="2"/>
      <c r="X975" s="2"/>
      <c r="Y975" s="2"/>
      <c r="Z975" s="2"/>
    </row>
    <row r="976" spans="1:26" x14ac:dyDescent="0.2">
      <c r="A976" s="292"/>
      <c r="B976" s="277"/>
      <c r="C976" s="277"/>
      <c r="D976" s="293"/>
      <c r="E976" s="292"/>
      <c r="F976" s="277"/>
      <c r="G976" s="277"/>
      <c r="H976" s="277"/>
      <c r="I976" s="277"/>
      <c r="J976" s="2"/>
      <c r="K976" s="2"/>
      <c r="L976" s="2"/>
      <c r="M976" s="2"/>
      <c r="N976" s="2"/>
      <c r="O976" s="2"/>
      <c r="P976" s="2"/>
      <c r="Q976" s="2"/>
      <c r="R976" s="2"/>
      <c r="S976" s="2"/>
      <c r="T976" s="2"/>
      <c r="U976" s="2"/>
      <c r="V976" s="2"/>
      <c r="W976" s="2"/>
      <c r="X976" s="2"/>
      <c r="Y976" s="2"/>
      <c r="Z976" s="2"/>
    </row>
    <row r="977" spans="1:26" x14ac:dyDescent="0.2">
      <c r="A977" s="292"/>
      <c r="B977" s="277"/>
      <c r="C977" s="277"/>
      <c r="D977" s="293"/>
      <c r="E977" s="292"/>
      <c r="F977" s="277"/>
      <c r="G977" s="277"/>
      <c r="H977" s="277"/>
      <c r="I977" s="277"/>
      <c r="J977" s="2"/>
      <c r="K977" s="2"/>
      <c r="L977" s="2"/>
      <c r="M977" s="2"/>
      <c r="N977" s="2"/>
      <c r="O977" s="2"/>
      <c r="P977" s="2"/>
      <c r="Q977" s="2"/>
      <c r="R977" s="2"/>
      <c r="S977" s="2"/>
      <c r="T977" s="2"/>
      <c r="U977" s="2"/>
      <c r="V977" s="2"/>
      <c r="W977" s="2"/>
      <c r="X977" s="2"/>
      <c r="Y977" s="2"/>
      <c r="Z977" s="2"/>
    </row>
    <row r="978" spans="1:26" x14ac:dyDescent="0.2">
      <c r="A978" s="292"/>
      <c r="B978" s="277"/>
      <c r="C978" s="277"/>
      <c r="D978" s="293"/>
      <c r="E978" s="292"/>
      <c r="F978" s="277"/>
      <c r="G978" s="277"/>
      <c r="H978" s="277"/>
      <c r="I978" s="277"/>
      <c r="J978" s="2"/>
      <c r="K978" s="2"/>
      <c r="L978" s="2"/>
      <c r="M978" s="2"/>
      <c r="N978" s="2"/>
      <c r="O978" s="2"/>
      <c r="P978" s="2"/>
      <c r="Q978" s="2"/>
      <c r="R978" s="2"/>
      <c r="S978" s="2"/>
      <c r="T978" s="2"/>
      <c r="U978" s="2"/>
      <c r="V978" s="2"/>
      <c r="W978" s="2"/>
      <c r="X978" s="2"/>
      <c r="Y978" s="2"/>
      <c r="Z978" s="2"/>
    </row>
    <row r="979" spans="1:26" x14ac:dyDescent="0.2">
      <c r="A979" s="292"/>
      <c r="B979" s="277"/>
      <c r="C979" s="277"/>
      <c r="D979" s="293"/>
      <c r="E979" s="292"/>
      <c r="F979" s="277"/>
      <c r="G979" s="277"/>
      <c r="H979" s="277"/>
      <c r="I979" s="277"/>
      <c r="J979" s="2"/>
      <c r="K979" s="2"/>
      <c r="L979" s="2"/>
      <c r="M979" s="2"/>
      <c r="N979" s="2"/>
      <c r="O979" s="2"/>
      <c r="P979" s="2"/>
      <c r="Q979" s="2"/>
      <c r="R979" s="2"/>
      <c r="S979" s="2"/>
      <c r="T979" s="2"/>
      <c r="U979" s="2"/>
      <c r="V979" s="2"/>
      <c r="W979" s="2"/>
      <c r="X979" s="2"/>
      <c r="Y979" s="2"/>
      <c r="Z979" s="2"/>
    </row>
    <row r="980" spans="1:26" x14ac:dyDescent="0.2">
      <c r="A980" s="292"/>
      <c r="B980" s="277"/>
      <c r="C980" s="277"/>
      <c r="D980" s="293"/>
      <c r="E980" s="292"/>
      <c r="F980" s="277"/>
      <c r="G980" s="277"/>
      <c r="H980" s="277"/>
      <c r="I980" s="277"/>
      <c r="J980" s="2"/>
      <c r="K980" s="2"/>
      <c r="L980" s="2"/>
      <c r="M980" s="2"/>
      <c r="N980" s="2"/>
      <c r="O980" s="2"/>
      <c r="P980" s="2"/>
      <c r="Q980" s="2"/>
      <c r="R980" s="2"/>
      <c r="S980" s="2"/>
      <c r="T980" s="2"/>
      <c r="U980" s="2"/>
      <c r="V980" s="2"/>
      <c r="W980" s="2"/>
      <c r="X980" s="2"/>
      <c r="Y980" s="2"/>
      <c r="Z980" s="2"/>
    </row>
    <row r="981" spans="1:26" x14ac:dyDescent="0.2">
      <c r="A981" s="292"/>
      <c r="B981" s="277"/>
      <c r="C981" s="277"/>
      <c r="D981" s="293"/>
      <c r="E981" s="292"/>
      <c r="F981" s="277"/>
      <c r="G981" s="277"/>
      <c r="H981" s="277"/>
      <c r="I981" s="277"/>
      <c r="J981" s="2"/>
      <c r="K981" s="2"/>
      <c r="L981" s="2"/>
      <c r="M981" s="2"/>
      <c r="N981" s="2"/>
      <c r="O981" s="2"/>
      <c r="P981" s="2"/>
      <c r="Q981" s="2"/>
      <c r="R981" s="2"/>
      <c r="S981" s="2"/>
      <c r="T981" s="2"/>
      <c r="U981" s="2"/>
      <c r="V981" s="2"/>
      <c r="W981" s="2"/>
      <c r="X981" s="2"/>
      <c r="Y981" s="2"/>
      <c r="Z981" s="2"/>
    </row>
    <row r="982" spans="1:26" x14ac:dyDescent="0.2">
      <c r="A982" s="292"/>
      <c r="B982" s="277"/>
      <c r="C982" s="277"/>
      <c r="D982" s="293"/>
      <c r="E982" s="292"/>
      <c r="F982" s="277"/>
      <c r="G982" s="277"/>
      <c r="H982" s="277"/>
      <c r="I982" s="277"/>
      <c r="J982" s="2"/>
      <c r="K982" s="2"/>
      <c r="L982" s="2"/>
      <c r="M982" s="2"/>
      <c r="N982" s="2"/>
      <c r="O982" s="2"/>
      <c r="P982" s="2"/>
      <c r="Q982" s="2"/>
      <c r="R982" s="2"/>
      <c r="S982" s="2"/>
      <c r="T982" s="2"/>
      <c r="U982" s="2"/>
      <c r="V982" s="2"/>
      <c r="W982" s="2"/>
      <c r="X982" s="2"/>
      <c r="Y982" s="2"/>
      <c r="Z982" s="2"/>
    </row>
    <row r="983" spans="1:26" x14ac:dyDescent="0.2">
      <c r="A983" s="292"/>
      <c r="B983" s="277"/>
      <c r="C983" s="277"/>
      <c r="D983" s="293"/>
      <c r="E983" s="292"/>
      <c r="F983" s="277"/>
      <c r="G983" s="277"/>
      <c r="H983" s="277"/>
      <c r="I983" s="277"/>
      <c r="J983" s="2"/>
      <c r="K983" s="2"/>
      <c r="L983" s="2"/>
      <c r="M983" s="2"/>
      <c r="N983" s="2"/>
      <c r="O983" s="2"/>
      <c r="P983" s="2"/>
      <c r="Q983" s="2"/>
      <c r="R983" s="2"/>
      <c r="S983" s="2"/>
      <c r="T983" s="2"/>
      <c r="U983" s="2"/>
      <c r="V983" s="2"/>
      <c r="W983" s="2"/>
      <c r="X983" s="2"/>
      <c r="Y983" s="2"/>
      <c r="Z983" s="2"/>
    </row>
    <row r="984" spans="1:26" x14ac:dyDescent="0.2">
      <c r="A984" s="292"/>
      <c r="B984" s="277"/>
      <c r="C984" s="277"/>
      <c r="D984" s="293"/>
      <c r="E984" s="292"/>
      <c r="F984" s="277"/>
      <c r="G984" s="277"/>
      <c r="H984" s="277"/>
      <c r="I984" s="277"/>
      <c r="J984" s="2"/>
      <c r="K984" s="2"/>
      <c r="L984" s="2"/>
      <c r="M984" s="2"/>
      <c r="N984" s="2"/>
      <c r="O984" s="2"/>
      <c r="P984" s="2"/>
      <c r="Q984" s="2"/>
      <c r="R984" s="2"/>
      <c r="S984" s="2"/>
      <c r="T984" s="2"/>
      <c r="U984" s="2"/>
      <c r="V984" s="2"/>
      <c r="W984" s="2"/>
      <c r="X984" s="2"/>
      <c r="Y984" s="2"/>
      <c r="Z984" s="2"/>
    </row>
    <row r="985" spans="1:26" x14ac:dyDescent="0.2">
      <c r="A985" s="292"/>
      <c r="B985" s="277"/>
      <c r="C985" s="277"/>
      <c r="D985" s="293"/>
      <c r="E985" s="292"/>
      <c r="F985" s="277"/>
      <c r="G985" s="277"/>
      <c r="H985" s="277"/>
      <c r="I985" s="277"/>
      <c r="J985" s="2"/>
      <c r="K985" s="2"/>
      <c r="L985" s="2"/>
      <c r="M985" s="2"/>
      <c r="N985" s="2"/>
      <c r="O985" s="2"/>
      <c r="P985" s="2"/>
      <c r="Q985" s="2"/>
      <c r="R985" s="2"/>
      <c r="S985" s="2"/>
      <c r="T985" s="2"/>
      <c r="U985" s="2"/>
      <c r="V985" s="2"/>
      <c r="W985" s="2"/>
      <c r="X985" s="2"/>
      <c r="Y985" s="2"/>
      <c r="Z985" s="2"/>
    </row>
    <row r="986" spans="1:26" x14ac:dyDescent="0.2">
      <c r="A986" s="292"/>
      <c r="B986" s="277"/>
      <c r="C986" s="277"/>
      <c r="D986" s="293"/>
      <c r="E986" s="292"/>
      <c r="F986" s="277"/>
      <c r="G986" s="277"/>
      <c r="H986" s="277"/>
      <c r="I986" s="277"/>
      <c r="J986" s="2"/>
      <c r="K986" s="2"/>
      <c r="L986" s="2"/>
      <c r="M986" s="2"/>
      <c r="N986" s="2"/>
      <c r="O986" s="2"/>
      <c r="P986" s="2"/>
      <c r="Q986" s="2"/>
      <c r="R986" s="2"/>
      <c r="S986" s="2"/>
      <c r="T986" s="2"/>
      <c r="U986" s="2"/>
      <c r="V986" s="2"/>
      <c r="W986" s="2"/>
      <c r="X986" s="2"/>
      <c r="Y986" s="2"/>
      <c r="Z986" s="2"/>
    </row>
    <row r="987" spans="1:26" x14ac:dyDescent="0.2">
      <c r="A987" s="292"/>
      <c r="B987" s="277"/>
      <c r="C987" s="277"/>
      <c r="D987" s="293"/>
      <c r="E987" s="292"/>
      <c r="F987" s="277"/>
      <c r="G987" s="277"/>
      <c r="H987" s="277"/>
      <c r="I987" s="277"/>
      <c r="J987" s="2"/>
      <c r="K987" s="2"/>
      <c r="L987" s="2"/>
      <c r="M987" s="2"/>
      <c r="N987" s="2"/>
      <c r="O987" s="2"/>
      <c r="P987" s="2"/>
      <c r="Q987" s="2"/>
      <c r="R987" s="2"/>
      <c r="S987" s="2"/>
      <c r="T987" s="2"/>
      <c r="U987" s="2"/>
      <c r="V987" s="2"/>
      <c r="W987" s="2"/>
      <c r="X987" s="2"/>
      <c r="Y987" s="2"/>
      <c r="Z987" s="2"/>
    </row>
    <row r="988" spans="1:26" x14ac:dyDescent="0.2">
      <c r="A988" s="292"/>
      <c r="B988" s="277"/>
      <c r="C988" s="277"/>
      <c r="D988" s="293"/>
      <c r="E988" s="292"/>
      <c r="F988" s="277"/>
      <c r="G988" s="277"/>
      <c r="H988" s="277"/>
      <c r="I988" s="277"/>
      <c r="J988" s="2"/>
      <c r="K988" s="2"/>
      <c r="L988" s="2"/>
      <c r="M988" s="2"/>
      <c r="N988" s="2"/>
      <c r="O988" s="2"/>
      <c r="P988" s="2"/>
      <c r="Q988" s="2"/>
      <c r="R988" s="2"/>
      <c r="S988" s="2"/>
      <c r="T988" s="2"/>
      <c r="U988" s="2"/>
      <c r="V988" s="2"/>
      <c r="W988" s="2"/>
      <c r="X988" s="2"/>
      <c r="Y988" s="2"/>
      <c r="Z988" s="2"/>
    </row>
    <row r="989" spans="1:26" x14ac:dyDescent="0.2">
      <c r="A989" s="292"/>
      <c r="B989" s="277"/>
      <c r="C989" s="277"/>
      <c r="D989" s="293"/>
      <c r="E989" s="292"/>
      <c r="F989" s="277"/>
      <c r="G989" s="277"/>
      <c r="H989" s="277"/>
      <c r="I989" s="277"/>
      <c r="J989" s="2"/>
      <c r="K989" s="2"/>
      <c r="L989" s="2"/>
      <c r="M989" s="2"/>
      <c r="N989" s="2"/>
      <c r="O989" s="2"/>
      <c r="P989" s="2"/>
      <c r="Q989" s="2"/>
      <c r="R989" s="2"/>
      <c r="S989" s="2"/>
      <c r="T989" s="2"/>
      <c r="U989" s="2"/>
      <c r="V989" s="2"/>
      <c r="W989" s="2"/>
      <c r="X989" s="2"/>
      <c r="Y989" s="2"/>
      <c r="Z989" s="2"/>
    </row>
    <row r="990" spans="1:26" x14ac:dyDescent="0.2">
      <c r="A990" s="292"/>
      <c r="B990" s="277"/>
      <c r="C990" s="277"/>
      <c r="D990" s="293"/>
      <c r="E990" s="292"/>
      <c r="F990" s="277"/>
      <c r="G990" s="277"/>
      <c r="H990" s="277"/>
      <c r="I990" s="277"/>
      <c r="J990" s="2"/>
      <c r="K990" s="2"/>
      <c r="L990" s="2"/>
      <c r="M990" s="2"/>
      <c r="N990" s="2"/>
      <c r="O990" s="2"/>
      <c r="P990" s="2"/>
      <c r="Q990" s="2"/>
      <c r="R990" s="2"/>
      <c r="S990" s="2"/>
      <c r="T990" s="2"/>
      <c r="U990" s="2"/>
      <c r="V990" s="2"/>
      <c r="W990" s="2"/>
      <c r="X990" s="2"/>
      <c r="Y990" s="2"/>
      <c r="Z990" s="2"/>
    </row>
    <row r="991" spans="1:26" x14ac:dyDescent="0.2">
      <c r="A991" s="292"/>
      <c r="B991" s="277"/>
      <c r="C991" s="277"/>
      <c r="D991" s="293"/>
      <c r="E991" s="292"/>
      <c r="F991" s="277"/>
      <c r="G991" s="277"/>
      <c r="H991" s="277"/>
      <c r="I991" s="277"/>
      <c r="J991" s="2"/>
      <c r="K991" s="2"/>
      <c r="L991" s="2"/>
      <c r="M991" s="2"/>
      <c r="N991" s="2"/>
      <c r="O991" s="2"/>
      <c r="P991" s="2"/>
      <c r="Q991" s="2"/>
      <c r="R991" s="2"/>
      <c r="S991" s="2"/>
      <c r="T991" s="2"/>
      <c r="U991" s="2"/>
      <c r="V991" s="2"/>
      <c r="W991" s="2"/>
      <c r="X991" s="2"/>
      <c r="Y991" s="2"/>
      <c r="Z991" s="2"/>
    </row>
    <row r="992" spans="1:26" x14ac:dyDescent="0.2">
      <c r="A992" s="292"/>
      <c r="B992" s="277"/>
      <c r="C992" s="277"/>
      <c r="D992" s="293"/>
      <c r="E992" s="292"/>
      <c r="F992" s="277"/>
      <c r="G992" s="277"/>
      <c r="H992" s="277"/>
      <c r="I992" s="277"/>
      <c r="J992" s="2"/>
      <c r="K992" s="2"/>
      <c r="L992" s="2"/>
      <c r="M992" s="2"/>
      <c r="N992" s="2"/>
      <c r="O992" s="2"/>
      <c r="P992" s="2"/>
      <c r="Q992" s="2"/>
      <c r="R992" s="2"/>
      <c r="S992" s="2"/>
      <c r="T992" s="2"/>
      <c r="U992" s="2"/>
      <c r="V992" s="2"/>
      <c r="W992" s="2"/>
      <c r="X992" s="2"/>
      <c r="Y992" s="2"/>
      <c r="Z992" s="2"/>
    </row>
    <row r="993" spans="1:26" x14ac:dyDescent="0.2">
      <c r="A993" s="292"/>
      <c r="B993" s="277"/>
      <c r="C993" s="277"/>
      <c r="D993" s="293"/>
      <c r="E993" s="292"/>
      <c r="F993" s="277"/>
      <c r="G993" s="277"/>
      <c r="H993" s="277"/>
      <c r="I993" s="277"/>
      <c r="J993" s="2"/>
      <c r="K993" s="2"/>
      <c r="L993" s="2"/>
      <c r="M993" s="2"/>
      <c r="N993" s="2"/>
      <c r="O993" s="2"/>
      <c r="P993" s="2"/>
      <c r="Q993" s="2"/>
      <c r="R993" s="2"/>
      <c r="S993" s="2"/>
      <c r="T993" s="2"/>
      <c r="U993" s="2"/>
      <c r="V993" s="2"/>
      <c r="W993" s="2"/>
      <c r="X993" s="2"/>
      <c r="Y993" s="2"/>
      <c r="Z993" s="2"/>
    </row>
    <row r="994" spans="1:26" x14ac:dyDescent="0.2">
      <c r="A994" s="292"/>
      <c r="B994" s="277"/>
      <c r="C994" s="277"/>
      <c r="D994" s="293"/>
      <c r="E994" s="292"/>
      <c r="F994" s="277"/>
      <c r="G994" s="277"/>
      <c r="H994" s="277"/>
      <c r="I994" s="277"/>
      <c r="J994" s="2"/>
      <c r="K994" s="2"/>
      <c r="L994" s="2"/>
      <c r="M994" s="2"/>
      <c r="N994" s="2"/>
      <c r="O994" s="2"/>
      <c r="P994" s="2"/>
      <c r="Q994" s="2"/>
      <c r="R994" s="2"/>
      <c r="S994" s="2"/>
      <c r="T994" s="2"/>
      <c r="U994" s="2"/>
      <c r="V994" s="2"/>
      <c r="W994" s="2"/>
      <c r="X994" s="2"/>
      <c r="Y994" s="2"/>
      <c r="Z994" s="2"/>
    </row>
    <row r="995" spans="1:26" x14ac:dyDescent="0.2">
      <c r="A995" s="292"/>
      <c r="B995" s="277"/>
      <c r="C995" s="277"/>
      <c r="D995" s="293"/>
      <c r="E995" s="292"/>
      <c r="F995" s="277"/>
      <c r="G995" s="277"/>
      <c r="H995" s="277"/>
      <c r="I995" s="277"/>
      <c r="J995" s="2"/>
      <c r="K995" s="2"/>
      <c r="L995" s="2"/>
      <c r="M995" s="2"/>
      <c r="N995" s="2"/>
      <c r="O995" s="2"/>
      <c r="P995" s="2"/>
      <c r="Q995" s="2"/>
      <c r="R995" s="2"/>
      <c r="S995" s="2"/>
      <c r="T995" s="2"/>
      <c r="U995" s="2"/>
      <c r="V995" s="2"/>
      <c r="W995" s="2"/>
      <c r="X995" s="2"/>
      <c r="Y995" s="2"/>
      <c r="Z995" s="2"/>
    </row>
    <row r="996" spans="1:26" x14ac:dyDescent="0.2">
      <c r="A996" s="292"/>
      <c r="B996" s="277"/>
      <c r="C996" s="277"/>
      <c r="D996" s="293"/>
      <c r="E996" s="292"/>
      <c r="F996" s="277"/>
      <c r="G996" s="277"/>
      <c r="H996" s="277"/>
      <c r="I996" s="277"/>
      <c r="J996" s="2"/>
      <c r="K996" s="2"/>
      <c r="L996" s="2"/>
      <c r="M996" s="2"/>
      <c r="N996" s="2"/>
      <c r="O996" s="2"/>
      <c r="P996" s="2"/>
      <c r="Q996" s="2"/>
      <c r="R996" s="2"/>
      <c r="S996" s="2"/>
      <c r="T996" s="2"/>
      <c r="U996" s="2"/>
      <c r="V996" s="2"/>
      <c r="W996" s="2"/>
      <c r="X996" s="2"/>
      <c r="Y996" s="2"/>
      <c r="Z996" s="2"/>
    </row>
    <row r="997" spans="1:26" x14ac:dyDescent="0.2">
      <c r="A997" s="292"/>
      <c r="B997" s="277"/>
      <c r="C997" s="277"/>
      <c r="D997" s="293"/>
      <c r="E997" s="292"/>
      <c r="F997" s="277"/>
      <c r="G997" s="277"/>
      <c r="H997" s="277"/>
      <c r="I997" s="277"/>
      <c r="J997" s="2"/>
      <c r="K997" s="2"/>
      <c r="L997" s="2"/>
      <c r="M997" s="2"/>
      <c r="N997" s="2"/>
      <c r="O997" s="2"/>
      <c r="P997" s="2"/>
      <c r="Q997" s="2"/>
      <c r="R997" s="2"/>
      <c r="S997" s="2"/>
      <c r="T997" s="2"/>
      <c r="U997" s="2"/>
      <c r="V997" s="2"/>
      <c r="W997" s="2"/>
      <c r="X997" s="2"/>
      <c r="Y997" s="2"/>
      <c r="Z997" s="2"/>
    </row>
    <row r="998" spans="1:26" x14ac:dyDescent="0.2">
      <c r="A998" s="292"/>
      <c r="B998" s="277"/>
      <c r="C998" s="277"/>
      <c r="D998" s="293"/>
      <c r="E998" s="292"/>
      <c r="F998" s="277"/>
      <c r="G998" s="277"/>
      <c r="H998" s="277"/>
      <c r="I998" s="277"/>
      <c r="J998" s="2"/>
      <c r="K998" s="2"/>
      <c r="L998" s="2"/>
      <c r="M998" s="2"/>
      <c r="N998" s="2"/>
      <c r="O998" s="2"/>
      <c r="P998" s="2"/>
      <c r="Q998" s="2"/>
      <c r="R998" s="2"/>
      <c r="S998" s="2"/>
      <c r="T998" s="2"/>
      <c r="U998" s="2"/>
      <c r="V998" s="2"/>
      <c r="W998" s="2"/>
      <c r="X998" s="2"/>
      <c r="Y998" s="2"/>
      <c r="Z998" s="2"/>
    </row>
    <row r="999" spans="1:26" x14ac:dyDescent="0.2">
      <c r="A999" s="292"/>
      <c r="B999" s="277"/>
      <c r="C999" s="277"/>
      <c r="D999" s="293"/>
      <c r="E999" s="292"/>
      <c r="F999" s="277"/>
      <c r="G999" s="277"/>
      <c r="H999" s="277"/>
      <c r="I999" s="277"/>
      <c r="J999" s="2"/>
      <c r="K999" s="2"/>
      <c r="L999" s="2"/>
      <c r="M999" s="2"/>
      <c r="N999" s="2"/>
      <c r="O999" s="2"/>
      <c r="P999" s="2"/>
      <c r="Q999" s="2"/>
      <c r="R999" s="2"/>
      <c r="S999" s="2"/>
      <c r="T999" s="2"/>
      <c r="U999" s="2"/>
      <c r="V999" s="2"/>
      <c r="W999" s="2"/>
      <c r="X999" s="2"/>
      <c r="Y999" s="2"/>
      <c r="Z999" s="2"/>
    </row>
    <row r="1000" spans="1:26" x14ac:dyDescent="0.2">
      <c r="A1000" s="292"/>
      <c r="B1000" s="277"/>
      <c r="C1000" s="277"/>
      <c r="D1000" s="293"/>
      <c r="E1000" s="292"/>
      <c r="F1000" s="277"/>
      <c r="G1000" s="277"/>
      <c r="H1000" s="277"/>
      <c r="I1000" s="277"/>
      <c r="J1000" s="2"/>
      <c r="K1000" s="2"/>
      <c r="L1000" s="2"/>
      <c r="M1000" s="2"/>
      <c r="N1000" s="2"/>
      <c r="O1000" s="2"/>
      <c r="P1000" s="2"/>
      <c r="Q1000" s="2"/>
      <c r="R1000" s="2"/>
      <c r="S1000" s="2"/>
      <c r="T1000" s="2"/>
      <c r="U1000" s="2"/>
      <c r="V1000" s="2"/>
      <c r="W1000" s="2"/>
      <c r="X1000" s="2"/>
      <c r="Y1000" s="2"/>
      <c r="Z1000" s="2"/>
    </row>
    <row r="1001" spans="1:26" x14ac:dyDescent="0.2">
      <c r="A1001" s="292"/>
      <c r="B1001" s="277"/>
      <c r="C1001" s="277"/>
      <c r="D1001" s="293"/>
      <c r="E1001" s="292"/>
      <c r="F1001" s="277"/>
      <c r="G1001" s="277"/>
      <c r="H1001" s="277"/>
      <c r="I1001" s="277"/>
      <c r="J1001" s="2"/>
      <c r="K1001" s="2"/>
      <c r="L1001" s="2"/>
      <c r="M1001" s="2"/>
      <c r="N1001" s="2"/>
      <c r="O1001" s="2"/>
      <c r="P1001" s="2"/>
      <c r="Q1001" s="2"/>
      <c r="R1001" s="2"/>
      <c r="S1001" s="2"/>
      <c r="T1001" s="2"/>
      <c r="U1001" s="2"/>
      <c r="V1001" s="2"/>
      <c r="W1001" s="2"/>
      <c r="X1001" s="2"/>
      <c r="Y1001" s="2"/>
      <c r="Z1001" s="2"/>
    </row>
    <row r="1002" spans="1:26" x14ac:dyDescent="0.2">
      <c r="A1002" s="292"/>
      <c r="B1002" s="277"/>
      <c r="C1002" s="277"/>
      <c r="D1002" s="293"/>
      <c r="E1002" s="292"/>
      <c r="F1002" s="277"/>
      <c r="G1002" s="277"/>
      <c r="H1002" s="277"/>
      <c r="I1002" s="277"/>
      <c r="J1002" s="2"/>
      <c r="K1002" s="2"/>
      <c r="L1002" s="2"/>
      <c r="M1002" s="2"/>
      <c r="N1002" s="2"/>
      <c r="O1002" s="2"/>
      <c r="P1002" s="2"/>
      <c r="Q1002" s="2"/>
      <c r="R1002" s="2"/>
      <c r="S1002" s="2"/>
      <c r="T1002" s="2"/>
      <c r="U1002" s="2"/>
      <c r="V1002" s="2"/>
      <c r="W1002" s="2"/>
      <c r="X1002" s="2"/>
      <c r="Y1002" s="2"/>
      <c r="Z1002" s="2"/>
    </row>
    <row r="1003" spans="1:26" x14ac:dyDescent="0.2">
      <c r="A1003" s="292"/>
      <c r="B1003" s="277"/>
      <c r="C1003" s="277"/>
      <c r="D1003" s="293"/>
      <c r="E1003" s="292"/>
      <c r="F1003" s="277"/>
      <c r="G1003" s="277"/>
      <c r="H1003" s="277"/>
      <c r="I1003" s="277"/>
      <c r="J1003" s="2"/>
      <c r="K1003" s="2"/>
      <c r="L1003" s="2"/>
      <c r="M1003" s="2"/>
      <c r="N1003" s="2"/>
      <c r="O1003" s="2"/>
      <c r="P1003" s="2"/>
      <c r="Q1003" s="2"/>
      <c r="R1003" s="2"/>
      <c r="S1003" s="2"/>
      <c r="T1003" s="2"/>
      <c r="U1003" s="2"/>
      <c r="V1003" s="2"/>
      <c r="W1003" s="2"/>
      <c r="X1003" s="2"/>
      <c r="Y1003" s="2"/>
      <c r="Z1003" s="2"/>
    </row>
    <row r="1004" spans="1:26" x14ac:dyDescent="0.2">
      <c r="A1004" s="292"/>
      <c r="B1004" s="277"/>
      <c r="C1004" s="277"/>
      <c r="D1004" s="293"/>
      <c r="E1004" s="292"/>
      <c r="F1004" s="277"/>
      <c r="G1004" s="277"/>
      <c r="H1004" s="277"/>
      <c r="I1004" s="277"/>
      <c r="J1004" s="2"/>
      <c r="K1004" s="2"/>
      <c r="L1004" s="2"/>
      <c r="M1004" s="2"/>
      <c r="N1004" s="2"/>
      <c r="O1004" s="2"/>
      <c r="P1004" s="2"/>
      <c r="Q1004" s="2"/>
      <c r="R1004" s="2"/>
      <c r="S1004" s="2"/>
      <c r="T1004" s="2"/>
      <c r="U1004" s="2"/>
      <c r="V1004" s="2"/>
      <c r="W1004" s="2"/>
      <c r="X1004" s="2"/>
      <c r="Y1004" s="2"/>
      <c r="Z1004" s="2"/>
    </row>
    <row r="1005" spans="1:26" x14ac:dyDescent="0.2">
      <c r="A1005" s="292"/>
      <c r="B1005" s="277"/>
      <c r="C1005" s="277"/>
      <c r="D1005" s="293"/>
      <c r="E1005" s="292"/>
      <c r="F1005" s="277"/>
      <c r="G1005" s="277"/>
      <c r="H1005" s="277"/>
      <c r="I1005" s="277"/>
      <c r="J1005" s="2"/>
      <c r="K1005" s="2"/>
      <c r="L1005" s="2"/>
      <c r="M1005" s="2"/>
      <c r="N1005" s="2"/>
      <c r="O1005" s="2"/>
      <c r="P1005" s="2"/>
      <c r="Q1005" s="2"/>
      <c r="R1005" s="2"/>
      <c r="S1005" s="2"/>
      <c r="T1005" s="2"/>
      <c r="U1005" s="2"/>
      <c r="V1005" s="2"/>
      <c r="W1005" s="2"/>
      <c r="X1005" s="2"/>
      <c r="Y1005" s="2"/>
      <c r="Z1005" s="2"/>
    </row>
    <row r="1006" spans="1:26" x14ac:dyDescent="0.2">
      <c r="A1006" s="292"/>
      <c r="B1006" s="277"/>
      <c r="C1006" s="277"/>
      <c r="D1006" s="293"/>
      <c r="E1006" s="292"/>
      <c r="F1006" s="277"/>
      <c r="G1006" s="277"/>
      <c r="H1006" s="277"/>
      <c r="I1006" s="277"/>
      <c r="J1006" s="2"/>
      <c r="K1006" s="2"/>
      <c r="L1006" s="2"/>
      <c r="M1006" s="2"/>
      <c r="N1006" s="2"/>
      <c r="O1006" s="2"/>
      <c r="P1006" s="2"/>
      <c r="Q1006" s="2"/>
      <c r="R1006" s="2"/>
      <c r="S1006" s="2"/>
      <c r="T1006" s="2"/>
      <c r="U1006" s="2"/>
      <c r="V1006" s="2"/>
      <c r="W1006" s="2"/>
      <c r="X1006" s="2"/>
      <c r="Y1006" s="2"/>
      <c r="Z1006" s="2"/>
    </row>
    <row r="1007" spans="1:26" x14ac:dyDescent="0.2">
      <c r="A1007" s="292"/>
      <c r="B1007" s="277"/>
      <c r="C1007" s="277"/>
      <c r="D1007" s="293"/>
      <c r="E1007" s="292"/>
      <c r="F1007" s="277"/>
      <c r="G1007" s="277"/>
      <c r="H1007" s="277"/>
      <c r="I1007" s="277"/>
      <c r="J1007" s="2"/>
      <c r="K1007" s="2"/>
      <c r="L1007" s="2"/>
      <c r="M1007" s="2"/>
      <c r="N1007" s="2"/>
      <c r="O1007" s="2"/>
      <c r="P1007" s="2"/>
      <c r="Q1007" s="2"/>
      <c r="R1007" s="2"/>
      <c r="S1007" s="2"/>
      <c r="T1007" s="2"/>
      <c r="U1007" s="2"/>
      <c r="V1007" s="2"/>
      <c r="W1007" s="2"/>
      <c r="X1007" s="2"/>
      <c r="Y1007" s="2"/>
      <c r="Z1007" s="2"/>
    </row>
    <row r="1008" spans="1:26" x14ac:dyDescent="0.2">
      <c r="A1008" s="292"/>
      <c r="B1008" s="277"/>
      <c r="C1008" s="277"/>
      <c r="D1008" s="293"/>
      <c r="E1008" s="292"/>
      <c r="F1008" s="277"/>
      <c r="G1008" s="277"/>
      <c r="H1008" s="277"/>
      <c r="I1008" s="277"/>
      <c r="J1008" s="2"/>
      <c r="K1008" s="2"/>
      <c r="L1008" s="2"/>
      <c r="M1008" s="2"/>
      <c r="N1008" s="2"/>
      <c r="O1008" s="2"/>
      <c r="P1008" s="2"/>
      <c r="Q1008" s="2"/>
      <c r="R1008" s="2"/>
      <c r="S1008" s="2"/>
      <c r="T1008" s="2"/>
      <c r="U1008" s="2"/>
      <c r="V1008" s="2"/>
      <c r="W1008" s="2"/>
      <c r="X1008" s="2"/>
      <c r="Y1008" s="2"/>
      <c r="Z1008" s="2"/>
    </row>
    <row r="1009" spans="1:26" x14ac:dyDescent="0.2">
      <c r="A1009" s="292"/>
      <c r="B1009" s="277"/>
      <c r="C1009" s="277"/>
      <c r="D1009" s="293"/>
      <c r="E1009" s="292"/>
      <c r="F1009" s="277"/>
      <c r="G1009" s="277"/>
      <c r="H1009" s="277"/>
      <c r="I1009" s="277"/>
      <c r="J1009" s="2"/>
      <c r="K1009" s="2"/>
      <c r="L1009" s="2"/>
      <c r="M1009" s="2"/>
      <c r="N1009" s="2"/>
      <c r="O1009" s="2"/>
      <c r="P1009" s="2"/>
      <c r="Q1009" s="2"/>
      <c r="R1009" s="2"/>
      <c r="S1009" s="2"/>
      <c r="T1009" s="2"/>
      <c r="U1009" s="2"/>
      <c r="V1009" s="2"/>
      <c r="W1009" s="2"/>
      <c r="X1009" s="2"/>
      <c r="Y1009" s="2"/>
      <c r="Z1009" s="2"/>
    </row>
    <row r="1010" spans="1:26" x14ac:dyDescent="0.2">
      <c r="A1010" s="292"/>
      <c r="B1010" s="277"/>
      <c r="C1010" s="277"/>
      <c r="D1010" s="293"/>
      <c r="E1010" s="292"/>
      <c r="F1010" s="277"/>
      <c r="G1010" s="277"/>
      <c r="H1010" s="277"/>
      <c r="I1010" s="277"/>
      <c r="J1010" s="2"/>
      <c r="K1010" s="2"/>
      <c r="L1010" s="2"/>
      <c r="M1010" s="2"/>
      <c r="N1010" s="2"/>
      <c r="O1010" s="2"/>
      <c r="P1010" s="2"/>
      <c r="Q1010" s="2"/>
      <c r="R1010" s="2"/>
      <c r="S1010" s="2"/>
      <c r="T1010" s="2"/>
      <c r="U1010" s="2"/>
      <c r="V1010" s="2"/>
      <c r="W1010" s="2"/>
      <c r="X1010" s="2"/>
      <c r="Y1010" s="2"/>
      <c r="Z1010" s="2"/>
    </row>
    <row r="1011" spans="1:26" x14ac:dyDescent="0.2">
      <c r="A1011" s="292"/>
      <c r="B1011" s="277"/>
      <c r="C1011" s="277"/>
      <c r="D1011" s="293"/>
      <c r="E1011" s="292"/>
      <c r="F1011" s="277"/>
      <c r="G1011" s="277"/>
      <c r="H1011" s="277"/>
      <c r="I1011" s="277"/>
      <c r="J1011" s="2"/>
      <c r="K1011" s="2"/>
      <c r="L1011" s="2"/>
      <c r="M1011" s="2"/>
      <c r="N1011" s="2"/>
      <c r="O1011" s="2"/>
      <c r="P1011" s="2"/>
      <c r="Q1011" s="2"/>
      <c r="R1011" s="2"/>
      <c r="S1011" s="2"/>
      <c r="T1011" s="2"/>
      <c r="U1011" s="2"/>
      <c r="V1011" s="2"/>
      <c r="W1011" s="2"/>
      <c r="X1011" s="2"/>
      <c r="Y1011" s="2"/>
      <c r="Z1011" s="2"/>
    </row>
    <row r="1012" spans="1:26" x14ac:dyDescent="0.2">
      <c r="A1012" s="292"/>
      <c r="B1012" s="277"/>
      <c r="C1012" s="277"/>
      <c r="D1012" s="293"/>
      <c r="E1012" s="292"/>
      <c r="F1012" s="277"/>
      <c r="G1012" s="277"/>
      <c r="H1012" s="277"/>
      <c r="I1012" s="277"/>
      <c r="J1012" s="2"/>
      <c r="K1012" s="2"/>
      <c r="L1012" s="2"/>
      <c r="M1012" s="2"/>
      <c r="N1012" s="2"/>
      <c r="O1012" s="2"/>
      <c r="P1012" s="2"/>
      <c r="Q1012" s="2"/>
      <c r="R1012" s="2"/>
      <c r="S1012" s="2"/>
      <c r="T1012" s="2"/>
      <c r="U1012" s="2"/>
      <c r="V1012" s="2"/>
      <c r="W1012" s="2"/>
      <c r="X1012" s="2"/>
      <c r="Y1012" s="2"/>
      <c r="Z1012" s="2"/>
    </row>
    <row r="1013" spans="1:26" x14ac:dyDescent="0.2">
      <c r="A1013" s="292"/>
      <c r="B1013" s="277"/>
      <c r="C1013" s="277"/>
      <c r="D1013" s="293"/>
      <c r="E1013" s="292"/>
      <c r="F1013" s="277"/>
      <c r="G1013" s="277"/>
      <c r="H1013" s="277"/>
      <c r="I1013" s="277"/>
      <c r="J1013" s="2"/>
      <c r="K1013" s="2"/>
      <c r="L1013" s="2"/>
      <c r="M1013" s="2"/>
      <c r="N1013" s="2"/>
      <c r="O1013" s="2"/>
      <c r="P1013" s="2"/>
      <c r="Q1013" s="2"/>
      <c r="R1013" s="2"/>
      <c r="S1013" s="2"/>
      <c r="T1013" s="2"/>
      <c r="U1013" s="2"/>
      <c r="V1013" s="2"/>
      <c r="W1013" s="2"/>
      <c r="X1013" s="2"/>
      <c r="Y1013" s="2"/>
      <c r="Z1013" s="2"/>
    </row>
    <row r="1014" spans="1:26" x14ac:dyDescent="0.2">
      <c r="A1014" s="292"/>
      <c r="B1014" s="277"/>
      <c r="C1014" s="277"/>
      <c r="D1014" s="293"/>
      <c r="E1014" s="292"/>
      <c r="F1014" s="277"/>
      <c r="G1014" s="277"/>
      <c r="H1014" s="277"/>
      <c r="I1014" s="277"/>
      <c r="J1014" s="2"/>
      <c r="K1014" s="2"/>
      <c r="L1014" s="2"/>
      <c r="M1014" s="2"/>
      <c r="N1014" s="2"/>
      <c r="O1014" s="2"/>
      <c r="P1014" s="2"/>
      <c r="Q1014" s="2"/>
      <c r="R1014" s="2"/>
      <c r="S1014" s="2"/>
      <c r="T1014" s="2"/>
      <c r="U1014" s="2"/>
      <c r="V1014" s="2"/>
      <c r="W1014" s="2"/>
      <c r="X1014" s="2"/>
      <c r="Y1014" s="2"/>
      <c r="Z1014" s="2"/>
    </row>
    <row r="1015" spans="1:26" x14ac:dyDescent="0.2">
      <c r="A1015" s="292"/>
      <c r="B1015" s="277"/>
      <c r="C1015" s="277"/>
      <c r="D1015" s="293"/>
      <c r="E1015" s="292"/>
      <c r="F1015" s="277"/>
      <c r="G1015" s="277"/>
      <c r="H1015" s="277"/>
      <c r="I1015" s="277"/>
      <c r="J1015" s="2"/>
      <c r="K1015" s="2"/>
      <c r="L1015" s="2"/>
      <c r="M1015" s="2"/>
      <c r="N1015" s="2"/>
      <c r="O1015" s="2"/>
      <c r="P1015" s="2"/>
      <c r="Q1015" s="2"/>
      <c r="R1015" s="2"/>
      <c r="S1015" s="2"/>
      <c r="T1015" s="2"/>
      <c r="U1015" s="2"/>
      <c r="V1015" s="2"/>
      <c r="W1015" s="2"/>
      <c r="X1015" s="2"/>
      <c r="Y1015" s="2"/>
      <c r="Z1015" s="2"/>
    </row>
    <row r="1016" spans="1:26" x14ac:dyDescent="0.2">
      <c r="A1016" s="292"/>
      <c r="B1016" s="277"/>
      <c r="C1016" s="277"/>
      <c r="D1016" s="293"/>
      <c r="E1016" s="292"/>
      <c r="F1016" s="277"/>
      <c r="G1016" s="277"/>
      <c r="H1016" s="277"/>
      <c r="I1016" s="277"/>
      <c r="J1016" s="2"/>
      <c r="K1016" s="2"/>
      <c r="L1016" s="2"/>
      <c r="M1016" s="2"/>
      <c r="N1016" s="2"/>
      <c r="O1016" s="2"/>
      <c r="P1016" s="2"/>
      <c r="Q1016" s="2"/>
      <c r="R1016" s="2"/>
      <c r="S1016" s="2"/>
      <c r="T1016" s="2"/>
      <c r="U1016" s="2"/>
      <c r="V1016" s="2"/>
      <c r="W1016" s="2"/>
      <c r="X1016" s="2"/>
      <c r="Y1016" s="2"/>
      <c r="Z1016" s="2"/>
    </row>
    <row r="1017" spans="1:26" x14ac:dyDescent="0.2">
      <c r="A1017" s="292"/>
      <c r="B1017" s="277"/>
      <c r="C1017" s="277"/>
      <c r="D1017" s="293"/>
      <c r="E1017" s="292"/>
      <c r="F1017" s="277"/>
      <c r="G1017" s="277"/>
      <c r="H1017" s="277"/>
      <c r="I1017" s="277"/>
      <c r="J1017" s="2"/>
      <c r="K1017" s="2"/>
      <c r="L1017" s="2"/>
      <c r="M1017" s="2"/>
      <c r="N1017" s="2"/>
      <c r="O1017" s="2"/>
      <c r="P1017" s="2"/>
      <c r="Q1017" s="2"/>
      <c r="R1017" s="2"/>
      <c r="S1017" s="2"/>
      <c r="T1017" s="2"/>
      <c r="U1017" s="2"/>
      <c r="V1017" s="2"/>
      <c r="W1017" s="2"/>
      <c r="X1017" s="2"/>
      <c r="Y1017" s="2"/>
      <c r="Z1017" s="2"/>
    </row>
    <row r="1018" spans="1:26" x14ac:dyDescent="0.2">
      <c r="A1018" s="292"/>
      <c r="B1018" s="277"/>
      <c r="C1018" s="277"/>
      <c r="D1018" s="293"/>
      <c r="E1018" s="292"/>
      <c r="F1018" s="277"/>
      <c r="G1018" s="277"/>
      <c r="H1018" s="277"/>
      <c r="I1018" s="277"/>
      <c r="J1018" s="2"/>
      <c r="K1018" s="2"/>
      <c r="L1018" s="2"/>
      <c r="M1018" s="2"/>
      <c r="N1018" s="2"/>
      <c r="O1018" s="2"/>
      <c r="P1018" s="2"/>
      <c r="Q1018" s="2"/>
      <c r="R1018" s="2"/>
      <c r="S1018" s="2"/>
      <c r="T1018" s="2"/>
      <c r="U1018" s="2"/>
      <c r="V1018" s="2"/>
      <c r="W1018" s="2"/>
      <c r="X1018" s="2"/>
      <c r="Y1018" s="2"/>
      <c r="Z1018" s="2"/>
    </row>
    <row r="1019" spans="1:26" x14ac:dyDescent="0.2">
      <c r="A1019" s="292"/>
      <c r="B1019" s="277"/>
      <c r="C1019" s="277"/>
      <c r="D1019" s="293"/>
      <c r="E1019" s="292"/>
      <c r="F1019" s="277"/>
      <c r="G1019" s="277"/>
      <c r="H1019" s="277"/>
      <c r="I1019" s="277"/>
      <c r="J1019" s="2"/>
      <c r="K1019" s="2"/>
      <c r="L1019" s="2"/>
      <c r="M1019" s="2"/>
      <c r="N1019" s="2"/>
      <c r="O1019" s="2"/>
      <c r="P1019" s="2"/>
      <c r="Q1019" s="2"/>
      <c r="R1019" s="2"/>
      <c r="S1019" s="2"/>
      <c r="T1019" s="2"/>
      <c r="U1019" s="2"/>
      <c r="V1019" s="2"/>
      <c r="W1019" s="2"/>
      <c r="X1019" s="2"/>
      <c r="Y1019" s="2"/>
      <c r="Z1019" s="2"/>
    </row>
    <row r="1020" spans="1:26" x14ac:dyDescent="0.2">
      <c r="A1020" s="292"/>
      <c r="B1020" s="277"/>
      <c r="C1020" s="277"/>
      <c r="D1020" s="293"/>
      <c r="E1020" s="292"/>
      <c r="F1020" s="277"/>
      <c r="G1020" s="277"/>
      <c r="H1020" s="277"/>
      <c r="I1020" s="277"/>
      <c r="J1020" s="2"/>
      <c r="K1020" s="2"/>
      <c r="L1020" s="2"/>
      <c r="M1020" s="2"/>
      <c r="N1020" s="2"/>
      <c r="O1020" s="2"/>
      <c r="P1020" s="2"/>
      <c r="Q1020" s="2"/>
      <c r="R1020" s="2"/>
      <c r="S1020" s="2"/>
      <c r="T1020" s="2"/>
      <c r="U1020" s="2"/>
      <c r="V1020" s="2"/>
      <c r="W1020" s="2"/>
      <c r="X1020" s="2"/>
      <c r="Y1020" s="2"/>
      <c r="Z1020" s="2"/>
    </row>
    <row r="1021" spans="1:26" x14ac:dyDescent="0.2">
      <c r="A1021" s="292"/>
      <c r="B1021" s="277"/>
      <c r="C1021" s="277"/>
      <c r="D1021" s="293"/>
      <c r="E1021" s="292"/>
      <c r="F1021" s="277"/>
      <c r="G1021" s="277"/>
      <c r="H1021" s="277"/>
      <c r="I1021" s="277"/>
      <c r="J1021" s="2"/>
      <c r="K1021" s="2"/>
      <c r="L1021" s="2"/>
      <c r="M1021" s="2"/>
      <c r="N1021" s="2"/>
      <c r="O1021" s="2"/>
      <c r="P1021" s="2"/>
      <c r="Q1021" s="2"/>
      <c r="R1021" s="2"/>
      <c r="S1021" s="2"/>
      <c r="T1021" s="2"/>
      <c r="U1021" s="2"/>
      <c r="V1021" s="2"/>
      <c r="W1021" s="2"/>
      <c r="X1021" s="2"/>
      <c r="Y1021" s="2"/>
      <c r="Z1021" s="2"/>
    </row>
    <row r="1022" spans="1:26" x14ac:dyDescent="0.2">
      <c r="A1022" s="292"/>
      <c r="B1022" s="277"/>
      <c r="C1022" s="277"/>
      <c r="D1022" s="293"/>
      <c r="E1022" s="292"/>
      <c r="F1022" s="277"/>
      <c r="G1022" s="277"/>
      <c r="H1022" s="277"/>
      <c r="I1022" s="277"/>
      <c r="J1022" s="2"/>
      <c r="K1022" s="2"/>
      <c r="L1022" s="2"/>
      <c r="M1022" s="2"/>
      <c r="N1022" s="2"/>
      <c r="O1022" s="2"/>
      <c r="P1022" s="2"/>
      <c r="Q1022" s="2"/>
      <c r="R1022" s="2"/>
      <c r="S1022" s="2"/>
      <c r="T1022" s="2"/>
      <c r="U1022" s="2"/>
      <c r="V1022" s="2"/>
      <c r="W1022" s="2"/>
      <c r="X1022" s="2"/>
      <c r="Y1022" s="2"/>
      <c r="Z1022" s="2"/>
    </row>
    <row r="1023" spans="1:26" x14ac:dyDescent="0.2">
      <c r="A1023" s="292"/>
      <c r="B1023" s="277"/>
      <c r="C1023" s="277"/>
      <c r="D1023" s="293"/>
      <c r="E1023" s="292"/>
      <c r="F1023" s="277"/>
      <c r="G1023" s="277"/>
      <c r="H1023" s="277"/>
      <c r="I1023" s="277"/>
      <c r="J1023" s="2"/>
      <c r="K1023" s="2"/>
      <c r="L1023" s="2"/>
      <c r="M1023" s="2"/>
      <c r="N1023" s="2"/>
      <c r="O1023" s="2"/>
      <c r="P1023" s="2"/>
      <c r="Q1023" s="2"/>
      <c r="R1023" s="2"/>
      <c r="S1023" s="2"/>
      <c r="T1023" s="2"/>
      <c r="U1023" s="2"/>
      <c r="V1023" s="2"/>
      <c r="W1023" s="2"/>
      <c r="X1023" s="2"/>
      <c r="Y1023" s="2"/>
      <c r="Z1023" s="2"/>
    </row>
    <row r="1024" spans="1:26" x14ac:dyDescent="0.2">
      <c r="A1024" s="292"/>
      <c r="B1024" s="277"/>
      <c r="C1024" s="277"/>
      <c r="D1024" s="293"/>
      <c r="E1024" s="292"/>
      <c r="F1024" s="277"/>
      <c r="G1024" s="277"/>
      <c r="H1024" s="277"/>
      <c r="I1024" s="277"/>
      <c r="J1024" s="2"/>
      <c r="K1024" s="2"/>
      <c r="L1024" s="2"/>
      <c r="M1024" s="2"/>
      <c r="N1024" s="2"/>
      <c r="O1024" s="2"/>
      <c r="P1024" s="2"/>
      <c r="Q1024" s="2"/>
      <c r="R1024" s="2"/>
      <c r="S1024" s="2"/>
      <c r="T1024" s="2"/>
      <c r="U1024" s="2"/>
      <c r="V1024" s="2"/>
      <c r="W1024" s="2"/>
      <c r="X1024" s="2"/>
      <c r="Y1024" s="2"/>
      <c r="Z1024" s="2"/>
    </row>
    <row r="1025" spans="1:26" x14ac:dyDescent="0.2">
      <c r="A1025" s="292"/>
      <c r="B1025" s="277"/>
      <c r="C1025" s="277"/>
      <c r="D1025" s="293"/>
      <c r="E1025" s="292"/>
      <c r="F1025" s="277"/>
      <c r="G1025" s="277"/>
      <c r="H1025" s="277"/>
      <c r="I1025" s="277"/>
      <c r="J1025" s="2"/>
      <c r="K1025" s="2"/>
      <c r="L1025" s="2"/>
      <c r="M1025" s="2"/>
      <c r="N1025" s="2"/>
      <c r="O1025" s="2"/>
      <c r="P1025" s="2"/>
      <c r="Q1025" s="2"/>
      <c r="R1025" s="2"/>
      <c r="S1025" s="2"/>
      <c r="T1025" s="2"/>
      <c r="U1025" s="2"/>
      <c r="V1025" s="2"/>
      <c r="W1025" s="2"/>
      <c r="X1025" s="2"/>
      <c r="Y1025" s="2"/>
      <c r="Z1025" s="2"/>
    </row>
    <row r="1026" spans="1:26" x14ac:dyDescent="0.2">
      <c r="A1026" s="292"/>
      <c r="B1026" s="277"/>
      <c r="C1026" s="277"/>
      <c r="D1026" s="293"/>
      <c r="E1026" s="292"/>
      <c r="F1026" s="277"/>
      <c r="G1026" s="277"/>
      <c r="H1026" s="277"/>
      <c r="I1026" s="277"/>
      <c r="J1026" s="2"/>
      <c r="K1026" s="2"/>
      <c r="L1026" s="2"/>
      <c r="M1026" s="2"/>
      <c r="N1026" s="2"/>
      <c r="O1026" s="2"/>
      <c r="P1026" s="2"/>
      <c r="Q1026" s="2"/>
      <c r="R1026" s="2"/>
      <c r="S1026" s="2"/>
      <c r="T1026" s="2"/>
      <c r="U1026" s="2"/>
      <c r="V1026" s="2"/>
      <c r="W1026" s="2"/>
      <c r="X1026" s="2"/>
      <c r="Y1026" s="2"/>
      <c r="Z1026" s="2"/>
    </row>
    <row r="1027" spans="1:26" x14ac:dyDescent="0.2">
      <c r="A1027" s="292"/>
      <c r="B1027" s="277"/>
      <c r="C1027" s="277"/>
      <c r="D1027" s="293"/>
      <c r="E1027" s="292"/>
      <c r="F1027" s="277"/>
      <c r="G1027" s="277"/>
      <c r="H1027" s="277"/>
      <c r="I1027" s="277"/>
      <c r="J1027" s="2"/>
      <c r="K1027" s="2"/>
      <c r="L1027" s="2"/>
      <c r="M1027" s="2"/>
      <c r="N1027" s="2"/>
      <c r="O1027" s="2"/>
      <c r="P1027" s="2"/>
      <c r="Q1027" s="2"/>
      <c r="R1027" s="2"/>
      <c r="S1027" s="2"/>
      <c r="T1027" s="2"/>
      <c r="U1027" s="2"/>
      <c r="V1027" s="2"/>
      <c r="W1027" s="2"/>
      <c r="X1027" s="2"/>
      <c r="Y1027" s="2"/>
      <c r="Z1027" s="2"/>
    </row>
    <row r="1028" spans="1:26" x14ac:dyDescent="0.2">
      <c r="A1028" s="292"/>
      <c r="B1028" s="277"/>
      <c r="C1028" s="277"/>
      <c r="D1028" s="293"/>
      <c r="E1028" s="292"/>
      <c r="F1028" s="277"/>
      <c r="G1028" s="277"/>
      <c r="H1028" s="277"/>
      <c r="I1028" s="277"/>
      <c r="J1028" s="2"/>
      <c r="K1028" s="2"/>
      <c r="L1028" s="2"/>
      <c r="M1028" s="2"/>
      <c r="N1028" s="2"/>
      <c r="O1028" s="2"/>
      <c r="P1028" s="2"/>
      <c r="Q1028" s="2"/>
      <c r="R1028" s="2"/>
      <c r="S1028" s="2"/>
      <c r="T1028" s="2"/>
      <c r="U1028" s="2"/>
      <c r="V1028" s="2"/>
      <c r="W1028" s="2"/>
      <c r="X1028" s="2"/>
      <c r="Y1028" s="2"/>
      <c r="Z1028" s="2"/>
    </row>
    <row r="1029" spans="1:26" x14ac:dyDescent="0.2">
      <c r="A1029" s="292"/>
      <c r="B1029" s="277"/>
      <c r="C1029" s="277"/>
      <c r="D1029" s="293"/>
      <c r="E1029" s="292"/>
      <c r="F1029" s="277"/>
      <c r="G1029" s="277"/>
      <c r="H1029" s="277"/>
      <c r="I1029" s="277"/>
      <c r="J1029" s="2"/>
      <c r="K1029" s="2"/>
      <c r="L1029" s="2"/>
      <c r="M1029" s="2"/>
      <c r="N1029" s="2"/>
      <c r="O1029" s="2"/>
      <c r="P1029" s="2"/>
      <c r="Q1029" s="2"/>
      <c r="R1029" s="2"/>
      <c r="S1029" s="2"/>
      <c r="T1029" s="2"/>
      <c r="U1029" s="2"/>
      <c r="V1029" s="2"/>
      <c r="W1029" s="2"/>
      <c r="X1029" s="2"/>
      <c r="Y1029" s="2"/>
      <c r="Z1029" s="2"/>
    </row>
    <row r="1030" spans="1:26" x14ac:dyDescent="0.2">
      <c r="A1030" s="292"/>
      <c r="B1030" s="277"/>
      <c r="C1030" s="277"/>
      <c r="D1030" s="293"/>
      <c r="E1030" s="292"/>
      <c r="F1030" s="277"/>
      <c r="G1030" s="277"/>
      <c r="H1030" s="277"/>
      <c r="I1030" s="277"/>
      <c r="J1030" s="2"/>
      <c r="K1030" s="2"/>
      <c r="L1030" s="2"/>
      <c r="M1030" s="2"/>
      <c r="N1030" s="2"/>
      <c r="O1030" s="2"/>
      <c r="P1030" s="2"/>
      <c r="Q1030" s="2"/>
      <c r="R1030" s="2"/>
      <c r="S1030" s="2"/>
      <c r="T1030" s="2"/>
      <c r="U1030" s="2"/>
      <c r="V1030" s="2"/>
      <c r="W1030" s="2"/>
      <c r="X1030" s="2"/>
      <c r="Y1030" s="2"/>
      <c r="Z1030" s="2"/>
    </row>
    <row r="1031" spans="1:26" x14ac:dyDescent="0.2">
      <c r="A1031" s="292"/>
      <c r="B1031" s="277"/>
      <c r="C1031" s="277"/>
      <c r="D1031" s="293"/>
      <c r="E1031" s="292"/>
      <c r="F1031" s="277"/>
      <c r="G1031" s="277"/>
      <c r="H1031" s="277"/>
      <c r="I1031" s="277"/>
      <c r="J1031" s="2"/>
      <c r="K1031" s="2"/>
      <c r="L1031" s="2"/>
      <c r="M1031" s="2"/>
      <c r="N1031" s="2"/>
      <c r="O1031" s="2"/>
      <c r="P1031" s="2"/>
      <c r="Q1031" s="2"/>
      <c r="R1031" s="2"/>
      <c r="S1031" s="2"/>
      <c r="T1031" s="2"/>
      <c r="U1031" s="2"/>
      <c r="V1031" s="2"/>
      <c r="W1031" s="2"/>
      <c r="X1031" s="2"/>
      <c r="Y1031" s="2"/>
      <c r="Z1031" s="2"/>
    </row>
    <row r="1032" spans="1:26" x14ac:dyDescent="0.2">
      <c r="A1032" s="292"/>
      <c r="B1032" s="277"/>
      <c r="C1032" s="277"/>
      <c r="D1032" s="293"/>
      <c r="E1032" s="292"/>
      <c r="F1032" s="277"/>
      <c r="G1032" s="277"/>
      <c r="H1032" s="277"/>
      <c r="I1032" s="277"/>
      <c r="J1032" s="2"/>
      <c r="K1032" s="2"/>
      <c r="L1032" s="2"/>
      <c r="M1032" s="2"/>
      <c r="N1032" s="2"/>
      <c r="O1032" s="2"/>
      <c r="P1032" s="2"/>
      <c r="Q1032" s="2"/>
      <c r="R1032" s="2"/>
      <c r="S1032" s="2"/>
      <c r="T1032" s="2"/>
      <c r="U1032" s="2"/>
      <c r="V1032" s="2"/>
      <c r="W1032" s="2"/>
      <c r="X1032" s="2"/>
      <c r="Y1032" s="2"/>
      <c r="Z1032" s="2"/>
    </row>
    <row r="1033" spans="1:26" x14ac:dyDescent="0.2">
      <c r="A1033" s="292"/>
      <c r="B1033" s="277"/>
      <c r="C1033" s="277"/>
      <c r="D1033" s="293"/>
      <c r="E1033" s="292"/>
      <c r="F1033" s="277"/>
      <c r="G1033" s="277"/>
      <c r="H1033" s="277"/>
      <c r="I1033" s="277"/>
      <c r="J1033" s="2"/>
      <c r="K1033" s="2"/>
      <c r="L1033" s="2"/>
      <c r="M1033" s="2"/>
      <c r="N1033" s="2"/>
      <c r="O1033" s="2"/>
      <c r="P1033" s="2"/>
      <c r="Q1033" s="2"/>
      <c r="R1033" s="2"/>
      <c r="S1033" s="2"/>
      <c r="T1033" s="2"/>
      <c r="U1033" s="2"/>
      <c r="V1033" s="2"/>
      <c r="W1033" s="2"/>
      <c r="X1033" s="2"/>
      <c r="Y1033" s="2"/>
      <c r="Z1033" s="2"/>
    </row>
    <row r="1034" spans="1:26" x14ac:dyDescent="0.2">
      <c r="A1034" s="292"/>
      <c r="B1034" s="277"/>
      <c r="C1034" s="277"/>
      <c r="D1034" s="293"/>
      <c r="E1034" s="292"/>
      <c r="F1034" s="277"/>
      <c r="G1034" s="277"/>
      <c r="H1034" s="277"/>
      <c r="I1034" s="277"/>
      <c r="J1034" s="2"/>
      <c r="K1034" s="2"/>
      <c r="L1034" s="2"/>
      <c r="M1034" s="2"/>
      <c r="N1034" s="2"/>
      <c r="O1034" s="2"/>
      <c r="P1034" s="2"/>
      <c r="Q1034" s="2"/>
      <c r="R1034" s="2"/>
      <c r="S1034" s="2"/>
      <c r="T1034" s="2"/>
      <c r="U1034" s="2"/>
      <c r="V1034" s="2"/>
      <c r="W1034" s="2"/>
      <c r="X1034" s="2"/>
      <c r="Y1034" s="2"/>
      <c r="Z1034" s="2"/>
    </row>
    <row r="1035" spans="1:26" x14ac:dyDescent="0.2">
      <c r="A1035" s="292"/>
      <c r="B1035" s="277"/>
      <c r="C1035" s="277"/>
      <c r="D1035" s="293"/>
      <c r="E1035" s="292"/>
      <c r="F1035" s="277"/>
      <c r="G1035" s="277"/>
      <c r="H1035" s="277"/>
      <c r="I1035" s="277"/>
      <c r="J1035" s="2"/>
      <c r="K1035" s="2"/>
      <c r="L1035" s="2"/>
      <c r="M1035" s="2"/>
      <c r="N1035" s="2"/>
      <c r="O1035" s="2"/>
      <c r="P1035" s="2"/>
      <c r="Q1035" s="2"/>
      <c r="R1035" s="2"/>
      <c r="S1035" s="2"/>
      <c r="T1035" s="2"/>
      <c r="U1035" s="2"/>
      <c r="V1035" s="2"/>
      <c r="W1035" s="2"/>
      <c r="X1035" s="2"/>
      <c r="Y1035" s="2"/>
      <c r="Z1035" s="2"/>
    </row>
    <row r="1036" spans="1:26" x14ac:dyDescent="0.2">
      <c r="A1036" s="292"/>
      <c r="B1036" s="277"/>
      <c r="C1036" s="277"/>
      <c r="D1036" s="293"/>
      <c r="E1036" s="292"/>
      <c r="F1036" s="277"/>
      <c r="G1036" s="277"/>
      <c r="H1036" s="277"/>
      <c r="I1036" s="277"/>
      <c r="J1036" s="2"/>
      <c r="K1036" s="2"/>
      <c r="L1036" s="2"/>
      <c r="M1036" s="2"/>
      <c r="N1036" s="2"/>
      <c r="O1036" s="2"/>
      <c r="P1036" s="2"/>
      <c r="Q1036" s="2"/>
      <c r="R1036" s="2"/>
      <c r="S1036" s="2"/>
      <c r="T1036" s="2"/>
      <c r="U1036" s="2"/>
      <c r="V1036" s="2"/>
      <c r="W1036" s="2"/>
      <c r="X1036" s="2"/>
      <c r="Y1036" s="2"/>
      <c r="Z1036" s="2"/>
    </row>
    <row r="1037" spans="1:26" x14ac:dyDescent="0.2">
      <c r="A1037" s="292"/>
      <c r="B1037" s="277"/>
      <c r="C1037" s="277"/>
      <c r="D1037" s="293"/>
      <c r="E1037" s="292"/>
      <c r="F1037" s="277"/>
      <c r="G1037" s="277"/>
      <c r="H1037" s="277"/>
      <c r="I1037" s="277"/>
      <c r="J1037" s="2"/>
      <c r="K1037" s="2"/>
      <c r="L1037" s="2"/>
      <c r="M1037" s="2"/>
      <c r="N1037" s="2"/>
      <c r="O1037" s="2"/>
      <c r="P1037" s="2"/>
      <c r="Q1037" s="2"/>
      <c r="R1037" s="2"/>
      <c r="S1037" s="2"/>
      <c r="T1037" s="2"/>
      <c r="U1037" s="2"/>
      <c r="V1037" s="2"/>
      <c r="W1037" s="2"/>
      <c r="X1037" s="2"/>
      <c r="Y1037" s="2"/>
      <c r="Z1037" s="2"/>
    </row>
    <row r="1038" spans="1:26" x14ac:dyDescent="0.2">
      <c r="A1038" s="292"/>
      <c r="B1038" s="277"/>
      <c r="C1038" s="277"/>
      <c r="D1038" s="293"/>
      <c r="E1038" s="292"/>
      <c r="F1038" s="277"/>
      <c r="G1038" s="277"/>
      <c r="H1038" s="277"/>
      <c r="I1038" s="277"/>
      <c r="J1038" s="2"/>
      <c r="K1038" s="2"/>
      <c r="L1038" s="2"/>
      <c r="M1038" s="2"/>
      <c r="N1038" s="2"/>
      <c r="O1038" s="2"/>
      <c r="P1038" s="2"/>
      <c r="Q1038" s="2"/>
      <c r="R1038" s="2"/>
      <c r="S1038" s="2"/>
      <c r="T1038" s="2"/>
      <c r="U1038" s="2"/>
      <c r="V1038" s="2"/>
      <c r="W1038" s="2"/>
      <c r="X1038" s="2"/>
      <c r="Y1038" s="2"/>
      <c r="Z1038" s="2"/>
    </row>
    <row r="1039" spans="1:26" x14ac:dyDescent="0.2">
      <c r="A1039" s="292"/>
      <c r="B1039" s="277"/>
      <c r="C1039" s="277"/>
      <c r="D1039" s="293"/>
      <c r="E1039" s="292"/>
      <c r="F1039" s="277"/>
      <c r="G1039" s="277"/>
      <c r="H1039" s="277"/>
      <c r="I1039" s="277"/>
      <c r="J1039" s="2"/>
      <c r="K1039" s="2"/>
      <c r="L1039" s="2"/>
      <c r="M1039" s="2"/>
      <c r="N1039" s="2"/>
      <c r="O1039" s="2"/>
      <c r="P1039" s="2"/>
      <c r="Q1039" s="2"/>
      <c r="R1039" s="2"/>
      <c r="S1039" s="2"/>
      <c r="T1039" s="2"/>
      <c r="U1039" s="2"/>
      <c r="V1039" s="2"/>
      <c r="W1039" s="2"/>
      <c r="X1039" s="2"/>
      <c r="Y1039" s="2"/>
      <c r="Z1039" s="2"/>
    </row>
    <row r="1040" spans="1:26" x14ac:dyDescent="0.2">
      <c r="A1040" s="292"/>
      <c r="B1040" s="277"/>
      <c r="C1040" s="277"/>
      <c r="D1040" s="293"/>
      <c r="E1040" s="292"/>
      <c r="F1040" s="277"/>
      <c r="G1040" s="277"/>
      <c r="H1040" s="277"/>
      <c r="I1040" s="277"/>
      <c r="J1040" s="2"/>
      <c r="K1040" s="2"/>
      <c r="L1040" s="2"/>
      <c r="M1040" s="2"/>
      <c r="N1040" s="2"/>
      <c r="O1040" s="2"/>
      <c r="P1040" s="2"/>
      <c r="Q1040" s="2"/>
      <c r="R1040" s="2"/>
      <c r="S1040" s="2"/>
      <c r="T1040" s="2"/>
      <c r="U1040" s="2"/>
      <c r="V1040" s="2"/>
      <c r="W1040" s="2"/>
      <c r="X1040" s="2"/>
      <c r="Y1040" s="2"/>
      <c r="Z1040" s="2"/>
    </row>
    <row r="1041" spans="1:26" x14ac:dyDescent="0.2">
      <c r="A1041" s="292"/>
      <c r="B1041" s="277"/>
      <c r="C1041" s="277"/>
      <c r="D1041" s="293"/>
      <c r="E1041" s="292"/>
      <c r="F1041" s="277"/>
      <c r="G1041" s="277"/>
      <c r="H1041" s="277"/>
      <c r="I1041" s="277"/>
      <c r="J1041" s="2"/>
      <c r="K1041" s="2"/>
      <c r="L1041" s="2"/>
      <c r="M1041" s="2"/>
      <c r="N1041" s="2"/>
      <c r="O1041" s="2"/>
      <c r="P1041" s="2"/>
      <c r="Q1041" s="2"/>
      <c r="R1041" s="2"/>
      <c r="S1041" s="2"/>
      <c r="T1041" s="2"/>
      <c r="U1041" s="2"/>
      <c r="V1041" s="2"/>
      <c r="W1041" s="2"/>
      <c r="X1041" s="2"/>
      <c r="Y1041" s="2"/>
      <c r="Z1041" s="2"/>
    </row>
    <row r="1042" spans="1:26" x14ac:dyDescent="0.2">
      <c r="A1042" s="292"/>
      <c r="B1042" s="277"/>
      <c r="C1042" s="277"/>
      <c r="D1042" s="293"/>
      <c r="E1042" s="292"/>
      <c r="F1042" s="277"/>
      <c r="G1042" s="277"/>
      <c r="H1042" s="277"/>
      <c r="I1042" s="277"/>
      <c r="J1042" s="2"/>
      <c r="K1042" s="2"/>
      <c r="L1042" s="2"/>
      <c r="M1042" s="2"/>
      <c r="N1042" s="2"/>
      <c r="O1042" s="2"/>
      <c r="P1042" s="2"/>
      <c r="Q1042" s="2"/>
      <c r="R1042" s="2"/>
      <c r="S1042" s="2"/>
      <c r="T1042" s="2"/>
      <c r="U1042" s="2"/>
      <c r="V1042" s="2"/>
      <c r="W1042" s="2"/>
      <c r="X1042" s="2"/>
      <c r="Y1042" s="2"/>
      <c r="Z1042" s="2"/>
    </row>
    <row r="1043" spans="1:26" x14ac:dyDescent="0.2">
      <c r="A1043" s="292"/>
      <c r="B1043" s="277"/>
      <c r="C1043" s="277"/>
      <c r="D1043" s="293"/>
      <c r="E1043" s="292"/>
      <c r="F1043" s="277"/>
      <c r="G1043" s="277"/>
      <c r="H1043" s="277"/>
      <c r="I1043" s="277"/>
      <c r="J1043" s="2"/>
      <c r="K1043" s="2"/>
      <c r="L1043" s="2"/>
      <c r="M1043" s="2"/>
      <c r="N1043" s="2"/>
      <c r="O1043" s="2"/>
      <c r="P1043" s="2"/>
      <c r="Q1043" s="2"/>
      <c r="R1043" s="2"/>
      <c r="S1043" s="2"/>
      <c r="T1043" s="2"/>
      <c r="U1043" s="2"/>
      <c r="V1043" s="2"/>
      <c r="W1043" s="2"/>
      <c r="X1043" s="2"/>
      <c r="Y1043" s="2"/>
      <c r="Z1043" s="2"/>
    </row>
    <row r="1044" spans="1:26" x14ac:dyDescent="0.2">
      <c r="A1044" s="292"/>
      <c r="B1044" s="277"/>
      <c r="C1044" s="277"/>
      <c r="D1044" s="293"/>
      <c r="E1044" s="292"/>
      <c r="F1044" s="277"/>
      <c r="G1044" s="277"/>
      <c r="H1044" s="277"/>
      <c r="I1044" s="277"/>
      <c r="J1044" s="2"/>
      <c r="K1044" s="2"/>
      <c r="L1044" s="2"/>
      <c r="M1044" s="2"/>
      <c r="N1044" s="2"/>
      <c r="O1044" s="2"/>
      <c r="P1044" s="2"/>
      <c r="Q1044" s="2"/>
      <c r="R1044" s="2"/>
      <c r="S1044" s="2"/>
      <c r="T1044" s="2"/>
      <c r="U1044" s="2"/>
      <c r="V1044" s="2"/>
      <c r="W1044" s="2"/>
      <c r="X1044" s="2"/>
      <c r="Y1044" s="2"/>
      <c r="Z1044" s="2"/>
    </row>
    <row r="1045" spans="1:26" x14ac:dyDescent="0.2">
      <c r="A1045" s="292"/>
      <c r="B1045" s="277"/>
      <c r="C1045" s="277"/>
      <c r="D1045" s="293"/>
      <c r="E1045" s="292"/>
      <c r="F1045" s="277"/>
      <c r="G1045" s="277"/>
      <c r="H1045" s="277"/>
      <c r="I1045" s="277"/>
      <c r="J1045" s="2"/>
      <c r="K1045" s="2"/>
      <c r="L1045" s="2"/>
      <c r="M1045" s="2"/>
      <c r="N1045" s="2"/>
      <c r="O1045" s="2"/>
      <c r="P1045" s="2"/>
      <c r="Q1045" s="2"/>
      <c r="R1045" s="2"/>
      <c r="S1045" s="2"/>
      <c r="T1045" s="2"/>
      <c r="U1045" s="2"/>
      <c r="V1045" s="2"/>
      <c r="W1045" s="2"/>
      <c r="X1045" s="2"/>
      <c r="Y1045" s="2"/>
      <c r="Z1045" s="2"/>
    </row>
    <row r="1046" spans="1:26" x14ac:dyDescent="0.2">
      <c r="A1046" s="292"/>
      <c r="B1046" s="277"/>
      <c r="C1046" s="277"/>
      <c r="D1046" s="293"/>
      <c r="E1046" s="292"/>
      <c r="F1046" s="277"/>
      <c r="G1046" s="277"/>
      <c r="H1046" s="277"/>
      <c r="I1046" s="277"/>
      <c r="J1046" s="2"/>
      <c r="K1046" s="2"/>
      <c r="L1046" s="2"/>
      <c r="M1046" s="2"/>
      <c r="N1046" s="2"/>
      <c r="O1046" s="2"/>
      <c r="P1046" s="2"/>
      <c r="Q1046" s="2"/>
      <c r="R1046" s="2"/>
      <c r="S1046" s="2"/>
      <c r="T1046" s="2"/>
      <c r="U1046" s="2"/>
      <c r="V1046" s="2"/>
      <c r="W1046" s="2"/>
      <c r="X1046" s="2"/>
      <c r="Y1046" s="2"/>
      <c r="Z1046" s="2"/>
    </row>
    <row r="1047" spans="1:26" x14ac:dyDescent="0.2">
      <c r="A1047" s="292"/>
      <c r="B1047" s="277"/>
      <c r="C1047" s="277"/>
      <c r="D1047" s="293"/>
      <c r="E1047" s="292"/>
      <c r="F1047" s="277"/>
      <c r="G1047" s="277"/>
      <c r="H1047" s="277"/>
      <c r="I1047" s="277"/>
      <c r="J1047" s="2"/>
      <c r="K1047" s="2"/>
      <c r="L1047" s="2"/>
      <c r="M1047" s="2"/>
      <c r="N1047" s="2"/>
      <c r="O1047" s="2"/>
      <c r="P1047" s="2"/>
      <c r="Q1047" s="2"/>
      <c r="R1047" s="2"/>
      <c r="S1047" s="2"/>
      <c r="T1047" s="2"/>
      <c r="U1047" s="2"/>
      <c r="V1047" s="2"/>
      <c r="W1047" s="2"/>
      <c r="X1047" s="2"/>
      <c r="Y1047" s="2"/>
      <c r="Z1047" s="2"/>
    </row>
    <row r="1048" spans="1:26" x14ac:dyDescent="0.2">
      <c r="A1048" s="292"/>
      <c r="B1048" s="277"/>
      <c r="C1048" s="277"/>
      <c r="D1048" s="293"/>
      <c r="E1048" s="292"/>
      <c r="F1048" s="277"/>
      <c r="G1048" s="277"/>
      <c r="H1048" s="277"/>
      <c r="I1048" s="277"/>
      <c r="J1048" s="2"/>
      <c r="K1048" s="2"/>
      <c r="L1048" s="2"/>
      <c r="M1048" s="2"/>
      <c r="N1048" s="2"/>
      <c r="O1048" s="2"/>
      <c r="P1048" s="2"/>
      <c r="Q1048" s="2"/>
      <c r="R1048" s="2"/>
      <c r="S1048" s="2"/>
      <c r="T1048" s="2"/>
      <c r="U1048" s="2"/>
      <c r="V1048" s="2"/>
      <c r="W1048" s="2"/>
      <c r="X1048" s="2"/>
      <c r="Y1048" s="2"/>
      <c r="Z1048" s="2"/>
    </row>
    <row r="1049" spans="1:26" x14ac:dyDescent="0.2">
      <c r="A1049" s="292"/>
      <c r="B1049" s="277"/>
      <c r="C1049" s="277"/>
      <c r="D1049" s="293"/>
      <c r="E1049" s="292"/>
      <c r="F1049" s="277"/>
      <c r="G1049" s="277"/>
      <c r="H1049" s="277"/>
      <c r="I1049" s="277"/>
      <c r="J1049" s="2"/>
      <c r="K1049" s="2"/>
      <c r="L1049" s="2"/>
      <c r="M1049" s="2"/>
      <c r="N1049" s="2"/>
      <c r="O1049" s="2"/>
      <c r="P1049" s="2"/>
      <c r="Q1049" s="2"/>
      <c r="R1049" s="2"/>
      <c r="S1049" s="2"/>
      <c r="T1049" s="2"/>
      <c r="U1049" s="2"/>
      <c r="V1049" s="2"/>
      <c r="W1049" s="2"/>
      <c r="X1049" s="2"/>
      <c r="Y1049" s="2"/>
      <c r="Z1049" s="2"/>
    </row>
    <row r="1050" spans="1:26" x14ac:dyDescent="0.2">
      <c r="A1050" s="292"/>
      <c r="B1050" s="277"/>
      <c r="C1050" s="277"/>
      <c r="D1050" s="293"/>
      <c r="E1050" s="292"/>
      <c r="F1050" s="277"/>
      <c r="G1050" s="277"/>
      <c r="H1050" s="277"/>
      <c r="I1050" s="277"/>
      <c r="J1050" s="2"/>
      <c r="K1050" s="2"/>
      <c r="L1050" s="2"/>
      <c r="M1050" s="2"/>
      <c r="N1050" s="2"/>
      <c r="O1050" s="2"/>
      <c r="P1050" s="2"/>
      <c r="Q1050" s="2"/>
      <c r="R1050" s="2"/>
      <c r="S1050" s="2"/>
      <c r="T1050" s="2"/>
      <c r="U1050" s="2"/>
      <c r="V1050" s="2"/>
      <c r="W1050" s="2"/>
      <c r="X1050" s="2"/>
      <c r="Y1050" s="2"/>
      <c r="Z1050" s="2"/>
    </row>
    <row r="1051" spans="1:26" x14ac:dyDescent="0.2">
      <c r="A1051" s="292"/>
      <c r="B1051" s="277"/>
      <c r="C1051" s="277"/>
      <c r="D1051" s="293"/>
      <c r="E1051" s="292"/>
      <c r="F1051" s="277"/>
      <c r="G1051" s="277"/>
      <c r="H1051" s="277"/>
      <c r="I1051" s="277"/>
      <c r="J1051" s="2"/>
      <c r="K1051" s="2"/>
      <c r="L1051" s="2"/>
      <c r="M1051" s="2"/>
      <c r="N1051" s="2"/>
      <c r="O1051" s="2"/>
      <c r="P1051" s="2"/>
      <c r="Q1051" s="2"/>
      <c r="R1051" s="2"/>
      <c r="S1051" s="2"/>
      <c r="T1051" s="2"/>
      <c r="U1051" s="2"/>
      <c r="V1051" s="2"/>
      <c r="W1051" s="2"/>
      <c r="X1051" s="2"/>
      <c r="Y1051" s="2"/>
      <c r="Z1051" s="2"/>
    </row>
    <row r="1052" spans="1:26" x14ac:dyDescent="0.2">
      <c r="A1052" s="292"/>
      <c r="B1052" s="277"/>
      <c r="C1052" s="277"/>
      <c r="D1052" s="293"/>
      <c r="E1052" s="292"/>
      <c r="F1052" s="277"/>
      <c r="G1052" s="277"/>
      <c r="H1052" s="277"/>
      <c r="I1052" s="277"/>
      <c r="J1052" s="2"/>
      <c r="K1052" s="2"/>
      <c r="L1052" s="2"/>
      <c r="M1052" s="2"/>
      <c r="N1052" s="2"/>
      <c r="O1052" s="2"/>
      <c r="P1052" s="2"/>
      <c r="Q1052" s="2"/>
      <c r="R1052" s="2"/>
      <c r="S1052" s="2"/>
      <c r="T1052" s="2"/>
      <c r="U1052" s="2"/>
      <c r="V1052" s="2"/>
      <c r="W1052" s="2"/>
      <c r="X1052" s="2"/>
      <c r="Y1052" s="2"/>
      <c r="Z1052" s="2"/>
    </row>
    <row r="1053" spans="1:26" x14ac:dyDescent="0.2">
      <c r="A1053" s="292"/>
      <c r="B1053" s="277"/>
      <c r="C1053" s="277"/>
      <c r="D1053" s="293"/>
      <c r="E1053" s="292"/>
      <c r="F1053" s="277"/>
      <c r="G1053" s="277"/>
      <c r="H1053" s="277"/>
      <c r="I1053" s="277"/>
      <c r="J1053" s="2"/>
      <c r="K1053" s="2"/>
      <c r="L1053" s="2"/>
      <c r="M1053" s="2"/>
      <c r="N1053" s="2"/>
      <c r="O1053" s="2"/>
      <c r="P1053" s="2"/>
      <c r="Q1053" s="2"/>
      <c r="R1053" s="2"/>
      <c r="S1053" s="2"/>
      <c r="T1053" s="2"/>
      <c r="U1053" s="2"/>
      <c r="V1053" s="2"/>
      <c r="W1053" s="2"/>
      <c r="X1053" s="2"/>
      <c r="Y1053" s="2"/>
      <c r="Z1053" s="2"/>
    </row>
    <row r="1054" spans="1:26" x14ac:dyDescent="0.2">
      <c r="A1054" s="292"/>
      <c r="B1054" s="277"/>
      <c r="C1054" s="277"/>
      <c r="D1054" s="293"/>
      <c r="E1054" s="292"/>
      <c r="F1054" s="277"/>
      <c r="G1054" s="277"/>
      <c r="H1054" s="277"/>
      <c r="I1054" s="277"/>
      <c r="J1054" s="2"/>
      <c r="K1054" s="2"/>
      <c r="L1054" s="2"/>
      <c r="M1054" s="2"/>
      <c r="N1054" s="2"/>
      <c r="O1054" s="2"/>
      <c r="P1054" s="2"/>
      <c r="Q1054" s="2"/>
      <c r="R1054" s="2"/>
      <c r="S1054" s="2"/>
      <c r="T1054" s="2"/>
      <c r="U1054" s="2"/>
      <c r="V1054" s="2"/>
      <c r="W1054" s="2"/>
      <c r="X1054" s="2"/>
      <c r="Y1054" s="2"/>
      <c r="Z1054" s="2"/>
    </row>
    <row r="1055" spans="1:26" x14ac:dyDescent="0.2">
      <c r="A1055" s="292"/>
      <c r="B1055" s="277"/>
      <c r="C1055" s="277"/>
      <c r="D1055" s="293"/>
      <c r="E1055" s="292"/>
      <c r="F1055" s="277"/>
      <c r="G1055" s="277"/>
      <c r="H1055" s="277"/>
      <c r="I1055" s="277"/>
      <c r="J1055" s="2"/>
      <c r="K1055" s="2"/>
      <c r="L1055" s="2"/>
      <c r="M1055" s="2"/>
      <c r="N1055" s="2"/>
      <c r="O1055" s="2"/>
      <c r="P1055" s="2"/>
      <c r="Q1055" s="2"/>
      <c r="R1055" s="2"/>
      <c r="S1055" s="2"/>
      <c r="T1055" s="2"/>
      <c r="U1055" s="2"/>
      <c r="V1055" s="2"/>
      <c r="W1055" s="2"/>
      <c r="X1055" s="2"/>
      <c r="Y1055" s="2"/>
      <c r="Z1055" s="2"/>
    </row>
    <row r="1056" spans="1:26" x14ac:dyDescent="0.2">
      <c r="A1056" s="292"/>
      <c r="B1056" s="277"/>
      <c r="C1056" s="277"/>
      <c r="D1056" s="293"/>
      <c r="E1056" s="292"/>
      <c r="F1056" s="277"/>
      <c r="G1056" s="277"/>
      <c r="H1056" s="277"/>
      <c r="I1056" s="277"/>
      <c r="J1056" s="2"/>
      <c r="K1056" s="2"/>
      <c r="L1056" s="2"/>
      <c r="M1056" s="2"/>
      <c r="N1056" s="2"/>
      <c r="O1056" s="2"/>
      <c r="P1056" s="2"/>
      <c r="Q1056" s="2"/>
      <c r="R1056" s="2"/>
      <c r="S1056" s="2"/>
      <c r="T1056" s="2"/>
      <c r="U1056" s="2"/>
      <c r="V1056" s="2"/>
      <c r="W1056" s="2"/>
      <c r="X1056" s="2"/>
      <c r="Y1056" s="2"/>
      <c r="Z1056" s="2"/>
    </row>
    <row r="1057" spans="1:26" x14ac:dyDescent="0.2">
      <c r="A1057" s="292"/>
      <c r="B1057" s="277"/>
      <c r="C1057" s="277"/>
      <c r="D1057" s="293"/>
      <c r="E1057" s="292"/>
      <c r="F1057" s="277"/>
      <c r="G1057" s="277"/>
      <c r="H1057" s="277"/>
      <c r="I1057" s="277"/>
      <c r="J1057" s="2"/>
      <c r="K1057" s="2"/>
      <c r="L1057" s="2"/>
      <c r="M1057" s="2"/>
      <c r="N1057" s="2"/>
      <c r="O1057" s="2"/>
      <c r="P1057" s="2"/>
      <c r="Q1057" s="2"/>
      <c r="R1057" s="2"/>
      <c r="S1057" s="2"/>
      <c r="T1057" s="2"/>
      <c r="U1057" s="2"/>
      <c r="V1057" s="2"/>
      <c r="W1057" s="2"/>
      <c r="X1057" s="2"/>
      <c r="Y1057" s="2"/>
      <c r="Z1057" s="2"/>
    </row>
    <row r="1058" spans="1:26" x14ac:dyDescent="0.2">
      <c r="A1058" s="292"/>
      <c r="B1058" s="277"/>
      <c r="C1058" s="277"/>
      <c r="D1058" s="293"/>
      <c r="E1058" s="292"/>
      <c r="F1058" s="277"/>
      <c r="G1058" s="277"/>
      <c r="H1058" s="277"/>
      <c r="I1058" s="277"/>
      <c r="J1058" s="2"/>
      <c r="K1058" s="2"/>
      <c r="L1058" s="2"/>
      <c r="M1058" s="2"/>
      <c r="N1058" s="2"/>
      <c r="O1058" s="2"/>
      <c r="P1058" s="2"/>
      <c r="Q1058" s="2"/>
      <c r="R1058" s="2"/>
      <c r="S1058" s="2"/>
      <c r="T1058" s="2"/>
      <c r="U1058" s="2"/>
      <c r="V1058" s="2"/>
      <c r="W1058" s="2"/>
      <c r="X1058" s="2"/>
      <c r="Y1058" s="2"/>
      <c r="Z1058" s="2"/>
    </row>
    <row r="1059" spans="1:26" x14ac:dyDescent="0.2">
      <c r="A1059" s="292"/>
      <c r="B1059" s="277"/>
      <c r="C1059" s="277"/>
      <c r="D1059" s="293"/>
      <c r="E1059" s="292"/>
      <c r="F1059" s="277"/>
      <c r="G1059" s="277"/>
      <c r="H1059" s="277"/>
      <c r="I1059" s="277"/>
      <c r="J1059" s="2"/>
      <c r="K1059" s="2"/>
      <c r="L1059" s="2"/>
      <c r="M1059" s="2"/>
      <c r="N1059" s="2"/>
      <c r="O1059" s="2"/>
      <c r="P1059" s="2"/>
      <c r="Q1059" s="2"/>
      <c r="R1059" s="2"/>
      <c r="S1059" s="2"/>
      <c r="T1059" s="2"/>
      <c r="U1059" s="2"/>
      <c r="V1059" s="2"/>
      <c r="W1059" s="2"/>
      <c r="X1059" s="2"/>
      <c r="Y1059" s="2"/>
      <c r="Z1059" s="2"/>
    </row>
    <row r="1060" spans="1:26" x14ac:dyDescent="0.2">
      <c r="A1060" s="292"/>
      <c r="B1060" s="277"/>
      <c r="C1060" s="277"/>
      <c r="D1060" s="293"/>
      <c r="E1060" s="292"/>
      <c r="F1060" s="277"/>
      <c r="G1060" s="277"/>
      <c r="H1060" s="277"/>
      <c r="I1060" s="277"/>
      <c r="J1060" s="2"/>
      <c r="K1060" s="2"/>
      <c r="L1060" s="2"/>
      <c r="M1060" s="2"/>
      <c r="N1060" s="2"/>
      <c r="O1060" s="2"/>
      <c r="P1060" s="2"/>
      <c r="Q1060" s="2"/>
      <c r="R1060" s="2"/>
      <c r="S1060" s="2"/>
      <c r="T1060" s="2"/>
      <c r="U1060" s="2"/>
      <c r="V1060" s="2"/>
      <c r="W1060" s="2"/>
      <c r="X1060" s="2"/>
      <c r="Y1060" s="2"/>
      <c r="Z1060" s="2"/>
    </row>
    <row r="1061" spans="1:26" x14ac:dyDescent="0.2">
      <c r="A1061" s="292"/>
      <c r="B1061" s="277"/>
      <c r="C1061" s="277"/>
      <c r="D1061" s="293"/>
      <c r="E1061" s="292"/>
      <c r="F1061" s="277"/>
      <c r="G1061" s="277"/>
      <c r="H1061" s="277"/>
      <c r="I1061" s="277"/>
      <c r="J1061" s="2"/>
      <c r="K1061" s="2"/>
      <c r="L1061" s="2"/>
      <c r="M1061" s="2"/>
      <c r="N1061" s="2"/>
      <c r="O1061" s="2"/>
      <c r="P1061" s="2"/>
      <c r="Q1061" s="2"/>
      <c r="R1061" s="2"/>
      <c r="S1061" s="2"/>
      <c r="T1061" s="2"/>
      <c r="U1061" s="2"/>
      <c r="V1061" s="2"/>
      <c r="W1061" s="2"/>
      <c r="X1061" s="2"/>
      <c r="Y1061" s="2"/>
      <c r="Z1061" s="2"/>
    </row>
    <row r="1062" spans="1:26" x14ac:dyDescent="0.2">
      <c r="A1062" s="292"/>
      <c r="B1062" s="277"/>
      <c r="C1062" s="277"/>
      <c r="D1062" s="293"/>
      <c r="E1062" s="292"/>
      <c r="F1062" s="277"/>
      <c r="G1062" s="277"/>
      <c r="H1062" s="277"/>
      <c r="I1062" s="277"/>
      <c r="J1062" s="2"/>
      <c r="K1062" s="2"/>
      <c r="L1062" s="2"/>
      <c r="M1062" s="2"/>
      <c r="N1062" s="2"/>
      <c r="O1062" s="2"/>
      <c r="P1062" s="2"/>
      <c r="Q1062" s="2"/>
      <c r="R1062" s="2"/>
      <c r="S1062" s="2"/>
      <c r="T1062" s="2"/>
      <c r="U1062" s="2"/>
      <c r="V1062" s="2"/>
      <c r="W1062" s="2"/>
      <c r="X1062" s="2"/>
      <c r="Y1062" s="2"/>
      <c r="Z1062" s="2"/>
    </row>
    <row r="1063" spans="1:26" x14ac:dyDescent="0.2">
      <c r="A1063" s="292"/>
      <c r="B1063" s="277"/>
      <c r="C1063" s="277"/>
      <c r="D1063" s="293"/>
      <c r="E1063" s="292"/>
      <c r="F1063" s="277"/>
      <c r="G1063" s="277"/>
      <c r="H1063" s="277"/>
      <c r="I1063" s="277"/>
      <c r="J1063" s="2"/>
      <c r="K1063" s="2"/>
      <c r="L1063" s="2"/>
      <c r="M1063" s="2"/>
      <c r="N1063" s="2"/>
      <c r="O1063" s="2"/>
      <c r="P1063" s="2"/>
      <c r="Q1063" s="2"/>
      <c r="R1063" s="2"/>
      <c r="S1063" s="2"/>
      <c r="T1063" s="2"/>
      <c r="U1063" s="2"/>
      <c r="V1063" s="2"/>
      <c r="W1063" s="2"/>
      <c r="X1063" s="2"/>
      <c r="Y1063" s="2"/>
      <c r="Z1063" s="2"/>
    </row>
    <row r="1064" spans="1:26" x14ac:dyDescent="0.2">
      <c r="A1064" s="292"/>
      <c r="B1064" s="277"/>
      <c r="C1064" s="277"/>
      <c r="D1064" s="293"/>
      <c r="E1064" s="292"/>
      <c r="F1064" s="277"/>
      <c r="G1064" s="277"/>
      <c r="H1064" s="277"/>
      <c r="I1064" s="277"/>
      <c r="J1064" s="2"/>
      <c r="K1064" s="2"/>
      <c r="L1064" s="2"/>
      <c r="M1064" s="2"/>
      <c r="N1064" s="2"/>
      <c r="O1064" s="2"/>
      <c r="P1064" s="2"/>
      <c r="Q1064" s="2"/>
      <c r="R1064" s="2"/>
      <c r="S1064" s="2"/>
      <c r="T1064" s="2"/>
      <c r="U1064" s="2"/>
      <c r="V1064" s="2"/>
      <c r="W1064" s="2"/>
      <c r="X1064" s="2"/>
      <c r="Y1064" s="2"/>
      <c r="Z1064" s="2"/>
    </row>
    <row r="1065" spans="1:26" x14ac:dyDescent="0.2">
      <c r="A1065" s="292"/>
      <c r="B1065" s="277"/>
      <c r="C1065" s="277"/>
      <c r="D1065" s="293"/>
      <c r="E1065" s="292"/>
      <c r="F1065" s="277"/>
      <c r="G1065" s="277"/>
      <c r="H1065" s="277"/>
      <c r="I1065" s="277"/>
      <c r="J1065" s="2"/>
      <c r="K1065" s="2"/>
      <c r="L1065" s="2"/>
      <c r="M1065" s="2"/>
      <c r="N1065" s="2"/>
      <c r="O1065" s="2"/>
      <c r="P1065" s="2"/>
      <c r="Q1065" s="2"/>
      <c r="R1065" s="2"/>
      <c r="S1065" s="2"/>
      <c r="T1065" s="2"/>
      <c r="U1065" s="2"/>
      <c r="V1065" s="2"/>
      <c r="W1065" s="2"/>
      <c r="X1065" s="2"/>
      <c r="Y1065" s="2"/>
      <c r="Z1065" s="2"/>
    </row>
    <row r="1066" spans="1:26" x14ac:dyDescent="0.2">
      <c r="A1066" s="292"/>
      <c r="B1066" s="277"/>
      <c r="C1066" s="277"/>
      <c r="D1066" s="293"/>
      <c r="E1066" s="292"/>
      <c r="F1066" s="277"/>
      <c r="G1066" s="277"/>
      <c r="H1066" s="277"/>
      <c r="I1066" s="277"/>
      <c r="J1066" s="2"/>
      <c r="K1066" s="2"/>
      <c r="L1066" s="2"/>
      <c r="M1066" s="2"/>
      <c r="N1066" s="2"/>
      <c r="O1066" s="2"/>
      <c r="P1066" s="2"/>
      <c r="Q1066" s="2"/>
      <c r="R1066" s="2"/>
      <c r="S1066" s="2"/>
      <c r="T1066" s="2"/>
      <c r="U1066" s="2"/>
      <c r="V1066" s="2"/>
      <c r="W1066" s="2"/>
      <c r="X1066" s="2"/>
      <c r="Y1066" s="2"/>
      <c r="Z1066" s="2"/>
    </row>
    <row r="1067" spans="1:26" x14ac:dyDescent="0.2">
      <c r="A1067" s="292"/>
      <c r="B1067" s="277"/>
      <c r="C1067" s="277"/>
      <c r="D1067" s="293"/>
      <c r="E1067" s="292"/>
      <c r="F1067" s="277"/>
      <c r="G1067" s="277"/>
      <c r="H1067" s="277"/>
      <c r="I1067" s="277"/>
      <c r="J1067" s="2"/>
      <c r="K1067" s="2"/>
      <c r="L1067" s="2"/>
      <c r="M1067" s="2"/>
      <c r="N1067" s="2"/>
      <c r="O1067" s="2"/>
      <c r="P1067" s="2"/>
      <c r="Q1067" s="2"/>
      <c r="R1067" s="2"/>
      <c r="S1067" s="2"/>
      <c r="T1067" s="2"/>
      <c r="U1067" s="2"/>
      <c r="V1067" s="2"/>
      <c r="W1067" s="2"/>
      <c r="X1067" s="2"/>
      <c r="Y1067" s="2"/>
      <c r="Z1067" s="2"/>
    </row>
    <row r="1068" spans="1:26" x14ac:dyDescent="0.2">
      <c r="A1068" s="292"/>
      <c r="B1068" s="277"/>
      <c r="C1068" s="277"/>
      <c r="D1068" s="293"/>
      <c r="E1068" s="292"/>
      <c r="F1068" s="277"/>
      <c r="G1068" s="277"/>
      <c r="H1068" s="277"/>
      <c r="I1068" s="277"/>
      <c r="J1068" s="2"/>
      <c r="K1068" s="2"/>
      <c r="L1068" s="2"/>
      <c r="M1068" s="2"/>
      <c r="N1068" s="2"/>
      <c r="O1068" s="2"/>
      <c r="P1068" s="2"/>
      <c r="Q1068" s="2"/>
      <c r="R1068" s="2"/>
      <c r="S1068" s="2"/>
      <c r="T1068" s="2"/>
      <c r="U1068" s="2"/>
      <c r="V1068" s="2"/>
      <c r="W1068" s="2"/>
      <c r="X1068" s="2"/>
      <c r="Y1068" s="2"/>
      <c r="Z1068" s="2"/>
    </row>
    <row r="1069" spans="1:26" x14ac:dyDescent="0.2">
      <c r="A1069" s="292"/>
      <c r="B1069" s="277"/>
      <c r="C1069" s="277"/>
      <c r="D1069" s="293"/>
      <c r="E1069" s="292"/>
      <c r="F1069" s="277"/>
      <c r="G1069" s="277"/>
      <c r="H1069" s="277"/>
      <c r="I1069" s="277"/>
      <c r="J1069" s="2"/>
      <c r="K1069" s="2"/>
      <c r="L1069" s="2"/>
      <c r="M1069" s="2"/>
      <c r="N1069" s="2"/>
      <c r="O1069" s="2"/>
      <c r="P1069" s="2"/>
      <c r="Q1069" s="2"/>
      <c r="R1069" s="2"/>
      <c r="S1069" s="2"/>
      <c r="T1069" s="2"/>
      <c r="U1069" s="2"/>
      <c r="V1069" s="2"/>
      <c r="W1069" s="2"/>
      <c r="X1069" s="2"/>
      <c r="Y1069" s="2"/>
      <c r="Z1069" s="2"/>
    </row>
    <row r="1070" spans="1:26" x14ac:dyDescent="0.2">
      <c r="A1070" s="292"/>
      <c r="B1070" s="277"/>
      <c r="C1070" s="277"/>
      <c r="D1070" s="293"/>
      <c r="E1070" s="292"/>
      <c r="F1070" s="277"/>
      <c r="G1070" s="277"/>
      <c r="H1070" s="277"/>
      <c r="I1070" s="277"/>
      <c r="J1070" s="2"/>
      <c r="K1070" s="2"/>
      <c r="L1070" s="2"/>
      <c r="M1070" s="2"/>
      <c r="N1070" s="2"/>
      <c r="O1070" s="2"/>
      <c r="P1070" s="2"/>
      <c r="Q1070" s="2"/>
      <c r="R1070" s="2"/>
      <c r="S1070" s="2"/>
      <c r="T1070" s="2"/>
      <c r="U1070" s="2"/>
      <c r="V1070" s="2"/>
      <c r="W1070" s="2"/>
      <c r="X1070" s="2"/>
      <c r="Y1070" s="2"/>
      <c r="Z1070" s="2"/>
    </row>
    <row r="1071" spans="1:26" ht="25.5" x14ac:dyDescent="0.2">
      <c r="A1071" s="292"/>
      <c r="B1071" s="277"/>
      <c r="C1071" s="277"/>
      <c r="D1071" s="293"/>
      <c r="E1071" s="292"/>
      <c r="F1071" s="16" t="s">
        <v>382</v>
      </c>
      <c r="G1071" s="277"/>
      <c r="H1071" s="277"/>
      <c r="I1071" s="277"/>
      <c r="J1071" s="2"/>
      <c r="K1071" s="2"/>
      <c r="L1071" s="2"/>
      <c r="M1071" s="2"/>
      <c r="N1071" s="2"/>
      <c r="O1071" s="2"/>
      <c r="P1071" s="2"/>
      <c r="Q1071" s="2"/>
      <c r="R1071" s="2"/>
      <c r="S1071" s="2"/>
      <c r="T1071" s="2"/>
      <c r="U1071" s="2"/>
      <c r="V1071" s="2"/>
      <c r="W1071" s="2"/>
      <c r="X1071" s="2"/>
      <c r="Y1071" s="2"/>
      <c r="Z1071" s="2"/>
    </row>
    <row r="1072" spans="1:26" ht="25.5" x14ac:dyDescent="0.2">
      <c r="A1072" s="292"/>
      <c r="B1072" s="277"/>
      <c r="C1072" s="277"/>
      <c r="D1072" s="293"/>
      <c r="E1072" s="292"/>
      <c r="F1072" s="16" t="s">
        <v>368</v>
      </c>
      <c r="G1072" s="277"/>
      <c r="H1072" s="277"/>
      <c r="I1072" s="277"/>
      <c r="J1072" s="2"/>
      <c r="K1072" s="2"/>
      <c r="L1072" s="2"/>
      <c r="M1072" s="2"/>
      <c r="N1072" s="2"/>
      <c r="O1072" s="2"/>
      <c r="P1072" s="2"/>
      <c r="Q1072" s="2"/>
      <c r="R1072" s="2"/>
      <c r="S1072" s="2"/>
      <c r="T1072" s="2"/>
      <c r="U1072" s="2"/>
      <c r="V1072" s="2"/>
      <c r="W1072" s="2"/>
      <c r="X1072" s="2"/>
      <c r="Y1072" s="2"/>
      <c r="Z1072" s="2"/>
    </row>
    <row r="1073" spans="1:26" ht="25.5" x14ac:dyDescent="0.2">
      <c r="A1073" s="292"/>
      <c r="B1073" s="277"/>
      <c r="C1073" s="277"/>
      <c r="D1073" s="293"/>
      <c r="E1073" s="292"/>
      <c r="F1073" s="16" t="s">
        <v>370</v>
      </c>
      <c r="G1073" s="277"/>
      <c r="H1073" s="277"/>
      <c r="I1073" s="277"/>
      <c r="J1073" s="2"/>
      <c r="K1073" s="2"/>
      <c r="L1073" s="2"/>
      <c r="M1073" s="2"/>
      <c r="N1073" s="2"/>
      <c r="O1073" s="2"/>
      <c r="P1073" s="2"/>
      <c r="Q1073" s="2"/>
      <c r="R1073" s="2"/>
      <c r="S1073" s="2"/>
      <c r="T1073" s="2"/>
      <c r="U1073" s="2"/>
      <c r="V1073" s="2"/>
      <c r="W1073" s="2"/>
      <c r="X1073" s="2"/>
      <c r="Y1073" s="2"/>
      <c r="Z1073" s="2"/>
    </row>
    <row r="1074" spans="1:26" ht="25.5" x14ac:dyDescent="0.2">
      <c r="A1074" s="292"/>
      <c r="B1074" s="277"/>
      <c r="C1074" s="277"/>
      <c r="D1074" s="293"/>
      <c r="E1074" s="292"/>
      <c r="F1074" s="16" t="s">
        <v>386</v>
      </c>
      <c r="G1074" s="277"/>
      <c r="H1074" s="277"/>
      <c r="I1074" s="277"/>
      <c r="J1074" s="2"/>
      <c r="K1074" s="2"/>
      <c r="L1074" s="2"/>
      <c r="M1074" s="2"/>
      <c r="N1074" s="2"/>
      <c r="O1074" s="2"/>
      <c r="P1074" s="2"/>
      <c r="Q1074" s="2"/>
      <c r="R1074" s="2"/>
      <c r="S1074" s="2"/>
      <c r="T1074" s="2"/>
      <c r="U1074" s="2"/>
      <c r="V1074" s="2"/>
      <c r="W1074" s="2"/>
      <c r="X1074" s="2"/>
      <c r="Y1074" s="2"/>
      <c r="Z1074" s="2"/>
    </row>
    <row r="1075" spans="1:26" ht="38.25" x14ac:dyDescent="0.2">
      <c r="A1075" s="292"/>
      <c r="B1075" s="277"/>
      <c r="C1075" s="277"/>
      <c r="D1075" s="293"/>
      <c r="E1075" s="292"/>
      <c r="F1075" s="16" t="s">
        <v>372</v>
      </c>
      <c r="G1075" s="277"/>
      <c r="H1075" s="277"/>
      <c r="I1075" s="277"/>
      <c r="J1075" s="2"/>
      <c r="K1075" s="2"/>
      <c r="L1075" s="2"/>
      <c r="M1075" s="2"/>
      <c r="N1075" s="2"/>
      <c r="O1075" s="2"/>
      <c r="P1075" s="2"/>
      <c r="Q1075" s="2"/>
      <c r="R1075" s="2"/>
      <c r="S1075" s="2"/>
      <c r="T1075" s="2"/>
      <c r="U1075" s="2"/>
      <c r="V1075" s="2"/>
      <c r="W1075" s="2"/>
      <c r="X1075" s="2"/>
      <c r="Y1075" s="2"/>
      <c r="Z1075" s="2"/>
    </row>
    <row r="1076" spans="1:26" ht="25.5" x14ac:dyDescent="0.2">
      <c r="A1076" s="292"/>
      <c r="B1076" s="277"/>
      <c r="C1076" s="277"/>
      <c r="D1076" s="293"/>
      <c r="E1076" s="292"/>
      <c r="F1076" s="16" t="s">
        <v>384</v>
      </c>
      <c r="G1076" s="277"/>
      <c r="H1076" s="277"/>
      <c r="I1076" s="277"/>
      <c r="J1076" s="2"/>
      <c r="K1076" s="2"/>
      <c r="L1076" s="2"/>
      <c r="M1076" s="2"/>
      <c r="N1076" s="2"/>
      <c r="O1076" s="2"/>
      <c r="P1076" s="2"/>
      <c r="Q1076" s="2"/>
      <c r="R1076" s="2"/>
      <c r="S1076" s="2"/>
      <c r="T1076" s="2"/>
      <c r="U1076" s="2"/>
      <c r="V1076" s="2"/>
      <c r="W1076" s="2"/>
      <c r="X1076" s="2"/>
      <c r="Y1076" s="2"/>
      <c r="Z1076" s="2"/>
    </row>
    <row r="1077" spans="1:26" ht="38.25" x14ac:dyDescent="0.2">
      <c r="A1077" s="292"/>
      <c r="B1077" s="277"/>
      <c r="C1077" s="277"/>
      <c r="D1077" s="293"/>
      <c r="E1077" s="292"/>
      <c r="F1077" s="16" t="s">
        <v>374</v>
      </c>
      <c r="G1077" s="277"/>
      <c r="H1077" s="277"/>
      <c r="I1077" s="277"/>
      <c r="J1077" s="2"/>
      <c r="K1077" s="2"/>
      <c r="L1077" s="2"/>
      <c r="M1077" s="2"/>
      <c r="N1077" s="2"/>
      <c r="O1077" s="2"/>
      <c r="P1077" s="2"/>
      <c r="Q1077" s="2"/>
      <c r="R1077" s="2"/>
      <c r="S1077" s="2"/>
      <c r="T1077" s="2"/>
      <c r="U1077" s="2"/>
      <c r="V1077" s="2"/>
      <c r="W1077" s="2"/>
      <c r="X1077" s="2"/>
      <c r="Y1077" s="2"/>
      <c r="Z1077" s="2"/>
    </row>
    <row r="1078" spans="1:26" ht="38.25" x14ac:dyDescent="0.2">
      <c r="A1078" s="292"/>
      <c r="B1078" s="277"/>
      <c r="C1078" s="277"/>
      <c r="D1078" s="293"/>
      <c r="E1078" s="292"/>
      <c r="F1078" s="16" t="s">
        <v>366</v>
      </c>
      <c r="G1078" s="277"/>
      <c r="H1078" s="277"/>
      <c r="I1078" s="277"/>
      <c r="J1078" s="2"/>
      <c r="K1078" s="2"/>
      <c r="L1078" s="2"/>
      <c r="M1078" s="2"/>
      <c r="N1078" s="2"/>
      <c r="O1078" s="2"/>
      <c r="P1078" s="2"/>
      <c r="Q1078" s="2"/>
      <c r="R1078" s="2"/>
      <c r="S1078" s="2"/>
      <c r="T1078" s="2"/>
      <c r="U1078" s="2"/>
      <c r="V1078" s="2"/>
      <c r="W1078" s="2"/>
      <c r="X1078" s="2"/>
      <c r="Y1078" s="2"/>
      <c r="Z1078" s="2"/>
    </row>
    <row r="1079" spans="1:26" x14ac:dyDescent="0.2">
      <c r="A1079" s="292"/>
      <c r="B1079" s="277"/>
      <c r="C1079" s="277"/>
      <c r="D1079" s="293"/>
      <c r="E1079" s="292"/>
      <c r="F1079" s="16" t="s">
        <v>388</v>
      </c>
      <c r="G1079" s="277"/>
      <c r="H1079" s="277"/>
      <c r="I1079" s="277"/>
      <c r="J1079" s="2"/>
      <c r="K1079" s="2"/>
      <c r="L1079" s="2"/>
      <c r="M1079" s="2"/>
      <c r="N1079" s="2"/>
      <c r="O1079" s="2"/>
      <c r="P1079" s="2"/>
      <c r="Q1079" s="2"/>
      <c r="R1079" s="2"/>
      <c r="S1079" s="2"/>
      <c r="T1079" s="2"/>
      <c r="U1079" s="2"/>
      <c r="V1079" s="2"/>
      <c r="W1079" s="2"/>
      <c r="X1079" s="2"/>
      <c r="Y1079" s="2"/>
      <c r="Z1079" s="2"/>
    </row>
    <row r="1080" spans="1:26" ht="25.5" x14ac:dyDescent="0.2">
      <c r="A1080" s="292"/>
      <c r="B1080" s="277"/>
      <c r="C1080" s="277"/>
      <c r="D1080" s="293"/>
      <c r="E1080" s="292"/>
      <c r="F1080" s="16" t="s">
        <v>376</v>
      </c>
      <c r="G1080" s="277"/>
      <c r="H1080" s="277"/>
      <c r="I1080" s="277"/>
      <c r="J1080" s="2"/>
      <c r="K1080" s="2"/>
      <c r="L1080" s="2"/>
      <c r="M1080" s="2"/>
      <c r="N1080" s="2"/>
      <c r="O1080" s="2"/>
      <c r="P1080" s="2"/>
      <c r="Q1080" s="2"/>
      <c r="R1080" s="2"/>
      <c r="S1080" s="2"/>
      <c r="T1080" s="2"/>
      <c r="U1080" s="2"/>
      <c r="V1080" s="2"/>
      <c r="W1080" s="2"/>
      <c r="X1080" s="2"/>
      <c r="Y1080" s="2"/>
      <c r="Z1080" s="2"/>
    </row>
    <row r="1081" spans="1:26" x14ac:dyDescent="0.2">
      <c r="A1081" s="292"/>
      <c r="B1081" s="277"/>
      <c r="C1081" s="277"/>
      <c r="D1081" s="293"/>
      <c r="E1081" s="292"/>
      <c r="F1081" s="16" t="s">
        <v>378</v>
      </c>
      <c r="G1081" s="277"/>
      <c r="H1081" s="277"/>
      <c r="I1081" s="277"/>
      <c r="J1081" s="2"/>
      <c r="K1081" s="2"/>
      <c r="L1081" s="2"/>
      <c r="M1081" s="2"/>
      <c r="N1081" s="2"/>
      <c r="O1081" s="2"/>
      <c r="P1081" s="2"/>
      <c r="Q1081" s="2"/>
      <c r="R1081" s="2"/>
      <c r="S1081" s="2"/>
      <c r="T1081" s="2"/>
      <c r="U1081" s="2"/>
      <c r="V1081" s="2"/>
      <c r="W1081" s="2"/>
      <c r="X1081" s="2"/>
      <c r="Y1081" s="2"/>
      <c r="Z1081" s="2"/>
    </row>
    <row r="1082" spans="1:26" ht="25.5" x14ac:dyDescent="0.2">
      <c r="A1082" s="292"/>
      <c r="B1082" s="277"/>
      <c r="C1082" s="277"/>
      <c r="D1082" s="293"/>
      <c r="E1082" s="292"/>
      <c r="F1082" s="16" t="s">
        <v>392</v>
      </c>
      <c r="G1082" s="277"/>
      <c r="H1082" s="277"/>
      <c r="I1082" s="277"/>
      <c r="J1082" s="2"/>
      <c r="K1082" s="2"/>
      <c r="L1082" s="2"/>
      <c r="M1082" s="2"/>
      <c r="N1082" s="2"/>
      <c r="O1082" s="2"/>
      <c r="P1082" s="2"/>
      <c r="Q1082" s="2"/>
      <c r="R1082" s="2"/>
      <c r="S1082" s="2"/>
      <c r="T1082" s="2"/>
      <c r="U1082" s="2"/>
      <c r="V1082" s="2"/>
      <c r="W1082" s="2"/>
      <c r="X1082" s="2"/>
      <c r="Y1082" s="2"/>
      <c r="Z1082" s="2"/>
    </row>
    <row r="1083" spans="1:26" x14ac:dyDescent="0.2">
      <c r="A1083" s="292"/>
      <c r="B1083" s="277"/>
      <c r="C1083" s="277"/>
      <c r="D1083" s="293"/>
      <c r="E1083" s="292"/>
      <c r="F1083" s="16" t="s">
        <v>380</v>
      </c>
      <c r="G1083" s="277"/>
      <c r="H1083" s="277"/>
      <c r="I1083" s="277"/>
      <c r="J1083" s="2"/>
      <c r="K1083" s="2"/>
      <c r="L1083" s="2"/>
      <c r="M1083" s="2"/>
      <c r="N1083" s="2"/>
      <c r="O1083" s="2"/>
      <c r="P1083" s="2"/>
      <c r="Q1083" s="2"/>
      <c r="R1083" s="2"/>
      <c r="S1083" s="2"/>
      <c r="T1083" s="2"/>
      <c r="U1083" s="2"/>
      <c r="V1083" s="2"/>
      <c r="W1083" s="2"/>
      <c r="X1083" s="2"/>
      <c r="Y1083" s="2"/>
      <c r="Z1083" s="2"/>
    </row>
  </sheetData>
  <autoFilter ref="A4:I450"/>
  <mergeCells count="3">
    <mergeCell ref="A1:I1"/>
    <mergeCell ref="A2:I2"/>
    <mergeCell ref="A3:I3"/>
  </mergeCells>
  <conditionalFormatting sqref="I67:I85">
    <cfRule type="expression" dxfId="8" priority="1">
      <formula>ISODD(ROW())</formula>
    </cfRule>
  </conditionalFormatting>
  <conditionalFormatting sqref="I297">
    <cfRule type="expression" dxfId="7" priority="2">
      <formula>ISODD(ROW())</formula>
    </cfRule>
  </conditionalFormatting>
  <dataValidations count="7">
    <dataValidation type="list" allowBlank="1" showErrorMessage="1" sqref="C655">
      <formula1>$F$1071:$F$1084</formula1>
    </dataValidation>
    <dataValidation type="list" allowBlank="1" showErrorMessage="1" sqref="C85:C138">
      <formula1>$F$1076:$F$1089</formula1>
    </dataValidation>
    <dataValidation type="list" allowBlank="1" showErrorMessage="1" sqref="C5:C30 C139:C214 C222 C248:C654">
      <formula1>$F$1150:$F$1163</formula1>
    </dataValidation>
    <dataValidation type="list" allowBlank="1" showErrorMessage="1" sqref="C223:C224 C230:C231 C234:C237">
      <formula1>$F$447:$F$460</formula1>
    </dataValidation>
    <dataValidation type="list" allowBlank="1" showErrorMessage="1" sqref="C242:C247">
      <formula1>$F$699:$F$712</formula1>
    </dataValidation>
    <dataValidation type="list" allowBlank="1" showErrorMessage="1" sqref="C31:C84">
      <formula1>$F$823:$F$836</formula1>
    </dataValidation>
    <dataValidation type="list" allowBlank="1" showErrorMessage="1" sqref="C215:C221 C225:C229 C232:C233 C238:C241">
      <formula1>$F$700:$F$713</formula1>
    </dataValidation>
  </dataValidations>
  <pageMargins left="0.19685039370078741" right="0.19685039370078741" top="0.59055118110236227" bottom="0.59055118110236227" header="0" footer="0"/>
  <pageSetup paperSize="9" fitToHeight="0" pageOrder="overThenDown"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C0C0C"/>
    <pageSetUpPr fitToPage="1"/>
  </sheetPr>
  <dimension ref="A1:S2011"/>
  <sheetViews>
    <sheetView showGridLines="0" workbookViewId="0">
      <pane xSplit="6" ySplit="3" topLeftCell="G274" activePane="bottomRight" state="frozen"/>
      <selection pane="topRight" activeCell="G1" sqref="G1"/>
      <selection pane="bottomLeft" activeCell="A4" sqref="A4"/>
      <selection pane="bottomRight" activeCell="F281" sqref="F281"/>
    </sheetView>
  </sheetViews>
  <sheetFormatPr defaultColWidth="12.5703125" defaultRowHeight="12.75" x14ac:dyDescent="0.2"/>
  <cols>
    <col min="1" max="1" width="12.28515625" customWidth="1"/>
    <col min="2" max="2" width="13" customWidth="1"/>
    <col min="3" max="3" width="10.5703125" customWidth="1"/>
    <col min="4" max="4" width="18" customWidth="1"/>
    <col min="5" max="5" width="43.7109375" customWidth="1"/>
    <col min="6" max="6" width="14.5703125" customWidth="1"/>
    <col min="7" max="7" width="44.140625" customWidth="1"/>
    <col min="8" max="8" width="25.42578125" customWidth="1"/>
    <col min="9" max="9" width="25.140625" customWidth="1"/>
    <col min="10" max="10" width="19.5703125" customWidth="1"/>
    <col min="11" max="11" width="17.42578125" customWidth="1"/>
    <col min="12" max="12" width="14.5703125" customWidth="1"/>
    <col min="13" max="13" width="20.140625" customWidth="1"/>
    <col min="14" max="14" width="12.42578125" customWidth="1"/>
    <col min="15" max="15" width="15.140625" customWidth="1"/>
    <col min="16" max="16" width="19.5703125" customWidth="1"/>
    <col min="17" max="19" width="9.140625" customWidth="1"/>
  </cols>
  <sheetData>
    <row r="1" spans="1:19" x14ac:dyDescent="0.2">
      <c r="A1" s="401" t="str">
        <f>Capa!A1</f>
        <v>Contrato de Gestão nº. 10/23 celebrado entre a Secretaria do Estado de Justiça e Segurança Pública - SEJUSP e o Polo de Evolução de Medidas Socioeducativas - PEMSE</v>
      </c>
      <c r="B1" s="385"/>
      <c r="C1" s="385"/>
      <c r="D1" s="385"/>
      <c r="E1" s="385"/>
      <c r="F1" s="385"/>
      <c r="G1" s="385"/>
      <c r="H1" s="385"/>
      <c r="I1" s="385"/>
      <c r="J1" s="385"/>
      <c r="K1" s="385"/>
      <c r="L1" s="385"/>
      <c r="M1" s="385"/>
      <c r="N1" s="386"/>
      <c r="O1" s="294"/>
      <c r="P1" s="295">
        <f>COUNT('Diário 1º PA'!$A$4:$A$2011)</f>
        <v>216</v>
      </c>
      <c r="Q1" s="296"/>
      <c r="R1" s="297"/>
      <c r="S1" s="296"/>
    </row>
    <row r="2" spans="1:19" ht="15" x14ac:dyDescent="0.2">
      <c r="A2" s="415" t="str">
        <f>"Tabela 9 - Diário de Entradas e Saídas do Contrato de Gestão - "&amp;LEFT(Capa!$A$13,1)&amp;"º Período Avaliatório"</f>
        <v>Tabela 9 - Diário de Entradas e Saídas do Contrato de Gestão - 1º Período Avaliatório</v>
      </c>
      <c r="B2" s="385"/>
      <c r="C2" s="385"/>
      <c r="D2" s="385"/>
      <c r="E2" s="385"/>
      <c r="F2" s="385"/>
      <c r="G2" s="385"/>
      <c r="H2" s="385"/>
      <c r="I2" s="385"/>
      <c r="J2" s="385"/>
      <c r="K2" s="385"/>
      <c r="L2" s="385"/>
      <c r="M2" s="385"/>
      <c r="N2" s="386"/>
      <c r="O2" s="298"/>
      <c r="P2" s="299"/>
      <c r="Q2" s="296"/>
      <c r="R2" s="296"/>
      <c r="S2" s="296"/>
    </row>
    <row r="3" spans="1:19" ht="25.5" x14ac:dyDescent="0.2">
      <c r="A3" s="300" t="s">
        <v>827</v>
      </c>
      <c r="B3" s="300" t="s">
        <v>828</v>
      </c>
      <c r="C3" s="250" t="s">
        <v>829</v>
      </c>
      <c r="D3" s="300" t="s">
        <v>445</v>
      </c>
      <c r="E3" s="250" t="s">
        <v>446</v>
      </c>
      <c r="F3" s="301" t="s">
        <v>830</v>
      </c>
      <c r="G3" s="250" t="s">
        <v>447</v>
      </c>
      <c r="H3" s="250" t="s">
        <v>448</v>
      </c>
      <c r="I3" s="250" t="s">
        <v>449</v>
      </c>
      <c r="J3" s="250" t="s">
        <v>831</v>
      </c>
      <c r="K3" s="250" t="s">
        <v>832</v>
      </c>
      <c r="L3" s="250" t="s">
        <v>833</v>
      </c>
      <c r="M3" s="250" t="s">
        <v>834</v>
      </c>
      <c r="N3" s="250" t="s">
        <v>835</v>
      </c>
      <c r="O3" s="250" t="s">
        <v>450</v>
      </c>
      <c r="P3" s="302" t="s">
        <v>831</v>
      </c>
      <c r="Q3" s="296"/>
      <c r="R3" s="296"/>
      <c r="S3" s="296"/>
    </row>
    <row r="4" spans="1:19" ht="24" x14ac:dyDescent="0.2">
      <c r="A4" s="303">
        <f t="shared" ref="A4:A105" si="0">IF(B4="","",ROW()-ROW($A$3))</f>
        <v>1</v>
      </c>
      <c r="B4" s="304">
        <v>45293</v>
      </c>
      <c r="C4" s="305">
        <v>45261</v>
      </c>
      <c r="D4" s="269" t="s">
        <v>105</v>
      </c>
      <c r="E4" s="264" t="s">
        <v>341</v>
      </c>
      <c r="F4" s="306">
        <v>420</v>
      </c>
      <c r="G4" s="264" t="s">
        <v>836</v>
      </c>
      <c r="H4" s="269" t="s">
        <v>135</v>
      </c>
      <c r="I4" s="264" t="s">
        <v>837</v>
      </c>
      <c r="J4" s="307" t="s">
        <v>838</v>
      </c>
      <c r="K4" s="307" t="s">
        <v>839</v>
      </c>
      <c r="L4" s="308" t="s">
        <v>840</v>
      </c>
      <c r="M4" s="309">
        <v>150</v>
      </c>
      <c r="N4" s="310">
        <v>45288</v>
      </c>
      <c r="O4" s="264" t="s">
        <v>841</v>
      </c>
      <c r="P4" s="307" t="s">
        <v>838</v>
      </c>
      <c r="Q4" s="296"/>
      <c r="R4" s="296"/>
      <c r="S4" s="296"/>
    </row>
    <row r="5" spans="1:19" ht="24" x14ac:dyDescent="0.2">
      <c r="A5" s="303">
        <f t="shared" si="0"/>
        <v>2</v>
      </c>
      <c r="B5" s="304">
        <v>45293</v>
      </c>
      <c r="C5" s="305">
        <v>45261</v>
      </c>
      <c r="D5" s="269" t="s">
        <v>105</v>
      </c>
      <c r="E5" s="264" t="s">
        <v>341</v>
      </c>
      <c r="F5" s="306">
        <v>450</v>
      </c>
      <c r="G5" s="264" t="s">
        <v>836</v>
      </c>
      <c r="H5" s="264" t="s">
        <v>136</v>
      </c>
      <c r="I5" s="264" t="s">
        <v>842</v>
      </c>
      <c r="J5" s="307" t="s">
        <v>843</v>
      </c>
      <c r="K5" s="307" t="s">
        <v>839</v>
      </c>
      <c r="L5" s="308" t="s">
        <v>840</v>
      </c>
      <c r="M5" s="309">
        <v>5</v>
      </c>
      <c r="N5" s="310">
        <v>45287</v>
      </c>
      <c r="O5" s="264" t="s">
        <v>841</v>
      </c>
      <c r="P5" s="307" t="s">
        <v>843</v>
      </c>
      <c r="Q5" s="296"/>
      <c r="R5" s="296"/>
      <c r="S5" s="296"/>
    </row>
    <row r="6" spans="1:19" ht="24" x14ac:dyDescent="0.2">
      <c r="A6" s="303">
        <f t="shared" si="0"/>
        <v>3</v>
      </c>
      <c r="B6" s="304">
        <v>45293</v>
      </c>
      <c r="C6" s="305">
        <v>45261</v>
      </c>
      <c r="D6" s="269" t="s">
        <v>94</v>
      </c>
      <c r="E6" s="264" t="s">
        <v>199</v>
      </c>
      <c r="F6" s="306">
        <v>1776.16</v>
      </c>
      <c r="G6" s="264" t="s">
        <v>844</v>
      </c>
      <c r="H6" s="264" t="s">
        <v>117</v>
      </c>
      <c r="I6" s="264" t="s">
        <v>845</v>
      </c>
      <c r="J6" s="307" t="s">
        <v>846</v>
      </c>
      <c r="K6" s="307" t="s">
        <v>847</v>
      </c>
      <c r="L6" s="308" t="s">
        <v>848</v>
      </c>
      <c r="M6" s="307">
        <v>3897192</v>
      </c>
      <c r="N6" s="310">
        <v>45293</v>
      </c>
      <c r="O6" s="264" t="s">
        <v>841</v>
      </c>
      <c r="P6" s="307" t="s">
        <v>846</v>
      </c>
      <c r="Q6" s="296"/>
      <c r="R6" s="296"/>
      <c r="S6" s="296"/>
    </row>
    <row r="7" spans="1:19" ht="24" x14ac:dyDescent="0.2">
      <c r="A7" s="303">
        <f t="shared" si="0"/>
        <v>4</v>
      </c>
      <c r="B7" s="304">
        <v>45293</v>
      </c>
      <c r="C7" s="305">
        <v>45261</v>
      </c>
      <c r="D7" s="269" t="s">
        <v>94</v>
      </c>
      <c r="E7" s="264" t="s">
        <v>199</v>
      </c>
      <c r="F7" s="306">
        <v>1418.09</v>
      </c>
      <c r="G7" s="264" t="s">
        <v>844</v>
      </c>
      <c r="H7" s="269" t="s">
        <v>117</v>
      </c>
      <c r="I7" s="264" t="s">
        <v>849</v>
      </c>
      <c r="J7" s="307" t="s">
        <v>850</v>
      </c>
      <c r="K7" s="307" t="s">
        <v>847</v>
      </c>
      <c r="L7" s="308" t="s">
        <v>848</v>
      </c>
      <c r="M7" s="307" t="s">
        <v>851</v>
      </c>
      <c r="N7" s="310">
        <v>45293</v>
      </c>
      <c r="O7" s="264" t="s">
        <v>841</v>
      </c>
      <c r="P7" s="307" t="s">
        <v>850</v>
      </c>
      <c r="Q7" s="296"/>
      <c r="R7" s="296"/>
      <c r="S7" s="296"/>
    </row>
    <row r="8" spans="1:19" ht="24" x14ac:dyDescent="0.2">
      <c r="A8" s="303">
        <f t="shared" si="0"/>
        <v>5</v>
      </c>
      <c r="B8" s="304">
        <v>45293</v>
      </c>
      <c r="C8" s="305">
        <v>45292</v>
      </c>
      <c r="D8" s="269" t="s">
        <v>94</v>
      </c>
      <c r="E8" s="264" t="s">
        <v>199</v>
      </c>
      <c r="F8" s="306">
        <v>165</v>
      </c>
      <c r="G8" s="264" t="s">
        <v>852</v>
      </c>
      <c r="H8" s="269" t="s">
        <v>118</v>
      </c>
      <c r="I8" s="264" t="s">
        <v>853</v>
      </c>
      <c r="J8" s="307" t="s">
        <v>854</v>
      </c>
      <c r="K8" s="307" t="s">
        <v>847</v>
      </c>
      <c r="L8" s="308" t="s">
        <v>848</v>
      </c>
      <c r="M8" s="307">
        <v>2505796</v>
      </c>
      <c r="N8" s="310">
        <v>45307</v>
      </c>
      <c r="O8" s="264" t="s">
        <v>841</v>
      </c>
      <c r="P8" s="307" t="s">
        <v>854</v>
      </c>
      <c r="Q8" s="296"/>
      <c r="R8" s="296"/>
      <c r="S8" s="296"/>
    </row>
    <row r="9" spans="1:19" ht="24" x14ac:dyDescent="0.2">
      <c r="A9" s="303">
        <f t="shared" si="0"/>
        <v>6</v>
      </c>
      <c r="B9" s="304">
        <v>45293</v>
      </c>
      <c r="C9" s="305">
        <v>45292</v>
      </c>
      <c r="D9" s="269" t="s">
        <v>105</v>
      </c>
      <c r="E9" s="264" t="s">
        <v>225</v>
      </c>
      <c r="F9" s="306">
        <v>700.15</v>
      </c>
      <c r="G9" s="264" t="s">
        <v>855</v>
      </c>
      <c r="H9" s="269" t="s">
        <v>124</v>
      </c>
      <c r="I9" s="264" t="s">
        <v>856</v>
      </c>
      <c r="J9" s="307" t="s">
        <v>857</v>
      </c>
      <c r="K9" s="307" t="s">
        <v>847</v>
      </c>
      <c r="L9" s="308" t="s">
        <v>848</v>
      </c>
      <c r="M9" s="307">
        <v>96814037</v>
      </c>
      <c r="N9" s="310">
        <v>45292</v>
      </c>
      <c r="O9" s="264" t="s">
        <v>841</v>
      </c>
      <c r="P9" s="307" t="s">
        <v>857</v>
      </c>
      <c r="Q9" s="296"/>
      <c r="R9" s="296"/>
      <c r="S9" s="296"/>
    </row>
    <row r="10" spans="1:19" ht="48" x14ac:dyDescent="0.2">
      <c r="A10" s="303">
        <f t="shared" si="0"/>
        <v>7</v>
      </c>
      <c r="B10" s="304">
        <v>45293</v>
      </c>
      <c r="C10" s="305">
        <v>45292</v>
      </c>
      <c r="D10" s="269" t="s">
        <v>105</v>
      </c>
      <c r="E10" s="264" t="s">
        <v>299</v>
      </c>
      <c r="F10" s="306">
        <v>9379</v>
      </c>
      <c r="G10" s="264" t="s">
        <v>858</v>
      </c>
      <c r="H10" s="269" t="s">
        <v>135</v>
      </c>
      <c r="I10" s="264" t="s">
        <v>859</v>
      </c>
      <c r="J10" s="307" t="s">
        <v>860</v>
      </c>
      <c r="K10" s="307" t="s">
        <v>847</v>
      </c>
      <c r="L10" s="308" t="s">
        <v>848</v>
      </c>
      <c r="M10" s="307">
        <v>115</v>
      </c>
      <c r="N10" s="310">
        <v>45288</v>
      </c>
      <c r="O10" s="264" t="s">
        <v>841</v>
      </c>
      <c r="P10" s="307" t="s">
        <v>860</v>
      </c>
      <c r="Q10" s="296"/>
      <c r="R10" s="296"/>
      <c r="S10" s="296"/>
    </row>
    <row r="11" spans="1:19" ht="24" x14ac:dyDescent="0.2">
      <c r="A11" s="303">
        <f t="shared" si="0"/>
        <v>8</v>
      </c>
      <c r="B11" s="304">
        <v>45294</v>
      </c>
      <c r="C11" s="305">
        <v>45261</v>
      </c>
      <c r="D11" s="269" t="s">
        <v>105</v>
      </c>
      <c r="E11" s="264" t="s">
        <v>341</v>
      </c>
      <c r="F11" s="306">
        <v>900</v>
      </c>
      <c r="G11" s="264" t="s">
        <v>861</v>
      </c>
      <c r="H11" s="269" t="s">
        <v>135</v>
      </c>
      <c r="I11" s="264" t="s">
        <v>862</v>
      </c>
      <c r="J11" s="307" t="s">
        <v>863</v>
      </c>
      <c r="K11" s="307" t="s">
        <v>839</v>
      </c>
      <c r="L11" s="308" t="s">
        <v>840</v>
      </c>
      <c r="M11" s="307">
        <v>6</v>
      </c>
      <c r="N11" s="310">
        <v>45287</v>
      </c>
      <c r="O11" s="264" t="s">
        <v>841</v>
      </c>
      <c r="P11" s="307" t="s">
        <v>863</v>
      </c>
      <c r="Q11" s="296"/>
      <c r="R11" s="296"/>
      <c r="S11" s="296"/>
    </row>
    <row r="12" spans="1:19" ht="24" x14ac:dyDescent="0.2">
      <c r="A12" s="303">
        <f t="shared" si="0"/>
        <v>9</v>
      </c>
      <c r="B12" s="304">
        <v>45294</v>
      </c>
      <c r="C12" s="305">
        <v>45261</v>
      </c>
      <c r="D12" s="269" t="s">
        <v>105</v>
      </c>
      <c r="E12" s="264" t="s">
        <v>341</v>
      </c>
      <c r="F12" s="306">
        <v>390</v>
      </c>
      <c r="G12" s="264" t="s">
        <v>864</v>
      </c>
      <c r="H12" s="269" t="s">
        <v>135</v>
      </c>
      <c r="I12" s="264" t="s">
        <v>865</v>
      </c>
      <c r="J12" s="307" t="s">
        <v>866</v>
      </c>
      <c r="K12" s="307" t="s">
        <v>839</v>
      </c>
      <c r="L12" s="308" t="s">
        <v>840</v>
      </c>
      <c r="M12" s="307">
        <v>8</v>
      </c>
      <c r="N12" s="310">
        <v>45288</v>
      </c>
      <c r="O12" s="264" t="s">
        <v>841</v>
      </c>
      <c r="P12" s="307" t="s">
        <v>866</v>
      </c>
      <c r="Q12" s="296"/>
      <c r="R12" s="296"/>
      <c r="S12" s="296"/>
    </row>
    <row r="13" spans="1:19" ht="24" x14ac:dyDescent="0.2">
      <c r="A13" s="303">
        <f t="shared" si="0"/>
        <v>10</v>
      </c>
      <c r="B13" s="304">
        <v>45294</v>
      </c>
      <c r="C13" s="305">
        <v>45261</v>
      </c>
      <c r="D13" s="269" t="s">
        <v>105</v>
      </c>
      <c r="E13" s="264" t="s">
        <v>341</v>
      </c>
      <c r="F13" s="306">
        <v>500</v>
      </c>
      <c r="G13" s="264" t="s">
        <v>867</v>
      </c>
      <c r="H13" s="269" t="s">
        <v>129</v>
      </c>
      <c r="I13" s="264" t="s">
        <v>868</v>
      </c>
      <c r="J13" s="307" t="s">
        <v>869</v>
      </c>
      <c r="K13" s="307" t="s">
        <v>839</v>
      </c>
      <c r="L13" s="308" t="s">
        <v>840</v>
      </c>
      <c r="M13" s="307">
        <v>9</v>
      </c>
      <c r="N13" s="310">
        <v>45289</v>
      </c>
      <c r="O13" s="264" t="s">
        <v>841</v>
      </c>
      <c r="P13" s="307" t="s">
        <v>869</v>
      </c>
      <c r="Q13" s="296"/>
      <c r="R13" s="296"/>
      <c r="S13" s="296"/>
    </row>
    <row r="14" spans="1:19" ht="24" x14ac:dyDescent="0.2">
      <c r="A14" s="303">
        <f t="shared" si="0"/>
        <v>11</v>
      </c>
      <c r="B14" s="304">
        <v>45294</v>
      </c>
      <c r="C14" s="305">
        <v>45292</v>
      </c>
      <c r="D14" s="269" t="s">
        <v>94</v>
      </c>
      <c r="E14" s="264" t="s">
        <v>199</v>
      </c>
      <c r="F14" s="306">
        <v>217.6</v>
      </c>
      <c r="G14" s="264" t="s">
        <v>870</v>
      </c>
      <c r="H14" s="269" t="s">
        <v>123</v>
      </c>
      <c r="I14" s="264" t="s">
        <v>871</v>
      </c>
      <c r="J14" s="307" t="s">
        <v>872</v>
      </c>
      <c r="K14" s="307" t="s">
        <v>847</v>
      </c>
      <c r="L14" s="308" t="s">
        <v>848</v>
      </c>
      <c r="M14" s="307">
        <v>1000127830</v>
      </c>
      <c r="N14" s="310">
        <v>45308</v>
      </c>
      <c r="O14" s="264" t="s">
        <v>841</v>
      </c>
      <c r="P14" s="307" t="s">
        <v>872</v>
      </c>
      <c r="Q14" s="296"/>
      <c r="R14" s="296"/>
      <c r="S14" s="296"/>
    </row>
    <row r="15" spans="1:19" ht="24" x14ac:dyDescent="0.2">
      <c r="A15" s="303">
        <f t="shared" si="0"/>
        <v>12</v>
      </c>
      <c r="B15" s="304">
        <v>45294</v>
      </c>
      <c r="C15" s="305">
        <v>45292</v>
      </c>
      <c r="D15" s="269" t="s">
        <v>94</v>
      </c>
      <c r="E15" s="264" t="s">
        <v>199</v>
      </c>
      <c r="F15" s="306">
        <v>334.4</v>
      </c>
      <c r="G15" s="264" t="s">
        <v>870</v>
      </c>
      <c r="H15" s="269" t="s">
        <v>123</v>
      </c>
      <c r="I15" s="264" t="s">
        <v>873</v>
      </c>
      <c r="J15" s="307" t="s">
        <v>874</v>
      </c>
      <c r="K15" s="307" t="s">
        <v>847</v>
      </c>
      <c r="L15" s="308" t="s">
        <v>848</v>
      </c>
      <c r="M15" s="307">
        <v>1000200517</v>
      </c>
      <c r="N15" s="310">
        <v>45323</v>
      </c>
      <c r="O15" s="264" t="s">
        <v>841</v>
      </c>
      <c r="P15" s="307" t="s">
        <v>874</v>
      </c>
      <c r="Q15" s="296"/>
      <c r="R15" s="296"/>
      <c r="S15" s="296"/>
    </row>
    <row r="16" spans="1:19" ht="24" x14ac:dyDescent="0.2">
      <c r="A16" s="303">
        <f t="shared" si="0"/>
        <v>13</v>
      </c>
      <c r="B16" s="304">
        <v>45294</v>
      </c>
      <c r="C16" s="305">
        <v>45261</v>
      </c>
      <c r="D16" s="269" t="s">
        <v>105</v>
      </c>
      <c r="E16" s="264" t="s">
        <v>315</v>
      </c>
      <c r="F16" s="306">
        <v>700</v>
      </c>
      <c r="G16" s="264" t="s">
        <v>875</v>
      </c>
      <c r="H16" s="269" t="s">
        <v>135</v>
      </c>
      <c r="I16" s="264" t="s">
        <v>876</v>
      </c>
      <c r="J16" s="307" t="s">
        <v>877</v>
      </c>
      <c r="K16" s="307" t="s">
        <v>847</v>
      </c>
      <c r="L16" s="308" t="s">
        <v>840</v>
      </c>
      <c r="M16" s="307">
        <v>6</v>
      </c>
      <c r="N16" s="310">
        <v>45288</v>
      </c>
      <c r="O16" s="264" t="s">
        <v>841</v>
      </c>
      <c r="P16" s="307" t="s">
        <v>877</v>
      </c>
      <c r="Q16" s="296"/>
      <c r="R16" s="296"/>
      <c r="S16" s="296"/>
    </row>
    <row r="17" spans="1:19" ht="36" x14ac:dyDescent="0.2">
      <c r="A17" s="303">
        <f t="shared" si="0"/>
        <v>14</v>
      </c>
      <c r="B17" s="304">
        <v>45294</v>
      </c>
      <c r="C17" s="305">
        <v>45261</v>
      </c>
      <c r="D17" s="269" t="s">
        <v>105</v>
      </c>
      <c r="E17" s="264" t="s">
        <v>299</v>
      </c>
      <c r="F17" s="306">
        <v>3792.4</v>
      </c>
      <c r="G17" s="264" t="s">
        <v>878</v>
      </c>
      <c r="H17" s="269" t="s">
        <v>119</v>
      </c>
      <c r="I17" s="264" t="s">
        <v>879</v>
      </c>
      <c r="J17" s="307" t="s">
        <v>880</v>
      </c>
      <c r="K17" s="307" t="s">
        <v>881</v>
      </c>
      <c r="L17" s="308" t="s">
        <v>840</v>
      </c>
      <c r="M17" s="307">
        <v>16</v>
      </c>
      <c r="N17" s="310">
        <v>45293</v>
      </c>
      <c r="O17" s="264" t="s">
        <v>841</v>
      </c>
      <c r="P17" s="307" t="s">
        <v>880</v>
      </c>
      <c r="Q17" s="296"/>
      <c r="R17" s="296"/>
      <c r="S17" s="296"/>
    </row>
    <row r="18" spans="1:19" ht="24" x14ac:dyDescent="0.2">
      <c r="A18" s="303">
        <f t="shared" si="0"/>
        <v>15</v>
      </c>
      <c r="B18" s="304">
        <v>45295</v>
      </c>
      <c r="C18" s="305">
        <v>45261</v>
      </c>
      <c r="D18" s="269" t="s">
        <v>105</v>
      </c>
      <c r="E18" s="264" t="s">
        <v>341</v>
      </c>
      <c r="F18" s="306">
        <v>600</v>
      </c>
      <c r="G18" s="269" t="s">
        <v>882</v>
      </c>
      <c r="H18" s="269" t="s">
        <v>136</v>
      </c>
      <c r="I18" s="264" t="s">
        <v>883</v>
      </c>
      <c r="J18" s="307" t="s">
        <v>884</v>
      </c>
      <c r="K18" s="307" t="s">
        <v>839</v>
      </c>
      <c r="L18" s="308" t="s">
        <v>840</v>
      </c>
      <c r="M18" s="307">
        <v>8</v>
      </c>
      <c r="N18" s="310">
        <v>45288</v>
      </c>
      <c r="O18" s="264" t="s">
        <v>841</v>
      </c>
      <c r="P18" s="307" t="s">
        <v>884</v>
      </c>
      <c r="Q18" s="296"/>
      <c r="R18" s="296"/>
      <c r="S18" s="296"/>
    </row>
    <row r="19" spans="1:19" ht="24" x14ac:dyDescent="0.2">
      <c r="A19" s="303">
        <f t="shared" si="0"/>
        <v>16</v>
      </c>
      <c r="B19" s="304">
        <v>45295</v>
      </c>
      <c r="C19" s="305">
        <v>45261</v>
      </c>
      <c r="D19" s="269" t="s">
        <v>105</v>
      </c>
      <c r="E19" s="264" t="s">
        <v>325</v>
      </c>
      <c r="F19" s="306">
        <v>271.51</v>
      </c>
      <c r="G19" s="269" t="s">
        <v>885</v>
      </c>
      <c r="H19" s="269" t="s">
        <v>123</v>
      </c>
      <c r="I19" s="264" t="s">
        <v>886</v>
      </c>
      <c r="J19" s="307" t="s">
        <v>887</v>
      </c>
      <c r="K19" s="307" t="s">
        <v>839</v>
      </c>
      <c r="L19" s="308" t="s">
        <v>840</v>
      </c>
      <c r="M19" s="307">
        <v>3997</v>
      </c>
      <c r="N19" s="310">
        <v>45294</v>
      </c>
      <c r="O19" s="264" t="s">
        <v>841</v>
      </c>
      <c r="P19" s="307" t="s">
        <v>887</v>
      </c>
      <c r="Q19" s="296"/>
      <c r="R19" s="296"/>
      <c r="S19" s="296"/>
    </row>
    <row r="20" spans="1:19" ht="48" x14ac:dyDescent="0.2">
      <c r="A20" s="303">
        <f t="shared" si="0"/>
        <v>17</v>
      </c>
      <c r="B20" s="304">
        <v>45295</v>
      </c>
      <c r="C20" s="305">
        <v>45261</v>
      </c>
      <c r="D20" s="269" t="s">
        <v>105</v>
      </c>
      <c r="E20" s="264" t="s">
        <v>299</v>
      </c>
      <c r="F20" s="306">
        <v>11621.2</v>
      </c>
      <c r="G20" s="264" t="s">
        <v>858</v>
      </c>
      <c r="H20" s="269" t="s">
        <v>123</v>
      </c>
      <c r="I20" s="264" t="s">
        <v>888</v>
      </c>
      <c r="J20" s="307" t="s">
        <v>889</v>
      </c>
      <c r="K20" s="307" t="s">
        <v>839</v>
      </c>
      <c r="L20" s="308" t="s">
        <v>840</v>
      </c>
      <c r="M20" s="307">
        <v>113</v>
      </c>
      <c r="N20" s="310">
        <v>45293</v>
      </c>
      <c r="O20" s="264" t="s">
        <v>841</v>
      </c>
      <c r="P20" s="307" t="s">
        <v>889</v>
      </c>
      <c r="Q20" s="296"/>
      <c r="R20" s="296"/>
      <c r="S20" s="296"/>
    </row>
    <row r="21" spans="1:19" ht="24" x14ac:dyDescent="0.2">
      <c r="A21" s="303">
        <f t="shared" si="0"/>
        <v>18</v>
      </c>
      <c r="B21" s="304">
        <v>45295</v>
      </c>
      <c r="C21" s="305">
        <v>45292</v>
      </c>
      <c r="D21" s="269" t="s">
        <v>94</v>
      </c>
      <c r="E21" s="264" t="s">
        <v>199</v>
      </c>
      <c r="F21" s="306">
        <v>3542.7</v>
      </c>
      <c r="G21" s="264" t="s">
        <v>844</v>
      </c>
      <c r="H21" s="269" t="s">
        <v>117</v>
      </c>
      <c r="I21" s="264" t="s">
        <v>845</v>
      </c>
      <c r="J21" s="307" t="s">
        <v>846</v>
      </c>
      <c r="K21" s="307" t="s">
        <v>847</v>
      </c>
      <c r="L21" s="308" t="s">
        <v>848</v>
      </c>
      <c r="M21" s="308">
        <v>3913004</v>
      </c>
      <c r="N21" s="310">
        <v>45309</v>
      </c>
      <c r="O21" s="264" t="s">
        <v>841</v>
      </c>
      <c r="P21" s="307" t="s">
        <v>846</v>
      </c>
      <c r="Q21" s="296"/>
      <c r="R21" s="296"/>
      <c r="S21" s="296"/>
    </row>
    <row r="22" spans="1:19" ht="24" x14ac:dyDescent="0.2">
      <c r="A22" s="303">
        <f t="shared" si="0"/>
        <v>19</v>
      </c>
      <c r="B22" s="304">
        <v>45295</v>
      </c>
      <c r="C22" s="305">
        <v>45292</v>
      </c>
      <c r="D22" s="269" t="s">
        <v>94</v>
      </c>
      <c r="E22" s="264" t="s">
        <v>199</v>
      </c>
      <c r="F22" s="306">
        <v>4280.1899999999996</v>
      </c>
      <c r="G22" s="264" t="s">
        <v>890</v>
      </c>
      <c r="H22" s="269" t="s">
        <v>117</v>
      </c>
      <c r="I22" s="264" t="s">
        <v>849</v>
      </c>
      <c r="J22" s="307" t="s">
        <v>850</v>
      </c>
      <c r="K22" s="307" t="s">
        <v>847</v>
      </c>
      <c r="L22" s="308" t="s">
        <v>848</v>
      </c>
      <c r="M22" s="307" t="s">
        <v>891</v>
      </c>
      <c r="N22" s="310">
        <v>45309</v>
      </c>
      <c r="O22" s="264" t="s">
        <v>841</v>
      </c>
      <c r="P22" s="307" t="s">
        <v>850</v>
      </c>
      <c r="Q22" s="296"/>
      <c r="R22" s="296"/>
      <c r="S22" s="296"/>
    </row>
    <row r="23" spans="1:19" ht="48" x14ac:dyDescent="0.2">
      <c r="A23" s="303">
        <f t="shared" si="0"/>
        <v>20</v>
      </c>
      <c r="B23" s="304">
        <v>45296</v>
      </c>
      <c r="C23" s="305">
        <v>45261</v>
      </c>
      <c r="D23" s="269" t="s">
        <v>105</v>
      </c>
      <c r="E23" s="264" t="s">
        <v>299</v>
      </c>
      <c r="F23" s="306">
        <v>6965.62</v>
      </c>
      <c r="G23" s="264" t="s">
        <v>858</v>
      </c>
      <c r="H23" s="269" t="s">
        <v>122</v>
      </c>
      <c r="I23" s="264" t="s">
        <v>892</v>
      </c>
      <c r="J23" s="307" t="s">
        <v>893</v>
      </c>
      <c r="K23" s="307" t="s">
        <v>839</v>
      </c>
      <c r="L23" s="308" t="s">
        <v>840</v>
      </c>
      <c r="M23" s="307">
        <v>3502</v>
      </c>
      <c r="N23" s="310">
        <v>45294</v>
      </c>
      <c r="O23" s="264" t="s">
        <v>841</v>
      </c>
      <c r="P23" s="307" t="s">
        <v>893</v>
      </c>
      <c r="Q23" s="296"/>
      <c r="R23" s="296"/>
      <c r="S23" s="296"/>
    </row>
    <row r="24" spans="1:19" ht="48" x14ac:dyDescent="0.2">
      <c r="A24" s="303">
        <f t="shared" si="0"/>
        <v>21</v>
      </c>
      <c r="B24" s="304">
        <v>45296</v>
      </c>
      <c r="C24" s="305">
        <v>45261</v>
      </c>
      <c r="D24" s="269" t="s">
        <v>105</v>
      </c>
      <c r="E24" s="264" t="s">
        <v>299</v>
      </c>
      <c r="F24" s="306">
        <v>4839.49</v>
      </c>
      <c r="G24" s="264" t="s">
        <v>858</v>
      </c>
      <c r="H24" s="269" t="s">
        <v>124</v>
      </c>
      <c r="I24" s="264" t="s">
        <v>892</v>
      </c>
      <c r="J24" s="307" t="s">
        <v>894</v>
      </c>
      <c r="K24" s="307" t="s">
        <v>839</v>
      </c>
      <c r="L24" s="308" t="s">
        <v>840</v>
      </c>
      <c r="M24" s="307">
        <v>38</v>
      </c>
      <c r="N24" s="310">
        <v>45294</v>
      </c>
      <c r="O24" s="264" t="s">
        <v>841</v>
      </c>
      <c r="P24" s="307" t="s">
        <v>894</v>
      </c>
      <c r="Q24" s="296"/>
      <c r="R24" s="296"/>
      <c r="S24" s="296"/>
    </row>
    <row r="25" spans="1:19" ht="48" x14ac:dyDescent="0.2">
      <c r="A25" s="303">
        <f t="shared" si="0"/>
        <v>22</v>
      </c>
      <c r="B25" s="304">
        <v>45296</v>
      </c>
      <c r="C25" s="305">
        <v>45261</v>
      </c>
      <c r="D25" s="269" t="s">
        <v>105</v>
      </c>
      <c r="E25" s="264" t="s">
        <v>299</v>
      </c>
      <c r="F25" s="306">
        <v>26397.3</v>
      </c>
      <c r="G25" s="264" t="s">
        <v>895</v>
      </c>
      <c r="H25" s="269" t="s">
        <v>117</v>
      </c>
      <c r="I25" s="264" t="s">
        <v>896</v>
      </c>
      <c r="J25" s="307" t="s">
        <v>897</v>
      </c>
      <c r="K25" s="307" t="s">
        <v>839</v>
      </c>
      <c r="L25" s="308" t="s">
        <v>840</v>
      </c>
      <c r="M25" s="307">
        <v>95</v>
      </c>
      <c r="N25" s="310">
        <v>45293</v>
      </c>
      <c r="O25" s="264" t="s">
        <v>841</v>
      </c>
      <c r="P25" s="307" t="s">
        <v>897</v>
      </c>
      <c r="Q25" s="296"/>
      <c r="R25" s="296"/>
      <c r="S25" s="296"/>
    </row>
    <row r="26" spans="1:19" ht="24" x14ac:dyDescent="0.2">
      <c r="A26" s="303">
        <f t="shared" si="0"/>
        <v>23</v>
      </c>
      <c r="B26" s="304">
        <v>45296</v>
      </c>
      <c r="C26" s="305">
        <v>45261</v>
      </c>
      <c r="D26" s="269" t="s">
        <v>94</v>
      </c>
      <c r="E26" s="264" t="s">
        <v>96</v>
      </c>
      <c r="F26" s="306">
        <v>14918.12</v>
      </c>
      <c r="G26" s="264" t="s">
        <v>898</v>
      </c>
      <c r="H26" s="269" t="s">
        <v>122</v>
      </c>
      <c r="I26" s="264" t="s">
        <v>117</v>
      </c>
      <c r="J26" s="307" t="s">
        <v>79</v>
      </c>
      <c r="K26" s="308" t="s">
        <v>899</v>
      </c>
      <c r="L26" s="308" t="s">
        <v>899</v>
      </c>
      <c r="M26" s="307" t="s">
        <v>117</v>
      </c>
      <c r="N26" s="310">
        <v>45296</v>
      </c>
      <c r="O26" s="264" t="s">
        <v>841</v>
      </c>
      <c r="P26" s="307" t="s">
        <v>79</v>
      </c>
      <c r="Q26" s="296"/>
      <c r="R26" s="296"/>
      <c r="S26" s="296"/>
    </row>
    <row r="27" spans="1:19" ht="24" x14ac:dyDescent="0.2">
      <c r="A27" s="303">
        <f t="shared" si="0"/>
        <v>24</v>
      </c>
      <c r="B27" s="304">
        <v>45296</v>
      </c>
      <c r="C27" s="305">
        <v>45261</v>
      </c>
      <c r="D27" s="269" t="s">
        <v>94</v>
      </c>
      <c r="E27" s="264" t="s">
        <v>96</v>
      </c>
      <c r="F27" s="306">
        <v>15020.08</v>
      </c>
      <c r="G27" s="264" t="s">
        <v>898</v>
      </c>
      <c r="H27" s="269" t="s">
        <v>124</v>
      </c>
      <c r="I27" s="264" t="s">
        <v>117</v>
      </c>
      <c r="J27" s="307" t="s">
        <v>79</v>
      </c>
      <c r="K27" s="308" t="s">
        <v>899</v>
      </c>
      <c r="L27" s="308" t="s">
        <v>899</v>
      </c>
      <c r="M27" s="307" t="s">
        <v>117</v>
      </c>
      <c r="N27" s="310">
        <v>45296</v>
      </c>
      <c r="O27" s="264" t="s">
        <v>841</v>
      </c>
      <c r="P27" s="307" t="s">
        <v>79</v>
      </c>
      <c r="Q27" s="296"/>
      <c r="R27" s="296"/>
      <c r="S27" s="296"/>
    </row>
    <row r="28" spans="1:19" ht="24" x14ac:dyDescent="0.2">
      <c r="A28" s="303">
        <f t="shared" si="0"/>
        <v>25</v>
      </c>
      <c r="B28" s="304">
        <v>45296</v>
      </c>
      <c r="C28" s="305">
        <v>45261</v>
      </c>
      <c r="D28" s="269" t="s">
        <v>94</v>
      </c>
      <c r="E28" s="264" t="s">
        <v>96</v>
      </c>
      <c r="F28" s="306">
        <v>20865.400000000001</v>
      </c>
      <c r="G28" s="264" t="s">
        <v>898</v>
      </c>
      <c r="H28" s="269" t="s">
        <v>121</v>
      </c>
      <c r="I28" s="264" t="s">
        <v>117</v>
      </c>
      <c r="J28" s="307" t="s">
        <v>79</v>
      </c>
      <c r="K28" s="308" t="s">
        <v>899</v>
      </c>
      <c r="L28" s="308" t="s">
        <v>899</v>
      </c>
      <c r="M28" s="307" t="s">
        <v>117</v>
      </c>
      <c r="N28" s="310">
        <v>45296</v>
      </c>
      <c r="O28" s="264" t="s">
        <v>841</v>
      </c>
      <c r="P28" s="307" t="s">
        <v>79</v>
      </c>
      <c r="Q28" s="296"/>
      <c r="R28" s="296"/>
      <c r="S28" s="296"/>
    </row>
    <row r="29" spans="1:19" ht="24" x14ac:dyDescent="0.2">
      <c r="A29" s="303">
        <f t="shared" si="0"/>
        <v>26</v>
      </c>
      <c r="B29" s="304">
        <v>45296</v>
      </c>
      <c r="C29" s="305">
        <v>45261</v>
      </c>
      <c r="D29" s="269" t="s">
        <v>94</v>
      </c>
      <c r="E29" s="264" t="s">
        <v>96</v>
      </c>
      <c r="F29" s="306">
        <v>17152</v>
      </c>
      <c r="G29" s="264" t="s">
        <v>898</v>
      </c>
      <c r="H29" s="269" t="s">
        <v>123</v>
      </c>
      <c r="I29" s="264" t="s">
        <v>117</v>
      </c>
      <c r="J29" s="307" t="s">
        <v>79</v>
      </c>
      <c r="K29" s="308" t="s">
        <v>899</v>
      </c>
      <c r="L29" s="308" t="s">
        <v>899</v>
      </c>
      <c r="M29" s="307" t="s">
        <v>117</v>
      </c>
      <c r="N29" s="310">
        <v>45296</v>
      </c>
      <c r="O29" s="264" t="s">
        <v>841</v>
      </c>
      <c r="P29" s="307" t="s">
        <v>79</v>
      </c>
      <c r="Q29" s="296"/>
      <c r="R29" s="296"/>
      <c r="S29" s="296"/>
    </row>
    <row r="30" spans="1:19" ht="24" x14ac:dyDescent="0.2">
      <c r="A30" s="303">
        <f t="shared" si="0"/>
        <v>27</v>
      </c>
      <c r="B30" s="304">
        <v>45296</v>
      </c>
      <c r="C30" s="305">
        <v>45261</v>
      </c>
      <c r="D30" s="269" t="s">
        <v>94</v>
      </c>
      <c r="E30" s="264" t="s">
        <v>96</v>
      </c>
      <c r="F30" s="306">
        <v>16768.41</v>
      </c>
      <c r="G30" s="264" t="s">
        <v>898</v>
      </c>
      <c r="H30" s="269" t="s">
        <v>134</v>
      </c>
      <c r="I30" s="264" t="s">
        <v>117</v>
      </c>
      <c r="J30" s="307" t="s">
        <v>79</v>
      </c>
      <c r="K30" s="308" t="s">
        <v>899</v>
      </c>
      <c r="L30" s="308" t="s">
        <v>899</v>
      </c>
      <c r="M30" s="307" t="s">
        <v>117</v>
      </c>
      <c r="N30" s="310">
        <v>45296</v>
      </c>
      <c r="O30" s="264" t="s">
        <v>841</v>
      </c>
      <c r="P30" s="307" t="s">
        <v>79</v>
      </c>
      <c r="Q30" s="296"/>
      <c r="R30" s="296"/>
      <c r="S30" s="296"/>
    </row>
    <row r="31" spans="1:19" ht="24" x14ac:dyDescent="0.2">
      <c r="A31" s="303">
        <f t="shared" si="0"/>
        <v>28</v>
      </c>
      <c r="B31" s="304">
        <v>45296</v>
      </c>
      <c r="C31" s="305">
        <v>45261</v>
      </c>
      <c r="D31" s="269" t="s">
        <v>94</v>
      </c>
      <c r="E31" s="264" t="s">
        <v>96</v>
      </c>
      <c r="F31" s="306">
        <v>11902.11</v>
      </c>
      <c r="G31" s="264" t="s">
        <v>898</v>
      </c>
      <c r="H31" s="269" t="s">
        <v>127</v>
      </c>
      <c r="I31" s="264" t="s">
        <v>117</v>
      </c>
      <c r="J31" s="307" t="s">
        <v>79</v>
      </c>
      <c r="K31" s="308" t="s">
        <v>899</v>
      </c>
      <c r="L31" s="308" t="s">
        <v>899</v>
      </c>
      <c r="M31" s="307" t="s">
        <v>117</v>
      </c>
      <c r="N31" s="310">
        <v>45296</v>
      </c>
      <c r="O31" s="264" t="s">
        <v>841</v>
      </c>
      <c r="P31" s="307" t="s">
        <v>79</v>
      </c>
      <c r="Q31" s="296"/>
      <c r="R31" s="296"/>
      <c r="S31" s="296"/>
    </row>
    <row r="32" spans="1:19" ht="24" x14ac:dyDescent="0.2">
      <c r="A32" s="303">
        <f t="shared" si="0"/>
        <v>29</v>
      </c>
      <c r="B32" s="304">
        <v>45296</v>
      </c>
      <c r="C32" s="305">
        <v>45261</v>
      </c>
      <c r="D32" s="269" t="s">
        <v>94</v>
      </c>
      <c r="E32" s="264" t="s">
        <v>96</v>
      </c>
      <c r="F32" s="306">
        <v>13383.2</v>
      </c>
      <c r="G32" s="264" t="s">
        <v>898</v>
      </c>
      <c r="H32" s="269"/>
      <c r="I32" s="264" t="s">
        <v>117</v>
      </c>
      <c r="J32" s="307" t="s">
        <v>79</v>
      </c>
      <c r="K32" s="308" t="s">
        <v>899</v>
      </c>
      <c r="L32" s="308" t="s">
        <v>899</v>
      </c>
      <c r="M32" s="307" t="s">
        <v>117</v>
      </c>
      <c r="N32" s="310">
        <v>45296</v>
      </c>
      <c r="O32" s="264" t="s">
        <v>841</v>
      </c>
      <c r="P32" s="307" t="s">
        <v>79</v>
      </c>
      <c r="Q32" s="296"/>
      <c r="R32" s="296"/>
      <c r="S32" s="296"/>
    </row>
    <row r="33" spans="1:19" ht="24" x14ac:dyDescent="0.2">
      <c r="A33" s="303">
        <f t="shared" si="0"/>
        <v>30</v>
      </c>
      <c r="B33" s="304">
        <v>45296</v>
      </c>
      <c r="C33" s="305">
        <v>45261</v>
      </c>
      <c r="D33" s="269" t="s">
        <v>94</v>
      </c>
      <c r="E33" s="264" t="s">
        <v>96</v>
      </c>
      <c r="F33" s="306">
        <v>7292.82</v>
      </c>
      <c r="G33" s="264" t="s">
        <v>898</v>
      </c>
      <c r="H33" s="269" t="s">
        <v>125</v>
      </c>
      <c r="I33" s="264" t="s">
        <v>117</v>
      </c>
      <c r="J33" s="307" t="s">
        <v>79</v>
      </c>
      <c r="K33" s="308" t="s">
        <v>899</v>
      </c>
      <c r="L33" s="308" t="s">
        <v>899</v>
      </c>
      <c r="M33" s="307" t="s">
        <v>117</v>
      </c>
      <c r="N33" s="310">
        <v>45296</v>
      </c>
      <c r="O33" s="264" t="s">
        <v>841</v>
      </c>
      <c r="P33" s="307" t="s">
        <v>79</v>
      </c>
      <c r="Q33" s="296"/>
      <c r="R33" s="296"/>
      <c r="S33" s="296"/>
    </row>
    <row r="34" spans="1:19" ht="24" x14ac:dyDescent="0.2">
      <c r="A34" s="303">
        <f t="shared" si="0"/>
        <v>31</v>
      </c>
      <c r="B34" s="304">
        <v>45296</v>
      </c>
      <c r="C34" s="305">
        <v>45261</v>
      </c>
      <c r="D34" s="269" t="s">
        <v>94</v>
      </c>
      <c r="E34" s="264" t="s">
        <v>96</v>
      </c>
      <c r="F34" s="306">
        <v>2515.88</v>
      </c>
      <c r="G34" s="264" t="s">
        <v>898</v>
      </c>
      <c r="H34" s="269"/>
      <c r="I34" s="264" t="s">
        <v>117</v>
      </c>
      <c r="J34" s="307" t="s">
        <v>79</v>
      </c>
      <c r="K34" s="308" t="s">
        <v>899</v>
      </c>
      <c r="L34" s="308" t="s">
        <v>899</v>
      </c>
      <c r="M34" s="307" t="s">
        <v>117</v>
      </c>
      <c r="N34" s="310">
        <v>45296</v>
      </c>
      <c r="O34" s="264" t="s">
        <v>841</v>
      </c>
      <c r="P34" s="307" t="s">
        <v>79</v>
      </c>
      <c r="Q34" s="296"/>
      <c r="R34" s="296"/>
      <c r="S34" s="296"/>
    </row>
    <row r="35" spans="1:19" ht="24" x14ac:dyDescent="0.2">
      <c r="A35" s="303">
        <f t="shared" si="0"/>
        <v>32</v>
      </c>
      <c r="B35" s="304">
        <v>45296</v>
      </c>
      <c r="C35" s="305">
        <v>45261</v>
      </c>
      <c r="D35" s="269" t="s">
        <v>94</v>
      </c>
      <c r="E35" s="264" t="s">
        <v>96</v>
      </c>
      <c r="F35" s="306">
        <v>9314.93</v>
      </c>
      <c r="G35" s="264" t="s">
        <v>898</v>
      </c>
      <c r="H35" s="269" t="s">
        <v>129</v>
      </c>
      <c r="I35" s="264" t="s">
        <v>117</v>
      </c>
      <c r="J35" s="307" t="s">
        <v>79</v>
      </c>
      <c r="K35" s="308" t="s">
        <v>899</v>
      </c>
      <c r="L35" s="308" t="s">
        <v>899</v>
      </c>
      <c r="M35" s="307" t="s">
        <v>117</v>
      </c>
      <c r="N35" s="310">
        <v>45296</v>
      </c>
      <c r="O35" s="264" t="s">
        <v>841</v>
      </c>
      <c r="P35" s="307" t="s">
        <v>79</v>
      </c>
      <c r="Q35" s="296"/>
      <c r="R35" s="296"/>
      <c r="S35" s="296"/>
    </row>
    <row r="36" spans="1:19" ht="24" x14ac:dyDescent="0.2">
      <c r="A36" s="303">
        <f t="shared" si="0"/>
        <v>33</v>
      </c>
      <c r="B36" s="304">
        <v>45296</v>
      </c>
      <c r="C36" s="305">
        <v>45261</v>
      </c>
      <c r="D36" s="269" t="s">
        <v>94</v>
      </c>
      <c r="E36" s="264" t="s">
        <v>96</v>
      </c>
      <c r="F36" s="306">
        <v>19777.080000000002</v>
      </c>
      <c r="G36" s="264" t="s">
        <v>898</v>
      </c>
      <c r="H36" s="269" t="s">
        <v>120</v>
      </c>
      <c r="I36" s="264" t="s">
        <v>117</v>
      </c>
      <c r="J36" s="307" t="s">
        <v>79</v>
      </c>
      <c r="K36" s="308" t="s">
        <v>899</v>
      </c>
      <c r="L36" s="308" t="s">
        <v>899</v>
      </c>
      <c r="M36" s="307" t="s">
        <v>117</v>
      </c>
      <c r="N36" s="310">
        <v>45296</v>
      </c>
      <c r="O36" s="264" t="s">
        <v>841</v>
      </c>
      <c r="P36" s="307" t="s">
        <v>79</v>
      </c>
      <c r="Q36" s="296"/>
      <c r="R36" s="296"/>
      <c r="S36" s="296"/>
    </row>
    <row r="37" spans="1:19" ht="24" x14ac:dyDescent="0.2">
      <c r="A37" s="303">
        <f t="shared" si="0"/>
        <v>34</v>
      </c>
      <c r="B37" s="304">
        <v>45296</v>
      </c>
      <c r="C37" s="305">
        <v>45261</v>
      </c>
      <c r="D37" s="269" t="s">
        <v>94</v>
      </c>
      <c r="E37" s="264" t="s">
        <v>96</v>
      </c>
      <c r="F37" s="306">
        <v>15727.29</v>
      </c>
      <c r="G37" s="264" t="s">
        <v>898</v>
      </c>
      <c r="H37" s="269" t="s">
        <v>136</v>
      </c>
      <c r="I37" s="264" t="s">
        <v>117</v>
      </c>
      <c r="J37" s="307" t="s">
        <v>79</v>
      </c>
      <c r="K37" s="308" t="s">
        <v>899</v>
      </c>
      <c r="L37" s="308" t="s">
        <v>899</v>
      </c>
      <c r="M37" s="307" t="s">
        <v>117</v>
      </c>
      <c r="N37" s="310">
        <v>45296</v>
      </c>
      <c r="O37" s="264" t="s">
        <v>841</v>
      </c>
      <c r="P37" s="307" t="s">
        <v>79</v>
      </c>
      <c r="Q37" s="296"/>
      <c r="R37" s="296"/>
      <c r="S37" s="296"/>
    </row>
    <row r="38" spans="1:19" ht="24" x14ac:dyDescent="0.2">
      <c r="A38" s="303">
        <f t="shared" si="0"/>
        <v>35</v>
      </c>
      <c r="B38" s="304">
        <v>45296</v>
      </c>
      <c r="C38" s="305">
        <v>45261</v>
      </c>
      <c r="D38" s="269" t="s">
        <v>94</v>
      </c>
      <c r="E38" s="264" t="s">
        <v>96</v>
      </c>
      <c r="F38" s="306">
        <v>12694.16</v>
      </c>
      <c r="G38" s="264" t="s">
        <v>898</v>
      </c>
      <c r="H38" s="269" t="s">
        <v>135</v>
      </c>
      <c r="I38" s="264" t="s">
        <v>117</v>
      </c>
      <c r="J38" s="307" t="s">
        <v>79</v>
      </c>
      <c r="K38" s="308" t="s">
        <v>899</v>
      </c>
      <c r="L38" s="308" t="s">
        <v>899</v>
      </c>
      <c r="M38" s="307" t="s">
        <v>117</v>
      </c>
      <c r="N38" s="310">
        <v>45296</v>
      </c>
      <c r="O38" s="264" t="s">
        <v>841</v>
      </c>
      <c r="P38" s="307" t="s">
        <v>79</v>
      </c>
      <c r="Q38" s="296"/>
      <c r="R38" s="296"/>
      <c r="S38" s="296"/>
    </row>
    <row r="39" spans="1:19" ht="24" x14ac:dyDescent="0.2">
      <c r="A39" s="303">
        <f t="shared" si="0"/>
        <v>36</v>
      </c>
      <c r="B39" s="304">
        <v>45296</v>
      </c>
      <c r="C39" s="305">
        <v>45261</v>
      </c>
      <c r="D39" s="269" t="s">
        <v>94</v>
      </c>
      <c r="E39" s="264" t="s">
        <v>96</v>
      </c>
      <c r="F39" s="306">
        <v>13691.23</v>
      </c>
      <c r="G39" s="264" t="s">
        <v>898</v>
      </c>
      <c r="H39" s="269" t="s">
        <v>137</v>
      </c>
      <c r="I39" s="264" t="s">
        <v>117</v>
      </c>
      <c r="J39" s="307" t="s">
        <v>79</v>
      </c>
      <c r="K39" s="308" t="s">
        <v>899</v>
      </c>
      <c r="L39" s="308" t="s">
        <v>899</v>
      </c>
      <c r="M39" s="307" t="s">
        <v>117</v>
      </c>
      <c r="N39" s="310">
        <v>45296</v>
      </c>
      <c r="O39" s="264" t="s">
        <v>841</v>
      </c>
      <c r="P39" s="307" t="s">
        <v>79</v>
      </c>
      <c r="Q39" s="296"/>
      <c r="R39" s="296"/>
      <c r="S39" s="296"/>
    </row>
    <row r="40" spans="1:19" ht="24" x14ac:dyDescent="0.2">
      <c r="A40" s="303">
        <f t="shared" si="0"/>
        <v>37</v>
      </c>
      <c r="B40" s="304">
        <v>45296</v>
      </c>
      <c r="C40" s="305">
        <v>45261</v>
      </c>
      <c r="D40" s="269" t="s">
        <v>94</v>
      </c>
      <c r="E40" s="264" t="s">
        <v>96</v>
      </c>
      <c r="F40" s="306">
        <v>10276.66</v>
      </c>
      <c r="G40" s="264" t="s">
        <v>898</v>
      </c>
      <c r="H40" s="269" t="s">
        <v>117</v>
      </c>
      <c r="I40" s="264" t="s">
        <v>117</v>
      </c>
      <c r="J40" s="307" t="s">
        <v>79</v>
      </c>
      <c r="K40" s="308" t="s">
        <v>899</v>
      </c>
      <c r="L40" s="308" t="s">
        <v>899</v>
      </c>
      <c r="M40" s="307" t="s">
        <v>117</v>
      </c>
      <c r="N40" s="310">
        <v>45296</v>
      </c>
      <c r="O40" s="264" t="s">
        <v>841</v>
      </c>
      <c r="P40" s="307" t="s">
        <v>79</v>
      </c>
      <c r="Q40" s="296"/>
      <c r="R40" s="296"/>
      <c r="S40" s="296"/>
    </row>
    <row r="41" spans="1:19" ht="24" x14ac:dyDescent="0.2">
      <c r="A41" s="303">
        <f t="shared" si="0"/>
        <v>38</v>
      </c>
      <c r="B41" s="304">
        <v>45296</v>
      </c>
      <c r="C41" s="305">
        <v>45261</v>
      </c>
      <c r="D41" s="269" t="s">
        <v>94</v>
      </c>
      <c r="E41" s="264" t="s">
        <v>96</v>
      </c>
      <c r="F41" s="311">
        <v>18015.96</v>
      </c>
      <c r="G41" s="264" t="s">
        <v>898</v>
      </c>
      <c r="H41" s="269" t="s">
        <v>119</v>
      </c>
      <c r="I41" s="264" t="s">
        <v>117</v>
      </c>
      <c r="J41" s="307" t="s">
        <v>79</v>
      </c>
      <c r="K41" s="308" t="s">
        <v>899</v>
      </c>
      <c r="L41" s="308" t="s">
        <v>899</v>
      </c>
      <c r="M41" s="307" t="s">
        <v>117</v>
      </c>
      <c r="N41" s="310">
        <v>45296</v>
      </c>
      <c r="O41" s="264" t="s">
        <v>841</v>
      </c>
      <c r="P41" s="307" t="s">
        <v>79</v>
      </c>
      <c r="Q41" s="296"/>
      <c r="R41" s="296"/>
      <c r="S41" s="296"/>
    </row>
    <row r="42" spans="1:19" ht="24" x14ac:dyDescent="0.2">
      <c r="A42" s="303">
        <f t="shared" si="0"/>
        <v>39</v>
      </c>
      <c r="B42" s="304">
        <v>45296</v>
      </c>
      <c r="C42" s="305">
        <v>45261</v>
      </c>
      <c r="D42" s="269" t="s">
        <v>105</v>
      </c>
      <c r="E42" s="264" t="s">
        <v>325</v>
      </c>
      <c r="F42" s="311">
        <v>700.79</v>
      </c>
      <c r="G42" s="269" t="s">
        <v>885</v>
      </c>
      <c r="H42" s="269" t="s">
        <v>120</v>
      </c>
      <c r="I42" s="264" t="s">
        <v>900</v>
      </c>
      <c r="J42" s="307" t="s">
        <v>901</v>
      </c>
      <c r="K42" s="307" t="s">
        <v>847</v>
      </c>
      <c r="L42" s="308" t="s">
        <v>848</v>
      </c>
      <c r="M42" s="307">
        <v>1347</v>
      </c>
      <c r="N42" s="310">
        <v>45289</v>
      </c>
      <c r="O42" s="264" t="s">
        <v>841</v>
      </c>
      <c r="P42" s="307" t="s">
        <v>901</v>
      </c>
      <c r="Q42" s="296"/>
      <c r="R42" s="296"/>
      <c r="S42" s="296"/>
    </row>
    <row r="43" spans="1:19" ht="36" x14ac:dyDescent="0.2">
      <c r="A43" s="303">
        <f t="shared" si="0"/>
        <v>40</v>
      </c>
      <c r="B43" s="304">
        <v>45296</v>
      </c>
      <c r="C43" s="305">
        <v>45261</v>
      </c>
      <c r="D43" s="269" t="s">
        <v>94</v>
      </c>
      <c r="E43" s="264" t="s">
        <v>190</v>
      </c>
      <c r="F43" s="306">
        <v>100</v>
      </c>
      <c r="G43" s="264" t="s">
        <v>902</v>
      </c>
      <c r="H43" s="269" t="s">
        <v>120</v>
      </c>
      <c r="I43" s="264" t="s">
        <v>903</v>
      </c>
      <c r="J43" s="307" t="s">
        <v>904</v>
      </c>
      <c r="K43" s="307" t="s">
        <v>847</v>
      </c>
      <c r="L43" s="308" t="s">
        <v>840</v>
      </c>
      <c r="M43" s="312" t="s">
        <v>905</v>
      </c>
      <c r="N43" s="310">
        <v>45296</v>
      </c>
      <c r="O43" s="264" t="s">
        <v>841</v>
      </c>
      <c r="P43" s="307" t="s">
        <v>904</v>
      </c>
      <c r="Q43" s="296"/>
      <c r="R43" s="296"/>
      <c r="S43" s="296"/>
    </row>
    <row r="44" spans="1:19" ht="24" x14ac:dyDescent="0.2">
      <c r="A44" s="303">
        <f t="shared" si="0"/>
        <v>41</v>
      </c>
      <c r="B44" s="304">
        <v>45296</v>
      </c>
      <c r="C44" s="305">
        <v>45292</v>
      </c>
      <c r="D44" s="269" t="s">
        <v>94</v>
      </c>
      <c r="E44" s="264" t="s">
        <v>190</v>
      </c>
      <c r="F44" s="306">
        <v>240</v>
      </c>
      <c r="G44" s="264" t="s">
        <v>906</v>
      </c>
      <c r="H44" s="269" t="s">
        <v>117</v>
      </c>
      <c r="I44" s="264" t="s">
        <v>903</v>
      </c>
      <c r="J44" s="307" t="s">
        <v>904</v>
      </c>
      <c r="K44" s="307" t="s">
        <v>847</v>
      </c>
      <c r="L44" s="308" t="s">
        <v>840</v>
      </c>
      <c r="M44" s="307" t="s">
        <v>907</v>
      </c>
      <c r="N44" s="310">
        <v>45296</v>
      </c>
      <c r="O44" s="264" t="s">
        <v>841</v>
      </c>
      <c r="P44" s="307" t="s">
        <v>904</v>
      </c>
      <c r="Q44" s="296"/>
      <c r="R44" s="296"/>
      <c r="S44" s="296"/>
    </row>
    <row r="45" spans="1:19" ht="24" x14ac:dyDescent="0.2">
      <c r="A45" s="303">
        <f t="shared" si="0"/>
        <v>42</v>
      </c>
      <c r="B45" s="304">
        <v>45296</v>
      </c>
      <c r="C45" s="305">
        <v>45261</v>
      </c>
      <c r="D45" s="269" t="s">
        <v>94</v>
      </c>
      <c r="E45" s="264" t="s">
        <v>190</v>
      </c>
      <c r="F45" s="306">
        <v>2030</v>
      </c>
      <c r="G45" s="264" t="s">
        <v>908</v>
      </c>
      <c r="H45" s="269" t="s">
        <v>117</v>
      </c>
      <c r="I45" s="264" t="s">
        <v>903</v>
      </c>
      <c r="J45" s="307" t="s">
        <v>904</v>
      </c>
      <c r="K45" s="307" t="s">
        <v>847</v>
      </c>
      <c r="L45" s="308" t="s">
        <v>840</v>
      </c>
      <c r="M45" s="307" t="s">
        <v>909</v>
      </c>
      <c r="N45" s="310">
        <v>45296</v>
      </c>
      <c r="O45" s="264" t="s">
        <v>841</v>
      </c>
      <c r="P45" s="307" t="s">
        <v>904</v>
      </c>
      <c r="Q45" s="296"/>
      <c r="R45" s="296"/>
      <c r="S45" s="296"/>
    </row>
    <row r="46" spans="1:19" ht="24" x14ac:dyDescent="0.2">
      <c r="A46" s="303">
        <f t="shared" si="0"/>
        <v>43</v>
      </c>
      <c r="B46" s="304">
        <v>45296</v>
      </c>
      <c r="C46" s="305">
        <v>45292</v>
      </c>
      <c r="D46" s="269" t="s">
        <v>105</v>
      </c>
      <c r="E46" s="264" t="s">
        <v>341</v>
      </c>
      <c r="F46" s="306">
        <v>420</v>
      </c>
      <c r="G46" s="264" t="s">
        <v>836</v>
      </c>
      <c r="H46" s="269" t="s">
        <v>134</v>
      </c>
      <c r="I46" s="264" t="s">
        <v>910</v>
      </c>
      <c r="J46" s="307" t="s">
        <v>911</v>
      </c>
      <c r="K46" s="307" t="s">
        <v>881</v>
      </c>
      <c r="L46" s="308" t="s">
        <v>840</v>
      </c>
      <c r="M46" s="307">
        <v>7</v>
      </c>
      <c r="N46" s="310">
        <v>45293</v>
      </c>
      <c r="O46" s="264" t="s">
        <v>841</v>
      </c>
      <c r="P46" s="307" t="s">
        <v>911</v>
      </c>
      <c r="Q46" s="296"/>
      <c r="R46" s="296"/>
      <c r="S46" s="296"/>
    </row>
    <row r="47" spans="1:19" ht="36" x14ac:dyDescent="0.2">
      <c r="A47" s="303">
        <f t="shared" si="0"/>
        <v>44</v>
      </c>
      <c r="B47" s="304">
        <v>45296</v>
      </c>
      <c r="C47" s="305">
        <v>45292</v>
      </c>
      <c r="D47" s="269" t="s">
        <v>105</v>
      </c>
      <c r="E47" s="264" t="s">
        <v>339</v>
      </c>
      <c r="F47" s="306">
        <v>1830</v>
      </c>
      <c r="G47" s="264" t="s">
        <v>912</v>
      </c>
      <c r="H47" s="269" t="s">
        <v>118</v>
      </c>
      <c r="I47" s="264" t="s">
        <v>913</v>
      </c>
      <c r="J47" s="307" t="s">
        <v>914</v>
      </c>
      <c r="K47" s="307" t="s">
        <v>881</v>
      </c>
      <c r="L47" s="308" t="s">
        <v>840</v>
      </c>
      <c r="M47" s="307" t="s">
        <v>915</v>
      </c>
      <c r="N47" s="310">
        <v>45302</v>
      </c>
      <c r="O47" s="264" t="s">
        <v>841</v>
      </c>
      <c r="P47" s="307" t="s">
        <v>914</v>
      </c>
      <c r="Q47" s="296"/>
      <c r="R47" s="296"/>
      <c r="S47" s="296"/>
    </row>
    <row r="48" spans="1:19" ht="36" x14ac:dyDescent="0.2">
      <c r="A48" s="303">
        <f t="shared" si="0"/>
        <v>45</v>
      </c>
      <c r="B48" s="304">
        <v>45296</v>
      </c>
      <c r="C48" s="305">
        <v>45292</v>
      </c>
      <c r="D48" s="269" t="s">
        <v>105</v>
      </c>
      <c r="E48" s="264" t="s">
        <v>339</v>
      </c>
      <c r="F48" s="306">
        <v>610</v>
      </c>
      <c r="G48" s="264" t="s">
        <v>912</v>
      </c>
      <c r="H48" s="269" t="s">
        <v>118</v>
      </c>
      <c r="I48" s="264" t="s">
        <v>913</v>
      </c>
      <c r="J48" s="307" t="s">
        <v>914</v>
      </c>
      <c r="K48" s="307" t="s">
        <v>881</v>
      </c>
      <c r="L48" s="308" t="s">
        <v>840</v>
      </c>
      <c r="M48" s="307" t="s">
        <v>916</v>
      </c>
      <c r="N48" s="310">
        <v>45302</v>
      </c>
      <c r="O48" s="264" t="s">
        <v>841</v>
      </c>
      <c r="P48" s="307" t="s">
        <v>914</v>
      </c>
      <c r="Q48" s="296"/>
      <c r="R48" s="296"/>
      <c r="S48" s="296"/>
    </row>
    <row r="49" spans="1:19" ht="24" x14ac:dyDescent="0.2">
      <c r="A49" s="303">
        <f t="shared" si="0"/>
        <v>46</v>
      </c>
      <c r="B49" s="304">
        <v>45296</v>
      </c>
      <c r="C49" s="305">
        <v>45261</v>
      </c>
      <c r="D49" s="269" t="s">
        <v>94</v>
      </c>
      <c r="E49" s="264" t="s">
        <v>178</v>
      </c>
      <c r="F49" s="306">
        <v>1119.99</v>
      </c>
      <c r="G49" s="269" t="s">
        <v>917</v>
      </c>
      <c r="H49" s="269" t="s">
        <v>118</v>
      </c>
      <c r="I49" s="264" t="s">
        <v>918</v>
      </c>
      <c r="J49" s="307" t="s">
        <v>79</v>
      </c>
      <c r="K49" s="307" t="s">
        <v>919</v>
      </c>
      <c r="L49" s="307" t="s">
        <v>919</v>
      </c>
      <c r="M49" s="307" t="s">
        <v>117</v>
      </c>
      <c r="N49" s="310">
        <v>45298</v>
      </c>
      <c r="O49" s="264" t="s">
        <v>841</v>
      </c>
      <c r="P49" s="307" t="s">
        <v>79</v>
      </c>
      <c r="Q49" s="296"/>
      <c r="R49" s="296"/>
      <c r="S49" s="296"/>
    </row>
    <row r="50" spans="1:19" ht="24" x14ac:dyDescent="0.2">
      <c r="A50" s="303">
        <f t="shared" si="0"/>
        <v>47</v>
      </c>
      <c r="B50" s="304">
        <v>45296</v>
      </c>
      <c r="C50" s="305">
        <v>45261</v>
      </c>
      <c r="D50" s="269" t="s">
        <v>94</v>
      </c>
      <c r="E50" s="264" t="s">
        <v>178</v>
      </c>
      <c r="F50" s="306">
        <v>2315.0500000000002</v>
      </c>
      <c r="G50" s="269" t="s">
        <v>917</v>
      </c>
      <c r="H50" s="269" t="s">
        <v>121</v>
      </c>
      <c r="I50" s="264" t="s">
        <v>918</v>
      </c>
      <c r="J50" s="307" t="s">
        <v>79</v>
      </c>
      <c r="K50" s="307" t="s">
        <v>919</v>
      </c>
      <c r="L50" s="307" t="s">
        <v>919</v>
      </c>
      <c r="M50" s="307" t="s">
        <v>117</v>
      </c>
      <c r="N50" s="310">
        <v>45298</v>
      </c>
      <c r="O50" s="264" t="s">
        <v>841</v>
      </c>
      <c r="P50" s="307" t="s">
        <v>79</v>
      </c>
      <c r="Q50" s="296"/>
      <c r="R50" s="296"/>
      <c r="S50" s="296"/>
    </row>
    <row r="51" spans="1:19" ht="24" x14ac:dyDescent="0.2">
      <c r="A51" s="303">
        <f t="shared" si="0"/>
        <v>48</v>
      </c>
      <c r="B51" s="304">
        <v>45296</v>
      </c>
      <c r="C51" s="305">
        <v>45261</v>
      </c>
      <c r="D51" s="269" t="s">
        <v>94</v>
      </c>
      <c r="E51" s="264" t="s">
        <v>178</v>
      </c>
      <c r="F51" s="306">
        <v>2437.7800000000002</v>
      </c>
      <c r="G51" s="269" t="s">
        <v>917</v>
      </c>
      <c r="H51" s="269" t="s">
        <v>119</v>
      </c>
      <c r="I51" s="264" t="s">
        <v>918</v>
      </c>
      <c r="J51" s="307" t="s">
        <v>79</v>
      </c>
      <c r="K51" s="307" t="s">
        <v>919</v>
      </c>
      <c r="L51" s="307" t="s">
        <v>919</v>
      </c>
      <c r="M51" s="307" t="s">
        <v>117</v>
      </c>
      <c r="N51" s="310">
        <v>45298</v>
      </c>
      <c r="O51" s="264" t="s">
        <v>841</v>
      </c>
      <c r="P51" s="307" t="s">
        <v>79</v>
      </c>
      <c r="Q51" s="296"/>
      <c r="R51" s="296"/>
      <c r="S51" s="296"/>
    </row>
    <row r="52" spans="1:19" ht="24" x14ac:dyDescent="0.2">
      <c r="A52" s="303">
        <f t="shared" si="0"/>
        <v>49</v>
      </c>
      <c r="B52" s="304">
        <v>45296</v>
      </c>
      <c r="C52" s="305">
        <v>45261</v>
      </c>
      <c r="D52" s="269" t="s">
        <v>94</v>
      </c>
      <c r="E52" s="264" t="s">
        <v>178</v>
      </c>
      <c r="F52" s="306">
        <v>1722.43</v>
      </c>
      <c r="G52" s="269" t="s">
        <v>917</v>
      </c>
      <c r="H52" s="269" t="s">
        <v>134</v>
      </c>
      <c r="I52" s="264" t="s">
        <v>918</v>
      </c>
      <c r="J52" s="307" t="s">
        <v>79</v>
      </c>
      <c r="K52" s="307" t="s">
        <v>919</v>
      </c>
      <c r="L52" s="307" t="s">
        <v>919</v>
      </c>
      <c r="M52" s="307" t="s">
        <v>117</v>
      </c>
      <c r="N52" s="310">
        <v>45298</v>
      </c>
      <c r="O52" s="264" t="s">
        <v>841</v>
      </c>
      <c r="P52" s="307" t="s">
        <v>79</v>
      </c>
      <c r="Q52" s="296"/>
      <c r="R52" s="296"/>
      <c r="S52" s="296"/>
    </row>
    <row r="53" spans="1:19" ht="24" x14ac:dyDescent="0.2">
      <c r="A53" s="303">
        <f t="shared" si="0"/>
        <v>50</v>
      </c>
      <c r="B53" s="304">
        <v>45296</v>
      </c>
      <c r="C53" s="305">
        <v>45261</v>
      </c>
      <c r="D53" s="269" t="s">
        <v>94</v>
      </c>
      <c r="E53" s="264" t="s">
        <v>178</v>
      </c>
      <c r="F53" s="306">
        <v>1582.61</v>
      </c>
      <c r="G53" s="269" t="s">
        <v>917</v>
      </c>
      <c r="H53" s="269" t="s">
        <v>122</v>
      </c>
      <c r="I53" s="264" t="s">
        <v>918</v>
      </c>
      <c r="J53" s="307" t="s">
        <v>79</v>
      </c>
      <c r="K53" s="307" t="s">
        <v>919</v>
      </c>
      <c r="L53" s="307" t="s">
        <v>919</v>
      </c>
      <c r="M53" s="307" t="s">
        <v>117</v>
      </c>
      <c r="N53" s="310">
        <v>45298</v>
      </c>
      <c r="O53" s="264" t="s">
        <v>841</v>
      </c>
      <c r="P53" s="307" t="s">
        <v>79</v>
      </c>
      <c r="Q53" s="296"/>
      <c r="R53" s="296"/>
      <c r="S53" s="296"/>
    </row>
    <row r="54" spans="1:19" ht="24" x14ac:dyDescent="0.2">
      <c r="A54" s="303">
        <f t="shared" si="0"/>
        <v>51</v>
      </c>
      <c r="B54" s="304">
        <v>45296</v>
      </c>
      <c r="C54" s="305">
        <v>45261</v>
      </c>
      <c r="D54" s="269" t="s">
        <v>94</v>
      </c>
      <c r="E54" s="264" t="s">
        <v>178</v>
      </c>
      <c r="F54" s="306">
        <v>1889.53</v>
      </c>
      <c r="G54" s="269" t="s">
        <v>917</v>
      </c>
      <c r="H54" s="269" t="s">
        <v>123</v>
      </c>
      <c r="I54" s="264" t="s">
        <v>918</v>
      </c>
      <c r="J54" s="307" t="s">
        <v>79</v>
      </c>
      <c r="K54" s="307" t="s">
        <v>919</v>
      </c>
      <c r="L54" s="307" t="s">
        <v>919</v>
      </c>
      <c r="M54" s="307" t="s">
        <v>117</v>
      </c>
      <c r="N54" s="310">
        <v>45298</v>
      </c>
      <c r="O54" s="264" t="s">
        <v>841</v>
      </c>
      <c r="P54" s="307" t="s">
        <v>79</v>
      </c>
      <c r="Q54" s="296"/>
      <c r="R54" s="296"/>
      <c r="S54" s="296"/>
    </row>
    <row r="55" spans="1:19" ht="24" x14ac:dyDescent="0.2">
      <c r="A55" s="303">
        <f t="shared" si="0"/>
        <v>52</v>
      </c>
      <c r="B55" s="304">
        <v>45296</v>
      </c>
      <c r="C55" s="305">
        <v>45261</v>
      </c>
      <c r="D55" s="269" t="s">
        <v>94</v>
      </c>
      <c r="E55" s="264" t="s">
        <v>178</v>
      </c>
      <c r="F55" s="306">
        <v>1656.71</v>
      </c>
      <c r="G55" s="269" t="s">
        <v>917</v>
      </c>
      <c r="H55" s="269" t="s">
        <v>124</v>
      </c>
      <c r="I55" s="264" t="s">
        <v>918</v>
      </c>
      <c r="J55" s="307" t="s">
        <v>79</v>
      </c>
      <c r="K55" s="307" t="s">
        <v>919</v>
      </c>
      <c r="L55" s="307" t="s">
        <v>919</v>
      </c>
      <c r="M55" s="307" t="s">
        <v>117</v>
      </c>
      <c r="N55" s="310">
        <v>45298</v>
      </c>
      <c r="O55" s="264" t="s">
        <v>841</v>
      </c>
      <c r="P55" s="307" t="s">
        <v>79</v>
      </c>
      <c r="Q55" s="296"/>
      <c r="R55" s="296"/>
      <c r="S55" s="296"/>
    </row>
    <row r="56" spans="1:19" ht="24" x14ac:dyDescent="0.2">
      <c r="A56" s="303">
        <f t="shared" si="0"/>
        <v>53</v>
      </c>
      <c r="B56" s="304">
        <v>45296</v>
      </c>
      <c r="C56" s="305">
        <v>45261</v>
      </c>
      <c r="D56" s="269" t="s">
        <v>94</v>
      </c>
      <c r="E56" s="264" t="s">
        <v>178</v>
      </c>
      <c r="F56" s="306">
        <v>1393.13</v>
      </c>
      <c r="G56" s="269" t="s">
        <v>917</v>
      </c>
      <c r="H56" s="269" t="s">
        <v>126</v>
      </c>
      <c r="I56" s="264" t="s">
        <v>918</v>
      </c>
      <c r="J56" s="307" t="s">
        <v>79</v>
      </c>
      <c r="K56" s="307" t="s">
        <v>919</v>
      </c>
      <c r="L56" s="307" t="s">
        <v>919</v>
      </c>
      <c r="M56" s="307" t="s">
        <v>117</v>
      </c>
      <c r="N56" s="310">
        <v>45298</v>
      </c>
      <c r="O56" s="264" t="s">
        <v>841</v>
      </c>
      <c r="P56" s="307" t="s">
        <v>79</v>
      </c>
      <c r="Q56" s="296"/>
      <c r="R56" s="296"/>
      <c r="S56" s="296"/>
    </row>
    <row r="57" spans="1:19" ht="24" x14ac:dyDescent="0.2">
      <c r="A57" s="303">
        <f t="shared" si="0"/>
        <v>54</v>
      </c>
      <c r="B57" s="304">
        <v>45296</v>
      </c>
      <c r="C57" s="305">
        <v>45261</v>
      </c>
      <c r="D57" s="269" t="s">
        <v>94</v>
      </c>
      <c r="E57" s="264" t="s">
        <v>178</v>
      </c>
      <c r="F57" s="306">
        <v>1335.25</v>
      </c>
      <c r="G57" s="269" t="s">
        <v>917</v>
      </c>
      <c r="H57" s="269" t="s">
        <v>127</v>
      </c>
      <c r="I57" s="264" t="s">
        <v>918</v>
      </c>
      <c r="J57" s="307" t="s">
        <v>79</v>
      </c>
      <c r="K57" s="307" t="s">
        <v>919</v>
      </c>
      <c r="L57" s="307" t="s">
        <v>919</v>
      </c>
      <c r="M57" s="307" t="s">
        <v>117</v>
      </c>
      <c r="N57" s="310">
        <v>45298</v>
      </c>
      <c r="O57" s="264" t="s">
        <v>841</v>
      </c>
      <c r="P57" s="307" t="s">
        <v>79</v>
      </c>
      <c r="Q57" s="296"/>
      <c r="R57" s="296"/>
      <c r="S57" s="296"/>
    </row>
    <row r="58" spans="1:19" ht="24" x14ac:dyDescent="0.2">
      <c r="A58" s="303">
        <f t="shared" si="0"/>
        <v>55</v>
      </c>
      <c r="B58" s="304">
        <v>45296</v>
      </c>
      <c r="C58" s="305">
        <v>45261</v>
      </c>
      <c r="D58" s="269" t="s">
        <v>94</v>
      </c>
      <c r="E58" s="264" t="s">
        <v>178</v>
      </c>
      <c r="F58" s="306">
        <v>751.58</v>
      </c>
      <c r="G58" s="269" t="s">
        <v>917</v>
      </c>
      <c r="H58" s="269" t="s">
        <v>125</v>
      </c>
      <c r="I58" s="264" t="s">
        <v>918</v>
      </c>
      <c r="J58" s="307" t="s">
        <v>79</v>
      </c>
      <c r="K58" s="307" t="s">
        <v>919</v>
      </c>
      <c r="L58" s="307" t="s">
        <v>919</v>
      </c>
      <c r="M58" s="307" t="s">
        <v>117</v>
      </c>
      <c r="N58" s="310">
        <v>45298</v>
      </c>
      <c r="O58" s="264" t="s">
        <v>841</v>
      </c>
      <c r="P58" s="307" t="s">
        <v>79</v>
      </c>
      <c r="Q58" s="296"/>
      <c r="R58" s="296"/>
      <c r="S58" s="296"/>
    </row>
    <row r="59" spans="1:19" ht="24" x14ac:dyDescent="0.2">
      <c r="A59" s="303">
        <f t="shared" si="0"/>
        <v>56</v>
      </c>
      <c r="B59" s="304">
        <v>45296</v>
      </c>
      <c r="C59" s="305">
        <v>45261</v>
      </c>
      <c r="D59" s="269" t="s">
        <v>94</v>
      </c>
      <c r="E59" s="264" t="s">
        <v>96</v>
      </c>
      <c r="F59" s="306">
        <v>454.43</v>
      </c>
      <c r="G59" s="269" t="s">
        <v>920</v>
      </c>
      <c r="H59" s="269" t="s">
        <v>129</v>
      </c>
      <c r="I59" s="264" t="s">
        <v>921</v>
      </c>
      <c r="J59" s="308" t="s">
        <v>922</v>
      </c>
      <c r="K59" s="307" t="s">
        <v>881</v>
      </c>
      <c r="L59" s="308" t="s">
        <v>923</v>
      </c>
      <c r="M59" s="307">
        <v>70100</v>
      </c>
      <c r="N59" s="310">
        <v>45296</v>
      </c>
      <c r="O59" s="264" t="s">
        <v>841</v>
      </c>
      <c r="P59" s="307" t="s">
        <v>924</v>
      </c>
      <c r="Q59" s="296"/>
      <c r="R59" s="296"/>
      <c r="S59" s="296"/>
    </row>
    <row r="60" spans="1:19" ht="24" x14ac:dyDescent="0.2">
      <c r="A60" s="303">
        <f t="shared" si="0"/>
        <v>57</v>
      </c>
      <c r="B60" s="304">
        <v>45296</v>
      </c>
      <c r="C60" s="305">
        <v>45261</v>
      </c>
      <c r="D60" s="269" t="s">
        <v>94</v>
      </c>
      <c r="E60" s="264" t="s">
        <v>96</v>
      </c>
      <c r="F60" s="306">
        <v>756.53</v>
      </c>
      <c r="G60" s="269" t="s">
        <v>925</v>
      </c>
      <c r="H60" s="269" t="s">
        <v>129</v>
      </c>
      <c r="I60" s="264" t="s">
        <v>926</v>
      </c>
      <c r="J60" s="308" t="s">
        <v>922</v>
      </c>
      <c r="K60" s="307" t="s">
        <v>881</v>
      </c>
      <c r="L60" s="308" t="s">
        <v>923</v>
      </c>
      <c r="M60" s="307">
        <v>70096</v>
      </c>
      <c r="N60" s="310">
        <v>45296</v>
      </c>
      <c r="O60" s="264" t="s">
        <v>841</v>
      </c>
      <c r="P60" s="307" t="s">
        <v>927</v>
      </c>
      <c r="Q60" s="296"/>
      <c r="R60" s="296"/>
      <c r="S60" s="296"/>
    </row>
    <row r="61" spans="1:19" ht="24" x14ac:dyDescent="0.2">
      <c r="A61" s="303">
        <f t="shared" si="0"/>
        <v>58</v>
      </c>
      <c r="B61" s="304">
        <v>45296</v>
      </c>
      <c r="C61" s="305">
        <v>45261</v>
      </c>
      <c r="D61" s="269" t="s">
        <v>94</v>
      </c>
      <c r="E61" s="264" t="s">
        <v>96</v>
      </c>
      <c r="F61" s="306">
        <v>454.43</v>
      </c>
      <c r="G61" s="269" t="s">
        <v>920</v>
      </c>
      <c r="H61" s="269" t="s">
        <v>126</v>
      </c>
      <c r="I61" s="264" t="s">
        <v>928</v>
      </c>
      <c r="J61" s="308" t="s">
        <v>922</v>
      </c>
      <c r="K61" s="307" t="s">
        <v>881</v>
      </c>
      <c r="L61" s="308" t="s">
        <v>923</v>
      </c>
      <c r="M61" s="307">
        <v>400121</v>
      </c>
      <c r="N61" s="310">
        <v>45296</v>
      </c>
      <c r="O61" s="264" t="s">
        <v>841</v>
      </c>
      <c r="P61" s="307" t="s">
        <v>929</v>
      </c>
      <c r="Q61" s="296"/>
      <c r="R61" s="296"/>
      <c r="S61" s="296"/>
    </row>
    <row r="62" spans="1:19" ht="24" x14ac:dyDescent="0.2">
      <c r="A62" s="303">
        <f t="shared" si="0"/>
        <v>59</v>
      </c>
      <c r="B62" s="304">
        <v>45296</v>
      </c>
      <c r="C62" s="305">
        <v>45261</v>
      </c>
      <c r="D62" s="269" t="s">
        <v>94</v>
      </c>
      <c r="E62" s="264" t="s">
        <v>96</v>
      </c>
      <c r="F62" s="306">
        <v>832.69</v>
      </c>
      <c r="G62" s="269" t="s">
        <v>930</v>
      </c>
      <c r="H62" s="269" t="s">
        <v>127</v>
      </c>
      <c r="I62" s="264" t="s">
        <v>931</v>
      </c>
      <c r="J62" s="308" t="s">
        <v>922</v>
      </c>
      <c r="K62" s="307" t="s">
        <v>881</v>
      </c>
      <c r="L62" s="308" t="s">
        <v>923</v>
      </c>
      <c r="M62" s="307">
        <v>40103</v>
      </c>
      <c r="N62" s="310">
        <v>45296</v>
      </c>
      <c r="O62" s="264" t="s">
        <v>841</v>
      </c>
      <c r="P62" s="307" t="s">
        <v>932</v>
      </c>
      <c r="Q62" s="296"/>
      <c r="R62" s="296"/>
      <c r="S62" s="296"/>
    </row>
    <row r="63" spans="1:19" ht="24" x14ac:dyDescent="0.2">
      <c r="A63" s="303">
        <f t="shared" si="0"/>
        <v>60</v>
      </c>
      <c r="B63" s="304">
        <v>45296</v>
      </c>
      <c r="C63" s="305">
        <v>45261</v>
      </c>
      <c r="D63" s="269" t="s">
        <v>94</v>
      </c>
      <c r="E63" s="264" t="s">
        <v>96</v>
      </c>
      <c r="F63" s="306">
        <v>1152.9000000000001</v>
      </c>
      <c r="G63" s="269" t="s">
        <v>930</v>
      </c>
      <c r="H63" s="269" t="s">
        <v>129</v>
      </c>
      <c r="I63" s="264" t="s">
        <v>933</v>
      </c>
      <c r="J63" s="308" t="s">
        <v>922</v>
      </c>
      <c r="K63" s="307" t="s">
        <v>881</v>
      </c>
      <c r="L63" s="308" t="s">
        <v>923</v>
      </c>
      <c r="M63" s="307">
        <v>40101</v>
      </c>
      <c r="N63" s="310">
        <v>45296</v>
      </c>
      <c r="O63" s="264" t="s">
        <v>841</v>
      </c>
      <c r="P63" s="307" t="s">
        <v>934</v>
      </c>
      <c r="Q63" s="296"/>
      <c r="R63" s="296"/>
      <c r="S63" s="296"/>
    </row>
    <row r="64" spans="1:19" ht="36" x14ac:dyDescent="0.2">
      <c r="A64" s="303">
        <f t="shared" si="0"/>
        <v>61</v>
      </c>
      <c r="B64" s="304">
        <v>45296</v>
      </c>
      <c r="C64" s="305">
        <v>45261</v>
      </c>
      <c r="D64" s="269" t="s">
        <v>94</v>
      </c>
      <c r="E64" s="264" t="s">
        <v>96</v>
      </c>
      <c r="F64" s="306">
        <v>105.46</v>
      </c>
      <c r="G64" s="269" t="s">
        <v>935</v>
      </c>
      <c r="H64" s="269" t="s">
        <v>126</v>
      </c>
      <c r="I64" s="264" t="s">
        <v>936</v>
      </c>
      <c r="J64" s="308" t="s">
        <v>922</v>
      </c>
      <c r="K64" s="307" t="s">
        <v>881</v>
      </c>
      <c r="L64" s="308" t="s">
        <v>923</v>
      </c>
      <c r="M64" s="307">
        <v>40119</v>
      </c>
      <c r="N64" s="310">
        <v>45296</v>
      </c>
      <c r="O64" s="264" t="s">
        <v>841</v>
      </c>
      <c r="P64" s="307" t="s">
        <v>937</v>
      </c>
      <c r="Q64" s="296"/>
      <c r="R64" s="296"/>
      <c r="S64" s="296"/>
    </row>
    <row r="65" spans="1:19" ht="24" x14ac:dyDescent="0.2">
      <c r="A65" s="303">
        <f t="shared" si="0"/>
        <v>62</v>
      </c>
      <c r="B65" s="304">
        <v>45296</v>
      </c>
      <c r="C65" s="305">
        <v>45261</v>
      </c>
      <c r="D65" s="269" t="s">
        <v>94</v>
      </c>
      <c r="E65" s="264" t="s">
        <v>178</v>
      </c>
      <c r="F65" s="306">
        <v>266.66000000000003</v>
      </c>
      <c r="G65" s="269" t="s">
        <v>917</v>
      </c>
      <c r="H65" s="269" t="s">
        <v>118</v>
      </c>
      <c r="I65" s="264" t="s">
        <v>918</v>
      </c>
      <c r="J65" s="307" t="s">
        <v>79</v>
      </c>
      <c r="K65" s="307" t="s">
        <v>919</v>
      </c>
      <c r="L65" s="307" t="s">
        <v>919</v>
      </c>
      <c r="M65" s="307" t="s">
        <v>117</v>
      </c>
      <c r="N65" s="310">
        <v>45298</v>
      </c>
      <c r="O65" s="264" t="s">
        <v>841</v>
      </c>
      <c r="P65" s="307" t="s">
        <v>79</v>
      </c>
      <c r="Q65" s="296"/>
      <c r="R65" s="296"/>
      <c r="S65" s="296"/>
    </row>
    <row r="66" spans="1:19" ht="24" x14ac:dyDescent="0.2">
      <c r="A66" s="303">
        <f t="shared" si="0"/>
        <v>63</v>
      </c>
      <c r="B66" s="304">
        <v>45296</v>
      </c>
      <c r="C66" s="305">
        <v>45261</v>
      </c>
      <c r="D66" s="269" t="s">
        <v>94</v>
      </c>
      <c r="E66" s="264" t="s">
        <v>178</v>
      </c>
      <c r="F66" s="306">
        <v>2316.39</v>
      </c>
      <c r="G66" s="269" t="s">
        <v>917</v>
      </c>
      <c r="H66" s="269" t="s">
        <v>120</v>
      </c>
      <c r="I66" s="264" t="s">
        <v>918</v>
      </c>
      <c r="J66" s="307" t="s">
        <v>79</v>
      </c>
      <c r="K66" s="307" t="s">
        <v>919</v>
      </c>
      <c r="L66" s="307" t="s">
        <v>919</v>
      </c>
      <c r="M66" s="307" t="s">
        <v>117</v>
      </c>
      <c r="N66" s="310">
        <v>45298</v>
      </c>
      <c r="O66" s="264" t="s">
        <v>841</v>
      </c>
      <c r="P66" s="307" t="s">
        <v>79</v>
      </c>
      <c r="Q66" s="296"/>
      <c r="R66" s="296"/>
      <c r="S66" s="296"/>
    </row>
    <row r="67" spans="1:19" ht="24" x14ac:dyDescent="0.2">
      <c r="A67" s="303">
        <f t="shared" si="0"/>
        <v>64</v>
      </c>
      <c r="B67" s="304">
        <v>45296</v>
      </c>
      <c r="C67" s="305">
        <v>45261</v>
      </c>
      <c r="D67" s="269" t="s">
        <v>94</v>
      </c>
      <c r="E67" s="264" t="s">
        <v>178</v>
      </c>
      <c r="F67" s="306">
        <v>1217.83</v>
      </c>
      <c r="G67" s="269" t="s">
        <v>917</v>
      </c>
      <c r="H67" s="269" t="s">
        <v>129</v>
      </c>
      <c r="I67" s="264" t="s">
        <v>918</v>
      </c>
      <c r="J67" s="307" t="s">
        <v>79</v>
      </c>
      <c r="K67" s="307" t="s">
        <v>919</v>
      </c>
      <c r="L67" s="307" t="s">
        <v>919</v>
      </c>
      <c r="M67" s="307" t="s">
        <v>117</v>
      </c>
      <c r="N67" s="310">
        <v>45298</v>
      </c>
      <c r="O67" s="264" t="s">
        <v>841</v>
      </c>
      <c r="P67" s="307" t="s">
        <v>79</v>
      </c>
      <c r="Q67" s="296"/>
      <c r="R67" s="296"/>
      <c r="S67" s="296"/>
    </row>
    <row r="68" spans="1:19" ht="24" x14ac:dyDescent="0.2">
      <c r="A68" s="303">
        <f t="shared" si="0"/>
        <v>65</v>
      </c>
      <c r="B68" s="304">
        <v>45296</v>
      </c>
      <c r="C68" s="305">
        <v>45261</v>
      </c>
      <c r="D68" s="269" t="s">
        <v>94</v>
      </c>
      <c r="E68" s="264" t="s">
        <v>178</v>
      </c>
      <c r="F68" s="306">
        <v>1684.27</v>
      </c>
      <c r="G68" s="269" t="s">
        <v>917</v>
      </c>
      <c r="H68" s="269" t="s">
        <v>136</v>
      </c>
      <c r="I68" s="264" t="s">
        <v>918</v>
      </c>
      <c r="J68" s="307" t="s">
        <v>79</v>
      </c>
      <c r="K68" s="307" t="s">
        <v>919</v>
      </c>
      <c r="L68" s="307" t="s">
        <v>919</v>
      </c>
      <c r="M68" s="307" t="s">
        <v>117</v>
      </c>
      <c r="N68" s="310">
        <v>45298</v>
      </c>
      <c r="O68" s="264" t="s">
        <v>841</v>
      </c>
      <c r="P68" s="307" t="s">
        <v>79</v>
      </c>
      <c r="Q68" s="296"/>
      <c r="R68" s="296"/>
      <c r="S68" s="296"/>
    </row>
    <row r="69" spans="1:19" ht="24" x14ac:dyDescent="0.2">
      <c r="A69" s="303">
        <f t="shared" si="0"/>
        <v>66</v>
      </c>
      <c r="B69" s="304">
        <v>45296</v>
      </c>
      <c r="C69" s="305">
        <v>45261</v>
      </c>
      <c r="D69" s="269" t="s">
        <v>94</v>
      </c>
      <c r="E69" s="264" t="s">
        <v>178</v>
      </c>
      <c r="F69" s="306">
        <v>1367.36</v>
      </c>
      <c r="G69" s="269" t="s">
        <v>917</v>
      </c>
      <c r="H69" s="269" t="s">
        <v>135</v>
      </c>
      <c r="I69" s="264" t="s">
        <v>918</v>
      </c>
      <c r="J69" s="307" t="s">
        <v>79</v>
      </c>
      <c r="K69" s="307" t="s">
        <v>919</v>
      </c>
      <c r="L69" s="307" t="s">
        <v>919</v>
      </c>
      <c r="M69" s="307" t="s">
        <v>117</v>
      </c>
      <c r="N69" s="310">
        <v>45298</v>
      </c>
      <c r="O69" s="264" t="s">
        <v>841</v>
      </c>
      <c r="P69" s="307" t="s">
        <v>79</v>
      </c>
      <c r="Q69" s="296"/>
      <c r="R69" s="296"/>
      <c r="S69" s="296"/>
    </row>
    <row r="70" spans="1:19" ht="24" x14ac:dyDescent="0.2">
      <c r="A70" s="303">
        <f t="shared" si="0"/>
        <v>67</v>
      </c>
      <c r="B70" s="304">
        <v>45296</v>
      </c>
      <c r="C70" s="305">
        <v>45261</v>
      </c>
      <c r="D70" s="269" t="s">
        <v>94</v>
      </c>
      <c r="E70" s="264" t="s">
        <v>178</v>
      </c>
      <c r="F70" s="306">
        <v>1524.43</v>
      </c>
      <c r="G70" s="269" t="s">
        <v>917</v>
      </c>
      <c r="H70" s="269" t="s">
        <v>137</v>
      </c>
      <c r="I70" s="264" t="s">
        <v>918</v>
      </c>
      <c r="J70" s="307" t="s">
        <v>79</v>
      </c>
      <c r="K70" s="307" t="s">
        <v>919</v>
      </c>
      <c r="L70" s="307" t="s">
        <v>919</v>
      </c>
      <c r="M70" s="307" t="s">
        <v>117</v>
      </c>
      <c r="N70" s="310">
        <v>45298</v>
      </c>
      <c r="O70" s="264" t="s">
        <v>841</v>
      </c>
      <c r="P70" s="307" t="s">
        <v>79</v>
      </c>
      <c r="Q70" s="296"/>
      <c r="R70" s="296"/>
      <c r="S70" s="296"/>
    </row>
    <row r="71" spans="1:19" x14ac:dyDescent="0.2">
      <c r="A71" s="303">
        <f t="shared" si="0"/>
        <v>68</v>
      </c>
      <c r="B71" s="304">
        <v>45296</v>
      </c>
      <c r="C71" s="305">
        <v>45292</v>
      </c>
      <c r="D71" s="269" t="s">
        <v>105</v>
      </c>
      <c r="E71" s="264" t="s">
        <v>283</v>
      </c>
      <c r="F71" s="306">
        <v>38.5</v>
      </c>
      <c r="G71" s="269" t="s">
        <v>938</v>
      </c>
      <c r="H71" s="269" t="s">
        <v>118</v>
      </c>
      <c r="I71" s="264" t="s">
        <v>117</v>
      </c>
      <c r="J71" s="307" t="s">
        <v>79</v>
      </c>
      <c r="K71" s="307" t="s">
        <v>79</v>
      </c>
      <c r="L71" s="307" t="s">
        <v>79</v>
      </c>
      <c r="M71" s="307" t="s">
        <v>117</v>
      </c>
      <c r="N71" s="310" t="s">
        <v>79</v>
      </c>
      <c r="O71" s="264" t="s">
        <v>841</v>
      </c>
      <c r="P71" s="307" t="s">
        <v>79</v>
      </c>
      <c r="Q71" s="296"/>
      <c r="R71" s="296"/>
      <c r="S71" s="296"/>
    </row>
    <row r="72" spans="1:19" x14ac:dyDescent="0.2">
      <c r="A72" s="303">
        <f t="shared" si="0"/>
        <v>69</v>
      </c>
      <c r="B72" s="304">
        <v>45296</v>
      </c>
      <c r="C72" s="305">
        <v>45292</v>
      </c>
      <c r="D72" s="269" t="s">
        <v>105</v>
      </c>
      <c r="E72" s="264" t="s">
        <v>283</v>
      </c>
      <c r="F72" s="306">
        <v>87.5</v>
      </c>
      <c r="G72" s="269" t="s">
        <v>938</v>
      </c>
      <c r="H72" s="269" t="s">
        <v>118</v>
      </c>
      <c r="I72" s="264" t="s">
        <v>117</v>
      </c>
      <c r="J72" s="307" t="s">
        <v>79</v>
      </c>
      <c r="K72" s="307" t="s">
        <v>79</v>
      </c>
      <c r="L72" s="307" t="s">
        <v>79</v>
      </c>
      <c r="M72" s="307" t="s">
        <v>117</v>
      </c>
      <c r="N72" s="310" t="s">
        <v>79</v>
      </c>
      <c r="O72" s="264" t="s">
        <v>841</v>
      </c>
      <c r="P72" s="307" t="s">
        <v>79</v>
      </c>
      <c r="Q72" s="296"/>
      <c r="R72" s="296"/>
      <c r="S72" s="296"/>
    </row>
    <row r="73" spans="1:19" x14ac:dyDescent="0.2">
      <c r="A73" s="303">
        <f t="shared" si="0"/>
        <v>70</v>
      </c>
      <c r="B73" s="304">
        <v>45296</v>
      </c>
      <c r="C73" s="305">
        <v>45292</v>
      </c>
      <c r="D73" s="269" t="s">
        <v>105</v>
      </c>
      <c r="E73" s="264" t="s">
        <v>283</v>
      </c>
      <c r="F73" s="306">
        <v>70</v>
      </c>
      <c r="G73" s="269" t="s">
        <v>938</v>
      </c>
      <c r="H73" s="269" t="s">
        <v>118</v>
      </c>
      <c r="I73" s="264" t="s">
        <v>117</v>
      </c>
      <c r="J73" s="307" t="s">
        <v>79</v>
      </c>
      <c r="K73" s="307" t="s">
        <v>79</v>
      </c>
      <c r="L73" s="307" t="s">
        <v>79</v>
      </c>
      <c r="M73" s="307" t="s">
        <v>117</v>
      </c>
      <c r="N73" s="310" t="s">
        <v>79</v>
      </c>
      <c r="O73" s="264" t="s">
        <v>841</v>
      </c>
      <c r="P73" s="307" t="s">
        <v>79</v>
      </c>
      <c r="Q73" s="296"/>
      <c r="R73" s="296"/>
      <c r="S73" s="296"/>
    </row>
    <row r="74" spans="1:19" x14ac:dyDescent="0.2">
      <c r="A74" s="303">
        <f t="shared" si="0"/>
        <v>71</v>
      </c>
      <c r="B74" s="304">
        <v>45296</v>
      </c>
      <c r="C74" s="305">
        <v>45292</v>
      </c>
      <c r="D74" s="269" t="s">
        <v>105</v>
      </c>
      <c r="E74" s="264" t="s">
        <v>283</v>
      </c>
      <c r="F74" s="306">
        <v>70</v>
      </c>
      <c r="G74" s="269" t="s">
        <v>938</v>
      </c>
      <c r="H74" s="269" t="s">
        <v>118</v>
      </c>
      <c r="I74" s="264" t="s">
        <v>117</v>
      </c>
      <c r="J74" s="307" t="s">
        <v>79</v>
      </c>
      <c r="K74" s="307" t="s">
        <v>79</v>
      </c>
      <c r="L74" s="307" t="s">
        <v>79</v>
      </c>
      <c r="M74" s="307" t="s">
        <v>117</v>
      </c>
      <c r="N74" s="310" t="s">
        <v>79</v>
      </c>
      <c r="O74" s="264" t="s">
        <v>841</v>
      </c>
      <c r="P74" s="307" t="s">
        <v>79</v>
      </c>
      <c r="Q74" s="296"/>
      <c r="R74" s="296"/>
      <c r="S74" s="296"/>
    </row>
    <row r="75" spans="1:19" x14ac:dyDescent="0.2">
      <c r="A75" s="303">
        <f t="shared" si="0"/>
        <v>72</v>
      </c>
      <c r="B75" s="304">
        <v>45296</v>
      </c>
      <c r="C75" s="305">
        <v>45292</v>
      </c>
      <c r="D75" s="269" t="s">
        <v>105</v>
      </c>
      <c r="E75" s="264" t="s">
        <v>283</v>
      </c>
      <c r="F75" s="306">
        <v>94.5</v>
      </c>
      <c r="G75" s="269" t="s">
        <v>938</v>
      </c>
      <c r="H75" s="269" t="s">
        <v>118</v>
      </c>
      <c r="I75" s="264" t="s">
        <v>117</v>
      </c>
      <c r="J75" s="307" t="s">
        <v>79</v>
      </c>
      <c r="K75" s="307" t="s">
        <v>79</v>
      </c>
      <c r="L75" s="307" t="s">
        <v>79</v>
      </c>
      <c r="M75" s="307" t="s">
        <v>117</v>
      </c>
      <c r="N75" s="310" t="s">
        <v>79</v>
      </c>
      <c r="O75" s="264" t="s">
        <v>841</v>
      </c>
      <c r="P75" s="307" t="s">
        <v>79</v>
      </c>
      <c r="Q75" s="296"/>
      <c r="R75" s="296"/>
      <c r="S75" s="296"/>
    </row>
    <row r="76" spans="1:19" x14ac:dyDescent="0.2">
      <c r="A76" s="303">
        <f t="shared" si="0"/>
        <v>73</v>
      </c>
      <c r="B76" s="304">
        <v>45296</v>
      </c>
      <c r="C76" s="305">
        <v>45292</v>
      </c>
      <c r="D76" s="269" t="s">
        <v>105</v>
      </c>
      <c r="E76" s="264" t="s">
        <v>283</v>
      </c>
      <c r="F76" s="306">
        <v>84</v>
      </c>
      <c r="G76" s="269" t="s">
        <v>938</v>
      </c>
      <c r="H76" s="269" t="s">
        <v>118</v>
      </c>
      <c r="I76" s="264" t="s">
        <v>117</v>
      </c>
      <c r="J76" s="307" t="s">
        <v>79</v>
      </c>
      <c r="K76" s="307" t="s">
        <v>79</v>
      </c>
      <c r="L76" s="307" t="s">
        <v>79</v>
      </c>
      <c r="M76" s="307" t="s">
        <v>117</v>
      </c>
      <c r="N76" s="310" t="s">
        <v>79</v>
      </c>
      <c r="O76" s="264" t="s">
        <v>841</v>
      </c>
      <c r="P76" s="307" t="s">
        <v>79</v>
      </c>
      <c r="Q76" s="296"/>
      <c r="R76" s="296"/>
      <c r="S76" s="296"/>
    </row>
    <row r="77" spans="1:19" x14ac:dyDescent="0.2">
      <c r="A77" s="303">
        <f t="shared" si="0"/>
        <v>74</v>
      </c>
      <c r="B77" s="304">
        <v>45296</v>
      </c>
      <c r="C77" s="305">
        <v>45292</v>
      </c>
      <c r="D77" s="269" t="s">
        <v>105</v>
      </c>
      <c r="E77" s="264" t="s">
        <v>283</v>
      </c>
      <c r="F77" s="306">
        <v>66.5</v>
      </c>
      <c r="G77" s="269" t="s">
        <v>938</v>
      </c>
      <c r="H77" s="269" t="s">
        <v>118</v>
      </c>
      <c r="I77" s="264" t="s">
        <v>117</v>
      </c>
      <c r="J77" s="307" t="s">
        <v>79</v>
      </c>
      <c r="K77" s="307" t="s">
        <v>79</v>
      </c>
      <c r="L77" s="307" t="s">
        <v>79</v>
      </c>
      <c r="M77" s="307" t="s">
        <v>117</v>
      </c>
      <c r="N77" s="310" t="s">
        <v>79</v>
      </c>
      <c r="O77" s="264" t="s">
        <v>841</v>
      </c>
      <c r="P77" s="307" t="s">
        <v>79</v>
      </c>
      <c r="Q77" s="296"/>
      <c r="R77" s="296"/>
      <c r="S77" s="296"/>
    </row>
    <row r="78" spans="1:19" x14ac:dyDescent="0.2">
      <c r="A78" s="303">
        <f t="shared" si="0"/>
        <v>75</v>
      </c>
      <c r="B78" s="304">
        <v>45296</v>
      </c>
      <c r="C78" s="305">
        <v>45292</v>
      </c>
      <c r="D78" s="269" t="s">
        <v>105</v>
      </c>
      <c r="E78" s="264" t="s">
        <v>283</v>
      </c>
      <c r="F78" s="306">
        <v>56</v>
      </c>
      <c r="G78" s="269" t="s">
        <v>938</v>
      </c>
      <c r="H78" s="269" t="s">
        <v>118</v>
      </c>
      <c r="I78" s="264" t="s">
        <v>117</v>
      </c>
      <c r="J78" s="307" t="s">
        <v>79</v>
      </c>
      <c r="K78" s="307" t="s">
        <v>79</v>
      </c>
      <c r="L78" s="307" t="s">
        <v>79</v>
      </c>
      <c r="M78" s="307" t="s">
        <v>117</v>
      </c>
      <c r="N78" s="310" t="s">
        <v>79</v>
      </c>
      <c r="O78" s="264" t="s">
        <v>841</v>
      </c>
      <c r="P78" s="307" t="s">
        <v>79</v>
      </c>
      <c r="Q78" s="296"/>
      <c r="R78" s="296"/>
      <c r="S78" s="296"/>
    </row>
    <row r="79" spans="1:19" x14ac:dyDescent="0.2">
      <c r="A79" s="303">
        <f t="shared" si="0"/>
        <v>76</v>
      </c>
      <c r="B79" s="304">
        <v>45296</v>
      </c>
      <c r="C79" s="305">
        <v>45292</v>
      </c>
      <c r="D79" s="269" t="s">
        <v>105</v>
      </c>
      <c r="E79" s="264" t="s">
        <v>283</v>
      </c>
      <c r="F79" s="306">
        <v>63</v>
      </c>
      <c r="G79" s="269" t="s">
        <v>938</v>
      </c>
      <c r="H79" s="269" t="s">
        <v>118</v>
      </c>
      <c r="I79" s="264" t="s">
        <v>117</v>
      </c>
      <c r="J79" s="307" t="s">
        <v>79</v>
      </c>
      <c r="K79" s="307" t="s">
        <v>79</v>
      </c>
      <c r="L79" s="307" t="s">
        <v>79</v>
      </c>
      <c r="M79" s="307" t="s">
        <v>117</v>
      </c>
      <c r="N79" s="310" t="s">
        <v>79</v>
      </c>
      <c r="O79" s="264" t="s">
        <v>841</v>
      </c>
      <c r="P79" s="307" t="s">
        <v>79</v>
      </c>
      <c r="Q79" s="296"/>
      <c r="R79" s="296"/>
      <c r="S79" s="296"/>
    </row>
    <row r="80" spans="1:19" x14ac:dyDescent="0.2">
      <c r="A80" s="303">
        <f t="shared" si="0"/>
        <v>77</v>
      </c>
      <c r="B80" s="304">
        <v>45296</v>
      </c>
      <c r="C80" s="305">
        <v>45292</v>
      </c>
      <c r="D80" s="269" t="s">
        <v>105</v>
      </c>
      <c r="E80" s="264" t="s">
        <v>283</v>
      </c>
      <c r="F80" s="306">
        <v>31.5</v>
      </c>
      <c r="G80" s="269" t="s">
        <v>938</v>
      </c>
      <c r="H80" s="269" t="s">
        <v>118</v>
      </c>
      <c r="I80" s="264" t="s">
        <v>117</v>
      </c>
      <c r="J80" s="307" t="s">
        <v>79</v>
      </c>
      <c r="K80" s="307" t="s">
        <v>79</v>
      </c>
      <c r="L80" s="307" t="s">
        <v>79</v>
      </c>
      <c r="M80" s="307" t="s">
        <v>117</v>
      </c>
      <c r="N80" s="310" t="s">
        <v>79</v>
      </c>
      <c r="O80" s="264" t="s">
        <v>841</v>
      </c>
      <c r="P80" s="307" t="s">
        <v>79</v>
      </c>
      <c r="Q80" s="296"/>
      <c r="R80" s="296"/>
      <c r="S80" s="296"/>
    </row>
    <row r="81" spans="1:19" x14ac:dyDescent="0.2">
      <c r="A81" s="303">
        <f t="shared" si="0"/>
        <v>78</v>
      </c>
      <c r="B81" s="304">
        <v>45296</v>
      </c>
      <c r="C81" s="305">
        <v>45292</v>
      </c>
      <c r="D81" s="269" t="s">
        <v>105</v>
      </c>
      <c r="E81" s="264" t="s">
        <v>283</v>
      </c>
      <c r="F81" s="306">
        <v>3.5</v>
      </c>
      <c r="G81" s="269" t="s">
        <v>938</v>
      </c>
      <c r="H81" s="269" t="s">
        <v>118</v>
      </c>
      <c r="I81" s="264" t="s">
        <v>117</v>
      </c>
      <c r="J81" s="307" t="s">
        <v>79</v>
      </c>
      <c r="K81" s="307" t="s">
        <v>79</v>
      </c>
      <c r="L81" s="307" t="s">
        <v>79</v>
      </c>
      <c r="M81" s="307" t="s">
        <v>117</v>
      </c>
      <c r="N81" s="310" t="s">
        <v>79</v>
      </c>
      <c r="O81" s="264" t="s">
        <v>841</v>
      </c>
      <c r="P81" s="307" t="s">
        <v>79</v>
      </c>
      <c r="Q81" s="296"/>
      <c r="R81" s="296"/>
      <c r="S81" s="296"/>
    </row>
    <row r="82" spans="1:19" x14ac:dyDescent="0.2">
      <c r="A82" s="303">
        <f t="shared" si="0"/>
        <v>79</v>
      </c>
      <c r="B82" s="304">
        <v>45296</v>
      </c>
      <c r="C82" s="305">
        <v>45292</v>
      </c>
      <c r="D82" s="269" t="s">
        <v>105</v>
      </c>
      <c r="E82" s="264" t="s">
        <v>283</v>
      </c>
      <c r="F82" s="306">
        <v>49</v>
      </c>
      <c r="G82" s="269" t="s">
        <v>938</v>
      </c>
      <c r="H82" s="269" t="s">
        <v>118</v>
      </c>
      <c r="I82" s="264" t="s">
        <v>117</v>
      </c>
      <c r="J82" s="307" t="s">
        <v>79</v>
      </c>
      <c r="K82" s="307" t="s">
        <v>79</v>
      </c>
      <c r="L82" s="307" t="s">
        <v>79</v>
      </c>
      <c r="M82" s="307" t="s">
        <v>117</v>
      </c>
      <c r="N82" s="310" t="s">
        <v>79</v>
      </c>
      <c r="O82" s="264" t="s">
        <v>841</v>
      </c>
      <c r="P82" s="307" t="s">
        <v>79</v>
      </c>
      <c r="Q82" s="296"/>
      <c r="R82" s="296"/>
      <c r="S82" s="296"/>
    </row>
    <row r="83" spans="1:19" x14ac:dyDescent="0.2">
      <c r="A83" s="303">
        <f t="shared" si="0"/>
        <v>80</v>
      </c>
      <c r="B83" s="304">
        <v>45296</v>
      </c>
      <c r="C83" s="305">
        <v>45292</v>
      </c>
      <c r="D83" s="269" t="s">
        <v>105</v>
      </c>
      <c r="E83" s="264" t="s">
        <v>283</v>
      </c>
      <c r="F83" s="306">
        <v>80.5</v>
      </c>
      <c r="G83" s="269" t="s">
        <v>938</v>
      </c>
      <c r="H83" s="269" t="s">
        <v>118</v>
      </c>
      <c r="I83" s="264" t="s">
        <v>117</v>
      </c>
      <c r="J83" s="307" t="s">
        <v>79</v>
      </c>
      <c r="K83" s="307" t="s">
        <v>79</v>
      </c>
      <c r="L83" s="307" t="s">
        <v>79</v>
      </c>
      <c r="M83" s="307" t="s">
        <v>117</v>
      </c>
      <c r="N83" s="310" t="s">
        <v>79</v>
      </c>
      <c r="O83" s="264" t="s">
        <v>841</v>
      </c>
      <c r="P83" s="307" t="s">
        <v>79</v>
      </c>
      <c r="Q83" s="296"/>
      <c r="R83" s="296"/>
      <c r="S83" s="296"/>
    </row>
    <row r="84" spans="1:19" x14ac:dyDescent="0.2">
      <c r="A84" s="303">
        <f t="shared" si="0"/>
        <v>81</v>
      </c>
      <c r="B84" s="304">
        <v>45296</v>
      </c>
      <c r="C84" s="305">
        <v>45292</v>
      </c>
      <c r="D84" s="269" t="s">
        <v>105</v>
      </c>
      <c r="E84" s="264" t="s">
        <v>283</v>
      </c>
      <c r="F84" s="306">
        <v>80.5</v>
      </c>
      <c r="G84" s="269" t="s">
        <v>938</v>
      </c>
      <c r="H84" s="269" t="s">
        <v>118</v>
      </c>
      <c r="I84" s="264" t="s">
        <v>117</v>
      </c>
      <c r="J84" s="307" t="s">
        <v>79</v>
      </c>
      <c r="K84" s="307" t="s">
        <v>79</v>
      </c>
      <c r="L84" s="307" t="s">
        <v>79</v>
      </c>
      <c r="M84" s="307" t="s">
        <v>117</v>
      </c>
      <c r="N84" s="310" t="s">
        <v>79</v>
      </c>
      <c r="O84" s="264" t="s">
        <v>841</v>
      </c>
      <c r="P84" s="307" t="s">
        <v>79</v>
      </c>
      <c r="Q84" s="296"/>
      <c r="R84" s="296"/>
      <c r="S84" s="296"/>
    </row>
    <row r="85" spans="1:19" x14ac:dyDescent="0.2">
      <c r="A85" s="303">
        <f t="shared" si="0"/>
        <v>82</v>
      </c>
      <c r="B85" s="304">
        <v>45296</v>
      </c>
      <c r="C85" s="305">
        <v>45292</v>
      </c>
      <c r="D85" s="269" t="s">
        <v>105</v>
      </c>
      <c r="E85" s="264" t="s">
        <v>283</v>
      </c>
      <c r="F85" s="306">
        <v>56</v>
      </c>
      <c r="G85" s="269" t="s">
        <v>938</v>
      </c>
      <c r="H85" s="269" t="s">
        <v>118</v>
      </c>
      <c r="I85" s="264" t="s">
        <v>117</v>
      </c>
      <c r="J85" s="307" t="s">
        <v>79</v>
      </c>
      <c r="K85" s="307" t="s">
        <v>79</v>
      </c>
      <c r="L85" s="307" t="s">
        <v>79</v>
      </c>
      <c r="M85" s="307" t="s">
        <v>117</v>
      </c>
      <c r="N85" s="310" t="s">
        <v>79</v>
      </c>
      <c r="O85" s="264" t="s">
        <v>841</v>
      </c>
      <c r="P85" s="307" t="s">
        <v>79</v>
      </c>
      <c r="Q85" s="296"/>
      <c r="R85" s="296"/>
      <c r="S85" s="296"/>
    </row>
    <row r="86" spans="1:19" x14ac:dyDescent="0.2">
      <c r="A86" s="303">
        <f t="shared" si="0"/>
        <v>83</v>
      </c>
      <c r="B86" s="304">
        <v>45296</v>
      </c>
      <c r="C86" s="305">
        <v>45292</v>
      </c>
      <c r="D86" s="269" t="s">
        <v>105</v>
      </c>
      <c r="E86" s="264" t="s">
        <v>283</v>
      </c>
      <c r="F86" s="306">
        <v>59.5</v>
      </c>
      <c r="G86" s="269" t="s">
        <v>938</v>
      </c>
      <c r="H86" s="269" t="s">
        <v>118</v>
      </c>
      <c r="I86" s="264" t="s">
        <v>117</v>
      </c>
      <c r="J86" s="307" t="s">
        <v>79</v>
      </c>
      <c r="K86" s="307" t="s">
        <v>79</v>
      </c>
      <c r="L86" s="307" t="s">
        <v>79</v>
      </c>
      <c r="M86" s="307" t="s">
        <v>117</v>
      </c>
      <c r="N86" s="310" t="s">
        <v>79</v>
      </c>
      <c r="O86" s="264" t="s">
        <v>841</v>
      </c>
      <c r="P86" s="307" t="s">
        <v>79</v>
      </c>
      <c r="Q86" s="296"/>
      <c r="R86" s="296"/>
      <c r="S86" s="296"/>
    </row>
    <row r="87" spans="1:19" ht="24" x14ac:dyDescent="0.2">
      <c r="A87" s="303">
        <f t="shared" si="0"/>
        <v>84</v>
      </c>
      <c r="B87" s="304">
        <v>45299</v>
      </c>
      <c r="C87" s="305">
        <v>45292</v>
      </c>
      <c r="D87" s="269" t="s">
        <v>105</v>
      </c>
      <c r="E87" s="264" t="s">
        <v>345</v>
      </c>
      <c r="F87" s="306">
        <v>1530</v>
      </c>
      <c r="G87" s="264" t="s">
        <v>939</v>
      </c>
      <c r="H87" s="269" t="s">
        <v>126</v>
      </c>
      <c r="I87" s="264" t="s">
        <v>940</v>
      </c>
      <c r="J87" s="307" t="s">
        <v>941</v>
      </c>
      <c r="K87" s="307" t="s">
        <v>881</v>
      </c>
      <c r="L87" s="308" t="s">
        <v>840</v>
      </c>
      <c r="M87" s="307">
        <v>1623</v>
      </c>
      <c r="N87" s="310">
        <v>45297</v>
      </c>
      <c r="O87" s="264" t="s">
        <v>841</v>
      </c>
      <c r="P87" s="307" t="s">
        <v>941</v>
      </c>
      <c r="Q87" s="296"/>
      <c r="R87" s="296"/>
      <c r="S87" s="296"/>
    </row>
    <row r="88" spans="1:19" ht="24" x14ac:dyDescent="0.2">
      <c r="A88" s="303">
        <f t="shared" si="0"/>
        <v>85</v>
      </c>
      <c r="B88" s="304">
        <v>45299</v>
      </c>
      <c r="C88" s="305">
        <v>45292</v>
      </c>
      <c r="D88" s="269" t="s">
        <v>105</v>
      </c>
      <c r="E88" s="264" t="s">
        <v>271</v>
      </c>
      <c r="F88" s="306">
        <v>285</v>
      </c>
      <c r="G88" s="264" t="s">
        <v>870</v>
      </c>
      <c r="H88" s="269" t="s">
        <v>119</v>
      </c>
      <c r="I88" s="264" t="s">
        <v>853</v>
      </c>
      <c r="J88" s="307" t="s">
        <v>854</v>
      </c>
      <c r="K88" s="307" t="s">
        <v>847</v>
      </c>
      <c r="L88" s="308" t="s">
        <v>848</v>
      </c>
      <c r="M88" s="307">
        <v>2512679</v>
      </c>
      <c r="N88" s="310">
        <v>45319</v>
      </c>
      <c r="O88" s="264" t="s">
        <v>841</v>
      </c>
      <c r="P88" s="307" t="s">
        <v>854</v>
      </c>
      <c r="Q88" s="296"/>
      <c r="R88" s="296"/>
      <c r="S88" s="296"/>
    </row>
    <row r="89" spans="1:19" ht="48" x14ac:dyDescent="0.2">
      <c r="A89" s="303">
        <f t="shared" si="0"/>
        <v>86</v>
      </c>
      <c r="B89" s="304">
        <v>45299</v>
      </c>
      <c r="C89" s="305">
        <v>45292</v>
      </c>
      <c r="D89" s="269" t="s">
        <v>105</v>
      </c>
      <c r="E89" s="264" t="s">
        <v>299</v>
      </c>
      <c r="F89" s="306">
        <v>5090.3100000000004</v>
      </c>
      <c r="G89" s="269" t="s">
        <v>858</v>
      </c>
      <c r="H89" s="269" t="s">
        <v>137</v>
      </c>
      <c r="I89" s="264" t="s">
        <v>942</v>
      </c>
      <c r="J89" s="307" t="s">
        <v>943</v>
      </c>
      <c r="K89" s="307" t="s">
        <v>847</v>
      </c>
      <c r="L89" s="308" t="s">
        <v>848</v>
      </c>
      <c r="M89" s="307">
        <v>68</v>
      </c>
      <c r="N89" s="310">
        <v>45294</v>
      </c>
      <c r="O89" s="264" t="s">
        <v>841</v>
      </c>
      <c r="P89" s="307" t="s">
        <v>943</v>
      </c>
      <c r="Q89" s="296"/>
      <c r="R89" s="296"/>
      <c r="S89" s="296"/>
    </row>
    <row r="90" spans="1:19" ht="24" x14ac:dyDescent="0.2">
      <c r="A90" s="303">
        <f t="shared" si="0"/>
        <v>87</v>
      </c>
      <c r="B90" s="304">
        <v>45299</v>
      </c>
      <c r="C90" s="305">
        <v>45261</v>
      </c>
      <c r="D90" s="269" t="s">
        <v>105</v>
      </c>
      <c r="E90" s="264" t="s">
        <v>341</v>
      </c>
      <c r="F90" s="306">
        <v>600</v>
      </c>
      <c r="G90" s="264" t="s">
        <v>944</v>
      </c>
      <c r="H90" s="269" t="s">
        <v>134</v>
      </c>
      <c r="I90" s="264" t="s">
        <v>945</v>
      </c>
      <c r="J90" s="307" t="s">
        <v>946</v>
      </c>
      <c r="K90" s="307" t="s">
        <v>847</v>
      </c>
      <c r="L90" s="308" t="s">
        <v>848</v>
      </c>
      <c r="M90" s="307">
        <v>19</v>
      </c>
      <c r="N90" s="310">
        <v>45289</v>
      </c>
      <c r="O90" s="264" t="s">
        <v>841</v>
      </c>
      <c r="P90" s="307" t="s">
        <v>946</v>
      </c>
      <c r="Q90" s="296"/>
      <c r="R90" s="296"/>
      <c r="S90" s="296"/>
    </row>
    <row r="91" spans="1:19" ht="48" x14ac:dyDescent="0.2">
      <c r="A91" s="303">
        <f t="shared" si="0"/>
        <v>88</v>
      </c>
      <c r="B91" s="304">
        <v>45299</v>
      </c>
      <c r="C91" s="305">
        <v>45292</v>
      </c>
      <c r="D91" s="269" t="s">
        <v>105</v>
      </c>
      <c r="E91" s="264" t="s">
        <v>339</v>
      </c>
      <c r="F91" s="306">
        <v>450</v>
      </c>
      <c r="G91" s="269" t="s">
        <v>947</v>
      </c>
      <c r="H91" s="269" t="s">
        <v>118</v>
      </c>
      <c r="I91" s="264" t="s">
        <v>948</v>
      </c>
      <c r="J91" s="307" t="s">
        <v>922</v>
      </c>
      <c r="K91" s="307" t="s">
        <v>839</v>
      </c>
      <c r="L91" s="308" t="s">
        <v>949</v>
      </c>
      <c r="M91" s="307" t="s">
        <v>79</v>
      </c>
      <c r="N91" s="310">
        <v>45296</v>
      </c>
      <c r="O91" s="264" t="s">
        <v>841</v>
      </c>
      <c r="P91" s="307" t="s">
        <v>950</v>
      </c>
      <c r="Q91" s="296"/>
      <c r="R91" s="296"/>
      <c r="S91" s="296"/>
    </row>
    <row r="92" spans="1:19" x14ac:dyDescent="0.2">
      <c r="A92" s="303">
        <f t="shared" si="0"/>
        <v>89</v>
      </c>
      <c r="B92" s="304">
        <v>45299</v>
      </c>
      <c r="C92" s="305">
        <v>45292</v>
      </c>
      <c r="D92" s="269" t="s">
        <v>105</v>
      </c>
      <c r="E92" s="264" t="s">
        <v>283</v>
      </c>
      <c r="F92" s="306">
        <v>35.74</v>
      </c>
      <c r="G92" s="269" t="s">
        <v>951</v>
      </c>
      <c r="H92" s="269" t="s">
        <v>118</v>
      </c>
      <c r="I92" s="264" t="s">
        <v>117</v>
      </c>
      <c r="J92" s="307" t="s">
        <v>117</v>
      </c>
      <c r="K92" s="307" t="s">
        <v>79</v>
      </c>
      <c r="L92" s="307" t="s">
        <v>79</v>
      </c>
      <c r="M92" s="307" t="s">
        <v>79</v>
      </c>
      <c r="N92" s="307" t="s">
        <v>79</v>
      </c>
      <c r="O92" s="264" t="s">
        <v>841</v>
      </c>
      <c r="P92" s="307" t="s">
        <v>79</v>
      </c>
      <c r="Q92" s="296"/>
      <c r="R92" s="296"/>
      <c r="S92" s="296"/>
    </row>
    <row r="93" spans="1:19" x14ac:dyDescent="0.2">
      <c r="A93" s="303">
        <f t="shared" si="0"/>
        <v>90</v>
      </c>
      <c r="B93" s="304">
        <v>45299</v>
      </c>
      <c r="C93" s="305">
        <v>45292</v>
      </c>
      <c r="D93" s="269" t="s">
        <v>105</v>
      </c>
      <c r="E93" s="264" t="s">
        <v>283</v>
      </c>
      <c r="F93" s="306">
        <v>10</v>
      </c>
      <c r="G93" s="269" t="s">
        <v>951</v>
      </c>
      <c r="H93" s="269" t="s">
        <v>118</v>
      </c>
      <c r="I93" s="264" t="s">
        <v>117</v>
      </c>
      <c r="J93" s="307" t="s">
        <v>117</v>
      </c>
      <c r="K93" s="307" t="s">
        <v>79</v>
      </c>
      <c r="L93" s="307" t="s">
        <v>79</v>
      </c>
      <c r="M93" s="307" t="s">
        <v>79</v>
      </c>
      <c r="N93" s="307" t="s">
        <v>79</v>
      </c>
      <c r="O93" s="264" t="s">
        <v>841</v>
      </c>
      <c r="P93" s="307" t="s">
        <v>79</v>
      </c>
      <c r="Q93" s="296"/>
      <c r="R93" s="296"/>
      <c r="S93" s="296"/>
    </row>
    <row r="94" spans="1:19" ht="48" x14ac:dyDescent="0.2">
      <c r="A94" s="303">
        <f t="shared" si="0"/>
        <v>91</v>
      </c>
      <c r="B94" s="304">
        <v>45300</v>
      </c>
      <c r="C94" s="305">
        <v>45292</v>
      </c>
      <c r="D94" s="269" t="s">
        <v>105</v>
      </c>
      <c r="E94" s="264" t="s">
        <v>337</v>
      </c>
      <c r="F94" s="306">
        <v>303.39999999999998</v>
      </c>
      <c r="G94" s="264" t="s">
        <v>952</v>
      </c>
      <c r="H94" s="269" t="s">
        <v>127</v>
      </c>
      <c r="I94" s="264" t="s">
        <v>953</v>
      </c>
      <c r="J94" s="307" t="s">
        <v>954</v>
      </c>
      <c r="K94" s="307" t="s">
        <v>839</v>
      </c>
      <c r="L94" s="308" t="s">
        <v>955</v>
      </c>
      <c r="M94" s="307" t="s">
        <v>956</v>
      </c>
      <c r="N94" s="310">
        <v>45306</v>
      </c>
      <c r="O94" s="264" t="s">
        <v>841</v>
      </c>
      <c r="P94" s="307" t="s">
        <v>954</v>
      </c>
      <c r="Q94" s="296"/>
      <c r="R94" s="296"/>
      <c r="S94" s="296"/>
    </row>
    <row r="95" spans="1:19" ht="48" x14ac:dyDescent="0.2">
      <c r="A95" s="303">
        <f t="shared" si="0"/>
        <v>92</v>
      </c>
      <c r="B95" s="304">
        <v>45300</v>
      </c>
      <c r="C95" s="305">
        <v>45292</v>
      </c>
      <c r="D95" s="269" t="s">
        <v>105</v>
      </c>
      <c r="E95" s="264" t="s">
        <v>339</v>
      </c>
      <c r="F95" s="306">
        <v>450</v>
      </c>
      <c r="G95" s="269" t="s">
        <v>957</v>
      </c>
      <c r="H95" s="269" t="s">
        <v>118</v>
      </c>
      <c r="I95" s="264" t="s">
        <v>958</v>
      </c>
      <c r="J95" s="307" t="s">
        <v>922</v>
      </c>
      <c r="K95" s="307" t="s">
        <v>839</v>
      </c>
      <c r="L95" s="308" t="s">
        <v>949</v>
      </c>
      <c r="M95" s="307" t="s">
        <v>79</v>
      </c>
      <c r="N95" s="310">
        <v>45299</v>
      </c>
      <c r="O95" s="264" t="s">
        <v>841</v>
      </c>
      <c r="P95" s="307" t="s">
        <v>959</v>
      </c>
      <c r="Q95" s="296"/>
      <c r="R95" s="296"/>
      <c r="S95" s="296"/>
    </row>
    <row r="96" spans="1:19" ht="48" x14ac:dyDescent="0.2">
      <c r="A96" s="303">
        <f t="shared" si="0"/>
        <v>93</v>
      </c>
      <c r="B96" s="304">
        <v>45300</v>
      </c>
      <c r="C96" s="305">
        <v>45261</v>
      </c>
      <c r="D96" s="269" t="s">
        <v>105</v>
      </c>
      <c r="E96" s="264" t="s">
        <v>299</v>
      </c>
      <c r="F96" s="306">
        <v>8905.73</v>
      </c>
      <c r="G96" s="269" t="s">
        <v>858</v>
      </c>
      <c r="H96" s="269" t="s">
        <v>134</v>
      </c>
      <c r="I96" s="264" t="s">
        <v>960</v>
      </c>
      <c r="J96" s="307" t="s">
        <v>961</v>
      </c>
      <c r="K96" s="307" t="s">
        <v>847</v>
      </c>
      <c r="L96" s="308" t="s">
        <v>840</v>
      </c>
      <c r="M96" s="307">
        <v>1663</v>
      </c>
      <c r="N96" s="310">
        <v>45295</v>
      </c>
      <c r="O96" s="264" t="s">
        <v>841</v>
      </c>
      <c r="P96" s="307" t="s">
        <v>961</v>
      </c>
      <c r="Q96" s="296"/>
      <c r="R96" s="296"/>
      <c r="S96" s="296"/>
    </row>
    <row r="97" spans="1:19" ht="24" x14ac:dyDescent="0.2">
      <c r="A97" s="303">
        <f t="shared" si="0"/>
        <v>94</v>
      </c>
      <c r="B97" s="304">
        <v>45300</v>
      </c>
      <c r="C97" s="305">
        <v>45261</v>
      </c>
      <c r="D97" s="269" t="s">
        <v>105</v>
      </c>
      <c r="E97" s="264" t="s">
        <v>231</v>
      </c>
      <c r="F97" s="306">
        <v>152.08000000000001</v>
      </c>
      <c r="G97" s="269" t="s">
        <v>962</v>
      </c>
      <c r="H97" s="269" t="s">
        <v>137</v>
      </c>
      <c r="I97" s="264" t="s">
        <v>963</v>
      </c>
      <c r="J97" s="307" t="s">
        <v>964</v>
      </c>
      <c r="K97" s="307" t="s">
        <v>847</v>
      </c>
      <c r="L97" s="308" t="s">
        <v>848</v>
      </c>
      <c r="M97" s="307">
        <v>445651531</v>
      </c>
      <c r="N97" s="310">
        <v>45302</v>
      </c>
      <c r="O97" s="264" t="s">
        <v>841</v>
      </c>
      <c r="P97" s="307" t="s">
        <v>964</v>
      </c>
      <c r="Q97" s="296"/>
      <c r="R97" s="296"/>
      <c r="S97" s="296"/>
    </row>
    <row r="98" spans="1:19" ht="48" x14ac:dyDescent="0.2">
      <c r="A98" s="303">
        <f t="shared" si="0"/>
        <v>95</v>
      </c>
      <c r="B98" s="304">
        <v>45301</v>
      </c>
      <c r="C98" s="305">
        <v>45292</v>
      </c>
      <c r="D98" s="269" t="s">
        <v>105</v>
      </c>
      <c r="E98" s="264" t="s">
        <v>337</v>
      </c>
      <c r="F98" s="306">
        <v>165.18</v>
      </c>
      <c r="G98" s="264" t="s">
        <v>952</v>
      </c>
      <c r="H98" s="269" t="s">
        <v>122</v>
      </c>
      <c r="I98" s="264" t="s">
        <v>953</v>
      </c>
      <c r="J98" s="307" t="s">
        <v>954</v>
      </c>
      <c r="K98" s="307" t="s">
        <v>839</v>
      </c>
      <c r="L98" s="308" t="s">
        <v>955</v>
      </c>
      <c r="M98" s="307" t="s">
        <v>965</v>
      </c>
      <c r="N98" s="310">
        <v>45306</v>
      </c>
      <c r="O98" s="264" t="s">
        <v>841</v>
      </c>
      <c r="P98" s="307" t="s">
        <v>954</v>
      </c>
      <c r="Q98" s="296"/>
      <c r="R98" s="296"/>
      <c r="S98" s="296"/>
    </row>
    <row r="99" spans="1:19" ht="48" x14ac:dyDescent="0.2">
      <c r="A99" s="303">
        <f t="shared" si="0"/>
        <v>96</v>
      </c>
      <c r="B99" s="304">
        <v>45301</v>
      </c>
      <c r="C99" s="305">
        <v>45292</v>
      </c>
      <c r="D99" s="269" t="s">
        <v>105</v>
      </c>
      <c r="E99" s="264" t="s">
        <v>337</v>
      </c>
      <c r="F99" s="306">
        <v>130.78</v>
      </c>
      <c r="G99" s="264" t="s">
        <v>952</v>
      </c>
      <c r="H99" s="269" t="s">
        <v>126</v>
      </c>
      <c r="I99" s="264" t="s">
        <v>953</v>
      </c>
      <c r="J99" s="307" t="s">
        <v>954</v>
      </c>
      <c r="K99" s="307" t="s">
        <v>839</v>
      </c>
      <c r="L99" s="308" t="s">
        <v>955</v>
      </c>
      <c r="M99" s="307" t="s">
        <v>966</v>
      </c>
      <c r="N99" s="310">
        <v>45306</v>
      </c>
      <c r="O99" s="264" t="s">
        <v>841</v>
      </c>
      <c r="P99" s="307" t="s">
        <v>954</v>
      </c>
      <c r="Q99" s="296"/>
      <c r="R99" s="296"/>
      <c r="S99" s="296"/>
    </row>
    <row r="100" spans="1:19" ht="36" x14ac:dyDescent="0.2">
      <c r="A100" s="303">
        <f t="shared" si="0"/>
        <v>97</v>
      </c>
      <c r="B100" s="304">
        <v>45301</v>
      </c>
      <c r="C100" s="305">
        <v>45292</v>
      </c>
      <c r="D100" s="269" t="s">
        <v>105</v>
      </c>
      <c r="E100" s="264" t="s">
        <v>337</v>
      </c>
      <c r="F100" s="306">
        <v>32.630000000000003</v>
      </c>
      <c r="G100" s="264" t="s">
        <v>952</v>
      </c>
      <c r="H100" s="269" t="s">
        <v>122</v>
      </c>
      <c r="I100" s="264" t="s">
        <v>967</v>
      </c>
      <c r="J100" s="307" t="s">
        <v>968</v>
      </c>
      <c r="K100" s="307" t="s">
        <v>839</v>
      </c>
      <c r="L100" s="308" t="s">
        <v>840</v>
      </c>
      <c r="M100" s="307" t="s">
        <v>969</v>
      </c>
      <c r="N100" s="310">
        <v>45301</v>
      </c>
      <c r="O100" s="264" t="s">
        <v>841</v>
      </c>
      <c r="P100" s="307" t="s">
        <v>968</v>
      </c>
      <c r="Q100" s="296"/>
      <c r="R100" s="296"/>
      <c r="S100" s="296"/>
    </row>
    <row r="101" spans="1:19" ht="24" x14ac:dyDescent="0.2">
      <c r="A101" s="303">
        <f t="shared" si="0"/>
        <v>98</v>
      </c>
      <c r="B101" s="304">
        <v>45301</v>
      </c>
      <c r="C101" s="305">
        <v>45261</v>
      </c>
      <c r="D101" s="269" t="s">
        <v>105</v>
      </c>
      <c r="E101" s="264" t="s">
        <v>325</v>
      </c>
      <c r="F101" s="306">
        <v>440.83</v>
      </c>
      <c r="G101" s="264" t="s">
        <v>885</v>
      </c>
      <c r="H101" s="269" t="s">
        <v>137</v>
      </c>
      <c r="I101" s="264" t="s">
        <v>970</v>
      </c>
      <c r="J101" s="307" t="s">
        <v>971</v>
      </c>
      <c r="K101" s="307" t="s">
        <v>847</v>
      </c>
      <c r="L101" s="308" t="s">
        <v>848</v>
      </c>
      <c r="M101" s="307" t="s">
        <v>972</v>
      </c>
      <c r="N101" s="310">
        <v>45291</v>
      </c>
      <c r="O101" s="264" t="s">
        <v>841</v>
      </c>
      <c r="P101" s="307" t="s">
        <v>971</v>
      </c>
      <c r="Q101" s="296"/>
      <c r="R101" s="296"/>
      <c r="S101" s="296"/>
    </row>
    <row r="102" spans="1:19" ht="24" x14ac:dyDescent="0.2">
      <c r="A102" s="303">
        <f t="shared" si="0"/>
        <v>99</v>
      </c>
      <c r="B102" s="304">
        <v>45301</v>
      </c>
      <c r="C102" s="305">
        <v>45261</v>
      </c>
      <c r="D102" s="269" t="s">
        <v>105</v>
      </c>
      <c r="E102" s="264" t="s">
        <v>219</v>
      </c>
      <c r="F102" s="306">
        <v>11733.12</v>
      </c>
      <c r="G102" s="269" t="s">
        <v>973</v>
      </c>
      <c r="H102" s="269" t="s">
        <v>119</v>
      </c>
      <c r="I102" s="264" t="s">
        <v>974</v>
      </c>
      <c r="J102" s="307" t="s">
        <v>975</v>
      </c>
      <c r="K102" s="307" t="s">
        <v>847</v>
      </c>
      <c r="L102" s="308" t="s">
        <v>848</v>
      </c>
      <c r="M102" s="307">
        <v>21081</v>
      </c>
      <c r="N102" s="310">
        <v>45301</v>
      </c>
      <c r="O102" s="264" t="s">
        <v>841</v>
      </c>
      <c r="P102" s="307" t="s">
        <v>975</v>
      </c>
      <c r="Q102" s="296"/>
      <c r="R102" s="296"/>
      <c r="S102" s="296"/>
    </row>
    <row r="103" spans="1:19" ht="24" x14ac:dyDescent="0.2">
      <c r="A103" s="303">
        <f t="shared" si="0"/>
        <v>100</v>
      </c>
      <c r="B103" s="304">
        <v>45301</v>
      </c>
      <c r="C103" s="305">
        <v>45261</v>
      </c>
      <c r="D103" s="269" t="s">
        <v>105</v>
      </c>
      <c r="E103" s="264" t="s">
        <v>219</v>
      </c>
      <c r="F103" s="306">
        <v>4643.03</v>
      </c>
      <c r="G103" s="269" t="s">
        <v>973</v>
      </c>
      <c r="H103" s="269" t="s">
        <v>125</v>
      </c>
      <c r="I103" s="264" t="s">
        <v>976</v>
      </c>
      <c r="J103" s="307" t="s">
        <v>977</v>
      </c>
      <c r="K103" s="307" t="s">
        <v>847</v>
      </c>
      <c r="L103" s="308" t="s">
        <v>848</v>
      </c>
      <c r="M103" s="307">
        <v>23940</v>
      </c>
      <c r="N103" s="310">
        <v>45301</v>
      </c>
      <c r="O103" s="264" t="s">
        <v>841</v>
      </c>
      <c r="P103" s="307" t="s">
        <v>977</v>
      </c>
      <c r="Q103" s="296"/>
      <c r="R103" s="296"/>
      <c r="S103" s="296"/>
    </row>
    <row r="104" spans="1:19" ht="24" x14ac:dyDescent="0.2">
      <c r="A104" s="303">
        <f t="shared" si="0"/>
        <v>101</v>
      </c>
      <c r="B104" s="304">
        <v>45301</v>
      </c>
      <c r="C104" s="305">
        <v>45261</v>
      </c>
      <c r="D104" s="269" t="s">
        <v>105</v>
      </c>
      <c r="E104" s="264" t="s">
        <v>287</v>
      </c>
      <c r="F104" s="306">
        <v>22.91</v>
      </c>
      <c r="G104" s="269" t="s">
        <v>978</v>
      </c>
      <c r="H104" s="269" t="s">
        <v>122</v>
      </c>
      <c r="I104" s="264" t="s">
        <v>979</v>
      </c>
      <c r="J104" s="307" t="s">
        <v>980</v>
      </c>
      <c r="K104" s="307" t="s">
        <v>847</v>
      </c>
      <c r="L104" s="308" t="s">
        <v>981</v>
      </c>
      <c r="M104" s="313">
        <v>2300710610112000</v>
      </c>
      <c r="N104" s="310">
        <v>45301</v>
      </c>
      <c r="O104" s="264" t="s">
        <v>841</v>
      </c>
      <c r="P104" s="307" t="s">
        <v>980</v>
      </c>
      <c r="Q104" s="296"/>
      <c r="R104" s="296"/>
      <c r="S104" s="296"/>
    </row>
    <row r="105" spans="1:19" ht="24" x14ac:dyDescent="0.2">
      <c r="A105" s="303">
        <f t="shared" si="0"/>
        <v>102</v>
      </c>
      <c r="B105" s="304">
        <v>45301</v>
      </c>
      <c r="C105" s="305">
        <v>45261</v>
      </c>
      <c r="D105" s="269" t="s">
        <v>105</v>
      </c>
      <c r="E105" s="264" t="s">
        <v>235</v>
      </c>
      <c r="F105" s="306">
        <v>129.9</v>
      </c>
      <c r="G105" s="264" t="s">
        <v>982</v>
      </c>
      <c r="H105" s="269" t="s">
        <v>124</v>
      </c>
      <c r="I105" s="264" t="s">
        <v>983</v>
      </c>
      <c r="J105" s="307" t="s">
        <v>984</v>
      </c>
      <c r="K105" s="307" t="s">
        <v>847</v>
      </c>
      <c r="L105" s="308" t="s">
        <v>848</v>
      </c>
      <c r="M105" s="307">
        <v>972158</v>
      </c>
      <c r="N105" s="310">
        <v>45301</v>
      </c>
      <c r="O105" s="264" t="s">
        <v>841</v>
      </c>
      <c r="P105" s="307" t="s">
        <v>984</v>
      </c>
      <c r="Q105" s="296"/>
      <c r="R105" s="296"/>
      <c r="S105" s="296"/>
    </row>
    <row r="106" spans="1:19" ht="24" x14ac:dyDescent="0.2">
      <c r="A106" s="303">
        <v>103</v>
      </c>
      <c r="B106" s="304">
        <v>45302</v>
      </c>
      <c r="C106" s="305">
        <v>45292</v>
      </c>
      <c r="D106" s="269" t="s">
        <v>105</v>
      </c>
      <c r="E106" s="264" t="s">
        <v>339</v>
      </c>
      <c r="F106" s="306">
        <v>-0.01</v>
      </c>
      <c r="G106" s="269" t="s">
        <v>985</v>
      </c>
      <c r="H106" s="269" t="s">
        <v>118</v>
      </c>
      <c r="I106" s="264" t="s">
        <v>117</v>
      </c>
      <c r="J106" s="307" t="s">
        <v>79</v>
      </c>
      <c r="K106" s="307" t="s">
        <v>847</v>
      </c>
      <c r="L106" s="308" t="s">
        <v>79</v>
      </c>
      <c r="M106" s="307" t="s">
        <v>79</v>
      </c>
      <c r="N106" s="310" t="s">
        <v>79</v>
      </c>
      <c r="O106" s="264" t="s">
        <v>841</v>
      </c>
      <c r="P106" s="307" t="s">
        <v>79</v>
      </c>
      <c r="Q106" s="296"/>
      <c r="R106" s="296"/>
      <c r="S106" s="296"/>
    </row>
    <row r="107" spans="1:19" ht="24" x14ac:dyDescent="0.2">
      <c r="A107" s="303">
        <f t="shared" ref="A107:A219" si="1">IF(B107="","",ROW()-ROW($A$3))</f>
        <v>104</v>
      </c>
      <c r="B107" s="304">
        <v>45302</v>
      </c>
      <c r="C107" s="305">
        <v>45292</v>
      </c>
      <c r="D107" s="269" t="s">
        <v>105</v>
      </c>
      <c r="E107" s="264" t="s">
        <v>225</v>
      </c>
      <c r="F107" s="306">
        <v>524.57000000000005</v>
      </c>
      <c r="G107" s="269" t="s">
        <v>855</v>
      </c>
      <c r="H107" s="269" t="s">
        <v>125</v>
      </c>
      <c r="I107" s="264" t="s">
        <v>986</v>
      </c>
      <c r="J107" s="307" t="s">
        <v>857</v>
      </c>
      <c r="K107" s="307" t="s">
        <v>847</v>
      </c>
      <c r="L107" s="308" t="s">
        <v>848</v>
      </c>
      <c r="M107" s="307">
        <v>82947032</v>
      </c>
      <c r="N107" s="310">
        <v>45302</v>
      </c>
      <c r="O107" s="264" t="s">
        <v>841</v>
      </c>
      <c r="P107" s="307" t="s">
        <v>857</v>
      </c>
      <c r="Q107" s="296"/>
      <c r="R107" s="296"/>
      <c r="S107" s="296"/>
    </row>
    <row r="108" spans="1:19" ht="48" x14ac:dyDescent="0.2">
      <c r="A108" s="303">
        <f t="shared" si="1"/>
        <v>105</v>
      </c>
      <c r="B108" s="304">
        <v>45303</v>
      </c>
      <c r="C108" s="305">
        <v>45261</v>
      </c>
      <c r="D108" s="269" t="s">
        <v>105</v>
      </c>
      <c r="E108" s="264" t="s">
        <v>319</v>
      </c>
      <c r="F108" s="306">
        <v>10738</v>
      </c>
      <c r="G108" s="269" t="s">
        <v>987</v>
      </c>
      <c r="H108" s="269" t="s">
        <v>117</v>
      </c>
      <c r="I108" s="264" t="s">
        <v>988</v>
      </c>
      <c r="J108" s="307" t="s">
        <v>989</v>
      </c>
      <c r="K108" s="307" t="s">
        <v>839</v>
      </c>
      <c r="L108" s="308" t="s">
        <v>840</v>
      </c>
      <c r="M108" s="307">
        <v>293</v>
      </c>
      <c r="N108" s="310">
        <v>45303</v>
      </c>
      <c r="O108" s="264" t="s">
        <v>841</v>
      </c>
      <c r="P108" s="307" t="s">
        <v>989</v>
      </c>
      <c r="Q108" s="296"/>
      <c r="R108" s="296"/>
      <c r="S108" s="296"/>
    </row>
    <row r="109" spans="1:19" ht="24" x14ac:dyDescent="0.2">
      <c r="A109" s="303">
        <f t="shared" si="1"/>
        <v>106</v>
      </c>
      <c r="B109" s="304">
        <v>45303</v>
      </c>
      <c r="C109" s="305">
        <v>45292</v>
      </c>
      <c r="D109" s="269" t="s">
        <v>94</v>
      </c>
      <c r="E109" s="264" t="s">
        <v>199</v>
      </c>
      <c r="F109" s="306">
        <v>105</v>
      </c>
      <c r="G109" s="264" t="s">
        <v>870</v>
      </c>
      <c r="H109" s="269" t="s">
        <v>120</v>
      </c>
      <c r="I109" s="264" t="s">
        <v>853</v>
      </c>
      <c r="J109" s="307" t="s">
        <v>854</v>
      </c>
      <c r="K109" s="307" t="s">
        <v>847</v>
      </c>
      <c r="L109" s="308" t="s">
        <v>848</v>
      </c>
      <c r="M109" s="307">
        <v>2515737</v>
      </c>
      <c r="N109" s="310">
        <v>45323</v>
      </c>
      <c r="O109" s="264" t="s">
        <v>841</v>
      </c>
      <c r="P109" s="307" t="s">
        <v>854</v>
      </c>
      <c r="Q109" s="296"/>
      <c r="R109" s="296"/>
      <c r="S109" s="296"/>
    </row>
    <row r="110" spans="1:19" ht="24" x14ac:dyDescent="0.2">
      <c r="A110" s="303">
        <f t="shared" si="1"/>
        <v>107</v>
      </c>
      <c r="B110" s="304">
        <v>45303</v>
      </c>
      <c r="C110" s="305">
        <v>45292</v>
      </c>
      <c r="D110" s="269" t="s">
        <v>94</v>
      </c>
      <c r="E110" s="264" t="s">
        <v>199</v>
      </c>
      <c r="F110" s="306">
        <v>210</v>
      </c>
      <c r="G110" s="264" t="s">
        <v>870</v>
      </c>
      <c r="H110" s="269" t="s">
        <v>119</v>
      </c>
      <c r="I110" s="264" t="s">
        <v>853</v>
      </c>
      <c r="J110" s="307" t="s">
        <v>854</v>
      </c>
      <c r="K110" s="307" t="s">
        <v>847</v>
      </c>
      <c r="L110" s="308" t="s">
        <v>848</v>
      </c>
      <c r="M110" s="307">
        <v>2515733</v>
      </c>
      <c r="N110" s="310">
        <v>45323</v>
      </c>
      <c r="O110" s="264" t="s">
        <v>841</v>
      </c>
      <c r="P110" s="307" t="s">
        <v>854</v>
      </c>
      <c r="Q110" s="296"/>
      <c r="R110" s="296"/>
      <c r="S110" s="296"/>
    </row>
    <row r="111" spans="1:19" ht="24" x14ac:dyDescent="0.2">
      <c r="A111" s="303">
        <f t="shared" si="1"/>
        <v>108</v>
      </c>
      <c r="B111" s="304">
        <v>45303</v>
      </c>
      <c r="C111" s="305">
        <v>45292</v>
      </c>
      <c r="D111" s="269" t="s">
        <v>105</v>
      </c>
      <c r="E111" s="264" t="s">
        <v>325</v>
      </c>
      <c r="F111" s="306">
        <v>136.11000000000001</v>
      </c>
      <c r="G111" s="264" t="s">
        <v>885</v>
      </c>
      <c r="H111" s="269" t="s">
        <v>136</v>
      </c>
      <c r="I111" s="264" t="s">
        <v>990</v>
      </c>
      <c r="J111" s="307" t="s">
        <v>991</v>
      </c>
      <c r="K111" s="307" t="s">
        <v>847</v>
      </c>
      <c r="L111" s="308" t="s">
        <v>840</v>
      </c>
      <c r="M111" s="307">
        <v>4785</v>
      </c>
      <c r="N111" s="310">
        <v>45296</v>
      </c>
      <c r="O111" s="264" t="s">
        <v>841</v>
      </c>
      <c r="P111" s="307" t="s">
        <v>991</v>
      </c>
      <c r="Q111" s="296"/>
      <c r="R111" s="296"/>
      <c r="S111" s="296"/>
    </row>
    <row r="112" spans="1:19" ht="24" x14ac:dyDescent="0.2">
      <c r="A112" s="303">
        <f t="shared" si="1"/>
        <v>109</v>
      </c>
      <c r="B112" s="304">
        <v>45303</v>
      </c>
      <c r="C112" s="305">
        <v>45292</v>
      </c>
      <c r="D112" s="269" t="s">
        <v>94</v>
      </c>
      <c r="E112" s="264" t="s">
        <v>199</v>
      </c>
      <c r="F112" s="306">
        <v>198</v>
      </c>
      <c r="G112" s="264" t="s">
        <v>870</v>
      </c>
      <c r="H112" s="269" t="s">
        <v>134</v>
      </c>
      <c r="I112" s="264" t="s">
        <v>992</v>
      </c>
      <c r="J112" s="307" t="s">
        <v>993</v>
      </c>
      <c r="K112" s="307" t="s">
        <v>847</v>
      </c>
      <c r="L112" s="308" t="s">
        <v>848</v>
      </c>
      <c r="M112" s="307">
        <v>1000394786</v>
      </c>
      <c r="N112" s="310">
        <v>45333</v>
      </c>
      <c r="O112" s="264" t="s">
        <v>841</v>
      </c>
      <c r="P112" s="307" t="s">
        <v>993</v>
      </c>
      <c r="Q112" s="296"/>
      <c r="R112" s="296"/>
      <c r="S112" s="296"/>
    </row>
    <row r="113" spans="1:19" ht="48" x14ac:dyDescent="0.2">
      <c r="A113" s="303">
        <f t="shared" si="1"/>
        <v>110</v>
      </c>
      <c r="B113" s="304">
        <v>45303</v>
      </c>
      <c r="C113" s="305">
        <v>45261</v>
      </c>
      <c r="D113" s="269" t="s">
        <v>94</v>
      </c>
      <c r="E113" s="264" t="s">
        <v>96</v>
      </c>
      <c r="F113" s="306">
        <v>54.46</v>
      </c>
      <c r="G113" s="264" t="s">
        <v>994</v>
      </c>
      <c r="H113" s="269" t="s">
        <v>121</v>
      </c>
      <c r="I113" s="264" t="s">
        <v>995</v>
      </c>
      <c r="J113" s="308" t="s">
        <v>922</v>
      </c>
      <c r="K113" s="307" t="s">
        <v>881</v>
      </c>
      <c r="L113" s="308" t="s">
        <v>923</v>
      </c>
      <c r="M113" s="307">
        <v>30088</v>
      </c>
      <c r="N113" s="310">
        <v>45296</v>
      </c>
      <c r="O113" s="264" t="s">
        <v>841</v>
      </c>
      <c r="P113" s="307" t="s">
        <v>996</v>
      </c>
      <c r="Q113" s="296"/>
      <c r="R113" s="296"/>
      <c r="S113" s="296"/>
    </row>
    <row r="114" spans="1:19" ht="48" x14ac:dyDescent="0.2">
      <c r="A114" s="303">
        <f t="shared" si="1"/>
        <v>111</v>
      </c>
      <c r="B114" s="304">
        <v>45303</v>
      </c>
      <c r="C114" s="305">
        <v>45261</v>
      </c>
      <c r="D114" s="269" t="s">
        <v>94</v>
      </c>
      <c r="E114" s="264" t="s">
        <v>96</v>
      </c>
      <c r="F114" s="306">
        <v>41.45</v>
      </c>
      <c r="G114" s="264" t="s">
        <v>994</v>
      </c>
      <c r="H114" s="269" t="s">
        <v>121</v>
      </c>
      <c r="I114" s="264" t="s">
        <v>997</v>
      </c>
      <c r="J114" s="308" t="s">
        <v>922</v>
      </c>
      <c r="K114" s="307" t="s">
        <v>881</v>
      </c>
      <c r="L114" s="308" t="s">
        <v>923</v>
      </c>
      <c r="M114" s="307">
        <v>30080</v>
      </c>
      <c r="N114" s="310">
        <v>45296</v>
      </c>
      <c r="O114" s="264" t="s">
        <v>841</v>
      </c>
      <c r="P114" s="307" t="s">
        <v>998</v>
      </c>
      <c r="Q114" s="296"/>
      <c r="R114" s="296"/>
      <c r="S114" s="296"/>
    </row>
    <row r="115" spans="1:19" ht="24" x14ac:dyDescent="0.2">
      <c r="A115" s="303">
        <f t="shared" si="1"/>
        <v>112</v>
      </c>
      <c r="B115" s="304">
        <v>45306</v>
      </c>
      <c r="C115" s="305">
        <v>45261</v>
      </c>
      <c r="D115" s="269" t="s">
        <v>105</v>
      </c>
      <c r="E115" s="264" t="s">
        <v>239</v>
      </c>
      <c r="F115" s="306">
        <v>3060</v>
      </c>
      <c r="G115" s="269" t="s">
        <v>999</v>
      </c>
      <c r="H115" s="269" t="s">
        <v>118</v>
      </c>
      <c r="I115" s="264" t="s">
        <v>1000</v>
      </c>
      <c r="J115" s="307" t="s">
        <v>1001</v>
      </c>
      <c r="K115" s="307" t="s">
        <v>847</v>
      </c>
      <c r="L115" s="308" t="s">
        <v>848</v>
      </c>
      <c r="M115" s="307"/>
      <c r="N115" s="310">
        <v>45306</v>
      </c>
      <c r="O115" s="264" t="s">
        <v>841</v>
      </c>
      <c r="P115" s="307" t="s">
        <v>1001</v>
      </c>
      <c r="Q115" s="296"/>
      <c r="R115" s="296"/>
      <c r="S115" s="296"/>
    </row>
    <row r="116" spans="1:19" ht="24" x14ac:dyDescent="0.2">
      <c r="A116" s="303">
        <f t="shared" si="1"/>
        <v>113</v>
      </c>
      <c r="B116" s="304">
        <v>45306</v>
      </c>
      <c r="C116" s="305">
        <v>45292</v>
      </c>
      <c r="D116" s="269" t="s">
        <v>105</v>
      </c>
      <c r="E116" s="264" t="s">
        <v>325</v>
      </c>
      <c r="F116" s="306">
        <v>322.72000000000003</v>
      </c>
      <c r="G116" s="264" t="s">
        <v>885</v>
      </c>
      <c r="H116" s="269" t="s">
        <v>121</v>
      </c>
      <c r="I116" s="264" t="s">
        <v>1002</v>
      </c>
      <c r="J116" s="307" t="s">
        <v>1003</v>
      </c>
      <c r="K116" s="307" t="s">
        <v>847</v>
      </c>
      <c r="L116" s="308" t="s">
        <v>848</v>
      </c>
      <c r="M116" s="307">
        <v>38632</v>
      </c>
      <c r="N116" s="310">
        <v>45306</v>
      </c>
      <c r="O116" s="264" t="s">
        <v>841</v>
      </c>
      <c r="P116" s="307" t="s">
        <v>1003</v>
      </c>
      <c r="Q116" s="296"/>
      <c r="R116" s="296"/>
      <c r="S116" s="296"/>
    </row>
    <row r="117" spans="1:19" ht="36" x14ac:dyDescent="0.2">
      <c r="A117" s="303">
        <f t="shared" si="1"/>
        <v>114</v>
      </c>
      <c r="B117" s="304">
        <v>45306</v>
      </c>
      <c r="C117" s="305">
        <v>45261</v>
      </c>
      <c r="D117" s="269" t="s">
        <v>105</v>
      </c>
      <c r="E117" s="264" t="s">
        <v>237</v>
      </c>
      <c r="F117" s="306">
        <v>178.25</v>
      </c>
      <c r="G117" s="264" t="s">
        <v>1004</v>
      </c>
      <c r="H117" s="269" t="s">
        <v>118</v>
      </c>
      <c r="I117" s="264" t="s">
        <v>1005</v>
      </c>
      <c r="J117" s="307" t="s">
        <v>1006</v>
      </c>
      <c r="K117" s="307" t="s">
        <v>847</v>
      </c>
      <c r="L117" s="308" t="s">
        <v>848</v>
      </c>
      <c r="M117" s="307">
        <v>15232</v>
      </c>
      <c r="N117" s="310">
        <v>45306</v>
      </c>
      <c r="O117" s="264" t="s">
        <v>841</v>
      </c>
      <c r="P117" s="307" t="s">
        <v>1006</v>
      </c>
      <c r="Q117" s="296"/>
      <c r="R117" s="296"/>
      <c r="S117" s="296"/>
    </row>
    <row r="118" spans="1:19" ht="24" x14ac:dyDescent="0.2">
      <c r="A118" s="303">
        <f t="shared" si="1"/>
        <v>115</v>
      </c>
      <c r="B118" s="304">
        <v>45306</v>
      </c>
      <c r="C118" s="305">
        <v>45261</v>
      </c>
      <c r="D118" s="269" t="s">
        <v>105</v>
      </c>
      <c r="E118" s="264" t="s">
        <v>239</v>
      </c>
      <c r="F118" s="306">
        <v>2482</v>
      </c>
      <c r="G118" s="269" t="s">
        <v>999</v>
      </c>
      <c r="H118" s="269" t="s">
        <v>118</v>
      </c>
      <c r="I118" s="264" t="s">
        <v>1000</v>
      </c>
      <c r="J118" s="307" t="s">
        <v>1001</v>
      </c>
      <c r="K118" s="307" t="s">
        <v>847</v>
      </c>
      <c r="L118" s="308" t="s">
        <v>848</v>
      </c>
      <c r="M118" s="307">
        <v>101937</v>
      </c>
      <c r="N118" s="310">
        <v>45306</v>
      </c>
      <c r="O118" s="264" t="s">
        <v>841</v>
      </c>
      <c r="P118" s="307" t="s">
        <v>1001</v>
      </c>
      <c r="Q118" s="296"/>
      <c r="R118" s="296"/>
      <c r="S118" s="296"/>
    </row>
    <row r="119" spans="1:19" ht="36" x14ac:dyDescent="0.2">
      <c r="A119" s="303">
        <f t="shared" si="1"/>
        <v>116</v>
      </c>
      <c r="B119" s="304">
        <v>45306</v>
      </c>
      <c r="C119" s="305">
        <v>45261</v>
      </c>
      <c r="D119" s="269" t="s">
        <v>105</v>
      </c>
      <c r="E119" s="264" t="s">
        <v>237</v>
      </c>
      <c r="F119" s="306">
        <v>237.67</v>
      </c>
      <c r="G119" s="264" t="s">
        <v>1004</v>
      </c>
      <c r="H119" s="269" t="s">
        <v>118</v>
      </c>
      <c r="I119" s="264" t="s">
        <v>1005</v>
      </c>
      <c r="J119" s="307" t="s">
        <v>1006</v>
      </c>
      <c r="K119" s="307" t="s">
        <v>847</v>
      </c>
      <c r="L119" s="308" t="s">
        <v>848</v>
      </c>
      <c r="M119" s="307">
        <v>15233</v>
      </c>
      <c r="N119" s="310">
        <v>45306</v>
      </c>
      <c r="O119" s="264" t="s">
        <v>841</v>
      </c>
      <c r="P119" s="307" t="s">
        <v>1006</v>
      </c>
      <c r="Q119" s="296"/>
      <c r="R119" s="296"/>
      <c r="S119" s="296"/>
    </row>
    <row r="120" spans="1:19" ht="24" x14ac:dyDescent="0.2">
      <c r="A120" s="303">
        <f t="shared" si="1"/>
        <v>117</v>
      </c>
      <c r="B120" s="304">
        <v>45306</v>
      </c>
      <c r="C120" s="305">
        <v>45261</v>
      </c>
      <c r="D120" s="269" t="s">
        <v>105</v>
      </c>
      <c r="E120" s="264" t="s">
        <v>239</v>
      </c>
      <c r="F120" s="306">
        <v>2828</v>
      </c>
      <c r="G120" s="269" t="s">
        <v>999</v>
      </c>
      <c r="H120" s="269" t="s">
        <v>118</v>
      </c>
      <c r="I120" s="264" t="s">
        <v>1000</v>
      </c>
      <c r="J120" s="307" t="s">
        <v>1001</v>
      </c>
      <c r="K120" s="307" t="s">
        <v>847</v>
      </c>
      <c r="L120" s="308" t="s">
        <v>848</v>
      </c>
      <c r="M120" s="307">
        <v>101939</v>
      </c>
      <c r="N120" s="310">
        <v>45306</v>
      </c>
      <c r="O120" s="264" t="s">
        <v>841</v>
      </c>
      <c r="P120" s="307" t="s">
        <v>1001</v>
      </c>
      <c r="Q120" s="296"/>
      <c r="R120" s="296"/>
      <c r="S120" s="296"/>
    </row>
    <row r="121" spans="1:19" ht="36" x14ac:dyDescent="0.2">
      <c r="A121" s="303">
        <f t="shared" si="1"/>
        <v>118</v>
      </c>
      <c r="B121" s="304">
        <v>45306</v>
      </c>
      <c r="C121" s="305">
        <v>45261</v>
      </c>
      <c r="D121" s="269" t="s">
        <v>105</v>
      </c>
      <c r="E121" s="264" t="s">
        <v>237</v>
      </c>
      <c r="F121" s="306">
        <v>178.25</v>
      </c>
      <c r="G121" s="264" t="s">
        <v>1004</v>
      </c>
      <c r="H121" s="269" t="s">
        <v>118</v>
      </c>
      <c r="I121" s="264" t="s">
        <v>1005</v>
      </c>
      <c r="J121" s="307" t="s">
        <v>1006</v>
      </c>
      <c r="K121" s="307" t="s">
        <v>847</v>
      </c>
      <c r="L121" s="308" t="s">
        <v>848</v>
      </c>
      <c r="M121" s="307">
        <v>15234</v>
      </c>
      <c r="N121" s="310">
        <v>45306</v>
      </c>
      <c r="O121" s="264" t="s">
        <v>841</v>
      </c>
      <c r="P121" s="307" t="s">
        <v>1006</v>
      </c>
      <c r="Q121" s="296"/>
      <c r="R121" s="296"/>
      <c r="S121" s="296"/>
    </row>
    <row r="122" spans="1:19" ht="24" x14ac:dyDescent="0.2">
      <c r="A122" s="303">
        <f t="shared" si="1"/>
        <v>119</v>
      </c>
      <c r="B122" s="304">
        <v>45306</v>
      </c>
      <c r="C122" s="305">
        <v>45261</v>
      </c>
      <c r="D122" s="269" t="s">
        <v>105</v>
      </c>
      <c r="E122" s="264" t="s">
        <v>239</v>
      </c>
      <c r="F122" s="306">
        <v>2198</v>
      </c>
      <c r="G122" s="269" t="s">
        <v>999</v>
      </c>
      <c r="H122" s="269" t="s">
        <v>118</v>
      </c>
      <c r="I122" s="264" t="s">
        <v>1000</v>
      </c>
      <c r="J122" s="307" t="s">
        <v>1001</v>
      </c>
      <c r="K122" s="307" t="s">
        <v>847</v>
      </c>
      <c r="L122" s="308" t="s">
        <v>848</v>
      </c>
      <c r="M122" s="308">
        <v>101936</v>
      </c>
      <c r="N122" s="310">
        <v>45306</v>
      </c>
      <c r="O122" s="264" t="s">
        <v>841</v>
      </c>
      <c r="P122" s="307" t="s">
        <v>1001</v>
      </c>
      <c r="Q122" s="296"/>
      <c r="R122" s="296"/>
      <c r="S122" s="296"/>
    </row>
    <row r="123" spans="1:19" ht="48" x14ac:dyDescent="0.2">
      <c r="A123" s="303">
        <f t="shared" si="1"/>
        <v>120</v>
      </c>
      <c r="B123" s="304">
        <v>45306</v>
      </c>
      <c r="C123" s="305">
        <v>45292</v>
      </c>
      <c r="D123" s="269" t="s">
        <v>105</v>
      </c>
      <c r="E123" s="264" t="s">
        <v>257</v>
      </c>
      <c r="F123" s="306">
        <v>1254.1099999999999</v>
      </c>
      <c r="G123" s="269" t="s">
        <v>1007</v>
      </c>
      <c r="H123" s="269" t="s">
        <v>126</v>
      </c>
      <c r="I123" s="264" t="s">
        <v>1008</v>
      </c>
      <c r="J123" s="307" t="s">
        <v>1009</v>
      </c>
      <c r="K123" s="307" t="s">
        <v>847</v>
      </c>
      <c r="L123" s="308" t="s">
        <v>848</v>
      </c>
      <c r="M123" s="307">
        <v>9315</v>
      </c>
      <c r="N123" s="310">
        <v>45306</v>
      </c>
      <c r="O123" s="264" t="s">
        <v>841</v>
      </c>
      <c r="P123" s="307" t="s">
        <v>1009</v>
      </c>
      <c r="Q123" s="296"/>
      <c r="R123" s="296"/>
      <c r="S123" s="296"/>
    </row>
    <row r="124" spans="1:19" ht="24" x14ac:dyDescent="0.2">
      <c r="A124" s="303">
        <f t="shared" si="1"/>
        <v>121</v>
      </c>
      <c r="B124" s="304">
        <v>45306</v>
      </c>
      <c r="C124" s="305">
        <v>45292</v>
      </c>
      <c r="D124" s="269" t="s">
        <v>105</v>
      </c>
      <c r="E124" s="264" t="s">
        <v>283</v>
      </c>
      <c r="F124" s="306">
        <v>2</v>
      </c>
      <c r="G124" s="269" t="s">
        <v>1010</v>
      </c>
      <c r="H124" s="269" t="s">
        <v>118</v>
      </c>
      <c r="I124" s="264" t="s">
        <v>117</v>
      </c>
      <c r="J124" s="307" t="s">
        <v>79</v>
      </c>
      <c r="K124" s="307" t="s">
        <v>79</v>
      </c>
      <c r="L124" s="308" t="s">
        <v>79</v>
      </c>
      <c r="M124" s="307" t="s">
        <v>79</v>
      </c>
      <c r="N124" s="310" t="s">
        <v>79</v>
      </c>
      <c r="O124" s="264" t="s">
        <v>841</v>
      </c>
      <c r="P124" s="307" t="s">
        <v>79</v>
      </c>
      <c r="Q124" s="296"/>
      <c r="R124" s="296"/>
      <c r="S124" s="296"/>
    </row>
    <row r="125" spans="1:19" ht="48" x14ac:dyDescent="0.2">
      <c r="A125" s="303">
        <f t="shared" si="1"/>
        <v>122</v>
      </c>
      <c r="B125" s="304">
        <v>45307</v>
      </c>
      <c r="C125" s="305">
        <v>45292</v>
      </c>
      <c r="D125" s="269" t="s">
        <v>105</v>
      </c>
      <c r="E125" s="264" t="s">
        <v>337</v>
      </c>
      <c r="F125" s="306">
        <v>48.66</v>
      </c>
      <c r="G125" s="264" t="s">
        <v>952</v>
      </c>
      <c r="H125" s="269" t="s">
        <v>121</v>
      </c>
      <c r="I125" s="264" t="s">
        <v>1011</v>
      </c>
      <c r="J125" s="307" t="s">
        <v>1012</v>
      </c>
      <c r="K125" s="307" t="s">
        <v>839</v>
      </c>
      <c r="L125" s="308" t="s">
        <v>955</v>
      </c>
      <c r="M125" s="307" t="s">
        <v>1013</v>
      </c>
      <c r="N125" s="310">
        <v>45313</v>
      </c>
      <c r="O125" s="264" t="s">
        <v>841</v>
      </c>
      <c r="P125" s="307" t="s">
        <v>1012</v>
      </c>
      <c r="Q125" s="296"/>
      <c r="R125" s="296"/>
      <c r="S125" s="296"/>
    </row>
    <row r="126" spans="1:19" ht="48" x14ac:dyDescent="0.2">
      <c r="A126" s="303">
        <f t="shared" si="1"/>
        <v>123</v>
      </c>
      <c r="B126" s="304">
        <v>45307</v>
      </c>
      <c r="C126" s="305">
        <v>45292</v>
      </c>
      <c r="D126" s="269" t="s">
        <v>105</v>
      </c>
      <c r="E126" s="264" t="s">
        <v>337</v>
      </c>
      <c r="F126" s="306">
        <v>118.48</v>
      </c>
      <c r="G126" s="264" t="s">
        <v>952</v>
      </c>
      <c r="H126" s="269" t="s">
        <v>121</v>
      </c>
      <c r="I126" s="264" t="s">
        <v>953</v>
      </c>
      <c r="J126" s="307" t="s">
        <v>954</v>
      </c>
      <c r="K126" s="307" t="s">
        <v>839</v>
      </c>
      <c r="L126" s="308" t="s">
        <v>955</v>
      </c>
      <c r="M126" s="307" t="s">
        <v>1014</v>
      </c>
      <c r="N126" s="310">
        <v>45313</v>
      </c>
      <c r="O126" s="264" t="s">
        <v>841</v>
      </c>
      <c r="P126" s="307" t="s">
        <v>954</v>
      </c>
      <c r="Q126" s="296"/>
      <c r="R126" s="296"/>
      <c r="S126" s="296"/>
    </row>
    <row r="127" spans="1:19" ht="48" x14ac:dyDescent="0.2">
      <c r="A127" s="303">
        <f t="shared" si="1"/>
        <v>124</v>
      </c>
      <c r="B127" s="304">
        <v>45307</v>
      </c>
      <c r="C127" s="305">
        <v>45292</v>
      </c>
      <c r="D127" s="269" t="s">
        <v>105</v>
      </c>
      <c r="E127" s="264" t="s">
        <v>337</v>
      </c>
      <c r="F127" s="306">
        <v>285.08999999999997</v>
      </c>
      <c r="G127" s="264" t="s">
        <v>952</v>
      </c>
      <c r="H127" s="269" t="s">
        <v>120</v>
      </c>
      <c r="I127" s="264" t="s">
        <v>953</v>
      </c>
      <c r="J127" s="307" t="s">
        <v>954</v>
      </c>
      <c r="K127" s="307" t="s">
        <v>839</v>
      </c>
      <c r="L127" s="308" t="s">
        <v>955</v>
      </c>
      <c r="M127" s="307" t="s">
        <v>1015</v>
      </c>
      <c r="N127" s="310">
        <v>45312</v>
      </c>
      <c r="O127" s="264" t="s">
        <v>841</v>
      </c>
      <c r="P127" s="307" t="s">
        <v>954</v>
      </c>
      <c r="Q127" s="296"/>
      <c r="R127" s="296"/>
      <c r="S127" s="296"/>
    </row>
    <row r="128" spans="1:19" ht="48" x14ac:dyDescent="0.2">
      <c r="A128" s="303">
        <f t="shared" si="1"/>
        <v>125</v>
      </c>
      <c r="B128" s="304">
        <v>45307</v>
      </c>
      <c r="C128" s="305">
        <v>45292</v>
      </c>
      <c r="D128" s="269" t="s">
        <v>105</v>
      </c>
      <c r="E128" s="264" t="s">
        <v>337</v>
      </c>
      <c r="F128" s="306">
        <v>209.75</v>
      </c>
      <c r="G128" s="264" t="s">
        <v>952</v>
      </c>
      <c r="H128" s="269" t="s">
        <v>120</v>
      </c>
      <c r="I128" s="264" t="s">
        <v>953</v>
      </c>
      <c r="J128" s="307" t="s">
        <v>954</v>
      </c>
      <c r="K128" s="307" t="s">
        <v>839</v>
      </c>
      <c r="L128" s="308" t="s">
        <v>955</v>
      </c>
      <c r="M128" s="307" t="s">
        <v>1016</v>
      </c>
      <c r="N128" s="310">
        <v>45312</v>
      </c>
      <c r="O128" s="264" t="s">
        <v>841</v>
      </c>
      <c r="P128" s="307" t="s">
        <v>954</v>
      </c>
      <c r="Q128" s="296"/>
      <c r="R128" s="296"/>
      <c r="S128" s="296"/>
    </row>
    <row r="129" spans="1:19" ht="48" x14ac:dyDescent="0.2">
      <c r="A129" s="303">
        <f t="shared" si="1"/>
        <v>126</v>
      </c>
      <c r="B129" s="304">
        <v>45307</v>
      </c>
      <c r="C129" s="305">
        <v>45292</v>
      </c>
      <c r="D129" s="269" t="s">
        <v>105</v>
      </c>
      <c r="E129" s="264" t="s">
        <v>337</v>
      </c>
      <c r="F129" s="306">
        <v>236.97</v>
      </c>
      <c r="G129" s="264" t="s">
        <v>952</v>
      </c>
      <c r="H129" s="269" t="s">
        <v>121</v>
      </c>
      <c r="I129" s="264" t="s">
        <v>953</v>
      </c>
      <c r="J129" s="307" t="s">
        <v>954</v>
      </c>
      <c r="K129" s="307" t="s">
        <v>839</v>
      </c>
      <c r="L129" s="308" t="s">
        <v>955</v>
      </c>
      <c r="M129" s="307" t="s">
        <v>1017</v>
      </c>
      <c r="N129" s="310">
        <v>45310</v>
      </c>
      <c r="O129" s="264" t="s">
        <v>841</v>
      </c>
      <c r="P129" s="307" t="s">
        <v>954</v>
      </c>
      <c r="Q129" s="296"/>
      <c r="R129" s="296"/>
      <c r="S129" s="296"/>
    </row>
    <row r="130" spans="1:19" ht="36" x14ac:dyDescent="0.2">
      <c r="A130" s="303">
        <f t="shared" si="1"/>
        <v>127</v>
      </c>
      <c r="B130" s="304">
        <v>45307</v>
      </c>
      <c r="C130" s="305">
        <v>45292</v>
      </c>
      <c r="D130" s="269" t="s">
        <v>105</v>
      </c>
      <c r="E130" s="264" t="s">
        <v>337</v>
      </c>
      <c r="F130" s="306">
        <v>89.97</v>
      </c>
      <c r="G130" s="264" t="s">
        <v>952</v>
      </c>
      <c r="H130" s="269" t="s">
        <v>123</v>
      </c>
      <c r="I130" s="264" t="s">
        <v>967</v>
      </c>
      <c r="J130" s="307" t="s">
        <v>968</v>
      </c>
      <c r="K130" s="307" t="s">
        <v>839</v>
      </c>
      <c r="L130" s="308" t="s">
        <v>840</v>
      </c>
      <c r="M130" s="307" t="s">
        <v>1018</v>
      </c>
      <c r="N130" s="310">
        <v>45307</v>
      </c>
      <c r="O130" s="264" t="s">
        <v>841</v>
      </c>
      <c r="P130" s="307" t="s">
        <v>968</v>
      </c>
      <c r="Q130" s="296"/>
      <c r="R130" s="296"/>
      <c r="S130" s="296"/>
    </row>
    <row r="131" spans="1:19" ht="36" x14ac:dyDescent="0.2">
      <c r="A131" s="303">
        <f t="shared" si="1"/>
        <v>128</v>
      </c>
      <c r="B131" s="304">
        <v>45307</v>
      </c>
      <c r="C131" s="305">
        <v>45292</v>
      </c>
      <c r="D131" s="269" t="s">
        <v>105</v>
      </c>
      <c r="E131" s="264" t="s">
        <v>337</v>
      </c>
      <c r="F131" s="306">
        <v>168.58</v>
      </c>
      <c r="G131" s="264" t="s">
        <v>952</v>
      </c>
      <c r="H131" s="269" t="s">
        <v>123</v>
      </c>
      <c r="I131" s="264" t="s">
        <v>967</v>
      </c>
      <c r="J131" s="307" t="s">
        <v>968</v>
      </c>
      <c r="K131" s="307" t="s">
        <v>839</v>
      </c>
      <c r="L131" s="308" t="s">
        <v>840</v>
      </c>
      <c r="M131" s="307" t="s">
        <v>1019</v>
      </c>
      <c r="N131" s="310">
        <v>45307</v>
      </c>
      <c r="O131" s="264" t="s">
        <v>841</v>
      </c>
      <c r="P131" s="307" t="s">
        <v>968</v>
      </c>
      <c r="Q131" s="296"/>
      <c r="R131" s="296"/>
      <c r="S131" s="296"/>
    </row>
    <row r="132" spans="1:19" ht="36" x14ac:dyDescent="0.2">
      <c r="A132" s="303">
        <f t="shared" si="1"/>
        <v>129</v>
      </c>
      <c r="B132" s="304">
        <v>45307</v>
      </c>
      <c r="C132" s="305">
        <v>45261</v>
      </c>
      <c r="D132" s="269" t="s">
        <v>105</v>
      </c>
      <c r="E132" s="264" t="s">
        <v>257</v>
      </c>
      <c r="F132" s="311">
        <v>333.33</v>
      </c>
      <c r="G132" s="264" t="s">
        <v>1020</v>
      </c>
      <c r="H132" s="269" t="s">
        <v>117</v>
      </c>
      <c r="I132" s="264" t="s">
        <v>1021</v>
      </c>
      <c r="J132" s="307" t="s">
        <v>1022</v>
      </c>
      <c r="K132" s="307" t="s">
        <v>847</v>
      </c>
      <c r="L132" s="308" t="s">
        <v>848</v>
      </c>
      <c r="M132" s="307">
        <v>333569132</v>
      </c>
      <c r="N132" s="310">
        <v>45654</v>
      </c>
      <c r="O132" s="264" t="s">
        <v>841</v>
      </c>
      <c r="P132" s="307" t="s">
        <v>1022</v>
      </c>
      <c r="Q132" s="296"/>
      <c r="R132" s="296"/>
      <c r="S132" s="296"/>
    </row>
    <row r="133" spans="1:19" ht="24" x14ac:dyDescent="0.2">
      <c r="A133" s="303">
        <f t="shared" si="1"/>
        <v>130</v>
      </c>
      <c r="B133" s="304">
        <v>45307</v>
      </c>
      <c r="C133" s="305">
        <v>45292</v>
      </c>
      <c r="D133" s="269" t="s">
        <v>105</v>
      </c>
      <c r="E133" s="264" t="s">
        <v>229</v>
      </c>
      <c r="F133" s="311">
        <v>221.53</v>
      </c>
      <c r="G133" s="269" t="s">
        <v>1023</v>
      </c>
      <c r="H133" s="269" t="s">
        <v>125</v>
      </c>
      <c r="I133" s="264" t="s">
        <v>1024</v>
      </c>
      <c r="J133" s="307" t="s">
        <v>1025</v>
      </c>
      <c r="K133" s="307" t="s">
        <v>847</v>
      </c>
      <c r="L133" s="308" t="s">
        <v>848</v>
      </c>
      <c r="M133" s="307" t="s">
        <v>1026</v>
      </c>
      <c r="N133" s="310">
        <v>45308</v>
      </c>
      <c r="O133" s="264" t="s">
        <v>841</v>
      </c>
      <c r="P133" s="307" t="s">
        <v>1025</v>
      </c>
      <c r="Q133" s="296"/>
      <c r="R133" s="296"/>
      <c r="S133" s="296"/>
    </row>
    <row r="134" spans="1:19" ht="24" x14ac:dyDescent="0.2">
      <c r="A134" s="303">
        <f t="shared" si="1"/>
        <v>131</v>
      </c>
      <c r="B134" s="304">
        <v>45307</v>
      </c>
      <c r="C134" s="305">
        <v>45261</v>
      </c>
      <c r="D134" s="269" t="s">
        <v>105</v>
      </c>
      <c r="E134" s="264" t="s">
        <v>265</v>
      </c>
      <c r="F134" s="306">
        <v>259.13</v>
      </c>
      <c r="G134" s="269" t="s">
        <v>1027</v>
      </c>
      <c r="H134" s="269" t="s">
        <v>117</v>
      </c>
      <c r="I134" s="264" t="s">
        <v>1028</v>
      </c>
      <c r="J134" s="307" t="s">
        <v>1029</v>
      </c>
      <c r="K134" s="307" t="s">
        <v>847</v>
      </c>
      <c r="L134" s="308" t="s">
        <v>848</v>
      </c>
      <c r="M134" s="307" t="s">
        <v>1030</v>
      </c>
      <c r="N134" s="310">
        <v>45293</v>
      </c>
      <c r="O134" s="264" t="s">
        <v>841</v>
      </c>
      <c r="P134" s="307" t="s">
        <v>1029</v>
      </c>
      <c r="Q134" s="296"/>
      <c r="R134" s="296"/>
      <c r="S134" s="296"/>
    </row>
    <row r="135" spans="1:19" ht="48" x14ac:dyDescent="0.2">
      <c r="A135" s="303">
        <f t="shared" si="1"/>
        <v>132</v>
      </c>
      <c r="B135" s="304">
        <v>45308</v>
      </c>
      <c r="C135" s="305">
        <v>45292</v>
      </c>
      <c r="D135" s="269" t="s">
        <v>105</v>
      </c>
      <c r="E135" s="264" t="s">
        <v>337</v>
      </c>
      <c r="F135" s="306">
        <v>476.68</v>
      </c>
      <c r="G135" s="264" t="s">
        <v>952</v>
      </c>
      <c r="H135" s="269" t="s">
        <v>129</v>
      </c>
      <c r="I135" s="264" t="s">
        <v>1011</v>
      </c>
      <c r="J135" s="307" t="s">
        <v>1012</v>
      </c>
      <c r="K135" s="307" t="s">
        <v>839</v>
      </c>
      <c r="L135" s="308" t="s">
        <v>955</v>
      </c>
      <c r="M135" s="307" t="s">
        <v>1031</v>
      </c>
      <c r="N135" s="310">
        <v>45313</v>
      </c>
      <c r="O135" s="264" t="s">
        <v>841</v>
      </c>
      <c r="P135" s="307" t="s">
        <v>1012</v>
      </c>
      <c r="Q135" s="296"/>
      <c r="R135" s="296"/>
      <c r="S135" s="296"/>
    </row>
    <row r="136" spans="1:19" ht="24" x14ac:dyDescent="0.2">
      <c r="A136" s="303">
        <f t="shared" si="1"/>
        <v>133</v>
      </c>
      <c r="B136" s="304">
        <v>45308</v>
      </c>
      <c r="C136" s="305">
        <v>45292</v>
      </c>
      <c r="D136" s="269" t="s">
        <v>105</v>
      </c>
      <c r="E136" s="264" t="s">
        <v>359</v>
      </c>
      <c r="F136" s="306">
        <v>61</v>
      </c>
      <c r="G136" s="264" t="s">
        <v>1032</v>
      </c>
      <c r="H136" s="269" t="s">
        <v>119</v>
      </c>
      <c r="I136" s="264" t="s">
        <v>1033</v>
      </c>
      <c r="J136" s="307" t="s">
        <v>1034</v>
      </c>
      <c r="K136" s="307" t="s">
        <v>881</v>
      </c>
      <c r="L136" s="308" t="s">
        <v>1035</v>
      </c>
      <c r="M136" s="307">
        <v>5945</v>
      </c>
      <c r="N136" s="310">
        <v>45308</v>
      </c>
      <c r="O136" s="264" t="s">
        <v>841</v>
      </c>
      <c r="P136" s="307" t="s">
        <v>1034</v>
      </c>
      <c r="Q136" s="296"/>
      <c r="R136" s="296"/>
      <c r="S136" s="296"/>
    </row>
    <row r="137" spans="1:19" ht="24" x14ac:dyDescent="0.2">
      <c r="A137" s="303">
        <f t="shared" si="1"/>
        <v>134</v>
      </c>
      <c r="B137" s="304">
        <v>45308</v>
      </c>
      <c r="C137" s="305">
        <v>45292</v>
      </c>
      <c r="D137" s="269" t="s">
        <v>105</v>
      </c>
      <c r="E137" s="264" t="s">
        <v>257</v>
      </c>
      <c r="F137" s="306">
        <v>92</v>
      </c>
      <c r="G137" s="269" t="s">
        <v>1036</v>
      </c>
      <c r="H137" s="269" t="s">
        <v>126</v>
      </c>
      <c r="I137" s="264" t="s">
        <v>1008</v>
      </c>
      <c r="J137" s="307" t="s">
        <v>1009</v>
      </c>
      <c r="K137" s="307" t="s">
        <v>847</v>
      </c>
      <c r="L137" s="308" t="s">
        <v>848</v>
      </c>
      <c r="M137" s="307">
        <v>10966</v>
      </c>
      <c r="N137" s="310">
        <v>45301</v>
      </c>
      <c r="O137" s="264" t="s">
        <v>841</v>
      </c>
      <c r="P137" s="307" t="s">
        <v>1009</v>
      </c>
      <c r="Q137" s="296"/>
      <c r="R137" s="296"/>
      <c r="S137" s="296"/>
    </row>
    <row r="138" spans="1:19" ht="24" x14ac:dyDescent="0.2">
      <c r="A138" s="303">
        <f t="shared" si="1"/>
        <v>135</v>
      </c>
      <c r="B138" s="304">
        <v>45308</v>
      </c>
      <c r="C138" s="305">
        <v>45292</v>
      </c>
      <c r="D138" s="269" t="s">
        <v>105</v>
      </c>
      <c r="E138" s="264" t="s">
        <v>227</v>
      </c>
      <c r="F138" s="306">
        <v>1544.11</v>
      </c>
      <c r="G138" s="264" t="s">
        <v>1037</v>
      </c>
      <c r="H138" s="269" t="s">
        <v>121</v>
      </c>
      <c r="I138" s="264" t="s">
        <v>1038</v>
      </c>
      <c r="J138" s="307" t="s">
        <v>1039</v>
      </c>
      <c r="K138" s="307" t="s">
        <v>847</v>
      </c>
      <c r="L138" s="308" t="s">
        <v>848</v>
      </c>
      <c r="M138" s="307">
        <v>5652377</v>
      </c>
      <c r="N138" s="310">
        <v>45308</v>
      </c>
      <c r="O138" s="264" t="s">
        <v>841</v>
      </c>
      <c r="P138" s="307" t="s">
        <v>1039</v>
      </c>
      <c r="Q138" s="296"/>
      <c r="R138" s="296"/>
      <c r="S138" s="296"/>
    </row>
    <row r="139" spans="1:19" ht="48" x14ac:dyDescent="0.2">
      <c r="A139" s="303">
        <f t="shared" si="1"/>
        <v>136</v>
      </c>
      <c r="B139" s="304">
        <v>45309</v>
      </c>
      <c r="C139" s="305">
        <v>45292</v>
      </c>
      <c r="D139" s="269" t="s">
        <v>105</v>
      </c>
      <c r="E139" s="264" t="s">
        <v>337</v>
      </c>
      <c r="F139" s="306">
        <v>137.1</v>
      </c>
      <c r="G139" s="264" t="s">
        <v>952</v>
      </c>
      <c r="H139" s="269" t="s">
        <v>137</v>
      </c>
      <c r="I139" s="264" t="s">
        <v>1011</v>
      </c>
      <c r="J139" s="307" t="s">
        <v>1040</v>
      </c>
      <c r="K139" s="307" t="s">
        <v>839</v>
      </c>
      <c r="L139" s="308" t="s">
        <v>955</v>
      </c>
      <c r="M139" s="307" t="s">
        <v>1041</v>
      </c>
      <c r="N139" s="310">
        <v>45313</v>
      </c>
      <c r="O139" s="264" t="s">
        <v>841</v>
      </c>
      <c r="P139" s="307" t="s">
        <v>1040</v>
      </c>
      <c r="Q139" s="296"/>
      <c r="R139" s="296"/>
      <c r="S139" s="296"/>
    </row>
    <row r="140" spans="1:19" ht="24" x14ac:dyDescent="0.2">
      <c r="A140" s="303">
        <f t="shared" si="1"/>
        <v>137</v>
      </c>
      <c r="B140" s="304">
        <v>45309</v>
      </c>
      <c r="C140" s="305">
        <v>45292</v>
      </c>
      <c r="D140" s="269" t="s">
        <v>105</v>
      </c>
      <c r="E140" s="264" t="s">
        <v>225</v>
      </c>
      <c r="F140" s="306">
        <v>352.8</v>
      </c>
      <c r="G140" s="269" t="s">
        <v>1042</v>
      </c>
      <c r="H140" s="269" t="s">
        <v>137</v>
      </c>
      <c r="I140" s="264" t="s">
        <v>1043</v>
      </c>
      <c r="J140" s="307" t="s">
        <v>1044</v>
      </c>
      <c r="K140" s="307" t="s">
        <v>847</v>
      </c>
      <c r="L140" s="308" t="s">
        <v>848</v>
      </c>
      <c r="M140" s="307">
        <v>35586894</v>
      </c>
      <c r="N140" s="310">
        <v>45309</v>
      </c>
      <c r="O140" s="264" t="s">
        <v>841</v>
      </c>
      <c r="P140" s="307" t="s">
        <v>1044</v>
      </c>
      <c r="Q140" s="296"/>
      <c r="R140" s="296"/>
      <c r="S140" s="296"/>
    </row>
    <row r="141" spans="1:19" ht="60" x14ac:dyDescent="0.2">
      <c r="A141" s="367">
        <f t="shared" si="1"/>
        <v>138</v>
      </c>
      <c r="B141" s="373">
        <v>45309</v>
      </c>
      <c r="C141" s="376">
        <v>45261</v>
      </c>
      <c r="D141" s="321" t="s">
        <v>94</v>
      </c>
      <c r="E141" s="321" t="s">
        <v>174</v>
      </c>
      <c r="F141" s="369">
        <v>80827.16</v>
      </c>
      <c r="G141" s="321" t="s">
        <v>2863</v>
      </c>
      <c r="H141" s="321" t="s">
        <v>117</v>
      </c>
      <c r="I141" s="321" t="s">
        <v>918</v>
      </c>
      <c r="J141" s="370" t="s">
        <v>79</v>
      </c>
      <c r="K141" s="370" t="s">
        <v>1045</v>
      </c>
      <c r="L141" s="370" t="s">
        <v>1045</v>
      </c>
      <c r="M141" s="370" t="s">
        <v>1046</v>
      </c>
      <c r="N141" s="371">
        <v>45310</v>
      </c>
      <c r="O141" s="321" t="s">
        <v>841</v>
      </c>
      <c r="P141" s="370" t="s">
        <v>79</v>
      </c>
      <c r="Q141" s="372"/>
      <c r="R141" s="372"/>
      <c r="S141" s="372"/>
    </row>
    <row r="142" spans="1:19" ht="36" x14ac:dyDescent="0.2">
      <c r="A142" s="367">
        <f t="shared" si="1"/>
        <v>139</v>
      </c>
      <c r="B142" s="373">
        <v>45309</v>
      </c>
      <c r="C142" s="376">
        <v>45261</v>
      </c>
      <c r="D142" s="321" t="s">
        <v>94</v>
      </c>
      <c r="E142" s="321" t="s">
        <v>96</v>
      </c>
      <c r="F142" s="369">
        <v>33736.17</v>
      </c>
      <c r="G142" s="321" t="s">
        <v>2864</v>
      </c>
      <c r="H142" s="321" t="s">
        <v>117</v>
      </c>
      <c r="I142" s="321" t="s">
        <v>918</v>
      </c>
      <c r="J142" s="370" t="s">
        <v>79</v>
      </c>
      <c r="K142" s="370" t="s">
        <v>1045</v>
      </c>
      <c r="L142" s="370" t="s">
        <v>1045</v>
      </c>
      <c r="M142" s="370" t="s">
        <v>1046</v>
      </c>
      <c r="N142" s="371">
        <v>45310</v>
      </c>
      <c r="O142" s="321" t="s">
        <v>841</v>
      </c>
      <c r="P142" s="370" t="s">
        <v>79</v>
      </c>
      <c r="Q142" s="372"/>
      <c r="R142" s="372"/>
      <c r="S142" s="372"/>
    </row>
    <row r="143" spans="1:19" ht="36" x14ac:dyDescent="0.2">
      <c r="A143" s="367">
        <f t="shared" si="1"/>
        <v>140</v>
      </c>
      <c r="B143" s="373">
        <v>45309</v>
      </c>
      <c r="C143" s="376">
        <v>45261</v>
      </c>
      <c r="D143" s="321" t="s">
        <v>94</v>
      </c>
      <c r="E143" s="321" t="s">
        <v>96</v>
      </c>
      <c r="F143" s="369">
        <v>40108.92</v>
      </c>
      <c r="G143" s="321" t="s">
        <v>2865</v>
      </c>
      <c r="H143" s="321" t="s">
        <v>117</v>
      </c>
      <c r="I143" s="321" t="s">
        <v>918</v>
      </c>
      <c r="J143" s="370" t="s">
        <v>79</v>
      </c>
      <c r="K143" s="370" t="s">
        <v>1045</v>
      </c>
      <c r="L143" s="370" t="s">
        <v>1045</v>
      </c>
      <c r="M143" s="370" t="s">
        <v>1046</v>
      </c>
      <c r="N143" s="371">
        <v>45310</v>
      </c>
      <c r="O143" s="321" t="s">
        <v>841</v>
      </c>
      <c r="P143" s="370" t="s">
        <v>79</v>
      </c>
      <c r="Q143" s="372"/>
      <c r="R143" s="372"/>
      <c r="S143" s="372"/>
    </row>
    <row r="144" spans="1:19" ht="36" x14ac:dyDescent="0.2">
      <c r="A144" s="367">
        <f t="shared" si="1"/>
        <v>141</v>
      </c>
      <c r="B144" s="373">
        <v>45309</v>
      </c>
      <c r="C144" s="376">
        <v>45261</v>
      </c>
      <c r="D144" s="321" t="s">
        <v>105</v>
      </c>
      <c r="E144" s="321" t="s">
        <v>219</v>
      </c>
      <c r="F144" s="369">
        <v>0</v>
      </c>
      <c r="G144" s="321" t="s">
        <v>2866</v>
      </c>
      <c r="H144" s="321" t="s">
        <v>117</v>
      </c>
      <c r="I144" s="321" t="s">
        <v>918</v>
      </c>
      <c r="J144" s="370" t="s">
        <v>79</v>
      </c>
      <c r="K144" s="370" t="s">
        <v>1045</v>
      </c>
      <c r="L144" s="370" t="s">
        <v>1045</v>
      </c>
      <c r="M144" s="370" t="s">
        <v>1046</v>
      </c>
      <c r="N144" s="371">
        <v>45310</v>
      </c>
      <c r="O144" s="321" t="s">
        <v>841</v>
      </c>
      <c r="P144" s="370" t="s">
        <v>79</v>
      </c>
      <c r="Q144" s="372"/>
      <c r="R144" s="372"/>
      <c r="S144" s="372"/>
    </row>
    <row r="145" spans="1:19" ht="48" x14ac:dyDescent="0.2">
      <c r="A145" s="367">
        <f t="shared" si="1"/>
        <v>142</v>
      </c>
      <c r="B145" s="373">
        <v>45309</v>
      </c>
      <c r="C145" s="376">
        <v>45261</v>
      </c>
      <c r="D145" s="321" t="s">
        <v>105</v>
      </c>
      <c r="E145" s="321" t="s">
        <v>287</v>
      </c>
      <c r="F145" s="369">
        <v>0</v>
      </c>
      <c r="G145" s="321" t="s">
        <v>2867</v>
      </c>
      <c r="H145" s="321" t="s">
        <v>117</v>
      </c>
      <c r="I145" s="321" t="s">
        <v>918</v>
      </c>
      <c r="J145" s="370" t="s">
        <v>79</v>
      </c>
      <c r="K145" s="370" t="s">
        <v>1045</v>
      </c>
      <c r="L145" s="370" t="s">
        <v>1045</v>
      </c>
      <c r="M145" s="370" t="s">
        <v>1046</v>
      </c>
      <c r="N145" s="371">
        <v>45310</v>
      </c>
      <c r="O145" s="321" t="s">
        <v>841</v>
      </c>
      <c r="P145" s="370" t="s">
        <v>79</v>
      </c>
      <c r="Q145" s="372"/>
      <c r="R145" s="372"/>
      <c r="S145" s="372"/>
    </row>
    <row r="146" spans="1:19" ht="24" x14ac:dyDescent="0.2">
      <c r="A146" s="303">
        <f t="shared" si="1"/>
        <v>143</v>
      </c>
      <c r="B146" s="304">
        <v>45309</v>
      </c>
      <c r="C146" s="305">
        <v>45292</v>
      </c>
      <c r="D146" s="269" t="s">
        <v>105</v>
      </c>
      <c r="E146" s="264" t="s">
        <v>339</v>
      </c>
      <c r="F146" s="306">
        <v>392</v>
      </c>
      <c r="G146" s="269" t="s">
        <v>1047</v>
      </c>
      <c r="H146" s="269" t="s">
        <v>118</v>
      </c>
      <c r="I146" s="264" t="s">
        <v>1048</v>
      </c>
      <c r="J146" s="307" t="s">
        <v>1049</v>
      </c>
      <c r="K146" s="307" t="s">
        <v>881</v>
      </c>
      <c r="L146" s="308" t="s">
        <v>840</v>
      </c>
      <c r="M146" s="307">
        <v>425</v>
      </c>
      <c r="N146" s="310">
        <v>45322</v>
      </c>
      <c r="O146" s="264" t="s">
        <v>841</v>
      </c>
      <c r="P146" s="307" t="s">
        <v>1049</v>
      </c>
      <c r="Q146" s="296"/>
      <c r="R146" s="296"/>
      <c r="S146" s="296"/>
    </row>
    <row r="147" spans="1:19" ht="24" x14ac:dyDescent="0.2">
      <c r="A147" s="303">
        <f t="shared" si="1"/>
        <v>144</v>
      </c>
      <c r="B147" s="304">
        <v>45309</v>
      </c>
      <c r="C147" s="305">
        <v>45292</v>
      </c>
      <c r="D147" s="269" t="s">
        <v>105</v>
      </c>
      <c r="E147" s="264" t="s">
        <v>339</v>
      </c>
      <c r="F147" s="306">
        <v>420</v>
      </c>
      <c r="G147" s="269" t="s">
        <v>1050</v>
      </c>
      <c r="H147" s="269" t="s">
        <v>118</v>
      </c>
      <c r="I147" s="264" t="s">
        <v>1051</v>
      </c>
      <c r="J147" s="307" t="s">
        <v>1052</v>
      </c>
      <c r="K147" s="307" t="s">
        <v>881</v>
      </c>
      <c r="L147" s="308" t="s">
        <v>840</v>
      </c>
      <c r="M147" s="307">
        <v>41617</v>
      </c>
      <c r="N147" s="310">
        <v>45309</v>
      </c>
      <c r="O147" s="264" t="s">
        <v>841</v>
      </c>
      <c r="P147" s="307" t="s">
        <v>1052</v>
      </c>
      <c r="Q147" s="296"/>
      <c r="R147" s="296"/>
      <c r="S147" s="296"/>
    </row>
    <row r="148" spans="1:19" ht="24" x14ac:dyDescent="0.2">
      <c r="A148" s="303">
        <f t="shared" si="1"/>
        <v>145</v>
      </c>
      <c r="B148" s="304">
        <v>45309</v>
      </c>
      <c r="C148" s="305">
        <v>45292</v>
      </c>
      <c r="D148" s="269" t="s">
        <v>105</v>
      </c>
      <c r="E148" s="264" t="s">
        <v>339</v>
      </c>
      <c r="F148" s="306">
        <v>417.9</v>
      </c>
      <c r="G148" s="269" t="s">
        <v>1053</v>
      </c>
      <c r="H148" s="269" t="s">
        <v>118</v>
      </c>
      <c r="I148" s="269" t="s">
        <v>1054</v>
      </c>
      <c r="J148" s="307" t="s">
        <v>1055</v>
      </c>
      <c r="K148" s="307" t="s">
        <v>881</v>
      </c>
      <c r="L148" s="308" t="s">
        <v>840</v>
      </c>
      <c r="M148" s="307">
        <v>21448</v>
      </c>
      <c r="N148" s="310">
        <v>45317</v>
      </c>
      <c r="O148" s="264" t="s">
        <v>841</v>
      </c>
      <c r="P148" s="307" t="s">
        <v>1055</v>
      </c>
      <c r="Q148" s="296"/>
      <c r="R148" s="296"/>
      <c r="S148" s="296"/>
    </row>
    <row r="149" spans="1:19" ht="24" x14ac:dyDescent="0.2">
      <c r="A149" s="303">
        <f t="shared" si="1"/>
        <v>146</v>
      </c>
      <c r="B149" s="304">
        <v>45309</v>
      </c>
      <c r="C149" s="305">
        <v>45292</v>
      </c>
      <c r="D149" s="269" t="s">
        <v>105</v>
      </c>
      <c r="E149" s="264" t="s">
        <v>287</v>
      </c>
      <c r="F149" s="306">
        <v>606.04</v>
      </c>
      <c r="G149" s="314" t="s">
        <v>1056</v>
      </c>
      <c r="H149" s="269" t="s">
        <v>123</v>
      </c>
      <c r="I149" s="269" t="s">
        <v>1057</v>
      </c>
      <c r="J149" s="307" t="s">
        <v>1058</v>
      </c>
      <c r="K149" s="307" t="s">
        <v>847</v>
      </c>
      <c r="L149" s="308" t="s">
        <v>848</v>
      </c>
      <c r="M149" s="307">
        <v>20240001022</v>
      </c>
      <c r="N149" s="310">
        <v>45313</v>
      </c>
      <c r="O149" s="264" t="s">
        <v>841</v>
      </c>
      <c r="P149" s="307" t="s">
        <v>1058</v>
      </c>
      <c r="Q149" s="296"/>
      <c r="R149" s="296"/>
      <c r="S149" s="296"/>
    </row>
    <row r="150" spans="1:19" ht="24" x14ac:dyDescent="0.2">
      <c r="A150" s="303">
        <f t="shared" si="1"/>
        <v>147</v>
      </c>
      <c r="B150" s="304">
        <v>45309</v>
      </c>
      <c r="C150" s="305">
        <v>45292</v>
      </c>
      <c r="D150" s="269" t="s">
        <v>105</v>
      </c>
      <c r="E150" s="264" t="s">
        <v>283</v>
      </c>
      <c r="F150" s="306">
        <v>1</v>
      </c>
      <c r="G150" s="269" t="s">
        <v>1059</v>
      </c>
      <c r="H150" s="269" t="s">
        <v>118</v>
      </c>
      <c r="I150" s="308" t="s">
        <v>79</v>
      </c>
      <c r="J150" s="307" t="s">
        <v>79</v>
      </c>
      <c r="K150" s="307" t="s">
        <v>79</v>
      </c>
      <c r="L150" s="308" t="s">
        <v>79</v>
      </c>
      <c r="M150" s="307" t="s">
        <v>79</v>
      </c>
      <c r="N150" s="310" t="s">
        <v>79</v>
      </c>
      <c r="O150" s="264" t="s">
        <v>841</v>
      </c>
      <c r="P150" s="307" t="s">
        <v>79</v>
      </c>
      <c r="Q150" s="296"/>
      <c r="R150" s="296"/>
      <c r="S150" s="296"/>
    </row>
    <row r="151" spans="1:19" ht="36" x14ac:dyDescent="0.2">
      <c r="A151" s="303">
        <f t="shared" si="1"/>
        <v>148</v>
      </c>
      <c r="B151" s="304">
        <v>45310</v>
      </c>
      <c r="C151" s="305">
        <v>45292</v>
      </c>
      <c r="D151" s="269" t="s">
        <v>105</v>
      </c>
      <c r="E151" s="264" t="s">
        <v>337</v>
      </c>
      <c r="F151" s="306">
        <v>197.1</v>
      </c>
      <c r="G151" s="264" t="s">
        <v>952</v>
      </c>
      <c r="H151" s="269" t="s">
        <v>119</v>
      </c>
      <c r="I151" s="264" t="s">
        <v>1060</v>
      </c>
      <c r="J151" s="307" t="s">
        <v>1061</v>
      </c>
      <c r="K151" s="307" t="s">
        <v>839</v>
      </c>
      <c r="L151" s="308" t="s">
        <v>840</v>
      </c>
      <c r="M151" s="307">
        <v>61861</v>
      </c>
      <c r="N151" s="310">
        <v>45310</v>
      </c>
      <c r="O151" s="264" t="s">
        <v>841</v>
      </c>
      <c r="P151" s="307" t="s">
        <v>1061</v>
      </c>
      <c r="Q151" s="296"/>
      <c r="R151" s="296"/>
      <c r="S151" s="296"/>
    </row>
    <row r="152" spans="1:19" ht="48" x14ac:dyDescent="0.2">
      <c r="A152" s="303">
        <f t="shared" si="1"/>
        <v>149</v>
      </c>
      <c r="B152" s="304">
        <v>45310</v>
      </c>
      <c r="C152" s="305">
        <v>45292</v>
      </c>
      <c r="D152" s="269" t="s">
        <v>105</v>
      </c>
      <c r="E152" s="264" t="s">
        <v>337</v>
      </c>
      <c r="F152" s="306">
        <v>496.66</v>
      </c>
      <c r="G152" s="264" t="s">
        <v>952</v>
      </c>
      <c r="H152" s="269" t="s">
        <v>119</v>
      </c>
      <c r="I152" s="264" t="s">
        <v>953</v>
      </c>
      <c r="J152" s="307" t="s">
        <v>954</v>
      </c>
      <c r="K152" s="307" t="s">
        <v>839</v>
      </c>
      <c r="L152" s="308" t="s">
        <v>955</v>
      </c>
      <c r="M152" s="307" t="s">
        <v>1062</v>
      </c>
      <c r="N152" s="310">
        <v>45319</v>
      </c>
      <c r="O152" s="264" t="s">
        <v>841</v>
      </c>
      <c r="P152" s="307" t="s">
        <v>954</v>
      </c>
      <c r="Q152" s="296"/>
      <c r="R152" s="296"/>
      <c r="S152" s="296"/>
    </row>
    <row r="153" spans="1:19" ht="48" x14ac:dyDescent="0.2">
      <c r="A153" s="303">
        <f t="shared" si="1"/>
        <v>150</v>
      </c>
      <c r="B153" s="304">
        <v>45310</v>
      </c>
      <c r="C153" s="305">
        <v>45292</v>
      </c>
      <c r="D153" s="269" t="s">
        <v>105</v>
      </c>
      <c r="E153" s="264" t="s">
        <v>337</v>
      </c>
      <c r="F153" s="306">
        <v>133.94</v>
      </c>
      <c r="G153" s="264" t="s">
        <v>952</v>
      </c>
      <c r="H153" s="269" t="s">
        <v>119</v>
      </c>
      <c r="I153" s="264" t="s">
        <v>953</v>
      </c>
      <c r="J153" s="307" t="s">
        <v>954</v>
      </c>
      <c r="K153" s="307" t="s">
        <v>839</v>
      </c>
      <c r="L153" s="308" t="s">
        <v>955</v>
      </c>
      <c r="M153" s="307" t="s">
        <v>1063</v>
      </c>
      <c r="N153" s="310">
        <v>45319</v>
      </c>
      <c r="O153" s="264" t="s">
        <v>841</v>
      </c>
      <c r="P153" s="307" t="s">
        <v>954</v>
      </c>
      <c r="Q153" s="296"/>
      <c r="R153" s="296"/>
      <c r="S153" s="296"/>
    </row>
    <row r="154" spans="1:19" ht="48" x14ac:dyDescent="0.2">
      <c r="A154" s="303">
        <f t="shared" si="1"/>
        <v>151</v>
      </c>
      <c r="B154" s="304">
        <v>45310</v>
      </c>
      <c r="C154" s="305">
        <v>45292</v>
      </c>
      <c r="D154" s="269" t="s">
        <v>105</v>
      </c>
      <c r="E154" s="264" t="s">
        <v>299</v>
      </c>
      <c r="F154" s="306">
        <v>199.96</v>
      </c>
      <c r="G154" s="269" t="s">
        <v>1064</v>
      </c>
      <c r="H154" s="269" t="s">
        <v>129</v>
      </c>
      <c r="I154" s="264" t="s">
        <v>1065</v>
      </c>
      <c r="J154" s="307" t="s">
        <v>1066</v>
      </c>
      <c r="K154" s="307" t="s">
        <v>839</v>
      </c>
      <c r="L154" s="308" t="s">
        <v>840</v>
      </c>
      <c r="M154" s="307">
        <v>1092</v>
      </c>
      <c r="N154" s="310">
        <v>45310</v>
      </c>
      <c r="O154" s="264" t="s">
        <v>841</v>
      </c>
      <c r="P154" s="307" t="s">
        <v>1066</v>
      </c>
      <c r="Q154" s="296"/>
      <c r="R154" s="296"/>
      <c r="S154" s="296"/>
    </row>
    <row r="155" spans="1:19" ht="48" x14ac:dyDescent="0.2">
      <c r="A155" s="303">
        <f t="shared" si="1"/>
        <v>152</v>
      </c>
      <c r="B155" s="304">
        <v>45310</v>
      </c>
      <c r="C155" s="305">
        <v>45292</v>
      </c>
      <c r="D155" s="269" t="s">
        <v>94</v>
      </c>
      <c r="E155" s="264" t="s">
        <v>166</v>
      </c>
      <c r="F155" s="306">
        <v>600</v>
      </c>
      <c r="G155" s="269" t="s">
        <v>1067</v>
      </c>
      <c r="H155" s="269" t="s">
        <v>118</v>
      </c>
      <c r="I155" s="264" t="s">
        <v>1068</v>
      </c>
      <c r="J155" s="308" t="s">
        <v>922</v>
      </c>
      <c r="K155" s="307" t="s">
        <v>839</v>
      </c>
      <c r="L155" s="308" t="s">
        <v>949</v>
      </c>
      <c r="M155" s="307">
        <v>127</v>
      </c>
      <c r="N155" s="310">
        <v>45309</v>
      </c>
      <c r="O155" s="264" t="s">
        <v>841</v>
      </c>
      <c r="P155" s="307" t="s">
        <v>1069</v>
      </c>
      <c r="Q155" s="296"/>
      <c r="R155" s="296"/>
      <c r="S155" s="296"/>
    </row>
    <row r="156" spans="1:19" ht="48" x14ac:dyDescent="0.2">
      <c r="A156" s="303">
        <f t="shared" si="1"/>
        <v>153</v>
      </c>
      <c r="B156" s="304">
        <v>45310</v>
      </c>
      <c r="C156" s="305">
        <v>45292</v>
      </c>
      <c r="D156" s="269" t="s">
        <v>94</v>
      </c>
      <c r="E156" s="264" t="s">
        <v>166</v>
      </c>
      <c r="F156" s="306">
        <v>600</v>
      </c>
      <c r="G156" s="269" t="s">
        <v>1067</v>
      </c>
      <c r="H156" s="269" t="s">
        <v>118</v>
      </c>
      <c r="I156" s="264" t="s">
        <v>948</v>
      </c>
      <c r="J156" s="308" t="s">
        <v>922</v>
      </c>
      <c r="K156" s="307" t="s">
        <v>839</v>
      </c>
      <c r="L156" s="308" t="s">
        <v>949</v>
      </c>
      <c r="M156" s="308" t="s">
        <v>79</v>
      </c>
      <c r="N156" s="315">
        <v>45309</v>
      </c>
      <c r="O156" s="264" t="s">
        <v>841</v>
      </c>
      <c r="P156" s="308" t="s">
        <v>950</v>
      </c>
      <c r="Q156" s="296"/>
      <c r="R156" s="296"/>
      <c r="S156" s="296"/>
    </row>
    <row r="157" spans="1:19" ht="60" x14ac:dyDescent="0.2">
      <c r="A157" s="316">
        <f t="shared" si="1"/>
        <v>154</v>
      </c>
      <c r="B157" s="304">
        <v>45310</v>
      </c>
      <c r="C157" s="259">
        <v>45292</v>
      </c>
      <c r="D157" s="264" t="s">
        <v>105</v>
      </c>
      <c r="E157" s="264" t="s">
        <v>339</v>
      </c>
      <c r="F157" s="311">
        <v>300</v>
      </c>
      <c r="G157" s="264" t="s">
        <v>1070</v>
      </c>
      <c r="H157" s="264" t="s">
        <v>123</v>
      </c>
      <c r="I157" s="264" t="s">
        <v>1071</v>
      </c>
      <c r="J157" s="308" t="s">
        <v>922</v>
      </c>
      <c r="K157" s="308" t="s">
        <v>839</v>
      </c>
      <c r="L157" s="308" t="s">
        <v>949</v>
      </c>
      <c r="M157" s="308" t="s">
        <v>79</v>
      </c>
      <c r="N157" s="315">
        <v>45313</v>
      </c>
      <c r="O157" s="264" t="s">
        <v>841</v>
      </c>
      <c r="P157" s="308" t="s">
        <v>1072</v>
      </c>
      <c r="Q157" s="317"/>
      <c r="R157" s="317"/>
      <c r="S157" s="317"/>
    </row>
    <row r="158" spans="1:19" ht="36" x14ac:dyDescent="0.2">
      <c r="A158" s="303">
        <f t="shared" si="1"/>
        <v>155</v>
      </c>
      <c r="B158" s="304">
        <v>45310</v>
      </c>
      <c r="C158" s="305">
        <v>45292</v>
      </c>
      <c r="D158" s="269" t="s">
        <v>105</v>
      </c>
      <c r="E158" s="264" t="s">
        <v>339</v>
      </c>
      <c r="F158" s="306">
        <v>378</v>
      </c>
      <c r="G158" s="269" t="s">
        <v>1073</v>
      </c>
      <c r="H158" s="269" t="s">
        <v>118</v>
      </c>
      <c r="I158" s="264" t="s">
        <v>1074</v>
      </c>
      <c r="J158" s="307" t="s">
        <v>1075</v>
      </c>
      <c r="K158" s="307" t="s">
        <v>881</v>
      </c>
      <c r="L158" s="308" t="s">
        <v>840</v>
      </c>
      <c r="M158" s="307">
        <v>124649</v>
      </c>
      <c r="N158" s="310">
        <v>45315</v>
      </c>
      <c r="O158" s="264" t="s">
        <v>841</v>
      </c>
      <c r="P158" s="307" t="s">
        <v>1075</v>
      </c>
      <c r="Q158" s="296"/>
      <c r="R158" s="296"/>
      <c r="S158" s="296"/>
    </row>
    <row r="159" spans="1:19" ht="36" x14ac:dyDescent="0.2">
      <c r="A159" s="303">
        <f t="shared" si="1"/>
        <v>156</v>
      </c>
      <c r="B159" s="304">
        <v>45310</v>
      </c>
      <c r="C159" s="305">
        <v>45292</v>
      </c>
      <c r="D159" s="269" t="s">
        <v>105</v>
      </c>
      <c r="E159" s="264" t="s">
        <v>339</v>
      </c>
      <c r="F159" s="306">
        <v>340</v>
      </c>
      <c r="G159" s="264" t="s">
        <v>1076</v>
      </c>
      <c r="H159" s="269" t="s">
        <v>123</v>
      </c>
      <c r="I159" s="264" t="s">
        <v>1077</v>
      </c>
      <c r="J159" s="307" t="s">
        <v>1078</v>
      </c>
      <c r="K159" s="307" t="s">
        <v>881</v>
      </c>
      <c r="L159" s="308" t="s">
        <v>840</v>
      </c>
      <c r="M159" s="307" t="s">
        <v>1079</v>
      </c>
      <c r="N159" s="310">
        <v>45310</v>
      </c>
      <c r="O159" s="264" t="s">
        <v>841</v>
      </c>
      <c r="P159" s="307" t="s">
        <v>1078</v>
      </c>
      <c r="Q159" s="296"/>
      <c r="R159" s="296"/>
      <c r="S159" s="296"/>
    </row>
    <row r="160" spans="1:19" ht="24" x14ac:dyDescent="0.2">
      <c r="A160" s="303">
        <f t="shared" si="1"/>
        <v>157</v>
      </c>
      <c r="B160" s="304">
        <v>45310</v>
      </c>
      <c r="C160" s="305">
        <v>45261</v>
      </c>
      <c r="D160" s="269" t="s">
        <v>105</v>
      </c>
      <c r="E160" s="264" t="s">
        <v>229</v>
      </c>
      <c r="F160" s="306">
        <v>1230.42</v>
      </c>
      <c r="G160" s="269" t="s">
        <v>1023</v>
      </c>
      <c r="H160" s="269" t="s">
        <v>137</v>
      </c>
      <c r="I160" s="264" t="s">
        <v>1024</v>
      </c>
      <c r="J160" s="307" t="s">
        <v>1025</v>
      </c>
      <c r="K160" s="307" t="s">
        <v>847</v>
      </c>
      <c r="L160" s="308" t="s">
        <v>840</v>
      </c>
      <c r="M160" s="309">
        <v>38700381</v>
      </c>
      <c r="N160" s="310">
        <v>45318</v>
      </c>
      <c r="O160" s="264" t="s">
        <v>841</v>
      </c>
      <c r="P160" s="307" t="s">
        <v>1025</v>
      </c>
      <c r="Q160" s="296"/>
      <c r="R160" s="296"/>
      <c r="S160" s="296"/>
    </row>
    <row r="161" spans="1:19" ht="24" x14ac:dyDescent="0.2">
      <c r="A161" s="303">
        <f t="shared" si="1"/>
        <v>158</v>
      </c>
      <c r="B161" s="304">
        <v>45310</v>
      </c>
      <c r="C161" s="305">
        <v>45261</v>
      </c>
      <c r="D161" s="269" t="s">
        <v>105</v>
      </c>
      <c r="E161" s="264" t="s">
        <v>227</v>
      </c>
      <c r="F161" s="306">
        <v>1185.3499999999999</v>
      </c>
      <c r="G161" s="269" t="s">
        <v>1037</v>
      </c>
      <c r="H161" s="269" t="s">
        <v>118</v>
      </c>
      <c r="I161" s="264" t="s">
        <v>1080</v>
      </c>
      <c r="J161" s="307" t="s">
        <v>1081</v>
      </c>
      <c r="K161" s="307" t="s">
        <v>847</v>
      </c>
      <c r="L161" s="308" t="s">
        <v>848</v>
      </c>
      <c r="M161" s="307">
        <v>107242014</v>
      </c>
      <c r="N161" s="310">
        <v>45316</v>
      </c>
      <c r="O161" s="264" t="s">
        <v>841</v>
      </c>
      <c r="P161" s="307" t="s">
        <v>1081</v>
      </c>
      <c r="Q161" s="296"/>
      <c r="R161" s="296"/>
      <c r="S161" s="296"/>
    </row>
    <row r="162" spans="1:19" ht="24" x14ac:dyDescent="0.2">
      <c r="A162" s="303">
        <f t="shared" si="1"/>
        <v>159</v>
      </c>
      <c r="B162" s="304">
        <v>45310</v>
      </c>
      <c r="C162" s="305">
        <v>45261</v>
      </c>
      <c r="D162" s="269" t="s">
        <v>94</v>
      </c>
      <c r="E162" s="264" t="s">
        <v>176</v>
      </c>
      <c r="F162" s="306">
        <v>139.97</v>
      </c>
      <c r="G162" s="269" t="s">
        <v>1082</v>
      </c>
      <c r="H162" s="269" t="s">
        <v>117</v>
      </c>
      <c r="I162" s="264" t="s">
        <v>918</v>
      </c>
      <c r="J162" s="307" t="s">
        <v>79</v>
      </c>
      <c r="K162" s="307" t="s">
        <v>1045</v>
      </c>
      <c r="L162" s="308" t="s">
        <v>1045</v>
      </c>
      <c r="M162" s="307" t="s">
        <v>1083</v>
      </c>
      <c r="N162" s="310">
        <v>45316</v>
      </c>
      <c r="O162" s="264" t="s">
        <v>841</v>
      </c>
      <c r="P162" s="307" t="s">
        <v>79</v>
      </c>
      <c r="Q162" s="296"/>
      <c r="R162" s="296"/>
      <c r="S162" s="296"/>
    </row>
    <row r="163" spans="1:19" ht="24" x14ac:dyDescent="0.2">
      <c r="A163" s="303">
        <f t="shared" si="1"/>
        <v>160</v>
      </c>
      <c r="B163" s="304">
        <v>45310</v>
      </c>
      <c r="C163" s="305">
        <v>45261</v>
      </c>
      <c r="D163" s="269" t="s">
        <v>94</v>
      </c>
      <c r="E163" s="264" t="s">
        <v>176</v>
      </c>
      <c r="F163" s="306">
        <v>2754.65</v>
      </c>
      <c r="G163" s="269" t="s">
        <v>1082</v>
      </c>
      <c r="H163" s="269" t="s">
        <v>117</v>
      </c>
      <c r="I163" s="264" t="s">
        <v>918</v>
      </c>
      <c r="J163" s="307" t="s">
        <v>79</v>
      </c>
      <c r="K163" s="307" t="s">
        <v>1045</v>
      </c>
      <c r="L163" s="308" t="s">
        <v>1045</v>
      </c>
      <c r="M163" s="307" t="s">
        <v>1084</v>
      </c>
      <c r="N163" s="310">
        <v>45316</v>
      </c>
      <c r="O163" s="264" t="s">
        <v>841</v>
      </c>
      <c r="P163" s="307" t="s">
        <v>79</v>
      </c>
      <c r="Q163" s="296"/>
      <c r="R163" s="296"/>
      <c r="S163" s="296"/>
    </row>
    <row r="164" spans="1:19" ht="24" x14ac:dyDescent="0.2">
      <c r="A164" s="303">
        <f t="shared" si="1"/>
        <v>161</v>
      </c>
      <c r="B164" s="304">
        <v>45310</v>
      </c>
      <c r="C164" s="305">
        <v>45261</v>
      </c>
      <c r="D164" s="269" t="s">
        <v>105</v>
      </c>
      <c r="E164" s="264" t="s">
        <v>227</v>
      </c>
      <c r="F164" s="306">
        <v>1667.52</v>
      </c>
      <c r="G164" s="269" t="s">
        <v>1037</v>
      </c>
      <c r="H164" s="269" t="s">
        <v>129</v>
      </c>
      <c r="I164" s="264" t="s">
        <v>1080</v>
      </c>
      <c r="J164" s="307" t="s">
        <v>1081</v>
      </c>
      <c r="K164" s="307" t="s">
        <v>847</v>
      </c>
      <c r="L164" s="308" t="s">
        <v>848</v>
      </c>
      <c r="M164" s="307">
        <v>108149655</v>
      </c>
      <c r="N164" s="310">
        <v>45316</v>
      </c>
      <c r="O164" s="264" t="s">
        <v>841</v>
      </c>
      <c r="P164" s="307" t="s">
        <v>1081</v>
      </c>
      <c r="Q164" s="296"/>
      <c r="R164" s="296"/>
      <c r="S164" s="296"/>
    </row>
    <row r="165" spans="1:19" ht="24" x14ac:dyDescent="0.2">
      <c r="A165" s="303">
        <f t="shared" si="1"/>
        <v>162</v>
      </c>
      <c r="B165" s="304">
        <v>45310</v>
      </c>
      <c r="C165" s="305">
        <v>45292</v>
      </c>
      <c r="D165" s="269" t="s">
        <v>105</v>
      </c>
      <c r="E165" s="264" t="s">
        <v>229</v>
      </c>
      <c r="F165" s="306">
        <v>133.38999999999999</v>
      </c>
      <c r="G165" s="269" t="s">
        <v>1023</v>
      </c>
      <c r="H165" s="269" t="s">
        <v>127</v>
      </c>
      <c r="I165" s="264" t="s">
        <v>1024</v>
      </c>
      <c r="J165" s="307" t="s">
        <v>1025</v>
      </c>
      <c r="K165" s="307" t="s">
        <v>847</v>
      </c>
      <c r="L165" s="308" t="s">
        <v>848</v>
      </c>
      <c r="M165" s="307" t="s">
        <v>1085</v>
      </c>
      <c r="N165" s="310">
        <v>45312</v>
      </c>
      <c r="O165" s="264" t="s">
        <v>841</v>
      </c>
      <c r="P165" s="307" t="s">
        <v>1025</v>
      </c>
      <c r="Q165" s="296"/>
      <c r="R165" s="296"/>
      <c r="S165" s="296"/>
    </row>
    <row r="166" spans="1:19" ht="24" x14ac:dyDescent="0.2">
      <c r="A166" s="303">
        <f t="shared" si="1"/>
        <v>163</v>
      </c>
      <c r="B166" s="304">
        <v>45310</v>
      </c>
      <c r="C166" s="305">
        <v>45292</v>
      </c>
      <c r="D166" s="269" t="s">
        <v>105</v>
      </c>
      <c r="E166" s="264" t="s">
        <v>227</v>
      </c>
      <c r="F166" s="306">
        <v>1713.4</v>
      </c>
      <c r="G166" s="269" t="s">
        <v>1037</v>
      </c>
      <c r="H166" s="269" t="s">
        <v>127</v>
      </c>
      <c r="I166" s="264" t="s">
        <v>1080</v>
      </c>
      <c r="J166" s="307" t="s">
        <v>1081</v>
      </c>
      <c r="K166" s="307" t="s">
        <v>847</v>
      </c>
      <c r="L166" s="308" t="s">
        <v>848</v>
      </c>
      <c r="M166" s="307">
        <v>108022078</v>
      </c>
      <c r="N166" s="310">
        <v>45318</v>
      </c>
      <c r="O166" s="264" t="s">
        <v>841</v>
      </c>
      <c r="P166" s="307" t="s">
        <v>1081</v>
      </c>
      <c r="Q166" s="296"/>
      <c r="R166" s="296"/>
      <c r="S166" s="296"/>
    </row>
    <row r="167" spans="1:19" ht="24" x14ac:dyDescent="0.2">
      <c r="A167" s="303">
        <f t="shared" si="1"/>
        <v>164</v>
      </c>
      <c r="B167" s="304">
        <v>45310</v>
      </c>
      <c r="C167" s="305">
        <v>45292</v>
      </c>
      <c r="D167" s="269" t="s">
        <v>105</v>
      </c>
      <c r="E167" s="264" t="s">
        <v>229</v>
      </c>
      <c r="F167" s="306">
        <v>1696.27</v>
      </c>
      <c r="G167" s="269" t="s">
        <v>1023</v>
      </c>
      <c r="H167" s="269" t="s">
        <v>126</v>
      </c>
      <c r="I167" s="264" t="s">
        <v>1024</v>
      </c>
      <c r="J167" s="307" t="s">
        <v>1025</v>
      </c>
      <c r="K167" s="307" t="s">
        <v>847</v>
      </c>
      <c r="L167" s="308" t="s">
        <v>848</v>
      </c>
      <c r="M167" s="307" t="s">
        <v>1086</v>
      </c>
      <c r="N167" s="310">
        <v>45318</v>
      </c>
      <c r="O167" s="264" t="s">
        <v>841</v>
      </c>
      <c r="P167" s="307" t="s">
        <v>1025</v>
      </c>
      <c r="Q167" s="296"/>
      <c r="R167" s="296"/>
      <c r="S167" s="296"/>
    </row>
    <row r="168" spans="1:19" ht="24" x14ac:dyDescent="0.2">
      <c r="A168" s="303">
        <f t="shared" si="1"/>
        <v>165</v>
      </c>
      <c r="B168" s="304">
        <v>45310</v>
      </c>
      <c r="C168" s="305">
        <v>45292</v>
      </c>
      <c r="D168" s="269" t="s">
        <v>105</v>
      </c>
      <c r="E168" s="264" t="s">
        <v>229</v>
      </c>
      <c r="F168" s="306">
        <v>2341.4699999999998</v>
      </c>
      <c r="G168" s="269" t="s">
        <v>1023</v>
      </c>
      <c r="H168" s="269" t="s">
        <v>123</v>
      </c>
      <c r="I168" s="264" t="s">
        <v>1024</v>
      </c>
      <c r="J168" s="307" t="s">
        <v>1025</v>
      </c>
      <c r="K168" s="307" t="s">
        <v>847</v>
      </c>
      <c r="L168" s="308" t="s">
        <v>848</v>
      </c>
      <c r="M168" s="307" t="s">
        <v>1087</v>
      </c>
      <c r="N168" s="310">
        <v>45313</v>
      </c>
      <c r="O168" s="264" t="s">
        <v>841</v>
      </c>
      <c r="P168" s="307" t="s">
        <v>1025</v>
      </c>
      <c r="Q168" s="296"/>
      <c r="R168" s="296"/>
      <c r="S168" s="296"/>
    </row>
    <row r="169" spans="1:19" ht="24" x14ac:dyDescent="0.2">
      <c r="A169" s="303">
        <f t="shared" si="1"/>
        <v>166</v>
      </c>
      <c r="B169" s="304">
        <v>45310</v>
      </c>
      <c r="C169" s="305">
        <v>45292</v>
      </c>
      <c r="D169" s="269" t="s">
        <v>105</v>
      </c>
      <c r="E169" s="264" t="s">
        <v>229</v>
      </c>
      <c r="F169" s="306">
        <v>3729.27</v>
      </c>
      <c r="G169" s="269" t="s">
        <v>1023</v>
      </c>
      <c r="H169" s="269" t="s">
        <v>124</v>
      </c>
      <c r="I169" s="264" t="s">
        <v>1024</v>
      </c>
      <c r="J169" s="307" t="s">
        <v>1025</v>
      </c>
      <c r="K169" s="307" t="s">
        <v>847</v>
      </c>
      <c r="L169" s="308" t="s">
        <v>848</v>
      </c>
      <c r="M169" s="307" t="s">
        <v>1088</v>
      </c>
      <c r="N169" s="310">
        <v>45314</v>
      </c>
      <c r="O169" s="264" t="s">
        <v>841</v>
      </c>
      <c r="P169" s="307" t="s">
        <v>1025</v>
      </c>
      <c r="Q169" s="296"/>
      <c r="R169" s="296"/>
      <c r="S169" s="296"/>
    </row>
    <row r="170" spans="1:19" ht="48" x14ac:dyDescent="0.2">
      <c r="A170" s="303">
        <f t="shared" si="1"/>
        <v>167</v>
      </c>
      <c r="B170" s="304">
        <v>45310</v>
      </c>
      <c r="C170" s="305">
        <v>45292</v>
      </c>
      <c r="D170" s="269" t="s">
        <v>105</v>
      </c>
      <c r="E170" s="264" t="s">
        <v>337</v>
      </c>
      <c r="F170" s="306">
        <v>11625</v>
      </c>
      <c r="G170" s="269" t="s">
        <v>1089</v>
      </c>
      <c r="H170" s="269" t="s">
        <v>117</v>
      </c>
      <c r="I170" s="264" t="s">
        <v>1090</v>
      </c>
      <c r="J170" s="307" t="s">
        <v>850</v>
      </c>
      <c r="K170" s="307" t="s">
        <v>881</v>
      </c>
      <c r="L170" s="308" t="s">
        <v>840</v>
      </c>
      <c r="M170" s="307">
        <v>89852</v>
      </c>
      <c r="N170" s="310">
        <v>45313</v>
      </c>
      <c r="O170" s="264" t="s">
        <v>841</v>
      </c>
      <c r="P170" s="307" t="s">
        <v>850</v>
      </c>
      <c r="Q170" s="296"/>
      <c r="R170" s="296"/>
      <c r="S170" s="296"/>
    </row>
    <row r="171" spans="1:19" ht="24" x14ac:dyDescent="0.2">
      <c r="A171" s="303">
        <f t="shared" si="1"/>
        <v>168</v>
      </c>
      <c r="B171" s="304">
        <v>45310</v>
      </c>
      <c r="C171" s="305">
        <v>45292</v>
      </c>
      <c r="D171" s="269" t="s">
        <v>105</v>
      </c>
      <c r="E171" s="264" t="s">
        <v>345</v>
      </c>
      <c r="F171" s="306">
        <v>193.5</v>
      </c>
      <c r="G171" s="264" t="s">
        <v>1091</v>
      </c>
      <c r="H171" s="269" t="s">
        <v>134</v>
      </c>
      <c r="I171" s="264" t="s">
        <v>1092</v>
      </c>
      <c r="J171" s="307" t="s">
        <v>1093</v>
      </c>
      <c r="K171" s="307" t="s">
        <v>881</v>
      </c>
      <c r="L171" s="308" t="s">
        <v>840</v>
      </c>
      <c r="M171" s="307">
        <v>23355</v>
      </c>
      <c r="N171" s="310">
        <v>45309</v>
      </c>
      <c r="O171" s="264" t="s">
        <v>841</v>
      </c>
      <c r="P171" s="307" t="s">
        <v>1093</v>
      </c>
      <c r="Q171" s="296"/>
      <c r="R171" s="296"/>
      <c r="S171" s="296"/>
    </row>
    <row r="172" spans="1:19" ht="36" x14ac:dyDescent="0.2">
      <c r="A172" s="303">
        <f t="shared" si="1"/>
        <v>169</v>
      </c>
      <c r="B172" s="304">
        <v>45310</v>
      </c>
      <c r="C172" s="305">
        <v>45292</v>
      </c>
      <c r="D172" s="269" t="s">
        <v>94</v>
      </c>
      <c r="E172" s="264" t="s">
        <v>166</v>
      </c>
      <c r="F172" s="306">
        <v>240</v>
      </c>
      <c r="G172" s="264" t="s">
        <v>1094</v>
      </c>
      <c r="H172" s="269" t="s">
        <v>117</v>
      </c>
      <c r="I172" s="264" t="s">
        <v>1095</v>
      </c>
      <c r="J172" s="307" t="s">
        <v>846</v>
      </c>
      <c r="K172" s="307" t="s">
        <v>881</v>
      </c>
      <c r="L172" s="308" t="s">
        <v>840</v>
      </c>
      <c r="M172" s="307">
        <v>142548</v>
      </c>
      <c r="N172" s="310">
        <v>45313</v>
      </c>
      <c r="O172" s="264" t="s">
        <v>841</v>
      </c>
      <c r="P172" s="307" t="s">
        <v>846</v>
      </c>
      <c r="Q172" s="296"/>
      <c r="R172" s="296"/>
      <c r="S172" s="296"/>
    </row>
    <row r="173" spans="1:19" ht="36" x14ac:dyDescent="0.2">
      <c r="A173" s="303">
        <f t="shared" si="1"/>
        <v>170</v>
      </c>
      <c r="B173" s="304">
        <v>45310</v>
      </c>
      <c r="C173" s="305">
        <v>45292</v>
      </c>
      <c r="D173" s="269" t="s">
        <v>105</v>
      </c>
      <c r="E173" s="264" t="s">
        <v>337</v>
      </c>
      <c r="F173" s="306">
        <v>570</v>
      </c>
      <c r="G173" s="264" t="s">
        <v>1096</v>
      </c>
      <c r="H173" s="269" t="s">
        <v>117</v>
      </c>
      <c r="I173" s="264" t="s">
        <v>1090</v>
      </c>
      <c r="J173" s="308" t="s">
        <v>850</v>
      </c>
      <c r="K173" s="307" t="s">
        <v>881</v>
      </c>
      <c r="L173" s="308" t="s">
        <v>840</v>
      </c>
      <c r="M173" s="308" t="s">
        <v>1097</v>
      </c>
      <c r="N173" s="310">
        <v>45313</v>
      </c>
      <c r="O173" s="264" t="s">
        <v>841</v>
      </c>
      <c r="P173" s="308" t="s">
        <v>850</v>
      </c>
      <c r="Q173" s="296"/>
      <c r="R173" s="296"/>
      <c r="S173" s="296"/>
    </row>
    <row r="174" spans="1:19" ht="60" x14ac:dyDescent="0.2">
      <c r="A174" s="303">
        <f t="shared" si="1"/>
        <v>171</v>
      </c>
      <c r="B174" s="304">
        <v>45310</v>
      </c>
      <c r="C174" s="305">
        <v>45292</v>
      </c>
      <c r="D174" s="269" t="s">
        <v>94</v>
      </c>
      <c r="E174" s="264" t="s">
        <v>166</v>
      </c>
      <c r="F174" s="306">
        <v>115.29</v>
      </c>
      <c r="G174" s="264" t="s">
        <v>1098</v>
      </c>
      <c r="H174" s="269" t="s">
        <v>123</v>
      </c>
      <c r="I174" s="264" t="s">
        <v>117</v>
      </c>
      <c r="J174" s="307" t="s">
        <v>79</v>
      </c>
      <c r="K174" s="307" t="s">
        <v>847</v>
      </c>
      <c r="L174" s="308" t="s">
        <v>1099</v>
      </c>
      <c r="M174" s="313">
        <v>8.1040000045870304E+16</v>
      </c>
      <c r="N174" s="310">
        <v>45341</v>
      </c>
      <c r="O174" s="264" t="s">
        <v>841</v>
      </c>
      <c r="P174" s="307" t="s">
        <v>79</v>
      </c>
      <c r="Q174" s="296"/>
      <c r="R174" s="296"/>
      <c r="S174" s="296"/>
    </row>
    <row r="175" spans="1:19" ht="24" x14ac:dyDescent="0.2">
      <c r="A175" s="303">
        <f t="shared" si="1"/>
        <v>172</v>
      </c>
      <c r="B175" s="304">
        <v>45310</v>
      </c>
      <c r="C175" s="305">
        <v>45292</v>
      </c>
      <c r="D175" s="269" t="s">
        <v>105</v>
      </c>
      <c r="E175" s="264" t="s">
        <v>325</v>
      </c>
      <c r="F175" s="306">
        <v>184.04</v>
      </c>
      <c r="G175" s="264" t="s">
        <v>885</v>
      </c>
      <c r="H175" s="269" t="s">
        <v>136</v>
      </c>
      <c r="I175" s="264" t="s">
        <v>990</v>
      </c>
      <c r="J175" s="307" t="s">
        <v>1100</v>
      </c>
      <c r="K175" s="307" t="s">
        <v>847</v>
      </c>
      <c r="L175" s="308" t="s">
        <v>848</v>
      </c>
      <c r="M175" s="307">
        <v>4791</v>
      </c>
      <c r="N175" s="310">
        <v>45310</v>
      </c>
      <c r="O175" s="264" t="s">
        <v>841</v>
      </c>
      <c r="P175" s="307" t="s">
        <v>1100</v>
      </c>
      <c r="Q175" s="296"/>
      <c r="R175" s="296"/>
      <c r="S175" s="296"/>
    </row>
    <row r="176" spans="1:19" ht="24" x14ac:dyDescent="0.2">
      <c r="A176" s="303">
        <f t="shared" si="1"/>
        <v>173</v>
      </c>
      <c r="B176" s="304">
        <v>45310</v>
      </c>
      <c r="C176" s="305">
        <v>45292</v>
      </c>
      <c r="D176" s="269" t="s">
        <v>105</v>
      </c>
      <c r="E176" s="264" t="s">
        <v>283</v>
      </c>
      <c r="F176" s="306">
        <v>12.16</v>
      </c>
      <c r="G176" s="269" t="s">
        <v>1101</v>
      </c>
      <c r="H176" s="269" t="s">
        <v>118</v>
      </c>
      <c r="I176" s="264" t="s">
        <v>117</v>
      </c>
      <c r="J176" s="307" t="s">
        <v>79</v>
      </c>
      <c r="K176" s="307" t="s">
        <v>79</v>
      </c>
      <c r="L176" s="308" t="s">
        <v>79</v>
      </c>
      <c r="M176" s="307" t="s">
        <v>79</v>
      </c>
      <c r="N176" s="310">
        <v>45309</v>
      </c>
      <c r="O176" s="264" t="s">
        <v>841</v>
      </c>
      <c r="P176" s="307" t="s">
        <v>79</v>
      </c>
      <c r="Q176" s="296"/>
      <c r="R176" s="296"/>
      <c r="S176" s="296"/>
    </row>
    <row r="177" spans="1:19" ht="36" x14ac:dyDescent="0.2">
      <c r="A177" s="303">
        <f t="shared" si="1"/>
        <v>174</v>
      </c>
      <c r="B177" s="304">
        <v>45313</v>
      </c>
      <c r="C177" s="305">
        <v>45261</v>
      </c>
      <c r="D177" s="269" t="s">
        <v>94</v>
      </c>
      <c r="E177" s="264" t="s">
        <v>190</v>
      </c>
      <c r="F177" s="306">
        <v>1350</v>
      </c>
      <c r="G177" s="269" t="s">
        <v>1102</v>
      </c>
      <c r="H177" s="269" t="s">
        <v>121</v>
      </c>
      <c r="I177" s="264" t="s">
        <v>1103</v>
      </c>
      <c r="J177" s="307" t="s">
        <v>1104</v>
      </c>
      <c r="K177" s="307" t="s">
        <v>847</v>
      </c>
      <c r="L177" s="308" t="s">
        <v>848</v>
      </c>
      <c r="M177" s="307">
        <v>979</v>
      </c>
      <c r="N177" s="310">
        <v>45296</v>
      </c>
      <c r="O177" s="264" t="s">
        <v>841</v>
      </c>
      <c r="P177" s="307" t="s">
        <v>1104</v>
      </c>
      <c r="Q177" s="296"/>
      <c r="R177" s="296"/>
      <c r="S177" s="296"/>
    </row>
    <row r="178" spans="1:19" ht="36" x14ac:dyDescent="0.2">
      <c r="A178" s="303">
        <f t="shared" si="1"/>
        <v>175</v>
      </c>
      <c r="B178" s="304">
        <v>45313</v>
      </c>
      <c r="C178" s="305">
        <v>45292</v>
      </c>
      <c r="D178" s="269" t="s">
        <v>105</v>
      </c>
      <c r="E178" s="264" t="s">
        <v>219</v>
      </c>
      <c r="F178" s="306">
        <v>8616.76</v>
      </c>
      <c r="G178" s="269" t="s">
        <v>1105</v>
      </c>
      <c r="H178" s="269" t="s">
        <v>126</v>
      </c>
      <c r="I178" s="264" t="s">
        <v>1106</v>
      </c>
      <c r="J178" s="307" t="s">
        <v>1107</v>
      </c>
      <c r="K178" s="307" t="s">
        <v>847</v>
      </c>
      <c r="L178" s="308" t="s">
        <v>848</v>
      </c>
      <c r="M178" s="307">
        <v>251317</v>
      </c>
      <c r="N178" s="310">
        <v>45311</v>
      </c>
      <c r="O178" s="264" t="s">
        <v>841</v>
      </c>
      <c r="P178" s="307" t="s">
        <v>1107</v>
      </c>
      <c r="Q178" s="296"/>
      <c r="R178" s="296"/>
      <c r="S178" s="296"/>
    </row>
    <row r="179" spans="1:19" ht="36" x14ac:dyDescent="0.2">
      <c r="A179" s="303">
        <f t="shared" si="1"/>
        <v>176</v>
      </c>
      <c r="B179" s="304">
        <v>45313</v>
      </c>
      <c r="C179" s="305">
        <v>45292</v>
      </c>
      <c r="D179" s="269" t="s">
        <v>105</v>
      </c>
      <c r="E179" s="264" t="s">
        <v>325</v>
      </c>
      <c r="F179" s="306">
        <v>1979.72</v>
      </c>
      <c r="G179" s="269" t="s">
        <v>1108</v>
      </c>
      <c r="H179" s="269" t="s">
        <v>117</v>
      </c>
      <c r="I179" s="264" t="s">
        <v>1109</v>
      </c>
      <c r="J179" s="307" t="s">
        <v>1110</v>
      </c>
      <c r="K179" s="307" t="s">
        <v>847</v>
      </c>
      <c r="L179" s="308" t="s">
        <v>848</v>
      </c>
      <c r="M179" s="307">
        <v>8439</v>
      </c>
      <c r="N179" s="310">
        <v>45306</v>
      </c>
      <c r="O179" s="264" t="s">
        <v>841</v>
      </c>
      <c r="P179" s="307" t="s">
        <v>1110</v>
      </c>
      <c r="Q179" s="296"/>
      <c r="R179" s="296"/>
      <c r="S179" s="296"/>
    </row>
    <row r="180" spans="1:19" ht="24" x14ac:dyDescent="0.2">
      <c r="A180" s="303">
        <f t="shared" si="1"/>
        <v>177</v>
      </c>
      <c r="B180" s="304">
        <v>45313</v>
      </c>
      <c r="C180" s="305">
        <v>45292</v>
      </c>
      <c r="D180" s="269" t="s">
        <v>105</v>
      </c>
      <c r="E180" s="264" t="s">
        <v>361</v>
      </c>
      <c r="F180" s="306">
        <v>864.37</v>
      </c>
      <c r="G180" s="269" t="s">
        <v>1111</v>
      </c>
      <c r="H180" s="269" t="s">
        <v>125</v>
      </c>
      <c r="I180" s="264" t="s">
        <v>1112</v>
      </c>
      <c r="J180" s="307" t="s">
        <v>1113</v>
      </c>
      <c r="K180" s="307" t="s">
        <v>847</v>
      </c>
      <c r="L180" s="308" t="s">
        <v>848</v>
      </c>
      <c r="M180" s="307">
        <v>71910</v>
      </c>
      <c r="N180" s="310">
        <v>45306</v>
      </c>
      <c r="O180" s="264" t="s">
        <v>841</v>
      </c>
      <c r="P180" s="307" t="s">
        <v>1113</v>
      </c>
      <c r="Q180" s="296"/>
      <c r="R180" s="296"/>
      <c r="S180" s="296"/>
    </row>
    <row r="181" spans="1:19" ht="24" x14ac:dyDescent="0.2">
      <c r="A181" s="303">
        <f t="shared" si="1"/>
        <v>178</v>
      </c>
      <c r="B181" s="304">
        <v>45313</v>
      </c>
      <c r="C181" s="305">
        <v>45292</v>
      </c>
      <c r="D181" s="269" t="s">
        <v>105</v>
      </c>
      <c r="E181" s="264" t="s">
        <v>283</v>
      </c>
      <c r="F181" s="306">
        <v>4</v>
      </c>
      <c r="G181" s="269" t="s">
        <v>1114</v>
      </c>
      <c r="H181" s="269" t="s">
        <v>118</v>
      </c>
      <c r="I181" s="264" t="s">
        <v>117</v>
      </c>
      <c r="J181" s="307" t="s">
        <v>79</v>
      </c>
      <c r="K181" s="307" t="s">
        <v>79</v>
      </c>
      <c r="L181" s="308" t="s">
        <v>79</v>
      </c>
      <c r="M181" s="307" t="s">
        <v>79</v>
      </c>
      <c r="N181" s="310" t="s">
        <v>79</v>
      </c>
      <c r="O181" s="264" t="s">
        <v>841</v>
      </c>
      <c r="P181" s="307" t="s">
        <v>79</v>
      </c>
      <c r="Q181" s="296"/>
      <c r="R181" s="296"/>
      <c r="S181" s="296"/>
    </row>
    <row r="182" spans="1:19" ht="48" x14ac:dyDescent="0.2">
      <c r="A182" s="303">
        <f t="shared" si="1"/>
        <v>179</v>
      </c>
      <c r="B182" s="304">
        <v>45314</v>
      </c>
      <c r="C182" s="305">
        <v>45292</v>
      </c>
      <c r="D182" s="269" t="s">
        <v>105</v>
      </c>
      <c r="E182" s="264" t="s">
        <v>337</v>
      </c>
      <c r="F182" s="306">
        <v>165.18</v>
      </c>
      <c r="G182" s="264" t="s">
        <v>952</v>
      </c>
      <c r="H182" s="269" t="s">
        <v>122</v>
      </c>
      <c r="I182" s="264" t="s">
        <v>953</v>
      </c>
      <c r="J182" s="307" t="s">
        <v>954</v>
      </c>
      <c r="K182" s="307" t="s">
        <v>839</v>
      </c>
      <c r="L182" s="308" t="s">
        <v>955</v>
      </c>
      <c r="M182" s="307" t="s">
        <v>1115</v>
      </c>
      <c r="N182" s="310">
        <v>45321</v>
      </c>
      <c r="O182" s="264" t="s">
        <v>841</v>
      </c>
      <c r="P182" s="307" t="s">
        <v>954</v>
      </c>
      <c r="Q182" s="296"/>
      <c r="R182" s="296"/>
      <c r="S182" s="296"/>
    </row>
    <row r="183" spans="1:19" ht="48" x14ac:dyDescent="0.2">
      <c r="A183" s="303">
        <f t="shared" si="1"/>
        <v>180</v>
      </c>
      <c r="B183" s="304">
        <v>45314</v>
      </c>
      <c r="C183" s="305">
        <v>45292</v>
      </c>
      <c r="D183" s="269" t="s">
        <v>105</v>
      </c>
      <c r="E183" s="264" t="s">
        <v>337</v>
      </c>
      <c r="F183" s="306">
        <v>32.299999999999997</v>
      </c>
      <c r="G183" s="264" t="s">
        <v>952</v>
      </c>
      <c r="H183" s="269" t="s">
        <v>122</v>
      </c>
      <c r="I183" s="264" t="s">
        <v>967</v>
      </c>
      <c r="J183" s="307" t="s">
        <v>968</v>
      </c>
      <c r="K183" s="307" t="s">
        <v>839</v>
      </c>
      <c r="L183" s="308" t="s">
        <v>955</v>
      </c>
      <c r="M183" s="307" t="s">
        <v>1116</v>
      </c>
      <c r="N183" s="310">
        <v>45314</v>
      </c>
      <c r="O183" s="264" t="s">
        <v>841</v>
      </c>
      <c r="P183" s="307" t="s">
        <v>968</v>
      </c>
      <c r="Q183" s="296"/>
      <c r="R183" s="296"/>
      <c r="S183" s="296"/>
    </row>
    <row r="184" spans="1:19" ht="48" x14ac:dyDescent="0.2">
      <c r="A184" s="303">
        <f t="shared" si="1"/>
        <v>181</v>
      </c>
      <c r="B184" s="304">
        <v>45314</v>
      </c>
      <c r="C184" s="305">
        <v>45292</v>
      </c>
      <c r="D184" s="269" t="s">
        <v>105</v>
      </c>
      <c r="E184" s="264" t="s">
        <v>337</v>
      </c>
      <c r="F184" s="306">
        <v>89</v>
      </c>
      <c r="G184" s="264" t="s">
        <v>952</v>
      </c>
      <c r="H184" s="269" t="s">
        <v>124</v>
      </c>
      <c r="I184" s="264" t="s">
        <v>967</v>
      </c>
      <c r="J184" s="307" t="s">
        <v>968</v>
      </c>
      <c r="K184" s="307" t="s">
        <v>839</v>
      </c>
      <c r="L184" s="308" t="s">
        <v>955</v>
      </c>
      <c r="M184" s="307" t="s">
        <v>1117</v>
      </c>
      <c r="N184" s="310">
        <v>45314</v>
      </c>
      <c r="O184" s="264" t="s">
        <v>841</v>
      </c>
      <c r="P184" s="307" t="s">
        <v>968</v>
      </c>
      <c r="Q184" s="296"/>
      <c r="R184" s="296"/>
      <c r="S184" s="296"/>
    </row>
    <row r="185" spans="1:19" ht="48" x14ac:dyDescent="0.2">
      <c r="A185" s="303">
        <f t="shared" si="1"/>
        <v>182</v>
      </c>
      <c r="B185" s="304">
        <v>45314</v>
      </c>
      <c r="C185" s="305">
        <v>45292</v>
      </c>
      <c r="D185" s="269" t="s">
        <v>105</v>
      </c>
      <c r="E185" s="264" t="s">
        <v>337</v>
      </c>
      <c r="F185" s="306">
        <v>280.77999999999997</v>
      </c>
      <c r="G185" s="264" t="s">
        <v>952</v>
      </c>
      <c r="H185" s="269" t="s">
        <v>124</v>
      </c>
      <c r="I185" s="264" t="s">
        <v>967</v>
      </c>
      <c r="J185" s="307" t="s">
        <v>968</v>
      </c>
      <c r="K185" s="307" t="s">
        <v>839</v>
      </c>
      <c r="L185" s="308" t="s">
        <v>955</v>
      </c>
      <c r="M185" s="307" t="s">
        <v>1118</v>
      </c>
      <c r="N185" s="310">
        <v>45314</v>
      </c>
      <c r="O185" s="264" t="s">
        <v>841</v>
      </c>
      <c r="P185" s="307" t="s">
        <v>968</v>
      </c>
      <c r="Q185" s="296"/>
      <c r="R185" s="296"/>
      <c r="S185" s="296"/>
    </row>
    <row r="186" spans="1:19" ht="24" x14ac:dyDescent="0.2">
      <c r="A186" s="303">
        <f t="shared" si="1"/>
        <v>183</v>
      </c>
      <c r="B186" s="304">
        <v>45314</v>
      </c>
      <c r="C186" s="305">
        <v>45292</v>
      </c>
      <c r="D186" s="269" t="s">
        <v>105</v>
      </c>
      <c r="E186" s="264" t="s">
        <v>325</v>
      </c>
      <c r="F186" s="306">
        <v>1906.79</v>
      </c>
      <c r="G186" s="269" t="s">
        <v>885</v>
      </c>
      <c r="H186" s="269" t="s">
        <v>119</v>
      </c>
      <c r="I186" s="264" t="s">
        <v>900</v>
      </c>
      <c r="J186" s="307" t="s">
        <v>901</v>
      </c>
      <c r="K186" s="307" t="s">
        <v>847</v>
      </c>
      <c r="L186" s="308" t="s">
        <v>848</v>
      </c>
      <c r="M186" s="307">
        <v>1366</v>
      </c>
      <c r="N186" s="310">
        <v>45307</v>
      </c>
      <c r="O186" s="264" t="s">
        <v>841</v>
      </c>
      <c r="P186" s="307" t="s">
        <v>901</v>
      </c>
      <c r="Q186" s="296"/>
      <c r="R186" s="296"/>
      <c r="S186" s="296"/>
    </row>
    <row r="187" spans="1:19" ht="36" x14ac:dyDescent="0.2">
      <c r="A187" s="303">
        <f t="shared" si="1"/>
        <v>184</v>
      </c>
      <c r="B187" s="304">
        <v>45314</v>
      </c>
      <c r="C187" s="305">
        <v>45292</v>
      </c>
      <c r="D187" s="269" t="s">
        <v>105</v>
      </c>
      <c r="E187" s="264" t="s">
        <v>345</v>
      </c>
      <c r="F187" s="306">
        <v>95</v>
      </c>
      <c r="G187" s="269" t="s">
        <v>1119</v>
      </c>
      <c r="H187" s="269" t="s">
        <v>118</v>
      </c>
      <c r="I187" s="264" t="s">
        <v>1120</v>
      </c>
      <c r="J187" s="307" t="s">
        <v>1121</v>
      </c>
      <c r="K187" s="307" t="s">
        <v>881</v>
      </c>
      <c r="L187" s="308" t="s">
        <v>840</v>
      </c>
      <c r="M187" s="307">
        <v>4147</v>
      </c>
      <c r="N187" s="310">
        <v>45314</v>
      </c>
      <c r="O187" s="264" t="s">
        <v>841</v>
      </c>
      <c r="P187" s="307" t="s">
        <v>1121</v>
      </c>
      <c r="Q187" s="296"/>
      <c r="R187" s="296"/>
      <c r="S187" s="296"/>
    </row>
    <row r="188" spans="1:19" ht="48" x14ac:dyDescent="0.2">
      <c r="A188" s="303">
        <f t="shared" si="1"/>
        <v>185</v>
      </c>
      <c r="B188" s="304">
        <v>45315</v>
      </c>
      <c r="C188" s="305">
        <v>45292</v>
      </c>
      <c r="D188" s="269" t="s">
        <v>105</v>
      </c>
      <c r="E188" s="264" t="s">
        <v>339</v>
      </c>
      <c r="F188" s="306">
        <v>75</v>
      </c>
      <c r="G188" s="264" t="s">
        <v>1122</v>
      </c>
      <c r="H188" s="269" t="s">
        <v>123</v>
      </c>
      <c r="I188" s="264" t="s">
        <v>1123</v>
      </c>
      <c r="J188" s="307" t="s">
        <v>922</v>
      </c>
      <c r="K188" s="307" t="s">
        <v>839</v>
      </c>
      <c r="L188" s="308" t="s">
        <v>949</v>
      </c>
      <c r="M188" s="308" t="s">
        <v>117</v>
      </c>
      <c r="N188" s="310">
        <v>45315</v>
      </c>
      <c r="O188" s="264" t="s">
        <v>841</v>
      </c>
      <c r="P188" s="307" t="s">
        <v>1124</v>
      </c>
      <c r="Q188" s="296"/>
      <c r="R188" s="296"/>
      <c r="S188" s="296"/>
    </row>
    <row r="189" spans="1:19" ht="48" x14ac:dyDescent="0.2">
      <c r="A189" s="303">
        <f t="shared" si="1"/>
        <v>186</v>
      </c>
      <c r="B189" s="304">
        <v>45315</v>
      </c>
      <c r="C189" s="305">
        <v>45292</v>
      </c>
      <c r="D189" s="269" t="s">
        <v>105</v>
      </c>
      <c r="E189" s="264" t="s">
        <v>337</v>
      </c>
      <c r="F189" s="306">
        <v>130.78</v>
      </c>
      <c r="G189" s="264" t="s">
        <v>952</v>
      </c>
      <c r="H189" s="269" t="s">
        <v>126</v>
      </c>
      <c r="I189" s="264" t="s">
        <v>953</v>
      </c>
      <c r="J189" s="307" t="s">
        <v>954</v>
      </c>
      <c r="K189" s="307" t="s">
        <v>839</v>
      </c>
      <c r="L189" s="308" t="s">
        <v>955</v>
      </c>
      <c r="M189" s="307" t="s">
        <v>1125</v>
      </c>
      <c r="N189" s="310">
        <v>45320</v>
      </c>
      <c r="O189" s="264" t="s">
        <v>841</v>
      </c>
      <c r="P189" s="307" t="s">
        <v>954</v>
      </c>
      <c r="Q189" s="296"/>
      <c r="R189" s="296"/>
      <c r="S189" s="296"/>
    </row>
    <row r="190" spans="1:19" ht="48" x14ac:dyDescent="0.2">
      <c r="A190" s="303">
        <f t="shared" si="1"/>
        <v>187</v>
      </c>
      <c r="B190" s="304">
        <v>45315</v>
      </c>
      <c r="C190" s="305">
        <v>45292</v>
      </c>
      <c r="D190" s="269" t="s">
        <v>105</v>
      </c>
      <c r="E190" s="264" t="s">
        <v>337</v>
      </c>
      <c r="F190" s="306">
        <v>303.39999999999998</v>
      </c>
      <c r="G190" s="264" t="s">
        <v>952</v>
      </c>
      <c r="H190" s="269" t="s">
        <v>127</v>
      </c>
      <c r="I190" s="264" t="s">
        <v>953</v>
      </c>
      <c r="J190" s="307" t="s">
        <v>954</v>
      </c>
      <c r="K190" s="307" t="s">
        <v>839</v>
      </c>
      <c r="L190" s="308" t="s">
        <v>955</v>
      </c>
      <c r="M190" s="307" t="s">
        <v>1126</v>
      </c>
      <c r="N190" s="310">
        <v>45320</v>
      </c>
      <c r="O190" s="264" t="s">
        <v>841</v>
      </c>
      <c r="P190" s="307" t="s">
        <v>954</v>
      </c>
      <c r="Q190" s="296"/>
      <c r="R190" s="296"/>
      <c r="S190" s="296"/>
    </row>
    <row r="191" spans="1:19" ht="24" x14ac:dyDescent="0.2">
      <c r="A191" s="303">
        <f t="shared" si="1"/>
        <v>188</v>
      </c>
      <c r="B191" s="304">
        <v>45315</v>
      </c>
      <c r="C191" s="305">
        <v>45292</v>
      </c>
      <c r="D191" s="269" t="s">
        <v>105</v>
      </c>
      <c r="E191" s="264" t="s">
        <v>295</v>
      </c>
      <c r="F191" s="306">
        <v>330.6</v>
      </c>
      <c r="G191" s="269" t="s">
        <v>1127</v>
      </c>
      <c r="H191" s="269" t="s">
        <v>119</v>
      </c>
      <c r="I191" s="264" t="s">
        <v>1128</v>
      </c>
      <c r="J191" s="307" t="s">
        <v>1129</v>
      </c>
      <c r="K191" s="307" t="s">
        <v>847</v>
      </c>
      <c r="L191" s="308" t="s">
        <v>848</v>
      </c>
      <c r="M191" s="307">
        <v>134912</v>
      </c>
      <c r="N191" s="310">
        <v>45308</v>
      </c>
      <c r="O191" s="264" t="s">
        <v>841</v>
      </c>
      <c r="P191" s="269" t="s">
        <v>1129</v>
      </c>
      <c r="Q191" s="296"/>
      <c r="R191" s="296"/>
      <c r="S191" s="296"/>
    </row>
    <row r="192" spans="1:19" ht="24" x14ac:dyDescent="0.2">
      <c r="A192" s="303">
        <f t="shared" si="1"/>
        <v>189</v>
      </c>
      <c r="B192" s="304">
        <v>45315</v>
      </c>
      <c r="C192" s="305">
        <v>45292</v>
      </c>
      <c r="D192" s="269" t="s">
        <v>105</v>
      </c>
      <c r="E192" s="264" t="s">
        <v>355</v>
      </c>
      <c r="F192" s="306">
        <v>95.2</v>
      </c>
      <c r="G192" s="269" t="s">
        <v>1130</v>
      </c>
      <c r="H192" s="269" t="s">
        <v>119</v>
      </c>
      <c r="I192" s="264" t="s">
        <v>1131</v>
      </c>
      <c r="J192" s="307" t="s">
        <v>1132</v>
      </c>
      <c r="K192" s="307" t="s">
        <v>847</v>
      </c>
      <c r="L192" s="308" t="s">
        <v>848</v>
      </c>
      <c r="M192" s="307">
        <v>988601</v>
      </c>
      <c r="N192" s="310">
        <v>45308</v>
      </c>
      <c r="O192" s="264" t="s">
        <v>841</v>
      </c>
      <c r="P192" s="307" t="s">
        <v>1132</v>
      </c>
      <c r="Q192" s="296"/>
      <c r="R192" s="296"/>
      <c r="S192" s="296"/>
    </row>
    <row r="193" spans="1:19" ht="48" x14ac:dyDescent="0.2">
      <c r="A193" s="303">
        <f t="shared" si="1"/>
        <v>190</v>
      </c>
      <c r="B193" s="304">
        <v>45315</v>
      </c>
      <c r="C193" s="305">
        <v>45292</v>
      </c>
      <c r="D193" s="269" t="s">
        <v>105</v>
      </c>
      <c r="E193" s="264" t="s">
        <v>339</v>
      </c>
      <c r="F193" s="306">
        <v>99.4</v>
      </c>
      <c r="G193" s="269" t="s">
        <v>1133</v>
      </c>
      <c r="H193" s="269" t="s">
        <v>123</v>
      </c>
      <c r="I193" s="264" t="s">
        <v>1134</v>
      </c>
      <c r="J193" s="307" t="s">
        <v>922</v>
      </c>
      <c r="K193" s="307" t="s">
        <v>881</v>
      </c>
      <c r="L193" s="308" t="s">
        <v>949</v>
      </c>
      <c r="M193" s="308" t="s">
        <v>117</v>
      </c>
      <c r="N193" s="310">
        <v>45314</v>
      </c>
      <c r="O193" s="264" t="s">
        <v>841</v>
      </c>
      <c r="P193" s="307" t="s">
        <v>1135</v>
      </c>
      <c r="Q193" s="296"/>
      <c r="R193" s="296"/>
      <c r="S193" s="296"/>
    </row>
    <row r="194" spans="1:19" ht="36" x14ac:dyDescent="0.2">
      <c r="A194" s="303">
        <f t="shared" si="1"/>
        <v>191</v>
      </c>
      <c r="B194" s="304">
        <v>45315</v>
      </c>
      <c r="C194" s="305">
        <v>45292</v>
      </c>
      <c r="D194" s="269" t="s">
        <v>105</v>
      </c>
      <c r="E194" s="264" t="s">
        <v>287</v>
      </c>
      <c r="F194" s="306">
        <v>605.63</v>
      </c>
      <c r="G194" s="269" t="s">
        <v>1136</v>
      </c>
      <c r="H194" s="269" t="s">
        <v>124</v>
      </c>
      <c r="I194" s="264" t="s">
        <v>1137</v>
      </c>
      <c r="J194" s="307" t="s">
        <v>1138</v>
      </c>
      <c r="K194" s="307" t="s">
        <v>847</v>
      </c>
      <c r="L194" s="308" t="s">
        <v>1139</v>
      </c>
      <c r="M194" s="307">
        <v>6365</v>
      </c>
      <c r="N194" s="310">
        <v>45366</v>
      </c>
      <c r="O194" s="264" t="s">
        <v>841</v>
      </c>
      <c r="P194" s="307" t="s">
        <v>1138</v>
      </c>
      <c r="Q194" s="296"/>
      <c r="R194" s="296"/>
      <c r="S194" s="296"/>
    </row>
    <row r="195" spans="1:19" ht="48" x14ac:dyDescent="0.2">
      <c r="A195" s="303">
        <f t="shared" si="1"/>
        <v>192</v>
      </c>
      <c r="B195" s="304">
        <v>45315</v>
      </c>
      <c r="C195" s="305">
        <v>45292</v>
      </c>
      <c r="D195" s="269" t="s">
        <v>105</v>
      </c>
      <c r="E195" s="264" t="s">
        <v>281</v>
      </c>
      <c r="F195" s="306">
        <v>553.22</v>
      </c>
      <c r="G195" s="269" t="s">
        <v>1140</v>
      </c>
      <c r="H195" s="269" t="s">
        <v>118</v>
      </c>
      <c r="I195" s="264" t="s">
        <v>1141</v>
      </c>
      <c r="J195" s="307" t="s">
        <v>1142</v>
      </c>
      <c r="K195" s="307" t="s">
        <v>881</v>
      </c>
      <c r="L195" s="308" t="s">
        <v>1143</v>
      </c>
      <c r="M195" s="307">
        <v>14951</v>
      </c>
      <c r="N195" s="310">
        <v>45315</v>
      </c>
      <c r="O195" s="264" t="s">
        <v>841</v>
      </c>
      <c r="P195" s="307" t="s">
        <v>1142</v>
      </c>
      <c r="Q195" s="296"/>
      <c r="R195" s="296"/>
      <c r="S195" s="296"/>
    </row>
    <row r="196" spans="1:19" ht="24" x14ac:dyDescent="0.2">
      <c r="A196" s="303">
        <f t="shared" si="1"/>
        <v>193</v>
      </c>
      <c r="B196" s="304">
        <v>45315</v>
      </c>
      <c r="C196" s="305">
        <v>45292</v>
      </c>
      <c r="D196" s="269" t="s">
        <v>105</v>
      </c>
      <c r="E196" s="264" t="s">
        <v>283</v>
      </c>
      <c r="F196" s="306">
        <v>1</v>
      </c>
      <c r="G196" s="269" t="s">
        <v>1144</v>
      </c>
      <c r="H196" s="269" t="s">
        <v>118</v>
      </c>
      <c r="I196" s="264" t="s">
        <v>117</v>
      </c>
      <c r="J196" s="307" t="s">
        <v>79</v>
      </c>
      <c r="K196" s="307" t="s">
        <v>79</v>
      </c>
      <c r="L196" s="308" t="s">
        <v>79</v>
      </c>
      <c r="M196" s="307" t="s">
        <v>79</v>
      </c>
      <c r="N196" s="310" t="s">
        <v>79</v>
      </c>
      <c r="O196" s="264" t="s">
        <v>841</v>
      </c>
      <c r="P196" s="307" t="s">
        <v>79</v>
      </c>
      <c r="Q196" s="296"/>
      <c r="R196" s="296"/>
      <c r="S196" s="296"/>
    </row>
    <row r="197" spans="1:19" ht="48" x14ac:dyDescent="0.2">
      <c r="A197" s="303">
        <f t="shared" si="1"/>
        <v>194</v>
      </c>
      <c r="B197" s="304">
        <v>45316</v>
      </c>
      <c r="C197" s="305">
        <v>45292</v>
      </c>
      <c r="D197" s="269" t="s">
        <v>105</v>
      </c>
      <c r="E197" s="264" t="s">
        <v>337</v>
      </c>
      <c r="F197" s="306">
        <v>73.75</v>
      </c>
      <c r="G197" s="264" t="s">
        <v>952</v>
      </c>
      <c r="H197" s="269" t="s">
        <v>136</v>
      </c>
      <c r="I197" s="264" t="s">
        <v>1011</v>
      </c>
      <c r="J197" s="307" t="s">
        <v>1012</v>
      </c>
      <c r="K197" s="307" t="s">
        <v>839</v>
      </c>
      <c r="L197" s="308" t="s">
        <v>955</v>
      </c>
      <c r="M197" s="307" t="s">
        <v>1145</v>
      </c>
      <c r="N197" s="310">
        <v>45320</v>
      </c>
      <c r="O197" s="264" t="s">
        <v>841</v>
      </c>
      <c r="P197" s="307" t="s">
        <v>1012</v>
      </c>
      <c r="Q197" s="296"/>
      <c r="R197" s="296"/>
      <c r="S197" s="296"/>
    </row>
    <row r="198" spans="1:19" ht="48" x14ac:dyDescent="0.2">
      <c r="A198" s="303">
        <f t="shared" si="1"/>
        <v>195</v>
      </c>
      <c r="B198" s="304">
        <v>45316</v>
      </c>
      <c r="C198" s="305">
        <v>45292</v>
      </c>
      <c r="D198" s="269" t="s">
        <v>105</v>
      </c>
      <c r="E198" s="264" t="s">
        <v>337</v>
      </c>
      <c r="F198" s="306">
        <v>73.75</v>
      </c>
      <c r="G198" s="264" t="s">
        <v>952</v>
      </c>
      <c r="H198" s="269" t="s">
        <v>136</v>
      </c>
      <c r="I198" s="264" t="s">
        <v>1011</v>
      </c>
      <c r="J198" s="307" t="s">
        <v>1012</v>
      </c>
      <c r="K198" s="307" t="s">
        <v>839</v>
      </c>
      <c r="L198" s="308" t="s">
        <v>955</v>
      </c>
      <c r="M198" s="307" t="s">
        <v>1146</v>
      </c>
      <c r="N198" s="310">
        <v>45320</v>
      </c>
      <c r="O198" s="264" t="s">
        <v>841</v>
      </c>
      <c r="P198" s="307" t="s">
        <v>1012</v>
      </c>
      <c r="Q198" s="318"/>
      <c r="R198" s="318"/>
      <c r="S198" s="318"/>
    </row>
    <row r="199" spans="1:19" ht="36" x14ac:dyDescent="0.2">
      <c r="A199" s="319">
        <f t="shared" si="1"/>
        <v>196</v>
      </c>
      <c r="B199" s="304">
        <v>45316</v>
      </c>
      <c r="C199" s="305">
        <v>45292</v>
      </c>
      <c r="D199" s="269" t="s">
        <v>105</v>
      </c>
      <c r="E199" s="264" t="s">
        <v>307</v>
      </c>
      <c r="F199" s="306">
        <v>67.2</v>
      </c>
      <c r="G199" s="269" t="s">
        <v>1147</v>
      </c>
      <c r="H199" s="269" t="s">
        <v>127</v>
      </c>
      <c r="I199" s="264" t="s">
        <v>1148</v>
      </c>
      <c r="J199" s="307" t="s">
        <v>1149</v>
      </c>
      <c r="K199" s="307" t="s">
        <v>839</v>
      </c>
      <c r="L199" s="308" t="s">
        <v>840</v>
      </c>
      <c r="M199" s="307">
        <v>4551</v>
      </c>
      <c r="N199" s="310">
        <v>45316</v>
      </c>
      <c r="O199" s="264" t="s">
        <v>841</v>
      </c>
      <c r="P199" s="307" t="s">
        <v>1149</v>
      </c>
      <c r="Q199" s="318"/>
      <c r="R199" s="318"/>
      <c r="S199" s="318"/>
    </row>
    <row r="200" spans="1:19" ht="24" x14ac:dyDescent="0.2">
      <c r="A200" s="303">
        <f t="shared" si="1"/>
        <v>197</v>
      </c>
      <c r="B200" s="304">
        <v>45316</v>
      </c>
      <c r="C200" s="305">
        <v>45292</v>
      </c>
      <c r="D200" s="269" t="s">
        <v>105</v>
      </c>
      <c r="E200" s="264" t="s">
        <v>325</v>
      </c>
      <c r="F200" s="306">
        <v>259.31</v>
      </c>
      <c r="G200" s="269" t="s">
        <v>885</v>
      </c>
      <c r="H200" s="269" t="s">
        <v>134</v>
      </c>
      <c r="I200" s="264" t="s">
        <v>1150</v>
      </c>
      <c r="J200" s="307" t="s">
        <v>1151</v>
      </c>
      <c r="K200" s="307" t="s">
        <v>847</v>
      </c>
      <c r="L200" s="308" t="s">
        <v>840</v>
      </c>
      <c r="M200" s="307">
        <v>6986</v>
      </c>
      <c r="N200" s="310">
        <v>45309</v>
      </c>
      <c r="O200" s="264" t="s">
        <v>841</v>
      </c>
      <c r="P200" s="307" t="s">
        <v>1151</v>
      </c>
      <c r="Q200" s="296"/>
      <c r="R200" s="296"/>
      <c r="S200" s="296"/>
    </row>
    <row r="201" spans="1:19" ht="24" x14ac:dyDescent="0.2">
      <c r="A201" s="303">
        <f t="shared" si="1"/>
        <v>198</v>
      </c>
      <c r="B201" s="304">
        <v>45316</v>
      </c>
      <c r="C201" s="305">
        <v>45292</v>
      </c>
      <c r="D201" s="269" t="s">
        <v>105</v>
      </c>
      <c r="E201" s="264" t="s">
        <v>325</v>
      </c>
      <c r="F201" s="306">
        <v>183.71</v>
      </c>
      <c r="G201" s="269" t="s">
        <v>885</v>
      </c>
      <c r="H201" s="269" t="s">
        <v>136</v>
      </c>
      <c r="I201" s="264" t="s">
        <v>990</v>
      </c>
      <c r="J201" s="307" t="s">
        <v>991</v>
      </c>
      <c r="K201" s="307" t="s">
        <v>847</v>
      </c>
      <c r="L201" s="308" t="s">
        <v>840</v>
      </c>
      <c r="M201" s="307">
        <v>4803</v>
      </c>
      <c r="N201" s="310">
        <v>45309</v>
      </c>
      <c r="O201" s="264" t="s">
        <v>841</v>
      </c>
      <c r="P201" s="307" t="s">
        <v>991</v>
      </c>
      <c r="Q201" s="296"/>
      <c r="R201" s="296"/>
      <c r="S201" s="296"/>
    </row>
    <row r="202" spans="1:19" ht="24" x14ac:dyDescent="0.2">
      <c r="A202" s="303">
        <f t="shared" si="1"/>
        <v>199</v>
      </c>
      <c r="B202" s="304">
        <v>45316</v>
      </c>
      <c r="C202" s="305">
        <v>45292</v>
      </c>
      <c r="D202" s="269" t="s">
        <v>105</v>
      </c>
      <c r="E202" s="264" t="s">
        <v>325</v>
      </c>
      <c r="F202" s="306">
        <v>590</v>
      </c>
      <c r="G202" s="269" t="s">
        <v>885</v>
      </c>
      <c r="H202" s="269" t="s">
        <v>137</v>
      </c>
      <c r="I202" s="264" t="s">
        <v>1152</v>
      </c>
      <c r="J202" s="307" t="s">
        <v>971</v>
      </c>
      <c r="K202" s="307" t="s">
        <v>847</v>
      </c>
      <c r="L202" s="308" t="s">
        <v>840</v>
      </c>
      <c r="M202" s="307">
        <v>15685</v>
      </c>
      <c r="N202" s="310">
        <v>45307</v>
      </c>
      <c r="O202" s="264" t="s">
        <v>841</v>
      </c>
      <c r="P202" s="307" t="s">
        <v>971</v>
      </c>
      <c r="Q202" s="296"/>
      <c r="R202" s="296"/>
      <c r="S202" s="296"/>
    </row>
    <row r="203" spans="1:19" ht="24" x14ac:dyDescent="0.2">
      <c r="A203" s="303">
        <f t="shared" si="1"/>
        <v>200</v>
      </c>
      <c r="B203" s="304">
        <v>45316</v>
      </c>
      <c r="C203" s="305">
        <v>45292</v>
      </c>
      <c r="D203" s="269" t="s">
        <v>94</v>
      </c>
      <c r="E203" s="264" t="s">
        <v>166</v>
      </c>
      <c r="F203" s="306">
        <v>1316.46</v>
      </c>
      <c r="G203" s="269" t="s">
        <v>1153</v>
      </c>
      <c r="H203" s="269" t="s">
        <v>118</v>
      </c>
      <c r="I203" s="264" t="s">
        <v>1154</v>
      </c>
      <c r="J203" s="307" t="s">
        <v>1155</v>
      </c>
      <c r="K203" s="307" t="s">
        <v>847</v>
      </c>
      <c r="L203" s="308" t="s">
        <v>848</v>
      </c>
      <c r="M203" s="307" t="s">
        <v>1156</v>
      </c>
      <c r="N203" s="310">
        <v>45316</v>
      </c>
      <c r="O203" s="264" t="s">
        <v>841</v>
      </c>
      <c r="P203" s="307" t="s">
        <v>1155</v>
      </c>
      <c r="Q203" s="296"/>
      <c r="R203" s="296"/>
      <c r="S203" s="296"/>
    </row>
    <row r="204" spans="1:19" ht="24" x14ac:dyDescent="0.2">
      <c r="A204" s="303">
        <f t="shared" si="1"/>
        <v>201</v>
      </c>
      <c r="B204" s="304">
        <v>45316</v>
      </c>
      <c r="C204" s="305">
        <v>45292</v>
      </c>
      <c r="D204" s="269" t="s">
        <v>94</v>
      </c>
      <c r="E204" s="264" t="s">
        <v>166</v>
      </c>
      <c r="F204" s="306">
        <v>1485.48</v>
      </c>
      <c r="G204" s="269" t="s">
        <v>1153</v>
      </c>
      <c r="H204" s="269" t="s">
        <v>118</v>
      </c>
      <c r="I204" s="264" t="s">
        <v>1154</v>
      </c>
      <c r="J204" s="307" t="s">
        <v>1155</v>
      </c>
      <c r="K204" s="307" t="s">
        <v>847</v>
      </c>
      <c r="L204" s="308" t="s">
        <v>848</v>
      </c>
      <c r="M204" s="307" t="s">
        <v>1157</v>
      </c>
      <c r="N204" s="310">
        <v>45316</v>
      </c>
      <c r="O204" s="264" t="s">
        <v>841</v>
      </c>
      <c r="P204" s="307" t="s">
        <v>1155</v>
      </c>
      <c r="Q204" s="296"/>
      <c r="R204" s="296"/>
      <c r="S204" s="296"/>
    </row>
    <row r="205" spans="1:19" ht="36" x14ac:dyDescent="0.2">
      <c r="A205" s="303">
        <f t="shared" si="1"/>
        <v>202</v>
      </c>
      <c r="B205" s="304">
        <v>45316</v>
      </c>
      <c r="C205" s="305">
        <v>45292</v>
      </c>
      <c r="D205" s="269" t="s">
        <v>105</v>
      </c>
      <c r="E205" s="264" t="s">
        <v>221</v>
      </c>
      <c r="F205" s="306">
        <v>497.54</v>
      </c>
      <c r="G205" s="269" t="s">
        <v>1158</v>
      </c>
      <c r="H205" s="269" t="s">
        <v>118</v>
      </c>
      <c r="I205" s="264" t="s">
        <v>1159</v>
      </c>
      <c r="J205" s="307" t="s">
        <v>1160</v>
      </c>
      <c r="K205" s="307" t="s">
        <v>847</v>
      </c>
      <c r="L205" s="308" t="s">
        <v>848</v>
      </c>
      <c r="M205" s="307">
        <v>509883</v>
      </c>
      <c r="N205" s="310">
        <v>45316</v>
      </c>
      <c r="O205" s="264" t="s">
        <v>841</v>
      </c>
      <c r="P205" s="307" t="s">
        <v>1160</v>
      </c>
      <c r="Q205" s="296"/>
      <c r="R205" s="296"/>
      <c r="S205" s="296"/>
    </row>
    <row r="206" spans="1:19" ht="36" x14ac:dyDescent="0.2">
      <c r="A206" s="303">
        <f t="shared" si="1"/>
        <v>203</v>
      </c>
      <c r="B206" s="304">
        <v>45316</v>
      </c>
      <c r="C206" s="305">
        <v>45292</v>
      </c>
      <c r="D206" s="269" t="s">
        <v>105</v>
      </c>
      <c r="E206" s="264" t="s">
        <v>221</v>
      </c>
      <c r="F206" s="306">
        <v>477.66</v>
      </c>
      <c r="G206" s="269" t="s">
        <v>1158</v>
      </c>
      <c r="H206" s="269" t="s">
        <v>118</v>
      </c>
      <c r="I206" s="264" t="s">
        <v>1159</v>
      </c>
      <c r="J206" s="307" t="s">
        <v>1160</v>
      </c>
      <c r="K206" s="307" t="s">
        <v>847</v>
      </c>
      <c r="L206" s="308" t="s">
        <v>848</v>
      </c>
      <c r="M206" s="307">
        <v>509881</v>
      </c>
      <c r="N206" s="310">
        <v>45316</v>
      </c>
      <c r="O206" s="264" t="s">
        <v>841</v>
      </c>
      <c r="P206" s="307" t="s">
        <v>1160</v>
      </c>
      <c r="Q206" s="296"/>
      <c r="R206" s="296"/>
      <c r="S206" s="296"/>
    </row>
    <row r="207" spans="1:19" ht="36" x14ac:dyDescent="0.2">
      <c r="A207" s="303">
        <f t="shared" si="1"/>
        <v>204</v>
      </c>
      <c r="B207" s="304">
        <v>45316</v>
      </c>
      <c r="C207" s="305">
        <v>45292</v>
      </c>
      <c r="D207" s="269" t="s">
        <v>105</v>
      </c>
      <c r="E207" s="264" t="s">
        <v>221</v>
      </c>
      <c r="F207" s="306">
        <v>477.66</v>
      </c>
      <c r="G207" s="269" t="s">
        <v>1158</v>
      </c>
      <c r="H207" s="269" t="s">
        <v>118</v>
      </c>
      <c r="I207" s="264" t="s">
        <v>1159</v>
      </c>
      <c r="J207" s="307" t="s">
        <v>1160</v>
      </c>
      <c r="K207" s="307" t="s">
        <v>847</v>
      </c>
      <c r="L207" s="308" t="s">
        <v>848</v>
      </c>
      <c r="M207" s="307">
        <v>509882</v>
      </c>
      <c r="N207" s="310">
        <v>45316</v>
      </c>
      <c r="O207" s="264" t="s">
        <v>841</v>
      </c>
      <c r="P207" s="307" t="s">
        <v>1160</v>
      </c>
      <c r="Q207" s="296"/>
      <c r="R207" s="296"/>
      <c r="S207" s="296"/>
    </row>
    <row r="208" spans="1:19" ht="36" x14ac:dyDescent="0.2">
      <c r="A208" s="303">
        <f t="shared" si="1"/>
        <v>205</v>
      </c>
      <c r="B208" s="304">
        <v>45316</v>
      </c>
      <c r="C208" s="305">
        <v>45292</v>
      </c>
      <c r="D208" s="269" t="s">
        <v>105</v>
      </c>
      <c r="E208" s="264" t="s">
        <v>221</v>
      </c>
      <c r="F208" s="306">
        <v>477.66</v>
      </c>
      <c r="G208" s="269" t="s">
        <v>1158</v>
      </c>
      <c r="H208" s="269" t="s">
        <v>118</v>
      </c>
      <c r="I208" s="264" t="s">
        <v>1159</v>
      </c>
      <c r="J208" s="307" t="s">
        <v>1160</v>
      </c>
      <c r="K208" s="307" t="s">
        <v>847</v>
      </c>
      <c r="L208" s="308" t="s">
        <v>848</v>
      </c>
      <c r="M208" s="307">
        <v>509880</v>
      </c>
      <c r="N208" s="310">
        <v>45316</v>
      </c>
      <c r="O208" s="264" t="s">
        <v>841</v>
      </c>
      <c r="P208" s="307" t="s">
        <v>1160</v>
      </c>
      <c r="Q208" s="296"/>
      <c r="R208" s="296"/>
      <c r="S208" s="296"/>
    </row>
    <row r="209" spans="1:19" ht="24" x14ac:dyDescent="0.2">
      <c r="A209" s="303">
        <f t="shared" si="1"/>
        <v>206</v>
      </c>
      <c r="B209" s="304">
        <v>45316</v>
      </c>
      <c r="C209" s="305">
        <v>45292</v>
      </c>
      <c r="D209" s="269" t="s">
        <v>94</v>
      </c>
      <c r="E209" s="264" t="s">
        <v>166</v>
      </c>
      <c r="F209" s="306">
        <v>1534.22</v>
      </c>
      <c r="G209" s="269" t="s">
        <v>1153</v>
      </c>
      <c r="H209" s="269" t="s">
        <v>118</v>
      </c>
      <c r="I209" s="264" t="s">
        <v>1154</v>
      </c>
      <c r="J209" s="307" t="s">
        <v>1160</v>
      </c>
      <c r="K209" s="307" t="s">
        <v>847</v>
      </c>
      <c r="L209" s="308" t="s">
        <v>848</v>
      </c>
      <c r="M209" s="307" t="s">
        <v>1161</v>
      </c>
      <c r="N209" s="310">
        <v>45316</v>
      </c>
      <c r="O209" s="264" t="s">
        <v>841</v>
      </c>
      <c r="P209" s="307" t="s">
        <v>1160</v>
      </c>
      <c r="Q209" s="296"/>
      <c r="R209" s="296"/>
      <c r="S209" s="296"/>
    </row>
    <row r="210" spans="1:19" ht="24" x14ac:dyDescent="0.2">
      <c r="A210" s="303">
        <f t="shared" si="1"/>
        <v>207</v>
      </c>
      <c r="B210" s="304">
        <v>45316</v>
      </c>
      <c r="C210" s="305">
        <v>45292</v>
      </c>
      <c r="D210" s="269" t="s">
        <v>94</v>
      </c>
      <c r="E210" s="264" t="s">
        <v>166</v>
      </c>
      <c r="F210" s="306">
        <v>1519.34</v>
      </c>
      <c r="G210" s="269" t="s">
        <v>1153</v>
      </c>
      <c r="H210" s="269" t="s">
        <v>118</v>
      </c>
      <c r="I210" s="264" t="s">
        <v>1154</v>
      </c>
      <c r="J210" s="307" t="s">
        <v>1160</v>
      </c>
      <c r="K210" s="307" t="s">
        <v>847</v>
      </c>
      <c r="L210" s="308" t="s">
        <v>848</v>
      </c>
      <c r="M210" s="307" t="s">
        <v>1162</v>
      </c>
      <c r="N210" s="310">
        <v>45316</v>
      </c>
      <c r="O210" s="264" t="s">
        <v>841</v>
      </c>
      <c r="P210" s="307" t="s">
        <v>1160</v>
      </c>
      <c r="Q210" s="296"/>
      <c r="R210" s="296"/>
      <c r="S210" s="296"/>
    </row>
    <row r="211" spans="1:19" ht="24" x14ac:dyDescent="0.2">
      <c r="A211" s="303">
        <f t="shared" si="1"/>
        <v>208</v>
      </c>
      <c r="B211" s="304">
        <v>45316</v>
      </c>
      <c r="C211" s="305">
        <v>45292</v>
      </c>
      <c r="D211" s="269" t="s">
        <v>94</v>
      </c>
      <c r="E211" s="264" t="s">
        <v>199</v>
      </c>
      <c r="F211" s="306">
        <v>180</v>
      </c>
      <c r="G211" s="264" t="s">
        <v>1163</v>
      </c>
      <c r="H211" s="269" t="s">
        <v>134</v>
      </c>
      <c r="I211" s="264" t="s">
        <v>992</v>
      </c>
      <c r="J211" s="307" t="s">
        <v>993</v>
      </c>
      <c r="K211" s="307" t="s">
        <v>847</v>
      </c>
      <c r="L211" s="308" t="s">
        <v>848</v>
      </c>
      <c r="M211" s="307">
        <v>1000397216</v>
      </c>
      <c r="N211" s="310">
        <v>45345</v>
      </c>
      <c r="O211" s="264" t="s">
        <v>841</v>
      </c>
      <c r="P211" s="307" t="s">
        <v>993</v>
      </c>
      <c r="Q211" s="296"/>
      <c r="R211" s="296"/>
      <c r="S211" s="296"/>
    </row>
    <row r="212" spans="1:19" ht="24" x14ac:dyDescent="0.2">
      <c r="A212" s="303">
        <f t="shared" si="1"/>
        <v>209</v>
      </c>
      <c r="B212" s="304">
        <v>45316</v>
      </c>
      <c r="C212" s="305">
        <v>45292</v>
      </c>
      <c r="D212" s="269" t="s">
        <v>94</v>
      </c>
      <c r="E212" s="264" t="s">
        <v>199</v>
      </c>
      <c r="F212" s="306">
        <v>190.4</v>
      </c>
      <c r="G212" s="264" t="s">
        <v>870</v>
      </c>
      <c r="H212" s="269" t="s">
        <v>123</v>
      </c>
      <c r="I212" s="264" t="s">
        <v>871</v>
      </c>
      <c r="J212" s="307" t="s">
        <v>872</v>
      </c>
      <c r="K212" s="307" t="s">
        <v>847</v>
      </c>
      <c r="L212" s="308" t="s">
        <v>848</v>
      </c>
      <c r="M212" s="307">
        <v>1000128969</v>
      </c>
      <c r="N212" s="310">
        <v>45328</v>
      </c>
      <c r="O212" s="264" t="s">
        <v>841</v>
      </c>
      <c r="P212" s="307" t="s">
        <v>872</v>
      </c>
      <c r="Q212" s="296"/>
      <c r="R212" s="296"/>
      <c r="S212" s="296"/>
    </row>
    <row r="213" spans="1:19" ht="24" x14ac:dyDescent="0.2">
      <c r="A213" s="303">
        <f t="shared" si="1"/>
        <v>210</v>
      </c>
      <c r="B213" s="304">
        <v>45316</v>
      </c>
      <c r="C213" s="305">
        <v>45292</v>
      </c>
      <c r="D213" s="269" t="s">
        <v>94</v>
      </c>
      <c r="E213" s="264" t="s">
        <v>199</v>
      </c>
      <c r="F213" s="306">
        <v>290.39999999999998</v>
      </c>
      <c r="G213" s="264" t="s">
        <v>1164</v>
      </c>
      <c r="H213" s="269" t="s">
        <v>123</v>
      </c>
      <c r="I213" s="264" t="s">
        <v>1165</v>
      </c>
      <c r="J213" s="307" t="s">
        <v>874</v>
      </c>
      <c r="K213" s="307" t="s">
        <v>847</v>
      </c>
      <c r="L213" s="308" t="s">
        <v>848</v>
      </c>
      <c r="M213" s="307">
        <v>1000202223</v>
      </c>
      <c r="N213" s="310">
        <v>45343</v>
      </c>
      <c r="O213" s="264" t="s">
        <v>841</v>
      </c>
      <c r="P213" s="307" t="s">
        <v>874</v>
      </c>
      <c r="Q213" s="296"/>
      <c r="R213" s="296"/>
      <c r="S213" s="296"/>
    </row>
    <row r="214" spans="1:19" ht="48" x14ac:dyDescent="0.2">
      <c r="A214" s="303">
        <f t="shared" si="1"/>
        <v>211</v>
      </c>
      <c r="B214" s="304">
        <v>45316</v>
      </c>
      <c r="C214" s="305">
        <v>45261</v>
      </c>
      <c r="D214" s="269" t="s">
        <v>105</v>
      </c>
      <c r="E214" s="264" t="s">
        <v>337</v>
      </c>
      <c r="F214" s="306">
        <v>77.400000000000006</v>
      </c>
      <c r="G214" s="269" t="s">
        <v>1166</v>
      </c>
      <c r="H214" s="269" t="s">
        <v>127</v>
      </c>
      <c r="I214" s="264" t="s">
        <v>1167</v>
      </c>
      <c r="J214" s="307" t="s">
        <v>846</v>
      </c>
      <c r="K214" s="307" t="s">
        <v>847</v>
      </c>
      <c r="L214" s="308" t="s">
        <v>848</v>
      </c>
      <c r="M214" s="307">
        <v>3928169</v>
      </c>
      <c r="N214" s="310">
        <v>45331</v>
      </c>
      <c r="O214" s="264" t="s">
        <v>841</v>
      </c>
      <c r="P214" s="307" t="s">
        <v>846</v>
      </c>
      <c r="Q214" s="296"/>
      <c r="R214" s="296"/>
      <c r="S214" s="296"/>
    </row>
    <row r="215" spans="1:19" ht="24" x14ac:dyDescent="0.2">
      <c r="A215" s="303">
        <f t="shared" si="1"/>
        <v>212</v>
      </c>
      <c r="B215" s="304">
        <v>45316</v>
      </c>
      <c r="C215" s="305">
        <v>45292</v>
      </c>
      <c r="D215" s="269" t="s">
        <v>105</v>
      </c>
      <c r="E215" s="264" t="s">
        <v>283</v>
      </c>
      <c r="F215" s="306">
        <v>2</v>
      </c>
      <c r="G215" s="269" t="s">
        <v>1010</v>
      </c>
      <c r="H215" s="269" t="s">
        <v>118</v>
      </c>
      <c r="I215" s="264" t="s">
        <v>117</v>
      </c>
      <c r="J215" s="307" t="s">
        <v>79</v>
      </c>
      <c r="K215" s="307" t="s">
        <v>79</v>
      </c>
      <c r="L215" s="308" t="s">
        <v>79</v>
      </c>
      <c r="M215" s="307" t="s">
        <v>79</v>
      </c>
      <c r="N215" s="310" t="s">
        <v>79</v>
      </c>
      <c r="O215" s="264" t="s">
        <v>841</v>
      </c>
      <c r="P215" s="307" t="s">
        <v>79</v>
      </c>
      <c r="Q215" s="296"/>
      <c r="R215" s="296"/>
      <c r="S215" s="296"/>
    </row>
    <row r="216" spans="1:19" ht="36" x14ac:dyDescent="0.2">
      <c r="A216" s="303">
        <f t="shared" si="1"/>
        <v>213</v>
      </c>
      <c r="B216" s="304">
        <v>45317</v>
      </c>
      <c r="C216" s="305">
        <v>45292</v>
      </c>
      <c r="D216" s="269" t="s">
        <v>105</v>
      </c>
      <c r="E216" s="264" t="s">
        <v>265</v>
      </c>
      <c r="F216" s="306">
        <v>597.66</v>
      </c>
      <c r="G216" s="269" t="s">
        <v>1168</v>
      </c>
      <c r="H216" s="269" t="s">
        <v>118</v>
      </c>
      <c r="I216" s="264" t="s">
        <v>1169</v>
      </c>
      <c r="J216" s="307" t="s">
        <v>1170</v>
      </c>
      <c r="K216" s="307" t="s">
        <v>847</v>
      </c>
      <c r="L216" s="308" t="s">
        <v>848</v>
      </c>
      <c r="M216" s="307">
        <v>24080</v>
      </c>
      <c r="N216" s="310">
        <v>45317</v>
      </c>
      <c r="O216" s="264" t="s">
        <v>841</v>
      </c>
      <c r="P216" s="307" t="s">
        <v>1170</v>
      </c>
      <c r="Q216" s="296"/>
      <c r="R216" s="296"/>
      <c r="S216" s="296"/>
    </row>
    <row r="217" spans="1:19" ht="60" x14ac:dyDescent="0.2">
      <c r="A217" s="303">
        <f t="shared" si="1"/>
        <v>214</v>
      </c>
      <c r="B217" s="304">
        <v>45317</v>
      </c>
      <c r="C217" s="305">
        <v>45292</v>
      </c>
      <c r="D217" s="269" t="s">
        <v>105</v>
      </c>
      <c r="E217" s="264" t="s">
        <v>345</v>
      </c>
      <c r="F217" s="306">
        <v>2700</v>
      </c>
      <c r="G217" s="269" t="s">
        <v>1171</v>
      </c>
      <c r="H217" s="269" t="s">
        <v>126</v>
      </c>
      <c r="I217" s="264" t="s">
        <v>1172</v>
      </c>
      <c r="J217" s="307" t="s">
        <v>1173</v>
      </c>
      <c r="K217" s="307" t="s">
        <v>881</v>
      </c>
      <c r="L217" s="308" t="s">
        <v>840</v>
      </c>
      <c r="M217" s="307" t="s">
        <v>1174</v>
      </c>
      <c r="N217" s="310">
        <v>45315</v>
      </c>
      <c r="O217" s="264" t="s">
        <v>841</v>
      </c>
      <c r="P217" s="307" t="s">
        <v>1173</v>
      </c>
      <c r="Q217" s="296"/>
      <c r="R217" s="296"/>
      <c r="S217" s="296"/>
    </row>
    <row r="218" spans="1:19" ht="24" x14ac:dyDescent="0.2">
      <c r="A218" s="303">
        <f t="shared" si="1"/>
        <v>215</v>
      </c>
      <c r="B218" s="304">
        <v>45317</v>
      </c>
      <c r="C218" s="305">
        <v>45292</v>
      </c>
      <c r="D218" s="269" t="s">
        <v>105</v>
      </c>
      <c r="E218" s="264" t="s">
        <v>345</v>
      </c>
      <c r="F218" s="306">
        <v>980</v>
      </c>
      <c r="G218" s="269" t="s">
        <v>1175</v>
      </c>
      <c r="H218" s="269" t="s">
        <v>126</v>
      </c>
      <c r="I218" s="264" t="s">
        <v>1172</v>
      </c>
      <c r="J218" s="307" t="s">
        <v>1173</v>
      </c>
      <c r="K218" s="307" t="s">
        <v>881</v>
      </c>
      <c r="L218" s="308" t="s">
        <v>840</v>
      </c>
      <c r="M218" s="307" t="s">
        <v>1176</v>
      </c>
      <c r="N218" s="310">
        <v>45315</v>
      </c>
      <c r="O218" s="264" t="s">
        <v>841</v>
      </c>
      <c r="P218" s="307" t="s">
        <v>1173</v>
      </c>
      <c r="Q218" s="296"/>
      <c r="R218" s="296"/>
      <c r="S218" s="296"/>
    </row>
    <row r="219" spans="1:19" ht="24" x14ac:dyDescent="0.2">
      <c r="A219" s="303">
        <f t="shared" si="1"/>
        <v>216</v>
      </c>
      <c r="B219" s="304">
        <v>45317</v>
      </c>
      <c r="C219" s="305">
        <v>45292</v>
      </c>
      <c r="D219" s="269" t="s">
        <v>105</v>
      </c>
      <c r="E219" s="264" t="s">
        <v>265</v>
      </c>
      <c r="F219" s="306">
        <v>200</v>
      </c>
      <c r="G219" s="269" t="s">
        <v>1177</v>
      </c>
      <c r="H219" s="269" t="s">
        <v>118</v>
      </c>
      <c r="I219" s="264" t="s">
        <v>1178</v>
      </c>
      <c r="J219" s="307" t="s">
        <v>1179</v>
      </c>
      <c r="K219" s="307" t="s">
        <v>847</v>
      </c>
      <c r="L219" s="308" t="s">
        <v>848</v>
      </c>
      <c r="M219" s="307">
        <v>15161170</v>
      </c>
      <c r="N219" s="310">
        <v>45306</v>
      </c>
      <c r="O219" s="264" t="s">
        <v>841</v>
      </c>
      <c r="P219" s="307" t="s">
        <v>1179</v>
      </c>
      <c r="Q219" s="296"/>
      <c r="R219" s="296"/>
      <c r="S219" s="296"/>
    </row>
    <row r="220" spans="1:19" ht="24" x14ac:dyDescent="0.2">
      <c r="A220" s="303" t="e">
        <f>#N/A</f>
        <v>#N/A</v>
      </c>
      <c r="B220" s="304">
        <v>45317</v>
      </c>
      <c r="C220" s="305">
        <v>45292</v>
      </c>
      <c r="D220" s="269" t="s">
        <v>105</v>
      </c>
      <c r="E220" s="264" t="s">
        <v>265</v>
      </c>
      <c r="F220" s="306">
        <v>686.67</v>
      </c>
      <c r="G220" s="269" t="s">
        <v>1180</v>
      </c>
      <c r="H220" s="269" t="s">
        <v>117</v>
      </c>
      <c r="I220" s="264" t="s">
        <v>1178</v>
      </c>
      <c r="J220" s="307" t="s">
        <v>1179</v>
      </c>
      <c r="K220" s="307" t="s">
        <v>847</v>
      </c>
      <c r="L220" s="308" t="s">
        <v>848</v>
      </c>
      <c r="M220" s="307">
        <v>49270871</v>
      </c>
      <c r="N220" s="310">
        <v>45306</v>
      </c>
      <c r="O220" s="264" t="s">
        <v>841</v>
      </c>
      <c r="P220" s="307" t="s">
        <v>1179</v>
      </c>
      <c r="Q220" s="296"/>
      <c r="R220" s="296"/>
      <c r="S220" s="296"/>
    </row>
    <row r="221" spans="1:19" ht="24" x14ac:dyDescent="0.2">
      <c r="A221" s="303" t="e">
        <f>#N/A</f>
        <v>#N/A</v>
      </c>
      <c r="B221" s="304">
        <v>45317</v>
      </c>
      <c r="C221" s="305">
        <v>45292</v>
      </c>
      <c r="D221" s="269" t="s">
        <v>105</v>
      </c>
      <c r="E221" s="264" t="s">
        <v>227</v>
      </c>
      <c r="F221" s="306">
        <v>700.64</v>
      </c>
      <c r="G221" s="269" t="s">
        <v>1037</v>
      </c>
      <c r="H221" s="269" t="s">
        <v>125</v>
      </c>
      <c r="I221" s="264" t="s">
        <v>1080</v>
      </c>
      <c r="J221" s="307" t="s">
        <v>1181</v>
      </c>
      <c r="K221" s="307" t="s">
        <v>847</v>
      </c>
      <c r="L221" s="308" t="s">
        <v>848</v>
      </c>
      <c r="M221" s="307">
        <v>110196198</v>
      </c>
      <c r="N221" s="310">
        <v>45318</v>
      </c>
      <c r="O221" s="264" t="s">
        <v>841</v>
      </c>
      <c r="P221" s="307" t="s">
        <v>1181</v>
      </c>
      <c r="Q221" s="296"/>
      <c r="R221" s="296"/>
      <c r="S221" s="296"/>
    </row>
    <row r="222" spans="1:19" ht="72" x14ac:dyDescent="0.2">
      <c r="A222" s="303" t="e">
        <f>#N/A</f>
        <v>#N/A</v>
      </c>
      <c r="B222" s="304">
        <v>45320</v>
      </c>
      <c r="C222" s="305">
        <v>45292</v>
      </c>
      <c r="D222" s="269" t="s">
        <v>94</v>
      </c>
      <c r="E222" s="264" t="s">
        <v>188</v>
      </c>
      <c r="F222" s="306">
        <v>754.42</v>
      </c>
      <c r="G222" s="269" t="s">
        <v>1182</v>
      </c>
      <c r="H222" s="269" t="s">
        <v>117</v>
      </c>
      <c r="I222" s="264" t="s">
        <v>1183</v>
      </c>
      <c r="J222" s="307" t="s">
        <v>922</v>
      </c>
      <c r="K222" s="307" t="s">
        <v>839</v>
      </c>
      <c r="L222" s="308" t="s">
        <v>1184</v>
      </c>
      <c r="M222" s="307" t="s">
        <v>79</v>
      </c>
      <c r="N222" s="310">
        <v>45320</v>
      </c>
      <c r="O222" s="264" t="s">
        <v>841</v>
      </c>
      <c r="P222" s="307" t="s">
        <v>1185</v>
      </c>
      <c r="Q222" s="296"/>
      <c r="R222" s="296"/>
      <c r="S222" s="296"/>
    </row>
    <row r="223" spans="1:19" ht="72" x14ac:dyDescent="0.2">
      <c r="A223" s="303" t="e">
        <f>#N/A</f>
        <v>#N/A</v>
      </c>
      <c r="B223" s="304">
        <v>45320</v>
      </c>
      <c r="C223" s="305">
        <v>45292</v>
      </c>
      <c r="D223" s="269" t="s">
        <v>94</v>
      </c>
      <c r="E223" s="264" t="s">
        <v>188</v>
      </c>
      <c r="F223" s="306">
        <v>115.24</v>
      </c>
      <c r="G223" s="269" t="s">
        <v>1182</v>
      </c>
      <c r="H223" s="269" t="s">
        <v>117</v>
      </c>
      <c r="I223" s="264" t="s">
        <v>1186</v>
      </c>
      <c r="J223" s="307" t="s">
        <v>922</v>
      </c>
      <c r="K223" s="307" t="s">
        <v>839</v>
      </c>
      <c r="L223" s="308" t="s">
        <v>1184</v>
      </c>
      <c r="M223" s="307" t="s">
        <v>79</v>
      </c>
      <c r="N223" s="310">
        <v>45320</v>
      </c>
      <c r="O223" s="264" t="s">
        <v>841</v>
      </c>
      <c r="P223" s="307" t="s">
        <v>1187</v>
      </c>
      <c r="Q223" s="296"/>
      <c r="R223" s="296"/>
      <c r="S223" s="296"/>
    </row>
    <row r="224" spans="1:19" ht="72" x14ac:dyDescent="0.2">
      <c r="A224" s="303" t="e">
        <f>#N/A</f>
        <v>#N/A</v>
      </c>
      <c r="B224" s="304">
        <v>45320</v>
      </c>
      <c r="C224" s="305">
        <v>45292</v>
      </c>
      <c r="D224" s="269" t="s">
        <v>94</v>
      </c>
      <c r="E224" s="264" t="s">
        <v>188</v>
      </c>
      <c r="F224" s="306">
        <v>1246.17</v>
      </c>
      <c r="G224" s="269" t="s">
        <v>1182</v>
      </c>
      <c r="H224" s="269" t="s">
        <v>117</v>
      </c>
      <c r="I224" s="264" t="s">
        <v>1188</v>
      </c>
      <c r="J224" s="307" t="s">
        <v>922</v>
      </c>
      <c r="K224" s="307" t="s">
        <v>839</v>
      </c>
      <c r="L224" s="308" t="s">
        <v>1184</v>
      </c>
      <c r="M224" s="307" t="s">
        <v>79</v>
      </c>
      <c r="N224" s="310">
        <v>45320</v>
      </c>
      <c r="O224" s="264" t="s">
        <v>841</v>
      </c>
      <c r="P224" s="307" t="s">
        <v>1189</v>
      </c>
      <c r="Q224" s="296"/>
      <c r="R224" s="296"/>
      <c r="S224" s="296"/>
    </row>
    <row r="225" spans="1:19" ht="60" x14ac:dyDescent="0.2">
      <c r="A225" s="303" t="e">
        <f>#N/A</f>
        <v>#N/A</v>
      </c>
      <c r="B225" s="304">
        <v>45320</v>
      </c>
      <c r="C225" s="305">
        <v>45292</v>
      </c>
      <c r="D225" s="269" t="s">
        <v>105</v>
      </c>
      <c r="E225" s="264" t="s">
        <v>307</v>
      </c>
      <c r="F225" s="306">
        <v>67.2</v>
      </c>
      <c r="G225" s="269" t="s">
        <v>1190</v>
      </c>
      <c r="H225" s="269" t="s">
        <v>117</v>
      </c>
      <c r="I225" s="264" t="s">
        <v>1191</v>
      </c>
      <c r="J225" s="307" t="s">
        <v>1149</v>
      </c>
      <c r="K225" s="307" t="s">
        <v>839</v>
      </c>
      <c r="L225" s="308" t="s">
        <v>840</v>
      </c>
      <c r="M225" s="307">
        <v>4551</v>
      </c>
      <c r="N225" s="310">
        <v>45320</v>
      </c>
      <c r="O225" s="264" t="s">
        <v>841</v>
      </c>
      <c r="P225" s="307" t="s">
        <v>1149</v>
      </c>
      <c r="Q225" s="296"/>
      <c r="R225" s="296"/>
      <c r="S225" s="296"/>
    </row>
    <row r="226" spans="1:19" ht="72" x14ac:dyDescent="0.2">
      <c r="A226" s="303" t="e">
        <f>#N/A</f>
        <v>#N/A</v>
      </c>
      <c r="B226" s="304">
        <v>45320</v>
      </c>
      <c r="C226" s="305">
        <v>45292</v>
      </c>
      <c r="D226" s="269" t="s">
        <v>94</v>
      </c>
      <c r="E226" s="264" t="s">
        <v>188</v>
      </c>
      <c r="F226" s="306">
        <v>127.82</v>
      </c>
      <c r="G226" s="269" t="s">
        <v>1182</v>
      </c>
      <c r="H226" s="269" t="s">
        <v>117</v>
      </c>
      <c r="I226" s="264" t="s">
        <v>1192</v>
      </c>
      <c r="J226" s="307" t="s">
        <v>922</v>
      </c>
      <c r="K226" s="307" t="s">
        <v>839</v>
      </c>
      <c r="L226" s="308" t="s">
        <v>1184</v>
      </c>
      <c r="M226" s="307" t="s">
        <v>79</v>
      </c>
      <c r="N226" s="310">
        <v>45320</v>
      </c>
      <c r="O226" s="264" t="s">
        <v>841</v>
      </c>
      <c r="P226" s="307" t="s">
        <v>1193</v>
      </c>
      <c r="Q226" s="296"/>
      <c r="R226" s="296"/>
      <c r="S226" s="296"/>
    </row>
    <row r="227" spans="1:19" ht="72" x14ac:dyDescent="0.2">
      <c r="A227" s="303" t="e">
        <f>#N/A</f>
        <v>#N/A</v>
      </c>
      <c r="B227" s="304">
        <v>45320</v>
      </c>
      <c r="C227" s="305">
        <v>45292</v>
      </c>
      <c r="D227" s="269" t="s">
        <v>94</v>
      </c>
      <c r="E227" s="264" t="s">
        <v>188</v>
      </c>
      <c r="F227" s="306">
        <v>61.35</v>
      </c>
      <c r="G227" s="269" t="s">
        <v>1182</v>
      </c>
      <c r="H227" s="269" t="s">
        <v>117</v>
      </c>
      <c r="I227" s="264" t="s">
        <v>1194</v>
      </c>
      <c r="J227" s="307" t="s">
        <v>922</v>
      </c>
      <c r="K227" s="307" t="s">
        <v>839</v>
      </c>
      <c r="L227" s="308" t="s">
        <v>1184</v>
      </c>
      <c r="M227" s="307" t="s">
        <v>79</v>
      </c>
      <c r="N227" s="310">
        <v>45320</v>
      </c>
      <c r="O227" s="264" t="s">
        <v>841</v>
      </c>
      <c r="P227" s="307" t="s">
        <v>1195</v>
      </c>
      <c r="Q227" s="296"/>
      <c r="R227" s="296"/>
      <c r="S227" s="296"/>
    </row>
    <row r="228" spans="1:19" ht="72" x14ac:dyDescent="0.2">
      <c r="A228" s="303" t="e">
        <f>#N/A</f>
        <v>#N/A</v>
      </c>
      <c r="B228" s="304">
        <v>45320</v>
      </c>
      <c r="C228" s="305">
        <v>45292</v>
      </c>
      <c r="D228" s="269" t="s">
        <v>94</v>
      </c>
      <c r="E228" s="264" t="s">
        <v>188</v>
      </c>
      <c r="F228" s="306">
        <v>249.17</v>
      </c>
      <c r="G228" s="269" t="s">
        <v>1182</v>
      </c>
      <c r="H228" s="269" t="s">
        <v>117</v>
      </c>
      <c r="I228" s="264" t="s">
        <v>1196</v>
      </c>
      <c r="J228" s="307" t="s">
        <v>922</v>
      </c>
      <c r="K228" s="307" t="s">
        <v>839</v>
      </c>
      <c r="L228" s="308" t="s">
        <v>1184</v>
      </c>
      <c r="M228" s="307" t="s">
        <v>79</v>
      </c>
      <c r="N228" s="310">
        <v>45320</v>
      </c>
      <c r="O228" s="264" t="s">
        <v>841</v>
      </c>
      <c r="P228" s="307" t="s">
        <v>1197</v>
      </c>
      <c r="Q228" s="296"/>
      <c r="R228" s="296"/>
      <c r="S228" s="296"/>
    </row>
    <row r="229" spans="1:19" ht="72" x14ac:dyDescent="0.2">
      <c r="A229" s="303" t="e">
        <f>#N/A</f>
        <v>#N/A</v>
      </c>
      <c r="B229" s="304">
        <v>45320</v>
      </c>
      <c r="C229" s="305">
        <v>45292</v>
      </c>
      <c r="D229" s="269" t="s">
        <v>105</v>
      </c>
      <c r="E229" s="264" t="s">
        <v>307</v>
      </c>
      <c r="F229" s="306">
        <v>787</v>
      </c>
      <c r="G229" s="269" t="s">
        <v>1182</v>
      </c>
      <c r="H229" s="269" t="s">
        <v>129</v>
      </c>
      <c r="I229" s="264" t="s">
        <v>1198</v>
      </c>
      <c r="J229" s="307" t="s">
        <v>1199</v>
      </c>
      <c r="K229" s="307" t="s">
        <v>881</v>
      </c>
      <c r="L229" s="308" t="s">
        <v>840</v>
      </c>
      <c r="M229" s="307">
        <v>3369</v>
      </c>
      <c r="N229" s="310">
        <v>45320</v>
      </c>
      <c r="O229" s="264" t="s">
        <v>841</v>
      </c>
      <c r="P229" s="307" t="s">
        <v>1199</v>
      </c>
      <c r="Q229" s="296"/>
      <c r="R229" s="296"/>
      <c r="S229" s="296"/>
    </row>
    <row r="230" spans="1:19" ht="36" x14ac:dyDescent="0.2">
      <c r="A230" s="303" t="e">
        <f>#N/A</f>
        <v>#N/A</v>
      </c>
      <c r="B230" s="304">
        <v>45320</v>
      </c>
      <c r="C230" s="305">
        <v>45292</v>
      </c>
      <c r="D230" s="269" t="s">
        <v>94</v>
      </c>
      <c r="E230" s="264" t="s">
        <v>199</v>
      </c>
      <c r="F230" s="306">
        <v>435</v>
      </c>
      <c r="G230" s="269" t="s">
        <v>1200</v>
      </c>
      <c r="H230" s="269" t="s">
        <v>118</v>
      </c>
      <c r="I230" s="264" t="s">
        <v>853</v>
      </c>
      <c r="J230" s="307" t="s">
        <v>854</v>
      </c>
      <c r="K230" s="307" t="s">
        <v>847</v>
      </c>
      <c r="L230" s="308" t="s">
        <v>848</v>
      </c>
      <c r="M230" s="307">
        <v>2526260</v>
      </c>
      <c r="N230" s="310">
        <v>45340</v>
      </c>
      <c r="O230" s="264" t="s">
        <v>841</v>
      </c>
      <c r="P230" s="307" t="s">
        <v>854</v>
      </c>
      <c r="Q230" s="296"/>
      <c r="R230" s="296"/>
      <c r="S230" s="296"/>
    </row>
    <row r="231" spans="1:19" ht="36" x14ac:dyDescent="0.2">
      <c r="A231" s="303" t="e">
        <f>#N/A</f>
        <v>#N/A</v>
      </c>
      <c r="B231" s="304">
        <v>45320</v>
      </c>
      <c r="C231" s="305">
        <v>45292</v>
      </c>
      <c r="D231" s="269" t="s">
        <v>94</v>
      </c>
      <c r="E231" s="264" t="s">
        <v>199</v>
      </c>
      <c r="F231" s="306">
        <v>1125</v>
      </c>
      <c r="G231" s="269" t="s">
        <v>1200</v>
      </c>
      <c r="H231" s="269" t="s">
        <v>119</v>
      </c>
      <c r="I231" s="264" t="s">
        <v>853</v>
      </c>
      <c r="J231" s="307" t="s">
        <v>854</v>
      </c>
      <c r="K231" s="307" t="s">
        <v>847</v>
      </c>
      <c r="L231" s="308" t="s">
        <v>848</v>
      </c>
      <c r="M231" s="307">
        <v>2526246</v>
      </c>
      <c r="N231" s="310">
        <v>45340</v>
      </c>
      <c r="O231" s="264" t="s">
        <v>841</v>
      </c>
      <c r="P231" s="307" t="s">
        <v>854</v>
      </c>
      <c r="Q231" s="296"/>
      <c r="R231" s="296"/>
      <c r="S231" s="296"/>
    </row>
    <row r="232" spans="1:19" ht="36" x14ac:dyDescent="0.2">
      <c r="A232" s="303" t="e">
        <f>#N/A</f>
        <v>#N/A</v>
      </c>
      <c r="B232" s="304">
        <v>45320</v>
      </c>
      <c r="C232" s="305">
        <v>45292</v>
      </c>
      <c r="D232" s="269" t="s">
        <v>94</v>
      </c>
      <c r="E232" s="264" t="s">
        <v>199</v>
      </c>
      <c r="F232" s="306">
        <v>300</v>
      </c>
      <c r="G232" s="269" t="s">
        <v>1200</v>
      </c>
      <c r="H232" s="269" t="s">
        <v>119</v>
      </c>
      <c r="I232" s="264" t="s">
        <v>853</v>
      </c>
      <c r="J232" s="307" t="s">
        <v>854</v>
      </c>
      <c r="K232" s="307" t="s">
        <v>847</v>
      </c>
      <c r="L232" s="308" t="s">
        <v>848</v>
      </c>
      <c r="M232" s="307">
        <v>2526235</v>
      </c>
      <c r="N232" s="310">
        <v>45340</v>
      </c>
      <c r="O232" s="264" t="s">
        <v>841</v>
      </c>
      <c r="P232" s="307" t="s">
        <v>854</v>
      </c>
      <c r="Q232" s="296"/>
      <c r="R232" s="296"/>
      <c r="S232" s="296"/>
    </row>
    <row r="233" spans="1:19" ht="72" x14ac:dyDescent="0.2">
      <c r="A233" s="303" t="e">
        <f>#N/A</f>
        <v>#N/A</v>
      </c>
      <c r="B233" s="304">
        <v>45320</v>
      </c>
      <c r="C233" s="305">
        <v>45292</v>
      </c>
      <c r="D233" s="269" t="s">
        <v>105</v>
      </c>
      <c r="E233" s="264" t="s">
        <v>341</v>
      </c>
      <c r="F233" s="311">
        <v>45000</v>
      </c>
      <c r="G233" s="269" t="s">
        <v>1201</v>
      </c>
      <c r="H233" s="269" t="s">
        <v>118</v>
      </c>
      <c r="I233" s="264" t="s">
        <v>1202</v>
      </c>
      <c r="J233" s="307" t="s">
        <v>1203</v>
      </c>
      <c r="K233" s="307" t="s">
        <v>847</v>
      </c>
      <c r="L233" s="308" t="s">
        <v>840</v>
      </c>
      <c r="M233" s="313">
        <v>20240000004759</v>
      </c>
      <c r="N233" s="310">
        <v>45316</v>
      </c>
      <c r="O233" s="264" t="s">
        <v>841</v>
      </c>
      <c r="P233" s="307" t="s">
        <v>1203</v>
      </c>
      <c r="Q233" s="296"/>
      <c r="R233" s="296"/>
      <c r="S233" s="296"/>
    </row>
    <row r="234" spans="1:19" ht="24" x14ac:dyDescent="0.2">
      <c r="A234" s="303" t="e">
        <f>#N/A</f>
        <v>#N/A</v>
      </c>
      <c r="B234" s="304">
        <v>45320</v>
      </c>
      <c r="C234" s="305">
        <v>45292</v>
      </c>
      <c r="D234" s="269" t="s">
        <v>105</v>
      </c>
      <c r="E234" s="264" t="s">
        <v>223</v>
      </c>
      <c r="F234" s="311">
        <v>593.74</v>
      </c>
      <c r="G234" s="269" t="s">
        <v>1204</v>
      </c>
      <c r="H234" s="269" t="s">
        <v>127</v>
      </c>
      <c r="I234" s="264" t="s">
        <v>1205</v>
      </c>
      <c r="J234" s="307" t="s">
        <v>1206</v>
      </c>
      <c r="K234" s="307" t="s">
        <v>847</v>
      </c>
      <c r="L234" s="308" t="s">
        <v>1207</v>
      </c>
      <c r="M234" s="307" t="s">
        <v>1208</v>
      </c>
      <c r="N234" s="310">
        <v>45322</v>
      </c>
      <c r="O234" s="264" t="s">
        <v>841</v>
      </c>
      <c r="P234" s="307" t="s">
        <v>1206</v>
      </c>
      <c r="Q234" s="296"/>
      <c r="R234" s="296"/>
      <c r="S234" s="296"/>
    </row>
    <row r="235" spans="1:19" ht="24" x14ac:dyDescent="0.2">
      <c r="A235" s="303" t="e">
        <f>#N/A</f>
        <v>#N/A</v>
      </c>
      <c r="B235" s="304">
        <v>45320</v>
      </c>
      <c r="C235" s="305">
        <v>45292</v>
      </c>
      <c r="D235" s="269" t="s">
        <v>105</v>
      </c>
      <c r="E235" s="264" t="s">
        <v>223</v>
      </c>
      <c r="F235" s="306">
        <v>1212.81</v>
      </c>
      <c r="G235" s="269" t="s">
        <v>1204</v>
      </c>
      <c r="H235" s="269" t="s">
        <v>127</v>
      </c>
      <c r="I235" s="264" t="s">
        <v>1205</v>
      </c>
      <c r="J235" s="307" t="s">
        <v>1206</v>
      </c>
      <c r="K235" s="307" t="s">
        <v>847</v>
      </c>
      <c r="L235" s="308" t="s">
        <v>1207</v>
      </c>
      <c r="M235" s="307" t="s">
        <v>1209</v>
      </c>
      <c r="N235" s="310">
        <v>45322</v>
      </c>
      <c r="O235" s="264" t="s">
        <v>841</v>
      </c>
      <c r="P235" s="307" t="s">
        <v>1206</v>
      </c>
      <c r="Q235" s="296"/>
      <c r="R235" s="296"/>
      <c r="S235" s="296"/>
    </row>
    <row r="236" spans="1:19" ht="48" x14ac:dyDescent="0.2">
      <c r="A236" s="303" t="e">
        <f>#N/A</f>
        <v>#N/A</v>
      </c>
      <c r="B236" s="304">
        <v>45320</v>
      </c>
      <c r="C236" s="305">
        <v>45292</v>
      </c>
      <c r="D236" s="269" t="s">
        <v>94</v>
      </c>
      <c r="E236" s="264" t="s">
        <v>190</v>
      </c>
      <c r="F236" s="306">
        <v>462.93</v>
      </c>
      <c r="G236" s="269" t="s">
        <v>1210</v>
      </c>
      <c r="H236" s="269" t="s">
        <v>126</v>
      </c>
      <c r="I236" s="264" t="s">
        <v>1211</v>
      </c>
      <c r="J236" s="307" t="s">
        <v>1212</v>
      </c>
      <c r="K236" s="307" t="s">
        <v>847</v>
      </c>
      <c r="L236" s="308" t="s">
        <v>848</v>
      </c>
      <c r="M236" s="307" t="s">
        <v>1213</v>
      </c>
      <c r="N236" s="310">
        <v>45319</v>
      </c>
      <c r="O236" s="264" t="s">
        <v>841</v>
      </c>
      <c r="P236" s="307" t="s">
        <v>1212</v>
      </c>
      <c r="Q236" s="296"/>
      <c r="R236" s="296"/>
      <c r="S236" s="296"/>
    </row>
    <row r="237" spans="1:19" ht="48" x14ac:dyDescent="0.2">
      <c r="A237" s="303" t="e">
        <f>#N/A</f>
        <v>#N/A</v>
      </c>
      <c r="B237" s="304">
        <v>45320</v>
      </c>
      <c r="C237" s="305">
        <v>45292</v>
      </c>
      <c r="D237" s="269" t="s">
        <v>94</v>
      </c>
      <c r="E237" s="264" t="s">
        <v>190</v>
      </c>
      <c r="F237" s="306">
        <v>449.33</v>
      </c>
      <c r="G237" s="269" t="s">
        <v>1210</v>
      </c>
      <c r="H237" s="269" t="s">
        <v>127</v>
      </c>
      <c r="I237" s="264" t="s">
        <v>1211</v>
      </c>
      <c r="J237" s="307" t="s">
        <v>1212</v>
      </c>
      <c r="K237" s="307" t="s">
        <v>847</v>
      </c>
      <c r="L237" s="308" t="s">
        <v>848</v>
      </c>
      <c r="M237" s="307" t="s">
        <v>1214</v>
      </c>
      <c r="N237" s="310">
        <v>45319</v>
      </c>
      <c r="O237" s="264" t="s">
        <v>841</v>
      </c>
      <c r="P237" s="307" t="s">
        <v>1212</v>
      </c>
      <c r="Q237" s="296"/>
      <c r="R237" s="296"/>
      <c r="S237" s="296"/>
    </row>
    <row r="238" spans="1:19" ht="48" x14ac:dyDescent="0.2">
      <c r="A238" s="303" t="e">
        <f>#N/A</f>
        <v>#N/A</v>
      </c>
      <c r="B238" s="304">
        <v>45320</v>
      </c>
      <c r="C238" s="305">
        <v>45292</v>
      </c>
      <c r="D238" s="269" t="s">
        <v>94</v>
      </c>
      <c r="E238" s="264" t="s">
        <v>190</v>
      </c>
      <c r="F238" s="306">
        <v>326.77999999999997</v>
      </c>
      <c r="G238" s="269" t="s">
        <v>1210</v>
      </c>
      <c r="H238" s="269" t="s">
        <v>125</v>
      </c>
      <c r="I238" s="264" t="s">
        <v>1211</v>
      </c>
      <c r="J238" s="307" t="s">
        <v>1212</v>
      </c>
      <c r="K238" s="307" t="s">
        <v>847</v>
      </c>
      <c r="L238" s="308" t="s">
        <v>848</v>
      </c>
      <c r="M238" s="307" t="s">
        <v>1215</v>
      </c>
      <c r="N238" s="310">
        <v>45319</v>
      </c>
      <c r="O238" s="264" t="s">
        <v>841</v>
      </c>
      <c r="P238" s="307" t="s">
        <v>1212</v>
      </c>
      <c r="Q238" s="296"/>
      <c r="R238" s="296"/>
      <c r="S238" s="296"/>
    </row>
    <row r="239" spans="1:19" ht="48" x14ac:dyDescent="0.2">
      <c r="A239" s="303" t="e">
        <f>#N/A</f>
        <v>#N/A</v>
      </c>
      <c r="B239" s="304">
        <v>45320</v>
      </c>
      <c r="C239" s="305">
        <v>45292</v>
      </c>
      <c r="D239" s="269" t="s">
        <v>94</v>
      </c>
      <c r="E239" s="264" t="s">
        <v>190</v>
      </c>
      <c r="F239" s="306">
        <v>490.18</v>
      </c>
      <c r="G239" s="269" t="s">
        <v>1210</v>
      </c>
      <c r="H239" s="269" t="s">
        <v>129</v>
      </c>
      <c r="I239" s="264" t="s">
        <v>1211</v>
      </c>
      <c r="J239" s="307" t="s">
        <v>1212</v>
      </c>
      <c r="K239" s="307" t="s">
        <v>847</v>
      </c>
      <c r="L239" s="308" t="s">
        <v>848</v>
      </c>
      <c r="M239" s="307" t="s">
        <v>1216</v>
      </c>
      <c r="N239" s="310">
        <v>45319</v>
      </c>
      <c r="O239" s="264" t="s">
        <v>841</v>
      </c>
      <c r="P239" s="307" t="s">
        <v>1212</v>
      </c>
      <c r="Q239" s="296"/>
      <c r="R239" s="296"/>
      <c r="S239" s="296"/>
    </row>
    <row r="240" spans="1:19" ht="24" x14ac:dyDescent="0.2">
      <c r="A240" s="303" t="e">
        <f>#N/A</f>
        <v>#N/A</v>
      </c>
      <c r="B240" s="304">
        <v>45320</v>
      </c>
      <c r="C240" s="305">
        <v>45292</v>
      </c>
      <c r="D240" s="269" t="s">
        <v>105</v>
      </c>
      <c r="E240" s="264" t="s">
        <v>225</v>
      </c>
      <c r="F240" s="306">
        <v>507.98</v>
      </c>
      <c r="G240" s="269" t="s">
        <v>855</v>
      </c>
      <c r="H240" s="269" t="s">
        <v>123</v>
      </c>
      <c r="I240" s="264" t="s">
        <v>1217</v>
      </c>
      <c r="J240" s="307" t="s">
        <v>857</v>
      </c>
      <c r="K240" s="307" t="s">
        <v>847</v>
      </c>
      <c r="L240" s="308" t="s">
        <v>848</v>
      </c>
      <c r="M240" s="307">
        <v>75293017</v>
      </c>
      <c r="N240" s="310">
        <v>45319</v>
      </c>
      <c r="O240" s="264" t="s">
        <v>841</v>
      </c>
      <c r="P240" s="307" t="s">
        <v>857</v>
      </c>
      <c r="Q240" s="296"/>
      <c r="R240" s="296"/>
      <c r="S240" s="296"/>
    </row>
    <row r="241" spans="1:19" ht="48" x14ac:dyDescent="0.2">
      <c r="A241" s="303" t="e">
        <f>#N/A</f>
        <v>#N/A</v>
      </c>
      <c r="B241" s="304">
        <v>45320</v>
      </c>
      <c r="C241" s="305">
        <v>45292</v>
      </c>
      <c r="D241" s="269" t="s">
        <v>94</v>
      </c>
      <c r="E241" s="264" t="s">
        <v>190</v>
      </c>
      <c r="F241" s="306">
        <v>459.97</v>
      </c>
      <c r="G241" s="269" t="s">
        <v>1210</v>
      </c>
      <c r="H241" s="269" t="s">
        <v>122</v>
      </c>
      <c r="I241" s="264" t="s">
        <v>1211</v>
      </c>
      <c r="J241" s="307" t="s">
        <v>1212</v>
      </c>
      <c r="K241" s="307" t="s">
        <v>847</v>
      </c>
      <c r="L241" s="308" t="s">
        <v>848</v>
      </c>
      <c r="M241" s="307" t="s">
        <v>1218</v>
      </c>
      <c r="N241" s="310">
        <v>45319</v>
      </c>
      <c r="O241" s="264" t="s">
        <v>841</v>
      </c>
      <c r="P241" s="307" t="s">
        <v>1212</v>
      </c>
      <c r="Q241" s="296"/>
      <c r="R241" s="296"/>
      <c r="S241" s="296"/>
    </row>
    <row r="242" spans="1:19" ht="48" x14ac:dyDescent="0.2">
      <c r="A242" s="303" t="e">
        <f>#N/A</f>
        <v>#N/A</v>
      </c>
      <c r="B242" s="304">
        <v>45320</v>
      </c>
      <c r="C242" s="305">
        <v>45292</v>
      </c>
      <c r="D242" s="269" t="s">
        <v>94</v>
      </c>
      <c r="E242" s="264" t="s">
        <v>190</v>
      </c>
      <c r="F242" s="306">
        <v>506.71</v>
      </c>
      <c r="G242" s="269" t="s">
        <v>1210</v>
      </c>
      <c r="H242" s="269" t="s">
        <v>123</v>
      </c>
      <c r="I242" s="264" t="s">
        <v>1211</v>
      </c>
      <c r="J242" s="307" t="s">
        <v>1212</v>
      </c>
      <c r="K242" s="307" t="s">
        <v>847</v>
      </c>
      <c r="L242" s="308" t="s">
        <v>848</v>
      </c>
      <c r="M242" s="307" t="s">
        <v>1219</v>
      </c>
      <c r="N242" s="310">
        <v>45319</v>
      </c>
      <c r="O242" s="264" t="s">
        <v>841</v>
      </c>
      <c r="P242" s="307" t="s">
        <v>1212</v>
      </c>
      <c r="Q242" s="296"/>
      <c r="R242" s="296"/>
      <c r="S242" s="296"/>
    </row>
    <row r="243" spans="1:19" ht="48" x14ac:dyDescent="0.2">
      <c r="A243" s="303" t="e">
        <f>#N/A</f>
        <v>#N/A</v>
      </c>
      <c r="B243" s="304">
        <v>45320</v>
      </c>
      <c r="C243" s="305">
        <v>45292</v>
      </c>
      <c r="D243" s="269" t="s">
        <v>94</v>
      </c>
      <c r="E243" s="264" t="s">
        <v>190</v>
      </c>
      <c r="F243" s="306">
        <v>570.36</v>
      </c>
      <c r="G243" s="269" t="s">
        <v>1210</v>
      </c>
      <c r="H243" s="269" t="s">
        <v>124</v>
      </c>
      <c r="I243" s="264" t="s">
        <v>1211</v>
      </c>
      <c r="J243" s="307" t="s">
        <v>1212</v>
      </c>
      <c r="K243" s="307" t="s">
        <v>847</v>
      </c>
      <c r="L243" s="308" t="s">
        <v>848</v>
      </c>
      <c r="M243" s="307" t="s">
        <v>1220</v>
      </c>
      <c r="N243" s="310">
        <v>45319</v>
      </c>
      <c r="O243" s="264" t="s">
        <v>841</v>
      </c>
      <c r="P243" s="307" t="s">
        <v>1212</v>
      </c>
      <c r="Q243" s="296"/>
      <c r="R243" s="296"/>
      <c r="S243" s="296"/>
    </row>
    <row r="244" spans="1:19" ht="24" x14ac:dyDescent="0.2">
      <c r="A244" s="303" t="e">
        <f>#N/A</f>
        <v>#N/A</v>
      </c>
      <c r="B244" s="304">
        <v>45320</v>
      </c>
      <c r="C244" s="305">
        <v>45292</v>
      </c>
      <c r="D244" s="269" t="s">
        <v>105</v>
      </c>
      <c r="E244" s="264" t="s">
        <v>343</v>
      </c>
      <c r="F244" s="306">
        <v>900</v>
      </c>
      <c r="G244" s="264" t="s">
        <v>1221</v>
      </c>
      <c r="H244" s="269" t="s">
        <v>123</v>
      </c>
      <c r="I244" s="264" t="s">
        <v>1222</v>
      </c>
      <c r="J244" s="307" t="s">
        <v>1223</v>
      </c>
      <c r="K244" s="307" t="s">
        <v>881</v>
      </c>
      <c r="L244" s="308" t="s">
        <v>840</v>
      </c>
      <c r="M244" s="313">
        <v>202400000000037</v>
      </c>
      <c r="N244" s="310">
        <v>45316</v>
      </c>
      <c r="O244" s="264" t="s">
        <v>841</v>
      </c>
      <c r="P244" s="307" t="s">
        <v>1223</v>
      </c>
      <c r="Q244" s="296"/>
      <c r="R244" s="296"/>
      <c r="S244" s="296"/>
    </row>
    <row r="245" spans="1:19" ht="24" x14ac:dyDescent="0.2">
      <c r="A245" s="303" t="e">
        <f>#N/A</f>
        <v>#N/A</v>
      </c>
      <c r="B245" s="304">
        <v>45320</v>
      </c>
      <c r="C245" s="305">
        <v>45292</v>
      </c>
      <c r="D245" s="269" t="s">
        <v>105</v>
      </c>
      <c r="E245" s="264" t="s">
        <v>359</v>
      </c>
      <c r="F245" s="306">
        <v>23.15</v>
      </c>
      <c r="G245" s="264" t="s">
        <v>1032</v>
      </c>
      <c r="H245" s="269" t="s">
        <v>119</v>
      </c>
      <c r="I245" s="264" t="s">
        <v>1224</v>
      </c>
      <c r="J245" s="307" t="s">
        <v>1034</v>
      </c>
      <c r="K245" s="307" t="s">
        <v>881</v>
      </c>
      <c r="L245" s="308" t="s">
        <v>840</v>
      </c>
      <c r="M245" s="307">
        <v>6188</v>
      </c>
      <c r="N245" s="310">
        <v>45320</v>
      </c>
      <c r="O245" s="264" t="s">
        <v>841</v>
      </c>
      <c r="P245" s="307" t="s">
        <v>1034</v>
      </c>
      <c r="Q245" s="296"/>
      <c r="R245" s="296"/>
      <c r="S245" s="296"/>
    </row>
    <row r="246" spans="1:19" ht="24" x14ac:dyDescent="0.2">
      <c r="A246" s="303" t="e">
        <f>#N/A</f>
        <v>#N/A</v>
      </c>
      <c r="B246" s="304">
        <v>45320</v>
      </c>
      <c r="C246" s="305">
        <v>45292</v>
      </c>
      <c r="D246" s="269" t="s">
        <v>107</v>
      </c>
      <c r="E246" s="264" t="s">
        <v>368</v>
      </c>
      <c r="F246" s="306">
        <v>8663.7199999999993</v>
      </c>
      <c r="G246" s="264" t="s">
        <v>1225</v>
      </c>
      <c r="H246" s="269" t="s">
        <v>117</v>
      </c>
      <c r="I246" s="264" t="s">
        <v>1226</v>
      </c>
      <c r="J246" s="307" t="s">
        <v>1227</v>
      </c>
      <c r="K246" s="307" t="s">
        <v>881</v>
      </c>
      <c r="L246" s="308" t="s">
        <v>840</v>
      </c>
      <c r="M246" s="307">
        <v>61199</v>
      </c>
      <c r="N246" s="310">
        <v>45321</v>
      </c>
      <c r="O246" s="264" t="s">
        <v>841</v>
      </c>
      <c r="P246" s="307" t="s">
        <v>1227</v>
      </c>
      <c r="Q246" s="296"/>
      <c r="R246" s="296"/>
      <c r="S246" s="296"/>
    </row>
    <row r="247" spans="1:19" ht="48" x14ac:dyDescent="0.2">
      <c r="A247" s="303" t="e">
        <f>#N/A</f>
        <v>#N/A</v>
      </c>
      <c r="B247" s="304">
        <v>45320</v>
      </c>
      <c r="C247" s="305">
        <v>45292</v>
      </c>
      <c r="D247" s="269" t="s">
        <v>105</v>
      </c>
      <c r="E247" s="264" t="s">
        <v>299</v>
      </c>
      <c r="F247" s="306">
        <v>12823.72</v>
      </c>
      <c r="G247" s="264" t="s">
        <v>858</v>
      </c>
      <c r="H247" s="269" t="s">
        <v>136</v>
      </c>
      <c r="I247" s="264" t="s">
        <v>1228</v>
      </c>
      <c r="J247" s="307" t="s">
        <v>1229</v>
      </c>
      <c r="K247" s="307" t="s">
        <v>847</v>
      </c>
      <c r="L247" s="308" t="s">
        <v>848</v>
      </c>
      <c r="M247" s="307">
        <v>916</v>
      </c>
      <c r="N247" s="310">
        <v>45315</v>
      </c>
      <c r="O247" s="264" t="s">
        <v>841</v>
      </c>
      <c r="P247" s="307" t="s">
        <v>1229</v>
      </c>
      <c r="Q247" s="296"/>
      <c r="R247" s="296"/>
      <c r="S247" s="296"/>
    </row>
    <row r="248" spans="1:19" ht="24" x14ac:dyDescent="0.2">
      <c r="A248" s="303" t="e">
        <f>#N/A</f>
        <v>#N/A</v>
      </c>
      <c r="B248" s="304">
        <v>45320</v>
      </c>
      <c r="C248" s="305">
        <v>45292</v>
      </c>
      <c r="D248" s="269" t="s">
        <v>107</v>
      </c>
      <c r="E248" s="264" t="s">
        <v>368</v>
      </c>
      <c r="F248" s="306">
        <v>8670.6200000000008</v>
      </c>
      <c r="G248" s="264" t="s">
        <v>1230</v>
      </c>
      <c r="H248" s="269" t="s">
        <v>117</v>
      </c>
      <c r="I248" s="264" t="s">
        <v>1226</v>
      </c>
      <c r="J248" s="307" t="s">
        <v>1227</v>
      </c>
      <c r="K248" s="307" t="s">
        <v>881</v>
      </c>
      <c r="L248" s="308" t="s">
        <v>840</v>
      </c>
      <c r="M248" s="307">
        <v>61180</v>
      </c>
      <c r="N248" s="310">
        <v>45321</v>
      </c>
      <c r="O248" s="264" t="s">
        <v>841</v>
      </c>
      <c r="P248" s="307" t="s">
        <v>1227</v>
      </c>
      <c r="Q248" s="296"/>
      <c r="R248" s="296"/>
      <c r="S248" s="296"/>
    </row>
    <row r="249" spans="1:19" ht="72" x14ac:dyDescent="0.2">
      <c r="A249" s="303" t="e">
        <f>#N/A</f>
        <v>#N/A</v>
      </c>
      <c r="B249" s="304">
        <v>45320</v>
      </c>
      <c r="C249" s="305">
        <v>45292</v>
      </c>
      <c r="D249" s="269" t="s">
        <v>94</v>
      </c>
      <c r="E249" s="264" t="s">
        <v>188</v>
      </c>
      <c r="F249" s="306">
        <v>821.88</v>
      </c>
      <c r="G249" s="269" t="s">
        <v>1182</v>
      </c>
      <c r="H249" s="269" t="s">
        <v>117</v>
      </c>
      <c r="I249" s="264" t="s">
        <v>1231</v>
      </c>
      <c r="J249" s="307" t="s">
        <v>922</v>
      </c>
      <c r="K249" s="307" t="s">
        <v>881</v>
      </c>
      <c r="L249" s="308" t="s">
        <v>1184</v>
      </c>
      <c r="M249" s="307" t="s">
        <v>79</v>
      </c>
      <c r="N249" s="310">
        <v>45320</v>
      </c>
      <c r="O249" s="264" t="s">
        <v>841</v>
      </c>
      <c r="P249" s="307" t="s">
        <v>1232</v>
      </c>
      <c r="Q249" s="296"/>
      <c r="R249" s="296"/>
      <c r="S249" s="296"/>
    </row>
    <row r="250" spans="1:19" x14ac:dyDescent="0.2">
      <c r="A250" s="303" t="e">
        <f>#N/A</f>
        <v>#N/A</v>
      </c>
      <c r="B250" s="304">
        <v>45320</v>
      </c>
      <c r="C250" s="305">
        <v>45292</v>
      </c>
      <c r="D250" s="269" t="s">
        <v>105</v>
      </c>
      <c r="E250" s="264" t="s">
        <v>283</v>
      </c>
      <c r="F250" s="306">
        <v>2</v>
      </c>
      <c r="G250" s="264" t="s">
        <v>1233</v>
      </c>
      <c r="H250" s="269" t="s">
        <v>118</v>
      </c>
      <c r="I250" s="264" t="s">
        <v>117</v>
      </c>
      <c r="J250" s="307" t="s">
        <v>79</v>
      </c>
      <c r="K250" s="307" t="s">
        <v>79</v>
      </c>
      <c r="L250" s="308" t="s">
        <v>79</v>
      </c>
      <c r="M250" s="307" t="s">
        <v>79</v>
      </c>
      <c r="N250" s="310">
        <v>45320</v>
      </c>
      <c r="O250" s="264" t="s">
        <v>841</v>
      </c>
      <c r="P250" s="307" t="s">
        <v>79</v>
      </c>
      <c r="Q250" s="296"/>
      <c r="R250" s="296"/>
      <c r="S250" s="296"/>
    </row>
    <row r="251" spans="1:19" ht="48" x14ac:dyDescent="0.2">
      <c r="A251" s="303" t="e">
        <f>#N/A</f>
        <v>#N/A</v>
      </c>
      <c r="B251" s="304">
        <v>45321</v>
      </c>
      <c r="C251" s="305">
        <v>45292</v>
      </c>
      <c r="D251" s="269" t="s">
        <v>105</v>
      </c>
      <c r="E251" s="264" t="s">
        <v>337</v>
      </c>
      <c r="F251" s="306">
        <v>510.45</v>
      </c>
      <c r="G251" s="264" t="s">
        <v>952</v>
      </c>
      <c r="H251" s="269" t="s">
        <v>125</v>
      </c>
      <c r="I251" s="264" t="s">
        <v>1234</v>
      </c>
      <c r="J251" s="307" t="s">
        <v>1012</v>
      </c>
      <c r="K251" s="307" t="s">
        <v>839</v>
      </c>
      <c r="L251" s="308" t="s">
        <v>955</v>
      </c>
      <c r="M251" s="307">
        <v>1946</v>
      </c>
      <c r="N251" s="310">
        <v>45328</v>
      </c>
      <c r="O251" s="264" t="s">
        <v>841</v>
      </c>
      <c r="P251" s="307" t="s">
        <v>1012</v>
      </c>
      <c r="Q251" s="296"/>
      <c r="R251" s="296"/>
      <c r="S251" s="296"/>
    </row>
    <row r="252" spans="1:19" ht="24" x14ac:dyDescent="0.2">
      <c r="A252" s="303" t="e">
        <f>#N/A</f>
        <v>#N/A</v>
      </c>
      <c r="B252" s="304">
        <v>45321</v>
      </c>
      <c r="C252" s="305">
        <v>45292</v>
      </c>
      <c r="D252" s="269" t="s">
        <v>105</v>
      </c>
      <c r="E252" s="264" t="s">
        <v>325</v>
      </c>
      <c r="F252" s="306">
        <v>310.70999999999998</v>
      </c>
      <c r="G252" s="264" t="s">
        <v>1235</v>
      </c>
      <c r="H252" s="269" t="s">
        <v>122</v>
      </c>
      <c r="I252" s="264" t="s">
        <v>1236</v>
      </c>
      <c r="J252" s="307" t="s">
        <v>1237</v>
      </c>
      <c r="K252" s="307" t="s">
        <v>839</v>
      </c>
      <c r="L252" s="308" t="s">
        <v>840</v>
      </c>
      <c r="M252" s="307" t="s">
        <v>1238</v>
      </c>
      <c r="N252" s="310">
        <v>45307</v>
      </c>
      <c r="O252" s="264" t="s">
        <v>841</v>
      </c>
      <c r="P252" s="307" t="s">
        <v>1237</v>
      </c>
      <c r="Q252" s="296"/>
      <c r="R252" s="296"/>
      <c r="S252" s="296"/>
    </row>
    <row r="253" spans="1:19" ht="24" x14ac:dyDescent="0.2">
      <c r="A253" s="303" t="e">
        <f>#N/A</f>
        <v>#N/A</v>
      </c>
      <c r="B253" s="304">
        <v>45321</v>
      </c>
      <c r="C253" s="305">
        <v>45292</v>
      </c>
      <c r="D253" s="269" t="s">
        <v>105</v>
      </c>
      <c r="E253" s="264" t="s">
        <v>359</v>
      </c>
      <c r="F253" s="306">
        <v>98.48</v>
      </c>
      <c r="G253" s="264" t="s">
        <v>1032</v>
      </c>
      <c r="H253" s="269" t="s">
        <v>124</v>
      </c>
      <c r="I253" s="264" t="s">
        <v>1239</v>
      </c>
      <c r="J253" s="307" t="s">
        <v>1240</v>
      </c>
      <c r="K253" s="307" t="s">
        <v>839</v>
      </c>
      <c r="L253" s="308" t="s">
        <v>840</v>
      </c>
      <c r="M253" s="307">
        <v>118828</v>
      </c>
      <c r="N253" s="310">
        <v>45321</v>
      </c>
      <c r="O253" s="264" t="s">
        <v>841</v>
      </c>
      <c r="P253" s="307" t="s">
        <v>1240</v>
      </c>
      <c r="Q253" s="296"/>
      <c r="R253" s="296"/>
      <c r="S253" s="296"/>
    </row>
    <row r="254" spans="1:19" ht="24" x14ac:dyDescent="0.2">
      <c r="A254" s="303" t="e">
        <f>#N/A</f>
        <v>#N/A</v>
      </c>
      <c r="B254" s="304">
        <v>45321</v>
      </c>
      <c r="C254" s="305">
        <v>45292</v>
      </c>
      <c r="D254" s="269" t="s">
        <v>105</v>
      </c>
      <c r="E254" s="264" t="s">
        <v>219</v>
      </c>
      <c r="F254" s="306">
        <v>8924.57</v>
      </c>
      <c r="G254" s="264" t="s">
        <v>1241</v>
      </c>
      <c r="H254" s="269" t="s">
        <v>134</v>
      </c>
      <c r="I254" s="264" t="s">
        <v>1242</v>
      </c>
      <c r="J254" s="307" t="s">
        <v>1243</v>
      </c>
      <c r="K254" s="307" t="s">
        <v>847</v>
      </c>
      <c r="L254" s="308" t="s">
        <v>848</v>
      </c>
      <c r="M254" s="307" t="s">
        <v>1244</v>
      </c>
      <c r="N254" s="310">
        <v>45321</v>
      </c>
      <c r="O254" s="264" t="s">
        <v>841</v>
      </c>
      <c r="P254" s="307" t="s">
        <v>1243</v>
      </c>
      <c r="Q254" s="296"/>
      <c r="R254" s="296"/>
      <c r="S254" s="296"/>
    </row>
    <row r="255" spans="1:19" ht="24" x14ac:dyDescent="0.2">
      <c r="A255" s="303" t="e">
        <f>#N/A</f>
        <v>#N/A</v>
      </c>
      <c r="B255" s="304">
        <v>45321</v>
      </c>
      <c r="C255" s="305">
        <v>45292</v>
      </c>
      <c r="D255" s="269" t="s">
        <v>105</v>
      </c>
      <c r="E255" s="264" t="s">
        <v>219</v>
      </c>
      <c r="F255" s="306">
        <v>7954.16</v>
      </c>
      <c r="G255" s="264" t="s">
        <v>1245</v>
      </c>
      <c r="H255" s="269" t="s">
        <v>127</v>
      </c>
      <c r="I255" s="264" t="s">
        <v>1246</v>
      </c>
      <c r="J255" s="307" t="s">
        <v>1247</v>
      </c>
      <c r="K255" s="307" t="s">
        <v>847</v>
      </c>
      <c r="L255" s="308" t="s">
        <v>848</v>
      </c>
      <c r="M255" s="307">
        <v>50085</v>
      </c>
      <c r="N255" s="310">
        <v>45321</v>
      </c>
      <c r="O255" s="264" t="s">
        <v>841</v>
      </c>
      <c r="P255" s="307" t="s">
        <v>1247</v>
      </c>
      <c r="Q255" s="296"/>
      <c r="R255" s="296"/>
      <c r="S255" s="296"/>
    </row>
    <row r="256" spans="1:19" ht="24" x14ac:dyDescent="0.2">
      <c r="A256" s="303" t="e">
        <f>#N/A</f>
        <v>#N/A</v>
      </c>
      <c r="B256" s="304">
        <v>45321</v>
      </c>
      <c r="C256" s="305">
        <v>45292</v>
      </c>
      <c r="D256" s="269" t="s">
        <v>94</v>
      </c>
      <c r="E256" s="264" t="s">
        <v>190</v>
      </c>
      <c r="F256" s="306">
        <v>50</v>
      </c>
      <c r="G256" s="264" t="s">
        <v>1248</v>
      </c>
      <c r="H256" s="269" t="s">
        <v>126</v>
      </c>
      <c r="I256" s="264" t="s">
        <v>1211</v>
      </c>
      <c r="J256" s="307" t="s">
        <v>1212</v>
      </c>
      <c r="K256" s="307" t="s">
        <v>847</v>
      </c>
      <c r="L256" s="308" t="s">
        <v>848</v>
      </c>
      <c r="M256" s="307" t="s">
        <v>1249</v>
      </c>
      <c r="N256" s="310">
        <v>45321</v>
      </c>
      <c r="O256" s="264" t="s">
        <v>841</v>
      </c>
      <c r="P256" s="307" t="s">
        <v>1212</v>
      </c>
      <c r="Q256" s="296"/>
      <c r="R256" s="296"/>
      <c r="S256" s="296"/>
    </row>
    <row r="257" spans="1:19" ht="24" x14ac:dyDescent="0.2">
      <c r="A257" s="303" t="e">
        <f>#N/A</f>
        <v>#N/A</v>
      </c>
      <c r="B257" s="304">
        <v>45321</v>
      </c>
      <c r="C257" s="305">
        <v>45292</v>
      </c>
      <c r="D257" s="269" t="s">
        <v>94</v>
      </c>
      <c r="E257" s="264" t="s">
        <v>190</v>
      </c>
      <c r="F257" s="306">
        <v>50</v>
      </c>
      <c r="G257" s="264" t="s">
        <v>1248</v>
      </c>
      <c r="H257" s="269" t="s">
        <v>129</v>
      </c>
      <c r="I257" s="264" t="s">
        <v>1211</v>
      </c>
      <c r="J257" s="307" t="s">
        <v>1212</v>
      </c>
      <c r="K257" s="307" t="s">
        <v>847</v>
      </c>
      <c r="L257" s="308" t="s">
        <v>848</v>
      </c>
      <c r="M257" s="307" t="s">
        <v>1250</v>
      </c>
      <c r="N257" s="310">
        <v>45300</v>
      </c>
      <c r="O257" s="264" t="s">
        <v>841</v>
      </c>
      <c r="P257" s="307" t="s">
        <v>1212</v>
      </c>
      <c r="Q257" s="296"/>
      <c r="R257" s="296"/>
      <c r="S257" s="296"/>
    </row>
    <row r="258" spans="1:19" ht="36" x14ac:dyDescent="0.2">
      <c r="A258" s="303" t="e">
        <f>#N/A</f>
        <v>#N/A</v>
      </c>
      <c r="B258" s="304">
        <v>45321</v>
      </c>
      <c r="C258" s="305">
        <v>45292</v>
      </c>
      <c r="D258" s="269" t="s">
        <v>105</v>
      </c>
      <c r="E258" s="264" t="s">
        <v>265</v>
      </c>
      <c r="F258" s="306">
        <v>250</v>
      </c>
      <c r="G258" s="264" t="s">
        <v>1251</v>
      </c>
      <c r="H258" s="269" t="s">
        <v>124</v>
      </c>
      <c r="I258" s="264" t="s">
        <v>1252</v>
      </c>
      <c r="J258" s="307" t="s">
        <v>1253</v>
      </c>
      <c r="K258" s="307" t="s">
        <v>847</v>
      </c>
      <c r="L258" s="308" t="s">
        <v>848</v>
      </c>
      <c r="M258" s="307">
        <v>36</v>
      </c>
      <c r="N258" s="310">
        <v>45321</v>
      </c>
      <c r="O258" s="264" t="s">
        <v>841</v>
      </c>
      <c r="P258" s="307" t="s">
        <v>1253</v>
      </c>
      <c r="Q258" s="296"/>
      <c r="R258" s="296"/>
      <c r="S258" s="296"/>
    </row>
    <row r="259" spans="1:19" ht="24" x14ac:dyDescent="0.2">
      <c r="A259" s="303" t="e">
        <f>#N/A</f>
        <v>#N/A</v>
      </c>
      <c r="B259" s="304">
        <v>45321</v>
      </c>
      <c r="C259" s="305">
        <v>45292</v>
      </c>
      <c r="D259" s="269" t="s">
        <v>105</v>
      </c>
      <c r="E259" s="264" t="s">
        <v>223</v>
      </c>
      <c r="F259" s="306">
        <v>2670.81</v>
      </c>
      <c r="G259" s="269" t="s">
        <v>1204</v>
      </c>
      <c r="H259" s="269" t="s">
        <v>129</v>
      </c>
      <c r="I259" s="264" t="s">
        <v>1205</v>
      </c>
      <c r="J259" s="307" t="s">
        <v>1206</v>
      </c>
      <c r="K259" s="307" t="s">
        <v>847</v>
      </c>
      <c r="L259" s="308" t="s">
        <v>1207</v>
      </c>
      <c r="M259" s="307" t="s">
        <v>1254</v>
      </c>
      <c r="N259" s="310">
        <v>45322</v>
      </c>
      <c r="O259" s="264" t="s">
        <v>841</v>
      </c>
      <c r="P259" s="307" t="s">
        <v>1206</v>
      </c>
      <c r="Q259" s="296"/>
      <c r="R259" s="296"/>
      <c r="S259" s="296"/>
    </row>
    <row r="260" spans="1:19" ht="24" x14ac:dyDescent="0.2">
      <c r="A260" s="303" t="e">
        <f>#N/A</f>
        <v>#N/A</v>
      </c>
      <c r="B260" s="304">
        <v>45321</v>
      </c>
      <c r="C260" s="305">
        <v>45292</v>
      </c>
      <c r="D260" s="269" t="s">
        <v>105</v>
      </c>
      <c r="E260" s="264" t="s">
        <v>223</v>
      </c>
      <c r="F260" s="306">
        <v>10278.030000000001</v>
      </c>
      <c r="G260" s="269" t="s">
        <v>1204</v>
      </c>
      <c r="H260" s="269" t="s">
        <v>126</v>
      </c>
      <c r="I260" s="264" t="s">
        <v>1205</v>
      </c>
      <c r="J260" s="307" t="s">
        <v>1206</v>
      </c>
      <c r="K260" s="307" t="s">
        <v>847</v>
      </c>
      <c r="L260" s="308" t="s">
        <v>1207</v>
      </c>
      <c r="M260" s="307" t="s">
        <v>1255</v>
      </c>
      <c r="N260" s="310">
        <v>45322</v>
      </c>
      <c r="O260" s="264" t="s">
        <v>841</v>
      </c>
      <c r="P260" s="307" t="s">
        <v>1206</v>
      </c>
      <c r="Q260" s="296"/>
      <c r="R260" s="296"/>
      <c r="S260" s="296"/>
    </row>
    <row r="261" spans="1:19" ht="24" x14ac:dyDescent="0.2">
      <c r="A261" s="303" t="e">
        <f>#N/A</f>
        <v>#N/A</v>
      </c>
      <c r="B261" s="304">
        <v>45321</v>
      </c>
      <c r="C261" s="305">
        <v>45292</v>
      </c>
      <c r="D261" s="269" t="s">
        <v>105</v>
      </c>
      <c r="E261" s="264" t="s">
        <v>223</v>
      </c>
      <c r="F261" s="306">
        <v>1471.07</v>
      </c>
      <c r="G261" s="269" t="s">
        <v>1204</v>
      </c>
      <c r="H261" s="269" t="s">
        <v>125</v>
      </c>
      <c r="I261" s="264" t="s">
        <v>1205</v>
      </c>
      <c r="J261" s="307" t="s">
        <v>1206</v>
      </c>
      <c r="K261" s="307" t="s">
        <v>847</v>
      </c>
      <c r="L261" s="308" t="s">
        <v>1207</v>
      </c>
      <c r="M261" s="307" t="s">
        <v>1256</v>
      </c>
      <c r="N261" s="310">
        <v>45322</v>
      </c>
      <c r="O261" s="264" t="s">
        <v>841</v>
      </c>
      <c r="P261" s="307" t="s">
        <v>1206</v>
      </c>
      <c r="Q261" s="296"/>
      <c r="R261" s="296"/>
      <c r="S261" s="296"/>
    </row>
    <row r="262" spans="1:19" ht="36" x14ac:dyDescent="0.2">
      <c r="A262" s="303" t="e">
        <f>#N/A</f>
        <v>#N/A</v>
      </c>
      <c r="B262" s="304">
        <v>45321</v>
      </c>
      <c r="C262" s="305">
        <v>45292</v>
      </c>
      <c r="D262" s="269" t="s">
        <v>105</v>
      </c>
      <c r="E262" s="264" t="s">
        <v>307</v>
      </c>
      <c r="F262" s="306">
        <v>158</v>
      </c>
      <c r="G262" s="269" t="s">
        <v>1147</v>
      </c>
      <c r="H262" s="269" t="s">
        <v>121</v>
      </c>
      <c r="I262" s="264" t="s">
        <v>1257</v>
      </c>
      <c r="J262" s="307" t="s">
        <v>1258</v>
      </c>
      <c r="K262" s="307" t="s">
        <v>881</v>
      </c>
      <c r="L262" s="308" t="s">
        <v>840</v>
      </c>
      <c r="M262" s="307">
        <v>3739</v>
      </c>
      <c r="N262" s="310">
        <v>45316</v>
      </c>
      <c r="O262" s="264" t="s">
        <v>841</v>
      </c>
      <c r="P262" s="307" t="s">
        <v>1258</v>
      </c>
      <c r="Q262" s="296"/>
      <c r="R262" s="296"/>
      <c r="S262" s="296"/>
    </row>
    <row r="263" spans="1:19" ht="24" x14ac:dyDescent="0.2">
      <c r="A263" s="303" t="e">
        <f>#N/A</f>
        <v>#N/A</v>
      </c>
      <c r="B263" s="304">
        <v>45321</v>
      </c>
      <c r="C263" s="305">
        <v>45292</v>
      </c>
      <c r="D263" s="269" t="s">
        <v>94</v>
      </c>
      <c r="E263" s="264" t="s">
        <v>199</v>
      </c>
      <c r="F263" s="306">
        <v>436</v>
      </c>
      <c r="G263" s="269" t="s">
        <v>1259</v>
      </c>
      <c r="H263" s="269" t="s">
        <v>118</v>
      </c>
      <c r="I263" s="264" t="s">
        <v>1260</v>
      </c>
      <c r="J263" s="307" t="s">
        <v>1261</v>
      </c>
      <c r="K263" s="307" t="s">
        <v>881</v>
      </c>
      <c r="L263" s="308" t="s">
        <v>840</v>
      </c>
      <c r="M263" s="307">
        <v>7</v>
      </c>
      <c r="N263" s="310">
        <v>45322</v>
      </c>
      <c r="O263" s="264" t="s">
        <v>841</v>
      </c>
      <c r="P263" s="307" t="s">
        <v>1261</v>
      </c>
      <c r="Q263" s="296"/>
      <c r="R263" s="296"/>
      <c r="S263" s="296"/>
    </row>
    <row r="264" spans="1:19" ht="48" x14ac:dyDescent="0.2">
      <c r="A264" s="303" t="e">
        <f>#N/A</f>
        <v>#N/A</v>
      </c>
      <c r="B264" s="304">
        <v>45321</v>
      </c>
      <c r="C264" s="305">
        <v>45292</v>
      </c>
      <c r="D264" s="269" t="s">
        <v>105</v>
      </c>
      <c r="E264" s="264" t="s">
        <v>299</v>
      </c>
      <c r="F264" s="306">
        <v>458.4</v>
      </c>
      <c r="G264" s="269" t="s">
        <v>1262</v>
      </c>
      <c r="H264" s="269" t="s">
        <v>121</v>
      </c>
      <c r="I264" s="264" t="s">
        <v>1263</v>
      </c>
      <c r="J264" s="307" t="s">
        <v>1264</v>
      </c>
      <c r="K264" s="307" t="s">
        <v>881</v>
      </c>
      <c r="L264" s="308" t="s">
        <v>840</v>
      </c>
      <c r="M264" s="307">
        <v>266</v>
      </c>
      <c r="N264" s="310">
        <v>45320</v>
      </c>
      <c r="O264" s="264" t="s">
        <v>841</v>
      </c>
      <c r="P264" s="307" t="s">
        <v>1264</v>
      </c>
      <c r="Q264" s="296"/>
      <c r="R264" s="296"/>
      <c r="S264" s="296"/>
    </row>
    <row r="265" spans="1:19" ht="24" x14ac:dyDescent="0.2">
      <c r="A265" s="303" t="e">
        <f>#N/A</f>
        <v>#N/A</v>
      </c>
      <c r="B265" s="304">
        <v>45321</v>
      </c>
      <c r="C265" s="305">
        <v>45292</v>
      </c>
      <c r="D265" s="269" t="s">
        <v>94</v>
      </c>
      <c r="E265" s="264" t="s">
        <v>199</v>
      </c>
      <c r="F265" s="306">
        <v>150</v>
      </c>
      <c r="G265" s="269" t="s">
        <v>1259</v>
      </c>
      <c r="H265" s="269" t="s">
        <v>120</v>
      </c>
      <c r="I265" s="264" t="s">
        <v>853</v>
      </c>
      <c r="J265" s="307" t="s">
        <v>854</v>
      </c>
      <c r="K265" s="307" t="s">
        <v>847</v>
      </c>
      <c r="L265" s="308" t="s">
        <v>848</v>
      </c>
      <c r="M265" s="307">
        <v>2526252</v>
      </c>
      <c r="N265" s="310">
        <v>45340</v>
      </c>
      <c r="O265" s="264" t="s">
        <v>841</v>
      </c>
      <c r="P265" s="307" t="s">
        <v>854</v>
      </c>
      <c r="Q265" s="296"/>
      <c r="R265" s="296"/>
      <c r="S265" s="296"/>
    </row>
    <row r="266" spans="1:19" ht="36" x14ac:dyDescent="0.2">
      <c r="A266" s="303" t="e">
        <f>#N/A</f>
        <v>#N/A</v>
      </c>
      <c r="B266" s="304">
        <v>45321</v>
      </c>
      <c r="C266" s="305">
        <v>45292</v>
      </c>
      <c r="D266" s="269" t="s">
        <v>107</v>
      </c>
      <c r="E266" s="264" t="s">
        <v>372</v>
      </c>
      <c r="F266" s="306">
        <v>15192.4</v>
      </c>
      <c r="G266" s="269" t="s">
        <v>1265</v>
      </c>
      <c r="H266" s="269" t="s">
        <v>117</v>
      </c>
      <c r="I266" s="264" t="s">
        <v>1226</v>
      </c>
      <c r="J266" s="307" t="s">
        <v>1266</v>
      </c>
      <c r="K266" s="307" t="s">
        <v>881</v>
      </c>
      <c r="L266" s="308" t="s">
        <v>840</v>
      </c>
      <c r="M266" s="307">
        <v>846583</v>
      </c>
      <c r="N266" s="310">
        <v>45322</v>
      </c>
      <c r="O266" s="264" t="s">
        <v>841</v>
      </c>
      <c r="P266" s="307" t="s">
        <v>1266</v>
      </c>
      <c r="Q266" s="296"/>
      <c r="R266" s="296"/>
      <c r="S266" s="296"/>
    </row>
    <row r="267" spans="1:19" x14ac:dyDescent="0.2">
      <c r="A267" s="303" t="e">
        <f>#N/A</f>
        <v>#N/A</v>
      </c>
      <c r="B267" s="304">
        <v>45321</v>
      </c>
      <c r="C267" s="305">
        <v>45292</v>
      </c>
      <c r="D267" s="269" t="s">
        <v>105</v>
      </c>
      <c r="E267" s="264" t="s">
        <v>283</v>
      </c>
      <c r="F267" s="306">
        <v>4</v>
      </c>
      <c r="G267" s="264" t="s">
        <v>1267</v>
      </c>
      <c r="H267" s="269" t="s">
        <v>118</v>
      </c>
      <c r="I267" s="264" t="s">
        <v>117</v>
      </c>
      <c r="J267" s="307" t="s">
        <v>79</v>
      </c>
      <c r="K267" s="307" t="s">
        <v>79</v>
      </c>
      <c r="L267" s="308" t="s">
        <v>79</v>
      </c>
      <c r="M267" s="307" t="s">
        <v>79</v>
      </c>
      <c r="N267" s="310">
        <v>45321</v>
      </c>
      <c r="O267" s="264" t="s">
        <v>841</v>
      </c>
      <c r="P267" s="307" t="s">
        <v>79</v>
      </c>
      <c r="Q267" s="296"/>
      <c r="R267" s="296"/>
      <c r="S267" s="296"/>
    </row>
    <row r="268" spans="1:19" ht="36" x14ac:dyDescent="0.2">
      <c r="A268" s="303" t="e">
        <f>#N/A</f>
        <v>#N/A</v>
      </c>
      <c r="B268" s="304">
        <v>45322</v>
      </c>
      <c r="C268" s="305">
        <v>45292</v>
      </c>
      <c r="D268" s="269" t="s">
        <v>105</v>
      </c>
      <c r="E268" s="264" t="s">
        <v>307</v>
      </c>
      <c r="F268" s="306">
        <v>-67.2</v>
      </c>
      <c r="G268" s="269" t="s">
        <v>1268</v>
      </c>
      <c r="H268" s="269" t="s">
        <v>117</v>
      </c>
      <c r="I268" s="264" t="s">
        <v>117</v>
      </c>
      <c r="J268" s="307" t="s">
        <v>79</v>
      </c>
      <c r="K268" s="307" t="s">
        <v>79</v>
      </c>
      <c r="L268" s="308" t="s">
        <v>79</v>
      </c>
      <c r="M268" s="307" t="s">
        <v>79</v>
      </c>
      <c r="N268" s="310">
        <v>45322</v>
      </c>
      <c r="O268" s="264" t="s">
        <v>841</v>
      </c>
      <c r="P268" s="307" t="s">
        <v>79</v>
      </c>
      <c r="Q268" s="296"/>
      <c r="R268" s="296"/>
      <c r="S268" s="296"/>
    </row>
    <row r="269" spans="1:19" ht="36" x14ac:dyDescent="0.2">
      <c r="A269" s="303" t="e">
        <f>#N/A</f>
        <v>#N/A</v>
      </c>
      <c r="B269" s="304">
        <v>45322</v>
      </c>
      <c r="C269" s="305">
        <v>45292</v>
      </c>
      <c r="D269" s="269" t="s">
        <v>105</v>
      </c>
      <c r="E269" s="264" t="s">
        <v>307</v>
      </c>
      <c r="F269" s="306">
        <v>143.88</v>
      </c>
      <c r="G269" s="269" t="s">
        <v>1269</v>
      </c>
      <c r="H269" s="269" t="s">
        <v>123</v>
      </c>
      <c r="I269" s="264" t="s">
        <v>1191</v>
      </c>
      <c r="J269" s="307" t="s">
        <v>1149</v>
      </c>
      <c r="K269" s="307" t="s">
        <v>839</v>
      </c>
      <c r="L269" s="308" t="s">
        <v>840</v>
      </c>
      <c r="M269" s="307">
        <v>4555</v>
      </c>
      <c r="N269" s="310">
        <v>45320</v>
      </c>
      <c r="O269" s="264" t="s">
        <v>841</v>
      </c>
      <c r="P269" s="307" t="s">
        <v>1149</v>
      </c>
      <c r="Q269" s="296"/>
      <c r="R269" s="296"/>
      <c r="S269" s="296"/>
    </row>
    <row r="270" spans="1:19" ht="24" x14ac:dyDescent="0.2">
      <c r="A270" s="303" t="e">
        <f>#N/A</f>
        <v>#N/A</v>
      </c>
      <c r="B270" s="304">
        <v>45322</v>
      </c>
      <c r="C270" s="305">
        <v>45292</v>
      </c>
      <c r="D270" s="269" t="s">
        <v>105</v>
      </c>
      <c r="E270" s="264" t="s">
        <v>341</v>
      </c>
      <c r="F270" s="306">
        <v>2400</v>
      </c>
      <c r="G270" s="269" t="s">
        <v>1270</v>
      </c>
      <c r="H270" s="269" t="s">
        <v>119</v>
      </c>
      <c r="I270" s="264" t="s">
        <v>1271</v>
      </c>
      <c r="J270" s="307" t="s">
        <v>1272</v>
      </c>
      <c r="K270" s="307" t="s">
        <v>839</v>
      </c>
      <c r="L270" s="308" t="s">
        <v>840</v>
      </c>
      <c r="M270" s="307">
        <v>5</v>
      </c>
      <c r="N270" s="310">
        <v>45322</v>
      </c>
      <c r="O270" s="264" t="s">
        <v>841</v>
      </c>
      <c r="P270" s="307" t="s">
        <v>1272</v>
      </c>
      <c r="Q270" s="296"/>
      <c r="R270" s="296"/>
      <c r="S270" s="296"/>
    </row>
    <row r="271" spans="1:19" ht="24" x14ac:dyDescent="0.2">
      <c r="A271" s="303" t="e">
        <f>#N/A</f>
        <v>#N/A</v>
      </c>
      <c r="B271" s="304">
        <v>45322</v>
      </c>
      <c r="C271" s="305">
        <v>45292</v>
      </c>
      <c r="D271" s="269" t="s">
        <v>105</v>
      </c>
      <c r="E271" s="264" t="s">
        <v>359</v>
      </c>
      <c r="F271" s="306">
        <v>9.7899999999999991</v>
      </c>
      <c r="G271" s="264" t="s">
        <v>1032</v>
      </c>
      <c r="H271" s="269" t="s">
        <v>124</v>
      </c>
      <c r="I271" s="264" t="s">
        <v>1239</v>
      </c>
      <c r="J271" s="307" t="s">
        <v>1240</v>
      </c>
      <c r="K271" s="307" t="s">
        <v>839</v>
      </c>
      <c r="L271" s="308" t="s">
        <v>840</v>
      </c>
      <c r="M271" s="307">
        <v>118908</v>
      </c>
      <c r="N271" s="310">
        <v>45323</v>
      </c>
      <c r="O271" s="264" t="s">
        <v>841</v>
      </c>
      <c r="P271" s="307" t="s">
        <v>1240</v>
      </c>
      <c r="Q271" s="296"/>
      <c r="R271" s="296"/>
      <c r="S271" s="296"/>
    </row>
    <row r="272" spans="1:19" ht="24" x14ac:dyDescent="0.2">
      <c r="A272" s="303" t="e">
        <f>#N/A</f>
        <v>#N/A</v>
      </c>
      <c r="B272" s="304">
        <v>45322</v>
      </c>
      <c r="C272" s="305">
        <v>45292</v>
      </c>
      <c r="D272" s="269" t="s">
        <v>94</v>
      </c>
      <c r="E272" s="264" t="s">
        <v>188</v>
      </c>
      <c r="F272" s="306">
        <v>417.38</v>
      </c>
      <c r="G272" s="269" t="s">
        <v>1273</v>
      </c>
      <c r="H272" s="269" t="s">
        <v>122</v>
      </c>
      <c r="I272" s="264" t="s">
        <v>1274</v>
      </c>
      <c r="J272" s="307" t="s">
        <v>922</v>
      </c>
      <c r="K272" s="307" t="s">
        <v>839</v>
      </c>
      <c r="L272" s="308" t="s">
        <v>1184</v>
      </c>
      <c r="M272" s="307" t="s">
        <v>79</v>
      </c>
      <c r="N272" s="310">
        <v>45322</v>
      </c>
      <c r="O272" s="264" t="s">
        <v>841</v>
      </c>
      <c r="P272" s="307" t="s">
        <v>1275</v>
      </c>
      <c r="Q272" s="296"/>
      <c r="R272" s="296"/>
      <c r="S272" s="296"/>
    </row>
    <row r="273" spans="1:19" ht="48" x14ac:dyDescent="0.2">
      <c r="A273" s="303" t="e">
        <f>#N/A</f>
        <v>#N/A</v>
      </c>
      <c r="B273" s="304">
        <v>45322</v>
      </c>
      <c r="C273" s="305">
        <v>45292</v>
      </c>
      <c r="D273" s="269" t="s">
        <v>105</v>
      </c>
      <c r="E273" s="264" t="s">
        <v>257</v>
      </c>
      <c r="F273" s="306">
        <v>975</v>
      </c>
      <c r="G273" s="264" t="s">
        <v>1276</v>
      </c>
      <c r="H273" s="269" t="s">
        <v>117</v>
      </c>
      <c r="I273" s="264" t="s">
        <v>1277</v>
      </c>
      <c r="J273" s="307" t="s">
        <v>1278</v>
      </c>
      <c r="K273" s="307" t="s">
        <v>847</v>
      </c>
      <c r="L273" s="308" t="s">
        <v>848</v>
      </c>
      <c r="M273" s="307">
        <v>328</v>
      </c>
      <c r="N273" s="310">
        <v>45322</v>
      </c>
      <c r="O273" s="264" t="s">
        <v>841</v>
      </c>
      <c r="P273" s="307" t="s">
        <v>1278</v>
      </c>
      <c r="Q273" s="296"/>
      <c r="R273" s="296"/>
      <c r="S273" s="296"/>
    </row>
    <row r="274" spans="1:19" ht="48" x14ac:dyDescent="0.2">
      <c r="A274" s="303" t="e">
        <f>#N/A</f>
        <v>#N/A</v>
      </c>
      <c r="B274" s="304">
        <v>45322</v>
      </c>
      <c r="C274" s="305">
        <v>45292</v>
      </c>
      <c r="D274" s="269" t="s">
        <v>105</v>
      </c>
      <c r="E274" s="264" t="s">
        <v>257</v>
      </c>
      <c r="F274" s="306">
        <v>975</v>
      </c>
      <c r="G274" s="264" t="s">
        <v>1279</v>
      </c>
      <c r="H274" s="269" t="s">
        <v>117</v>
      </c>
      <c r="I274" s="264" t="s">
        <v>1277</v>
      </c>
      <c r="J274" s="307" t="s">
        <v>1278</v>
      </c>
      <c r="K274" s="307" t="s">
        <v>847</v>
      </c>
      <c r="L274" s="308" t="s">
        <v>848</v>
      </c>
      <c r="M274" s="307">
        <v>327</v>
      </c>
      <c r="N274" s="310">
        <v>45322</v>
      </c>
      <c r="O274" s="264" t="s">
        <v>841</v>
      </c>
      <c r="P274" s="307" t="s">
        <v>1278</v>
      </c>
      <c r="Q274" s="296"/>
      <c r="R274" s="296"/>
      <c r="S274" s="296"/>
    </row>
    <row r="275" spans="1:19" ht="24" x14ac:dyDescent="0.2">
      <c r="A275" s="303" t="e">
        <f>#N/A</f>
        <v>#N/A</v>
      </c>
      <c r="B275" s="304">
        <v>45322</v>
      </c>
      <c r="C275" s="305">
        <v>45292</v>
      </c>
      <c r="D275" s="269" t="s">
        <v>105</v>
      </c>
      <c r="E275" s="264" t="s">
        <v>325</v>
      </c>
      <c r="F275" s="306">
        <v>363.04</v>
      </c>
      <c r="G275" s="269" t="s">
        <v>885</v>
      </c>
      <c r="H275" s="269" t="s">
        <v>124</v>
      </c>
      <c r="I275" s="264" t="s">
        <v>1280</v>
      </c>
      <c r="J275" s="307" t="s">
        <v>1281</v>
      </c>
      <c r="K275" s="307" t="s">
        <v>847</v>
      </c>
      <c r="L275" s="308" t="s">
        <v>848</v>
      </c>
      <c r="M275" s="307">
        <v>2318</v>
      </c>
      <c r="N275" s="310">
        <v>45307</v>
      </c>
      <c r="O275" s="264" t="s">
        <v>841</v>
      </c>
      <c r="P275" s="307" t="s">
        <v>1281</v>
      </c>
      <c r="Q275" s="296"/>
      <c r="R275" s="296"/>
      <c r="S275" s="296"/>
    </row>
    <row r="276" spans="1:19" ht="36" x14ac:dyDescent="0.2">
      <c r="A276" s="303" t="e">
        <f>#N/A</f>
        <v>#N/A</v>
      </c>
      <c r="B276" s="304">
        <v>45322</v>
      </c>
      <c r="C276" s="305">
        <v>45292</v>
      </c>
      <c r="D276" s="269" t="s">
        <v>105</v>
      </c>
      <c r="E276" s="264" t="s">
        <v>265</v>
      </c>
      <c r="F276" s="306">
        <v>250</v>
      </c>
      <c r="G276" s="264" t="s">
        <v>1282</v>
      </c>
      <c r="H276" s="269" t="s">
        <v>124</v>
      </c>
      <c r="I276" s="264" t="s">
        <v>1283</v>
      </c>
      <c r="J276" s="307" t="s">
        <v>1284</v>
      </c>
      <c r="K276" s="307" t="s">
        <v>847</v>
      </c>
      <c r="L276" s="308" t="s">
        <v>848</v>
      </c>
      <c r="M276" s="307">
        <v>36</v>
      </c>
      <c r="N276" s="310">
        <v>45321</v>
      </c>
      <c r="O276" s="264" t="s">
        <v>841</v>
      </c>
      <c r="P276" s="307" t="s">
        <v>1284</v>
      </c>
      <c r="Q276" s="296"/>
      <c r="R276" s="296"/>
      <c r="S276" s="296"/>
    </row>
    <row r="277" spans="1:19" ht="24" x14ac:dyDescent="0.2">
      <c r="A277" s="303" t="e">
        <f>#N/A</f>
        <v>#N/A</v>
      </c>
      <c r="B277" s="304">
        <v>45322</v>
      </c>
      <c r="C277" s="305">
        <v>45292</v>
      </c>
      <c r="D277" s="269" t="s">
        <v>105</v>
      </c>
      <c r="E277" s="264" t="s">
        <v>257</v>
      </c>
      <c r="F277" s="306">
        <v>1140</v>
      </c>
      <c r="G277" s="264" t="s">
        <v>1285</v>
      </c>
      <c r="H277" s="269" t="s">
        <v>124</v>
      </c>
      <c r="I277" s="264" t="s">
        <v>1286</v>
      </c>
      <c r="J277" s="307" t="s">
        <v>1287</v>
      </c>
      <c r="K277" s="307" t="s">
        <v>881</v>
      </c>
      <c r="L277" s="308" t="s">
        <v>840</v>
      </c>
      <c r="M277" s="308" t="s">
        <v>1288</v>
      </c>
      <c r="N277" s="315">
        <v>45321</v>
      </c>
      <c r="O277" s="264" t="s">
        <v>841</v>
      </c>
      <c r="P277" s="307" t="s">
        <v>1287</v>
      </c>
      <c r="Q277" s="296"/>
      <c r="R277" s="296"/>
      <c r="S277" s="296"/>
    </row>
    <row r="278" spans="1:19" ht="24" x14ac:dyDescent="0.2">
      <c r="A278" s="303" t="e">
        <f>#N/A</f>
        <v>#N/A</v>
      </c>
      <c r="B278" s="304">
        <v>45322</v>
      </c>
      <c r="C278" s="305">
        <v>45292</v>
      </c>
      <c r="D278" s="269" t="s">
        <v>94</v>
      </c>
      <c r="E278" s="264" t="s">
        <v>188</v>
      </c>
      <c r="F278" s="306">
        <v>371.01</v>
      </c>
      <c r="G278" s="269" t="s">
        <v>1289</v>
      </c>
      <c r="H278" s="269" t="s">
        <v>137</v>
      </c>
      <c r="I278" s="264" t="s">
        <v>1290</v>
      </c>
      <c r="J278" s="307" t="s">
        <v>922</v>
      </c>
      <c r="K278" s="307" t="s">
        <v>881</v>
      </c>
      <c r="L278" s="308" t="s">
        <v>1184</v>
      </c>
      <c r="M278" s="307" t="s">
        <v>79</v>
      </c>
      <c r="N278" s="310">
        <v>45322</v>
      </c>
      <c r="O278" s="264" t="s">
        <v>841</v>
      </c>
      <c r="P278" s="307" t="s">
        <v>1291</v>
      </c>
      <c r="Q278" s="296"/>
      <c r="R278" s="296"/>
      <c r="S278" s="296"/>
    </row>
    <row r="279" spans="1:19" ht="36" x14ac:dyDescent="0.2">
      <c r="A279" s="303" t="e">
        <f>#N/A</f>
        <v>#N/A</v>
      </c>
      <c r="B279" s="304">
        <v>45322</v>
      </c>
      <c r="C279" s="305">
        <v>45292</v>
      </c>
      <c r="D279" s="269" t="s">
        <v>107</v>
      </c>
      <c r="E279" s="264" t="s">
        <v>370</v>
      </c>
      <c r="F279" s="306">
        <v>2599.81</v>
      </c>
      <c r="G279" s="264" t="s">
        <v>1292</v>
      </c>
      <c r="H279" s="269" t="s">
        <v>117</v>
      </c>
      <c r="I279" s="264" t="s">
        <v>1293</v>
      </c>
      <c r="J279" s="307" t="s">
        <v>1294</v>
      </c>
      <c r="K279" s="307" t="s">
        <v>881</v>
      </c>
      <c r="L279" s="308" t="s">
        <v>840</v>
      </c>
      <c r="M279" s="307">
        <v>20725279</v>
      </c>
      <c r="N279" s="310">
        <v>45322</v>
      </c>
      <c r="O279" s="264" t="s">
        <v>841</v>
      </c>
      <c r="P279" s="307" t="s">
        <v>1294</v>
      </c>
      <c r="Q279" s="296"/>
      <c r="R279" s="296"/>
      <c r="S279" s="296"/>
    </row>
    <row r="280" spans="1:19" x14ac:dyDescent="0.2">
      <c r="A280" s="303" t="e">
        <f>#N/A</f>
        <v>#N/A</v>
      </c>
      <c r="B280" s="304">
        <v>45322</v>
      </c>
      <c r="C280" s="305">
        <v>45292</v>
      </c>
      <c r="D280" s="269" t="s">
        <v>105</v>
      </c>
      <c r="E280" s="264" t="s">
        <v>283</v>
      </c>
      <c r="F280" s="306">
        <v>3</v>
      </c>
      <c r="G280" s="264" t="s">
        <v>1295</v>
      </c>
      <c r="H280" s="269" t="s">
        <v>118</v>
      </c>
      <c r="I280" s="264" t="s">
        <v>117</v>
      </c>
      <c r="J280" s="307" t="s">
        <v>79</v>
      </c>
      <c r="K280" s="307" t="s">
        <v>79</v>
      </c>
      <c r="L280" s="308" t="s">
        <v>79</v>
      </c>
      <c r="M280" s="307" t="s">
        <v>79</v>
      </c>
      <c r="N280" s="310">
        <v>45322</v>
      </c>
      <c r="O280" s="264" t="s">
        <v>841</v>
      </c>
      <c r="P280" s="307" t="s">
        <v>79</v>
      </c>
      <c r="Q280" s="296"/>
      <c r="R280" s="296"/>
      <c r="S280" s="296"/>
    </row>
    <row r="281" spans="1:19" x14ac:dyDescent="0.2">
      <c r="A281" s="303" t="e">
        <f>#N/A</f>
        <v>#N/A</v>
      </c>
      <c r="B281" s="304">
        <v>45322</v>
      </c>
      <c r="C281" s="305">
        <v>45292</v>
      </c>
      <c r="D281" s="269" t="s">
        <v>81</v>
      </c>
      <c r="E281" s="264" t="s">
        <v>81</v>
      </c>
      <c r="F281" s="306">
        <v>4375.6099999999997</v>
      </c>
      <c r="G281" s="269"/>
      <c r="H281" s="269"/>
      <c r="I281" s="264"/>
      <c r="J281" s="307" t="str">
        <f t="shared" ref="J281:J2011" si="2">IF(P281="","",IF(LEN(P281)&gt;14,P281,"CPF Protegido - LGPD"))</f>
        <v/>
      </c>
      <c r="K281" s="307"/>
      <c r="L281" s="308"/>
      <c r="M281" s="307"/>
      <c r="N281" s="310"/>
      <c r="O281" s="264"/>
      <c r="P281" s="307"/>
      <c r="Q281" s="296"/>
      <c r="R281" s="296"/>
      <c r="S281" s="296"/>
    </row>
    <row r="282" spans="1:19" x14ac:dyDescent="0.2">
      <c r="A282" s="303" t="e">
        <f>#N/A</f>
        <v>#N/A</v>
      </c>
      <c r="B282" s="304"/>
      <c r="C282" s="305"/>
      <c r="D282" s="269"/>
      <c r="E282" s="264"/>
      <c r="F282" s="306"/>
      <c r="G282" s="264"/>
      <c r="H282" s="269"/>
      <c r="I282" s="264"/>
      <c r="J282" s="307" t="str">
        <f t="shared" si="2"/>
        <v/>
      </c>
      <c r="K282" s="307"/>
      <c r="L282" s="308"/>
      <c r="M282" s="307"/>
      <c r="N282" s="310"/>
      <c r="O282" s="264"/>
      <c r="P282" s="307"/>
      <c r="Q282" s="296"/>
      <c r="R282" s="296"/>
      <c r="S282" s="296"/>
    </row>
    <row r="283" spans="1:19" x14ac:dyDescent="0.2">
      <c r="A283" s="303" t="e">
        <f>#N/A</f>
        <v>#N/A</v>
      </c>
      <c r="B283" s="304"/>
      <c r="C283" s="305"/>
      <c r="D283" s="269"/>
      <c r="E283" s="264"/>
      <c r="F283" s="306"/>
      <c r="G283" s="264"/>
      <c r="H283" s="269"/>
      <c r="I283" s="264"/>
      <c r="J283" s="307" t="str">
        <f t="shared" si="2"/>
        <v/>
      </c>
      <c r="K283" s="307"/>
      <c r="L283" s="308"/>
      <c r="M283" s="307"/>
      <c r="N283" s="310"/>
      <c r="O283" s="264"/>
      <c r="P283" s="307"/>
      <c r="Q283" s="296"/>
      <c r="R283" s="296"/>
      <c r="S283" s="296"/>
    </row>
    <row r="284" spans="1:19" x14ac:dyDescent="0.2">
      <c r="A284" s="303" t="e">
        <f>#N/A</f>
        <v>#N/A</v>
      </c>
      <c r="B284" s="304"/>
      <c r="C284" s="305"/>
      <c r="D284" s="269"/>
      <c r="E284" s="264"/>
      <c r="F284" s="306"/>
      <c r="G284" s="264"/>
      <c r="H284" s="269"/>
      <c r="I284" s="264"/>
      <c r="J284" s="307" t="str">
        <f t="shared" si="2"/>
        <v/>
      </c>
      <c r="K284" s="307"/>
      <c r="L284" s="308"/>
      <c r="M284" s="307"/>
      <c r="N284" s="310"/>
      <c r="O284" s="264"/>
      <c r="P284" s="307"/>
      <c r="Q284" s="296"/>
      <c r="R284" s="296"/>
      <c r="S284" s="296"/>
    </row>
    <row r="285" spans="1:19" x14ac:dyDescent="0.2">
      <c r="A285" s="303" t="e">
        <f>#N/A</f>
        <v>#N/A</v>
      </c>
      <c r="B285" s="304"/>
      <c r="C285" s="305"/>
      <c r="D285" s="269"/>
      <c r="E285" s="264"/>
      <c r="F285" s="306"/>
      <c r="G285" s="269"/>
      <c r="H285" s="269"/>
      <c r="I285" s="264"/>
      <c r="J285" s="307" t="str">
        <f t="shared" si="2"/>
        <v/>
      </c>
      <c r="K285" s="307"/>
      <c r="L285" s="308"/>
      <c r="M285" s="307"/>
      <c r="N285" s="310"/>
      <c r="O285" s="264"/>
      <c r="P285" s="307"/>
      <c r="Q285" s="296"/>
      <c r="R285" s="296"/>
      <c r="S285" s="296"/>
    </row>
    <row r="286" spans="1:19" x14ac:dyDescent="0.2">
      <c r="A286" s="303" t="e">
        <f>#N/A</f>
        <v>#N/A</v>
      </c>
      <c r="B286" s="304"/>
      <c r="C286" s="305"/>
      <c r="D286" s="269"/>
      <c r="E286" s="264"/>
      <c r="F286" s="306"/>
      <c r="G286" s="264"/>
      <c r="H286" s="269"/>
      <c r="I286" s="264"/>
      <c r="J286" s="307" t="str">
        <f t="shared" si="2"/>
        <v/>
      </c>
      <c r="K286" s="307"/>
      <c r="L286" s="308"/>
      <c r="M286" s="307"/>
      <c r="N286" s="310"/>
      <c r="O286" s="264"/>
      <c r="P286" s="307"/>
      <c r="Q286" s="296"/>
      <c r="R286" s="296"/>
      <c r="S286" s="296"/>
    </row>
    <row r="287" spans="1:19" x14ac:dyDescent="0.2">
      <c r="A287" s="303" t="e">
        <f>#N/A</f>
        <v>#N/A</v>
      </c>
      <c r="B287" s="304"/>
      <c r="C287" s="305"/>
      <c r="D287" s="269"/>
      <c r="E287" s="264"/>
      <c r="F287" s="306"/>
      <c r="G287" s="269"/>
      <c r="H287" s="269"/>
      <c r="I287" s="264"/>
      <c r="J287" s="307" t="str">
        <f t="shared" si="2"/>
        <v/>
      </c>
      <c r="K287" s="307"/>
      <c r="L287" s="308"/>
      <c r="M287" s="307"/>
      <c r="N287" s="310"/>
      <c r="O287" s="264"/>
      <c r="P287" s="307"/>
      <c r="Q287" s="296"/>
      <c r="R287" s="296"/>
      <c r="S287" s="296"/>
    </row>
    <row r="288" spans="1:19" x14ac:dyDescent="0.2">
      <c r="A288" s="303" t="e">
        <f>#N/A</f>
        <v>#N/A</v>
      </c>
      <c r="B288" s="304"/>
      <c r="C288" s="305"/>
      <c r="D288" s="269"/>
      <c r="E288" s="264"/>
      <c r="F288" s="306"/>
      <c r="G288" s="269"/>
      <c r="H288" s="269"/>
      <c r="I288" s="264"/>
      <c r="J288" s="307" t="str">
        <f t="shared" si="2"/>
        <v/>
      </c>
      <c r="K288" s="307"/>
      <c r="L288" s="308"/>
      <c r="M288" s="307"/>
      <c r="N288" s="310"/>
      <c r="O288" s="264"/>
      <c r="P288" s="307"/>
      <c r="Q288" s="296"/>
      <c r="R288" s="296"/>
      <c r="S288" s="296"/>
    </row>
    <row r="289" spans="1:19" x14ac:dyDescent="0.2">
      <c r="A289" s="303" t="e">
        <f>#N/A</f>
        <v>#N/A</v>
      </c>
      <c r="B289" s="304"/>
      <c r="C289" s="305"/>
      <c r="D289" s="269"/>
      <c r="E289" s="264"/>
      <c r="F289" s="306"/>
      <c r="G289" s="269"/>
      <c r="H289" s="269"/>
      <c r="I289" s="264"/>
      <c r="J289" s="307" t="str">
        <f t="shared" si="2"/>
        <v/>
      </c>
      <c r="K289" s="307"/>
      <c r="L289" s="308"/>
      <c r="M289" s="307"/>
      <c r="N289" s="310"/>
      <c r="O289" s="264"/>
      <c r="P289" s="307"/>
      <c r="Q289" s="296"/>
      <c r="R289" s="296"/>
      <c r="S289" s="296"/>
    </row>
    <row r="290" spans="1:19" x14ac:dyDescent="0.2">
      <c r="A290" s="303" t="e">
        <f>#N/A</f>
        <v>#N/A</v>
      </c>
      <c r="B290" s="304"/>
      <c r="C290" s="305"/>
      <c r="D290" s="269"/>
      <c r="E290" s="264"/>
      <c r="F290" s="306"/>
      <c r="G290" s="269"/>
      <c r="H290" s="269"/>
      <c r="I290" s="264"/>
      <c r="J290" s="307" t="str">
        <f t="shared" si="2"/>
        <v/>
      </c>
      <c r="K290" s="307"/>
      <c r="L290" s="308"/>
      <c r="M290" s="307"/>
      <c r="N290" s="310"/>
      <c r="O290" s="264"/>
      <c r="P290" s="307"/>
      <c r="Q290" s="296"/>
      <c r="R290" s="296"/>
      <c r="S290" s="296"/>
    </row>
    <row r="291" spans="1:19" x14ac:dyDescent="0.2">
      <c r="A291" s="303" t="e">
        <f>#N/A</f>
        <v>#N/A</v>
      </c>
      <c r="B291" s="304"/>
      <c r="C291" s="305"/>
      <c r="D291" s="269"/>
      <c r="E291" s="264"/>
      <c r="F291" s="306"/>
      <c r="G291" s="269"/>
      <c r="H291" s="269"/>
      <c r="I291" s="264"/>
      <c r="J291" s="307" t="str">
        <f t="shared" si="2"/>
        <v/>
      </c>
      <c r="K291" s="307"/>
      <c r="L291" s="308"/>
      <c r="M291" s="307"/>
      <c r="N291" s="310"/>
      <c r="O291" s="264"/>
      <c r="P291" s="307"/>
      <c r="Q291" s="296"/>
      <c r="R291" s="296"/>
      <c r="S291" s="296"/>
    </row>
    <row r="292" spans="1:19" x14ac:dyDescent="0.2">
      <c r="A292" s="303" t="e">
        <f>#N/A</f>
        <v>#N/A</v>
      </c>
      <c r="B292" s="304"/>
      <c r="C292" s="305"/>
      <c r="D292" s="269"/>
      <c r="E292" s="264"/>
      <c r="F292" s="306"/>
      <c r="G292" s="269"/>
      <c r="H292" s="269"/>
      <c r="I292" s="264"/>
      <c r="J292" s="307" t="str">
        <f t="shared" si="2"/>
        <v/>
      </c>
      <c r="K292" s="307"/>
      <c r="L292" s="308"/>
      <c r="M292" s="307"/>
      <c r="N292" s="310"/>
      <c r="O292" s="264"/>
      <c r="P292" s="307"/>
      <c r="Q292" s="296"/>
      <c r="R292" s="296"/>
      <c r="S292" s="296"/>
    </row>
    <row r="293" spans="1:19" x14ac:dyDescent="0.2">
      <c r="A293" s="303" t="e">
        <f>#N/A</f>
        <v>#N/A</v>
      </c>
      <c r="B293" s="304"/>
      <c r="C293" s="305"/>
      <c r="D293" s="269"/>
      <c r="E293" s="264"/>
      <c r="F293" s="306"/>
      <c r="G293" s="269"/>
      <c r="H293" s="269"/>
      <c r="I293" s="264"/>
      <c r="J293" s="307" t="str">
        <f t="shared" si="2"/>
        <v/>
      </c>
      <c r="K293" s="307"/>
      <c r="L293" s="308"/>
      <c r="M293" s="307"/>
      <c r="N293" s="310"/>
      <c r="O293" s="264"/>
      <c r="P293" s="307"/>
      <c r="Q293" s="296"/>
      <c r="R293" s="296"/>
      <c r="S293" s="296"/>
    </row>
    <row r="294" spans="1:19" x14ac:dyDescent="0.2">
      <c r="A294" s="303" t="e">
        <f>#N/A</f>
        <v>#N/A</v>
      </c>
      <c r="B294" s="304"/>
      <c r="C294" s="305"/>
      <c r="D294" s="269"/>
      <c r="E294" s="264"/>
      <c r="F294" s="306"/>
      <c r="G294" s="264"/>
      <c r="H294" s="269"/>
      <c r="I294" s="264"/>
      <c r="J294" s="307" t="str">
        <f t="shared" si="2"/>
        <v/>
      </c>
      <c r="K294" s="307"/>
      <c r="L294" s="308"/>
      <c r="M294" s="307"/>
      <c r="N294" s="310"/>
      <c r="O294" s="264"/>
      <c r="P294" s="307"/>
      <c r="Q294" s="296"/>
      <c r="R294" s="296"/>
      <c r="S294" s="296"/>
    </row>
    <row r="295" spans="1:19" x14ac:dyDescent="0.2">
      <c r="A295" s="303" t="e">
        <f>#N/A</f>
        <v>#N/A</v>
      </c>
      <c r="B295" s="304"/>
      <c r="C295" s="305"/>
      <c r="D295" s="269"/>
      <c r="E295" s="264"/>
      <c r="F295" s="306"/>
      <c r="G295" s="264"/>
      <c r="H295" s="269"/>
      <c r="I295" s="264"/>
      <c r="J295" s="307" t="str">
        <f t="shared" si="2"/>
        <v/>
      </c>
      <c r="K295" s="307"/>
      <c r="L295" s="308"/>
      <c r="M295" s="307"/>
      <c r="N295" s="310"/>
      <c r="O295" s="264"/>
      <c r="P295" s="307"/>
      <c r="Q295" s="296"/>
      <c r="R295" s="296"/>
      <c r="S295" s="296"/>
    </row>
    <row r="296" spans="1:19" x14ac:dyDescent="0.2">
      <c r="A296" s="303" t="e">
        <f>#N/A</f>
        <v>#N/A</v>
      </c>
      <c r="B296" s="304"/>
      <c r="C296" s="305"/>
      <c r="D296" s="269"/>
      <c r="E296" s="264"/>
      <c r="F296" s="306"/>
      <c r="G296" s="269"/>
      <c r="H296" s="269"/>
      <c r="I296" s="264"/>
      <c r="J296" s="307" t="str">
        <f t="shared" si="2"/>
        <v/>
      </c>
      <c r="K296" s="307"/>
      <c r="L296" s="308"/>
      <c r="M296" s="307"/>
      <c r="N296" s="310"/>
      <c r="O296" s="264"/>
      <c r="P296" s="307"/>
      <c r="Q296" s="296"/>
      <c r="R296" s="296"/>
      <c r="S296" s="296"/>
    </row>
    <row r="297" spans="1:19" x14ac:dyDescent="0.2">
      <c r="A297" s="303" t="e">
        <f>#N/A</f>
        <v>#N/A</v>
      </c>
      <c r="B297" s="304"/>
      <c r="C297" s="305"/>
      <c r="D297" s="269"/>
      <c r="E297" s="264"/>
      <c r="F297" s="306"/>
      <c r="G297" s="269"/>
      <c r="H297" s="269"/>
      <c r="I297" s="264"/>
      <c r="J297" s="307" t="str">
        <f t="shared" si="2"/>
        <v/>
      </c>
      <c r="K297" s="307"/>
      <c r="L297" s="308"/>
      <c r="M297" s="307"/>
      <c r="N297" s="310"/>
      <c r="O297" s="264"/>
      <c r="P297" s="307"/>
      <c r="Q297" s="296"/>
      <c r="R297" s="296"/>
      <c r="S297" s="296"/>
    </row>
    <row r="298" spans="1:19" x14ac:dyDescent="0.2">
      <c r="A298" s="303" t="e">
        <f>#N/A</f>
        <v>#N/A</v>
      </c>
      <c r="B298" s="304"/>
      <c r="C298" s="305"/>
      <c r="D298" s="269"/>
      <c r="E298" s="264"/>
      <c r="F298" s="306"/>
      <c r="G298" s="269"/>
      <c r="H298" s="269"/>
      <c r="I298" s="264"/>
      <c r="J298" s="307" t="str">
        <f t="shared" si="2"/>
        <v/>
      </c>
      <c r="K298" s="307"/>
      <c r="L298" s="308"/>
      <c r="M298" s="307"/>
      <c r="N298" s="310"/>
      <c r="O298" s="264"/>
      <c r="P298" s="307"/>
      <c r="Q298" s="296"/>
      <c r="R298" s="296"/>
      <c r="S298" s="296"/>
    </row>
    <row r="299" spans="1:19" x14ac:dyDescent="0.2">
      <c r="A299" s="303" t="e">
        <f>#N/A</f>
        <v>#N/A</v>
      </c>
      <c r="B299" s="304"/>
      <c r="C299" s="305"/>
      <c r="D299" s="269"/>
      <c r="E299" s="264"/>
      <c r="F299" s="306"/>
      <c r="G299" s="269"/>
      <c r="H299" s="269"/>
      <c r="I299" s="264"/>
      <c r="J299" s="307" t="str">
        <f t="shared" si="2"/>
        <v/>
      </c>
      <c r="K299" s="307"/>
      <c r="L299" s="308"/>
      <c r="M299" s="307"/>
      <c r="N299" s="310"/>
      <c r="O299" s="264"/>
      <c r="P299" s="307"/>
      <c r="Q299" s="296"/>
      <c r="R299" s="296"/>
      <c r="S299" s="296"/>
    </row>
    <row r="300" spans="1:19" x14ac:dyDescent="0.2">
      <c r="A300" s="303" t="e">
        <f>#N/A</f>
        <v>#N/A</v>
      </c>
      <c r="B300" s="304"/>
      <c r="C300" s="305"/>
      <c r="D300" s="269"/>
      <c r="E300" s="264"/>
      <c r="F300" s="306"/>
      <c r="G300" s="269"/>
      <c r="H300" s="269"/>
      <c r="I300" s="264"/>
      <c r="J300" s="307" t="str">
        <f t="shared" si="2"/>
        <v/>
      </c>
      <c r="K300" s="307"/>
      <c r="L300" s="308"/>
      <c r="M300" s="307"/>
      <c r="N300" s="310"/>
      <c r="O300" s="264"/>
      <c r="P300" s="307"/>
      <c r="Q300" s="296"/>
      <c r="R300" s="296"/>
      <c r="S300" s="296"/>
    </row>
    <row r="301" spans="1:19" x14ac:dyDescent="0.2">
      <c r="A301" s="303" t="e">
        <f>#N/A</f>
        <v>#N/A</v>
      </c>
      <c r="B301" s="304"/>
      <c r="C301" s="305"/>
      <c r="D301" s="269"/>
      <c r="E301" s="264"/>
      <c r="F301" s="306"/>
      <c r="G301" s="269"/>
      <c r="H301" s="269"/>
      <c r="I301" s="264"/>
      <c r="J301" s="307" t="str">
        <f t="shared" si="2"/>
        <v/>
      </c>
      <c r="K301" s="307"/>
      <c r="L301" s="308"/>
      <c r="M301" s="307"/>
      <c r="N301" s="310"/>
      <c r="O301" s="264"/>
      <c r="P301" s="307"/>
      <c r="Q301" s="296"/>
      <c r="R301" s="296"/>
      <c r="S301" s="296"/>
    </row>
    <row r="302" spans="1:19" x14ac:dyDescent="0.2">
      <c r="A302" s="303" t="e">
        <f>#N/A</f>
        <v>#N/A</v>
      </c>
      <c r="B302" s="304"/>
      <c r="C302" s="305"/>
      <c r="D302" s="269"/>
      <c r="E302" s="264"/>
      <c r="F302" s="306"/>
      <c r="G302" s="269"/>
      <c r="H302" s="269"/>
      <c r="I302" s="264"/>
      <c r="J302" s="307" t="str">
        <f t="shared" si="2"/>
        <v/>
      </c>
      <c r="K302" s="307"/>
      <c r="L302" s="308"/>
      <c r="M302" s="307"/>
      <c r="N302" s="310"/>
      <c r="O302" s="264"/>
      <c r="P302" s="307"/>
      <c r="Q302" s="296"/>
      <c r="R302" s="296"/>
      <c r="S302" s="296"/>
    </row>
    <row r="303" spans="1:19" x14ac:dyDescent="0.2">
      <c r="A303" s="303" t="e">
        <f>#N/A</f>
        <v>#N/A</v>
      </c>
      <c r="B303" s="304"/>
      <c r="C303" s="305"/>
      <c r="D303" s="269"/>
      <c r="E303" s="264"/>
      <c r="F303" s="306"/>
      <c r="G303" s="269"/>
      <c r="H303" s="269"/>
      <c r="I303" s="264"/>
      <c r="J303" s="307" t="str">
        <f t="shared" si="2"/>
        <v/>
      </c>
      <c r="K303" s="307"/>
      <c r="L303" s="308"/>
      <c r="M303" s="307"/>
      <c r="N303" s="310"/>
      <c r="O303" s="264"/>
      <c r="P303" s="307"/>
      <c r="Q303" s="296"/>
      <c r="R303" s="296"/>
      <c r="S303" s="296"/>
    </row>
    <row r="304" spans="1:19" x14ac:dyDescent="0.2">
      <c r="A304" s="303" t="e">
        <f>#N/A</f>
        <v>#N/A</v>
      </c>
      <c r="B304" s="304"/>
      <c r="C304" s="305"/>
      <c r="D304" s="269"/>
      <c r="E304" s="264"/>
      <c r="F304" s="306"/>
      <c r="G304" s="269"/>
      <c r="H304" s="269"/>
      <c r="I304" s="264"/>
      <c r="J304" s="307" t="str">
        <f t="shared" si="2"/>
        <v/>
      </c>
      <c r="K304" s="307"/>
      <c r="L304" s="308"/>
      <c r="M304" s="307"/>
      <c r="N304" s="310"/>
      <c r="O304" s="264"/>
      <c r="P304" s="307"/>
      <c r="Q304" s="296"/>
      <c r="R304" s="296"/>
      <c r="S304" s="296"/>
    </row>
    <row r="305" spans="1:19" x14ac:dyDescent="0.2">
      <c r="A305" s="303" t="e">
        <f>#N/A</f>
        <v>#N/A</v>
      </c>
      <c r="B305" s="304"/>
      <c r="C305" s="305"/>
      <c r="D305" s="269"/>
      <c r="E305" s="264"/>
      <c r="F305" s="306"/>
      <c r="G305" s="269"/>
      <c r="H305" s="269"/>
      <c r="I305" s="264"/>
      <c r="J305" s="307" t="str">
        <f t="shared" si="2"/>
        <v/>
      </c>
      <c r="K305" s="307"/>
      <c r="L305" s="308"/>
      <c r="M305" s="307"/>
      <c r="N305" s="310"/>
      <c r="O305" s="264"/>
      <c r="P305" s="307"/>
      <c r="Q305" s="296"/>
      <c r="R305" s="296"/>
      <c r="S305" s="296"/>
    </row>
    <row r="306" spans="1:19" x14ac:dyDescent="0.2">
      <c r="A306" s="303" t="e">
        <f>#N/A</f>
        <v>#N/A</v>
      </c>
      <c r="B306" s="304"/>
      <c r="C306" s="305"/>
      <c r="D306" s="269"/>
      <c r="E306" s="264"/>
      <c r="F306" s="306"/>
      <c r="G306" s="269"/>
      <c r="H306" s="269"/>
      <c r="I306" s="264"/>
      <c r="J306" s="307" t="str">
        <f t="shared" si="2"/>
        <v/>
      </c>
      <c r="K306" s="307"/>
      <c r="L306" s="308"/>
      <c r="M306" s="307"/>
      <c r="N306" s="310"/>
      <c r="O306" s="264"/>
      <c r="P306" s="307"/>
      <c r="Q306" s="296"/>
      <c r="R306" s="296"/>
      <c r="S306" s="296"/>
    </row>
    <row r="307" spans="1:19" x14ac:dyDescent="0.2">
      <c r="A307" s="303" t="e">
        <f>#N/A</f>
        <v>#N/A</v>
      </c>
      <c r="B307" s="304"/>
      <c r="C307" s="305"/>
      <c r="D307" s="269"/>
      <c r="E307" s="264"/>
      <c r="F307" s="306"/>
      <c r="G307" s="269"/>
      <c r="H307" s="269"/>
      <c r="I307" s="264"/>
      <c r="J307" s="307" t="str">
        <f t="shared" si="2"/>
        <v/>
      </c>
      <c r="K307" s="307"/>
      <c r="L307" s="308"/>
      <c r="M307" s="307"/>
      <c r="N307" s="310"/>
      <c r="O307" s="264"/>
      <c r="P307" s="307"/>
      <c r="Q307" s="296"/>
      <c r="R307" s="296"/>
      <c r="S307" s="296"/>
    </row>
    <row r="308" spans="1:19" x14ac:dyDescent="0.2">
      <c r="A308" s="303" t="e">
        <f>#N/A</f>
        <v>#N/A</v>
      </c>
      <c r="B308" s="304"/>
      <c r="C308" s="305"/>
      <c r="D308" s="269"/>
      <c r="E308" s="264"/>
      <c r="F308" s="306"/>
      <c r="G308" s="269"/>
      <c r="H308" s="269"/>
      <c r="I308" s="264"/>
      <c r="J308" s="307" t="str">
        <f t="shared" si="2"/>
        <v/>
      </c>
      <c r="K308" s="307"/>
      <c r="L308" s="308"/>
      <c r="M308" s="307"/>
      <c r="N308" s="310"/>
      <c r="O308" s="264"/>
      <c r="P308" s="307"/>
      <c r="Q308" s="296"/>
      <c r="R308" s="296"/>
      <c r="S308" s="296"/>
    </row>
    <row r="309" spans="1:19" x14ac:dyDescent="0.2">
      <c r="A309" s="303" t="e">
        <f>#N/A</f>
        <v>#N/A</v>
      </c>
      <c r="B309" s="304"/>
      <c r="C309" s="305"/>
      <c r="D309" s="269"/>
      <c r="E309" s="264"/>
      <c r="F309" s="306"/>
      <c r="G309" s="269"/>
      <c r="H309" s="269"/>
      <c r="I309" s="264"/>
      <c r="J309" s="307" t="str">
        <f t="shared" si="2"/>
        <v/>
      </c>
      <c r="K309" s="307"/>
      <c r="L309" s="308"/>
      <c r="M309" s="307"/>
      <c r="N309" s="310"/>
      <c r="O309" s="264"/>
      <c r="P309" s="307"/>
      <c r="Q309" s="296"/>
      <c r="R309" s="296"/>
      <c r="S309" s="296"/>
    </row>
    <row r="310" spans="1:19" x14ac:dyDescent="0.2">
      <c r="A310" s="303" t="e">
        <f>#N/A</f>
        <v>#N/A</v>
      </c>
      <c r="B310" s="304"/>
      <c r="C310" s="305"/>
      <c r="D310" s="269"/>
      <c r="E310" s="264"/>
      <c r="F310" s="306"/>
      <c r="G310" s="264"/>
      <c r="H310" s="269"/>
      <c r="I310" s="264"/>
      <c r="J310" s="307" t="str">
        <f t="shared" si="2"/>
        <v/>
      </c>
      <c r="K310" s="307"/>
      <c r="L310" s="308"/>
      <c r="M310" s="307"/>
      <c r="N310" s="310"/>
      <c r="O310" s="264"/>
      <c r="P310" s="307"/>
      <c r="Q310" s="296"/>
      <c r="R310" s="296"/>
      <c r="S310" s="296"/>
    </row>
    <row r="311" spans="1:19" x14ac:dyDescent="0.2">
      <c r="A311" s="303" t="e">
        <f>#N/A</f>
        <v>#N/A</v>
      </c>
      <c r="B311" s="304"/>
      <c r="C311" s="305"/>
      <c r="D311" s="269"/>
      <c r="E311" s="264"/>
      <c r="F311" s="306"/>
      <c r="G311" s="264"/>
      <c r="H311" s="269"/>
      <c r="I311" s="264"/>
      <c r="J311" s="307" t="str">
        <f t="shared" si="2"/>
        <v/>
      </c>
      <c r="K311" s="307"/>
      <c r="L311" s="308"/>
      <c r="M311" s="307"/>
      <c r="N311" s="310"/>
      <c r="O311" s="264"/>
      <c r="P311" s="307"/>
      <c r="Q311" s="296"/>
      <c r="R311" s="296"/>
      <c r="S311" s="296"/>
    </row>
    <row r="312" spans="1:19" x14ac:dyDescent="0.2">
      <c r="A312" s="303" t="e">
        <f>#N/A</f>
        <v>#N/A</v>
      </c>
      <c r="B312" s="304"/>
      <c r="C312" s="305"/>
      <c r="D312" s="269"/>
      <c r="E312" s="264"/>
      <c r="F312" s="306"/>
      <c r="G312" s="269"/>
      <c r="H312" s="269"/>
      <c r="I312" s="264"/>
      <c r="J312" s="307" t="str">
        <f t="shared" si="2"/>
        <v/>
      </c>
      <c r="K312" s="307"/>
      <c r="L312" s="308"/>
      <c r="M312" s="307"/>
      <c r="N312" s="310"/>
      <c r="O312" s="264"/>
      <c r="P312" s="307"/>
      <c r="Q312" s="296"/>
      <c r="R312" s="296"/>
      <c r="S312" s="296"/>
    </row>
    <row r="313" spans="1:19" x14ac:dyDescent="0.2">
      <c r="A313" s="303" t="e">
        <f>#N/A</f>
        <v>#N/A</v>
      </c>
      <c r="B313" s="304"/>
      <c r="C313" s="305"/>
      <c r="D313" s="269"/>
      <c r="E313" s="264"/>
      <c r="F313" s="306"/>
      <c r="G313" s="320"/>
      <c r="H313" s="269"/>
      <c r="I313" s="264"/>
      <c r="J313" s="307" t="str">
        <f t="shared" si="2"/>
        <v/>
      </c>
      <c r="K313" s="307"/>
      <c r="L313" s="308"/>
      <c r="M313" s="307"/>
      <c r="N313" s="310"/>
      <c r="O313" s="264"/>
      <c r="P313" s="307"/>
      <c r="Q313" s="296"/>
      <c r="R313" s="296"/>
      <c r="S313" s="296"/>
    </row>
    <row r="314" spans="1:19" x14ac:dyDescent="0.2">
      <c r="A314" s="303" t="e">
        <f>#N/A</f>
        <v>#N/A</v>
      </c>
      <c r="B314" s="304"/>
      <c r="C314" s="305"/>
      <c r="D314" s="269"/>
      <c r="E314" s="264"/>
      <c r="F314" s="306"/>
      <c r="G314" s="269"/>
      <c r="H314" s="269"/>
      <c r="I314" s="264"/>
      <c r="J314" s="307" t="str">
        <f t="shared" si="2"/>
        <v/>
      </c>
      <c r="K314" s="307"/>
      <c r="L314" s="308"/>
      <c r="M314" s="307"/>
      <c r="N314" s="310"/>
      <c r="O314" s="264"/>
      <c r="P314" s="307"/>
      <c r="Q314" s="296"/>
      <c r="R314" s="296"/>
      <c r="S314" s="296"/>
    </row>
    <row r="315" spans="1:19" x14ac:dyDescent="0.2">
      <c r="A315" s="303" t="e">
        <f>#N/A</f>
        <v>#N/A</v>
      </c>
      <c r="B315" s="304"/>
      <c r="C315" s="305"/>
      <c r="D315" s="269"/>
      <c r="E315" s="264"/>
      <c r="F315" s="306"/>
      <c r="G315" s="269"/>
      <c r="H315" s="269"/>
      <c r="I315" s="264"/>
      <c r="J315" s="307" t="str">
        <f t="shared" si="2"/>
        <v/>
      </c>
      <c r="K315" s="307"/>
      <c r="L315" s="308"/>
      <c r="M315" s="307"/>
      <c r="N315" s="310"/>
      <c r="O315" s="264"/>
      <c r="P315" s="307"/>
      <c r="Q315" s="296"/>
      <c r="R315" s="296"/>
      <c r="S315" s="296"/>
    </row>
    <row r="316" spans="1:19" x14ac:dyDescent="0.2">
      <c r="A316" s="303" t="e">
        <f>#N/A</f>
        <v>#N/A</v>
      </c>
      <c r="B316" s="304"/>
      <c r="C316" s="305"/>
      <c r="D316" s="269"/>
      <c r="E316" s="264"/>
      <c r="F316" s="306"/>
      <c r="G316" s="269"/>
      <c r="H316" s="269"/>
      <c r="I316" s="264"/>
      <c r="J316" s="307" t="str">
        <f t="shared" si="2"/>
        <v/>
      </c>
      <c r="K316" s="307"/>
      <c r="L316" s="308"/>
      <c r="M316" s="307"/>
      <c r="N316" s="310"/>
      <c r="O316" s="264"/>
      <c r="P316" s="307"/>
      <c r="Q316" s="296"/>
      <c r="R316" s="296"/>
      <c r="S316" s="296"/>
    </row>
    <row r="317" spans="1:19" x14ac:dyDescent="0.2">
      <c r="A317" s="303" t="e">
        <f>#N/A</f>
        <v>#N/A</v>
      </c>
      <c r="B317" s="304"/>
      <c r="C317" s="305"/>
      <c r="D317" s="269"/>
      <c r="E317" s="264"/>
      <c r="F317" s="306"/>
      <c r="G317" s="269"/>
      <c r="H317" s="269"/>
      <c r="I317" s="264"/>
      <c r="J317" s="307" t="str">
        <f t="shared" si="2"/>
        <v/>
      </c>
      <c r="K317" s="307"/>
      <c r="L317" s="308"/>
      <c r="M317" s="307"/>
      <c r="N317" s="310"/>
      <c r="O317" s="264"/>
      <c r="P317" s="307"/>
      <c r="Q317" s="296"/>
      <c r="R317" s="296"/>
      <c r="S317" s="296"/>
    </row>
    <row r="318" spans="1:19" x14ac:dyDescent="0.2">
      <c r="A318" s="303" t="e">
        <f>#N/A</f>
        <v>#N/A</v>
      </c>
      <c r="B318" s="304"/>
      <c r="C318" s="305"/>
      <c r="D318" s="269"/>
      <c r="E318" s="264"/>
      <c r="F318" s="306"/>
      <c r="G318" s="269"/>
      <c r="H318" s="269"/>
      <c r="I318" s="264"/>
      <c r="J318" s="307" t="str">
        <f t="shared" si="2"/>
        <v/>
      </c>
      <c r="K318" s="307"/>
      <c r="L318" s="308"/>
      <c r="M318" s="307"/>
      <c r="N318" s="310"/>
      <c r="O318" s="264"/>
      <c r="P318" s="307"/>
      <c r="Q318" s="296"/>
      <c r="R318" s="296"/>
      <c r="S318" s="296"/>
    </row>
    <row r="319" spans="1:19" x14ac:dyDescent="0.2">
      <c r="A319" s="303" t="e">
        <f>#N/A</f>
        <v>#N/A</v>
      </c>
      <c r="B319" s="304"/>
      <c r="C319" s="305"/>
      <c r="D319" s="269"/>
      <c r="E319" s="264"/>
      <c r="F319" s="306"/>
      <c r="G319" s="269"/>
      <c r="H319" s="269"/>
      <c r="I319" s="264"/>
      <c r="J319" s="307" t="str">
        <f t="shared" si="2"/>
        <v/>
      </c>
      <c r="K319" s="307"/>
      <c r="L319" s="308"/>
      <c r="M319" s="307"/>
      <c r="N319" s="310"/>
      <c r="O319" s="264"/>
      <c r="P319" s="307"/>
      <c r="Q319" s="296"/>
      <c r="R319" s="296"/>
      <c r="S319" s="296"/>
    </row>
    <row r="320" spans="1:19" x14ac:dyDescent="0.2">
      <c r="A320" s="303" t="e">
        <f>#N/A</f>
        <v>#N/A</v>
      </c>
      <c r="B320" s="304"/>
      <c r="C320" s="305"/>
      <c r="D320" s="269"/>
      <c r="E320" s="264"/>
      <c r="F320" s="306"/>
      <c r="G320" s="269"/>
      <c r="H320" s="269"/>
      <c r="I320" s="264"/>
      <c r="J320" s="307" t="str">
        <f t="shared" si="2"/>
        <v/>
      </c>
      <c r="K320" s="307"/>
      <c r="L320" s="308"/>
      <c r="M320" s="307"/>
      <c r="N320" s="310"/>
      <c r="O320" s="264"/>
      <c r="P320" s="307"/>
      <c r="Q320" s="296"/>
      <c r="R320" s="296"/>
      <c r="S320" s="296"/>
    </row>
    <row r="321" spans="1:19" x14ac:dyDescent="0.2">
      <c r="A321" s="303" t="e">
        <f>#N/A</f>
        <v>#N/A</v>
      </c>
      <c r="B321" s="304"/>
      <c r="C321" s="305"/>
      <c r="D321" s="269"/>
      <c r="E321" s="264"/>
      <c r="F321" s="306"/>
      <c r="G321" s="269"/>
      <c r="H321" s="269"/>
      <c r="I321" s="264"/>
      <c r="J321" s="307" t="str">
        <f t="shared" si="2"/>
        <v/>
      </c>
      <c r="K321" s="307"/>
      <c r="L321" s="308"/>
      <c r="M321" s="307"/>
      <c r="N321" s="310"/>
      <c r="O321" s="264"/>
      <c r="P321" s="307"/>
      <c r="Q321" s="296"/>
      <c r="R321" s="296"/>
      <c r="S321" s="296"/>
    </row>
    <row r="322" spans="1:19" x14ac:dyDescent="0.2">
      <c r="A322" s="303" t="e">
        <f>#N/A</f>
        <v>#N/A</v>
      </c>
      <c r="B322" s="304"/>
      <c r="C322" s="305"/>
      <c r="D322" s="269"/>
      <c r="E322" s="264"/>
      <c r="F322" s="306"/>
      <c r="G322" s="269"/>
      <c r="H322" s="269"/>
      <c r="I322" s="264"/>
      <c r="J322" s="307" t="str">
        <f t="shared" si="2"/>
        <v/>
      </c>
      <c r="K322" s="307"/>
      <c r="L322" s="308"/>
      <c r="M322" s="307"/>
      <c r="N322" s="310"/>
      <c r="O322" s="264"/>
      <c r="P322" s="307"/>
      <c r="Q322" s="296"/>
      <c r="R322" s="296"/>
      <c r="S322" s="296"/>
    </row>
    <row r="323" spans="1:19" x14ac:dyDescent="0.2">
      <c r="A323" s="303" t="e">
        <f>#N/A</f>
        <v>#N/A</v>
      </c>
      <c r="B323" s="304"/>
      <c r="C323" s="305"/>
      <c r="D323" s="269"/>
      <c r="E323" s="264"/>
      <c r="F323" s="306"/>
      <c r="G323" s="269"/>
      <c r="H323" s="269"/>
      <c r="I323" s="264"/>
      <c r="J323" s="307" t="str">
        <f t="shared" si="2"/>
        <v/>
      </c>
      <c r="K323" s="307"/>
      <c r="L323" s="308"/>
      <c r="M323" s="307"/>
      <c r="N323" s="310"/>
      <c r="O323" s="264"/>
      <c r="P323" s="307"/>
      <c r="Q323" s="296"/>
      <c r="R323" s="296"/>
      <c r="S323" s="296"/>
    </row>
    <row r="324" spans="1:19" x14ac:dyDescent="0.2">
      <c r="A324" s="303" t="e">
        <f>#N/A</f>
        <v>#N/A</v>
      </c>
      <c r="B324" s="304"/>
      <c r="C324" s="305"/>
      <c r="D324" s="269"/>
      <c r="E324" s="264"/>
      <c r="F324" s="306"/>
      <c r="G324" s="269"/>
      <c r="H324" s="269"/>
      <c r="I324" s="264"/>
      <c r="J324" s="307" t="str">
        <f t="shared" si="2"/>
        <v/>
      </c>
      <c r="K324" s="307"/>
      <c r="L324" s="308"/>
      <c r="M324" s="307"/>
      <c r="N324" s="310"/>
      <c r="O324" s="264"/>
      <c r="P324" s="307"/>
      <c r="Q324" s="296"/>
      <c r="R324" s="296"/>
      <c r="S324" s="296"/>
    </row>
    <row r="325" spans="1:19" x14ac:dyDescent="0.2">
      <c r="A325" s="303" t="e">
        <f>#N/A</f>
        <v>#N/A</v>
      </c>
      <c r="B325" s="304"/>
      <c r="C325" s="305"/>
      <c r="D325" s="269"/>
      <c r="E325" s="264"/>
      <c r="F325" s="306"/>
      <c r="G325" s="269"/>
      <c r="H325" s="269"/>
      <c r="I325" s="264"/>
      <c r="J325" s="307" t="str">
        <f t="shared" si="2"/>
        <v/>
      </c>
      <c r="K325" s="307"/>
      <c r="L325" s="308"/>
      <c r="M325" s="307"/>
      <c r="N325" s="310"/>
      <c r="O325" s="264"/>
      <c r="P325" s="307"/>
      <c r="Q325" s="296"/>
      <c r="R325" s="296"/>
      <c r="S325" s="296"/>
    </row>
    <row r="326" spans="1:19" x14ac:dyDescent="0.2">
      <c r="A326" s="303" t="e">
        <f>#N/A</f>
        <v>#N/A</v>
      </c>
      <c r="B326" s="304"/>
      <c r="C326" s="305"/>
      <c r="D326" s="269"/>
      <c r="E326" s="264"/>
      <c r="F326" s="306"/>
      <c r="G326" s="269"/>
      <c r="H326" s="269"/>
      <c r="I326" s="264"/>
      <c r="J326" s="307" t="str">
        <f t="shared" si="2"/>
        <v/>
      </c>
      <c r="K326" s="307"/>
      <c r="L326" s="308"/>
      <c r="M326" s="307"/>
      <c r="N326" s="310"/>
      <c r="O326" s="264"/>
      <c r="P326" s="307"/>
      <c r="Q326" s="296"/>
      <c r="R326" s="296"/>
      <c r="S326" s="296"/>
    </row>
    <row r="327" spans="1:19" x14ac:dyDescent="0.2">
      <c r="A327" s="303" t="e">
        <f>#N/A</f>
        <v>#N/A</v>
      </c>
      <c r="B327" s="304"/>
      <c r="C327" s="305"/>
      <c r="D327" s="269"/>
      <c r="E327" s="264"/>
      <c r="F327" s="306"/>
      <c r="G327" s="269"/>
      <c r="H327" s="269"/>
      <c r="I327" s="264"/>
      <c r="J327" s="307" t="str">
        <f t="shared" si="2"/>
        <v/>
      </c>
      <c r="K327" s="307"/>
      <c r="L327" s="308"/>
      <c r="M327" s="307"/>
      <c r="N327" s="310"/>
      <c r="O327" s="264"/>
      <c r="P327" s="307"/>
      <c r="Q327" s="296"/>
      <c r="R327" s="296"/>
      <c r="S327" s="296"/>
    </row>
    <row r="328" spans="1:19" x14ac:dyDescent="0.2">
      <c r="A328" s="303" t="e">
        <f>#N/A</f>
        <v>#N/A</v>
      </c>
      <c r="B328" s="304"/>
      <c r="C328" s="305"/>
      <c r="D328" s="269"/>
      <c r="E328" s="264"/>
      <c r="F328" s="306"/>
      <c r="G328" s="269"/>
      <c r="H328" s="269"/>
      <c r="I328" s="264"/>
      <c r="J328" s="307" t="str">
        <f t="shared" si="2"/>
        <v/>
      </c>
      <c r="K328" s="307"/>
      <c r="L328" s="308"/>
      <c r="M328" s="307"/>
      <c r="N328" s="310"/>
      <c r="O328" s="264"/>
      <c r="P328" s="307"/>
      <c r="Q328" s="296"/>
      <c r="R328" s="296"/>
      <c r="S328" s="296"/>
    </row>
    <row r="329" spans="1:19" x14ac:dyDescent="0.2">
      <c r="A329" s="303" t="e">
        <f>#N/A</f>
        <v>#N/A</v>
      </c>
      <c r="B329" s="304"/>
      <c r="C329" s="305"/>
      <c r="D329" s="269"/>
      <c r="E329" s="264"/>
      <c r="F329" s="306"/>
      <c r="G329" s="269"/>
      <c r="H329" s="269"/>
      <c r="I329" s="264"/>
      <c r="J329" s="307" t="str">
        <f t="shared" si="2"/>
        <v/>
      </c>
      <c r="K329" s="307"/>
      <c r="L329" s="308"/>
      <c r="M329" s="307"/>
      <c r="N329" s="310"/>
      <c r="O329" s="264"/>
      <c r="P329" s="307"/>
      <c r="Q329" s="296"/>
      <c r="R329" s="296"/>
      <c r="S329" s="296"/>
    </row>
    <row r="330" spans="1:19" x14ac:dyDescent="0.2">
      <c r="A330" s="303" t="e">
        <f>#N/A</f>
        <v>#N/A</v>
      </c>
      <c r="B330" s="304"/>
      <c r="C330" s="305"/>
      <c r="D330" s="269"/>
      <c r="E330" s="264"/>
      <c r="F330" s="306"/>
      <c r="G330" s="269"/>
      <c r="H330" s="269"/>
      <c r="I330" s="264"/>
      <c r="J330" s="307" t="str">
        <f t="shared" si="2"/>
        <v/>
      </c>
      <c r="K330" s="307"/>
      <c r="L330" s="308"/>
      <c r="M330" s="307"/>
      <c r="N330" s="310"/>
      <c r="O330" s="264"/>
      <c r="P330" s="307"/>
      <c r="Q330" s="296"/>
      <c r="R330" s="296"/>
      <c r="S330" s="296"/>
    </row>
    <row r="331" spans="1:19" x14ac:dyDescent="0.2">
      <c r="A331" s="303" t="e">
        <f>#N/A</f>
        <v>#N/A</v>
      </c>
      <c r="B331" s="304"/>
      <c r="C331" s="305"/>
      <c r="D331" s="269"/>
      <c r="E331" s="264"/>
      <c r="F331" s="306"/>
      <c r="G331" s="264"/>
      <c r="H331" s="269"/>
      <c r="I331" s="264"/>
      <c r="J331" s="307" t="str">
        <f t="shared" si="2"/>
        <v/>
      </c>
      <c r="K331" s="307"/>
      <c r="L331" s="308"/>
      <c r="M331" s="307"/>
      <c r="N331" s="310"/>
      <c r="O331" s="264"/>
      <c r="P331" s="307"/>
      <c r="Q331" s="296"/>
      <c r="R331" s="296"/>
      <c r="S331" s="296"/>
    </row>
    <row r="332" spans="1:19" x14ac:dyDescent="0.2">
      <c r="A332" s="303" t="e">
        <f>#N/A</f>
        <v>#N/A</v>
      </c>
      <c r="B332" s="304"/>
      <c r="C332" s="305"/>
      <c r="D332" s="269"/>
      <c r="E332" s="264"/>
      <c r="F332" s="306"/>
      <c r="G332" s="264"/>
      <c r="H332" s="269"/>
      <c r="I332" s="264"/>
      <c r="J332" s="307" t="str">
        <f t="shared" si="2"/>
        <v/>
      </c>
      <c r="K332" s="307"/>
      <c r="L332" s="308"/>
      <c r="M332" s="307"/>
      <c r="N332" s="310"/>
      <c r="O332" s="264"/>
      <c r="P332" s="307"/>
      <c r="Q332" s="296"/>
      <c r="R332" s="296"/>
      <c r="S332" s="296"/>
    </row>
    <row r="333" spans="1:19" x14ac:dyDescent="0.2">
      <c r="A333" s="303" t="e">
        <f>#N/A</f>
        <v>#N/A</v>
      </c>
      <c r="B333" s="304"/>
      <c r="C333" s="305"/>
      <c r="D333" s="269"/>
      <c r="E333" s="264"/>
      <c r="F333" s="306"/>
      <c r="G333" s="269"/>
      <c r="H333" s="269"/>
      <c r="I333" s="264"/>
      <c r="J333" s="307" t="str">
        <f t="shared" si="2"/>
        <v/>
      </c>
      <c r="K333" s="307"/>
      <c r="L333" s="308"/>
      <c r="M333" s="307"/>
      <c r="N333" s="310"/>
      <c r="O333" s="264"/>
      <c r="P333" s="307"/>
      <c r="Q333" s="296"/>
      <c r="R333" s="296"/>
      <c r="S333" s="296"/>
    </row>
    <row r="334" spans="1:19" x14ac:dyDescent="0.2">
      <c r="A334" s="303" t="e">
        <f>#N/A</f>
        <v>#N/A</v>
      </c>
      <c r="B334" s="304"/>
      <c r="C334" s="305"/>
      <c r="D334" s="269"/>
      <c r="E334" s="264"/>
      <c r="F334" s="306"/>
      <c r="G334" s="264"/>
      <c r="H334" s="269"/>
      <c r="I334" s="264"/>
      <c r="J334" s="307" t="str">
        <f t="shared" si="2"/>
        <v/>
      </c>
      <c r="K334" s="307"/>
      <c r="L334" s="308"/>
      <c r="M334" s="307"/>
      <c r="N334" s="310"/>
      <c r="O334" s="264"/>
      <c r="P334" s="307"/>
      <c r="Q334" s="296"/>
      <c r="R334" s="296"/>
      <c r="S334" s="296"/>
    </row>
    <row r="335" spans="1:19" x14ac:dyDescent="0.2">
      <c r="A335" s="303" t="e">
        <f>#N/A</f>
        <v>#N/A</v>
      </c>
      <c r="B335" s="304"/>
      <c r="C335" s="305"/>
      <c r="D335" s="269"/>
      <c r="E335" s="264"/>
      <c r="F335" s="306"/>
      <c r="G335" s="264"/>
      <c r="H335" s="269"/>
      <c r="I335" s="264"/>
      <c r="J335" s="307" t="str">
        <f t="shared" si="2"/>
        <v/>
      </c>
      <c r="K335" s="307"/>
      <c r="L335" s="308"/>
      <c r="M335" s="307"/>
      <c r="N335" s="310"/>
      <c r="O335" s="264"/>
      <c r="P335" s="307"/>
      <c r="Q335" s="296"/>
      <c r="R335" s="296"/>
      <c r="S335" s="296"/>
    </row>
    <row r="336" spans="1:19" x14ac:dyDescent="0.2">
      <c r="A336" s="303" t="e">
        <f>#N/A</f>
        <v>#N/A</v>
      </c>
      <c r="B336" s="304"/>
      <c r="C336" s="305"/>
      <c r="D336" s="269"/>
      <c r="E336" s="264"/>
      <c r="F336" s="306"/>
      <c r="G336" s="269"/>
      <c r="H336" s="269"/>
      <c r="I336" s="264"/>
      <c r="J336" s="307" t="str">
        <f t="shared" si="2"/>
        <v/>
      </c>
      <c r="K336" s="307"/>
      <c r="L336" s="308"/>
      <c r="M336" s="307"/>
      <c r="N336" s="310"/>
      <c r="O336" s="264"/>
      <c r="P336" s="307"/>
      <c r="Q336" s="296"/>
      <c r="R336" s="296"/>
      <c r="S336" s="296"/>
    </row>
    <row r="337" spans="1:19" x14ac:dyDescent="0.2">
      <c r="A337" s="303" t="e">
        <f>#N/A</f>
        <v>#N/A</v>
      </c>
      <c r="B337" s="304"/>
      <c r="C337" s="305"/>
      <c r="D337" s="269"/>
      <c r="E337" s="264"/>
      <c r="F337" s="306"/>
      <c r="G337" s="269"/>
      <c r="H337" s="269"/>
      <c r="I337" s="264"/>
      <c r="J337" s="307" t="str">
        <f t="shared" si="2"/>
        <v/>
      </c>
      <c r="K337" s="307"/>
      <c r="L337" s="308"/>
      <c r="M337" s="307"/>
      <c r="N337" s="310"/>
      <c r="O337" s="264"/>
      <c r="P337" s="307"/>
      <c r="Q337" s="296"/>
      <c r="R337" s="296"/>
      <c r="S337" s="296"/>
    </row>
    <row r="338" spans="1:19" x14ac:dyDescent="0.2">
      <c r="A338" s="303" t="e">
        <f>#N/A</f>
        <v>#N/A</v>
      </c>
      <c r="B338" s="304"/>
      <c r="C338" s="305"/>
      <c r="D338" s="269"/>
      <c r="E338" s="264"/>
      <c r="F338" s="306"/>
      <c r="G338" s="269"/>
      <c r="H338" s="269"/>
      <c r="I338" s="264"/>
      <c r="J338" s="307" t="str">
        <f t="shared" si="2"/>
        <v/>
      </c>
      <c r="K338" s="307"/>
      <c r="L338" s="308"/>
      <c r="M338" s="307"/>
      <c r="N338" s="310"/>
      <c r="O338" s="264"/>
      <c r="P338" s="307"/>
      <c r="Q338" s="296"/>
      <c r="R338" s="296"/>
      <c r="S338" s="296"/>
    </row>
    <row r="339" spans="1:19" x14ac:dyDescent="0.2">
      <c r="A339" s="303" t="e">
        <f>#N/A</f>
        <v>#N/A</v>
      </c>
      <c r="B339" s="304"/>
      <c r="C339" s="305"/>
      <c r="D339" s="269"/>
      <c r="E339" s="264"/>
      <c r="F339" s="306"/>
      <c r="G339" s="269"/>
      <c r="H339" s="269"/>
      <c r="I339" s="264"/>
      <c r="J339" s="307" t="str">
        <f t="shared" si="2"/>
        <v/>
      </c>
      <c r="K339" s="307"/>
      <c r="L339" s="308"/>
      <c r="M339" s="307"/>
      <c r="N339" s="310"/>
      <c r="O339" s="264"/>
      <c r="P339" s="307"/>
      <c r="Q339" s="296"/>
      <c r="R339" s="296"/>
      <c r="S339" s="296"/>
    </row>
    <row r="340" spans="1:19" x14ac:dyDescent="0.2">
      <c r="A340" s="303" t="e">
        <f>#N/A</f>
        <v>#N/A</v>
      </c>
      <c r="B340" s="304"/>
      <c r="C340" s="305"/>
      <c r="D340" s="269"/>
      <c r="E340" s="264"/>
      <c r="F340" s="306"/>
      <c r="G340" s="269"/>
      <c r="H340" s="269"/>
      <c r="I340" s="264"/>
      <c r="J340" s="307" t="str">
        <f t="shared" si="2"/>
        <v/>
      </c>
      <c r="K340" s="307"/>
      <c r="L340" s="308"/>
      <c r="M340" s="307"/>
      <c r="N340" s="310"/>
      <c r="O340" s="264"/>
      <c r="P340" s="307"/>
      <c r="Q340" s="296"/>
      <c r="R340" s="296"/>
      <c r="S340" s="296"/>
    </row>
    <row r="341" spans="1:19" x14ac:dyDescent="0.2">
      <c r="A341" s="303" t="e">
        <f>#N/A</f>
        <v>#N/A</v>
      </c>
      <c r="B341" s="304"/>
      <c r="C341" s="305"/>
      <c r="D341" s="269"/>
      <c r="E341" s="264"/>
      <c r="F341" s="306"/>
      <c r="G341" s="269"/>
      <c r="H341" s="269"/>
      <c r="I341" s="264"/>
      <c r="J341" s="307" t="str">
        <f t="shared" si="2"/>
        <v/>
      </c>
      <c r="K341" s="307"/>
      <c r="L341" s="308"/>
      <c r="M341" s="307"/>
      <c r="N341" s="310"/>
      <c r="O341" s="264"/>
      <c r="P341" s="307"/>
      <c r="Q341" s="296"/>
      <c r="R341" s="296"/>
      <c r="S341" s="296"/>
    </row>
    <row r="342" spans="1:19" x14ac:dyDescent="0.2">
      <c r="A342" s="303" t="e">
        <f>#N/A</f>
        <v>#N/A</v>
      </c>
      <c r="B342" s="304"/>
      <c r="C342" s="305"/>
      <c r="D342" s="269"/>
      <c r="E342" s="264"/>
      <c r="F342" s="306"/>
      <c r="G342" s="269"/>
      <c r="H342" s="269"/>
      <c r="I342" s="264"/>
      <c r="J342" s="307" t="str">
        <f t="shared" si="2"/>
        <v/>
      </c>
      <c r="K342" s="307"/>
      <c r="L342" s="308"/>
      <c r="M342" s="307"/>
      <c r="N342" s="310"/>
      <c r="O342" s="264"/>
      <c r="P342" s="307"/>
      <c r="Q342" s="296"/>
      <c r="R342" s="296"/>
      <c r="S342" s="296"/>
    </row>
    <row r="343" spans="1:19" x14ac:dyDescent="0.2">
      <c r="A343" s="303" t="e">
        <f>#N/A</f>
        <v>#N/A</v>
      </c>
      <c r="B343" s="304"/>
      <c r="C343" s="305"/>
      <c r="D343" s="269"/>
      <c r="E343" s="264"/>
      <c r="F343" s="306"/>
      <c r="G343" s="269"/>
      <c r="H343" s="269"/>
      <c r="I343" s="264"/>
      <c r="J343" s="307" t="str">
        <f t="shared" si="2"/>
        <v/>
      </c>
      <c r="K343" s="307"/>
      <c r="L343" s="308"/>
      <c r="M343" s="307"/>
      <c r="N343" s="310"/>
      <c r="O343" s="264"/>
      <c r="P343" s="307"/>
      <c r="Q343" s="296"/>
      <c r="R343" s="296"/>
      <c r="S343" s="296"/>
    </row>
    <row r="344" spans="1:19" x14ac:dyDescent="0.2">
      <c r="A344" s="303" t="e">
        <f>#N/A</f>
        <v>#N/A</v>
      </c>
      <c r="B344" s="304"/>
      <c r="C344" s="305"/>
      <c r="D344" s="269"/>
      <c r="E344" s="264"/>
      <c r="F344" s="306"/>
      <c r="G344" s="269"/>
      <c r="H344" s="269"/>
      <c r="I344" s="264"/>
      <c r="J344" s="307" t="str">
        <f t="shared" si="2"/>
        <v/>
      </c>
      <c r="K344" s="307"/>
      <c r="L344" s="308"/>
      <c r="M344" s="307"/>
      <c r="N344" s="310"/>
      <c r="O344" s="264"/>
      <c r="P344" s="307"/>
      <c r="Q344" s="296"/>
      <c r="R344" s="296"/>
      <c r="S344" s="296"/>
    </row>
    <row r="345" spans="1:19" x14ac:dyDescent="0.2">
      <c r="A345" s="303" t="e">
        <f>#N/A</f>
        <v>#N/A</v>
      </c>
      <c r="B345" s="304"/>
      <c r="C345" s="305"/>
      <c r="D345" s="269"/>
      <c r="E345" s="264"/>
      <c r="F345" s="306"/>
      <c r="G345" s="269"/>
      <c r="H345" s="269"/>
      <c r="I345" s="264"/>
      <c r="J345" s="307" t="str">
        <f t="shared" si="2"/>
        <v/>
      </c>
      <c r="K345" s="307"/>
      <c r="L345" s="308"/>
      <c r="M345" s="307"/>
      <c r="N345" s="310"/>
      <c r="O345" s="264"/>
      <c r="P345" s="307"/>
      <c r="Q345" s="296"/>
      <c r="R345" s="296"/>
      <c r="S345" s="296"/>
    </row>
    <row r="346" spans="1:19" x14ac:dyDescent="0.2">
      <c r="A346" s="303" t="e">
        <f>#N/A</f>
        <v>#N/A</v>
      </c>
      <c r="B346" s="304"/>
      <c r="C346" s="305"/>
      <c r="D346" s="269"/>
      <c r="E346" s="264"/>
      <c r="F346" s="306"/>
      <c r="G346" s="269"/>
      <c r="H346" s="269"/>
      <c r="I346" s="264"/>
      <c r="J346" s="307" t="str">
        <f t="shared" si="2"/>
        <v/>
      </c>
      <c r="K346" s="307"/>
      <c r="L346" s="308"/>
      <c r="M346" s="307"/>
      <c r="N346" s="310"/>
      <c r="O346" s="264"/>
      <c r="P346" s="307"/>
      <c r="Q346" s="296"/>
      <c r="R346" s="296"/>
      <c r="S346" s="296"/>
    </row>
    <row r="347" spans="1:19" x14ac:dyDescent="0.2">
      <c r="A347" s="303" t="e">
        <f>#N/A</f>
        <v>#N/A</v>
      </c>
      <c r="B347" s="304"/>
      <c r="C347" s="305"/>
      <c r="D347" s="269"/>
      <c r="E347" s="264"/>
      <c r="F347" s="306"/>
      <c r="G347" s="269"/>
      <c r="H347" s="269"/>
      <c r="I347" s="264"/>
      <c r="J347" s="307" t="str">
        <f t="shared" si="2"/>
        <v/>
      </c>
      <c r="K347" s="307"/>
      <c r="L347" s="308"/>
      <c r="M347" s="307"/>
      <c r="N347" s="310"/>
      <c r="O347" s="264"/>
      <c r="P347" s="307"/>
      <c r="Q347" s="296"/>
      <c r="R347" s="296"/>
      <c r="S347" s="296"/>
    </row>
    <row r="348" spans="1:19" x14ac:dyDescent="0.2">
      <c r="A348" s="303" t="e">
        <f>#N/A</f>
        <v>#N/A</v>
      </c>
      <c r="B348" s="304"/>
      <c r="C348" s="305"/>
      <c r="D348" s="269"/>
      <c r="E348" s="264"/>
      <c r="F348" s="306"/>
      <c r="G348" s="269"/>
      <c r="H348" s="269"/>
      <c r="I348" s="264"/>
      <c r="J348" s="307" t="str">
        <f t="shared" si="2"/>
        <v/>
      </c>
      <c r="K348" s="307"/>
      <c r="L348" s="308"/>
      <c r="M348" s="307"/>
      <c r="N348" s="310"/>
      <c r="O348" s="264"/>
      <c r="P348" s="307"/>
      <c r="Q348" s="296"/>
      <c r="R348" s="296"/>
      <c r="S348" s="296"/>
    </row>
    <row r="349" spans="1:19" x14ac:dyDescent="0.2">
      <c r="A349" s="303" t="e">
        <f>#N/A</f>
        <v>#N/A</v>
      </c>
      <c r="B349" s="304"/>
      <c r="C349" s="305"/>
      <c r="D349" s="269"/>
      <c r="E349" s="264"/>
      <c r="F349" s="306"/>
      <c r="G349" s="269"/>
      <c r="H349" s="269"/>
      <c r="I349" s="264"/>
      <c r="J349" s="307" t="str">
        <f t="shared" si="2"/>
        <v/>
      </c>
      <c r="K349" s="307"/>
      <c r="L349" s="308"/>
      <c r="M349" s="307"/>
      <c r="N349" s="310"/>
      <c r="O349" s="264"/>
      <c r="P349" s="307"/>
      <c r="Q349" s="296"/>
      <c r="R349" s="296"/>
      <c r="S349" s="296"/>
    </row>
    <row r="350" spans="1:19" x14ac:dyDescent="0.2">
      <c r="A350" s="303" t="e">
        <f>#N/A</f>
        <v>#N/A</v>
      </c>
      <c r="B350" s="304"/>
      <c r="C350" s="305"/>
      <c r="D350" s="269"/>
      <c r="E350" s="264"/>
      <c r="F350" s="306"/>
      <c r="G350" s="269"/>
      <c r="H350" s="269"/>
      <c r="I350" s="264"/>
      <c r="J350" s="307" t="str">
        <f t="shared" si="2"/>
        <v/>
      </c>
      <c r="K350" s="307"/>
      <c r="L350" s="308"/>
      <c r="M350" s="307"/>
      <c r="N350" s="310"/>
      <c r="O350" s="264"/>
      <c r="P350" s="307"/>
      <c r="Q350" s="296"/>
      <c r="R350" s="296"/>
      <c r="S350" s="296"/>
    </row>
    <row r="351" spans="1:19" x14ac:dyDescent="0.2">
      <c r="A351" s="303" t="e">
        <f>#N/A</f>
        <v>#N/A</v>
      </c>
      <c r="B351" s="304"/>
      <c r="C351" s="305"/>
      <c r="D351" s="269"/>
      <c r="E351" s="264"/>
      <c r="F351" s="306"/>
      <c r="G351" s="269"/>
      <c r="H351" s="269"/>
      <c r="I351" s="264"/>
      <c r="J351" s="307" t="str">
        <f t="shared" si="2"/>
        <v/>
      </c>
      <c r="K351" s="307"/>
      <c r="L351" s="308"/>
      <c r="M351" s="307"/>
      <c r="N351" s="310"/>
      <c r="O351" s="264"/>
      <c r="P351" s="307"/>
      <c r="Q351" s="296"/>
      <c r="R351" s="296"/>
      <c r="S351" s="296"/>
    </row>
    <row r="352" spans="1:19" x14ac:dyDescent="0.2">
      <c r="A352" s="303" t="e">
        <f>#N/A</f>
        <v>#N/A</v>
      </c>
      <c r="B352" s="304"/>
      <c r="C352" s="305"/>
      <c r="D352" s="269"/>
      <c r="E352" s="264"/>
      <c r="F352" s="306"/>
      <c r="G352" s="269"/>
      <c r="H352" s="269"/>
      <c r="I352" s="264"/>
      <c r="J352" s="307" t="str">
        <f t="shared" si="2"/>
        <v/>
      </c>
      <c r="K352" s="307"/>
      <c r="L352" s="308"/>
      <c r="M352" s="307"/>
      <c r="N352" s="310"/>
      <c r="O352" s="264"/>
      <c r="P352" s="307"/>
      <c r="Q352" s="296"/>
      <c r="R352" s="296"/>
      <c r="S352" s="296"/>
    </row>
    <row r="353" spans="1:19" x14ac:dyDescent="0.2">
      <c r="A353" s="303" t="e">
        <f>#N/A</f>
        <v>#N/A</v>
      </c>
      <c r="B353" s="304"/>
      <c r="C353" s="305"/>
      <c r="D353" s="269"/>
      <c r="E353" s="264"/>
      <c r="F353" s="306"/>
      <c r="G353" s="264"/>
      <c r="H353" s="269"/>
      <c r="I353" s="264"/>
      <c r="J353" s="307" t="str">
        <f t="shared" si="2"/>
        <v/>
      </c>
      <c r="K353" s="307"/>
      <c r="L353" s="308"/>
      <c r="M353" s="307"/>
      <c r="N353" s="310"/>
      <c r="O353" s="264"/>
      <c r="P353" s="307"/>
      <c r="Q353" s="296"/>
      <c r="R353" s="296"/>
      <c r="S353" s="296"/>
    </row>
    <row r="354" spans="1:19" x14ac:dyDescent="0.2">
      <c r="A354" s="303" t="e">
        <f>#N/A</f>
        <v>#N/A</v>
      </c>
      <c r="B354" s="304"/>
      <c r="C354" s="305"/>
      <c r="D354" s="269"/>
      <c r="E354" s="264"/>
      <c r="F354" s="306"/>
      <c r="G354" s="269"/>
      <c r="H354" s="269"/>
      <c r="I354" s="264"/>
      <c r="J354" s="307" t="str">
        <f t="shared" si="2"/>
        <v/>
      </c>
      <c r="K354" s="307"/>
      <c r="L354" s="308"/>
      <c r="M354" s="307"/>
      <c r="N354" s="310"/>
      <c r="O354" s="264"/>
      <c r="P354" s="307"/>
      <c r="Q354" s="296"/>
      <c r="R354" s="296"/>
      <c r="S354" s="296"/>
    </row>
    <row r="355" spans="1:19" x14ac:dyDescent="0.2">
      <c r="A355" s="303" t="e">
        <f>#N/A</f>
        <v>#N/A</v>
      </c>
      <c r="B355" s="304"/>
      <c r="C355" s="305"/>
      <c r="D355" s="269"/>
      <c r="E355" s="264"/>
      <c r="F355" s="306"/>
      <c r="G355" s="264"/>
      <c r="H355" s="269"/>
      <c r="I355" s="264"/>
      <c r="J355" s="307" t="str">
        <f t="shared" si="2"/>
        <v/>
      </c>
      <c r="K355" s="307"/>
      <c r="L355" s="308"/>
      <c r="M355" s="307"/>
      <c r="N355" s="310"/>
      <c r="O355" s="264"/>
      <c r="P355" s="307"/>
      <c r="Q355" s="296"/>
      <c r="R355" s="296"/>
      <c r="S355" s="296"/>
    </row>
    <row r="356" spans="1:19" x14ac:dyDescent="0.2">
      <c r="A356" s="303" t="e">
        <f>#N/A</f>
        <v>#N/A</v>
      </c>
      <c r="B356" s="304"/>
      <c r="C356" s="305"/>
      <c r="D356" s="269"/>
      <c r="E356" s="264"/>
      <c r="F356" s="306"/>
      <c r="G356" s="269"/>
      <c r="H356" s="269"/>
      <c r="I356" s="264"/>
      <c r="J356" s="307" t="str">
        <f t="shared" si="2"/>
        <v/>
      </c>
      <c r="K356" s="307"/>
      <c r="L356" s="308"/>
      <c r="M356" s="307"/>
      <c r="N356" s="310"/>
      <c r="O356" s="264"/>
      <c r="P356" s="307"/>
      <c r="Q356" s="296"/>
      <c r="R356" s="296"/>
      <c r="S356" s="296"/>
    </row>
    <row r="357" spans="1:19" x14ac:dyDescent="0.2">
      <c r="A357" s="303" t="e">
        <f>#N/A</f>
        <v>#N/A</v>
      </c>
      <c r="B357" s="304"/>
      <c r="C357" s="305"/>
      <c r="D357" s="269"/>
      <c r="E357" s="264"/>
      <c r="F357" s="306"/>
      <c r="G357" s="269"/>
      <c r="H357" s="269"/>
      <c r="I357" s="264"/>
      <c r="J357" s="307" t="str">
        <f t="shared" si="2"/>
        <v/>
      </c>
      <c r="K357" s="307"/>
      <c r="L357" s="308"/>
      <c r="M357" s="307"/>
      <c r="N357" s="310"/>
      <c r="O357" s="264"/>
      <c r="P357" s="307"/>
      <c r="Q357" s="296"/>
      <c r="R357" s="296"/>
      <c r="S357" s="296"/>
    </row>
    <row r="358" spans="1:19" x14ac:dyDescent="0.2">
      <c r="A358" s="303" t="e">
        <f>#N/A</f>
        <v>#N/A</v>
      </c>
      <c r="B358" s="304"/>
      <c r="C358" s="305"/>
      <c r="D358" s="269"/>
      <c r="E358" s="264"/>
      <c r="F358" s="306"/>
      <c r="G358" s="264"/>
      <c r="H358" s="269"/>
      <c r="I358" s="264"/>
      <c r="J358" s="307" t="str">
        <f t="shared" si="2"/>
        <v/>
      </c>
      <c r="K358" s="307"/>
      <c r="L358" s="308"/>
      <c r="M358" s="307"/>
      <c r="N358" s="310"/>
      <c r="O358" s="264"/>
      <c r="P358" s="307"/>
      <c r="Q358" s="296"/>
      <c r="R358" s="296"/>
      <c r="S358" s="296"/>
    </row>
    <row r="359" spans="1:19" x14ac:dyDescent="0.2">
      <c r="A359" s="303" t="e">
        <f>#N/A</f>
        <v>#N/A</v>
      </c>
      <c r="B359" s="304"/>
      <c r="C359" s="305"/>
      <c r="D359" s="269"/>
      <c r="E359" s="264"/>
      <c r="F359" s="306"/>
      <c r="G359" s="264"/>
      <c r="H359" s="269"/>
      <c r="I359" s="264"/>
      <c r="J359" s="307" t="str">
        <f t="shared" si="2"/>
        <v/>
      </c>
      <c r="K359" s="307"/>
      <c r="L359" s="308"/>
      <c r="M359" s="307"/>
      <c r="N359" s="310"/>
      <c r="O359" s="264"/>
      <c r="P359" s="307"/>
      <c r="Q359" s="296"/>
      <c r="R359" s="296"/>
      <c r="S359" s="296"/>
    </row>
    <row r="360" spans="1:19" x14ac:dyDescent="0.2">
      <c r="A360" s="303" t="e">
        <f>#N/A</f>
        <v>#N/A</v>
      </c>
      <c r="B360" s="304"/>
      <c r="C360" s="305"/>
      <c r="D360" s="269"/>
      <c r="E360" s="264"/>
      <c r="F360" s="306"/>
      <c r="G360" s="269"/>
      <c r="H360" s="269"/>
      <c r="I360" s="264"/>
      <c r="J360" s="307" t="str">
        <f t="shared" si="2"/>
        <v/>
      </c>
      <c r="K360" s="307"/>
      <c r="L360" s="308"/>
      <c r="M360" s="307"/>
      <c r="N360" s="310"/>
      <c r="O360" s="264"/>
      <c r="P360" s="307"/>
      <c r="Q360" s="296"/>
      <c r="R360" s="296"/>
      <c r="S360" s="296"/>
    </row>
    <row r="361" spans="1:19" x14ac:dyDescent="0.2">
      <c r="A361" s="303" t="e">
        <f>#N/A</f>
        <v>#N/A</v>
      </c>
      <c r="B361" s="304"/>
      <c r="C361" s="305"/>
      <c r="D361" s="269"/>
      <c r="E361" s="264"/>
      <c r="F361" s="306"/>
      <c r="G361" s="269"/>
      <c r="H361" s="269"/>
      <c r="I361" s="264"/>
      <c r="J361" s="307" t="str">
        <f t="shared" si="2"/>
        <v/>
      </c>
      <c r="K361" s="307"/>
      <c r="L361" s="308"/>
      <c r="M361" s="307"/>
      <c r="N361" s="310"/>
      <c r="O361" s="264"/>
      <c r="P361" s="307"/>
      <c r="Q361" s="296"/>
      <c r="R361" s="296"/>
      <c r="S361" s="296"/>
    </row>
    <row r="362" spans="1:19" x14ac:dyDescent="0.2">
      <c r="A362" s="303" t="e">
        <f>#N/A</f>
        <v>#N/A</v>
      </c>
      <c r="B362" s="304"/>
      <c r="C362" s="305"/>
      <c r="D362" s="269"/>
      <c r="E362" s="264"/>
      <c r="F362" s="306"/>
      <c r="G362" s="269"/>
      <c r="H362" s="269"/>
      <c r="I362" s="264"/>
      <c r="J362" s="307" t="str">
        <f t="shared" si="2"/>
        <v/>
      </c>
      <c r="K362" s="307"/>
      <c r="L362" s="308"/>
      <c r="M362" s="307"/>
      <c r="N362" s="310"/>
      <c r="O362" s="264"/>
      <c r="P362" s="307"/>
      <c r="Q362" s="296"/>
      <c r="R362" s="296"/>
      <c r="S362" s="296"/>
    </row>
    <row r="363" spans="1:19" x14ac:dyDescent="0.2">
      <c r="A363" s="303" t="e">
        <f>#N/A</f>
        <v>#N/A</v>
      </c>
      <c r="B363" s="304"/>
      <c r="C363" s="305"/>
      <c r="D363" s="269"/>
      <c r="E363" s="264"/>
      <c r="F363" s="306"/>
      <c r="G363" s="269"/>
      <c r="H363" s="269"/>
      <c r="I363" s="264"/>
      <c r="J363" s="307" t="str">
        <f t="shared" si="2"/>
        <v/>
      </c>
      <c r="K363" s="307"/>
      <c r="L363" s="308"/>
      <c r="M363" s="307"/>
      <c r="N363" s="310"/>
      <c r="O363" s="264"/>
      <c r="P363" s="307"/>
      <c r="Q363" s="296"/>
      <c r="R363" s="296"/>
      <c r="S363" s="296"/>
    </row>
    <row r="364" spans="1:19" x14ac:dyDescent="0.2">
      <c r="A364" s="303" t="e">
        <f>#N/A</f>
        <v>#N/A</v>
      </c>
      <c r="B364" s="304"/>
      <c r="C364" s="305"/>
      <c r="D364" s="269"/>
      <c r="E364" s="264"/>
      <c r="F364" s="306"/>
      <c r="G364" s="269"/>
      <c r="H364" s="269"/>
      <c r="I364" s="264"/>
      <c r="J364" s="307" t="str">
        <f t="shared" si="2"/>
        <v/>
      </c>
      <c r="K364" s="307"/>
      <c r="L364" s="308"/>
      <c r="M364" s="307"/>
      <c r="N364" s="310"/>
      <c r="O364" s="264"/>
      <c r="P364" s="307"/>
      <c r="Q364" s="296"/>
      <c r="R364" s="296"/>
      <c r="S364" s="296"/>
    </row>
    <row r="365" spans="1:19" x14ac:dyDescent="0.2">
      <c r="A365" s="303" t="e">
        <f>#N/A</f>
        <v>#N/A</v>
      </c>
      <c r="B365" s="304"/>
      <c r="C365" s="305"/>
      <c r="D365" s="269"/>
      <c r="E365" s="264"/>
      <c r="F365" s="306"/>
      <c r="G365" s="269"/>
      <c r="H365" s="269"/>
      <c r="I365" s="264"/>
      <c r="J365" s="307" t="str">
        <f t="shared" si="2"/>
        <v/>
      </c>
      <c r="K365" s="307"/>
      <c r="L365" s="308"/>
      <c r="M365" s="307"/>
      <c r="N365" s="310"/>
      <c r="O365" s="264"/>
      <c r="P365" s="307"/>
      <c r="Q365" s="296"/>
      <c r="R365" s="296"/>
      <c r="S365" s="296"/>
    </row>
    <row r="366" spans="1:19" x14ac:dyDescent="0.2">
      <c r="A366" s="303" t="e">
        <f>#N/A</f>
        <v>#N/A</v>
      </c>
      <c r="B366" s="304"/>
      <c r="C366" s="305"/>
      <c r="D366" s="269"/>
      <c r="E366" s="264"/>
      <c r="F366" s="306"/>
      <c r="G366" s="264"/>
      <c r="H366" s="269"/>
      <c r="I366" s="264"/>
      <c r="J366" s="307" t="str">
        <f t="shared" si="2"/>
        <v/>
      </c>
      <c r="K366" s="307"/>
      <c r="L366" s="308"/>
      <c r="M366" s="307"/>
      <c r="N366" s="310"/>
      <c r="O366" s="264"/>
      <c r="P366" s="307"/>
      <c r="Q366" s="296"/>
      <c r="R366" s="296"/>
      <c r="S366" s="296"/>
    </row>
    <row r="367" spans="1:19" x14ac:dyDescent="0.2">
      <c r="A367" s="303" t="e">
        <f>#N/A</f>
        <v>#N/A</v>
      </c>
      <c r="B367" s="304"/>
      <c r="C367" s="305"/>
      <c r="D367" s="269"/>
      <c r="E367" s="264"/>
      <c r="F367" s="306"/>
      <c r="G367" s="264"/>
      <c r="H367" s="269"/>
      <c r="I367" s="264"/>
      <c r="J367" s="307" t="str">
        <f t="shared" si="2"/>
        <v/>
      </c>
      <c r="K367" s="307"/>
      <c r="L367" s="308"/>
      <c r="M367" s="307"/>
      <c r="N367" s="310"/>
      <c r="O367" s="264"/>
      <c r="P367" s="307"/>
      <c r="Q367" s="296"/>
      <c r="R367" s="296"/>
      <c r="S367" s="296"/>
    </row>
    <row r="368" spans="1:19" x14ac:dyDescent="0.2">
      <c r="A368" s="303" t="e">
        <f>#N/A</f>
        <v>#N/A</v>
      </c>
      <c r="B368" s="304"/>
      <c r="C368" s="305"/>
      <c r="D368" s="269"/>
      <c r="E368" s="264"/>
      <c r="F368" s="306"/>
      <c r="G368" s="264"/>
      <c r="H368" s="269"/>
      <c r="I368" s="264"/>
      <c r="J368" s="307" t="str">
        <f t="shared" si="2"/>
        <v/>
      </c>
      <c r="K368" s="307"/>
      <c r="L368" s="308"/>
      <c r="M368" s="307"/>
      <c r="N368" s="310"/>
      <c r="O368" s="264"/>
      <c r="P368" s="307"/>
      <c r="Q368" s="296"/>
      <c r="R368" s="296"/>
      <c r="S368" s="296"/>
    </row>
    <row r="369" spans="1:19" x14ac:dyDescent="0.2">
      <c r="A369" s="303" t="e">
        <f>#N/A</f>
        <v>#N/A</v>
      </c>
      <c r="B369" s="304"/>
      <c r="C369" s="305"/>
      <c r="D369" s="269"/>
      <c r="E369" s="264"/>
      <c r="F369" s="306"/>
      <c r="G369" s="269"/>
      <c r="H369" s="269"/>
      <c r="I369" s="264"/>
      <c r="J369" s="307" t="str">
        <f t="shared" si="2"/>
        <v/>
      </c>
      <c r="K369" s="307"/>
      <c r="L369" s="308"/>
      <c r="M369" s="307"/>
      <c r="N369" s="310"/>
      <c r="O369" s="264"/>
      <c r="P369" s="307"/>
      <c r="Q369" s="296"/>
      <c r="R369" s="296"/>
      <c r="S369" s="296"/>
    </row>
    <row r="370" spans="1:19" x14ac:dyDescent="0.2">
      <c r="A370" s="303" t="e">
        <f>#N/A</f>
        <v>#N/A</v>
      </c>
      <c r="B370" s="304"/>
      <c r="C370" s="305"/>
      <c r="D370" s="269"/>
      <c r="E370" s="264"/>
      <c r="F370" s="306"/>
      <c r="G370" s="269"/>
      <c r="H370" s="269"/>
      <c r="I370" s="264"/>
      <c r="J370" s="307" t="str">
        <f t="shared" si="2"/>
        <v/>
      </c>
      <c r="K370" s="307"/>
      <c r="L370" s="308"/>
      <c r="M370" s="307"/>
      <c r="N370" s="310"/>
      <c r="O370" s="264"/>
      <c r="P370" s="307"/>
      <c r="Q370" s="296"/>
      <c r="R370" s="296"/>
      <c r="S370" s="296"/>
    </row>
    <row r="371" spans="1:19" x14ac:dyDescent="0.2">
      <c r="A371" s="303" t="e">
        <f>#N/A</f>
        <v>#N/A</v>
      </c>
      <c r="B371" s="304"/>
      <c r="C371" s="305"/>
      <c r="D371" s="269"/>
      <c r="E371" s="264"/>
      <c r="F371" s="306"/>
      <c r="G371" s="269"/>
      <c r="H371" s="269"/>
      <c r="I371" s="264"/>
      <c r="J371" s="307" t="str">
        <f t="shared" si="2"/>
        <v/>
      </c>
      <c r="K371" s="307"/>
      <c r="L371" s="308"/>
      <c r="M371" s="307"/>
      <c r="N371" s="310"/>
      <c r="O371" s="264"/>
      <c r="P371" s="307"/>
      <c r="Q371" s="296"/>
      <c r="R371" s="296"/>
      <c r="S371" s="296"/>
    </row>
    <row r="372" spans="1:19" x14ac:dyDescent="0.2">
      <c r="A372" s="303" t="e">
        <f>#N/A</f>
        <v>#N/A</v>
      </c>
      <c r="B372" s="304"/>
      <c r="C372" s="305"/>
      <c r="D372" s="269"/>
      <c r="E372" s="264"/>
      <c r="F372" s="306"/>
      <c r="G372" s="269"/>
      <c r="H372" s="269"/>
      <c r="I372" s="264"/>
      <c r="J372" s="307" t="str">
        <f t="shared" si="2"/>
        <v/>
      </c>
      <c r="K372" s="307"/>
      <c r="L372" s="308"/>
      <c r="M372" s="307"/>
      <c r="N372" s="310"/>
      <c r="O372" s="264"/>
      <c r="P372" s="307"/>
      <c r="Q372" s="296"/>
      <c r="R372" s="296"/>
      <c r="S372" s="296"/>
    </row>
    <row r="373" spans="1:19" x14ac:dyDescent="0.2">
      <c r="A373" s="303" t="e">
        <f>#N/A</f>
        <v>#N/A</v>
      </c>
      <c r="B373" s="304"/>
      <c r="C373" s="305"/>
      <c r="D373" s="269"/>
      <c r="E373" s="264"/>
      <c r="F373" s="306"/>
      <c r="G373" s="269"/>
      <c r="H373" s="269"/>
      <c r="I373" s="264"/>
      <c r="J373" s="307" t="str">
        <f t="shared" si="2"/>
        <v/>
      </c>
      <c r="K373" s="307"/>
      <c r="L373" s="308"/>
      <c r="M373" s="307"/>
      <c r="N373" s="310"/>
      <c r="O373" s="264"/>
      <c r="P373" s="307"/>
      <c r="Q373" s="296"/>
      <c r="R373" s="296"/>
      <c r="S373" s="296"/>
    </row>
    <row r="374" spans="1:19" x14ac:dyDescent="0.2">
      <c r="A374" s="303" t="e">
        <f>#N/A</f>
        <v>#N/A</v>
      </c>
      <c r="B374" s="304"/>
      <c r="C374" s="305"/>
      <c r="D374" s="269"/>
      <c r="E374" s="264"/>
      <c r="F374" s="306"/>
      <c r="G374" s="269"/>
      <c r="H374" s="269"/>
      <c r="I374" s="264"/>
      <c r="J374" s="307" t="str">
        <f t="shared" si="2"/>
        <v/>
      </c>
      <c r="K374" s="307"/>
      <c r="L374" s="308"/>
      <c r="M374" s="307"/>
      <c r="N374" s="310"/>
      <c r="O374" s="264"/>
      <c r="P374" s="307"/>
      <c r="Q374" s="296"/>
      <c r="R374" s="296"/>
      <c r="S374" s="296"/>
    </row>
    <row r="375" spans="1:19" x14ac:dyDescent="0.2">
      <c r="A375" s="303" t="e">
        <f>#N/A</f>
        <v>#N/A</v>
      </c>
      <c r="B375" s="304"/>
      <c r="C375" s="305"/>
      <c r="D375" s="269"/>
      <c r="E375" s="264"/>
      <c r="F375" s="306"/>
      <c r="G375" s="269"/>
      <c r="H375" s="269"/>
      <c r="I375" s="264"/>
      <c r="J375" s="307" t="str">
        <f t="shared" si="2"/>
        <v/>
      </c>
      <c r="K375" s="307"/>
      <c r="L375" s="308"/>
      <c r="M375" s="307"/>
      <c r="N375" s="310"/>
      <c r="O375" s="264"/>
      <c r="P375" s="307"/>
      <c r="Q375" s="296"/>
      <c r="R375" s="296"/>
      <c r="S375" s="296"/>
    </row>
    <row r="376" spans="1:19" x14ac:dyDescent="0.2">
      <c r="A376" s="303" t="e">
        <f>#N/A</f>
        <v>#N/A</v>
      </c>
      <c r="B376" s="304"/>
      <c r="C376" s="305"/>
      <c r="D376" s="269"/>
      <c r="E376" s="264"/>
      <c r="F376" s="306"/>
      <c r="G376" s="269"/>
      <c r="H376" s="269"/>
      <c r="I376" s="264"/>
      <c r="J376" s="307" t="str">
        <f t="shared" si="2"/>
        <v/>
      </c>
      <c r="K376" s="307"/>
      <c r="L376" s="308"/>
      <c r="M376" s="307"/>
      <c r="N376" s="310"/>
      <c r="O376" s="264"/>
      <c r="P376" s="307"/>
      <c r="Q376" s="296"/>
      <c r="R376" s="296"/>
      <c r="S376" s="296"/>
    </row>
    <row r="377" spans="1:19" x14ac:dyDescent="0.2">
      <c r="A377" s="303" t="e">
        <f>#N/A</f>
        <v>#N/A</v>
      </c>
      <c r="B377" s="304"/>
      <c r="C377" s="305"/>
      <c r="D377" s="269"/>
      <c r="E377" s="264"/>
      <c r="F377" s="306"/>
      <c r="G377" s="269"/>
      <c r="H377" s="269"/>
      <c r="I377" s="264"/>
      <c r="J377" s="307" t="str">
        <f t="shared" si="2"/>
        <v/>
      </c>
      <c r="K377" s="307"/>
      <c r="L377" s="308"/>
      <c r="M377" s="307"/>
      <c r="N377" s="310"/>
      <c r="O377" s="264"/>
      <c r="P377" s="307"/>
      <c r="Q377" s="296"/>
      <c r="R377" s="296"/>
      <c r="S377" s="296"/>
    </row>
    <row r="378" spans="1:19" x14ac:dyDescent="0.2">
      <c r="A378" s="303" t="e">
        <f>#N/A</f>
        <v>#N/A</v>
      </c>
      <c r="B378" s="304"/>
      <c r="C378" s="305"/>
      <c r="D378" s="269"/>
      <c r="E378" s="264"/>
      <c r="F378" s="306"/>
      <c r="G378" s="269"/>
      <c r="H378" s="269"/>
      <c r="I378" s="264"/>
      <c r="J378" s="307" t="str">
        <f t="shared" si="2"/>
        <v/>
      </c>
      <c r="K378" s="307"/>
      <c r="L378" s="308"/>
      <c r="M378" s="307"/>
      <c r="N378" s="310"/>
      <c r="O378" s="264"/>
      <c r="P378" s="307"/>
      <c r="Q378" s="296"/>
      <c r="R378" s="296"/>
      <c r="S378" s="296"/>
    </row>
    <row r="379" spans="1:19" x14ac:dyDescent="0.2">
      <c r="A379" s="303" t="e">
        <f>#N/A</f>
        <v>#N/A</v>
      </c>
      <c r="B379" s="304"/>
      <c r="C379" s="305"/>
      <c r="D379" s="269"/>
      <c r="E379" s="264"/>
      <c r="F379" s="306"/>
      <c r="G379" s="269"/>
      <c r="H379" s="269"/>
      <c r="I379" s="264"/>
      <c r="J379" s="307" t="str">
        <f t="shared" si="2"/>
        <v/>
      </c>
      <c r="K379" s="307"/>
      <c r="L379" s="308"/>
      <c r="M379" s="307"/>
      <c r="N379" s="310"/>
      <c r="O379" s="264"/>
      <c r="P379" s="307"/>
      <c r="Q379" s="296"/>
      <c r="R379" s="296"/>
      <c r="S379" s="296"/>
    </row>
    <row r="380" spans="1:19" x14ac:dyDescent="0.2">
      <c r="A380" s="303" t="e">
        <f>#N/A</f>
        <v>#N/A</v>
      </c>
      <c r="B380" s="304"/>
      <c r="C380" s="305"/>
      <c r="D380" s="269"/>
      <c r="E380" s="264"/>
      <c r="F380" s="306"/>
      <c r="G380" s="264"/>
      <c r="H380" s="269"/>
      <c r="I380" s="264"/>
      <c r="J380" s="307" t="str">
        <f t="shared" si="2"/>
        <v/>
      </c>
      <c r="K380" s="307"/>
      <c r="L380" s="308"/>
      <c r="M380" s="307"/>
      <c r="N380" s="310"/>
      <c r="O380" s="264"/>
      <c r="P380" s="307"/>
      <c r="Q380" s="296"/>
      <c r="R380" s="296"/>
      <c r="S380" s="296"/>
    </row>
    <row r="381" spans="1:19" x14ac:dyDescent="0.2">
      <c r="A381" s="303" t="e">
        <f>#N/A</f>
        <v>#N/A</v>
      </c>
      <c r="B381" s="304"/>
      <c r="C381" s="305"/>
      <c r="D381" s="269"/>
      <c r="E381" s="264"/>
      <c r="F381" s="306"/>
      <c r="G381" s="269"/>
      <c r="H381" s="269"/>
      <c r="I381" s="264"/>
      <c r="J381" s="307" t="str">
        <f t="shared" si="2"/>
        <v/>
      </c>
      <c r="K381" s="307"/>
      <c r="L381" s="308"/>
      <c r="M381" s="307"/>
      <c r="N381" s="310"/>
      <c r="O381" s="264"/>
      <c r="P381" s="307"/>
      <c r="Q381" s="296"/>
      <c r="R381" s="296"/>
      <c r="S381" s="296"/>
    </row>
    <row r="382" spans="1:19" x14ac:dyDescent="0.2">
      <c r="A382" s="303" t="e">
        <f>#N/A</f>
        <v>#N/A</v>
      </c>
      <c r="B382" s="304"/>
      <c r="C382" s="305"/>
      <c r="D382" s="269"/>
      <c r="E382" s="264"/>
      <c r="F382" s="306"/>
      <c r="G382" s="269"/>
      <c r="H382" s="269"/>
      <c r="I382" s="264"/>
      <c r="J382" s="307" t="str">
        <f t="shared" si="2"/>
        <v/>
      </c>
      <c r="K382" s="307"/>
      <c r="L382" s="308"/>
      <c r="M382" s="307"/>
      <c r="N382" s="310"/>
      <c r="O382" s="264"/>
      <c r="P382" s="307"/>
      <c r="Q382" s="296"/>
      <c r="R382" s="296"/>
      <c r="S382" s="296"/>
    </row>
    <row r="383" spans="1:19" x14ac:dyDescent="0.2">
      <c r="A383" s="303" t="e">
        <f>#N/A</f>
        <v>#N/A</v>
      </c>
      <c r="B383" s="304"/>
      <c r="C383" s="305"/>
      <c r="D383" s="269"/>
      <c r="E383" s="264"/>
      <c r="F383" s="306"/>
      <c r="G383" s="269"/>
      <c r="H383" s="269"/>
      <c r="I383" s="264"/>
      <c r="J383" s="307" t="str">
        <f t="shared" si="2"/>
        <v/>
      </c>
      <c r="K383" s="307"/>
      <c r="L383" s="308"/>
      <c r="M383" s="307"/>
      <c r="N383" s="310"/>
      <c r="O383" s="264"/>
      <c r="P383" s="307"/>
      <c r="Q383" s="296"/>
      <c r="R383" s="296"/>
      <c r="S383" s="296"/>
    </row>
    <row r="384" spans="1:19" x14ac:dyDescent="0.2">
      <c r="A384" s="303" t="e">
        <f>#N/A</f>
        <v>#N/A</v>
      </c>
      <c r="B384" s="304"/>
      <c r="C384" s="305"/>
      <c r="D384" s="269"/>
      <c r="E384" s="264"/>
      <c r="F384" s="306"/>
      <c r="G384" s="269"/>
      <c r="H384" s="269"/>
      <c r="I384" s="264"/>
      <c r="J384" s="307" t="str">
        <f t="shared" si="2"/>
        <v/>
      </c>
      <c r="K384" s="307"/>
      <c r="L384" s="308"/>
      <c r="M384" s="307"/>
      <c r="N384" s="310"/>
      <c r="O384" s="264"/>
      <c r="P384" s="307"/>
      <c r="Q384" s="296"/>
      <c r="R384" s="296"/>
      <c r="S384" s="296"/>
    </row>
    <row r="385" spans="1:19" x14ac:dyDescent="0.2">
      <c r="A385" s="303" t="e">
        <f>#N/A</f>
        <v>#N/A</v>
      </c>
      <c r="B385" s="304"/>
      <c r="C385" s="305"/>
      <c r="D385" s="269"/>
      <c r="E385" s="264"/>
      <c r="F385" s="306"/>
      <c r="G385" s="269"/>
      <c r="H385" s="269"/>
      <c r="I385" s="264"/>
      <c r="J385" s="307" t="str">
        <f t="shared" si="2"/>
        <v/>
      </c>
      <c r="K385" s="307"/>
      <c r="L385" s="308"/>
      <c r="M385" s="307"/>
      <c r="N385" s="310"/>
      <c r="O385" s="264"/>
      <c r="P385" s="307"/>
      <c r="Q385" s="296"/>
      <c r="R385" s="296"/>
      <c r="S385" s="296"/>
    </row>
    <row r="386" spans="1:19" x14ac:dyDescent="0.2">
      <c r="A386" s="303" t="e">
        <f>#N/A</f>
        <v>#N/A</v>
      </c>
      <c r="B386" s="304"/>
      <c r="C386" s="305"/>
      <c r="D386" s="269"/>
      <c r="E386" s="264"/>
      <c r="F386" s="306"/>
      <c r="G386" s="269"/>
      <c r="H386" s="269"/>
      <c r="I386" s="264"/>
      <c r="J386" s="307" t="str">
        <f t="shared" si="2"/>
        <v/>
      </c>
      <c r="K386" s="307"/>
      <c r="L386" s="308"/>
      <c r="M386" s="307"/>
      <c r="N386" s="310"/>
      <c r="O386" s="264"/>
      <c r="P386" s="307"/>
      <c r="Q386" s="296"/>
      <c r="R386" s="296"/>
      <c r="S386" s="296"/>
    </row>
    <row r="387" spans="1:19" x14ac:dyDescent="0.2">
      <c r="A387" s="303" t="e">
        <f>#N/A</f>
        <v>#N/A</v>
      </c>
      <c r="B387" s="304"/>
      <c r="C387" s="305"/>
      <c r="D387" s="269"/>
      <c r="E387" s="264"/>
      <c r="F387" s="306"/>
      <c r="G387" s="269"/>
      <c r="H387" s="269"/>
      <c r="I387" s="264"/>
      <c r="J387" s="307" t="str">
        <f t="shared" si="2"/>
        <v/>
      </c>
      <c r="K387" s="307"/>
      <c r="L387" s="308"/>
      <c r="M387" s="307"/>
      <c r="N387" s="310"/>
      <c r="O387" s="264"/>
      <c r="P387" s="307"/>
      <c r="Q387" s="296"/>
      <c r="R387" s="296"/>
      <c r="S387" s="296"/>
    </row>
    <row r="388" spans="1:19" x14ac:dyDescent="0.2">
      <c r="A388" s="303" t="e">
        <f>#N/A</f>
        <v>#N/A</v>
      </c>
      <c r="B388" s="304"/>
      <c r="C388" s="305"/>
      <c r="D388" s="269"/>
      <c r="E388" s="264"/>
      <c r="F388" s="306"/>
      <c r="G388" s="269"/>
      <c r="H388" s="269"/>
      <c r="I388" s="264"/>
      <c r="J388" s="307" t="str">
        <f t="shared" si="2"/>
        <v/>
      </c>
      <c r="K388" s="307"/>
      <c r="L388" s="308"/>
      <c r="M388" s="307"/>
      <c r="N388" s="310"/>
      <c r="O388" s="264"/>
      <c r="P388" s="307"/>
      <c r="Q388" s="296"/>
      <c r="R388" s="296"/>
      <c r="S388" s="296"/>
    </row>
    <row r="389" spans="1:19" x14ac:dyDescent="0.2">
      <c r="A389" s="303" t="e">
        <f>#N/A</f>
        <v>#N/A</v>
      </c>
      <c r="B389" s="304"/>
      <c r="C389" s="305"/>
      <c r="D389" s="269"/>
      <c r="E389" s="264"/>
      <c r="F389" s="306"/>
      <c r="G389" s="269"/>
      <c r="H389" s="269"/>
      <c r="I389" s="264"/>
      <c r="J389" s="307" t="str">
        <f t="shared" si="2"/>
        <v/>
      </c>
      <c r="K389" s="307"/>
      <c r="L389" s="308"/>
      <c r="M389" s="307"/>
      <c r="N389" s="310"/>
      <c r="O389" s="264"/>
      <c r="P389" s="307"/>
      <c r="Q389" s="296"/>
      <c r="R389" s="296"/>
      <c r="S389" s="296"/>
    </row>
    <row r="390" spans="1:19" x14ac:dyDescent="0.2">
      <c r="A390" s="303" t="e">
        <f>#N/A</f>
        <v>#N/A</v>
      </c>
      <c r="B390" s="304"/>
      <c r="C390" s="305"/>
      <c r="D390" s="269"/>
      <c r="E390" s="264"/>
      <c r="F390" s="306"/>
      <c r="G390" s="269"/>
      <c r="H390" s="269"/>
      <c r="I390" s="264"/>
      <c r="J390" s="307" t="str">
        <f t="shared" si="2"/>
        <v/>
      </c>
      <c r="K390" s="307"/>
      <c r="L390" s="308"/>
      <c r="M390" s="307"/>
      <c r="N390" s="310"/>
      <c r="O390" s="264"/>
      <c r="P390" s="307"/>
      <c r="Q390" s="296"/>
      <c r="R390" s="296"/>
      <c r="S390" s="296"/>
    </row>
    <row r="391" spans="1:19" x14ac:dyDescent="0.2">
      <c r="A391" s="303" t="e">
        <f>#N/A</f>
        <v>#N/A</v>
      </c>
      <c r="B391" s="304"/>
      <c r="C391" s="305"/>
      <c r="D391" s="269"/>
      <c r="E391" s="264"/>
      <c r="F391" s="306"/>
      <c r="G391" s="269"/>
      <c r="H391" s="269"/>
      <c r="I391" s="264"/>
      <c r="J391" s="307" t="str">
        <f t="shared" si="2"/>
        <v/>
      </c>
      <c r="K391" s="307"/>
      <c r="L391" s="308"/>
      <c r="M391" s="307"/>
      <c r="N391" s="310"/>
      <c r="O391" s="264"/>
      <c r="P391" s="307"/>
      <c r="Q391" s="296"/>
      <c r="R391" s="296"/>
      <c r="S391" s="296"/>
    </row>
    <row r="392" spans="1:19" x14ac:dyDescent="0.2">
      <c r="A392" s="303" t="e">
        <f>#N/A</f>
        <v>#N/A</v>
      </c>
      <c r="B392" s="304"/>
      <c r="C392" s="305"/>
      <c r="D392" s="269"/>
      <c r="E392" s="264"/>
      <c r="F392" s="306"/>
      <c r="G392" s="269"/>
      <c r="H392" s="269"/>
      <c r="I392" s="264"/>
      <c r="J392" s="307" t="str">
        <f t="shared" si="2"/>
        <v/>
      </c>
      <c r="K392" s="307"/>
      <c r="L392" s="308"/>
      <c r="M392" s="307"/>
      <c r="N392" s="310"/>
      <c r="O392" s="264"/>
      <c r="P392" s="307"/>
      <c r="Q392" s="296"/>
      <c r="R392" s="296"/>
      <c r="S392" s="296"/>
    </row>
    <row r="393" spans="1:19" x14ac:dyDescent="0.2">
      <c r="A393" s="303" t="e">
        <f>#N/A</f>
        <v>#N/A</v>
      </c>
      <c r="B393" s="304"/>
      <c r="C393" s="305"/>
      <c r="D393" s="269"/>
      <c r="E393" s="264"/>
      <c r="F393" s="306"/>
      <c r="G393" s="269"/>
      <c r="H393" s="269"/>
      <c r="I393" s="264"/>
      <c r="J393" s="307" t="str">
        <f t="shared" si="2"/>
        <v/>
      </c>
      <c r="K393" s="307"/>
      <c r="L393" s="308"/>
      <c r="M393" s="307"/>
      <c r="N393" s="310"/>
      <c r="O393" s="264"/>
      <c r="P393" s="307"/>
      <c r="Q393" s="296"/>
      <c r="R393" s="296"/>
      <c r="S393" s="296"/>
    </row>
    <row r="394" spans="1:19" x14ac:dyDescent="0.2">
      <c r="A394" s="303" t="e">
        <f>#N/A</f>
        <v>#N/A</v>
      </c>
      <c r="B394" s="304"/>
      <c r="C394" s="305"/>
      <c r="D394" s="269"/>
      <c r="E394" s="264"/>
      <c r="F394" s="306"/>
      <c r="G394" s="269"/>
      <c r="H394" s="269"/>
      <c r="I394" s="264"/>
      <c r="J394" s="307" t="str">
        <f t="shared" si="2"/>
        <v/>
      </c>
      <c r="K394" s="307"/>
      <c r="L394" s="308"/>
      <c r="M394" s="307"/>
      <c r="N394" s="310"/>
      <c r="O394" s="264"/>
      <c r="P394" s="307"/>
      <c r="Q394" s="296"/>
      <c r="R394" s="296"/>
      <c r="S394" s="296"/>
    </row>
    <row r="395" spans="1:19" x14ac:dyDescent="0.2">
      <c r="A395" s="303" t="e">
        <f>#N/A</f>
        <v>#N/A</v>
      </c>
      <c r="B395" s="304"/>
      <c r="C395" s="305"/>
      <c r="D395" s="269"/>
      <c r="E395" s="264"/>
      <c r="F395" s="306"/>
      <c r="G395" s="269"/>
      <c r="H395" s="269"/>
      <c r="I395" s="264"/>
      <c r="J395" s="307" t="str">
        <f t="shared" si="2"/>
        <v/>
      </c>
      <c r="K395" s="307"/>
      <c r="L395" s="308"/>
      <c r="M395" s="307"/>
      <c r="N395" s="310"/>
      <c r="O395" s="264"/>
      <c r="P395" s="307"/>
      <c r="Q395" s="296"/>
      <c r="R395" s="296"/>
      <c r="S395" s="296"/>
    </row>
    <row r="396" spans="1:19" x14ac:dyDescent="0.2">
      <c r="A396" s="303" t="e">
        <f>#N/A</f>
        <v>#N/A</v>
      </c>
      <c r="B396" s="304"/>
      <c r="C396" s="305"/>
      <c r="D396" s="269"/>
      <c r="E396" s="264"/>
      <c r="F396" s="306"/>
      <c r="G396" s="269"/>
      <c r="H396" s="269"/>
      <c r="I396" s="264"/>
      <c r="J396" s="307" t="str">
        <f t="shared" si="2"/>
        <v/>
      </c>
      <c r="K396" s="307"/>
      <c r="L396" s="308"/>
      <c r="M396" s="307"/>
      <c r="N396" s="310"/>
      <c r="O396" s="264"/>
      <c r="P396" s="307"/>
      <c r="Q396" s="296"/>
      <c r="R396" s="296"/>
      <c r="S396" s="296"/>
    </row>
    <row r="397" spans="1:19" x14ac:dyDescent="0.2">
      <c r="A397" s="303" t="e">
        <f>#N/A</f>
        <v>#N/A</v>
      </c>
      <c r="B397" s="304"/>
      <c r="C397" s="305"/>
      <c r="D397" s="269"/>
      <c r="E397" s="264"/>
      <c r="F397" s="306"/>
      <c r="G397" s="269"/>
      <c r="H397" s="269"/>
      <c r="I397" s="264"/>
      <c r="J397" s="307" t="str">
        <f t="shared" si="2"/>
        <v/>
      </c>
      <c r="K397" s="307"/>
      <c r="L397" s="308"/>
      <c r="M397" s="307"/>
      <c r="N397" s="310"/>
      <c r="O397" s="264"/>
      <c r="P397" s="307"/>
      <c r="Q397" s="296"/>
      <c r="R397" s="296"/>
      <c r="S397" s="296"/>
    </row>
    <row r="398" spans="1:19" x14ac:dyDescent="0.2">
      <c r="A398" s="303" t="e">
        <f>#N/A</f>
        <v>#N/A</v>
      </c>
      <c r="B398" s="304"/>
      <c r="C398" s="305"/>
      <c r="D398" s="269"/>
      <c r="E398" s="264"/>
      <c r="F398" s="306"/>
      <c r="G398" s="269"/>
      <c r="H398" s="269"/>
      <c r="I398" s="264"/>
      <c r="J398" s="307" t="str">
        <f t="shared" si="2"/>
        <v/>
      </c>
      <c r="K398" s="307"/>
      <c r="L398" s="308"/>
      <c r="M398" s="307"/>
      <c r="N398" s="310"/>
      <c r="O398" s="264"/>
      <c r="P398" s="307"/>
      <c r="Q398" s="296"/>
      <c r="R398" s="296"/>
      <c r="S398" s="296"/>
    </row>
    <row r="399" spans="1:19" x14ac:dyDescent="0.2">
      <c r="A399" s="303" t="e">
        <f>#N/A</f>
        <v>#N/A</v>
      </c>
      <c r="B399" s="304"/>
      <c r="C399" s="305"/>
      <c r="D399" s="269"/>
      <c r="E399" s="264"/>
      <c r="F399" s="306"/>
      <c r="G399" s="269"/>
      <c r="H399" s="269"/>
      <c r="I399" s="264"/>
      <c r="J399" s="307" t="str">
        <f t="shared" si="2"/>
        <v/>
      </c>
      <c r="K399" s="307"/>
      <c r="L399" s="308"/>
      <c r="M399" s="307"/>
      <c r="N399" s="310"/>
      <c r="O399" s="264"/>
      <c r="P399" s="307"/>
      <c r="Q399" s="296"/>
      <c r="R399" s="296"/>
      <c r="S399" s="296"/>
    </row>
    <row r="400" spans="1:19" x14ac:dyDescent="0.2">
      <c r="A400" s="303" t="e">
        <f>#N/A</f>
        <v>#N/A</v>
      </c>
      <c r="B400" s="304"/>
      <c r="C400" s="305"/>
      <c r="D400" s="269"/>
      <c r="E400" s="264"/>
      <c r="F400" s="306"/>
      <c r="G400" s="269"/>
      <c r="H400" s="269"/>
      <c r="I400" s="264"/>
      <c r="J400" s="307" t="str">
        <f t="shared" si="2"/>
        <v/>
      </c>
      <c r="K400" s="307"/>
      <c r="L400" s="308"/>
      <c r="M400" s="307"/>
      <c r="N400" s="310"/>
      <c r="O400" s="264"/>
      <c r="P400" s="307"/>
      <c r="Q400" s="296"/>
      <c r="R400" s="296"/>
      <c r="S400" s="296"/>
    </row>
    <row r="401" spans="1:19" x14ac:dyDescent="0.2">
      <c r="A401" s="303" t="e">
        <f>#N/A</f>
        <v>#N/A</v>
      </c>
      <c r="B401" s="304"/>
      <c r="C401" s="305"/>
      <c r="D401" s="269"/>
      <c r="E401" s="264"/>
      <c r="F401" s="306"/>
      <c r="G401" s="269"/>
      <c r="H401" s="269"/>
      <c r="I401" s="264"/>
      <c r="J401" s="307" t="str">
        <f t="shared" si="2"/>
        <v/>
      </c>
      <c r="K401" s="307"/>
      <c r="L401" s="308"/>
      <c r="M401" s="307"/>
      <c r="N401" s="310"/>
      <c r="O401" s="264"/>
      <c r="P401" s="307"/>
      <c r="Q401" s="296"/>
      <c r="R401" s="296"/>
      <c r="S401" s="296"/>
    </row>
    <row r="402" spans="1:19" x14ac:dyDescent="0.2">
      <c r="A402" s="303" t="e">
        <f>#N/A</f>
        <v>#N/A</v>
      </c>
      <c r="B402" s="304"/>
      <c r="C402" s="305"/>
      <c r="D402" s="269"/>
      <c r="E402" s="264"/>
      <c r="F402" s="306"/>
      <c r="G402" s="269"/>
      <c r="H402" s="269"/>
      <c r="I402" s="264"/>
      <c r="J402" s="307" t="str">
        <f t="shared" si="2"/>
        <v/>
      </c>
      <c r="K402" s="307"/>
      <c r="L402" s="308"/>
      <c r="M402" s="307"/>
      <c r="N402" s="310"/>
      <c r="O402" s="264"/>
      <c r="P402" s="307"/>
      <c r="Q402" s="296"/>
      <c r="R402" s="296"/>
      <c r="S402" s="296"/>
    </row>
    <row r="403" spans="1:19" x14ac:dyDescent="0.2">
      <c r="A403" s="303" t="e">
        <f>#N/A</f>
        <v>#N/A</v>
      </c>
      <c r="B403" s="304"/>
      <c r="C403" s="305"/>
      <c r="D403" s="269"/>
      <c r="E403" s="264"/>
      <c r="F403" s="306"/>
      <c r="G403" s="269"/>
      <c r="H403" s="269"/>
      <c r="I403" s="264"/>
      <c r="J403" s="307" t="str">
        <f t="shared" si="2"/>
        <v/>
      </c>
      <c r="K403" s="307"/>
      <c r="L403" s="308"/>
      <c r="M403" s="307"/>
      <c r="N403" s="310"/>
      <c r="O403" s="264"/>
      <c r="P403" s="307"/>
      <c r="Q403" s="296"/>
      <c r="R403" s="296"/>
      <c r="S403" s="296"/>
    </row>
    <row r="404" spans="1:19" x14ac:dyDescent="0.2">
      <c r="A404" s="303" t="e">
        <f>#N/A</f>
        <v>#N/A</v>
      </c>
      <c r="B404" s="304"/>
      <c r="C404" s="305"/>
      <c r="D404" s="269"/>
      <c r="E404" s="264"/>
      <c r="F404" s="306"/>
      <c r="G404" s="269"/>
      <c r="H404" s="269"/>
      <c r="I404" s="264"/>
      <c r="J404" s="307" t="str">
        <f t="shared" si="2"/>
        <v/>
      </c>
      <c r="K404" s="307"/>
      <c r="L404" s="308"/>
      <c r="M404" s="307"/>
      <c r="N404" s="310"/>
      <c r="O404" s="264"/>
      <c r="P404" s="307"/>
      <c r="Q404" s="296"/>
      <c r="R404" s="296"/>
      <c r="S404" s="296"/>
    </row>
    <row r="405" spans="1:19" x14ac:dyDescent="0.2">
      <c r="A405" s="303" t="e">
        <f>#N/A</f>
        <v>#N/A</v>
      </c>
      <c r="B405" s="304"/>
      <c r="C405" s="305"/>
      <c r="D405" s="269"/>
      <c r="E405" s="264"/>
      <c r="F405" s="306"/>
      <c r="G405" s="269"/>
      <c r="H405" s="269"/>
      <c r="I405" s="264"/>
      <c r="J405" s="307" t="str">
        <f t="shared" si="2"/>
        <v/>
      </c>
      <c r="K405" s="307"/>
      <c r="L405" s="308"/>
      <c r="M405" s="307"/>
      <c r="N405" s="310"/>
      <c r="O405" s="264"/>
      <c r="P405" s="307"/>
      <c r="Q405" s="296"/>
      <c r="R405" s="296"/>
      <c r="S405" s="296"/>
    </row>
    <row r="406" spans="1:19" x14ac:dyDescent="0.2">
      <c r="A406" s="303" t="e">
        <f>#N/A</f>
        <v>#N/A</v>
      </c>
      <c r="B406" s="304"/>
      <c r="C406" s="305"/>
      <c r="D406" s="269"/>
      <c r="E406" s="264"/>
      <c r="F406" s="306"/>
      <c r="G406" s="269"/>
      <c r="H406" s="269"/>
      <c r="I406" s="264"/>
      <c r="J406" s="307" t="str">
        <f t="shared" si="2"/>
        <v/>
      </c>
      <c r="K406" s="307"/>
      <c r="L406" s="308"/>
      <c r="M406" s="307"/>
      <c r="N406" s="310"/>
      <c r="O406" s="264"/>
      <c r="P406" s="307"/>
      <c r="Q406" s="296"/>
      <c r="R406" s="296"/>
      <c r="S406" s="296"/>
    </row>
    <row r="407" spans="1:19" x14ac:dyDescent="0.2">
      <c r="A407" s="303" t="e">
        <f>#N/A</f>
        <v>#N/A</v>
      </c>
      <c r="B407" s="304"/>
      <c r="C407" s="305"/>
      <c r="D407" s="269"/>
      <c r="E407" s="264"/>
      <c r="F407" s="306"/>
      <c r="G407" s="269"/>
      <c r="H407" s="269"/>
      <c r="I407" s="264"/>
      <c r="J407" s="307" t="str">
        <f t="shared" si="2"/>
        <v/>
      </c>
      <c r="K407" s="307"/>
      <c r="L407" s="308"/>
      <c r="M407" s="307"/>
      <c r="N407" s="310"/>
      <c r="O407" s="264"/>
      <c r="P407" s="307"/>
      <c r="Q407" s="296"/>
      <c r="R407" s="296"/>
      <c r="S407" s="296"/>
    </row>
    <row r="408" spans="1:19" x14ac:dyDescent="0.2">
      <c r="A408" s="303" t="e">
        <f>#N/A</f>
        <v>#N/A</v>
      </c>
      <c r="B408" s="304"/>
      <c r="C408" s="305"/>
      <c r="D408" s="269"/>
      <c r="E408" s="264"/>
      <c r="F408" s="306"/>
      <c r="G408" s="269"/>
      <c r="H408" s="269"/>
      <c r="I408" s="264"/>
      <c r="J408" s="307" t="str">
        <f t="shared" si="2"/>
        <v/>
      </c>
      <c r="K408" s="307"/>
      <c r="L408" s="308"/>
      <c r="M408" s="307"/>
      <c r="N408" s="310"/>
      <c r="O408" s="264"/>
      <c r="P408" s="307"/>
      <c r="Q408" s="296"/>
      <c r="R408" s="296"/>
      <c r="S408" s="296"/>
    </row>
    <row r="409" spans="1:19" x14ac:dyDescent="0.2">
      <c r="A409" s="303" t="e">
        <f>#N/A</f>
        <v>#N/A</v>
      </c>
      <c r="B409" s="304"/>
      <c r="C409" s="305"/>
      <c r="D409" s="269"/>
      <c r="E409" s="264"/>
      <c r="F409" s="306"/>
      <c r="G409" s="269"/>
      <c r="H409" s="269"/>
      <c r="I409" s="264"/>
      <c r="J409" s="307" t="str">
        <f t="shared" si="2"/>
        <v/>
      </c>
      <c r="K409" s="307"/>
      <c r="L409" s="308"/>
      <c r="M409" s="307"/>
      <c r="N409" s="310"/>
      <c r="O409" s="264"/>
      <c r="P409" s="307"/>
      <c r="Q409" s="296"/>
      <c r="R409" s="296"/>
      <c r="S409" s="296"/>
    </row>
    <row r="410" spans="1:19" x14ac:dyDescent="0.2">
      <c r="A410" s="303" t="e">
        <f>#N/A</f>
        <v>#N/A</v>
      </c>
      <c r="B410" s="304"/>
      <c r="C410" s="305"/>
      <c r="D410" s="269"/>
      <c r="E410" s="264"/>
      <c r="F410" s="306"/>
      <c r="G410" s="269"/>
      <c r="H410" s="269"/>
      <c r="I410" s="264"/>
      <c r="J410" s="307" t="str">
        <f t="shared" si="2"/>
        <v/>
      </c>
      <c r="K410" s="307"/>
      <c r="L410" s="308"/>
      <c r="M410" s="307"/>
      <c r="N410" s="310"/>
      <c r="O410" s="264"/>
      <c r="P410" s="307"/>
      <c r="Q410" s="296"/>
      <c r="R410" s="296"/>
      <c r="S410" s="296"/>
    </row>
    <row r="411" spans="1:19" x14ac:dyDescent="0.2">
      <c r="A411" s="303" t="e">
        <f>#N/A</f>
        <v>#N/A</v>
      </c>
      <c r="B411" s="304"/>
      <c r="C411" s="305"/>
      <c r="D411" s="269"/>
      <c r="E411" s="264"/>
      <c r="F411" s="306"/>
      <c r="G411" s="264"/>
      <c r="H411" s="269"/>
      <c r="I411" s="264"/>
      <c r="J411" s="307" t="str">
        <f t="shared" si="2"/>
        <v/>
      </c>
      <c r="K411" s="307"/>
      <c r="L411" s="308"/>
      <c r="M411" s="307"/>
      <c r="N411" s="310"/>
      <c r="O411" s="264"/>
      <c r="P411" s="307"/>
      <c r="Q411" s="296"/>
      <c r="R411" s="296"/>
      <c r="S411" s="296"/>
    </row>
    <row r="412" spans="1:19" x14ac:dyDescent="0.2">
      <c r="A412" s="303" t="e">
        <f>#N/A</f>
        <v>#N/A</v>
      </c>
      <c r="B412" s="304"/>
      <c r="C412" s="305"/>
      <c r="D412" s="269"/>
      <c r="E412" s="264"/>
      <c r="F412" s="306"/>
      <c r="G412" s="264"/>
      <c r="H412" s="269"/>
      <c r="I412" s="264"/>
      <c r="J412" s="307" t="str">
        <f t="shared" si="2"/>
        <v/>
      </c>
      <c r="K412" s="307"/>
      <c r="L412" s="308"/>
      <c r="M412" s="307"/>
      <c r="N412" s="310"/>
      <c r="O412" s="264"/>
      <c r="P412" s="307"/>
      <c r="Q412" s="296"/>
      <c r="R412" s="296"/>
      <c r="S412" s="296"/>
    </row>
    <row r="413" spans="1:19" x14ac:dyDescent="0.2">
      <c r="A413" s="303" t="e">
        <f>#N/A</f>
        <v>#N/A</v>
      </c>
      <c r="B413" s="304"/>
      <c r="C413" s="305"/>
      <c r="D413" s="269"/>
      <c r="E413" s="264"/>
      <c r="F413" s="306"/>
      <c r="G413" s="264"/>
      <c r="H413" s="269"/>
      <c r="I413" s="264"/>
      <c r="J413" s="307" t="str">
        <f t="shared" si="2"/>
        <v/>
      </c>
      <c r="K413" s="307"/>
      <c r="L413" s="308"/>
      <c r="M413" s="307"/>
      <c r="N413" s="310"/>
      <c r="O413" s="264"/>
      <c r="P413" s="307"/>
      <c r="Q413" s="296"/>
      <c r="R413" s="296"/>
      <c r="S413" s="296"/>
    </row>
    <row r="414" spans="1:19" x14ac:dyDescent="0.2">
      <c r="A414" s="303" t="e">
        <f>#N/A</f>
        <v>#N/A</v>
      </c>
      <c r="B414" s="304"/>
      <c r="C414" s="305"/>
      <c r="D414" s="269"/>
      <c r="E414" s="264"/>
      <c r="F414" s="306"/>
      <c r="G414" s="269"/>
      <c r="H414" s="269"/>
      <c r="I414" s="264"/>
      <c r="J414" s="307" t="str">
        <f t="shared" si="2"/>
        <v/>
      </c>
      <c r="K414" s="307"/>
      <c r="L414" s="308"/>
      <c r="M414" s="307"/>
      <c r="N414" s="310"/>
      <c r="O414" s="264"/>
      <c r="P414" s="307"/>
      <c r="Q414" s="296"/>
      <c r="R414" s="296"/>
      <c r="S414" s="296"/>
    </row>
    <row r="415" spans="1:19" x14ac:dyDescent="0.2">
      <c r="A415" s="303" t="e">
        <f>#N/A</f>
        <v>#N/A</v>
      </c>
      <c r="B415" s="304"/>
      <c r="C415" s="305"/>
      <c r="D415" s="269"/>
      <c r="E415" s="264"/>
      <c r="F415" s="306"/>
      <c r="G415" s="269"/>
      <c r="H415" s="269"/>
      <c r="I415" s="264"/>
      <c r="J415" s="307" t="str">
        <f t="shared" si="2"/>
        <v/>
      </c>
      <c r="K415" s="307"/>
      <c r="L415" s="308"/>
      <c r="M415" s="307"/>
      <c r="N415" s="310"/>
      <c r="O415" s="264"/>
      <c r="P415" s="307"/>
      <c r="Q415" s="296"/>
      <c r="R415" s="296"/>
      <c r="S415" s="296"/>
    </row>
    <row r="416" spans="1:19" x14ac:dyDescent="0.2">
      <c r="A416" s="303" t="e">
        <f>#N/A</f>
        <v>#N/A</v>
      </c>
      <c r="B416" s="304"/>
      <c r="C416" s="305"/>
      <c r="D416" s="269"/>
      <c r="E416" s="264"/>
      <c r="F416" s="306"/>
      <c r="G416" s="269"/>
      <c r="H416" s="269"/>
      <c r="I416" s="264"/>
      <c r="J416" s="307" t="str">
        <f t="shared" si="2"/>
        <v/>
      </c>
      <c r="K416" s="307"/>
      <c r="L416" s="308"/>
      <c r="M416" s="307"/>
      <c r="N416" s="310"/>
      <c r="O416" s="264"/>
      <c r="P416" s="307"/>
      <c r="Q416" s="296"/>
      <c r="R416" s="296"/>
      <c r="S416" s="296"/>
    </row>
    <row r="417" spans="1:19" x14ac:dyDescent="0.2">
      <c r="A417" s="303" t="e">
        <f>#N/A</f>
        <v>#N/A</v>
      </c>
      <c r="B417" s="304"/>
      <c r="C417" s="305"/>
      <c r="D417" s="269"/>
      <c r="E417" s="264"/>
      <c r="F417" s="306"/>
      <c r="G417" s="269"/>
      <c r="H417" s="269"/>
      <c r="I417" s="264"/>
      <c r="J417" s="307" t="str">
        <f t="shared" si="2"/>
        <v/>
      </c>
      <c r="K417" s="307"/>
      <c r="L417" s="308"/>
      <c r="M417" s="307"/>
      <c r="N417" s="310"/>
      <c r="O417" s="264"/>
      <c r="P417" s="307"/>
      <c r="Q417" s="296"/>
      <c r="R417" s="296"/>
      <c r="S417" s="296"/>
    </row>
    <row r="418" spans="1:19" x14ac:dyDescent="0.2">
      <c r="A418" s="303" t="e">
        <f>#N/A</f>
        <v>#N/A</v>
      </c>
      <c r="B418" s="304"/>
      <c r="C418" s="305"/>
      <c r="D418" s="269"/>
      <c r="E418" s="264"/>
      <c r="F418" s="306"/>
      <c r="G418" s="269"/>
      <c r="H418" s="269"/>
      <c r="I418" s="264"/>
      <c r="J418" s="307" t="str">
        <f t="shared" si="2"/>
        <v/>
      </c>
      <c r="K418" s="307"/>
      <c r="L418" s="308"/>
      <c r="M418" s="307"/>
      <c r="N418" s="310"/>
      <c r="O418" s="264"/>
      <c r="P418" s="307"/>
      <c r="Q418" s="296"/>
      <c r="R418" s="296"/>
      <c r="S418" s="296"/>
    </row>
    <row r="419" spans="1:19" x14ac:dyDescent="0.2">
      <c r="A419" s="303" t="e">
        <f>#N/A</f>
        <v>#N/A</v>
      </c>
      <c r="B419" s="304"/>
      <c r="C419" s="305"/>
      <c r="D419" s="269"/>
      <c r="E419" s="264"/>
      <c r="F419" s="306"/>
      <c r="G419" s="269"/>
      <c r="H419" s="269"/>
      <c r="I419" s="264"/>
      <c r="J419" s="307" t="str">
        <f t="shared" si="2"/>
        <v/>
      </c>
      <c r="K419" s="307"/>
      <c r="L419" s="308"/>
      <c r="M419" s="307"/>
      <c r="N419" s="310"/>
      <c r="O419" s="264"/>
      <c r="P419" s="307"/>
      <c r="Q419" s="296"/>
      <c r="R419" s="296"/>
      <c r="S419" s="296"/>
    </row>
    <row r="420" spans="1:19" x14ac:dyDescent="0.2">
      <c r="A420" s="303" t="e">
        <f>#N/A</f>
        <v>#N/A</v>
      </c>
      <c r="B420" s="304"/>
      <c r="C420" s="305"/>
      <c r="D420" s="269"/>
      <c r="E420" s="264"/>
      <c r="F420" s="306"/>
      <c r="G420" s="269"/>
      <c r="H420" s="269"/>
      <c r="I420" s="264"/>
      <c r="J420" s="307" t="str">
        <f t="shared" si="2"/>
        <v/>
      </c>
      <c r="K420" s="307"/>
      <c r="L420" s="308"/>
      <c r="M420" s="307"/>
      <c r="N420" s="310"/>
      <c r="O420" s="264"/>
      <c r="P420" s="307"/>
      <c r="Q420" s="296"/>
      <c r="R420" s="296"/>
      <c r="S420" s="296"/>
    </row>
    <row r="421" spans="1:19" x14ac:dyDescent="0.2">
      <c r="A421" s="303" t="e">
        <f>#N/A</f>
        <v>#N/A</v>
      </c>
      <c r="B421" s="304"/>
      <c r="C421" s="305"/>
      <c r="D421" s="269"/>
      <c r="E421" s="264"/>
      <c r="F421" s="306"/>
      <c r="G421" s="269"/>
      <c r="H421" s="269"/>
      <c r="I421" s="264"/>
      <c r="J421" s="307" t="str">
        <f t="shared" si="2"/>
        <v/>
      </c>
      <c r="K421" s="307"/>
      <c r="L421" s="308"/>
      <c r="M421" s="307"/>
      <c r="N421" s="310"/>
      <c r="O421" s="264"/>
      <c r="P421" s="307"/>
      <c r="Q421" s="296"/>
      <c r="R421" s="296"/>
      <c r="S421" s="296"/>
    </row>
    <row r="422" spans="1:19" x14ac:dyDescent="0.2">
      <c r="A422" s="303" t="e">
        <f>#N/A</f>
        <v>#N/A</v>
      </c>
      <c r="B422" s="304"/>
      <c r="C422" s="305"/>
      <c r="D422" s="269"/>
      <c r="E422" s="264"/>
      <c r="F422" s="306"/>
      <c r="G422" s="269"/>
      <c r="H422" s="269"/>
      <c r="I422" s="264"/>
      <c r="J422" s="307" t="str">
        <f t="shared" si="2"/>
        <v/>
      </c>
      <c r="K422" s="307"/>
      <c r="L422" s="308"/>
      <c r="M422" s="307"/>
      <c r="N422" s="310"/>
      <c r="O422" s="264"/>
      <c r="P422" s="307"/>
      <c r="Q422" s="296"/>
      <c r="R422" s="296"/>
      <c r="S422" s="296"/>
    </row>
    <row r="423" spans="1:19" x14ac:dyDescent="0.2">
      <c r="A423" s="303" t="e">
        <f>#N/A</f>
        <v>#N/A</v>
      </c>
      <c r="B423" s="304"/>
      <c r="C423" s="305"/>
      <c r="D423" s="269"/>
      <c r="E423" s="264"/>
      <c r="F423" s="306"/>
      <c r="G423" s="269"/>
      <c r="H423" s="269"/>
      <c r="I423" s="264"/>
      <c r="J423" s="307" t="str">
        <f t="shared" si="2"/>
        <v/>
      </c>
      <c r="K423" s="307"/>
      <c r="L423" s="308"/>
      <c r="M423" s="307"/>
      <c r="N423" s="310"/>
      <c r="O423" s="264"/>
      <c r="P423" s="307"/>
      <c r="Q423" s="296"/>
      <c r="R423" s="296"/>
      <c r="S423" s="296"/>
    </row>
    <row r="424" spans="1:19" x14ac:dyDescent="0.2">
      <c r="A424" s="303" t="e">
        <f>#N/A</f>
        <v>#N/A</v>
      </c>
      <c r="B424" s="304"/>
      <c r="C424" s="305"/>
      <c r="D424" s="269"/>
      <c r="E424" s="264"/>
      <c r="F424" s="306"/>
      <c r="G424" s="269"/>
      <c r="H424" s="269"/>
      <c r="I424" s="264"/>
      <c r="J424" s="307" t="str">
        <f t="shared" si="2"/>
        <v/>
      </c>
      <c r="K424" s="307"/>
      <c r="L424" s="308"/>
      <c r="M424" s="307"/>
      <c r="N424" s="310"/>
      <c r="O424" s="264"/>
      <c r="P424" s="307"/>
      <c r="Q424" s="296"/>
      <c r="R424" s="296"/>
      <c r="S424" s="296"/>
    </row>
    <row r="425" spans="1:19" x14ac:dyDescent="0.2">
      <c r="A425" s="303" t="e">
        <f>#N/A</f>
        <v>#N/A</v>
      </c>
      <c r="B425" s="304"/>
      <c r="C425" s="305"/>
      <c r="D425" s="269"/>
      <c r="E425" s="264"/>
      <c r="F425" s="306"/>
      <c r="G425" s="264"/>
      <c r="H425" s="269"/>
      <c r="I425" s="264"/>
      <c r="J425" s="307" t="str">
        <f t="shared" si="2"/>
        <v/>
      </c>
      <c r="K425" s="307"/>
      <c r="L425" s="308"/>
      <c r="M425" s="307"/>
      <c r="N425" s="310"/>
      <c r="O425" s="264"/>
      <c r="P425" s="307"/>
      <c r="Q425" s="296"/>
      <c r="R425" s="296"/>
      <c r="S425" s="296"/>
    </row>
    <row r="426" spans="1:19" x14ac:dyDescent="0.2">
      <c r="A426" s="303" t="e">
        <f>#N/A</f>
        <v>#N/A</v>
      </c>
      <c r="B426" s="304"/>
      <c r="C426" s="305"/>
      <c r="D426" s="269"/>
      <c r="E426" s="264"/>
      <c r="F426" s="306"/>
      <c r="G426" s="264"/>
      <c r="H426" s="269"/>
      <c r="I426" s="264"/>
      <c r="J426" s="307" t="str">
        <f t="shared" si="2"/>
        <v/>
      </c>
      <c r="K426" s="307"/>
      <c r="L426" s="308"/>
      <c r="M426" s="307"/>
      <c r="N426" s="310"/>
      <c r="O426" s="264"/>
      <c r="P426" s="307"/>
      <c r="Q426" s="296"/>
      <c r="R426" s="296"/>
      <c r="S426" s="296"/>
    </row>
    <row r="427" spans="1:19" x14ac:dyDescent="0.2">
      <c r="A427" s="303" t="e">
        <f>#N/A</f>
        <v>#N/A</v>
      </c>
      <c r="B427" s="304"/>
      <c r="C427" s="305"/>
      <c r="D427" s="269"/>
      <c r="E427" s="264"/>
      <c r="F427" s="306"/>
      <c r="G427" s="264"/>
      <c r="H427" s="269"/>
      <c r="I427" s="264"/>
      <c r="J427" s="307" t="str">
        <f t="shared" si="2"/>
        <v/>
      </c>
      <c r="K427" s="307"/>
      <c r="L427" s="308"/>
      <c r="M427" s="307"/>
      <c r="N427" s="310"/>
      <c r="O427" s="264"/>
      <c r="P427" s="307"/>
      <c r="Q427" s="296"/>
      <c r="R427" s="296"/>
      <c r="S427" s="296"/>
    </row>
    <row r="428" spans="1:19" x14ac:dyDescent="0.2">
      <c r="A428" s="303" t="e">
        <f>#N/A</f>
        <v>#N/A</v>
      </c>
      <c r="B428" s="304"/>
      <c r="C428" s="305"/>
      <c r="D428" s="269"/>
      <c r="E428" s="264"/>
      <c r="F428" s="306"/>
      <c r="G428" s="269"/>
      <c r="H428" s="269"/>
      <c r="I428" s="264"/>
      <c r="J428" s="307" t="str">
        <f t="shared" si="2"/>
        <v/>
      </c>
      <c r="K428" s="307"/>
      <c r="L428" s="308"/>
      <c r="M428" s="307"/>
      <c r="N428" s="310"/>
      <c r="O428" s="264"/>
      <c r="P428" s="307"/>
      <c r="Q428" s="296"/>
      <c r="R428" s="296"/>
      <c r="S428" s="296"/>
    </row>
    <row r="429" spans="1:19" x14ac:dyDescent="0.2">
      <c r="A429" s="303" t="e">
        <f>#N/A</f>
        <v>#N/A</v>
      </c>
      <c r="B429" s="304"/>
      <c r="C429" s="305"/>
      <c r="D429" s="269"/>
      <c r="E429" s="264"/>
      <c r="F429" s="306"/>
      <c r="G429" s="264"/>
      <c r="H429" s="269"/>
      <c r="I429" s="264"/>
      <c r="J429" s="307" t="str">
        <f t="shared" si="2"/>
        <v/>
      </c>
      <c r="K429" s="307"/>
      <c r="L429" s="308"/>
      <c r="M429" s="307"/>
      <c r="N429" s="310"/>
      <c r="O429" s="264"/>
      <c r="P429" s="307"/>
      <c r="Q429" s="296"/>
      <c r="R429" s="296"/>
      <c r="S429" s="296"/>
    </row>
    <row r="430" spans="1:19" x14ac:dyDescent="0.2">
      <c r="A430" s="303" t="e">
        <f>#N/A</f>
        <v>#N/A</v>
      </c>
      <c r="B430" s="304"/>
      <c r="C430" s="305"/>
      <c r="D430" s="269"/>
      <c r="E430" s="264"/>
      <c r="F430" s="306"/>
      <c r="G430" s="264"/>
      <c r="H430" s="269"/>
      <c r="I430" s="264"/>
      <c r="J430" s="307" t="str">
        <f t="shared" si="2"/>
        <v/>
      </c>
      <c r="K430" s="307"/>
      <c r="L430" s="308"/>
      <c r="M430" s="307"/>
      <c r="N430" s="310"/>
      <c r="O430" s="264"/>
      <c r="P430" s="307"/>
      <c r="Q430" s="296"/>
      <c r="R430" s="296"/>
      <c r="S430" s="296"/>
    </row>
    <row r="431" spans="1:19" x14ac:dyDescent="0.2">
      <c r="A431" s="303" t="e">
        <f>#N/A</f>
        <v>#N/A</v>
      </c>
      <c r="B431" s="304"/>
      <c r="C431" s="305"/>
      <c r="D431" s="269"/>
      <c r="E431" s="264"/>
      <c r="F431" s="306"/>
      <c r="G431" s="264"/>
      <c r="H431" s="269"/>
      <c r="I431" s="264"/>
      <c r="J431" s="307" t="str">
        <f t="shared" si="2"/>
        <v/>
      </c>
      <c r="K431" s="307"/>
      <c r="L431" s="308"/>
      <c r="M431" s="307"/>
      <c r="N431" s="310"/>
      <c r="O431" s="264"/>
      <c r="P431" s="307"/>
      <c r="Q431" s="296"/>
      <c r="R431" s="296"/>
      <c r="S431" s="296"/>
    </row>
    <row r="432" spans="1:19" x14ac:dyDescent="0.2">
      <c r="A432" s="303" t="e">
        <f>#N/A</f>
        <v>#N/A</v>
      </c>
      <c r="B432" s="304"/>
      <c r="C432" s="305"/>
      <c r="D432" s="269"/>
      <c r="E432" s="264"/>
      <c r="F432" s="306"/>
      <c r="G432" s="264"/>
      <c r="H432" s="269"/>
      <c r="I432" s="264"/>
      <c r="J432" s="307" t="str">
        <f t="shared" si="2"/>
        <v/>
      </c>
      <c r="K432" s="307"/>
      <c r="L432" s="308"/>
      <c r="M432" s="307"/>
      <c r="N432" s="310"/>
      <c r="O432" s="264"/>
      <c r="P432" s="307"/>
      <c r="Q432" s="296"/>
      <c r="R432" s="296"/>
      <c r="S432" s="296"/>
    </row>
    <row r="433" spans="1:19" x14ac:dyDescent="0.2">
      <c r="A433" s="303" t="e">
        <f>#N/A</f>
        <v>#N/A</v>
      </c>
      <c r="B433" s="304"/>
      <c r="C433" s="305"/>
      <c r="D433" s="269"/>
      <c r="E433" s="264"/>
      <c r="F433" s="306"/>
      <c r="G433" s="264"/>
      <c r="H433" s="269"/>
      <c r="I433" s="264"/>
      <c r="J433" s="307" t="str">
        <f t="shared" si="2"/>
        <v/>
      </c>
      <c r="K433" s="307"/>
      <c r="L433" s="308"/>
      <c r="M433" s="307"/>
      <c r="N433" s="310"/>
      <c r="O433" s="264"/>
      <c r="P433" s="307"/>
      <c r="Q433" s="296"/>
      <c r="R433" s="296"/>
      <c r="S433" s="296"/>
    </row>
    <row r="434" spans="1:19" x14ac:dyDescent="0.2">
      <c r="A434" s="303" t="e">
        <f>#N/A</f>
        <v>#N/A</v>
      </c>
      <c r="B434" s="304"/>
      <c r="C434" s="305"/>
      <c r="D434" s="269"/>
      <c r="E434" s="264"/>
      <c r="F434" s="306"/>
      <c r="G434" s="264"/>
      <c r="H434" s="269"/>
      <c r="I434" s="264"/>
      <c r="J434" s="307" t="str">
        <f t="shared" si="2"/>
        <v/>
      </c>
      <c r="K434" s="307"/>
      <c r="L434" s="308"/>
      <c r="M434" s="307"/>
      <c r="N434" s="310"/>
      <c r="O434" s="264"/>
      <c r="P434" s="307"/>
      <c r="Q434" s="296"/>
      <c r="R434" s="296"/>
      <c r="S434" s="296"/>
    </row>
    <row r="435" spans="1:19" x14ac:dyDescent="0.2">
      <c r="A435" s="303" t="e">
        <f>#N/A</f>
        <v>#N/A</v>
      </c>
      <c r="B435" s="304"/>
      <c r="C435" s="305"/>
      <c r="D435" s="269"/>
      <c r="E435" s="264"/>
      <c r="F435" s="306"/>
      <c r="G435" s="264"/>
      <c r="H435" s="269"/>
      <c r="I435" s="264"/>
      <c r="J435" s="307" t="str">
        <f t="shared" si="2"/>
        <v/>
      </c>
      <c r="K435" s="307"/>
      <c r="L435" s="308"/>
      <c r="M435" s="307"/>
      <c r="N435" s="310"/>
      <c r="O435" s="264"/>
      <c r="P435" s="307"/>
      <c r="Q435" s="296"/>
      <c r="R435" s="296"/>
      <c r="S435" s="296"/>
    </row>
    <row r="436" spans="1:19" x14ac:dyDescent="0.2">
      <c r="A436" s="303" t="e">
        <f>#N/A</f>
        <v>#N/A</v>
      </c>
      <c r="B436" s="304"/>
      <c r="C436" s="305"/>
      <c r="D436" s="269"/>
      <c r="E436" s="264"/>
      <c r="F436" s="306"/>
      <c r="G436" s="264"/>
      <c r="H436" s="269"/>
      <c r="I436" s="264"/>
      <c r="J436" s="307" t="str">
        <f t="shared" si="2"/>
        <v/>
      </c>
      <c r="K436" s="307"/>
      <c r="L436" s="308"/>
      <c r="M436" s="307"/>
      <c r="N436" s="310"/>
      <c r="O436" s="264"/>
      <c r="P436" s="307"/>
      <c r="Q436" s="296"/>
      <c r="R436" s="296"/>
      <c r="S436" s="296"/>
    </row>
    <row r="437" spans="1:19" x14ac:dyDescent="0.2">
      <c r="A437" s="303" t="e">
        <f>#N/A</f>
        <v>#N/A</v>
      </c>
      <c r="B437" s="304"/>
      <c r="C437" s="305"/>
      <c r="D437" s="269"/>
      <c r="E437" s="264"/>
      <c r="F437" s="306"/>
      <c r="G437" s="269"/>
      <c r="H437" s="269"/>
      <c r="I437" s="264"/>
      <c r="J437" s="307" t="str">
        <f t="shared" si="2"/>
        <v/>
      </c>
      <c r="K437" s="307"/>
      <c r="L437" s="308"/>
      <c r="M437" s="307"/>
      <c r="N437" s="310"/>
      <c r="O437" s="264"/>
      <c r="P437" s="307"/>
      <c r="Q437" s="296"/>
      <c r="R437" s="296"/>
      <c r="S437" s="296"/>
    </row>
    <row r="438" spans="1:19" x14ac:dyDescent="0.2">
      <c r="A438" s="303" t="e">
        <f>#N/A</f>
        <v>#N/A</v>
      </c>
      <c r="B438" s="304"/>
      <c r="C438" s="305"/>
      <c r="D438" s="269"/>
      <c r="E438" s="264"/>
      <c r="F438" s="306"/>
      <c r="G438" s="269"/>
      <c r="H438" s="269"/>
      <c r="I438" s="264"/>
      <c r="J438" s="307" t="str">
        <f t="shared" si="2"/>
        <v/>
      </c>
      <c r="K438" s="307"/>
      <c r="L438" s="308"/>
      <c r="M438" s="307"/>
      <c r="N438" s="310"/>
      <c r="O438" s="264"/>
      <c r="P438" s="307"/>
      <c r="Q438" s="296"/>
      <c r="R438" s="296"/>
      <c r="S438" s="296"/>
    </row>
    <row r="439" spans="1:19" x14ac:dyDescent="0.2">
      <c r="A439" s="303" t="e">
        <f>#N/A</f>
        <v>#N/A</v>
      </c>
      <c r="B439" s="304"/>
      <c r="C439" s="305"/>
      <c r="D439" s="269"/>
      <c r="E439" s="264"/>
      <c r="F439" s="306"/>
      <c r="G439" s="264"/>
      <c r="H439" s="269"/>
      <c r="I439" s="264"/>
      <c r="J439" s="307" t="str">
        <f t="shared" si="2"/>
        <v/>
      </c>
      <c r="K439" s="307"/>
      <c r="L439" s="308"/>
      <c r="M439" s="307"/>
      <c r="N439" s="310"/>
      <c r="O439" s="264"/>
      <c r="P439" s="307"/>
      <c r="Q439" s="296"/>
      <c r="R439" s="296"/>
      <c r="S439" s="296"/>
    </row>
    <row r="440" spans="1:19" x14ac:dyDescent="0.2">
      <c r="A440" s="303" t="e">
        <f>#N/A</f>
        <v>#N/A</v>
      </c>
      <c r="B440" s="304"/>
      <c r="C440" s="305"/>
      <c r="D440" s="269"/>
      <c r="E440" s="264"/>
      <c r="F440" s="306"/>
      <c r="G440" s="269"/>
      <c r="H440" s="269"/>
      <c r="I440" s="264"/>
      <c r="J440" s="307" t="str">
        <f t="shared" si="2"/>
        <v/>
      </c>
      <c r="K440" s="307"/>
      <c r="L440" s="308"/>
      <c r="M440" s="307"/>
      <c r="N440" s="310"/>
      <c r="O440" s="264"/>
      <c r="P440" s="307"/>
      <c r="Q440" s="296"/>
      <c r="R440" s="296"/>
      <c r="S440" s="296"/>
    </row>
    <row r="441" spans="1:19" x14ac:dyDescent="0.2">
      <c r="A441" s="303" t="e">
        <f>#N/A</f>
        <v>#N/A</v>
      </c>
      <c r="B441" s="304"/>
      <c r="C441" s="305"/>
      <c r="D441" s="269"/>
      <c r="E441" s="264"/>
      <c r="F441" s="306"/>
      <c r="G441" s="269"/>
      <c r="H441" s="269"/>
      <c r="I441" s="264"/>
      <c r="J441" s="307" t="str">
        <f t="shared" si="2"/>
        <v/>
      </c>
      <c r="K441" s="307"/>
      <c r="L441" s="308"/>
      <c r="M441" s="307"/>
      <c r="N441" s="310"/>
      <c r="O441" s="264"/>
      <c r="P441" s="307"/>
      <c r="Q441" s="296"/>
      <c r="R441" s="296"/>
      <c r="S441" s="296"/>
    </row>
    <row r="442" spans="1:19" x14ac:dyDescent="0.2">
      <c r="A442" s="303" t="e">
        <f>#N/A</f>
        <v>#N/A</v>
      </c>
      <c r="B442" s="304"/>
      <c r="C442" s="305"/>
      <c r="D442" s="269"/>
      <c r="E442" s="264"/>
      <c r="F442" s="306"/>
      <c r="G442" s="269"/>
      <c r="H442" s="269"/>
      <c r="I442" s="264"/>
      <c r="J442" s="307" t="str">
        <f t="shared" si="2"/>
        <v/>
      </c>
      <c r="K442" s="307"/>
      <c r="L442" s="308"/>
      <c r="M442" s="307"/>
      <c r="N442" s="310"/>
      <c r="O442" s="264"/>
      <c r="P442" s="307"/>
      <c r="Q442" s="296"/>
      <c r="R442" s="296"/>
      <c r="S442" s="296"/>
    </row>
    <row r="443" spans="1:19" x14ac:dyDescent="0.2">
      <c r="A443" s="303" t="e">
        <f>#N/A</f>
        <v>#N/A</v>
      </c>
      <c r="B443" s="304"/>
      <c r="C443" s="305"/>
      <c r="D443" s="269"/>
      <c r="E443" s="264"/>
      <c r="F443" s="306"/>
      <c r="G443" s="269"/>
      <c r="H443" s="269"/>
      <c r="I443" s="264"/>
      <c r="J443" s="307" t="str">
        <f t="shared" si="2"/>
        <v/>
      </c>
      <c r="K443" s="307"/>
      <c r="L443" s="308"/>
      <c r="M443" s="307"/>
      <c r="N443" s="310"/>
      <c r="O443" s="264"/>
      <c r="P443" s="307"/>
      <c r="Q443" s="296"/>
      <c r="R443" s="296"/>
      <c r="S443" s="296"/>
    </row>
    <row r="444" spans="1:19" x14ac:dyDescent="0.2">
      <c r="A444" s="303" t="e">
        <f>#N/A</f>
        <v>#N/A</v>
      </c>
      <c r="B444" s="304"/>
      <c r="C444" s="305"/>
      <c r="D444" s="269"/>
      <c r="E444" s="264"/>
      <c r="F444" s="306"/>
      <c r="G444" s="269"/>
      <c r="H444" s="269"/>
      <c r="I444" s="264"/>
      <c r="J444" s="307" t="str">
        <f t="shared" si="2"/>
        <v/>
      </c>
      <c r="K444" s="307"/>
      <c r="L444" s="308"/>
      <c r="M444" s="307"/>
      <c r="N444" s="310"/>
      <c r="O444" s="264"/>
      <c r="P444" s="307"/>
      <c r="Q444" s="296"/>
      <c r="R444" s="296"/>
      <c r="S444" s="296"/>
    </row>
    <row r="445" spans="1:19" x14ac:dyDescent="0.2">
      <c r="A445" s="303" t="e">
        <f>#N/A</f>
        <v>#N/A</v>
      </c>
      <c r="B445" s="304"/>
      <c r="C445" s="305"/>
      <c r="D445" s="269"/>
      <c r="E445" s="264"/>
      <c r="F445" s="306"/>
      <c r="G445" s="269"/>
      <c r="H445" s="269"/>
      <c r="I445" s="264"/>
      <c r="J445" s="307" t="str">
        <f t="shared" si="2"/>
        <v/>
      </c>
      <c r="K445" s="307"/>
      <c r="L445" s="308"/>
      <c r="M445" s="307"/>
      <c r="N445" s="310"/>
      <c r="O445" s="264"/>
      <c r="P445" s="307"/>
      <c r="Q445" s="296"/>
      <c r="R445" s="296"/>
      <c r="S445" s="296"/>
    </row>
    <row r="446" spans="1:19" x14ac:dyDescent="0.2">
      <c r="A446" s="303" t="e">
        <f>#N/A</f>
        <v>#N/A</v>
      </c>
      <c r="B446" s="304"/>
      <c r="C446" s="305"/>
      <c r="D446" s="269"/>
      <c r="E446" s="264"/>
      <c r="F446" s="306"/>
      <c r="G446" s="269"/>
      <c r="H446" s="269"/>
      <c r="I446" s="264"/>
      <c r="J446" s="307" t="str">
        <f t="shared" si="2"/>
        <v/>
      </c>
      <c r="K446" s="307"/>
      <c r="L446" s="308"/>
      <c r="M446" s="307"/>
      <c r="N446" s="310"/>
      <c r="O446" s="264"/>
      <c r="P446" s="307"/>
      <c r="Q446" s="296"/>
      <c r="R446" s="296"/>
      <c r="S446" s="296"/>
    </row>
    <row r="447" spans="1:19" x14ac:dyDescent="0.2">
      <c r="A447" s="303" t="e">
        <f>#N/A</f>
        <v>#N/A</v>
      </c>
      <c r="B447" s="304"/>
      <c r="C447" s="305"/>
      <c r="D447" s="269"/>
      <c r="E447" s="264"/>
      <c r="F447" s="306"/>
      <c r="G447" s="269"/>
      <c r="H447" s="269"/>
      <c r="I447" s="264"/>
      <c r="J447" s="307" t="str">
        <f t="shared" si="2"/>
        <v/>
      </c>
      <c r="K447" s="307"/>
      <c r="L447" s="308"/>
      <c r="M447" s="307"/>
      <c r="N447" s="310"/>
      <c r="O447" s="264"/>
      <c r="P447" s="307"/>
      <c r="Q447" s="296"/>
      <c r="R447" s="296"/>
      <c r="S447" s="296"/>
    </row>
    <row r="448" spans="1:19" x14ac:dyDescent="0.2">
      <c r="A448" s="303" t="e">
        <f>#N/A</f>
        <v>#N/A</v>
      </c>
      <c r="B448" s="304"/>
      <c r="C448" s="305"/>
      <c r="D448" s="269"/>
      <c r="E448" s="264"/>
      <c r="F448" s="306"/>
      <c r="G448" s="269"/>
      <c r="H448" s="269"/>
      <c r="I448" s="264"/>
      <c r="J448" s="307" t="str">
        <f t="shared" si="2"/>
        <v/>
      </c>
      <c r="K448" s="307"/>
      <c r="L448" s="308"/>
      <c r="M448" s="307"/>
      <c r="N448" s="310"/>
      <c r="O448" s="264"/>
      <c r="P448" s="307"/>
      <c r="Q448" s="296"/>
      <c r="R448" s="296"/>
      <c r="S448" s="296"/>
    </row>
    <row r="449" spans="1:19" x14ac:dyDescent="0.2">
      <c r="A449" s="303" t="e">
        <f>#N/A</f>
        <v>#N/A</v>
      </c>
      <c r="B449" s="304"/>
      <c r="C449" s="305"/>
      <c r="D449" s="269"/>
      <c r="E449" s="264"/>
      <c r="F449" s="306"/>
      <c r="G449" s="264"/>
      <c r="H449" s="269"/>
      <c r="I449" s="264"/>
      <c r="J449" s="307" t="str">
        <f t="shared" si="2"/>
        <v/>
      </c>
      <c r="K449" s="307"/>
      <c r="L449" s="308"/>
      <c r="M449" s="307"/>
      <c r="N449" s="310"/>
      <c r="O449" s="264"/>
      <c r="P449" s="307"/>
      <c r="Q449" s="296"/>
      <c r="R449" s="296"/>
      <c r="S449" s="296"/>
    </row>
    <row r="450" spans="1:19" x14ac:dyDescent="0.2">
      <c r="A450" s="303" t="e">
        <f>#N/A</f>
        <v>#N/A</v>
      </c>
      <c r="B450" s="304"/>
      <c r="C450" s="305"/>
      <c r="D450" s="269"/>
      <c r="E450" s="264"/>
      <c r="F450" s="306"/>
      <c r="G450" s="264"/>
      <c r="H450" s="269"/>
      <c r="I450" s="264"/>
      <c r="J450" s="307" t="str">
        <f t="shared" si="2"/>
        <v/>
      </c>
      <c r="K450" s="307"/>
      <c r="L450" s="308"/>
      <c r="M450" s="307"/>
      <c r="N450" s="310"/>
      <c r="O450" s="264"/>
      <c r="P450" s="307"/>
      <c r="Q450" s="296"/>
      <c r="R450" s="296"/>
      <c r="S450" s="296"/>
    </row>
    <row r="451" spans="1:19" x14ac:dyDescent="0.2">
      <c r="A451" s="303" t="e">
        <f>#N/A</f>
        <v>#N/A</v>
      </c>
      <c r="B451" s="304"/>
      <c r="C451" s="305"/>
      <c r="D451" s="269"/>
      <c r="E451" s="264"/>
      <c r="F451" s="306"/>
      <c r="G451" s="264"/>
      <c r="H451" s="269"/>
      <c r="I451" s="264"/>
      <c r="J451" s="307" t="str">
        <f t="shared" si="2"/>
        <v/>
      </c>
      <c r="K451" s="307"/>
      <c r="L451" s="308"/>
      <c r="M451" s="307"/>
      <c r="N451" s="310"/>
      <c r="O451" s="264"/>
      <c r="P451" s="307"/>
      <c r="Q451" s="296"/>
      <c r="R451" s="296"/>
      <c r="S451" s="296"/>
    </row>
    <row r="452" spans="1:19" x14ac:dyDescent="0.2">
      <c r="A452" s="303" t="e">
        <f>#N/A</f>
        <v>#N/A</v>
      </c>
      <c r="B452" s="304"/>
      <c r="C452" s="305"/>
      <c r="D452" s="269"/>
      <c r="E452" s="264"/>
      <c r="F452" s="306"/>
      <c r="G452" s="264"/>
      <c r="H452" s="269"/>
      <c r="I452" s="264"/>
      <c r="J452" s="307" t="str">
        <f t="shared" si="2"/>
        <v/>
      </c>
      <c r="K452" s="307"/>
      <c r="L452" s="308"/>
      <c r="M452" s="307"/>
      <c r="N452" s="310"/>
      <c r="O452" s="264"/>
      <c r="P452" s="307"/>
      <c r="Q452" s="296"/>
      <c r="R452" s="296"/>
      <c r="S452" s="296"/>
    </row>
    <row r="453" spans="1:19" x14ac:dyDescent="0.2">
      <c r="A453" s="303" t="e">
        <f>#N/A</f>
        <v>#N/A</v>
      </c>
      <c r="B453" s="304"/>
      <c r="C453" s="305"/>
      <c r="D453" s="269"/>
      <c r="E453" s="264"/>
      <c r="F453" s="306"/>
      <c r="G453" s="269"/>
      <c r="H453" s="264"/>
      <c r="I453" s="264"/>
      <c r="J453" s="307" t="str">
        <f t="shared" si="2"/>
        <v/>
      </c>
      <c r="K453" s="307"/>
      <c r="L453" s="308"/>
      <c r="M453" s="307"/>
      <c r="N453" s="310"/>
      <c r="O453" s="264"/>
      <c r="P453" s="307"/>
      <c r="Q453" s="296"/>
      <c r="R453" s="296"/>
      <c r="S453" s="296"/>
    </row>
    <row r="454" spans="1:19" x14ac:dyDescent="0.2">
      <c r="A454" s="303" t="e">
        <f>#N/A</f>
        <v>#N/A</v>
      </c>
      <c r="B454" s="304"/>
      <c r="C454" s="305"/>
      <c r="D454" s="269"/>
      <c r="E454" s="264"/>
      <c r="F454" s="306"/>
      <c r="G454" s="264"/>
      <c r="H454" s="269"/>
      <c r="I454" s="264"/>
      <c r="J454" s="307" t="str">
        <f t="shared" si="2"/>
        <v/>
      </c>
      <c r="K454" s="307"/>
      <c r="L454" s="308"/>
      <c r="M454" s="307"/>
      <c r="N454" s="310"/>
      <c r="O454" s="264"/>
      <c r="P454" s="307"/>
      <c r="Q454" s="296"/>
      <c r="R454" s="296"/>
      <c r="S454" s="296"/>
    </row>
    <row r="455" spans="1:19" x14ac:dyDescent="0.2">
      <c r="A455" s="303" t="e">
        <f>#N/A</f>
        <v>#N/A</v>
      </c>
      <c r="B455" s="304"/>
      <c r="C455" s="305"/>
      <c r="D455" s="269"/>
      <c r="E455" s="264"/>
      <c r="F455" s="306"/>
      <c r="G455" s="269"/>
      <c r="H455" s="269"/>
      <c r="I455" s="264"/>
      <c r="J455" s="307" t="str">
        <f t="shared" si="2"/>
        <v/>
      </c>
      <c r="K455" s="307"/>
      <c r="L455" s="308"/>
      <c r="M455" s="307"/>
      <c r="N455" s="310"/>
      <c r="O455" s="264"/>
      <c r="P455" s="307"/>
      <c r="Q455" s="296"/>
      <c r="R455" s="296"/>
      <c r="S455" s="296"/>
    </row>
    <row r="456" spans="1:19" x14ac:dyDescent="0.2">
      <c r="A456" s="303" t="e">
        <f>#N/A</f>
        <v>#N/A</v>
      </c>
      <c r="B456" s="304"/>
      <c r="C456" s="305"/>
      <c r="D456" s="269"/>
      <c r="E456" s="264"/>
      <c r="F456" s="306"/>
      <c r="G456" s="269"/>
      <c r="H456" s="269"/>
      <c r="I456" s="264"/>
      <c r="J456" s="307" t="str">
        <f t="shared" si="2"/>
        <v/>
      </c>
      <c r="K456" s="307"/>
      <c r="L456" s="308"/>
      <c r="M456" s="307"/>
      <c r="N456" s="310"/>
      <c r="O456" s="264"/>
      <c r="P456" s="307"/>
      <c r="Q456" s="296"/>
      <c r="R456" s="296"/>
      <c r="S456" s="296"/>
    </row>
    <row r="457" spans="1:19" x14ac:dyDescent="0.2">
      <c r="A457" s="303" t="e">
        <f>#N/A</f>
        <v>#N/A</v>
      </c>
      <c r="B457" s="304"/>
      <c r="C457" s="305"/>
      <c r="D457" s="269"/>
      <c r="E457" s="264"/>
      <c r="F457" s="306"/>
      <c r="G457" s="269"/>
      <c r="H457" s="269"/>
      <c r="I457" s="264"/>
      <c r="J457" s="307" t="str">
        <f t="shared" si="2"/>
        <v/>
      </c>
      <c r="K457" s="307"/>
      <c r="L457" s="308"/>
      <c r="M457" s="307"/>
      <c r="N457" s="310"/>
      <c r="O457" s="264"/>
      <c r="P457" s="307"/>
      <c r="Q457" s="296"/>
      <c r="R457" s="296"/>
      <c r="S457" s="296"/>
    </row>
    <row r="458" spans="1:19" x14ac:dyDescent="0.2">
      <c r="A458" s="303" t="e">
        <f>#N/A</f>
        <v>#N/A</v>
      </c>
      <c r="B458" s="304"/>
      <c r="C458" s="305"/>
      <c r="D458" s="269"/>
      <c r="E458" s="264"/>
      <c r="F458" s="306"/>
      <c r="G458" s="269"/>
      <c r="H458" s="269"/>
      <c r="I458" s="264"/>
      <c r="J458" s="307" t="str">
        <f t="shared" si="2"/>
        <v/>
      </c>
      <c r="K458" s="307"/>
      <c r="L458" s="308"/>
      <c r="M458" s="307"/>
      <c r="N458" s="310"/>
      <c r="O458" s="264"/>
      <c r="P458" s="307"/>
      <c r="Q458" s="296"/>
      <c r="R458" s="296"/>
      <c r="S458" s="296"/>
    </row>
    <row r="459" spans="1:19" x14ac:dyDescent="0.2">
      <c r="A459" s="303" t="e">
        <f>#N/A</f>
        <v>#N/A</v>
      </c>
      <c r="B459" s="304"/>
      <c r="C459" s="305"/>
      <c r="D459" s="269"/>
      <c r="E459" s="264"/>
      <c r="F459" s="306"/>
      <c r="G459" s="269"/>
      <c r="H459" s="269"/>
      <c r="I459" s="264"/>
      <c r="J459" s="307" t="str">
        <f t="shared" si="2"/>
        <v/>
      </c>
      <c r="K459" s="307"/>
      <c r="L459" s="308"/>
      <c r="M459" s="307"/>
      <c r="N459" s="310"/>
      <c r="O459" s="264"/>
      <c r="P459" s="307"/>
      <c r="Q459" s="296"/>
      <c r="R459" s="296"/>
      <c r="S459" s="296"/>
    </row>
    <row r="460" spans="1:19" x14ac:dyDescent="0.2">
      <c r="A460" s="303" t="e">
        <f>#N/A</f>
        <v>#N/A</v>
      </c>
      <c r="B460" s="304"/>
      <c r="C460" s="305"/>
      <c r="D460" s="269"/>
      <c r="E460" s="264"/>
      <c r="F460" s="306"/>
      <c r="G460" s="269"/>
      <c r="H460" s="269"/>
      <c r="I460" s="264"/>
      <c r="J460" s="307" t="str">
        <f t="shared" si="2"/>
        <v/>
      </c>
      <c r="K460" s="307"/>
      <c r="L460" s="308"/>
      <c r="M460" s="307"/>
      <c r="N460" s="310"/>
      <c r="O460" s="264"/>
      <c r="P460" s="307"/>
      <c r="Q460" s="296"/>
      <c r="R460" s="296"/>
      <c r="S460" s="296"/>
    </row>
    <row r="461" spans="1:19" x14ac:dyDescent="0.2">
      <c r="A461" s="303" t="e">
        <f>#N/A</f>
        <v>#N/A</v>
      </c>
      <c r="B461" s="304"/>
      <c r="C461" s="305"/>
      <c r="D461" s="269"/>
      <c r="E461" s="264"/>
      <c r="F461" s="306"/>
      <c r="G461" s="269"/>
      <c r="H461" s="269"/>
      <c r="I461" s="264"/>
      <c r="J461" s="307" t="str">
        <f t="shared" si="2"/>
        <v/>
      </c>
      <c r="K461" s="307"/>
      <c r="L461" s="308"/>
      <c r="M461" s="307"/>
      <c r="N461" s="310"/>
      <c r="O461" s="264"/>
      <c r="P461" s="307"/>
      <c r="Q461" s="296"/>
      <c r="R461" s="296"/>
      <c r="S461" s="296"/>
    </row>
    <row r="462" spans="1:19" x14ac:dyDescent="0.2">
      <c r="A462" s="303" t="e">
        <f>#N/A</f>
        <v>#N/A</v>
      </c>
      <c r="B462" s="304"/>
      <c r="C462" s="305"/>
      <c r="D462" s="269"/>
      <c r="E462" s="264"/>
      <c r="F462" s="306"/>
      <c r="G462" s="269"/>
      <c r="H462" s="269"/>
      <c r="I462" s="264"/>
      <c r="J462" s="307" t="str">
        <f t="shared" si="2"/>
        <v/>
      </c>
      <c r="K462" s="307"/>
      <c r="L462" s="308"/>
      <c r="M462" s="307"/>
      <c r="N462" s="310"/>
      <c r="O462" s="264"/>
      <c r="P462" s="307"/>
      <c r="Q462" s="296"/>
      <c r="R462" s="296"/>
      <c r="S462" s="296"/>
    </row>
    <row r="463" spans="1:19" x14ac:dyDescent="0.2">
      <c r="A463" s="303" t="e">
        <f>#N/A</f>
        <v>#N/A</v>
      </c>
      <c r="B463" s="304"/>
      <c r="C463" s="305"/>
      <c r="D463" s="269"/>
      <c r="E463" s="264"/>
      <c r="F463" s="306"/>
      <c r="G463" s="269"/>
      <c r="H463" s="269"/>
      <c r="I463" s="264"/>
      <c r="J463" s="307" t="str">
        <f t="shared" si="2"/>
        <v/>
      </c>
      <c r="K463" s="307"/>
      <c r="L463" s="308"/>
      <c r="M463" s="307"/>
      <c r="N463" s="310"/>
      <c r="O463" s="264"/>
      <c r="P463" s="307"/>
      <c r="Q463" s="296"/>
      <c r="R463" s="296"/>
      <c r="S463" s="296"/>
    </row>
    <row r="464" spans="1:19" x14ac:dyDescent="0.2">
      <c r="A464" s="303" t="e">
        <f>#N/A</f>
        <v>#N/A</v>
      </c>
      <c r="B464" s="304"/>
      <c r="C464" s="305"/>
      <c r="D464" s="269"/>
      <c r="E464" s="264"/>
      <c r="F464" s="306"/>
      <c r="G464" s="269"/>
      <c r="H464" s="269"/>
      <c r="I464" s="264"/>
      <c r="J464" s="307" t="str">
        <f t="shared" si="2"/>
        <v/>
      </c>
      <c r="K464" s="307"/>
      <c r="L464" s="308"/>
      <c r="M464" s="307"/>
      <c r="N464" s="310"/>
      <c r="O464" s="264"/>
      <c r="P464" s="307"/>
      <c r="Q464" s="296"/>
      <c r="R464" s="296"/>
      <c r="S464" s="296"/>
    </row>
    <row r="465" spans="1:19" x14ac:dyDescent="0.2">
      <c r="A465" s="303" t="e">
        <f>#N/A</f>
        <v>#N/A</v>
      </c>
      <c r="B465" s="304"/>
      <c r="C465" s="305"/>
      <c r="D465" s="269"/>
      <c r="E465" s="264"/>
      <c r="F465" s="306"/>
      <c r="G465" s="269"/>
      <c r="H465" s="269"/>
      <c r="I465" s="264"/>
      <c r="J465" s="307" t="str">
        <f t="shared" si="2"/>
        <v/>
      </c>
      <c r="K465" s="307"/>
      <c r="L465" s="308"/>
      <c r="M465" s="307"/>
      <c r="N465" s="310"/>
      <c r="O465" s="264"/>
      <c r="P465" s="307"/>
      <c r="Q465" s="296"/>
      <c r="R465" s="296"/>
      <c r="S465" s="296"/>
    </row>
    <row r="466" spans="1:19" x14ac:dyDescent="0.2">
      <c r="A466" s="303" t="e">
        <f>#N/A</f>
        <v>#N/A</v>
      </c>
      <c r="B466" s="304"/>
      <c r="C466" s="305"/>
      <c r="D466" s="269"/>
      <c r="E466" s="264"/>
      <c r="F466" s="306"/>
      <c r="G466" s="269"/>
      <c r="H466" s="269"/>
      <c r="I466" s="264"/>
      <c r="J466" s="307" t="str">
        <f t="shared" si="2"/>
        <v/>
      </c>
      <c r="K466" s="307"/>
      <c r="L466" s="308"/>
      <c r="M466" s="307"/>
      <c r="N466" s="310"/>
      <c r="O466" s="264"/>
      <c r="P466" s="307"/>
      <c r="Q466" s="296"/>
      <c r="R466" s="296"/>
      <c r="S466" s="296"/>
    </row>
    <row r="467" spans="1:19" x14ac:dyDescent="0.2">
      <c r="A467" s="303" t="e">
        <f>#N/A</f>
        <v>#N/A</v>
      </c>
      <c r="B467" s="304"/>
      <c r="C467" s="305"/>
      <c r="D467" s="269"/>
      <c r="E467" s="264"/>
      <c r="F467" s="306"/>
      <c r="G467" s="269"/>
      <c r="H467" s="269"/>
      <c r="I467" s="264"/>
      <c r="J467" s="307" t="str">
        <f t="shared" si="2"/>
        <v/>
      </c>
      <c r="K467" s="307"/>
      <c r="L467" s="308"/>
      <c r="M467" s="307"/>
      <c r="N467" s="310"/>
      <c r="O467" s="264"/>
      <c r="P467" s="307"/>
      <c r="Q467" s="296"/>
      <c r="R467" s="296"/>
      <c r="S467" s="296"/>
    </row>
    <row r="468" spans="1:19" x14ac:dyDescent="0.2">
      <c r="A468" s="303" t="e">
        <f>#N/A</f>
        <v>#N/A</v>
      </c>
      <c r="B468" s="304"/>
      <c r="C468" s="305"/>
      <c r="D468" s="269"/>
      <c r="E468" s="264"/>
      <c r="F468" s="306"/>
      <c r="G468" s="269"/>
      <c r="H468" s="269"/>
      <c r="I468" s="264"/>
      <c r="J468" s="307" t="str">
        <f t="shared" si="2"/>
        <v/>
      </c>
      <c r="K468" s="307"/>
      <c r="L468" s="308"/>
      <c r="M468" s="307"/>
      <c r="N468" s="310"/>
      <c r="O468" s="264"/>
      <c r="P468" s="307"/>
      <c r="Q468" s="296"/>
      <c r="R468" s="296"/>
      <c r="S468" s="296"/>
    </row>
    <row r="469" spans="1:19" x14ac:dyDescent="0.2">
      <c r="A469" s="303" t="e">
        <f>#N/A</f>
        <v>#N/A</v>
      </c>
      <c r="B469" s="304"/>
      <c r="C469" s="305"/>
      <c r="D469" s="269"/>
      <c r="E469" s="264"/>
      <c r="F469" s="306"/>
      <c r="G469" s="269"/>
      <c r="H469" s="269"/>
      <c r="I469" s="264"/>
      <c r="J469" s="307" t="str">
        <f t="shared" si="2"/>
        <v/>
      </c>
      <c r="K469" s="307"/>
      <c r="L469" s="308"/>
      <c r="M469" s="307"/>
      <c r="N469" s="310"/>
      <c r="O469" s="264"/>
      <c r="P469" s="307"/>
      <c r="Q469" s="296"/>
      <c r="R469" s="296"/>
      <c r="S469" s="296"/>
    </row>
    <row r="470" spans="1:19" x14ac:dyDescent="0.2">
      <c r="A470" s="303" t="e">
        <f>#N/A</f>
        <v>#N/A</v>
      </c>
      <c r="B470" s="304"/>
      <c r="C470" s="305"/>
      <c r="D470" s="269"/>
      <c r="E470" s="264"/>
      <c r="F470" s="306"/>
      <c r="G470" s="269"/>
      <c r="H470" s="269"/>
      <c r="I470" s="264"/>
      <c r="J470" s="307" t="str">
        <f t="shared" si="2"/>
        <v/>
      </c>
      <c r="K470" s="307"/>
      <c r="L470" s="308"/>
      <c r="M470" s="307"/>
      <c r="N470" s="310"/>
      <c r="O470" s="264"/>
      <c r="P470" s="307"/>
      <c r="Q470" s="296"/>
      <c r="R470" s="296"/>
      <c r="S470" s="296"/>
    </row>
    <row r="471" spans="1:19" x14ac:dyDescent="0.2">
      <c r="A471" s="303" t="e">
        <f>#N/A</f>
        <v>#N/A</v>
      </c>
      <c r="B471" s="304"/>
      <c r="C471" s="305"/>
      <c r="D471" s="269"/>
      <c r="E471" s="264"/>
      <c r="F471" s="306"/>
      <c r="G471" s="269"/>
      <c r="H471" s="269"/>
      <c r="I471" s="264"/>
      <c r="J471" s="307" t="str">
        <f t="shared" si="2"/>
        <v/>
      </c>
      <c r="K471" s="307"/>
      <c r="L471" s="308"/>
      <c r="M471" s="307"/>
      <c r="N471" s="310"/>
      <c r="O471" s="264"/>
      <c r="P471" s="307"/>
      <c r="Q471" s="296"/>
      <c r="R471" s="296"/>
      <c r="S471" s="296"/>
    </row>
    <row r="472" spans="1:19" x14ac:dyDescent="0.2">
      <c r="A472" s="303" t="e">
        <f>#N/A</f>
        <v>#N/A</v>
      </c>
      <c r="B472" s="304"/>
      <c r="C472" s="305"/>
      <c r="D472" s="269"/>
      <c r="E472" s="264"/>
      <c r="F472" s="306"/>
      <c r="G472" s="269"/>
      <c r="H472" s="269"/>
      <c r="I472" s="264"/>
      <c r="J472" s="307" t="str">
        <f t="shared" si="2"/>
        <v/>
      </c>
      <c r="K472" s="307"/>
      <c r="L472" s="308"/>
      <c r="M472" s="307"/>
      <c r="N472" s="310"/>
      <c r="O472" s="264"/>
      <c r="P472" s="307"/>
      <c r="Q472" s="296"/>
      <c r="R472" s="296"/>
      <c r="S472" s="296"/>
    </row>
    <row r="473" spans="1:19" x14ac:dyDescent="0.2">
      <c r="A473" s="303" t="e">
        <f>#N/A</f>
        <v>#N/A</v>
      </c>
      <c r="B473" s="304"/>
      <c r="C473" s="305"/>
      <c r="D473" s="269"/>
      <c r="E473" s="264"/>
      <c r="F473" s="306"/>
      <c r="G473" s="269"/>
      <c r="H473" s="269"/>
      <c r="I473" s="264"/>
      <c r="J473" s="307" t="str">
        <f t="shared" si="2"/>
        <v/>
      </c>
      <c r="K473" s="307"/>
      <c r="L473" s="308"/>
      <c r="M473" s="307"/>
      <c r="N473" s="310"/>
      <c r="O473" s="264"/>
      <c r="P473" s="307"/>
      <c r="Q473" s="296"/>
      <c r="R473" s="296"/>
      <c r="S473" s="296"/>
    </row>
    <row r="474" spans="1:19" x14ac:dyDescent="0.2">
      <c r="A474" s="303" t="e">
        <f>#N/A</f>
        <v>#N/A</v>
      </c>
      <c r="B474" s="304"/>
      <c r="C474" s="305"/>
      <c r="D474" s="269"/>
      <c r="E474" s="264"/>
      <c r="F474" s="306"/>
      <c r="G474" s="269"/>
      <c r="H474" s="269"/>
      <c r="I474" s="264"/>
      <c r="J474" s="307" t="str">
        <f t="shared" si="2"/>
        <v/>
      </c>
      <c r="K474" s="307"/>
      <c r="L474" s="308"/>
      <c r="M474" s="307"/>
      <c r="N474" s="310"/>
      <c r="O474" s="264"/>
      <c r="P474" s="307"/>
      <c r="Q474" s="296"/>
      <c r="R474" s="296"/>
      <c r="S474" s="296"/>
    </row>
    <row r="475" spans="1:19" x14ac:dyDescent="0.2">
      <c r="A475" s="303" t="e">
        <f>#N/A</f>
        <v>#N/A</v>
      </c>
      <c r="B475" s="304"/>
      <c r="C475" s="305"/>
      <c r="D475" s="269"/>
      <c r="E475" s="264"/>
      <c r="F475" s="306"/>
      <c r="G475" s="269"/>
      <c r="H475" s="269"/>
      <c r="I475" s="264"/>
      <c r="J475" s="307" t="str">
        <f t="shared" si="2"/>
        <v/>
      </c>
      <c r="K475" s="307"/>
      <c r="L475" s="308"/>
      <c r="M475" s="307"/>
      <c r="N475" s="310"/>
      <c r="O475" s="264"/>
      <c r="P475" s="307"/>
      <c r="Q475" s="296"/>
      <c r="R475" s="296"/>
      <c r="S475" s="296"/>
    </row>
    <row r="476" spans="1:19" x14ac:dyDescent="0.2">
      <c r="A476" s="303" t="e">
        <f>#N/A</f>
        <v>#N/A</v>
      </c>
      <c r="B476" s="304"/>
      <c r="C476" s="305"/>
      <c r="D476" s="269"/>
      <c r="E476" s="264"/>
      <c r="F476" s="306"/>
      <c r="G476" s="269"/>
      <c r="H476" s="269"/>
      <c r="I476" s="264"/>
      <c r="J476" s="307" t="str">
        <f t="shared" si="2"/>
        <v/>
      </c>
      <c r="K476" s="307"/>
      <c r="L476" s="308"/>
      <c r="M476" s="307"/>
      <c r="N476" s="310"/>
      <c r="O476" s="264"/>
      <c r="P476" s="307"/>
      <c r="Q476" s="296"/>
      <c r="R476" s="296"/>
      <c r="S476" s="296"/>
    </row>
    <row r="477" spans="1:19" x14ac:dyDescent="0.2">
      <c r="A477" s="303" t="e">
        <f>#N/A</f>
        <v>#N/A</v>
      </c>
      <c r="B477" s="304"/>
      <c r="C477" s="305"/>
      <c r="D477" s="269"/>
      <c r="E477" s="264"/>
      <c r="F477" s="306"/>
      <c r="G477" s="269"/>
      <c r="H477" s="269"/>
      <c r="I477" s="264"/>
      <c r="J477" s="307" t="str">
        <f t="shared" si="2"/>
        <v/>
      </c>
      <c r="K477" s="307"/>
      <c r="L477" s="308"/>
      <c r="M477" s="307"/>
      <c r="N477" s="310"/>
      <c r="O477" s="264"/>
      <c r="P477" s="307"/>
      <c r="Q477" s="296"/>
      <c r="R477" s="296"/>
      <c r="S477" s="296"/>
    </row>
    <row r="478" spans="1:19" x14ac:dyDescent="0.2">
      <c r="A478" s="303" t="e">
        <f>#N/A</f>
        <v>#N/A</v>
      </c>
      <c r="B478" s="304"/>
      <c r="C478" s="305"/>
      <c r="D478" s="269"/>
      <c r="E478" s="264"/>
      <c r="F478" s="306"/>
      <c r="G478" s="269"/>
      <c r="H478" s="269"/>
      <c r="I478" s="264"/>
      <c r="J478" s="307" t="str">
        <f t="shared" si="2"/>
        <v/>
      </c>
      <c r="K478" s="307"/>
      <c r="L478" s="308"/>
      <c r="M478" s="307"/>
      <c r="N478" s="310"/>
      <c r="O478" s="264"/>
      <c r="P478" s="307"/>
      <c r="Q478" s="296"/>
      <c r="R478" s="296"/>
      <c r="S478" s="296"/>
    </row>
    <row r="479" spans="1:19" x14ac:dyDescent="0.2">
      <c r="A479" s="303" t="e">
        <f>#N/A</f>
        <v>#N/A</v>
      </c>
      <c r="B479" s="304"/>
      <c r="C479" s="305"/>
      <c r="D479" s="269"/>
      <c r="E479" s="264"/>
      <c r="F479" s="306"/>
      <c r="G479" s="269"/>
      <c r="H479" s="269"/>
      <c r="I479" s="264"/>
      <c r="J479" s="307" t="str">
        <f t="shared" si="2"/>
        <v/>
      </c>
      <c r="K479" s="307"/>
      <c r="L479" s="308"/>
      <c r="M479" s="307"/>
      <c r="N479" s="310"/>
      <c r="O479" s="264"/>
      <c r="P479" s="307"/>
      <c r="Q479" s="296"/>
      <c r="R479" s="296"/>
      <c r="S479" s="296"/>
    </row>
    <row r="480" spans="1:19" x14ac:dyDescent="0.2">
      <c r="A480" s="303" t="e">
        <f>#N/A</f>
        <v>#N/A</v>
      </c>
      <c r="B480" s="304"/>
      <c r="C480" s="305"/>
      <c r="D480" s="269"/>
      <c r="E480" s="264"/>
      <c r="F480" s="306"/>
      <c r="G480" s="269"/>
      <c r="H480" s="269"/>
      <c r="I480" s="264"/>
      <c r="J480" s="307" t="str">
        <f t="shared" si="2"/>
        <v/>
      </c>
      <c r="K480" s="307"/>
      <c r="L480" s="308"/>
      <c r="M480" s="307"/>
      <c r="N480" s="310"/>
      <c r="O480" s="264"/>
      <c r="P480" s="307"/>
      <c r="Q480" s="296"/>
      <c r="R480" s="296"/>
      <c r="S480" s="296"/>
    </row>
    <row r="481" spans="1:19" x14ac:dyDescent="0.2">
      <c r="A481" s="303" t="e">
        <f>#N/A</f>
        <v>#N/A</v>
      </c>
      <c r="B481" s="304"/>
      <c r="C481" s="305"/>
      <c r="D481" s="269"/>
      <c r="E481" s="264"/>
      <c r="F481" s="306"/>
      <c r="G481" s="269"/>
      <c r="H481" s="269"/>
      <c r="I481" s="264"/>
      <c r="J481" s="307" t="str">
        <f t="shared" si="2"/>
        <v/>
      </c>
      <c r="K481" s="307"/>
      <c r="L481" s="308"/>
      <c r="M481" s="307"/>
      <c r="N481" s="310"/>
      <c r="O481" s="264"/>
      <c r="P481" s="307"/>
      <c r="Q481" s="296"/>
      <c r="R481" s="296"/>
      <c r="S481" s="296"/>
    </row>
    <row r="482" spans="1:19" x14ac:dyDescent="0.2">
      <c r="A482" s="303" t="e">
        <f>#N/A</f>
        <v>#N/A</v>
      </c>
      <c r="B482" s="304"/>
      <c r="C482" s="305"/>
      <c r="D482" s="269"/>
      <c r="E482" s="264"/>
      <c r="F482" s="306"/>
      <c r="G482" s="269"/>
      <c r="H482" s="269"/>
      <c r="I482" s="264"/>
      <c r="J482" s="307" t="str">
        <f t="shared" si="2"/>
        <v/>
      </c>
      <c r="K482" s="307"/>
      <c r="L482" s="308"/>
      <c r="M482" s="307"/>
      <c r="N482" s="310"/>
      <c r="O482" s="264"/>
      <c r="P482" s="307"/>
      <c r="Q482" s="296"/>
      <c r="R482" s="296"/>
      <c r="S482" s="296"/>
    </row>
    <row r="483" spans="1:19" x14ac:dyDescent="0.2">
      <c r="A483" s="303" t="e">
        <f>#N/A</f>
        <v>#N/A</v>
      </c>
      <c r="B483" s="304"/>
      <c r="C483" s="305"/>
      <c r="D483" s="269"/>
      <c r="E483" s="264"/>
      <c r="F483" s="306"/>
      <c r="G483" s="269"/>
      <c r="H483" s="269"/>
      <c r="I483" s="264"/>
      <c r="J483" s="307" t="str">
        <f t="shared" si="2"/>
        <v/>
      </c>
      <c r="K483" s="307"/>
      <c r="L483" s="308"/>
      <c r="M483" s="307"/>
      <c r="N483" s="310"/>
      <c r="O483" s="264"/>
      <c r="P483" s="307"/>
      <c r="Q483" s="296"/>
      <c r="R483" s="296"/>
      <c r="S483" s="296"/>
    </row>
    <row r="484" spans="1:19" x14ac:dyDescent="0.2">
      <c r="A484" s="303" t="e">
        <f>#N/A</f>
        <v>#N/A</v>
      </c>
      <c r="B484" s="304"/>
      <c r="C484" s="305"/>
      <c r="D484" s="269"/>
      <c r="E484" s="264"/>
      <c r="F484" s="306"/>
      <c r="G484" s="269"/>
      <c r="H484" s="269"/>
      <c r="I484" s="264"/>
      <c r="J484" s="307" t="str">
        <f t="shared" si="2"/>
        <v/>
      </c>
      <c r="K484" s="307"/>
      <c r="L484" s="308"/>
      <c r="M484" s="307"/>
      <c r="N484" s="310"/>
      <c r="O484" s="264"/>
      <c r="P484" s="307"/>
      <c r="Q484" s="296"/>
      <c r="R484" s="296"/>
      <c r="S484" s="296"/>
    </row>
    <row r="485" spans="1:19" x14ac:dyDescent="0.2">
      <c r="A485" s="303" t="e">
        <f>#N/A</f>
        <v>#N/A</v>
      </c>
      <c r="B485" s="304"/>
      <c r="C485" s="305"/>
      <c r="D485" s="269"/>
      <c r="E485" s="264"/>
      <c r="F485" s="306"/>
      <c r="G485" s="269"/>
      <c r="H485" s="269"/>
      <c r="I485" s="264"/>
      <c r="J485" s="307" t="str">
        <f t="shared" si="2"/>
        <v/>
      </c>
      <c r="K485" s="307"/>
      <c r="L485" s="308"/>
      <c r="M485" s="307"/>
      <c r="N485" s="310"/>
      <c r="O485" s="264"/>
      <c r="P485" s="307"/>
      <c r="Q485" s="296"/>
      <c r="R485" s="296"/>
      <c r="S485" s="296"/>
    </row>
    <row r="486" spans="1:19" x14ac:dyDescent="0.2">
      <c r="A486" s="303" t="e">
        <f>#N/A</f>
        <v>#N/A</v>
      </c>
      <c r="B486" s="304"/>
      <c r="C486" s="305"/>
      <c r="D486" s="269"/>
      <c r="E486" s="264"/>
      <c r="F486" s="306"/>
      <c r="G486" s="269"/>
      <c r="H486" s="269"/>
      <c r="I486" s="264"/>
      <c r="J486" s="307" t="str">
        <f t="shared" si="2"/>
        <v/>
      </c>
      <c r="K486" s="307"/>
      <c r="L486" s="308"/>
      <c r="M486" s="307"/>
      <c r="N486" s="310"/>
      <c r="O486" s="264"/>
      <c r="P486" s="307"/>
      <c r="Q486" s="296"/>
      <c r="R486" s="296"/>
      <c r="S486" s="296"/>
    </row>
    <row r="487" spans="1:19" x14ac:dyDescent="0.2">
      <c r="A487" s="303" t="e">
        <f>#N/A</f>
        <v>#N/A</v>
      </c>
      <c r="B487" s="304"/>
      <c r="C487" s="305"/>
      <c r="D487" s="269"/>
      <c r="E487" s="264"/>
      <c r="F487" s="306"/>
      <c r="G487" s="269"/>
      <c r="H487" s="269"/>
      <c r="I487" s="264"/>
      <c r="J487" s="307" t="str">
        <f t="shared" si="2"/>
        <v/>
      </c>
      <c r="K487" s="307"/>
      <c r="L487" s="308"/>
      <c r="M487" s="307"/>
      <c r="N487" s="310"/>
      <c r="O487" s="264"/>
      <c r="P487" s="307"/>
      <c r="Q487" s="296"/>
      <c r="R487" s="296"/>
      <c r="S487" s="296"/>
    </row>
    <row r="488" spans="1:19" x14ac:dyDescent="0.2">
      <c r="A488" s="303" t="e">
        <f>#N/A</f>
        <v>#N/A</v>
      </c>
      <c r="B488" s="304"/>
      <c r="C488" s="305"/>
      <c r="D488" s="269"/>
      <c r="E488" s="264"/>
      <c r="F488" s="306"/>
      <c r="G488" s="269"/>
      <c r="H488" s="269"/>
      <c r="I488" s="264"/>
      <c r="J488" s="307" t="str">
        <f t="shared" si="2"/>
        <v/>
      </c>
      <c r="K488" s="307"/>
      <c r="L488" s="308"/>
      <c r="M488" s="307"/>
      <c r="N488" s="310"/>
      <c r="O488" s="264"/>
      <c r="P488" s="307"/>
      <c r="Q488" s="296"/>
      <c r="R488" s="296"/>
      <c r="S488" s="296"/>
    </row>
    <row r="489" spans="1:19" x14ac:dyDescent="0.2">
      <c r="A489" s="303" t="e">
        <f>#N/A</f>
        <v>#N/A</v>
      </c>
      <c r="B489" s="304"/>
      <c r="C489" s="305"/>
      <c r="D489" s="269"/>
      <c r="E489" s="264"/>
      <c r="F489" s="306"/>
      <c r="G489" s="269"/>
      <c r="H489" s="269"/>
      <c r="I489" s="264"/>
      <c r="J489" s="307" t="str">
        <f t="shared" si="2"/>
        <v/>
      </c>
      <c r="K489" s="307"/>
      <c r="L489" s="308"/>
      <c r="M489" s="307"/>
      <c r="N489" s="310"/>
      <c r="O489" s="264"/>
      <c r="P489" s="307"/>
      <c r="Q489" s="296"/>
      <c r="R489" s="296"/>
      <c r="S489" s="296"/>
    </row>
    <row r="490" spans="1:19" x14ac:dyDescent="0.2">
      <c r="A490" s="303" t="e">
        <f>#N/A</f>
        <v>#N/A</v>
      </c>
      <c r="B490" s="304"/>
      <c r="C490" s="305"/>
      <c r="D490" s="269"/>
      <c r="E490" s="264"/>
      <c r="F490" s="306"/>
      <c r="G490" s="269"/>
      <c r="H490" s="269"/>
      <c r="I490" s="264"/>
      <c r="J490" s="307" t="str">
        <f t="shared" si="2"/>
        <v/>
      </c>
      <c r="K490" s="307"/>
      <c r="L490" s="308"/>
      <c r="M490" s="307"/>
      <c r="N490" s="310"/>
      <c r="O490" s="264"/>
      <c r="P490" s="307"/>
      <c r="Q490" s="296"/>
      <c r="R490" s="296"/>
      <c r="S490" s="296"/>
    </row>
    <row r="491" spans="1:19" x14ac:dyDescent="0.2">
      <c r="A491" s="303" t="e">
        <f>#N/A</f>
        <v>#N/A</v>
      </c>
      <c r="B491" s="304"/>
      <c r="C491" s="305"/>
      <c r="D491" s="269"/>
      <c r="E491" s="264"/>
      <c r="F491" s="306"/>
      <c r="G491" s="269"/>
      <c r="H491" s="269"/>
      <c r="I491" s="264"/>
      <c r="J491" s="307" t="str">
        <f t="shared" si="2"/>
        <v/>
      </c>
      <c r="K491" s="307"/>
      <c r="L491" s="308"/>
      <c r="M491" s="307"/>
      <c r="N491" s="310"/>
      <c r="O491" s="264"/>
      <c r="P491" s="307"/>
      <c r="Q491" s="296"/>
      <c r="R491" s="296"/>
      <c r="S491" s="296"/>
    </row>
    <row r="492" spans="1:19" x14ac:dyDescent="0.2">
      <c r="A492" s="303" t="e">
        <f>#N/A</f>
        <v>#N/A</v>
      </c>
      <c r="B492" s="304"/>
      <c r="C492" s="305"/>
      <c r="D492" s="269"/>
      <c r="E492" s="264"/>
      <c r="F492" s="306"/>
      <c r="G492" s="269"/>
      <c r="H492" s="269"/>
      <c r="I492" s="264"/>
      <c r="J492" s="307" t="str">
        <f t="shared" si="2"/>
        <v/>
      </c>
      <c r="K492" s="307"/>
      <c r="L492" s="308"/>
      <c r="M492" s="307"/>
      <c r="N492" s="310"/>
      <c r="O492" s="264"/>
      <c r="P492" s="307"/>
      <c r="Q492" s="296"/>
      <c r="R492" s="296"/>
      <c r="S492" s="296"/>
    </row>
    <row r="493" spans="1:19" x14ac:dyDescent="0.2">
      <c r="A493" s="303" t="e">
        <f>#N/A</f>
        <v>#N/A</v>
      </c>
      <c r="B493" s="304"/>
      <c r="C493" s="305"/>
      <c r="D493" s="269"/>
      <c r="E493" s="264"/>
      <c r="F493" s="306"/>
      <c r="G493" s="269"/>
      <c r="H493" s="269"/>
      <c r="I493" s="264"/>
      <c r="J493" s="307" t="str">
        <f t="shared" si="2"/>
        <v/>
      </c>
      <c r="K493" s="307"/>
      <c r="L493" s="308"/>
      <c r="M493" s="307"/>
      <c r="N493" s="310"/>
      <c r="O493" s="264"/>
      <c r="P493" s="307"/>
      <c r="Q493" s="296"/>
      <c r="R493" s="296"/>
      <c r="S493" s="296"/>
    </row>
    <row r="494" spans="1:19" x14ac:dyDescent="0.2">
      <c r="A494" s="303" t="e">
        <f>#N/A</f>
        <v>#N/A</v>
      </c>
      <c r="B494" s="304"/>
      <c r="C494" s="305"/>
      <c r="D494" s="269"/>
      <c r="E494" s="264"/>
      <c r="F494" s="306"/>
      <c r="G494" s="269"/>
      <c r="H494" s="269"/>
      <c r="I494" s="264"/>
      <c r="J494" s="307" t="str">
        <f t="shared" si="2"/>
        <v/>
      </c>
      <c r="K494" s="307"/>
      <c r="L494" s="308"/>
      <c r="M494" s="307"/>
      <c r="N494" s="310"/>
      <c r="O494" s="264"/>
      <c r="P494" s="307"/>
      <c r="Q494" s="296"/>
      <c r="R494" s="296"/>
      <c r="S494" s="296"/>
    </row>
    <row r="495" spans="1:19" x14ac:dyDescent="0.2">
      <c r="A495" s="303" t="e">
        <f>#N/A</f>
        <v>#N/A</v>
      </c>
      <c r="B495" s="304"/>
      <c r="C495" s="305"/>
      <c r="D495" s="269"/>
      <c r="E495" s="264"/>
      <c r="F495" s="306"/>
      <c r="G495" s="269"/>
      <c r="H495" s="269"/>
      <c r="I495" s="264"/>
      <c r="J495" s="307" t="str">
        <f t="shared" si="2"/>
        <v/>
      </c>
      <c r="K495" s="307"/>
      <c r="L495" s="308"/>
      <c r="M495" s="307"/>
      <c r="N495" s="310"/>
      <c r="O495" s="264"/>
      <c r="P495" s="307"/>
      <c r="Q495" s="296"/>
      <c r="R495" s="296"/>
      <c r="S495" s="296"/>
    </row>
    <row r="496" spans="1:19" x14ac:dyDescent="0.2">
      <c r="A496" s="303" t="e">
        <f>#N/A</f>
        <v>#N/A</v>
      </c>
      <c r="B496" s="304"/>
      <c r="C496" s="305"/>
      <c r="D496" s="269"/>
      <c r="E496" s="264"/>
      <c r="F496" s="306"/>
      <c r="G496" s="269"/>
      <c r="H496" s="269"/>
      <c r="I496" s="264"/>
      <c r="J496" s="307" t="str">
        <f t="shared" si="2"/>
        <v/>
      </c>
      <c r="K496" s="307"/>
      <c r="L496" s="308"/>
      <c r="M496" s="307"/>
      <c r="N496" s="310"/>
      <c r="O496" s="264"/>
      <c r="P496" s="307"/>
      <c r="Q496" s="296"/>
      <c r="R496" s="296"/>
      <c r="S496" s="296"/>
    </row>
    <row r="497" spans="1:19" x14ac:dyDescent="0.2">
      <c r="A497" s="303" t="e">
        <f>#N/A</f>
        <v>#N/A</v>
      </c>
      <c r="B497" s="304"/>
      <c r="C497" s="305"/>
      <c r="D497" s="269"/>
      <c r="E497" s="264"/>
      <c r="F497" s="306"/>
      <c r="G497" s="269"/>
      <c r="H497" s="269"/>
      <c r="I497" s="264"/>
      <c r="J497" s="307" t="str">
        <f t="shared" si="2"/>
        <v/>
      </c>
      <c r="K497" s="307"/>
      <c r="L497" s="308"/>
      <c r="M497" s="307"/>
      <c r="N497" s="310"/>
      <c r="O497" s="264"/>
      <c r="P497" s="307"/>
      <c r="Q497" s="296"/>
      <c r="R497" s="296"/>
      <c r="S497" s="296"/>
    </row>
    <row r="498" spans="1:19" x14ac:dyDescent="0.2">
      <c r="A498" s="303" t="e">
        <f>#N/A</f>
        <v>#N/A</v>
      </c>
      <c r="B498" s="304"/>
      <c r="C498" s="305"/>
      <c r="D498" s="269"/>
      <c r="E498" s="264"/>
      <c r="F498" s="306"/>
      <c r="G498" s="269"/>
      <c r="H498" s="269"/>
      <c r="I498" s="264"/>
      <c r="J498" s="307" t="str">
        <f t="shared" si="2"/>
        <v/>
      </c>
      <c r="K498" s="307"/>
      <c r="L498" s="308"/>
      <c r="M498" s="307"/>
      <c r="N498" s="310"/>
      <c r="O498" s="264"/>
      <c r="P498" s="307"/>
      <c r="Q498" s="296"/>
      <c r="R498" s="296"/>
      <c r="S498" s="296"/>
    </row>
    <row r="499" spans="1:19" x14ac:dyDescent="0.2">
      <c r="A499" s="303" t="e">
        <f>#N/A</f>
        <v>#N/A</v>
      </c>
      <c r="B499" s="304"/>
      <c r="C499" s="305"/>
      <c r="D499" s="269"/>
      <c r="E499" s="264"/>
      <c r="F499" s="306"/>
      <c r="G499" s="269"/>
      <c r="H499" s="269"/>
      <c r="I499" s="264"/>
      <c r="J499" s="307" t="str">
        <f t="shared" si="2"/>
        <v/>
      </c>
      <c r="K499" s="307"/>
      <c r="L499" s="308"/>
      <c r="M499" s="307"/>
      <c r="N499" s="310"/>
      <c r="O499" s="264"/>
      <c r="P499" s="307"/>
      <c r="Q499" s="296"/>
      <c r="R499" s="296"/>
      <c r="S499" s="296"/>
    </row>
    <row r="500" spans="1:19" x14ac:dyDescent="0.2">
      <c r="A500" s="303" t="e">
        <f>#N/A</f>
        <v>#N/A</v>
      </c>
      <c r="B500" s="304"/>
      <c r="C500" s="305"/>
      <c r="D500" s="269"/>
      <c r="E500" s="264"/>
      <c r="F500" s="306"/>
      <c r="G500" s="269"/>
      <c r="H500" s="269"/>
      <c r="I500" s="264"/>
      <c r="J500" s="307" t="str">
        <f t="shared" si="2"/>
        <v/>
      </c>
      <c r="K500" s="307"/>
      <c r="L500" s="308"/>
      <c r="M500" s="307"/>
      <c r="N500" s="310"/>
      <c r="O500" s="264"/>
      <c r="P500" s="307"/>
      <c r="Q500" s="296"/>
      <c r="R500" s="296"/>
      <c r="S500" s="296"/>
    </row>
    <row r="501" spans="1:19" x14ac:dyDescent="0.2">
      <c r="A501" s="303" t="e">
        <f>#N/A</f>
        <v>#N/A</v>
      </c>
      <c r="B501" s="304"/>
      <c r="C501" s="305"/>
      <c r="D501" s="269"/>
      <c r="E501" s="264"/>
      <c r="F501" s="306"/>
      <c r="G501" s="269"/>
      <c r="H501" s="269"/>
      <c r="I501" s="264"/>
      <c r="J501" s="307" t="str">
        <f t="shared" si="2"/>
        <v/>
      </c>
      <c r="K501" s="307"/>
      <c r="L501" s="308"/>
      <c r="M501" s="307"/>
      <c r="N501" s="310"/>
      <c r="O501" s="264"/>
      <c r="P501" s="307"/>
      <c r="Q501" s="296"/>
      <c r="R501" s="296"/>
      <c r="S501" s="296"/>
    </row>
    <row r="502" spans="1:19" x14ac:dyDescent="0.2">
      <c r="A502" s="303" t="e">
        <f>#N/A</f>
        <v>#N/A</v>
      </c>
      <c r="B502" s="304"/>
      <c r="C502" s="305"/>
      <c r="D502" s="269"/>
      <c r="E502" s="264"/>
      <c r="F502" s="306"/>
      <c r="G502" s="269"/>
      <c r="H502" s="269"/>
      <c r="I502" s="264"/>
      <c r="J502" s="307" t="str">
        <f t="shared" si="2"/>
        <v/>
      </c>
      <c r="K502" s="307"/>
      <c r="L502" s="308"/>
      <c r="M502" s="307"/>
      <c r="N502" s="310"/>
      <c r="O502" s="264"/>
      <c r="P502" s="307"/>
      <c r="Q502" s="296"/>
      <c r="R502" s="296"/>
      <c r="S502" s="296"/>
    </row>
    <row r="503" spans="1:19" x14ac:dyDescent="0.2">
      <c r="A503" s="303" t="e">
        <f>#N/A</f>
        <v>#N/A</v>
      </c>
      <c r="B503" s="304"/>
      <c r="C503" s="305"/>
      <c r="D503" s="269"/>
      <c r="E503" s="264"/>
      <c r="F503" s="306"/>
      <c r="G503" s="269"/>
      <c r="H503" s="269"/>
      <c r="I503" s="264"/>
      <c r="J503" s="307" t="str">
        <f t="shared" si="2"/>
        <v/>
      </c>
      <c r="K503" s="307"/>
      <c r="L503" s="308"/>
      <c r="M503" s="307"/>
      <c r="N503" s="310"/>
      <c r="O503" s="264"/>
      <c r="P503" s="307"/>
      <c r="Q503" s="296"/>
      <c r="R503" s="296"/>
      <c r="S503" s="296"/>
    </row>
    <row r="504" spans="1:19" x14ac:dyDescent="0.2">
      <c r="A504" s="303" t="e">
        <f>#N/A</f>
        <v>#N/A</v>
      </c>
      <c r="B504" s="304"/>
      <c r="C504" s="305"/>
      <c r="D504" s="269"/>
      <c r="E504" s="264"/>
      <c r="F504" s="306"/>
      <c r="G504" s="269"/>
      <c r="H504" s="269"/>
      <c r="I504" s="264"/>
      <c r="J504" s="307" t="str">
        <f t="shared" si="2"/>
        <v/>
      </c>
      <c r="K504" s="307"/>
      <c r="L504" s="308"/>
      <c r="M504" s="307"/>
      <c r="N504" s="310"/>
      <c r="O504" s="264"/>
      <c r="P504" s="307"/>
      <c r="Q504" s="296"/>
      <c r="R504" s="296"/>
      <c r="S504" s="296"/>
    </row>
    <row r="505" spans="1:19" x14ac:dyDescent="0.2">
      <c r="A505" s="303" t="e">
        <f>#N/A</f>
        <v>#N/A</v>
      </c>
      <c r="B505" s="304"/>
      <c r="C505" s="305"/>
      <c r="D505" s="269"/>
      <c r="E505" s="264"/>
      <c r="F505" s="306"/>
      <c r="G505" s="269"/>
      <c r="H505" s="269"/>
      <c r="I505" s="264"/>
      <c r="J505" s="307" t="str">
        <f t="shared" si="2"/>
        <v/>
      </c>
      <c r="K505" s="307"/>
      <c r="L505" s="308"/>
      <c r="M505" s="307"/>
      <c r="N505" s="310"/>
      <c r="O505" s="264"/>
      <c r="P505" s="307"/>
      <c r="Q505" s="296"/>
      <c r="R505" s="296"/>
      <c r="S505" s="296"/>
    </row>
    <row r="506" spans="1:19" x14ac:dyDescent="0.2">
      <c r="A506" s="303" t="e">
        <f>#N/A</f>
        <v>#N/A</v>
      </c>
      <c r="B506" s="304"/>
      <c r="C506" s="305"/>
      <c r="D506" s="269"/>
      <c r="E506" s="264"/>
      <c r="F506" s="306"/>
      <c r="G506" s="269"/>
      <c r="H506" s="269"/>
      <c r="I506" s="264"/>
      <c r="J506" s="307" t="str">
        <f t="shared" si="2"/>
        <v/>
      </c>
      <c r="K506" s="307"/>
      <c r="L506" s="308"/>
      <c r="M506" s="307"/>
      <c r="N506" s="310"/>
      <c r="O506" s="264"/>
      <c r="P506" s="307"/>
      <c r="Q506" s="296"/>
      <c r="R506" s="296"/>
      <c r="S506" s="296"/>
    </row>
    <row r="507" spans="1:19" x14ac:dyDescent="0.2">
      <c r="A507" s="303" t="e">
        <f>#N/A</f>
        <v>#N/A</v>
      </c>
      <c r="B507" s="304"/>
      <c r="C507" s="305"/>
      <c r="D507" s="269"/>
      <c r="E507" s="264"/>
      <c r="F507" s="306"/>
      <c r="G507" s="269"/>
      <c r="H507" s="269"/>
      <c r="I507" s="264"/>
      <c r="J507" s="307" t="str">
        <f t="shared" si="2"/>
        <v/>
      </c>
      <c r="K507" s="307"/>
      <c r="L507" s="308"/>
      <c r="M507" s="307"/>
      <c r="N507" s="310"/>
      <c r="O507" s="264"/>
      <c r="P507" s="307"/>
      <c r="Q507" s="296"/>
      <c r="R507" s="296"/>
      <c r="S507" s="296"/>
    </row>
    <row r="508" spans="1:19" x14ac:dyDescent="0.2">
      <c r="A508" s="303" t="e">
        <f>#N/A</f>
        <v>#N/A</v>
      </c>
      <c r="B508" s="304"/>
      <c r="C508" s="305"/>
      <c r="D508" s="269"/>
      <c r="E508" s="264"/>
      <c r="F508" s="306"/>
      <c r="G508" s="269"/>
      <c r="H508" s="269"/>
      <c r="I508" s="264"/>
      <c r="J508" s="307" t="str">
        <f t="shared" si="2"/>
        <v/>
      </c>
      <c r="K508" s="307"/>
      <c r="L508" s="308"/>
      <c r="M508" s="307"/>
      <c r="N508" s="310"/>
      <c r="O508" s="264"/>
      <c r="P508" s="307"/>
      <c r="Q508" s="296"/>
      <c r="R508" s="296"/>
      <c r="S508" s="296"/>
    </row>
    <row r="509" spans="1:19" x14ac:dyDescent="0.2">
      <c r="A509" s="303" t="e">
        <f>#N/A</f>
        <v>#N/A</v>
      </c>
      <c r="B509" s="304"/>
      <c r="C509" s="305"/>
      <c r="D509" s="269"/>
      <c r="E509" s="264"/>
      <c r="F509" s="306"/>
      <c r="G509" s="269"/>
      <c r="H509" s="269"/>
      <c r="I509" s="264"/>
      <c r="J509" s="307" t="str">
        <f t="shared" si="2"/>
        <v/>
      </c>
      <c r="K509" s="307"/>
      <c r="L509" s="308"/>
      <c r="M509" s="307"/>
      <c r="N509" s="310"/>
      <c r="O509" s="264"/>
      <c r="P509" s="307"/>
      <c r="Q509" s="296"/>
      <c r="R509" s="296"/>
      <c r="S509" s="296"/>
    </row>
    <row r="510" spans="1:19" x14ac:dyDescent="0.2">
      <c r="A510" s="303" t="e">
        <f>#N/A</f>
        <v>#N/A</v>
      </c>
      <c r="B510" s="304"/>
      <c r="C510" s="305"/>
      <c r="D510" s="269"/>
      <c r="E510" s="264"/>
      <c r="F510" s="306"/>
      <c r="G510" s="269"/>
      <c r="H510" s="269"/>
      <c r="I510" s="264"/>
      <c r="J510" s="307" t="str">
        <f t="shared" si="2"/>
        <v/>
      </c>
      <c r="K510" s="307"/>
      <c r="L510" s="308"/>
      <c r="M510" s="307"/>
      <c r="N510" s="310"/>
      <c r="O510" s="264"/>
      <c r="P510" s="307"/>
      <c r="Q510" s="296"/>
      <c r="R510" s="296"/>
      <c r="S510" s="296"/>
    </row>
    <row r="511" spans="1:19" x14ac:dyDescent="0.2">
      <c r="A511" s="303" t="e">
        <f>#N/A</f>
        <v>#N/A</v>
      </c>
      <c r="B511" s="304"/>
      <c r="C511" s="305"/>
      <c r="D511" s="269"/>
      <c r="E511" s="264"/>
      <c r="F511" s="306"/>
      <c r="G511" s="269"/>
      <c r="H511" s="269"/>
      <c r="I511" s="264"/>
      <c r="J511" s="307" t="str">
        <f t="shared" si="2"/>
        <v/>
      </c>
      <c r="K511" s="307"/>
      <c r="L511" s="308"/>
      <c r="M511" s="307"/>
      <c r="N511" s="310"/>
      <c r="O511" s="264"/>
      <c r="P511" s="307"/>
      <c r="Q511" s="296"/>
      <c r="R511" s="296"/>
      <c r="S511" s="296"/>
    </row>
    <row r="512" spans="1:19" x14ac:dyDescent="0.2">
      <c r="A512" s="303" t="e">
        <f>#N/A</f>
        <v>#N/A</v>
      </c>
      <c r="B512" s="304"/>
      <c r="C512" s="305"/>
      <c r="D512" s="269"/>
      <c r="E512" s="264"/>
      <c r="F512" s="306"/>
      <c r="G512" s="269"/>
      <c r="H512" s="269"/>
      <c r="I512" s="264"/>
      <c r="J512" s="307" t="str">
        <f t="shared" si="2"/>
        <v/>
      </c>
      <c r="K512" s="307"/>
      <c r="L512" s="308"/>
      <c r="M512" s="307"/>
      <c r="N512" s="310"/>
      <c r="O512" s="264"/>
      <c r="P512" s="307"/>
      <c r="Q512" s="296"/>
      <c r="R512" s="296"/>
      <c r="S512" s="296"/>
    </row>
    <row r="513" spans="1:19" x14ac:dyDescent="0.2">
      <c r="A513" s="303" t="e">
        <f>#N/A</f>
        <v>#N/A</v>
      </c>
      <c r="B513" s="304"/>
      <c r="C513" s="305"/>
      <c r="D513" s="269"/>
      <c r="E513" s="264"/>
      <c r="F513" s="306"/>
      <c r="G513" s="269"/>
      <c r="H513" s="269"/>
      <c r="I513" s="264"/>
      <c r="J513" s="307" t="str">
        <f t="shared" si="2"/>
        <v/>
      </c>
      <c r="K513" s="307"/>
      <c r="L513" s="308"/>
      <c r="M513" s="307"/>
      <c r="N513" s="310"/>
      <c r="O513" s="264"/>
      <c r="P513" s="307"/>
      <c r="Q513" s="296"/>
      <c r="R513" s="296"/>
      <c r="S513" s="296"/>
    </row>
    <row r="514" spans="1:19" x14ac:dyDescent="0.2">
      <c r="A514" s="303" t="e">
        <f>#N/A</f>
        <v>#N/A</v>
      </c>
      <c r="B514" s="304"/>
      <c r="C514" s="305"/>
      <c r="D514" s="269"/>
      <c r="E514" s="264"/>
      <c r="F514" s="306"/>
      <c r="G514" s="269"/>
      <c r="H514" s="269"/>
      <c r="I514" s="264"/>
      <c r="J514" s="307" t="str">
        <f t="shared" si="2"/>
        <v/>
      </c>
      <c r="K514" s="307"/>
      <c r="L514" s="308"/>
      <c r="M514" s="307"/>
      <c r="N514" s="310"/>
      <c r="O514" s="264"/>
      <c r="P514" s="307"/>
      <c r="Q514" s="296"/>
      <c r="R514" s="296"/>
      <c r="S514" s="296"/>
    </row>
    <row r="515" spans="1:19" x14ac:dyDescent="0.2">
      <c r="A515" s="303" t="e">
        <f>#N/A</f>
        <v>#N/A</v>
      </c>
      <c r="B515" s="304"/>
      <c r="C515" s="305"/>
      <c r="D515" s="269"/>
      <c r="E515" s="264"/>
      <c r="F515" s="306"/>
      <c r="G515" s="269"/>
      <c r="H515" s="269"/>
      <c r="I515" s="264"/>
      <c r="J515" s="307" t="str">
        <f t="shared" si="2"/>
        <v/>
      </c>
      <c r="K515" s="307"/>
      <c r="L515" s="308"/>
      <c r="M515" s="307"/>
      <c r="N515" s="310"/>
      <c r="O515" s="264"/>
      <c r="P515" s="307"/>
      <c r="Q515" s="296"/>
      <c r="R515" s="296"/>
      <c r="S515" s="296"/>
    </row>
    <row r="516" spans="1:19" x14ac:dyDescent="0.2">
      <c r="A516" s="303" t="e">
        <f>#N/A</f>
        <v>#N/A</v>
      </c>
      <c r="B516" s="304"/>
      <c r="C516" s="305"/>
      <c r="D516" s="269"/>
      <c r="E516" s="264"/>
      <c r="F516" s="306"/>
      <c r="G516" s="321"/>
      <c r="H516" s="269"/>
      <c r="I516" s="264"/>
      <c r="J516" s="307" t="str">
        <f t="shared" si="2"/>
        <v/>
      </c>
      <c r="K516" s="307"/>
      <c r="L516" s="308"/>
      <c r="M516" s="307"/>
      <c r="N516" s="310"/>
      <c r="O516" s="264"/>
      <c r="P516" s="307"/>
      <c r="Q516" s="296"/>
      <c r="R516" s="296"/>
      <c r="S516" s="296"/>
    </row>
    <row r="517" spans="1:19" x14ac:dyDescent="0.2">
      <c r="A517" s="303" t="e">
        <f>#N/A</f>
        <v>#N/A</v>
      </c>
      <c r="B517" s="304"/>
      <c r="C517" s="305"/>
      <c r="D517" s="269"/>
      <c r="E517" s="264"/>
      <c r="F517" s="306"/>
      <c r="G517" s="269"/>
      <c r="H517" s="269"/>
      <c r="I517" s="264"/>
      <c r="J517" s="307" t="str">
        <f t="shared" si="2"/>
        <v/>
      </c>
      <c r="K517" s="307"/>
      <c r="L517" s="308"/>
      <c r="M517" s="307"/>
      <c r="N517" s="310"/>
      <c r="O517" s="264"/>
      <c r="P517" s="307"/>
      <c r="Q517" s="296"/>
      <c r="R517" s="296"/>
      <c r="S517" s="296"/>
    </row>
    <row r="518" spans="1:19" x14ac:dyDescent="0.2">
      <c r="A518" s="303" t="e">
        <f>#N/A</f>
        <v>#N/A</v>
      </c>
      <c r="B518" s="304"/>
      <c r="C518" s="305"/>
      <c r="D518" s="269"/>
      <c r="E518" s="264"/>
      <c r="F518" s="306"/>
      <c r="G518" s="269"/>
      <c r="H518" s="269"/>
      <c r="I518" s="264"/>
      <c r="J518" s="307" t="str">
        <f t="shared" si="2"/>
        <v/>
      </c>
      <c r="K518" s="307"/>
      <c r="L518" s="308"/>
      <c r="M518" s="307"/>
      <c r="N518" s="310"/>
      <c r="O518" s="264"/>
      <c r="P518" s="307"/>
      <c r="Q518" s="296"/>
      <c r="R518" s="296"/>
      <c r="S518" s="296"/>
    </row>
    <row r="519" spans="1:19" x14ac:dyDescent="0.2">
      <c r="A519" s="303" t="e">
        <f>#N/A</f>
        <v>#N/A</v>
      </c>
      <c r="B519" s="304"/>
      <c r="C519" s="305"/>
      <c r="D519" s="269"/>
      <c r="E519" s="264"/>
      <c r="F519" s="306"/>
      <c r="G519" s="269"/>
      <c r="H519" s="269"/>
      <c r="I519" s="264"/>
      <c r="J519" s="307" t="str">
        <f t="shared" si="2"/>
        <v/>
      </c>
      <c r="K519" s="307"/>
      <c r="L519" s="308"/>
      <c r="M519" s="307"/>
      <c r="N519" s="310"/>
      <c r="O519" s="264"/>
      <c r="P519" s="307"/>
      <c r="Q519" s="296"/>
      <c r="R519" s="296"/>
      <c r="S519" s="296"/>
    </row>
    <row r="520" spans="1:19" x14ac:dyDescent="0.2">
      <c r="A520" s="303" t="e">
        <f>#N/A</f>
        <v>#N/A</v>
      </c>
      <c r="B520" s="304"/>
      <c r="C520" s="305"/>
      <c r="D520" s="269"/>
      <c r="E520" s="264"/>
      <c r="F520" s="306"/>
      <c r="G520" s="269"/>
      <c r="H520" s="269"/>
      <c r="I520" s="264"/>
      <c r="J520" s="307" t="str">
        <f t="shared" si="2"/>
        <v/>
      </c>
      <c r="K520" s="307"/>
      <c r="L520" s="308"/>
      <c r="M520" s="307"/>
      <c r="N520" s="310"/>
      <c r="O520" s="264"/>
      <c r="P520" s="307"/>
      <c r="Q520" s="296"/>
      <c r="R520" s="296"/>
      <c r="S520" s="296"/>
    </row>
    <row r="521" spans="1:19" x14ac:dyDescent="0.2">
      <c r="A521" s="303" t="e">
        <f>#N/A</f>
        <v>#N/A</v>
      </c>
      <c r="B521" s="304"/>
      <c r="C521" s="305"/>
      <c r="D521" s="269"/>
      <c r="E521" s="264"/>
      <c r="F521" s="306"/>
      <c r="G521" s="269"/>
      <c r="H521" s="269"/>
      <c r="I521" s="264"/>
      <c r="J521" s="307" t="str">
        <f t="shared" si="2"/>
        <v/>
      </c>
      <c r="K521" s="307"/>
      <c r="L521" s="308"/>
      <c r="M521" s="307"/>
      <c r="N521" s="310"/>
      <c r="O521" s="264"/>
      <c r="P521" s="307"/>
      <c r="Q521" s="296"/>
      <c r="R521" s="296"/>
      <c r="S521" s="296"/>
    </row>
    <row r="522" spans="1:19" x14ac:dyDescent="0.2">
      <c r="A522" s="303" t="e">
        <f>#N/A</f>
        <v>#N/A</v>
      </c>
      <c r="B522" s="304"/>
      <c r="C522" s="305"/>
      <c r="D522" s="269"/>
      <c r="E522" s="264"/>
      <c r="F522" s="306"/>
      <c r="G522" s="269"/>
      <c r="H522" s="269"/>
      <c r="I522" s="264"/>
      <c r="J522" s="307" t="str">
        <f t="shared" si="2"/>
        <v/>
      </c>
      <c r="K522" s="307"/>
      <c r="L522" s="308"/>
      <c r="M522" s="307"/>
      <c r="N522" s="310"/>
      <c r="O522" s="264"/>
      <c r="P522" s="307"/>
      <c r="Q522" s="296"/>
      <c r="R522" s="296"/>
      <c r="S522" s="296"/>
    </row>
    <row r="523" spans="1:19" x14ac:dyDescent="0.2">
      <c r="A523" s="303" t="e">
        <f>#N/A</f>
        <v>#N/A</v>
      </c>
      <c r="B523" s="304"/>
      <c r="C523" s="305"/>
      <c r="D523" s="269"/>
      <c r="E523" s="264"/>
      <c r="F523" s="306"/>
      <c r="G523" s="269"/>
      <c r="H523" s="269"/>
      <c r="I523" s="264"/>
      <c r="J523" s="307" t="str">
        <f t="shared" si="2"/>
        <v/>
      </c>
      <c r="K523" s="307"/>
      <c r="L523" s="308"/>
      <c r="M523" s="307"/>
      <c r="N523" s="310"/>
      <c r="O523" s="264"/>
      <c r="P523" s="307"/>
      <c r="Q523" s="296"/>
      <c r="R523" s="296"/>
      <c r="S523" s="296"/>
    </row>
    <row r="524" spans="1:19" x14ac:dyDescent="0.2">
      <c r="A524" s="303" t="e">
        <f>#N/A</f>
        <v>#N/A</v>
      </c>
      <c r="B524" s="304"/>
      <c r="C524" s="305"/>
      <c r="D524" s="269"/>
      <c r="E524" s="264"/>
      <c r="F524" s="306"/>
      <c r="G524" s="269"/>
      <c r="H524" s="269"/>
      <c r="I524" s="264"/>
      <c r="J524" s="307" t="str">
        <f t="shared" si="2"/>
        <v/>
      </c>
      <c r="K524" s="307"/>
      <c r="L524" s="308"/>
      <c r="M524" s="307"/>
      <c r="N524" s="310"/>
      <c r="O524" s="264"/>
      <c r="P524" s="307"/>
      <c r="Q524" s="296"/>
      <c r="R524" s="296"/>
      <c r="S524" s="296"/>
    </row>
    <row r="525" spans="1:19" x14ac:dyDescent="0.2">
      <c r="A525" s="303" t="e">
        <f>#N/A</f>
        <v>#N/A</v>
      </c>
      <c r="B525" s="304"/>
      <c r="C525" s="305"/>
      <c r="D525" s="269"/>
      <c r="E525" s="264"/>
      <c r="F525" s="306"/>
      <c r="G525" s="269"/>
      <c r="H525" s="269"/>
      <c r="I525" s="264"/>
      <c r="J525" s="307" t="str">
        <f t="shared" si="2"/>
        <v/>
      </c>
      <c r="K525" s="307"/>
      <c r="L525" s="308"/>
      <c r="M525" s="307"/>
      <c r="N525" s="310"/>
      <c r="O525" s="264"/>
      <c r="P525" s="307"/>
      <c r="Q525" s="296"/>
      <c r="R525" s="296"/>
      <c r="S525" s="296"/>
    </row>
    <row r="526" spans="1:19" x14ac:dyDescent="0.2">
      <c r="A526" s="303" t="e">
        <f>#N/A</f>
        <v>#N/A</v>
      </c>
      <c r="B526" s="304"/>
      <c r="C526" s="305"/>
      <c r="D526" s="269"/>
      <c r="E526" s="264"/>
      <c r="F526" s="306"/>
      <c r="G526" s="269"/>
      <c r="H526" s="269"/>
      <c r="I526" s="264"/>
      <c r="J526" s="307" t="str">
        <f t="shared" si="2"/>
        <v/>
      </c>
      <c r="K526" s="307"/>
      <c r="L526" s="308"/>
      <c r="M526" s="307"/>
      <c r="N526" s="310"/>
      <c r="O526" s="264"/>
      <c r="P526" s="307"/>
      <c r="Q526" s="296"/>
      <c r="R526" s="296"/>
      <c r="S526" s="296"/>
    </row>
    <row r="527" spans="1:19" x14ac:dyDescent="0.2">
      <c r="A527" s="303" t="e">
        <f>#N/A</f>
        <v>#N/A</v>
      </c>
      <c r="B527" s="304"/>
      <c r="C527" s="305"/>
      <c r="D527" s="269"/>
      <c r="E527" s="264"/>
      <c r="F527" s="306"/>
      <c r="G527" s="269"/>
      <c r="H527" s="269"/>
      <c r="I527" s="264"/>
      <c r="J527" s="307" t="str">
        <f t="shared" si="2"/>
        <v/>
      </c>
      <c r="K527" s="307"/>
      <c r="L527" s="308"/>
      <c r="M527" s="307"/>
      <c r="N527" s="310"/>
      <c r="O527" s="264"/>
      <c r="P527" s="307"/>
      <c r="Q527" s="296"/>
      <c r="R527" s="296"/>
      <c r="S527" s="296"/>
    </row>
    <row r="528" spans="1:19" x14ac:dyDescent="0.2">
      <c r="A528" s="303" t="e">
        <f>#N/A</f>
        <v>#N/A</v>
      </c>
      <c r="B528" s="304"/>
      <c r="C528" s="305"/>
      <c r="D528" s="269"/>
      <c r="E528" s="264"/>
      <c r="F528" s="306"/>
      <c r="G528" s="269"/>
      <c r="H528" s="269"/>
      <c r="I528" s="264"/>
      <c r="J528" s="307" t="str">
        <f t="shared" si="2"/>
        <v/>
      </c>
      <c r="K528" s="307"/>
      <c r="L528" s="308"/>
      <c r="M528" s="307"/>
      <c r="N528" s="310"/>
      <c r="O528" s="264"/>
      <c r="P528" s="307"/>
      <c r="Q528" s="296"/>
      <c r="R528" s="296"/>
      <c r="S528" s="296"/>
    </row>
    <row r="529" spans="1:19" x14ac:dyDescent="0.2">
      <c r="A529" s="303" t="e">
        <f>#N/A</f>
        <v>#N/A</v>
      </c>
      <c r="B529" s="304"/>
      <c r="C529" s="305"/>
      <c r="D529" s="269"/>
      <c r="E529" s="264"/>
      <c r="F529" s="306"/>
      <c r="G529" s="269"/>
      <c r="H529" s="269"/>
      <c r="I529" s="264"/>
      <c r="J529" s="307" t="str">
        <f t="shared" si="2"/>
        <v/>
      </c>
      <c r="K529" s="307"/>
      <c r="L529" s="308"/>
      <c r="M529" s="307"/>
      <c r="N529" s="310"/>
      <c r="O529" s="264"/>
      <c r="P529" s="307"/>
      <c r="Q529" s="296"/>
      <c r="R529" s="296"/>
      <c r="S529" s="296"/>
    </row>
    <row r="530" spans="1:19" x14ac:dyDescent="0.2">
      <c r="A530" s="303" t="e">
        <f>#N/A</f>
        <v>#N/A</v>
      </c>
      <c r="B530" s="304"/>
      <c r="C530" s="305"/>
      <c r="D530" s="269"/>
      <c r="E530" s="264"/>
      <c r="F530" s="306"/>
      <c r="G530" s="269"/>
      <c r="H530" s="269"/>
      <c r="I530" s="264"/>
      <c r="J530" s="307" t="str">
        <f t="shared" si="2"/>
        <v/>
      </c>
      <c r="K530" s="307"/>
      <c r="L530" s="308"/>
      <c r="M530" s="307"/>
      <c r="N530" s="310"/>
      <c r="O530" s="264"/>
      <c r="P530" s="307"/>
      <c r="Q530" s="296"/>
      <c r="R530" s="296"/>
      <c r="S530" s="296"/>
    </row>
    <row r="531" spans="1:19" x14ac:dyDescent="0.2">
      <c r="A531" s="303" t="e">
        <f>#N/A</f>
        <v>#N/A</v>
      </c>
      <c r="B531" s="304"/>
      <c r="C531" s="305"/>
      <c r="D531" s="269"/>
      <c r="E531" s="264"/>
      <c r="F531" s="306"/>
      <c r="G531" s="269"/>
      <c r="H531" s="269"/>
      <c r="I531" s="264"/>
      <c r="J531" s="307" t="str">
        <f t="shared" si="2"/>
        <v/>
      </c>
      <c r="K531" s="307"/>
      <c r="L531" s="308"/>
      <c r="M531" s="307"/>
      <c r="N531" s="310"/>
      <c r="O531" s="264"/>
      <c r="P531" s="307"/>
      <c r="Q531" s="296"/>
      <c r="R531" s="296"/>
      <c r="S531" s="296"/>
    </row>
    <row r="532" spans="1:19" x14ac:dyDescent="0.2">
      <c r="A532" s="303" t="e">
        <f>#N/A</f>
        <v>#N/A</v>
      </c>
      <c r="B532" s="304"/>
      <c r="C532" s="305"/>
      <c r="D532" s="269"/>
      <c r="E532" s="264"/>
      <c r="F532" s="306"/>
      <c r="G532" s="269"/>
      <c r="H532" s="269"/>
      <c r="I532" s="264"/>
      <c r="J532" s="307" t="str">
        <f t="shared" si="2"/>
        <v/>
      </c>
      <c r="K532" s="307"/>
      <c r="L532" s="308"/>
      <c r="M532" s="307"/>
      <c r="N532" s="310"/>
      <c r="O532" s="264"/>
      <c r="P532" s="307"/>
      <c r="Q532" s="296"/>
      <c r="R532" s="296"/>
      <c r="S532" s="296"/>
    </row>
    <row r="533" spans="1:19" x14ac:dyDescent="0.2">
      <c r="A533" s="303" t="e">
        <f>#N/A</f>
        <v>#N/A</v>
      </c>
      <c r="B533" s="304"/>
      <c r="C533" s="305"/>
      <c r="D533" s="269"/>
      <c r="E533" s="264"/>
      <c r="F533" s="306"/>
      <c r="G533" s="269"/>
      <c r="H533" s="269"/>
      <c r="I533" s="264"/>
      <c r="J533" s="307" t="str">
        <f t="shared" si="2"/>
        <v/>
      </c>
      <c r="K533" s="307"/>
      <c r="L533" s="308"/>
      <c r="M533" s="307"/>
      <c r="N533" s="310"/>
      <c r="O533" s="264"/>
      <c r="P533" s="307"/>
      <c r="Q533" s="296"/>
      <c r="R533" s="296"/>
      <c r="S533" s="296"/>
    </row>
    <row r="534" spans="1:19" x14ac:dyDescent="0.2">
      <c r="A534" s="303" t="e">
        <f>#N/A</f>
        <v>#N/A</v>
      </c>
      <c r="B534" s="304"/>
      <c r="C534" s="305"/>
      <c r="D534" s="269"/>
      <c r="E534" s="264"/>
      <c r="F534" s="306"/>
      <c r="G534" s="269"/>
      <c r="H534" s="269"/>
      <c r="I534" s="264"/>
      <c r="J534" s="307" t="str">
        <f t="shared" si="2"/>
        <v/>
      </c>
      <c r="K534" s="307"/>
      <c r="L534" s="308"/>
      <c r="M534" s="307"/>
      <c r="N534" s="310"/>
      <c r="O534" s="264"/>
      <c r="P534" s="307"/>
      <c r="Q534" s="296"/>
      <c r="R534" s="296"/>
      <c r="S534" s="296"/>
    </row>
    <row r="535" spans="1:19" x14ac:dyDescent="0.2">
      <c r="A535" s="303" t="e">
        <f>#N/A</f>
        <v>#N/A</v>
      </c>
      <c r="B535" s="304"/>
      <c r="C535" s="305"/>
      <c r="D535" s="269"/>
      <c r="E535" s="264"/>
      <c r="F535" s="306"/>
      <c r="G535" s="269"/>
      <c r="H535" s="269"/>
      <c r="I535" s="264"/>
      <c r="J535" s="307" t="str">
        <f t="shared" si="2"/>
        <v/>
      </c>
      <c r="K535" s="307"/>
      <c r="L535" s="308"/>
      <c r="M535" s="307"/>
      <c r="N535" s="310"/>
      <c r="O535" s="264"/>
      <c r="P535" s="307"/>
      <c r="Q535" s="296"/>
      <c r="R535" s="296"/>
      <c r="S535" s="296"/>
    </row>
    <row r="536" spans="1:19" x14ac:dyDescent="0.2">
      <c r="A536" s="303" t="e">
        <f>#N/A</f>
        <v>#N/A</v>
      </c>
      <c r="B536" s="304"/>
      <c r="C536" s="305"/>
      <c r="D536" s="269"/>
      <c r="E536" s="264"/>
      <c r="F536" s="306"/>
      <c r="G536" s="269"/>
      <c r="H536" s="269"/>
      <c r="I536" s="264"/>
      <c r="J536" s="307" t="str">
        <f t="shared" si="2"/>
        <v/>
      </c>
      <c r="K536" s="307"/>
      <c r="L536" s="308"/>
      <c r="M536" s="307"/>
      <c r="N536" s="310"/>
      <c r="O536" s="264"/>
      <c r="P536" s="307"/>
      <c r="Q536" s="296"/>
      <c r="R536" s="296"/>
      <c r="S536" s="296"/>
    </row>
    <row r="537" spans="1:19" x14ac:dyDescent="0.2">
      <c r="A537" s="303" t="e">
        <f>#N/A</f>
        <v>#N/A</v>
      </c>
      <c r="B537" s="304"/>
      <c r="C537" s="305"/>
      <c r="D537" s="269"/>
      <c r="E537" s="264"/>
      <c r="F537" s="306"/>
      <c r="G537" s="269"/>
      <c r="H537" s="269"/>
      <c r="I537" s="264"/>
      <c r="J537" s="307" t="str">
        <f t="shared" si="2"/>
        <v/>
      </c>
      <c r="K537" s="307"/>
      <c r="L537" s="308"/>
      <c r="M537" s="307"/>
      <c r="N537" s="310"/>
      <c r="O537" s="264"/>
      <c r="P537" s="307"/>
      <c r="Q537" s="296"/>
      <c r="R537" s="296"/>
      <c r="S537" s="296"/>
    </row>
    <row r="538" spans="1:19" x14ac:dyDescent="0.2">
      <c r="A538" s="303" t="e">
        <f>#N/A</f>
        <v>#N/A</v>
      </c>
      <c r="B538" s="304"/>
      <c r="C538" s="305"/>
      <c r="D538" s="269"/>
      <c r="E538" s="264"/>
      <c r="F538" s="306"/>
      <c r="G538" s="269"/>
      <c r="H538" s="269"/>
      <c r="I538" s="264"/>
      <c r="J538" s="307" t="str">
        <f t="shared" si="2"/>
        <v/>
      </c>
      <c r="K538" s="307"/>
      <c r="L538" s="308"/>
      <c r="M538" s="307"/>
      <c r="N538" s="310"/>
      <c r="O538" s="264"/>
      <c r="P538" s="307"/>
      <c r="Q538" s="296"/>
      <c r="R538" s="296"/>
      <c r="S538" s="296"/>
    </row>
    <row r="539" spans="1:19" x14ac:dyDescent="0.2">
      <c r="A539" s="303" t="e">
        <f>#N/A</f>
        <v>#N/A</v>
      </c>
      <c r="B539" s="304"/>
      <c r="C539" s="305"/>
      <c r="D539" s="269"/>
      <c r="E539" s="264"/>
      <c r="F539" s="306"/>
      <c r="G539" s="269"/>
      <c r="H539" s="269"/>
      <c r="I539" s="264"/>
      <c r="J539" s="307" t="str">
        <f t="shared" si="2"/>
        <v/>
      </c>
      <c r="K539" s="307"/>
      <c r="L539" s="308"/>
      <c r="M539" s="307"/>
      <c r="N539" s="310"/>
      <c r="O539" s="264"/>
      <c r="P539" s="307"/>
      <c r="Q539" s="296"/>
      <c r="R539" s="296"/>
      <c r="S539" s="296"/>
    </row>
    <row r="540" spans="1:19" x14ac:dyDescent="0.2">
      <c r="A540" s="303" t="e">
        <f>#N/A</f>
        <v>#N/A</v>
      </c>
      <c r="B540" s="304"/>
      <c r="C540" s="305"/>
      <c r="D540" s="269"/>
      <c r="E540" s="264"/>
      <c r="F540" s="306"/>
      <c r="G540" s="269"/>
      <c r="H540" s="269"/>
      <c r="I540" s="264"/>
      <c r="J540" s="307" t="str">
        <f t="shared" si="2"/>
        <v/>
      </c>
      <c r="K540" s="307"/>
      <c r="L540" s="308"/>
      <c r="M540" s="307"/>
      <c r="N540" s="310"/>
      <c r="O540" s="264"/>
      <c r="P540" s="307"/>
      <c r="Q540" s="296"/>
      <c r="R540" s="296"/>
      <c r="S540" s="296"/>
    </row>
    <row r="541" spans="1:19" x14ac:dyDescent="0.2">
      <c r="A541" s="303" t="e">
        <f>#N/A</f>
        <v>#N/A</v>
      </c>
      <c r="B541" s="304"/>
      <c r="C541" s="305"/>
      <c r="D541" s="269"/>
      <c r="E541" s="264"/>
      <c r="F541" s="306"/>
      <c r="G541" s="264"/>
      <c r="H541" s="269"/>
      <c r="I541" s="264"/>
      <c r="J541" s="307" t="str">
        <f t="shared" si="2"/>
        <v/>
      </c>
      <c r="K541" s="307"/>
      <c r="L541" s="308"/>
      <c r="M541" s="307"/>
      <c r="N541" s="310"/>
      <c r="O541" s="264"/>
      <c r="P541" s="307"/>
      <c r="Q541" s="296"/>
      <c r="R541" s="296"/>
      <c r="S541" s="296"/>
    </row>
    <row r="542" spans="1:19" x14ac:dyDescent="0.2">
      <c r="A542" s="303" t="e">
        <f>#N/A</f>
        <v>#N/A</v>
      </c>
      <c r="B542" s="304"/>
      <c r="C542" s="305"/>
      <c r="D542" s="269"/>
      <c r="E542" s="264"/>
      <c r="F542" s="306"/>
      <c r="G542" s="264"/>
      <c r="H542" s="269"/>
      <c r="I542" s="264"/>
      <c r="J542" s="307" t="str">
        <f t="shared" si="2"/>
        <v/>
      </c>
      <c r="K542" s="307"/>
      <c r="L542" s="308"/>
      <c r="M542" s="307"/>
      <c r="N542" s="310"/>
      <c r="O542" s="264"/>
      <c r="P542" s="307"/>
      <c r="Q542" s="296"/>
      <c r="R542" s="296"/>
      <c r="S542" s="296"/>
    </row>
    <row r="543" spans="1:19" x14ac:dyDescent="0.2">
      <c r="A543" s="303" t="e">
        <f>#N/A</f>
        <v>#N/A</v>
      </c>
      <c r="B543" s="304"/>
      <c r="C543" s="305"/>
      <c r="D543" s="269"/>
      <c r="E543" s="264"/>
      <c r="F543" s="306"/>
      <c r="G543" s="269"/>
      <c r="H543" s="269"/>
      <c r="I543" s="264"/>
      <c r="J543" s="307" t="str">
        <f t="shared" si="2"/>
        <v/>
      </c>
      <c r="K543" s="307"/>
      <c r="L543" s="308"/>
      <c r="M543" s="307"/>
      <c r="N543" s="310"/>
      <c r="O543" s="264"/>
      <c r="P543" s="307"/>
      <c r="Q543" s="296"/>
      <c r="R543" s="296"/>
      <c r="S543" s="296"/>
    </row>
    <row r="544" spans="1:19" x14ac:dyDescent="0.2">
      <c r="A544" s="303" t="e">
        <f>#N/A</f>
        <v>#N/A</v>
      </c>
      <c r="B544" s="304"/>
      <c r="C544" s="305"/>
      <c r="D544" s="269"/>
      <c r="E544" s="264"/>
      <c r="F544" s="306"/>
      <c r="G544" s="269"/>
      <c r="H544" s="269"/>
      <c r="I544" s="264"/>
      <c r="J544" s="307" t="str">
        <f t="shared" si="2"/>
        <v/>
      </c>
      <c r="K544" s="307"/>
      <c r="L544" s="308"/>
      <c r="M544" s="307"/>
      <c r="N544" s="310"/>
      <c r="O544" s="264"/>
      <c r="P544" s="307"/>
      <c r="Q544" s="296"/>
      <c r="R544" s="296"/>
      <c r="S544" s="296"/>
    </row>
    <row r="545" spans="1:19" x14ac:dyDescent="0.2">
      <c r="A545" s="303" t="e">
        <f>#N/A</f>
        <v>#N/A</v>
      </c>
      <c r="B545" s="304"/>
      <c r="C545" s="305"/>
      <c r="D545" s="269"/>
      <c r="E545" s="264"/>
      <c r="F545" s="306"/>
      <c r="G545" s="269"/>
      <c r="H545" s="269"/>
      <c r="I545" s="264"/>
      <c r="J545" s="307" t="str">
        <f t="shared" si="2"/>
        <v/>
      </c>
      <c r="K545" s="307"/>
      <c r="L545" s="308"/>
      <c r="M545" s="307"/>
      <c r="N545" s="310"/>
      <c r="O545" s="264"/>
      <c r="P545" s="307"/>
      <c r="Q545" s="296"/>
      <c r="R545" s="296"/>
      <c r="S545" s="296"/>
    </row>
    <row r="546" spans="1:19" x14ac:dyDescent="0.2">
      <c r="A546" s="303" t="e">
        <f>#N/A</f>
        <v>#N/A</v>
      </c>
      <c r="B546" s="304"/>
      <c r="C546" s="305"/>
      <c r="D546" s="269"/>
      <c r="E546" s="264"/>
      <c r="F546" s="306"/>
      <c r="G546" s="269"/>
      <c r="H546" s="269"/>
      <c r="I546" s="264"/>
      <c r="J546" s="307" t="str">
        <f t="shared" si="2"/>
        <v/>
      </c>
      <c r="K546" s="307"/>
      <c r="L546" s="308"/>
      <c r="M546" s="307"/>
      <c r="N546" s="310"/>
      <c r="O546" s="264"/>
      <c r="P546" s="307"/>
      <c r="Q546" s="296"/>
      <c r="R546" s="296"/>
      <c r="S546" s="296"/>
    </row>
    <row r="547" spans="1:19" x14ac:dyDescent="0.2">
      <c r="A547" s="303" t="e">
        <f>#N/A</f>
        <v>#N/A</v>
      </c>
      <c r="B547" s="304"/>
      <c r="C547" s="305"/>
      <c r="D547" s="269"/>
      <c r="E547" s="264"/>
      <c r="F547" s="306"/>
      <c r="G547" s="269"/>
      <c r="H547" s="269"/>
      <c r="I547" s="264"/>
      <c r="J547" s="307" t="str">
        <f t="shared" si="2"/>
        <v/>
      </c>
      <c r="K547" s="307"/>
      <c r="L547" s="308"/>
      <c r="M547" s="307"/>
      <c r="N547" s="310"/>
      <c r="O547" s="264"/>
      <c r="P547" s="307"/>
      <c r="Q547" s="296"/>
      <c r="R547" s="296"/>
      <c r="S547" s="296"/>
    </row>
    <row r="548" spans="1:19" x14ac:dyDescent="0.2">
      <c r="A548" s="303" t="e">
        <f>#N/A</f>
        <v>#N/A</v>
      </c>
      <c r="B548" s="304"/>
      <c r="C548" s="305"/>
      <c r="D548" s="269"/>
      <c r="E548" s="264"/>
      <c r="F548" s="306"/>
      <c r="G548" s="269"/>
      <c r="H548" s="269"/>
      <c r="I548" s="264"/>
      <c r="J548" s="307" t="str">
        <f t="shared" si="2"/>
        <v/>
      </c>
      <c r="K548" s="307"/>
      <c r="L548" s="308"/>
      <c r="M548" s="307"/>
      <c r="N548" s="310"/>
      <c r="O548" s="264"/>
      <c r="P548" s="307"/>
      <c r="Q548" s="296"/>
      <c r="R548" s="296"/>
      <c r="S548" s="296"/>
    </row>
    <row r="549" spans="1:19" x14ac:dyDescent="0.2">
      <c r="A549" s="303" t="e">
        <f>#N/A</f>
        <v>#N/A</v>
      </c>
      <c r="B549" s="304"/>
      <c r="C549" s="305"/>
      <c r="D549" s="269"/>
      <c r="E549" s="264"/>
      <c r="F549" s="306"/>
      <c r="G549" s="269"/>
      <c r="H549" s="269"/>
      <c r="I549" s="264"/>
      <c r="J549" s="307" t="str">
        <f t="shared" si="2"/>
        <v/>
      </c>
      <c r="K549" s="307"/>
      <c r="L549" s="308"/>
      <c r="M549" s="307"/>
      <c r="N549" s="310"/>
      <c r="O549" s="264"/>
      <c r="P549" s="307"/>
      <c r="Q549" s="296"/>
      <c r="R549" s="296"/>
      <c r="S549" s="296"/>
    </row>
    <row r="550" spans="1:19" x14ac:dyDescent="0.2">
      <c r="A550" s="303" t="e">
        <f>#N/A</f>
        <v>#N/A</v>
      </c>
      <c r="B550" s="304"/>
      <c r="C550" s="305"/>
      <c r="D550" s="269"/>
      <c r="E550" s="264"/>
      <c r="F550" s="306"/>
      <c r="G550" s="269"/>
      <c r="H550" s="269"/>
      <c r="I550" s="264"/>
      <c r="J550" s="307" t="str">
        <f t="shared" si="2"/>
        <v/>
      </c>
      <c r="K550" s="307"/>
      <c r="L550" s="308"/>
      <c r="M550" s="307"/>
      <c r="N550" s="310"/>
      <c r="O550" s="264"/>
      <c r="P550" s="307"/>
      <c r="Q550" s="296"/>
      <c r="R550" s="296"/>
      <c r="S550" s="296"/>
    </row>
    <row r="551" spans="1:19" x14ac:dyDescent="0.2">
      <c r="A551" s="303" t="e">
        <f>#N/A</f>
        <v>#N/A</v>
      </c>
      <c r="B551" s="304"/>
      <c r="C551" s="305"/>
      <c r="D551" s="269"/>
      <c r="E551" s="264"/>
      <c r="F551" s="306"/>
      <c r="G551" s="269"/>
      <c r="H551" s="269"/>
      <c r="I551" s="264"/>
      <c r="J551" s="307" t="str">
        <f t="shared" si="2"/>
        <v/>
      </c>
      <c r="K551" s="307"/>
      <c r="L551" s="308"/>
      <c r="M551" s="307"/>
      <c r="N551" s="310"/>
      <c r="O551" s="264"/>
      <c r="P551" s="307"/>
      <c r="Q551" s="296"/>
      <c r="R551" s="296"/>
      <c r="S551" s="296"/>
    </row>
    <row r="552" spans="1:19" x14ac:dyDescent="0.2">
      <c r="A552" s="303" t="e">
        <f>#N/A</f>
        <v>#N/A</v>
      </c>
      <c r="B552" s="304"/>
      <c r="C552" s="305"/>
      <c r="D552" s="269"/>
      <c r="E552" s="264"/>
      <c r="F552" s="306"/>
      <c r="G552" s="269"/>
      <c r="H552" s="269"/>
      <c r="I552" s="264"/>
      <c r="J552" s="307" t="str">
        <f t="shared" si="2"/>
        <v/>
      </c>
      <c r="K552" s="307"/>
      <c r="L552" s="308"/>
      <c r="M552" s="307"/>
      <c r="N552" s="310"/>
      <c r="O552" s="264"/>
      <c r="P552" s="307"/>
      <c r="Q552" s="296"/>
      <c r="R552" s="296"/>
      <c r="S552" s="296"/>
    </row>
    <row r="553" spans="1:19" x14ac:dyDescent="0.2">
      <c r="A553" s="303" t="e">
        <f>#N/A</f>
        <v>#N/A</v>
      </c>
      <c r="B553" s="304"/>
      <c r="C553" s="305"/>
      <c r="D553" s="269"/>
      <c r="E553" s="264"/>
      <c r="F553" s="306"/>
      <c r="G553" s="269"/>
      <c r="H553" s="269"/>
      <c r="I553" s="264"/>
      <c r="J553" s="307" t="str">
        <f t="shared" si="2"/>
        <v/>
      </c>
      <c r="K553" s="307"/>
      <c r="L553" s="308"/>
      <c r="M553" s="307"/>
      <c r="N553" s="310"/>
      <c r="O553" s="264"/>
      <c r="P553" s="307"/>
      <c r="Q553" s="296"/>
      <c r="R553" s="296"/>
      <c r="S553" s="296"/>
    </row>
    <row r="554" spans="1:19" x14ac:dyDescent="0.2">
      <c r="A554" s="303" t="e">
        <f>#N/A</f>
        <v>#N/A</v>
      </c>
      <c r="B554" s="304"/>
      <c r="C554" s="305"/>
      <c r="D554" s="269"/>
      <c r="E554" s="264"/>
      <c r="F554" s="306"/>
      <c r="G554" s="269"/>
      <c r="H554" s="269"/>
      <c r="I554" s="264"/>
      <c r="J554" s="307" t="str">
        <f t="shared" si="2"/>
        <v/>
      </c>
      <c r="K554" s="307"/>
      <c r="L554" s="308"/>
      <c r="M554" s="307"/>
      <c r="N554" s="310"/>
      <c r="O554" s="264"/>
      <c r="P554" s="307"/>
      <c r="Q554" s="296"/>
      <c r="R554" s="296"/>
      <c r="S554" s="296"/>
    </row>
    <row r="555" spans="1:19" x14ac:dyDescent="0.2">
      <c r="A555" s="303" t="e">
        <f>#N/A</f>
        <v>#N/A</v>
      </c>
      <c r="B555" s="304"/>
      <c r="C555" s="305"/>
      <c r="D555" s="269"/>
      <c r="E555" s="264"/>
      <c r="F555" s="306"/>
      <c r="G555" s="269"/>
      <c r="H555" s="269"/>
      <c r="I555" s="264"/>
      <c r="J555" s="307" t="str">
        <f t="shared" si="2"/>
        <v/>
      </c>
      <c r="K555" s="307"/>
      <c r="L555" s="308"/>
      <c r="M555" s="307"/>
      <c r="N555" s="310"/>
      <c r="O555" s="264"/>
      <c r="P555" s="307"/>
      <c r="Q555" s="296"/>
      <c r="R555" s="296"/>
      <c r="S555" s="296"/>
    </row>
    <row r="556" spans="1:19" x14ac:dyDescent="0.2">
      <c r="A556" s="303" t="e">
        <f>#N/A</f>
        <v>#N/A</v>
      </c>
      <c r="B556" s="304"/>
      <c r="C556" s="305"/>
      <c r="D556" s="269"/>
      <c r="E556" s="264"/>
      <c r="F556" s="306"/>
      <c r="G556" s="269"/>
      <c r="H556" s="269"/>
      <c r="I556" s="264"/>
      <c r="J556" s="307" t="str">
        <f t="shared" si="2"/>
        <v/>
      </c>
      <c r="K556" s="307"/>
      <c r="L556" s="308"/>
      <c r="M556" s="307"/>
      <c r="N556" s="310"/>
      <c r="O556" s="264"/>
      <c r="P556" s="307"/>
      <c r="Q556" s="296"/>
      <c r="R556" s="296"/>
      <c r="S556" s="296"/>
    </row>
    <row r="557" spans="1:19" x14ac:dyDescent="0.2">
      <c r="A557" s="303" t="e">
        <f>#N/A</f>
        <v>#N/A</v>
      </c>
      <c r="B557" s="304"/>
      <c r="C557" s="305"/>
      <c r="D557" s="269"/>
      <c r="E557" s="264"/>
      <c r="F557" s="306"/>
      <c r="G557" s="269"/>
      <c r="H557" s="269"/>
      <c r="I557" s="264"/>
      <c r="J557" s="307" t="str">
        <f t="shared" si="2"/>
        <v/>
      </c>
      <c r="K557" s="307"/>
      <c r="L557" s="308"/>
      <c r="M557" s="307"/>
      <c r="N557" s="310"/>
      <c r="O557" s="264"/>
      <c r="P557" s="307"/>
      <c r="Q557" s="296"/>
      <c r="R557" s="296"/>
      <c r="S557" s="296"/>
    </row>
    <row r="558" spans="1:19" x14ac:dyDescent="0.2">
      <c r="A558" s="303" t="e">
        <f>#N/A</f>
        <v>#N/A</v>
      </c>
      <c r="B558" s="304"/>
      <c r="C558" s="305"/>
      <c r="D558" s="269"/>
      <c r="E558" s="264"/>
      <c r="F558" s="306"/>
      <c r="G558" s="269"/>
      <c r="H558" s="269"/>
      <c r="I558" s="264"/>
      <c r="J558" s="307" t="str">
        <f t="shared" si="2"/>
        <v/>
      </c>
      <c r="K558" s="307"/>
      <c r="L558" s="308"/>
      <c r="M558" s="307"/>
      <c r="N558" s="310"/>
      <c r="O558" s="264"/>
      <c r="P558" s="307"/>
      <c r="Q558" s="296"/>
      <c r="R558" s="296"/>
      <c r="S558" s="296"/>
    </row>
    <row r="559" spans="1:19" x14ac:dyDescent="0.2">
      <c r="A559" s="303" t="e">
        <f>#N/A</f>
        <v>#N/A</v>
      </c>
      <c r="B559" s="304"/>
      <c r="C559" s="305"/>
      <c r="D559" s="269"/>
      <c r="E559" s="264"/>
      <c r="F559" s="306"/>
      <c r="G559" s="264"/>
      <c r="H559" s="269"/>
      <c r="I559" s="264"/>
      <c r="J559" s="307" t="str">
        <f t="shared" si="2"/>
        <v/>
      </c>
      <c r="K559" s="307"/>
      <c r="L559" s="308"/>
      <c r="M559" s="307"/>
      <c r="N559" s="310"/>
      <c r="O559" s="264"/>
      <c r="P559" s="307"/>
      <c r="Q559" s="296"/>
      <c r="R559" s="296"/>
      <c r="S559" s="296"/>
    </row>
    <row r="560" spans="1:19" x14ac:dyDescent="0.2">
      <c r="A560" s="303" t="e">
        <f>#N/A</f>
        <v>#N/A</v>
      </c>
      <c r="B560" s="304"/>
      <c r="C560" s="305"/>
      <c r="D560" s="269"/>
      <c r="E560" s="264"/>
      <c r="F560" s="306"/>
      <c r="G560" s="269"/>
      <c r="H560" s="269"/>
      <c r="I560" s="264"/>
      <c r="J560" s="307" t="str">
        <f t="shared" si="2"/>
        <v/>
      </c>
      <c r="K560" s="307"/>
      <c r="L560" s="308"/>
      <c r="M560" s="307"/>
      <c r="N560" s="310"/>
      <c r="O560" s="264"/>
      <c r="P560" s="307"/>
      <c r="Q560" s="296"/>
      <c r="R560" s="296"/>
      <c r="S560" s="296"/>
    </row>
    <row r="561" spans="1:19" x14ac:dyDescent="0.2">
      <c r="A561" s="303" t="e">
        <f>#N/A</f>
        <v>#N/A</v>
      </c>
      <c r="B561" s="304"/>
      <c r="C561" s="305"/>
      <c r="D561" s="269"/>
      <c r="E561" s="264"/>
      <c r="F561" s="306"/>
      <c r="G561" s="264"/>
      <c r="H561" s="269"/>
      <c r="I561" s="264"/>
      <c r="J561" s="307" t="str">
        <f t="shared" si="2"/>
        <v/>
      </c>
      <c r="K561" s="307"/>
      <c r="L561" s="308"/>
      <c r="M561" s="307"/>
      <c r="N561" s="310"/>
      <c r="O561" s="264"/>
      <c r="P561" s="307"/>
      <c r="Q561" s="296"/>
      <c r="R561" s="296"/>
      <c r="S561" s="296"/>
    </row>
    <row r="562" spans="1:19" x14ac:dyDescent="0.2">
      <c r="A562" s="303" t="e">
        <f>#N/A</f>
        <v>#N/A</v>
      </c>
      <c r="B562" s="304"/>
      <c r="C562" s="305"/>
      <c r="D562" s="269"/>
      <c r="E562" s="264"/>
      <c r="F562" s="306"/>
      <c r="G562" s="264"/>
      <c r="H562" s="269"/>
      <c r="I562" s="264"/>
      <c r="J562" s="307" t="str">
        <f t="shared" si="2"/>
        <v/>
      </c>
      <c r="K562" s="307"/>
      <c r="L562" s="308"/>
      <c r="M562" s="307"/>
      <c r="N562" s="310"/>
      <c r="O562" s="264"/>
      <c r="P562" s="307"/>
      <c r="Q562" s="296"/>
      <c r="R562" s="296"/>
      <c r="S562" s="296"/>
    </row>
    <row r="563" spans="1:19" x14ac:dyDescent="0.2">
      <c r="A563" s="303" t="e">
        <f>#N/A</f>
        <v>#N/A</v>
      </c>
      <c r="B563" s="304"/>
      <c r="C563" s="305"/>
      <c r="D563" s="269"/>
      <c r="E563" s="264"/>
      <c r="F563" s="306"/>
      <c r="G563" s="269"/>
      <c r="H563" s="269"/>
      <c r="I563" s="264"/>
      <c r="J563" s="307" t="str">
        <f t="shared" si="2"/>
        <v/>
      </c>
      <c r="K563" s="307"/>
      <c r="L563" s="308"/>
      <c r="M563" s="307"/>
      <c r="N563" s="310"/>
      <c r="O563" s="264"/>
      <c r="P563" s="307"/>
      <c r="Q563" s="296"/>
      <c r="R563" s="296"/>
      <c r="S563" s="296"/>
    </row>
    <row r="564" spans="1:19" x14ac:dyDescent="0.2">
      <c r="A564" s="303" t="e">
        <f>#N/A</f>
        <v>#N/A</v>
      </c>
      <c r="B564" s="304"/>
      <c r="C564" s="305"/>
      <c r="D564" s="269"/>
      <c r="E564" s="264"/>
      <c r="F564" s="306"/>
      <c r="G564" s="264"/>
      <c r="H564" s="269"/>
      <c r="I564" s="264"/>
      <c r="J564" s="307" t="str">
        <f t="shared" si="2"/>
        <v/>
      </c>
      <c r="K564" s="307"/>
      <c r="L564" s="308"/>
      <c r="M564" s="307"/>
      <c r="N564" s="310"/>
      <c r="O564" s="264"/>
      <c r="P564" s="307"/>
      <c r="Q564" s="296"/>
      <c r="R564" s="296"/>
      <c r="S564" s="296"/>
    </row>
    <row r="565" spans="1:19" x14ac:dyDescent="0.2">
      <c r="A565" s="303" t="e">
        <f>#N/A</f>
        <v>#N/A</v>
      </c>
      <c r="B565" s="304"/>
      <c r="C565" s="305"/>
      <c r="D565" s="269"/>
      <c r="E565" s="264"/>
      <c r="F565" s="306"/>
      <c r="G565" s="264"/>
      <c r="H565" s="269"/>
      <c r="I565" s="264"/>
      <c r="J565" s="307" t="str">
        <f t="shared" si="2"/>
        <v/>
      </c>
      <c r="K565" s="307"/>
      <c r="L565" s="308"/>
      <c r="M565" s="307"/>
      <c r="N565" s="310"/>
      <c r="O565" s="264"/>
      <c r="P565" s="307"/>
      <c r="Q565" s="296"/>
      <c r="R565" s="296"/>
      <c r="S565" s="296"/>
    </row>
    <row r="566" spans="1:19" x14ac:dyDescent="0.2">
      <c r="A566" s="303" t="e">
        <f>#N/A</f>
        <v>#N/A</v>
      </c>
      <c r="B566" s="304"/>
      <c r="C566" s="305"/>
      <c r="D566" s="269"/>
      <c r="E566" s="264"/>
      <c r="F566" s="306"/>
      <c r="G566" s="264"/>
      <c r="H566" s="269"/>
      <c r="I566" s="264"/>
      <c r="J566" s="307" t="str">
        <f t="shared" si="2"/>
        <v/>
      </c>
      <c r="K566" s="307"/>
      <c r="L566" s="308"/>
      <c r="M566" s="307"/>
      <c r="N566" s="310"/>
      <c r="O566" s="264"/>
      <c r="P566" s="307"/>
      <c r="Q566" s="296"/>
      <c r="R566" s="296"/>
      <c r="S566" s="296"/>
    </row>
    <row r="567" spans="1:19" x14ac:dyDescent="0.2">
      <c r="A567" s="303" t="e">
        <f>#N/A</f>
        <v>#N/A</v>
      </c>
      <c r="B567" s="304"/>
      <c r="C567" s="305"/>
      <c r="D567" s="269"/>
      <c r="E567" s="264"/>
      <c r="F567" s="306"/>
      <c r="G567" s="269"/>
      <c r="H567" s="269"/>
      <c r="I567" s="264"/>
      <c r="J567" s="307" t="str">
        <f t="shared" si="2"/>
        <v/>
      </c>
      <c r="K567" s="307"/>
      <c r="L567" s="308"/>
      <c r="M567" s="307"/>
      <c r="N567" s="310"/>
      <c r="O567" s="264"/>
      <c r="P567" s="307"/>
      <c r="Q567" s="296"/>
      <c r="R567" s="296"/>
      <c r="S567" s="296"/>
    </row>
    <row r="568" spans="1:19" x14ac:dyDescent="0.2">
      <c r="A568" s="303" t="e">
        <f>#N/A</f>
        <v>#N/A</v>
      </c>
      <c r="B568" s="304"/>
      <c r="C568" s="305"/>
      <c r="D568" s="269"/>
      <c r="E568" s="264"/>
      <c r="F568" s="306"/>
      <c r="G568" s="264"/>
      <c r="H568" s="269"/>
      <c r="I568" s="264"/>
      <c r="J568" s="307" t="str">
        <f t="shared" si="2"/>
        <v/>
      </c>
      <c r="K568" s="307"/>
      <c r="L568" s="308"/>
      <c r="M568" s="307"/>
      <c r="N568" s="310"/>
      <c r="O568" s="264"/>
      <c r="P568" s="307"/>
      <c r="Q568" s="296"/>
      <c r="R568" s="296"/>
      <c r="S568" s="296"/>
    </row>
    <row r="569" spans="1:19" x14ac:dyDescent="0.2">
      <c r="A569" s="303" t="e">
        <f>#N/A</f>
        <v>#N/A</v>
      </c>
      <c r="B569" s="304"/>
      <c r="C569" s="305"/>
      <c r="D569" s="269"/>
      <c r="E569" s="264"/>
      <c r="F569" s="306"/>
      <c r="G569" s="269"/>
      <c r="H569" s="269"/>
      <c r="I569" s="264"/>
      <c r="J569" s="307" t="str">
        <f t="shared" si="2"/>
        <v/>
      </c>
      <c r="K569" s="307"/>
      <c r="L569" s="308"/>
      <c r="M569" s="307"/>
      <c r="N569" s="310"/>
      <c r="O569" s="264"/>
      <c r="P569" s="307"/>
      <c r="Q569" s="296"/>
      <c r="R569" s="296"/>
      <c r="S569" s="296"/>
    </row>
    <row r="570" spans="1:19" x14ac:dyDescent="0.2">
      <c r="A570" s="303" t="e">
        <f>#N/A</f>
        <v>#N/A</v>
      </c>
      <c r="B570" s="304"/>
      <c r="C570" s="305"/>
      <c r="D570" s="269"/>
      <c r="E570" s="264"/>
      <c r="F570" s="306"/>
      <c r="G570" s="269"/>
      <c r="H570" s="269"/>
      <c r="I570" s="264"/>
      <c r="J570" s="307" t="str">
        <f t="shared" si="2"/>
        <v/>
      </c>
      <c r="K570" s="307"/>
      <c r="L570" s="308"/>
      <c r="M570" s="307"/>
      <c r="N570" s="310"/>
      <c r="O570" s="264"/>
      <c r="P570" s="307"/>
      <c r="Q570" s="296"/>
      <c r="R570" s="296"/>
      <c r="S570" s="296"/>
    </row>
    <row r="571" spans="1:19" x14ac:dyDescent="0.2">
      <c r="A571" s="303" t="e">
        <f>#N/A</f>
        <v>#N/A</v>
      </c>
      <c r="B571" s="304"/>
      <c r="C571" s="305"/>
      <c r="D571" s="269"/>
      <c r="E571" s="264"/>
      <c r="F571" s="306"/>
      <c r="G571" s="269"/>
      <c r="H571" s="269"/>
      <c r="I571" s="264"/>
      <c r="J571" s="307" t="str">
        <f t="shared" si="2"/>
        <v/>
      </c>
      <c r="K571" s="307"/>
      <c r="L571" s="308"/>
      <c r="M571" s="307"/>
      <c r="N571" s="310"/>
      <c r="O571" s="264"/>
      <c r="P571" s="307"/>
      <c r="Q571" s="296"/>
      <c r="R571" s="296"/>
      <c r="S571" s="296"/>
    </row>
    <row r="572" spans="1:19" x14ac:dyDescent="0.2">
      <c r="A572" s="303" t="e">
        <f>#N/A</f>
        <v>#N/A</v>
      </c>
      <c r="B572" s="304"/>
      <c r="C572" s="305"/>
      <c r="D572" s="269"/>
      <c r="E572" s="264"/>
      <c r="F572" s="306"/>
      <c r="G572" s="269"/>
      <c r="H572" s="269"/>
      <c r="I572" s="264"/>
      <c r="J572" s="307" t="str">
        <f t="shared" si="2"/>
        <v/>
      </c>
      <c r="K572" s="307"/>
      <c r="L572" s="308"/>
      <c r="M572" s="307"/>
      <c r="N572" s="310"/>
      <c r="O572" s="264"/>
      <c r="P572" s="307"/>
      <c r="Q572" s="296"/>
      <c r="R572" s="296"/>
      <c r="S572" s="296"/>
    </row>
    <row r="573" spans="1:19" x14ac:dyDescent="0.2">
      <c r="A573" s="303" t="e">
        <f>#N/A</f>
        <v>#N/A</v>
      </c>
      <c r="B573" s="304"/>
      <c r="C573" s="305"/>
      <c r="D573" s="269"/>
      <c r="E573" s="264"/>
      <c r="F573" s="306"/>
      <c r="G573" s="269"/>
      <c r="H573" s="269"/>
      <c r="I573" s="264"/>
      <c r="J573" s="307" t="str">
        <f t="shared" si="2"/>
        <v/>
      </c>
      <c r="K573" s="307"/>
      <c r="L573" s="308"/>
      <c r="M573" s="307"/>
      <c r="N573" s="310"/>
      <c r="O573" s="264"/>
      <c r="P573" s="307"/>
      <c r="Q573" s="296"/>
      <c r="R573" s="296"/>
      <c r="S573" s="296"/>
    </row>
    <row r="574" spans="1:19" x14ac:dyDescent="0.2">
      <c r="A574" s="303" t="e">
        <f>#N/A</f>
        <v>#N/A</v>
      </c>
      <c r="B574" s="304"/>
      <c r="C574" s="305"/>
      <c r="D574" s="269"/>
      <c r="E574" s="264"/>
      <c r="F574" s="306"/>
      <c r="G574" s="269"/>
      <c r="H574" s="269"/>
      <c r="I574" s="264"/>
      <c r="J574" s="307" t="str">
        <f t="shared" si="2"/>
        <v/>
      </c>
      <c r="K574" s="307"/>
      <c r="L574" s="308"/>
      <c r="M574" s="307"/>
      <c r="N574" s="310"/>
      <c r="O574" s="264"/>
      <c r="P574" s="307"/>
      <c r="Q574" s="296"/>
      <c r="R574" s="296"/>
      <c r="S574" s="296"/>
    </row>
    <row r="575" spans="1:19" x14ac:dyDescent="0.2">
      <c r="A575" s="303" t="e">
        <f>#N/A</f>
        <v>#N/A</v>
      </c>
      <c r="B575" s="304"/>
      <c r="C575" s="305"/>
      <c r="D575" s="269"/>
      <c r="E575" s="264"/>
      <c r="F575" s="306"/>
      <c r="G575" s="321"/>
      <c r="H575" s="269"/>
      <c r="I575" s="264"/>
      <c r="J575" s="307" t="str">
        <f t="shared" si="2"/>
        <v/>
      </c>
      <c r="K575" s="307"/>
      <c r="L575" s="308"/>
      <c r="M575" s="307"/>
      <c r="N575" s="310"/>
      <c r="O575" s="264"/>
      <c r="P575" s="307"/>
      <c r="Q575" s="296"/>
      <c r="R575" s="296"/>
      <c r="S575" s="296"/>
    </row>
    <row r="576" spans="1:19" x14ac:dyDescent="0.2">
      <c r="A576" s="303" t="e">
        <f>#N/A</f>
        <v>#N/A</v>
      </c>
      <c r="B576" s="304"/>
      <c r="C576" s="305"/>
      <c r="D576" s="269"/>
      <c r="E576" s="264"/>
      <c r="F576" s="306"/>
      <c r="G576" s="269"/>
      <c r="H576" s="269"/>
      <c r="I576" s="264"/>
      <c r="J576" s="307" t="str">
        <f t="shared" si="2"/>
        <v/>
      </c>
      <c r="K576" s="307"/>
      <c r="L576" s="308"/>
      <c r="M576" s="307"/>
      <c r="N576" s="310"/>
      <c r="O576" s="264"/>
      <c r="P576" s="307"/>
      <c r="Q576" s="296"/>
      <c r="R576" s="296"/>
      <c r="S576" s="296"/>
    </row>
    <row r="577" spans="1:19" x14ac:dyDescent="0.2">
      <c r="A577" s="303" t="e">
        <f>#N/A</f>
        <v>#N/A</v>
      </c>
      <c r="B577" s="304"/>
      <c r="C577" s="305"/>
      <c r="D577" s="269"/>
      <c r="E577" s="264"/>
      <c r="F577" s="306"/>
      <c r="G577" s="269"/>
      <c r="H577" s="269"/>
      <c r="I577" s="264"/>
      <c r="J577" s="307" t="str">
        <f t="shared" si="2"/>
        <v/>
      </c>
      <c r="K577" s="307"/>
      <c r="L577" s="308"/>
      <c r="M577" s="307"/>
      <c r="N577" s="310"/>
      <c r="O577" s="264"/>
      <c r="P577" s="307"/>
      <c r="Q577" s="296"/>
      <c r="R577" s="296"/>
      <c r="S577" s="296"/>
    </row>
    <row r="578" spans="1:19" x14ac:dyDescent="0.2">
      <c r="A578" s="303" t="e">
        <f>#N/A</f>
        <v>#N/A</v>
      </c>
      <c r="B578" s="304"/>
      <c r="C578" s="305"/>
      <c r="D578" s="269"/>
      <c r="E578" s="264"/>
      <c r="F578" s="306"/>
      <c r="G578" s="269"/>
      <c r="H578" s="269"/>
      <c r="I578" s="264"/>
      <c r="J578" s="307" t="str">
        <f t="shared" si="2"/>
        <v/>
      </c>
      <c r="K578" s="307"/>
      <c r="L578" s="308"/>
      <c r="M578" s="307"/>
      <c r="N578" s="310"/>
      <c r="O578" s="264"/>
      <c r="P578" s="307"/>
      <c r="Q578" s="296"/>
      <c r="R578" s="296"/>
      <c r="S578" s="296"/>
    </row>
    <row r="579" spans="1:19" x14ac:dyDescent="0.2">
      <c r="A579" s="303" t="e">
        <f>#N/A</f>
        <v>#N/A</v>
      </c>
      <c r="B579" s="304"/>
      <c r="C579" s="305"/>
      <c r="D579" s="269"/>
      <c r="E579" s="264"/>
      <c r="F579" s="306"/>
      <c r="G579" s="269"/>
      <c r="H579" s="269"/>
      <c r="I579" s="264"/>
      <c r="J579" s="307" t="str">
        <f t="shared" si="2"/>
        <v/>
      </c>
      <c r="K579" s="307"/>
      <c r="L579" s="308"/>
      <c r="M579" s="307"/>
      <c r="N579" s="310"/>
      <c r="O579" s="264"/>
      <c r="P579" s="307"/>
      <c r="Q579" s="296"/>
      <c r="R579" s="296"/>
      <c r="S579" s="296"/>
    </row>
    <row r="580" spans="1:19" x14ac:dyDescent="0.2">
      <c r="A580" s="303" t="e">
        <f>#N/A</f>
        <v>#N/A</v>
      </c>
      <c r="B580" s="304"/>
      <c r="C580" s="305"/>
      <c r="D580" s="269"/>
      <c r="E580" s="264"/>
      <c r="F580" s="306"/>
      <c r="G580" s="269"/>
      <c r="H580" s="269"/>
      <c r="I580" s="264"/>
      <c r="J580" s="307" t="str">
        <f t="shared" si="2"/>
        <v/>
      </c>
      <c r="K580" s="307"/>
      <c r="L580" s="308"/>
      <c r="M580" s="307"/>
      <c r="N580" s="310"/>
      <c r="O580" s="264"/>
      <c r="P580" s="307"/>
      <c r="Q580" s="296"/>
      <c r="R580" s="296"/>
      <c r="S580" s="296"/>
    </row>
    <row r="581" spans="1:19" x14ac:dyDescent="0.2">
      <c r="A581" s="303" t="e">
        <f>#N/A</f>
        <v>#N/A</v>
      </c>
      <c r="B581" s="304"/>
      <c r="C581" s="305"/>
      <c r="D581" s="269"/>
      <c r="E581" s="264"/>
      <c r="F581" s="306"/>
      <c r="G581" s="269"/>
      <c r="H581" s="269"/>
      <c r="I581" s="264"/>
      <c r="J581" s="307" t="str">
        <f t="shared" si="2"/>
        <v/>
      </c>
      <c r="K581" s="307"/>
      <c r="L581" s="308"/>
      <c r="M581" s="307"/>
      <c r="N581" s="310"/>
      <c r="O581" s="264"/>
      <c r="P581" s="307"/>
      <c r="Q581" s="296"/>
      <c r="R581" s="296"/>
      <c r="S581" s="296"/>
    </row>
    <row r="582" spans="1:19" x14ac:dyDescent="0.2">
      <c r="A582" s="303" t="e">
        <f>#N/A</f>
        <v>#N/A</v>
      </c>
      <c r="B582" s="304"/>
      <c r="C582" s="305"/>
      <c r="D582" s="269"/>
      <c r="E582" s="264"/>
      <c r="F582" s="306"/>
      <c r="G582" s="269"/>
      <c r="H582" s="269"/>
      <c r="I582" s="264"/>
      <c r="J582" s="307" t="str">
        <f t="shared" si="2"/>
        <v/>
      </c>
      <c r="K582" s="307"/>
      <c r="L582" s="308"/>
      <c r="M582" s="307"/>
      <c r="N582" s="310"/>
      <c r="O582" s="264"/>
      <c r="P582" s="307"/>
      <c r="Q582" s="296"/>
      <c r="R582" s="296"/>
      <c r="S582" s="296"/>
    </row>
    <row r="583" spans="1:19" x14ac:dyDescent="0.2">
      <c r="A583" s="303" t="e">
        <f>#N/A</f>
        <v>#N/A</v>
      </c>
      <c r="B583" s="304"/>
      <c r="C583" s="305"/>
      <c r="D583" s="269"/>
      <c r="E583" s="264"/>
      <c r="F583" s="306"/>
      <c r="G583" s="269"/>
      <c r="H583" s="269"/>
      <c r="I583" s="264"/>
      <c r="J583" s="307" t="str">
        <f t="shared" si="2"/>
        <v/>
      </c>
      <c r="K583" s="307"/>
      <c r="L583" s="308"/>
      <c r="M583" s="307"/>
      <c r="N583" s="310"/>
      <c r="O583" s="264"/>
      <c r="P583" s="307"/>
      <c r="Q583" s="296"/>
      <c r="R583" s="296"/>
      <c r="S583" s="296"/>
    </row>
    <row r="584" spans="1:19" x14ac:dyDescent="0.2">
      <c r="A584" s="303" t="e">
        <f>#N/A</f>
        <v>#N/A</v>
      </c>
      <c r="B584" s="304"/>
      <c r="C584" s="305"/>
      <c r="D584" s="269"/>
      <c r="E584" s="264"/>
      <c r="F584" s="306"/>
      <c r="G584" s="269"/>
      <c r="H584" s="269"/>
      <c r="I584" s="264"/>
      <c r="J584" s="307" t="str">
        <f t="shared" si="2"/>
        <v/>
      </c>
      <c r="K584" s="307"/>
      <c r="L584" s="308"/>
      <c r="M584" s="307"/>
      <c r="N584" s="310"/>
      <c r="O584" s="264"/>
      <c r="P584" s="307"/>
      <c r="Q584" s="296"/>
      <c r="R584" s="296"/>
      <c r="S584" s="296"/>
    </row>
    <row r="585" spans="1:19" x14ac:dyDescent="0.2">
      <c r="A585" s="303" t="e">
        <f>#N/A</f>
        <v>#N/A</v>
      </c>
      <c r="B585" s="304"/>
      <c r="C585" s="305"/>
      <c r="D585" s="269"/>
      <c r="E585" s="264"/>
      <c r="F585" s="306"/>
      <c r="G585" s="269"/>
      <c r="H585" s="269"/>
      <c r="I585" s="264"/>
      <c r="J585" s="307" t="str">
        <f t="shared" si="2"/>
        <v/>
      </c>
      <c r="K585" s="307"/>
      <c r="L585" s="308"/>
      <c r="M585" s="307"/>
      <c r="N585" s="310"/>
      <c r="O585" s="264"/>
      <c r="P585" s="307"/>
      <c r="Q585" s="296"/>
      <c r="R585" s="296"/>
      <c r="S585" s="296"/>
    </row>
    <row r="586" spans="1:19" x14ac:dyDescent="0.2">
      <c r="A586" s="303" t="e">
        <f>#N/A</f>
        <v>#N/A</v>
      </c>
      <c r="B586" s="304"/>
      <c r="C586" s="305"/>
      <c r="D586" s="269"/>
      <c r="E586" s="264"/>
      <c r="F586" s="306"/>
      <c r="G586" s="269"/>
      <c r="H586" s="269"/>
      <c r="I586" s="264"/>
      <c r="J586" s="307" t="str">
        <f t="shared" si="2"/>
        <v/>
      </c>
      <c r="K586" s="307"/>
      <c r="L586" s="308"/>
      <c r="M586" s="307"/>
      <c r="N586" s="310"/>
      <c r="O586" s="264"/>
      <c r="P586" s="307"/>
      <c r="Q586" s="296"/>
      <c r="R586" s="296"/>
      <c r="S586" s="296"/>
    </row>
    <row r="587" spans="1:19" x14ac:dyDescent="0.2">
      <c r="A587" s="303" t="e">
        <f>#N/A</f>
        <v>#N/A</v>
      </c>
      <c r="B587" s="304"/>
      <c r="C587" s="305"/>
      <c r="D587" s="269"/>
      <c r="E587" s="264"/>
      <c r="F587" s="306"/>
      <c r="G587" s="269"/>
      <c r="H587" s="269"/>
      <c r="I587" s="264"/>
      <c r="J587" s="307" t="str">
        <f t="shared" si="2"/>
        <v/>
      </c>
      <c r="K587" s="307"/>
      <c r="L587" s="308"/>
      <c r="M587" s="307"/>
      <c r="N587" s="310"/>
      <c r="O587" s="264"/>
      <c r="P587" s="307"/>
      <c r="Q587" s="296"/>
      <c r="R587" s="296"/>
      <c r="S587" s="296"/>
    </row>
    <row r="588" spans="1:19" x14ac:dyDescent="0.2">
      <c r="A588" s="303" t="e">
        <f>#N/A</f>
        <v>#N/A</v>
      </c>
      <c r="B588" s="304"/>
      <c r="C588" s="305"/>
      <c r="D588" s="269"/>
      <c r="E588" s="264"/>
      <c r="F588" s="306"/>
      <c r="G588" s="269"/>
      <c r="H588" s="269"/>
      <c r="I588" s="264"/>
      <c r="J588" s="307" t="str">
        <f t="shared" si="2"/>
        <v/>
      </c>
      <c r="K588" s="307"/>
      <c r="L588" s="308"/>
      <c r="M588" s="307"/>
      <c r="N588" s="310"/>
      <c r="O588" s="264"/>
      <c r="P588" s="307"/>
      <c r="Q588" s="296"/>
      <c r="R588" s="296"/>
      <c r="S588" s="296"/>
    </row>
    <row r="589" spans="1:19" x14ac:dyDescent="0.2">
      <c r="A589" s="303" t="e">
        <f>#N/A</f>
        <v>#N/A</v>
      </c>
      <c r="B589" s="304"/>
      <c r="C589" s="305"/>
      <c r="D589" s="269"/>
      <c r="E589" s="264"/>
      <c r="F589" s="306"/>
      <c r="G589" s="269"/>
      <c r="H589" s="269"/>
      <c r="I589" s="264"/>
      <c r="J589" s="307" t="str">
        <f t="shared" si="2"/>
        <v/>
      </c>
      <c r="K589" s="307"/>
      <c r="L589" s="308"/>
      <c r="M589" s="307"/>
      <c r="N589" s="310"/>
      <c r="O589" s="264"/>
      <c r="P589" s="307"/>
      <c r="Q589" s="296"/>
      <c r="R589" s="296"/>
      <c r="S589" s="296"/>
    </row>
    <row r="590" spans="1:19" x14ac:dyDescent="0.2">
      <c r="A590" s="303" t="e">
        <f>#N/A</f>
        <v>#N/A</v>
      </c>
      <c r="B590" s="304"/>
      <c r="C590" s="305"/>
      <c r="D590" s="269"/>
      <c r="E590" s="264"/>
      <c r="F590" s="306"/>
      <c r="G590" s="269"/>
      <c r="H590" s="269"/>
      <c r="I590" s="264"/>
      <c r="J590" s="307" t="str">
        <f t="shared" si="2"/>
        <v/>
      </c>
      <c r="K590" s="307"/>
      <c r="L590" s="308"/>
      <c r="M590" s="307"/>
      <c r="N590" s="310"/>
      <c r="O590" s="264"/>
      <c r="P590" s="307"/>
      <c r="Q590" s="296"/>
      <c r="R590" s="296"/>
      <c r="S590" s="296"/>
    </row>
    <row r="591" spans="1:19" x14ac:dyDescent="0.2">
      <c r="A591" s="303" t="e">
        <f>#N/A</f>
        <v>#N/A</v>
      </c>
      <c r="B591" s="304"/>
      <c r="C591" s="305"/>
      <c r="D591" s="269"/>
      <c r="E591" s="264"/>
      <c r="F591" s="306"/>
      <c r="G591" s="269"/>
      <c r="H591" s="269"/>
      <c r="I591" s="264"/>
      <c r="J591" s="307" t="str">
        <f t="shared" si="2"/>
        <v/>
      </c>
      <c r="K591" s="307"/>
      <c r="L591" s="308"/>
      <c r="M591" s="307"/>
      <c r="N591" s="310"/>
      <c r="O591" s="264"/>
      <c r="P591" s="307"/>
      <c r="Q591" s="296"/>
      <c r="R591" s="296"/>
      <c r="S591" s="296"/>
    </row>
    <row r="592" spans="1:19" x14ac:dyDescent="0.2">
      <c r="A592" s="303" t="e">
        <f>#N/A</f>
        <v>#N/A</v>
      </c>
      <c r="B592" s="304"/>
      <c r="C592" s="305"/>
      <c r="D592" s="269"/>
      <c r="E592" s="264"/>
      <c r="F592" s="306"/>
      <c r="G592" s="269"/>
      <c r="H592" s="269"/>
      <c r="I592" s="264"/>
      <c r="J592" s="307" t="str">
        <f t="shared" si="2"/>
        <v/>
      </c>
      <c r="K592" s="307"/>
      <c r="L592" s="308"/>
      <c r="M592" s="307"/>
      <c r="N592" s="310"/>
      <c r="O592" s="264"/>
      <c r="P592" s="307"/>
      <c r="Q592" s="296"/>
      <c r="R592" s="296"/>
      <c r="S592" s="296"/>
    </row>
    <row r="593" spans="1:19" x14ac:dyDescent="0.2">
      <c r="A593" s="303" t="e">
        <f>#N/A</f>
        <v>#N/A</v>
      </c>
      <c r="B593" s="304"/>
      <c r="C593" s="305"/>
      <c r="D593" s="269"/>
      <c r="E593" s="264"/>
      <c r="F593" s="306"/>
      <c r="G593" s="269"/>
      <c r="H593" s="269"/>
      <c r="I593" s="264"/>
      <c r="J593" s="307" t="str">
        <f t="shared" si="2"/>
        <v/>
      </c>
      <c r="K593" s="307"/>
      <c r="L593" s="308"/>
      <c r="M593" s="307"/>
      <c r="N593" s="310"/>
      <c r="O593" s="264"/>
      <c r="P593" s="307"/>
      <c r="Q593" s="296"/>
      <c r="R593" s="296"/>
      <c r="S593" s="296"/>
    </row>
    <row r="594" spans="1:19" x14ac:dyDescent="0.2">
      <c r="A594" s="303" t="e">
        <f>#N/A</f>
        <v>#N/A</v>
      </c>
      <c r="B594" s="304"/>
      <c r="C594" s="305"/>
      <c r="D594" s="269"/>
      <c r="E594" s="264"/>
      <c r="F594" s="306"/>
      <c r="G594" s="269"/>
      <c r="H594" s="269"/>
      <c r="I594" s="264"/>
      <c r="J594" s="307" t="str">
        <f t="shared" si="2"/>
        <v/>
      </c>
      <c r="K594" s="307"/>
      <c r="L594" s="308"/>
      <c r="M594" s="307"/>
      <c r="N594" s="310"/>
      <c r="O594" s="264"/>
      <c r="P594" s="307"/>
      <c r="Q594" s="296"/>
      <c r="R594" s="296"/>
      <c r="S594" s="296"/>
    </row>
    <row r="595" spans="1:19" x14ac:dyDescent="0.2">
      <c r="A595" s="303" t="e">
        <f>#N/A</f>
        <v>#N/A</v>
      </c>
      <c r="B595" s="304"/>
      <c r="C595" s="305"/>
      <c r="D595" s="269"/>
      <c r="E595" s="264"/>
      <c r="F595" s="306"/>
      <c r="G595" s="269"/>
      <c r="H595" s="269"/>
      <c r="I595" s="264"/>
      <c r="J595" s="307" t="str">
        <f t="shared" si="2"/>
        <v/>
      </c>
      <c r="K595" s="307"/>
      <c r="L595" s="308"/>
      <c r="M595" s="307"/>
      <c r="N595" s="310"/>
      <c r="O595" s="264"/>
      <c r="P595" s="307"/>
      <c r="Q595" s="296"/>
      <c r="R595" s="296"/>
      <c r="S595" s="296"/>
    </row>
    <row r="596" spans="1:19" x14ac:dyDescent="0.2">
      <c r="A596" s="303" t="e">
        <f>#N/A</f>
        <v>#N/A</v>
      </c>
      <c r="B596" s="304"/>
      <c r="C596" s="305"/>
      <c r="D596" s="269"/>
      <c r="E596" s="264"/>
      <c r="F596" s="306"/>
      <c r="G596" s="269"/>
      <c r="H596" s="269"/>
      <c r="I596" s="264"/>
      <c r="J596" s="307" t="str">
        <f t="shared" si="2"/>
        <v/>
      </c>
      <c r="K596" s="307"/>
      <c r="L596" s="308"/>
      <c r="M596" s="307"/>
      <c r="N596" s="310"/>
      <c r="O596" s="264"/>
      <c r="P596" s="307"/>
      <c r="Q596" s="296"/>
      <c r="R596" s="296"/>
      <c r="S596" s="296"/>
    </row>
    <row r="597" spans="1:19" x14ac:dyDescent="0.2">
      <c r="A597" s="303" t="e">
        <f>#N/A</f>
        <v>#N/A</v>
      </c>
      <c r="B597" s="304"/>
      <c r="C597" s="305"/>
      <c r="D597" s="269"/>
      <c r="E597" s="264"/>
      <c r="F597" s="306"/>
      <c r="G597" s="269"/>
      <c r="H597" s="269"/>
      <c r="I597" s="264"/>
      <c r="J597" s="307" t="str">
        <f t="shared" si="2"/>
        <v/>
      </c>
      <c r="K597" s="307"/>
      <c r="L597" s="308"/>
      <c r="M597" s="307"/>
      <c r="N597" s="310"/>
      <c r="O597" s="264"/>
      <c r="P597" s="307"/>
      <c r="Q597" s="296"/>
      <c r="R597" s="296"/>
      <c r="S597" s="296"/>
    </row>
    <row r="598" spans="1:19" x14ac:dyDescent="0.2">
      <c r="A598" s="303" t="e">
        <f>#N/A</f>
        <v>#N/A</v>
      </c>
      <c r="B598" s="304"/>
      <c r="C598" s="305"/>
      <c r="D598" s="269"/>
      <c r="E598" s="264"/>
      <c r="F598" s="306"/>
      <c r="G598" s="269"/>
      <c r="H598" s="269"/>
      <c r="I598" s="264"/>
      <c r="J598" s="307" t="str">
        <f t="shared" si="2"/>
        <v/>
      </c>
      <c r="K598" s="307"/>
      <c r="L598" s="308"/>
      <c r="M598" s="307"/>
      <c r="N598" s="310"/>
      <c r="O598" s="264"/>
      <c r="P598" s="307"/>
      <c r="Q598" s="296"/>
      <c r="R598" s="296"/>
      <c r="S598" s="296"/>
    </row>
    <row r="599" spans="1:19" x14ac:dyDescent="0.2">
      <c r="A599" s="303" t="e">
        <f>#N/A</f>
        <v>#N/A</v>
      </c>
      <c r="B599" s="304"/>
      <c r="C599" s="305"/>
      <c r="D599" s="269"/>
      <c r="E599" s="264"/>
      <c r="F599" s="306"/>
      <c r="G599" s="269"/>
      <c r="H599" s="269"/>
      <c r="I599" s="264"/>
      <c r="J599" s="307" t="str">
        <f t="shared" si="2"/>
        <v/>
      </c>
      <c r="K599" s="307"/>
      <c r="L599" s="308"/>
      <c r="M599" s="307"/>
      <c r="N599" s="310"/>
      <c r="O599" s="264"/>
      <c r="P599" s="307"/>
      <c r="Q599" s="296"/>
      <c r="R599" s="296"/>
      <c r="S599" s="296"/>
    </row>
    <row r="600" spans="1:19" x14ac:dyDescent="0.2">
      <c r="A600" s="303" t="e">
        <f>#N/A</f>
        <v>#N/A</v>
      </c>
      <c r="B600" s="304"/>
      <c r="C600" s="305"/>
      <c r="D600" s="269"/>
      <c r="E600" s="264"/>
      <c r="F600" s="306"/>
      <c r="G600" s="269"/>
      <c r="H600" s="269"/>
      <c r="I600" s="264"/>
      <c r="J600" s="307" t="str">
        <f t="shared" si="2"/>
        <v/>
      </c>
      <c r="K600" s="307"/>
      <c r="L600" s="308"/>
      <c r="M600" s="307"/>
      <c r="N600" s="310"/>
      <c r="O600" s="264"/>
      <c r="P600" s="307"/>
      <c r="Q600" s="296"/>
      <c r="R600" s="296"/>
      <c r="S600" s="296"/>
    </row>
    <row r="601" spans="1:19" x14ac:dyDescent="0.2">
      <c r="A601" s="303" t="e">
        <f>#N/A</f>
        <v>#N/A</v>
      </c>
      <c r="B601" s="304"/>
      <c r="C601" s="305"/>
      <c r="D601" s="269"/>
      <c r="E601" s="264"/>
      <c r="F601" s="306"/>
      <c r="G601" s="269"/>
      <c r="H601" s="269"/>
      <c r="I601" s="264"/>
      <c r="J601" s="307" t="str">
        <f t="shared" si="2"/>
        <v/>
      </c>
      <c r="K601" s="307"/>
      <c r="L601" s="308"/>
      <c r="M601" s="307"/>
      <c r="N601" s="310"/>
      <c r="O601" s="264"/>
      <c r="P601" s="307"/>
      <c r="Q601" s="296"/>
      <c r="R601" s="296"/>
      <c r="S601" s="296"/>
    </row>
    <row r="602" spans="1:19" x14ac:dyDescent="0.2">
      <c r="A602" s="303" t="e">
        <f>#N/A</f>
        <v>#N/A</v>
      </c>
      <c r="B602" s="304"/>
      <c r="C602" s="305"/>
      <c r="D602" s="269"/>
      <c r="E602" s="264"/>
      <c r="F602" s="306"/>
      <c r="G602" s="269"/>
      <c r="H602" s="269"/>
      <c r="I602" s="264"/>
      <c r="J602" s="307" t="str">
        <f t="shared" si="2"/>
        <v/>
      </c>
      <c r="K602" s="307"/>
      <c r="L602" s="308"/>
      <c r="M602" s="307"/>
      <c r="N602" s="310"/>
      <c r="O602" s="264"/>
      <c r="P602" s="307"/>
      <c r="Q602" s="296"/>
      <c r="R602" s="296"/>
      <c r="S602" s="296"/>
    </row>
    <row r="603" spans="1:19" x14ac:dyDescent="0.2">
      <c r="A603" s="303" t="e">
        <f>#N/A</f>
        <v>#N/A</v>
      </c>
      <c r="B603" s="304"/>
      <c r="C603" s="305"/>
      <c r="D603" s="269"/>
      <c r="E603" s="264"/>
      <c r="F603" s="306"/>
      <c r="G603" s="269"/>
      <c r="H603" s="269"/>
      <c r="I603" s="264"/>
      <c r="J603" s="307" t="str">
        <f t="shared" si="2"/>
        <v/>
      </c>
      <c r="K603" s="307"/>
      <c r="L603" s="308"/>
      <c r="M603" s="307"/>
      <c r="N603" s="310"/>
      <c r="O603" s="264"/>
      <c r="P603" s="307"/>
      <c r="Q603" s="296"/>
      <c r="R603" s="296"/>
      <c r="S603" s="296"/>
    </row>
    <row r="604" spans="1:19" x14ac:dyDescent="0.2">
      <c r="A604" s="303" t="e">
        <f>#N/A</f>
        <v>#N/A</v>
      </c>
      <c r="B604" s="304"/>
      <c r="C604" s="305"/>
      <c r="D604" s="269"/>
      <c r="E604" s="264"/>
      <c r="F604" s="306"/>
      <c r="G604" s="269"/>
      <c r="H604" s="269"/>
      <c r="I604" s="264"/>
      <c r="J604" s="307" t="str">
        <f t="shared" si="2"/>
        <v/>
      </c>
      <c r="K604" s="307"/>
      <c r="L604" s="308"/>
      <c r="M604" s="307"/>
      <c r="N604" s="310"/>
      <c r="O604" s="264"/>
      <c r="P604" s="307"/>
      <c r="Q604" s="296"/>
      <c r="R604" s="296"/>
      <c r="S604" s="296"/>
    </row>
    <row r="605" spans="1:19" x14ac:dyDescent="0.2">
      <c r="A605" s="303" t="e">
        <f>#N/A</f>
        <v>#N/A</v>
      </c>
      <c r="B605" s="304"/>
      <c r="C605" s="305"/>
      <c r="D605" s="269"/>
      <c r="E605" s="264"/>
      <c r="F605" s="306"/>
      <c r="G605" s="269"/>
      <c r="H605" s="269"/>
      <c r="I605" s="264"/>
      <c r="J605" s="307" t="str">
        <f t="shared" si="2"/>
        <v/>
      </c>
      <c r="K605" s="307"/>
      <c r="L605" s="308"/>
      <c r="M605" s="307"/>
      <c r="N605" s="310"/>
      <c r="O605" s="264"/>
      <c r="P605" s="307"/>
      <c r="Q605" s="296"/>
      <c r="R605" s="296"/>
      <c r="S605" s="296"/>
    </row>
    <row r="606" spans="1:19" x14ac:dyDescent="0.2">
      <c r="A606" s="303" t="e">
        <f>#N/A</f>
        <v>#N/A</v>
      </c>
      <c r="B606" s="304"/>
      <c r="C606" s="305"/>
      <c r="D606" s="269"/>
      <c r="E606" s="264"/>
      <c r="F606" s="306"/>
      <c r="G606" s="269"/>
      <c r="H606" s="269"/>
      <c r="I606" s="264"/>
      <c r="J606" s="307" t="str">
        <f t="shared" si="2"/>
        <v/>
      </c>
      <c r="K606" s="307"/>
      <c r="L606" s="308"/>
      <c r="M606" s="307"/>
      <c r="N606" s="310"/>
      <c r="O606" s="264"/>
      <c r="P606" s="307"/>
      <c r="Q606" s="296"/>
      <c r="R606" s="296"/>
      <c r="S606" s="296"/>
    </row>
    <row r="607" spans="1:19" x14ac:dyDescent="0.2">
      <c r="A607" s="303" t="e">
        <f>#N/A</f>
        <v>#N/A</v>
      </c>
      <c r="B607" s="304"/>
      <c r="C607" s="305"/>
      <c r="D607" s="269"/>
      <c r="E607" s="264"/>
      <c r="F607" s="306"/>
      <c r="G607" s="264"/>
      <c r="H607" s="269"/>
      <c r="I607" s="264"/>
      <c r="J607" s="307" t="str">
        <f t="shared" si="2"/>
        <v/>
      </c>
      <c r="K607" s="307"/>
      <c r="L607" s="308"/>
      <c r="M607" s="307"/>
      <c r="N607" s="310"/>
      <c r="O607" s="264"/>
      <c r="P607" s="307"/>
      <c r="Q607" s="296"/>
      <c r="R607" s="296"/>
      <c r="S607" s="296"/>
    </row>
    <row r="608" spans="1:19" x14ac:dyDescent="0.2">
      <c r="A608" s="303" t="e">
        <f>#N/A</f>
        <v>#N/A</v>
      </c>
      <c r="B608" s="304"/>
      <c r="C608" s="305"/>
      <c r="D608" s="269"/>
      <c r="E608" s="264"/>
      <c r="F608" s="306"/>
      <c r="G608" s="264"/>
      <c r="H608" s="269"/>
      <c r="I608" s="264"/>
      <c r="J608" s="307" t="str">
        <f t="shared" si="2"/>
        <v/>
      </c>
      <c r="K608" s="307"/>
      <c r="L608" s="308"/>
      <c r="M608" s="307"/>
      <c r="N608" s="310"/>
      <c r="O608" s="264"/>
      <c r="P608" s="307"/>
      <c r="Q608" s="296"/>
      <c r="R608" s="296"/>
      <c r="S608" s="296"/>
    </row>
    <row r="609" spans="1:19" x14ac:dyDescent="0.2">
      <c r="A609" s="303" t="e">
        <f>#N/A</f>
        <v>#N/A</v>
      </c>
      <c r="B609" s="304"/>
      <c r="C609" s="305"/>
      <c r="D609" s="269"/>
      <c r="E609" s="264"/>
      <c r="F609" s="306"/>
      <c r="G609" s="269"/>
      <c r="H609" s="269"/>
      <c r="I609" s="264"/>
      <c r="J609" s="307" t="str">
        <f t="shared" si="2"/>
        <v/>
      </c>
      <c r="K609" s="307"/>
      <c r="L609" s="308"/>
      <c r="M609" s="307"/>
      <c r="N609" s="310"/>
      <c r="O609" s="264"/>
      <c r="P609" s="307"/>
      <c r="Q609" s="296"/>
      <c r="R609" s="296"/>
      <c r="S609" s="296"/>
    </row>
    <row r="610" spans="1:19" x14ac:dyDescent="0.2">
      <c r="A610" s="303" t="e">
        <f>#N/A</f>
        <v>#N/A</v>
      </c>
      <c r="B610" s="304"/>
      <c r="C610" s="305"/>
      <c r="D610" s="269"/>
      <c r="E610" s="264"/>
      <c r="F610" s="306"/>
      <c r="G610" s="269"/>
      <c r="H610" s="269"/>
      <c r="I610" s="264"/>
      <c r="J610" s="307" t="str">
        <f t="shared" si="2"/>
        <v/>
      </c>
      <c r="K610" s="307"/>
      <c r="L610" s="308"/>
      <c r="M610" s="307"/>
      <c r="N610" s="310"/>
      <c r="O610" s="264"/>
      <c r="P610" s="307"/>
      <c r="Q610" s="296"/>
      <c r="R610" s="296"/>
      <c r="S610" s="296"/>
    </row>
    <row r="611" spans="1:19" x14ac:dyDescent="0.2">
      <c r="A611" s="303" t="e">
        <f>#N/A</f>
        <v>#N/A</v>
      </c>
      <c r="B611" s="304"/>
      <c r="C611" s="305"/>
      <c r="D611" s="269"/>
      <c r="E611" s="264"/>
      <c r="F611" s="306"/>
      <c r="G611" s="264"/>
      <c r="H611" s="269"/>
      <c r="I611" s="264"/>
      <c r="J611" s="307" t="str">
        <f t="shared" si="2"/>
        <v/>
      </c>
      <c r="K611" s="307"/>
      <c r="L611" s="308"/>
      <c r="M611" s="307"/>
      <c r="N611" s="310"/>
      <c r="O611" s="264"/>
      <c r="P611" s="307"/>
      <c r="Q611" s="296"/>
      <c r="R611" s="296"/>
      <c r="S611" s="296"/>
    </row>
    <row r="612" spans="1:19" x14ac:dyDescent="0.2">
      <c r="A612" s="303" t="e">
        <f>#N/A</f>
        <v>#N/A</v>
      </c>
      <c r="B612" s="304"/>
      <c r="C612" s="305"/>
      <c r="D612" s="269"/>
      <c r="E612" s="264"/>
      <c r="F612" s="306"/>
      <c r="G612" s="264"/>
      <c r="H612" s="269"/>
      <c r="I612" s="264"/>
      <c r="J612" s="307" t="str">
        <f t="shared" si="2"/>
        <v/>
      </c>
      <c r="K612" s="307"/>
      <c r="L612" s="308"/>
      <c r="M612" s="307"/>
      <c r="N612" s="310"/>
      <c r="O612" s="264"/>
      <c r="P612" s="307"/>
      <c r="Q612" s="296"/>
      <c r="R612" s="296"/>
      <c r="S612" s="296"/>
    </row>
    <row r="613" spans="1:19" x14ac:dyDescent="0.2">
      <c r="A613" s="303" t="e">
        <f>#N/A</f>
        <v>#N/A</v>
      </c>
      <c r="B613" s="304"/>
      <c r="C613" s="305"/>
      <c r="D613" s="269"/>
      <c r="E613" s="264"/>
      <c r="F613" s="306"/>
      <c r="G613" s="269"/>
      <c r="H613" s="269"/>
      <c r="I613" s="264"/>
      <c r="J613" s="307" t="str">
        <f t="shared" si="2"/>
        <v/>
      </c>
      <c r="K613" s="307"/>
      <c r="L613" s="308"/>
      <c r="M613" s="307"/>
      <c r="N613" s="310"/>
      <c r="O613" s="264"/>
      <c r="P613" s="307"/>
      <c r="Q613" s="296"/>
      <c r="R613" s="296"/>
      <c r="S613" s="296"/>
    </row>
    <row r="614" spans="1:19" x14ac:dyDescent="0.2">
      <c r="A614" s="303" t="e">
        <f>#N/A</f>
        <v>#N/A</v>
      </c>
      <c r="B614" s="304"/>
      <c r="C614" s="305"/>
      <c r="D614" s="269"/>
      <c r="E614" s="264"/>
      <c r="F614" s="306"/>
      <c r="G614" s="269"/>
      <c r="H614" s="269"/>
      <c r="I614" s="264"/>
      <c r="J614" s="307" t="str">
        <f t="shared" si="2"/>
        <v/>
      </c>
      <c r="K614" s="307"/>
      <c r="L614" s="308"/>
      <c r="M614" s="307"/>
      <c r="N614" s="310"/>
      <c r="O614" s="264"/>
      <c r="P614" s="307"/>
      <c r="Q614" s="296"/>
      <c r="R614" s="296"/>
      <c r="S614" s="296"/>
    </row>
    <row r="615" spans="1:19" x14ac:dyDescent="0.2">
      <c r="A615" s="303" t="e">
        <f>#N/A</f>
        <v>#N/A</v>
      </c>
      <c r="B615" s="304"/>
      <c r="C615" s="305"/>
      <c r="D615" s="269"/>
      <c r="E615" s="264"/>
      <c r="F615" s="306"/>
      <c r="G615" s="269"/>
      <c r="H615" s="269"/>
      <c r="I615" s="264"/>
      <c r="J615" s="307" t="str">
        <f t="shared" si="2"/>
        <v/>
      </c>
      <c r="K615" s="307"/>
      <c r="L615" s="308"/>
      <c r="M615" s="307"/>
      <c r="N615" s="310"/>
      <c r="O615" s="264"/>
      <c r="P615" s="307"/>
      <c r="Q615" s="296"/>
      <c r="R615" s="296"/>
      <c r="S615" s="296"/>
    </row>
    <row r="616" spans="1:19" x14ac:dyDescent="0.2">
      <c r="A616" s="303" t="e">
        <f>#N/A</f>
        <v>#N/A</v>
      </c>
      <c r="B616" s="304"/>
      <c r="C616" s="305"/>
      <c r="D616" s="269"/>
      <c r="E616" s="264"/>
      <c r="F616" s="306"/>
      <c r="G616" s="269"/>
      <c r="H616" s="269"/>
      <c r="I616" s="264"/>
      <c r="J616" s="307" t="str">
        <f t="shared" si="2"/>
        <v/>
      </c>
      <c r="K616" s="307"/>
      <c r="L616" s="308"/>
      <c r="M616" s="307"/>
      <c r="N616" s="310"/>
      <c r="O616" s="264"/>
      <c r="P616" s="307"/>
      <c r="Q616" s="296"/>
      <c r="R616" s="296"/>
      <c r="S616" s="296"/>
    </row>
    <row r="617" spans="1:19" x14ac:dyDescent="0.2">
      <c r="A617" s="303" t="e">
        <f>#N/A</f>
        <v>#N/A</v>
      </c>
      <c r="B617" s="304"/>
      <c r="C617" s="305"/>
      <c r="D617" s="269"/>
      <c r="E617" s="264"/>
      <c r="F617" s="306"/>
      <c r="G617" s="269"/>
      <c r="H617" s="269"/>
      <c r="I617" s="264"/>
      <c r="J617" s="307" t="str">
        <f t="shared" si="2"/>
        <v/>
      </c>
      <c r="K617" s="307"/>
      <c r="L617" s="308"/>
      <c r="M617" s="307"/>
      <c r="N617" s="310"/>
      <c r="O617" s="264"/>
      <c r="P617" s="307"/>
      <c r="Q617" s="296"/>
      <c r="R617" s="296"/>
      <c r="S617" s="296"/>
    </row>
    <row r="618" spans="1:19" x14ac:dyDescent="0.2">
      <c r="A618" s="303" t="e">
        <f>#N/A</f>
        <v>#N/A</v>
      </c>
      <c r="B618" s="304"/>
      <c r="C618" s="305"/>
      <c r="D618" s="269"/>
      <c r="E618" s="264"/>
      <c r="F618" s="306"/>
      <c r="G618" s="269"/>
      <c r="H618" s="269"/>
      <c r="I618" s="264"/>
      <c r="J618" s="307" t="str">
        <f t="shared" si="2"/>
        <v/>
      </c>
      <c r="K618" s="307"/>
      <c r="L618" s="308"/>
      <c r="M618" s="307"/>
      <c r="N618" s="310"/>
      <c r="O618" s="264"/>
      <c r="P618" s="307"/>
      <c r="Q618" s="296"/>
      <c r="R618" s="296"/>
      <c r="S618" s="296"/>
    </row>
    <row r="619" spans="1:19" x14ac:dyDescent="0.2">
      <c r="A619" s="303" t="e">
        <f>#N/A</f>
        <v>#N/A</v>
      </c>
      <c r="B619" s="304"/>
      <c r="C619" s="305"/>
      <c r="D619" s="269"/>
      <c r="E619" s="264"/>
      <c r="F619" s="306"/>
      <c r="G619" s="269"/>
      <c r="H619" s="269"/>
      <c r="I619" s="264"/>
      <c r="J619" s="307" t="str">
        <f t="shared" si="2"/>
        <v/>
      </c>
      <c r="K619" s="307"/>
      <c r="L619" s="308"/>
      <c r="M619" s="307"/>
      <c r="N619" s="310"/>
      <c r="O619" s="264"/>
      <c r="P619" s="307"/>
      <c r="Q619" s="296"/>
      <c r="R619" s="296"/>
      <c r="S619" s="296"/>
    </row>
    <row r="620" spans="1:19" x14ac:dyDescent="0.2">
      <c r="A620" s="303" t="e">
        <f>#N/A</f>
        <v>#N/A</v>
      </c>
      <c r="B620" s="304"/>
      <c r="C620" s="305"/>
      <c r="D620" s="269"/>
      <c r="E620" s="264"/>
      <c r="F620" s="306"/>
      <c r="G620" s="269"/>
      <c r="H620" s="269"/>
      <c r="I620" s="264"/>
      <c r="J620" s="307" t="str">
        <f t="shared" si="2"/>
        <v/>
      </c>
      <c r="K620" s="307"/>
      <c r="L620" s="308"/>
      <c r="M620" s="307"/>
      <c r="N620" s="310"/>
      <c r="O620" s="264"/>
      <c r="P620" s="307"/>
      <c r="Q620" s="296"/>
      <c r="R620" s="296"/>
      <c r="S620" s="296"/>
    </row>
    <row r="621" spans="1:19" x14ac:dyDescent="0.2">
      <c r="A621" s="303" t="e">
        <f>#N/A</f>
        <v>#N/A</v>
      </c>
      <c r="B621" s="304"/>
      <c r="C621" s="305"/>
      <c r="D621" s="269"/>
      <c r="E621" s="264"/>
      <c r="F621" s="306"/>
      <c r="G621" s="269"/>
      <c r="H621" s="269"/>
      <c r="I621" s="264"/>
      <c r="J621" s="307" t="str">
        <f t="shared" si="2"/>
        <v/>
      </c>
      <c r="K621" s="307"/>
      <c r="L621" s="308"/>
      <c r="M621" s="307"/>
      <c r="N621" s="310"/>
      <c r="O621" s="264"/>
      <c r="P621" s="307"/>
      <c r="Q621" s="296"/>
      <c r="R621" s="296"/>
      <c r="S621" s="296"/>
    </row>
    <row r="622" spans="1:19" x14ac:dyDescent="0.2">
      <c r="A622" s="303" t="e">
        <f>#N/A</f>
        <v>#N/A</v>
      </c>
      <c r="B622" s="304"/>
      <c r="C622" s="305"/>
      <c r="D622" s="269"/>
      <c r="E622" s="264"/>
      <c r="F622" s="306"/>
      <c r="G622" s="269"/>
      <c r="H622" s="269"/>
      <c r="I622" s="264"/>
      <c r="J622" s="307" t="str">
        <f t="shared" si="2"/>
        <v/>
      </c>
      <c r="K622" s="307"/>
      <c r="L622" s="308"/>
      <c r="M622" s="307"/>
      <c r="N622" s="310"/>
      <c r="O622" s="264"/>
      <c r="P622" s="307"/>
      <c r="Q622" s="296"/>
      <c r="R622" s="296"/>
      <c r="S622" s="296"/>
    </row>
    <row r="623" spans="1:19" x14ac:dyDescent="0.2">
      <c r="A623" s="303" t="e">
        <f>#N/A</f>
        <v>#N/A</v>
      </c>
      <c r="B623" s="304"/>
      <c r="C623" s="305"/>
      <c r="D623" s="269"/>
      <c r="E623" s="264"/>
      <c r="F623" s="306"/>
      <c r="G623" s="269"/>
      <c r="H623" s="269"/>
      <c r="I623" s="264"/>
      <c r="J623" s="307" t="str">
        <f t="shared" si="2"/>
        <v/>
      </c>
      <c r="K623" s="307"/>
      <c r="L623" s="308"/>
      <c r="M623" s="307"/>
      <c r="N623" s="310"/>
      <c r="O623" s="264"/>
      <c r="P623" s="307"/>
      <c r="Q623" s="296"/>
      <c r="R623" s="296"/>
      <c r="S623" s="296"/>
    </row>
    <row r="624" spans="1:19" x14ac:dyDescent="0.2">
      <c r="A624" s="303" t="e">
        <f>#N/A</f>
        <v>#N/A</v>
      </c>
      <c r="B624" s="304"/>
      <c r="C624" s="305"/>
      <c r="D624" s="269"/>
      <c r="E624" s="264"/>
      <c r="F624" s="306"/>
      <c r="G624" s="269"/>
      <c r="H624" s="269"/>
      <c r="I624" s="264"/>
      <c r="J624" s="307" t="str">
        <f t="shared" si="2"/>
        <v/>
      </c>
      <c r="K624" s="307"/>
      <c r="L624" s="308"/>
      <c r="M624" s="307"/>
      <c r="N624" s="310"/>
      <c r="O624" s="264"/>
      <c r="P624" s="307"/>
      <c r="Q624" s="296"/>
      <c r="R624" s="296"/>
      <c r="S624" s="296"/>
    </row>
    <row r="625" spans="1:19" x14ac:dyDescent="0.2">
      <c r="A625" s="303" t="e">
        <f>#N/A</f>
        <v>#N/A</v>
      </c>
      <c r="B625" s="304"/>
      <c r="C625" s="305"/>
      <c r="D625" s="269"/>
      <c r="E625" s="264"/>
      <c r="F625" s="306"/>
      <c r="G625" s="269"/>
      <c r="H625" s="269"/>
      <c r="I625" s="264"/>
      <c r="J625" s="307" t="str">
        <f t="shared" si="2"/>
        <v/>
      </c>
      <c r="K625" s="307"/>
      <c r="L625" s="308"/>
      <c r="M625" s="307"/>
      <c r="N625" s="310"/>
      <c r="O625" s="264"/>
      <c r="P625" s="307"/>
      <c r="Q625" s="296"/>
      <c r="R625" s="296"/>
      <c r="S625" s="296"/>
    </row>
    <row r="626" spans="1:19" x14ac:dyDescent="0.2">
      <c r="A626" s="303" t="e">
        <f>#N/A</f>
        <v>#N/A</v>
      </c>
      <c r="B626" s="304"/>
      <c r="C626" s="305"/>
      <c r="D626" s="269"/>
      <c r="E626" s="264"/>
      <c r="F626" s="306"/>
      <c r="G626" s="269"/>
      <c r="H626" s="269"/>
      <c r="I626" s="264"/>
      <c r="J626" s="307" t="str">
        <f t="shared" si="2"/>
        <v/>
      </c>
      <c r="K626" s="307"/>
      <c r="L626" s="308"/>
      <c r="M626" s="307"/>
      <c r="N626" s="310"/>
      <c r="O626" s="264"/>
      <c r="P626" s="307"/>
      <c r="Q626" s="296"/>
      <c r="R626" s="296"/>
      <c r="S626" s="296"/>
    </row>
    <row r="627" spans="1:19" x14ac:dyDescent="0.2">
      <c r="A627" s="303" t="e">
        <f>#N/A</f>
        <v>#N/A</v>
      </c>
      <c r="B627" s="304"/>
      <c r="C627" s="305"/>
      <c r="D627" s="269"/>
      <c r="E627" s="264"/>
      <c r="F627" s="306"/>
      <c r="G627" s="269"/>
      <c r="H627" s="269"/>
      <c r="I627" s="264"/>
      <c r="J627" s="307" t="str">
        <f t="shared" si="2"/>
        <v/>
      </c>
      <c r="K627" s="307"/>
      <c r="L627" s="308"/>
      <c r="M627" s="307"/>
      <c r="N627" s="310"/>
      <c r="O627" s="264"/>
      <c r="P627" s="307"/>
      <c r="Q627" s="296"/>
      <c r="R627" s="296"/>
      <c r="S627" s="296"/>
    </row>
    <row r="628" spans="1:19" x14ac:dyDescent="0.2">
      <c r="A628" s="303" t="e">
        <f>#N/A</f>
        <v>#N/A</v>
      </c>
      <c r="B628" s="304"/>
      <c r="C628" s="305"/>
      <c r="D628" s="269"/>
      <c r="E628" s="264"/>
      <c r="F628" s="306"/>
      <c r="G628" s="269"/>
      <c r="H628" s="269"/>
      <c r="I628" s="264"/>
      <c r="J628" s="307" t="str">
        <f t="shared" si="2"/>
        <v/>
      </c>
      <c r="K628" s="307"/>
      <c r="L628" s="308"/>
      <c r="M628" s="307"/>
      <c r="N628" s="310"/>
      <c r="O628" s="264"/>
      <c r="P628" s="307"/>
      <c r="Q628" s="296"/>
      <c r="R628" s="296"/>
      <c r="S628" s="296"/>
    </row>
    <row r="629" spans="1:19" x14ac:dyDescent="0.2">
      <c r="A629" s="303" t="e">
        <f>#N/A</f>
        <v>#N/A</v>
      </c>
      <c r="B629" s="304"/>
      <c r="C629" s="305"/>
      <c r="D629" s="269"/>
      <c r="E629" s="264"/>
      <c r="F629" s="306"/>
      <c r="G629" s="264"/>
      <c r="H629" s="269"/>
      <c r="I629" s="264"/>
      <c r="J629" s="307" t="str">
        <f t="shared" si="2"/>
        <v/>
      </c>
      <c r="K629" s="307"/>
      <c r="L629" s="308"/>
      <c r="M629" s="307"/>
      <c r="N629" s="310"/>
      <c r="O629" s="264"/>
      <c r="P629" s="307"/>
      <c r="Q629" s="296"/>
      <c r="R629" s="296"/>
      <c r="S629" s="296"/>
    </row>
    <row r="630" spans="1:19" x14ac:dyDescent="0.2">
      <c r="A630" s="303" t="e">
        <f>#N/A</f>
        <v>#N/A</v>
      </c>
      <c r="B630" s="304"/>
      <c r="C630" s="305"/>
      <c r="D630" s="269"/>
      <c r="E630" s="264"/>
      <c r="F630" s="306"/>
      <c r="G630" s="269"/>
      <c r="H630" s="269"/>
      <c r="I630" s="264"/>
      <c r="J630" s="307" t="str">
        <f t="shared" si="2"/>
        <v/>
      </c>
      <c r="K630" s="307"/>
      <c r="L630" s="308"/>
      <c r="M630" s="307"/>
      <c r="N630" s="310"/>
      <c r="O630" s="264"/>
      <c r="P630" s="307"/>
      <c r="Q630" s="296"/>
      <c r="R630" s="296"/>
      <c r="S630" s="296"/>
    </row>
    <row r="631" spans="1:19" x14ac:dyDescent="0.2">
      <c r="A631" s="303" t="e">
        <f>#N/A</f>
        <v>#N/A</v>
      </c>
      <c r="B631" s="304"/>
      <c r="C631" s="305"/>
      <c r="D631" s="269"/>
      <c r="E631" s="264"/>
      <c r="F631" s="306"/>
      <c r="G631" s="269"/>
      <c r="H631" s="269"/>
      <c r="I631" s="264"/>
      <c r="J631" s="307" t="str">
        <f t="shared" si="2"/>
        <v/>
      </c>
      <c r="K631" s="307"/>
      <c r="L631" s="308"/>
      <c r="M631" s="307"/>
      <c r="N631" s="310"/>
      <c r="O631" s="264"/>
      <c r="P631" s="307"/>
      <c r="Q631" s="296"/>
      <c r="R631" s="296"/>
      <c r="S631" s="296"/>
    </row>
    <row r="632" spans="1:19" x14ac:dyDescent="0.2">
      <c r="A632" s="303" t="e">
        <f>#N/A</f>
        <v>#N/A</v>
      </c>
      <c r="B632" s="304"/>
      <c r="C632" s="305"/>
      <c r="D632" s="269"/>
      <c r="E632" s="264"/>
      <c r="F632" s="306"/>
      <c r="G632" s="269"/>
      <c r="H632" s="269"/>
      <c r="I632" s="264"/>
      <c r="J632" s="307" t="str">
        <f t="shared" si="2"/>
        <v/>
      </c>
      <c r="K632" s="307"/>
      <c r="L632" s="308"/>
      <c r="M632" s="307"/>
      <c r="N632" s="310"/>
      <c r="O632" s="264"/>
      <c r="P632" s="307"/>
      <c r="Q632" s="296"/>
      <c r="R632" s="296"/>
      <c r="S632" s="296"/>
    </row>
    <row r="633" spans="1:19" x14ac:dyDescent="0.2">
      <c r="A633" s="303" t="e">
        <f>#N/A</f>
        <v>#N/A</v>
      </c>
      <c r="B633" s="304"/>
      <c r="C633" s="305"/>
      <c r="D633" s="269"/>
      <c r="E633" s="264"/>
      <c r="F633" s="306"/>
      <c r="G633" s="269"/>
      <c r="H633" s="269"/>
      <c r="I633" s="264"/>
      <c r="J633" s="307" t="str">
        <f t="shared" si="2"/>
        <v/>
      </c>
      <c r="K633" s="307"/>
      <c r="L633" s="308"/>
      <c r="M633" s="307"/>
      <c r="N633" s="310"/>
      <c r="O633" s="264"/>
      <c r="P633" s="307"/>
      <c r="Q633" s="296"/>
      <c r="R633" s="296"/>
      <c r="S633" s="296"/>
    </row>
    <row r="634" spans="1:19" x14ac:dyDescent="0.2">
      <c r="A634" s="303" t="e">
        <f>#N/A</f>
        <v>#N/A</v>
      </c>
      <c r="B634" s="304"/>
      <c r="C634" s="305"/>
      <c r="D634" s="269"/>
      <c r="E634" s="264"/>
      <c r="F634" s="306"/>
      <c r="G634" s="269"/>
      <c r="H634" s="269"/>
      <c r="I634" s="264"/>
      <c r="J634" s="307" t="str">
        <f t="shared" si="2"/>
        <v/>
      </c>
      <c r="K634" s="307"/>
      <c r="L634" s="308"/>
      <c r="M634" s="307"/>
      <c r="N634" s="310"/>
      <c r="O634" s="264"/>
      <c r="P634" s="307"/>
      <c r="Q634" s="296"/>
      <c r="R634" s="296"/>
      <c r="S634" s="296"/>
    </row>
    <row r="635" spans="1:19" x14ac:dyDescent="0.2">
      <c r="A635" s="303" t="e">
        <f>#N/A</f>
        <v>#N/A</v>
      </c>
      <c r="B635" s="304"/>
      <c r="C635" s="305"/>
      <c r="D635" s="269"/>
      <c r="E635" s="264"/>
      <c r="F635" s="306"/>
      <c r="G635" s="269"/>
      <c r="H635" s="269"/>
      <c r="I635" s="264"/>
      <c r="J635" s="307" t="str">
        <f t="shared" si="2"/>
        <v/>
      </c>
      <c r="K635" s="307"/>
      <c r="L635" s="308"/>
      <c r="M635" s="307"/>
      <c r="N635" s="310"/>
      <c r="O635" s="264"/>
      <c r="P635" s="307"/>
      <c r="Q635" s="296"/>
      <c r="R635" s="296"/>
      <c r="S635" s="296"/>
    </row>
    <row r="636" spans="1:19" x14ac:dyDescent="0.2">
      <c r="A636" s="303" t="e">
        <f>#N/A</f>
        <v>#N/A</v>
      </c>
      <c r="B636" s="304"/>
      <c r="C636" s="305"/>
      <c r="D636" s="269"/>
      <c r="E636" s="264"/>
      <c r="F636" s="306"/>
      <c r="G636" s="269"/>
      <c r="H636" s="269"/>
      <c r="I636" s="264"/>
      <c r="J636" s="307" t="str">
        <f t="shared" si="2"/>
        <v/>
      </c>
      <c r="K636" s="307"/>
      <c r="L636" s="308"/>
      <c r="M636" s="307"/>
      <c r="N636" s="310"/>
      <c r="O636" s="264"/>
      <c r="P636" s="307"/>
      <c r="Q636" s="296"/>
      <c r="R636" s="296"/>
      <c r="S636" s="296"/>
    </row>
    <row r="637" spans="1:19" x14ac:dyDescent="0.2">
      <c r="A637" s="303" t="e">
        <f>#N/A</f>
        <v>#N/A</v>
      </c>
      <c r="B637" s="304"/>
      <c r="C637" s="305"/>
      <c r="D637" s="269"/>
      <c r="E637" s="264"/>
      <c r="F637" s="306"/>
      <c r="G637" s="269"/>
      <c r="H637" s="269"/>
      <c r="I637" s="264"/>
      <c r="J637" s="307" t="str">
        <f t="shared" si="2"/>
        <v/>
      </c>
      <c r="K637" s="307"/>
      <c r="L637" s="308"/>
      <c r="M637" s="307"/>
      <c r="N637" s="310"/>
      <c r="O637" s="264"/>
      <c r="P637" s="307"/>
      <c r="Q637" s="296"/>
      <c r="R637" s="296"/>
      <c r="S637" s="296"/>
    </row>
    <row r="638" spans="1:19" x14ac:dyDescent="0.2">
      <c r="A638" s="303" t="e">
        <f>#N/A</f>
        <v>#N/A</v>
      </c>
      <c r="B638" s="304"/>
      <c r="C638" s="305"/>
      <c r="D638" s="269"/>
      <c r="E638" s="264"/>
      <c r="F638" s="306"/>
      <c r="G638" s="269"/>
      <c r="H638" s="269"/>
      <c r="I638" s="264"/>
      <c r="J638" s="307" t="str">
        <f t="shared" si="2"/>
        <v/>
      </c>
      <c r="K638" s="307"/>
      <c r="L638" s="308"/>
      <c r="M638" s="307"/>
      <c r="N638" s="310"/>
      <c r="O638" s="264"/>
      <c r="P638" s="307"/>
      <c r="Q638" s="296"/>
      <c r="R638" s="296"/>
      <c r="S638" s="296"/>
    </row>
    <row r="639" spans="1:19" x14ac:dyDescent="0.2">
      <c r="A639" s="303" t="e">
        <f>#N/A</f>
        <v>#N/A</v>
      </c>
      <c r="B639" s="304"/>
      <c r="C639" s="305"/>
      <c r="D639" s="269"/>
      <c r="E639" s="264"/>
      <c r="F639" s="306"/>
      <c r="G639" s="269"/>
      <c r="H639" s="269"/>
      <c r="I639" s="264"/>
      <c r="J639" s="307" t="str">
        <f t="shared" si="2"/>
        <v/>
      </c>
      <c r="K639" s="307"/>
      <c r="L639" s="308"/>
      <c r="M639" s="307"/>
      <c r="N639" s="310"/>
      <c r="O639" s="264"/>
      <c r="P639" s="307"/>
      <c r="Q639" s="296"/>
      <c r="R639" s="296"/>
      <c r="S639" s="296"/>
    </row>
    <row r="640" spans="1:19" x14ac:dyDescent="0.2">
      <c r="A640" s="303" t="e">
        <f>#N/A</f>
        <v>#N/A</v>
      </c>
      <c r="B640" s="304"/>
      <c r="C640" s="305"/>
      <c r="D640" s="269"/>
      <c r="E640" s="264"/>
      <c r="F640" s="306"/>
      <c r="G640" s="269"/>
      <c r="H640" s="269"/>
      <c r="I640" s="264"/>
      <c r="J640" s="307" t="str">
        <f t="shared" si="2"/>
        <v/>
      </c>
      <c r="K640" s="307"/>
      <c r="L640" s="308"/>
      <c r="M640" s="307"/>
      <c r="N640" s="310"/>
      <c r="O640" s="264"/>
      <c r="P640" s="307"/>
      <c r="Q640" s="296"/>
      <c r="R640" s="296"/>
      <c r="S640" s="296"/>
    </row>
    <row r="641" spans="1:19" x14ac:dyDescent="0.2">
      <c r="A641" s="303" t="e">
        <f>#N/A</f>
        <v>#N/A</v>
      </c>
      <c r="B641" s="304"/>
      <c r="C641" s="305"/>
      <c r="D641" s="269"/>
      <c r="E641" s="264"/>
      <c r="F641" s="306"/>
      <c r="G641" s="269"/>
      <c r="H641" s="269"/>
      <c r="I641" s="264"/>
      <c r="J641" s="307" t="str">
        <f t="shared" si="2"/>
        <v/>
      </c>
      <c r="K641" s="307"/>
      <c r="L641" s="308"/>
      <c r="M641" s="307"/>
      <c r="N641" s="310"/>
      <c r="O641" s="264"/>
      <c r="P641" s="307"/>
      <c r="Q641" s="296"/>
      <c r="R641" s="296"/>
      <c r="S641" s="296"/>
    </row>
    <row r="642" spans="1:19" x14ac:dyDescent="0.2">
      <c r="A642" s="303" t="e">
        <f>#N/A</f>
        <v>#N/A</v>
      </c>
      <c r="B642" s="304"/>
      <c r="C642" s="305"/>
      <c r="D642" s="269"/>
      <c r="E642" s="264"/>
      <c r="F642" s="306"/>
      <c r="G642" s="269"/>
      <c r="H642" s="269"/>
      <c r="I642" s="264"/>
      <c r="J642" s="307" t="str">
        <f t="shared" si="2"/>
        <v/>
      </c>
      <c r="K642" s="307"/>
      <c r="L642" s="308"/>
      <c r="M642" s="307"/>
      <c r="N642" s="310"/>
      <c r="O642" s="264"/>
      <c r="P642" s="307"/>
      <c r="Q642" s="296"/>
      <c r="R642" s="296"/>
      <c r="S642" s="296"/>
    </row>
    <row r="643" spans="1:19" x14ac:dyDescent="0.2">
      <c r="A643" s="303" t="e">
        <f>#N/A</f>
        <v>#N/A</v>
      </c>
      <c r="B643" s="304"/>
      <c r="C643" s="305"/>
      <c r="D643" s="269"/>
      <c r="E643" s="264"/>
      <c r="F643" s="306"/>
      <c r="G643" s="269"/>
      <c r="H643" s="269"/>
      <c r="I643" s="264"/>
      <c r="J643" s="307" t="str">
        <f t="shared" si="2"/>
        <v/>
      </c>
      <c r="K643" s="307"/>
      <c r="L643" s="308"/>
      <c r="M643" s="307"/>
      <c r="N643" s="310"/>
      <c r="O643" s="264"/>
      <c r="P643" s="307"/>
      <c r="Q643" s="296"/>
      <c r="R643" s="296"/>
      <c r="S643" s="296"/>
    </row>
    <row r="644" spans="1:19" x14ac:dyDescent="0.2">
      <c r="A644" s="303" t="e">
        <f>#N/A</f>
        <v>#N/A</v>
      </c>
      <c r="B644" s="304"/>
      <c r="C644" s="305"/>
      <c r="D644" s="269"/>
      <c r="E644" s="264"/>
      <c r="F644" s="306"/>
      <c r="G644" s="269"/>
      <c r="H644" s="269"/>
      <c r="I644" s="264"/>
      <c r="J644" s="307" t="str">
        <f t="shared" si="2"/>
        <v/>
      </c>
      <c r="K644" s="307"/>
      <c r="L644" s="308"/>
      <c r="M644" s="307"/>
      <c r="N644" s="310"/>
      <c r="O644" s="264"/>
      <c r="P644" s="307"/>
      <c r="Q644" s="296"/>
      <c r="R644" s="296"/>
      <c r="S644" s="296"/>
    </row>
    <row r="645" spans="1:19" x14ac:dyDescent="0.2">
      <c r="A645" s="303" t="e">
        <f>#N/A</f>
        <v>#N/A</v>
      </c>
      <c r="B645" s="304"/>
      <c r="C645" s="305"/>
      <c r="D645" s="269"/>
      <c r="E645" s="264"/>
      <c r="F645" s="306"/>
      <c r="G645" s="269"/>
      <c r="H645" s="269"/>
      <c r="I645" s="264"/>
      <c r="J645" s="307" t="str">
        <f t="shared" si="2"/>
        <v/>
      </c>
      <c r="K645" s="307"/>
      <c r="L645" s="308"/>
      <c r="M645" s="307"/>
      <c r="N645" s="310"/>
      <c r="O645" s="264"/>
      <c r="P645" s="307"/>
      <c r="Q645" s="296"/>
      <c r="R645" s="296"/>
      <c r="S645" s="296"/>
    </row>
    <row r="646" spans="1:19" x14ac:dyDescent="0.2">
      <c r="A646" s="303" t="e">
        <f>#N/A</f>
        <v>#N/A</v>
      </c>
      <c r="B646" s="304"/>
      <c r="C646" s="305"/>
      <c r="D646" s="269"/>
      <c r="E646" s="264"/>
      <c r="F646" s="306"/>
      <c r="G646" s="269"/>
      <c r="H646" s="269"/>
      <c r="I646" s="264"/>
      <c r="J646" s="307" t="str">
        <f t="shared" si="2"/>
        <v/>
      </c>
      <c r="K646" s="307"/>
      <c r="L646" s="308"/>
      <c r="M646" s="307"/>
      <c r="N646" s="310"/>
      <c r="O646" s="264"/>
      <c r="P646" s="307"/>
      <c r="Q646" s="296"/>
      <c r="R646" s="296"/>
      <c r="S646" s="296"/>
    </row>
    <row r="647" spans="1:19" x14ac:dyDescent="0.2">
      <c r="A647" s="303" t="e">
        <f>#N/A</f>
        <v>#N/A</v>
      </c>
      <c r="B647" s="304"/>
      <c r="C647" s="305"/>
      <c r="D647" s="269"/>
      <c r="E647" s="264"/>
      <c r="F647" s="306"/>
      <c r="G647" s="264"/>
      <c r="H647" s="269"/>
      <c r="I647" s="264"/>
      <c r="J647" s="307" t="str">
        <f t="shared" si="2"/>
        <v/>
      </c>
      <c r="K647" s="307"/>
      <c r="L647" s="308"/>
      <c r="M647" s="307"/>
      <c r="N647" s="310"/>
      <c r="O647" s="264"/>
      <c r="P647" s="307"/>
      <c r="Q647" s="296"/>
      <c r="R647" s="296"/>
      <c r="S647" s="296"/>
    </row>
    <row r="648" spans="1:19" x14ac:dyDescent="0.2">
      <c r="A648" s="303" t="e">
        <f>#N/A</f>
        <v>#N/A</v>
      </c>
      <c r="B648" s="304"/>
      <c r="C648" s="305"/>
      <c r="D648" s="269"/>
      <c r="E648" s="264"/>
      <c r="F648" s="306"/>
      <c r="G648" s="269"/>
      <c r="H648" s="269"/>
      <c r="I648" s="264"/>
      <c r="J648" s="307" t="str">
        <f t="shared" si="2"/>
        <v/>
      </c>
      <c r="K648" s="307"/>
      <c r="L648" s="308"/>
      <c r="M648" s="307"/>
      <c r="N648" s="310"/>
      <c r="O648" s="264"/>
      <c r="P648" s="307"/>
      <c r="Q648" s="296"/>
      <c r="R648" s="296"/>
      <c r="S648" s="296"/>
    </row>
    <row r="649" spans="1:19" x14ac:dyDescent="0.2">
      <c r="A649" s="303" t="e">
        <f>#N/A</f>
        <v>#N/A</v>
      </c>
      <c r="B649" s="304"/>
      <c r="C649" s="305"/>
      <c r="D649" s="269"/>
      <c r="E649" s="264"/>
      <c r="F649" s="306"/>
      <c r="G649" s="269"/>
      <c r="H649" s="269"/>
      <c r="I649" s="264"/>
      <c r="J649" s="307" t="str">
        <f t="shared" si="2"/>
        <v/>
      </c>
      <c r="K649" s="307"/>
      <c r="L649" s="308"/>
      <c r="M649" s="307"/>
      <c r="N649" s="310"/>
      <c r="O649" s="264"/>
      <c r="P649" s="307"/>
      <c r="Q649" s="296"/>
      <c r="R649" s="296"/>
      <c r="S649" s="296"/>
    </row>
    <row r="650" spans="1:19" x14ac:dyDescent="0.2">
      <c r="A650" s="303" t="e">
        <f>#N/A</f>
        <v>#N/A</v>
      </c>
      <c r="B650" s="304"/>
      <c r="C650" s="305"/>
      <c r="D650" s="269"/>
      <c r="E650" s="264"/>
      <c r="F650" s="306"/>
      <c r="G650" s="269"/>
      <c r="H650" s="269"/>
      <c r="I650" s="264"/>
      <c r="J650" s="307" t="str">
        <f t="shared" si="2"/>
        <v/>
      </c>
      <c r="K650" s="307"/>
      <c r="L650" s="308"/>
      <c r="M650" s="307"/>
      <c r="N650" s="310"/>
      <c r="O650" s="264"/>
      <c r="P650" s="307"/>
      <c r="Q650" s="296"/>
      <c r="R650" s="296"/>
      <c r="S650" s="296"/>
    </row>
    <row r="651" spans="1:19" x14ac:dyDescent="0.2">
      <c r="A651" s="303" t="e">
        <f>#N/A</f>
        <v>#N/A</v>
      </c>
      <c r="B651" s="304"/>
      <c r="C651" s="305"/>
      <c r="D651" s="269"/>
      <c r="E651" s="264"/>
      <c r="F651" s="306"/>
      <c r="G651" s="269"/>
      <c r="H651" s="269"/>
      <c r="I651" s="264"/>
      <c r="J651" s="307" t="str">
        <f t="shared" si="2"/>
        <v/>
      </c>
      <c r="K651" s="307"/>
      <c r="L651" s="308"/>
      <c r="M651" s="307"/>
      <c r="N651" s="310"/>
      <c r="O651" s="264"/>
      <c r="P651" s="307"/>
      <c r="Q651" s="296"/>
      <c r="R651" s="296"/>
      <c r="S651" s="296"/>
    </row>
    <row r="652" spans="1:19" x14ac:dyDescent="0.2">
      <c r="A652" s="303" t="e">
        <f>#N/A</f>
        <v>#N/A</v>
      </c>
      <c r="B652" s="304"/>
      <c r="C652" s="305"/>
      <c r="D652" s="269"/>
      <c r="E652" s="264"/>
      <c r="F652" s="306"/>
      <c r="G652" s="264"/>
      <c r="H652" s="269"/>
      <c r="I652" s="264"/>
      <c r="J652" s="307" t="str">
        <f t="shared" si="2"/>
        <v/>
      </c>
      <c r="K652" s="307"/>
      <c r="L652" s="308"/>
      <c r="M652" s="307"/>
      <c r="N652" s="310"/>
      <c r="O652" s="264"/>
      <c r="P652" s="307"/>
      <c r="Q652" s="296"/>
      <c r="R652" s="296"/>
      <c r="S652" s="296"/>
    </row>
    <row r="653" spans="1:19" x14ac:dyDescent="0.2">
      <c r="A653" s="303" t="e">
        <f>#N/A</f>
        <v>#N/A</v>
      </c>
      <c r="B653" s="304"/>
      <c r="C653" s="305"/>
      <c r="D653" s="269"/>
      <c r="E653" s="264"/>
      <c r="F653" s="306"/>
      <c r="G653" s="269"/>
      <c r="H653" s="269"/>
      <c r="I653" s="264"/>
      <c r="J653" s="307" t="str">
        <f t="shared" si="2"/>
        <v/>
      </c>
      <c r="K653" s="307"/>
      <c r="L653" s="308"/>
      <c r="M653" s="307"/>
      <c r="N653" s="310"/>
      <c r="O653" s="264"/>
      <c r="P653" s="307"/>
      <c r="Q653" s="296"/>
      <c r="R653" s="296"/>
      <c r="S653" s="296"/>
    </row>
    <row r="654" spans="1:19" x14ac:dyDescent="0.2">
      <c r="A654" s="303" t="e">
        <f>#N/A</f>
        <v>#N/A</v>
      </c>
      <c r="B654" s="304"/>
      <c r="C654" s="305"/>
      <c r="D654" s="269"/>
      <c r="E654" s="264"/>
      <c r="F654" s="306"/>
      <c r="G654" s="264"/>
      <c r="H654" s="269"/>
      <c r="I654" s="264"/>
      <c r="J654" s="307" t="str">
        <f t="shared" si="2"/>
        <v/>
      </c>
      <c r="K654" s="307"/>
      <c r="L654" s="308"/>
      <c r="M654" s="307"/>
      <c r="N654" s="310"/>
      <c r="O654" s="264"/>
      <c r="P654" s="307"/>
      <c r="Q654" s="296"/>
      <c r="R654" s="296"/>
      <c r="S654" s="296"/>
    </row>
    <row r="655" spans="1:19" x14ac:dyDescent="0.2">
      <c r="A655" s="303" t="e">
        <f>#N/A</f>
        <v>#N/A</v>
      </c>
      <c r="B655" s="304"/>
      <c r="C655" s="305"/>
      <c r="D655" s="269"/>
      <c r="E655" s="264"/>
      <c r="F655" s="306"/>
      <c r="G655" s="269"/>
      <c r="H655" s="269"/>
      <c r="I655" s="269"/>
      <c r="J655" s="307" t="str">
        <f t="shared" si="2"/>
        <v/>
      </c>
      <c r="K655" s="307"/>
      <c r="L655" s="308"/>
      <c r="M655" s="307"/>
      <c r="N655" s="310"/>
      <c r="O655" s="269"/>
      <c r="P655" s="307"/>
      <c r="Q655" s="296"/>
      <c r="R655" s="296"/>
      <c r="S655" s="296"/>
    </row>
    <row r="656" spans="1:19" x14ac:dyDescent="0.2">
      <c r="A656" s="303" t="e">
        <f>#N/A</f>
        <v>#N/A</v>
      </c>
      <c r="B656" s="304"/>
      <c r="C656" s="305"/>
      <c r="D656" s="269"/>
      <c r="E656" s="264"/>
      <c r="F656" s="306"/>
      <c r="G656" s="269"/>
      <c r="H656" s="269"/>
      <c r="I656" s="264"/>
      <c r="J656" s="307" t="str">
        <f t="shared" si="2"/>
        <v/>
      </c>
      <c r="K656" s="307"/>
      <c r="L656" s="308"/>
      <c r="M656" s="307"/>
      <c r="N656" s="310"/>
      <c r="O656" s="264"/>
      <c r="P656" s="307"/>
      <c r="Q656" s="296"/>
      <c r="R656" s="296"/>
      <c r="S656" s="296"/>
    </row>
    <row r="657" spans="1:19" x14ac:dyDescent="0.2">
      <c r="A657" s="303" t="e">
        <f>#N/A</f>
        <v>#N/A</v>
      </c>
      <c r="B657" s="304"/>
      <c r="C657" s="305"/>
      <c r="D657" s="269"/>
      <c r="E657" s="264"/>
      <c r="F657" s="306"/>
      <c r="G657" s="269"/>
      <c r="H657" s="269"/>
      <c r="I657" s="264"/>
      <c r="J657" s="307" t="str">
        <f t="shared" si="2"/>
        <v/>
      </c>
      <c r="K657" s="307"/>
      <c r="L657" s="308"/>
      <c r="M657" s="307"/>
      <c r="N657" s="310"/>
      <c r="O657" s="264"/>
      <c r="P657" s="307"/>
      <c r="Q657" s="296"/>
      <c r="R657" s="296"/>
      <c r="S657" s="296"/>
    </row>
    <row r="658" spans="1:19" x14ac:dyDescent="0.2">
      <c r="A658" s="303" t="e">
        <f>#N/A</f>
        <v>#N/A</v>
      </c>
      <c r="B658" s="304"/>
      <c r="C658" s="305"/>
      <c r="D658" s="269"/>
      <c r="E658" s="264"/>
      <c r="F658" s="306"/>
      <c r="G658" s="269"/>
      <c r="H658" s="269"/>
      <c r="I658" s="264"/>
      <c r="J658" s="307" t="str">
        <f t="shared" si="2"/>
        <v/>
      </c>
      <c r="K658" s="307"/>
      <c r="L658" s="308"/>
      <c r="M658" s="307"/>
      <c r="N658" s="310"/>
      <c r="O658" s="264"/>
      <c r="P658" s="307"/>
      <c r="Q658" s="296"/>
      <c r="R658" s="296"/>
      <c r="S658" s="296"/>
    </row>
    <row r="659" spans="1:19" x14ac:dyDescent="0.2">
      <c r="A659" s="303" t="e">
        <f>#N/A</f>
        <v>#N/A</v>
      </c>
      <c r="B659" s="304"/>
      <c r="C659" s="305"/>
      <c r="D659" s="269"/>
      <c r="E659" s="264"/>
      <c r="F659" s="306"/>
      <c r="G659" s="269"/>
      <c r="H659" s="269"/>
      <c r="I659" s="264"/>
      <c r="J659" s="307" t="str">
        <f t="shared" si="2"/>
        <v/>
      </c>
      <c r="K659" s="307"/>
      <c r="L659" s="308"/>
      <c r="M659" s="307"/>
      <c r="N659" s="310"/>
      <c r="O659" s="264"/>
      <c r="P659" s="307"/>
      <c r="Q659" s="296"/>
      <c r="R659" s="296"/>
      <c r="S659" s="296"/>
    </row>
    <row r="660" spans="1:19" x14ac:dyDescent="0.2">
      <c r="A660" s="303" t="e">
        <f>#N/A</f>
        <v>#N/A</v>
      </c>
      <c r="B660" s="304"/>
      <c r="C660" s="305"/>
      <c r="D660" s="269"/>
      <c r="E660" s="264"/>
      <c r="F660" s="306"/>
      <c r="G660" s="269"/>
      <c r="H660" s="269"/>
      <c r="I660" s="264"/>
      <c r="J660" s="307" t="str">
        <f t="shared" si="2"/>
        <v/>
      </c>
      <c r="K660" s="307"/>
      <c r="L660" s="308"/>
      <c r="M660" s="307"/>
      <c r="N660" s="310"/>
      <c r="O660" s="264"/>
      <c r="P660" s="307"/>
      <c r="Q660" s="296"/>
      <c r="R660" s="296"/>
      <c r="S660" s="296"/>
    </row>
    <row r="661" spans="1:19" x14ac:dyDescent="0.2">
      <c r="A661" s="303" t="e">
        <f>#N/A</f>
        <v>#N/A</v>
      </c>
      <c r="B661" s="304"/>
      <c r="C661" s="305"/>
      <c r="D661" s="269"/>
      <c r="E661" s="264"/>
      <c r="F661" s="306"/>
      <c r="G661" s="269"/>
      <c r="H661" s="269"/>
      <c r="I661" s="264"/>
      <c r="J661" s="307" t="str">
        <f t="shared" si="2"/>
        <v/>
      </c>
      <c r="K661" s="307"/>
      <c r="L661" s="308"/>
      <c r="M661" s="307"/>
      <c r="N661" s="310"/>
      <c r="O661" s="264"/>
      <c r="P661" s="307"/>
      <c r="Q661" s="296"/>
      <c r="R661" s="296"/>
      <c r="S661" s="296"/>
    </row>
    <row r="662" spans="1:19" x14ac:dyDescent="0.2">
      <c r="A662" s="303" t="e">
        <f>#N/A</f>
        <v>#N/A</v>
      </c>
      <c r="B662" s="304"/>
      <c r="C662" s="305"/>
      <c r="D662" s="269"/>
      <c r="E662" s="264"/>
      <c r="F662" s="306"/>
      <c r="G662" s="269"/>
      <c r="H662" s="269"/>
      <c r="I662" s="264"/>
      <c r="J662" s="307" t="str">
        <f t="shared" si="2"/>
        <v/>
      </c>
      <c r="K662" s="307"/>
      <c r="L662" s="308"/>
      <c r="M662" s="307"/>
      <c r="N662" s="310"/>
      <c r="O662" s="264"/>
      <c r="P662" s="307"/>
      <c r="Q662" s="296"/>
      <c r="R662" s="296"/>
      <c r="S662" s="296"/>
    </row>
    <row r="663" spans="1:19" x14ac:dyDescent="0.2">
      <c r="A663" s="303" t="e">
        <f>#N/A</f>
        <v>#N/A</v>
      </c>
      <c r="B663" s="304"/>
      <c r="C663" s="305"/>
      <c r="D663" s="269"/>
      <c r="E663" s="264"/>
      <c r="F663" s="306"/>
      <c r="G663" s="269"/>
      <c r="H663" s="269"/>
      <c r="I663" s="264"/>
      <c r="J663" s="307" t="str">
        <f t="shared" si="2"/>
        <v/>
      </c>
      <c r="K663" s="307"/>
      <c r="L663" s="308"/>
      <c r="M663" s="307"/>
      <c r="N663" s="310"/>
      <c r="O663" s="264"/>
      <c r="P663" s="307"/>
      <c r="Q663" s="296"/>
      <c r="R663" s="296"/>
      <c r="S663" s="296"/>
    </row>
    <row r="664" spans="1:19" x14ac:dyDescent="0.2">
      <c r="A664" s="303" t="e">
        <f>#N/A</f>
        <v>#N/A</v>
      </c>
      <c r="B664" s="304"/>
      <c r="C664" s="305"/>
      <c r="D664" s="269"/>
      <c r="E664" s="264"/>
      <c r="F664" s="306"/>
      <c r="G664" s="269"/>
      <c r="H664" s="269"/>
      <c r="I664" s="264"/>
      <c r="J664" s="307" t="str">
        <f t="shared" si="2"/>
        <v/>
      </c>
      <c r="K664" s="307"/>
      <c r="L664" s="308"/>
      <c r="M664" s="307"/>
      <c r="N664" s="310"/>
      <c r="O664" s="264"/>
      <c r="P664" s="307"/>
      <c r="Q664" s="296"/>
      <c r="R664" s="296"/>
      <c r="S664" s="296"/>
    </row>
    <row r="665" spans="1:19" x14ac:dyDescent="0.2">
      <c r="A665" s="303" t="e">
        <f>#N/A</f>
        <v>#N/A</v>
      </c>
      <c r="B665" s="304"/>
      <c r="C665" s="305"/>
      <c r="D665" s="269"/>
      <c r="E665" s="264"/>
      <c r="F665" s="306"/>
      <c r="G665" s="269"/>
      <c r="H665" s="269"/>
      <c r="I665" s="264"/>
      <c r="J665" s="307" t="str">
        <f t="shared" si="2"/>
        <v/>
      </c>
      <c r="K665" s="307"/>
      <c r="L665" s="308"/>
      <c r="M665" s="307"/>
      <c r="N665" s="310"/>
      <c r="O665" s="264"/>
      <c r="P665" s="307"/>
      <c r="Q665" s="296"/>
      <c r="R665" s="296"/>
      <c r="S665" s="296"/>
    </row>
    <row r="666" spans="1:19" x14ac:dyDescent="0.2">
      <c r="A666" s="303" t="e">
        <f>#N/A</f>
        <v>#N/A</v>
      </c>
      <c r="B666" s="304"/>
      <c r="C666" s="305"/>
      <c r="D666" s="269"/>
      <c r="E666" s="264"/>
      <c r="F666" s="306"/>
      <c r="G666" s="269"/>
      <c r="H666" s="269"/>
      <c r="I666" s="264"/>
      <c r="J666" s="307" t="str">
        <f t="shared" si="2"/>
        <v/>
      </c>
      <c r="K666" s="307"/>
      <c r="L666" s="308"/>
      <c r="M666" s="307"/>
      <c r="N666" s="310"/>
      <c r="O666" s="264"/>
      <c r="P666" s="307"/>
      <c r="Q666" s="296"/>
      <c r="R666" s="296"/>
      <c r="S666" s="296"/>
    </row>
    <row r="667" spans="1:19" x14ac:dyDescent="0.2">
      <c r="A667" s="303" t="e">
        <f>#N/A</f>
        <v>#N/A</v>
      </c>
      <c r="B667" s="304"/>
      <c r="C667" s="305"/>
      <c r="D667" s="269"/>
      <c r="E667" s="264"/>
      <c r="F667" s="306"/>
      <c r="G667" s="269"/>
      <c r="H667" s="269"/>
      <c r="I667" s="264"/>
      <c r="J667" s="307" t="str">
        <f t="shared" si="2"/>
        <v/>
      </c>
      <c r="K667" s="307"/>
      <c r="L667" s="308"/>
      <c r="M667" s="307"/>
      <c r="N667" s="310"/>
      <c r="O667" s="264"/>
      <c r="P667" s="307"/>
      <c r="Q667" s="296"/>
      <c r="R667" s="296"/>
      <c r="S667" s="296"/>
    </row>
    <row r="668" spans="1:19" x14ac:dyDescent="0.2">
      <c r="A668" s="303" t="e">
        <f>#N/A</f>
        <v>#N/A</v>
      </c>
      <c r="B668" s="304"/>
      <c r="C668" s="305"/>
      <c r="D668" s="269"/>
      <c r="E668" s="264"/>
      <c r="F668" s="306"/>
      <c r="G668" s="269"/>
      <c r="H668" s="269"/>
      <c r="I668" s="264"/>
      <c r="J668" s="307" t="str">
        <f t="shared" si="2"/>
        <v/>
      </c>
      <c r="K668" s="307"/>
      <c r="L668" s="308"/>
      <c r="M668" s="307"/>
      <c r="N668" s="310"/>
      <c r="O668" s="264"/>
      <c r="P668" s="307"/>
      <c r="Q668" s="296"/>
      <c r="R668" s="296"/>
      <c r="S668" s="296"/>
    </row>
    <row r="669" spans="1:19" x14ac:dyDescent="0.2">
      <c r="A669" s="303" t="e">
        <f>#N/A</f>
        <v>#N/A</v>
      </c>
      <c r="B669" s="304"/>
      <c r="C669" s="305"/>
      <c r="D669" s="269"/>
      <c r="E669" s="264"/>
      <c r="F669" s="306"/>
      <c r="G669" s="269"/>
      <c r="H669" s="269"/>
      <c r="I669" s="264"/>
      <c r="J669" s="307" t="str">
        <f t="shared" si="2"/>
        <v/>
      </c>
      <c r="K669" s="307"/>
      <c r="L669" s="308"/>
      <c r="M669" s="307"/>
      <c r="N669" s="310"/>
      <c r="O669" s="264"/>
      <c r="P669" s="307"/>
      <c r="Q669" s="296"/>
      <c r="R669" s="296"/>
      <c r="S669" s="296"/>
    </row>
    <row r="670" spans="1:19" x14ac:dyDescent="0.2">
      <c r="A670" s="303" t="e">
        <f>#N/A</f>
        <v>#N/A</v>
      </c>
      <c r="B670" s="304"/>
      <c r="C670" s="305"/>
      <c r="D670" s="269"/>
      <c r="E670" s="264"/>
      <c r="F670" s="306"/>
      <c r="G670" s="269"/>
      <c r="H670" s="269"/>
      <c r="I670" s="264"/>
      <c r="J670" s="307" t="str">
        <f t="shared" si="2"/>
        <v/>
      </c>
      <c r="K670" s="307"/>
      <c r="L670" s="308"/>
      <c r="M670" s="307"/>
      <c r="N670" s="310"/>
      <c r="O670" s="264"/>
      <c r="P670" s="307"/>
      <c r="Q670" s="296"/>
      <c r="R670" s="296"/>
      <c r="S670" s="296"/>
    </row>
    <row r="671" spans="1:19" x14ac:dyDescent="0.2">
      <c r="A671" s="303" t="e">
        <f>#N/A</f>
        <v>#N/A</v>
      </c>
      <c r="B671" s="304"/>
      <c r="C671" s="305"/>
      <c r="D671" s="269"/>
      <c r="E671" s="264"/>
      <c r="F671" s="306"/>
      <c r="G671" s="269"/>
      <c r="H671" s="269"/>
      <c r="I671" s="264"/>
      <c r="J671" s="307" t="str">
        <f t="shared" si="2"/>
        <v/>
      </c>
      <c r="K671" s="307"/>
      <c r="L671" s="308"/>
      <c r="M671" s="307"/>
      <c r="N671" s="310"/>
      <c r="O671" s="264"/>
      <c r="P671" s="307"/>
      <c r="Q671" s="296"/>
      <c r="R671" s="296"/>
      <c r="S671" s="296"/>
    </row>
    <row r="672" spans="1:19" x14ac:dyDescent="0.2">
      <c r="A672" s="303" t="e">
        <f>#N/A</f>
        <v>#N/A</v>
      </c>
      <c r="B672" s="304"/>
      <c r="C672" s="305"/>
      <c r="D672" s="269"/>
      <c r="E672" s="264"/>
      <c r="F672" s="306"/>
      <c r="G672" s="269"/>
      <c r="H672" s="269"/>
      <c r="I672" s="264"/>
      <c r="J672" s="307" t="str">
        <f t="shared" si="2"/>
        <v/>
      </c>
      <c r="K672" s="307"/>
      <c r="L672" s="308"/>
      <c r="M672" s="307"/>
      <c r="N672" s="310"/>
      <c r="O672" s="264"/>
      <c r="P672" s="307"/>
      <c r="Q672" s="296"/>
      <c r="R672" s="296"/>
      <c r="S672" s="296"/>
    </row>
    <row r="673" spans="1:19" x14ac:dyDescent="0.2">
      <c r="A673" s="303" t="e">
        <f>#N/A</f>
        <v>#N/A</v>
      </c>
      <c r="B673" s="304"/>
      <c r="C673" s="305"/>
      <c r="D673" s="269"/>
      <c r="E673" s="264"/>
      <c r="F673" s="306"/>
      <c r="G673" s="269"/>
      <c r="H673" s="269"/>
      <c r="I673" s="264"/>
      <c r="J673" s="307" t="str">
        <f t="shared" si="2"/>
        <v/>
      </c>
      <c r="K673" s="307"/>
      <c r="L673" s="308"/>
      <c r="M673" s="307"/>
      <c r="N673" s="310"/>
      <c r="O673" s="264"/>
      <c r="P673" s="307"/>
      <c r="Q673" s="296"/>
      <c r="R673" s="296"/>
      <c r="S673" s="296"/>
    </row>
    <row r="674" spans="1:19" x14ac:dyDescent="0.2">
      <c r="A674" s="303" t="e">
        <f>#N/A</f>
        <v>#N/A</v>
      </c>
      <c r="B674" s="304"/>
      <c r="C674" s="305"/>
      <c r="D674" s="269"/>
      <c r="E674" s="264"/>
      <c r="F674" s="306"/>
      <c r="G674" s="269"/>
      <c r="H674" s="269"/>
      <c r="I674" s="264"/>
      <c r="J674" s="307" t="str">
        <f t="shared" si="2"/>
        <v/>
      </c>
      <c r="K674" s="307"/>
      <c r="L674" s="308"/>
      <c r="M674" s="307"/>
      <c r="N674" s="310"/>
      <c r="O674" s="264"/>
      <c r="P674" s="307"/>
      <c r="Q674" s="296"/>
      <c r="R674" s="296"/>
      <c r="S674" s="296"/>
    </row>
    <row r="675" spans="1:19" x14ac:dyDescent="0.2">
      <c r="A675" s="303" t="e">
        <f>#N/A</f>
        <v>#N/A</v>
      </c>
      <c r="B675" s="304"/>
      <c r="C675" s="305"/>
      <c r="D675" s="269"/>
      <c r="E675" s="264"/>
      <c r="F675" s="306"/>
      <c r="G675" s="269"/>
      <c r="H675" s="269"/>
      <c r="I675" s="264"/>
      <c r="J675" s="307" t="str">
        <f t="shared" si="2"/>
        <v/>
      </c>
      <c r="K675" s="307"/>
      <c r="L675" s="308"/>
      <c r="M675" s="307"/>
      <c r="N675" s="310"/>
      <c r="O675" s="264"/>
      <c r="P675" s="307"/>
      <c r="Q675" s="296"/>
      <c r="R675" s="296"/>
      <c r="S675" s="296"/>
    </row>
    <row r="676" spans="1:19" x14ac:dyDescent="0.2">
      <c r="A676" s="303" t="e">
        <f>#N/A</f>
        <v>#N/A</v>
      </c>
      <c r="B676" s="304"/>
      <c r="C676" s="305"/>
      <c r="D676" s="269"/>
      <c r="E676" s="264"/>
      <c r="F676" s="306"/>
      <c r="G676" s="269"/>
      <c r="H676" s="269"/>
      <c r="I676" s="264"/>
      <c r="J676" s="307" t="str">
        <f t="shared" si="2"/>
        <v/>
      </c>
      <c r="K676" s="307"/>
      <c r="L676" s="308"/>
      <c r="M676" s="307"/>
      <c r="N676" s="310"/>
      <c r="O676" s="264"/>
      <c r="P676" s="307"/>
      <c r="Q676" s="296"/>
      <c r="R676" s="296"/>
      <c r="S676" s="296"/>
    </row>
    <row r="677" spans="1:19" x14ac:dyDescent="0.2">
      <c r="A677" s="303" t="e">
        <f>#N/A</f>
        <v>#N/A</v>
      </c>
      <c r="B677" s="304"/>
      <c r="C677" s="305"/>
      <c r="D677" s="269"/>
      <c r="E677" s="264"/>
      <c r="F677" s="306"/>
      <c r="G677" s="269"/>
      <c r="H677" s="269"/>
      <c r="I677" s="264"/>
      <c r="J677" s="307" t="str">
        <f t="shared" si="2"/>
        <v/>
      </c>
      <c r="K677" s="307"/>
      <c r="L677" s="308"/>
      <c r="M677" s="307"/>
      <c r="N677" s="310"/>
      <c r="O677" s="264"/>
      <c r="P677" s="307"/>
      <c r="Q677" s="296"/>
      <c r="R677" s="296"/>
      <c r="S677" s="296"/>
    </row>
    <row r="678" spans="1:19" x14ac:dyDescent="0.2">
      <c r="A678" s="303" t="e">
        <f>#N/A</f>
        <v>#N/A</v>
      </c>
      <c r="B678" s="304"/>
      <c r="C678" s="305"/>
      <c r="D678" s="269"/>
      <c r="E678" s="264"/>
      <c r="F678" s="306"/>
      <c r="G678" s="269"/>
      <c r="H678" s="269"/>
      <c r="I678" s="264"/>
      <c r="J678" s="307" t="str">
        <f t="shared" si="2"/>
        <v/>
      </c>
      <c r="K678" s="307"/>
      <c r="L678" s="308"/>
      <c r="M678" s="307"/>
      <c r="N678" s="310"/>
      <c r="O678" s="264"/>
      <c r="P678" s="307"/>
      <c r="Q678" s="296"/>
      <c r="R678" s="296"/>
      <c r="S678" s="296"/>
    </row>
    <row r="679" spans="1:19" x14ac:dyDescent="0.2">
      <c r="A679" s="303" t="e">
        <f>#N/A</f>
        <v>#N/A</v>
      </c>
      <c r="B679" s="304"/>
      <c r="C679" s="305"/>
      <c r="D679" s="269"/>
      <c r="E679" s="264"/>
      <c r="F679" s="306"/>
      <c r="G679" s="269"/>
      <c r="H679" s="269"/>
      <c r="I679" s="264"/>
      <c r="J679" s="307" t="str">
        <f t="shared" si="2"/>
        <v/>
      </c>
      <c r="K679" s="307"/>
      <c r="L679" s="308"/>
      <c r="M679" s="307"/>
      <c r="N679" s="310"/>
      <c r="O679" s="264"/>
      <c r="P679" s="307"/>
      <c r="Q679" s="296"/>
      <c r="R679" s="296"/>
      <c r="S679" s="296"/>
    </row>
    <row r="680" spans="1:19" x14ac:dyDescent="0.2">
      <c r="A680" s="303" t="e">
        <f>#N/A</f>
        <v>#N/A</v>
      </c>
      <c r="B680" s="304"/>
      <c r="C680" s="305"/>
      <c r="D680" s="269"/>
      <c r="E680" s="264"/>
      <c r="F680" s="306"/>
      <c r="G680" s="269"/>
      <c r="H680" s="269"/>
      <c r="I680" s="264"/>
      <c r="J680" s="307" t="str">
        <f t="shared" si="2"/>
        <v/>
      </c>
      <c r="K680" s="307"/>
      <c r="L680" s="308"/>
      <c r="M680" s="307"/>
      <c r="N680" s="310"/>
      <c r="O680" s="264"/>
      <c r="P680" s="307"/>
      <c r="Q680" s="296"/>
      <c r="R680" s="296"/>
      <c r="S680" s="296"/>
    </row>
    <row r="681" spans="1:19" x14ac:dyDescent="0.2">
      <c r="A681" s="303" t="e">
        <f>#N/A</f>
        <v>#N/A</v>
      </c>
      <c r="B681" s="304"/>
      <c r="C681" s="305"/>
      <c r="D681" s="269"/>
      <c r="E681" s="264"/>
      <c r="F681" s="306"/>
      <c r="G681" s="269"/>
      <c r="H681" s="269"/>
      <c r="I681" s="264"/>
      <c r="J681" s="307" t="str">
        <f t="shared" si="2"/>
        <v/>
      </c>
      <c r="K681" s="307"/>
      <c r="L681" s="308"/>
      <c r="M681" s="307"/>
      <c r="N681" s="310"/>
      <c r="O681" s="264"/>
      <c r="P681" s="307"/>
      <c r="Q681" s="296"/>
      <c r="R681" s="296"/>
      <c r="S681" s="296"/>
    </row>
    <row r="682" spans="1:19" x14ac:dyDescent="0.2">
      <c r="A682" s="303" t="e">
        <f>#N/A</f>
        <v>#N/A</v>
      </c>
      <c r="B682" s="304"/>
      <c r="C682" s="305"/>
      <c r="D682" s="269"/>
      <c r="E682" s="264"/>
      <c r="F682" s="306"/>
      <c r="G682" s="269"/>
      <c r="H682" s="269"/>
      <c r="I682" s="264"/>
      <c r="J682" s="307" t="str">
        <f t="shared" si="2"/>
        <v/>
      </c>
      <c r="K682" s="307"/>
      <c r="L682" s="308"/>
      <c r="M682" s="307"/>
      <c r="N682" s="310"/>
      <c r="O682" s="264"/>
      <c r="P682" s="307"/>
      <c r="Q682" s="296"/>
      <c r="R682" s="296"/>
      <c r="S682" s="296"/>
    </row>
    <row r="683" spans="1:19" x14ac:dyDescent="0.2">
      <c r="A683" s="303" t="e">
        <f>#N/A</f>
        <v>#N/A</v>
      </c>
      <c r="B683" s="304"/>
      <c r="C683" s="305"/>
      <c r="D683" s="269"/>
      <c r="E683" s="264"/>
      <c r="F683" s="306"/>
      <c r="G683" s="269"/>
      <c r="H683" s="269"/>
      <c r="I683" s="264"/>
      <c r="J683" s="307" t="str">
        <f t="shared" si="2"/>
        <v/>
      </c>
      <c r="K683" s="307"/>
      <c r="L683" s="308"/>
      <c r="M683" s="307"/>
      <c r="N683" s="310"/>
      <c r="O683" s="264"/>
      <c r="P683" s="307"/>
      <c r="Q683" s="296"/>
      <c r="R683" s="296"/>
      <c r="S683" s="296"/>
    </row>
    <row r="684" spans="1:19" x14ac:dyDescent="0.2">
      <c r="A684" s="303" t="e">
        <f>#N/A</f>
        <v>#N/A</v>
      </c>
      <c r="B684" s="304"/>
      <c r="C684" s="305"/>
      <c r="D684" s="269"/>
      <c r="E684" s="264"/>
      <c r="F684" s="306"/>
      <c r="G684" s="269"/>
      <c r="H684" s="269"/>
      <c r="I684" s="264"/>
      <c r="J684" s="307" t="str">
        <f t="shared" si="2"/>
        <v/>
      </c>
      <c r="K684" s="307"/>
      <c r="L684" s="308"/>
      <c r="M684" s="307"/>
      <c r="N684" s="310"/>
      <c r="O684" s="264"/>
      <c r="P684" s="307"/>
      <c r="Q684" s="296"/>
      <c r="R684" s="296"/>
      <c r="S684" s="296"/>
    </row>
    <row r="685" spans="1:19" x14ac:dyDescent="0.2">
      <c r="A685" s="303" t="e">
        <f>#N/A</f>
        <v>#N/A</v>
      </c>
      <c r="B685" s="304"/>
      <c r="C685" s="305"/>
      <c r="D685" s="269"/>
      <c r="E685" s="264"/>
      <c r="F685" s="306"/>
      <c r="G685" s="269"/>
      <c r="H685" s="269"/>
      <c r="I685" s="264"/>
      <c r="J685" s="307" t="str">
        <f t="shared" si="2"/>
        <v/>
      </c>
      <c r="K685" s="307"/>
      <c r="L685" s="308"/>
      <c r="M685" s="307"/>
      <c r="N685" s="310"/>
      <c r="O685" s="264"/>
      <c r="P685" s="307"/>
      <c r="Q685" s="296"/>
      <c r="R685" s="296"/>
      <c r="S685" s="296"/>
    </row>
    <row r="686" spans="1:19" x14ac:dyDescent="0.2">
      <c r="A686" s="303" t="e">
        <f>#N/A</f>
        <v>#N/A</v>
      </c>
      <c r="B686" s="304"/>
      <c r="C686" s="305"/>
      <c r="D686" s="269"/>
      <c r="E686" s="264"/>
      <c r="F686" s="306"/>
      <c r="G686" s="269"/>
      <c r="H686" s="269"/>
      <c r="I686" s="264"/>
      <c r="J686" s="307" t="str">
        <f t="shared" si="2"/>
        <v/>
      </c>
      <c r="K686" s="307"/>
      <c r="L686" s="308"/>
      <c r="M686" s="307"/>
      <c r="N686" s="310"/>
      <c r="O686" s="264"/>
      <c r="P686" s="307"/>
      <c r="Q686" s="296"/>
      <c r="R686" s="296"/>
      <c r="S686" s="296"/>
    </row>
    <row r="687" spans="1:19" x14ac:dyDescent="0.2">
      <c r="A687" s="303" t="e">
        <f>#N/A</f>
        <v>#N/A</v>
      </c>
      <c r="B687" s="304"/>
      <c r="C687" s="305"/>
      <c r="D687" s="269"/>
      <c r="E687" s="264"/>
      <c r="F687" s="306"/>
      <c r="G687" s="269"/>
      <c r="H687" s="269"/>
      <c r="I687" s="264"/>
      <c r="J687" s="307" t="str">
        <f t="shared" si="2"/>
        <v/>
      </c>
      <c r="K687" s="307"/>
      <c r="L687" s="308"/>
      <c r="M687" s="307"/>
      <c r="N687" s="310"/>
      <c r="O687" s="264"/>
      <c r="P687" s="307"/>
      <c r="Q687" s="296"/>
      <c r="R687" s="296"/>
      <c r="S687" s="296"/>
    </row>
    <row r="688" spans="1:19" x14ac:dyDescent="0.2">
      <c r="A688" s="303" t="e">
        <f>#N/A</f>
        <v>#N/A</v>
      </c>
      <c r="B688" s="304"/>
      <c r="C688" s="305"/>
      <c r="D688" s="269"/>
      <c r="E688" s="264"/>
      <c r="F688" s="306"/>
      <c r="G688" s="269"/>
      <c r="H688" s="269"/>
      <c r="I688" s="264"/>
      <c r="J688" s="307" t="str">
        <f t="shared" si="2"/>
        <v/>
      </c>
      <c r="K688" s="307"/>
      <c r="L688" s="308"/>
      <c r="M688" s="307"/>
      <c r="N688" s="310"/>
      <c r="O688" s="264"/>
      <c r="P688" s="307"/>
      <c r="Q688" s="296"/>
      <c r="R688" s="296"/>
      <c r="S688" s="296"/>
    </row>
    <row r="689" spans="1:19" x14ac:dyDescent="0.2">
      <c r="A689" s="303" t="e">
        <f>#N/A</f>
        <v>#N/A</v>
      </c>
      <c r="B689" s="304"/>
      <c r="C689" s="305"/>
      <c r="D689" s="269"/>
      <c r="E689" s="264"/>
      <c r="F689" s="306"/>
      <c r="G689" s="269"/>
      <c r="H689" s="269"/>
      <c r="I689" s="264"/>
      <c r="J689" s="307" t="str">
        <f t="shared" si="2"/>
        <v/>
      </c>
      <c r="K689" s="307"/>
      <c r="L689" s="308"/>
      <c r="M689" s="307"/>
      <c r="N689" s="310"/>
      <c r="O689" s="264"/>
      <c r="P689" s="307"/>
      <c r="Q689" s="296"/>
      <c r="R689" s="296"/>
      <c r="S689" s="296"/>
    </row>
    <row r="690" spans="1:19" x14ac:dyDescent="0.2">
      <c r="A690" s="303" t="e">
        <f>#N/A</f>
        <v>#N/A</v>
      </c>
      <c r="B690" s="304"/>
      <c r="C690" s="305"/>
      <c r="D690" s="269"/>
      <c r="E690" s="264"/>
      <c r="F690" s="306"/>
      <c r="G690" s="269"/>
      <c r="H690" s="269"/>
      <c r="I690" s="264"/>
      <c r="J690" s="307" t="str">
        <f t="shared" si="2"/>
        <v/>
      </c>
      <c r="K690" s="307"/>
      <c r="L690" s="308"/>
      <c r="M690" s="307"/>
      <c r="N690" s="310"/>
      <c r="O690" s="264"/>
      <c r="P690" s="307"/>
      <c r="Q690" s="296"/>
      <c r="R690" s="296"/>
      <c r="S690" s="296"/>
    </row>
    <row r="691" spans="1:19" x14ac:dyDescent="0.2">
      <c r="A691" s="303" t="e">
        <f>#N/A</f>
        <v>#N/A</v>
      </c>
      <c r="B691" s="304"/>
      <c r="C691" s="305"/>
      <c r="D691" s="269"/>
      <c r="E691" s="264"/>
      <c r="F691" s="306"/>
      <c r="G691" s="269"/>
      <c r="H691" s="269"/>
      <c r="I691" s="264"/>
      <c r="J691" s="307" t="str">
        <f t="shared" si="2"/>
        <v/>
      </c>
      <c r="K691" s="307"/>
      <c r="L691" s="308"/>
      <c r="M691" s="307"/>
      <c r="N691" s="310"/>
      <c r="O691" s="264"/>
      <c r="P691" s="307"/>
      <c r="Q691" s="296"/>
      <c r="R691" s="296"/>
      <c r="S691" s="296"/>
    </row>
    <row r="692" spans="1:19" x14ac:dyDescent="0.2">
      <c r="A692" s="303" t="e">
        <f>#N/A</f>
        <v>#N/A</v>
      </c>
      <c r="B692" s="304"/>
      <c r="C692" s="305"/>
      <c r="D692" s="269"/>
      <c r="E692" s="264"/>
      <c r="F692" s="306"/>
      <c r="G692" s="269"/>
      <c r="H692" s="269"/>
      <c r="I692" s="264"/>
      <c r="J692" s="307" t="str">
        <f t="shared" si="2"/>
        <v/>
      </c>
      <c r="K692" s="307"/>
      <c r="L692" s="308"/>
      <c r="M692" s="307"/>
      <c r="N692" s="310"/>
      <c r="O692" s="264"/>
      <c r="P692" s="307"/>
      <c r="Q692" s="296"/>
      <c r="R692" s="296"/>
      <c r="S692" s="296"/>
    </row>
    <row r="693" spans="1:19" x14ac:dyDescent="0.2">
      <c r="A693" s="303" t="e">
        <f>#N/A</f>
        <v>#N/A</v>
      </c>
      <c r="B693" s="304"/>
      <c r="C693" s="305"/>
      <c r="D693" s="269"/>
      <c r="E693" s="264"/>
      <c r="F693" s="306"/>
      <c r="G693" s="269"/>
      <c r="H693" s="269"/>
      <c r="I693" s="264"/>
      <c r="J693" s="307" t="str">
        <f t="shared" si="2"/>
        <v/>
      </c>
      <c r="K693" s="307"/>
      <c r="L693" s="308"/>
      <c r="M693" s="307"/>
      <c r="N693" s="310"/>
      <c r="O693" s="264"/>
      <c r="P693" s="307"/>
      <c r="Q693" s="296"/>
      <c r="R693" s="296"/>
      <c r="S693" s="296"/>
    </row>
    <row r="694" spans="1:19" x14ac:dyDescent="0.2">
      <c r="A694" s="303" t="e">
        <f>#N/A</f>
        <v>#N/A</v>
      </c>
      <c r="B694" s="304"/>
      <c r="C694" s="305"/>
      <c r="D694" s="269"/>
      <c r="E694" s="264"/>
      <c r="F694" s="306"/>
      <c r="G694" s="269"/>
      <c r="H694" s="269"/>
      <c r="I694" s="264"/>
      <c r="J694" s="307" t="str">
        <f t="shared" si="2"/>
        <v/>
      </c>
      <c r="K694" s="307"/>
      <c r="L694" s="308"/>
      <c r="M694" s="307"/>
      <c r="N694" s="310"/>
      <c r="O694" s="264"/>
      <c r="P694" s="307"/>
      <c r="Q694" s="296"/>
      <c r="R694" s="296"/>
      <c r="S694" s="296"/>
    </row>
    <row r="695" spans="1:19" x14ac:dyDescent="0.2">
      <c r="A695" s="303" t="e">
        <f>#N/A</f>
        <v>#N/A</v>
      </c>
      <c r="B695" s="304"/>
      <c r="C695" s="305"/>
      <c r="D695" s="269"/>
      <c r="E695" s="264"/>
      <c r="F695" s="306"/>
      <c r="G695" s="269"/>
      <c r="H695" s="269"/>
      <c r="I695" s="264"/>
      <c r="J695" s="307" t="str">
        <f t="shared" si="2"/>
        <v/>
      </c>
      <c r="K695" s="307"/>
      <c r="L695" s="308"/>
      <c r="M695" s="307"/>
      <c r="N695" s="310"/>
      <c r="O695" s="264"/>
      <c r="P695" s="307"/>
      <c r="Q695" s="296"/>
      <c r="R695" s="296"/>
      <c r="S695" s="296"/>
    </row>
    <row r="696" spans="1:19" x14ac:dyDescent="0.2">
      <c r="A696" s="303" t="e">
        <f>#N/A</f>
        <v>#N/A</v>
      </c>
      <c r="B696" s="304"/>
      <c r="C696" s="305"/>
      <c r="D696" s="269"/>
      <c r="E696" s="264"/>
      <c r="F696" s="306"/>
      <c r="G696" s="269"/>
      <c r="H696" s="269"/>
      <c r="I696" s="264"/>
      <c r="J696" s="307" t="str">
        <f t="shared" si="2"/>
        <v/>
      </c>
      <c r="K696" s="307"/>
      <c r="L696" s="308"/>
      <c r="M696" s="307"/>
      <c r="N696" s="310"/>
      <c r="O696" s="264"/>
      <c r="P696" s="307"/>
      <c r="Q696" s="296"/>
      <c r="R696" s="296"/>
      <c r="S696" s="296"/>
    </row>
    <row r="697" spans="1:19" x14ac:dyDescent="0.2">
      <c r="A697" s="303" t="e">
        <f>#N/A</f>
        <v>#N/A</v>
      </c>
      <c r="B697" s="304"/>
      <c r="C697" s="305"/>
      <c r="D697" s="269"/>
      <c r="E697" s="264"/>
      <c r="F697" s="306"/>
      <c r="G697" s="269"/>
      <c r="H697" s="269"/>
      <c r="I697" s="264"/>
      <c r="J697" s="307" t="str">
        <f t="shared" si="2"/>
        <v/>
      </c>
      <c r="K697" s="307"/>
      <c r="L697" s="308"/>
      <c r="M697" s="307"/>
      <c r="N697" s="310"/>
      <c r="O697" s="264"/>
      <c r="P697" s="307"/>
      <c r="Q697" s="296"/>
      <c r="R697" s="296"/>
      <c r="S697" s="296"/>
    </row>
    <row r="698" spans="1:19" x14ac:dyDescent="0.2">
      <c r="A698" s="303" t="e">
        <f>#N/A</f>
        <v>#N/A</v>
      </c>
      <c r="B698" s="304"/>
      <c r="C698" s="305"/>
      <c r="D698" s="269"/>
      <c r="E698" s="264"/>
      <c r="F698" s="306"/>
      <c r="G698" s="269"/>
      <c r="H698" s="269"/>
      <c r="I698" s="264"/>
      <c r="J698" s="307" t="str">
        <f t="shared" si="2"/>
        <v/>
      </c>
      <c r="K698" s="307"/>
      <c r="L698" s="308"/>
      <c r="M698" s="307"/>
      <c r="N698" s="310"/>
      <c r="O698" s="264"/>
      <c r="P698" s="307"/>
      <c r="Q698" s="296"/>
      <c r="R698" s="296"/>
      <c r="S698" s="296"/>
    </row>
    <row r="699" spans="1:19" x14ac:dyDescent="0.2">
      <c r="A699" s="303" t="e">
        <f>#N/A</f>
        <v>#N/A</v>
      </c>
      <c r="B699" s="304"/>
      <c r="C699" s="305"/>
      <c r="D699" s="269"/>
      <c r="E699" s="264"/>
      <c r="F699" s="306"/>
      <c r="G699" s="269"/>
      <c r="H699" s="269"/>
      <c r="I699" s="264"/>
      <c r="J699" s="307" t="str">
        <f t="shared" si="2"/>
        <v/>
      </c>
      <c r="K699" s="307"/>
      <c r="L699" s="308"/>
      <c r="M699" s="307"/>
      <c r="N699" s="310"/>
      <c r="O699" s="264"/>
      <c r="P699" s="307"/>
      <c r="Q699" s="296"/>
      <c r="R699" s="296"/>
      <c r="S699" s="296"/>
    </row>
    <row r="700" spans="1:19" x14ac:dyDescent="0.2">
      <c r="A700" s="303" t="e">
        <f>#N/A</f>
        <v>#N/A</v>
      </c>
      <c r="B700" s="304"/>
      <c r="C700" s="305"/>
      <c r="D700" s="269"/>
      <c r="E700" s="264"/>
      <c r="F700" s="306"/>
      <c r="G700" s="264"/>
      <c r="H700" s="269"/>
      <c r="I700" s="264"/>
      <c r="J700" s="307" t="str">
        <f t="shared" si="2"/>
        <v/>
      </c>
      <c r="K700" s="307"/>
      <c r="L700" s="308"/>
      <c r="M700" s="307"/>
      <c r="N700" s="310"/>
      <c r="O700" s="264"/>
      <c r="P700" s="307"/>
      <c r="Q700" s="296"/>
      <c r="R700" s="296"/>
      <c r="S700" s="296"/>
    </row>
    <row r="701" spans="1:19" x14ac:dyDescent="0.2">
      <c r="A701" s="303" t="e">
        <f>#N/A</f>
        <v>#N/A</v>
      </c>
      <c r="B701" s="304"/>
      <c r="C701" s="305"/>
      <c r="D701" s="269"/>
      <c r="E701" s="264"/>
      <c r="F701" s="306"/>
      <c r="G701" s="269"/>
      <c r="H701" s="269"/>
      <c r="I701" s="264"/>
      <c r="J701" s="307" t="str">
        <f t="shared" si="2"/>
        <v/>
      </c>
      <c r="K701" s="307"/>
      <c r="L701" s="308"/>
      <c r="M701" s="307"/>
      <c r="N701" s="310"/>
      <c r="O701" s="264"/>
      <c r="P701" s="307"/>
      <c r="Q701" s="296"/>
      <c r="R701" s="296"/>
      <c r="S701" s="296"/>
    </row>
    <row r="702" spans="1:19" x14ac:dyDescent="0.2">
      <c r="A702" s="303" t="e">
        <f>#N/A</f>
        <v>#N/A</v>
      </c>
      <c r="B702" s="304"/>
      <c r="C702" s="305"/>
      <c r="D702" s="269"/>
      <c r="E702" s="264"/>
      <c r="F702" s="306"/>
      <c r="G702" s="269"/>
      <c r="H702" s="269"/>
      <c r="I702" s="264"/>
      <c r="J702" s="307" t="str">
        <f t="shared" si="2"/>
        <v/>
      </c>
      <c r="K702" s="307"/>
      <c r="L702" s="308"/>
      <c r="M702" s="307"/>
      <c r="N702" s="310"/>
      <c r="O702" s="264"/>
      <c r="P702" s="307"/>
      <c r="Q702" s="296"/>
      <c r="R702" s="296"/>
      <c r="S702" s="296"/>
    </row>
    <row r="703" spans="1:19" x14ac:dyDescent="0.2">
      <c r="A703" s="303" t="e">
        <f>#N/A</f>
        <v>#N/A</v>
      </c>
      <c r="B703" s="304"/>
      <c r="C703" s="305"/>
      <c r="D703" s="269"/>
      <c r="E703" s="264"/>
      <c r="F703" s="306"/>
      <c r="G703" s="269"/>
      <c r="H703" s="269"/>
      <c r="I703" s="264"/>
      <c r="J703" s="307" t="str">
        <f t="shared" si="2"/>
        <v/>
      </c>
      <c r="K703" s="307"/>
      <c r="L703" s="308"/>
      <c r="M703" s="307"/>
      <c r="N703" s="310"/>
      <c r="O703" s="264"/>
      <c r="P703" s="307"/>
      <c r="Q703" s="296"/>
      <c r="R703" s="296"/>
      <c r="S703" s="296"/>
    </row>
    <row r="704" spans="1:19" x14ac:dyDescent="0.2">
      <c r="A704" s="303" t="e">
        <f>#N/A</f>
        <v>#N/A</v>
      </c>
      <c r="B704" s="304"/>
      <c r="C704" s="305"/>
      <c r="D704" s="269"/>
      <c r="E704" s="264"/>
      <c r="F704" s="306"/>
      <c r="G704" s="269"/>
      <c r="H704" s="269"/>
      <c r="I704" s="264"/>
      <c r="J704" s="307" t="str">
        <f t="shared" si="2"/>
        <v/>
      </c>
      <c r="K704" s="307"/>
      <c r="L704" s="308"/>
      <c r="M704" s="307"/>
      <c r="N704" s="310"/>
      <c r="O704" s="264"/>
      <c r="P704" s="307"/>
      <c r="Q704" s="296"/>
      <c r="R704" s="296"/>
      <c r="S704" s="296"/>
    </row>
    <row r="705" spans="1:19" x14ac:dyDescent="0.2">
      <c r="A705" s="303" t="e">
        <f>#N/A</f>
        <v>#N/A</v>
      </c>
      <c r="B705" s="304"/>
      <c r="C705" s="305"/>
      <c r="D705" s="269"/>
      <c r="E705" s="264"/>
      <c r="F705" s="306"/>
      <c r="G705" s="269"/>
      <c r="H705" s="269"/>
      <c r="I705" s="264"/>
      <c r="J705" s="307" t="str">
        <f t="shared" si="2"/>
        <v/>
      </c>
      <c r="K705" s="307"/>
      <c r="L705" s="308"/>
      <c r="M705" s="307"/>
      <c r="N705" s="310"/>
      <c r="O705" s="264"/>
      <c r="P705" s="307"/>
      <c r="Q705" s="296"/>
      <c r="R705" s="296"/>
      <c r="S705" s="296"/>
    </row>
    <row r="706" spans="1:19" x14ac:dyDescent="0.2">
      <c r="A706" s="303" t="e">
        <f>#N/A</f>
        <v>#N/A</v>
      </c>
      <c r="B706" s="304"/>
      <c r="C706" s="305"/>
      <c r="D706" s="269"/>
      <c r="E706" s="264"/>
      <c r="F706" s="306"/>
      <c r="G706" s="269"/>
      <c r="H706" s="269"/>
      <c r="I706" s="264"/>
      <c r="J706" s="307" t="str">
        <f t="shared" si="2"/>
        <v/>
      </c>
      <c r="K706" s="307"/>
      <c r="L706" s="308"/>
      <c r="M706" s="307"/>
      <c r="N706" s="310"/>
      <c r="O706" s="264"/>
      <c r="P706" s="307"/>
      <c r="Q706" s="296"/>
      <c r="R706" s="296"/>
      <c r="S706" s="296"/>
    </row>
    <row r="707" spans="1:19" x14ac:dyDescent="0.2">
      <c r="A707" s="303" t="e">
        <f>#N/A</f>
        <v>#N/A</v>
      </c>
      <c r="B707" s="304"/>
      <c r="C707" s="305"/>
      <c r="D707" s="269"/>
      <c r="E707" s="264"/>
      <c r="F707" s="306"/>
      <c r="G707" s="269"/>
      <c r="H707" s="269"/>
      <c r="I707" s="264"/>
      <c r="J707" s="307" t="str">
        <f t="shared" si="2"/>
        <v/>
      </c>
      <c r="K707" s="307"/>
      <c r="L707" s="308"/>
      <c r="M707" s="307"/>
      <c r="N707" s="310"/>
      <c r="O707" s="264"/>
      <c r="P707" s="307"/>
      <c r="Q707" s="296"/>
      <c r="R707" s="296"/>
      <c r="S707" s="296"/>
    </row>
    <row r="708" spans="1:19" x14ac:dyDescent="0.2">
      <c r="A708" s="303" t="e">
        <f>#N/A</f>
        <v>#N/A</v>
      </c>
      <c r="B708" s="304"/>
      <c r="C708" s="305"/>
      <c r="D708" s="269"/>
      <c r="E708" s="264"/>
      <c r="F708" s="306"/>
      <c r="G708" s="269"/>
      <c r="H708" s="269"/>
      <c r="I708" s="264"/>
      <c r="J708" s="307" t="str">
        <f t="shared" si="2"/>
        <v/>
      </c>
      <c r="K708" s="307"/>
      <c r="L708" s="308"/>
      <c r="M708" s="307"/>
      <c r="N708" s="310"/>
      <c r="O708" s="264"/>
      <c r="P708" s="307"/>
      <c r="Q708" s="296"/>
      <c r="R708" s="296"/>
      <c r="S708" s="296"/>
    </row>
    <row r="709" spans="1:19" x14ac:dyDescent="0.2">
      <c r="A709" s="303" t="e">
        <f>#N/A</f>
        <v>#N/A</v>
      </c>
      <c r="B709" s="304"/>
      <c r="C709" s="305"/>
      <c r="D709" s="269"/>
      <c r="E709" s="264"/>
      <c r="F709" s="306"/>
      <c r="G709" s="269"/>
      <c r="H709" s="269"/>
      <c r="I709" s="264"/>
      <c r="J709" s="307" t="str">
        <f t="shared" si="2"/>
        <v/>
      </c>
      <c r="K709" s="307"/>
      <c r="L709" s="308"/>
      <c r="M709" s="307"/>
      <c r="N709" s="310"/>
      <c r="O709" s="264"/>
      <c r="P709" s="307"/>
      <c r="Q709" s="296"/>
      <c r="R709" s="296"/>
      <c r="S709" s="296"/>
    </row>
    <row r="710" spans="1:19" x14ac:dyDescent="0.2">
      <c r="A710" s="303" t="e">
        <f>#N/A</f>
        <v>#N/A</v>
      </c>
      <c r="B710" s="304"/>
      <c r="C710" s="305"/>
      <c r="D710" s="269"/>
      <c r="E710" s="264"/>
      <c r="F710" s="306"/>
      <c r="G710" s="269"/>
      <c r="H710" s="269"/>
      <c r="I710" s="264"/>
      <c r="J710" s="307" t="str">
        <f t="shared" si="2"/>
        <v/>
      </c>
      <c r="K710" s="307"/>
      <c r="L710" s="308"/>
      <c r="M710" s="307"/>
      <c r="N710" s="310"/>
      <c r="O710" s="264"/>
      <c r="P710" s="307"/>
      <c r="Q710" s="296"/>
      <c r="R710" s="296"/>
      <c r="S710" s="296"/>
    </row>
    <row r="711" spans="1:19" x14ac:dyDescent="0.2">
      <c r="A711" s="303" t="e">
        <f>#N/A</f>
        <v>#N/A</v>
      </c>
      <c r="B711" s="304"/>
      <c r="C711" s="305"/>
      <c r="D711" s="269"/>
      <c r="E711" s="264"/>
      <c r="F711" s="306"/>
      <c r="G711" s="269"/>
      <c r="H711" s="269"/>
      <c r="I711" s="264"/>
      <c r="J711" s="307" t="str">
        <f t="shared" si="2"/>
        <v/>
      </c>
      <c r="K711" s="307"/>
      <c r="L711" s="308"/>
      <c r="M711" s="307"/>
      <c r="N711" s="310"/>
      <c r="O711" s="264"/>
      <c r="P711" s="307"/>
      <c r="Q711" s="296"/>
      <c r="R711" s="296"/>
      <c r="S711" s="296"/>
    </row>
    <row r="712" spans="1:19" x14ac:dyDescent="0.2">
      <c r="A712" s="303" t="e">
        <f>#N/A</f>
        <v>#N/A</v>
      </c>
      <c r="B712" s="304"/>
      <c r="C712" s="305"/>
      <c r="D712" s="269"/>
      <c r="E712" s="264"/>
      <c r="F712" s="306"/>
      <c r="G712" s="269"/>
      <c r="H712" s="269"/>
      <c r="I712" s="264"/>
      <c r="J712" s="307" t="str">
        <f t="shared" si="2"/>
        <v/>
      </c>
      <c r="K712" s="307"/>
      <c r="L712" s="308"/>
      <c r="M712" s="307"/>
      <c r="N712" s="310"/>
      <c r="O712" s="264"/>
      <c r="P712" s="307"/>
      <c r="Q712" s="296"/>
      <c r="R712" s="296"/>
      <c r="S712" s="296"/>
    </row>
    <row r="713" spans="1:19" x14ac:dyDescent="0.2">
      <c r="A713" s="303" t="e">
        <f>#N/A</f>
        <v>#N/A</v>
      </c>
      <c r="B713" s="304"/>
      <c r="C713" s="305"/>
      <c r="D713" s="269"/>
      <c r="E713" s="264"/>
      <c r="F713" s="306"/>
      <c r="G713" s="269"/>
      <c r="H713" s="269"/>
      <c r="I713" s="264"/>
      <c r="J713" s="307" t="str">
        <f t="shared" si="2"/>
        <v/>
      </c>
      <c r="K713" s="307"/>
      <c r="L713" s="308"/>
      <c r="M713" s="307"/>
      <c r="N713" s="310"/>
      <c r="O713" s="264"/>
      <c r="P713" s="307"/>
      <c r="Q713" s="296"/>
      <c r="R713" s="296"/>
      <c r="S713" s="296"/>
    </row>
    <row r="714" spans="1:19" x14ac:dyDescent="0.2">
      <c r="A714" s="303" t="e">
        <f>#N/A</f>
        <v>#N/A</v>
      </c>
      <c r="B714" s="304"/>
      <c r="C714" s="305"/>
      <c r="D714" s="269"/>
      <c r="E714" s="264"/>
      <c r="F714" s="306"/>
      <c r="G714" s="269"/>
      <c r="H714" s="269"/>
      <c r="I714" s="264"/>
      <c r="J714" s="307" t="str">
        <f t="shared" si="2"/>
        <v/>
      </c>
      <c r="K714" s="307"/>
      <c r="L714" s="308"/>
      <c r="M714" s="307"/>
      <c r="N714" s="310"/>
      <c r="O714" s="264"/>
      <c r="P714" s="307"/>
      <c r="Q714" s="296"/>
      <c r="R714" s="296"/>
      <c r="S714" s="296"/>
    </row>
    <row r="715" spans="1:19" x14ac:dyDescent="0.2">
      <c r="A715" s="303" t="e">
        <f>#N/A</f>
        <v>#N/A</v>
      </c>
      <c r="B715" s="304"/>
      <c r="C715" s="305"/>
      <c r="D715" s="269"/>
      <c r="E715" s="264"/>
      <c r="F715" s="306"/>
      <c r="G715" s="269"/>
      <c r="H715" s="269"/>
      <c r="I715" s="264"/>
      <c r="J715" s="307" t="str">
        <f t="shared" si="2"/>
        <v/>
      </c>
      <c r="K715" s="307"/>
      <c r="L715" s="308"/>
      <c r="M715" s="307"/>
      <c r="N715" s="310"/>
      <c r="O715" s="264"/>
      <c r="P715" s="307"/>
      <c r="Q715" s="296"/>
      <c r="R715" s="296"/>
      <c r="S715" s="296"/>
    </row>
    <row r="716" spans="1:19" x14ac:dyDescent="0.2">
      <c r="A716" s="303" t="e">
        <f>#N/A</f>
        <v>#N/A</v>
      </c>
      <c r="B716" s="304"/>
      <c r="C716" s="305"/>
      <c r="D716" s="269"/>
      <c r="E716" s="264"/>
      <c r="F716" s="306"/>
      <c r="G716" s="269"/>
      <c r="H716" s="269"/>
      <c r="I716" s="264"/>
      <c r="J716" s="307" t="str">
        <f t="shared" si="2"/>
        <v/>
      </c>
      <c r="K716" s="307"/>
      <c r="L716" s="308"/>
      <c r="M716" s="307"/>
      <c r="N716" s="310"/>
      <c r="O716" s="264"/>
      <c r="P716" s="307"/>
      <c r="Q716" s="296"/>
      <c r="R716" s="296"/>
      <c r="S716" s="296"/>
    </row>
    <row r="717" spans="1:19" x14ac:dyDescent="0.2">
      <c r="A717" s="303" t="e">
        <f>#N/A</f>
        <v>#N/A</v>
      </c>
      <c r="B717" s="304"/>
      <c r="C717" s="305"/>
      <c r="D717" s="269"/>
      <c r="E717" s="264"/>
      <c r="F717" s="306"/>
      <c r="G717" s="269"/>
      <c r="H717" s="269"/>
      <c r="I717" s="264"/>
      <c r="J717" s="307" t="str">
        <f t="shared" si="2"/>
        <v/>
      </c>
      <c r="K717" s="307"/>
      <c r="L717" s="308"/>
      <c r="M717" s="307"/>
      <c r="N717" s="310"/>
      <c r="O717" s="264"/>
      <c r="P717" s="307"/>
      <c r="Q717" s="296"/>
      <c r="R717" s="296"/>
      <c r="S717" s="296"/>
    </row>
    <row r="718" spans="1:19" x14ac:dyDescent="0.2">
      <c r="A718" s="303" t="e">
        <f>#N/A</f>
        <v>#N/A</v>
      </c>
      <c r="B718" s="304"/>
      <c r="C718" s="305"/>
      <c r="D718" s="269"/>
      <c r="E718" s="264"/>
      <c r="F718" s="306"/>
      <c r="G718" s="269"/>
      <c r="H718" s="269"/>
      <c r="I718" s="264"/>
      <c r="J718" s="307" t="str">
        <f t="shared" si="2"/>
        <v/>
      </c>
      <c r="K718" s="307"/>
      <c r="L718" s="308"/>
      <c r="M718" s="307"/>
      <c r="N718" s="310"/>
      <c r="O718" s="264"/>
      <c r="P718" s="307"/>
      <c r="Q718" s="296"/>
      <c r="R718" s="296"/>
      <c r="S718" s="296"/>
    </row>
    <row r="719" spans="1:19" x14ac:dyDescent="0.2">
      <c r="A719" s="303" t="e">
        <f>#N/A</f>
        <v>#N/A</v>
      </c>
      <c r="B719" s="304"/>
      <c r="C719" s="305"/>
      <c r="D719" s="269"/>
      <c r="E719" s="264"/>
      <c r="F719" s="306"/>
      <c r="G719" s="269"/>
      <c r="H719" s="269"/>
      <c r="I719" s="264"/>
      <c r="J719" s="307" t="str">
        <f t="shared" si="2"/>
        <v/>
      </c>
      <c r="K719" s="307"/>
      <c r="L719" s="308"/>
      <c r="M719" s="307"/>
      <c r="N719" s="310"/>
      <c r="O719" s="264"/>
      <c r="P719" s="307"/>
      <c r="Q719" s="296"/>
      <c r="R719" s="296"/>
      <c r="S719" s="296"/>
    </row>
    <row r="720" spans="1:19" x14ac:dyDescent="0.2">
      <c r="A720" s="303" t="e">
        <f>#N/A</f>
        <v>#N/A</v>
      </c>
      <c r="B720" s="304"/>
      <c r="C720" s="305"/>
      <c r="D720" s="269"/>
      <c r="E720" s="264"/>
      <c r="F720" s="306"/>
      <c r="G720" s="269"/>
      <c r="H720" s="269"/>
      <c r="I720" s="264"/>
      <c r="J720" s="307" t="str">
        <f t="shared" si="2"/>
        <v/>
      </c>
      <c r="K720" s="307"/>
      <c r="L720" s="308"/>
      <c r="M720" s="307"/>
      <c r="N720" s="310"/>
      <c r="O720" s="264"/>
      <c r="P720" s="307"/>
      <c r="Q720" s="296"/>
      <c r="R720" s="296"/>
      <c r="S720" s="296"/>
    </row>
    <row r="721" spans="1:19" x14ac:dyDescent="0.2">
      <c r="A721" s="303" t="e">
        <f>#N/A</f>
        <v>#N/A</v>
      </c>
      <c r="B721" s="304"/>
      <c r="C721" s="305"/>
      <c r="D721" s="269"/>
      <c r="E721" s="264"/>
      <c r="F721" s="306"/>
      <c r="G721" s="269"/>
      <c r="H721" s="269"/>
      <c r="I721" s="264"/>
      <c r="J721" s="307" t="str">
        <f t="shared" si="2"/>
        <v/>
      </c>
      <c r="K721" s="307"/>
      <c r="L721" s="308"/>
      <c r="M721" s="307"/>
      <c r="N721" s="310"/>
      <c r="O721" s="264"/>
      <c r="P721" s="307"/>
      <c r="Q721" s="296"/>
      <c r="R721" s="296"/>
      <c r="S721" s="296"/>
    </row>
    <row r="722" spans="1:19" x14ac:dyDescent="0.2">
      <c r="A722" s="303" t="e">
        <f>#N/A</f>
        <v>#N/A</v>
      </c>
      <c r="B722" s="304"/>
      <c r="C722" s="305"/>
      <c r="D722" s="269"/>
      <c r="E722" s="264"/>
      <c r="F722" s="306"/>
      <c r="G722" s="269"/>
      <c r="H722" s="269"/>
      <c r="I722" s="264"/>
      <c r="J722" s="307" t="str">
        <f t="shared" si="2"/>
        <v/>
      </c>
      <c r="K722" s="307"/>
      <c r="L722" s="308"/>
      <c r="M722" s="307"/>
      <c r="N722" s="310"/>
      <c r="O722" s="264"/>
      <c r="P722" s="307"/>
      <c r="Q722" s="296"/>
      <c r="R722" s="296"/>
      <c r="S722" s="296"/>
    </row>
    <row r="723" spans="1:19" x14ac:dyDescent="0.2">
      <c r="A723" s="303" t="e">
        <f>#N/A</f>
        <v>#N/A</v>
      </c>
      <c r="B723" s="304"/>
      <c r="C723" s="305"/>
      <c r="D723" s="269"/>
      <c r="E723" s="264"/>
      <c r="F723" s="306"/>
      <c r="G723" s="269"/>
      <c r="H723" s="269"/>
      <c r="I723" s="264"/>
      <c r="J723" s="307" t="str">
        <f t="shared" si="2"/>
        <v/>
      </c>
      <c r="K723" s="307"/>
      <c r="L723" s="308"/>
      <c r="M723" s="307"/>
      <c r="N723" s="310"/>
      <c r="O723" s="264"/>
      <c r="P723" s="307"/>
      <c r="Q723" s="296"/>
      <c r="R723" s="296"/>
      <c r="S723" s="296"/>
    </row>
    <row r="724" spans="1:19" x14ac:dyDescent="0.2">
      <c r="A724" s="303" t="e">
        <f>#N/A</f>
        <v>#N/A</v>
      </c>
      <c r="B724" s="304"/>
      <c r="C724" s="305"/>
      <c r="D724" s="269"/>
      <c r="E724" s="264"/>
      <c r="F724" s="306"/>
      <c r="G724" s="269"/>
      <c r="H724" s="269"/>
      <c r="I724" s="264"/>
      <c r="J724" s="307" t="str">
        <f t="shared" si="2"/>
        <v/>
      </c>
      <c r="K724" s="307"/>
      <c r="L724" s="308"/>
      <c r="M724" s="307"/>
      <c r="N724" s="310"/>
      <c r="O724" s="264"/>
      <c r="P724" s="307"/>
      <c r="Q724" s="296"/>
      <c r="R724" s="296"/>
      <c r="S724" s="296"/>
    </row>
    <row r="725" spans="1:19" x14ac:dyDescent="0.2">
      <c r="A725" s="303" t="e">
        <f>#N/A</f>
        <v>#N/A</v>
      </c>
      <c r="B725" s="304"/>
      <c r="C725" s="305"/>
      <c r="D725" s="269"/>
      <c r="E725" s="264"/>
      <c r="F725" s="306"/>
      <c r="G725" s="269"/>
      <c r="H725" s="269"/>
      <c r="I725" s="264"/>
      <c r="J725" s="307" t="str">
        <f t="shared" si="2"/>
        <v/>
      </c>
      <c r="K725" s="307"/>
      <c r="L725" s="308"/>
      <c r="M725" s="307"/>
      <c r="N725" s="310"/>
      <c r="O725" s="264"/>
      <c r="P725" s="307"/>
      <c r="Q725" s="296"/>
      <c r="R725" s="296"/>
      <c r="S725" s="296"/>
    </row>
    <row r="726" spans="1:19" x14ac:dyDescent="0.2">
      <c r="A726" s="303" t="e">
        <f>#N/A</f>
        <v>#N/A</v>
      </c>
      <c r="B726" s="304"/>
      <c r="C726" s="305"/>
      <c r="D726" s="269"/>
      <c r="E726" s="264"/>
      <c r="F726" s="306"/>
      <c r="G726" s="269"/>
      <c r="H726" s="269"/>
      <c r="I726" s="264"/>
      <c r="J726" s="307" t="str">
        <f t="shared" si="2"/>
        <v/>
      </c>
      <c r="K726" s="307"/>
      <c r="L726" s="308"/>
      <c r="M726" s="307"/>
      <c r="N726" s="310"/>
      <c r="O726" s="264"/>
      <c r="P726" s="307"/>
      <c r="Q726" s="296"/>
      <c r="R726" s="296"/>
      <c r="S726" s="296"/>
    </row>
    <row r="727" spans="1:19" x14ac:dyDescent="0.2">
      <c r="A727" s="303" t="e">
        <f>#N/A</f>
        <v>#N/A</v>
      </c>
      <c r="B727" s="304"/>
      <c r="C727" s="305"/>
      <c r="D727" s="269"/>
      <c r="E727" s="264"/>
      <c r="F727" s="306"/>
      <c r="G727" s="269"/>
      <c r="H727" s="269"/>
      <c r="I727" s="264"/>
      <c r="J727" s="307" t="str">
        <f t="shared" si="2"/>
        <v/>
      </c>
      <c r="K727" s="307"/>
      <c r="L727" s="308"/>
      <c r="M727" s="307"/>
      <c r="N727" s="310"/>
      <c r="O727" s="264"/>
      <c r="P727" s="307"/>
      <c r="Q727" s="296"/>
      <c r="R727" s="296"/>
      <c r="S727" s="296"/>
    </row>
    <row r="728" spans="1:19" x14ac:dyDescent="0.2">
      <c r="A728" s="303" t="e">
        <f>#N/A</f>
        <v>#N/A</v>
      </c>
      <c r="B728" s="304"/>
      <c r="C728" s="305"/>
      <c r="D728" s="269"/>
      <c r="E728" s="264"/>
      <c r="F728" s="306"/>
      <c r="G728" s="269"/>
      <c r="H728" s="269"/>
      <c r="I728" s="264"/>
      <c r="J728" s="307" t="str">
        <f t="shared" si="2"/>
        <v/>
      </c>
      <c r="K728" s="307"/>
      <c r="L728" s="308"/>
      <c r="M728" s="307"/>
      <c r="N728" s="310"/>
      <c r="O728" s="264"/>
      <c r="P728" s="307"/>
      <c r="Q728" s="296"/>
      <c r="R728" s="296"/>
      <c r="S728" s="296"/>
    </row>
    <row r="729" spans="1:19" x14ac:dyDescent="0.2">
      <c r="A729" s="303" t="e">
        <f>#N/A</f>
        <v>#N/A</v>
      </c>
      <c r="B729" s="304"/>
      <c r="C729" s="305"/>
      <c r="D729" s="269"/>
      <c r="E729" s="264"/>
      <c r="F729" s="306"/>
      <c r="G729" s="269"/>
      <c r="H729" s="269"/>
      <c r="I729" s="264"/>
      <c r="J729" s="307" t="str">
        <f t="shared" si="2"/>
        <v/>
      </c>
      <c r="K729" s="307"/>
      <c r="L729" s="308"/>
      <c r="M729" s="307"/>
      <c r="N729" s="310"/>
      <c r="O729" s="264"/>
      <c r="P729" s="307"/>
      <c r="Q729" s="296"/>
      <c r="R729" s="296"/>
      <c r="S729" s="296"/>
    </row>
    <row r="730" spans="1:19" x14ac:dyDescent="0.2">
      <c r="A730" s="303" t="e">
        <f>#N/A</f>
        <v>#N/A</v>
      </c>
      <c r="B730" s="304"/>
      <c r="C730" s="305"/>
      <c r="D730" s="269"/>
      <c r="E730" s="264"/>
      <c r="F730" s="306"/>
      <c r="G730" s="269"/>
      <c r="H730" s="269"/>
      <c r="I730" s="264"/>
      <c r="J730" s="307" t="str">
        <f t="shared" si="2"/>
        <v/>
      </c>
      <c r="K730" s="307"/>
      <c r="L730" s="308"/>
      <c r="M730" s="307"/>
      <c r="N730" s="310"/>
      <c r="O730" s="264"/>
      <c r="P730" s="307"/>
      <c r="Q730" s="296"/>
      <c r="R730" s="296"/>
      <c r="S730" s="296"/>
    </row>
    <row r="731" spans="1:19" x14ac:dyDescent="0.2">
      <c r="A731" s="303" t="e">
        <f>#N/A</f>
        <v>#N/A</v>
      </c>
      <c r="B731" s="304"/>
      <c r="C731" s="305"/>
      <c r="D731" s="269"/>
      <c r="E731" s="264"/>
      <c r="F731" s="306"/>
      <c r="G731" s="269"/>
      <c r="H731" s="269"/>
      <c r="I731" s="264"/>
      <c r="J731" s="307" t="str">
        <f t="shared" si="2"/>
        <v/>
      </c>
      <c r="K731" s="307"/>
      <c r="L731" s="308"/>
      <c r="M731" s="307"/>
      <c r="N731" s="310"/>
      <c r="O731" s="264"/>
      <c r="P731" s="307"/>
      <c r="Q731" s="296"/>
      <c r="R731" s="296"/>
      <c r="S731" s="296"/>
    </row>
    <row r="732" spans="1:19" x14ac:dyDescent="0.2">
      <c r="A732" s="303" t="e">
        <f>#N/A</f>
        <v>#N/A</v>
      </c>
      <c r="B732" s="304"/>
      <c r="C732" s="305"/>
      <c r="D732" s="269"/>
      <c r="E732" s="264"/>
      <c r="F732" s="306"/>
      <c r="G732" s="269"/>
      <c r="H732" s="269"/>
      <c r="I732" s="264"/>
      <c r="J732" s="307" t="str">
        <f t="shared" si="2"/>
        <v/>
      </c>
      <c r="K732" s="307"/>
      <c r="L732" s="308"/>
      <c r="M732" s="307"/>
      <c r="N732" s="310"/>
      <c r="O732" s="264"/>
      <c r="P732" s="307"/>
      <c r="Q732" s="296"/>
      <c r="R732" s="296"/>
      <c r="S732" s="296"/>
    </row>
    <row r="733" spans="1:19" x14ac:dyDescent="0.2">
      <c r="A733" s="303" t="e">
        <f>#N/A</f>
        <v>#N/A</v>
      </c>
      <c r="B733" s="304"/>
      <c r="C733" s="305"/>
      <c r="D733" s="269"/>
      <c r="E733" s="264"/>
      <c r="F733" s="306"/>
      <c r="G733" s="269"/>
      <c r="H733" s="269"/>
      <c r="I733" s="264"/>
      <c r="J733" s="307" t="str">
        <f t="shared" si="2"/>
        <v/>
      </c>
      <c r="K733" s="307"/>
      <c r="L733" s="308"/>
      <c r="M733" s="307"/>
      <c r="N733" s="310"/>
      <c r="O733" s="264"/>
      <c r="P733" s="307"/>
      <c r="Q733" s="296"/>
      <c r="R733" s="296"/>
      <c r="S733" s="296"/>
    </row>
    <row r="734" spans="1:19" x14ac:dyDescent="0.2">
      <c r="A734" s="303" t="e">
        <f>#N/A</f>
        <v>#N/A</v>
      </c>
      <c r="B734" s="304"/>
      <c r="C734" s="305"/>
      <c r="D734" s="269"/>
      <c r="E734" s="264"/>
      <c r="F734" s="306"/>
      <c r="G734" s="269"/>
      <c r="H734" s="269"/>
      <c r="I734" s="264"/>
      <c r="J734" s="307" t="str">
        <f t="shared" si="2"/>
        <v/>
      </c>
      <c r="K734" s="307"/>
      <c r="L734" s="308"/>
      <c r="M734" s="307"/>
      <c r="N734" s="310"/>
      <c r="O734" s="264"/>
      <c r="P734" s="307"/>
      <c r="Q734" s="296"/>
      <c r="R734" s="296"/>
      <c r="S734" s="296"/>
    </row>
    <row r="735" spans="1:19" x14ac:dyDescent="0.2">
      <c r="A735" s="303" t="e">
        <f>#N/A</f>
        <v>#N/A</v>
      </c>
      <c r="B735" s="304"/>
      <c r="C735" s="305"/>
      <c r="D735" s="269"/>
      <c r="E735" s="264"/>
      <c r="F735" s="306"/>
      <c r="G735" s="269"/>
      <c r="H735" s="269"/>
      <c r="I735" s="264"/>
      <c r="J735" s="307" t="str">
        <f t="shared" si="2"/>
        <v/>
      </c>
      <c r="K735" s="307"/>
      <c r="L735" s="308"/>
      <c r="M735" s="307"/>
      <c r="N735" s="310"/>
      <c r="O735" s="264"/>
      <c r="P735" s="307"/>
      <c r="Q735" s="296"/>
      <c r="R735" s="296"/>
      <c r="S735" s="296"/>
    </row>
    <row r="736" spans="1:19" x14ac:dyDescent="0.2">
      <c r="A736" s="303" t="e">
        <f>#N/A</f>
        <v>#N/A</v>
      </c>
      <c r="B736" s="304"/>
      <c r="C736" s="305"/>
      <c r="D736" s="269"/>
      <c r="E736" s="264"/>
      <c r="F736" s="306"/>
      <c r="G736" s="269"/>
      <c r="H736" s="269"/>
      <c r="I736" s="264"/>
      <c r="J736" s="307" t="str">
        <f t="shared" si="2"/>
        <v/>
      </c>
      <c r="K736" s="307"/>
      <c r="L736" s="308"/>
      <c r="M736" s="307"/>
      <c r="N736" s="310"/>
      <c r="O736" s="264"/>
      <c r="P736" s="307"/>
      <c r="Q736" s="296"/>
      <c r="R736" s="296"/>
      <c r="S736" s="296"/>
    </row>
    <row r="737" spans="1:19" x14ac:dyDescent="0.2">
      <c r="A737" s="303" t="e">
        <f>#N/A</f>
        <v>#N/A</v>
      </c>
      <c r="B737" s="304"/>
      <c r="C737" s="305"/>
      <c r="D737" s="269"/>
      <c r="E737" s="264"/>
      <c r="F737" s="306"/>
      <c r="G737" s="269"/>
      <c r="H737" s="269"/>
      <c r="I737" s="264"/>
      <c r="J737" s="307" t="str">
        <f t="shared" si="2"/>
        <v/>
      </c>
      <c r="K737" s="307"/>
      <c r="L737" s="308"/>
      <c r="M737" s="307"/>
      <c r="N737" s="310"/>
      <c r="O737" s="264"/>
      <c r="P737" s="307"/>
      <c r="Q737" s="296"/>
      <c r="R737" s="296"/>
      <c r="S737" s="296"/>
    </row>
    <row r="738" spans="1:19" x14ac:dyDescent="0.2">
      <c r="A738" s="303" t="e">
        <f>#N/A</f>
        <v>#N/A</v>
      </c>
      <c r="B738" s="304"/>
      <c r="C738" s="305"/>
      <c r="D738" s="269"/>
      <c r="E738" s="264"/>
      <c r="F738" s="306"/>
      <c r="G738" s="269"/>
      <c r="H738" s="269"/>
      <c r="I738" s="264"/>
      <c r="J738" s="307" t="str">
        <f t="shared" si="2"/>
        <v/>
      </c>
      <c r="K738" s="307"/>
      <c r="L738" s="308"/>
      <c r="M738" s="307"/>
      <c r="N738" s="310"/>
      <c r="O738" s="264"/>
      <c r="P738" s="307"/>
      <c r="Q738" s="296"/>
      <c r="R738" s="296"/>
      <c r="S738" s="296"/>
    </row>
    <row r="739" spans="1:19" x14ac:dyDescent="0.2">
      <c r="A739" s="303" t="e">
        <f>#N/A</f>
        <v>#N/A</v>
      </c>
      <c r="B739" s="304"/>
      <c r="C739" s="305"/>
      <c r="D739" s="269"/>
      <c r="E739" s="264"/>
      <c r="F739" s="306"/>
      <c r="G739" s="269"/>
      <c r="H739" s="269"/>
      <c r="I739" s="264"/>
      <c r="J739" s="307" t="str">
        <f t="shared" si="2"/>
        <v/>
      </c>
      <c r="K739" s="307"/>
      <c r="L739" s="308"/>
      <c r="M739" s="307"/>
      <c r="N739" s="310"/>
      <c r="O739" s="264"/>
      <c r="P739" s="307"/>
      <c r="Q739" s="296"/>
      <c r="R739" s="296"/>
      <c r="S739" s="296"/>
    </row>
    <row r="740" spans="1:19" x14ac:dyDescent="0.2">
      <c r="A740" s="303" t="e">
        <f>#N/A</f>
        <v>#N/A</v>
      </c>
      <c r="B740" s="304"/>
      <c r="C740" s="305"/>
      <c r="D740" s="269"/>
      <c r="E740" s="264"/>
      <c r="F740" s="306"/>
      <c r="G740" s="269"/>
      <c r="H740" s="269"/>
      <c r="I740" s="264"/>
      <c r="J740" s="307" t="str">
        <f t="shared" si="2"/>
        <v/>
      </c>
      <c r="K740" s="307"/>
      <c r="L740" s="308"/>
      <c r="M740" s="307"/>
      <c r="N740" s="310"/>
      <c r="O740" s="264"/>
      <c r="P740" s="307"/>
      <c r="Q740" s="296"/>
      <c r="R740" s="296"/>
      <c r="S740" s="296"/>
    </row>
    <row r="741" spans="1:19" x14ac:dyDescent="0.2">
      <c r="A741" s="303" t="e">
        <f>#N/A</f>
        <v>#N/A</v>
      </c>
      <c r="B741" s="304"/>
      <c r="C741" s="305"/>
      <c r="D741" s="269"/>
      <c r="E741" s="264"/>
      <c r="F741" s="306"/>
      <c r="G741" s="269"/>
      <c r="H741" s="269"/>
      <c r="I741" s="264"/>
      <c r="J741" s="307" t="str">
        <f t="shared" si="2"/>
        <v/>
      </c>
      <c r="K741" s="307"/>
      <c r="L741" s="308"/>
      <c r="M741" s="307"/>
      <c r="N741" s="310"/>
      <c r="O741" s="264"/>
      <c r="P741" s="307"/>
      <c r="Q741" s="296"/>
      <c r="R741" s="296"/>
      <c r="S741" s="296"/>
    </row>
    <row r="742" spans="1:19" x14ac:dyDescent="0.2">
      <c r="A742" s="303" t="e">
        <f>#N/A</f>
        <v>#N/A</v>
      </c>
      <c r="B742" s="304"/>
      <c r="C742" s="305"/>
      <c r="D742" s="269"/>
      <c r="E742" s="264"/>
      <c r="F742" s="306"/>
      <c r="G742" s="269"/>
      <c r="H742" s="269"/>
      <c r="I742" s="264"/>
      <c r="J742" s="307" t="str">
        <f t="shared" si="2"/>
        <v/>
      </c>
      <c r="K742" s="307"/>
      <c r="L742" s="308"/>
      <c r="M742" s="307"/>
      <c r="N742" s="310"/>
      <c r="O742" s="264"/>
      <c r="P742" s="307"/>
      <c r="Q742" s="296"/>
      <c r="R742" s="296"/>
      <c r="S742" s="296"/>
    </row>
    <row r="743" spans="1:19" x14ac:dyDescent="0.2">
      <c r="A743" s="303" t="e">
        <f>#N/A</f>
        <v>#N/A</v>
      </c>
      <c r="B743" s="304"/>
      <c r="C743" s="305"/>
      <c r="D743" s="269"/>
      <c r="E743" s="264"/>
      <c r="F743" s="306"/>
      <c r="G743" s="269"/>
      <c r="H743" s="269"/>
      <c r="I743" s="264"/>
      <c r="J743" s="307" t="str">
        <f t="shared" si="2"/>
        <v/>
      </c>
      <c r="K743" s="307"/>
      <c r="L743" s="308"/>
      <c r="M743" s="307"/>
      <c r="N743" s="310"/>
      <c r="O743" s="264"/>
      <c r="P743" s="307"/>
      <c r="Q743" s="296"/>
      <c r="R743" s="296"/>
      <c r="S743" s="296"/>
    </row>
    <row r="744" spans="1:19" x14ac:dyDescent="0.2">
      <c r="A744" s="303" t="e">
        <f>#N/A</f>
        <v>#N/A</v>
      </c>
      <c r="B744" s="304"/>
      <c r="C744" s="305"/>
      <c r="D744" s="269"/>
      <c r="E744" s="264"/>
      <c r="F744" s="306"/>
      <c r="G744" s="269"/>
      <c r="H744" s="269"/>
      <c r="I744" s="264"/>
      <c r="J744" s="307" t="str">
        <f t="shared" si="2"/>
        <v/>
      </c>
      <c r="K744" s="307"/>
      <c r="L744" s="308"/>
      <c r="M744" s="307"/>
      <c r="N744" s="310"/>
      <c r="O744" s="264"/>
      <c r="P744" s="307"/>
      <c r="Q744" s="296"/>
      <c r="R744" s="296"/>
      <c r="S744" s="296"/>
    </row>
    <row r="745" spans="1:19" x14ac:dyDescent="0.2">
      <c r="A745" s="303" t="e">
        <f>#N/A</f>
        <v>#N/A</v>
      </c>
      <c r="B745" s="304"/>
      <c r="C745" s="305"/>
      <c r="D745" s="269"/>
      <c r="E745" s="264"/>
      <c r="F745" s="306"/>
      <c r="G745" s="269"/>
      <c r="H745" s="269"/>
      <c r="I745" s="264"/>
      <c r="J745" s="307" t="str">
        <f t="shared" si="2"/>
        <v/>
      </c>
      <c r="K745" s="307"/>
      <c r="L745" s="308"/>
      <c r="M745" s="307"/>
      <c r="N745" s="310"/>
      <c r="O745" s="264"/>
      <c r="P745" s="307"/>
      <c r="Q745" s="296"/>
      <c r="R745" s="296"/>
      <c r="S745" s="296"/>
    </row>
    <row r="746" spans="1:19" x14ac:dyDescent="0.2">
      <c r="A746" s="303" t="e">
        <f>#N/A</f>
        <v>#N/A</v>
      </c>
      <c r="B746" s="304"/>
      <c r="C746" s="305"/>
      <c r="D746" s="269"/>
      <c r="E746" s="264"/>
      <c r="F746" s="306"/>
      <c r="G746" s="269"/>
      <c r="H746" s="269"/>
      <c r="I746" s="264"/>
      <c r="J746" s="307" t="str">
        <f t="shared" si="2"/>
        <v/>
      </c>
      <c r="K746" s="307"/>
      <c r="L746" s="308"/>
      <c r="M746" s="307"/>
      <c r="N746" s="310"/>
      <c r="O746" s="264"/>
      <c r="P746" s="307"/>
      <c r="Q746" s="296"/>
      <c r="R746" s="296"/>
      <c r="S746" s="296"/>
    </row>
    <row r="747" spans="1:19" x14ac:dyDescent="0.2">
      <c r="A747" s="303" t="e">
        <f>#N/A</f>
        <v>#N/A</v>
      </c>
      <c r="B747" s="304"/>
      <c r="C747" s="305"/>
      <c r="D747" s="269"/>
      <c r="E747" s="264"/>
      <c r="F747" s="306"/>
      <c r="G747" s="269"/>
      <c r="H747" s="269"/>
      <c r="I747" s="264"/>
      <c r="J747" s="307" t="str">
        <f t="shared" si="2"/>
        <v/>
      </c>
      <c r="K747" s="307"/>
      <c r="L747" s="308"/>
      <c r="M747" s="307"/>
      <c r="N747" s="310"/>
      <c r="O747" s="264"/>
      <c r="P747" s="307"/>
      <c r="Q747" s="296"/>
      <c r="R747" s="296"/>
      <c r="S747" s="296"/>
    </row>
    <row r="748" spans="1:19" x14ac:dyDescent="0.2">
      <c r="A748" s="303" t="e">
        <f>#N/A</f>
        <v>#N/A</v>
      </c>
      <c r="B748" s="304"/>
      <c r="C748" s="305"/>
      <c r="D748" s="269"/>
      <c r="E748" s="264"/>
      <c r="F748" s="306"/>
      <c r="G748" s="269"/>
      <c r="H748" s="269"/>
      <c r="I748" s="264"/>
      <c r="J748" s="307" t="str">
        <f t="shared" si="2"/>
        <v/>
      </c>
      <c r="K748" s="307"/>
      <c r="L748" s="308"/>
      <c r="M748" s="307"/>
      <c r="N748" s="310"/>
      <c r="O748" s="264"/>
      <c r="P748" s="307"/>
      <c r="Q748" s="296"/>
      <c r="R748" s="296"/>
      <c r="S748" s="296"/>
    </row>
    <row r="749" spans="1:19" x14ac:dyDescent="0.2">
      <c r="A749" s="303" t="e">
        <f>#N/A</f>
        <v>#N/A</v>
      </c>
      <c r="B749" s="304"/>
      <c r="C749" s="305"/>
      <c r="D749" s="269"/>
      <c r="E749" s="264"/>
      <c r="F749" s="306"/>
      <c r="G749" s="269"/>
      <c r="H749" s="269"/>
      <c r="I749" s="264"/>
      <c r="J749" s="307" t="str">
        <f t="shared" si="2"/>
        <v/>
      </c>
      <c r="K749" s="307"/>
      <c r="L749" s="308"/>
      <c r="M749" s="307"/>
      <c r="N749" s="310"/>
      <c r="O749" s="264"/>
      <c r="P749" s="307"/>
      <c r="Q749" s="296"/>
      <c r="R749" s="296"/>
      <c r="S749" s="296"/>
    </row>
    <row r="750" spans="1:19" x14ac:dyDescent="0.2">
      <c r="A750" s="303" t="e">
        <f>#N/A</f>
        <v>#N/A</v>
      </c>
      <c r="B750" s="304"/>
      <c r="C750" s="305"/>
      <c r="D750" s="269"/>
      <c r="E750" s="264"/>
      <c r="F750" s="306"/>
      <c r="G750" s="269"/>
      <c r="H750" s="269"/>
      <c r="I750" s="264"/>
      <c r="J750" s="307" t="str">
        <f t="shared" si="2"/>
        <v/>
      </c>
      <c r="K750" s="307"/>
      <c r="L750" s="308"/>
      <c r="M750" s="307"/>
      <c r="N750" s="310"/>
      <c r="O750" s="264"/>
      <c r="P750" s="307"/>
      <c r="Q750" s="296"/>
      <c r="R750" s="296"/>
      <c r="S750" s="296"/>
    </row>
    <row r="751" spans="1:19" x14ac:dyDescent="0.2">
      <c r="A751" s="303" t="e">
        <f>#N/A</f>
        <v>#N/A</v>
      </c>
      <c r="B751" s="304"/>
      <c r="C751" s="305"/>
      <c r="D751" s="269"/>
      <c r="E751" s="264"/>
      <c r="F751" s="306"/>
      <c r="G751" s="269"/>
      <c r="H751" s="269"/>
      <c r="I751" s="264"/>
      <c r="J751" s="307" t="str">
        <f t="shared" si="2"/>
        <v/>
      </c>
      <c r="K751" s="307"/>
      <c r="L751" s="308"/>
      <c r="M751" s="307"/>
      <c r="N751" s="310"/>
      <c r="O751" s="264"/>
      <c r="P751" s="307"/>
      <c r="Q751" s="296"/>
      <c r="R751" s="296"/>
      <c r="S751" s="296"/>
    </row>
    <row r="752" spans="1:19" x14ac:dyDescent="0.2">
      <c r="A752" s="303" t="e">
        <f>#N/A</f>
        <v>#N/A</v>
      </c>
      <c r="B752" s="304"/>
      <c r="C752" s="305"/>
      <c r="D752" s="269"/>
      <c r="E752" s="264"/>
      <c r="F752" s="306"/>
      <c r="G752" s="269"/>
      <c r="H752" s="269"/>
      <c r="I752" s="264"/>
      <c r="J752" s="307" t="str">
        <f t="shared" si="2"/>
        <v/>
      </c>
      <c r="K752" s="307"/>
      <c r="L752" s="308"/>
      <c r="M752" s="307"/>
      <c r="N752" s="310"/>
      <c r="O752" s="264"/>
      <c r="P752" s="307"/>
      <c r="Q752" s="296"/>
      <c r="R752" s="296"/>
      <c r="S752" s="296"/>
    </row>
    <row r="753" spans="1:19" x14ac:dyDescent="0.2">
      <c r="A753" s="303" t="e">
        <f>#N/A</f>
        <v>#N/A</v>
      </c>
      <c r="B753" s="304"/>
      <c r="C753" s="305"/>
      <c r="D753" s="269"/>
      <c r="E753" s="264"/>
      <c r="F753" s="306"/>
      <c r="G753" s="269"/>
      <c r="H753" s="269"/>
      <c r="I753" s="264"/>
      <c r="J753" s="307" t="str">
        <f t="shared" si="2"/>
        <v/>
      </c>
      <c r="K753" s="307"/>
      <c r="L753" s="308"/>
      <c r="M753" s="307"/>
      <c r="N753" s="310"/>
      <c r="O753" s="264"/>
      <c r="P753" s="307"/>
      <c r="Q753" s="296"/>
      <c r="R753" s="296"/>
      <c r="S753" s="296"/>
    </row>
    <row r="754" spans="1:19" x14ac:dyDescent="0.2">
      <c r="A754" s="303" t="e">
        <f>#N/A</f>
        <v>#N/A</v>
      </c>
      <c r="B754" s="304"/>
      <c r="C754" s="305"/>
      <c r="D754" s="269"/>
      <c r="E754" s="264"/>
      <c r="F754" s="306"/>
      <c r="G754" s="269"/>
      <c r="H754" s="269"/>
      <c r="I754" s="264"/>
      <c r="J754" s="307" t="str">
        <f t="shared" si="2"/>
        <v/>
      </c>
      <c r="K754" s="307"/>
      <c r="L754" s="308"/>
      <c r="M754" s="307"/>
      <c r="N754" s="310"/>
      <c r="O754" s="264"/>
      <c r="P754" s="307"/>
      <c r="Q754" s="296"/>
      <c r="R754" s="296"/>
      <c r="S754" s="296"/>
    </row>
    <row r="755" spans="1:19" x14ac:dyDescent="0.2">
      <c r="A755" s="303" t="e">
        <f>#N/A</f>
        <v>#N/A</v>
      </c>
      <c r="B755" s="304"/>
      <c r="C755" s="305"/>
      <c r="D755" s="269"/>
      <c r="E755" s="264"/>
      <c r="F755" s="306"/>
      <c r="G755" s="269"/>
      <c r="H755" s="269"/>
      <c r="I755" s="264"/>
      <c r="J755" s="307" t="str">
        <f t="shared" si="2"/>
        <v/>
      </c>
      <c r="K755" s="307"/>
      <c r="L755" s="308"/>
      <c r="M755" s="307"/>
      <c r="N755" s="310"/>
      <c r="O755" s="264"/>
      <c r="P755" s="307"/>
      <c r="Q755" s="296"/>
      <c r="R755" s="296"/>
      <c r="S755" s="296"/>
    </row>
    <row r="756" spans="1:19" x14ac:dyDescent="0.2">
      <c r="A756" s="303" t="e">
        <f>#N/A</f>
        <v>#N/A</v>
      </c>
      <c r="B756" s="304"/>
      <c r="C756" s="305"/>
      <c r="D756" s="269"/>
      <c r="E756" s="264"/>
      <c r="F756" s="306"/>
      <c r="G756" s="269"/>
      <c r="H756" s="269"/>
      <c r="I756" s="264"/>
      <c r="J756" s="307" t="str">
        <f t="shared" si="2"/>
        <v/>
      </c>
      <c r="K756" s="307"/>
      <c r="L756" s="308"/>
      <c r="M756" s="307"/>
      <c r="N756" s="310"/>
      <c r="O756" s="264"/>
      <c r="P756" s="307"/>
      <c r="Q756" s="296"/>
      <c r="R756" s="296"/>
      <c r="S756" s="296"/>
    </row>
    <row r="757" spans="1:19" x14ac:dyDescent="0.2">
      <c r="A757" s="303" t="e">
        <f>#N/A</f>
        <v>#N/A</v>
      </c>
      <c r="B757" s="304"/>
      <c r="C757" s="305"/>
      <c r="D757" s="269"/>
      <c r="E757" s="264"/>
      <c r="F757" s="306"/>
      <c r="G757" s="269"/>
      <c r="H757" s="269"/>
      <c r="I757" s="264"/>
      <c r="J757" s="307" t="str">
        <f t="shared" si="2"/>
        <v/>
      </c>
      <c r="K757" s="307"/>
      <c r="L757" s="308"/>
      <c r="M757" s="307"/>
      <c r="N757" s="310"/>
      <c r="O757" s="264"/>
      <c r="P757" s="307"/>
      <c r="Q757" s="296"/>
      <c r="R757" s="296"/>
      <c r="S757" s="296"/>
    </row>
    <row r="758" spans="1:19" x14ac:dyDescent="0.2">
      <c r="A758" s="303" t="e">
        <f>#N/A</f>
        <v>#N/A</v>
      </c>
      <c r="B758" s="304"/>
      <c r="C758" s="305"/>
      <c r="D758" s="269"/>
      <c r="E758" s="264"/>
      <c r="F758" s="306"/>
      <c r="G758" s="269"/>
      <c r="H758" s="269"/>
      <c r="I758" s="264"/>
      <c r="J758" s="307" t="str">
        <f t="shared" si="2"/>
        <v/>
      </c>
      <c r="K758" s="307"/>
      <c r="L758" s="308"/>
      <c r="M758" s="307"/>
      <c r="N758" s="310"/>
      <c r="O758" s="264"/>
      <c r="P758" s="307"/>
      <c r="Q758" s="296"/>
      <c r="R758" s="296"/>
      <c r="S758" s="296"/>
    </row>
    <row r="759" spans="1:19" x14ac:dyDescent="0.2">
      <c r="A759" s="303" t="e">
        <f>#N/A</f>
        <v>#N/A</v>
      </c>
      <c r="B759" s="304"/>
      <c r="C759" s="305"/>
      <c r="D759" s="269"/>
      <c r="E759" s="264"/>
      <c r="F759" s="306"/>
      <c r="G759" s="269"/>
      <c r="H759" s="269"/>
      <c r="I759" s="264"/>
      <c r="J759" s="307" t="str">
        <f t="shared" si="2"/>
        <v/>
      </c>
      <c r="K759" s="307"/>
      <c r="L759" s="308"/>
      <c r="M759" s="307"/>
      <c r="N759" s="310"/>
      <c r="O759" s="264"/>
      <c r="P759" s="307"/>
      <c r="Q759" s="296"/>
      <c r="R759" s="296"/>
      <c r="S759" s="296"/>
    </row>
    <row r="760" spans="1:19" x14ac:dyDescent="0.2">
      <c r="A760" s="303" t="e">
        <f>#N/A</f>
        <v>#N/A</v>
      </c>
      <c r="B760" s="304"/>
      <c r="C760" s="305"/>
      <c r="D760" s="269"/>
      <c r="E760" s="264"/>
      <c r="F760" s="306"/>
      <c r="G760" s="269"/>
      <c r="H760" s="269"/>
      <c r="I760" s="264"/>
      <c r="J760" s="307" t="str">
        <f t="shared" si="2"/>
        <v/>
      </c>
      <c r="K760" s="307"/>
      <c r="L760" s="308"/>
      <c r="M760" s="307"/>
      <c r="N760" s="310"/>
      <c r="O760" s="264"/>
      <c r="P760" s="307"/>
      <c r="Q760" s="296"/>
      <c r="R760" s="296"/>
      <c r="S760" s="296"/>
    </row>
    <row r="761" spans="1:19" x14ac:dyDescent="0.2">
      <c r="A761" s="303" t="e">
        <f>#N/A</f>
        <v>#N/A</v>
      </c>
      <c r="B761" s="304"/>
      <c r="C761" s="305"/>
      <c r="D761" s="269"/>
      <c r="E761" s="264"/>
      <c r="F761" s="306"/>
      <c r="G761" s="269"/>
      <c r="H761" s="269"/>
      <c r="I761" s="264"/>
      <c r="J761" s="307" t="str">
        <f t="shared" si="2"/>
        <v/>
      </c>
      <c r="K761" s="307"/>
      <c r="L761" s="308"/>
      <c r="M761" s="307"/>
      <c r="N761" s="310"/>
      <c r="O761" s="264"/>
      <c r="P761" s="307"/>
      <c r="Q761" s="296"/>
      <c r="R761" s="296"/>
      <c r="S761" s="296"/>
    </row>
    <row r="762" spans="1:19" x14ac:dyDescent="0.2">
      <c r="A762" s="303" t="e">
        <f>#N/A</f>
        <v>#N/A</v>
      </c>
      <c r="B762" s="304"/>
      <c r="C762" s="305"/>
      <c r="D762" s="269"/>
      <c r="E762" s="264"/>
      <c r="F762" s="306"/>
      <c r="G762" s="269"/>
      <c r="H762" s="269"/>
      <c r="I762" s="264"/>
      <c r="J762" s="307" t="str">
        <f t="shared" si="2"/>
        <v/>
      </c>
      <c r="K762" s="307"/>
      <c r="L762" s="308"/>
      <c r="M762" s="307"/>
      <c r="N762" s="310"/>
      <c r="O762" s="264"/>
      <c r="P762" s="307"/>
      <c r="Q762" s="296"/>
      <c r="R762" s="296"/>
      <c r="S762" s="296"/>
    </row>
    <row r="763" spans="1:19" x14ac:dyDescent="0.2">
      <c r="A763" s="303" t="e">
        <f>#N/A</f>
        <v>#N/A</v>
      </c>
      <c r="B763" s="304"/>
      <c r="C763" s="305"/>
      <c r="D763" s="269"/>
      <c r="E763" s="264"/>
      <c r="F763" s="306"/>
      <c r="G763" s="269"/>
      <c r="H763" s="269"/>
      <c r="I763" s="264"/>
      <c r="J763" s="307" t="str">
        <f t="shared" si="2"/>
        <v/>
      </c>
      <c r="K763" s="307"/>
      <c r="L763" s="308"/>
      <c r="M763" s="307"/>
      <c r="N763" s="310"/>
      <c r="O763" s="264"/>
      <c r="P763" s="307"/>
      <c r="Q763" s="296"/>
      <c r="R763" s="296"/>
      <c r="S763" s="296"/>
    </row>
    <row r="764" spans="1:19" x14ac:dyDescent="0.2">
      <c r="A764" s="303" t="e">
        <f>#N/A</f>
        <v>#N/A</v>
      </c>
      <c r="B764" s="304"/>
      <c r="C764" s="305"/>
      <c r="D764" s="269"/>
      <c r="E764" s="264"/>
      <c r="F764" s="306"/>
      <c r="G764" s="269"/>
      <c r="H764" s="269"/>
      <c r="I764" s="264"/>
      <c r="J764" s="307" t="str">
        <f t="shared" si="2"/>
        <v/>
      </c>
      <c r="K764" s="307"/>
      <c r="L764" s="308"/>
      <c r="M764" s="307"/>
      <c r="N764" s="310"/>
      <c r="O764" s="264"/>
      <c r="P764" s="307"/>
      <c r="Q764" s="296"/>
      <c r="R764" s="296"/>
      <c r="S764" s="296"/>
    </row>
    <row r="765" spans="1:19" x14ac:dyDescent="0.2">
      <c r="A765" s="303" t="e">
        <f>#N/A</f>
        <v>#N/A</v>
      </c>
      <c r="B765" s="304"/>
      <c r="C765" s="305"/>
      <c r="D765" s="269"/>
      <c r="E765" s="264"/>
      <c r="F765" s="306"/>
      <c r="G765" s="269"/>
      <c r="H765" s="269"/>
      <c r="I765" s="264"/>
      <c r="J765" s="307" t="str">
        <f t="shared" si="2"/>
        <v/>
      </c>
      <c r="K765" s="307"/>
      <c r="L765" s="308"/>
      <c r="M765" s="307"/>
      <c r="N765" s="310"/>
      <c r="O765" s="264"/>
      <c r="P765" s="307"/>
      <c r="Q765" s="296"/>
      <c r="R765" s="296"/>
      <c r="S765" s="296"/>
    </row>
    <row r="766" spans="1:19" x14ac:dyDescent="0.2">
      <c r="A766" s="303" t="e">
        <f>#N/A</f>
        <v>#N/A</v>
      </c>
      <c r="B766" s="304"/>
      <c r="C766" s="305"/>
      <c r="D766" s="269"/>
      <c r="E766" s="264"/>
      <c r="F766" s="306"/>
      <c r="G766" s="269"/>
      <c r="H766" s="269"/>
      <c r="I766" s="264"/>
      <c r="J766" s="307" t="str">
        <f t="shared" si="2"/>
        <v/>
      </c>
      <c r="K766" s="307"/>
      <c r="L766" s="308"/>
      <c r="M766" s="307"/>
      <c r="N766" s="310"/>
      <c r="O766" s="264"/>
      <c r="P766" s="307"/>
      <c r="Q766" s="296"/>
      <c r="R766" s="296"/>
      <c r="S766" s="296"/>
    </row>
    <row r="767" spans="1:19" x14ac:dyDescent="0.2">
      <c r="A767" s="303" t="e">
        <f>#N/A</f>
        <v>#N/A</v>
      </c>
      <c r="B767" s="304"/>
      <c r="C767" s="305"/>
      <c r="D767" s="269"/>
      <c r="E767" s="264"/>
      <c r="F767" s="306"/>
      <c r="G767" s="269"/>
      <c r="H767" s="269"/>
      <c r="I767" s="264"/>
      <c r="J767" s="307" t="str">
        <f t="shared" si="2"/>
        <v/>
      </c>
      <c r="K767" s="307"/>
      <c r="L767" s="308"/>
      <c r="M767" s="307"/>
      <c r="N767" s="310"/>
      <c r="O767" s="264"/>
      <c r="P767" s="307"/>
      <c r="Q767" s="296"/>
      <c r="R767" s="296"/>
      <c r="S767" s="296"/>
    </row>
    <row r="768" spans="1:19" x14ac:dyDescent="0.2">
      <c r="A768" s="303" t="e">
        <f>#N/A</f>
        <v>#N/A</v>
      </c>
      <c r="B768" s="304"/>
      <c r="C768" s="305"/>
      <c r="D768" s="269"/>
      <c r="E768" s="264"/>
      <c r="F768" s="306"/>
      <c r="G768" s="269"/>
      <c r="H768" s="269"/>
      <c r="I768" s="264"/>
      <c r="J768" s="307" t="str">
        <f t="shared" si="2"/>
        <v/>
      </c>
      <c r="K768" s="307"/>
      <c r="L768" s="308"/>
      <c r="M768" s="307"/>
      <c r="N768" s="310"/>
      <c r="O768" s="264"/>
      <c r="P768" s="307"/>
      <c r="Q768" s="296"/>
      <c r="R768" s="296"/>
      <c r="S768" s="296"/>
    </row>
    <row r="769" spans="1:19" x14ac:dyDescent="0.2">
      <c r="A769" s="303" t="e">
        <f>#N/A</f>
        <v>#N/A</v>
      </c>
      <c r="B769" s="304"/>
      <c r="C769" s="305"/>
      <c r="D769" s="269"/>
      <c r="E769" s="264"/>
      <c r="F769" s="306"/>
      <c r="G769" s="269"/>
      <c r="H769" s="269"/>
      <c r="I769" s="264"/>
      <c r="J769" s="307" t="str">
        <f t="shared" si="2"/>
        <v/>
      </c>
      <c r="K769" s="307"/>
      <c r="L769" s="308"/>
      <c r="M769" s="307"/>
      <c r="N769" s="310"/>
      <c r="O769" s="264"/>
      <c r="P769" s="307"/>
      <c r="Q769" s="296"/>
      <c r="R769" s="296"/>
      <c r="S769" s="296"/>
    </row>
    <row r="770" spans="1:19" x14ac:dyDescent="0.2">
      <c r="A770" s="303" t="e">
        <f>#N/A</f>
        <v>#N/A</v>
      </c>
      <c r="B770" s="304"/>
      <c r="C770" s="305"/>
      <c r="D770" s="269"/>
      <c r="E770" s="264"/>
      <c r="F770" s="306"/>
      <c r="G770" s="269"/>
      <c r="H770" s="269"/>
      <c r="I770" s="264"/>
      <c r="J770" s="307" t="str">
        <f t="shared" si="2"/>
        <v/>
      </c>
      <c r="K770" s="307"/>
      <c r="L770" s="308"/>
      <c r="M770" s="307"/>
      <c r="N770" s="310"/>
      <c r="O770" s="264"/>
      <c r="P770" s="307"/>
      <c r="Q770" s="296"/>
      <c r="R770" s="296"/>
      <c r="S770" s="296"/>
    </row>
    <row r="771" spans="1:19" x14ac:dyDescent="0.2">
      <c r="A771" s="303" t="e">
        <f>#N/A</f>
        <v>#N/A</v>
      </c>
      <c r="B771" s="304"/>
      <c r="C771" s="305"/>
      <c r="D771" s="269"/>
      <c r="E771" s="264"/>
      <c r="F771" s="306"/>
      <c r="G771" s="269"/>
      <c r="H771" s="269"/>
      <c r="I771" s="264"/>
      <c r="J771" s="307" t="str">
        <f t="shared" si="2"/>
        <v/>
      </c>
      <c r="K771" s="307"/>
      <c r="L771" s="308"/>
      <c r="M771" s="307"/>
      <c r="N771" s="310"/>
      <c r="O771" s="264"/>
      <c r="P771" s="307"/>
      <c r="Q771" s="296"/>
      <c r="R771" s="296"/>
      <c r="S771" s="296"/>
    </row>
    <row r="772" spans="1:19" x14ac:dyDescent="0.2">
      <c r="A772" s="303" t="e">
        <f>#N/A</f>
        <v>#N/A</v>
      </c>
      <c r="B772" s="304"/>
      <c r="C772" s="305"/>
      <c r="D772" s="269"/>
      <c r="E772" s="264"/>
      <c r="F772" s="306"/>
      <c r="G772" s="269"/>
      <c r="H772" s="269"/>
      <c r="I772" s="264"/>
      <c r="J772" s="307" t="str">
        <f t="shared" si="2"/>
        <v/>
      </c>
      <c r="K772" s="307"/>
      <c r="L772" s="308"/>
      <c r="M772" s="307"/>
      <c r="N772" s="310"/>
      <c r="O772" s="264"/>
      <c r="P772" s="307"/>
      <c r="Q772" s="296"/>
      <c r="R772" s="296"/>
      <c r="S772" s="296"/>
    </row>
    <row r="773" spans="1:19" x14ac:dyDescent="0.2">
      <c r="A773" s="303" t="e">
        <f>#N/A</f>
        <v>#N/A</v>
      </c>
      <c r="B773" s="304"/>
      <c r="C773" s="305"/>
      <c r="D773" s="269"/>
      <c r="E773" s="264"/>
      <c r="F773" s="306"/>
      <c r="G773" s="269"/>
      <c r="H773" s="269"/>
      <c r="I773" s="264"/>
      <c r="J773" s="307" t="str">
        <f t="shared" si="2"/>
        <v/>
      </c>
      <c r="K773" s="307"/>
      <c r="L773" s="308"/>
      <c r="M773" s="307"/>
      <c r="N773" s="310"/>
      <c r="O773" s="264"/>
      <c r="P773" s="307"/>
      <c r="Q773" s="296"/>
      <c r="R773" s="296"/>
      <c r="S773" s="296"/>
    </row>
    <row r="774" spans="1:19" x14ac:dyDescent="0.2">
      <c r="A774" s="303" t="e">
        <f>#N/A</f>
        <v>#N/A</v>
      </c>
      <c r="B774" s="304"/>
      <c r="C774" s="305"/>
      <c r="D774" s="269"/>
      <c r="E774" s="264"/>
      <c r="F774" s="306"/>
      <c r="G774" s="269"/>
      <c r="H774" s="269"/>
      <c r="I774" s="264"/>
      <c r="J774" s="307" t="str">
        <f t="shared" si="2"/>
        <v/>
      </c>
      <c r="K774" s="307"/>
      <c r="L774" s="308"/>
      <c r="M774" s="307"/>
      <c r="N774" s="310"/>
      <c r="O774" s="264"/>
      <c r="P774" s="307"/>
      <c r="Q774" s="296"/>
      <c r="R774" s="296"/>
      <c r="S774" s="296"/>
    </row>
    <row r="775" spans="1:19" x14ac:dyDescent="0.2">
      <c r="A775" s="303" t="e">
        <f>#N/A</f>
        <v>#N/A</v>
      </c>
      <c r="B775" s="304"/>
      <c r="C775" s="305"/>
      <c r="D775" s="269"/>
      <c r="E775" s="264"/>
      <c r="F775" s="306"/>
      <c r="G775" s="269"/>
      <c r="H775" s="269"/>
      <c r="I775" s="264"/>
      <c r="J775" s="307" t="str">
        <f t="shared" si="2"/>
        <v/>
      </c>
      <c r="K775" s="307"/>
      <c r="L775" s="308"/>
      <c r="M775" s="307"/>
      <c r="N775" s="310"/>
      <c r="O775" s="264"/>
      <c r="P775" s="307"/>
      <c r="Q775" s="296"/>
      <c r="R775" s="296"/>
      <c r="S775" s="296"/>
    </row>
    <row r="776" spans="1:19" x14ac:dyDescent="0.2">
      <c r="A776" s="303" t="e">
        <f>#N/A</f>
        <v>#N/A</v>
      </c>
      <c r="B776" s="304"/>
      <c r="C776" s="305"/>
      <c r="D776" s="269"/>
      <c r="E776" s="264"/>
      <c r="F776" s="306"/>
      <c r="G776" s="269"/>
      <c r="H776" s="269"/>
      <c r="I776" s="264"/>
      <c r="J776" s="307" t="str">
        <f t="shared" si="2"/>
        <v/>
      </c>
      <c r="K776" s="307"/>
      <c r="L776" s="308"/>
      <c r="M776" s="307"/>
      <c r="N776" s="310"/>
      <c r="O776" s="264"/>
      <c r="P776" s="307"/>
      <c r="Q776" s="296"/>
      <c r="R776" s="296"/>
      <c r="S776" s="296"/>
    </row>
    <row r="777" spans="1:19" x14ac:dyDescent="0.2">
      <c r="A777" s="303" t="e">
        <f>#N/A</f>
        <v>#N/A</v>
      </c>
      <c r="B777" s="304"/>
      <c r="C777" s="305"/>
      <c r="D777" s="269"/>
      <c r="E777" s="264"/>
      <c r="F777" s="306"/>
      <c r="G777" s="269"/>
      <c r="H777" s="269"/>
      <c r="I777" s="264"/>
      <c r="J777" s="307" t="str">
        <f t="shared" si="2"/>
        <v/>
      </c>
      <c r="K777" s="307"/>
      <c r="L777" s="308"/>
      <c r="M777" s="307"/>
      <c r="N777" s="310"/>
      <c r="O777" s="264"/>
      <c r="P777" s="307"/>
      <c r="Q777" s="296"/>
      <c r="R777" s="296"/>
      <c r="S777" s="296"/>
    </row>
    <row r="778" spans="1:19" x14ac:dyDescent="0.2">
      <c r="A778" s="303" t="e">
        <f>#N/A</f>
        <v>#N/A</v>
      </c>
      <c r="B778" s="304"/>
      <c r="C778" s="305"/>
      <c r="D778" s="269"/>
      <c r="E778" s="264"/>
      <c r="F778" s="306"/>
      <c r="G778" s="269"/>
      <c r="H778" s="269"/>
      <c r="I778" s="264"/>
      <c r="J778" s="307" t="str">
        <f t="shared" si="2"/>
        <v/>
      </c>
      <c r="K778" s="307"/>
      <c r="L778" s="308"/>
      <c r="M778" s="307"/>
      <c r="N778" s="310"/>
      <c r="O778" s="264"/>
      <c r="P778" s="307"/>
      <c r="Q778" s="296"/>
      <c r="R778" s="296"/>
      <c r="S778" s="296"/>
    </row>
    <row r="779" spans="1:19" x14ac:dyDescent="0.2">
      <c r="A779" s="303" t="e">
        <f>#N/A</f>
        <v>#N/A</v>
      </c>
      <c r="B779" s="304"/>
      <c r="C779" s="305"/>
      <c r="D779" s="269"/>
      <c r="E779" s="264"/>
      <c r="F779" s="306"/>
      <c r="G779" s="269"/>
      <c r="H779" s="269"/>
      <c r="I779" s="264"/>
      <c r="J779" s="307" t="str">
        <f t="shared" si="2"/>
        <v/>
      </c>
      <c r="K779" s="307"/>
      <c r="L779" s="308"/>
      <c r="M779" s="307"/>
      <c r="N779" s="310"/>
      <c r="O779" s="264"/>
      <c r="P779" s="307"/>
      <c r="Q779" s="296"/>
      <c r="R779" s="296"/>
      <c r="S779" s="296"/>
    </row>
    <row r="780" spans="1:19" x14ac:dyDescent="0.2">
      <c r="A780" s="303" t="e">
        <f>#N/A</f>
        <v>#N/A</v>
      </c>
      <c r="B780" s="304"/>
      <c r="C780" s="305"/>
      <c r="D780" s="269"/>
      <c r="E780" s="264"/>
      <c r="F780" s="306"/>
      <c r="G780" s="269"/>
      <c r="H780" s="269"/>
      <c r="I780" s="264"/>
      <c r="J780" s="307" t="str">
        <f t="shared" si="2"/>
        <v/>
      </c>
      <c r="K780" s="307"/>
      <c r="L780" s="308"/>
      <c r="M780" s="307"/>
      <c r="N780" s="310"/>
      <c r="O780" s="264"/>
      <c r="P780" s="307"/>
      <c r="Q780" s="296"/>
      <c r="R780" s="296"/>
      <c r="S780" s="296"/>
    </row>
    <row r="781" spans="1:19" x14ac:dyDescent="0.2">
      <c r="A781" s="303" t="e">
        <f>#N/A</f>
        <v>#N/A</v>
      </c>
      <c r="B781" s="304"/>
      <c r="C781" s="305"/>
      <c r="D781" s="269"/>
      <c r="E781" s="264"/>
      <c r="F781" s="306"/>
      <c r="G781" s="269"/>
      <c r="H781" s="269"/>
      <c r="I781" s="264"/>
      <c r="J781" s="307" t="str">
        <f t="shared" si="2"/>
        <v/>
      </c>
      <c r="K781" s="307"/>
      <c r="L781" s="308"/>
      <c r="M781" s="307"/>
      <c r="N781" s="310"/>
      <c r="O781" s="264"/>
      <c r="P781" s="307"/>
      <c r="Q781" s="296"/>
      <c r="R781" s="296"/>
      <c r="S781" s="296"/>
    </row>
    <row r="782" spans="1:19" x14ac:dyDescent="0.2">
      <c r="A782" s="303" t="e">
        <f>#N/A</f>
        <v>#N/A</v>
      </c>
      <c r="B782" s="304"/>
      <c r="C782" s="305"/>
      <c r="D782" s="269"/>
      <c r="E782" s="264"/>
      <c r="F782" s="306"/>
      <c r="G782" s="269"/>
      <c r="H782" s="269"/>
      <c r="I782" s="264"/>
      <c r="J782" s="307" t="str">
        <f t="shared" si="2"/>
        <v/>
      </c>
      <c r="K782" s="307"/>
      <c r="L782" s="308"/>
      <c r="M782" s="307"/>
      <c r="N782" s="310"/>
      <c r="O782" s="264"/>
      <c r="P782" s="307"/>
      <c r="Q782" s="296"/>
      <c r="R782" s="296"/>
      <c r="S782" s="296"/>
    </row>
    <row r="783" spans="1:19" x14ac:dyDescent="0.2">
      <c r="A783" s="303" t="e">
        <f>#N/A</f>
        <v>#N/A</v>
      </c>
      <c r="B783" s="304"/>
      <c r="C783" s="305"/>
      <c r="D783" s="269"/>
      <c r="E783" s="264"/>
      <c r="F783" s="306"/>
      <c r="G783" s="269"/>
      <c r="H783" s="269"/>
      <c r="I783" s="264"/>
      <c r="J783" s="307" t="str">
        <f t="shared" si="2"/>
        <v/>
      </c>
      <c r="K783" s="307"/>
      <c r="L783" s="308"/>
      <c r="M783" s="307"/>
      <c r="N783" s="310"/>
      <c r="O783" s="264"/>
      <c r="P783" s="307"/>
      <c r="Q783" s="296"/>
      <c r="R783" s="296"/>
      <c r="S783" s="296"/>
    </row>
    <row r="784" spans="1:19" x14ac:dyDescent="0.2">
      <c r="A784" s="303" t="e">
        <f>#N/A</f>
        <v>#N/A</v>
      </c>
      <c r="B784" s="304"/>
      <c r="C784" s="305"/>
      <c r="D784" s="269"/>
      <c r="E784" s="264"/>
      <c r="F784" s="306"/>
      <c r="G784" s="269"/>
      <c r="H784" s="269"/>
      <c r="I784" s="264"/>
      <c r="J784" s="307" t="str">
        <f t="shared" si="2"/>
        <v/>
      </c>
      <c r="K784" s="307"/>
      <c r="L784" s="308"/>
      <c r="M784" s="307"/>
      <c r="N784" s="310"/>
      <c r="O784" s="264"/>
      <c r="P784" s="307"/>
      <c r="Q784" s="296"/>
      <c r="R784" s="296"/>
      <c r="S784" s="296"/>
    </row>
    <row r="785" spans="1:19" x14ac:dyDescent="0.2">
      <c r="A785" s="303" t="e">
        <f>#N/A</f>
        <v>#N/A</v>
      </c>
      <c r="B785" s="304"/>
      <c r="C785" s="305"/>
      <c r="D785" s="269"/>
      <c r="E785" s="264"/>
      <c r="F785" s="306"/>
      <c r="G785" s="269"/>
      <c r="H785" s="269"/>
      <c r="I785" s="264"/>
      <c r="J785" s="307" t="str">
        <f t="shared" si="2"/>
        <v/>
      </c>
      <c r="K785" s="307"/>
      <c r="L785" s="308"/>
      <c r="M785" s="307"/>
      <c r="N785" s="310"/>
      <c r="O785" s="264"/>
      <c r="P785" s="307"/>
      <c r="Q785" s="296"/>
      <c r="R785" s="296"/>
      <c r="S785" s="296"/>
    </row>
    <row r="786" spans="1:19" x14ac:dyDescent="0.2">
      <c r="A786" s="303" t="e">
        <f>#N/A</f>
        <v>#N/A</v>
      </c>
      <c r="B786" s="304"/>
      <c r="C786" s="305"/>
      <c r="D786" s="269"/>
      <c r="E786" s="264"/>
      <c r="F786" s="306"/>
      <c r="G786" s="269"/>
      <c r="H786" s="269"/>
      <c r="I786" s="264"/>
      <c r="J786" s="307" t="str">
        <f t="shared" si="2"/>
        <v/>
      </c>
      <c r="K786" s="307"/>
      <c r="L786" s="308"/>
      <c r="M786" s="307"/>
      <c r="N786" s="310"/>
      <c r="O786" s="264"/>
      <c r="P786" s="307"/>
      <c r="Q786" s="296"/>
      <c r="R786" s="296"/>
      <c r="S786" s="296"/>
    </row>
    <row r="787" spans="1:19" x14ac:dyDescent="0.2">
      <c r="A787" s="303" t="e">
        <f>#N/A</f>
        <v>#N/A</v>
      </c>
      <c r="B787" s="304"/>
      <c r="C787" s="305"/>
      <c r="D787" s="269"/>
      <c r="E787" s="264"/>
      <c r="F787" s="306"/>
      <c r="G787" s="269"/>
      <c r="H787" s="269"/>
      <c r="I787" s="264"/>
      <c r="J787" s="307" t="str">
        <f t="shared" si="2"/>
        <v/>
      </c>
      <c r="K787" s="307"/>
      <c r="L787" s="308"/>
      <c r="M787" s="307"/>
      <c r="N787" s="310"/>
      <c r="O787" s="264"/>
      <c r="P787" s="307"/>
      <c r="Q787" s="296"/>
      <c r="R787" s="296"/>
      <c r="S787" s="296"/>
    </row>
    <row r="788" spans="1:19" x14ac:dyDescent="0.2">
      <c r="A788" s="303" t="e">
        <f>#N/A</f>
        <v>#N/A</v>
      </c>
      <c r="B788" s="304"/>
      <c r="C788" s="305"/>
      <c r="D788" s="269"/>
      <c r="E788" s="264"/>
      <c r="F788" s="306"/>
      <c r="G788" s="269"/>
      <c r="H788" s="269"/>
      <c r="I788" s="264"/>
      <c r="J788" s="307" t="str">
        <f t="shared" si="2"/>
        <v/>
      </c>
      <c r="K788" s="307"/>
      <c r="L788" s="308"/>
      <c r="M788" s="307"/>
      <c r="N788" s="310"/>
      <c r="O788" s="264"/>
      <c r="P788" s="307"/>
      <c r="Q788" s="296"/>
      <c r="R788" s="296"/>
      <c r="S788" s="296"/>
    </row>
    <row r="789" spans="1:19" x14ac:dyDescent="0.2">
      <c r="A789" s="303" t="e">
        <f>#N/A</f>
        <v>#N/A</v>
      </c>
      <c r="B789" s="304"/>
      <c r="C789" s="305"/>
      <c r="D789" s="269"/>
      <c r="E789" s="264"/>
      <c r="F789" s="306"/>
      <c r="G789" s="269"/>
      <c r="H789" s="269"/>
      <c r="I789" s="264"/>
      <c r="J789" s="307" t="str">
        <f t="shared" si="2"/>
        <v/>
      </c>
      <c r="K789" s="307"/>
      <c r="L789" s="308"/>
      <c r="M789" s="307"/>
      <c r="N789" s="310"/>
      <c r="O789" s="264"/>
      <c r="P789" s="307"/>
      <c r="Q789" s="296"/>
      <c r="R789" s="296"/>
      <c r="S789" s="296"/>
    </row>
    <row r="790" spans="1:19" x14ac:dyDescent="0.2">
      <c r="A790" s="303" t="e">
        <f>#N/A</f>
        <v>#N/A</v>
      </c>
      <c r="B790" s="304"/>
      <c r="C790" s="305"/>
      <c r="D790" s="269"/>
      <c r="E790" s="264"/>
      <c r="F790" s="306"/>
      <c r="G790" s="269"/>
      <c r="H790" s="269"/>
      <c r="I790" s="264"/>
      <c r="J790" s="307" t="str">
        <f t="shared" si="2"/>
        <v/>
      </c>
      <c r="K790" s="307"/>
      <c r="L790" s="308"/>
      <c r="M790" s="307"/>
      <c r="N790" s="310"/>
      <c r="O790" s="264"/>
      <c r="P790" s="307"/>
      <c r="Q790" s="296"/>
      <c r="R790" s="296"/>
      <c r="S790" s="296"/>
    </row>
    <row r="791" spans="1:19" x14ac:dyDescent="0.2">
      <c r="A791" s="303" t="e">
        <f>#N/A</f>
        <v>#N/A</v>
      </c>
      <c r="B791" s="304"/>
      <c r="C791" s="305"/>
      <c r="D791" s="269"/>
      <c r="E791" s="264"/>
      <c r="F791" s="306"/>
      <c r="G791" s="269"/>
      <c r="H791" s="269"/>
      <c r="I791" s="264"/>
      <c r="J791" s="307" t="str">
        <f t="shared" si="2"/>
        <v/>
      </c>
      <c r="K791" s="307"/>
      <c r="L791" s="308"/>
      <c r="M791" s="307"/>
      <c r="N791" s="310"/>
      <c r="O791" s="264"/>
      <c r="P791" s="307"/>
      <c r="Q791" s="296"/>
      <c r="R791" s="296"/>
      <c r="S791" s="296"/>
    </row>
    <row r="792" spans="1:19" x14ac:dyDescent="0.2">
      <c r="A792" s="303" t="e">
        <f>#N/A</f>
        <v>#N/A</v>
      </c>
      <c r="B792" s="304"/>
      <c r="C792" s="305"/>
      <c r="D792" s="269"/>
      <c r="E792" s="264"/>
      <c r="F792" s="306"/>
      <c r="G792" s="269"/>
      <c r="H792" s="269"/>
      <c r="I792" s="264"/>
      <c r="J792" s="307" t="str">
        <f t="shared" si="2"/>
        <v/>
      </c>
      <c r="K792" s="307"/>
      <c r="L792" s="308"/>
      <c r="M792" s="307"/>
      <c r="N792" s="310"/>
      <c r="O792" s="264"/>
      <c r="P792" s="307"/>
      <c r="Q792" s="296"/>
      <c r="R792" s="296"/>
      <c r="S792" s="296"/>
    </row>
    <row r="793" spans="1:19" x14ac:dyDescent="0.2">
      <c r="A793" s="303" t="e">
        <f>#N/A</f>
        <v>#N/A</v>
      </c>
      <c r="B793" s="304"/>
      <c r="C793" s="305"/>
      <c r="D793" s="269"/>
      <c r="E793" s="264"/>
      <c r="F793" s="306"/>
      <c r="G793" s="269"/>
      <c r="H793" s="269"/>
      <c r="I793" s="264"/>
      <c r="J793" s="307" t="str">
        <f t="shared" si="2"/>
        <v/>
      </c>
      <c r="K793" s="307"/>
      <c r="L793" s="308"/>
      <c r="M793" s="307"/>
      <c r="N793" s="310"/>
      <c r="O793" s="264"/>
      <c r="P793" s="307"/>
      <c r="Q793" s="296"/>
      <c r="R793" s="296"/>
      <c r="S793" s="296"/>
    </row>
    <row r="794" spans="1:19" x14ac:dyDescent="0.2">
      <c r="A794" s="303" t="e">
        <f>#N/A</f>
        <v>#N/A</v>
      </c>
      <c r="B794" s="304"/>
      <c r="C794" s="305"/>
      <c r="D794" s="269"/>
      <c r="E794" s="264"/>
      <c r="F794" s="306"/>
      <c r="G794" s="269"/>
      <c r="H794" s="269"/>
      <c r="I794" s="264"/>
      <c r="J794" s="307" t="str">
        <f t="shared" si="2"/>
        <v/>
      </c>
      <c r="K794" s="307"/>
      <c r="L794" s="308"/>
      <c r="M794" s="307"/>
      <c r="N794" s="310"/>
      <c r="O794" s="264"/>
      <c r="P794" s="307"/>
      <c r="Q794" s="296"/>
      <c r="R794" s="296"/>
      <c r="S794" s="296"/>
    </row>
    <row r="795" spans="1:19" x14ac:dyDescent="0.2">
      <c r="A795" s="303" t="e">
        <f>#N/A</f>
        <v>#N/A</v>
      </c>
      <c r="B795" s="304"/>
      <c r="C795" s="305"/>
      <c r="D795" s="269"/>
      <c r="E795" s="264"/>
      <c r="F795" s="306"/>
      <c r="G795" s="269"/>
      <c r="H795" s="269"/>
      <c r="I795" s="264"/>
      <c r="J795" s="307" t="str">
        <f t="shared" si="2"/>
        <v/>
      </c>
      <c r="K795" s="307"/>
      <c r="L795" s="308"/>
      <c r="M795" s="307"/>
      <c r="N795" s="310"/>
      <c r="O795" s="264"/>
      <c r="P795" s="307"/>
      <c r="Q795" s="296"/>
      <c r="R795" s="296"/>
      <c r="S795" s="296"/>
    </row>
    <row r="796" spans="1:19" x14ac:dyDescent="0.2">
      <c r="A796" s="303" t="e">
        <f>#N/A</f>
        <v>#N/A</v>
      </c>
      <c r="B796" s="304"/>
      <c r="C796" s="305"/>
      <c r="D796" s="269"/>
      <c r="E796" s="264"/>
      <c r="F796" s="306"/>
      <c r="G796" s="269"/>
      <c r="H796" s="269"/>
      <c r="I796" s="264"/>
      <c r="J796" s="307" t="str">
        <f t="shared" si="2"/>
        <v/>
      </c>
      <c r="K796" s="307"/>
      <c r="L796" s="308"/>
      <c r="M796" s="307"/>
      <c r="N796" s="310"/>
      <c r="O796" s="264"/>
      <c r="P796" s="307"/>
      <c r="Q796" s="296"/>
      <c r="R796" s="296"/>
      <c r="S796" s="296"/>
    </row>
    <row r="797" spans="1:19" x14ac:dyDescent="0.2">
      <c r="A797" s="303" t="e">
        <f>#N/A</f>
        <v>#N/A</v>
      </c>
      <c r="B797" s="304"/>
      <c r="C797" s="305"/>
      <c r="D797" s="269"/>
      <c r="E797" s="264"/>
      <c r="F797" s="306"/>
      <c r="G797" s="269"/>
      <c r="H797" s="269"/>
      <c r="I797" s="264"/>
      <c r="J797" s="307" t="str">
        <f t="shared" si="2"/>
        <v/>
      </c>
      <c r="K797" s="307"/>
      <c r="L797" s="308"/>
      <c r="M797" s="307"/>
      <c r="N797" s="310"/>
      <c r="O797" s="264"/>
      <c r="P797" s="307"/>
      <c r="Q797" s="296"/>
      <c r="R797" s="296"/>
      <c r="S797" s="296"/>
    </row>
    <row r="798" spans="1:19" x14ac:dyDescent="0.2">
      <c r="A798" s="303" t="e">
        <f>#N/A</f>
        <v>#N/A</v>
      </c>
      <c r="B798" s="304"/>
      <c r="C798" s="305"/>
      <c r="D798" s="269"/>
      <c r="E798" s="264"/>
      <c r="F798" s="306"/>
      <c r="G798" s="269"/>
      <c r="H798" s="269"/>
      <c r="I798" s="264"/>
      <c r="J798" s="307" t="str">
        <f t="shared" si="2"/>
        <v/>
      </c>
      <c r="K798" s="307"/>
      <c r="L798" s="308"/>
      <c r="M798" s="307"/>
      <c r="N798" s="310"/>
      <c r="O798" s="264"/>
      <c r="P798" s="307"/>
      <c r="Q798" s="296"/>
      <c r="R798" s="296"/>
      <c r="S798" s="296"/>
    </row>
    <row r="799" spans="1:19" x14ac:dyDescent="0.2">
      <c r="A799" s="303" t="e">
        <f>#N/A</f>
        <v>#N/A</v>
      </c>
      <c r="B799" s="304"/>
      <c r="C799" s="305"/>
      <c r="D799" s="269"/>
      <c r="E799" s="264"/>
      <c r="F799" s="306"/>
      <c r="G799" s="269"/>
      <c r="H799" s="269"/>
      <c r="I799" s="264"/>
      <c r="J799" s="307" t="str">
        <f t="shared" si="2"/>
        <v/>
      </c>
      <c r="K799" s="307"/>
      <c r="L799" s="308"/>
      <c r="M799" s="307"/>
      <c r="N799" s="310"/>
      <c r="O799" s="264"/>
      <c r="P799" s="307"/>
      <c r="Q799" s="296"/>
      <c r="R799" s="296"/>
      <c r="S799" s="296"/>
    </row>
    <row r="800" spans="1:19" x14ac:dyDescent="0.2">
      <c r="A800" s="303" t="e">
        <f>#N/A</f>
        <v>#N/A</v>
      </c>
      <c r="B800" s="304"/>
      <c r="C800" s="305"/>
      <c r="D800" s="269"/>
      <c r="E800" s="264"/>
      <c r="F800" s="306"/>
      <c r="G800" s="269"/>
      <c r="H800" s="269"/>
      <c r="I800" s="264"/>
      <c r="J800" s="307" t="str">
        <f t="shared" si="2"/>
        <v/>
      </c>
      <c r="K800" s="307"/>
      <c r="L800" s="308"/>
      <c r="M800" s="307"/>
      <c r="N800" s="310"/>
      <c r="O800" s="264"/>
      <c r="P800" s="307"/>
      <c r="Q800" s="296"/>
      <c r="R800" s="296"/>
      <c r="S800" s="296"/>
    </row>
    <row r="801" spans="1:19" x14ac:dyDescent="0.2">
      <c r="A801" s="303" t="e">
        <f>#N/A</f>
        <v>#N/A</v>
      </c>
      <c r="B801" s="304"/>
      <c r="C801" s="305"/>
      <c r="D801" s="269"/>
      <c r="E801" s="264"/>
      <c r="F801" s="306"/>
      <c r="G801" s="269"/>
      <c r="H801" s="269"/>
      <c r="I801" s="264"/>
      <c r="J801" s="307" t="str">
        <f t="shared" si="2"/>
        <v/>
      </c>
      <c r="K801" s="307"/>
      <c r="L801" s="308"/>
      <c r="M801" s="307"/>
      <c r="N801" s="310"/>
      <c r="O801" s="264"/>
      <c r="P801" s="307"/>
      <c r="Q801" s="296"/>
      <c r="R801" s="296"/>
      <c r="S801" s="296"/>
    </row>
    <row r="802" spans="1:19" x14ac:dyDescent="0.2">
      <c r="A802" s="303" t="e">
        <f>#N/A</f>
        <v>#N/A</v>
      </c>
      <c r="B802" s="304"/>
      <c r="C802" s="305"/>
      <c r="D802" s="269"/>
      <c r="E802" s="264"/>
      <c r="F802" s="306"/>
      <c r="G802" s="269"/>
      <c r="H802" s="269"/>
      <c r="I802" s="264"/>
      <c r="J802" s="307" t="str">
        <f t="shared" si="2"/>
        <v/>
      </c>
      <c r="K802" s="307"/>
      <c r="L802" s="308"/>
      <c r="M802" s="307"/>
      <c r="N802" s="310"/>
      <c r="O802" s="264"/>
      <c r="P802" s="307"/>
      <c r="Q802" s="296"/>
      <c r="R802" s="296"/>
      <c r="S802" s="296"/>
    </row>
    <row r="803" spans="1:19" x14ac:dyDescent="0.2">
      <c r="A803" s="303" t="e">
        <f>#N/A</f>
        <v>#N/A</v>
      </c>
      <c r="B803" s="304"/>
      <c r="C803" s="305"/>
      <c r="D803" s="269"/>
      <c r="E803" s="264"/>
      <c r="F803" s="306"/>
      <c r="G803" s="269"/>
      <c r="H803" s="269"/>
      <c r="I803" s="264"/>
      <c r="J803" s="307" t="str">
        <f t="shared" si="2"/>
        <v/>
      </c>
      <c r="K803" s="307"/>
      <c r="L803" s="308"/>
      <c r="M803" s="307"/>
      <c r="N803" s="310"/>
      <c r="O803" s="264"/>
      <c r="P803" s="307"/>
      <c r="Q803" s="296"/>
      <c r="R803" s="296"/>
      <c r="S803" s="296"/>
    </row>
    <row r="804" spans="1:19" x14ac:dyDescent="0.2">
      <c r="A804" s="303" t="e">
        <f>#N/A</f>
        <v>#N/A</v>
      </c>
      <c r="B804" s="304"/>
      <c r="C804" s="305"/>
      <c r="D804" s="269"/>
      <c r="E804" s="264"/>
      <c r="F804" s="306"/>
      <c r="G804" s="269"/>
      <c r="H804" s="269"/>
      <c r="I804" s="264"/>
      <c r="J804" s="307" t="str">
        <f t="shared" si="2"/>
        <v/>
      </c>
      <c r="K804" s="307"/>
      <c r="L804" s="308"/>
      <c r="M804" s="307"/>
      <c r="N804" s="310"/>
      <c r="O804" s="264"/>
      <c r="P804" s="307"/>
      <c r="Q804" s="296"/>
      <c r="R804" s="296"/>
      <c r="S804" s="296"/>
    </row>
    <row r="805" spans="1:19" x14ac:dyDescent="0.2">
      <c r="A805" s="303" t="e">
        <f>#N/A</f>
        <v>#N/A</v>
      </c>
      <c r="B805" s="304"/>
      <c r="C805" s="305"/>
      <c r="D805" s="269"/>
      <c r="E805" s="264"/>
      <c r="F805" s="306"/>
      <c r="G805" s="269"/>
      <c r="H805" s="269"/>
      <c r="I805" s="264"/>
      <c r="J805" s="307" t="str">
        <f t="shared" si="2"/>
        <v/>
      </c>
      <c r="K805" s="307"/>
      <c r="L805" s="308"/>
      <c r="M805" s="307"/>
      <c r="N805" s="310"/>
      <c r="O805" s="264"/>
      <c r="P805" s="307"/>
      <c r="Q805" s="296"/>
      <c r="R805" s="296"/>
      <c r="S805" s="296"/>
    </row>
    <row r="806" spans="1:19" x14ac:dyDescent="0.2">
      <c r="A806" s="303" t="e">
        <f>#N/A</f>
        <v>#N/A</v>
      </c>
      <c r="B806" s="304"/>
      <c r="C806" s="305"/>
      <c r="D806" s="269"/>
      <c r="E806" s="264"/>
      <c r="F806" s="306"/>
      <c r="G806" s="269"/>
      <c r="H806" s="269"/>
      <c r="I806" s="264"/>
      <c r="J806" s="307" t="str">
        <f t="shared" si="2"/>
        <v/>
      </c>
      <c r="K806" s="307"/>
      <c r="L806" s="308"/>
      <c r="M806" s="307"/>
      <c r="N806" s="310"/>
      <c r="O806" s="264"/>
      <c r="P806" s="307"/>
      <c r="Q806" s="296"/>
      <c r="R806" s="296"/>
      <c r="S806" s="296"/>
    </row>
    <row r="807" spans="1:19" x14ac:dyDescent="0.2">
      <c r="A807" s="303" t="e">
        <f>#N/A</f>
        <v>#N/A</v>
      </c>
      <c r="B807" s="304"/>
      <c r="C807" s="305"/>
      <c r="D807" s="269"/>
      <c r="E807" s="264"/>
      <c r="F807" s="306"/>
      <c r="G807" s="269"/>
      <c r="H807" s="269"/>
      <c r="I807" s="264"/>
      <c r="J807" s="307" t="str">
        <f t="shared" si="2"/>
        <v/>
      </c>
      <c r="K807" s="307"/>
      <c r="L807" s="308"/>
      <c r="M807" s="307"/>
      <c r="N807" s="310"/>
      <c r="O807" s="264"/>
      <c r="P807" s="307"/>
      <c r="Q807" s="296"/>
      <c r="R807" s="296"/>
      <c r="S807" s="296"/>
    </row>
    <row r="808" spans="1:19" x14ac:dyDescent="0.2">
      <c r="A808" s="303" t="e">
        <f>#N/A</f>
        <v>#N/A</v>
      </c>
      <c r="B808" s="304"/>
      <c r="C808" s="305"/>
      <c r="D808" s="269"/>
      <c r="E808" s="264"/>
      <c r="F808" s="306"/>
      <c r="G808" s="269"/>
      <c r="H808" s="269"/>
      <c r="I808" s="264"/>
      <c r="J808" s="307" t="str">
        <f t="shared" si="2"/>
        <v/>
      </c>
      <c r="K808" s="307"/>
      <c r="L808" s="308"/>
      <c r="M808" s="307"/>
      <c r="N808" s="310"/>
      <c r="O808" s="264"/>
      <c r="P808" s="307"/>
      <c r="Q808" s="296"/>
      <c r="R808" s="296"/>
      <c r="S808" s="296"/>
    </row>
    <row r="809" spans="1:19" x14ac:dyDescent="0.2">
      <c r="A809" s="303" t="e">
        <f>#N/A</f>
        <v>#N/A</v>
      </c>
      <c r="B809" s="304"/>
      <c r="C809" s="305"/>
      <c r="D809" s="269"/>
      <c r="E809" s="264"/>
      <c r="F809" s="306"/>
      <c r="G809" s="269"/>
      <c r="H809" s="269"/>
      <c r="I809" s="264"/>
      <c r="J809" s="307" t="str">
        <f t="shared" si="2"/>
        <v/>
      </c>
      <c r="K809" s="307"/>
      <c r="L809" s="308"/>
      <c r="M809" s="307"/>
      <c r="N809" s="310"/>
      <c r="O809" s="264"/>
      <c r="P809" s="307"/>
      <c r="Q809" s="296"/>
      <c r="R809" s="296"/>
      <c r="S809" s="296"/>
    </row>
    <row r="810" spans="1:19" x14ac:dyDescent="0.2">
      <c r="A810" s="303" t="e">
        <f>#N/A</f>
        <v>#N/A</v>
      </c>
      <c r="B810" s="304"/>
      <c r="C810" s="305"/>
      <c r="D810" s="269"/>
      <c r="E810" s="264"/>
      <c r="F810" s="306"/>
      <c r="G810" s="269"/>
      <c r="H810" s="269"/>
      <c r="I810" s="264"/>
      <c r="J810" s="307" t="str">
        <f t="shared" si="2"/>
        <v/>
      </c>
      <c r="K810" s="307"/>
      <c r="L810" s="308"/>
      <c r="M810" s="307"/>
      <c r="N810" s="310"/>
      <c r="O810" s="264"/>
      <c r="P810" s="307"/>
      <c r="Q810" s="296"/>
      <c r="R810" s="296"/>
      <c r="S810" s="296"/>
    </row>
    <row r="811" spans="1:19" x14ac:dyDescent="0.2">
      <c r="A811" s="303" t="e">
        <f>#N/A</f>
        <v>#N/A</v>
      </c>
      <c r="B811" s="304"/>
      <c r="C811" s="305"/>
      <c r="D811" s="269"/>
      <c r="E811" s="264"/>
      <c r="F811" s="306"/>
      <c r="G811" s="269"/>
      <c r="H811" s="269"/>
      <c r="I811" s="264"/>
      <c r="J811" s="307" t="str">
        <f t="shared" si="2"/>
        <v/>
      </c>
      <c r="K811" s="307"/>
      <c r="L811" s="308"/>
      <c r="M811" s="307"/>
      <c r="N811" s="310"/>
      <c r="O811" s="264"/>
      <c r="P811" s="307"/>
      <c r="Q811" s="296"/>
      <c r="R811" s="296"/>
      <c r="S811" s="296"/>
    </row>
    <row r="812" spans="1:19" x14ac:dyDescent="0.2">
      <c r="A812" s="303" t="e">
        <f>#N/A</f>
        <v>#N/A</v>
      </c>
      <c r="B812" s="304"/>
      <c r="C812" s="305"/>
      <c r="D812" s="269"/>
      <c r="E812" s="264"/>
      <c r="F812" s="306"/>
      <c r="G812" s="269"/>
      <c r="H812" s="269"/>
      <c r="I812" s="264"/>
      <c r="J812" s="307" t="str">
        <f t="shared" si="2"/>
        <v/>
      </c>
      <c r="K812" s="307"/>
      <c r="L812" s="308"/>
      <c r="M812" s="307"/>
      <c r="N812" s="310"/>
      <c r="O812" s="264"/>
      <c r="P812" s="307"/>
      <c r="Q812" s="296"/>
      <c r="R812" s="296"/>
      <c r="S812" s="296"/>
    </row>
    <row r="813" spans="1:19" x14ac:dyDescent="0.2">
      <c r="A813" s="303" t="e">
        <f>#N/A</f>
        <v>#N/A</v>
      </c>
      <c r="B813" s="304"/>
      <c r="C813" s="305"/>
      <c r="D813" s="269"/>
      <c r="E813" s="264"/>
      <c r="F813" s="306"/>
      <c r="G813" s="269"/>
      <c r="H813" s="269"/>
      <c r="I813" s="264"/>
      <c r="J813" s="307" t="str">
        <f t="shared" si="2"/>
        <v/>
      </c>
      <c r="K813" s="307"/>
      <c r="L813" s="308"/>
      <c r="M813" s="307"/>
      <c r="N813" s="310"/>
      <c r="O813" s="264"/>
      <c r="P813" s="307"/>
      <c r="Q813" s="296"/>
      <c r="R813" s="296"/>
      <c r="S813" s="296"/>
    </row>
    <row r="814" spans="1:19" x14ac:dyDescent="0.2">
      <c r="A814" s="303" t="e">
        <f>#N/A</f>
        <v>#N/A</v>
      </c>
      <c r="B814" s="304"/>
      <c r="C814" s="305"/>
      <c r="D814" s="269"/>
      <c r="E814" s="264"/>
      <c r="F814" s="306"/>
      <c r="G814" s="269"/>
      <c r="H814" s="269"/>
      <c r="I814" s="264"/>
      <c r="J814" s="307" t="str">
        <f t="shared" si="2"/>
        <v/>
      </c>
      <c r="K814" s="307"/>
      <c r="L814" s="308"/>
      <c r="M814" s="307"/>
      <c r="N814" s="310"/>
      <c r="O814" s="264"/>
      <c r="P814" s="307"/>
      <c r="Q814" s="296"/>
      <c r="R814" s="296"/>
      <c r="S814" s="296"/>
    </row>
    <row r="815" spans="1:19" x14ac:dyDescent="0.2">
      <c r="A815" s="303" t="e">
        <f>#N/A</f>
        <v>#N/A</v>
      </c>
      <c r="B815" s="304"/>
      <c r="C815" s="305"/>
      <c r="D815" s="269"/>
      <c r="E815" s="264"/>
      <c r="F815" s="306"/>
      <c r="G815" s="269"/>
      <c r="H815" s="269"/>
      <c r="I815" s="264"/>
      <c r="J815" s="307" t="str">
        <f t="shared" si="2"/>
        <v/>
      </c>
      <c r="K815" s="307"/>
      <c r="L815" s="308"/>
      <c r="M815" s="307"/>
      <c r="N815" s="310"/>
      <c r="O815" s="264"/>
      <c r="P815" s="307"/>
      <c r="Q815" s="296"/>
      <c r="R815" s="296"/>
      <c r="S815" s="296"/>
    </row>
    <row r="816" spans="1:19" x14ac:dyDescent="0.2">
      <c r="A816" s="303" t="e">
        <f>#N/A</f>
        <v>#N/A</v>
      </c>
      <c r="B816" s="304"/>
      <c r="C816" s="305"/>
      <c r="D816" s="269"/>
      <c r="E816" s="264"/>
      <c r="F816" s="306"/>
      <c r="G816" s="269"/>
      <c r="H816" s="269"/>
      <c r="I816" s="264"/>
      <c r="J816" s="307" t="str">
        <f t="shared" si="2"/>
        <v/>
      </c>
      <c r="K816" s="307"/>
      <c r="L816" s="308"/>
      <c r="M816" s="307"/>
      <c r="N816" s="310"/>
      <c r="O816" s="264"/>
      <c r="P816" s="307"/>
      <c r="Q816" s="296"/>
      <c r="R816" s="296"/>
      <c r="S816" s="296"/>
    </row>
    <row r="817" spans="1:19" x14ac:dyDescent="0.2">
      <c r="A817" s="303" t="e">
        <f>#N/A</f>
        <v>#N/A</v>
      </c>
      <c r="B817" s="304"/>
      <c r="C817" s="305"/>
      <c r="D817" s="269"/>
      <c r="E817" s="264"/>
      <c r="F817" s="306"/>
      <c r="G817" s="269"/>
      <c r="H817" s="269"/>
      <c r="I817" s="264"/>
      <c r="J817" s="307" t="str">
        <f t="shared" si="2"/>
        <v/>
      </c>
      <c r="K817" s="307"/>
      <c r="L817" s="308"/>
      <c r="M817" s="307"/>
      <c r="N817" s="310"/>
      <c r="O817" s="264"/>
      <c r="P817" s="307"/>
      <c r="Q817" s="296"/>
      <c r="R817" s="296"/>
      <c r="S817" s="296"/>
    </row>
    <row r="818" spans="1:19" x14ac:dyDescent="0.2">
      <c r="A818" s="303" t="e">
        <f>#N/A</f>
        <v>#N/A</v>
      </c>
      <c r="B818" s="304"/>
      <c r="C818" s="305"/>
      <c r="D818" s="269"/>
      <c r="E818" s="264"/>
      <c r="F818" s="306"/>
      <c r="G818" s="269"/>
      <c r="H818" s="269"/>
      <c r="I818" s="264"/>
      <c r="J818" s="307" t="str">
        <f t="shared" si="2"/>
        <v/>
      </c>
      <c r="K818" s="307"/>
      <c r="L818" s="308"/>
      <c r="M818" s="307"/>
      <c r="N818" s="310"/>
      <c r="O818" s="264"/>
      <c r="P818" s="307"/>
      <c r="Q818" s="296"/>
      <c r="R818" s="296"/>
      <c r="S818" s="296"/>
    </row>
    <row r="819" spans="1:19" x14ac:dyDescent="0.2">
      <c r="A819" s="303" t="e">
        <f>#N/A</f>
        <v>#N/A</v>
      </c>
      <c r="B819" s="304"/>
      <c r="C819" s="305"/>
      <c r="D819" s="269"/>
      <c r="E819" s="264"/>
      <c r="F819" s="306"/>
      <c r="G819" s="269"/>
      <c r="H819" s="269"/>
      <c r="I819" s="264"/>
      <c r="J819" s="307" t="str">
        <f t="shared" si="2"/>
        <v/>
      </c>
      <c r="K819" s="307"/>
      <c r="L819" s="308"/>
      <c r="M819" s="307"/>
      <c r="N819" s="310"/>
      <c r="O819" s="264"/>
      <c r="P819" s="307"/>
      <c r="Q819" s="296"/>
      <c r="R819" s="296"/>
      <c r="S819" s="296"/>
    </row>
    <row r="820" spans="1:19" x14ac:dyDescent="0.2">
      <c r="A820" s="303" t="e">
        <f>#N/A</f>
        <v>#N/A</v>
      </c>
      <c r="B820" s="304"/>
      <c r="C820" s="305"/>
      <c r="D820" s="269"/>
      <c r="E820" s="264"/>
      <c r="F820" s="306"/>
      <c r="G820" s="269"/>
      <c r="H820" s="269"/>
      <c r="I820" s="264"/>
      <c r="J820" s="307" t="str">
        <f t="shared" si="2"/>
        <v/>
      </c>
      <c r="K820" s="307"/>
      <c r="L820" s="308"/>
      <c r="M820" s="307"/>
      <c r="N820" s="310"/>
      <c r="O820" s="264"/>
      <c r="P820" s="307"/>
      <c r="Q820" s="296"/>
      <c r="R820" s="296"/>
      <c r="S820" s="296"/>
    </row>
    <row r="821" spans="1:19" x14ac:dyDescent="0.2">
      <c r="A821" s="303" t="e">
        <f>#N/A</f>
        <v>#N/A</v>
      </c>
      <c r="B821" s="304"/>
      <c r="C821" s="305"/>
      <c r="D821" s="269"/>
      <c r="E821" s="264"/>
      <c r="F821" s="306"/>
      <c r="G821" s="269"/>
      <c r="H821" s="269"/>
      <c r="I821" s="264"/>
      <c r="J821" s="307" t="str">
        <f t="shared" si="2"/>
        <v/>
      </c>
      <c r="K821" s="307"/>
      <c r="L821" s="308"/>
      <c r="M821" s="307"/>
      <c r="N821" s="310"/>
      <c r="O821" s="264"/>
      <c r="P821" s="307"/>
      <c r="Q821" s="296"/>
      <c r="R821" s="296"/>
      <c r="S821" s="296"/>
    </row>
    <row r="822" spans="1:19" x14ac:dyDescent="0.2">
      <c r="A822" s="303" t="e">
        <f>#N/A</f>
        <v>#N/A</v>
      </c>
      <c r="B822" s="304"/>
      <c r="C822" s="305"/>
      <c r="D822" s="269"/>
      <c r="E822" s="264"/>
      <c r="F822" s="306"/>
      <c r="G822" s="269"/>
      <c r="H822" s="269"/>
      <c r="I822" s="264"/>
      <c r="J822" s="307" t="str">
        <f t="shared" si="2"/>
        <v/>
      </c>
      <c r="K822" s="307"/>
      <c r="L822" s="308"/>
      <c r="M822" s="307"/>
      <c r="N822" s="310"/>
      <c r="O822" s="264"/>
      <c r="P822" s="307"/>
      <c r="Q822" s="296"/>
      <c r="R822" s="296"/>
      <c r="S822" s="296"/>
    </row>
    <row r="823" spans="1:19" x14ac:dyDescent="0.2">
      <c r="A823" s="303" t="e">
        <f>#N/A</f>
        <v>#N/A</v>
      </c>
      <c r="B823" s="304"/>
      <c r="C823" s="305"/>
      <c r="D823" s="269"/>
      <c r="E823" s="264"/>
      <c r="F823" s="306"/>
      <c r="G823" s="269"/>
      <c r="H823" s="269"/>
      <c r="I823" s="264"/>
      <c r="J823" s="307" t="str">
        <f t="shared" si="2"/>
        <v/>
      </c>
      <c r="K823" s="307"/>
      <c r="L823" s="308"/>
      <c r="M823" s="307"/>
      <c r="N823" s="310"/>
      <c r="O823" s="264"/>
      <c r="P823" s="307"/>
      <c r="Q823" s="296"/>
      <c r="R823" s="296"/>
      <c r="S823" s="296"/>
    </row>
    <row r="824" spans="1:19" x14ac:dyDescent="0.2">
      <c r="A824" s="303" t="e">
        <f>#N/A</f>
        <v>#N/A</v>
      </c>
      <c r="B824" s="304"/>
      <c r="C824" s="305"/>
      <c r="D824" s="269"/>
      <c r="E824" s="264"/>
      <c r="F824" s="306"/>
      <c r="G824" s="269"/>
      <c r="H824" s="269"/>
      <c r="I824" s="264"/>
      <c r="J824" s="307" t="str">
        <f t="shared" si="2"/>
        <v/>
      </c>
      <c r="K824" s="307"/>
      <c r="L824" s="308"/>
      <c r="M824" s="307"/>
      <c r="N824" s="310"/>
      <c r="O824" s="264"/>
      <c r="P824" s="307"/>
      <c r="Q824" s="296"/>
      <c r="R824" s="296"/>
      <c r="S824" s="296"/>
    </row>
    <row r="825" spans="1:19" x14ac:dyDescent="0.2">
      <c r="A825" s="303" t="e">
        <f>#N/A</f>
        <v>#N/A</v>
      </c>
      <c r="B825" s="304"/>
      <c r="C825" s="305"/>
      <c r="D825" s="269"/>
      <c r="E825" s="264"/>
      <c r="F825" s="306"/>
      <c r="G825" s="269"/>
      <c r="H825" s="269"/>
      <c r="I825" s="264"/>
      <c r="J825" s="307" t="str">
        <f t="shared" si="2"/>
        <v/>
      </c>
      <c r="K825" s="307"/>
      <c r="L825" s="308"/>
      <c r="M825" s="307"/>
      <c r="N825" s="310"/>
      <c r="O825" s="264"/>
      <c r="P825" s="307"/>
      <c r="Q825" s="296"/>
      <c r="R825" s="296"/>
      <c r="S825" s="296"/>
    </row>
    <row r="826" spans="1:19" x14ac:dyDescent="0.2">
      <c r="A826" s="303" t="e">
        <f>#N/A</f>
        <v>#N/A</v>
      </c>
      <c r="B826" s="304"/>
      <c r="C826" s="305"/>
      <c r="D826" s="269"/>
      <c r="E826" s="264"/>
      <c r="F826" s="306"/>
      <c r="G826" s="269"/>
      <c r="H826" s="269"/>
      <c r="I826" s="264"/>
      <c r="J826" s="307" t="str">
        <f t="shared" si="2"/>
        <v/>
      </c>
      <c r="K826" s="307"/>
      <c r="L826" s="308"/>
      <c r="M826" s="307"/>
      <c r="N826" s="310"/>
      <c r="O826" s="264"/>
      <c r="P826" s="307"/>
      <c r="Q826" s="296"/>
      <c r="R826" s="296"/>
      <c r="S826" s="296"/>
    </row>
    <row r="827" spans="1:19" x14ac:dyDescent="0.2">
      <c r="A827" s="303" t="e">
        <f>#N/A</f>
        <v>#N/A</v>
      </c>
      <c r="B827" s="304"/>
      <c r="C827" s="305"/>
      <c r="D827" s="269"/>
      <c r="E827" s="264"/>
      <c r="F827" s="306"/>
      <c r="G827" s="269"/>
      <c r="H827" s="269"/>
      <c r="I827" s="264"/>
      <c r="J827" s="307" t="str">
        <f t="shared" si="2"/>
        <v/>
      </c>
      <c r="K827" s="307"/>
      <c r="L827" s="308"/>
      <c r="M827" s="307"/>
      <c r="N827" s="310"/>
      <c r="O827" s="264"/>
      <c r="P827" s="307"/>
      <c r="Q827" s="296"/>
      <c r="R827" s="296"/>
      <c r="S827" s="296"/>
    </row>
    <row r="828" spans="1:19" x14ac:dyDescent="0.2">
      <c r="A828" s="303" t="e">
        <f>#N/A</f>
        <v>#N/A</v>
      </c>
      <c r="B828" s="304"/>
      <c r="C828" s="305"/>
      <c r="D828" s="269"/>
      <c r="E828" s="264"/>
      <c r="F828" s="306"/>
      <c r="G828" s="269"/>
      <c r="H828" s="269"/>
      <c r="I828" s="264"/>
      <c r="J828" s="307" t="str">
        <f t="shared" si="2"/>
        <v/>
      </c>
      <c r="K828" s="307"/>
      <c r="L828" s="308"/>
      <c r="M828" s="307"/>
      <c r="N828" s="310"/>
      <c r="O828" s="264"/>
      <c r="P828" s="307"/>
      <c r="Q828" s="296"/>
      <c r="R828" s="296"/>
      <c r="S828" s="296"/>
    </row>
    <row r="829" spans="1:19" x14ac:dyDescent="0.2">
      <c r="A829" s="303" t="e">
        <f>#N/A</f>
        <v>#N/A</v>
      </c>
      <c r="B829" s="304"/>
      <c r="C829" s="305"/>
      <c r="D829" s="269"/>
      <c r="E829" s="264"/>
      <c r="F829" s="306"/>
      <c r="G829" s="269"/>
      <c r="H829" s="269"/>
      <c r="I829" s="264"/>
      <c r="J829" s="307" t="str">
        <f t="shared" si="2"/>
        <v/>
      </c>
      <c r="K829" s="307"/>
      <c r="L829" s="308"/>
      <c r="M829" s="307"/>
      <c r="N829" s="310"/>
      <c r="O829" s="264"/>
      <c r="P829" s="307"/>
      <c r="Q829" s="296"/>
      <c r="R829" s="296"/>
      <c r="S829" s="296"/>
    </row>
    <row r="830" spans="1:19" x14ac:dyDescent="0.2">
      <c r="A830" s="303" t="e">
        <f>#N/A</f>
        <v>#N/A</v>
      </c>
      <c r="B830" s="304"/>
      <c r="C830" s="305"/>
      <c r="D830" s="269"/>
      <c r="E830" s="264"/>
      <c r="F830" s="306"/>
      <c r="G830" s="269"/>
      <c r="H830" s="269"/>
      <c r="I830" s="264"/>
      <c r="J830" s="307" t="str">
        <f t="shared" si="2"/>
        <v/>
      </c>
      <c r="K830" s="307"/>
      <c r="L830" s="308"/>
      <c r="M830" s="307"/>
      <c r="N830" s="310"/>
      <c r="O830" s="264"/>
      <c r="P830" s="307"/>
      <c r="Q830" s="296"/>
      <c r="R830" s="296"/>
      <c r="S830" s="296"/>
    </row>
    <row r="831" spans="1:19" x14ac:dyDescent="0.2">
      <c r="A831" s="303" t="e">
        <f>#N/A</f>
        <v>#N/A</v>
      </c>
      <c r="B831" s="304"/>
      <c r="C831" s="305"/>
      <c r="D831" s="269"/>
      <c r="E831" s="264"/>
      <c r="F831" s="306"/>
      <c r="G831" s="269"/>
      <c r="H831" s="269"/>
      <c r="I831" s="264"/>
      <c r="J831" s="307" t="str">
        <f t="shared" si="2"/>
        <v/>
      </c>
      <c r="K831" s="307"/>
      <c r="L831" s="308"/>
      <c r="M831" s="307"/>
      <c r="N831" s="310"/>
      <c r="O831" s="264"/>
      <c r="P831" s="307"/>
      <c r="Q831" s="296"/>
      <c r="R831" s="296"/>
      <c r="S831" s="296"/>
    </row>
    <row r="832" spans="1:19" x14ac:dyDescent="0.2">
      <c r="A832" s="303" t="e">
        <f>#N/A</f>
        <v>#N/A</v>
      </c>
      <c r="B832" s="304"/>
      <c r="C832" s="305"/>
      <c r="D832" s="269"/>
      <c r="E832" s="264"/>
      <c r="F832" s="306"/>
      <c r="G832" s="269"/>
      <c r="H832" s="269"/>
      <c r="I832" s="264"/>
      <c r="J832" s="307" t="str">
        <f t="shared" si="2"/>
        <v/>
      </c>
      <c r="K832" s="307"/>
      <c r="L832" s="308"/>
      <c r="M832" s="307"/>
      <c r="N832" s="310"/>
      <c r="O832" s="264"/>
      <c r="P832" s="307"/>
      <c r="Q832" s="296"/>
      <c r="R832" s="296"/>
      <c r="S832" s="296"/>
    </row>
    <row r="833" spans="1:19" x14ac:dyDescent="0.2">
      <c r="A833" s="303" t="e">
        <f>#N/A</f>
        <v>#N/A</v>
      </c>
      <c r="B833" s="304"/>
      <c r="C833" s="305"/>
      <c r="D833" s="269"/>
      <c r="E833" s="264"/>
      <c r="F833" s="306"/>
      <c r="G833" s="269"/>
      <c r="H833" s="269"/>
      <c r="I833" s="264"/>
      <c r="J833" s="307" t="str">
        <f t="shared" si="2"/>
        <v/>
      </c>
      <c r="K833" s="307"/>
      <c r="L833" s="308"/>
      <c r="M833" s="307"/>
      <c r="N833" s="310"/>
      <c r="O833" s="264"/>
      <c r="P833" s="307"/>
      <c r="Q833" s="296"/>
      <c r="R833" s="296"/>
      <c r="S833" s="296"/>
    </row>
    <row r="834" spans="1:19" x14ac:dyDescent="0.2">
      <c r="A834" s="303" t="e">
        <f>#N/A</f>
        <v>#N/A</v>
      </c>
      <c r="B834" s="304"/>
      <c r="C834" s="305"/>
      <c r="D834" s="269"/>
      <c r="E834" s="264"/>
      <c r="F834" s="306"/>
      <c r="G834" s="269"/>
      <c r="H834" s="269"/>
      <c r="I834" s="264"/>
      <c r="J834" s="307" t="str">
        <f t="shared" si="2"/>
        <v/>
      </c>
      <c r="K834" s="307"/>
      <c r="L834" s="308"/>
      <c r="M834" s="307"/>
      <c r="N834" s="310"/>
      <c r="O834" s="264"/>
      <c r="P834" s="307"/>
      <c r="Q834" s="296"/>
      <c r="R834" s="296"/>
      <c r="S834" s="296"/>
    </row>
    <row r="835" spans="1:19" x14ac:dyDescent="0.2">
      <c r="A835" s="303" t="e">
        <f>#N/A</f>
        <v>#N/A</v>
      </c>
      <c r="B835" s="304"/>
      <c r="C835" s="305"/>
      <c r="D835" s="269"/>
      <c r="E835" s="264"/>
      <c r="F835" s="306"/>
      <c r="G835" s="269"/>
      <c r="H835" s="269"/>
      <c r="I835" s="264"/>
      <c r="J835" s="307" t="str">
        <f t="shared" si="2"/>
        <v/>
      </c>
      <c r="K835" s="307"/>
      <c r="L835" s="308"/>
      <c r="M835" s="307"/>
      <c r="N835" s="310"/>
      <c r="O835" s="264"/>
      <c r="P835" s="307"/>
      <c r="Q835" s="296"/>
      <c r="R835" s="296"/>
      <c r="S835" s="296"/>
    </row>
    <row r="836" spans="1:19" x14ac:dyDescent="0.2">
      <c r="A836" s="303" t="e">
        <f>#N/A</f>
        <v>#N/A</v>
      </c>
      <c r="B836" s="304"/>
      <c r="C836" s="305"/>
      <c r="D836" s="269"/>
      <c r="E836" s="264"/>
      <c r="F836" s="306"/>
      <c r="G836" s="269"/>
      <c r="H836" s="269"/>
      <c r="I836" s="264"/>
      <c r="J836" s="307" t="str">
        <f t="shared" si="2"/>
        <v/>
      </c>
      <c r="K836" s="307"/>
      <c r="L836" s="308"/>
      <c r="M836" s="307"/>
      <c r="N836" s="310"/>
      <c r="O836" s="264"/>
      <c r="P836" s="307"/>
      <c r="Q836" s="296"/>
      <c r="R836" s="296"/>
      <c r="S836" s="296"/>
    </row>
    <row r="837" spans="1:19" x14ac:dyDescent="0.2">
      <c r="A837" s="303" t="e">
        <f>#N/A</f>
        <v>#N/A</v>
      </c>
      <c r="B837" s="304"/>
      <c r="C837" s="305"/>
      <c r="D837" s="269"/>
      <c r="E837" s="264"/>
      <c r="F837" s="306"/>
      <c r="G837" s="269"/>
      <c r="H837" s="269"/>
      <c r="I837" s="264"/>
      <c r="J837" s="307" t="str">
        <f t="shared" si="2"/>
        <v/>
      </c>
      <c r="K837" s="307"/>
      <c r="L837" s="308"/>
      <c r="M837" s="307"/>
      <c r="N837" s="310"/>
      <c r="O837" s="264"/>
      <c r="P837" s="307"/>
      <c r="Q837" s="296"/>
      <c r="R837" s="296"/>
      <c r="S837" s="296"/>
    </row>
    <row r="838" spans="1:19" x14ac:dyDescent="0.2">
      <c r="A838" s="303" t="e">
        <f>#N/A</f>
        <v>#N/A</v>
      </c>
      <c r="B838" s="304"/>
      <c r="C838" s="305"/>
      <c r="D838" s="269"/>
      <c r="E838" s="264"/>
      <c r="F838" s="306"/>
      <c r="G838" s="269"/>
      <c r="H838" s="269"/>
      <c r="I838" s="264"/>
      <c r="J838" s="307" t="str">
        <f t="shared" si="2"/>
        <v/>
      </c>
      <c r="K838" s="307"/>
      <c r="L838" s="308"/>
      <c r="M838" s="307"/>
      <c r="N838" s="310"/>
      <c r="O838" s="264"/>
      <c r="P838" s="307"/>
      <c r="Q838" s="296"/>
      <c r="R838" s="296"/>
      <c r="S838" s="296"/>
    </row>
    <row r="839" spans="1:19" x14ac:dyDescent="0.2">
      <c r="A839" s="303" t="e">
        <f>#N/A</f>
        <v>#N/A</v>
      </c>
      <c r="B839" s="304"/>
      <c r="C839" s="305"/>
      <c r="D839" s="269"/>
      <c r="E839" s="264"/>
      <c r="F839" s="306"/>
      <c r="G839" s="269"/>
      <c r="H839" s="269"/>
      <c r="I839" s="264"/>
      <c r="J839" s="307" t="str">
        <f t="shared" si="2"/>
        <v/>
      </c>
      <c r="K839" s="307"/>
      <c r="L839" s="308"/>
      <c r="M839" s="307"/>
      <c r="N839" s="310"/>
      <c r="O839" s="264"/>
      <c r="P839" s="307"/>
      <c r="Q839" s="296"/>
      <c r="R839" s="296"/>
      <c r="S839" s="296"/>
    </row>
    <row r="840" spans="1:19" x14ac:dyDescent="0.2">
      <c r="A840" s="303" t="e">
        <f>#N/A</f>
        <v>#N/A</v>
      </c>
      <c r="B840" s="304"/>
      <c r="C840" s="305"/>
      <c r="D840" s="269"/>
      <c r="E840" s="264"/>
      <c r="F840" s="306"/>
      <c r="G840" s="269"/>
      <c r="H840" s="269"/>
      <c r="I840" s="264"/>
      <c r="J840" s="307" t="str">
        <f t="shared" si="2"/>
        <v/>
      </c>
      <c r="K840" s="307"/>
      <c r="L840" s="308"/>
      <c r="M840" s="307"/>
      <c r="N840" s="310"/>
      <c r="O840" s="264"/>
      <c r="P840" s="307"/>
      <c r="Q840" s="296"/>
      <c r="R840" s="296"/>
      <c r="S840" s="296"/>
    </row>
    <row r="841" spans="1:19" x14ac:dyDescent="0.2">
      <c r="A841" s="303" t="e">
        <f>#N/A</f>
        <v>#N/A</v>
      </c>
      <c r="B841" s="304"/>
      <c r="C841" s="305"/>
      <c r="D841" s="269"/>
      <c r="E841" s="264"/>
      <c r="F841" s="306"/>
      <c r="G841" s="269"/>
      <c r="H841" s="269"/>
      <c r="I841" s="264"/>
      <c r="J841" s="307" t="str">
        <f t="shared" si="2"/>
        <v/>
      </c>
      <c r="K841" s="307"/>
      <c r="L841" s="308"/>
      <c r="M841" s="307"/>
      <c r="N841" s="310"/>
      <c r="O841" s="264"/>
      <c r="P841" s="307"/>
      <c r="Q841" s="296"/>
      <c r="R841" s="296"/>
      <c r="S841" s="296"/>
    </row>
    <row r="842" spans="1:19" x14ac:dyDescent="0.2">
      <c r="A842" s="303" t="e">
        <f>#N/A</f>
        <v>#N/A</v>
      </c>
      <c r="B842" s="304"/>
      <c r="C842" s="305"/>
      <c r="D842" s="269"/>
      <c r="E842" s="264"/>
      <c r="F842" s="306"/>
      <c r="G842" s="269"/>
      <c r="H842" s="269"/>
      <c r="I842" s="264"/>
      <c r="J842" s="307" t="str">
        <f t="shared" si="2"/>
        <v/>
      </c>
      <c r="K842" s="307"/>
      <c r="L842" s="308"/>
      <c r="M842" s="307"/>
      <c r="N842" s="310"/>
      <c r="O842" s="264"/>
      <c r="P842" s="307"/>
      <c r="Q842" s="296"/>
      <c r="R842" s="296"/>
      <c r="S842" s="296"/>
    </row>
    <row r="843" spans="1:19" x14ac:dyDescent="0.2">
      <c r="A843" s="303" t="e">
        <f>#N/A</f>
        <v>#N/A</v>
      </c>
      <c r="B843" s="304"/>
      <c r="C843" s="305"/>
      <c r="D843" s="269"/>
      <c r="E843" s="264"/>
      <c r="F843" s="306"/>
      <c r="G843" s="269"/>
      <c r="H843" s="269"/>
      <c r="I843" s="264"/>
      <c r="J843" s="307" t="str">
        <f t="shared" si="2"/>
        <v/>
      </c>
      <c r="K843" s="307"/>
      <c r="L843" s="308"/>
      <c r="M843" s="307"/>
      <c r="N843" s="310"/>
      <c r="O843" s="264"/>
      <c r="P843" s="307"/>
      <c r="Q843" s="296"/>
      <c r="R843" s="296"/>
      <c r="S843" s="296"/>
    </row>
    <row r="844" spans="1:19" x14ac:dyDescent="0.2">
      <c r="A844" s="303" t="e">
        <f>#N/A</f>
        <v>#N/A</v>
      </c>
      <c r="B844" s="304"/>
      <c r="C844" s="305"/>
      <c r="D844" s="269"/>
      <c r="E844" s="264"/>
      <c r="F844" s="306"/>
      <c r="G844" s="269"/>
      <c r="H844" s="269"/>
      <c r="I844" s="264"/>
      <c r="J844" s="307" t="str">
        <f t="shared" si="2"/>
        <v/>
      </c>
      <c r="K844" s="307"/>
      <c r="L844" s="308"/>
      <c r="M844" s="307"/>
      <c r="N844" s="310"/>
      <c r="O844" s="264"/>
      <c r="P844" s="307"/>
      <c r="Q844" s="296"/>
      <c r="R844" s="296"/>
      <c r="S844" s="296"/>
    </row>
    <row r="845" spans="1:19" x14ac:dyDescent="0.2">
      <c r="A845" s="303" t="e">
        <f>#N/A</f>
        <v>#N/A</v>
      </c>
      <c r="B845" s="304"/>
      <c r="C845" s="305"/>
      <c r="D845" s="269"/>
      <c r="E845" s="264"/>
      <c r="F845" s="306"/>
      <c r="G845" s="269"/>
      <c r="H845" s="269"/>
      <c r="I845" s="264"/>
      <c r="J845" s="307" t="str">
        <f t="shared" si="2"/>
        <v/>
      </c>
      <c r="K845" s="307"/>
      <c r="L845" s="308"/>
      <c r="M845" s="307"/>
      <c r="N845" s="310"/>
      <c r="O845" s="264"/>
      <c r="P845" s="307"/>
      <c r="Q845" s="296"/>
      <c r="R845" s="296"/>
      <c r="S845" s="296"/>
    </row>
    <row r="846" spans="1:19" x14ac:dyDescent="0.2">
      <c r="A846" s="303" t="e">
        <f>#N/A</f>
        <v>#N/A</v>
      </c>
      <c r="B846" s="304"/>
      <c r="C846" s="305"/>
      <c r="D846" s="269"/>
      <c r="E846" s="264"/>
      <c r="F846" s="306"/>
      <c r="G846" s="269"/>
      <c r="H846" s="269"/>
      <c r="I846" s="264"/>
      <c r="J846" s="307" t="str">
        <f t="shared" si="2"/>
        <v/>
      </c>
      <c r="K846" s="307"/>
      <c r="L846" s="308"/>
      <c r="M846" s="307"/>
      <c r="N846" s="310"/>
      <c r="O846" s="264"/>
      <c r="P846" s="307"/>
      <c r="Q846" s="296"/>
      <c r="R846" s="296"/>
      <c r="S846" s="296"/>
    </row>
    <row r="847" spans="1:19" x14ac:dyDescent="0.2">
      <c r="A847" s="303" t="e">
        <f>#N/A</f>
        <v>#N/A</v>
      </c>
      <c r="B847" s="304"/>
      <c r="C847" s="305"/>
      <c r="D847" s="269"/>
      <c r="E847" s="264"/>
      <c r="F847" s="306"/>
      <c r="G847" s="269"/>
      <c r="H847" s="269"/>
      <c r="I847" s="264"/>
      <c r="J847" s="307" t="str">
        <f t="shared" si="2"/>
        <v/>
      </c>
      <c r="K847" s="307"/>
      <c r="L847" s="308"/>
      <c r="M847" s="307"/>
      <c r="N847" s="310"/>
      <c r="O847" s="264"/>
      <c r="P847" s="307"/>
      <c r="Q847" s="296"/>
      <c r="R847" s="296"/>
      <c r="S847" s="296"/>
    </row>
    <row r="848" spans="1:19" x14ac:dyDescent="0.2">
      <c r="A848" s="303" t="e">
        <f>#N/A</f>
        <v>#N/A</v>
      </c>
      <c r="B848" s="304"/>
      <c r="C848" s="305"/>
      <c r="D848" s="269"/>
      <c r="E848" s="264"/>
      <c r="F848" s="306"/>
      <c r="G848" s="269"/>
      <c r="H848" s="269"/>
      <c r="I848" s="264"/>
      <c r="J848" s="307" t="str">
        <f t="shared" si="2"/>
        <v/>
      </c>
      <c r="K848" s="307"/>
      <c r="L848" s="308"/>
      <c r="M848" s="307"/>
      <c r="N848" s="310"/>
      <c r="O848" s="264"/>
      <c r="P848" s="307"/>
      <c r="Q848" s="296"/>
      <c r="R848" s="296"/>
      <c r="S848" s="296"/>
    </row>
    <row r="849" spans="1:19" x14ac:dyDescent="0.2">
      <c r="A849" s="303" t="e">
        <f>#N/A</f>
        <v>#N/A</v>
      </c>
      <c r="B849" s="304"/>
      <c r="C849" s="305"/>
      <c r="D849" s="269"/>
      <c r="E849" s="264"/>
      <c r="F849" s="306"/>
      <c r="G849" s="269"/>
      <c r="H849" s="269"/>
      <c r="I849" s="264"/>
      <c r="J849" s="307" t="str">
        <f t="shared" si="2"/>
        <v/>
      </c>
      <c r="K849" s="307"/>
      <c r="L849" s="308"/>
      <c r="M849" s="307"/>
      <c r="N849" s="310"/>
      <c r="O849" s="264"/>
      <c r="P849" s="307"/>
      <c r="Q849" s="296"/>
      <c r="R849" s="296"/>
      <c r="S849" s="296"/>
    </row>
    <row r="850" spans="1:19" x14ac:dyDescent="0.2">
      <c r="A850" s="303" t="e">
        <f>#N/A</f>
        <v>#N/A</v>
      </c>
      <c r="B850" s="304"/>
      <c r="C850" s="305"/>
      <c r="D850" s="269"/>
      <c r="E850" s="264"/>
      <c r="F850" s="306"/>
      <c r="G850" s="269"/>
      <c r="H850" s="269"/>
      <c r="I850" s="264"/>
      <c r="J850" s="307" t="str">
        <f t="shared" si="2"/>
        <v/>
      </c>
      <c r="K850" s="307"/>
      <c r="L850" s="308"/>
      <c r="M850" s="307"/>
      <c r="N850" s="310"/>
      <c r="O850" s="264"/>
      <c r="P850" s="307"/>
      <c r="Q850" s="296"/>
      <c r="R850" s="296"/>
      <c r="S850" s="296"/>
    </row>
    <row r="851" spans="1:19" x14ac:dyDescent="0.2">
      <c r="A851" s="303" t="e">
        <f>#N/A</f>
        <v>#N/A</v>
      </c>
      <c r="B851" s="304"/>
      <c r="C851" s="305"/>
      <c r="D851" s="269"/>
      <c r="E851" s="264"/>
      <c r="F851" s="306"/>
      <c r="G851" s="269"/>
      <c r="H851" s="269"/>
      <c r="I851" s="264"/>
      <c r="J851" s="307" t="str">
        <f t="shared" si="2"/>
        <v/>
      </c>
      <c r="K851" s="307"/>
      <c r="L851" s="308"/>
      <c r="M851" s="307"/>
      <c r="N851" s="310"/>
      <c r="O851" s="264"/>
      <c r="P851" s="307"/>
      <c r="Q851" s="296"/>
      <c r="R851" s="296"/>
      <c r="S851" s="296"/>
    </row>
    <row r="852" spans="1:19" x14ac:dyDescent="0.2">
      <c r="A852" s="303" t="e">
        <f>#N/A</f>
        <v>#N/A</v>
      </c>
      <c r="B852" s="304"/>
      <c r="C852" s="305"/>
      <c r="D852" s="269"/>
      <c r="E852" s="264"/>
      <c r="F852" s="306"/>
      <c r="G852" s="269"/>
      <c r="H852" s="269"/>
      <c r="I852" s="264"/>
      <c r="J852" s="307" t="str">
        <f t="shared" si="2"/>
        <v/>
      </c>
      <c r="K852" s="307"/>
      <c r="L852" s="308"/>
      <c r="M852" s="307"/>
      <c r="N852" s="310"/>
      <c r="O852" s="264"/>
      <c r="P852" s="307"/>
      <c r="Q852" s="296"/>
      <c r="R852" s="296"/>
      <c r="S852" s="296"/>
    </row>
    <row r="853" spans="1:19" x14ac:dyDescent="0.2">
      <c r="A853" s="303" t="e">
        <f>#N/A</f>
        <v>#N/A</v>
      </c>
      <c r="B853" s="304"/>
      <c r="C853" s="305"/>
      <c r="D853" s="269"/>
      <c r="E853" s="264"/>
      <c r="F853" s="306"/>
      <c r="G853" s="269"/>
      <c r="H853" s="269"/>
      <c r="I853" s="264"/>
      <c r="J853" s="307" t="str">
        <f t="shared" si="2"/>
        <v/>
      </c>
      <c r="K853" s="307"/>
      <c r="L853" s="308"/>
      <c r="M853" s="307"/>
      <c r="N853" s="310"/>
      <c r="O853" s="264"/>
      <c r="P853" s="307"/>
      <c r="Q853" s="296"/>
      <c r="R853" s="296"/>
      <c r="S853" s="296"/>
    </row>
    <row r="854" spans="1:19" x14ac:dyDescent="0.2">
      <c r="A854" s="303" t="e">
        <f>#N/A</f>
        <v>#N/A</v>
      </c>
      <c r="B854" s="304"/>
      <c r="C854" s="305"/>
      <c r="D854" s="269"/>
      <c r="E854" s="264"/>
      <c r="F854" s="306"/>
      <c r="G854" s="269"/>
      <c r="H854" s="269"/>
      <c r="I854" s="264"/>
      <c r="J854" s="307" t="str">
        <f t="shared" si="2"/>
        <v/>
      </c>
      <c r="K854" s="307"/>
      <c r="L854" s="308"/>
      <c r="M854" s="307"/>
      <c r="N854" s="310"/>
      <c r="O854" s="264"/>
      <c r="P854" s="307"/>
      <c r="Q854" s="296"/>
      <c r="R854" s="296"/>
      <c r="S854" s="296"/>
    </row>
    <row r="855" spans="1:19" x14ac:dyDescent="0.2">
      <c r="A855" s="303" t="e">
        <f>#N/A</f>
        <v>#N/A</v>
      </c>
      <c r="B855" s="304"/>
      <c r="C855" s="305"/>
      <c r="D855" s="269"/>
      <c r="E855" s="264"/>
      <c r="F855" s="306"/>
      <c r="G855" s="269"/>
      <c r="H855" s="269"/>
      <c r="I855" s="264"/>
      <c r="J855" s="307" t="str">
        <f t="shared" si="2"/>
        <v/>
      </c>
      <c r="K855" s="307"/>
      <c r="L855" s="308"/>
      <c r="M855" s="307"/>
      <c r="N855" s="310"/>
      <c r="O855" s="264"/>
      <c r="P855" s="307"/>
      <c r="Q855" s="296"/>
      <c r="R855" s="296"/>
      <c r="S855" s="296"/>
    </row>
    <row r="856" spans="1:19" x14ac:dyDescent="0.2">
      <c r="A856" s="303" t="e">
        <f>#N/A</f>
        <v>#N/A</v>
      </c>
      <c r="B856" s="304"/>
      <c r="C856" s="305"/>
      <c r="D856" s="269"/>
      <c r="E856" s="264"/>
      <c r="F856" s="306"/>
      <c r="G856" s="269"/>
      <c r="H856" s="269"/>
      <c r="I856" s="264"/>
      <c r="J856" s="307" t="str">
        <f t="shared" si="2"/>
        <v/>
      </c>
      <c r="K856" s="307"/>
      <c r="L856" s="308"/>
      <c r="M856" s="307"/>
      <c r="N856" s="310"/>
      <c r="O856" s="264"/>
      <c r="P856" s="307"/>
      <c r="Q856" s="296"/>
      <c r="R856" s="296"/>
      <c r="S856" s="296"/>
    </row>
    <row r="857" spans="1:19" x14ac:dyDescent="0.2">
      <c r="A857" s="303" t="e">
        <f>#N/A</f>
        <v>#N/A</v>
      </c>
      <c r="B857" s="304"/>
      <c r="C857" s="305"/>
      <c r="D857" s="269"/>
      <c r="E857" s="264"/>
      <c r="F857" s="306"/>
      <c r="G857" s="269"/>
      <c r="H857" s="269"/>
      <c r="I857" s="264"/>
      <c r="J857" s="307" t="str">
        <f t="shared" si="2"/>
        <v/>
      </c>
      <c r="K857" s="307"/>
      <c r="L857" s="308"/>
      <c r="M857" s="307"/>
      <c r="N857" s="310"/>
      <c r="O857" s="264"/>
      <c r="P857" s="307"/>
      <c r="Q857" s="296"/>
      <c r="R857" s="296"/>
      <c r="S857" s="296"/>
    </row>
    <row r="858" spans="1:19" x14ac:dyDescent="0.2">
      <c r="A858" s="303" t="e">
        <f>#N/A</f>
        <v>#N/A</v>
      </c>
      <c r="B858" s="304"/>
      <c r="C858" s="305"/>
      <c r="D858" s="269"/>
      <c r="E858" s="264"/>
      <c r="F858" s="306"/>
      <c r="G858" s="269"/>
      <c r="H858" s="269"/>
      <c r="I858" s="264"/>
      <c r="J858" s="307" t="str">
        <f t="shared" si="2"/>
        <v/>
      </c>
      <c r="K858" s="307"/>
      <c r="L858" s="308"/>
      <c r="M858" s="307"/>
      <c r="N858" s="310"/>
      <c r="O858" s="264"/>
      <c r="P858" s="307"/>
      <c r="Q858" s="296"/>
      <c r="R858" s="296"/>
      <c r="S858" s="296"/>
    </row>
    <row r="859" spans="1:19" x14ac:dyDescent="0.2">
      <c r="A859" s="303" t="e">
        <f>#N/A</f>
        <v>#N/A</v>
      </c>
      <c r="B859" s="304"/>
      <c r="C859" s="305"/>
      <c r="D859" s="269"/>
      <c r="E859" s="264"/>
      <c r="F859" s="306"/>
      <c r="G859" s="269"/>
      <c r="H859" s="269"/>
      <c r="I859" s="264"/>
      <c r="J859" s="307" t="str">
        <f t="shared" si="2"/>
        <v/>
      </c>
      <c r="K859" s="307"/>
      <c r="L859" s="308"/>
      <c r="M859" s="307"/>
      <c r="N859" s="310"/>
      <c r="O859" s="264"/>
      <c r="P859" s="307"/>
      <c r="Q859" s="296"/>
      <c r="R859" s="296"/>
      <c r="S859" s="296"/>
    </row>
    <row r="860" spans="1:19" x14ac:dyDescent="0.2">
      <c r="A860" s="303" t="e">
        <f>#N/A</f>
        <v>#N/A</v>
      </c>
      <c r="B860" s="304"/>
      <c r="C860" s="305"/>
      <c r="D860" s="269"/>
      <c r="E860" s="264"/>
      <c r="F860" s="306"/>
      <c r="G860" s="269"/>
      <c r="H860" s="269"/>
      <c r="I860" s="264"/>
      <c r="J860" s="307" t="str">
        <f t="shared" si="2"/>
        <v/>
      </c>
      <c r="K860" s="307"/>
      <c r="L860" s="308"/>
      <c r="M860" s="307"/>
      <c r="N860" s="310"/>
      <c r="O860" s="264"/>
      <c r="P860" s="307"/>
      <c r="Q860" s="296"/>
      <c r="R860" s="296"/>
      <c r="S860" s="296"/>
    </row>
    <row r="861" spans="1:19" x14ac:dyDescent="0.2">
      <c r="A861" s="303" t="e">
        <f>#N/A</f>
        <v>#N/A</v>
      </c>
      <c r="B861" s="304"/>
      <c r="C861" s="305"/>
      <c r="D861" s="269"/>
      <c r="E861" s="264"/>
      <c r="F861" s="306"/>
      <c r="G861" s="269"/>
      <c r="H861" s="269"/>
      <c r="I861" s="264"/>
      <c r="J861" s="307" t="str">
        <f t="shared" si="2"/>
        <v/>
      </c>
      <c r="K861" s="307"/>
      <c r="L861" s="308"/>
      <c r="M861" s="307"/>
      <c r="N861" s="310"/>
      <c r="O861" s="264"/>
      <c r="P861" s="307"/>
      <c r="Q861" s="296"/>
      <c r="R861" s="296"/>
      <c r="S861" s="296"/>
    </row>
    <row r="862" spans="1:19" x14ac:dyDescent="0.2">
      <c r="A862" s="303" t="e">
        <f>#N/A</f>
        <v>#N/A</v>
      </c>
      <c r="B862" s="304"/>
      <c r="C862" s="305"/>
      <c r="D862" s="269"/>
      <c r="E862" s="264"/>
      <c r="F862" s="306"/>
      <c r="G862" s="269"/>
      <c r="H862" s="269"/>
      <c r="I862" s="264"/>
      <c r="J862" s="307" t="str">
        <f t="shared" si="2"/>
        <v/>
      </c>
      <c r="K862" s="307"/>
      <c r="L862" s="308"/>
      <c r="M862" s="307"/>
      <c r="N862" s="310"/>
      <c r="O862" s="264"/>
      <c r="P862" s="307"/>
      <c r="Q862" s="296"/>
      <c r="R862" s="296"/>
      <c r="S862" s="296"/>
    </row>
    <row r="863" spans="1:19" x14ac:dyDescent="0.2">
      <c r="A863" s="303" t="e">
        <f>#N/A</f>
        <v>#N/A</v>
      </c>
      <c r="B863" s="304"/>
      <c r="C863" s="305"/>
      <c r="D863" s="269"/>
      <c r="E863" s="264"/>
      <c r="F863" s="306"/>
      <c r="G863" s="269"/>
      <c r="H863" s="269"/>
      <c r="I863" s="264"/>
      <c r="J863" s="307" t="str">
        <f t="shared" si="2"/>
        <v/>
      </c>
      <c r="K863" s="307"/>
      <c r="L863" s="308"/>
      <c r="M863" s="307"/>
      <c r="N863" s="310"/>
      <c r="O863" s="264"/>
      <c r="P863" s="307"/>
      <c r="Q863" s="296"/>
      <c r="R863" s="296"/>
      <c r="S863" s="296"/>
    </row>
    <row r="864" spans="1:19" x14ac:dyDescent="0.2">
      <c r="A864" s="303" t="e">
        <f>#N/A</f>
        <v>#N/A</v>
      </c>
      <c r="B864" s="304"/>
      <c r="C864" s="305"/>
      <c r="D864" s="269"/>
      <c r="E864" s="264"/>
      <c r="F864" s="306"/>
      <c r="G864" s="269"/>
      <c r="H864" s="269"/>
      <c r="I864" s="264"/>
      <c r="J864" s="307" t="str">
        <f t="shared" si="2"/>
        <v/>
      </c>
      <c r="K864" s="307"/>
      <c r="L864" s="308"/>
      <c r="M864" s="307"/>
      <c r="N864" s="310"/>
      <c r="O864" s="264"/>
      <c r="P864" s="307"/>
      <c r="Q864" s="296"/>
      <c r="R864" s="296"/>
      <c r="S864" s="296"/>
    </row>
    <row r="865" spans="1:19" x14ac:dyDescent="0.2">
      <c r="A865" s="303" t="e">
        <f>#N/A</f>
        <v>#N/A</v>
      </c>
      <c r="B865" s="304"/>
      <c r="C865" s="305"/>
      <c r="D865" s="269"/>
      <c r="E865" s="264"/>
      <c r="F865" s="306"/>
      <c r="G865" s="269"/>
      <c r="H865" s="269"/>
      <c r="I865" s="264"/>
      <c r="J865" s="307" t="str">
        <f t="shared" si="2"/>
        <v/>
      </c>
      <c r="K865" s="307"/>
      <c r="L865" s="308"/>
      <c r="M865" s="307"/>
      <c r="N865" s="310"/>
      <c r="O865" s="264"/>
      <c r="P865" s="307"/>
      <c r="Q865" s="296"/>
      <c r="R865" s="296"/>
      <c r="S865" s="296"/>
    </row>
    <row r="866" spans="1:19" x14ac:dyDescent="0.2">
      <c r="A866" s="303" t="e">
        <f>#N/A</f>
        <v>#N/A</v>
      </c>
      <c r="B866" s="304"/>
      <c r="C866" s="305"/>
      <c r="D866" s="269"/>
      <c r="E866" s="264"/>
      <c r="F866" s="306"/>
      <c r="G866" s="269"/>
      <c r="H866" s="269"/>
      <c r="I866" s="264"/>
      <c r="J866" s="307" t="str">
        <f t="shared" si="2"/>
        <v/>
      </c>
      <c r="K866" s="307"/>
      <c r="L866" s="308"/>
      <c r="M866" s="307"/>
      <c r="N866" s="310"/>
      <c r="O866" s="264"/>
      <c r="P866" s="307"/>
      <c r="Q866" s="296"/>
      <c r="R866" s="296"/>
      <c r="S866" s="296"/>
    </row>
    <row r="867" spans="1:19" x14ac:dyDescent="0.2">
      <c r="A867" s="303" t="e">
        <f>#N/A</f>
        <v>#N/A</v>
      </c>
      <c r="B867" s="304"/>
      <c r="C867" s="305"/>
      <c r="D867" s="269"/>
      <c r="E867" s="264"/>
      <c r="F867" s="306"/>
      <c r="G867" s="269"/>
      <c r="H867" s="269"/>
      <c r="I867" s="264"/>
      <c r="J867" s="307" t="str">
        <f t="shared" si="2"/>
        <v/>
      </c>
      <c r="K867" s="307"/>
      <c r="L867" s="308"/>
      <c r="M867" s="307"/>
      <c r="N867" s="310"/>
      <c r="O867" s="264"/>
      <c r="P867" s="307"/>
      <c r="Q867" s="296"/>
      <c r="R867" s="296"/>
      <c r="S867" s="296"/>
    </row>
    <row r="868" spans="1:19" x14ac:dyDescent="0.2">
      <c r="A868" s="303" t="e">
        <f>#N/A</f>
        <v>#N/A</v>
      </c>
      <c r="B868" s="304"/>
      <c r="C868" s="305"/>
      <c r="D868" s="269"/>
      <c r="E868" s="264"/>
      <c r="F868" s="306"/>
      <c r="G868" s="269"/>
      <c r="H868" s="269"/>
      <c r="I868" s="264"/>
      <c r="J868" s="307" t="str">
        <f t="shared" si="2"/>
        <v/>
      </c>
      <c r="K868" s="307"/>
      <c r="L868" s="308"/>
      <c r="M868" s="307"/>
      <c r="N868" s="310"/>
      <c r="O868" s="264"/>
      <c r="P868" s="307"/>
      <c r="Q868" s="296"/>
      <c r="R868" s="296"/>
      <c r="S868" s="296"/>
    </row>
    <row r="869" spans="1:19" x14ac:dyDescent="0.2">
      <c r="A869" s="303" t="e">
        <f>#N/A</f>
        <v>#N/A</v>
      </c>
      <c r="B869" s="304"/>
      <c r="C869" s="305"/>
      <c r="D869" s="269"/>
      <c r="E869" s="264"/>
      <c r="F869" s="306"/>
      <c r="G869" s="269"/>
      <c r="H869" s="269"/>
      <c r="I869" s="264"/>
      <c r="J869" s="307" t="str">
        <f t="shared" si="2"/>
        <v/>
      </c>
      <c r="K869" s="307"/>
      <c r="L869" s="308"/>
      <c r="M869" s="307"/>
      <c r="N869" s="310"/>
      <c r="O869" s="264"/>
      <c r="P869" s="307"/>
      <c r="Q869" s="296"/>
      <c r="R869" s="296"/>
      <c r="S869" s="296"/>
    </row>
    <row r="870" spans="1:19" x14ac:dyDescent="0.2">
      <c r="A870" s="303" t="e">
        <f>#N/A</f>
        <v>#N/A</v>
      </c>
      <c r="B870" s="304"/>
      <c r="C870" s="305"/>
      <c r="D870" s="269"/>
      <c r="E870" s="264"/>
      <c r="F870" s="306"/>
      <c r="G870" s="269"/>
      <c r="H870" s="269"/>
      <c r="I870" s="264"/>
      <c r="J870" s="307" t="str">
        <f t="shared" si="2"/>
        <v/>
      </c>
      <c r="K870" s="307"/>
      <c r="L870" s="308"/>
      <c r="M870" s="307"/>
      <c r="N870" s="310"/>
      <c r="O870" s="264"/>
      <c r="P870" s="307"/>
      <c r="Q870" s="296"/>
      <c r="R870" s="296"/>
      <c r="S870" s="296"/>
    </row>
    <row r="871" spans="1:19" x14ac:dyDescent="0.2">
      <c r="A871" s="303" t="e">
        <f>#N/A</f>
        <v>#N/A</v>
      </c>
      <c r="B871" s="304"/>
      <c r="C871" s="305"/>
      <c r="D871" s="269"/>
      <c r="E871" s="264"/>
      <c r="F871" s="306"/>
      <c r="G871" s="269"/>
      <c r="H871" s="269"/>
      <c r="I871" s="264"/>
      <c r="J871" s="307" t="str">
        <f t="shared" si="2"/>
        <v/>
      </c>
      <c r="K871" s="307"/>
      <c r="L871" s="308"/>
      <c r="M871" s="307"/>
      <c r="N871" s="310"/>
      <c r="O871" s="264"/>
      <c r="P871" s="307"/>
      <c r="Q871" s="296"/>
      <c r="R871" s="296"/>
      <c r="S871" s="296"/>
    </row>
    <row r="872" spans="1:19" x14ac:dyDescent="0.2">
      <c r="A872" s="303" t="e">
        <f>#N/A</f>
        <v>#N/A</v>
      </c>
      <c r="B872" s="304"/>
      <c r="C872" s="305"/>
      <c r="D872" s="269"/>
      <c r="E872" s="264"/>
      <c r="F872" s="306"/>
      <c r="G872" s="269"/>
      <c r="H872" s="269"/>
      <c r="I872" s="264"/>
      <c r="J872" s="307" t="str">
        <f t="shared" si="2"/>
        <v/>
      </c>
      <c r="K872" s="307"/>
      <c r="L872" s="308"/>
      <c r="M872" s="307"/>
      <c r="N872" s="310"/>
      <c r="O872" s="264"/>
      <c r="P872" s="307"/>
      <c r="Q872" s="296"/>
      <c r="R872" s="296"/>
      <c r="S872" s="296"/>
    </row>
    <row r="873" spans="1:19" x14ac:dyDescent="0.2">
      <c r="A873" s="303" t="e">
        <f>#N/A</f>
        <v>#N/A</v>
      </c>
      <c r="B873" s="304"/>
      <c r="C873" s="305"/>
      <c r="D873" s="269"/>
      <c r="E873" s="264"/>
      <c r="F873" s="306"/>
      <c r="G873" s="269"/>
      <c r="H873" s="269"/>
      <c r="I873" s="264"/>
      <c r="J873" s="307" t="str">
        <f t="shared" si="2"/>
        <v/>
      </c>
      <c r="K873" s="307"/>
      <c r="L873" s="308"/>
      <c r="M873" s="307"/>
      <c r="N873" s="310"/>
      <c r="O873" s="264"/>
      <c r="P873" s="307"/>
      <c r="Q873" s="296"/>
      <c r="R873" s="296"/>
      <c r="S873" s="296"/>
    </row>
    <row r="874" spans="1:19" x14ac:dyDescent="0.2">
      <c r="A874" s="303" t="e">
        <f>#N/A</f>
        <v>#N/A</v>
      </c>
      <c r="B874" s="304"/>
      <c r="C874" s="305"/>
      <c r="D874" s="269"/>
      <c r="E874" s="264"/>
      <c r="F874" s="306"/>
      <c r="G874" s="269"/>
      <c r="H874" s="269"/>
      <c r="I874" s="264"/>
      <c r="J874" s="307" t="str">
        <f t="shared" si="2"/>
        <v/>
      </c>
      <c r="K874" s="307"/>
      <c r="L874" s="308"/>
      <c r="M874" s="307"/>
      <c r="N874" s="310"/>
      <c r="O874" s="264"/>
      <c r="P874" s="307"/>
      <c r="Q874" s="296"/>
      <c r="R874" s="296"/>
      <c r="S874" s="296"/>
    </row>
    <row r="875" spans="1:19" x14ac:dyDescent="0.2">
      <c r="A875" s="303" t="e">
        <f>#N/A</f>
        <v>#N/A</v>
      </c>
      <c r="B875" s="304"/>
      <c r="C875" s="305"/>
      <c r="D875" s="269"/>
      <c r="E875" s="264"/>
      <c r="F875" s="306"/>
      <c r="G875" s="269"/>
      <c r="H875" s="269"/>
      <c r="I875" s="264"/>
      <c r="J875" s="307" t="str">
        <f t="shared" si="2"/>
        <v/>
      </c>
      <c r="K875" s="307"/>
      <c r="L875" s="308"/>
      <c r="M875" s="307"/>
      <c r="N875" s="310"/>
      <c r="O875" s="264"/>
      <c r="P875" s="307"/>
      <c r="Q875" s="296"/>
      <c r="R875" s="296"/>
      <c r="S875" s="296"/>
    </row>
    <row r="876" spans="1:19" x14ac:dyDescent="0.2">
      <c r="A876" s="303" t="e">
        <f>#N/A</f>
        <v>#N/A</v>
      </c>
      <c r="B876" s="304"/>
      <c r="C876" s="305"/>
      <c r="D876" s="269"/>
      <c r="E876" s="264"/>
      <c r="F876" s="306"/>
      <c r="G876" s="269"/>
      <c r="H876" s="269"/>
      <c r="I876" s="264"/>
      <c r="J876" s="307" t="str">
        <f t="shared" si="2"/>
        <v/>
      </c>
      <c r="K876" s="307"/>
      <c r="L876" s="308"/>
      <c r="M876" s="307"/>
      <c r="N876" s="310"/>
      <c r="O876" s="264"/>
      <c r="P876" s="307"/>
      <c r="Q876" s="296"/>
      <c r="R876" s="296"/>
      <c r="S876" s="296"/>
    </row>
    <row r="877" spans="1:19" x14ac:dyDescent="0.2">
      <c r="A877" s="303" t="e">
        <f>#N/A</f>
        <v>#N/A</v>
      </c>
      <c r="B877" s="304"/>
      <c r="C877" s="305"/>
      <c r="D877" s="269"/>
      <c r="E877" s="264"/>
      <c r="F877" s="306"/>
      <c r="G877" s="269"/>
      <c r="H877" s="269"/>
      <c r="I877" s="264"/>
      <c r="J877" s="307" t="str">
        <f t="shared" si="2"/>
        <v/>
      </c>
      <c r="K877" s="307"/>
      <c r="L877" s="308"/>
      <c r="M877" s="307"/>
      <c r="N877" s="310"/>
      <c r="O877" s="264"/>
      <c r="P877" s="307"/>
      <c r="Q877" s="296"/>
      <c r="R877" s="296"/>
      <c r="S877" s="296"/>
    </row>
    <row r="878" spans="1:19" x14ac:dyDescent="0.2">
      <c r="A878" s="303" t="e">
        <f>#N/A</f>
        <v>#N/A</v>
      </c>
      <c r="B878" s="304"/>
      <c r="C878" s="305"/>
      <c r="D878" s="269"/>
      <c r="E878" s="264"/>
      <c r="F878" s="306"/>
      <c r="G878" s="269"/>
      <c r="H878" s="269"/>
      <c r="I878" s="264"/>
      <c r="J878" s="307" t="str">
        <f t="shared" si="2"/>
        <v/>
      </c>
      <c r="K878" s="307"/>
      <c r="L878" s="308"/>
      <c r="M878" s="307"/>
      <c r="N878" s="310"/>
      <c r="O878" s="264"/>
      <c r="P878" s="307"/>
      <c r="Q878" s="296"/>
      <c r="R878" s="296"/>
      <c r="S878" s="296"/>
    </row>
    <row r="879" spans="1:19" x14ac:dyDescent="0.2">
      <c r="A879" s="303" t="e">
        <f>#N/A</f>
        <v>#N/A</v>
      </c>
      <c r="B879" s="304"/>
      <c r="C879" s="305"/>
      <c r="D879" s="269"/>
      <c r="E879" s="264"/>
      <c r="F879" s="306"/>
      <c r="G879" s="269"/>
      <c r="H879" s="269"/>
      <c r="I879" s="264"/>
      <c r="J879" s="307" t="str">
        <f t="shared" si="2"/>
        <v/>
      </c>
      <c r="K879" s="307"/>
      <c r="L879" s="308"/>
      <c r="M879" s="307"/>
      <c r="N879" s="310"/>
      <c r="O879" s="264"/>
      <c r="P879" s="307"/>
      <c r="Q879" s="296"/>
      <c r="R879" s="296"/>
      <c r="S879" s="296"/>
    </row>
    <row r="880" spans="1:19" x14ac:dyDescent="0.2">
      <c r="A880" s="303" t="e">
        <f>#N/A</f>
        <v>#N/A</v>
      </c>
      <c r="B880" s="304"/>
      <c r="C880" s="305"/>
      <c r="D880" s="269"/>
      <c r="E880" s="264"/>
      <c r="F880" s="306"/>
      <c r="G880" s="269"/>
      <c r="H880" s="269"/>
      <c r="I880" s="264"/>
      <c r="J880" s="307" t="str">
        <f t="shared" si="2"/>
        <v/>
      </c>
      <c r="K880" s="307"/>
      <c r="L880" s="308"/>
      <c r="M880" s="307"/>
      <c r="N880" s="310"/>
      <c r="O880" s="264"/>
      <c r="P880" s="307"/>
      <c r="Q880" s="296"/>
      <c r="R880" s="296"/>
      <c r="S880" s="296"/>
    </row>
    <row r="881" spans="1:19" x14ac:dyDescent="0.2">
      <c r="A881" s="303" t="e">
        <f>#N/A</f>
        <v>#N/A</v>
      </c>
      <c r="B881" s="304"/>
      <c r="C881" s="305"/>
      <c r="D881" s="269"/>
      <c r="E881" s="264"/>
      <c r="F881" s="306"/>
      <c r="G881" s="269"/>
      <c r="H881" s="269"/>
      <c r="I881" s="264"/>
      <c r="J881" s="307" t="str">
        <f t="shared" si="2"/>
        <v/>
      </c>
      <c r="K881" s="307"/>
      <c r="L881" s="308"/>
      <c r="M881" s="307"/>
      <c r="N881" s="310"/>
      <c r="O881" s="264"/>
      <c r="P881" s="307"/>
      <c r="Q881" s="296"/>
      <c r="R881" s="296"/>
      <c r="S881" s="296"/>
    </row>
    <row r="882" spans="1:19" x14ac:dyDescent="0.2">
      <c r="A882" s="303" t="e">
        <f>#N/A</f>
        <v>#N/A</v>
      </c>
      <c r="B882" s="304"/>
      <c r="C882" s="305"/>
      <c r="D882" s="269"/>
      <c r="E882" s="264"/>
      <c r="F882" s="306"/>
      <c r="G882" s="269"/>
      <c r="H882" s="269"/>
      <c r="I882" s="264"/>
      <c r="J882" s="307" t="str">
        <f t="shared" si="2"/>
        <v/>
      </c>
      <c r="K882" s="307"/>
      <c r="L882" s="308"/>
      <c r="M882" s="307"/>
      <c r="N882" s="310"/>
      <c r="O882" s="264"/>
      <c r="P882" s="307"/>
      <c r="Q882" s="296"/>
      <c r="R882" s="296"/>
      <c r="S882" s="296"/>
    </row>
    <row r="883" spans="1:19" x14ac:dyDescent="0.2">
      <c r="A883" s="303" t="e">
        <f>#N/A</f>
        <v>#N/A</v>
      </c>
      <c r="B883" s="304"/>
      <c r="C883" s="305"/>
      <c r="D883" s="269"/>
      <c r="E883" s="264"/>
      <c r="F883" s="306"/>
      <c r="G883" s="269"/>
      <c r="H883" s="269"/>
      <c r="I883" s="264"/>
      <c r="J883" s="307" t="str">
        <f t="shared" si="2"/>
        <v/>
      </c>
      <c r="K883" s="307"/>
      <c r="L883" s="308"/>
      <c r="M883" s="307"/>
      <c r="N883" s="310"/>
      <c r="O883" s="264"/>
      <c r="P883" s="307"/>
      <c r="Q883" s="296"/>
      <c r="R883" s="296"/>
      <c r="S883" s="296"/>
    </row>
    <row r="884" spans="1:19" x14ac:dyDescent="0.2">
      <c r="A884" s="303" t="e">
        <f>#N/A</f>
        <v>#N/A</v>
      </c>
      <c r="B884" s="304"/>
      <c r="C884" s="305"/>
      <c r="D884" s="269"/>
      <c r="E884" s="264"/>
      <c r="F884" s="306"/>
      <c r="G884" s="269"/>
      <c r="H884" s="269"/>
      <c r="I884" s="264"/>
      <c r="J884" s="307" t="str">
        <f t="shared" si="2"/>
        <v/>
      </c>
      <c r="K884" s="307"/>
      <c r="L884" s="308"/>
      <c r="M884" s="307"/>
      <c r="N884" s="310"/>
      <c r="O884" s="264"/>
      <c r="P884" s="307"/>
      <c r="Q884" s="296"/>
      <c r="R884" s="296"/>
      <c r="S884" s="296"/>
    </row>
    <row r="885" spans="1:19" x14ac:dyDescent="0.2">
      <c r="A885" s="303" t="e">
        <f>#N/A</f>
        <v>#N/A</v>
      </c>
      <c r="B885" s="304"/>
      <c r="C885" s="305"/>
      <c r="D885" s="269"/>
      <c r="E885" s="264"/>
      <c r="F885" s="306"/>
      <c r="G885" s="269"/>
      <c r="H885" s="269"/>
      <c r="I885" s="264"/>
      <c r="J885" s="307" t="str">
        <f t="shared" si="2"/>
        <v/>
      </c>
      <c r="K885" s="307"/>
      <c r="L885" s="308"/>
      <c r="M885" s="307"/>
      <c r="N885" s="310"/>
      <c r="O885" s="264"/>
      <c r="P885" s="307"/>
      <c r="Q885" s="296"/>
      <c r="R885" s="296"/>
      <c r="S885" s="296"/>
    </row>
    <row r="886" spans="1:19" x14ac:dyDescent="0.2">
      <c r="A886" s="303" t="e">
        <f>#N/A</f>
        <v>#N/A</v>
      </c>
      <c r="B886" s="304"/>
      <c r="C886" s="305"/>
      <c r="D886" s="269"/>
      <c r="E886" s="264"/>
      <c r="F886" s="306"/>
      <c r="G886" s="269"/>
      <c r="H886" s="269"/>
      <c r="I886" s="264"/>
      <c r="J886" s="307" t="str">
        <f t="shared" si="2"/>
        <v/>
      </c>
      <c r="K886" s="307"/>
      <c r="L886" s="308"/>
      <c r="M886" s="307"/>
      <c r="N886" s="310"/>
      <c r="O886" s="264"/>
      <c r="P886" s="307"/>
      <c r="Q886" s="296"/>
      <c r="R886" s="296"/>
      <c r="S886" s="296"/>
    </row>
    <row r="887" spans="1:19" x14ac:dyDescent="0.2">
      <c r="A887" s="303" t="e">
        <f>#N/A</f>
        <v>#N/A</v>
      </c>
      <c r="B887" s="304"/>
      <c r="C887" s="305"/>
      <c r="D887" s="269"/>
      <c r="E887" s="264"/>
      <c r="F887" s="306"/>
      <c r="G887" s="269"/>
      <c r="H887" s="269"/>
      <c r="I887" s="264"/>
      <c r="J887" s="307" t="str">
        <f t="shared" si="2"/>
        <v/>
      </c>
      <c r="K887" s="307"/>
      <c r="L887" s="308"/>
      <c r="M887" s="307"/>
      <c r="N887" s="310"/>
      <c r="O887" s="264"/>
      <c r="P887" s="307"/>
      <c r="Q887" s="296"/>
      <c r="R887" s="296"/>
      <c r="S887" s="296"/>
    </row>
    <row r="888" spans="1:19" x14ac:dyDescent="0.2">
      <c r="A888" s="303" t="e">
        <f>#N/A</f>
        <v>#N/A</v>
      </c>
      <c r="B888" s="304"/>
      <c r="C888" s="305"/>
      <c r="D888" s="269"/>
      <c r="E888" s="264"/>
      <c r="F888" s="306"/>
      <c r="G888" s="269"/>
      <c r="H888" s="269"/>
      <c r="I888" s="264"/>
      <c r="J888" s="307" t="str">
        <f t="shared" si="2"/>
        <v/>
      </c>
      <c r="K888" s="307"/>
      <c r="L888" s="308"/>
      <c r="M888" s="307"/>
      <c r="N888" s="310"/>
      <c r="O888" s="264"/>
      <c r="P888" s="307"/>
      <c r="Q888" s="296"/>
      <c r="R888" s="296"/>
      <c r="S888" s="296"/>
    </row>
    <row r="889" spans="1:19" x14ac:dyDescent="0.2">
      <c r="A889" s="303" t="e">
        <f>#N/A</f>
        <v>#N/A</v>
      </c>
      <c r="B889" s="304"/>
      <c r="C889" s="305"/>
      <c r="D889" s="269"/>
      <c r="E889" s="264"/>
      <c r="F889" s="306"/>
      <c r="G889" s="269"/>
      <c r="H889" s="269"/>
      <c r="I889" s="264"/>
      <c r="J889" s="307" t="str">
        <f t="shared" si="2"/>
        <v/>
      </c>
      <c r="K889" s="307"/>
      <c r="L889" s="308"/>
      <c r="M889" s="307"/>
      <c r="N889" s="310"/>
      <c r="O889" s="264"/>
      <c r="P889" s="307"/>
      <c r="Q889" s="296"/>
      <c r="R889" s="296"/>
      <c r="S889" s="296"/>
    </row>
    <row r="890" spans="1:19" x14ac:dyDescent="0.2">
      <c r="A890" s="303" t="e">
        <f>#N/A</f>
        <v>#N/A</v>
      </c>
      <c r="B890" s="304"/>
      <c r="C890" s="305"/>
      <c r="D890" s="269"/>
      <c r="E890" s="264"/>
      <c r="F890" s="306"/>
      <c r="G890" s="269"/>
      <c r="H890" s="269"/>
      <c r="I890" s="264"/>
      <c r="J890" s="307" t="str">
        <f t="shared" si="2"/>
        <v/>
      </c>
      <c r="K890" s="307"/>
      <c r="L890" s="308"/>
      <c r="M890" s="307"/>
      <c r="N890" s="310"/>
      <c r="O890" s="264"/>
      <c r="P890" s="307"/>
      <c r="Q890" s="296"/>
      <c r="R890" s="296"/>
      <c r="S890" s="296"/>
    </row>
    <row r="891" spans="1:19" x14ac:dyDescent="0.2">
      <c r="A891" s="303" t="e">
        <f>#N/A</f>
        <v>#N/A</v>
      </c>
      <c r="B891" s="304"/>
      <c r="C891" s="305"/>
      <c r="D891" s="269"/>
      <c r="E891" s="264"/>
      <c r="F891" s="306"/>
      <c r="G891" s="269"/>
      <c r="H891" s="269"/>
      <c r="I891" s="264"/>
      <c r="J891" s="307" t="str">
        <f t="shared" si="2"/>
        <v/>
      </c>
      <c r="K891" s="307"/>
      <c r="L891" s="308"/>
      <c r="M891" s="307"/>
      <c r="N891" s="310"/>
      <c r="O891" s="264"/>
      <c r="P891" s="307"/>
      <c r="Q891" s="296"/>
      <c r="R891" s="296"/>
      <c r="S891" s="296"/>
    </row>
    <row r="892" spans="1:19" x14ac:dyDescent="0.2">
      <c r="A892" s="303" t="e">
        <f>#N/A</f>
        <v>#N/A</v>
      </c>
      <c r="B892" s="304"/>
      <c r="C892" s="305"/>
      <c r="D892" s="269"/>
      <c r="E892" s="264"/>
      <c r="F892" s="306"/>
      <c r="G892" s="269"/>
      <c r="H892" s="269"/>
      <c r="I892" s="264"/>
      <c r="J892" s="307" t="str">
        <f t="shared" si="2"/>
        <v/>
      </c>
      <c r="K892" s="307"/>
      <c r="L892" s="308"/>
      <c r="M892" s="307"/>
      <c r="N892" s="310"/>
      <c r="O892" s="264"/>
      <c r="P892" s="307"/>
      <c r="Q892" s="296"/>
      <c r="R892" s="296"/>
      <c r="S892" s="296"/>
    </row>
    <row r="893" spans="1:19" x14ac:dyDescent="0.2">
      <c r="A893" s="303" t="e">
        <f>#N/A</f>
        <v>#N/A</v>
      </c>
      <c r="B893" s="304"/>
      <c r="C893" s="305"/>
      <c r="D893" s="269"/>
      <c r="E893" s="264"/>
      <c r="F893" s="306"/>
      <c r="G893" s="269"/>
      <c r="H893" s="269"/>
      <c r="I893" s="264"/>
      <c r="J893" s="307" t="str">
        <f t="shared" si="2"/>
        <v/>
      </c>
      <c r="K893" s="307"/>
      <c r="L893" s="308"/>
      <c r="M893" s="307"/>
      <c r="N893" s="310"/>
      <c r="O893" s="264"/>
      <c r="P893" s="307"/>
      <c r="Q893" s="296"/>
      <c r="R893" s="296"/>
      <c r="S893" s="296"/>
    </row>
    <row r="894" spans="1:19" x14ac:dyDescent="0.2">
      <c r="A894" s="303" t="e">
        <f>#N/A</f>
        <v>#N/A</v>
      </c>
      <c r="B894" s="304"/>
      <c r="C894" s="305"/>
      <c r="D894" s="269"/>
      <c r="E894" s="264"/>
      <c r="F894" s="306"/>
      <c r="G894" s="269"/>
      <c r="H894" s="269"/>
      <c r="I894" s="264"/>
      <c r="J894" s="307" t="str">
        <f t="shared" si="2"/>
        <v/>
      </c>
      <c r="K894" s="307"/>
      <c r="L894" s="308"/>
      <c r="M894" s="307"/>
      <c r="N894" s="310"/>
      <c r="O894" s="264"/>
      <c r="P894" s="307"/>
      <c r="Q894" s="296"/>
      <c r="R894" s="296"/>
      <c r="S894" s="296"/>
    </row>
    <row r="895" spans="1:19" x14ac:dyDescent="0.2">
      <c r="A895" s="303" t="e">
        <f>#N/A</f>
        <v>#N/A</v>
      </c>
      <c r="B895" s="304"/>
      <c r="C895" s="305"/>
      <c r="D895" s="269"/>
      <c r="E895" s="264"/>
      <c r="F895" s="306"/>
      <c r="G895" s="269"/>
      <c r="H895" s="269"/>
      <c r="I895" s="264"/>
      <c r="J895" s="307" t="str">
        <f t="shared" si="2"/>
        <v/>
      </c>
      <c r="K895" s="307"/>
      <c r="L895" s="308"/>
      <c r="M895" s="307"/>
      <c r="N895" s="310"/>
      <c r="O895" s="264"/>
      <c r="P895" s="307"/>
      <c r="Q895" s="296"/>
      <c r="R895" s="296"/>
      <c r="S895" s="296"/>
    </row>
    <row r="896" spans="1:19" x14ac:dyDescent="0.2">
      <c r="A896" s="303" t="e">
        <f>#N/A</f>
        <v>#N/A</v>
      </c>
      <c r="B896" s="304"/>
      <c r="C896" s="305"/>
      <c r="D896" s="269"/>
      <c r="E896" s="264"/>
      <c r="F896" s="306"/>
      <c r="G896" s="269"/>
      <c r="H896" s="269"/>
      <c r="I896" s="264"/>
      <c r="J896" s="307" t="str">
        <f t="shared" si="2"/>
        <v/>
      </c>
      <c r="K896" s="307"/>
      <c r="L896" s="308"/>
      <c r="M896" s="307"/>
      <c r="N896" s="310"/>
      <c r="O896" s="264"/>
      <c r="P896" s="307"/>
      <c r="Q896" s="296"/>
      <c r="R896" s="296"/>
      <c r="S896" s="296"/>
    </row>
    <row r="897" spans="1:19" x14ac:dyDescent="0.2">
      <c r="A897" s="303" t="e">
        <f>#N/A</f>
        <v>#N/A</v>
      </c>
      <c r="B897" s="304"/>
      <c r="C897" s="305"/>
      <c r="D897" s="269"/>
      <c r="E897" s="264"/>
      <c r="F897" s="306"/>
      <c r="G897" s="269"/>
      <c r="H897" s="269"/>
      <c r="I897" s="264"/>
      <c r="J897" s="307" t="str">
        <f t="shared" si="2"/>
        <v/>
      </c>
      <c r="K897" s="307"/>
      <c r="L897" s="308"/>
      <c r="M897" s="307"/>
      <c r="N897" s="310"/>
      <c r="O897" s="264"/>
      <c r="P897" s="307"/>
      <c r="Q897" s="296"/>
      <c r="R897" s="296"/>
      <c r="S897" s="296"/>
    </row>
    <row r="898" spans="1:19" x14ac:dyDescent="0.2">
      <c r="A898" s="303" t="e">
        <f>#N/A</f>
        <v>#N/A</v>
      </c>
      <c r="B898" s="304"/>
      <c r="C898" s="305"/>
      <c r="D898" s="269"/>
      <c r="E898" s="264"/>
      <c r="F898" s="306"/>
      <c r="G898" s="269"/>
      <c r="H898" s="269"/>
      <c r="I898" s="264"/>
      <c r="J898" s="307" t="str">
        <f t="shared" si="2"/>
        <v/>
      </c>
      <c r="K898" s="307"/>
      <c r="L898" s="308"/>
      <c r="M898" s="307"/>
      <c r="N898" s="310"/>
      <c r="O898" s="264"/>
      <c r="P898" s="307"/>
      <c r="Q898" s="296"/>
      <c r="R898" s="296"/>
      <c r="S898" s="296"/>
    </row>
    <row r="899" spans="1:19" x14ac:dyDescent="0.2">
      <c r="A899" s="303" t="e">
        <f>#N/A</f>
        <v>#N/A</v>
      </c>
      <c r="B899" s="304"/>
      <c r="C899" s="305"/>
      <c r="D899" s="269"/>
      <c r="E899" s="264"/>
      <c r="F899" s="306"/>
      <c r="G899" s="269"/>
      <c r="H899" s="269"/>
      <c r="I899" s="264"/>
      <c r="J899" s="307" t="str">
        <f t="shared" si="2"/>
        <v/>
      </c>
      <c r="K899" s="307"/>
      <c r="L899" s="308"/>
      <c r="M899" s="307"/>
      <c r="N899" s="310"/>
      <c r="O899" s="264"/>
      <c r="P899" s="307"/>
      <c r="Q899" s="296"/>
      <c r="R899" s="296"/>
      <c r="S899" s="296"/>
    </row>
    <row r="900" spans="1:19" x14ac:dyDescent="0.2">
      <c r="A900" s="303" t="e">
        <f>#N/A</f>
        <v>#N/A</v>
      </c>
      <c r="B900" s="304"/>
      <c r="C900" s="305"/>
      <c r="D900" s="269"/>
      <c r="E900" s="264"/>
      <c r="F900" s="306"/>
      <c r="G900" s="269"/>
      <c r="H900" s="269"/>
      <c r="I900" s="264"/>
      <c r="J900" s="307" t="str">
        <f t="shared" si="2"/>
        <v/>
      </c>
      <c r="K900" s="307"/>
      <c r="L900" s="308"/>
      <c r="M900" s="307"/>
      <c r="N900" s="310"/>
      <c r="O900" s="264"/>
      <c r="P900" s="307"/>
      <c r="Q900" s="296"/>
      <c r="R900" s="296"/>
      <c r="S900" s="296"/>
    </row>
    <row r="901" spans="1:19" x14ac:dyDescent="0.2">
      <c r="A901" s="303" t="e">
        <f>#N/A</f>
        <v>#N/A</v>
      </c>
      <c r="B901" s="304"/>
      <c r="C901" s="305"/>
      <c r="D901" s="269"/>
      <c r="E901" s="264"/>
      <c r="F901" s="306"/>
      <c r="G901" s="269"/>
      <c r="H901" s="269"/>
      <c r="I901" s="264"/>
      <c r="J901" s="307" t="str">
        <f t="shared" si="2"/>
        <v/>
      </c>
      <c r="K901" s="307"/>
      <c r="L901" s="308"/>
      <c r="M901" s="307"/>
      <c r="N901" s="310"/>
      <c r="O901" s="264"/>
      <c r="P901" s="307"/>
      <c r="Q901" s="296"/>
      <c r="R901" s="296"/>
      <c r="S901" s="296"/>
    </row>
    <row r="902" spans="1:19" x14ac:dyDescent="0.2">
      <c r="A902" s="303" t="e">
        <f>#N/A</f>
        <v>#N/A</v>
      </c>
      <c r="B902" s="304"/>
      <c r="C902" s="305"/>
      <c r="D902" s="269"/>
      <c r="E902" s="264"/>
      <c r="F902" s="306"/>
      <c r="G902" s="269"/>
      <c r="H902" s="269"/>
      <c r="I902" s="264"/>
      <c r="J902" s="307" t="str">
        <f t="shared" si="2"/>
        <v/>
      </c>
      <c r="K902" s="307"/>
      <c r="L902" s="308"/>
      <c r="M902" s="307"/>
      <c r="N902" s="310"/>
      <c r="O902" s="264"/>
      <c r="P902" s="307"/>
      <c r="Q902" s="296"/>
      <c r="R902" s="296"/>
      <c r="S902" s="296"/>
    </row>
    <row r="903" spans="1:19" x14ac:dyDescent="0.2">
      <c r="A903" s="303" t="e">
        <f>#N/A</f>
        <v>#N/A</v>
      </c>
      <c r="B903" s="304"/>
      <c r="C903" s="305"/>
      <c r="D903" s="269"/>
      <c r="E903" s="264"/>
      <c r="F903" s="306"/>
      <c r="G903" s="269"/>
      <c r="H903" s="269"/>
      <c r="I903" s="264"/>
      <c r="J903" s="307" t="str">
        <f t="shared" si="2"/>
        <v/>
      </c>
      <c r="K903" s="307"/>
      <c r="L903" s="308"/>
      <c r="M903" s="307"/>
      <c r="N903" s="310"/>
      <c r="O903" s="264"/>
      <c r="P903" s="307"/>
      <c r="Q903" s="296"/>
      <c r="R903" s="296"/>
      <c r="S903" s="296"/>
    </row>
    <row r="904" spans="1:19" x14ac:dyDescent="0.2">
      <c r="A904" s="303" t="e">
        <f>#N/A</f>
        <v>#N/A</v>
      </c>
      <c r="B904" s="304"/>
      <c r="C904" s="305"/>
      <c r="D904" s="269"/>
      <c r="E904" s="264"/>
      <c r="F904" s="306"/>
      <c r="G904" s="269"/>
      <c r="H904" s="269"/>
      <c r="I904" s="264"/>
      <c r="J904" s="307" t="str">
        <f t="shared" si="2"/>
        <v/>
      </c>
      <c r="K904" s="307"/>
      <c r="L904" s="308"/>
      <c r="M904" s="307"/>
      <c r="N904" s="310"/>
      <c r="O904" s="264"/>
      <c r="P904" s="307"/>
      <c r="Q904" s="296"/>
      <c r="R904" s="296"/>
      <c r="S904" s="296"/>
    </row>
    <row r="905" spans="1:19" x14ac:dyDescent="0.2">
      <c r="A905" s="303" t="e">
        <f>#N/A</f>
        <v>#N/A</v>
      </c>
      <c r="B905" s="304"/>
      <c r="C905" s="305"/>
      <c r="D905" s="269"/>
      <c r="E905" s="264"/>
      <c r="F905" s="306"/>
      <c r="G905" s="269"/>
      <c r="H905" s="269"/>
      <c r="I905" s="264"/>
      <c r="J905" s="307" t="str">
        <f t="shared" si="2"/>
        <v/>
      </c>
      <c r="K905" s="307"/>
      <c r="L905" s="308"/>
      <c r="M905" s="307"/>
      <c r="N905" s="310"/>
      <c r="O905" s="264"/>
      <c r="P905" s="307"/>
      <c r="Q905" s="296"/>
      <c r="R905" s="296"/>
      <c r="S905" s="296"/>
    </row>
    <row r="906" spans="1:19" x14ac:dyDescent="0.2">
      <c r="A906" s="303" t="e">
        <f>#N/A</f>
        <v>#N/A</v>
      </c>
      <c r="B906" s="304"/>
      <c r="C906" s="305"/>
      <c r="D906" s="269"/>
      <c r="E906" s="264"/>
      <c r="F906" s="306"/>
      <c r="G906" s="269"/>
      <c r="H906" s="269"/>
      <c r="I906" s="264"/>
      <c r="J906" s="307" t="str">
        <f t="shared" si="2"/>
        <v/>
      </c>
      <c r="K906" s="307"/>
      <c r="L906" s="308"/>
      <c r="M906" s="307"/>
      <c r="N906" s="310"/>
      <c r="O906" s="264"/>
      <c r="P906" s="307"/>
      <c r="Q906" s="296"/>
      <c r="R906" s="296"/>
      <c r="S906" s="296"/>
    </row>
    <row r="907" spans="1:19" x14ac:dyDescent="0.2">
      <c r="A907" s="303" t="e">
        <f>#N/A</f>
        <v>#N/A</v>
      </c>
      <c r="B907" s="304"/>
      <c r="C907" s="305"/>
      <c r="D907" s="269"/>
      <c r="E907" s="264"/>
      <c r="F907" s="306"/>
      <c r="G907" s="269"/>
      <c r="H907" s="269"/>
      <c r="I907" s="264"/>
      <c r="J907" s="307" t="str">
        <f t="shared" si="2"/>
        <v/>
      </c>
      <c r="K907" s="307"/>
      <c r="L907" s="308"/>
      <c r="M907" s="307"/>
      <c r="N907" s="310"/>
      <c r="O907" s="264"/>
      <c r="P907" s="307"/>
      <c r="Q907" s="296"/>
      <c r="R907" s="296"/>
      <c r="S907" s="296"/>
    </row>
    <row r="908" spans="1:19" x14ac:dyDescent="0.2">
      <c r="A908" s="303" t="e">
        <f>#N/A</f>
        <v>#N/A</v>
      </c>
      <c r="B908" s="304"/>
      <c r="C908" s="305"/>
      <c r="D908" s="269"/>
      <c r="E908" s="264"/>
      <c r="F908" s="306"/>
      <c r="G908" s="269"/>
      <c r="H908" s="269"/>
      <c r="I908" s="264"/>
      <c r="J908" s="307" t="str">
        <f t="shared" si="2"/>
        <v/>
      </c>
      <c r="K908" s="307"/>
      <c r="L908" s="308"/>
      <c r="M908" s="307"/>
      <c r="N908" s="310"/>
      <c r="O908" s="264"/>
      <c r="P908" s="307"/>
      <c r="Q908" s="296"/>
      <c r="R908" s="296"/>
      <c r="S908" s="296"/>
    </row>
    <row r="909" spans="1:19" x14ac:dyDescent="0.2">
      <c r="A909" s="303" t="e">
        <f>#N/A</f>
        <v>#N/A</v>
      </c>
      <c r="B909" s="304"/>
      <c r="C909" s="305"/>
      <c r="D909" s="269"/>
      <c r="E909" s="264"/>
      <c r="F909" s="306"/>
      <c r="G909" s="269"/>
      <c r="H909" s="269"/>
      <c r="I909" s="264"/>
      <c r="J909" s="307" t="str">
        <f t="shared" si="2"/>
        <v/>
      </c>
      <c r="K909" s="307"/>
      <c r="L909" s="308"/>
      <c r="M909" s="307"/>
      <c r="N909" s="310"/>
      <c r="O909" s="264"/>
      <c r="P909" s="307"/>
      <c r="Q909" s="296"/>
      <c r="R909" s="296"/>
      <c r="S909" s="296"/>
    </row>
    <row r="910" spans="1:19" x14ac:dyDescent="0.2">
      <c r="A910" s="303" t="e">
        <f>#N/A</f>
        <v>#N/A</v>
      </c>
      <c r="B910" s="304"/>
      <c r="C910" s="305"/>
      <c r="D910" s="269"/>
      <c r="E910" s="264"/>
      <c r="F910" s="306"/>
      <c r="G910" s="269"/>
      <c r="H910" s="269"/>
      <c r="I910" s="264"/>
      <c r="J910" s="307" t="str">
        <f t="shared" si="2"/>
        <v/>
      </c>
      <c r="K910" s="307"/>
      <c r="L910" s="308"/>
      <c r="M910" s="307"/>
      <c r="N910" s="310"/>
      <c r="O910" s="264"/>
      <c r="P910" s="307"/>
      <c r="Q910" s="296"/>
      <c r="R910" s="296"/>
      <c r="S910" s="296"/>
    </row>
    <row r="911" spans="1:19" x14ac:dyDescent="0.2">
      <c r="A911" s="303" t="e">
        <f>#N/A</f>
        <v>#N/A</v>
      </c>
      <c r="B911" s="304"/>
      <c r="C911" s="305"/>
      <c r="D911" s="269"/>
      <c r="E911" s="264"/>
      <c r="F911" s="306"/>
      <c r="G911" s="269"/>
      <c r="H911" s="269"/>
      <c r="I911" s="264"/>
      <c r="J911" s="307" t="str">
        <f t="shared" si="2"/>
        <v/>
      </c>
      <c r="K911" s="307"/>
      <c r="L911" s="308"/>
      <c r="M911" s="307"/>
      <c r="N911" s="310"/>
      <c r="O911" s="264"/>
      <c r="P911" s="307"/>
      <c r="Q911" s="296"/>
      <c r="R911" s="296"/>
      <c r="S911" s="296"/>
    </row>
    <row r="912" spans="1:19" x14ac:dyDescent="0.2">
      <c r="A912" s="303" t="e">
        <f>#N/A</f>
        <v>#N/A</v>
      </c>
      <c r="B912" s="304"/>
      <c r="C912" s="305"/>
      <c r="D912" s="269"/>
      <c r="E912" s="264"/>
      <c r="F912" s="306"/>
      <c r="G912" s="269"/>
      <c r="H912" s="269"/>
      <c r="I912" s="264"/>
      <c r="J912" s="307" t="str">
        <f t="shared" si="2"/>
        <v/>
      </c>
      <c r="K912" s="307"/>
      <c r="L912" s="308"/>
      <c r="M912" s="307"/>
      <c r="N912" s="310"/>
      <c r="O912" s="264"/>
      <c r="P912" s="307"/>
      <c r="Q912" s="296"/>
      <c r="R912" s="296"/>
      <c r="S912" s="296"/>
    </row>
    <row r="913" spans="1:19" x14ac:dyDescent="0.2">
      <c r="A913" s="303" t="e">
        <f>#N/A</f>
        <v>#N/A</v>
      </c>
      <c r="B913" s="304"/>
      <c r="C913" s="305"/>
      <c r="D913" s="269"/>
      <c r="E913" s="264"/>
      <c r="F913" s="306"/>
      <c r="G913" s="269"/>
      <c r="H913" s="269"/>
      <c r="I913" s="264"/>
      <c r="J913" s="307" t="str">
        <f t="shared" si="2"/>
        <v/>
      </c>
      <c r="K913" s="307"/>
      <c r="L913" s="308"/>
      <c r="M913" s="307"/>
      <c r="N913" s="310"/>
      <c r="O913" s="264"/>
      <c r="P913" s="307"/>
      <c r="Q913" s="296"/>
      <c r="R913" s="296"/>
      <c r="S913" s="296"/>
    </row>
    <row r="914" spans="1:19" x14ac:dyDescent="0.2">
      <c r="A914" s="303" t="e">
        <f>#N/A</f>
        <v>#N/A</v>
      </c>
      <c r="B914" s="304"/>
      <c r="C914" s="305"/>
      <c r="D914" s="269"/>
      <c r="E914" s="264"/>
      <c r="F914" s="306"/>
      <c r="G914" s="269"/>
      <c r="H914" s="269"/>
      <c r="I914" s="264"/>
      <c r="J914" s="307" t="str">
        <f t="shared" si="2"/>
        <v/>
      </c>
      <c r="K914" s="307"/>
      <c r="L914" s="308"/>
      <c r="M914" s="307"/>
      <c r="N914" s="310"/>
      <c r="O914" s="264"/>
      <c r="P914" s="307"/>
      <c r="Q914" s="296"/>
      <c r="R914" s="296"/>
      <c r="S914" s="296"/>
    </row>
    <row r="915" spans="1:19" x14ac:dyDescent="0.2">
      <c r="A915" s="303" t="e">
        <f>#N/A</f>
        <v>#N/A</v>
      </c>
      <c r="B915" s="304"/>
      <c r="C915" s="305"/>
      <c r="D915" s="269"/>
      <c r="E915" s="264"/>
      <c r="F915" s="306"/>
      <c r="G915" s="269"/>
      <c r="H915" s="269"/>
      <c r="I915" s="264"/>
      <c r="J915" s="307" t="str">
        <f t="shared" si="2"/>
        <v/>
      </c>
      <c r="K915" s="307"/>
      <c r="L915" s="308"/>
      <c r="M915" s="307"/>
      <c r="N915" s="310"/>
      <c r="O915" s="264"/>
      <c r="P915" s="307"/>
      <c r="Q915" s="296"/>
      <c r="R915" s="296"/>
      <c r="S915" s="296"/>
    </row>
    <row r="916" spans="1:19" x14ac:dyDescent="0.2">
      <c r="A916" s="303" t="e">
        <f>#N/A</f>
        <v>#N/A</v>
      </c>
      <c r="B916" s="304"/>
      <c r="C916" s="305"/>
      <c r="D916" s="269"/>
      <c r="E916" s="264"/>
      <c r="F916" s="306"/>
      <c r="G916" s="269"/>
      <c r="H916" s="269"/>
      <c r="I916" s="264"/>
      <c r="J916" s="307" t="str">
        <f t="shared" si="2"/>
        <v/>
      </c>
      <c r="K916" s="307"/>
      <c r="L916" s="308"/>
      <c r="M916" s="307"/>
      <c r="N916" s="310"/>
      <c r="O916" s="264"/>
      <c r="P916" s="307"/>
      <c r="Q916" s="296"/>
      <c r="R916" s="296"/>
      <c r="S916" s="296"/>
    </row>
    <row r="917" spans="1:19" x14ac:dyDescent="0.2">
      <c r="A917" s="303" t="e">
        <f>#N/A</f>
        <v>#N/A</v>
      </c>
      <c r="B917" s="304"/>
      <c r="C917" s="305"/>
      <c r="D917" s="269"/>
      <c r="E917" s="264"/>
      <c r="F917" s="306"/>
      <c r="G917" s="269"/>
      <c r="H917" s="269"/>
      <c r="I917" s="264"/>
      <c r="J917" s="307" t="str">
        <f t="shared" si="2"/>
        <v/>
      </c>
      <c r="K917" s="307"/>
      <c r="L917" s="308"/>
      <c r="M917" s="307"/>
      <c r="N917" s="310"/>
      <c r="O917" s="264"/>
      <c r="P917" s="307"/>
      <c r="Q917" s="296"/>
      <c r="R917" s="296"/>
      <c r="S917" s="296"/>
    </row>
    <row r="918" spans="1:19" x14ac:dyDescent="0.2">
      <c r="A918" s="303" t="e">
        <f>#N/A</f>
        <v>#N/A</v>
      </c>
      <c r="B918" s="304"/>
      <c r="C918" s="305"/>
      <c r="D918" s="269"/>
      <c r="E918" s="264"/>
      <c r="F918" s="306"/>
      <c r="G918" s="269"/>
      <c r="H918" s="269"/>
      <c r="I918" s="264"/>
      <c r="J918" s="307" t="str">
        <f t="shared" si="2"/>
        <v/>
      </c>
      <c r="K918" s="307"/>
      <c r="L918" s="308"/>
      <c r="M918" s="307"/>
      <c r="N918" s="310"/>
      <c r="O918" s="264"/>
      <c r="P918" s="307"/>
      <c r="Q918" s="296"/>
      <c r="R918" s="296"/>
      <c r="S918" s="296"/>
    </row>
    <row r="919" spans="1:19" x14ac:dyDescent="0.2">
      <c r="A919" s="303" t="e">
        <f>#N/A</f>
        <v>#N/A</v>
      </c>
      <c r="B919" s="304"/>
      <c r="C919" s="305"/>
      <c r="D919" s="269"/>
      <c r="E919" s="264"/>
      <c r="F919" s="306"/>
      <c r="G919" s="269"/>
      <c r="H919" s="269"/>
      <c r="I919" s="264"/>
      <c r="J919" s="307" t="str">
        <f t="shared" si="2"/>
        <v/>
      </c>
      <c r="K919" s="307"/>
      <c r="L919" s="308"/>
      <c r="M919" s="307"/>
      <c r="N919" s="310"/>
      <c r="O919" s="264"/>
      <c r="P919" s="307"/>
      <c r="Q919" s="296"/>
      <c r="R919" s="296"/>
      <c r="S919" s="296"/>
    </row>
    <row r="920" spans="1:19" x14ac:dyDescent="0.2">
      <c r="A920" s="303" t="e">
        <f>#N/A</f>
        <v>#N/A</v>
      </c>
      <c r="B920" s="304"/>
      <c r="C920" s="305"/>
      <c r="D920" s="269"/>
      <c r="E920" s="264"/>
      <c r="F920" s="306"/>
      <c r="G920" s="269"/>
      <c r="H920" s="269"/>
      <c r="I920" s="264"/>
      <c r="J920" s="307" t="str">
        <f t="shared" si="2"/>
        <v/>
      </c>
      <c r="K920" s="307"/>
      <c r="L920" s="308"/>
      <c r="M920" s="307"/>
      <c r="N920" s="310"/>
      <c r="O920" s="264"/>
      <c r="P920" s="307"/>
      <c r="Q920" s="296"/>
      <c r="R920" s="296"/>
      <c r="S920" s="296"/>
    </row>
    <row r="921" spans="1:19" x14ac:dyDescent="0.2">
      <c r="A921" s="303" t="e">
        <f>#N/A</f>
        <v>#N/A</v>
      </c>
      <c r="B921" s="304"/>
      <c r="C921" s="305"/>
      <c r="D921" s="269"/>
      <c r="E921" s="264"/>
      <c r="F921" s="306"/>
      <c r="G921" s="269"/>
      <c r="H921" s="269"/>
      <c r="I921" s="264"/>
      <c r="J921" s="307" t="str">
        <f t="shared" si="2"/>
        <v/>
      </c>
      <c r="K921" s="307"/>
      <c r="L921" s="308"/>
      <c r="M921" s="307"/>
      <c r="N921" s="310"/>
      <c r="O921" s="264"/>
      <c r="P921" s="307"/>
      <c r="Q921" s="296"/>
      <c r="R921" s="296"/>
      <c r="S921" s="296"/>
    </row>
    <row r="922" spans="1:19" x14ac:dyDescent="0.2">
      <c r="A922" s="303" t="e">
        <f>#N/A</f>
        <v>#N/A</v>
      </c>
      <c r="B922" s="304"/>
      <c r="C922" s="305"/>
      <c r="D922" s="269"/>
      <c r="E922" s="264"/>
      <c r="F922" s="306"/>
      <c r="G922" s="269"/>
      <c r="H922" s="269"/>
      <c r="I922" s="264"/>
      <c r="J922" s="307" t="str">
        <f t="shared" si="2"/>
        <v/>
      </c>
      <c r="K922" s="307"/>
      <c r="L922" s="308"/>
      <c r="M922" s="307"/>
      <c r="N922" s="310"/>
      <c r="O922" s="264"/>
      <c r="P922" s="307"/>
      <c r="Q922" s="296"/>
      <c r="R922" s="296"/>
      <c r="S922" s="296"/>
    </row>
    <row r="923" spans="1:19" x14ac:dyDescent="0.2">
      <c r="A923" s="303" t="e">
        <f>#N/A</f>
        <v>#N/A</v>
      </c>
      <c r="B923" s="304"/>
      <c r="C923" s="305"/>
      <c r="D923" s="269"/>
      <c r="E923" s="264"/>
      <c r="F923" s="306"/>
      <c r="G923" s="269"/>
      <c r="H923" s="269"/>
      <c r="I923" s="264"/>
      <c r="J923" s="307" t="str">
        <f t="shared" si="2"/>
        <v/>
      </c>
      <c r="K923" s="307"/>
      <c r="L923" s="308"/>
      <c r="M923" s="307"/>
      <c r="N923" s="310"/>
      <c r="O923" s="264"/>
      <c r="P923" s="307"/>
      <c r="Q923" s="296"/>
      <c r="R923" s="296"/>
      <c r="S923" s="296"/>
    </row>
    <row r="924" spans="1:19" x14ac:dyDescent="0.2">
      <c r="A924" s="303" t="e">
        <f>#N/A</f>
        <v>#N/A</v>
      </c>
      <c r="B924" s="304"/>
      <c r="C924" s="305"/>
      <c r="D924" s="269"/>
      <c r="E924" s="264"/>
      <c r="F924" s="306"/>
      <c r="G924" s="269"/>
      <c r="H924" s="269"/>
      <c r="I924" s="264"/>
      <c r="J924" s="307" t="str">
        <f t="shared" si="2"/>
        <v/>
      </c>
      <c r="K924" s="307"/>
      <c r="L924" s="308"/>
      <c r="M924" s="307"/>
      <c r="N924" s="310"/>
      <c r="O924" s="264"/>
      <c r="P924" s="307"/>
      <c r="Q924" s="296"/>
      <c r="R924" s="296"/>
      <c r="S924" s="296"/>
    </row>
    <row r="925" spans="1:19" x14ac:dyDescent="0.2">
      <c r="A925" s="303" t="e">
        <f>#N/A</f>
        <v>#N/A</v>
      </c>
      <c r="B925" s="304"/>
      <c r="C925" s="305"/>
      <c r="D925" s="269"/>
      <c r="E925" s="264"/>
      <c r="F925" s="306"/>
      <c r="G925" s="269"/>
      <c r="H925" s="269"/>
      <c r="I925" s="264"/>
      <c r="J925" s="307" t="str">
        <f t="shared" si="2"/>
        <v/>
      </c>
      <c r="K925" s="307"/>
      <c r="L925" s="308"/>
      <c r="M925" s="307"/>
      <c r="N925" s="310"/>
      <c r="O925" s="264"/>
      <c r="P925" s="307"/>
      <c r="Q925" s="296"/>
      <c r="R925" s="296"/>
      <c r="S925" s="296"/>
    </row>
    <row r="926" spans="1:19" x14ac:dyDescent="0.2">
      <c r="A926" s="303" t="e">
        <f>#N/A</f>
        <v>#N/A</v>
      </c>
      <c r="B926" s="304"/>
      <c r="C926" s="305"/>
      <c r="D926" s="269"/>
      <c r="E926" s="264"/>
      <c r="F926" s="306"/>
      <c r="G926" s="269"/>
      <c r="H926" s="269"/>
      <c r="I926" s="264"/>
      <c r="J926" s="307" t="str">
        <f t="shared" si="2"/>
        <v/>
      </c>
      <c r="K926" s="307"/>
      <c r="L926" s="308"/>
      <c r="M926" s="307"/>
      <c r="N926" s="310"/>
      <c r="O926" s="264"/>
      <c r="P926" s="307"/>
      <c r="Q926" s="296"/>
      <c r="R926" s="296"/>
      <c r="S926" s="296"/>
    </row>
    <row r="927" spans="1:19" x14ac:dyDescent="0.2">
      <c r="A927" s="303" t="e">
        <f>#N/A</f>
        <v>#N/A</v>
      </c>
      <c r="B927" s="304"/>
      <c r="C927" s="305"/>
      <c r="D927" s="269"/>
      <c r="E927" s="264"/>
      <c r="F927" s="306"/>
      <c r="G927" s="269"/>
      <c r="H927" s="269"/>
      <c r="I927" s="264"/>
      <c r="J927" s="307" t="str">
        <f t="shared" si="2"/>
        <v/>
      </c>
      <c r="K927" s="307"/>
      <c r="L927" s="308"/>
      <c r="M927" s="307"/>
      <c r="N927" s="310"/>
      <c r="O927" s="264"/>
      <c r="P927" s="307"/>
      <c r="Q927" s="296"/>
      <c r="R927" s="296"/>
      <c r="S927" s="296"/>
    </row>
    <row r="928" spans="1:19" x14ac:dyDescent="0.2">
      <c r="A928" s="303" t="e">
        <f>#N/A</f>
        <v>#N/A</v>
      </c>
      <c r="B928" s="304"/>
      <c r="C928" s="305"/>
      <c r="D928" s="269"/>
      <c r="E928" s="264"/>
      <c r="F928" s="306"/>
      <c r="G928" s="269"/>
      <c r="H928" s="269"/>
      <c r="I928" s="264"/>
      <c r="J928" s="307" t="str">
        <f t="shared" si="2"/>
        <v/>
      </c>
      <c r="K928" s="307"/>
      <c r="L928" s="308"/>
      <c r="M928" s="307"/>
      <c r="N928" s="310"/>
      <c r="O928" s="264"/>
      <c r="P928" s="307"/>
      <c r="Q928" s="296"/>
      <c r="R928" s="296"/>
      <c r="S928" s="296"/>
    </row>
    <row r="929" spans="1:19" x14ac:dyDescent="0.2">
      <c r="A929" s="303" t="e">
        <f>#N/A</f>
        <v>#N/A</v>
      </c>
      <c r="B929" s="304"/>
      <c r="C929" s="305"/>
      <c r="D929" s="269"/>
      <c r="E929" s="264"/>
      <c r="F929" s="306"/>
      <c r="G929" s="269"/>
      <c r="H929" s="269"/>
      <c r="I929" s="264"/>
      <c r="J929" s="307" t="str">
        <f t="shared" si="2"/>
        <v/>
      </c>
      <c r="K929" s="307"/>
      <c r="L929" s="308"/>
      <c r="M929" s="307"/>
      <c r="N929" s="310"/>
      <c r="O929" s="264"/>
      <c r="P929" s="307"/>
      <c r="Q929" s="296"/>
      <c r="R929" s="296"/>
      <c r="S929" s="296"/>
    </row>
    <row r="930" spans="1:19" x14ac:dyDescent="0.2">
      <c r="A930" s="303" t="e">
        <f>#N/A</f>
        <v>#N/A</v>
      </c>
      <c r="B930" s="304"/>
      <c r="C930" s="305"/>
      <c r="D930" s="269"/>
      <c r="E930" s="264"/>
      <c r="F930" s="306"/>
      <c r="G930" s="269"/>
      <c r="H930" s="269"/>
      <c r="I930" s="264"/>
      <c r="J930" s="307" t="str">
        <f t="shared" si="2"/>
        <v/>
      </c>
      <c r="K930" s="307"/>
      <c r="L930" s="308"/>
      <c r="M930" s="307"/>
      <c r="N930" s="310"/>
      <c r="O930" s="264"/>
      <c r="P930" s="307"/>
      <c r="Q930" s="296"/>
      <c r="R930" s="296"/>
      <c r="S930" s="296"/>
    </row>
    <row r="931" spans="1:19" x14ac:dyDescent="0.2">
      <c r="A931" s="303" t="e">
        <f>#N/A</f>
        <v>#N/A</v>
      </c>
      <c r="B931" s="304"/>
      <c r="C931" s="305"/>
      <c r="D931" s="269"/>
      <c r="E931" s="264"/>
      <c r="F931" s="306"/>
      <c r="G931" s="269"/>
      <c r="H931" s="269"/>
      <c r="I931" s="264"/>
      <c r="J931" s="307" t="str">
        <f t="shared" si="2"/>
        <v/>
      </c>
      <c r="K931" s="307"/>
      <c r="L931" s="308"/>
      <c r="M931" s="307"/>
      <c r="N931" s="310"/>
      <c r="O931" s="264"/>
      <c r="P931" s="307"/>
      <c r="Q931" s="296"/>
      <c r="R931" s="296"/>
      <c r="S931" s="296"/>
    </row>
    <row r="932" spans="1:19" x14ac:dyDescent="0.2">
      <c r="A932" s="303" t="e">
        <f>#N/A</f>
        <v>#N/A</v>
      </c>
      <c r="B932" s="304"/>
      <c r="C932" s="305"/>
      <c r="D932" s="269"/>
      <c r="E932" s="264"/>
      <c r="F932" s="306"/>
      <c r="G932" s="269"/>
      <c r="H932" s="269"/>
      <c r="I932" s="264"/>
      <c r="J932" s="307" t="str">
        <f t="shared" si="2"/>
        <v/>
      </c>
      <c r="K932" s="307"/>
      <c r="L932" s="308"/>
      <c r="M932" s="307"/>
      <c r="N932" s="310"/>
      <c r="O932" s="264"/>
      <c r="P932" s="307"/>
      <c r="Q932" s="296"/>
      <c r="R932" s="296"/>
      <c r="S932" s="296"/>
    </row>
    <row r="933" spans="1:19" x14ac:dyDescent="0.2">
      <c r="A933" s="303" t="e">
        <f>#N/A</f>
        <v>#N/A</v>
      </c>
      <c r="B933" s="304"/>
      <c r="C933" s="305"/>
      <c r="D933" s="269"/>
      <c r="E933" s="264"/>
      <c r="F933" s="306"/>
      <c r="G933" s="269"/>
      <c r="H933" s="269"/>
      <c r="I933" s="264"/>
      <c r="J933" s="307" t="str">
        <f t="shared" si="2"/>
        <v/>
      </c>
      <c r="K933" s="307"/>
      <c r="L933" s="308"/>
      <c r="M933" s="307"/>
      <c r="N933" s="310"/>
      <c r="O933" s="264"/>
      <c r="P933" s="307"/>
      <c r="Q933" s="296"/>
      <c r="R933" s="296"/>
      <c r="S933" s="296"/>
    </row>
    <row r="934" spans="1:19" x14ac:dyDescent="0.2">
      <c r="A934" s="303" t="e">
        <f>#N/A</f>
        <v>#N/A</v>
      </c>
      <c r="B934" s="304"/>
      <c r="C934" s="305"/>
      <c r="D934" s="269"/>
      <c r="E934" s="264"/>
      <c r="F934" s="306"/>
      <c r="G934" s="269"/>
      <c r="H934" s="269"/>
      <c r="I934" s="264"/>
      <c r="J934" s="307" t="str">
        <f t="shared" si="2"/>
        <v/>
      </c>
      <c r="K934" s="307"/>
      <c r="L934" s="308"/>
      <c r="M934" s="307"/>
      <c r="N934" s="310"/>
      <c r="O934" s="264"/>
      <c r="P934" s="307"/>
      <c r="Q934" s="296"/>
      <c r="R934" s="296"/>
      <c r="S934" s="296"/>
    </row>
    <row r="935" spans="1:19" x14ac:dyDescent="0.2">
      <c r="A935" s="303" t="e">
        <f>#N/A</f>
        <v>#N/A</v>
      </c>
      <c r="B935" s="304"/>
      <c r="C935" s="305"/>
      <c r="D935" s="269"/>
      <c r="E935" s="264"/>
      <c r="F935" s="306"/>
      <c r="G935" s="269"/>
      <c r="H935" s="269"/>
      <c r="I935" s="264"/>
      <c r="J935" s="307" t="str">
        <f t="shared" si="2"/>
        <v/>
      </c>
      <c r="K935" s="307"/>
      <c r="L935" s="308"/>
      <c r="M935" s="307"/>
      <c r="N935" s="310"/>
      <c r="O935" s="264"/>
      <c r="P935" s="307"/>
      <c r="Q935" s="296"/>
      <c r="R935" s="296"/>
      <c r="S935" s="296"/>
    </row>
    <row r="936" spans="1:19" x14ac:dyDescent="0.2">
      <c r="A936" s="303" t="e">
        <f>#N/A</f>
        <v>#N/A</v>
      </c>
      <c r="B936" s="304"/>
      <c r="C936" s="305"/>
      <c r="D936" s="269"/>
      <c r="E936" s="264"/>
      <c r="F936" s="306"/>
      <c r="G936" s="269"/>
      <c r="H936" s="269"/>
      <c r="I936" s="264"/>
      <c r="J936" s="307" t="str">
        <f t="shared" si="2"/>
        <v/>
      </c>
      <c r="K936" s="307"/>
      <c r="L936" s="308"/>
      <c r="M936" s="307"/>
      <c r="N936" s="310"/>
      <c r="O936" s="264"/>
      <c r="P936" s="307"/>
      <c r="Q936" s="296"/>
      <c r="R936" s="296"/>
      <c r="S936" s="296"/>
    </row>
    <row r="937" spans="1:19" x14ac:dyDescent="0.2">
      <c r="A937" s="303" t="e">
        <f>#N/A</f>
        <v>#N/A</v>
      </c>
      <c r="B937" s="304"/>
      <c r="C937" s="305"/>
      <c r="D937" s="269"/>
      <c r="E937" s="264"/>
      <c r="F937" s="306"/>
      <c r="G937" s="269"/>
      <c r="H937" s="269"/>
      <c r="I937" s="264"/>
      <c r="J937" s="307" t="str">
        <f t="shared" si="2"/>
        <v/>
      </c>
      <c r="K937" s="307"/>
      <c r="L937" s="308"/>
      <c r="M937" s="307"/>
      <c r="N937" s="310"/>
      <c r="O937" s="264"/>
      <c r="P937" s="307"/>
      <c r="Q937" s="296"/>
      <c r="R937" s="296"/>
      <c r="S937" s="296"/>
    </row>
    <row r="938" spans="1:19" x14ac:dyDescent="0.2">
      <c r="A938" s="303" t="e">
        <f>#N/A</f>
        <v>#N/A</v>
      </c>
      <c r="B938" s="304"/>
      <c r="C938" s="305"/>
      <c r="D938" s="269"/>
      <c r="E938" s="264"/>
      <c r="F938" s="306"/>
      <c r="G938" s="269"/>
      <c r="H938" s="269"/>
      <c r="I938" s="264"/>
      <c r="J938" s="307" t="str">
        <f t="shared" si="2"/>
        <v/>
      </c>
      <c r="K938" s="307"/>
      <c r="L938" s="308"/>
      <c r="M938" s="307"/>
      <c r="N938" s="310"/>
      <c r="O938" s="264"/>
      <c r="P938" s="307"/>
      <c r="Q938" s="296"/>
      <c r="R938" s="296"/>
      <c r="S938" s="296"/>
    </row>
    <row r="939" spans="1:19" x14ac:dyDescent="0.2">
      <c r="A939" s="303" t="e">
        <f>#N/A</f>
        <v>#N/A</v>
      </c>
      <c r="B939" s="304"/>
      <c r="C939" s="305"/>
      <c r="D939" s="269"/>
      <c r="E939" s="264"/>
      <c r="F939" s="306"/>
      <c r="G939" s="269"/>
      <c r="H939" s="269"/>
      <c r="I939" s="264"/>
      <c r="J939" s="307" t="str">
        <f t="shared" si="2"/>
        <v/>
      </c>
      <c r="K939" s="307"/>
      <c r="L939" s="308"/>
      <c r="M939" s="307"/>
      <c r="N939" s="310"/>
      <c r="O939" s="264"/>
      <c r="P939" s="307"/>
      <c r="Q939" s="296"/>
      <c r="R939" s="296"/>
      <c r="S939" s="296"/>
    </row>
    <row r="940" spans="1:19" x14ac:dyDescent="0.2">
      <c r="A940" s="303" t="e">
        <f>#N/A</f>
        <v>#N/A</v>
      </c>
      <c r="B940" s="304"/>
      <c r="C940" s="305"/>
      <c r="D940" s="269"/>
      <c r="E940" s="264"/>
      <c r="F940" s="306"/>
      <c r="G940" s="269"/>
      <c r="H940" s="269"/>
      <c r="I940" s="264"/>
      <c r="J940" s="307" t="str">
        <f t="shared" si="2"/>
        <v/>
      </c>
      <c r="K940" s="307"/>
      <c r="L940" s="308"/>
      <c r="M940" s="307"/>
      <c r="N940" s="310"/>
      <c r="O940" s="264"/>
      <c r="P940" s="307"/>
      <c r="Q940" s="296"/>
      <c r="R940" s="296"/>
      <c r="S940" s="296"/>
    </row>
    <row r="941" spans="1:19" x14ac:dyDescent="0.2">
      <c r="A941" s="303" t="e">
        <f>#N/A</f>
        <v>#N/A</v>
      </c>
      <c r="B941" s="304"/>
      <c r="C941" s="305"/>
      <c r="D941" s="269"/>
      <c r="E941" s="264"/>
      <c r="F941" s="306"/>
      <c r="G941" s="269"/>
      <c r="H941" s="269"/>
      <c r="I941" s="264"/>
      <c r="J941" s="307" t="str">
        <f t="shared" si="2"/>
        <v/>
      </c>
      <c r="K941" s="307"/>
      <c r="L941" s="308"/>
      <c r="M941" s="307"/>
      <c r="N941" s="310"/>
      <c r="O941" s="264"/>
      <c r="P941" s="307"/>
      <c r="Q941" s="296"/>
      <c r="R941" s="296"/>
      <c r="S941" s="296"/>
    </row>
    <row r="942" spans="1:19" x14ac:dyDescent="0.2">
      <c r="A942" s="303" t="e">
        <f>#N/A</f>
        <v>#N/A</v>
      </c>
      <c r="B942" s="304"/>
      <c r="C942" s="305"/>
      <c r="D942" s="269"/>
      <c r="E942" s="264"/>
      <c r="F942" s="306"/>
      <c r="G942" s="269"/>
      <c r="H942" s="269"/>
      <c r="I942" s="264"/>
      <c r="J942" s="307" t="str">
        <f t="shared" si="2"/>
        <v/>
      </c>
      <c r="K942" s="307"/>
      <c r="L942" s="308"/>
      <c r="M942" s="307"/>
      <c r="N942" s="310"/>
      <c r="O942" s="264"/>
      <c r="P942" s="307"/>
      <c r="Q942" s="296"/>
      <c r="R942" s="296"/>
      <c r="S942" s="296"/>
    </row>
    <row r="943" spans="1:19" x14ac:dyDescent="0.2">
      <c r="A943" s="303" t="e">
        <f>#N/A</f>
        <v>#N/A</v>
      </c>
      <c r="B943" s="304"/>
      <c r="C943" s="305"/>
      <c r="D943" s="269"/>
      <c r="E943" s="264"/>
      <c r="F943" s="306"/>
      <c r="G943" s="269"/>
      <c r="H943" s="269"/>
      <c r="I943" s="264"/>
      <c r="J943" s="307" t="str">
        <f t="shared" si="2"/>
        <v/>
      </c>
      <c r="K943" s="307"/>
      <c r="L943" s="308"/>
      <c r="M943" s="307"/>
      <c r="N943" s="310"/>
      <c r="O943" s="264"/>
      <c r="P943" s="307"/>
      <c r="Q943" s="296"/>
      <c r="R943" s="296"/>
      <c r="S943" s="296"/>
    </row>
    <row r="944" spans="1:19" x14ac:dyDescent="0.2">
      <c r="A944" s="303" t="e">
        <f>#N/A</f>
        <v>#N/A</v>
      </c>
      <c r="B944" s="304"/>
      <c r="C944" s="305"/>
      <c r="D944" s="269"/>
      <c r="E944" s="264"/>
      <c r="F944" s="306"/>
      <c r="G944" s="269"/>
      <c r="H944" s="269"/>
      <c r="I944" s="264"/>
      <c r="J944" s="307" t="str">
        <f t="shared" si="2"/>
        <v/>
      </c>
      <c r="K944" s="307"/>
      <c r="L944" s="308"/>
      <c r="M944" s="307"/>
      <c r="N944" s="310"/>
      <c r="O944" s="264"/>
      <c r="P944" s="307"/>
      <c r="Q944" s="296"/>
      <c r="R944" s="296"/>
      <c r="S944" s="296"/>
    </row>
    <row r="945" spans="1:19" x14ac:dyDescent="0.2">
      <c r="A945" s="303" t="e">
        <f>#N/A</f>
        <v>#N/A</v>
      </c>
      <c r="B945" s="304"/>
      <c r="C945" s="305"/>
      <c r="D945" s="269"/>
      <c r="E945" s="264"/>
      <c r="F945" s="306"/>
      <c r="G945" s="269"/>
      <c r="H945" s="269"/>
      <c r="I945" s="264"/>
      <c r="J945" s="307" t="str">
        <f t="shared" si="2"/>
        <v/>
      </c>
      <c r="K945" s="307"/>
      <c r="L945" s="308"/>
      <c r="M945" s="307"/>
      <c r="N945" s="310"/>
      <c r="O945" s="264"/>
      <c r="P945" s="307"/>
      <c r="Q945" s="296"/>
      <c r="R945" s="296"/>
      <c r="S945" s="296"/>
    </row>
    <row r="946" spans="1:19" x14ac:dyDescent="0.2">
      <c r="A946" s="303" t="e">
        <f>#N/A</f>
        <v>#N/A</v>
      </c>
      <c r="B946" s="304"/>
      <c r="C946" s="305"/>
      <c r="D946" s="269"/>
      <c r="E946" s="264"/>
      <c r="F946" s="306"/>
      <c r="G946" s="269"/>
      <c r="H946" s="269"/>
      <c r="I946" s="264"/>
      <c r="J946" s="307" t="str">
        <f t="shared" si="2"/>
        <v/>
      </c>
      <c r="K946" s="307"/>
      <c r="L946" s="308"/>
      <c r="M946" s="307"/>
      <c r="N946" s="310"/>
      <c r="O946" s="264"/>
      <c r="P946" s="307"/>
      <c r="Q946" s="296"/>
      <c r="R946" s="296"/>
      <c r="S946" s="296"/>
    </row>
    <row r="947" spans="1:19" x14ac:dyDescent="0.2">
      <c r="A947" s="303" t="e">
        <f>#N/A</f>
        <v>#N/A</v>
      </c>
      <c r="B947" s="304"/>
      <c r="C947" s="305"/>
      <c r="D947" s="269"/>
      <c r="E947" s="264"/>
      <c r="F947" s="306"/>
      <c r="G947" s="269"/>
      <c r="H947" s="269"/>
      <c r="I947" s="264"/>
      <c r="J947" s="307" t="str">
        <f t="shared" si="2"/>
        <v/>
      </c>
      <c r="K947" s="307"/>
      <c r="L947" s="308"/>
      <c r="M947" s="307"/>
      <c r="N947" s="310"/>
      <c r="O947" s="264"/>
      <c r="P947" s="307"/>
      <c r="Q947" s="296"/>
      <c r="R947" s="296"/>
      <c r="S947" s="296"/>
    </row>
    <row r="948" spans="1:19" x14ac:dyDescent="0.2">
      <c r="A948" s="303" t="e">
        <f>#N/A</f>
        <v>#N/A</v>
      </c>
      <c r="B948" s="304"/>
      <c r="C948" s="305"/>
      <c r="D948" s="269"/>
      <c r="E948" s="264"/>
      <c r="F948" s="306"/>
      <c r="G948" s="269"/>
      <c r="H948" s="269"/>
      <c r="I948" s="264"/>
      <c r="J948" s="307" t="str">
        <f t="shared" si="2"/>
        <v/>
      </c>
      <c r="K948" s="307"/>
      <c r="L948" s="308"/>
      <c r="M948" s="307"/>
      <c r="N948" s="310"/>
      <c r="O948" s="264"/>
      <c r="P948" s="307"/>
      <c r="Q948" s="296"/>
      <c r="R948" s="296"/>
      <c r="S948" s="296"/>
    </row>
    <row r="949" spans="1:19" x14ac:dyDescent="0.2">
      <c r="A949" s="303" t="e">
        <f>#N/A</f>
        <v>#N/A</v>
      </c>
      <c r="B949" s="304"/>
      <c r="C949" s="305"/>
      <c r="D949" s="269"/>
      <c r="E949" s="264"/>
      <c r="F949" s="306"/>
      <c r="G949" s="269"/>
      <c r="H949" s="269"/>
      <c r="I949" s="264"/>
      <c r="J949" s="307" t="str">
        <f t="shared" si="2"/>
        <v/>
      </c>
      <c r="K949" s="307"/>
      <c r="L949" s="308"/>
      <c r="M949" s="307"/>
      <c r="N949" s="310"/>
      <c r="O949" s="264"/>
      <c r="P949" s="307"/>
      <c r="Q949" s="296"/>
      <c r="R949" s="296"/>
      <c r="S949" s="296"/>
    </row>
    <row r="950" spans="1:19" x14ac:dyDescent="0.2">
      <c r="A950" s="303" t="e">
        <f>#N/A</f>
        <v>#N/A</v>
      </c>
      <c r="B950" s="304"/>
      <c r="C950" s="305"/>
      <c r="D950" s="269"/>
      <c r="E950" s="264"/>
      <c r="F950" s="306"/>
      <c r="G950" s="269"/>
      <c r="H950" s="269"/>
      <c r="I950" s="264"/>
      <c r="J950" s="307" t="str">
        <f t="shared" si="2"/>
        <v/>
      </c>
      <c r="K950" s="307"/>
      <c r="L950" s="308"/>
      <c r="M950" s="307"/>
      <c r="N950" s="310"/>
      <c r="O950" s="264"/>
      <c r="P950" s="307"/>
      <c r="Q950" s="296"/>
      <c r="R950" s="296"/>
      <c r="S950" s="296"/>
    </row>
    <row r="951" spans="1:19" x14ac:dyDescent="0.2">
      <c r="A951" s="303" t="e">
        <f>#N/A</f>
        <v>#N/A</v>
      </c>
      <c r="B951" s="304"/>
      <c r="C951" s="305"/>
      <c r="D951" s="269"/>
      <c r="E951" s="264"/>
      <c r="F951" s="306"/>
      <c r="G951" s="269"/>
      <c r="H951" s="269"/>
      <c r="I951" s="264"/>
      <c r="J951" s="307" t="str">
        <f t="shared" si="2"/>
        <v/>
      </c>
      <c r="K951" s="307"/>
      <c r="L951" s="308"/>
      <c r="M951" s="307"/>
      <c r="N951" s="310"/>
      <c r="O951" s="264"/>
      <c r="P951" s="307"/>
      <c r="Q951" s="296"/>
      <c r="R951" s="296"/>
      <c r="S951" s="296"/>
    </row>
    <row r="952" spans="1:19" x14ac:dyDescent="0.2">
      <c r="A952" s="303" t="e">
        <f>#N/A</f>
        <v>#N/A</v>
      </c>
      <c r="B952" s="304"/>
      <c r="C952" s="305"/>
      <c r="D952" s="269"/>
      <c r="E952" s="264"/>
      <c r="F952" s="306"/>
      <c r="G952" s="269"/>
      <c r="H952" s="269"/>
      <c r="I952" s="264"/>
      <c r="J952" s="307" t="str">
        <f t="shared" si="2"/>
        <v/>
      </c>
      <c r="K952" s="307"/>
      <c r="L952" s="308"/>
      <c r="M952" s="307"/>
      <c r="N952" s="310"/>
      <c r="O952" s="264"/>
      <c r="P952" s="307"/>
      <c r="Q952" s="296"/>
      <c r="R952" s="296"/>
      <c r="S952" s="296"/>
    </row>
    <row r="953" spans="1:19" x14ac:dyDescent="0.2">
      <c r="A953" s="303" t="e">
        <f>#N/A</f>
        <v>#N/A</v>
      </c>
      <c r="B953" s="304"/>
      <c r="C953" s="305"/>
      <c r="D953" s="269"/>
      <c r="E953" s="264"/>
      <c r="F953" s="306"/>
      <c r="G953" s="269"/>
      <c r="H953" s="269"/>
      <c r="I953" s="264"/>
      <c r="J953" s="307" t="str">
        <f t="shared" si="2"/>
        <v/>
      </c>
      <c r="K953" s="307"/>
      <c r="L953" s="308"/>
      <c r="M953" s="307"/>
      <c r="N953" s="310"/>
      <c r="O953" s="264"/>
      <c r="P953" s="307"/>
      <c r="Q953" s="296"/>
      <c r="R953" s="296"/>
      <c r="S953" s="296"/>
    </row>
    <row r="954" spans="1:19" x14ac:dyDescent="0.2">
      <c r="A954" s="303" t="e">
        <f>#N/A</f>
        <v>#N/A</v>
      </c>
      <c r="B954" s="304"/>
      <c r="C954" s="305"/>
      <c r="D954" s="269"/>
      <c r="E954" s="264"/>
      <c r="F954" s="306"/>
      <c r="G954" s="269"/>
      <c r="H954" s="269"/>
      <c r="I954" s="264"/>
      <c r="J954" s="307" t="str">
        <f t="shared" si="2"/>
        <v/>
      </c>
      <c r="K954" s="307"/>
      <c r="L954" s="308"/>
      <c r="M954" s="307"/>
      <c r="N954" s="310"/>
      <c r="O954" s="264"/>
      <c r="P954" s="307"/>
      <c r="Q954" s="296"/>
      <c r="R954" s="296"/>
      <c r="S954" s="296"/>
    </row>
    <row r="955" spans="1:19" x14ac:dyDescent="0.2">
      <c r="A955" s="303" t="e">
        <f>#N/A</f>
        <v>#N/A</v>
      </c>
      <c r="B955" s="304"/>
      <c r="C955" s="305"/>
      <c r="D955" s="269"/>
      <c r="E955" s="264"/>
      <c r="F955" s="306"/>
      <c r="G955" s="269"/>
      <c r="H955" s="269"/>
      <c r="I955" s="264"/>
      <c r="J955" s="307" t="str">
        <f t="shared" si="2"/>
        <v/>
      </c>
      <c r="K955" s="307"/>
      <c r="L955" s="308"/>
      <c r="M955" s="307"/>
      <c r="N955" s="310"/>
      <c r="O955" s="264"/>
      <c r="P955" s="307"/>
      <c r="Q955" s="296"/>
      <c r="R955" s="296"/>
      <c r="S955" s="296"/>
    </row>
    <row r="956" spans="1:19" x14ac:dyDescent="0.2">
      <c r="A956" s="303" t="e">
        <f>#N/A</f>
        <v>#N/A</v>
      </c>
      <c r="B956" s="304"/>
      <c r="C956" s="305"/>
      <c r="D956" s="269"/>
      <c r="E956" s="264"/>
      <c r="F956" s="306"/>
      <c r="G956" s="269"/>
      <c r="H956" s="269"/>
      <c r="I956" s="264"/>
      <c r="J956" s="307" t="str">
        <f t="shared" si="2"/>
        <v/>
      </c>
      <c r="K956" s="307"/>
      <c r="L956" s="308"/>
      <c r="M956" s="307"/>
      <c r="N956" s="310"/>
      <c r="O956" s="264"/>
      <c r="P956" s="307"/>
      <c r="Q956" s="296"/>
      <c r="R956" s="296"/>
      <c r="S956" s="296"/>
    </row>
    <row r="957" spans="1:19" x14ac:dyDescent="0.2">
      <c r="A957" s="303" t="e">
        <f>#N/A</f>
        <v>#N/A</v>
      </c>
      <c r="B957" s="304"/>
      <c r="C957" s="305"/>
      <c r="D957" s="269"/>
      <c r="E957" s="264"/>
      <c r="F957" s="306"/>
      <c r="G957" s="269"/>
      <c r="H957" s="269"/>
      <c r="I957" s="264"/>
      <c r="J957" s="307" t="str">
        <f t="shared" si="2"/>
        <v/>
      </c>
      <c r="K957" s="307"/>
      <c r="L957" s="308"/>
      <c r="M957" s="307"/>
      <c r="N957" s="310"/>
      <c r="O957" s="264"/>
      <c r="P957" s="307"/>
      <c r="Q957" s="296"/>
      <c r="R957" s="296"/>
      <c r="S957" s="296"/>
    </row>
    <row r="958" spans="1:19" x14ac:dyDescent="0.2">
      <c r="A958" s="303" t="e">
        <f>#N/A</f>
        <v>#N/A</v>
      </c>
      <c r="B958" s="304"/>
      <c r="C958" s="305"/>
      <c r="D958" s="269"/>
      <c r="E958" s="264"/>
      <c r="F958" s="306"/>
      <c r="G958" s="269"/>
      <c r="H958" s="269"/>
      <c r="I958" s="264"/>
      <c r="J958" s="307" t="str">
        <f t="shared" si="2"/>
        <v/>
      </c>
      <c r="K958" s="307"/>
      <c r="L958" s="308"/>
      <c r="M958" s="307"/>
      <c r="N958" s="310"/>
      <c r="O958" s="264"/>
      <c r="P958" s="307"/>
      <c r="Q958" s="296"/>
      <c r="R958" s="296"/>
      <c r="S958" s="296"/>
    </row>
    <row r="959" spans="1:19" x14ac:dyDescent="0.2">
      <c r="A959" s="303" t="e">
        <f>#N/A</f>
        <v>#N/A</v>
      </c>
      <c r="B959" s="304"/>
      <c r="C959" s="305"/>
      <c r="D959" s="269"/>
      <c r="E959" s="264"/>
      <c r="F959" s="306"/>
      <c r="G959" s="269"/>
      <c r="H959" s="269"/>
      <c r="I959" s="264"/>
      <c r="J959" s="307" t="str">
        <f t="shared" si="2"/>
        <v/>
      </c>
      <c r="K959" s="307"/>
      <c r="L959" s="308"/>
      <c r="M959" s="307"/>
      <c r="N959" s="310"/>
      <c r="O959" s="264"/>
      <c r="P959" s="307"/>
      <c r="Q959" s="296"/>
      <c r="R959" s="296"/>
      <c r="S959" s="296"/>
    </row>
    <row r="960" spans="1:19" x14ac:dyDescent="0.2">
      <c r="A960" s="303" t="e">
        <f>#N/A</f>
        <v>#N/A</v>
      </c>
      <c r="B960" s="304"/>
      <c r="C960" s="305"/>
      <c r="D960" s="269"/>
      <c r="E960" s="264"/>
      <c r="F960" s="306"/>
      <c r="G960" s="269"/>
      <c r="H960" s="269"/>
      <c r="I960" s="264"/>
      <c r="J960" s="307" t="str">
        <f t="shared" si="2"/>
        <v/>
      </c>
      <c r="K960" s="307"/>
      <c r="L960" s="308"/>
      <c r="M960" s="307"/>
      <c r="N960" s="310"/>
      <c r="O960" s="264"/>
      <c r="P960" s="307"/>
      <c r="Q960" s="296"/>
      <c r="R960" s="296"/>
      <c r="S960" s="296"/>
    </row>
    <row r="961" spans="1:19" x14ac:dyDescent="0.2">
      <c r="A961" s="303" t="e">
        <f>#N/A</f>
        <v>#N/A</v>
      </c>
      <c r="B961" s="304"/>
      <c r="C961" s="305"/>
      <c r="D961" s="269"/>
      <c r="E961" s="264"/>
      <c r="F961" s="306"/>
      <c r="G961" s="269"/>
      <c r="H961" s="269"/>
      <c r="I961" s="264"/>
      <c r="J961" s="307" t="str">
        <f t="shared" si="2"/>
        <v/>
      </c>
      <c r="K961" s="307"/>
      <c r="L961" s="308"/>
      <c r="M961" s="307"/>
      <c r="N961" s="310"/>
      <c r="O961" s="264"/>
      <c r="P961" s="307"/>
      <c r="Q961" s="296"/>
      <c r="R961" s="296"/>
      <c r="S961" s="296"/>
    </row>
    <row r="962" spans="1:19" x14ac:dyDescent="0.2">
      <c r="A962" s="303" t="e">
        <f>#N/A</f>
        <v>#N/A</v>
      </c>
      <c r="B962" s="304"/>
      <c r="C962" s="305"/>
      <c r="D962" s="269"/>
      <c r="E962" s="264"/>
      <c r="F962" s="306"/>
      <c r="G962" s="269"/>
      <c r="H962" s="269"/>
      <c r="I962" s="264"/>
      <c r="J962" s="307" t="str">
        <f t="shared" si="2"/>
        <v/>
      </c>
      <c r="K962" s="307"/>
      <c r="L962" s="308"/>
      <c r="M962" s="307"/>
      <c r="N962" s="310"/>
      <c r="O962" s="264"/>
      <c r="P962" s="307"/>
      <c r="Q962" s="296"/>
      <c r="R962" s="296"/>
      <c r="S962" s="296"/>
    </row>
    <row r="963" spans="1:19" x14ac:dyDescent="0.2">
      <c r="A963" s="303" t="e">
        <f>#N/A</f>
        <v>#N/A</v>
      </c>
      <c r="B963" s="304"/>
      <c r="C963" s="305"/>
      <c r="D963" s="269"/>
      <c r="E963" s="264"/>
      <c r="F963" s="306"/>
      <c r="G963" s="269"/>
      <c r="H963" s="269"/>
      <c r="I963" s="264"/>
      <c r="J963" s="307" t="str">
        <f t="shared" si="2"/>
        <v/>
      </c>
      <c r="K963" s="307"/>
      <c r="L963" s="308"/>
      <c r="M963" s="307"/>
      <c r="N963" s="310"/>
      <c r="O963" s="264"/>
      <c r="P963" s="307"/>
      <c r="Q963" s="296"/>
      <c r="R963" s="296"/>
      <c r="S963" s="296"/>
    </row>
    <row r="964" spans="1:19" x14ac:dyDescent="0.2">
      <c r="A964" s="303" t="e">
        <f>#N/A</f>
        <v>#N/A</v>
      </c>
      <c r="B964" s="304"/>
      <c r="C964" s="305"/>
      <c r="D964" s="269"/>
      <c r="E964" s="264"/>
      <c r="F964" s="306"/>
      <c r="G964" s="269"/>
      <c r="H964" s="269"/>
      <c r="I964" s="264"/>
      <c r="J964" s="307" t="str">
        <f t="shared" si="2"/>
        <v/>
      </c>
      <c r="K964" s="307"/>
      <c r="L964" s="308"/>
      <c r="M964" s="307"/>
      <c r="N964" s="310"/>
      <c r="O964" s="264"/>
      <c r="P964" s="307"/>
      <c r="Q964" s="296"/>
      <c r="R964" s="296"/>
      <c r="S964" s="296"/>
    </row>
    <row r="965" spans="1:19" x14ac:dyDescent="0.2">
      <c r="A965" s="303" t="e">
        <f>#N/A</f>
        <v>#N/A</v>
      </c>
      <c r="B965" s="304"/>
      <c r="C965" s="305"/>
      <c r="D965" s="269"/>
      <c r="E965" s="264"/>
      <c r="F965" s="306"/>
      <c r="G965" s="269"/>
      <c r="H965" s="269"/>
      <c r="I965" s="264"/>
      <c r="J965" s="307" t="str">
        <f t="shared" si="2"/>
        <v/>
      </c>
      <c r="K965" s="307"/>
      <c r="L965" s="308"/>
      <c r="M965" s="307"/>
      <c r="N965" s="310"/>
      <c r="O965" s="264"/>
      <c r="P965" s="307"/>
      <c r="Q965" s="296"/>
      <c r="R965" s="296"/>
      <c r="S965" s="296"/>
    </row>
    <row r="966" spans="1:19" x14ac:dyDescent="0.2">
      <c r="A966" s="303" t="e">
        <f>#N/A</f>
        <v>#N/A</v>
      </c>
      <c r="B966" s="304"/>
      <c r="C966" s="305"/>
      <c r="D966" s="269"/>
      <c r="E966" s="264"/>
      <c r="F966" s="306"/>
      <c r="G966" s="269"/>
      <c r="H966" s="269"/>
      <c r="I966" s="264"/>
      <c r="J966" s="307" t="str">
        <f t="shared" si="2"/>
        <v/>
      </c>
      <c r="K966" s="307"/>
      <c r="L966" s="308"/>
      <c r="M966" s="307"/>
      <c r="N966" s="310"/>
      <c r="O966" s="264"/>
      <c r="P966" s="307"/>
      <c r="Q966" s="296"/>
      <c r="R966" s="296"/>
      <c r="S966" s="296"/>
    </row>
    <row r="967" spans="1:19" x14ac:dyDescent="0.2">
      <c r="A967" s="303" t="e">
        <f>#N/A</f>
        <v>#N/A</v>
      </c>
      <c r="B967" s="304"/>
      <c r="C967" s="305"/>
      <c r="D967" s="269"/>
      <c r="E967" s="264"/>
      <c r="F967" s="306"/>
      <c r="G967" s="269"/>
      <c r="H967" s="269"/>
      <c r="I967" s="264"/>
      <c r="J967" s="307" t="str">
        <f t="shared" si="2"/>
        <v/>
      </c>
      <c r="K967" s="307"/>
      <c r="L967" s="308"/>
      <c r="M967" s="307"/>
      <c r="N967" s="310"/>
      <c r="O967" s="264"/>
      <c r="P967" s="307"/>
      <c r="Q967" s="296"/>
      <c r="R967" s="296"/>
      <c r="S967" s="296"/>
    </row>
    <row r="968" spans="1:19" x14ac:dyDescent="0.2">
      <c r="A968" s="303" t="e">
        <f>#N/A</f>
        <v>#N/A</v>
      </c>
      <c r="B968" s="304"/>
      <c r="C968" s="305"/>
      <c r="D968" s="269"/>
      <c r="E968" s="264"/>
      <c r="F968" s="306"/>
      <c r="G968" s="269"/>
      <c r="H968" s="269"/>
      <c r="I968" s="264"/>
      <c r="J968" s="307" t="str">
        <f t="shared" si="2"/>
        <v/>
      </c>
      <c r="K968" s="307"/>
      <c r="L968" s="308"/>
      <c r="M968" s="307"/>
      <c r="N968" s="310"/>
      <c r="O968" s="264"/>
      <c r="P968" s="307"/>
      <c r="Q968" s="296"/>
      <c r="R968" s="296"/>
      <c r="S968" s="296"/>
    </row>
    <row r="969" spans="1:19" x14ac:dyDescent="0.2">
      <c r="A969" s="303" t="e">
        <f>#N/A</f>
        <v>#N/A</v>
      </c>
      <c r="B969" s="304"/>
      <c r="C969" s="305"/>
      <c r="D969" s="269"/>
      <c r="E969" s="264"/>
      <c r="F969" s="306"/>
      <c r="G969" s="269"/>
      <c r="H969" s="269"/>
      <c r="I969" s="264"/>
      <c r="J969" s="307" t="str">
        <f t="shared" si="2"/>
        <v/>
      </c>
      <c r="K969" s="307"/>
      <c r="L969" s="308"/>
      <c r="M969" s="307"/>
      <c r="N969" s="310"/>
      <c r="O969" s="264"/>
      <c r="P969" s="307"/>
      <c r="Q969" s="296"/>
      <c r="R969" s="296"/>
      <c r="S969" s="296"/>
    </row>
    <row r="970" spans="1:19" x14ac:dyDescent="0.2">
      <c r="A970" s="303" t="e">
        <f>#N/A</f>
        <v>#N/A</v>
      </c>
      <c r="B970" s="304"/>
      <c r="C970" s="305"/>
      <c r="D970" s="269"/>
      <c r="E970" s="264"/>
      <c r="F970" s="306"/>
      <c r="G970" s="269"/>
      <c r="H970" s="269"/>
      <c r="I970" s="264"/>
      <c r="J970" s="307" t="str">
        <f t="shared" si="2"/>
        <v/>
      </c>
      <c r="K970" s="307"/>
      <c r="L970" s="308"/>
      <c r="M970" s="307"/>
      <c r="N970" s="310"/>
      <c r="O970" s="264"/>
      <c r="P970" s="307"/>
      <c r="Q970" s="296"/>
      <c r="R970" s="296"/>
      <c r="S970" s="296"/>
    </row>
    <row r="971" spans="1:19" x14ac:dyDescent="0.2">
      <c r="A971" s="303" t="e">
        <f>#N/A</f>
        <v>#N/A</v>
      </c>
      <c r="B971" s="304"/>
      <c r="C971" s="305"/>
      <c r="D971" s="269"/>
      <c r="E971" s="264"/>
      <c r="F971" s="306"/>
      <c r="G971" s="269"/>
      <c r="H971" s="269"/>
      <c r="I971" s="264"/>
      <c r="J971" s="307" t="str">
        <f t="shared" si="2"/>
        <v/>
      </c>
      <c r="K971" s="307"/>
      <c r="L971" s="308"/>
      <c r="M971" s="307"/>
      <c r="N971" s="310"/>
      <c r="O971" s="264"/>
      <c r="P971" s="307"/>
      <c r="Q971" s="296"/>
      <c r="R971" s="296"/>
      <c r="S971" s="296"/>
    </row>
    <row r="972" spans="1:19" x14ac:dyDescent="0.2">
      <c r="A972" s="303" t="e">
        <f>#N/A</f>
        <v>#N/A</v>
      </c>
      <c r="B972" s="304"/>
      <c r="C972" s="305"/>
      <c r="D972" s="269"/>
      <c r="E972" s="264"/>
      <c r="F972" s="306"/>
      <c r="G972" s="269"/>
      <c r="H972" s="269"/>
      <c r="I972" s="264"/>
      <c r="J972" s="307" t="str">
        <f t="shared" si="2"/>
        <v/>
      </c>
      <c r="K972" s="307"/>
      <c r="L972" s="308"/>
      <c r="M972" s="307"/>
      <c r="N972" s="310"/>
      <c r="O972" s="264"/>
      <c r="P972" s="307"/>
      <c r="Q972" s="296"/>
      <c r="R972" s="296"/>
      <c r="S972" s="296"/>
    </row>
    <row r="973" spans="1:19" x14ac:dyDescent="0.2">
      <c r="A973" s="303" t="e">
        <f>#N/A</f>
        <v>#N/A</v>
      </c>
      <c r="B973" s="304"/>
      <c r="C973" s="305"/>
      <c r="D973" s="269"/>
      <c r="E973" s="264"/>
      <c r="F973" s="306"/>
      <c r="G973" s="269"/>
      <c r="H973" s="269"/>
      <c r="I973" s="264"/>
      <c r="J973" s="307" t="str">
        <f t="shared" si="2"/>
        <v/>
      </c>
      <c r="K973" s="307"/>
      <c r="L973" s="308"/>
      <c r="M973" s="307"/>
      <c r="N973" s="310"/>
      <c r="O973" s="264"/>
      <c r="P973" s="307"/>
      <c r="Q973" s="296"/>
      <c r="R973" s="296"/>
      <c r="S973" s="296"/>
    </row>
    <row r="974" spans="1:19" x14ac:dyDescent="0.2">
      <c r="A974" s="303" t="e">
        <f>#N/A</f>
        <v>#N/A</v>
      </c>
      <c r="B974" s="304"/>
      <c r="C974" s="305"/>
      <c r="D974" s="269"/>
      <c r="E974" s="264"/>
      <c r="F974" s="306"/>
      <c r="G974" s="269"/>
      <c r="H974" s="269"/>
      <c r="I974" s="264"/>
      <c r="J974" s="307" t="str">
        <f t="shared" si="2"/>
        <v/>
      </c>
      <c r="K974" s="307"/>
      <c r="L974" s="308"/>
      <c r="M974" s="307"/>
      <c r="N974" s="310"/>
      <c r="O974" s="264"/>
      <c r="P974" s="307"/>
      <c r="Q974" s="296"/>
      <c r="R974" s="296"/>
      <c r="S974" s="296"/>
    </row>
    <row r="975" spans="1:19" x14ac:dyDescent="0.2">
      <c r="A975" s="303" t="e">
        <f>#N/A</f>
        <v>#N/A</v>
      </c>
      <c r="B975" s="304"/>
      <c r="C975" s="305"/>
      <c r="D975" s="269"/>
      <c r="E975" s="264"/>
      <c r="F975" s="306"/>
      <c r="G975" s="269"/>
      <c r="H975" s="269"/>
      <c r="I975" s="264"/>
      <c r="J975" s="307" t="str">
        <f t="shared" si="2"/>
        <v/>
      </c>
      <c r="K975" s="307"/>
      <c r="L975" s="308"/>
      <c r="M975" s="307"/>
      <c r="N975" s="310"/>
      <c r="O975" s="264"/>
      <c r="P975" s="307"/>
      <c r="Q975" s="296"/>
      <c r="R975" s="296"/>
      <c r="S975" s="296"/>
    </row>
    <row r="976" spans="1:19" x14ac:dyDescent="0.2">
      <c r="A976" s="303" t="e">
        <f>#N/A</f>
        <v>#N/A</v>
      </c>
      <c r="B976" s="304"/>
      <c r="C976" s="305"/>
      <c r="D976" s="269"/>
      <c r="E976" s="264"/>
      <c r="F976" s="306"/>
      <c r="G976" s="269"/>
      <c r="H976" s="269"/>
      <c r="I976" s="264"/>
      <c r="J976" s="307" t="str">
        <f t="shared" si="2"/>
        <v/>
      </c>
      <c r="K976" s="307"/>
      <c r="L976" s="308"/>
      <c r="M976" s="307"/>
      <c r="N976" s="310"/>
      <c r="O976" s="264"/>
      <c r="P976" s="307"/>
      <c r="Q976" s="296"/>
      <c r="R976" s="296"/>
      <c r="S976" s="296"/>
    </row>
    <row r="977" spans="1:19" x14ac:dyDescent="0.2">
      <c r="A977" s="303" t="e">
        <f>#N/A</f>
        <v>#N/A</v>
      </c>
      <c r="B977" s="304"/>
      <c r="C977" s="305"/>
      <c r="D977" s="269"/>
      <c r="E977" s="264"/>
      <c r="F977" s="306"/>
      <c r="G977" s="269"/>
      <c r="H977" s="269"/>
      <c r="I977" s="264"/>
      <c r="J977" s="307" t="str">
        <f t="shared" si="2"/>
        <v/>
      </c>
      <c r="K977" s="307"/>
      <c r="L977" s="308"/>
      <c r="M977" s="307"/>
      <c r="N977" s="310"/>
      <c r="O977" s="264"/>
      <c r="P977" s="307"/>
      <c r="Q977" s="296"/>
      <c r="R977" s="296"/>
      <c r="S977" s="296"/>
    </row>
    <row r="978" spans="1:19" x14ac:dyDescent="0.2">
      <c r="A978" s="303" t="e">
        <f>#N/A</f>
        <v>#N/A</v>
      </c>
      <c r="B978" s="304"/>
      <c r="C978" s="305"/>
      <c r="D978" s="269"/>
      <c r="E978" s="264"/>
      <c r="F978" s="306"/>
      <c r="G978" s="269"/>
      <c r="H978" s="269"/>
      <c r="I978" s="264"/>
      <c r="J978" s="307" t="str">
        <f t="shared" si="2"/>
        <v/>
      </c>
      <c r="K978" s="307"/>
      <c r="L978" s="308"/>
      <c r="M978" s="307"/>
      <c r="N978" s="310"/>
      <c r="O978" s="264"/>
      <c r="P978" s="307"/>
      <c r="Q978" s="296"/>
      <c r="R978" s="296"/>
      <c r="S978" s="296"/>
    </row>
    <row r="979" spans="1:19" x14ac:dyDescent="0.2">
      <c r="A979" s="303" t="e">
        <f>#N/A</f>
        <v>#N/A</v>
      </c>
      <c r="B979" s="304"/>
      <c r="C979" s="305"/>
      <c r="D979" s="269"/>
      <c r="E979" s="264"/>
      <c r="F979" s="306"/>
      <c r="G979" s="269"/>
      <c r="H979" s="269"/>
      <c r="I979" s="264"/>
      <c r="J979" s="307" t="str">
        <f t="shared" si="2"/>
        <v/>
      </c>
      <c r="K979" s="307"/>
      <c r="L979" s="308"/>
      <c r="M979" s="307"/>
      <c r="N979" s="310"/>
      <c r="O979" s="264"/>
      <c r="P979" s="307"/>
      <c r="Q979" s="296"/>
      <c r="R979" s="296"/>
      <c r="S979" s="296"/>
    </row>
    <row r="980" spans="1:19" x14ac:dyDescent="0.2">
      <c r="A980" s="303" t="e">
        <f>#N/A</f>
        <v>#N/A</v>
      </c>
      <c r="B980" s="304"/>
      <c r="C980" s="305"/>
      <c r="D980" s="269"/>
      <c r="E980" s="264"/>
      <c r="F980" s="306"/>
      <c r="G980" s="269"/>
      <c r="H980" s="269"/>
      <c r="I980" s="264"/>
      <c r="J980" s="307" t="str">
        <f t="shared" si="2"/>
        <v/>
      </c>
      <c r="K980" s="307"/>
      <c r="L980" s="308"/>
      <c r="M980" s="307"/>
      <c r="N980" s="310"/>
      <c r="O980" s="264"/>
      <c r="P980" s="307"/>
      <c r="Q980" s="296"/>
      <c r="R980" s="296"/>
      <c r="S980" s="296"/>
    </row>
    <row r="981" spans="1:19" x14ac:dyDescent="0.2">
      <c r="A981" s="303" t="e">
        <f>#N/A</f>
        <v>#N/A</v>
      </c>
      <c r="B981" s="304"/>
      <c r="C981" s="305"/>
      <c r="D981" s="269"/>
      <c r="E981" s="264"/>
      <c r="F981" s="306"/>
      <c r="G981" s="269"/>
      <c r="H981" s="269"/>
      <c r="I981" s="264"/>
      <c r="J981" s="307" t="str">
        <f t="shared" si="2"/>
        <v/>
      </c>
      <c r="K981" s="307"/>
      <c r="L981" s="308"/>
      <c r="M981" s="307"/>
      <c r="N981" s="310"/>
      <c r="O981" s="264"/>
      <c r="P981" s="307"/>
      <c r="Q981" s="296"/>
      <c r="R981" s="296"/>
      <c r="S981" s="296"/>
    </row>
    <row r="982" spans="1:19" x14ac:dyDescent="0.2">
      <c r="A982" s="303" t="e">
        <f>#N/A</f>
        <v>#N/A</v>
      </c>
      <c r="B982" s="304"/>
      <c r="C982" s="305"/>
      <c r="D982" s="269"/>
      <c r="E982" s="264"/>
      <c r="F982" s="306"/>
      <c r="G982" s="269"/>
      <c r="H982" s="269"/>
      <c r="I982" s="264"/>
      <c r="J982" s="307" t="str">
        <f t="shared" si="2"/>
        <v/>
      </c>
      <c r="K982" s="307"/>
      <c r="L982" s="308"/>
      <c r="M982" s="307"/>
      <c r="N982" s="310"/>
      <c r="O982" s="264"/>
      <c r="P982" s="307"/>
      <c r="Q982" s="296"/>
      <c r="R982" s="296"/>
      <c r="S982" s="296"/>
    </row>
    <row r="983" spans="1:19" x14ac:dyDescent="0.2">
      <c r="A983" s="303" t="e">
        <f>#N/A</f>
        <v>#N/A</v>
      </c>
      <c r="B983" s="304"/>
      <c r="C983" s="305"/>
      <c r="D983" s="269"/>
      <c r="E983" s="264"/>
      <c r="F983" s="306"/>
      <c r="G983" s="269"/>
      <c r="H983" s="269"/>
      <c r="I983" s="264"/>
      <c r="J983" s="307" t="str">
        <f t="shared" si="2"/>
        <v/>
      </c>
      <c r="K983" s="307"/>
      <c r="L983" s="308"/>
      <c r="M983" s="307"/>
      <c r="N983" s="310"/>
      <c r="O983" s="264"/>
      <c r="P983" s="307"/>
      <c r="Q983" s="296"/>
      <c r="R983" s="296"/>
      <c r="S983" s="296"/>
    </row>
    <row r="984" spans="1:19" x14ac:dyDescent="0.2">
      <c r="A984" s="303" t="e">
        <f>#N/A</f>
        <v>#N/A</v>
      </c>
      <c r="B984" s="304"/>
      <c r="C984" s="305"/>
      <c r="D984" s="269"/>
      <c r="E984" s="264"/>
      <c r="F984" s="306"/>
      <c r="G984" s="269"/>
      <c r="H984" s="269"/>
      <c r="I984" s="264"/>
      <c r="J984" s="307" t="str">
        <f t="shared" si="2"/>
        <v/>
      </c>
      <c r="K984" s="307"/>
      <c r="L984" s="308"/>
      <c r="M984" s="307"/>
      <c r="N984" s="310"/>
      <c r="O984" s="264"/>
      <c r="P984" s="307"/>
      <c r="Q984" s="296"/>
      <c r="R984" s="296"/>
      <c r="S984" s="296"/>
    </row>
    <row r="985" spans="1:19" x14ac:dyDescent="0.2">
      <c r="A985" s="303" t="e">
        <f>#N/A</f>
        <v>#N/A</v>
      </c>
      <c r="B985" s="304"/>
      <c r="C985" s="305"/>
      <c r="D985" s="269"/>
      <c r="E985" s="264"/>
      <c r="F985" s="306"/>
      <c r="G985" s="269"/>
      <c r="H985" s="269"/>
      <c r="I985" s="264"/>
      <c r="J985" s="307" t="str">
        <f t="shared" si="2"/>
        <v/>
      </c>
      <c r="K985" s="307"/>
      <c r="L985" s="308"/>
      <c r="M985" s="307"/>
      <c r="N985" s="310"/>
      <c r="O985" s="264"/>
      <c r="P985" s="307"/>
      <c r="Q985" s="296"/>
      <c r="R985" s="296"/>
      <c r="S985" s="296"/>
    </row>
    <row r="986" spans="1:19" x14ac:dyDescent="0.2">
      <c r="A986" s="303" t="e">
        <f>#N/A</f>
        <v>#N/A</v>
      </c>
      <c r="B986" s="304"/>
      <c r="C986" s="305"/>
      <c r="D986" s="269"/>
      <c r="E986" s="264"/>
      <c r="F986" s="306"/>
      <c r="G986" s="269"/>
      <c r="H986" s="269"/>
      <c r="I986" s="264"/>
      <c r="J986" s="307" t="str">
        <f t="shared" si="2"/>
        <v/>
      </c>
      <c r="K986" s="307"/>
      <c r="L986" s="308"/>
      <c r="M986" s="307"/>
      <c r="N986" s="310"/>
      <c r="O986" s="264"/>
      <c r="P986" s="307"/>
      <c r="Q986" s="296"/>
      <c r="R986" s="296"/>
      <c r="S986" s="296"/>
    </row>
    <row r="987" spans="1:19" x14ac:dyDescent="0.2">
      <c r="A987" s="303" t="e">
        <f>#N/A</f>
        <v>#N/A</v>
      </c>
      <c r="B987" s="304"/>
      <c r="C987" s="305"/>
      <c r="D987" s="269"/>
      <c r="E987" s="264"/>
      <c r="F987" s="306"/>
      <c r="G987" s="269"/>
      <c r="H987" s="269"/>
      <c r="I987" s="264"/>
      <c r="J987" s="307" t="str">
        <f t="shared" si="2"/>
        <v/>
      </c>
      <c r="K987" s="307"/>
      <c r="L987" s="308"/>
      <c r="M987" s="307"/>
      <c r="N987" s="310"/>
      <c r="O987" s="264"/>
      <c r="P987" s="307"/>
      <c r="Q987" s="296"/>
      <c r="R987" s="296"/>
      <c r="S987" s="296"/>
    </row>
    <row r="988" spans="1:19" x14ac:dyDescent="0.2">
      <c r="A988" s="303" t="e">
        <f>#N/A</f>
        <v>#N/A</v>
      </c>
      <c r="B988" s="304"/>
      <c r="C988" s="305"/>
      <c r="D988" s="269"/>
      <c r="E988" s="264"/>
      <c r="F988" s="306"/>
      <c r="G988" s="269"/>
      <c r="H988" s="269"/>
      <c r="I988" s="264"/>
      <c r="J988" s="307" t="str">
        <f t="shared" si="2"/>
        <v/>
      </c>
      <c r="K988" s="307"/>
      <c r="L988" s="308"/>
      <c r="M988" s="307"/>
      <c r="N988" s="310"/>
      <c r="O988" s="264"/>
      <c r="P988" s="307"/>
      <c r="Q988" s="296"/>
      <c r="R988" s="296"/>
      <c r="S988" s="296"/>
    </row>
    <row r="989" spans="1:19" x14ac:dyDescent="0.2">
      <c r="A989" s="303" t="e">
        <f>#N/A</f>
        <v>#N/A</v>
      </c>
      <c r="B989" s="304"/>
      <c r="C989" s="305"/>
      <c r="D989" s="269"/>
      <c r="E989" s="264"/>
      <c r="F989" s="306"/>
      <c r="G989" s="269"/>
      <c r="H989" s="269"/>
      <c r="I989" s="264"/>
      <c r="J989" s="307" t="str">
        <f t="shared" si="2"/>
        <v/>
      </c>
      <c r="K989" s="307"/>
      <c r="L989" s="308"/>
      <c r="M989" s="307"/>
      <c r="N989" s="310"/>
      <c r="O989" s="264"/>
      <c r="P989" s="307"/>
      <c r="Q989" s="296"/>
      <c r="R989" s="296"/>
      <c r="S989" s="296"/>
    </row>
    <row r="990" spans="1:19" x14ac:dyDescent="0.2">
      <c r="A990" s="303" t="e">
        <f>#N/A</f>
        <v>#N/A</v>
      </c>
      <c r="B990" s="304"/>
      <c r="C990" s="305"/>
      <c r="D990" s="269"/>
      <c r="E990" s="264"/>
      <c r="F990" s="306"/>
      <c r="G990" s="269"/>
      <c r="H990" s="269"/>
      <c r="I990" s="264"/>
      <c r="J990" s="307" t="str">
        <f t="shared" si="2"/>
        <v/>
      </c>
      <c r="K990" s="307"/>
      <c r="L990" s="308"/>
      <c r="M990" s="307"/>
      <c r="N990" s="310"/>
      <c r="O990" s="264"/>
      <c r="P990" s="307"/>
      <c r="Q990" s="296"/>
      <c r="R990" s="296"/>
      <c r="S990" s="296"/>
    </row>
    <row r="991" spans="1:19" x14ac:dyDescent="0.2">
      <c r="A991" s="303" t="e">
        <f>#N/A</f>
        <v>#N/A</v>
      </c>
      <c r="B991" s="304"/>
      <c r="C991" s="305"/>
      <c r="D991" s="269"/>
      <c r="E991" s="264"/>
      <c r="F991" s="306"/>
      <c r="G991" s="269"/>
      <c r="H991" s="269"/>
      <c r="I991" s="264"/>
      <c r="J991" s="307" t="str">
        <f t="shared" si="2"/>
        <v/>
      </c>
      <c r="K991" s="307"/>
      <c r="L991" s="308"/>
      <c r="M991" s="307"/>
      <c r="N991" s="310"/>
      <c r="O991" s="264"/>
      <c r="P991" s="307"/>
      <c r="Q991" s="296"/>
      <c r="R991" s="296"/>
      <c r="S991" s="296"/>
    </row>
    <row r="992" spans="1:19" x14ac:dyDescent="0.2">
      <c r="A992" s="303" t="e">
        <f>#N/A</f>
        <v>#N/A</v>
      </c>
      <c r="B992" s="304"/>
      <c r="C992" s="305"/>
      <c r="D992" s="269"/>
      <c r="E992" s="264"/>
      <c r="F992" s="306"/>
      <c r="G992" s="269"/>
      <c r="H992" s="269"/>
      <c r="I992" s="264"/>
      <c r="J992" s="307" t="str">
        <f t="shared" si="2"/>
        <v/>
      </c>
      <c r="K992" s="307"/>
      <c r="L992" s="308"/>
      <c r="M992" s="307"/>
      <c r="N992" s="310"/>
      <c r="O992" s="264"/>
      <c r="P992" s="307"/>
      <c r="Q992" s="296"/>
      <c r="R992" s="296"/>
      <c r="S992" s="296"/>
    </row>
    <row r="993" spans="1:19" x14ac:dyDescent="0.2">
      <c r="A993" s="303" t="e">
        <f>#N/A</f>
        <v>#N/A</v>
      </c>
      <c r="B993" s="304"/>
      <c r="C993" s="305"/>
      <c r="D993" s="269"/>
      <c r="E993" s="264"/>
      <c r="F993" s="306"/>
      <c r="G993" s="269"/>
      <c r="H993" s="269"/>
      <c r="I993" s="264"/>
      <c r="J993" s="307" t="str">
        <f t="shared" si="2"/>
        <v/>
      </c>
      <c r="K993" s="307"/>
      <c r="L993" s="308"/>
      <c r="M993" s="307"/>
      <c r="N993" s="310"/>
      <c r="O993" s="264"/>
      <c r="P993" s="307"/>
      <c r="Q993" s="296"/>
      <c r="R993" s="296"/>
      <c r="S993" s="296"/>
    </row>
    <row r="994" spans="1:19" x14ac:dyDescent="0.2">
      <c r="A994" s="303" t="e">
        <f>#N/A</f>
        <v>#N/A</v>
      </c>
      <c r="B994" s="304"/>
      <c r="C994" s="305"/>
      <c r="D994" s="269"/>
      <c r="E994" s="264"/>
      <c r="F994" s="306"/>
      <c r="G994" s="269"/>
      <c r="H994" s="269"/>
      <c r="I994" s="264"/>
      <c r="J994" s="307" t="str">
        <f t="shared" si="2"/>
        <v/>
      </c>
      <c r="K994" s="307"/>
      <c r="L994" s="308"/>
      <c r="M994" s="307"/>
      <c r="N994" s="310"/>
      <c r="O994" s="264"/>
      <c r="P994" s="307"/>
      <c r="Q994" s="296"/>
      <c r="R994" s="296"/>
      <c r="S994" s="296"/>
    </row>
    <row r="995" spans="1:19" x14ac:dyDescent="0.2">
      <c r="A995" s="303" t="e">
        <f>#N/A</f>
        <v>#N/A</v>
      </c>
      <c r="B995" s="304"/>
      <c r="C995" s="305"/>
      <c r="D995" s="269"/>
      <c r="E995" s="264"/>
      <c r="F995" s="306"/>
      <c r="G995" s="269"/>
      <c r="H995" s="269"/>
      <c r="I995" s="264"/>
      <c r="J995" s="307" t="str">
        <f t="shared" si="2"/>
        <v/>
      </c>
      <c r="K995" s="307"/>
      <c r="L995" s="308"/>
      <c r="M995" s="307"/>
      <c r="N995" s="310"/>
      <c r="O995" s="264"/>
      <c r="P995" s="307"/>
      <c r="Q995" s="296"/>
      <c r="R995" s="296"/>
      <c r="S995" s="296"/>
    </row>
    <row r="996" spans="1:19" x14ac:dyDescent="0.2">
      <c r="A996" s="303" t="e">
        <f>#N/A</f>
        <v>#N/A</v>
      </c>
      <c r="B996" s="304"/>
      <c r="C996" s="305"/>
      <c r="D996" s="269"/>
      <c r="E996" s="264"/>
      <c r="F996" s="306"/>
      <c r="G996" s="269"/>
      <c r="H996" s="269"/>
      <c r="I996" s="264"/>
      <c r="J996" s="307" t="str">
        <f t="shared" si="2"/>
        <v/>
      </c>
      <c r="K996" s="307"/>
      <c r="L996" s="308"/>
      <c r="M996" s="307"/>
      <c r="N996" s="310"/>
      <c r="O996" s="264"/>
      <c r="P996" s="307"/>
      <c r="Q996" s="296"/>
      <c r="R996" s="296"/>
      <c r="S996" s="296"/>
    </row>
    <row r="997" spans="1:19" x14ac:dyDescent="0.2">
      <c r="A997" s="303" t="e">
        <f>#N/A</f>
        <v>#N/A</v>
      </c>
      <c r="B997" s="304"/>
      <c r="C997" s="305"/>
      <c r="D997" s="269"/>
      <c r="E997" s="264"/>
      <c r="F997" s="306"/>
      <c r="G997" s="269"/>
      <c r="H997" s="269"/>
      <c r="I997" s="264"/>
      <c r="J997" s="307" t="str">
        <f t="shared" si="2"/>
        <v/>
      </c>
      <c r="K997" s="307"/>
      <c r="L997" s="308"/>
      <c r="M997" s="307"/>
      <c r="N997" s="310"/>
      <c r="O997" s="264"/>
      <c r="P997" s="307"/>
      <c r="Q997" s="296"/>
      <c r="R997" s="296"/>
      <c r="S997" s="296"/>
    </row>
    <row r="998" spans="1:19" x14ac:dyDescent="0.2">
      <c r="A998" s="303" t="e">
        <f>#N/A</f>
        <v>#N/A</v>
      </c>
      <c r="B998" s="304"/>
      <c r="C998" s="305"/>
      <c r="D998" s="269"/>
      <c r="E998" s="264"/>
      <c r="F998" s="306"/>
      <c r="G998" s="269"/>
      <c r="H998" s="269"/>
      <c r="I998" s="264"/>
      <c r="J998" s="307" t="str">
        <f t="shared" si="2"/>
        <v/>
      </c>
      <c r="K998" s="307"/>
      <c r="L998" s="308"/>
      <c r="M998" s="307"/>
      <c r="N998" s="310"/>
      <c r="O998" s="264"/>
      <c r="P998" s="307"/>
      <c r="Q998" s="296"/>
      <c r="R998" s="296"/>
      <c r="S998" s="296"/>
    </row>
    <row r="999" spans="1:19" x14ac:dyDescent="0.2">
      <c r="A999" s="303" t="e">
        <f>#N/A</f>
        <v>#N/A</v>
      </c>
      <c r="B999" s="304"/>
      <c r="C999" s="305"/>
      <c r="D999" s="269"/>
      <c r="E999" s="264"/>
      <c r="F999" s="306"/>
      <c r="G999" s="269"/>
      <c r="H999" s="269"/>
      <c r="I999" s="264"/>
      <c r="J999" s="307" t="str">
        <f t="shared" si="2"/>
        <v/>
      </c>
      <c r="K999" s="307"/>
      <c r="L999" s="308"/>
      <c r="M999" s="307"/>
      <c r="N999" s="310"/>
      <c r="O999" s="264"/>
      <c r="P999" s="307"/>
      <c r="Q999" s="296"/>
      <c r="R999" s="296"/>
      <c r="S999" s="296"/>
    </row>
    <row r="1000" spans="1:19" x14ac:dyDescent="0.2">
      <c r="A1000" s="303" t="e">
        <f>#N/A</f>
        <v>#N/A</v>
      </c>
      <c r="B1000" s="304"/>
      <c r="C1000" s="305"/>
      <c r="D1000" s="269"/>
      <c r="E1000" s="264"/>
      <c r="F1000" s="306"/>
      <c r="G1000" s="269"/>
      <c r="H1000" s="269"/>
      <c r="I1000" s="264"/>
      <c r="J1000" s="307" t="str">
        <f t="shared" si="2"/>
        <v/>
      </c>
      <c r="K1000" s="307"/>
      <c r="L1000" s="308"/>
      <c r="M1000" s="307"/>
      <c r="N1000" s="310"/>
      <c r="O1000" s="264"/>
      <c r="P1000" s="307"/>
      <c r="Q1000" s="296"/>
      <c r="R1000" s="296"/>
      <c r="S1000" s="296"/>
    </row>
    <row r="1001" spans="1:19" x14ac:dyDescent="0.2">
      <c r="A1001" s="303" t="e">
        <f>#N/A</f>
        <v>#N/A</v>
      </c>
      <c r="B1001" s="304"/>
      <c r="C1001" s="305"/>
      <c r="D1001" s="269"/>
      <c r="E1001" s="264"/>
      <c r="F1001" s="306"/>
      <c r="G1001" s="269"/>
      <c r="H1001" s="269"/>
      <c r="I1001" s="264"/>
      <c r="J1001" s="307" t="str">
        <f t="shared" si="2"/>
        <v/>
      </c>
      <c r="K1001" s="307"/>
      <c r="L1001" s="308"/>
      <c r="M1001" s="307"/>
      <c r="N1001" s="310"/>
      <c r="O1001" s="264"/>
      <c r="P1001" s="307"/>
      <c r="Q1001" s="296"/>
      <c r="R1001" s="296"/>
      <c r="S1001" s="296"/>
    </row>
    <row r="1002" spans="1:19" x14ac:dyDescent="0.2">
      <c r="A1002" s="303" t="e">
        <f>#N/A</f>
        <v>#N/A</v>
      </c>
      <c r="B1002" s="304"/>
      <c r="C1002" s="305"/>
      <c r="D1002" s="269"/>
      <c r="E1002" s="264"/>
      <c r="F1002" s="306"/>
      <c r="G1002" s="269"/>
      <c r="H1002" s="269"/>
      <c r="I1002" s="264"/>
      <c r="J1002" s="307" t="str">
        <f t="shared" si="2"/>
        <v/>
      </c>
      <c r="K1002" s="307"/>
      <c r="L1002" s="308"/>
      <c r="M1002" s="307"/>
      <c r="N1002" s="310"/>
      <c r="O1002" s="264"/>
      <c r="P1002" s="307"/>
      <c r="Q1002" s="296"/>
      <c r="R1002" s="296"/>
      <c r="S1002" s="296"/>
    </row>
    <row r="1003" spans="1:19" x14ac:dyDescent="0.2">
      <c r="A1003" s="303" t="e">
        <f>#N/A</f>
        <v>#N/A</v>
      </c>
      <c r="B1003" s="304"/>
      <c r="C1003" s="305"/>
      <c r="D1003" s="269"/>
      <c r="E1003" s="264"/>
      <c r="F1003" s="306"/>
      <c r="G1003" s="269"/>
      <c r="H1003" s="269"/>
      <c r="I1003" s="264"/>
      <c r="J1003" s="307" t="str">
        <f t="shared" si="2"/>
        <v/>
      </c>
      <c r="K1003" s="307"/>
      <c r="L1003" s="308"/>
      <c r="M1003" s="307"/>
      <c r="N1003" s="310"/>
      <c r="O1003" s="264"/>
      <c r="P1003" s="307"/>
      <c r="Q1003" s="296"/>
      <c r="R1003" s="296"/>
      <c r="S1003" s="296"/>
    </row>
    <row r="1004" spans="1:19" x14ac:dyDescent="0.2">
      <c r="A1004" s="303" t="e">
        <f>#N/A</f>
        <v>#N/A</v>
      </c>
      <c r="B1004" s="304"/>
      <c r="C1004" s="305"/>
      <c r="D1004" s="269"/>
      <c r="E1004" s="264"/>
      <c r="F1004" s="306"/>
      <c r="G1004" s="269"/>
      <c r="H1004" s="269"/>
      <c r="I1004" s="264"/>
      <c r="J1004" s="307" t="str">
        <f t="shared" si="2"/>
        <v/>
      </c>
      <c r="K1004" s="307"/>
      <c r="L1004" s="308"/>
      <c r="M1004" s="307"/>
      <c r="N1004" s="310"/>
      <c r="O1004" s="264"/>
      <c r="P1004" s="307"/>
      <c r="Q1004" s="296"/>
      <c r="R1004" s="296"/>
      <c r="S1004" s="296"/>
    </row>
    <row r="1005" spans="1:19" x14ac:dyDescent="0.2">
      <c r="A1005" s="303" t="e">
        <f>#N/A</f>
        <v>#N/A</v>
      </c>
      <c r="B1005" s="304"/>
      <c r="C1005" s="305"/>
      <c r="D1005" s="269"/>
      <c r="E1005" s="264"/>
      <c r="F1005" s="306"/>
      <c r="G1005" s="269"/>
      <c r="H1005" s="269"/>
      <c r="I1005" s="264"/>
      <c r="J1005" s="307" t="str">
        <f t="shared" si="2"/>
        <v/>
      </c>
      <c r="K1005" s="307"/>
      <c r="L1005" s="308"/>
      <c r="M1005" s="307"/>
      <c r="N1005" s="310"/>
      <c r="O1005" s="264"/>
      <c r="P1005" s="307"/>
      <c r="Q1005" s="296"/>
      <c r="R1005" s="296"/>
      <c r="S1005" s="296"/>
    </row>
    <row r="1006" spans="1:19" x14ac:dyDescent="0.2">
      <c r="A1006" s="303" t="e">
        <f>#N/A</f>
        <v>#N/A</v>
      </c>
      <c r="B1006" s="304"/>
      <c r="C1006" s="305"/>
      <c r="D1006" s="269"/>
      <c r="E1006" s="264"/>
      <c r="F1006" s="306"/>
      <c r="G1006" s="269"/>
      <c r="H1006" s="269"/>
      <c r="I1006" s="264"/>
      <c r="J1006" s="307" t="str">
        <f t="shared" si="2"/>
        <v/>
      </c>
      <c r="K1006" s="307"/>
      <c r="L1006" s="308"/>
      <c r="M1006" s="307"/>
      <c r="N1006" s="310"/>
      <c r="O1006" s="264"/>
      <c r="P1006" s="307"/>
      <c r="Q1006" s="296"/>
      <c r="R1006" s="296"/>
      <c r="S1006" s="296"/>
    </row>
    <row r="1007" spans="1:19" x14ac:dyDescent="0.2">
      <c r="A1007" s="303" t="e">
        <f>#N/A</f>
        <v>#N/A</v>
      </c>
      <c r="B1007" s="304"/>
      <c r="C1007" s="305"/>
      <c r="D1007" s="269"/>
      <c r="E1007" s="264"/>
      <c r="F1007" s="306"/>
      <c r="G1007" s="269"/>
      <c r="H1007" s="269"/>
      <c r="I1007" s="264"/>
      <c r="J1007" s="307" t="str">
        <f t="shared" si="2"/>
        <v/>
      </c>
      <c r="K1007" s="307"/>
      <c r="L1007" s="308"/>
      <c r="M1007" s="307"/>
      <c r="N1007" s="310"/>
      <c r="O1007" s="264"/>
      <c r="P1007" s="307"/>
      <c r="Q1007" s="296"/>
      <c r="R1007" s="296"/>
      <c r="S1007" s="296"/>
    </row>
    <row r="1008" spans="1:19" x14ac:dyDescent="0.2">
      <c r="A1008" s="303" t="e">
        <f>#N/A</f>
        <v>#N/A</v>
      </c>
      <c r="B1008" s="304"/>
      <c r="C1008" s="305"/>
      <c r="D1008" s="269"/>
      <c r="E1008" s="264"/>
      <c r="F1008" s="306"/>
      <c r="G1008" s="269"/>
      <c r="H1008" s="269"/>
      <c r="I1008" s="264"/>
      <c r="J1008" s="307" t="str">
        <f t="shared" si="2"/>
        <v/>
      </c>
      <c r="K1008" s="307"/>
      <c r="L1008" s="308"/>
      <c r="M1008" s="307"/>
      <c r="N1008" s="310"/>
      <c r="O1008" s="264"/>
      <c r="P1008" s="307"/>
      <c r="Q1008" s="296"/>
      <c r="R1008" s="296"/>
      <c r="S1008" s="296"/>
    </row>
    <row r="1009" spans="1:19" x14ac:dyDescent="0.2">
      <c r="A1009" s="303" t="e">
        <f>#N/A</f>
        <v>#N/A</v>
      </c>
      <c r="B1009" s="304"/>
      <c r="C1009" s="305"/>
      <c r="D1009" s="269"/>
      <c r="E1009" s="264"/>
      <c r="F1009" s="306"/>
      <c r="G1009" s="269"/>
      <c r="H1009" s="269"/>
      <c r="I1009" s="264"/>
      <c r="J1009" s="307" t="str">
        <f t="shared" si="2"/>
        <v/>
      </c>
      <c r="K1009" s="307"/>
      <c r="L1009" s="308"/>
      <c r="M1009" s="307"/>
      <c r="N1009" s="310"/>
      <c r="O1009" s="264"/>
      <c r="P1009" s="307"/>
      <c r="Q1009" s="296"/>
      <c r="R1009" s="296"/>
      <c r="S1009" s="296"/>
    </row>
    <row r="1010" spans="1:19" x14ac:dyDescent="0.2">
      <c r="A1010" s="303" t="e">
        <f>#N/A</f>
        <v>#N/A</v>
      </c>
      <c r="B1010" s="304"/>
      <c r="C1010" s="305"/>
      <c r="D1010" s="269"/>
      <c r="E1010" s="264"/>
      <c r="F1010" s="306"/>
      <c r="G1010" s="269"/>
      <c r="H1010" s="269"/>
      <c r="I1010" s="264"/>
      <c r="J1010" s="307" t="str">
        <f t="shared" si="2"/>
        <v/>
      </c>
      <c r="K1010" s="307"/>
      <c r="L1010" s="308"/>
      <c r="M1010" s="307"/>
      <c r="N1010" s="310"/>
      <c r="O1010" s="264"/>
      <c r="P1010" s="307"/>
      <c r="Q1010" s="296"/>
      <c r="R1010" s="296"/>
      <c r="S1010" s="296"/>
    </row>
    <row r="1011" spans="1:19" x14ac:dyDescent="0.2">
      <c r="A1011" s="303" t="e">
        <f>#N/A</f>
        <v>#N/A</v>
      </c>
      <c r="B1011" s="304"/>
      <c r="C1011" s="305"/>
      <c r="D1011" s="269"/>
      <c r="E1011" s="264"/>
      <c r="F1011" s="306"/>
      <c r="G1011" s="269"/>
      <c r="H1011" s="269"/>
      <c r="I1011" s="264"/>
      <c r="J1011" s="307" t="str">
        <f t="shared" si="2"/>
        <v/>
      </c>
      <c r="K1011" s="307"/>
      <c r="L1011" s="308"/>
      <c r="M1011" s="307"/>
      <c r="N1011" s="310"/>
      <c r="O1011" s="264"/>
      <c r="P1011" s="307"/>
      <c r="Q1011" s="296"/>
      <c r="R1011" s="296"/>
      <c r="S1011" s="296"/>
    </row>
    <row r="1012" spans="1:19" x14ac:dyDescent="0.2">
      <c r="A1012" s="303" t="e">
        <f>#N/A</f>
        <v>#N/A</v>
      </c>
      <c r="B1012" s="304"/>
      <c r="C1012" s="305"/>
      <c r="D1012" s="269"/>
      <c r="E1012" s="264"/>
      <c r="F1012" s="306"/>
      <c r="G1012" s="269"/>
      <c r="H1012" s="269"/>
      <c r="I1012" s="264"/>
      <c r="J1012" s="307" t="str">
        <f t="shared" si="2"/>
        <v/>
      </c>
      <c r="K1012" s="307"/>
      <c r="L1012" s="308"/>
      <c r="M1012" s="307"/>
      <c r="N1012" s="310"/>
      <c r="O1012" s="264"/>
      <c r="P1012" s="307"/>
      <c r="Q1012" s="296"/>
      <c r="R1012" s="296"/>
      <c r="S1012" s="296"/>
    </row>
    <row r="1013" spans="1:19" x14ac:dyDescent="0.2">
      <c r="A1013" s="303" t="e">
        <f>#N/A</f>
        <v>#N/A</v>
      </c>
      <c r="B1013" s="304"/>
      <c r="C1013" s="305"/>
      <c r="D1013" s="269"/>
      <c r="E1013" s="264"/>
      <c r="F1013" s="306"/>
      <c r="G1013" s="269"/>
      <c r="H1013" s="269"/>
      <c r="I1013" s="264"/>
      <c r="J1013" s="307" t="str">
        <f t="shared" si="2"/>
        <v/>
      </c>
      <c r="K1013" s="307"/>
      <c r="L1013" s="308"/>
      <c r="M1013" s="307"/>
      <c r="N1013" s="310"/>
      <c r="O1013" s="264"/>
      <c r="P1013" s="307"/>
      <c r="Q1013" s="296"/>
      <c r="R1013" s="296"/>
      <c r="S1013" s="296"/>
    </row>
    <row r="1014" spans="1:19" x14ac:dyDescent="0.2">
      <c r="A1014" s="303" t="e">
        <f>#N/A</f>
        <v>#N/A</v>
      </c>
      <c r="B1014" s="304"/>
      <c r="C1014" s="305"/>
      <c r="D1014" s="269"/>
      <c r="E1014" s="264"/>
      <c r="F1014" s="306"/>
      <c r="G1014" s="269"/>
      <c r="H1014" s="269"/>
      <c r="I1014" s="264"/>
      <c r="J1014" s="307" t="str">
        <f t="shared" si="2"/>
        <v/>
      </c>
      <c r="K1014" s="307"/>
      <c r="L1014" s="308"/>
      <c r="M1014" s="307"/>
      <c r="N1014" s="310"/>
      <c r="O1014" s="264"/>
      <c r="P1014" s="307"/>
      <c r="Q1014" s="296"/>
      <c r="R1014" s="296"/>
      <c r="S1014" s="296"/>
    </row>
    <row r="1015" spans="1:19" x14ac:dyDescent="0.2">
      <c r="A1015" s="303" t="e">
        <f>#N/A</f>
        <v>#N/A</v>
      </c>
      <c r="B1015" s="304"/>
      <c r="C1015" s="305"/>
      <c r="D1015" s="269"/>
      <c r="E1015" s="264"/>
      <c r="F1015" s="306"/>
      <c r="G1015" s="269"/>
      <c r="H1015" s="269"/>
      <c r="I1015" s="264"/>
      <c r="J1015" s="307" t="str">
        <f t="shared" si="2"/>
        <v/>
      </c>
      <c r="K1015" s="307"/>
      <c r="L1015" s="308"/>
      <c r="M1015" s="307"/>
      <c r="N1015" s="310"/>
      <c r="O1015" s="264"/>
      <c r="P1015" s="307"/>
      <c r="Q1015" s="296"/>
      <c r="R1015" s="296"/>
      <c r="S1015" s="296"/>
    </row>
    <row r="1016" spans="1:19" x14ac:dyDescent="0.2">
      <c r="A1016" s="303" t="e">
        <f>#N/A</f>
        <v>#N/A</v>
      </c>
      <c r="B1016" s="304"/>
      <c r="C1016" s="305"/>
      <c r="D1016" s="269"/>
      <c r="E1016" s="264"/>
      <c r="F1016" s="306"/>
      <c r="G1016" s="269"/>
      <c r="H1016" s="269"/>
      <c r="I1016" s="264"/>
      <c r="J1016" s="307" t="str">
        <f t="shared" si="2"/>
        <v/>
      </c>
      <c r="K1016" s="307"/>
      <c r="L1016" s="308"/>
      <c r="M1016" s="307"/>
      <c r="N1016" s="310"/>
      <c r="O1016" s="264"/>
      <c r="P1016" s="307"/>
      <c r="Q1016" s="296"/>
      <c r="R1016" s="296"/>
      <c r="S1016" s="296"/>
    </row>
    <row r="1017" spans="1:19" x14ac:dyDescent="0.2">
      <c r="A1017" s="303" t="e">
        <f>#N/A</f>
        <v>#N/A</v>
      </c>
      <c r="B1017" s="304"/>
      <c r="C1017" s="305"/>
      <c r="D1017" s="269"/>
      <c r="E1017" s="264"/>
      <c r="F1017" s="306"/>
      <c r="G1017" s="269"/>
      <c r="H1017" s="269"/>
      <c r="I1017" s="264"/>
      <c r="J1017" s="307" t="str">
        <f t="shared" si="2"/>
        <v/>
      </c>
      <c r="K1017" s="307"/>
      <c r="L1017" s="308"/>
      <c r="M1017" s="307"/>
      <c r="N1017" s="310"/>
      <c r="O1017" s="264"/>
      <c r="P1017" s="307"/>
      <c r="Q1017" s="296"/>
      <c r="R1017" s="296"/>
      <c r="S1017" s="296"/>
    </row>
    <row r="1018" spans="1:19" x14ac:dyDescent="0.2">
      <c r="A1018" s="303" t="e">
        <f>#N/A</f>
        <v>#N/A</v>
      </c>
      <c r="B1018" s="304"/>
      <c r="C1018" s="305"/>
      <c r="D1018" s="269"/>
      <c r="E1018" s="264"/>
      <c r="F1018" s="306"/>
      <c r="G1018" s="269"/>
      <c r="H1018" s="269"/>
      <c r="I1018" s="264"/>
      <c r="J1018" s="307" t="str">
        <f t="shared" si="2"/>
        <v/>
      </c>
      <c r="K1018" s="307"/>
      <c r="L1018" s="308"/>
      <c r="M1018" s="307"/>
      <c r="N1018" s="310"/>
      <c r="O1018" s="264"/>
      <c r="P1018" s="307"/>
      <c r="Q1018" s="296"/>
      <c r="R1018" s="296"/>
      <c r="S1018" s="296"/>
    </row>
    <row r="1019" spans="1:19" x14ac:dyDescent="0.2">
      <c r="A1019" s="303" t="e">
        <f>#N/A</f>
        <v>#N/A</v>
      </c>
      <c r="B1019" s="304"/>
      <c r="C1019" s="305"/>
      <c r="D1019" s="269"/>
      <c r="E1019" s="264"/>
      <c r="F1019" s="306"/>
      <c r="G1019" s="269"/>
      <c r="H1019" s="269"/>
      <c r="I1019" s="264"/>
      <c r="J1019" s="307" t="str">
        <f t="shared" si="2"/>
        <v/>
      </c>
      <c r="K1019" s="307"/>
      <c r="L1019" s="308"/>
      <c r="M1019" s="307"/>
      <c r="N1019" s="310"/>
      <c r="O1019" s="264"/>
      <c r="P1019" s="307"/>
      <c r="Q1019" s="296"/>
      <c r="R1019" s="296"/>
      <c r="S1019" s="296"/>
    </row>
    <row r="1020" spans="1:19" x14ac:dyDescent="0.2">
      <c r="A1020" s="303" t="e">
        <f>#N/A</f>
        <v>#N/A</v>
      </c>
      <c r="B1020" s="304"/>
      <c r="C1020" s="305"/>
      <c r="D1020" s="269"/>
      <c r="E1020" s="264"/>
      <c r="F1020" s="306"/>
      <c r="G1020" s="269"/>
      <c r="H1020" s="269"/>
      <c r="I1020" s="264"/>
      <c r="J1020" s="307" t="str">
        <f t="shared" si="2"/>
        <v/>
      </c>
      <c r="K1020" s="307"/>
      <c r="L1020" s="308"/>
      <c r="M1020" s="307"/>
      <c r="N1020" s="310"/>
      <c r="O1020" s="264"/>
      <c r="P1020" s="307"/>
      <c r="Q1020" s="296"/>
      <c r="R1020" s="296"/>
      <c r="S1020" s="296"/>
    </row>
    <row r="1021" spans="1:19" x14ac:dyDescent="0.2">
      <c r="A1021" s="303" t="e">
        <f>#N/A</f>
        <v>#N/A</v>
      </c>
      <c r="B1021" s="304"/>
      <c r="C1021" s="305"/>
      <c r="D1021" s="269"/>
      <c r="E1021" s="264"/>
      <c r="F1021" s="306"/>
      <c r="G1021" s="269"/>
      <c r="H1021" s="269"/>
      <c r="I1021" s="264"/>
      <c r="J1021" s="307" t="str">
        <f t="shared" si="2"/>
        <v/>
      </c>
      <c r="K1021" s="307"/>
      <c r="L1021" s="308"/>
      <c r="M1021" s="307"/>
      <c r="N1021" s="310"/>
      <c r="O1021" s="264"/>
      <c r="P1021" s="307"/>
      <c r="Q1021" s="296"/>
      <c r="R1021" s="296"/>
      <c r="S1021" s="296"/>
    </row>
    <row r="1022" spans="1:19" x14ac:dyDescent="0.2">
      <c r="A1022" s="303" t="e">
        <f>#N/A</f>
        <v>#N/A</v>
      </c>
      <c r="B1022" s="304"/>
      <c r="C1022" s="305"/>
      <c r="D1022" s="269"/>
      <c r="E1022" s="264"/>
      <c r="F1022" s="306"/>
      <c r="G1022" s="269"/>
      <c r="H1022" s="269"/>
      <c r="I1022" s="264"/>
      <c r="J1022" s="307" t="str">
        <f t="shared" si="2"/>
        <v/>
      </c>
      <c r="K1022" s="307"/>
      <c r="L1022" s="308"/>
      <c r="M1022" s="307"/>
      <c r="N1022" s="310"/>
      <c r="O1022" s="264"/>
      <c r="P1022" s="307"/>
      <c r="Q1022" s="296"/>
      <c r="R1022" s="296"/>
      <c r="S1022" s="296"/>
    </row>
    <row r="1023" spans="1:19" x14ac:dyDescent="0.2">
      <c r="A1023" s="303" t="e">
        <f>#N/A</f>
        <v>#N/A</v>
      </c>
      <c r="B1023" s="304"/>
      <c r="C1023" s="305"/>
      <c r="D1023" s="269"/>
      <c r="E1023" s="264"/>
      <c r="F1023" s="306"/>
      <c r="G1023" s="269"/>
      <c r="H1023" s="269"/>
      <c r="I1023" s="264"/>
      <c r="J1023" s="307" t="str">
        <f t="shared" si="2"/>
        <v/>
      </c>
      <c r="K1023" s="307"/>
      <c r="L1023" s="308"/>
      <c r="M1023" s="307"/>
      <c r="N1023" s="310"/>
      <c r="O1023" s="264"/>
      <c r="P1023" s="307"/>
      <c r="Q1023" s="296"/>
      <c r="R1023" s="296"/>
      <c r="S1023" s="296"/>
    </row>
    <row r="1024" spans="1:19" x14ac:dyDescent="0.2">
      <c r="A1024" s="303" t="e">
        <f>#N/A</f>
        <v>#N/A</v>
      </c>
      <c r="B1024" s="304"/>
      <c r="C1024" s="305"/>
      <c r="D1024" s="269"/>
      <c r="E1024" s="264"/>
      <c r="F1024" s="306"/>
      <c r="G1024" s="269"/>
      <c r="H1024" s="269"/>
      <c r="I1024" s="264"/>
      <c r="J1024" s="307" t="str">
        <f t="shared" si="2"/>
        <v/>
      </c>
      <c r="K1024" s="307"/>
      <c r="L1024" s="308"/>
      <c r="M1024" s="307"/>
      <c r="N1024" s="310"/>
      <c r="O1024" s="264"/>
      <c r="P1024" s="307"/>
      <c r="Q1024" s="296"/>
      <c r="R1024" s="296"/>
      <c r="S1024" s="296"/>
    </row>
    <row r="1025" spans="1:19" x14ac:dyDescent="0.2">
      <c r="A1025" s="303" t="e">
        <f>#N/A</f>
        <v>#N/A</v>
      </c>
      <c r="B1025" s="304"/>
      <c r="C1025" s="305"/>
      <c r="D1025" s="269"/>
      <c r="E1025" s="264"/>
      <c r="F1025" s="306"/>
      <c r="G1025" s="269"/>
      <c r="H1025" s="269"/>
      <c r="I1025" s="264"/>
      <c r="J1025" s="307" t="str">
        <f t="shared" si="2"/>
        <v/>
      </c>
      <c r="K1025" s="307"/>
      <c r="L1025" s="308"/>
      <c r="M1025" s="307"/>
      <c r="N1025" s="310"/>
      <c r="O1025" s="264"/>
      <c r="P1025" s="307"/>
      <c r="Q1025" s="296"/>
      <c r="R1025" s="296"/>
      <c r="S1025" s="296"/>
    </row>
    <row r="1026" spans="1:19" x14ac:dyDescent="0.2">
      <c r="A1026" s="303" t="e">
        <f>#N/A</f>
        <v>#N/A</v>
      </c>
      <c r="B1026" s="304"/>
      <c r="C1026" s="305"/>
      <c r="D1026" s="269"/>
      <c r="E1026" s="264"/>
      <c r="F1026" s="306"/>
      <c r="G1026" s="269"/>
      <c r="H1026" s="269"/>
      <c r="I1026" s="264"/>
      <c r="J1026" s="307" t="str">
        <f t="shared" si="2"/>
        <v/>
      </c>
      <c r="K1026" s="307"/>
      <c r="L1026" s="308"/>
      <c r="M1026" s="307"/>
      <c r="N1026" s="310"/>
      <c r="O1026" s="264"/>
      <c r="P1026" s="307"/>
      <c r="Q1026" s="296"/>
      <c r="R1026" s="296"/>
      <c r="S1026" s="296"/>
    </row>
    <row r="1027" spans="1:19" x14ac:dyDescent="0.2">
      <c r="A1027" s="303" t="e">
        <f>#N/A</f>
        <v>#N/A</v>
      </c>
      <c r="B1027" s="304"/>
      <c r="C1027" s="305"/>
      <c r="D1027" s="269"/>
      <c r="E1027" s="264"/>
      <c r="F1027" s="306"/>
      <c r="G1027" s="269"/>
      <c r="H1027" s="269"/>
      <c r="I1027" s="264"/>
      <c r="J1027" s="307" t="str">
        <f t="shared" si="2"/>
        <v/>
      </c>
      <c r="K1027" s="307"/>
      <c r="L1027" s="308"/>
      <c r="M1027" s="307"/>
      <c r="N1027" s="310"/>
      <c r="O1027" s="264"/>
      <c r="P1027" s="307"/>
      <c r="Q1027" s="296"/>
      <c r="R1027" s="296"/>
      <c r="S1027" s="296"/>
    </row>
    <row r="1028" spans="1:19" x14ac:dyDescent="0.2">
      <c r="A1028" s="303" t="e">
        <f>#N/A</f>
        <v>#N/A</v>
      </c>
      <c r="B1028" s="304"/>
      <c r="C1028" s="305"/>
      <c r="D1028" s="269"/>
      <c r="E1028" s="264"/>
      <c r="F1028" s="306"/>
      <c r="G1028" s="269"/>
      <c r="H1028" s="269"/>
      <c r="I1028" s="264"/>
      <c r="J1028" s="307" t="str">
        <f t="shared" si="2"/>
        <v/>
      </c>
      <c r="K1028" s="307"/>
      <c r="L1028" s="308"/>
      <c r="M1028" s="307"/>
      <c r="N1028" s="310"/>
      <c r="O1028" s="264"/>
      <c r="P1028" s="307"/>
      <c r="Q1028" s="296"/>
      <c r="R1028" s="296"/>
      <c r="S1028" s="296"/>
    </row>
    <row r="1029" spans="1:19" x14ac:dyDescent="0.2">
      <c r="A1029" s="303" t="e">
        <f>#N/A</f>
        <v>#N/A</v>
      </c>
      <c r="B1029" s="304"/>
      <c r="C1029" s="305"/>
      <c r="D1029" s="269"/>
      <c r="E1029" s="264"/>
      <c r="F1029" s="306"/>
      <c r="G1029" s="269"/>
      <c r="H1029" s="269"/>
      <c r="I1029" s="264"/>
      <c r="J1029" s="307" t="str">
        <f t="shared" si="2"/>
        <v/>
      </c>
      <c r="K1029" s="307"/>
      <c r="L1029" s="308"/>
      <c r="M1029" s="307"/>
      <c r="N1029" s="310"/>
      <c r="O1029" s="264"/>
      <c r="P1029" s="307"/>
      <c r="Q1029" s="296"/>
      <c r="R1029" s="296"/>
      <c r="S1029" s="296"/>
    </row>
    <row r="1030" spans="1:19" x14ac:dyDescent="0.2">
      <c r="A1030" s="303" t="e">
        <f>#N/A</f>
        <v>#N/A</v>
      </c>
      <c r="B1030" s="304"/>
      <c r="C1030" s="305"/>
      <c r="D1030" s="269"/>
      <c r="E1030" s="264"/>
      <c r="F1030" s="306"/>
      <c r="G1030" s="269"/>
      <c r="H1030" s="269"/>
      <c r="I1030" s="264"/>
      <c r="J1030" s="307" t="str">
        <f t="shared" si="2"/>
        <v/>
      </c>
      <c r="K1030" s="307"/>
      <c r="L1030" s="308"/>
      <c r="M1030" s="307"/>
      <c r="N1030" s="310"/>
      <c r="O1030" s="264"/>
      <c r="P1030" s="307"/>
      <c r="Q1030" s="296"/>
      <c r="R1030" s="296"/>
      <c r="S1030" s="296"/>
    </row>
    <row r="1031" spans="1:19" x14ac:dyDescent="0.2">
      <c r="A1031" s="303" t="e">
        <f>#N/A</f>
        <v>#N/A</v>
      </c>
      <c r="B1031" s="304"/>
      <c r="C1031" s="305"/>
      <c r="D1031" s="269"/>
      <c r="E1031" s="264"/>
      <c r="F1031" s="306"/>
      <c r="G1031" s="269"/>
      <c r="H1031" s="269"/>
      <c r="I1031" s="264"/>
      <c r="J1031" s="307" t="str">
        <f t="shared" si="2"/>
        <v/>
      </c>
      <c r="K1031" s="307"/>
      <c r="L1031" s="308"/>
      <c r="M1031" s="307"/>
      <c r="N1031" s="310"/>
      <c r="O1031" s="264"/>
      <c r="P1031" s="307"/>
      <c r="Q1031" s="296"/>
      <c r="R1031" s="296"/>
      <c r="S1031" s="296"/>
    </row>
    <row r="1032" spans="1:19" x14ac:dyDescent="0.2">
      <c r="A1032" s="303" t="e">
        <f>#N/A</f>
        <v>#N/A</v>
      </c>
      <c r="B1032" s="304"/>
      <c r="C1032" s="305"/>
      <c r="D1032" s="269"/>
      <c r="E1032" s="264"/>
      <c r="F1032" s="306"/>
      <c r="G1032" s="269"/>
      <c r="H1032" s="269"/>
      <c r="I1032" s="264"/>
      <c r="J1032" s="307" t="str">
        <f t="shared" si="2"/>
        <v/>
      </c>
      <c r="K1032" s="307"/>
      <c r="L1032" s="308"/>
      <c r="M1032" s="307"/>
      <c r="N1032" s="310"/>
      <c r="O1032" s="264"/>
      <c r="P1032" s="307"/>
      <c r="Q1032" s="296"/>
      <c r="R1032" s="296"/>
      <c r="S1032" s="296"/>
    </row>
    <row r="1033" spans="1:19" x14ac:dyDescent="0.2">
      <c r="A1033" s="303" t="e">
        <f>#N/A</f>
        <v>#N/A</v>
      </c>
      <c r="B1033" s="304"/>
      <c r="C1033" s="305"/>
      <c r="D1033" s="269"/>
      <c r="E1033" s="264"/>
      <c r="F1033" s="306"/>
      <c r="G1033" s="269"/>
      <c r="H1033" s="269"/>
      <c r="I1033" s="264"/>
      <c r="J1033" s="307" t="str">
        <f t="shared" si="2"/>
        <v/>
      </c>
      <c r="K1033" s="307"/>
      <c r="L1033" s="308"/>
      <c r="M1033" s="307"/>
      <c r="N1033" s="310"/>
      <c r="O1033" s="264"/>
      <c r="P1033" s="307"/>
      <c r="Q1033" s="296"/>
      <c r="R1033" s="296"/>
      <c r="S1033" s="296"/>
    </row>
    <row r="1034" spans="1:19" x14ac:dyDescent="0.2">
      <c r="A1034" s="303" t="e">
        <f>#N/A</f>
        <v>#N/A</v>
      </c>
      <c r="B1034" s="304"/>
      <c r="C1034" s="305"/>
      <c r="D1034" s="269"/>
      <c r="E1034" s="264"/>
      <c r="F1034" s="306"/>
      <c r="G1034" s="269"/>
      <c r="H1034" s="269"/>
      <c r="I1034" s="264"/>
      <c r="J1034" s="307" t="str">
        <f t="shared" si="2"/>
        <v/>
      </c>
      <c r="K1034" s="307"/>
      <c r="L1034" s="308"/>
      <c r="M1034" s="307"/>
      <c r="N1034" s="310"/>
      <c r="O1034" s="264"/>
      <c r="P1034" s="307"/>
      <c r="Q1034" s="296"/>
      <c r="R1034" s="296"/>
      <c r="S1034" s="296"/>
    </row>
    <row r="1035" spans="1:19" x14ac:dyDescent="0.2">
      <c r="A1035" s="303" t="e">
        <f>#N/A</f>
        <v>#N/A</v>
      </c>
      <c r="B1035" s="304"/>
      <c r="C1035" s="305"/>
      <c r="D1035" s="269"/>
      <c r="E1035" s="264"/>
      <c r="F1035" s="306"/>
      <c r="G1035" s="269"/>
      <c r="H1035" s="269"/>
      <c r="I1035" s="264"/>
      <c r="J1035" s="307" t="str">
        <f t="shared" si="2"/>
        <v/>
      </c>
      <c r="K1035" s="307"/>
      <c r="L1035" s="308"/>
      <c r="M1035" s="307"/>
      <c r="N1035" s="310"/>
      <c r="O1035" s="264"/>
      <c r="P1035" s="307"/>
      <c r="Q1035" s="296"/>
      <c r="R1035" s="296"/>
      <c r="S1035" s="296"/>
    </row>
    <row r="1036" spans="1:19" x14ac:dyDescent="0.2">
      <c r="A1036" s="303" t="e">
        <f>#N/A</f>
        <v>#N/A</v>
      </c>
      <c r="B1036" s="304"/>
      <c r="C1036" s="305"/>
      <c r="D1036" s="269"/>
      <c r="E1036" s="264"/>
      <c r="F1036" s="306"/>
      <c r="G1036" s="269"/>
      <c r="H1036" s="269"/>
      <c r="I1036" s="264"/>
      <c r="J1036" s="307" t="str">
        <f t="shared" si="2"/>
        <v/>
      </c>
      <c r="K1036" s="307"/>
      <c r="L1036" s="308"/>
      <c r="M1036" s="307"/>
      <c r="N1036" s="310"/>
      <c r="O1036" s="264"/>
      <c r="P1036" s="307"/>
      <c r="Q1036" s="296"/>
      <c r="R1036" s="296"/>
      <c r="S1036" s="296"/>
    </row>
    <row r="1037" spans="1:19" x14ac:dyDescent="0.2">
      <c r="A1037" s="303" t="e">
        <f>#N/A</f>
        <v>#N/A</v>
      </c>
      <c r="B1037" s="304"/>
      <c r="C1037" s="305"/>
      <c r="D1037" s="269"/>
      <c r="E1037" s="264"/>
      <c r="F1037" s="306"/>
      <c r="G1037" s="269"/>
      <c r="H1037" s="269"/>
      <c r="I1037" s="264"/>
      <c r="J1037" s="307" t="str">
        <f t="shared" si="2"/>
        <v/>
      </c>
      <c r="K1037" s="307"/>
      <c r="L1037" s="308"/>
      <c r="M1037" s="307"/>
      <c r="N1037" s="310"/>
      <c r="O1037" s="264"/>
      <c r="P1037" s="307"/>
      <c r="Q1037" s="296"/>
      <c r="R1037" s="296"/>
      <c r="S1037" s="296"/>
    </row>
    <row r="1038" spans="1:19" x14ac:dyDescent="0.2">
      <c r="A1038" s="303" t="e">
        <f>#N/A</f>
        <v>#N/A</v>
      </c>
      <c r="B1038" s="304"/>
      <c r="C1038" s="305"/>
      <c r="D1038" s="269"/>
      <c r="E1038" s="264"/>
      <c r="F1038" s="306"/>
      <c r="G1038" s="269"/>
      <c r="H1038" s="269"/>
      <c r="I1038" s="264"/>
      <c r="J1038" s="307" t="str">
        <f t="shared" si="2"/>
        <v/>
      </c>
      <c r="K1038" s="307"/>
      <c r="L1038" s="308"/>
      <c r="M1038" s="307"/>
      <c r="N1038" s="310"/>
      <c r="O1038" s="264"/>
      <c r="P1038" s="307"/>
      <c r="Q1038" s="296"/>
      <c r="R1038" s="296"/>
      <c r="S1038" s="296"/>
    </row>
    <row r="1039" spans="1:19" x14ac:dyDescent="0.2">
      <c r="A1039" s="303" t="e">
        <f>#N/A</f>
        <v>#N/A</v>
      </c>
      <c r="B1039" s="304"/>
      <c r="C1039" s="305"/>
      <c r="D1039" s="269"/>
      <c r="E1039" s="264"/>
      <c r="F1039" s="306"/>
      <c r="G1039" s="269"/>
      <c r="H1039" s="269"/>
      <c r="I1039" s="264"/>
      <c r="J1039" s="307" t="str">
        <f t="shared" si="2"/>
        <v/>
      </c>
      <c r="K1039" s="307"/>
      <c r="L1039" s="308"/>
      <c r="M1039" s="307"/>
      <c r="N1039" s="310"/>
      <c r="O1039" s="264"/>
      <c r="P1039" s="307"/>
      <c r="Q1039" s="296"/>
      <c r="R1039" s="296"/>
      <c r="S1039" s="296"/>
    </row>
    <row r="1040" spans="1:19" x14ac:dyDescent="0.2">
      <c r="A1040" s="303" t="e">
        <f>#N/A</f>
        <v>#N/A</v>
      </c>
      <c r="B1040" s="304"/>
      <c r="C1040" s="305"/>
      <c r="D1040" s="269"/>
      <c r="E1040" s="264"/>
      <c r="F1040" s="306"/>
      <c r="G1040" s="269"/>
      <c r="H1040" s="269"/>
      <c r="I1040" s="264"/>
      <c r="J1040" s="307" t="str">
        <f t="shared" si="2"/>
        <v/>
      </c>
      <c r="K1040" s="307"/>
      <c r="L1040" s="308"/>
      <c r="M1040" s="307"/>
      <c r="N1040" s="310"/>
      <c r="O1040" s="264"/>
      <c r="P1040" s="307"/>
      <c r="Q1040" s="296"/>
      <c r="R1040" s="296"/>
      <c r="S1040" s="296"/>
    </row>
    <row r="1041" spans="1:19" x14ac:dyDescent="0.2">
      <c r="A1041" s="303" t="e">
        <f>#N/A</f>
        <v>#N/A</v>
      </c>
      <c r="B1041" s="304"/>
      <c r="C1041" s="305"/>
      <c r="D1041" s="269"/>
      <c r="E1041" s="264"/>
      <c r="F1041" s="306"/>
      <c r="G1041" s="269"/>
      <c r="H1041" s="269"/>
      <c r="I1041" s="264"/>
      <c r="J1041" s="307" t="str">
        <f t="shared" si="2"/>
        <v/>
      </c>
      <c r="K1041" s="307"/>
      <c r="L1041" s="308"/>
      <c r="M1041" s="307"/>
      <c r="N1041" s="310"/>
      <c r="O1041" s="264"/>
      <c r="P1041" s="307"/>
      <c r="Q1041" s="296"/>
      <c r="R1041" s="296"/>
      <c r="S1041" s="296"/>
    </row>
    <row r="1042" spans="1:19" x14ac:dyDescent="0.2">
      <c r="A1042" s="303" t="e">
        <f>#N/A</f>
        <v>#N/A</v>
      </c>
      <c r="B1042" s="304"/>
      <c r="C1042" s="305"/>
      <c r="D1042" s="269"/>
      <c r="E1042" s="264"/>
      <c r="F1042" s="306"/>
      <c r="G1042" s="269"/>
      <c r="H1042" s="269"/>
      <c r="I1042" s="264"/>
      <c r="J1042" s="307" t="str">
        <f t="shared" si="2"/>
        <v/>
      </c>
      <c r="K1042" s="307"/>
      <c r="L1042" s="308"/>
      <c r="M1042" s="307"/>
      <c r="N1042" s="310"/>
      <c r="O1042" s="264"/>
      <c r="P1042" s="307"/>
      <c r="Q1042" s="296"/>
      <c r="R1042" s="296"/>
      <c r="S1042" s="296"/>
    </row>
    <row r="1043" spans="1:19" x14ac:dyDescent="0.2">
      <c r="A1043" s="303" t="e">
        <f>#N/A</f>
        <v>#N/A</v>
      </c>
      <c r="B1043" s="304"/>
      <c r="C1043" s="305"/>
      <c r="D1043" s="269"/>
      <c r="E1043" s="264"/>
      <c r="F1043" s="306"/>
      <c r="G1043" s="269"/>
      <c r="H1043" s="269"/>
      <c r="I1043" s="264"/>
      <c r="J1043" s="307" t="str">
        <f t="shared" si="2"/>
        <v/>
      </c>
      <c r="K1043" s="307"/>
      <c r="L1043" s="308"/>
      <c r="M1043" s="307"/>
      <c r="N1043" s="310"/>
      <c r="O1043" s="264"/>
      <c r="P1043" s="307"/>
      <c r="Q1043" s="296"/>
      <c r="R1043" s="296"/>
      <c r="S1043" s="296"/>
    </row>
    <row r="1044" spans="1:19" x14ac:dyDescent="0.2">
      <c r="A1044" s="303" t="e">
        <f>#N/A</f>
        <v>#N/A</v>
      </c>
      <c r="B1044" s="304"/>
      <c r="C1044" s="305"/>
      <c r="D1044" s="269"/>
      <c r="E1044" s="264"/>
      <c r="F1044" s="306"/>
      <c r="G1044" s="269"/>
      <c r="H1044" s="269"/>
      <c r="I1044" s="264"/>
      <c r="J1044" s="307" t="str">
        <f t="shared" si="2"/>
        <v/>
      </c>
      <c r="K1044" s="307"/>
      <c r="L1044" s="308"/>
      <c r="M1044" s="307"/>
      <c r="N1044" s="310"/>
      <c r="O1044" s="264"/>
      <c r="P1044" s="307"/>
      <c r="Q1044" s="296"/>
      <c r="R1044" s="296"/>
      <c r="S1044" s="296"/>
    </row>
    <row r="1045" spans="1:19" x14ac:dyDescent="0.2">
      <c r="A1045" s="303" t="e">
        <f>#N/A</f>
        <v>#N/A</v>
      </c>
      <c r="B1045" s="304"/>
      <c r="C1045" s="305"/>
      <c r="D1045" s="269"/>
      <c r="E1045" s="264"/>
      <c r="F1045" s="306"/>
      <c r="G1045" s="269"/>
      <c r="H1045" s="269"/>
      <c r="I1045" s="264"/>
      <c r="J1045" s="307" t="str">
        <f t="shared" si="2"/>
        <v/>
      </c>
      <c r="K1045" s="307"/>
      <c r="L1045" s="308"/>
      <c r="M1045" s="307"/>
      <c r="N1045" s="310"/>
      <c r="O1045" s="264"/>
      <c r="P1045" s="307"/>
      <c r="Q1045" s="296"/>
      <c r="R1045" s="296"/>
      <c r="S1045" s="296"/>
    </row>
    <row r="1046" spans="1:19" x14ac:dyDescent="0.2">
      <c r="A1046" s="303" t="e">
        <f>#N/A</f>
        <v>#N/A</v>
      </c>
      <c r="B1046" s="304"/>
      <c r="C1046" s="305"/>
      <c r="D1046" s="269"/>
      <c r="E1046" s="264"/>
      <c r="F1046" s="306"/>
      <c r="G1046" s="269"/>
      <c r="H1046" s="269"/>
      <c r="I1046" s="264"/>
      <c r="J1046" s="307" t="str">
        <f t="shared" si="2"/>
        <v/>
      </c>
      <c r="K1046" s="307"/>
      <c r="L1046" s="308"/>
      <c r="M1046" s="307"/>
      <c r="N1046" s="310"/>
      <c r="O1046" s="264"/>
      <c r="P1046" s="307"/>
      <c r="Q1046" s="296"/>
      <c r="R1046" s="296"/>
      <c r="S1046" s="296"/>
    </row>
    <row r="1047" spans="1:19" x14ac:dyDescent="0.2">
      <c r="A1047" s="303" t="e">
        <f>#N/A</f>
        <v>#N/A</v>
      </c>
      <c r="B1047" s="304"/>
      <c r="C1047" s="305"/>
      <c r="D1047" s="269"/>
      <c r="E1047" s="264"/>
      <c r="F1047" s="306"/>
      <c r="G1047" s="269"/>
      <c r="H1047" s="269"/>
      <c r="I1047" s="264"/>
      <c r="J1047" s="307" t="str">
        <f t="shared" si="2"/>
        <v/>
      </c>
      <c r="K1047" s="307"/>
      <c r="L1047" s="308"/>
      <c r="M1047" s="307"/>
      <c r="N1047" s="310"/>
      <c r="O1047" s="264"/>
      <c r="P1047" s="307"/>
      <c r="Q1047" s="296"/>
      <c r="R1047" s="296"/>
      <c r="S1047" s="296"/>
    </row>
    <row r="1048" spans="1:19" x14ac:dyDescent="0.2">
      <c r="A1048" s="303" t="e">
        <f>#N/A</f>
        <v>#N/A</v>
      </c>
      <c r="B1048" s="304"/>
      <c r="C1048" s="305"/>
      <c r="D1048" s="269"/>
      <c r="E1048" s="264"/>
      <c r="F1048" s="306"/>
      <c r="G1048" s="269"/>
      <c r="H1048" s="269"/>
      <c r="I1048" s="264"/>
      <c r="J1048" s="307" t="str">
        <f t="shared" si="2"/>
        <v/>
      </c>
      <c r="K1048" s="307"/>
      <c r="L1048" s="308"/>
      <c r="M1048" s="307"/>
      <c r="N1048" s="310"/>
      <c r="O1048" s="264"/>
      <c r="P1048" s="307"/>
      <c r="Q1048" s="296"/>
      <c r="R1048" s="296"/>
      <c r="S1048" s="296"/>
    </row>
    <row r="1049" spans="1:19" x14ac:dyDescent="0.2">
      <c r="A1049" s="303" t="e">
        <f>#N/A</f>
        <v>#N/A</v>
      </c>
      <c r="B1049" s="304"/>
      <c r="C1049" s="305"/>
      <c r="D1049" s="269"/>
      <c r="E1049" s="264"/>
      <c r="F1049" s="306"/>
      <c r="G1049" s="269"/>
      <c r="H1049" s="269"/>
      <c r="I1049" s="264"/>
      <c r="J1049" s="307" t="str">
        <f t="shared" si="2"/>
        <v/>
      </c>
      <c r="K1049" s="307"/>
      <c r="L1049" s="308"/>
      <c r="M1049" s="307"/>
      <c r="N1049" s="310"/>
      <c r="O1049" s="264"/>
      <c r="P1049" s="307"/>
      <c r="Q1049" s="296"/>
      <c r="R1049" s="296"/>
      <c r="S1049" s="296"/>
    </row>
    <row r="1050" spans="1:19" x14ac:dyDescent="0.2">
      <c r="A1050" s="303" t="e">
        <f>#N/A</f>
        <v>#N/A</v>
      </c>
      <c r="B1050" s="304"/>
      <c r="C1050" s="305"/>
      <c r="D1050" s="269"/>
      <c r="E1050" s="264"/>
      <c r="F1050" s="306"/>
      <c r="G1050" s="269"/>
      <c r="H1050" s="269"/>
      <c r="I1050" s="264"/>
      <c r="J1050" s="307" t="str">
        <f t="shared" si="2"/>
        <v/>
      </c>
      <c r="K1050" s="307"/>
      <c r="L1050" s="308"/>
      <c r="M1050" s="307"/>
      <c r="N1050" s="310"/>
      <c r="O1050" s="264"/>
      <c r="P1050" s="307"/>
      <c r="Q1050" s="296"/>
      <c r="R1050" s="296"/>
      <c r="S1050" s="296"/>
    </row>
    <row r="1051" spans="1:19" x14ac:dyDescent="0.2">
      <c r="A1051" s="303" t="e">
        <f>#N/A</f>
        <v>#N/A</v>
      </c>
      <c r="B1051" s="304"/>
      <c r="C1051" s="305"/>
      <c r="D1051" s="269"/>
      <c r="E1051" s="264"/>
      <c r="F1051" s="306"/>
      <c r="G1051" s="269"/>
      <c r="H1051" s="269"/>
      <c r="I1051" s="264"/>
      <c r="J1051" s="307" t="str">
        <f t="shared" si="2"/>
        <v/>
      </c>
      <c r="K1051" s="307"/>
      <c r="L1051" s="308"/>
      <c r="M1051" s="307"/>
      <c r="N1051" s="310"/>
      <c r="O1051" s="264"/>
      <c r="P1051" s="307"/>
      <c r="Q1051" s="296"/>
      <c r="R1051" s="296"/>
      <c r="S1051" s="296"/>
    </row>
    <row r="1052" spans="1:19" x14ac:dyDescent="0.2">
      <c r="A1052" s="303" t="e">
        <f>#N/A</f>
        <v>#N/A</v>
      </c>
      <c r="B1052" s="304"/>
      <c r="C1052" s="305"/>
      <c r="D1052" s="269"/>
      <c r="E1052" s="264"/>
      <c r="F1052" s="306"/>
      <c r="G1052" s="269"/>
      <c r="H1052" s="269"/>
      <c r="I1052" s="264"/>
      <c r="J1052" s="307" t="str">
        <f t="shared" si="2"/>
        <v/>
      </c>
      <c r="K1052" s="307"/>
      <c r="L1052" s="308"/>
      <c r="M1052" s="307"/>
      <c r="N1052" s="310"/>
      <c r="O1052" s="264"/>
      <c r="P1052" s="307"/>
      <c r="Q1052" s="296"/>
      <c r="R1052" s="296"/>
      <c r="S1052" s="296"/>
    </row>
    <row r="1053" spans="1:19" x14ac:dyDescent="0.2">
      <c r="A1053" s="303" t="e">
        <f>#N/A</f>
        <v>#N/A</v>
      </c>
      <c r="B1053" s="304"/>
      <c r="C1053" s="305"/>
      <c r="D1053" s="269"/>
      <c r="E1053" s="264"/>
      <c r="F1053" s="306"/>
      <c r="G1053" s="269"/>
      <c r="H1053" s="269"/>
      <c r="I1053" s="264"/>
      <c r="J1053" s="307" t="str">
        <f t="shared" si="2"/>
        <v/>
      </c>
      <c r="K1053" s="307"/>
      <c r="L1053" s="308"/>
      <c r="M1053" s="307"/>
      <c r="N1053" s="310"/>
      <c r="O1053" s="264"/>
      <c r="P1053" s="307"/>
      <c r="Q1053" s="296"/>
      <c r="R1053" s="296"/>
      <c r="S1053" s="296"/>
    </row>
    <row r="1054" spans="1:19" x14ac:dyDescent="0.2">
      <c r="A1054" s="303" t="e">
        <f>#N/A</f>
        <v>#N/A</v>
      </c>
      <c r="B1054" s="304"/>
      <c r="C1054" s="305"/>
      <c r="D1054" s="269"/>
      <c r="E1054" s="264"/>
      <c r="F1054" s="306"/>
      <c r="G1054" s="269"/>
      <c r="H1054" s="269"/>
      <c r="I1054" s="264"/>
      <c r="J1054" s="307" t="str">
        <f t="shared" si="2"/>
        <v/>
      </c>
      <c r="K1054" s="307"/>
      <c r="L1054" s="308"/>
      <c r="M1054" s="307"/>
      <c r="N1054" s="310"/>
      <c r="O1054" s="264"/>
      <c r="P1054" s="307"/>
      <c r="Q1054" s="296"/>
      <c r="R1054" s="296"/>
      <c r="S1054" s="296"/>
    </row>
    <row r="1055" spans="1:19" x14ac:dyDescent="0.2">
      <c r="A1055" s="303" t="e">
        <f>#N/A</f>
        <v>#N/A</v>
      </c>
      <c r="B1055" s="304"/>
      <c r="C1055" s="305"/>
      <c r="D1055" s="269"/>
      <c r="E1055" s="264"/>
      <c r="F1055" s="306"/>
      <c r="G1055" s="269"/>
      <c r="H1055" s="269"/>
      <c r="I1055" s="264"/>
      <c r="J1055" s="307" t="str">
        <f t="shared" si="2"/>
        <v/>
      </c>
      <c r="K1055" s="307"/>
      <c r="L1055" s="308"/>
      <c r="M1055" s="307"/>
      <c r="N1055" s="310"/>
      <c r="O1055" s="264"/>
      <c r="P1055" s="307"/>
      <c r="Q1055" s="296"/>
      <c r="R1055" s="296"/>
      <c r="S1055" s="296"/>
    </row>
    <row r="1056" spans="1:19" x14ac:dyDescent="0.2">
      <c r="A1056" s="303" t="e">
        <f>#N/A</f>
        <v>#N/A</v>
      </c>
      <c r="B1056" s="304"/>
      <c r="C1056" s="305"/>
      <c r="D1056" s="269"/>
      <c r="E1056" s="264"/>
      <c r="F1056" s="306"/>
      <c r="G1056" s="269"/>
      <c r="H1056" s="269"/>
      <c r="I1056" s="264"/>
      <c r="J1056" s="307" t="str">
        <f t="shared" si="2"/>
        <v/>
      </c>
      <c r="K1056" s="307"/>
      <c r="L1056" s="308"/>
      <c r="M1056" s="307"/>
      <c r="N1056" s="310"/>
      <c r="O1056" s="264"/>
      <c r="P1056" s="307"/>
      <c r="Q1056" s="296"/>
      <c r="R1056" s="296"/>
      <c r="S1056" s="296"/>
    </row>
    <row r="1057" spans="1:19" x14ac:dyDescent="0.2">
      <c r="A1057" s="303" t="e">
        <f>#N/A</f>
        <v>#N/A</v>
      </c>
      <c r="B1057" s="304"/>
      <c r="C1057" s="305"/>
      <c r="D1057" s="269"/>
      <c r="E1057" s="264"/>
      <c r="F1057" s="306"/>
      <c r="G1057" s="269"/>
      <c r="H1057" s="269"/>
      <c r="I1057" s="264"/>
      <c r="J1057" s="307" t="str">
        <f t="shared" si="2"/>
        <v/>
      </c>
      <c r="K1057" s="307"/>
      <c r="L1057" s="308"/>
      <c r="M1057" s="307"/>
      <c r="N1057" s="310"/>
      <c r="O1057" s="264"/>
      <c r="P1057" s="307"/>
      <c r="Q1057" s="296"/>
      <c r="R1057" s="296"/>
      <c r="S1057" s="296"/>
    </row>
    <row r="1058" spans="1:19" x14ac:dyDescent="0.2">
      <c r="A1058" s="303" t="e">
        <f>#N/A</f>
        <v>#N/A</v>
      </c>
      <c r="B1058" s="304"/>
      <c r="C1058" s="305"/>
      <c r="D1058" s="269"/>
      <c r="E1058" s="264"/>
      <c r="F1058" s="306"/>
      <c r="G1058" s="269"/>
      <c r="H1058" s="269"/>
      <c r="I1058" s="264"/>
      <c r="J1058" s="307" t="str">
        <f t="shared" si="2"/>
        <v/>
      </c>
      <c r="K1058" s="307"/>
      <c r="L1058" s="308"/>
      <c r="M1058" s="307"/>
      <c r="N1058" s="310"/>
      <c r="O1058" s="264"/>
      <c r="P1058" s="307"/>
      <c r="Q1058" s="296"/>
      <c r="R1058" s="296"/>
      <c r="S1058" s="296"/>
    </row>
    <row r="1059" spans="1:19" x14ac:dyDescent="0.2">
      <c r="A1059" s="303" t="e">
        <f>#N/A</f>
        <v>#N/A</v>
      </c>
      <c r="B1059" s="304"/>
      <c r="C1059" s="305"/>
      <c r="D1059" s="269"/>
      <c r="E1059" s="264"/>
      <c r="F1059" s="306"/>
      <c r="G1059" s="269"/>
      <c r="H1059" s="269"/>
      <c r="I1059" s="264"/>
      <c r="J1059" s="307" t="str">
        <f t="shared" si="2"/>
        <v/>
      </c>
      <c r="K1059" s="307"/>
      <c r="L1059" s="308"/>
      <c r="M1059" s="307"/>
      <c r="N1059" s="310"/>
      <c r="O1059" s="264"/>
      <c r="P1059" s="307"/>
      <c r="Q1059" s="296"/>
      <c r="R1059" s="296"/>
      <c r="S1059" s="296"/>
    </row>
    <row r="1060" spans="1:19" x14ac:dyDescent="0.2">
      <c r="A1060" s="303" t="e">
        <f>#N/A</f>
        <v>#N/A</v>
      </c>
      <c r="B1060" s="304"/>
      <c r="C1060" s="305"/>
      <c r="D1060" s="269"/>
      <c r="E1060" s="264"/>
      <c r="F1060" s="306"/>
      <c r="G1060" s="269"/>
      <c r="H1060" s="269"/>
      <c r="I1060" s="264"/>
      <c r="J1060" s="307" t="str">
        <f t="shared" si="2"/>
        <v/>
      </c>
      <c r="K1060" s="307"/>
      <c r="L1060" s="308"/>
      <c r="M1060" s="307"/>
      <c r="N1060" s="310"/>
      <c r="O1060" s="264"/>
      <c r="P1060" s="307"/>
      <c r="Q1060" s="296"/>
      <c r="R1060" s="296"/>
      <c r="S1060" s="296"/>
    </row>
    <row r="1061" spans="1:19" x14ac:dyDescent="0.2">
      <c r="A1061" s="303" t="e">
        <f>#N/A</f>
        <v>#N/A</v>
      </c>
      <c r="B1061" s="304"/>
      <c r="C1061" s="305"/>
      <c r="D1061" s="269"/>
      <c r="E1061" s="264"/>
      <c r="F1061" s="306"/>
      <c r="G1061" s="269"/>
      <c r="H1061" s="269"/>
      <c r="I1061" s="264"/>
      <c r="J1061" s="307" t="str">
        <f t="shared" si="2"/>
        <v/>
      </c>
      <c r="K1061" s="307"/>
      <c r="L1061" s="308"/>
      <c r="M1061" s="307"/>
      <c r="N1061" s="310"/>
      <c r="O1061" s="264"/>
      <c r="P1061" s="307"/>
      <c r="Q1061" s="296"/>
      <c r="R1061" s="296"/>
      <c r="S1061" s="296"/>
    </row>
    <row r="1062" spans="1:19" x14ac:dyDescent="0.2">
      <c r="A1062" s="303" t="e">
        <f>#N/A</f>
        <v>#N/A</v>
      </c>
      <c r="B1062" s="304"/>
      <c r="C1062" s="305"/>
      <c r="D1062" s="269"/>
      <c r="E1062" s="264"/>
      <c r="F1062" s="306"/>
      <c r="G1062" s="269"/>
      <c r="H1062" s="269"/>
      <c r="I1062" s="264"/>
      <c r="J1062" s="307" t="str">
        <f t="shared" si="2"/>
        <v/>
      </c>
      <c r="K1062" s="307"/>
      <c r="L1062" s="308"/>
      <c r="M1062" s="307"/>
      <c r="N1062" s="310"/>
      <c r="O1062" s="264"/>
      <c r="P1062" s="307"/>
      <c r="Q1062" s="296"/>
      <c r="R1062" s="296"/>
      <c r="S1062" s="296"/>
    </row>
    <row r="1063" spans="1:19" x14ac:dyDescent="0.2">
      <c r="A1063" s="303" t="e">
        <f>#N/A</f>
        <v>#N/A</v>
      </c>
      <c r="B1063" s="304"/>
      <c r="C1063" s="305"/>
      <c r="D1063" s="269"/>
      <c r="E1063" s="264"/>
      <c r="F1063" s="306"/>
      <c r="G1063" s="269"/>
      <c r="H1063" s="269"/>
      <c r="I1063" s="264"/>
      <c r="J1063" s="307" t="str">
        <f t="shared" si="2"/>
        <v/>
      </c>
      <c r="K1063" s="307"/>
      <c r="L1063" s="308"/>
      <c r="M1063" s="307"/>
      <c r="N1063" s="310"/>
      <c r="O1063" s="264"/>
      <c r="P1063" s="307"/>
      <c r="Q1063" s="296"/>
      <c r="R1063" s="296"/>
      <c r="S1063" s="296"/>
    </row>
    <row r="1064" spans="1:19" x14ac:dyDescent="0.2">
      <c r="A1064" s="303" t="e">
        <f>#N/A</f>
        <v>#N/A</v>
      </c>
      <c r="B1064" s="304"/>
      <c r="C1064" s="305"/>
      <c r="D1064" s="269"/>
      <c r="E1064" s="264"/>
      <c r="F1064" s="306"/>
      <c r="G1064" s="269"/>
      <c r="H1064" s="269"/>
      <c r="I1064" s="264"/>
      <c r="J1064" s="307" t="str">
        <f t="shared" si="2"/>
        <v/>
      </c>
      <c r="K1064" s="307"/>
      <c r="L1064" s="308"/>
      <c r="M1064" s="307"/>
      <c r="N1064" s="310"/>
      <c r="O1064" s="264"/>
      <c r="P1064" s="307"/>
      <c r="Q1064" s="296"/>
      <c r="R1064" s="296"/>
      <c r="S1064" s="296"/>
    </row>
    <row r="1065" spans="1:19" x14ac:dyDescent="0.2">
      <c r="A1065" s="303" t="e">
        <f>#N/A</f>
        <v>#N/A</v>
      </c>
      <c r="B1065" s="304"/>
      <c r="C1065" s="305"/>
      <c r="D1065" s="269"/>
      <c r="E1065" s="264"/>
      <c r="F1065" s="306"/>
      <c r="G1065" s="269"/>
      <c r="H1065" s="269"/>
      <c r="I1065" s="264"/>
      <c r="J1065" s="307" t="str">
        <f t="shared" si="2"/>
        <v/>
      </c>
      <c r="K1065" s="307"/>
      <c r="L1065" s="308"/>
      <c r="M1065" s="307"/>
      <c r="N1065" s="310"/>
      <c r="O1065" s="264"/>
      <c r="P1065" s="307"/>
      <c r="Q1065" s="296"/>
      <c r="R1065" s="296"/>
      <c r="S1065" s="296"/>
    </row>
    <row r="1066" spans="1:19" x14ac:dyDescent="0.2">
      <c r="A1066" s="303" t="e">
        <f>#N/A</f>
        <v>#N/A</v>
      </c>
      <c r="B1066" s="304"/>
      <c r="C1066" s="305"/>
      <c r="D1066" s="269"/>
      <c r="E1066" s="264"/>
      <c r="F1066" s="306"/>
      <c r="G1066" s="269"/>
      <c r="H1066" s="269"/>
      <c r="I1066" s="264"/>
      <c r="J1066" s="307" t="str">
        <f t="shared" si="2"/>
        <v/>
      </c>
      <c r="K1066" s="307"/>
      <c r="L1066" s="308"/>
      <c r="M1066" s="307"/>
      <c r="N1066" s="310"/>
      <c r="O1066" s="264"/>
      <c r="P1066" s="307"/>
      <c r="Q1066" s="296"/>
      <c r="R1066" s="296"/>
      <c r="S1066" s="296"/>
    </row>
    <row r="1067" spans="1:19" x14ac:dyDescent="0.2">
      <c r="A1067" s="303" t="e">
        <f>#N/A</f>
        <v>#N/A</v>
      </c>
      <c r="B1067" s="304"/>
      <c r="C1067" s="305"/>
      <c r="D1067" s="269"/>
      <c r="E1067" s="264"/>
      <c r="F1067" s="306"/>
      <c r="G1067" s="269"/>
      <c r="H1067" s="269"/>
      <c r="I1067" s="264"/>
      <c r="J1067" s="307" t="str">
        <f t="shared" si="2"/>
        <v/>
      </c>
      <c r="K1067" s="307"/>
      <c r="L1067" s="308"/>
      <c r="M1067" s="307"/>
      <c r="N1067" s="310"/>
      <c r="O1067" s="264"/>
      <c r="P1067" s="307"/>
      <c r="Q1067" s="296"/>
      <c r="R1067" s="296"/>
      <c r="S1067" s="296"/>
    </row>
    <row r="1068" spans="1:19" x14ac:dyDescent="0.2">
      <c r="A1068" s="303" t="e">
        <f>#N/A</f>
        <v>#N/A</v>
      </c>
      <c r="B1068" s="304"/>
      <c r="C1068" s="305"/>
      <c r="D1068" s="269"/>
      <c r="E1068" s="264"/>
      <c r="F1068" s="306"/>
      <c r="G1068" s="269"/>
      <c r="H1068" s="269"/>
      <c r="I1068" s="264"/>
      <c r="J1068" s="307" t="str">
        <f t="shared" si="2"/>
        <v/>
      </c>
      <c r="K1068" s="307"/>
      <c r="L1068" s="308"/>
      <c r="M1068" s="307"/>
      <c r="N1068" s="310"/>
      <c r="O1068" s="264"/>
      <c r="P1068" s="307"/>
      <c r="Q1068" s="296"/>
      <c r="R1068" s="296"/>
      <c r="S1068" s="296"/>
    </row>
    <row r="1069" spans="1:19" x14ac:dyDescent="0.2">
      <c r="A1069" s="303" t="e">
        <f>#N/A</f>
        <v>#N/A</v>
      </c>
      <c r="B1069" s="304"/>
      <c r="C1069" s="305"/>
      <c r="D1069" s="269"/>
      <c r="E1069" s="264"/>
      <c r="F1069" s="306"/>
      <c r="G1069" s="269"/>
      <c r="H1069" s="269"/>
      <c r="I1069" s="264"/>
      <c r="J1069" s="307" t="str">
        <f t="shared" si="2"/>
        <v/>
      </c>
      <c r="K1069" s="307"/>
      <c r="L1069" s="308"/>
      <c r="M1069" s="307"/>
      <c r="N1069" s="310"/>
      <c r="O1069" s="264"/>
      <c r="P1069" s="307"/>
      <c r="Q1069" s="296"/>
      <c r="R1069" s="296"/>
      <c r="S1069" s="296"/>
    </row>
    <row r="1070" spans="1:19" x14ac:dyDescent="0.2">
      <c r="A1070" s="303" t="e">
        <f>#N/A</f>
        <v>#N/A</v>
      </c>
      <c r="B1070" s="304"/>
      <c r="C1070" s="305"/>
      <c r="D1070" s="269"/>
      <c r="E1070" s="264"/>
      <c r="F1070" s="306"/>
      <c r="G1070" s="269"/>
      <c r="H1070" s="269"/>
      <c r="I1070" s="264"/>
      <c r="J1070" s="307" t="str">
        <f t="shared" si="2"/>
        <v/>
      </c>
      <c r="K1070" s="307"/>
      <c r="L1070" s="308"/>
      <c r="M1070" s="307"/>
      <c r="N1070" s="310"/>
      <c r="O1070" s="264"/>
      <c r="P1070" s="307"/>
      <c r="Q1070" s="296"/>
      <c r="R1070" s="296"/>
      <c r="S1070" s="296"/>
    </row>
    <row r="1071" spans="1:19" x14ac:dyDescent="0.2">
      <c r="A1071" s="303" t="e">
        <f>#N/A</f>
        <v>#N/A</v>
      </c>
      <c r="B1071" s="304"/>
      <c r="C1071" s="305"/>
      <c r="D1071" s="269"/>
      <c r="E1071" s="264"/>
      <c r="F1071" s="306"/>
      <c r="G1071" s="269"/>
      <c r="H1071" s="269"/>
      <c r="I1071" s="264"/>
      <c r="J1071" s="307" t="str">
        <f t="shared" si="2"/>
        <v/>
      </c>
      <c r="K1071" s="307"/>
      <c r="L1071" s="308"/>
      <c r="M1071" s="307"/>
      <c r="N1071" s="310"/>
      <c r="O1071" s="264"/>
      <c r="P1071" s="307"/>
      <c r="Q1071" s="296"/>
      <c r="R1071" s="296"/>
      <c r="S1071" s="296"/>
    </row>
    <row r="1072" spans="1:19" x14ac:dyDescent="0.2">
      <c r="A1072" s="303" t="e">
        <f>#N/A</f>
        <v>#N/A</v>
      </c>
      <c r="B1072" s="304"/>
      <c r="C1072" s="305"/>
      <c r="D1072" s="269"/>
      <c r="E1072" s="264"/>
      <c r="F1072" s="306"/>
      <c r="G1072" s="269"/>
      <c r="H1072" s="269"/>
      <c r="I1072" s="264"/>
      <c r="J1072" s="307" t="str">
        <f t="shared" si="2"/>
        <v/>
      </c>
      <c r="K1072" s="307"/>
      <c r="L1072" s="308"/>
      <c r="M1072" s="307"/>
      <c r="N1072" s="310"/>
      <c r="O1072" s="264"/>
      <c r="P1072" s="307"/>
      <c r="Q1072" s="296"/>
      <c r="R1072" s="296"/>
      <c r="S1072" s="296"/>
    </row>
    <row r="1073" spans="1:19" x14ac:dyDescent="0.2">
      <c r="A1073" s="303" t="e">
        <f>#N/A</f>
        <v>#N/A</v>
      </c>
      <c r="B1073" s="304"/>
      <c r="C1073" s="305"/>
      <c r="D1073" s="269"/>
      <c r="E1073" s="264"/>
      <c r="F1073" s="306"/>
      <c r="G1073" s="269"/>
      <c r="H1073" s="269"/>
      <c r="I1073" s="264"/>
      <c r="J1073" s="307" t="str">
        <f t="shared" si="2"/>
        <v/>
      </c>
      <c r="K1073" s="307"/>
      <c r="L1073" s="308"/>
      <c r="M1073" s="307"/>
      <c r="N1073" s="310"/>
      <c r="O1073" s="264"/>
      <c r="P1073" s="307"/>
      <c r="Q1073" s="296"/>
      <c r="R1073" s="296"/>
      <c r="S1073" s="296"/>
    </row>
    <row r="1074" spans="1:19" x14ac:dyDescent="0.2">
      <c r="A1074" s="303" t="e">
        <f>#N/A</f>
        <v>#N/A</v>
      </c>
      <c r="B1074" s="304"/>
      <c r="C1074" s="305"/>
      <c r="D1074" s="269"/>
      <c r="E1074" s="264"/>
      <c r="F1074" s="306"/>
      <c r="G1074" s="269"/>
      <c r="H1074" s="269"/>
      <c r="I1074" s="264"/>
      <c r="J1074" s="307" t="str">
        <f t="shared" si="2"/>
        <v/>
      </c>
      <c r="K1074" s="307"/>
      <c r="L1074" s="308"/>
      <c r="M1074" s="307"/>
      <c r="N1074" s="310"/>
      <c r="O1074" s="264"/>
      <c r="P1074" s="307"/>
      <c r="Q1074" s="296"/>
      <c r="R1074" s="296"/>
      <c r="S1074" s="296"/>
    </row>
    <row r="1075" spans="1:19" x14ac:dyDescent="0.2">
      <c r="A1075" s="303" t="e">
        <f>#N/A</f>
        <v>#N/A</v>
      </c>
      <c r="B1075" s="304"/>
      <c r="C1075" s="305"/>
      <c r="D1075" s="269"/>
      <c r="E1075" s="264"/>
      <c r="F1075" s="306"/>
      <c r="G1075" s="269"/>
      <c r="H1075" s="269"/>
      <c r="I1075" s="264"/>
      <c r="J1075" s="307" t="str">
        <f t="shared" si="2"/>
        <v/>
      </c>
      <c r="K1075" s="307"/>
      <c r="L1075" s="308"/>
      <c r="M1075" s="307"/>
      <c r="N1075" s="310"/>
      <c r="O1075" s="264"/>
      <c r="P1075" s="307"/>
      <c r="Q1075" s="296"/>
      <c r="R1075" s="296"/>
      <c r="S1075" s="296"/>
    </row>
    <row r="1076" spans="1:19" x14ac:dyDescent="0.2">
      <c r="A1076" s="303" t="e">
        <f>#N/A</f>
        <v>#N/A</v>
      </c>
      <c r="B1076" s="304"/>
      <c r="C1076" s="305"/>
      <c r="D1076" s="269"/>
      <c r="E1076" s="264"/>
      <c r="F1076" s="306"/>
      <c r="G1076" s="269"/>
      <c r="H1076" s="269"/>
      <c r="I1076" s="264"/>
      <c r="J1076" s="307" t="str">
        <f t="shared" si="2"/>
        <v/>
      </c>
      <c r="K1076" s="307"/>
      <c r="L1076" s="308"/>
      <c r="M1076" s="307"/>
      <c r="N1076" s="310"/>
      <c r="O1076" s="264"/>
      <c r="P1076" s="307"/>
      <c r="Q1076" s="296"/>
      <c r="R1076" s="296"/>
      <c r="S1076" s="296"/>
    </row>
    <row r="1077" spans="1:19" x14ac:dyDescent="0.2">
      <c r="A1077" s="303" t="e">
        <f>#N/A</f>
        <v>#N/A</v>
      </c>
      <c r="B1077" s="304"/>
      <c r="C1077" s="305"/>
      <c r="D1077" s="269"/>
      <c r="E1077" s="264"/>
      <c r="F1077" s="306"/>
      <c r="G1077" s="269"/>
      <c r="H1077" s="269"/>
      <c r="I1077" s="264"/>
      <c r="J1077" s="307" t="str">
        <f t="shared" si="2"/>
        <v/>
      </c>
      <c r="K1077" s="307"/>
      <c r="L1077" s="308"/>
      <c r="M1077" s="307"/>
      <c r="N1077" s="310"/>
      <c r="O1077" s="264"/>
      <c r="P1077" s="307"/>
      <c r="Q1077" s="296"/>
      <c r="R1077" s="296"/>
      <c r="S1077" s="296"/>
    </row>
    <row r="1078" spans="1:19" x14ac:dyDescent="0.2">
      <c r="A1078" s="303" t="e">
        <f>#N/A</f>
        <v>#N/A</v>
      </c>
      <c r="B1078" s="304"/>
      <c r="C1078" s="305"/>
      <c r="D1078" s="269"/>
      <c r="E1078" s="264"/>
      <c r="F1078" s="306"/>
      <c r="G1078" s="269"/>
      <c r="H1078" s="269"/>
      <c r="I1078" s="264"/>
      <c r="J1078" s="307" t="str">
        <f t="shared" si="2"/>
        <v/>
      </c>
      <c r="K1078" s="307"/>
      <c r="L1078" s="308"/>
      <c r="M1078" s="307"/>
      <c r="N1078" s="310"/>
      <c r="O1078" s="264"/>
      <c r="P1078" s="307"/>
      <c r="Q1078" s="296"/>
      <c r="R1078" s="296"/>
      <c r="S1078" s="296"/>
    </row>
    <row r="1079" spans="1:19" x14ac:dyDescent="0.2">
      <c r="A1079" s="303" t="e">
        <f>#N/A</f>
        <v>#N/A</v>
      </c>
      <c r="B1079" s="304"/>
      <c r="C1079" s="305"/>
      <c r="D1079" s="269"/>
      <c r="E1079" s="264"/>
      <c r="F1079" s="306"/>
      <c r="G1079" s="269"/>
      <c r="H1079" s="269"/>
      <c r="I1079" s="264"/>
      <c r="J1079" s="307" t="str">
        <f t="shared" si="2"/>
        <v/>
      </c>
      <c r="K1079" s="307"/>
      <c r="L1079" s="308"/>
      <c r="M1079" s="307"/>
      <c r="N1079" s="310"/>
      <c r="O1079" s="264"/>
      <c r="P1079" s="307"/>
      <c r="Q1079" s="296"/>
      <c r="R1079" s="296"/>
      <c r="S1079" s="296"/>
    </row>
    <row r="1080" spans="1:19" x14ac:dyDescent="0.2">
      <c r="A1080" s="303" t="e">
        <f>#N/A</f>
        <v>#N/A</v>
      </c>
      <c r="B1080" s="304"/>
      <c r="C1080" s="305"/>
      <c r="D1080" s="269"/>
      <c r="E1080" s="264"/>
      <c r="F1080" s="306"/>
      <c r="G1080" s="269"/>
      <c r="H1080" s="269"/>
      <c r="I1080" s="264"/>
      <c r="J1080" s="307" t="str">
        <f t="shared" si="2"/>
        <v/>
      </c>
      <c r="K1080" s="307"/>
      <c r="L1080" s="308"/>
      <c r="M1080" s="307"/>
      <c r="N1080" s="310"/>
      <c r="O1080" s="264"/>
      <c r="P1080" s="307"/>
      <c r="Q1080" s="296"/>
      <c r="R1080" s="296"/>
      <c r="S1080" s="296"/>
    </row>
    <row r="1081" spans="1:19" x14ac:dyDescent="0.2">
      <c r="A1081" s="303" t="e">
        <f>#N/A</f>
        <v>#N/A</v>
      </c>
      <c r="B1081" s="304"/>
      <c r="C1081" s="305"/>
      <c r="D1081" s="269"/>
      <c r="E1081" s="264"/>
      <c r="F1081" s="306"/>
      <c r="G1081" s="269"/>
      <c r="H1081" s="269"/>
      <c r="I1081" s="264"/>
      <c r="J1081" s="307" t="str">
        <f t="shared" si="2"/>
        <v/>
      </c>
      <c r="K1081" s="307"/>
      <c r="L1081" s="308"/>
      <c r="M1081" s="307"/>
      <c r="N1081" s="310"/>
      <c r="O1081" s="264"/>
      <c r="P1081" s="307"/>
      <c r="Q1081" s="296"/>
      <c r="R1081" s="296"/>
      <c r="S1081" s="296"/>
    </row>
    <row r="1082" spans="1:19" x14ac:dyDescent="0.2">
      <c r="A1082" s="303" t="e">
        <f>#N/A</f>
        <v>#N/A</v>
      </c>
      <c r="B1082" s="304"/>
      <c r="C1082" s="305"/>
      <c r="D1082" s="269"/>
      <c r="E1082" s="264"/>
      <c r="F1082" s="306"/>
      <c r="G1082" s="269"/>
      <c r="H1082" s="269"/>
      <c r="I1082" s="264"/>
      <c r="J1082" s="307" t="str">
        <f t="shared" si="2"/>
        <v/>
      </c>
      <c r="K1082" s="307"/>
      <c r="L1082" s="308"/>
      <c r="M1082" s="307"/>
      <c r="N1082" s="310"/>
      <c r="O1082" s="264"/>
      <c r="P1082" s="307"/>
      <c r="Q1082" s="296"/>
      <c r="R1082" s="296"/>
      <c r="S1082" s="296"/>
    </row>
    <row r="1083" spans="1:19" x14ac:dyDescent="0.2">
      <c r="A1083" s="303" t="e">
        <f>#N/A</f>
        <v>#N/A</v>
      </c>
      <c r="B1083" s="304"/>
      <c r="C1083" s="305"/>
      <c r="D1083" s="269"/>
      <c r="E1083" s="264"/>
      <c r="F1083" s="306"/>
      <c r="G1083" s="269"/>
      <c r="H1083" s="269"/>
      <c r="I1083" s="264"/>
      <c r="J1083" s="307" t="str">
        <f t="shared" si="2"/>
        <v/>
      </c>
      <c r="K1083" s="307"/>
      <c r="L1083" s="308"/>
      <c r="M1083" s="307"/>
      <c r="N1083" s="310"/>
      <c r="O1083" s="264"/>
      <c r="P1083" s="307"/>
      <c r="Q1083" s="296"/>
      <c r="R1083" s="296"/>
      <c r="S1083" s="296"/>
    </row>
    <row r="1084" spans="1:19" x14ac:dyDescent="0.2">
      <c r="A1084" s="303" t="e">
        <f>#N/A</f>
        <v>#N/A</v>
      </c>
      <c r="B1084" s="304"/>
      <c r="C1084" s="305"/>
      <c r="D1084" s="269"/>
      <c r="E1084" s="264"/>
      <c r="F1084" s="306"/>
      <c r="G1084" s="269"/>
      <c r="H1084" s="269"/>
      <c r="I1084" s="264"/>
      <c r="J1084" s="307" t="str">
        <f t="shared" si="2"/>
        <v/>
      </c>
      <c r="K1084" s="307"/>
      <c r="L1084" s="308"/>
      <c r="M1084" s="307"/>
      <c r="N1084" s="310"/>
      <c r="O1084" s="264"/>
      <c r="P1084" s="307"/>
      <c r="Q1084" s="296"/>
      <c r="R1084" s="296"/>
      <c r="S1084" s="296"/>
    </row>
    <row r="1085" spans="1:19" x14ac:dyDescent="0.2">
      <c r="A1085" s="303" t="e">
        <f>#N/A</f>
        <v>#N/A</v>
      </c>
      <c r="B1085" s="304"/>
      <c r="C1085" s="305"/>
      <c r="D1085" s="269"/>
      <c r="E1085" s="264"/>
      <c r="F1085" s="306"/>
      <c r="G1085" s="269"/>
      <c r="H1085" s="269"/>
      <c r="I1085" s="264"/>
      <c r="J1085" s="307" t="str">
        <f t="shared" si="2"/>
        <v/>
      </c>
      <c r="K1085" s="307"/>
      <c r="L1085" s="308"/>
      <c r="M1085" s="307"/>
      <c r="N1085" s="310"/>
      <c r="O1085" s="264"/>
      <c r="P1085" s="307"/>
      <c r="Q1085" s="296"/>
      <c r="R1085" s="296"/>
      <c r="S1085" s="296"/>
    </row>
    <row r="1086" spans="1:19" x14ac:dyDescent="0.2">
      <c r="A1086" s="303" t="e">
        <f>#N/A</f>
        <v>#N/A</v>
      </c>
      <c r="B1086" s="304"/>
      <c r="C1086" s="305"/>
      <c r="D1086" s="269"/>
      <c r="E1086" s="264"/>
      <c r="F1086" s="306"/>
      <c r="G1086" s="269"/>
      <c r="H1086" s="269"/>
      <c r="I1086" s="264"/>
      <c r="J1086" s="307" t="str">
        <f t="shared" si="2"/>
        <v/>
      </c>
      <c r="K1086" s="307"/>
      <c r="L1086" s="308"/>
      <c r="M1086" s="307"/>
      <c r="N1086" s="310"/>
      <c r="O1086" s="264"/>
      <c r="P1086" s="307"/>
      <c r="Q1086" s="296"/>
      <c r="R1086" s="296"/>
      <c r="S1086" s="296"/>
    </row>
    <row r="1087" spans="1:19" x14ac:dyDescent="0.2">
      <c r="A1087" s="303" t="e">
        <f>#N/A</f>
        <v>#N/A</v>
      </c>
      <c r="B1087" s="304"/>
      <c r="C1087" s="305"/>
      <c r="D1087" s="269"/>
      <c r="E1087" s="264"/>
      <c r="F1087" s="306"/>
      <c r="G1087" s="269"/>
      <c r="H1087" s="269"/>
      <c r="I1087" s="264"/>
      <c r="J1087" s="307" t="str">
        <f t="shared" si="2"/>
        <v/>
      </c>
      <c r="K1087" s="307"/>
      <c r="L1087" s="308"/>
      <c r="M1087" s="307"/>
      <c r="N1087" s="310"/>
      <c r="O1087" s="264"/>
      <c r="P1087" s="307"/>
      <c r="Q1087" s="296"/>
      <c r="R1087" s="296"/>
      <c r="S1087" s="296"/>
    </row>
    <row r="1088" spans="1:19" x14ac:dyDescent="0.2">
      <c r="A1088" s="303" t="e">
        <f>#N/A</f>
        <v>#N/A</v>
      </c>
      <c r="B1088" s="304"/>
      <c r="C1088" s="305"/>
      <c r="D1088" s="269"/>
      <c r="E1088" s="264"/>
      <c r="F1088" s="306"/>
      <c r="G1088" s="269"/>
      <c r="H1088" s="269"/>
      <c r="I1088" s="264"/>
      <c r="J1088" s="307" t="str">
        <f t="shared" si="2"/>
        <v/>
      </c>
      <c r="K1088" s="307"/>
      <c r="L1088" s="308"/>
      <c r="M1088" s="307"/>
      <c r="N1088" s="310"/>
      <c r="O1088" s="264"/>
      <c r="P1088" s="307"/>
      <c r="Q1088" s="296"/>
      <c r="R1088" s="296"/>
      <c r="S1088" s="296"/>
    </row>
    <row r="1089" spans="1:19" x14ac:dyDescent="0.2">
      <c r="A1089" s="303" t="e">
        <f>#N/A</f>
        <v>#N/A</v>
      </c>
      <c r="B1089" s="304"/>
      <c r="C1089" s="305"/>
      <c r="D1089" s="269"/>
      <c r="E1089" s="264"/>
      <c r="F1089" s="306"/>
      <c r="G1089" s="269"/>
      <c r="H1089" s="269"/>
      <c r="I1089" s="264"/>
      <c r="J1089" s="307" t="str">
        <f t="shared" si="2"/>
        <v/>
      </c>
      <c r="K1089" s="307"/>
      <c r="L1089" s="308"/>
      <c r="M1089" s="307"/>
      <c r="N1089" s="310"/>
      <c r="O1089" s="264"/>
      <c r="P1089" s="307"/>
      <c r="Q1089" s="296"/>
      <c r="R1089" s="296"/>
      <c r="S1089" s="296"/>
    </row>
    <row r="1090" spans="1:19" x14ac:dyDescent="0.2">
      <c r="A1090" s="303" t="e">
        <f>#N/A</f>
        <v>#N/A</v>
      </c>
      <c r="B1090" s="304"/>
      <c r="C1090" s="305"/>
      <c r="D1090" s="269"/>
      <c r="E1090" s="264"/>
      <c r="F1090" s="306"/>
      <c r="G1090" s="269"/>
      <c r="H1090" s="269"/>
      <c r="I1090" s="264"/>
      <c r="J1090" s="307" t="str">
        <f t="shared" si="2"/>
        <v/>
      </c>
      <c r="K1090" s="307"/>
      <c r="L1090" s="308"/>
      <c r="M1090" s="307"/>
      <c r="N1090" s="310"/>
      <c r="O1090" s="264"/>
      <c r="P1090" s="307"/>
      <c r="Q1090" s="296"/>
      <c r="R1090" s="296"/>
      <c r="S1090" s="296"/>
    </row>
    <row r="1091" spans="1:19" x14ac:dyDescent="0.2">
      <c r="A1091" s="303" t="e">
        <f>#N/A</f>
        <v>#N/A</v>
      </c>
      <c r="B1091" s="304"/>
      <c r="C1091" s="305"/>
      <c r="D1091" s="269"/>
      <c r="E1091" s="264"/>
      <c r="F1091" s="306"/>
      <c r="G1091" s="269"/>
      <c r="H1091" s="269"/>
      <c r="I1091" s="264"/>
      <c r="J1091" s="307" t="str">
        <f t="shared" si="2"/>
        <v/>
      </c>
      <c r="K1091" s="307"/>
      <c r="L1091" s="308"/>
      <c r="M1091" s="307"/>
      <c r="N1091" s="310"/>
      <c r="O1091" s="264"/>
      <c r="P1091" s="307"/>
      <c r="Q1091" s="296"/>
      <c r="R1091" s="296"/>
      <c r="S1091" s="296"/>
    </row>
    <row r="1092" spans="1:19" x14ac:dyDescent="0.2">
      <c r="A1092" s="303" t="e">
        <f>#N/A</f>
        <v>#N/A</v>
      </c>
      <c r="B1092" s="304"/>
      <c r="C1092" s="305"/>
      <c r="D1092" s="269"/>
      <c r="E1092" s="264"/>
      <c r="F1092" s="306"/>
      <c r="G1092" s="269"/>
      <c r="H1092" s="269"/>
      <c r="I1092" s="264"/>
      <c r="J1092" s="307" t="str">
        <f t="shared" si="2"/>
        <v/>
      </c>
      <c r="K1092" s="307"/>
      <c r="L1092" s="308"/>
      <c r="M1092" s="307"/>
      <c r="N1092" s="310"/>
      <c r="O1092" s="264"/>
      <c r="P1092" s="307"/>
      <c r="Q1092" s="296"/>
      <c r="R1092" s="296"/>
      <c r="S1092" s="296"/>
    </row>
    <row r="1093" spans="1:19" x14ac:dyDescent="0.2">
      <c r="A1093" s="303" t="e">
        <f>#N/A</f>
        <v>#N/A</v>
      </c>
      <c r="B1093" s="304"/>
      <c r="C1093" s="305"/>
      <c r="D1093" s="269"/>
      <c r="E1093" s="264"/>
      <c r="F1093" s="306"/>
      <c r="G1093" s="269"/>
      <c r="H1093" s="269"/>
      <c r="I1093" s="264"/>
      <c r="J1093" s="307" t="str">
        <f t="shared" si="2"/>
        <v/>
      </c>
      <c r="K1093" s="307"/>
      <c r="L1093" s="308"/>
      <c r="M1093" s="307"/>
      <c r="N1093" s="310"/>
      <c r="O1093" s="264"/>
      <c r="P1093" s="307"/>
      <c r="Q1093" s="296"/>
      <c r="R1093" s="296"/>
      <c r="S1093" s="296"/>
    </row>
    <row r="1094" spans="1:19" x14ac:dyDescent="0.2">
      <c r="A1094" s="303" t="e">
        <f>#N/A</f>
        <v>#N/A</v>
      </c>
      <c r="B1094" s="304"/>
      <c r="C1094" s="305"/>
      <c r="D1094" s="269"/>
      <c r="E1094" s="264"/>
      <c r="F1094" s="306"/>
      <c r="G1094" s="269"/>
      <c r="H1094" s="269"/>
      <c r="I1094" s="264"/>
      <c r="J1094" s="307" t="str">
        <f t="shared" si="2"/>
        <v/>
      </c>
      <c r="K1094" s="307"/>
      <c r="L1094" s="308"/>
      <c r="M1094" s="307"/>
      <c r="N1094" s="310"/>
      <c r="O1094" s="264"/>
      <c r="P1094" s="307"/>
      <c r="Q1094" s="296"/>
      <c r="R1094" s="296"/>
      <c r="S1094" s="296"/>
    </row>
    <row r="1095" spans="1:19" x14ac:dyDescent="0.2">
      <c r="A1095" s="303" t="e">
        <f>#N/A</f>
        <v>#N/A</v>
      </c>
      <c r="B1095" s="304"/>
      <c r="C1095" s="305"/>
      <c r="D1095" s="269"/>
      <c r="E1095" s="264"/>
      <c r="F1095" s="306"/>
      <c r="G1095" s="269"/>
      <c r="H1095" s="269"/>
      <c r="I1095" s="264"/>
      <c r="J1095" s="307" t="str">
        <f t="shared" si="2"/>
        <v/>
      </c>
      <c r="K1095" s="307"/>
      <c r="L1095" s="308"/>
      <c r="M1095" s="307"/>
      <c r="N1095" s="310"/>
      <c r="O1095" s="264"/>
      <c r="P1095" s="307"/>
      <c r="Q1095" s="296"/>
      <c r="R1095" s="296"/>
      <c r="S1095" s="296"/>
    </row>
    <row r="1096" spans="1:19" x14ac:dyDescent="0.2">
      <c r="A1096" s="303" t="e">
        <f>#N/A</f>
        <v>#N/A</v>
      </c>
      <c r="B1096" s="304"/>
      <c r="C1096" s="305"/>
      <c r="D1096" s="269"/>
      <c r="E1096" s="264"/>
      <c r="F1096" s="306"/>
      <c r="G1096" s="269"/>
      <c r="H1096" s="269"/>
      <c r="I1096" s="264"/>
      <c r="J1096" s="307" t="str">
        <f t="shared" si="2"/>
        <v/>
      </c>
      <c r="K1096" s="307"/>
      <c r="L1096" s="308"/>
      <c r="M1096" s="307"/>
      <c r="N1096" s="310"/>
      <c r="O1096" s="264"/>
      <c r="P1096" s="307"/>
      <c r="Q1096" s="296"/>
      <c r="R1096" s="296"/>
      <c r="S1096" s="296"/>
    </row>
    <row r="1097" spans="1:19" x14ac:dyDescent="0.2">
      <c r="A1097" s="303" t="e">
        <f>#N/A</f>
        <v>#N/A</v>
      </c>
      <c r="B1097" s="304"/>
      <c r="C1097" s="305"/>
      <c r="D1097" s="269"/>
      <c r="E1097" s="264"/>
      <c r="F1097" s="306"/>
      <c r="G1097" s="269"/>
      <c r="H1097" s="269"/>
      <c r="I1097" s="264"/>
      <c r="J1097" s="307" t="str">
        <f t="shared" si="2"/>
        <v/>
      </c>
      <c r="K1097" s="307"/>
      <c r="L1097" s="308"/>
      <c r="M1097" s="307"/>
      <c r="N1097" s="310"/>
      <c r="O1097" s="264"/>
      <c r="P1097" s="307"/>
      <c r="Q1097" s="296"/>
      <c r="R1097" s="296"/>
      <c r="S1097" s="296"/>
    </row>
    <row r="1098" spans="1:19" x14ac:dyDescent="0.2">
      <c r="A1098" s="303" t="e">
        <f>#N/A</f>
        <v>#N/A</v>
      </c>
      <c r="B1098" s="304"/>
      <c r="C1098" s="305"/>
      <c r="D1098" s="269"/>
      <c r="E1098" s="264"/>
      <c r="F1098" s="306"/>
      <c r="G1098" s="269"/>
      <c r="H1098" s="269"/>
      <c r="I1098" s="264"/>
      <c r="J1098" s="307" t="str">
        <f t="shared" si="2"/>
        <v/>
      </c>
      <c r="K1098" s="307"/>
      <c r="L1098" s="308"/>
      <c r="M1098" s="307"/>
      <c r="N1098" s="310"/>
      <c r="O1098" s="264"/>
      <c r="P1098" s="307"/>
      <c r="Q1098" s="296"/>
      <c r="R1098" s="296"/>
      <c r="S1098" s="296"/>
    </row>
    <row r="1099" spans="1:19" x14ac:dyDescent="0.2">
      <c r="A1099" s="303" t="e">
        <f>#N/A</f>
        <v>#N/A</v>
      </c>
      <c r="B1099" s="304"/>
      <c r="C1099" s="305"/>
      <c r="D1099" s="269"/>
      <c r="E1099" s="264"/>
      <c r="F1099" s="306"/>
      <c r="G1099" s="269"/>
      <c r="H1099" s="269"/>
      <c r="I1099" s="264"/>
      <c r="J1099" s="307" t="str">
        <f t="shared" si="2"/>
        <v/>
      </c>
      <c r="K1099" s="307"/>
      <c r="L1099" s="308"/>
      <c r="M1099" s="307"/>
      <c r="N1099" s="310"/>
      <c r="O1099" s="264"/>
      <c r="P1099" s="307"/>
      <c r="Q1099" s="296"/>
      <c r="R1099" s="296"/>
      <c r="S1099" s="296"/>
    </row>
    <row r="1100" spans="1:19" x14ac:dyDescent="0.2">
      <c r="A1100" s="303" t="e">
        <f>#N/A</f>
        <v>#N/A</v>
      </c>
      <c r="B1100" s="304"/>
      <c r="C1100" s="305"/>
      <c r="D1100" s="269"/>
      <c r="E1100" s="264"/>
      <c r="F1100" s="306"/>
      <c r="G1100" s="269"/>
      <c r="H1100" s="269"/>
      <c r="I1100" s="264"/>
      <c r="J1100" s="307" t="str">
        <f t="shared" si="2"/>
        <v/>
      </c>
      <c r="K1100" s="307"/>
      <c r="L1100" s="308"/>
      <c r="M1100" s="307"/>
      <c r="N1100" s="310"/>
      <c r="O1100" s="264"/>
      <c r="P1100" s="307"/>
      <c r="Q1100" s="296"/>
      <c r="R1100" s="296"/>
      <c r="S1100" s="296"/>
    </row>
    <row r="1101" spans="1:19" x14ac:dyDescent="0.2">
      <c r="A1101" s="303" t="e">
        <f>#N/A</f>
        <v>#N/A</v>
      </c>
      <c r="B1101" s="304"/>
      <c r="C1101" s="305"/>
      <c r="D1101" s="269"/>
      <c r="E1101" s="264"/>
      <c r="F1101" s="306"/>
      <c r="G1101" s="269"/>
      <c r="H1101" s="269"/>
      <c r="I1101" s="264"/>
      <c r="J1101" s="307" t="str">
        <f t="shared" si="2"/>
        <v/>
      </c>
      <c r="K1101" s="307"/>
      <c r="L1101" s="308"/>
      <c r="M1101" s="307"/>
      <c r="N1101" s="310"/>
      <c r="O1101" s="264"/>
      <c r="P1101" s="307"/>
      <c r="Q1101" s="296"/>
      <c r="R1101" s="296"/>
      <c r="S1101" s="296"/>
    </row>
    <row r="1102" spans="1:19" x14ac:dyDescent="0.2">
      <c r="A1102" s="303" t="e">
        <f>#N/A</f>
        <v>#N/A</v>
      </c>
      <c r="B1102" s="304"/>
      <c r="C1102" s="305"/>
      <c r="D1102" s="269"/>
      <c r="E1102" s="264"/>
      <c r="F1102" s="306"/>
      <c r="G1102" s="269"/>
      <c r="H1102" s="269"/>
      <c r="I1102" s="264"/>
      <c r="J1102" s="307" t="str">
        <f t="shared" si="2"/>
        <v/>
      </c>
      <c r="K1102" s="307"/>
      <c r="L1102" s="308"/>
      <c r="M1102" s="307"/>
      <c r="N1102" s="310"/>
      <c r="O1102" s="264"/>
      <c r="P1102" s="307"/>
      <c r="Q1102" s="296"/>
      <c r="R1102" s="296"/>
      <c r="S1102" s="296"/>
    </row>
    <row r="1103" spans="1:19" x14ac:dyDescent="0.2">
      <c r="A1103" s="303" t="e">
        <f>#N/A</f>
        <v>#N/A</v>
      </c>
      <c r="B1103" s="304"/>
      <c r="C1103" s="305"/>
      <c r="D1103" s="269"/>
      <c r="E1103" s="264"/>
      <c r="F1103" s="306"/>
      <c r="G1103" s="269"/>
      <c r="H1103" s="269"/>
      <c r="I1103" s="264"/>
      <c r="J1103" s="307" t="str">
        <f t="shared" si="2"/>
        <v/>
      </c>
      <c r="K1103" s="307"/>
      <c r="L1103" s="308"/>
      <c r="M1103" s="307"/>
      <c r="N1103" s="310"/>
      <c r="O1103" s="264"/>
      <c r="P1103" s="307"/>
      <c r="Q1103" s="296"/>
      <c r="R1103" s="296"/>
      <c r="S1103" s="296"/>
    </row>
    <row r="1104" spans="1:19" x14ac:dyDescent="0.2">
      <c r="A1104" s="303" t="e">
        <f>#N/A</f>
        <v>#N/A</v>
      </c>
      <c r="B1104" s="304"/>
      <c r="C1104" s="305"/>
      <c r="D1104" s="269"/>
      <c r="E1104" s="264"/>
      <c r="F1104" s="306"/>
      <c r="G1104" s="269"/>
      <c r="H1104" s="269"/>
      <c r="I1104" s="264"/>
      <c r="J1104" s="307" t="str">
        <f t="shared" si="2"/>
        <v/>
      </c>
      <c r="K1104" s="307"/>
      <c r="L1104" s="308"/>
      <c r="M1104" s="307"/>
      <c r="N1104" s="310"/>
      <c r="O1104" s="264"/>
      <c r="P1104" s="307"/>
      <c r="Q1104" s="296"/>
      <c r="R1104" s="296"/>
      <c r="S1104" s="296"/>
    </row>
    <row r="1105" spans="1:19" x14ac:dyDescent="0.2">
      <c r="A1105" s="303" t="e">
        <f>#N/A</f>
        <v>#N/A</v>
      </c>
      <c r="B1105" s="304"/>
      <c r="C1105" s="305"/>
      <c r="D1105" s="269"/>
      <c r="E1105" s="264"/>
      <c r="F1105" s="306"/>
      <c r="G1105" s="269"/>
      <c r="H1105" s="269"/>
      <c r="I1105" s="264"/>
      <c r="J1105" s="307" t="str">
        <f t="shared" si="2"/>
        <v/>
      </c>
      <c r="K1105" s="307"/>
      <c r="L1105" s="308"/>
      <c r="M1105" s="307"/>
      <c r="N1105" s="310"/>
      <c r="O1105" s="264"/>
      <c r="P1105" s="307"/>
      <c r="Q1105" s="296"/>
      <c r="R1105" s="296"/>
      <c r="S1105" s="296"/>
    </row>
    <row r="1106" spans="1:19" x14ac:dyDescent="0.2">
      <c r="A1106" s="303" t="e">
        <f>#N/A</f>
        <v>#N/A</v>
      </c>
      <c r="B1106" s="304"/>
      <c r="C1106" s="305"/>
      <c r="D1106" s="269"/>
      <c r="E1106" s="264"/>
      <c r="F1106" s="306"/>
      <c r="G1106" s="269"/>
      <c r="H1106" s="269"/>
      <c r="I1106" s="264"/>
      <c r="J1106" s="307" t="str">
        <f t="shared" si="2"/>
        <v/>
      </c>
      <c r="K1106" s="307"/>
      <c r="L1106" s="308"/>
      <c r="M1106" s="307"/>
      <c r="N1106" s="310"/>
      <c r="O1106" s="264"/>
      <c r="P1106" s="307"/>
      <c r="Q1106" s="296"/>
      <c r="R1106" s="296"/>
      <c r="S1106" s="296"/>
    </row>
    <row r="1107" spans="1:19" x14ac:dyDescent="0.2">
      <c r="A1107" s="303" t="e">
        <f>#N/A</f>
        <v>#N/A</v>
      </c>
      <c r="B1107" s="304"/>
      <c r="C1107" s="305"/>
      <c r="D1107" s="269"/>
      <c r="E1107" s="264"/>
      <c r="F1107" s="306"/>
      <c r="G1107" s="269"/>
      <c r="H1107" s="269"/>
      <c r="I1107" s="264"/>
      <c r="J1107" s="307" t="str">
        <f t="shared" si="2"/>
        <v/>
      </c>
      <c r="K1107" s="307"/>
      <c r="L1107" s="308"/>
      <c r="M1107" s="307"/>
      <c r="N1107" s="310"/>
      <c r="O1107" s="264"/>
      <c r="P1107" s="307"/>
      <c r="Q1107" s="296"/>
      <c r="R1107" s="296"/>
      <c r="S1107" s="296"/>
    </row>
    <row r="1108" spans="1:19" x14ac:dyDescent="0.2">
      <c r="A1108" s="303" t="e">
        <f>#N/A</f>
        <v>#N/A</v>
      </c>
      <c r="B1108" s="304"/>
      <c r="C1108" s="305"/>
      <c r="D1108" s="269"/>
      <c r="E1108" s="264"/>
      <c r="F1108" s="306"/>
      <c r="G1108" s="269"/>
      <c r="H1108" s="269"/>
      <c r="I1108" s="264"/>
      <c r="J1108" s="307" t="str">
        <f t="shared" si="2"/>
        <v/>
      </c>
      <c r="K1108" s="307"/>
      <c r="L1108" s="308"/>
      <c r="M1108" s="307"/>
      <c r="N1108" s="310"/>
      <c r="O1108" s="264"/>
      <c r="P1108" s="307"/>
      <c r="Q1108" s="296"/>
      <c r="R1108" s="296"/>
      <c r="S1108" s="296"/>
    </row>
    <row r="1109" spans="1:19" x14ac:dyDescent="0.2">
      <c r="A1109" s="303" t="e">
        <f>#N/A</f>
        <v>#N/A</v>
      </c>
      <c r="B1109" s="304"/>
      <c r="C1109" s="305"/>
      <c r="D1109" s="269"/>
      <c r="E1109" s="264"/>
      <c r="F1109" s="306"/>
      <c r="G1109" s="269"/>
      <c r="H1109" s="269"/>
      <c r="I1109" s="264"/>
      <c r="J1109" s="307" t="str">
        <f t="shared" si="2"/>
        <v/>
      </c>
      <c r="K1109" s="307"/>
      <c r="L1109" s="308"/>
      <c r="M1109" s="307"/>
      <c r="N1109" s="310"/>
      <c r="O1109" s="264"/>
      <c r="P1109" s="307"/>
      <c r="Q1109" s="296"/>
      <c r="R1109" s="296"/>
      <c r="S1109" s="296"/>
    </row>
    <row r="1110" spans="1:19" x14ac:dyDescent="0.2">
      <c r="A1110" s="303" t="e">
        <f>#N/A</f>
        <v>#N/A</v>
      </c>
      <c r="B1110" s="304"/>
      <c r="C1110" s="305"/>
      <c r="D1110" s="269"/>
      <c r="E1110" s="264"/>
      <c r="F1110" s="306"/>
      <c r="G1110" s="269"/>
      <c r="H1110" s="269"/>
      <c r="I1110" s="264"/>
      <c r="J1110" s="307" t="str">
        <f t="shared" si="2"/>
        <v/>
      </c>
      <c r="K1110" s="307"/>
      <c r="L1110" s="308"/>
      <c r="M1110" s="307"/>
      <c r="N1110" s="310"/>
      <c r="O1110" s="264"/>
      <c r="P1110" s="307"/>
      <c r="Q1110" s="296"/>
      <c r="R1110" s="296"/>
      <c r="S1110" s="296"/>
    </row>
    <row r="1111" spans="1:19" x14ac:dyDescent="0.2">
      <c r="A1111" s="303" t="e">
        <f>#N/A</f>
        <v>#N/A</v>
      </c>
      <c r="B1111" s="304"/>
      <c r="C1111" s="305"/>
      <c r="D1111" s="269"/>
      <c r="E1111" s="264"/>
      <c r="F1111" s="306"/>
      <c r="G1111" s="269"/>
      <c r="H1111" s="269"/>
      <c r="I1111" s="264"/>
      <c r="J1111" s="307" t="str">
        <f t="shared" si="2"/>
        <v/>
      </c>
      <c r="K1111" s="307"/>
      <c r="L1111" s="308"/>
      <c r="M1111" s="307"/>
      <c r="N1111" s="310"/>
      <c r="O1111" s="264"/>
      <c r="P1111" s="307"/>
      <c r="Q1111" s="296"/>
      <c r="R1111" s="296"/>
      <c r="S1111" s="296"/>
    </row>
    <row r="1112" spans="1:19" x14ac:dyDescent="0.2">
      <c r="A1112" s="303" t="e">
        <f>#N/A</f>
        <v>#N/A</v>
      </c>
      <c r="B1112" s="304"/>
      <c r="C1112" s="305"/>
      <c r="D1112" s="269"/>
      <c r="E1112" s="264"/>
      <c r="F1112" s="306"/>
      <c r="G1112" s="269"/>
      <c r="H1112" s="269"/>
      <c r="I1112" s="264"/>
      <c r="J1112" s="307" t="str">
        <f t="shared" si="2"/>
        <v/>
      </c>
      <c r="K1112" s="307"/>
      <c r="L1112" s="308"/>
      <c r="M1112" s="307"/>
      <c r="N1112" s="310"/>
      <c r="O1112" s="264"/>
      <c r="P1112" s="307"/>
      <c r="Q1112" s="296"/>
      <c r="R1112" s="296"/>
      <c r="S1112" s="296"/>
    </row>
    <row r="1113" spans="1:19" x14ac:dyDescent="0.2">
      <c r="A1113" s="303" t="e">
        <f>#N/A</f>
        <v>#N/A</v>
      </c>
      <c r="B1113" s="304"/>
      <c r="C1113" s="305"/>
      <c r="D1113" s="269"/>
      <c r="E1113" s="264"/>
      <c r="F1113" s="306"/>
      <c r="G1113" s="269"/>
      <c r="H1113" s="269"/>
      <c r="I1113" s="264"/>
      <c r="J1113" s="307" t="str">
        <f t="shared" si="2"/>
        <v/>
      </c>
      <c r="K1113" s="307"/>
      <c r="L1113" s="308"/>
      <c r="M1113" s="307"/>
      <c r="N1113" s="310"/>
      <c r="O1113" s="264"/>
      <c r="P1113" s="307"/>
      <c r="Q1113" s="296"/>
      <c r="R1113" s="296"/>
      <c r="S1113" s="296"/>
    </row>
    <row r="1114" spans="1:19" x14ac:dyDescent="0.2">
      <c r="A1114" s="303" t="e">
        <f>#N/A</f>
        <v>#N/A</v>
      </c>
      <c r="B1114" s="304"/>
      <c r="C1114" s="305"/>
      <c r="D1114" s="269"/>
      <c r="E1114" s="264"/>
      <c r="F1114" s="306"/>
      <c r="G1114" s="269"/>
      <c r="H1114" s="269"/>
      <c r="I1114" s="264"/>
      <c r="J1114" s="307" t="str">
        <f t="shared" si="2"/>
        <v/>
      </c>
      <c r="K1114" s="307"/>
      <c r="L1114" s="308"/>
      <c r="M1114" s="307"/>
      <c r="N1114" s="310"/>
      <c r="O1114" s="264"/>
      <c r="P1114" s="307"/>
      <c r="Q1114" s="296"/>
      <c r="R1114" s="296"/>
      <c r="S1114" s="296"/>
    </row>
    <row r="1115" spans="1:19" x14ac:dyDescent="0.2">
      <c r="A1115" s="303" t="e">
        <f>#N/A</f>
        <v>#N/A</v>
      </c>
      <c r="B1115" s="304"/>
      <c r="C1115" s="305"/>
      <c r="D1115" s="269"/>
      <c r="E1115" s="264"/>
      <c r="F1115" s="306"/>
      <c r="G1115" s="269"/>
      <c r="H1115" s="269"/>
      <c r="I1115" s="264"/>
      <c r="J1115" s="307" t="str">
        <f t="shared" si="2"/>
        <v/>
      </c>
      <c r="K1115" s="307"/>
      <c r="L1115" s="308"/>
      <c r="M1115" s="307"/>
      <c r="N1115" s="310"/>
      <c r="O1115" s="264"/>
      <c r="P1115" s="307"/>
      <c r="Q1115" s="296"/>
      <c r="R1115" s="296"/>
      <c r="S1115" s="296"/>
    </row>
    <row r="1116" spans="1:19" x14ac:dyDescent="0.2">
      <c r="A1116" s="303" t="e">
        <f>#N/A</f>
        <v>#N/A</v>
      </c>
      <c r="B1116" s="304"/>
      <c r="C1116" s="305"/>
      <c r="D1116" s="269"/>
      <c r="E1116" s="264"/>
      <c r="F1116" s="306"/>
      <c r="G1116" s="269"/>
      <c r="H1116" s="269"/>
      <c r="I1116" s="264"/>
      <c r="J1116" s="307" t="str">
        <f t="shared" si="2"/>
        <v/>
      </c>
      <c r="K1116" s="307"/>
      <c r="L1116" s="308"/>
      <c r="M1116" s="307"/>
      <c r="N1116" s="310"/>
      <c r="O1116" s="264"/>
      <c r="P1116" s="307"/>
      <c r="Q1116" s="296"/>
      <c r="R1116" s="296"/>
      <c r="S1116" s="296"/>
    </row>
    <row r="1117" spans="1:19" x14ac:dyDescent="0.2">
      <c r="A1117" s="303" t="e">
        <f>#N/A</f>
        <v>#N/A</v>
      </c>
      <c r="B1117" s="304"/>
      <c r="C1117" s="305"/>
      <c r="D1117" s="269"/>
      <c r="E1117" s="264"/>
      <c r="F1117" s="306"/>
      <c r="G1117" s="269"/>
      <c r="H1117" s="269"/>
      <c r="I1117" s="264"/>
      <c r="J1117" s="307" t="str">
        <f t="shared" si="2"/>
        <v/>
      </c>
      <c r="K1117" s="307"/>
      <c r="L1117" s="308"/>
      <c r="M1117" s="307"/>
      <c r="N1117" s="310"/>
      <c r="O1117" s="264"/>
      <c r="P1117" s="307"/>
      <c r="Q1117" s="296"/>
      <c r="R1117" s="296"/>
      <c r="S1117" s="296"/>
    </row>
    <row r="1118" spans="1:19" x14ac:dyDescent="0.2">
      <c r="A1118" s="303" t="e">
        <f>#N/A</f>
        <v>#N/A</v>
      </c>
      <c r="B1118" s="304"/>
      <c r="C1118" s="305"/>
      <c r="D1118" s="269"/>
      <c r="E1118" s="264"/>
      <c r="F1118" s="306"/>
      <c r="G1118" s="269"/>
      <c r="H1118" s="269"/>
      <c r="I1118" s="264"/>
      <c r="J1118" s="307" t="str">
        <f t="shared" si="2"/>
        <v/>
      </c>
      <c r="K1118" s="307"/>
      <c r="L1118" s="308"/>
      <c r="M1118" s="307"/>
      <c r="N1118" s="310"/>
      <c r="O1118" s="264"/>
      <c r="P1118" s="307"/>
      <c r="Q1118" s="296"/>
      <c r="R1118" s="296"/>
      <c r="S1118" s="296"/>
    </row>
    <row r="1119" spans="1:19" x14ac:dyDescent="0.2">
      <c r="A1119" s="303" t="e">
        <f>#N/A</f>
        <v>#N/A</v>
      </c>
      <c r="B1119" s="304"/>
      <c r="C1119" s="305"/>
      <c r="D1119" s="269"/>
      <c r="E1119" s="264"/>
      <c r="F1119" s="306"/>
      <c r="G1119" s="269"/>
      <c r="H1119" s="269"/>
      <c r="I1119" s="264"/>
      <c r="J1119" s="307" t="str">
        <f t="shared" si="2"/>
        <v/>
      </c>
      <c r="K1119" s="307"/>
      <c r="L1119" s="308"/>
      <c r="M1119" s="307"/>
      <c r="N1119" s="310"/>
      <c r="O1119" s="264"/>
      <c r="P1119" s="307"/>
      <c r="Q1119" s="296"/>
      <c r="R1119" s="296"/>
      <c r="S1119" s="296"/>
    </row>
    <row r="1120" spans="1:19" x14ac:dyDescent="0.2">
      <c r="A1120" s="303" t="e">
        <f>#N/A</f>
        <v>#N/A</v>
      </c>
      <c r="B1120" s="304"/>
      <c r="C1120" s="305"/>
      <c r="D1120" s="269"/>
      <c r="E1120" s="264"/>
      <c r="F1120" s="306"/>
      <c r="G1120" s="269"/>
      <c r="H1120" s="269"/>
      <c r="I1120" s="264"/>
      <c r="J1120" s="307" t="str">
        <f t="shared" si="2"/>
        <v/>
      </c>
      <c r="K1120" s="307"/>
      <c r="L1120" s="308"/>
      <c r="M1120" s="307"/>
      <c r="N1120" s="310"/>
      <c r="O1120" s="264"/>
      <c r="P1120" s="307"/>
      <c r="Q1120" s="296"/>
      <c r="R1120" s="296"/>
      <c r="S1120" s="296"/>
    </row>
    <row r="1121" spans="1:19" x14ac:dyDescent="0.2">
      <c r="A1121" s="303" t="e">
        <f>#N/A</f>
        <v>#N/A</v>
      </c>
      <c r="B1121" s="304"/>
      <c r="C1121" s="305"/>
      <c r="D1121" s="269"/>
      <c r="E1121" s="264"/>
      <c r="F1121" s="306"/>
      <c r="G1121" s="269"/>
      <c r="H1121" s="269"/>
      <c r="I1121" s="264"/>
      <c r="J1121" s="307" t="str">
        <f t="shared" si="2"/>
        <v/>
      </c>
      <c r="K1121" s="307"/>
      <c r="L1121" s="308"/>
      <c r="M1121" s="307"/>
      <c r="N1121" s="310"/>
      <c r="O1121" s="264"/>
      <c r="P1121" s="307"/>
      <c r="Q1121" s="296"/>
      <c r="R1121" s="296"/>
      <c r="S1121" s="296"/>
    </row>
    <row r="1122" spans="1:19" x14ac:dyDescent="0.2">
      <c r="A1122" s="303" t="e">
        <f>#N/A</f>
        <v>#N/A</v>
      </c>
      <c r="B1122" s="304"/>
      <c r="C1122" s="305"/>
      <c r="D1122" s="269"/>
      <c r="E1122" s="264"/>
      <c r="F1122" s="306"/>
      <c r="G1122" s="269"/>
      <c r="H1122" s="269"/>
      <c r="I1122" s="264"/>
      <c r="J1122" s="307" t="str">
        <f t="shared" si="2"/>
        <v/>
      </c>
      <c r="K1122" s="307"/>
      <c r="L1122" s="308"/>
      <c r="M1122" s="307"/>
      <c r="N1122" s="310"/>
      <c r="O1122" s="264"/>
      <c r="P1122" s="307"/>
      <c r="Q1122" s="296"/>
      <c r="R1122" s="296"/>
      <c r="S1122" s="296"/>
    </row>
    <row r="1123" spans="1:19" x14ac:dyDescent="0.2">
      <c r="A1123" s="303" t="e">
        <f>#N/A</f>
        <v>#N/A</v>
      </c>
      <c r="B1123" s="304"/>
      <c r="C1123" s="305"/>
      <c r="D1123" s="269"/>
      <c r="E1123" s="264"/>
      <c r="F1123" s="306"/>
      <c r="G1123" s="269"/>
      <c r="H1123" s="269"/>
      <c r="I1123" s="264"/>
      <c r="J1123" s="307" t="str">
        <f t="shared" si="2"/>
        <v/>
      </c>
      <c r="K1123" s="307"/>
      <c r="L1123" s="308"/>
      <c r="M1123" s="307"/>
      <c r="N1123" s="310"/>
      <c r="O1123" s="264"/>
      <c r="P1123" s="307"/>
      <c r="Q1123" s="296"/>
      <c r="R1123" s="296"/>
      <c r="S1123" s="296"/>
    </row>
    <row r="1124" spans="1:19" x14ac:dyDescent="0.2">
      <c r="A1124" s="303" t="e">
        <f>#N/A</f>
        <v>#N/A</v>
      </c>
      <c r="B1124" s="304"/>
      <c r="C1124" s="305"/>
      <c r="D1124" s="269"/>
      <c r="E1124" s="264"/>
      <c r="F1124" s="306"/>
      <c r="G1124" s="269"/>
      <c r="H1124" s="269"/>
      <c r="I1124" s="264"/>
      <c r="J1124" s="307" t="str">
        <f t="shared" si="2"/>
        <v/>
      </c>
      <c r="K1124" s="307"/>
      <c r="L1124" s="308"/>
      <c r="M1124" s="307"/>
      <c r="N1124" s="310"/>
      <c r="O1124" s="264"/>
      <c r="P1124" s="307"/>
      <c r="Q1124" s="296"/>
      <c r="R1124" s="296"/>
      <c r="S1124" s="296"/>
    </row>
    <row r="1125" spans="1:19" x14ac:dyDescent="0.2">
      <c r="A1125" s="303" t="e">
        <f>#N/A</f>
        <v>#N/A</v>
      </c>
      <c r="B1125" s="304"/>
      <c r="C1125" s="305"/>
      <c r="D1125" s="269"/>
      <c r="E1125" s="264"/>
      <c r="F1125" s="306"/>
      <c r="G1125" s="269"/>
      <c r="H1125" s="269"/>
      <c r="I1125" s="264"/>
      <c r="J1125" s="307" t="str">
        <f t="shared" si="2"/>
        <v/>
      </c>
      <c r="K1125" s="307"/>
      <c r="L1125" s="308"/>
      <c r="M1125" s="307"/>
      <c r="N1125" s="310"/>
      <c r="O1125" s="264"/>
      <c r="P1125" s="307"/>
      <c r="Q1125" s="296"/>
      <c r="R1125" s="296"/>
      <c r="S1125" s="296"/>
    </row>
    <row r="1126" spans="1:19" x14ac:dyDescent="0.2">
      <c r="A1126" s="303" t="e">
        <f>#N/A</f>
        <v>#N/A</v>
      </c>
      <c r="B1126" s="304"/>
      <c r="C1126" s="305"/>
      <c r="D1126" s="269"/>
      <c r="E1126" s="264"/>
      <c r="F1126" s="306"/>
      <c r="G1126" s="269"/>
      <c r="H1126" s="269"/>
      <c r="I1126" s="264"/>
      <c r="J1126" s="307" t="str">
        <f t="shared" si="2"/>
        <v/>
      </c>
      <c r="K1126" s="307"/>
      <c r="L1126" s="308"/>
      <c r="M1126" s="307"/>
      <c r="N1126" s="310"/>
      <c r="O1126" s="264"/>
      <c r="P1126" s="307"/>
      <c r="Q1126" s="296"/>
      <c r="R1126" s="296"/>
      <c r="S1126" s="296"/>
    </row>
    <row r="1127" spans="1:19" x14ac:dyDescent="0.2">
      <c r="A1127" s="303" t="e">
        <f>#N/A</f>
        <v>#N/A</v>
      </c>
      <c r="B1127" s="304"/>
      <c r="C1127" s="305"/>
      <c r="D1127" s="269"/>
      <c r="E1127" s="264"/>
      <c r="F1127" s="306"/>
      <c r="G1127" s="269"/>
      <c r="H1127" s="269"/>
      <c r="I1127" s="264"/>
      <c r="J1127" s="307" t="str">
        <f t="shared" si="2"/>
        <v/>
      </c>
      <c r="K1127" s="307"/>
      <c r="L1127" s="308"/>
      <c r="M1127" s="307"/>
      <c r="N1127" s="310"/>
      <c r="O1127" s="264"/>
      <c r="P1127" s="307"/>
      <c r="Q1127" s="296"/>
      <c r="R1127" s="296"/>
      <c r="S1127" s="296"/>
    </row>
    <row r="1128" spans="1:19" x14ac:dyDescent="0.2">
      <c r="A1128" s="303" t="e">
        <f>#N/A</f>
        <v>#N/A</v>
      </c>
      <c r="B1128" s="304"/>
      <c r="C1128" s="305"/>
      <c r="D1128" s="269"/>
      <c r="E1128" s="264"/>
      <c r="F1128" s="306"/>
      <c r="G1128" s="269"/>
      <c r="H1128" s="269"/>
      <c r="I1128" s="264"/>
      <c r="J1128" s="307" t="str">
        <f t="shared" si="2"/>
        <v/>
      </c>
      <c r="K1128" s="307"/>
      <c r="L1128" s="308"/>
      <c r="M1128" s="307"/>
      <c r="N1128" s="310"/>
      <c r="O1128" s="264"/>
      <c r="P1128" s="307"/>
      <c r="Q1128" s="296"/>
      <c r="R1128" s="296"/>
      <c r="S1128" s="296"/>
    </row>
    <row r="1129" spans="1:19" x14ac:dyDescent="0.2">
      <c r="A1129" s="303" t="e">
        <f>#N/A</f>
        <v>#N/A</v>
      </c>
      <c r="B1129" s="304"/>
      <c r="C1129" s="305"/>
      <c r="D1129" s="269"/>
      <c r="E1129" s="264"/>
      <c r="F1129" s="306"/>
      <c r="G1129" s="269"/>
      <c r="H1129" s="269"/>
      <c r="I1129" s="264"/>
      <c r="J1129" s="307" t="str">
        <f t="shared" si="2"/>
        <v/>
      </c>
      <c r="K1129" s="307"/>
      <c r="L1129" s="308"/>
      <c r="M1129" s="307"/>
      <c r="N1129" s="310"/>
      <c r="O1129" s="264"/>
      <c r="P1129" s="307"/>
      <c r="Q1129" s="296"/>
      <c r="R1129" s="296"/>
      <c r="S1129" s="296"/>
    </row>
    <row r="1130" spans="1:19" x14ac:dyDescent="0.2">
      <c r="A1130" s="303" t="e">
        <f>#N/A</f>
        <v>#N/A</v>
      </c>
      <c r="B1130" s="304"/>
      <c r="C1130" s="305"/>
      <c r="D1130" s="269"/>
      <c r="E1130" s="264"/>
      <c r="F1130" s="306"/>
      <c r="G1130" s="269"/>
      <c r="H1130" s="269"/>
      <c r="I1130" s="264"/>
      <c r="J1130" s="307" t="str">
        <f t="shared" si="2"/>
        <v/>
      </c>
      <c r="K1130" s="307"/>
      <c r="L1130" s="308"/>
      <c r="M1130" s="307"/>
      <c r="N1130" s="310"/>
      <c r="O1130" s="264"/>
      <c r="P1130" s="307"/>
      <c r="Q1130" s="296"/>
      <c r="R1130" s="296"/>
      <c r="S1130" s="296"/>
    </row>
    <row r="1131" spans="1:19" x14ac:dyDescent="0.2">
      <c r="A1131" s="303" t="e">
        <f>#N/A</f>
        <v>#N/A</v>
      </c>
      <c r="B1131" s="304"/>
      <c r="C1131" s="305"/>
      <c r="D1131" s="269"/>
      <c r="E1131" s="264"/>
      <c r="F1131" s="306"/>
      <c r="G1131" s="269"/>
      <c r="H1131" s="269"/>
      <c r="I1131" s="264"/>
      <c r="J1131" s="307" t="str">
        <f t="shared" si="2"/>
        <v/>
      </c>
      <c r="K1131" s="307"/>
      <c r="L1131" s="308"/>
      <c r="M1131" s="307"/>
      <c r="N1131" s="310"/>
      <c r="O1131" s="264"/>
      <c r="P1131" s="307"/>
      <c r="Q1131" s="296"/>
      <c r="R1131" s="296"/>
      <c r="S1131" s="296"/>
    </row>
    <row r="1132" spans="1:19" x14ac:dyDescent="0.2">
      <c r="A1132" s="303" t="e">
        <f>#N/A</f>
        <v>#N/A</v>
      </c>
      <c r="B1132" s="304"/>
      <c r="C1132" s="305"/>
      <c r="D1132" s="269"/>
      <c r="E1132" s="264"/>
      <c r="F1132" s="306"/>
      <c r="G1132" s="269"/>
      <c r="H1132" s="269"/>
      <c r="I1132" s="264"/>
      <c r="J1132" s="307" t="str">
        <f t="shared" si="2"/>
        <v/>
      </c>
      <c r="K1132" s="307"/>
      <c r="L1132" s="308"/>
      <c r="M1132" s="307"/>
      <c r="N1132" s="310"/>
      <c r="O1132" s="264"/>
      <c r="P1132" s="307"/>
      <c r="Q1132" s="296"/>
      <c r="R1132" s="296"/>
      <c r="S1132" s="296"/>
    </row>
    <row r="1133" spans="1:19" x14ac:dyDescent="0.2">
      <c r="A1133" s="303" t="e">
        <f>#N/A</f>
        <v>#N/A</v>
      </c>
      <c r="B1133" s="304"/>
      <c r="C1133" s="305"/>
      <c r="D1133" s="269"/>
      <c r="E1133" s="264"/>
      <c r="F1133" s="306"/>
      <c r="G1133" s="269"/>
      <c r="H1133" s="269"/>
      <c r="I1133" s="264"/>
      <c r="J1133" s="307" t="str">
        <f t="shared" si="2"/>
        <v/>
      </c>
      <c r="K1133" s="307"/>
      <c r="L1133" s="308"/>
      <c r="M1133" s="307"/>
      <c r="N1133" s="310"/>
      <c r="O1133" s="264"/>
      <c r="P1133" s="307"/>
      <c r="Q1133" s="296"/>
      <c r="R1133" s="296"/>
      <c r="S1133" s="296"/>
    </row>
    <row r="1134" spans="1:19" x14ac:dyDescent="0.2">
      <c r="A1134" s="303" t="e">
        <f>#N/A</f>
        <v>#N/A</v>
      </c>
      <c r="B1134" s="304"/>
      <c r="C1134" s="305"/>
      <c r="D1134" s="269"/>
      <c r="E1134" s="264"/>
      <c r="F1134" s="306"/>
      <c r="G1134" s="269"/>
      <c r="H1134" s="269"/>
      <c r="I1134" s="264"/>
      <c r="J1134" s="307" t="str">
        <f t="shared" si="2"/>
        <v/>
      </c>
      <c r="K1134" s="307"/>
      <c r="L1134" s="308"/>
      <c r="M1134" s="307"/>
      <c r="N1134" s="310"/>
      <c r="O1134" s="264"/>
      <c r="P1134" s="307"/>
      <c r="Q1134" s="296"/>
      <c r="R1134" s="296"/>
      <c r="S1134" s="296"/>
    </row>
    <row r="1135" spans="1:19" x14ac:dyDescent="0.2">
      <c r="A1135" s="303" t="e">
        <f>#N/A</f>
        <v>#N/A</v>
      </c>
      <c r="B1135" s="304"/>
      <c r="C1135" s="305"/>
      <c r="D1135" s="269"/>
      <c r="E1135" s="264"/>
      <c r="F1135" s="306"/>
      <c r="G1135" s="269"/>
      <c r="H1135" s="269"/>
      <c r="I1135" s="264"/>
      <c r="J1135" s="307" t="str">
        <f t="shared" si="2"/>
        <v/>
      </c>
      <c r="K1135" s="307"/>
      <c r="L1135" s="308"/>
      <c r="M1135" s="307"/>
      <c r="N1135" s="310"/>
      <c r="O1135" s="264"/>
      <c r="P1135" s="307"/>
      <c r="Q1135" s="296"/>
      <c r="R1135" s="296"/>
      <c r="S1135" s="296"/>
    </row>
    <row r="1136" spans="1:19" x14ac:dyDescent="0.2">
      <c r="A1136" s="303" t="e">
        <f>#N/A</f>
        <v>#N/A</v>
      </c>
      <c r="B1136" s="304"/>
      <c r="C1136" s="305"/>
      <c r="D1136" s="269"/>
      <c r="E1136" s="264"/>
      <c r="F1136" s="306"/>
      <c r="G1136" s="269"/>
      <c r="H1136" s="269"/>
      <c r="I1136" s="264"/>
      <c r="J1136" s="307" t="str">
        <f t="shared" si="2"/>
        <v/>
      </c>
      <c r="K1136" s="307"/>
      <c r="L1136" s="308"/>
      <c r="M1136" s="307"/>
      <c r="N1136" s="310"/>
      <c r="O1136" s="264"/>
      <c r="P1136" s="307"/>
      <c r="Q1136" s="296"/>
      <c r="R1136" s="296"/>
      <c r="S1136" s="296"/>
    </row>
    <row r="1137" spans="1:19" x14ac:dyDescent="0.2">
      <c r="A1137" s="303" t="e">
        <f>#N/A</f>
        <v>#N/A</v>
      </c>
      <c r="B1137" s="304"/>
      <c r="C1137" s="305"/>
      <c r="D1137" s="269"/>
      <c r="E1137" s="264"/>
      <c r="F1137" s="306"/>
      <c r="G1137" s="269"/>
      <c r="H1137" s="269"/>
      <c r="I1137" s="264"/>
      <c r="J1137" s="307" t="str">
        <f t="shared" si="2"/>
        <v/>
      </c>
      <c r="K1137" s="307"/>
      <c r="L1137" s="308"/>
      <c r="M1137" s="307"/>
      <c r="N1137" s="310"/>
      <c r="O1137" s="264"/>
      <c r="P1137" s="307"/>
      <c r="Q1137" s="296"/>
      <c r="R1137" s="296"/>
      <c r="S1137" s="296"/>
    </row>
    <row r="1138" spans="1:19" x14ac:dyDescent="0.2">
      <c r="A1138" s="303" t="e">
        <f>#N/A</f>
        <v>#N/A</v>
      </c>
      <c r="B1138" s="304"/>
      <c r="C1138" s="305"/>
      <c r="D1138" s="269"/>
      <c r="E1138" s="264"/>
      <c r="F1138" s="306"/>
      <c r="G1138" s="269"/>
      <c r="H1138" s="269"/>
      <c r="I1138" s="264"/>
      <c r="J1138" s="307" t="str">
        <f t="shared" si="2"/>
        <v/>
      </c>
      <c r="K1138" s="307"/>
      <c r="L1138" s="308"/>
      <c r="M1138" s="307"/>
      <c r="N1138" s="310"/>
      <c r="O1138" s="264"/>
      <c r="P1138" s="307"/>
      <c r="Q1138" s="296"/>
      <c r="R1138" s="296"/>
      <c r="S1138" s="296"/>
    </row>
    <row r="1139" spans="1:19" x14ac:dyDescent="0.2">
      <c r="A1139" s="303" t="e">
        <f>#N/A</f>
        <v>#N/A</v>
      </c>
      <c r="B1139" s="304"/>
      <c r="C1139" s="305"/>
      <c r="D1139" s="269"/>
      <c r="E1139" s="264"/>
      <c r="F1139" s="306"/>
      <c r="G1139" s="269"/>
      <c r="H1139" s="269"/>
      <c r="I1139" s="264"/>
      <c r="J1139" s="307" t="str">
        <f t="shared" si="2"/>
        <v/>
      </c>
      <c r="K1139" s="307"/>
      <c r="L1139" s="308"/>
      <c r="M1139" s="307"/>
      <c r="N1139" s="310"/>
      <c r="O1139" s="264"/>
      <c r="P1139" s="307"/>
      <c r="Q1139" s="296"/>
      <c r="R1139" s="296"/>
      <c r="S1139" s="296"/>
    </row>
    <row r="1140" spans="1:19" x14ac:dyDescent="0.2">
      <c r="A1140" s="303" t="e">
        <f>#N/A</f>
        <v>#N/A</v>
      </c>
      <c r="B1140" s="304"/>
      <c r="C1140" s="305"/>
      <c r="D1140" s="269"/>
      <c r="E1140" s="264"/>
      <c r="F1140" s="306"/>
      <c r="G1140" s="269"/>
      <c r="H1140" s="269"/>
      <c r="I1140" s="264"/>
      <c r="J1140" s="307" t="str">
        <f t="shared" si="2"/>
        <v/>
      </c>
      <c r="K1140" s="307"/>
      <c r="L1140" s="308"/>
      <c r="M1140" s="307"/>
      <c r="N1140" s="310"/>
      <c r="O1140" s="264"/>
      <c r="P1140" s="307"/>
      <c r="Q1140" s="296"/>
      <c r="R1140" s="296"/>
      <c r="S1140" s="296"/>
    </row>
    <row r="1141" spans="1:19" x14ac:dyDescent="0.2">
      <c r="A1141" s="303" t="e">
        <f>#N/A</f>
        <v>#N/A</v>
      </c>
      <c r="B1141" s="304"/>
      <c r="C1141" s="305"/>
      <c r="D1141" s="269"/>
      <c r="E1141" s="264"/>
      <c r="F1141" s="306"/>
      <c r="G1141" s="269"/>
      <c r="H1141" s="269"/>
      <c r="I1141" s="264"/>
      <c r="J1141" s="307" t="str">
        <f t="shared" si="2"/>
        <v/>
      </c>
      <c r="K1141" s="307"/>
      <c r="L1141" s="308"/>
      <c r="M1141" s="307"/>
      <c r="N1141" s="310"/>
      <c r="O1141" s="264"/>
      <c r="P1141" s="307"/>
      <c r="Q1141" s="296"/>
      <c r="R1141" s="296"/>
      <c r="S1141" s="296"/>
    </row>
    <row r="1142" spans="1:19" x14ac:dyDescent="0.2">
      <c r="A1142" s="303" t="e">
        <f>#N/A</f>
        <v>#N/A</v>
      </c>
      <c r="B1142" s="304"/>
      <c r="C1142" s="305"/>
      <c r="D1142" s="269"/>
      <c r="E1142" s="264"/>
      <c r="F1142" s="306"/>
      <c r="G1142" s="269"/>
      <c r="H1142" s="269"/>
      <c r="I1142" s="264"/>
      <c r="J1142" s="307" t="str">
        <f t="shared" si="2"/>
        <v/>
      </c>
      <c r="K1142" s="307"/>
      <c r="L1142" s="308"/>
      <c r="M1142" s="307"/>
      <c r="N1142" s="310"/>
      <c r="O1142" s="264"/>
      <c r="P1142" s="307"/>
      <c r="Q1142" s="296"/>
      <c r="R1142" s="296"/>
      <c r="S1142" s="296"/>
    </row>
    <row r="1143" spans="1:19" x14ac:dyDescent="0.2">
      <c r="A1143" s="303" t="e">
        <f>#N/A</f>
        <v>#N/A</v>
      </c>
      <c r="B1143" s="304"/>
      <c r="C1143" s="305"/>
      <c r="D1143" s="269"/>
      <c r="E1143" s="264"/>
      <c r="F1143" s="306"/>
      <c r="G1143" s="269"/>
      <c r="H1143" s="269"/>
      <c r="I1143" s="264"/>
      <c r="J1143" s="307" t="str">
        <f t="shared" si="2"/>
        <v/>
      </c>
      <c r="K1143" s="307"/>
      <c r="L1143" s="308"/>
      <c r="M1143" s="307"/>
      <c r="N1143" s="310"/>
      <c r="O1143" s="264"/>
      <c r="P1143" s="307"/>
      <c r="Q1143" s="296"/>
      <c r="R1143" s="296"/>
      <c r="S1143" s="296"/>
    </row>
    <row r="1144" spans="1:19" x14ac:dyDescent="0.2">
      <c r="A1144" s="303" t="e">
        <f>#N/A</f>
        <v>#N/A</v>
      </c>
      <c r="B1144" s="304"/>
      <c r="C1144" s="305"/>
      <c r="D1144" s="269"/>
      <c r="E1144" s="264"/>
      <c r="F1144" s="306"/>
      <c r="G1144" s="269"/>
      <c r="H1144" s="269"/>
      <c r="I1144" s="264"/>
      <c r="J1144" s="307" t="str">
        <f t="shared" si="2"/>
        <v/>
      </c>
      <c r="K1144" s="307"/>
      <c r="L1144" s="308"/>
      <c r="M1144" s="307"/>
      <c r="N1144" s="310"/>
      <c r="O1144" s="264"/>
      <c r="P1144" s="307"/>
      <c r="Q1144" s="296"/>
      <c r="R1144" s="296"/>
      <c r="S1144" s="296"/>
    </row>
    <row r="1145" spans="1:19" x14ac:dyDescent="0.2">
      <c r="A1145" s="303" t="e">
        <f>#N/A</f>
        <v>#N/A</v>
      </c>
      <c r="B1145" s="304"/>
      <c r="C1145" s="305"/>
      <c r="D1145" s="269"/>
      <c r="E1145" s="264"/>
      <c r="F1145" s="306"/>
      <c r="G1145" s="269"/>
      <c r="H1145" s="269"/>
      <c r="I1145" s="264"/>
      <c r="J1145" s="307" t="str">
        <f t="shared" si="2"/>
        <v/>
      </c>
      <c r="K1145" s="307"/>
      <c r="L1145" s="308"/>
      <c r="M1145" s="307"/>
      <c r="N1145" s="310"/>
      <c r="O1145" s="264"/>
      <c r="P1145" s="307"/>
      <c r="Q1145" s="296"/>
      <c r="R1145" s="296"/>
      <c r="S1145" s="296"/>
    </row>
    <row r="1146" spans="1:19" x14ac:dyDescent="0.2">
      <c r="A1146" s="303" t="e">
        <f>#N/A</f>
        <v>#N/A</v>
      </c>
      <c r="B1146" s="304"/>
      <c r="C1146" s="305"/>
      <c r="D1146" s="269"/>
      <c r="E1146" s="264"/>
      <c r="F1146" s="306"/>
      <c r="G1146" s="269"/>
      <c r="H1146" s="269"/>
      <c r="I1146" s="264"/>
      <c r="J1146" s="307" t="str">
        <f t="shared" si="2"/>
        <v/>
      </c>
      <c r="K1146" s="307"/>
      <c r="L1146" s="308"/>
      <c r="M1146" s="307"/>
      <c r="N1146" s="310"/>
      <c r="O1146" s="264"/>
      <c r="P1146" s="307"/>
      <c r="Q1146" s="296"/>
      <c r="R1146" s="296"/>
      <c r="S1146" s="296"/>
    </row>
    <row r="1147" spans="1:19" x14ac:dyDescent="0.2">
      <c r="A1147" s="303" t="e">
        <f>#N/A</f>
        <v>#N/A</v>
      </c>
      <c r="B1147" s="304"/>
      <c r="C1147" s="305"/>
      <c r="D1147" s="269"/>
      <c r="E1147" s="264"/>
      <c r="F1147" s="306"/>
      <c r="G1147" s="269"/>
      <c r="H1147" s="269"/>
      <c r="I1147" s="264"/>
      <c r="J1147" s="307" t="str">
        <f t="shared" si="2"/>
        <v/>
      </c>
      <c r="K1147" s="307"/>
      <c r="L1147" s="308"/>
      <c r="M1147" s="307"/>
      <c r="N1147" s="310"/>
      <c r="O1147" s="264"/>
      <c r="P1147" s="307"/>
      <c r="Q1147" s="296"/>
      <c r="R1147" s="296"/>
      <c r="S1147" s="296"/>
    </row>
    <row r="1148" spans="1:19" x14ac:dyDescent="0.2">
      <c r="A1148" s="303" t="e">
        <f>#N/A</f>
        <v>#N/A</v>
      </c>
      <c r="B1148" s="304"/>
      <c r="C1148" s="305"/>
      <c r="D1148" s="269"/>
      <c r="E1148" s="264"/>
      <c r="F1148" s="306"/>
      <c r="G1148" s="269"/>
      <c r="H1148" s="269"/>
      <c r="I1148" s="264"/>
      <c r="J1148" s="307" t="str">
        <f t="shared" si="2"/>
        <v/>
      </c>
      <c r="K1148" s="307"/>
      <c r="L1148" s="308"/>
      <c r="M1148" s="307"/>
      <c r="N1148" s="310"/>
      <c r="O1148" s="264"/>
      <c r="P1148" s="307"/>
      <c r="Q1148" s="296"/>
      <c r="R1148" s="296"/>
      <c r="S1148" s="296"/>
    </row>
    <row r="1149" spans="1:19" x14ac:dyDescent="0.2">
      <c r="A1149" s="303" t="e">
        <f>#N/A</f>
        <v>#N/A</v>
      </c>
      <c r="B1149" s="304"/>
      <c r="C1149" s="305"/>
      <c r="D1149" s="269"/>
      <c r="E1149" s="264"/>
      <c r="F1149" s="306"/>
      <c r="G1149" s="269"/>
      <c r="H1149" s="269"/>
      <c r="I1149" s="264"/>
      <c r="J1149" s="307" t="str">
        <f t="shared" si="2"/>
        <v/>
      </c>
      <c r="K1149" s="307"/>
      <c r="L1149" s="308"/>
      <c r="M1149" s="307"/>
      <c r="N1149" s="310"/>
      <c r="O1149" s="264"/>
      <c r="P1149" s="307"/>
      <c r="Q1149" s="296"/>
      <c r="R1149" s="296"/>
      <c r="S1149" s="296"/>
    </row>
    <row r="1150" spans="1:19" x14ac:dyDescent="0.2">
      <c r="A1150" s="303" t="e">
        <f>#N/A</f>
        <v>#N/A</v>
      </c>
      <c r="B1150" s="304"/>
      <c r="C1150" s="305"/>
      <c r="D1150" s="269"/>
      <c r="E1150" s="264"/>
      <c r="F1150" s="306"/>
      <c r="G1150" s="269"/>
      <c r="H1150" s="269"/>
      <c r="I1150" s="264"/>
      <c r="J1150" s="307" t="str">
        <f t="shared" si="2"/>
        <v/>
      </c>
      <c r="K1150" s="307"/>
      <c r="L1150" s="308"/>
      <c r="M1150" s="307"/>
      <c r="N1150" s="310"/>
      <c r="O1150" s="264"/>
      <c r="P1150" s="307"/>
      <c r="Q1150" s="296"/>
      <c r="R1150" s="296"/>
      <c r="S1150" s="296"/>
    </row>
    <row r="1151" spans="1:19" x14ac:dyDescent="0.2">
      <c r="A1151" s="303" t="e">
        <f>#N/A</f>
        <v>#N/A</v>
      </c>
      <c r="B1151" s="304"/>
      <c r="C1151" s="305"/>
      <c r="D1151" s="269"/>
      <c r="E1151" s="264"/>
      <c r="F1151" s="306"/>
      <c r="G1151" s="269"/>
      <c r="H1151" s="269"/>
      <c r="I1151" s="264"/>
      <c r="J1151" s="307" t="str">
        <f t="shared" si="2"/>
        <v/>
      </c>
      <c r="K1151" s="307"/>
      <c r="L1151" s="308"/>
      <c r="M1151" s="307"/>
      <c r="N1151" s="310"/>
      <c r="O1151" s="264"/>
      <c r="P1151" s="307"/>
      <c r="Q1151" s="296"/>
      <c r="R1151" s="296"/>
      <c r="S1151" s="296"/>
    </row>
    <row r="1152" spans="1:19" x14ac:dyDescent="0.2">
      <c r="A1152" s="303" t="e">
        <f>#N/A</f>
        <v>#N/A</v>
      </c>
      <c r="B1152" s="304"/>
      <c r="C1152" s="305"/>
      <c r="D1152" s="269"/>
      <c r="E1152" s="264"/>
      <c r="F1152" s="306"/>
      <c r="G1152" s="269"/>
      <c r="H1152" s="269"/>
      <c r="I1152" s="264"/>
      <c r="J1152" s="307" t="str">
        <f t="shared" si="2"/>
        <v/>
      </c>
      <c r="K1152" s="307"/>
      <c r="L1152" s="308"/>
      <c r="M1152" s="307"/>
      <c r="N1152" s="310"/>
      <c r="O1152" s="264"/>
      <c r="P1152" s="307"/>
      <c r="Q1152" s="296"/>
      <c r="R1152" s="296"/>
      <c r="S1152" s="296"/>
    </row>
    <row r="1153" spans="1:19" x14ac:dyDescent="0.2">
      <c r="A1153" s="303" t="e">
        <f>#N/A</f>
        <v>#N/A</v>
      </c>
      <c r="B1153" s="304"/>
      <c r="C1153" s="305"/>
      <c r="D1153" s="269"/>
      <c r="E1153" s="264"/>
      <c r="F1153" s="306"/>
      <c r="G1153" s="269"/>
      <c r="H1153" s="269"/>
      <c r="I1153" s="264"/>
      <c r="J1153" s="307" t="str">
        <f t="shared" si="2"/>
        <v/>
      </c>
      <c r="K1153" s="307"/>
      <c r="L1153" s="308"/>
      <c r="M1153" s="307"/>
      <c r="N1153" s="310"/>
      <c r="O1153" s="264"/>
      <c r="P1153" s="307"/>
      <c r="Q1153" s="296"/>
      <c r="R1153" s="296"/>
      <c r="S1153" s="296"/>
    </row>
    <row r="1154" spans="1:19" x14ac:dyDescent="0.2">
      <c r="A1154" s="303" t="e">
        <f>#N/A</f>
        <v>#N/A</v>
      </c>
      <c r="B1154" s="304"/>
      <c r="C1154" s="305"/>
      <c r="D1154" s="269"/>
      <c r="E1154" s="264"/>
      <c r="F1154" s="306"/>
      <c r="G1154" s="269"/>
      <c r="H1154" s="269"/>
      <c r="I1154" s="264"/>
      <c r="J1154" s="307" t="str">
        <f t="shared" si="2"/>
        <v/>
      </c>
      <c r="K1154" s="307"/>
      <c r="L1154" s="308"/>
      <c r="M1154" s="307"/>
      <c r="N1154" s="310"/>
      <c r="O1154" s="264"/>
      <c r="P1154" s="307"/>
      <c r="Q1154" s="296"/>
      <c r="R1154" s="296"/>
      <c r="S1154" s="296"/>
    </row>
    <row r="1155" spans="1:19" x14ac:dyDescent="0.2">
      <c r="A1155" s="303" t="e">
        <f>#N/A</f>
        <v>#N/A</v>
      </c>
      <c r="B1155" s="304"/>
      <c r="C1155" s="305"/>
      <c r="D1155" s="269"/>
      <c r="E1155" s="264"/>
      <c r="F1155" s="306"/>
      <c r="G1155" s="269"/>
      <c r="H1155" s="269"/>
      <c r="I1155" s="264"/>
      <c r="J1155" s="307" t="str">
        <f t="shared" si="2"/>
        <v/>
      </c>
      <c r="K1155" s="307"/>
      <c r="L1155" s="308"/>
      <c r="M1155" s="307"/>
      <c r="N1155" s="310"/>
      <c r="O1155" s="264"/>
      <c r="P1155" s="307"/>
      <c r="Q1155" s="296"/>
      <c r="R1155" s="296"/>
      <c r="S1155" s="296"/>
    </row>
    <row r="1156" spans="1:19" x14ac:dyDescent="0.2">
      <c r="A1156" s="303" t="e">
        <f>#N/A</f>
        <v>#N/A</v>
      </c>
      <c r="B1156" s="304"/>
      <c r="C1156" s="305"/>
      <c r="D1156" s="269"/>
      <c r="E1156" s="264"/>
      <c r="F1156" s="306"/>
      <c r="G1156" s="269"/>
      <c r="H1156" s="269"/>
      <c r="I1156" s="264"/>
      <c r="J1156" s="307" t="str">
        <f t="shared" si="2"/>
        <v/>
      </c>
      <c r="K1156" s="307"/>
      <c r="L1156" s="308"/>
      <c r="M1156" s="307"/>
      <c r="N1156" s="310"/>
      <c r="O1156" s="264"/>
      <c r="P1156" s="307"/>
      <c r="Q1156" s="296"/>
      <c r="R1156" s="296"/>
      <c r="S1156" s="296"/>
    </row>
    <row r="1157" spans="1:19" x14ac:dyDescent="0.2">
      <c r="A1157" s="303" t="e">
        <f>#N/A</f>
        <v>#N/A</v>
      </c>
      <c r="B1157" s="304"/>
      <c r="C1157" s="305"/>
      <c r="D1157" s="269"/>
      <c r="E1157" s="264"/>
      <c r="F1157" s="306"/>
      <c r="G1157" s="269"/>
      <c r="H1157" s="269"/>
      <c r="I1157" s="264"/>
      <c r="J1157" s="307" t="str">
        <f t="shared" si="2"/>
        <v/>
      </c>
      <c r="K1157" s="307"/>
      <c r="L1157" s="308"/>
      <c r="M1157" s="307"/>
      <c r="N1157" s="310"/>
      <c r="O1157" s="264"/>
      <c r="P1157" s="307"/>
      <c r="Q1157" s="296"/>
      <c r="R1157" s="296"/>
      <c r="S1157" s="296"/>
    </row>
    <row r="1158" spans="1:19" x14ac:dyDescent="0.2">
      <c r="A1158" s="303" t="e">
        <f>#N/A</f>
        <v>#N/A</v>
      </c>
      <c r="B1158" s="304"/>
      <c r="C1158" s="305"/>
      <c r="D1158" s="269"/>
      <c r="E1158" s="264"/>
      <c r="F1158" s="306"/>
      <c r="G1158" s="269"/>
      <c r="H1158" s="269"/>
      <c r="I1158" s="264"/>
      <c r="J1158" s="307" t="str">
        <f t="shared" si="2"/>
        <v/>
      </c>
      <c r="K1158" s="307"/>
      <c r="L1158" s="308"/>
      <c r="M1158" s="307"/>
      <c r="N1158" s="310"/>
      <c r="O1158" s="264"/>
      <c r="P1158" s="307"/>
      <c r="Q1158" s="296"/>
      <c r="R1158" s="296"/>
      <c r="S1158" s="296"/>
    </row>
    <row r="1159" spans="1:19" x14ac:dyDescent="0.2">
      <c r="A1159" s="303" t="e">
        <f>#N/A</f>
        <v>#N/A</v>
      </c>
      <c r="B1159" s="304"/>
      <c r="C1159" s="305"/>
      <c r="D1159" s="269"/>
      <c r="E1159" s="264"/>
      <c r="F1159" s="306"/>
      <c r="G1159" s="269"/>
      <c r="H1159" s="269"/>
      <c r="I1159" s="264"/>
      <c r="J1159" s="307" t="str">
        <f t="shared" si="2"/>
        <v/>
      </c>
      <c r="K1159" s="307"/>
      <c r="L1159" s="308"/>
      <c r="M1159" s="307"/>
      <c r="N1159" s="310"/>
      <c r="O1159" s="264"/>
      <c r="P1159" s="307"/>
      <c r="Q1159" s="296"/>
      <c r="R1159" s="296"/>
      <c r="S1159" s="296"/>
    </row>
    <row r="1160" spans="1:19" x14ac:dyDescent="0.2">
      <c r="A1160" s="303" t="e">
        <f>#N/A</f>
        <v>#N/A</v>
      </c>
      <c r="B1160" s="304"/>
      <c r="C1160" s="305"/>
      <c r="D1160" s="269"/>
      <c r="E1160" s="264"/>
      <c r="F1160" s="306"/>
      <c r="G1160" s="269"/>
      <c r="H1160" s="269"/>
      <c r="I1160" s="264"/>
      <c r="J1160" s="307" t="str">
        <f t="shared" si="2"/>
        <v/>
      </c>
      <c r="K1160" s="307"/>
      <c r="L1160" s="308"/>
      <c r="M1160" s="307"/>
      <c r="N1160" s="310"/>
      <c r="O1160" s="264"/>
      <c r="P1160" s="307"/>
      <c r="Q1160" s="296"/>
      <c r="R1160" s="296"/>
      <c r="S1160" s="296"/>
    </row>
    <row r="1161" spans="1:19" x14ac:dyDescent="0.2">
      <c r="A1161" s="303" t="e">
        <f>#N/A</f>
        <v>#N/A</v>
      </c>
      <c r="B1161" s="304"/>
      <c r="C1161" s="305"/>
      <c r="D1161" s="269"/>
      <c r="E1161" s="264"/>
      <c r="F1161" s="306"/>
      <c r="G1161" s="269"/>
      <c r="H1161" s="269"/>
      <c r="I1161" s="264"/>
      <c r="J1161" s="307" t="str">
        <f t="shared" si="2"/>
        <v/>
      </c>
      <c r="K1161" s="307"/>
      <c r="L1161" s="308"/>
      <c r="M1161" s="307"/>
      <c r="N1161" s="310"/>
      <c r="O1161" s="264"/>
      <c r="P1161" s="307"/>
      <c r="Q1161" s="296"/>
      <c r="R1161" s="296"/>
      <c r="S1161" s="296"/>
    </row>
    <row r="1162" spans="1:19" x14ac:dyDescent="0.2">
      <c r="A1162" s="303" t="e">
        <f>#N/A</f>
        <v>#N/A</v>
      </c>
      <c r="B1162" s="304"/>
      <c r="C1162" s="305"/>
      <c r="D1162" s="269"/>
      <c r="E1162" s="264"/>
      <c r="F1162" s="306"/>
      <c r="G1162" s="269"/>
      <c r="H1162" s="269"/>
      <c r="I1162" s="264"/>
      <c r="J1162" s="307" t="str">
        <f t="shared" si="2"/>
        <v/>
      </c>
      <c r="K1162" s="307"/>
      <c r="L1162" s="308"/>
      <c r="M1162" s="307"/>
      <c r="N1162" s="310"/>
      <c r="O1162" s="264"/>
      <c r="P1162" s="307"/>
      <c r="Q1162" s="296"/>
      <c r="R1162" s="296"/>
      <c r="S1162" s="296"/>
    </row>
    <row r="1163" spans="1:19" x14ac:dyDescent="0.2">
      <c r="A1163" s="303" t="e">
        <f>#N/A</f>
        <v>#N/A</v>
      </c>
      <c r="B1163" s="304"/>
      <c r="C1163" s="305"/>
      <c r="D1163" s="269"/>
      <c r="E1163" s="264"/>
      <c r="F1163" s="306"/>
      <c r="G1163" s="269"/>
      <c r="H1163" s="269"/>
      <c r="I1163" s="264"/>
      <c r="J1163" s="307" t="str">
        <f t="shared" si="2"/>
        <v/>
      </c>
      <c r="K1163" s="307"/>
      <c r="L1163" s="308"/>
      <c r="M1163" s="307"/>
      <c r="N1163" s="310"/>
      <c r="O1163" s="264"/>
      <c r="P1163" s="307"/>
      <c r="Q1163" s="296"/>
      <c r="R1163" s="296"/>
      <c r="S1163" s="296"/>
    </row>
    <row r="1164" spans="1:19" x14ac:dyDescent="0.2">
      <c r="A1164" s="303" t="e">
        <f>#N/A</f>
        <v>#N/A</v>
      </c>
      <c r="B1164" s="304"/>
      <c r="C1164" s="305"/>
      <c r="D1164" s="269"/>
      <c r="E1164" s="264"/>
      <c r="F1164" s="306"/>
      <c r="G1164" s="269"/>
      <c r="H1164" s="269"/>
      <c r="I1164" s="264"/>
      <c r="J1164" s="307" t="str">
        <f t="shared" si="2"/>
        <v/>
      </c>
      <c r="K1164" s="307"/>
      <c r="L1164" s="308"/>
      <c r="M1164" s="307"/>
      <c r="N1164" s="310"/>
      <c r="O1164" s="264"/>
      <c r="P1164" s="307"/>
      <c r="Q1164" s="296"/>
      <c r="R1164" s="296"/>
      <c r="S1164" s="296"/>
    </row>
    <row r="1165" spans="1:19" x14ac:dyDescent="0.2">
      <c r="A1165" s="303" t="e">
        <f>#N/A</f>
        <v>#N/A</v>
      </c>
      <c r="B1165" s="304"/>
      <c r="C1165" s="305"/>
      <c r="D1165" s="269"/>
      <c r="E1165" s="264"/>
      <c r="F1165" s="306"/>
      <c r="G1165" s="269"/>
      <c r="H1165" s="269"/>
      <c r="I1165" s="264"/>
      <c r="J1165" s="307" t="str">
        <f t="shared" si="2"/>
        <v/>
      </c>
      <c r="K1165" s="307"/>
      <c r="L1165" s="308"/>
      <c r="M1165" s="307"/>
      <c r="N1165" s="310"/>
      <c r="O1165" s="264"/>
      <c r="P1165" s="307"/>
      <c r="Q1165" s="296"/>
      <c r="R1165" s="296"/>
      <c r="S1165" s="296"/>
    </row>
    <row r="1166" spans="1:19" x14ac:dyDescent="0.2">
      <c r="A1166" s="303" t="e">
        <f>#N/A</f>
        <v>#N/A</v>
      </c>
      <c r="B1166" s="304"/>
      <c r="C1166" s="305"/>
      <c r="D1166" s="269"/>
      <c r="E1166" s="264"/>
      <c r="F1166" s="306"/>
      <c r="G1166" s="269"/>
      <c r="H1166" s="269"/>
      <c r="I1166" s="264"/>
      <c r="J1166" s="307" t="str">
        <f t="shared" si="2"/>
        <v/>
      </c>
      <c r="K1166" s="307"/>
      <c r="L1166" s="308"/>
      <c r="M1166" s="307"/>
      <c r="N1166" s="310"/>
      <c r="O1166" s="264"/>
      <c r="P1166" s="307"/>
      <c r="Q1166" s="296"/>
      <c r="R1166" s="296"/>
      <c r="S1166" s="296"/>
    </row>
    <row r="1167" spans="1:19" x14ac:dyDescent="0.2">
      <c r="A1167" s="303" t="e">
        <f>#N/A</f>
        <v>#N/A</v>
      </c>
      <c r="B1167" s="304"/>
      <c r="C1167" s="305"/>
      <c r="D1167" s="269"/>
      <c r="E1167" s="264"/>
      <c r="F1167" s="306"/>
      <c r="G1167" s="269"/>
      <c r="H1167" s="269"/>
      <c r="I1167" s="264"/>
      <c r="J1167" s="307" t="str">
        <f t="shared" si="2"/>
        <v/>
      </c>
      <c r="K1167" s="307"/>
      <c r="L1167" s="308"/>
      <c r="M1167" s="307"/>
      <c r="N1167" s="310"/>
      <c r="O1167" s="264"/>
      <c r="P1167" s="307"/>
      <c r="Q1167" s="296"/>
      <c r="R1167" s="296"/>
      <c r="S1167" s="296"/>
    </row>
    <row r="1168" spans="1:19" x14ac:dyDescent="0.2">
      <c r="A1168" s="303" t="e">
        <f>#N/A</f>
        <v>#N/A</v>
      </c>
      <c r="B1168" s="304"/>
      <c r="C1168" s="305"/>
      <c r="D1168" s="269"/>
      <c r="E1168" s="264"/>
      <c r="F1168" s="306"/>
      <c r="G1168" s="269"/>
      <c r="H1168" s="269"/>
      <c r="I1168" s="264"/>
      <c r="J1168" s="307" t="str">
        <f t="shared" si="2"/>
        <v/>
      </c>
      <c r="K1168" s="307"/>
      <c r="L1168" s="308"/>
      <c r="M1168" s="307"/>
      <c r="N1168" s="310"/>
      <c r="O1168" s="264"/>
      <c r="P1168" s="307"/>
      <c r="Q1168" s="296"/>
      <c r="R1168" s="296"/>
      <c r="S1168" s="296"/>
    </row>
    <row r="1169" spans="1:19" x14ac:dyDescent="0.2">
      <c r="A1169" s="303" t="e">
        <f>#N/A</f>
        <v>#N/A</v>
      </c>
      <c r="B1169" s="304"/>
      <c r="C1169" s="305"/>
      <c r="D1169" s="269"/>
      <c r="E1169" s="264"/>
      <c r="F1169" s="306"/>
      <c r="G1169" s="269"/>
      <c r="H1169" s="269"/>
      <c r="I1169" s="264"/>
      <c r="J1169" s="307" t="str">
        <f t="shared" si="2"/>
        <v/>
      </c>
      <c r="K1169" s="307"/>
      <c r="L1169" s="308"/>
      <c r="M1169" s="307"/>
      <c r="N1169" s="310"/>
      <c r="O1169" s="264"/>
      <c r="P1169" s="307"/>
      <c r="Q1169" s="296"/>
      <c r="R1169" s="296"/>
      <c r="S1169" s="296"/>
    </row>
    <row r="1170" spans="1:19" x14ac:dyDescent="0.2">
      <c r="A1170" s="303" t="e">
        <f>#N/A</f>
        <v>#N/A</v>
      </c>
      <c r="B1170" s="304"/>
      <c r="C1170" s="305"/>
      <c r="D1170" s="269"/>
      <c r="E1170" s="264"/>
      <c r="F1170" s="306"/>
      <c r="G1170" s="269"/>
      <c r="H1170" s="269"/>
      <c r="I1170" s="264"/>
      <c r="J1170" s="307" t="str">
        <f t="shared" si="2"/>
        <v/>
      </c>
      <c r="K1170" s="307"/>
      <c r="L1170" s="308"/>
      <c r="M1170" s="307"/>
      <c r="N1170" s="310"/>
      <c r="O1170" s="264"/>
      <c r="P1170" s="307"/>
      <c r="Q1170" s="296"/>
      <c r="R1170" s="296"/>
      <c r="S1170" s="296"/>
    </row>
    <row r="1171" spans="1:19" x14ac:dyDescent="0.2">
      <c r="A1171" s="303" t="e">
        <f>#N/A</f>
        <v>#N/A</v>
      </c>
      <c r="B1171" s="304"/>
      <c r="C1171" s="305"/>
      <c r="D1171" s="269"/>
      <c r="E1171" s="264"/>
      <c r="F1171" s="306"/>
      <c r="G1171" s="269"/>
      <c r="H1171" s="269"/>
      <c r="I1171" s="264"/>
      <c r="J1171" s="307" t="str">
        <f t="shared" si="2"/>
        <v/>
      </c>
      <c r="K1171" s="307"/>
      <c r="L1171" s="308"/>
      <c r="M1171" s="307"/>
      <c r="N1171" s="310"/>
      <c r="O1171" s="264"/>
      <c r="P1171" s="307"/>
      <c r="Q1171" s="296"/>
      <c r="R1171" s="296"/>
      <c r="S1171" s="296"/>
    </row>
    <row r="1172" spans="1:19" x14ac:dyDescent="0.2">
      <c r="A1172" s="303" t="e">
        <f>#N/A</f>
        <v>#N/A</v>
      </c>
      <c r="B1172" s="304"/>
      <c r="C1172" s="305"/>
      <c r="D1172" s="269"/>
      <c r="E1172" s="264"/>
      <c r="F1172" s="306"/>
      <c r="G1172" s="269"/>
      <c r="H1172" s="269"/>
      <c r="I1172" s="264"/>
      <c r="J1172" s="307" t="str">
        <f t="shared" si="2"/>
        <v/>
      </c>
      <c r="K1172" s="307"/>
      <c r="L1172" s="308"/>
      <c r="M1172" s="307"/>
      <c r="N1172" s="310"/>
      <c r="O1172" s="264"/>
      <c r="P1172" s="307"/>
      <c r="Q1172" s="296"/>
      <c r="R1172" s="296"/>
      <c r="S1172" s="296"/>
    </row>
    <row r="1173" spans="1:19" x14ac:dyDescent="0.2">
      <c r="A1173" s="303" t="e">
        <f>#N/A</f>
        <v>#N/A</v>
      </c>
      <c r="B1173" s="304"/>
      <c r="C1173" s="305"/>
      <c r="D1173" s="269"/>
      <c r="E1173" s="264"/>
      <c r="F1173" s="306"/>
      <c r="G1173" s="269"/>
      <c r="H1173" s="269"/>
      <c r="I1173" s="264"/>
      <c r="J1173" s="307" t="str">
        <f t="shared" si="2"/>
        <v/>
      </c>
      <c r="K1173" s="307"/>
      <c r="L1173" s="308"/>
      <c r="M1173" s="307"/>
      <c r="N1173" s="310"/>
      <c r="O1173" s="264"/>
      <c r="P1173" s="307"/>
      <c r="Q1173" s="296"/>
      <c r="R1173" s="296"/>
      <c r="S1173" s="296"/>
    </row>
    <row r="1174" spans="1:19" x14ac:dyDescent="0.2">
      <c r="A1174" s="303" t="e">
        <f>#N/A</f>
        <v>#N/A</v>
      </c>
      <c r="B1174" s="304"/>
      <c r="C1174" s="305"/>
      <c r="D1174" s="269"/>
      <c r="E1174" s="264"/>
      <c r="F1174" s="306"/>
      <c r="G1174" s="269"/>
      <c r="H1174" s="269"/>
      <c r="I1174" s="264"/>
      <c r="J1174" s="307" t="str">
        <f t="shared" si="2"/>
        <v/>
      </c>
      <c r="K1174" s="307"/>
      <c r="L1174" s="308"/>
      <c r="M1174" s="307"/>
      <c r="N1174" s="310"/>
      <c r="O1174" s="264"/>
      <c r="P1174" s="307"/>
      <c r="Q1174" s="296"/>
      <c r="R1174" s="296"/>
      <c r="S1174" s="296"/>
    </row>
    <row r="1175" spans="1:19" x14ac:dyDescent="0.2">
      <c r="A1175" s="303" t="e">
        <f>#N/A</f>
        <v>#N/A</v>
      </c>
      <c r="B1175" s="304"/>
      <c r="C1175" s="305"/>
      <c r="D1175" s="269"/>
      <c r="E1175" s="264"/>
      <c r="F1175" s="306"/>
      <c r="G1175" s="269"/>
      <c r="H1175" s="269"/>
      <c r="I1175" s="264"/>
      <c r="J1175" s="307" t="str">
        <f t="shared" si="2"/>
        <v/>
      </c>
      <c r="K1175" s="307"/>
      <c r="L1175" s="308"/>
      <c r="M1175" s="307"/>
      <c r="N1175" s="310"/>
      <c r="O1175" s="264"/>
      <c r="P1175" s="307"/>
      <c r="Q1175" s="296"/>
      <c r="R1175" s="296"/>
      <c r="S1175" s="296"/>
    </row>
    <row r="1176" spans="1:19" x14ac:dyDescent="0.2">
      <c r="A1176" s="303" t="e">
        <f>#N/A</f>
        <v>#N/A</v>
      </c>
      <c r="B1176" s="304"/>
      <c r="C1176" s="305"/>
      <c r="D1176" s="269"/>
      <c r="E1176" s="264"/>
      <c r="F1176" s="306"/>
      <c r="G1176" s="269"/>
      <c r="H1176" s="269"/>
      <c r="I1176" s="264"/>
      <c r="J1176" s="307" t="str">
        <f t="shared" si="2"/>
        <v/>
      </c>
      <c r="K1176" s="307"/>
      <c r="L1176" s="308"/>
      <c r="M1176" s="307"/>
      <c r="N1176" s="310"/>
      <c r="O1176" s="264"/>
      <c r="P1176" s="307"/>
      <c r="Q1176" s="296"/>
      <c r="R1176" s="296"/>
      <c r="S1176" s="296"/>
    </row>
    <row r="1177" spans="1:19" x14ac:dyDescent="0.2">
      <c r="A1177" s="303" t="e">
        <f>#N/A</f>
        <v>#N/A</v>
      </c>
      <c r="B1177" s="304"/>
      <c r="C1177" s="305"/>
      <c r="D1177" s="269"/>
      <c r="E1177" s="264"/>
      <c r="F1177" s="306"/>
      <c r="G1177" s="269"/>
      <c r="H1177" s="269"/>
      <c r="I1177" s="264"/>
      <c r="J1177" s="307" t="str">
        <f t="shared" si="2"/>
        <v/>
      </c>
      <c r="K1177" s="307"/>
      <c r="L1177" s="308"/>
      <c r="M1177" s="307"/>
      <c r="N1177" s="310"/>
      <c r="O1177" s="264"/>
      <c r="P1177" s="307"/>
      <c r="Q1177" s="296"/>
      <c r="R1177" s="296"/>
      <c r="S1177" s="296"/>
    </row>
    <row r="1178" spans="1:19" x14ac:dyDescent="0.2">
      <c r="A1178" s="303" t="e">
        <f>#N/A</f>
        <v>#N/A</v>
      </c>
      <c r="B1178" s="304"/>
      <c r="C1178" s="305"/>
      <c r="D1178" s="269"/>
      <c r="E1178" s="264"/>
      <c r="F1178" s="306"/>
      <c r="G1178" s="269"/>
      <c r="H1178" s="269"/>
      <c r="I1178" s="264"/>
      <c r="J1178" s="307" t="str">
        <f t="shared" si="2"/>
        <v/>
      </c>
      <c r="K1178" s="307"/>
      <c r="L1178" s="308"/>
      <c r="M1178" s="307"/>
      <c r="N1178" s="310"/>
      <c r="O1178" s="264"/>
      <c r="P1178" s="307"/>
      <c r="Q1178" s="296"/>
      <c r="R1178" s="296"/>
      <c r="S1178" s="296"/>
    </row>
    <row r="1179" spans="1:19" x14ac:dyDescent="0.2">
      <c r="A1179" s="303" t="e">
        <f>#N/A</f>
        <v>#N/A</v>
      </c>
      <c r="B1179" s="304"/>
      <c r="C1179" s="305"/>
      <c r="D1179" s="269"/>
      <c r="E1179" s="264"/>
      <c r="F1179" s="306"/>
      <c r="G1179" s="269"/>
      <c r="H1179" s="269"/>
      <c r="I1179" s="264"/>
      <c r="J1179" s="307" t="str">
        <f t="shared" si="2"/>
        <v/>
      </c>
      <c r="K1179" s="307"/>
      <c r="L1179" s="308"/>
      <c r="M1179" s="307"/>
      <c r="N1179" s="310"/>
      <c r="O1179" s="264"/>
      <c r="P1179" s="307"/>
      <c r="Q1179" s="296"/>
      <c r="R1179" s="296"/>
      <c r="S1179" s="296"/>
    </row>
    <row r="1180" spans="1:19" x14ac:dyDescent="0.2">
      <c r="A1180" s="303" t="e">
        <f>#N/A</f>
        <v>#N/A</v>
      </c>
      <c r="B1180" s="304"/>
      <c r="C1180" s="305"/>
      <c r="D1180" s="269"/>
      <c r="E1180" s="264"/>
      <c r="F1180" s="306"/>
      <c r="G1180" s="269"/>
      <c r="H1180" s="269"/>
      <c r="I1180" s="264"/>
      <c r="J1180" s="307" t="str">
        <f t="shared" si="2"/>
        <v/>
      </c>
      <c r="K1180" s="307"/>
      <c r="L1180" s="308"/>
      <c r="M1180" s="307"/>
      <c r="N1180" s="310"/>
      <c r="O1180" s="264"/>
      <c r="P1180" s="307"/>
      <c r="Q1180" s="296"/>
      <c r="R1180" s="296"/>
      <c r="S1180" s="296"/>
    </row>
    <row r="1181" spans="1:19" x14ac:dyDescent="0.2">
      <c r="A1181" s="303" t="e">
        <f>#N/A</f>
        <v>#N/A</v>
      </c>
      <c r="B1181" s="304"/>
      <c r="C1181" s="305"/>
      <c r="D1181" s="269"/>
      <c r="E1181" s="264"/>
      <c r="F1181" s="306"/>
      <c r="G1181" s="269"/>
      <c r="H1181" s="269"/>
      <c r="I1181" s="264"/>
      <c r="J1181" s="307" t="str">
        <f t="shared" si="2"/>
        <v/>
      </c>
      <c r="K1181" s="307"/>
      <c r="L1181" s="308"/>
      <c r="M1181" s="307"/>
      <c r="N1181" s="310"/>
      <c r="O1181" s="264"/>
      <c r="P1181" s="307"/>
      <c r="Q1181" s="296"/>
      <c r="R1181" s="296"/>
      <c r="S1181" s="296"/>
    </row>
    <row r="1182" spans="1:19" x14ac:dyDescent="0.2">
      <c r="A1182" s="303" t="e">
        <f>#N/A</f>
        <v>#N/A</v>
      </c>
      <c r="B1182" s="304"/>
      <c r="C1182" s="305"/>
      <c r="D1182" s="269"/>
      <c r="E1182" s="264"/>
      <c r="F1182" s="306"/>
      <c r="G1182" s="269"/>
      <c r="H1182" s="269"/>
      <c r="I1182" s="264"/>
      <c r="J1182" s="307" t="str">
        <f t="shared" si="2"/>
        <v/>
      </c>
      <c r="K1182" s="307"/>
      <c r="L1182" s="308"/>
      <c r="M1182" s="307"/>
      <c r="N1182" s="310"/>
      <c r="O1182" s="264"/>
      <c r="P1182" s="307"/>
      <c r="Q1182" s="296"/>
      <c r="R1182" s="296"/>
      <c r="S1182" s="296"/>
    </row>
    <row r="1183" spans="1:19" x14ac:dyDescent="0.2">
      <c r="A1183" s="303" t="e">
        <f>#N/A</f>
        <v>#N/A</v>
      </c>
      <c r="B1183" s="304"/>
      <c r="C1183" s="305"/>
      <c r="D1183" s="269"/>
      <c r="E1183" s="264"/>
      <c r="F1183" s="306"/>
      <c r="G1183" s="269"/>
      <c r="H1183" s="269"/>
      <c r="I1183" s="264"/>
      <c r="J1183" s="307" t="str">
        <f t="shared" si="2"/>
        <v/>
      </c>
      <c r="K1183" s="307"/>
      <c r="L1183" s="308"/>
      <c r="M1183" s="307"/>
      <c r="N1183" s="310"/>
      <c r="O1183" s="264"/>
      <c r="P1183" s="307"/>
      <c r="Q1183" s="296"/>
      <c r="R1183" s="296"/>
      <c r="S1183" s="296"/>
    </row>
    <row r="1184" spans="1:19" x14ac:dyDescent="0.2">
      <c r="A1184" s="303" t="e">
        <f>#N/A</f>
        <v>#N/A</v>
      </c>
      <c r="B1184" s="304"/>
      <c r="C1184" s="305"/>
      <c r="D1184" s="269"/>
      <c r="E1184" s="264"/>
      <c r="F1184" s="306"/>
      <c r="G1184" s="269"/>
      <c r="H1184" s="269"/>
      <c r="I1184" s="264"/>
      <c r="J1184" s="307" t="str">
        <f t="shared" si="2"/>
        <v/>
      </c>
      <c r="K1184" s="307"/>
      <c r="L1184" s="308"/>
      <c r="M1184" s="307"/>
      <c r="N1184" s="310"/>
      <c r="O1184" s="264"/>
      <c r="P1184" s="307"/>
      <c r="Q1184" s="296"/>
      <c r="R1184" s="296"/>
      <c r="S1184" s="296"/>
    </row>
    <row r="1185" spans="1:19" x14ac:dyDescent="0.2">
      <c r="A1185" s="303" t="e">
        <f>#N/A</f>
        <v>#N/A</v>
      </c>
      <c r="B1185" s="304"/>
      <c r="C1185" s="305"/>
      <c r="D1185" s="269"/>
      <c r="E1185" s="264"/>
      <c r="F1185" s="306"/>
      <c r="G1185" s="269"/>
      <c r="H1185" s="269"/>
      <c r="I1185" s="264"/>
      <c r="J1185" s="307" t="str">
        <f t="shared" si="2"/>
        <v/>
      </c>
      <c r="K1185" s="307"/>
      <c r="L1185" s="308"/>
      <c r="M1185" s="307"/>
      <c r="N1185" s="310"/>
      <c r="O1185" s="264"/>
      <c r="P1185" s="307"/>
      <c r="Q1185" s="296"/>
      <c r="R1185" s="296"/>
      <c r="S1185" s="296"/>
    </row>
    <row r="1186" spans="1:19" x14ac:dyDescent="0.2">
      <c r="A1186" s="303" t="e">
        <f>#N/A</f>
        <v>#N/A</v>
      </c>
      <c r="B1186" s="304"/>
      <c r="C1186" s="305"/>
      <c r="D1186" s="269"/>
      <c r="E1186" s="264"/>
      <c r="F1186" s="306"/>
      <c r="G1186" s="269"/>
      <c r="H1186" s="269"/>
      <c r="I1186" s="264"/>
      <c r="J1186" s="307" t="str">
        <f t="shared" si="2"/>
        <v/>
      </c>
      <c r="K1186" s="307"/>
      <c r="L1186" s="308"/>
      <c r="M1186" s="307"/>
      <c r="N1186" s="310"/>
      <c r="O1186" s="264"/>
      <c r="P1186" s="307"/>
      <c r="Q1186" s="296"/>
      <c r="R1186" s="296"/>
      <c r="S1186" s="296"/>
    </row>
    <row r="1187" spans="1:19" x14ac:dyDescent="0.2">
      <c r="A1187" s="303" t="e">
        <f>#N/A</f>
        <v>#N/A</v>
      </c>
      <c r="B1187" s="304"/>
      <c r="C1187" s="305"/>
      <c r="D1187" s="269"/>
      <c r="E1187" s="264"/>
      <c r="F1187" s="306"/>
      <c r="G1187" s="269"/>
      <c r="H1187" s="269"/>
      <c r="I1187" s="264"/>
      <c r="J1187" s="307" t="str">
        <f t="shared" si="2"/>
        <v/>
      </c>
      <c r="K1187" s="307"/>
      <c r="L1187" s="308"/>
      <c r="M1187" s="307"/>
      <c r="N1187" s="310"/>
      <c r="O1187" s="264"/>
      <c r="P1187" s="307"/>
      <c r="Q1187" s="296"/>
      <c r="R1187" s="296"/>
      <c r="S1187" s="296"/>
    </row>
    <row r="1188" spans="1:19" x14ac:dyDescent="0.2">
      <c r="A1188" s="303" t="e">
        <f>#N/A</f>
        <v>#N/A</v>
      </c>
      <c r="B1188" s="304"/>
      <c r="C1188" s="305"/>
      <c r="D1188" s="269"/>
      <c r="E1188" s="264"/>
      <c r="F1188" s="306"/>
      <c r="G1188" s="269"/>
      <c r="H1188" s="269"/>
      <c r="I1188" s="264"/>
      <c r="J1188" s="307" t="str">
        <f t="shared" si="2"/>
        <v/>
      </c>
      <c r="K1188" s="307"/>
      <c r="L1188" s="308"/>
      <c r="M1188" s="307"/>
      <c r="N1188" s="310"/>
      <c r="O1188" s="264"/>
      <c r="P1188" s="307"/>
      <c r="Q1188" s="296"/>
      <c r="R1188" s="296"/>
      <c r="S1188" s="296"/>
    </row>
    <row r="1189" spans="1:19" x14ac:dyDescent="0.2">
      <c r="A1189" s="303" t="e">
        <f>#N/A</f>
        <v>#N/A</v>
      </c>
      <c r="B1189" s="304"/>
      <c r="C1189" s="305"/>
      <c r="D1189" s="269"/>
      <c r="E1189" s="264"/>
      <c r="F1189" s="306"/>
      <c r="G1189" s="269"/>
      <c r="H1189" s="269"/>
      <c r="I1189" s="264"/>
      <c r="J1189" s="307" t="str">
        <f t="shared" si="2"/>
        <v/>
      </c>
      <c r="K1189" s="307"/>
      <c r="L1189" s="308"/>
      <c r="M1189" s="307"/>
      <c r="N1189" s="310"/>
      <c r="O1189" s="264"/>
      <c r="P1189" s="307"/>
      <c r="Q1189" s="296"/>
      <c r="R1189" s="296"/>
      <c r="S1189" s="296"/>
    </row>
    <row r="1190" spans="1:19" x14ac:dyDescent="0.2">
      <c r="A1190" s="303" t="e">
        <f>#N/A</f>
        <v>#N/A</v>
      </c>
      <c r="B1190" s="304"/>
      <c r="C1190" s="305"/>
      <c r="D1190" s="269"/>
      <c r="E1190" s="264"/>
      <c r="F1190" s="306"/>
      <c r="G1190" s="269"/>
      <c r="H1190" s="269"/>
      <c r="I1190" s="264"/>
      <c r="J1190" s="307" t="str">
        <f t="shared" si="2"/>
        <v/>
      </c>
      <c r="K1190" s="307"/>
      <c r="L1190" s="308"/>
      <c r="M1190" s="307"/>
      <c r="N1190" s="310"/>
      <c r="O1190" s="264"/>
      <c r="P1190" s="307"/>
      <c r="Q1190" s="296"/>
      <c r="R1190" s="296"/>
      <c r="S1190" s="296"/>
    </row>
    <row r="1191" spans="1:19" x14ac:dyDescent="0.2">
      <c r="A1191" s="303" t="e">
        <f>#N/A</f>
        <v>#N/A</v>
      </c>
      <c r="B1191" s="304"/>
      <c r="C1191" s="305"/>
      <c r="D1191" s="269"/>
      <c r="E1191" s="264"/>
      <c r="F1191" s="306"/>
      <c r="G1191" s="269"/>
      <c r="H1191" s="269"/>
      <c r="I1191" s="264"/>
      <c r="J1191" s="307" t="str">
        <f t="shared" si="2"/>
        <v/>
      </c>
      <c r="K1191" s="307"/>
      <c r="L1191" s="308"/>
      <c r="M1191" s="307"/>
      <c r="N1191" s="310"/>
      <c r="O1191" s="264"/>
      <c r="P1191" s="307"/>
      <c r="Q1191" s="296"/>
      <c r="R1191" s="296"/>
      <c r="S1191" s="296"/>
    </row>
    <row r="1192" spans="1:19" x14ac:dyDescent="0.2">
      <c r="A1192" s="303" t="e">
        <f>#N/A</f>
        <v>#N/A</v>
      </c>
      <c r="B1192" s="304"/>
      <c r="C1192" s="305"/>
      <c r="D1192" s="269"/>
      <c r="E1192" s="264"/>
      <c r="F1192" s="306"/>
      <c r="G1192" s="269"/>
      <c r="H1192" s="269"/>
      <c r="I1192" s="264"/>
      <c r="J1192" s="307" t="str">
        <f t="shared" si="2"/>
        <v/>
      </c>
      <c r="K1192" s="307"/>
      <c r="L1192" s="308"/>
      <c r="M1192" s="307"/>
      <c r="N1192" s="310"/>
      <c r="O1192" s="264"/>
      <c r="P1192" s="307"/>
      <c r="Q1192" s="296"/>
      <c r="R1192" s="296"/>
      <c r="S1192" s="296"/>
    </row>
    <row r="1193" spans="1:19" x14ac:dyDescent="0.2">
      <c r="A1193" s="303" t="e">
        <f>#N/A</f>
        <v>#N/A</v>
      </c>
      <c r="B1193" s="304"/>
      <c r="C1193" s="305"/>
      <c r="D1193" s="269"/>
      <c r="E1193" s="264"/>
      <c r="F1193" s="306"/>
      <c r="G1193" s="269"/>
      <c r="H1193" s="269"/>
      <c r="I1193" s="264"/>
      <c r="J1193" s="307" t="str">
        <f t="shared" si="2"/>
        <v/>
      </c>
      <c r="K1193" s="307"/>
      <c r="L1193" s="308"/>
      <c r="M1193" s="307"/>
      <c r="N1193" s="310"/>
      <c r="O1193" s="264"/>
      <c r="P1193" s="307"/>
      <c r="Q1193" s="296"/>
      <c r="R1193" s="296"/>
      <c r="S1193" s="296"/>
    </row>
    <row r="1194" spans="1:19" x14ac:dyDescent="0.2">
      <c r="A1194" s="303" t="e">
        <f>#N/A</f>
        <v>#N/A</v>
      </c>
      <c r="B1194" s="304"/>
      <c r="C1194" s="305"/>
      <c r="D1194" s="269"/>
      <c r="E1194" s="264"/>
      <c r="F1194" s="306"/>
      <c r="G1194" s="269"/>
      <c r="H1194" s="269"/>
      <c r="I1194" s="264"/>
      <c r="J1194" s="307" t="str">
        <f t="shared" si="2"/>
        <v/>
      </c>
      <c r="K1194" s="307"/>
      <c r="L1194" s="308"/>
      <c r="M1194" s="307"/>
      <c r="N1194" s="310"/>
      <c r="O1194" s="264"/>
      <c r="P1194" s="307"/>
      <c r="Q1194" s="296"/>
      <c r="R1194" s="296"/>
      <c r="S1194" s="296"/>
    </row>
    <row r="1195" spans="1:19" x14ac:dyDescent="0.2">
      <c r="A1195" s="303" t="e">
        <f>#N/A</f>
        <v>#N/A</v>
      </c>
      <c r="B1195" s="304"/>
      <c r="C1195" s="305"/>
      <c r="D1195" s="269"/>
      <c r="E1195" s="264"/>
      <c r="F1195" s="306"/>
      <c r="G1195" s="269"/>
      <c r="H1195" s="269"/>
      <c r="I1195" s="264"/>
      <c r="J1195" s="307" t="str">
        <f t="shared" si="2"/>
        <v/>
      </c>
      <c r="K1195" s="307"/>
      <c r="L1195" s="308"/>
      <c r="M1195" s="307"/>
      <c r="N1195" s="310"/>
      <c r="O1195" s="264"/>
      <c r="P1195" s="307"/>
      <c r="Q1195" s="296"/>
      <c r="R1195" s="296"/>
      <c r="S1195" s="296"/>
    </row>
    <row r="1196" spans="1:19" x14ac:dyDescent="0.2">
      <c r="A1196" s="303" t="e">
        <f>#N/A</f>
        <v>#N/A</v>
      </c>
      <c r="B1196" s="304"/>
      <c r="C1196" s="305"/>
      <c r="D1196" s="269"/>
      <c r="E1196" s="264"/>
      <c r="F1196" s="306"/>
      <c r="G1196" s="269"/>
      <c r="H1196" s="269"/>
      <c r="I1196" s="264"/>
      <c r="J1196" s="307" t="str">
        <f t="shared" si="2"/>
        <v/>
      </c>
      <c r="K1196" s="307"/>
      <c r="L1196" s="308"/>
      <c r="M1196" s="307"/>
      <c r="N1196" s="310"/>
      <c r="O1196" s="264"/>
      <c r="P1196" s="307"/>
      <c r="Q1196" s="296"/>
      <c r="R1196" s="296"/>
      <c r="S1196" s="296"/>
    </row>
    <row r="1197" spans="1:19" x14ac:dyDescent="0.2">
      <c r="A1197" s="303" t="e">
        <f>#N/A</f>
        <v>#N/A</v>
      </c>
      <c r="B1197" s="304"/>
      <c r="C1197" s="305"/>
      <c r="D1197" s="269"/>
      <c r="E1197" s="264"/>
      <c r="F1197" s="306"/>
      <c r="G1197" s="269"/>
      <c r="H1197" s="269"/>
      <c r="I1197" s="264"/>
      <c r="J1197" s="307" t="str">
        <f t="shared" si="2"/>
        <v/>
      </c>
      <c r="K1197" s="307"/>
      <c r="L1197" s="308"/>
      <c r="M1197" s="307"/>
      <c r="N1197" s="310"/>
      <c r="O1197" s="264"/>
      <c r="P1197" s="307"/>
      <c r="Q1197" s="296"/>
      <c r="R1197" s="296"/>
      <c r="S1197" s="296"/>
    </row>
    <row r="1198" spans="1:19" x14ac:dyDescent="0.2">
      <c r="A1198" s="303" t="e">
        <f>#N/A</f>
        <v>#N/A</v>
      </c>
      <c r="B1198" s="304"/>
      <c r="C1198" s="305"/>
      <c r="D1198" s="269"/>
      <c r="E1198" s="264"/>
      <c r="F1198" s="306"/>
      <c r="G1198" s="269"/>
      <c r="H1198" s="269"/>
      <c r="I1198" s="264"/>
      <c r="J1198" s="307" t="str">
        <f t="shared" si="2"/>
        <v/>
      </c>
      <c r="K1198" s="307"/>
      <c r="L1198" s="308"/>
      <c r="M1198" s="307"/>
      <c r="N1198" s="310"/>
      <c r="O1198" s="264"/>
      <c r="P1198" s="307"/>
      <c r="Q1198" s="296"/>
      <c r="R1198" s="296"/>
      <c r="S1198" s="296"/>
    </row>
    <row r="1199" spans="1:19" x14ac:dyDescent="0.2">
      <c r="A1199" s="303" t="e">
        <f>#N/A</f>
        <v>#N/A</v>
      </c>
      <c r="B1199" s="304"/>
      <c r="C1199" s="305"/>
      <c r="D1199" s="269"/>
      <c r="E1199" s="264"/>
      <c r="F1199" s="306"/>
      <c r="G1199" s="269"/>
      <c r="H1199" s="269"/>
      <c r="I1199" s="264"/>
      <c r="J1199" s="307" t="str">
        <f t="shared" si="2"/>
        <v/>
      </c>
      <c r="K1199" s="307"/>
      <c r="L1199" s="308"/>
      <c r="M1199" s="307"/>
      <c r="N1199" s="310"/>
      <c r="O1199" s="264"/>
      <c r="P1199" s="307"/>
      <c r="Q1199" s="296"/>
      <c r="R1199" s="296"/>
      <c r="S1199" s="296"/>
    </row>
    <row r="1200" spans="1:19" x14ac:dyDescent="0.2">
      <c r="A1200" s="303" t="e">
        <f>#N/A</f>
        <v>#N/A</v>
      </c>
      <c r="B1200" s="304"/>
      <c r="C1200" s="305"/>
      <c r="D1200" s="269"/>
      <c r="E1200" s="264"/>
      <c r="F1200" s="306"/>
      <c r="G1200" s="269"/>
      <c r="H1200" s="269"/>
      <c r="I1200" s="264"/>
      <c r="J1200" s="307" t="str">
        <f t="shared" si="2"/>
        <v/>
      </c>
      <c r="K1200" s="307"/>
      <c r="L1200" s="308"/>
      <c r="M1200" s="307"/>
      <c r="N1200" s="310"/>
      <c r="O1200" s="264"/>
      <c r="P1200" s="307"/>
      <c r="Q1200" s="296"/>
      <c r="R1200" s="296"/>
      <c r="S1200" s="296"/>
    </row>
    <row r="1201" spans="1:19" x14ac:dyDescent="0.2">
      <c r="A1201" s="303" t="e">
        <f>#N/A</f>
        <v>#N/A</v>
      </c>
      <c r="B1201" s="304"/>
      <c r="C1201" s="305"/>
      <c r="D1201" s="269"/>
      <c r="E1201" s="264"/>
      <c r="F1201" s="306"/>
      <c r="G1201" s="269"/>
      <c r="H1201" s="269"/>
      <c r="I1201" s="264"/>
      <c r="J1201" s="307" t="str">
        <f t="shared" si="2"/>
        <v/>
      </c>
      <c r="K1201" s="307"/>
      <c r="L1201" s="308"/>
      <c r="M1201" s="307"/>
      <c r="N1201" s="310"/>
      <c r="O1201" s="264"/>
      <c r="P1201" s="307"/>
      <c r="Q1201" s="296"/>
      <c r="R1201" s="296"/>
      <c r="S1201" s="296"/>
    </row>
    <row r="1202" spans="1:19" x14ac:dyDescent="0.2">
      <c r="A1202" s="303" t="e">
        <f>#N/A</f>
        <v>#N/A</v>
      </c>
      <c r="B1202" s="304"/>
      <c r="C1202" s="305"/>
      <c r="D1202" s="269"/>
      <c r="E1202" s="264"/>
      <c r="F1202" s="306"/>
      <c r="G1202" s="269"/>
      <c r="H1202" s="269"/>
      <c r="I1202" s="264"/>
      <c r="J1202" s="307" t="str">
        <f t="shared" si="2"/>
        <v/>
      </c>
      <c r="K1202" s="307"/>
      <c r="L1202" s="308"/>
      <c r="M1202" s="307"/>
      <c r="N1202" s="310"/>
      <c r="O1202" s="264"/>
      <c r="P1202" s="307"/>
      <c r="Q1202" s="296"/>
      <c r="R1202" s="296"/>
      <c r="S1202" s="296"/>
    </row>
    <row r="1203" spans="1:19" x14ac:dyDescent="0.2">
      <c r="A1203" s="303" t="e">
        <f>#N/A</f>
        <v>#N/A</v>
      </c>
      <c r="B1203" s="304"/>
      <c r="C1203" s="305"/>
      <c r="D1203" s="269"/>
      <c r="E1203" s="264"/>
      <c r="F1203" s="306"/>
      <c r="G1203" s="269"/>
      <c r="H1203" s="269"/>
      <c r="I1203" s="264"/>
      <c r="J1203" s="307" t="str">
        <f t="shared" si="2"/>
        <v/>
      </c>
      <c r="K1203" s="307"/>
      <c r="L1203" s="308"/>
      <c r="M1203" s="307"/>
      <c r="N1203" s="310"/>
      <c r="O1203" s="264"/>
      <c r="P1203" s="307"/>
      <c r="Q1203" s="296"/>
      <c r="R1203" s="296"/>
      <c r="S1203" s="296"/>
    </row>
    <row r="1204" spans="1:19" x14ac:dyDescent="0.2">
      <c r="A1204" s="303" t="e">
        <f>#N/A</f>
        <v>#N/A</v>
      </c>
      <c r="B1204" s="304"/>
      <c r="C1204" s="305"/>
      <c r="D1204" s="269"/>
      <c r="E1204" s="264"/>
      <c r="F1204" s="306"/>
      <c r="G1204" s="269"/>
      <c r="H1204" s="269"/>
      <c r="I1204" s="264"/>
      <c r="J1204" s="307" t="str">
        <f t="shared" si="2"/>
        <v/>
      </c>
      <c r="K1204" s="307"/>
      <c r="L1204" s="308"/>
      <c r="M1204" s="307"/>
      <c r="N1204" s="310"/>
      <c r="O1204" s="264"/>
      <c r="P1204" s="307"/>
      <c r="Q1204" s="296"/>
      <c r="R1204" s="296"/>
      <c r="S1204" s="296"/>
    </row>
    <row r="1205" spans="1:19" x14ac:dyDescent="0.2">
      <c r="A1205" s="303" t="e">
        <f>#N/A</f>
        <v>#N/A</v>
      </c>
      <c r="B1205" s="304"/>
      <c r="C1205" s="305"/>
      <c r="D1205" s="269"/>
      <c r="E1205" s="264"/>
      <c r="F1205" s="306"/>
      <c r="G1205" s="269"/>
      <c r="H1205" s="269"/>
      <c r="I1205" s="264"/>
      <c r="J1205" s="307" t="str">
        <f t="shared" si="2"/>
        <v/>
      </c>
      <c r="K1205" s="307"/>
      <c r="L1205" s="308"/>
      <c r="M1205" s="307"/>
      <c r="N1205" s="310"/>
      <c r="O1205" s="264"/>
      <c r="P1205" s="307"/>
      <c r="Q1205" s="296"/>
      <c r="R1205" s="296"/>
      <c r="S1205" s="296"/>
    </row>
    <row r="1206" spans="1:19" x14ac:dyDescent="0.2">
      <c r="A1206" s="303" t="e">
        <f>#N/A</f>
        <v>#N/A</v>
      </c>
      <c r="B1206" s="304"/>
      <c r="C1206" s="305"/>
      <c r="D1206" s="269"/>
      <c r="E1206" s="264"/>
      <c r="F1206" s="306"/>
      <c r="G1206" s="269"/>
      <c r="H1206" s="269"/>
      <c r="I1206" s="264"/>
      <c r="J1206" s="307" t="str">
        <f t="shared" si="2"/>
        <v/>
      </c>
      <c r="K1206" s="307"/>
      <c r="L1206" s="308"/>
      <c r="M1206" s="307"/>
      <c r="N1206" s="310"/>
      <c r="O1206" s="264"/>
      <c r="P1206" s="307"/>
      <c r="Q1206" s="296"/>
      <c r="R1206" s="296"/>
      <c r="S1206" s="296"/>
    </row>
    <row r="1207" spans="1:19" x14ac:dyDescent="0.2">
      <c r="A1207" s="303" t="e">
        <f>#N/A</f>
        <v>#N/A</v>
      </c>
      <c r="B1207" s="304"/>
      <c r="C1207" s="305"/>
      <c r="D1207" s="269"/>
      <c r="E1207" s="264"/>
      <c r="F1207" s="306"/>
      <c r="G1207" s="269"/>
      <c r="H1207" s="269"/>
      <c r="I1207" s="264"/>
      <c r="J1207" s="307" t="str">
        <f t="shared" si="2"/>
        <v/>
      </c>
      <c r="K1207" s="307"/>
      <c r="L1207" s="308"/>
      <c r="M1207" s="307"/>
      <c r="N1207" s="310"/>
      <c r="O1207" s="264"/>
      <c r="P1207" s="307"/>
      <c r="Q1207" s="296"/>
      <c r="R1207" s="296"/>
      <c r="S1207" s="296"/>
    </row>
    <row r="1208" spans="1:19" x14ac:dyDescent="0.2">
      <c r="A1208" s="303" t="e">
        <f>#N/A</f>
        <v>#N/A</v>
      </c>
      <c r="B1208" s="304"/>
      <c r="C1208" s="305"/>
      <c r="D1208" s="269"/>
      <c r="E1208" s="264"/>
      <c r="F1208" s="306"/>
      <c r="G1208" s="269"/>
      <c r="H1208" s="269"/>
      <c r="I1208" s="264"/>
      <c r="J1208" s="307" t="str">
        <f t="shared" si="2"/>
        <v/>
      </c>
      <c r="K1208" s="307"/>
      <c r="L1208" s="308"/>
      <c r="M1208" s="307"/>
      <c r="N1208" s="310"/>
      <c r="O1208" s="264"/>
      <c r="P1208" s="307"/>
      <c r="Q1208" s="296"/>
      <c r="R1208" s="296"/>
      <c r="S1208" s="296"/>
    </row>
    <row r="1209" spans="1:19" x14ac:dyDescent="0.2">
      <c r="A1209" s="303" t="e">
        <f>#N/A</f>
        <v>#N/A</v>
      </c>
      <c r="B1209" s="304"/>
      <c r="C1209" s="305"/>
      <c r="D1209" s="269"/>
      <c r="E1209" s="264"/>
      <c r="F1209" s="306"/>
      <c r="G1209" s="269"/>
      <c r="H1209" s="269"/>
      <c r="I1209" s="264"/>
      <c r="J1209" s="307" t="str">
        <f t="shared" si="2"/>
        <v/>
      </c>
      <c r="K1209" s="307"/>
      <c r="L1209" s="308"/>
      <c r="M1209" s="307"/>
      <c r="N1209" s="310"/>
      <c r="O1209" s="264"/>
      <c r="P1209" s="307"/>
      <c r="Q1209" s="296"/>
      <c r="R1209" s="296"/>
      <c r="S1209" s="296"/>
    </row>
    <row r="1210" spans="1:19" x14ac:dyDescent="0.2">
      <c r="A1210" s="303" t="e">
        <f>#N/A</f>
        <v>#N/A</v>
      </c>
      <c r="B1210" s="304"/>
      <c r="C1210" s="305"/>
      <c r="D1210" s="269"/>
      <c r="E1210" s="264"/>
      <c r="F1210" s="306"/>
      <c r="G1210" s="269"/>
      <c r="H1210" s="269"/>
      <c r="I1210" s="264"/>
      <c r="J1210" s="307" t="str">
        <f t="shared" si="2"/>
        <v/>
      </c>
      <c r="K1210" s="307"/>
      <c r="L1210" s="308"/>
      <c r="M1210" s="307"/>
      <c r="N1210" s="310"/>
      <c r="O1210" s="264"/>
      <c r="P1210" s="307"/>
      <c r="Q1210" s="296"/>
      <c r="R1210" s="296"/>
      <c r="S1210" s="296"/>
    </row>
    <row r="1211" spans="1:19" x14ac:dyDescent="0.2">
      <c r="A1211" s="303" t="e">
        <f>#N/A</f>
        <v>#N/A</v>
      </c>
      <c r="B1211" s="304"/>
      <c r="C1211" s="305"/>
      <c r="D1211" s="269"/>
      <c r="E1211" s="264"/>
      <c r="F1211" s="306"/>
      <c r="G1211" s="269"/>
      <c r="H1211" s="269"/>
      <c r="I1211" s="264"/>
      <c r="J1211" s="307" t="str">
        <f t="shared" si="2"/>
        <v/>
      </c>
      <c r="K1211" s="307"/>
      <c r="L1211" s="308"/>
      <c r="M1211" s="307"/>
      <c r="N1211" s="310"/>
      <c r="O1211" s="264"/>
      <c r="P1211" s="307"/>
      <c r="Q1211" s="296"/>
      <c r="R1211" s="296"/>
      <c r="S1211" s="296"/>
    </row>
    <row r="1212" spans="1:19" x14ac:dyDescent="0.2">
      <c r="A1212" s="303" t="e">
        <f>#N/A</f>
        <v>#N/A</v>
      </c>
      <c r="B1212" s="304"/>
      <c r="C1212" s="305"/>
      <c r="D1212" s="269"/>
      <c r="E1212" s="264"/>
      <c r="F1212" s="306"/>
      <c r="G1212" s="269"/>
      <c r="H1212" s="269"/>
      <c r="I1212" s="264"/>
      <c r="J1212" s="307" t="str">
        <f t="shared" si="2"/>
        <v/>
      </c>
      <c r="K1212" s="307"/>
      <c r="L1212" s="308"/>
      <c r="M1212" s="307"/>
      <c r="N1212" s="310"/>
      <c r="O1212" s="264"/>
      <c r="P1212" s="307"/>
      <c r="Q1212" s="296"/>
      <c r="R1212" s="296"/>
      <c r="S1212" s="296"/>
    </row>
    <row r="1213" spans="1:19" x14ac:dyDescent="0.2">
      <c r="A1213" s="303" t="e">
        <f>#N/A</f>
        <v>#N/A</v>
      </c>
      <c r="B1213" s="304"/>
      <c r="C1213" s="305"/>
      <c r="D1213" s="269"/>
      <c r="E1213" s="264"/>
      <c r="F1213" s="306"/>
      <c r="G1213" s="269"/>
      <c r="H1213" s="269"/>
      <c r="I1213" s="264"/>
      <c r="J1213" s="307" t="str">
        <f t="shared" si="2"/>
        <v/>
      </c>
      <c r="K1213" s="307"/>
      <c r="L1213" s="308"/>
      <c r="M1213" s="307"/>
      <c r="N1213" s="310"/>
      <c r="O1213" s="264"/>
      <c r="P1213" s="307"/>
      <c r="Q1213" s="296"/>
      <c r="R1213" s="296"/>
      <c r="S1213" s="296"/>
    </row>
    <row r="1214" spans="1:19" x14ac:dyDescent="0.2">
      <c r="A1214" s="303" t="e">
        <f>#N/A</f>
        <v>#N/A</v>
      </c>
      <c r="B1214" s="304"/>
      <c r="C1214" s="305"/>
      <c r="D1214" s="269"/>
      <c r="E1214" s="264"/>
      <c r="F1214" s="306"/>
      <c r="G1214" s="269"/>
      <c r="H1214" s="269"/>
      <c r="I1214" s="264"/>
      <c r="J1214" s="307" t="str">
        <f t="shared" si="2"/>
        <v/>
      </c>
      <c r="K1214" s="307"/>
      <c r="L1214" s="308"/>
      <c r="M1214" s="307"/>
      <c r="N1214" s="310"/>
      <c r="O1214" s="264"/>
      <c r="P1214" s="307"/>
      <c r="Q1214" s="296"/>
      <c r="R1214" s="296"/>
      <c r="S1214" s="296"/>
    </row>
    <row r="1215" spans="1:19" x14ac:dyDescent="0.2">
      <c r="A1215" s="303" t="e">
        <f>#N/A</f>
        <v>#N/A</v>
      </c>
      <c r="B1215" s="304"/>
      <c r="C1215" s="305"/>
      <c r="D1215" s="269"/>
      <c r="E1215" s="264"/>
      <c r="F1215" s="306"/>
      <c r="G1215" s="269"/>
      <c r="H1215" s="269"/>
      <c r="I1215" s="264"/>
      <c r="J1215" s="307" t="str">
        <f t="shared" si="2"/>
        <v/>
      </c>
      <c r="K1215" s="307"/>
      <c r="L1215" s="308"/>
      <c r="M1215" s="307"/>
      <c r="N1215" s="310"/>
      <c r="O1215" s="264"/>
      <c r="P1215" s="307"/>
      <c r="Q1215" s="296"/>
      <c r="R1215" s="296"/>
      <c r="S1215" s="296"/>
    </row>
    <row r="1216" spans="1:19" x14ac:dyDescent="0.2">
      <c r="A1216" s="303" t="e">
        <f>#N/A</f>
        <v>#N/A</v>
      </c>
      <c r="B1216" s="304"/>
      <c r="C1216" s="305"/>
      <c r="D1216" s="269"/>
      <c r="E1216" s="264"/>
      <c r="F1216" s="306"/>
      <c r="G1216" s="269"/>
      <c r="H1216" s="269"/>
      <c r="I1216" s="264"/>
      <c r="J1216" s="307" t="str">
        <f t="shared" si="2"/>
        <v/>
      </c>
      <c r="K1216" s="307"/>
      <c r="L1216" s="308"/>
      <c r="M1216" s="307"/>
      <c r="N1216" s="310"/>
      <c r="O1216" s="264"/>
      <c r="P1216" s="307"/>
      <c r="Q1216" s="296"/>
      <c r="R1216" s="296"/>
      <c r="S1216" s="296"/>
    </row>
    <row r="1217" spans="1:19" x14ac:dyDescent="0.2">
      <c r="A1217" s="303" t="e">
        <f>#N/A</f>
        <v>#N/A</v>
      </c>
      <c r="B1217" s="304"/>
      <c r="C1217" s="305"/>
      <c r="D1217" s="269"/>
      <c r="E1217" s="264"/>
      <c r="F1217" s="306"/>
      <c r="G1217" s="269"/>
      <c r="H1217" s="269"/>
      <c r="I1217" s="264"/>
      <c r="J1217" s="307" t="str">
        <f t="shared" si="2"/>
        <v/>
      </c>
      <c r="K1217" s="307"/>
      <c r="L1217" s="308"/>
      <c r="M1217" s="307"/>
      <c r="N1217" s="310"/>
      <c r="O1217" s="264"/>
      <c r="P1217" s="307"/>
      <c r="Q1217" s="296"/>
      <c r="R1217" s="296"/>
      <c r="S1217" s="296"/>
    </row>
    <row r="1218" spans="1:19" x14ac:dyDescent="0.2">
      <c r="A1218" s="303" t="e">
        <f>#N/A</f>
        <v>#N/A</v>
      </c>
      <c r="B1218" s="304"/>
      <c r="C1218" s="305"/>
      <c r="D1218" s="269"/>
      <c r="E1218" s="264"/>
      <c r="F1218" s="306"/>
      <c r="G1218" s="269"/>
      <c r="H1218" s="269"/>
      <c r="I1218" s="264"/>
      <c r="J1218" s="307" t="str">
        <f t="shared" si="2"/>
        <v/>
      </c>
      <c r="K1218" s="307"/>
      <c r="L1218" s="308"/>
      <c r="M1218" s="307"/>
      <c r="N1218" s="310"/>
      <c r="O1218" s="264"/>
      <c r="P1218" s="307"/>
      <c r="Q1218" s="296"/>
      <c r="R1218" s="296"/>
      <c r="S1218" s="296"/>
    </row>
    <row r="1219" spans="1:19" x14ac:dyDescent="0.2">
      <c r="A1219" s="303" t="e">
        <f>#N/A</f>
        <v>#N/A</v>
      </c>
      <c r="B1219" s="304"/>
      <c r="C1219" s="305"/>
      <c r="D1219" s="269"/>
      <c r="E1219" s="264"/>
      <c r="F1219" s="306"/>
      <c r="G1219" s="269"/>
      <c r="H1219" s="269"/>
      <c r="I1219" s="264"/>
      <c r="J1219" s="307" t="str">
        <f t="shared" si="2"/>
        <v/>
      </c>
      <c r="K1219" s="307"/>
      <c r="L1219" s="308"/>
      <c r="M1219" s="307"/>
      <c r="N1219" s="310"/>
      <c r="O1219" s="264"/>
      <c r="P1219" s="307"/>
      <c r="Q1219" s="296"/>
      <c r="R1219" s="296"/>
      <c r="S1219" s="296"/>
    </row>
    <row r="1220" spans="1:19" x14ac:dyDescent="0.2">
      <c r="A1220" s="303" t="e">
        <f>#N/A</f>
        <v>#N/A</v>
      </c>
      <c r="B1220" s="304"/>
      <c r="C1220" s="305"/>
      <c r="D1220" s="269"/>
      <c r="E1220" s="264"/>
      <c r="F1220" s="306"/>
      <c r="G1220" s="269"/>
      <c r="H1220" s="269"/>
      <c r="I1220" s="264"/>
      <c r="J1220" s="307" t="str">
        <f t="shared" si="2"/>
        <v/>
      </c>
      <c r="K1220" s="307"/>
      <c r="L1220" s="308"/>
      <c r="M1220" s="307"/>
      <c r="N1220" s="310"/>
      <c r="O1220" s="264"/>
      <c r="P1220" s="307"/>
      <c r="Q1220" s="296"/>
      <c r="R1220" s="296"/>
      <c r="S1220" s="296"/>
    </row>
    <row r="1221" spans="1:19" x14ac:dyDescent="0.2">
      <c r="A1221" s="303" t="e">
        <f>#N/A</f>
        <v>#N/A</v>
      </c>
      <c r="B1221" s="304"/>
      <c r="C1221" s="305"/>
      <c r="D1221" s="269"/>
      <c r="E1221" s="264"/>
      <c r="F1221" s="306"/>
      <c r="G1221" s="269"/>
      <c r="H1221" s="269"/>
      <c r="I1221" s="264"/>
      <c r="J1221" s="307" t="str">
        <f t="shared" si="2"/>
        <v/>
      </c>
      <c r="K1221" s="307"/>
      <c r="L1221" s="308"/>
      <c r="M1221" s="307"/>
      <c r="N1221" s="310"/>
      <c r="O1221" s="264"/>
      <c r="P1221" s="307"/>
      <c r="Q1221" s="296"/>
      <c r="R1221" s="296"/>
      <c r="S1221" s="296"/>
    </row>
    <row r="1222" spans="1:19" x14ac:dyDescent="0.2">
      <c r="A1222" s="303" t="e">
        <f>#N/A</f>
        <v>#N/A</v>
      </c>
      <c r="B1222" s="304"/>
      <c r="C1222" s="305"/>
      <c r="D1222" s="269"/>
      <c r="E1222" s="264"/>
      <c r="F1222" s="306"/>
      <c r="G1222" s="269"/>
      <c r="H1222" s="269"/>
      <c r="I1222" s="264"/>
      <c r="J1222" s="307" t="str">
        <f t="shared" si="2"/>
        <v/>
      </c>
      <c r="K1222" s="307"/>
      <c r="L1222" s="308"/>
      <c r="M1222" s="307"/>
      <c r="N1222" s="310"/>
      <c r="O1222" s="264"/>
      <c r="P1222" s="307"/>
      <c r="Q1222" s="296"/>
      <c r="R1222" s="296"/>
      <c r="S1222" s="296"/>
    </row>
    <row r="1223" spans="1:19" x14ac:dyDescent="0.2">
      <c r="A1223" s="303" t="e">
        <f>#N/A</f>
        <v>#N/A</v>
      </c>
      <c r="B1223" s="304"/>
      <c r="C1223" s="305"/>
      <c r="D1223" s="269"/>
      <c r="E1223" s="264"/>
      <c r="F1223" s="306"/>
      <c r="G1223" s="269"/>
      <c r="H1223" s="269"/>
      <c r="I1223" s="264"/>
      <c r="J1223" s="307" t="str">
        <f t="shared" si="2"/>
        <v/>
      </c>
      <c r="K1223" s="307"/>
      <c r="L1223" s="308"/>
      <c r="M1223" s="307"/>
      <c r="N1223" s="310"/>
      <c r="O1223" s="264"/>
      <c r="P1223" s="307"/>
      <c r="Q1223" s="296"/>
      <c r="R1223" s="296"/>
      <c r="S1223" s="296"/>
    </row>
    <row r="1224" spans="1:19" x14ac:dyDescent="0.2">
      <c r="A1224" s="303" t="e">
        <f>#N/A</f>
        <v>#N/A</v>
      </c>
      <c r="B1224" s="304"/>
      <c r="C1224" s="305"/>
      <c r="D1224" s="269"/>
      <c r="E1224" s="264"/>
      <c r="F1224" s="306"/>
      <c r="G1224" s="269"/>
      <c r="H1224" s="269"/>
      <c r="I1224" s="264"/>
      <c r="J1224" s="307" t="str">
        <f t="shared" si="2"/>
        <v/>
      </c>
      <c r="K1224" s="307"/>
      <c r="L1224" s="308"/>
      <c r="M1224" s="307"/>
      <c r="N1224" s="310"/>
      <c r="O1224" s="264"/>
      <c r="P1224" s="307"/>
      <c r="Q1224" s="296"/>
      <c r="R1224" s="296"/>
      <c r="S1224" s="296"/>
    </row>
    <row r="1225" spans="1:19" x14ac:dyDescent="0.2">
      <c r="A1225" s="303" t="e">
        <f>#N/A</f>
        <v>#N/A</v>
      </c>
      <c r="B1225" s="304"/>
      <c r="C1225" s="305"/>
      <c r="D1225" s="269"/>
      <c r="E1225" s="264"/>
      <c r="F1225" s="306"/>
      <c r="G1225" s="269"/>
      <c r="H1225" s="269"/>
      <c r="I1225" s="264"/>
      <c r="J1225" s="307" t="str">
        <f t="shared" si="2"/>
        <v/>
      </c>
      <c r="K1225" s="307"/>
      <c r="L1225" s="308"/>
      <c r="M1225" s="307"/>
      <c r="N1225" s="310"/>
      <c r="O1225" s="264"/>
      <c r="P1225" s="307"/>
      <c r="Q1225" s="296"/>
      <c r="R1225" s="296"/>
      <c r="S1225" s="296"/>
    </row>
    <row r="1226" spans="1:19" x14ac:dyDescent="0.2">
      <c r="A1226" s="303" t="e">
        <f>#N/A</f>
        <v>#N/A</v>
      </c>
      <c r="B1226" s="304"/>
      <c r="C1226" s="305"/>
      <c r="D1226" s="269"/>
      <c r="E1226" s="264"/>
      <c r="F1226" s="306"/>
      <c r="G1226" s="269"/>
      <c r="H1226" s="269"/>
      <c r="I1226" s="264"/>
      <c r="J1226" s="307" t="str">
        <f t="shared" si="2"/>
        <v/>
      </c>
      <c r="K1226" s="307"/>
      <c r="L1226" s="308"/>
      <c r="M1226" s="307"/>
      <c r="N1226" s="310"/>
      <c r="O1226" s="264"/>
      <c r="P1226" s="307"/>
      <c r="Q1226" s="296"/>
      <c r="R1226" s="296"/>
      <c r="S1226" s="296"/>
    </row>
    <row r="1227" spans="1:19" x14ac:dyDescent="0.2">
      <c r="A1227" s="303" t="e">
        <f>#N/A</f>
        <v>#N/A</v>
      </c>
      <c r="B1227" s="304"/>
      <c r="C1227" s="305"/>
      <c r="D1227" s="269"/>
      <c r="E1227" s="264"/>
      <c r="F1227" s="306"/>
      <c r="G1227" s="269"/>
      <c r="H1227" s="269"/>
      <c r="I1227" s="264"/>
      <c r="J1227" s="307" t="str">
        <f t="shared" si="2"/>
        <v/>
      </c>
      <c r="K1227" s="307"/>
      <c r="L1227" s="308"/>
      <c r="M1227" s="307"/>
      <c r="N1227" s="310"/>
      <c r="O1227" s="264"/>
      <c r="P1227" s="307"/>
      <c r="Q1227" s="296"/>
      <c r="R1227" s="296"/>
      <c r="S1227" s="296"/>
    </row>
    <row r="1228" spans="1:19" x14ac:dyDescent="0.2">
      <c r="A1228" s="303" t="e">
        <f>#N/A</f>
        <v>#N/A</v>
      </c>
      <c r="B1228" s="304"/>
      <c r="C1228" s="305"/>
      <c r="D1228" s="269"/>
      <c r="E1228" s="264"/>
      <c r="F1228" s="306"/>
      <c r="G1228" s="269"/>
      <c r="H1228" s="269"/>
      <c r="I1228" s="264"/>
      <c r="J1228" s="307" t="str">
        <f t="shared" si="2"/>
        <v/>
      </c>
      <c r="K1228" s="307"/>
      <c r="L1228" s="308"/>
      <c r="M1228" s="307"/>
      <c r="N1228" s="310"/>
      <c r="O1228" s="264"/>
      <c r="P1228" s="307"/>
      <c r="Q1228" s="296"/>
      <c r="R1228" s="296"/>
      <c r="S1228" s="296"/>
    </row>
    <row r="1229" spans="1:19" x14ac:dyDescent="0.2">
      <c r="A1229" s="303" t="e">
        <f>#N/A</f>
        <v>#N/A</v>
      </c>
      <c r="B1229" s="304"/>
      <c r="C1229" s="305"/>
      <c r="D1229" s="269"/>
      <c r="E1229" s="264"/>
      <c r="F1229" s="306"/>
      <c r="G1229" s="269"/>
      <c r="H1229" s="269"/>
      <c r="I1229" s="264"/>
      <c r="J1229" s="307" t="str">
        <f t="shared" si="2"/>
        <v/>
      </c>
      <c r="K1229" s="307"/>
      <c r="L1229" s="308"/>
      <c r="M1229" s="307"/>
      <c r="N1229" s="310"/>
      <c r="O1229" s="264"/>
      <c r="P1229" s="307"/>
      <c r="Q1229" s="296"/>
      <c r="R1229" s="296"/>
      <c r="S1229" s="296"/>
    </row>
    <row r="1230" spans="1:19" x14ac:dyDescent="0.2">
      <c r="A1230" s="303" t="e">
        <f>#N/A</f>
        <v>#N/A</v>
      </c>
      <c r="B1230" s="304"/>
      <c r="C1230" s="305"/>
      <c r="D1230" s="269"/>
      <c r="E1230" s="264"/>
      <c r="F1230" s="306"/>
      <c r="G1230" s="269"/>
      <c r="H1230" s="269"/>
      <c r="I1230" s="264"/>
      <c r="J1230" s="307" t="str">
        <f t="shared" si="2"/>
        <v/>
      </c>
      <c r="K1230" s="307"/>
      <c r="L1230" s="308"/>
      <c r="M1230" s="307"/>
      <c r="N1230" s="310"/>
      <c r="O1230" s="264"/>
      <c r="P1230" s="307"/>
      <c r="Q1230" s="296"/>
      <c r="R1230" s="296"/>
      <c r="S1230" s="296"/>
    </row>
    <row r="1231" spans="1:19" x14ac:dyDescent="0.2">
      <c r="A1231" s="303" t="e">
        <f>#N/A</f>
        <v>#N/A</v>
      </c>
      <c r="B1231" s="304"/>
      <c r="C1231" s="305"/>
      <c r="D1231" s="269"/>
      <c r="E1231" s="264"/>
      <c r="F1231" s="306"/>
      <c r="G1231" s="269"/>
      <c r="H1231" s="269"/>
      <c r="I1231" s="264"/>
      <c r="J1231" s="307" t="str">
        <f t="shared" si="2"/>
        <v/>
      </c>
      <c r="K1231" s="307"/>
      <c r="L1231" s="308"/>
      <c r="M1231" s="307"/>
      <c r="N1231" s="310"/>
      <c r="O1231" s="264"/>
      <c r="P1231" s="307"/>
      <c r="Q1231" s="296"/>
      <c r="R1231" s="296"/>
      <c r="S1231" s="296"/>
    </row>
    <row r="1232" spans="1:19" x14ac:dyDescent="0.2">
      <c r="A1232" s="303" t="e">
        <f>#N/A</f>
        <v>#N/A</v>
      </c>
      <c r="B1232" s="304"/>
      <c r="C1232" s="305"/>
      <c r="D1232" s="269"/>
      <c r="E1232" s="264"/>
      <c r="F1232" s="306"/>
      <c r="G1232" s="269"/>
      <c r="H1232" s="269"/>
      <c r="I1232" s="264"/>
      <c r="J1232" s="307" t="str">
        <f t="shared" si="2"/>
        <v/>
      </c>
      <c r="K1232" s="307"/>
      <c r="L1232" s="308"/>
      <c r="M1232" s="307"/>
      <c r="N1232" s="310"/>
      <c r="O1232" s="264"/>
      <c r="P1232" s="307"/>
      <c r="Q1232" s="296"/>
      <c r="R1232" s="296"/>
      <c r="S1232" s="296"/>
    </row>
    <row r="1233" spans="1:19" x14ac:dyDescent="0.2">
      <c r="A1233" s="303" t="e">
        <f>#N/A</f>
        <v>#N/A</v>
      </c>
      <c r="B1233" s="304"/>
      <c r="C1233" s="305"/>
      <c r="D1233" s="269"/>
      <c r="E1233" s="264"/>
      <c r="F1233" s="306"/>
      <c r="G1233" s="269"/>
      <c r="H1233" s="269"/>
      <c r="I1233" s="264"/>
      <c r="J1233" s="307" t="str">
        <f t="shared" si="2"/>
        <v/>
      </c>
      <c r="K1233" s="307"/>
      <c r="L1233" s="308"/>
      <c r="M1233" s="307"/>
      <c r="N1233" s="310"/>
      <c r="O1233" s="264"/>
      <c r="P1233" s="307"/>
      <c r="Q1233" s="296"/>
      <c r="R1233" s="296"/>
      <c r="S1233" s="296"/>
    </row>
    <row r="1234" spans="1:19" x14ac:dyDescent="0.2">
      <c r="A1234" s="303" t="e">
        <f>#N/A</f>
        <v>#N/A</v>
      </c>
      <c r="B1234" s="304"/>
      <c r="C1234" s="305"/>
      <c r="D1234" s="269"/>
      <c r="E1234" s="264"/>
      <c r="F1234" s="306"/>
      <c r="G1234" s="269"/>
      <c r="H1234" s="269"/>
      <c r="I1234" s="264"/>
      <c r="J1234" s="307" t="str">
        <f t="shared" si="2"/>
        <v/>
      </c>
      <c r="K1234" s="307"/>
      <c r="L1234" s="308"/>
      <c r="M1234" s="307"/>
      <c r="N1234" s="310"/>
      <c r="O1234" s="264"/>
      <c r="P1234" s="307"/>
      <c r="Q1234" s="296"/>
      <c r="R1234" s="296"/>
      <c r="S1234" s="296"/>
    </row>
    <row r="1235" spans="1:19" x14ac:dyDescent="0.2">
      <c r="A1235" s="303" t="e">
        <f>#N/A</f>
        <v>#N/A</v>
      </c>
      <c r="B1235" s="304"/>
      <c r="C1235" s="305"/>
      <c r="D1235" s="269"/>
      <c r="E1235" s="264"/>
      <c r="F1235" s="306"/>
      <c r="G1235" s="269"/>
      <c r="H1235" s="269"/>
      <c r="I1235" s="264"/>
      <c r="J1235" s="307" t="str">
        <f t="shared" si="2"/>
        <v/>
      </c>
      <c r="K1235" s="307"/>
      <c r="L1235" s="308"/>
      <c r="M1235" s="307"/>
      <c r="N1235" s="310"/>
      <c r="O1235" s="264"/>
      <c r="P1235" s="307"/>
      <c r="Q1235" s="296"/>
      <c r="R1235" s="296"/>
      <c r="S1235" s="296"/>
    </row>
    <row r="1236" spans="1:19" x14ac:dyDescent="0.2">
      <c r="A1236" s="303" t="e">
        <f>#N/A</f>
        <v>#N/A</v>
      </c>
      <c r="B1236" s="304"/>
      <c r="C1236" s="305"/>
      <c r="D1236" s="269"/>
      <c r="E1236" s="264"/>
      <c r="F1236" s="306"/>
      <c r="G1236" s="269"/>
      <c r="H1236" s="269"/>
      <c r="I1236" s="264"/>
      <c r="J1236" s="307" t="str">
        <f t="shared" si="2"/>
        <v/>
      </c>
      <c r="K1236" s="307"/>
      <c r="L1236" s="308"/>
      <c r="M1236" s="307"/>
      <c r="N1236" s="310"/>
      <c r="O1236" s="264"/>
      <c r="P1236" s="307"/>
      <c r="Q1236" s="296"/>
      <c r="R1236" s="296"/>
      <c r="S1236" s="296"/>
    </row>
    <row r="1237" spans="1:19" x14ac:dyDescent="0.2">
      <c r="A1237" s="303" t="e">
        <f>#N/A</f>
        <v>#N/A</v>
      </c>
      <c r="B1237" s="304"/>
      <c r="C1237" s="305"/>
      <c r="D1237" s="269"/>
      <c r="E1237" s="264"/>
      <c r="F1237" s="306"/>
      <c r="G1237" s="269"/>
      <c r="H1237" s="269"/>
      <c r="I1237" s="264"/>
      <c r="J1237" s="307" t="str">
        <f t="shared" si="2"/>
        <v/>
      </c>
      <c r="K1237" s="307"/>
      <c r="L1237" s="308"/>
      <c r="M1237" s="307"/>
      <c r="N1237" s="310"/>
      <c r="O1237" s="264"/>
      <c r="P1237" s="307"/>
      <c r="Q1237" s="296"/>
      <c r="R1237" s="296"/>
      <c r="S1237" s="296"/>
    </row>
    <row r="1238" spans="1:19" x14ac:dyDescent="0.2">
      <c r="A1238" s="303" t="e">
        <f>#N/A</f>
        <v>#N/A</v>
      </c>
      <c r="B1238" s="304"/>
      <c r="C1238" s="305"/>
      <c r="D1238" s="269"/>
      <c r="E1238" s="264"/>
      <c r="F1238" s="306"/>
      <c r="G1238" s="269"/>
      <c r="H1238" s="269"/>
      <c r="I1238" s="264"/>
      <c r="J1238" s="307" t="str">
        <f t="shared" si="2"/>
        <v/>
      </c>
      <c r="K1238" s="307"/>
      <c r="L1238" s="308"/>
      <c r="M1238" s="307"/>
      <c r="N1238" s="310"/>
      <c r="O1238" s="264"/>
      <c r="P1238" s="307"/>
      <c r="Q1238" s="296"/>
      <c r="R1238" s="296"/>
      <c r="S1238" s="296"/>
    </row>
    <row r="1239" spans="1:19" x14ac:dyDescent="0.2">
      <c r="A1239" s="303" t="e">
        <f>#N/A</f>
        <v>#N/A</v>
      </c>
      <c r="B1239" s="304"/>
      <c r="C1239" s="305"/>
      <c r="D1239" s="269"/>
      <c r="E1239" s="264"/>
      <c r="F1239" s="306"/>
      <c r="G1239" s="269"/>
      <c r="H1239" s="269"/>
      <c r="I1239" s="264"/>
      <c r="J1239" s="307" t="str">
        <f t="shared" si="2"/>
        <v/>
      </c>
      <c r="K1239" s="307"/>
      <c r="L1239" s="308"/>
      <c r="M1239" s="307"/>
      <c r="N1239" s="310"/>
      <c r="O1239" s="264"/>
      <c r="P1239" s="307"/>
      <c r="Q1239" s="296"/>
      <c r="R1239" s="296"/>
      <c r="S1239" s="296"/>
    </row>
    <row r="1240" spans="1:19" x14ac:dyDescent="0.2">
      <c r="A1240" s="303" t="e">
        <f>#N/A</f>
        <v>#N/A</v>
      </c>
      <c r="B1240" s="304"/>
      <c r="C1240" s="305"/>
      <c r="D1240" s="269"/>
      <c r="E1240" s="264"/>
      <c r="F1240" s="306"/>
      <c r="G1240" s="269"/>
      <c r="H1240" s="269"/>
      <c r="I1240" s="264"/>
      <c r="J1240" s="307" t="str">
        <f t="shared" si="2"/>
        <v/>
      </c>
      <c r="K1240" s="307"/>
      <c r="L1240" s="308"/>
      <c r="M1240" s="307"/>
      <c r="N1240" s="310"/>
      <c r="O1240" s="264"/>
      <c r="P1240" s="307"/>
      <c r="Q1240" s="296"/>
      <c r="R1240" s="296"/>
      <c r="S1240" s="296"/>
    </row>
    <row r="1241" spans="1:19" x14ac:dyDescent="0.2">
      <c r="A1241" s="303" t="e">
        <f>#N/A</f>
        <v>#N/A</v>
      </c>
      <c r="B1241" s="304"/>
      <c r="C1241" s="305"/>
      <c r="D1241" s="269"/>
      <c r="E1241" s="264"/>
      <c r="F1241" s="306"/>
      <c r="G1241" s="269"/>
      <c r="H1241" s="269"/>
      <c r="I1241" s="264"/>
      <c r="J1241" s="307" t="str">
        <f t="shared" si="2"/>
        <v/>
      </c>
      <c r="K1241" s="307"/>
      <c r="L1241" s="308"/>
      <c r="M1241" s="307"/>
      <c r="N1241" s="310"/>
      <c r="O1241" s="264"/>
      <c r="P1241" s="307"/>
      <c r="Q1241" s="296"/>
      <c r="R1241" s="296"/>
      <c r="S1241" s="296"/>
    </row>
    <row r="1242" spans="1:19" x14ac:dyDescent="0.2">
      <c r="A1242" s="303" t="e">
        <f>#N/A</f>
        <v>#N/A</v>
      </c>
      <c r="B1242" s="304"/>
      <c r="C1242" s="305"/>
      <c r="D1242" s="269"/>
      <c r="E1242" s="264"/>
      <c r="F1242" s="306"/>
      <c r="G1242" s="269"/>
      <c r="H1242" s="269"/>
      <c r="I1242" s="264"/>
      <c r="J1242" s="307" t="str">
        <f t="shared" si="2"/>
        <v/>
      </c>
      <c r="K1242" s="307"/>
      <c r="L1242" s="308"/>
      <c r="M1242" s="307"/>
      <c r="N1242" s="310"/>
      <c r="O1242" s="264"/>
      <c r="P1242" s="307"/>
      <c r="Q1242" s="296"/>
      <c r="R1242" s="296"/>
      <c r="S1242" s="296"/>
    </row>
    <row r="1243" spans="1:19" x14ac:dyDescent="0.2">
      <c r="A1243" s="303" t="e">
        <f>#N/A</f>
        <v>#N/A</v>
      </c>
      <c r="B1243" s="304"/>
      <c r="C1243" s="305"/>
      <c r="D1243" s="269"/>
      <c r="E1243" s="264"/>
      <c r="F1243" s="306"/>
      <c r="G1243" s="269"/>
      <c r="H1243" s="269"/>
      <c r="I1243" s="264"/>
      <c r="J1243" s="307" t="str">
        <f t="shared" si="2"/>
        <v/>
      </c>
      <c r="K1243" s="307"/>
      <c r="L1243" s="308"/>
      <c r="M1243" s="307"/>
      <c r="N1243" s="310"/>
      <c r="O1243" s="264"/>
      <c r="P1243" s="307"/>
      <c r="Q1243" s="296"/>
      <c r="R1243" s="296"/>
      <c r="S1243" s="296"/>
    </row>
    <row r="1244" spans="1:19" x14ac:dyDescent="0.2">
      <c r="A1244" s="303" t="e">
        <f>#N/A</f>
        <v>#N/A</v>
      </c>
      <c r="B1244" s="304"/>
      <c r="C1244" s="305"/>
      <c r="D1244" s="269"/>
      <c r="E1244" s="264"/>
      <c r="F1244" s="306"/>
      <c r="G1244" s="269"/>
      <c r="H1244" s="269"/>
      <c r="I1244" s="264"/>
      <c r="J1244" s="307" t="str">
        <f t="shared" si="2"/>
        <v/>
      </c>
      <c r="K1244" s="307"/>
      <c r="L1244" s="308"/>
      <c r="M1244" s="307"/>
      <c r="N1244" s="310"/>
      <c r="O1244" s="264"/>
      <c r="P1244" s="307"/>
      <c r="Q1244" s="296"/>
      <c r="R1244" s="296"/>
      <c r="S1244" s="296"/>
    </row>
    <row r="1245" spans="1:19" x14ac:dyDescent="0.2">
      <c r="A1245" s="303" t="e">
        <f>#N/A</f>
        <v>#N/A</v>
      </c>
      <c r="B1245" s="304"/>
      <c r="C1245" s="305"/>
      <c r="D1245" s="269"/>
      <c r="E1245" s="264"/>
      <c r="F1245" s="306"/>
      <c r="G1245" s="269"/>
      <c r="H1245" s="269"/>
      <c r="I1245" s="264"/>
      <c r="J1245" s="307" t="str">
        <f t="shared" si="2"/>
        <v/>
      </c>
      <c r="K1245" s="307"/>
      <c r="L1245" s="308"/>
      <c r="M1245" s="307"/>
      <c r="N1245" s="310"/>
      <c r="O1245" s="264"/>
      <c r="P1245" s="307"/>
      <c r="Q1245" s="296"/>
      <c r="R1245" s="296"/>
      <c r="S1245" s="296"/>
    </row>
    <row r="1246" spans="1:19" x14ac:dyDescent="0.2">
      <c r="A1246" s="303" t="e">
        <f>#N/A</f>
        <v>#N/A</v>
      </c>
      <c r="B1246" s="304"/>
      <c r="C1246" s="305"/>
      <c r="D1246" s="269"/>
      <c r="E1246" s="264"/>
      <c r="F1246" s="306"/>
      <c r="G1246" s="269"/>
      <c r="H1246" s="269"/>
      <c r="I1246" s="264"/>
      <c r="J1246" s="307" t="str">
        <f t="shared" si="2"/>
        <v/>
      </c>
      <c r="K1246" s="307"/>
      <c r="L1246" s="308"/>
      <c r="M1246" s="307"/>
      <c r="N1246" s="310"/>
      <c r="O1246" s="264"/>
      <c r="P1246" s="307"/>
      <c r="Q1246" s="296"/>
      <c r="R1246" s="296"/>
      <c r="S1246" s="296"/>
    </row>
    <row r="1247" spans="1:19" x14ac:dyDescent="0.2">
      <c r="A1247" s="303" t="e">
        <f>#N/A</f>
        <v>#N/A</v>
      </c>
      <c r="B1247" s="304"/>
      <c r="C1247" s="305"/>
      <c r="D1247" s="269"/>
      <c r="E1247" s="264"/>
      <c r="F1247" s="306"/>
      <c r="G1247" s="269"/>
      <c r="H1247" s="269"/>
      <c r="I1247" s="264"/>
      <c r="J1247" s="307" t="str">
        <f t="shared" si="2"/>
        <v/>
      </c>
      <c r="K1247" s="307"/>
      <c r="L1247" s="308"/>
      <c r="M1247" s="307"/>
      <c r="N1247" s="310"/>
      <c r="O1247" s="264"/>
      <c r="P1247" s="307"/>
      <c r="Q1247" s="296"/>
      <c r="R1247" s="296"/>
      <c r="S1247" s="296"/>
    </row>
    <row r="1248" spans="1:19" x14ac:dyDescent="0.2">
      <c r="A1248" s="303" t="e">
        <f>#N/A</f>
        <v>#N/A</v>
      </c>
      <c r="B1248" s="304"/>
      <c r="C1248" s="305"/>
      <c r="D1248" s="269"/>
      <c r="E1248" s="264"/>
      <c r="F1248" s="306"/>
      <c r="G1248" s="269"/>
      <c r="H1248" s="269"/>
      <c r="I1248" s="264"/>
      <c r="J1248" s="307" t="str">
        <f t="shared" si="2"/>
        <v/>
      </c>
      <c r="K1248" s="307"/>
      <c r="L1248" s="308"/>
      <c r="M1248" s="307"/>
      <c r="N1248" s="310"/>
      <c r="O1248" s="264"/>
      <c r="P1248" s="307"/>
      <c r="Q1248" s="296"/>
      <c r="R1248" s="296"/>
      <c r="S1248" s="296"/>
    </row>
    <row r="1249" spans="1:19" x14ac:dyDescent="0.2">
      <c r="A1249" s="303" t="e">
        <f>#N/A</f>
        <v>#N/A</v>
      </c>
      <c r="B1249" s="304"/>
      <c r="C1249" s="305"/>
      <c r="D1249" s="269"/>
      <c r="E1249" s="264"/>
      <c r="F1249" s="306"/>
      <c r="G1249" s="269"/>
      <c r="H1249" s="269"/>
      <c r="I1249" s="264"/>
      <c r="J1249" s="307" t="str">
        <f t="shared" si="2"/>
        <v/>
      </c>
      <c r="K1249" s="307"/>
      <c r="L1249" s="308"/>
      <c r="M1249" s="307"/>
      <c r="N1249" s="310"/>
      <c r="O1249" s="264"/>
      <c r="P1249" s="307"/>
      <c r="Q1249" s="296"/>
      <c r="R1249" s="296"/>
      <c r="S1249" s="296"/>
    </row>
    <row r="1250" spans="1:19" x14ac:dyDescent="0.2">
      <c r="A1250" s="303" t="e">
        <f>#N/A</f>
        <v>#N/A</v>
      </c>
      <c r="B1250" s="304"/>
      <c r="C1250" s="305"/>
      <c r="D1250" s="269"/>
      <c r="E1250" s="264"/>
      <c r="F1250" s="306"/>
      <c r="G1250" s="269"/>
      <c r="H1250" s="269"/>
      <c r="I1250" s="264"/>
      <c r="J1250" s="307" t="str">
        <f t="shared" si="2"/>
        <v/>
      </c>
      <c r="K1250" s="307"/>
      <c r="L1250" s="308"/>
      <c r="M1250" s="307"/>
      <c r="N1250" s="310"/>
      <c r="O1250" s="264"/>
      <c r="P1250" s="307"/>
      <c r="Q1250" s="296"/>
      <c r="R1250" s="296"/>
      <c r="S1250" s="296"/>
    </row>
    <row r="1251" spans="1:19" x14ac:dyDescent="0.2">
      <c r="A1251" s="303" t="e">
        <f>#N/A</f>
        <v>#N/A</v>
      </c>
      <c r="B1251" s="304"/>
      <c r="C1251" s="305"/>
      <c r="D1251" s="269"/>
      <c r="E1251" s="264"/>
      <c r="F1251" s="306"/>
      <c r="G1251" s="269"/>
      <c r="H1251" s="269"/>
      <c r="I1251" s="264"/>
      <c r="J1251" s="307" t="str">
        <f t="shared" si="2"/>
        <v/>
      </c>
      <c r="K1251" s="307"/>
      <c r="L1251" s="308"/>
      <c r="M1251" s="307"/>
      <c r="N1251" s="310"/>
      <c r="O1251" s="264"/>
      <c r="P1251" s="307"/>
      <c r="Q1251" s="296"/>
      <c r="R1251" s="296"/>
      <c r="S1251" s="296"/>
    </row>
    <row r="1252" spans="1:19" x14ac:dyDescent="0.2">
      <c r="A1252" s="303" t="e">
        <f>#N/A</f>
        <v>#N/A</v>
      </c>
      <c r="B1252" s="304"/>
      <c r="C1252" s="305"/>
      <c r="D1252" s="269"/>
      <c r="E1252" s="264"/>
      <c r="F1252" s="306"/>
      <c r="G1252" s="269"/>
      <c r="H1252" s="269"/>
      <c r="I1252" s="264"/>
      <c r="J1252" s="307" t="str">
        <f t="shared" si="2"/>
        <v/>
      </c>
      <c r="K1252" s="307"/>
      <c r="L1252" s="308"/>
      <c r="M1252" s="307"/>
      <c r="N1252" s="310"/>
      <c r="O1252" s="264"/>
      <c r="P1252" s="307"/>
      <c r="Q1252" s="296"/>
      <c r="R1252" s="296"/>
      <c r="S1252" s="296"/>
    </row>
    <row r="1253" spans="1:19" x14ac:dyDescent="0.2">
      <c r="A1253" s="303" t="e">
        <f>#N/A</f>
        <v>#N/A</v>
      </c>
      <c r="B1253" s="304"/>
      <c r="C1253" s="305"/>
      <c r="D1253" s="269"/>
      <c r="E1253" s="264"/>
      <c r="F1253" s="306"/>
      <c r="G1253" s="269"/>
      <c r="H1253" s="269"/>
      <c r="I1253" s="264"/>
      <c r="J1253" s="307" t="str">
        <f t="shared" si="2"/>
        <v/>
      </c>
      <c r="K1253" s="307"/>
      <c r="L1253" s="308"/>
      <c r="M1253" s="307"/>
      <c r="N1253" s="310"/>
      <c r="O1253" s="264"/>
      <c r="P1253" s="307"/>
      <c r="Q1253" s="296"/>
      <c r="R1253" s="296"/>
      <c r="S1253" s="296"/>
    </row>
    <row r="1254" spans="1:19" x14ac:dyDescent="0.2">
      <c r="A1254" s="303" t="e">
        <f>#N/A</f>
        <v>#N/A</v>
      </c>
      <c r="B1254" s="304"/>
      <c r="C1254" s="305"/>
      <c r="D1254" s="269"/>
      <c r="E1254" s="264"/>
      <c r="F1254" s="306"/>
      <c r="G1254" s="269"/>
      <c r="H1254" s="269"/>
      <c r="I1254" s="264"/>
      <c r="J1254" s="307" t="str">
        <f t="shared" si="2"/>
        <v/>
      </c>
      <c r="K1254" s="307"/>
      <c r="L1254" s="308"/>
      <c r="M1254" s="307"/>
      <c r="N1254" s="310"/>
      <c r="O1254" s="264"/>
      <c r="P1254" s="307"/>
      <c r="Q1254" s="296"/>
      <c r="R1254" s="296"/>
      <c r="S1254" s="296"/>
    </row>
    <row r="1255" spans="1:19" x14ac:dyDescent="0.2">
      <c r="A1255" s="303" t="e">
        <f>#N/A</f>
        <v>#N/A</v>
      </c>
      <c r="B1255" s="304"/>
      <c r="C1255" s="305"/>
      <c r="D1255" s="269"/>
      <c r="E1255" s="264"/>
      <c r="F1255" s="306"/>
      <c r="G1255" s="269"/>
      <c r="H1255" s="269"/>
      <c r="I1255" s="264"/>
      <c r="J1255" s="307" t="str">
        <f t="shared" si="2"/>
        <v/>
      </c>
      <c r="K1255" s="307"/>
      <c r="L1255" s="308"/>
      <c r="M1255" s="307"/>
      <c r="N1255" s="310"/>
      <c r="O1255" s="264"/>
      <c r="P1255" s="307"/>
      <c r="Q1255" s="296"/>
      <c r="R1255" s="296"/>
      <c r="S1255" s="296"/>
    </row>
    <row r="1256" spans="1:19" x14ac:dyDescent="0.2">
      <c r="A1256" s="303" t="e">
        <f>#N/A</f>
        <v>#N/A</v>
      </c>
      <c r="B1256" s="304"/>
      <c r="C1256" s="305"/>
      <c r="D1256" s="269"/>
      <c r="E1256" s="264"/>
      <c r="F1256" s="306"/>
      <c r="G1256" s="269"/>
      <c r="H1256" s="269"/>
      <c r="I1256" s="264"/>
      <c r="J1256" s="307" t="str">
        <f t="shared" si="2"/>
        <v/>
      </c>
      <c r="K1256" s="307"/>
      <c r="L1256" s="308"/>
      <c r="M1256" s="307"/>
      <c r="N1256" s="310"/>
      <c r="O1256" s="264"/>
      <c r="P1256" s="307"/>
      <c r="Q1256" s="296"/>
      <c r="R1256" s="296"/>
      <c r="S1256" s="296"/>
    </row>
    <row r="1257" spans="1:19" x14ac:dyDescent="0.2">
      <c r="A1257" s="303" t="e">
        <f>#N/A</f>
        <v>#N/A</v>
      </c>
      <c r="B1257" s="304"/>
      <c r="C1257" s="305"/>
      <c r="D1257" s="269"/>
      <c r="E1257" s="264"/>
      <c r="F1257" s="306"/>
      <c r="G1257" s="269"/>
      <c r="H1257" s="269"/>
      <c r="I1257" s="264"/>
      <c r="J1257" s="307" t="str">
        <f t="shared" si="2"/>
        <v/>
      </c>
      <c r="K1257" s="307"/>
      <c r="L1257" s="308"/>
      <c r="M1257" s="307"/>
      <c r="N1257" s="310"/>
      <c r="O1257" s="264"/>
      <c r="P1257" s="307"/>
      <c r="Q1257" s="296"/>
      <c r="R1257" s="296"/>
      <c r="S1257" s="296"/>
    </row>
    <row r="1258" spans="1:19" x14ac:dyDescent="0.2">
      <c r="A1258" s="303" t="e">
        <f>#N/A</f>
        <v>#N/A</v>
      </c>
      <c r="B1258" s="304"/>
      <c r="C1258" s="305"/>
      <c r="D1258" s="269"/>
      <c r="E1258" s="264"/>
      <c r="F1258" s="306"/>
      <c r="G1258" s="269"/>
      <c r="H1258" s="269"/>
      <c r="I1258" s="264"/>
      <c r="J1258" s="307" t="str">
        <f t="shared" si="2"/>
        <v/>
      </c>
      <c r="K1258" s="307"/>
      <c r="L1258" s="308"/>
      <c r="M1258" s="307"/>
      <c r="N1258" s="310"/>
      <c r="O1258" s="264"/>
      <c r="P1258" s="307"/>
      <c r="Q1258" s="296"/>
      <c r="R1258" s="296"/>
      <c r="S1258" s="296"/>
    </row>
    <row r="1259" spans="1:19" x14ac:dyDescent="0.2">
      <c r="A1259" s="303" t="e">
        <f>#N/A</f>
        <v>#N/A</v>
      </c>
      <c r="B1259" s="304"/>
      <c r="C1259" s="305"/>
      <c r="D1259" s="269"/>
      <c r="E1259" s="264"/>
      <c r="F1259" s="306"/>
      <c r="G1259" s="269"/>
      <c r="H1259" s="269"/>
      <c r="I1259" s="264"/>
      <c r="J1259" s="307" t="str">
        <f t="shared" si="2"/>
        <v/>
      </c>
      <c r="K1259" s="307"/>
      <c r="L1259" s="308"/>
      <c r="M1259" s="307"/>
      <c r="N1259" s="310"/>
      <c r="O1259" s="264"/>
      <c r="P1259" s="307"/>
      <c r="Q1259" s="296"/>
      <c r="R1259" s="296"/>
      <c r="S1259" s="296"/>
    </row>
    <row r="1260" spans="1:19" x14ac:dyDescent="0.2">
      <c r="A1260" s="303" t="e">
        <f>#N/A</f>
        <v>#N/A</v>
      </c>
      <c r="B1260" s="304"/>
      <c r="C1260" s="305"/>
      <c r="D1260" s="269"/>
      <c r="E1260" s="264"/>
      <c r="F1260" s="306"/>
      <c r="G1260" s="269"/>
      <c r="H1260" s="269"/>
      <c r="I1260" s="264"/>
      <c r="J1260" s="307" t="str">
        <f t="shared" si="2"/>
        <v/>
      </c>
      <c r="K1260" s="307"/>
      <c r="L1260" s="308"/>
      <c r="M1260" s="307"/>
      <c r="N1260" s="310"/>
      <c r="O1260" s="264"/>
      <c r="P1260" s="307"/>
      <c r="Q1260" s="296"/>
      <c r="R1260" s="296"/>
      <c r="S1260" s="296"/>
    </row>
    <row r="1261" spans="1:19" x14ac:dyDescent="0.2">
      <c r="A1261" s="303" t="e">
        <f>#N/A</f>
        <v>#N/A</v>
      </c>
      <c r="B1261" s="304"/>
      <c r="C1261" s="305"/>
      <c r="D1261" s="269"/>
      <c r="E1261" s="264"/>
      <c r="F1261" s="306"/>
      <c r="G1261" s="269"/>
      <c r="H1261" s="269"/>
      <c r="I1261" s="264"/>
      <c r="J1261" s="307" t="str">
        <f t="shared" si="2"/>
        <v/>
      </c>
      <c r="K1261" s="307"/>
      <c r="L1261" s="308"/>
      <c r="M1261" s="307"/>
      <c r="N1261" s="310"/>
      <c r="O1261" s="264"/>
      <c r="P1261" s="307"/>
      <c r="Q1261" s="296"/>
      <c r="R1261" s="296"/>
      <c r="S1261" s="296"/>
    </row>
    <row r="1262" spans="1:19" x14ac:dyDescent="0.2">
      <c r="A1262" s="303" t="e">
        <f>#N/A</f>
        <v>#N/A</v>
      </c>
      <c r="B1262" s="304"/>
      <c r="C1262" s="305"/>
      <c r="D1262" s="269"/>
      <c r="E1262" s="264"/>
      <c r="F1262" s="306"/>
      <c r="G1262" s="269"/>
      <c r="H1262" s="269"/>
      <c r="I1262" s="264"/>
      <c r="J1262" s="307" t="str">
        <f t="shared" si="2"/>
        <v/>
      </c>
      <c r="K1262" s="307"/>
      <c r="L1262" s="308"/>
      <c r="M1262" s="307"/>
      <c r="N1262" s="310"/>
      <c r="O1262" s="264"/>
      <c r="P1262" s="307"/>
      <c r="Q1262" s="296"/>
      <c r="R1262" s="296"/>
      <c r="S1262" s="296"/>
    </row>
    <row r="1263" spans="1:19" x14ac:dyDescent="0.2">
      <c r="A1263" s="303" t="e">
        <f>#N/A</f>
        <v>#N/A</v>
      </c>
      <c r="B1263" s="304"/>
      <c r="C1263" s="305"/>
      <c r="D1263" s="269"/>
      <c r="E1263" s="264"/>
      <c r="F1263" s="306"/>
      <c r="G1263" s="269"/>
      <c r="H1263" s="269"/>
      <c r="I1263" s="264"/>
      <c r="J1263" s="307" t="str">
        <f t="shared" si="2"/>
        <v/>
      </c>
      <c r="K1263" s="307"/>
      <c r="L1263" s="308"/>
      <c r="M1263" s="307"/>
      <c r="N1263" s="310"/>
      <c r="O1263" s="264"/>
      <c r="P1263" s="307"/>
      <c r="Q1263" s="296"/>
      <c r="R1263" s="296"/>
      <c r="S1263" s="296"/>
    </row>
    <row r="1264" spans="1:19" x14ac:dyDescent="0.2">
      <c r="A1264" s="303" t="e">
        <f>#N/A</f>
        <v>#N/A</v>
      </c>
      <c r="B1264" s="304"/>
      <c r="C1264" s="305"/>
      <c r="D1264" s="269"/>
      <c r="E1264" s="264"/>
      <c r="F1264" s="306"/>
      <c r="G1264" s="269"/>
      <c r="H1264" s="269"/>
      <c r="I1264" s="264"/>
      <c r="J1264" s="307" t="str">
        <f t="shared" si="2"/>
        <v/>
      </c>
      <c r="K1264" s="307"/>
      <c r="L1264" s="308"/>
      <c r="M1264" s="307"/>
      <c r="N1264" s="310"/>
      <c r="O1264" s="264"/>
      <c r="P1264" s="307"/>
      <c r="Q1264" s="296"/>
      <c r="R1264" s="296"/>
      <c r="S1264" s="296"/>
    </row>
    <row r="1265" spans="1:19" x14ac:dyDescent="0.2">
      <c r="A1265" s="303" t="e">
        <f>#N/A</f>
        <v>#N/A</v>
      </c>
      <c r="B1265" s="304"/>
      <c r="C1265" s="305"/>
      <c r="D1265" s="269"/>
      <c r="E1265" s="264"/>
      <c r="F1265" s="306"/>
      <c r="G1265" s="269"/>
      <c r="H1265" s="269"/>
      <c r="I1265" s="264"/>
      <c r="J1265" s="307" t="str">
        <f t="shared" si="2"/>
        <v/>
      </c>
      <c r="K1265" s="307"/>
      <c r="L1265" s="308"/>
      <c r="M1265" s="307"/>
      <c r="N1265" s="310"/>
      <c r="O1265" s="264"/>
      <c r="P1265" s="307"/>
      <c r="Q1265" s="296"/>
      <c r="R1265" s="296"/>
      <c r="S1265" s="296"/>
    </row>
    <row r="1266" spans="1:19" x14ac:dyDescent="0.2">
      <c r="A1266" s="303" t="e">
        <f>#N/A</f>
        <v>#N/A</v>
      </c>
      <c r="B1266" s="304"/>
      <c r="C1266" s="305"/>
      <c r="D1266" s="269"/>
      <c r="E1266" s="264"/>
      <c r="F1266" s="306"/>
      <c r="G1266" s="269"/>
      <c r="H1266" s="269"/>
      <c r="I1266" s="264"/>
      <c r="J1266" s="307" t="str">
        <f t="shared" si="2"/>
        <v/>
      </c>
      <c r="K1266" s="307"/>
      <c r="L1266" s="308"/>
      <c r="M1266" s="307"/>
      <c r="N1266" s="310"/>
      <c r="O1266" s="264"/>
      <c r="P1266" s="307"/>
      <c r="Q1266" s="296"/>
      <c r="R1266" s="296"/>
      <c r="S1266" s="296"/>
    </row>
    <row r="1267" spans="1:19" x14ac:dyDescent="0.2">
      <c r="A1267" s="303" t="e">
        <f>#N/A</f>
        <v>#N/A</v>
      </c>
      <c r="B1267" s="304"/>
      <c r="C1267" s="305"/>
      <c r="D1267" s="269"/>
      <c r="E1267" s="264"/>
      <c r="F1267" s="306"/>
      <c r="G1267" s="269"/>
      <c r="H1267" s="269"/>
      <c r="I1267" s="264"/>
      <c r="J1267" s="307" t="str">
        <f t="shared" si="2"/>
        <v/>
      </c>
      <c r="K1267" s="307"/>
      <c r="L1267" s="308"/>
      <c r="M1267" s="307"/>
      <c r="N1267" s="310"/>
      <c r="O1267" s="264"/>
      <c r="P1267" s="307"/>
      <c r="Q1267" s="296"/>
      <c r="R1267" s="296"/>
      <c r="S1267" s="296"/>
    </row>
    <row r="1268" spans="1:19" x14ac:dyDescent="0.2">
      <c r="A1268" s="303" t="e">
        <f>#N/A</f>
        <v>#N/A</v>
      </c>
      <c r="B1268" s="304"/>
      <c r="C1268" s="305"/>
      <c r="D1268" s="269"/>
      <c r="E1268" s="264"/>
      <c r="F1268" s="306"/>
      <c r="G1268" s="269"/>
      <c r="H1268" s="269"/>
      <c r="I1268" s="264"/>
      <c r="J1268" s="307" t="str">
        <f t="shared" si="2"/>
        <v/>
      </c>
      <c r="K1268" s="307"/>
      <c r="L1268" s="308"/>
      <c r="M1268" s="307"/>
      <c r="N1268" s="310"/>
      <c r="O1268" s="264"/>
      <c r="P1268" s="307"/>
      <c r="Q1268" s="296"/>
      <c r="R1268" s="296"/>
      <c r="S1268" s="296"/>
    </row>
    <row r="1269" spans="1:19" x14ac:dyDescent="0.2">
      <c r="A1269" s="303" t="e">
        <f>#N/A</f>
        <v>#N/A</v>
      </c>
      <c r="B1269" s="304"/>
      <c r="C1269" s="305"/>
      <c r="D1269" s="269"/>
      <c r="E1269" s="264"/>
      <c r="F1269" s="306"/>
      <c r="G1269" s="269"/>
      <c r="H1269" s="269"/>
      <c r="I1269" s="264"/>
      <c r="J1269" s="307" t="str">
        <f t="shared" si="2"/>
        <v/>
      </c>
      <c r="K1269" s="307"/>
      <c r="L1269" s="308"/>
      <c r="M1269" s="307"/>
      <c r="N1269" s="310"/>
      <c r="O1269" s="264"/>
      <c r="P1269" s="307"/>
      <c r="Q1269" s="296"/>
      <c r="R1269" s="296"/>
      <c r="S1269" s="296"/>
    </row>
    <row r="1270" spans="1:19" x14ac:dyDescent="0.2">
      <c r="A1270" s="303" t="e">
        <f>#N/A</f>
        <v>#N/A</v>
      </c>
      <c r="B1270" s="304"/>
      <c r="C1270" s="305"/>
      <c r="D1270" s="269"/>
      <c r="E1270" s="264"/>
      <c r="F1270" s="306"/>
      <c r="G1270" s="269"/>
      <c r="H1270" s="269"/>
      <c r="I1270" s="264"/>
      <c r="J1270" s="307" t="str">
        <f t="shared" si="2"/>
        <v/>
      </c>
      <c r="K1270" s="307"/>
      <c r="L1270" s="308"/>
      <c r="M1270" s="307"/>
      <c r="N1270" s="310"/>
      <c r="O1270" s="264"/>
      <c r="P1270" s="307"/>
      <c r="Q1270" s="296"/>
      <c r="R1270" s="296"/>
      <c r="S1270" s="296"/>
    </row>
    <row r="1271" spans="1:19" x14ac:dyDescent="0.2">
      <c r="A1271" s="303" t="e">
        <f>#N/A</f>
        <v>#N/A</v>
      </c>
      <c r="B1271" s="304"/>
      <c r="C1271" s="305"/>
      <c r="D1271" s="269"/>
      <c r="E1271" s="264"/>
      <c r="F1271" s="306"/>
      <c r="G1271" s="269"/>
      <c r="H1271" s="269"/>
      <c r="I1271" s="264"/>
      <c r="J1271" s="307" t="str">
        <f t="shared" si="2"/>
        <v/>
      </c>
      <c r="K1271" s="307"/>
      <c r="L1271" s="308"/>
      <c r="M1271" s="307"/>
      <c r="N1271" s="310"/>
      <c r="O1271" s="264"/>
      <c r="P1271" s="307"/>
      <c r="Q1271" s="296"/>
      <c r="R1271" s="296"/>
      <c r="S1271" s="296"/>
    </row>
    <row r="1272" spans="1:19" x14ac:dyDescent="0.2">
      <c r="A1272" s="303" t="e">
        <f>#N/A</f>
        <v>#N/A</v>
      </c>
      <c r="B1272" s="304"/>
      <c r="C1272" s="305"/>
      <c r="D1272" s="269"/>
      <c r="E1272" s="264"/>
      <c r="F1272" s="306"/>
      <c r="G1272" s="269"/>
      <c r="H1272" s="269"/>
      <c r="I1272" s="264"/>
      <c r="J1272" s="307" t="str">
        <f t="shared" si="2"/>
        <v/>
      </c>
      <c r="K1272" s="307"/>
      <c r="L1272" s="308"/>
      <c r="M1272" s="307"/>
      <c r="N1272" s="310"/>
      <c r="O1272" s="264"/>
      <c r="P1272" s="307"/>
      <c r="Q1272" s="296"/>
      <c r="R1272" s="296"/>
      <c r="S1272" s="296"/>
    </row>
    <row r="1273" spans="1:19" x14ac:dyDescent="0.2">
      <c r="A1273" s="303" t="e">
        <f>#N/A</f>
        <v>#N/A</v>
      </c>
      <c r="B1273" s="304"/>
      <c r="C1273" s="305"/>
      <c r="D1273" s="269"/>
      <c r="E1273" s="264"/>
      <c r="F1273" s="306"/>
      <c r="G1273" s="269"/>
      <c r="H1273" s="269"/>
      <c r="I1273" s="264"/>
      <c r="J1273" s="307" t="str">
        <f t="shared" si="2"/>
        <v/>
      </c>
      <c r="K1273" s="307"/>
      <c r="L1273" s="308"/>
      <c r="M1273" s="307"/>
      <c r="N1273" s="310"/>
      <c r="O1273" s="264"/>
      <c r="P1273" s="307"/>
      <c r="Q1273" s="296"/>
      <c r="R1273" s="296"/>
      <c r="S1273" s="296"/>
    </row>
    <row r="1274" spans="1:19" x14ac:dyDescent="0.2">
      <c r="A1274" s="303" t="e">
        <f>#N/A</f>
        <v>#N/A</v>
      </c>
      <c r="B1274" s="304"/>
      <c r="C1274" s="305"/>
      <c r="D1274" s="269"/>
      <c r="E1274" s="264"/>
      <c r="F1274" s="306"/>
      <c r="G1274" s="269"/>
      <c r="H1274" s="269"/>
      <c r="I1274" s="264"/>
      <c r="J1274" s="307" t="str">
        <f t="shared" si="2"/>
        <v/>
      </c>
      <c r="K1274" s="307"/>
      <c r="L1274" s="308"/>
      <c r="M1274" s="307"/>
      <c r="N1274" s="310"/>
      <c r="O1274" s="264"/>
      <c r="P1274" s="307"/>
      <c r="Q1274" s="296"/>
      <c r="R1274" s="296"/>
      <c r="S1274" s="296"/>
    </row>
    <row r="1275" spans="1:19" x14ac:dyDescent="0.2">
      <c r="A1275" s="303" t="e">
        <f>#N/A</f>
        <v>#N/A</v>
      </c>
      <c r="B1275" s="304"/>
      <c r="C1275" s="305"/>
      <c r="D1275" s="269"/>
      <c r="E1275" s="264"/>
      <c r="F1275" s="306"/>
      <c r="G1275" s="269"/>
      <c r="H1275" s="269"/>
      <c r="I1275" s="264"/>
      <c r="J1275" s="307" t="str">
        <f t="shared" si="2"/>
        <v/>
      </c>
      <c r="K1275" s="307"/>
      <c r="L1275" s="308"/>
      <c r="M1275" s="307"/>
      <c r="N1275" s="310"/>
      <c r="O1275" s="264"/>
      <c r="P1275" s="307"/>
      <c r="Q1275" s="296"/>
      <c r="R1275" s="296"/>
      <c r="S1275" s="296"/>
    </row>
    <row r="1276" spans="1:19" x14ac:dyDescent="0.2">
      <c r="A1276" s="303" t="e">
        <f>#N/A</f>
        <v>#N/A</v>
      </c>
      <c r="B1276" s="304"/>
      <c r="C1276" s="305"/>
      <c r="D1276" s="269"/>
      <c r="E1276" s="264"/>
      <c r="F1276" s="306"/>
      <c r="G1276" s="269"/>
      <c r="H1276" s="269"/>
      <c r="I1276" s="264"/>
      <c r="J1276" s="307" t="str">
        <f t="shared" si="2"/>
        <v/>
      </c>
      <c r="K1276" s="307"/>
      <c r="L1276" s="308"/>
      <c r="M1276" s="307"/>
      <c r="N1276" s="310"/>
      <c r="O1276" s="264"/>
      <c r="P1276" s="307"/>
      <c r="Q1276" s="296"/>
      <c r="R1276" s="296"/>
      <c r="S1276" s="296"/>
    </row>
    <row r="1277" spans="1:19" x14ac:dyDescent="0.2">
      <c r="A1277" s="303" t="e">
        <f>#N/A</f>
        <v>#N/A</v>
      </c>
      <c r="B1277" s="304"/>
      <c r="C1277" s="305"/>
      <c r="D1277" s="269"/>
      <c r="E1277" s="264"/>
      <c r="F1277" s="306"/>
      <c r="G1277" s="269"/>
      <c r="H1277" s="269"/>
      <c r="I1277" s="264"/>
      <c r="J1277" s="307" t="str">
        <f t="shared" si="2"/>
        <v/>
      </c>
      <c r="K1277" s="307"/>
      <c r="L1277" s="308"/>
      <c r="M1277" s="307"/>
      <c r="N1277" s="310"/>
      <c r="O1277" s="264"/>
      <c r="P1277" s="307"/>
      <c r="Q1277" s="296"/>
      <c r="R1277" s="296"/>
      <c r="S1277" s="296"/>
    </row>
    <row r="1278" spans="1:19" x14ac:dyDescent="0.2">
      <c r="A1278" s="303" t="e">
        <f>#N/A</f>
        <v>#N/A</v>
      </c>
      <c r="B1278" s="304"/>
      <c r="C1278" s="305"/>
      <c r="D1278" s="269"/>
      <c r="E1278" s="264"/>
      <c r="F1278" s="306"/>
      <c r="G1278" s="269"/>
      <c r="H1278" s="269"/>
      <c r="I1278" s="264"/>
      <c r="J1278" s="307" t="str">
        <f t="shared" si="2"/>
        <v/>
      </c>
      <c r="K1278" s="307"/>
      <c r="L1278" s="308"/>
      <c r="M1278" s="307"/>
      <c r="N1278" s="310"/>
      <c r="O1278" s="264"/>
      <c r="P1278" s="307"/>
      <c r="Q1278" s="296"/>
      <c r="R1278" s="296"/>
      <c r="S1278" s="296"/>
    </row>
    <row r="1279" spans="1:19" x14ac:dyDescent="0.2">
      <c r="A1279" s="303" t="e">
        <f>#N/A</f>
        <v>#N/A</v>
      </c>
      <c r="B1279" s="304"/>
      <c r="C1279" s="305"/>
      <c r="D1279" s="269"/>
      <c r="E1279" s="264"/>
      <c r="F1279" s="306"/>
      <c r="G1279" s="269"/>
      <c r="H1279" s="269"/>
      <c r="I1279" s="264"/>
      <c r="J1279" s="307" t="str">
        <f t="shared" si="2"/>
        <v/>
      </c>
      <c r="K1279" s="307"/>
      <c r="L1279" s="308"/>
      <c r="M1279" s="307"/>
      <c r="N1279" s="310"/>
      <c r="O1279" s="264"/>
      <c r="P1279" s="307"/>
      <c r="Q1279" s="296"/>
      <c r="R1279" s="296"/>
      <c r="S1279" s="296"/>
    </row>
    <row r="1280" spans="1:19" x14ac:dyDescent="0.2">
      <c r="A1280" s="303" t="e">
        <f>#N/A</f>
        <v>#N/A</v>
      </c>
      <c r="B1280" s="304"/>
      <c r="C1280" s="305"/>
      <c r="D1280" s="269"/>
      <c r="E1280" s="264"/>
      <c r="F1280" s="306"/>
      <c r="G1280" s="269"/>
      <c r="H1280" s="269"/>
      <c r="I1280" s="264"/>
      <c r="J1280" s="307" t="str">
        <f t="shared" si="2"/>
        <v/>
      </c>
      <c r="K1280" s="307"/>
      <c r="L1280" s="308"/>
      <c r="M1280" s="307"/>
      <c r="N1280" s="310"/>
      <c r="O1280" s="264"/>
      <c r="P1280" s="307"/>
      <c r="Q1280" s="296"/>
      <c r="R1280" s="296"/>
      <c r="S1280" s="296"/>
    </row>
    <row r="1281" spans="1:19" x14ac:dyDescent="0.2">
      <c r="A1281" s="303" t="e">
        <f>#N/A</f>
        <v>#N/A</v>
      </c>
      <c r="B1281" s="304"/>
      <c r="C1281" s="305"/>
      <c r="D1281" s="269"/>
      <c r="E1281" s="264"/>
      <c r="F1281" s="306"/>
      <c r="G1281" s="269"/>
      <c r="H1281" s="269"/>
      <c r="I1281" s="264"/>
      <c r="J1281" s="307" t="str">
        <f t="shared" si="2"/>
        <v/>
      </c>
      <c r="K1281" s="307"/>
      <c r="L1281" s="308"/>
      <c r="M1281" s="307"/>
      <c r="N1281" s="310"/>
      <c r="O1281" s="264"/>
      <c r="P1281" s="307"/>
      <c r="Q1281" s="296"/>
      <c r="R1281" s="296"/>
      <c r="S1281" s="296"/>
    </row>
    <row r="1282" spans="1:19" x14ac:dyDescent="0.2">
      <c r="A1282" s="303" t="e">
        <f>#N/A</f>
        <v>#N/A</v>
      </c>
      <c r="B1282" s="304"/>
      <c r="C1282" s="305"/>
      <c r="D1282" s="269"/>
      <c r="E1282" s="264"/>
      <c r="F1282" s="306"/>
      <c r="G1282" s="269"/>
      <c r="H1282" s="269"/>
      <c r="I1282" s="264"/>
      <c r="J1282" s="307" t="str">
        <f t="shared" si="2"/>
        <v/>
      </c>
      <c r="K1282" s="307"/>
      <c r="L1282" s="308"/>
      <c r="M1282" s="307"/>
      <c r="N1282" s="310"/>
      <c r="O1282" s="264"/>
      <c r="P1282" s="307"/>
      <c r="Q1282" s="296"/>
      <c r="R1282" s="296"/>
      <c r="S1282" s="296"/>
    </row>
    <row r="1283" spans="1:19" x14ac:dyDescent="0.2">
      <c r="A1283" s="303" t="e">
        <f>#N/A</f>
        <v>#N/A</v>
      </c>
      <c r="B1283" s="304"/>
      <c r="C1283" s="305"/>
      <c r="D1283" s="269"/>
      <c r="E1283" s="264"/>
      <c r="F1283" s="306"/>
      <c r="G1283" s="269"/>
      <c r="H1283" s="269"/>
      <c r="I1283" s="264"/>
      <c r="J1283" s="307" t="str">
        <f t="shared" si="2"/>
        <v/>
      </c>
      <c r="K1283" s="307"/>
      <c r="L1283" s="308"/>
      <c r="M1283" s="307"/>
      <c r="N1283" s="310"/>
      <c r="O1283" s="264"/>
      <c r="P1283" s="307"/>
      <c r="Q1283" s="296"/>
      <c r="R1283" s="296"/>
      <c r="S1283" s="296"/>
    </row>
    <row r="1284" spans="1:19" x14ac:dyDescent="0.2">
      <c r="A1284" s="303" t="e">
        <f>#N/A</f>
        <v>#N/A</v>
      </c>
      <c r="B1284" s="304"/>
      <c r="C1284" s="305"/>
      <c r="D1284" s="269"/>
      <c r="E1284" s="264"/>
      <c r="F1284" s="306"/>
      <c r="G1284" s="269"/>
      <c r="H1284" s="269"/>
      <c r="I1284" s="264"/>
      <c r="J1284" s="307" t="str">
        <f t="shared" si="2"/>
        <v/>
      </c>
      <c r="K1284" s="307"/>
      <c r="L1284" s="308"/>
      <c r="M1284" s="307"/>
      <c r="N1284" s="310"/>
      <c r="O1284" s="264"/>
      <c r="P1284" s="307"/>
      <c r="Q1284" s="296"/>
      <c r="R1284" s="296"/>
      <c r="S1284" s="296"/>
    </row>
    <row r="1285" spans="1:19" x14ac:dyDescent="0.2">
      <c r="A1285" s="303" t="e">
        <f>#N/A</f>
        <v>#N/A</v>
      </c>
      <c r="B1285" s="304"/>
      <c r="C1285" s="305"/>
      <c r="D1285" s="269"/>
      <c r="E1285" s="264"/>
      <c r="F1285" s="306"/>
      <c r="G1285" s="269"/>
      <c r="H1285" s="269"/>
      <c r="I1285" s="264"/>
      <c r="J1285" s="307" t="str">
        <f t="shared" si="2"/>
        <v/>
      </c>
      <c r="K1285" s="307"/>
      <c r="L1285" s="308"/>
      <c r="M1285" s="307"/>
      <c r="N1285" s="310"/>
      <c r="O1285" s="264"/>
      <c r="P1285" s="307"/>
      <c r="Q1285" s="296"/>
      <c r="R1285" s="296"/>
      <c r="S1285" s="296"/>
    </row>
    <row r="1286" spans="1:19" x14ac:dyDescent="0.2">
      <c r="A1286" s="303" t="e">
        <f>#N/A</f>
        <v>#N/A</v>
      </c>
      <c r="B1286" s="304"/>
      <c r="C1286" s="305"/>
      <c r="D1286" s="269"/>
      <c r="E1286" s="264"/>
      <c r="F1286" s="306"/>
      <c r="G1286" s="269"/>
      <c r="H1286" s="269"/>
      <c r="I1286" s="264"/>
      <c r="J1286" s="307" t="str">
        <f t="shared" si="2"/>
        <v/>
      </c>
      <c r="K1286" s="307"/>
      <c r="L1286" s="308"/>
      <c r="M1286" s="307"/>
      <c r="N1286" s="310"/>
      <c r="O1286" s="264"/>
      <c r="P1286" s="307"/>
      <c r="Q1286" s="296"/>
      <c r="R1286" s="296"/>
      <c r="S1286" s="296"/>
    </row>
    <row r="1287" spans="1:19" x14ac:dyDescent="0.2">
      <c r="A1287" s="303" t="e">
        <f>#N/A</f>
        <v>#N/A</v>
      </c>
      <c r="B1287" s="304"/>
      <c r="C1287" s="305"/>
      <c r="D1287" s="269"/>
      <c r="E1287" s="264"/>
      <c r="F1287" s="306"/>
      <c r="G1287" s="269"/>
      <c r="H1287" s="269"/>
      <c r="I1287" s="264"/>
      <c r="J1287" s="307" t="str">
        <f t="shared" si="2"/>
        <v/>
      </c>
      <c r="K1287" s="307"/>
      <c r="L1287" s="308"/>
      <c r="M1287" s="307"/>
      <c r="N1287" s="310"/>
      <c r="O1287" s="264"/>
      <c r="P1287" s="307"/>
      <c r="Q1287" s="296"/>
      <c r="R1287" s="296"/>
      <c r="S1287" s="296"/>
    </row>
    <row r="1288" spans="1:19" x14ac:dyDescent="0.2">
      <c r="A1288" s="303" t="e">
        <f>#N/A</f>
        <v>#N/A</v>
      </c>
      <c r="B1288" s="304"/>
      <c r="C1288" s="305"/>
      <c r="D1288" s="269"/>
      <c r="E1288" s="264"/>
      <c r="F1288" s="306"/>
      <c r="G1288" s="269"/>
      <c r="H1288" s="269"/>
      <c r="I1288" s="264"/>
      <c r="J1288" s="307" t="str">
        <f t="shared" si="2"/>
        <v/>
      </c>
      <c r="K1288" s="307"/>
      <c r="L1288" s="308"/>
      <c r="M1288" s="307"/>
      <c r="N1288" s="310"/>
      <c r="O1288" s="264"/>
      <c r="P1288" s="307"/>
      <c r="Q1288" s="296"/>
      <c r="R1288" s="296"/>
      <c r="S1288" s="296"/>
    </row>
    <row r="1289" spans="1:19" x14ac:dyDescent="0.2">
      <c r="A1289" s="303" t="e">
        <f>#N/A</f>
        <v>#N/A</v>
      </c>
      <c r="B1289" s="304"/>
      <c r="C1289" s="305"/>
      <c r="D1289" s="269"/>
      <c r="E1289" s="264"/>
      <c r="F1289" s="306"/>
      <c r="G1289" s="269"/>
      <c r="H1289" s="269"/>
      <c r="I1289" s="264"/>
      <c r="J1289" s="307" t="str">
        <f t="shared" si="2"/>
        <v/>
      </c>
      <c r="K1289" s="307"/>
      <c r="L1289" s="308"/>
      <c r="M1289" s="307"/>
      <c r="N1289" s="310"/>
      <c r="O1289" s="264"/>
      <c r="P1289" s="307"/>
      <c r="Q1289" s="296"/>
      <c r="R1289" s="296"/>
      <c r="S1289" s="296"/>
    </row>
    <row r="1290" spans="1:19" x14ac:dyDescent="0.2">
      <c r="A1290" s="303" t="e">
        <f>#N/A</f>
        <v>#N/A</v>
      </c>
      <c r="B1290" s="304"/>
      <c r="C1290" s="305"/>
      <c r="D1290" s="269"/>
      <c r="E1290" s="264"/>
      <c r="F1290" s="306"/>
      <c r="G1290" s="269"/>
      <c r="H1290" s="269"/>
      <c r="I1290" s="264"/>
      <c r="J1290" s="307" t="str">
        <f t="shared" si="2"/>
        <v/>
      </c>
      <c r="K1290" s="307"/>
      <c r="L1290" s="308"/>
      <c r="M1290" s="307"/>
      <c r="N1290" s="310"/>
      <c r="O1290" s="264"/>
      <c r="P1290" s="307"/>
      <c r="Q1290" s="296"/>
      <c r="R1290" s="296"/>
      <c r="S1290" s="296"/>
    </row>
    <row r="1291" spans="1:19" x14ac:dyDescent="0.2">
      <c r="A1291" s="303" t="e">
        <f>#N/A</f>
        <v>#N/A</v>
      </c>
      <c r="B1291" s="304"/>
      <c r="C1291" s="305"/>
      <c r="D1291" s="269"/>
      <c r="E1291" s="264"/>
      <c r="F1291" s="306"/>
      <c r="G1291" s="269"/>
      <c r="H1291" s="269"/>
      <c r="I1291" s="264"/>
      <c r="J1291" s="307" t="str">
        <f t="shared" si="2"/>
        <v/>
      </c>
      <c r="K1291" s="307"/>
      <c r="L1291" s="308"/>
      <c r="M1291" s="307"/>
      <c r="N1291" s="310"/>
      <c r="O1291" s="264"/>
      <c r="P1291" s="307"/>
      <c r="Q1291" s="296"/>
      <c r="R1291" s="296"/>
      <c r="S1291" s="296"/>
    </row>
    <row r="1292" spans="1:19" x14ac:dyDescent="0.2">
      <c r="A1292" s="303" t="e">
        <f>#N/A</f>
        <v>#N/A</v>
      </c>
      <c r="B1292" s="304"/>
      <c r="C1292" s="305"/>
      <c r="D1292" s="269"/>
      <c r="E1292" s="264"/>
      <c r="F1292" s="306"/>
      <c r="G1292" s="269"/>
      <c r="H1292" s="269"/>
      <c r="I1292" s="264"/>
      <c r="J1292" s="307" t="str">
        <f t="shared" si="2"/>
        <v/>
      </c>
      <c r="K1292" s="307"/>
      <c r="L1292" s="308"/>
      <c r="M1292" s="307"/>
      <c r="N1292" s="310"/>
      <c r="O1292" s="264"/>
      <c r="P1292" s="307"/>
      <c r="Q1292" s="296"/>
      <c r="R1292" s="296"/>
      <c r="S1292" s="296"/>
    </row>
    <row r="1293" spans="1:19" x14ac:dyDescent="0.2">
      <c r="A1293" s="303" t="e">
        <f>#N/A</f>
        <v>#N/A</v>
      </c>
      <c r="B1293" s="304"/>
      <c r="C1293" s="305"/>
      <c r="D1293" s="269"/>
      <c r="E1293" s="264"/>
      <c r="F1293" s="306"/>
      <c r="G1293" s="269"/>
      <c r="H1293" s="269"/>
      <c r="I1293" s="264"/>
      <c r="J1293" s="307" t="str">
        <f t="shared" si="2"/>
        <v/>
      </c>
      <c r="K1293" s="307"/>
      <c r="L1293" s="308"/>
      <c r="M1293" s="307"/>
      <c r="N1293" s="310"/>
      <c r="O1293" s="264"/>
      <c r="P1293" s="307"/>
      <c r="Q1293" s="296"/>
      <c r="R1293" s="296"/>
      <c r="S1293" s="296"/>
    </row>
    <row r="1294" spans="1:19" x14ac:dyDescent="0.2">
      <c r="A1294" s="303" t="e">
        <f>#N/A</f>
        <v>#N/A</v>
      </c>
      <c r="B1294" s="304"/>
      <c r="C1294" s="305"/>
      <c r="D1294" s="269"/>
      <c r="E1294" s="264"/>
      <c r="F1294" s="306"/>
      <c r="G1294" s="269"/>
      <c r="H1294" s="269"/>
      <c r="I1294" s="264"/>
      <c r="J1294" s="307" t="str">
        <f t="shared" si="2"/>
        <v/>
      </c>
      <c r="K1294" s="307"/>
      <c r="L1294" s="308"/>
      <c r="M1294" s="307"/>
      <c r="N1294" s="310"/>
      <c r="O1294" s="264"/>
      <c r="P1294" s="307"/>
      <c r="Q1294" s="296"/>
      <c r="R1294" s="296"/>
      <c r="S1294" s="296"/>
    </row>
    <row r="1295" spans="1:19" x14ac:dyDescent="0.2">
      <c r="A1295" s="303" t="e">
        <f>#N/A</f>
        <v>#N/A</v>
      </c>
      <c r="B1295" s="304"/>
      <c r="C1295" s="305"/>
      <c r="D1295" s="269"/>
      <c r="E1295" s="264"/>
      <c r="F1295" s="306"/>
      <c r="G1295" s="269"/>
      <c r="H1295" s="269"/>
      <c r="I1295" s="264"/>
      <c r="J1295" s="307" t="str">
        <f t="shared" si="2"/>
        <v/>
      </c>
      <c r="K1295" s="307"/>
      <c r="L1295" s="308"/>
      <c r="M1295" s="307"/>
      <c r="N1295" s="310"/>
      <c r="O1295" s="264"/>
      <c r="P1295" s="307"/>
      <c r="Q1295" s="296"/>
      <c r="R1295" s="296"/>
      <c r="S1295" s="296"/>
    </row>
    <row r="1296" spans="1:19" x14ac:dyDescent="0.2">
      <c r="A1296" s="303" t="e">
        <f>#N/A</f>
        <v>#N/A</v>
      </c>
      <c r="B1296" s="304"/>
      <c r="C1296" s="305"/>
      <c r="D1296" s="269"/>
      <c r="E1296" s="264"/>
      <c r="F1296" s="306"/>
      <c r="G1296" s="269"/>
      <c r="H1296" s="269"/>
      <c r="I1296" s="264"/>
      <c r="J1296" s="307" t="str">
        <f t="shared" si="2"/>
        <v/>
      </c>
      <c r="K1296" s="307"/>
      <c r="L1296" s="308"/>
      <c r="M1296" s="307"/>
      <c r="N1296" s="310"/>
      <c r="O1296" s="264"/>
      <c r="P1296" s="307"/>
      <c r="Q1296" s="296"/>
      <c r="R1296" s="296"/>
      <c r="S1296" s="296"/>
    </row>
    <row r="1297" spans="1:19" x14ac:dyDescent="0.2">
      <c r="A1297" s="303" t="e">
        <f>#N/A</f>
        <v>#N/A</v>
      </c>
      <c r="B1297" s="304"/>
      <c r="C1297" s="305"/>
      <c r="D1297" s="269"/>
      <c r="E1297" s="264"/>
      <c r="F1297" s="306"/>
      <c r="G1297" s="269"/>
      <c r="H1297" s="269"/>
      <c r="I1297" s="264"/>
      <c r="J1297" s="307" t="str">
        <f t="shared" si="2"/>
        <v/>
      </c>
      <c r="K1297" s="307"/>
      <c r="L1297" s="308"/>
      <c r="M1297" s="307"/>
      <c r="N1297" s="310"/>
      <c r="O1297" s="264"/>
      <c r="P1297" s="307"/>
      <c r="Q1297" s="296"/>
      <c r="R1297" s="296"/>
      <c r="S1297" s="296"/>
    </row>
    <row r="1298" spans="1:19" x14ac:dyDescent="0.2">
      <c r="A1298" s="303" t="e">
        <f>#N/A</f>
        <v>#N/A</v>
      </c>
      <c r="B1298" s="304"/>
      <c r="C1298" s="305"/>
      <c r="D1298" s="269"/>
      <c r="E1298" s="264"/>
      <c r="F1298" s="306"/>
      <c r="G1298" s="269"/>
      <c r="H1298" s="269"/>
      <c r="I1298" s="264"/>
      <c r="J1298" s="307" t="str">
        <f t="shared" si="2"/>
        <v/>
      </c>
      <c r="K1298" s="307"/>
      <c r="L1298" s="308"/>
      <c r="M1298" s="307"/>
      <c r="N1298" s="310"/>
      <c r="O1298" s="264"/>
      <c r="P1298" s="307"/>
      <c r="Q1298" s="296"/>
      <c r="R1298" s="296"/>
      <c r="S1298" s="296"/>
    </row>
    <row r="1299" spans="1:19" x14ac:dyDescent="0.2">
      <c r="A1299" s="303" t="e">
        <f>#N/A</f>
        <v>#N/A</v>
      </c>
      <c r="B1299" s="304"/>
      <c r="C1299" s="305"/>
      <c r="D1299" s="269"/>
      <c r="E1299" s="264"/>
      <c r="F1299" s="306"/>
      <c r="G1299" s="269"/>
      <c r="H1299" s="269"/>
      <c r="I1299" s="264"/>
      <c r="J1299" s="307" t="str">
        <f t="shared" si="2"/>
        <v/>
      </c>
      <c r="K1299" s="307"/>
      <c r="L1299" s="308"/>
      <c r="M1299" s="307"/>
      <c r="N1299" s="310"/>
      <c r="O1299" s="264"/>
      <c r="P1299" s="307"/>
      <c r="Q1299" s="296"/>
      <c r="R1299" s="296"/>
      <c r="S1299" s="296"/>
    </row>
    <row r="1300" spans="1:19" x14ac:dyDescent="0.2">
      <c r="A1300" s="303" t="e">
        <f>#N/A</f>
        <v>#N/A</v>
      </c>
      <c r="B1300" s="304"/>
      <c r="C1300" s="305"/>
      <c r="D1300" s="269"/>
      <c r="E1300" s="264"/>
      <c r="F1300" s="306"/>
      <c r="G1300" s="269"/>
      <c r="H1300" s="269"/>
      <c r="I1300" s="264"/>
      <c r="J1300" s="307" t="str">
        <f t="shared" si="2"/>
        <v/>
      </c>
      <c r="K1300" s="307"/>
      <c r="L1300" s="308"/>
      <c r="M1300" s="307"/>
      <c r="N1300" s="310"/>
      <c r="O1300" s="264"/>
      <c r="P1300" s="307"/>
      <c r="Q1300" s="296"/>
      <c r="R1300" s="296"/>
      <c r="S1300" s="296"/>
    </row>
    <row r="1301" spans="1:19" x14ac:dyDescent="0.2">
      <c r="A1301" s="303" t="e">
        <f>#N/A</f>
        <v>#N/A</v>
      </c>
      <c r="B1301" s="304"/>
      <c r="C1301" s="305"/>
      <c r="D1301" s="269"/>
      <c r="E1301" s="264"/>
      <c r="F1301" s="306"/>
      <c r="G1301" s="269"/>
      <c r="H1301" s="269"/>
      <c r="I1301" s="264"/>
      <c r="J1301" s="307" t="str">
        <f t="shared" si="2"/>
        <v/>
      </c>
      <c r="K1301" s="307"/>
      <c r="L1301" s="308"/>
      <c r="M1301" s="307"/>
      <c r="N1301" s="310"/>
      <c r="O1301" s="264"/>
      <c r="P1301" s="307"/>
      <c r="Q1301" s="296"/>
      <c r="R1301" s="296"/>
      <c r="S1301" s="296"/>
    </row>
    <row r="1302" spans="1:19" x14ac:dyDescent="0.2">
      <c r="A1302" s="303" t="e">
        <f>#N/A</f>
        <v>#N/A</v>
      </c>
      <c r="B1302" s="304"/>
      <c r="C1302" s="305"/>
      <c r="D1302" s="269"/>
      <c r="E1302" s="264"/>
      <c r="F1302" s="306"/>
      <c r="G1302" s="269"/>
      <c r="H1302" s="269"/>
      <c r="I1302" s="264"/>
      <c r="J1302" s="307" t="str">
        <f t="shared" si="2"/>
        <v/>
      </c>
      <c r="K1302" s="307"/>
      <c r="L1302" s="308"/>
      <c r="M1302" s="307"/>
      <c r="N1302" s="310"/>
      <c r="O1302" s="264"/>
      <c r="P1302" s="307"/>
      <c r="Q1302" s="296"/>
      <c r="R1302" s="296"/>
      <c r="S1302" s="296"/>
    </row>
    <row r="1303" spans="1:19" x14ac:dyDescent="0.2">
      <c r="A1303" s="303" t="e">
        <f>#N/A</f>
        <v>#N/A</v>
      </c>
      <c r="B1303" s="304"/>
      <c r="C1303" s="305"/>
      <c r="D1303" s="269"/>
      <c r="E1303" s="264"/>
      <c r="F1303" s="306"/>
      <c r="G1303" s="269"/>
      <c r="H1303" s="269"/>
      <c r="I1303" s="264"/>
      <c r="J1303" s="307" t="str">
        <f t="shared" si="2"/>
        <v/>
      </c>
      <c r="K1303" s="307"/>
      <c r="L1303" s="308"/>
      <c r="M1303" s="307"/>
      <c r="N1303" s="310"/>
      <c r="O1303" s="264"/>
      <c r="P1303" s="307"/>
      <c r="Q1303" s="296"/>
      <c r="R1303" s="296"/>
      <c r="S1303" s="296"/>
    </row>
    <row r="1304" spans="1:19" x14ac:dyDescent="0.2">
      <c r="A1304" s="303" t="e">
        <f>#N/A</f>
        <v>#N/A</v>
      </c>
      <c r="B1304" s="304"/>
      <c r="C1304" s="305"/>
      <c r="D1304" s="269"/>
      <c r="E1304" s="264"/>
      <c r="F1304" s="306"/>
      <c r="G1304" s="269"/>
      <c r="H1304" s="269"/>
      <c r="I1304" s="264"/>
      <c r="J1304" s="307" t="str">
        <f t="shared" si="2"/>
        <v/>
      </c>
      <c r="K1304" s="307"/>
      <c r="L1304" s="308"/>
      <c r="M1304" s="307"/>
      <c r="N1304" s="310"/>
      <c r="O1304" s="264"/>
      <c r="P1304" s="307"/>
      <c r="Q1304" s="296"/>
      <c r="R1304" s="296"/>
      <c r="S1304" s="296"/>
    </row>
    <row r="1305" spans="1:19" x14ac:dyDescent="0.2">
      <c r="A1305" s="303" t="e">
        <f>#N/A</f>
        <v>#N/A</v>
      </c>
      <c r="B1305" s="304"/>
      <c r="C1305" s="305"/>
      <c r="D1305" s="269"/>
      <c r="E1305" s="264"/>
      <c r="F1305" s="306"/>
      <c r="G1305" s="269"/>
      <c r="H1305" s="269"/>
      <c r="I1305" s="264"/>
      <c r="J1305" s="307" t="str">
        <f t="shared" si="2"/>
        <v/>
      </c>
      <c r="K1305" s="307"/>
      <c r="L1305" s="308"/>
      <c r="M1305" s="307"/>
      <c r="N1305" s="310"/>
      <c r="O1305" s="264"/>
      <c r="P1305" s="307"/>
      <c r="Q1305" s="296"/>
      <c r="R1305" s="296"/>
      <c r="S1305" s="296"/>
    </row>
    <row r="1306" spans="1:19" x14ac:dyDescent="0.2">
      <c r="A1306" s="303" t="e">
        <f>#N/A</f>
        <v>#N/A</v>
      </c>
      <c r="B1306" s="304"/>
      <c r="C1306" s="305"/>
      <c r="D1306" s="269"/>
      <c r="E1306" s="264"/>
      <c r="F1306" s="306"/>
      <c r="G1306" s="269"/>
      <c r="H1306" s="269"/>
      <c r="I1306" s="264"/>
      <c r="J1306" s="307" t="str">
        <f t="shared" si="2"/>
        <v/>
      </c>
      <c r="K1306" s="307"/>
      <c r="L1306" s="308"/>
      <c r="M1306" s="307"/>
      <c r="N1306" s="310"/>
      <c r="O1306" s="264"/>
      <c r="P1306" s="307"/>
      <c r="Q1306" s="296"/>
      <c r="R1306" s="296"/>
      <c r="S1306" s="296"/>
    </row>
    <row r="1307" spans="1:19" x14ac:dyDescent="0.2">
      <c r="A1307" s="303" t="e">
        <f>#N/A</f>
        <v>#N/A</v>
      </c>
      <c r="B1307" s="304"/>
      <c r="C1307" s="305"/>
      <c r="D1307" s="269"/>
      <c r="E1307" s="264"/>
      <c r="F1307" s="306"/>
      <c r="G1307" s="269"/>
      <c r="H1307" s="269"/>
      <c r="I1307" s="264"/>
      <c r="J1307" s="307" t="str">
        <f t="shared" si="2"/>
        <v/>
      </c>
      <c r="K1307" s="307"/>
      <c r="L1307" s="308"/>
      <c r="M1307" s="307"/>
      <c r="N1307" s="310"/>
      <c r="O1307" s="264"/>
      <c r="P1307" s="307"/>
      <c r="Q1307" s="296"/>
      <c r="R1307" s="296"/>
      <c r="S1307" s="296"/>
    </row>
    <row r="1308" spans="1:19" x14ac:dyDescent="0.2">
      <c r="A1308" s="303" t="e">
        <f>#N/A</f>
        <v>#N/A</v>
      </c>
      <c r="B1308" s="304"/>
      <c r="C1308" s="305"/>
      <c r="D1308" s="269"/>
      <c r="E1308" s="264"/>
      <c r="F1308" s="306"/>
      <c r="G1308" s="269"/>
      <c r="H1308" s="269"/>
      <c r="I1308" s="264"/>
      <c r="J1308" s="307" t="str">
        <f t="shared" si="2"/>
        <v/>
      </c>
      <c r="K1308" s="307"/>
      <c r="L1308" s="308"/>
      <c r="M1308" s="307"/>
      <c r="N1308" s="310"/>
      <c r="O1308" s="264"/>
      <c r="P1308" s="307"/>
      <c r="Q1308" s="296"/>
      <c r="R1308" s="296"/>
      <c r="S1308" s="296"/>
    </row>
    <row r="1309" spans="1:19" x14ac:dyDescent="0.2">
      <c r="A1309" s="303" t="e">
        <f>#N/A</f>
        <v>#N/A</v>
      </c>
      <c r="B1309" s="304"/>
      <c r="C1309" s="305"/>
      <c r="D1309" s="269"/>
      <c r="E1309" s="264"/>
      <c r="F1309" s="306"/>
      <c r="G1309" s="269"/>
      <c r="H1309" s="269"/>
      <c r="I1309" s="264"/>
      <c r="J1309" s="307" t="str">
        <f t="shared" si="2"/>
        <v/>
      </c>
      <c r="K1309" s="307"/>
      <c r="L1309" s="308"/>
      <c r="M1309" s="307"/>
      <c r="N1309" s="310"/>
      <c r="O1309" s="264"/>
      <c r="P1309" s="307"/>
      <c r="Q1309" s="296"/>
      <c r="R1309" s="296"/>
      <c r="S1309" s="296"/>
    </row>
    <row r="1310" spans="1:19" x14ac:dyDescent="0.2">
      <c r="A1310" s="303" t="e">
        <f>#N/A</f>
        <v>#N/A</v>
      </c>
      <c r="B1310" s="304"/>
      <c r="C1310" s="305"/>
      <c r="D1310" s="269"/>
      <c r="E1310" s="264"/>
      <c r="F1310" s="306"/>
      <c r="G1310" s="269"/>
      <c r="H1310" s="269"/>
      <c r="I1310" s="264"/>
      <c r="J1310" s="307" t="str">
        <f t="shared" si="2"/>
        <v/>
      </c>
      <c r="K1310" s="307"/>
      <c r="L1310" s="308"/>
      <c r="M1310" s="307"/>
      <c r="N1310" s="310"/>
      <c r="O1310" s="264"/>
      <c r="P1310" s="307"/>
      <c r="Q1310" s="296"/>
      <c r="R1310" s="296"/>
      <c r="S1310" s="296"/>
    </row>
    <row r="1311" spans="1:19" x14ac:dyDescent="0.2">
      <c r="A1311" s="303" t="e">
        <f>#N/A</f>
        <v>#N/A</v>
      </c>
      <c r="B1311" s="304"/>
      <c r="C1311" s="305"/>
      <c r="D1311" s="269"/>
      <c r="E1311" s="264"/>
      <c r="F1311" s="306"/>
      <c r="G1311" s="269"/>
      <c r="H1311" s="269"/>
      <c r="I1311" s="264"/>
      <c r="J1311" s="307" t="str">
        <f t="shared" si="2"/>
        <v/>
      </c>
      <c r="K1311" s="307"/>
      <c r="L1311" s="308"/>
      <c r="M1311" s="307"/>
      <c r="N1311" s="310"/>
      <c r="O1311" s="264"/>
      <c r="P1311" s="307"/>
      <c r="Q1311" s="296"/>
      <c r="R1311" s="296"/>
      <c r="S1311" s="296"/>
    </row>
    <row r="1312" spans="1:19" x14ac:dyDescent="0.2">
      <c r="A1312" s="303" t="e">
        <f>#N/A</f>
        <v>#N/A</v>
      </c>
      <c r="B1312" s="304"/>
      <c r="C1312" s="305"/>
      <c r="D1312" s="269"/>
      <c r="E1312" s="264"/>
      <c r="F1312" s="306"/>
      <c r="G1312" s="269"/>
      <c r="H1312" s="269"/>
      <c r="I1312" s="264"/>
      <c r="J1312" s="307" t="str">
        <f t="shared" si="2"/>
        <v/>
      </c>
      <c r="K1312" s="307"/>
      <c r="L1312" s="308"/>
      <c r="M1312" s="307"/>
      <c r="N1312" s="310"/>
      <c r="O1312" s="264"/>
      <c r="P1312" s="307"/>
      <c r="Q1312" s="296"/>
      <c r="R1312" s="296"/>
      <c r="S1312" s="296"/>
    </row>
    <row r="1313" spans="1:19" x14ac:dyDescent="0.2">
      <c r="A1313" s="303" t="e">
        <f>#N/A</f>
        <v>#N/A</v>
      </c>
      <c r="B1313" s="304"/>
      <c r="C1313" s="305"/>
      <c r="D1313" s="269"/>
      <c r="E1313" s="264"/>
      <c r="F1313" s="306"/>
      <c r="G1313" s="269"/>
      <c r="H1313" s="269"/>
      <c r="I1313" s="264"/>
      <c r="J1313" s="307" t="str">
        <f t="shared" si="2"/>
        <v/>
      </c>
      <c r="K1313" s="307"/>
      <c r="L1313" s="308"/>
      <c r="M1313" s="307"/>
      <c r="N1313" s="310"/>
      <c r="O1313" s="264"/>
      <c r="P1313" s="307"/>
      <c r="Q1313" s="296"/>
      <c r="R1313" s="296"/>
      <c r="S1313" s="296"/>
    </row>
    <row r="1314" spans="1:19" x14ac:dyDescent="0.2">
      <c r="A1314" s="303" t="e">
        <f>#N/A</f>
        <v>#N/A</v>
      </c>
      <c r="B1314" s="304"/>
      <c r="C1314" s="305"/>
      <c r="D1314" s="269"/>
      <c r="E1314" s="264"/>
      <c r="F1314" s="306"/>
      <c r="G1314" s="269"/>
      <c r="H1314" s="269"/>
      <c r="I1314" s="264"/>
      <c r="J1314" s="307" t="str">
        <f t="shared" si="2"/>
        <v/>
      </c>
      <c r="K1314" s="307"/>
      <c r="L1314" s="308"/>
      <c r="M1314" s="307"/>
      <c r="N1314" s="310"/>
      <c r="O1314" s="264"/>
      <c r="P1314" s="307"/>
      <c r="Q1314" s="296"/>
      <c r="R1314" s="296"/>
      <c r="S1314" s="296"/>
    </row>
    <row r="1315" spans="1:19" x14ac:dyDescent="0.2">
      <c r="A1315" s="303" t="e">
        <f>#N/A</f>
        <v>#N/A</v>
      </c>
      <c r="B1315" s="304"/>
      <c r="C1315" s="305"/>
      <c r="D1315" s="269"/>
      <c r="E1315" s="264"/>
      <c r="F1315" s="306"/>
      <c r="G1315" s="269"/>
      <c r="H1315" s="269"/>
      <c r="I1315" s="264"/>
      <c r="J1315" s="307" t="str">
        <f t="shared" si="2"/>
        <v/>
      </c>
      <c r="K1315" s="307"/>
      <c r="L1315" s="308"/>
      <c r="M1315" s="307"/>
      <c r="N1315" s="310"/>
      <c r="O1315" s="264"/>
      <c r="P1315" s="307"/>
      <c r="Q1315" s="296"/>
      <c r="R1315" s="296"/>
      <c r="S1315" s="296"/>
    </row>
    <row r="1316" spans="1:19" x14ac:dyDescent="0.2">
      <c r="A1316" s="303" t="e">
        <f>#N/A</f>
        <v>#N/A</v>
      </c>
      <c r="B1316" s="304"/>
      <c r="C1316" s="305"/>
      <c r="D1316" s="269"/>
      <c r="E1316" s="264"/>
      <c r="F1316" s="306"/>
      <c r="G1316" s="269"/>
      <c r="H1316" s="269"/>
      <c r="I1316" s="264"/>
      <c r="J1316" s="307" t="str">
        <f t="shared" si="2"/>
        <v/>
      </c>
      <c r="K1316" s="307"/>
      <c r="L1316" s="308"/>
      <c r="M1316" s="307"/>
      <c r="N1316" s="310"/>
      <c r="O1316" s="264"/>
      <c r="P1316" s="307"/>
      <c r="Q1316" s="296"/>
      <c r="R1316" s="296"/>
      <c r="S1316" s="296"/>
    </row>
    <row r="1317" spans="1:19" x14ac:dyDescent="0.2">
      <c r="A1317" s="303" t="e">
        <f>#N/A</f>
        <v>#N/A</v>
      </c>
      <c r="B1317" s="304"/>
      <c r="C1317" s="305"/>
      <c r="D1317" s="269"/>
      <c r="E1317" s="264"/>
      <c r="F1317" s="306"/>
      <c r="G1317" s="269"/>
      <c r="H1317" s="269"/>
      <c r="I1317" s="264"/>
      <c r="J1317" s="307" t="str">
        <f t="shared" si="2"/>
        <v/>
      </c>
      <c r="K1317" s="307"/>
      <c r="L1317" s="308"/>
      <c r="M1317" s="307"/>
      <c r="N1317" s="310"/>
      <c r="O1317" s="264"/>
      <c r="P1317" s="307"/>
      <c r="Q1317" s="296"/>
      <c r="R1317" s="296"/>
      <c r="S1317" s="296"/>
    </row>
    <row r="1318" spans="1:19" x14ac:dyDescent="0.2">
      <c r="A1318" s="303" t="e">
        <f>#N/A</f>
        <v>#N/A</v>
      </c>
      <c r="B1318" s="304"/>
      <c r="C1318" s="305"/>
      <c r="D1318" s="269"/>
      <c r="E1318" s="264"/>
      <c r="F1318" s="306"/>
      <c r="G1318" s="269"/>
      <c r="H1318" s="269"/>
      <c r="I1318" s="264"/>
      <c r="J1318" s="307" t="str">
        <f t="shared" si="2"/>
        <v/>
      </c>
      <c r="K1318" s="307"/>
      <c r="L1318" s="308"/>
      <c r="M1318" s="307"/>
      <c r="N1318" s="310"/>
      <c r="O1318" s="264"/>
      <c r="P1318" s="307"/>
      <c r="Q1318" s="296"/>
      <c r="R1318" s="296"/>
      <c r="S1318" s="296"/>
    </row>
    <row r="1319" spans="1:19" x14ac:dyDescent="0.2">
      <c r="A1319" s="303" t="e">
        <f>#N/A</f>
        <v>#N/A</v>
      </c>
      <c r="B1319" s="304"/>
      <c r="C1319" s="305"/>
      <c r="D1319" s="269"/>
      <c r="E1319" s="264"/>
      <c r="F1319" s="306"/>
      <c r="G1319" s="269"/>
      <c r="H1319" s="269"/>
      <c r="I1319" s="264"/>
      <c r="J1319" s="307" t="str">
        <f t="shared" si="2"/>
        <v/>
      </c>
      <c r="K1319" s="307"/>
      <c r="L1319" s="308"/>
      <c r="M1319" s="307"/>
      <c r="N1319" s="310"/>
      <c r="O1319" s="264"/>
      <c r="P1319" s="307"/>
      <c r="Q1319" s="296"/>
      <c r="R1319" s="296"/>
      <c r="S1319" s="296"/>
    </row>
    <row r="1320" spans="1:19" x14ac:dyDescent="0.2">
      <c r="A1320" s="303" t="e">
        <f>#N/A</f>
        <v>#N/A</v>
      </c>
      <c r="B1320" s="304"/>
      <c r="C1320" s="305"/>
      <c r="D1320" s="269"/>
      <c r="E1320" s="264"/>
      <c r="F1320" s="306"/>
      <c r="G1320" s="269"/>
      <c r="H1320" s="269"/>
      <c r="I1320" s="264"/>
      <c r="J1320" s="307" t="str">
        <f t="shared" si="2"/>
        <v/>
      </c>
      <c r="K1320" s="307"/>
      <c r="L1320" s="308"/>
      <c r="M1320" s="307"/>
      <c r="N1320" s="310"/>
      <c r="O1320" s="264"/>
      <c r="P1320" s="307"/>
      <c r="Q1320" s="296"/>
      <c r="R1320" s="296"/>
      <c r="S1320" s="296"/>
    </row>
    <row r="1321" spans="1:19" x14ac:dyDescent="0.2">
      <c r="A1321" s="303" t="e">
        <f>#N/A</f>
        <v>#N/A</v>
      </c>
      <c r="B1321" s="304"/>
      <c r="C1321" s="305"/>
      <c r="D1321" s="269"/>
      <c r="E1321" s="264"/>
      <c r="F1321" s="306"/>
      <c r="G1321" s="269"/>
      <c r="H1321" s="269"/>
      <c r="I1321" s="264"/>
      <c r="J1321" s="307" t="str">
        <f t="shared" si="2"/>
        <v/>
      </c>
      <c r="K1321" s="307"/>
      <c r="L1321" s="308"/>
      <c r="M1321" s="307"/>
      <c r="N1321" s="310"/>
      <c r="O1321" s="264"/>
      <c r="P1321" s="307"/>
      <c r="Q1321" s="296"/>
      <c r="R1321" s="296"/>
      <c r="S1321" s="296"/>
    </row>
    <row r="1322" spans="1:19" x14ac:dyDescent="0.2">
      <c r="A1322" s="303" t="e">
        <f>#N/A</f>
        <v>#N/A</v>
      </c>
      <c r="B1322" s="304"/>
      <c r="C1322" s="305"/>
      <c r="D1322" s="269"/>
      <c r="E1322" s="264"/>
      <c r="F1322" s="306"/>
      <c r="G1322" s="269"/>
      <c r="H1322" s="269"/>
      <c r="I1322" s="264"/>
      <c r="J1322" s="307" t="str">
        <f t="shared" si="2"/>
        <v/>
      </c>
      <c r="K1322" s="307"/>
      <c r="L1322" s="308"/>
      <c r="M1322" s="307"/>
      <c r="N1322" s="310"/>
      <c r="O1322" s="264"/>
      <c r="P1322" s="307"/>
      <c r="Q1322" s="296"/>
      <c r="R1322" s="296"/>
      <c r="S1322" s="296"/>
    </row>
    <row r="1323" spans="1:19" x14ac:dyDescent="0.2">
      <c r="A1323" s="303" t="e">
        <f>#N/A</f>
        <v>#N/A</v>
      </c>
      <c r="B1323" s="304"/>
      <c r="C1323" s="305"/>
      <c r="D1323" s="269"/>
      <c r="E1323" s="264"/>
      <c r="F1323" s="306"/>
      <c r="G1323" s="269"/>
      <c r="H1323" s="269"/>
      <c r="I1323" s="264"/>
      <c r="J1323" s="307" t="str">
        <f t="shared" si="2"/>
        <v/>
      </c>
      <c r="K1323" s="307"/>
      <c r="L1323" s="308"/>
      <c r="M1323" s="307"/>
      <c r="N1323" s="310"/>
      <c r="O1323" s="264"/>
      <c r="P1323" s="307"/>
      <c r="Q1323" s="296"/>
      <c r="R1323" s="296"/>
      <c r="S1323" s="296"/>
    </row>
    <row r="1324" spans="1:19" x14ac:dyDescent="0.2">
      <c r="A1324" s="303" t="e">
        <f>#N/A</f>
        <v>#N/A</v>
      </c>
      <c r="B1324" s="304"/>
      <c r="C1324" s="305"/>
      <c r="D1324" s="269"/>
      <c r="E1324" s="264"/>
      <c r="F1324" s="306"/>
      <c r="G1324" s="269"/>
      <c r="H1324" s="269"/>
      <c r="I1324" s="264"/>
      <c r="J1324" s="307" t="str">
        <f t="shared" si="2"/>
        <v/>
      </c>
      <c r="K1324" s="307"/>
      <c r="L1324" s="308"/>
      <c r="M1324" s="307"/>
      <c r="N1324" s="310"/>
      <c r="O1324" s="264"/>
      <c r="P1324" s="307"/>
      <c r="Q1324" s="296"/>
      <c r="R1324" s="296"/>
      <c r="S1324" s="296"/>
    </row>
    <row r="1325" spans="1:19" x14ac:dyDescent="0.2">
      <c r="A1325" s="303" t="e">
        <f>#N/A</f>
        <v>#N/A</v>
      </c>
      <c r="B1325" s="304"/>
      <c r="C1325" s="305"/>
      <c r="D1325" s="269"/>
      <c r="E1325" s="264"/>
      <c r="F1325" s="306"/>
      <c r="G1325" s="269"/>
      <c r="H1325" s="269"/>
      <c r="I1325" s="264"/>
      <c r="J1325" s="307" t="str">
        <f t="shared" si="2"/>
        <v/>
      </c>
      <c r="K1325" s="307"/>
      <c r="L1325" s="308"/>
      <c r="M1325" s="307"/>
      <c r="N1325" s="310"/>
      <c r="O1325" s="264"/>
      <c r="P1325" s="307"/>
      <c r="Q1325" s="296"/>
      <c r="R1325" s="296"/>
      <c r="S1325" s="296"/>
    </row>
    <row r="1326" spans="1:19" x14ac:dyDescent="0.2">
      <c r="A1326" s="303" t="e">
        <f>#N/A</f>
        <v>#N/A</v>
      </c>
      <c r="B1326" s="304"/>
      <c r="C1326" s="305"/>
      <c r="D1326" s="269"/>
      <c r="E1326" s="264"/>
      <c r="F1326" s="306"/>
      <c r="G1326" s="269"/>
      <c r="H1326" s="269"/>
      <c r="I1326" s="264"/>
      <c r="J1326" s="307" t="str">
        <f t="shared" si="2"/>
        <v/>
      </c>
      <c r="K1326" s="307"/>
      <c r="L1326" s="308"/>
      <c r="M1326" s="307"/>
      <c r="N1326" s="310"/>
      <c r="O1326" s="264"/>
      <c r="P1326" s="307"/>
      <c r="Q1326" s="296"/>
      <c r="R1326" s="296"/>
      <c r="S1326" s="296"/>
    </row>
    <row r="1327" spans="1:19" x14ac:dyDescent="0.2">
      <c r="A1327" s="303" t="e">
        <f>#N/A</f>
        <v>#N/A</v>
      </c>
      <c r="B1327" s="304"/>
      <c r="C1327" s="305"/>
      <c r="D1327" s="269"/>
      <c r="E1327" s="264"/>
      <c r="F1327" s="306"/>
      <c r="G1327" s="269"/>
      <c r="H1327" s="269"/>
      <c r="I1327" s="264"/>
      <c r="J1327" s="307" t="str">
        <f t="shared" si="2"/>
        <v/>
      </c>
      <c r="K1327" s="307"/>
      <c r="L1327" s="308"/>
      <c r="M1327" s="307"/>
      <c r="N1327" s="310"/>
      <c r="O1327" s="264"/>
      <c r="P1327" s="307"/>
      <c r="Q1327" s="296"/>
      <c r="R1327" s="296"/>
      <c r="S1327" s="296"/>
    </row>
    <row r="1328" spans="1:19" x14ac:dyDescent="0.2">
      <c r="A1328" s="303" t="e">
        <f>#N/A</f>
        <v>#N/A</v>
      </c>
      <c r="B1328" s="304"/>
      <c r="C1328" s="305"/>
      <c r="D1328" s="269"/>
      <c r="E1328" s="264"/>
      <c r="F1328" s="306"/>
      <c r="G1328" s="269"/>
      <c r="H1328" s="269"/>
      <c r="I1328" s="264"/>
      <c r="J1328" s="307" t="str">
        <f t="shared" si="2"/>
        <v/>
      </c>
      <c r="K1328" s="307"/>
      <c r="L1328" s="308"/>
      <c r="M1328" s="307"/>
      <c r="N1328" s="310"/>
      <c r="O1328" s="264"/>
      <c r="P1328" s="307"/>
      <c r="Q1328" s="296"/>
      <c r="R1328" s="296"/>
      <c r="S1328" s="296"/>
    </row>
    <row r="1329" spans="1:19" x14ac:dyDescent="0.2">
      <c r="A1329" s="303" t="e">
        <f>#N/A</f>
        <v>#N/A</v>
      </c>
      <c r="B1329" s="304"/>
      <c r="C1329" s="305"/>
      <c r="D1329" s="269"/>
      <c r="E1329" s="264"/>
      <c r="F1329" s="306"/>
      <c r="G1329" s="269"/>
      <c r="H1329" s="269"/>
      <c r="I1329" s="264"/>
      <c r="J1329" s="307" t="str">
        <f t="shared" si="2"/>
        <v/>
      </c>
      <c r="K1329" s="307"/>
      <c r="L1329" s="308"/>
      <c r="M1329" s="307"/>
      <c r="N1329" s="310"/>
      <c r="O1329" s="264"/>
      <c r="P1329" s="307"/>
      <c r="Q1329" s="296"/>
      <c r="R1329" s="296"/>
      <c r="S1329" s="296"/>
    </row>
    <row r="1330" spans="1:19" x14ac:dyDescent="0.2">
      <c r="A1330" s="303" t="e">
        <f>#N/A</f>
        <v>#N/A</v>
      </c>
      <c r="B1330" s="304"/>
      <c r="C1330" s="305"/>
      <c r="D1330" s="269"/>
      <c r="E1330" s="264"/>
      <c r="F1330" s="306"/>
      <c r="G1330" s="269"/>
      <c r="H1330" s="269"/>
      <c r="I1330" s="264"/>
      <c r="J1330" s="307" t="str">
        <f t="shared" si="2"/>
        <v/>
      </c>
      <c r="K1330" s="307"/>
      <c r="L1330" s="308"/>
      <c r="M1330" s="307"/>
      <c r="N1330" s="310"/>
      <c r="O1330" s="264"/>
      <c r="P1330" s="307"/>
      <c r="Q1330" s="296"/>
      <c r="R1330" s="296"/>
      <c r="S1330" s="296"/>
    </row>
    <row r="1331" spans="1:19" x14ac:dyDescent="0.2">
      <c r="A1331" s="303" t="e">
        <f>#N/A</f>
        <v>#N/A</v>
      </c>
      <c r="B1331" s="304"/>
      <c r="C1331" s="305"/>
      <c r="D1331" s="269"/>
      <c r="E1331" s="264"/>
      <c r="F1331" s="306"/>
      <c r="G1331" s="269"/>
      <c r="H1331" s="269"/>
      <c r="I1331" s="264"/>
      <c r="J1331" s="307" t="str">
        <f t="shared" si="2"/>
        <v/>
      </c>
      <c r="K1331" s="307"/>
      <c r="L1331" s="308"/>
      <c r="M1331" s="307"/>
      <c r="N1331" s="310"/>
      <c r="O1331" s="264"/>
      <c r="P1331" s="307"/>
      <c r="Q1331" s="296"/>
      <c r="R1331" s="296"/>
      <c r="S1331" s="296"/>
    </row>
    <row r="1332" spans="1:19" x14ac:dyDescent="0.2">
      <c r="A1332" s="303" t="e">
        <f>#N/A</f>
        <v>#N/A</v>
      </c>
      <c r="B1332" s="304"/>
      <c r="C1332" s="305"/>
      <c r="D1332" s="269"/>
      <c r="E1332" s="264"/>
      <c r="F1332" s="306"/>
      <c r="G1332" s="269"/>
      <c r="H1332" s="269"/>
      <c r="I1332" s="264"/>
      <c r="J1332" s="307" t="str">
        <f t="shared" si="2"/>
        <v/>
      </c>
      <c r="K1332" s="307"/>
      <c r="L1332" s="308"/>
      <c r="M1332" s="307"/>
      <c r="N1332" s="310"/>
      <c r="O1332" s="264"/>
      <c r="P1332" s="307"/>
      <c r="Q1332" s="296"/>
      <c r="R1332" s="296"/>
      <c r="S1332" s="296"/>
    </row>
    <row r="1333" spans="1:19" x14ac:dyDescent="0.2">
      <c r="A1333" s="303" t="e">
        <f>#N/A</f>
        <v>#N/A</v>
      </c>
      <c r="B1333" s="304"/>
      <c r="C1333" s="305"/>
      <c r="D1333" s="269"/>
      <c r="E1333" s="264"/>
      <c r="F1333" s="306"/>
      <c r="G1333" s="269"/>
      <c r="H1333" s="269"/>
      <c r="I1333" s="264"/>
      <c r="J1333" s="307" t="str">
        <f t="shared" si="2"/>
        <v/>
      </c>
      <c r="K1333" s="307"/>
      <c r="L1333" s="308"/>
      <c r="M1333" s="307"/>
      <c r="N1333" s="310"/>
      <c r="O1333" s="264"/>
      <c r="P1333" s="307"/>
      <c r="Q1333" s="296"/>
      <c r="R1333" s="296"/>
      <c r="S1333" s="296"/>
    </row>
    <row r="1334" spans="1:19" x14ac:dyDescent="0.2">
      <c r="A1334" s="303" t="e">
        <f>#N/A</f>
        <v>#N/A</v>
      </c>
      <c r="B1334" s="304"/>
      <c r="C1334" s="305"/>
      <c r="D1334" s="269"/>
      <c r="E1334" s="264"/>
      <c r="F1334" s="306"/>
      <c r="G1334" s="269"/>
      <c r="H1334" s="269"/>
      <c r="I1334" s="264"/>
      <c r="J1334" s="307" t="str">
        <f t="shared" si="2"/>
        <v/>
      </c>
      <c r="K1334" s="307"/>
      <c r="L1334" s="308"/>
      <c r="M1334" s="307"/>
      <c r="N1334" s="310"/>
      <c r="O1334" s="264"/>
      <c r="P1334" s="307"/>
      <c r="Q1334" s="296"/>
      <c r="R1334" s="296"/>
      <c r="S1334" s="296"/>
    </row>
    <row r="1335" spans="1:19" x14ac:dyDescent="0.2">
      <c r="A1335" s="303" t="e">
        <f>#N/A</f>
        <v>#N/A</v>
      </c>
      <c r="B1335" s="304"/>
      <c r="C1335" s="305"/>
      <c r="D1335" s="269"/>
      <c r="E1335" s="264"/>
      <c r="F1335" s="306"/>
      <c r="G1335" s="269"/>
      <c r="H1335" s="269"/>
      <c r="I1335" s="264"/>
      <c r="J1335" s="307" t="str">
        <f t="shared" si="2"/>
        <v/>
      </c>
      <c r="K1335" s="307"/>
      <c r="L1335" s="308"/>
      <c r="M1335" s="307"/>
      <c r="N1335" s="310"/>
      <c r="O1335" s="264"/>
      <c r="P1335" s="307"/>
      <c r="Q1335" s="296"/>
      <c r="R1335" s="296"/>
      <c r="S1335" s="296"/>
    </row>
    <row r="1336" spans="1:19" x14ac:dyDescent="0.2">
      <c r="A1336" s="303" t="e">
        <f>#N/A</f>
        <v>#N/A</v>
      </c>
      <c r="B1336" s="304"/>
      <c r="C1336" s="305"/>
      <c r="D1336" s="269"/>
      <c r="E1336" s="264"/>
      <c r="F1336" s="306"/>
      <c r="G1336" s="269"/>
      <c r="H1336" s="269"/>
      <c r="I1336" s="264"/>
      <c r="J1336" s="307" t="str">
        <f t="shared" si="2"/>
        <v/>
      </c>
      <c r="K1336" s="307"/>
      <c r="L1336" s="308"/>
      <c r="M1336" s="307"/>
      <c r="N1336" s="310"/>
      <c r="O1336" s="264"/>
      <c r="P1336" s="307"/>
      <c r="Q1336" s="296"/>
      <c r="R1336" s="296"/>
      <c r="S1336" s="296"/>
    </row>
    <row r="1337" spans="1:19" x14ac:dyDescent="0.2">
      <c r="A1337" s="303" t="e">
        <f>#N/A</f>
        <v>#N/A</v>
      </c>
      <c r="B1337" s="304"/>
      <c r="C1337" s="305"/>
      <c r="D1337" s="269"/>
      <c r="E1337" s="264"/>
      <c r="F1337" s="306"/>
      <c r="G1337" s="269"/>
      <c r="H1337" s="269"/>
      <c r="I1337" s="264"/>
      <c r="J1337" s="307" t="str">
        <f t="shared" si="2"/>
        <v/>
      </c>
      <c r="K1337" s="307"/>
      <c r="L1337" s="308"/>
      <c r="M1337" s="307"/>
      <c r="N1337" s="310"/>
      <c r="O1337" s="264"/>
      <c r="P1337" s="307"/>
      <c r="Q1337" s="296"/>
      <c r="R1337" s="296"/>
      <c r="S1337" s="296"/>
    </row>
    <row r="1338" spans="1:19" x14ac:dyDescent="0.2">
      <c r="A1338" s="303" t="e">
        <f>#N/A</f>
        <v>#N/A</v>
      </c>
      <c r="B1338" s="304"/>
      <c r="C1338" s="305"/>
      <c r="D1338" s="269"/>
      <c r="E1338" s="264"/>
      <c r="F1338" s="306"/>
      <c r="G1338" s="269"/>
      <c r="H1338" s="269"/>
      <c r="I1338" s="264"/>
      <c r="J1338" s="307" t="str">
        <f t="shared" si="2"/>
        <v/>
      </c>
      <c r="K1338" s="307"/>
      <c r="L1338" s="308"/>
      <c r="M1338" s="307"/>
      <c r="N1338" s="310"/>
      <c r="O1338" s="264"/>
      <c r="P1338" s="307"/>
      <c r="Q1338" s="296"/>
      <c r="R1338" s="296"/>
      <c r="S1338" s="296"/>
    </row>
    <row r="1339" spans="1:19" x14ac:dyDescent="0.2">
      <c r="A1339" s="303" t="e">
        <f>#N/A</f>
        <v>#N/A</v>
      </c>
      <c r="B1339" s="304"/>
      <c r="C1339" s="305"/>
      <c r="D1339" s="269"/>
      <c r="E1339" s="264"/>
      <c r="F1339" s="306"/>
      <c r="G1339" s="269"/>
      <c r="H1339" s="269"/>
      <c r="I1339" s="264"/>
      <c r="J1339" s="307" t="str">
        <f t="shared" si="2"/>
        <v/>
      </c>
      <c r="K1339" s="307"/>
      <c r="L1339" s="308"/>
      <c r="M1339" s="307"/>
      <c r="N1339" s="310"/>
      <c r="O1339" s="264"/>
      <c r="P1339" s="307"/>
      <c r="Q1339" s="296"/>
      <c r="R1339" s="296"/>
      <c r="S1339" s="296"/>
    </row>
    <row r="1340" spans="1:19" x14ac:dyDescent="0.2">
      <c r="A1340" s="303" t="e">
        <f>#N/A</f>
        <v>#N/A</v>
      </c>
      <c r="B1340" s="304"/>
      <c r="C1340" s="305"/>
      <c r="D1340" s="269"/>
      <c r="E1340" s="264"/>
      <c r="F1340" s="306"/>
      <c r="G1340" s="269"/>
      <c r="H1340" s="269"/>
      <c r="I1340" s="264"/>
      <c r="J1340" s="307" t="str">
        <f t="shared" si="2"/>
        <v/>
      </c>
      <c r="K1340" s="307"/>
      <c r="L1340" s="308"/>
      <c r="M1340" s="307"/>
      <c r="N1340" s="310"/>
      <c r="O1340" s="264"/>
      <c r="P1340" s="307"/>
      <c r="Q1340" s="296"/>
      <c r="R1340" s="296"/>
      <c r="S1340" s="296"/>
    </row>
    <row r="1341" spans="1:19" x14ac:dyDescent="0.2">
      <c r="A1341" s="303" t="e">
        <f>#N/A</f>
        <v>#N/A</v>
      </c>
      <c r="B1341" s="304"/>
      <c r="C1341" s="305"/>
      <c r="D1341" s="269"/>
      <c r="E1341" s="264"/>
      <c r="F1341" s="306"/>
      <c r="G1341" s="269"/>
      <c r="H1341" s="269"/>
      <c r="I1341" s="264"/>
      <c r="J1341" s="307" t="str">
        <f t="shared" si="2"/>
        <v/>
      </c>
      <c r="K1341" s="307"/>
      <c r="L1341" s="308"/>
      <c r="M1341" s="307"/>
      <c r="N1341" s="310"/>
      <c r="O1341" s="264"/>
      <c r="P1341" s="307"/>
      <c r="Q1341" s="296"/>
      <c r="R1341" s="296"/>
      <c r="S1341" s="296"/>
    </row>
    <row r="1342" spans="1:19" x14ac:dyDescent="0.2">
      <c r="A1342" s="303" t="e">
        <f>#N/A</f>
        <v>#N/A</v>
      </c>
      <c r="B1342" s="304"/>
      <c r="C1342" s="305"/>
      <c r="D1342" s="269"/>
      <c r="E1342" s="264"/>
      <c r="F1342" s="306"/>
      <c r="G1342" s="269"/>
      <c r="H1342" s="269"/>
      <c r="I1342" s="264"/>
      <c r="J1342" s="307" t="str">
        <f t="shared" si="2"/>
        <v/>
      </c>
      <c r="K1342" s="307"/>
      <c r="L1342" s="308"/>
      <c r="M1342" s="307"/>
      <c r="N1342" s="310"/>
      <c r="O1342" s="264"/>
      <c r="P1342" s="307"/>
      <c r="Q1342" s="296"/>
      <c r="R1342" s="296"/>
      <c r="S1342" s="296"/>
    </row>
    <row r="1343" spans="1:19" x14ac:dyDescent="0.2">
      <c r="A1343" s="303" t="e">
        <f>#N/A</f>
        <v>#N/A</v>
      </c>
      <c r="B1343" s="304"/>
      <c r="C1343" s="305"/>
      <c r="D1343" s="269"/>
      <c r="E1343" s="264"/>
      <c r="F1343" s="306"/>
      <c r="G1343" s="269"/>
      <c r="H1343" s="269"/>
      <c r="I1343" s="264"/>
      <c r="J1343" s="307" t="str">
        <f t="shared" si="2"/>
        <v/>
      </c>
      <c r="K1343" s="307"/>
      <c r="L1343" s="308"/>
      <c r="M1343" s="307"/>
      <c r="N1343" s="310"/>
      <c r="O1343" s="264"/>
      <c r="P1343" s="307"/>
      <c r="Q1343" s="296"/>
      <c r="R1343" s="296"/>
      <c r="S1343" s="296"/>
    </row>
    <row r="1344" spans="1:19" x14ac:dyDescent="0.2">
      <c r="A1344" s="303" t="e">
        <f>#N/A</f>
        <v>#N/A</v>
      </c>
      <c r="B1344" s="304"/>
      <c r="C1344" s="305"/>
      <c r="D1344" s="269"/>
      <c r="E1344" s="264"/>
      <c r="F1344" s="306"/>
      <c r="G1344" s="269"/>
      <c r="H1344" s="269"/>
      <c r="I1344" s="264"/>
      <c r="J1344" s="307" t="str">
        <f t="shared" si="2"/>
        <v/>
      </c>
      <c r="K1344" s="307"/>
      <c r="L1344" s="308"/>
      <c r="M1344" s="307"/>
      <c r="N1344" s="310"/>
      <c r="O1344" s="264"/>
      <c r="P1344" s="307"/>
      <c r="Q1344" s="296"/>
      <c r="R1344" s="296"/>
      <c r="S1344" s="296"/>
    </row>
    <row r="1345" spans="1:19" x14ac:dyDescent="0.2">
      <c r="A1345" s="303" t="e">
        <f>#N/A</f>
        <v>#N/A</v>
      </c>
      <c r="B1345" s="304"/>
      <c r="C1345" s="305"/>
      <c r="D1345" s="269"/>
      <c r="E1345" s="264"/>
      <c r="F1345" s="306"/>
      <c r="G1345" s="269"/>
      <c r="H1345" s="269"/>
      <c r="I1345" s="264"/>
      <c r="J1345" s="307" t="str">
        <f t="shared" si="2"/>
        <v/>
      </c>
      <c r="K1345" s="307"/>
      <c r="L1345" s="308"/>
      <c r="M1345" s="307"/>
      <c r="N1345" s="310"/>
      <c r="O1345" s="264"/>
      <c r="P1345" s="307"/>
      <c r="Q1345" s="296"/>
      <c r="R1345" s="296"/>
      <c r="S1345" s="296"/>
    </row>
    <row r="1346" spans="1:19" x14ac:dyDescent="0.2">
      <c r="A1346" s="303" t="e">
        <f>#N/A</f>
        <v>#N/A</v>
      </c>
      <c r="B1346" s="304"/>
      <c r="C1346" s="305"/>
      <c r="D1346" s="269"/>
      <c r="E1346" s="264"/>
      <c r="F1346" s="306"/>
      <c r="G1346" s="269"/>
      <c r="H1346" s="269"/>
      <c r="I1346" s="264"/>
      <c r="J1346" s="307" t="str">
        <f t="shared" si="2"/>
        <v/>
      </c>
      <c r="K1346" s="307"/>
      <c r="L1346" s="308"/>
      <c r="M1346" s="307"/>
      <c r="N1346" s="310"/>
      <c r="O1346" s="264"/>
      <c r="P1346" s="307"/>
      <c r="Q1346" s="296"/>
      <c r="R1346" s="296"/>
      <c r="S1346" s="296"/>
    </row>
    <row r="1347" spans="1:19" x14ac:dyDescent="0.2">
      <c r="A1347" s="303" t="e">
        <f>#N/A</f>
        <v>#N/A</v>
      </c>
      <c r="B1347" s="304"/>
      <c r="C1347" s="305"/>
      <c r="D1347" s="269"/>
      <c r="E1347" s="264"/>
      <c r="F1347" s="306"/>
      <c r="G1347" s="269"/>
      <c r="H1347" s="269"/>
      <c r="I1347" s="264"/>
      <c r="J1347" s="307" t="str">
        <f t="shared" si="2"/>
        <v/>
      </c>
      <c r="K1347" s="307"/>
      <c r="L1347" s="308"/>
      <c r="M1347" s="307"/>
      <c r="N1347" s="310"/>
      <c r="O1347" s="264"/>
      <c r="P1347" s="307"/>
      <c r="Q1347" s="296"/>
      <c r="R1347" s="296"/>
      <c r="S1347" s="296"/>
    </row>
    <row r="1348" spans="1:19" x14ac:dyDescent="0.2">
      <c r="A1348" s="303" t="e">
        <f>#N/A</f>
        <v>#N/A</v>
      </c>
      <c r="B1348" s="304"/>
      <c r="C1348" s="305"/>
      <c r="D1348" s="269"/>
      <c r="E1348" s="264"/>
      <c r="F1348" s="306"/>
      <c r="G1348" s="269"/>
      <c r="H1348" s="269"/>
      <c r="I1348" s="264"/>
      <c r="J1348" s="307" t="str">
        <f t="shared" si="2"/>
        <v/>
      </c>
      <c r="K1348" s="307"/>
      <c r="L1348" s="308"/>
      <c r="M1348" s="307"/>
      <c r="N1348" s="310"/>
      <c r="O1348" s="264"/>
      <c r="P1348" s="307"/>
      <c r="Q1348" s="296"/>
      <c r="R1348" s="296"/>
      <c r="S1348" s="296"/>
    </row>
    <row r="1349" spans="1:19" x14ac:dyDescent="0.2">
      <c r="A1349" s="303" t="e">
        <f>#N/A</f>
        <v>#N/A</v>
      </c>
      <c r="B1349" s="304"/>
      <c r="C1349" s="305"/>
      <c r="D1349" s="269"/>
      <c r="E1349" s="264"/>
      <c r="F1349" s="306"/>
      <c r="G1349" s="269"/>
      <c r="H1349" s="269"/>
      <c r="I1349" s="264"/>
      <c r="J1349" s="307" t="str">
        <f t="shared" si="2"/>
        <v/>
      </c>
      <c r="K1349" s="307"/>
      <c r="L1349" s="308"/>
      <c r="M1349" s="307"/>
      <c r="N1349" s="310"/>
      <c r="O1349" s="264"/>
      <c r="P1349" s="307"/>
      <c r="Q1349" s="296"/>
      <c r="R1349" s="296"/>
      <c r="S1349" s="296"/>
    </row>
    <row r="1350" spans="1:19" x14ac:dyDescent="0.2">
      <c r="A1350" s="303" t="e">
        <f>#N/A</f>
        <v>#N/A</v>
      </c>
      <c r="B1350" s="304"/>
      <c r="C1350" s="305"/>
      <c r="D1350" s="269"/>
      <c r="E1350" s="264"/>
      <c r="F1350" s="306"/>
      <c r="G1350" s="269"/>
      <c r="H1350" s="269"/>
      <c r="I1350" s="264"/>
      <c r="J1350" s="307" t="str">
        <f t="shared" si="2"/>
        <v/>
      </c>
      <c r="K1350" s="307"/>
      <c r="L1350" s="308"/>
      <c r="M1350" s="307"/>
      <c r="N1350" s="310"/>
      <c r="O1350" s="264"/>
      <c r="P1350" s="307"/>
      <c r="Q1350" s="296"/>
      <c r="R1350" s="296"/>
      <c r="S1350" s="296"/>
    </row>
    <row r="1351" spans="1:19" x14ac:dyDescent="0.2">
      <c r="A1351" s="303" t="e">
        <f>#N/A</f>
        <v>#N/A</v>
      </c>
      <c r="B1351" s="304"/>
      <c r="C1351" s="305"/>
      <c r="D1351" s="269"/>
      <c r="E1351" s="264"/>
      <c r="F1351" s="306"/>
      <c r="G1351" s="269"/>
      <c r="H1351" s="269"/>
      <c r="I1351" s="264"/>
      <c r="J1351" s="307" t="str">
        <f t="shared" si="2"/>
        <v/>
      </c>
      <c r="K1351" s="307"/>
      <c r="L1351" s="308"/>
      <c r="M1351" s="307"/>
      <c r="N1351" s="310"/>
      <c r="O1351" s="264"/>
      <c r="P1351" s="307"/>
      <c r="Q1351" s="296"/>
      <c r="R1351" s="296"/>
      <c r="S1351" s="296"/>
    </row>
    <row r="1352" spans="1:19" x14ac:dyDescent="0.2">
      <c r="A1352" s="303" t="e">
        <f>#N/A</f>
        <v>#N/A</v>
      </c>
      <c r="B1352" s="304"/>
      <c r="C1352" s="305"/>
      <c r="D1352" s="269"/>
      <c r="E1352" s="264"/>
      <c r="F1352" s="306"/>
      <c r="G1352" s="269"/>
      <c r="H1352" s="269"/>
      <c r="I1352" s="264"/>
      <c r="J1352" s="307" t="str">
        <f t="shared" si="2"/>
        <v/>
      </c>
      <c r="K1352" s="307"/>
      <c r="L1352" s="308"/>
      <c r="M1352" s="307"/>
      <c r="N1352" s="310"/>
      <c r="O1352" s="264"/>
      <c r="P1352" s="307"/>
      <c r="Q1352" s="296"/>
      <c r="R1352" s="296"/>
      <c r="S1352" s="296"/>
    </row>
    <row r="1353" spans="1:19" x14ac:dyDescent="0.2">
      <c r="A1353" s="303" t="e">
        <f>#N/A</f>
        <v>#N/A</v>
      </c>
      <c r="B1353" s="304"/>
      <c r="C1353" s="305"/>
      <c r="D1353" s="269"/>
      <c r="E1353" s="264"/>
      <c r="F1353" s="306"/>
      <c r="G1353" s="269"/>
      <c r="H1353" s="269"/>
      <c r="I1353" s="264"/>
      <c r="J1353" s="307" t="str">
        <f t="shared" si="2"/>
        <v/>
      </c>
      <c r="K1353" s="307"/>
      <c r="L1353" s="308"/>
      <c r="M1353" s="307"/>
      <c r="N1353" s="310"/>
      <c r="O1353" s="264"/>
      <c r="P1353" s="307"/>
      <c r="Q1353" s="296"/>
      <c r="R1353" s="296"/>
      <c r="S1353" s="296"/>
    </row>
    <row r="1354" spans="1:19" x14ac:dyDescent="0.2">
      <c r="A1354" s="303" t="e">
        <f>#N/A</f>
        <v>#N/A</v>
      </c>
      <c r="B1354" s="304"/>
      <c r="C1354" s="305"/>
      <c r="D1354" s="269"/>
      <c r="E1354" s="264"/>
      <c r="F1354" s="306"/>
      <c r="G1354" s="269"/>
      <c r="H1354" s="269"/>
      <c r="I1354" s="264"/>
      <c r="J1354" s="307" t="str">
        <f t="shared" si="2"/>
        <v/>
      </c>
      <c r="K1354" s="307"/>
      <c r="L1354" s="308"/>
      <c r="M1354" s="307"/>
      <c r="N1354" s="310"/>
      <c r="O1354" s="264"/>
      <c r="P1354" s="307"/>
      <c r="Q1354" s="296"/>
      <c r="R1354" s="296"/>
      <c r="S1354" s="296"/>
    </row>
    <row r="1355" spans="1:19" x14ac:dyDescent="0.2">
      <c r="A1355" s="303" t="e">
        <f>#N/A</f>
        <v>#N/A</v>
      </c>
      <c r="B1355" s="304"/>
      <c r="C1355" s="305"/>
      <c r="D1355" s="269"/>
      <c r="E1355" s="264"/>
      <c r="F1355" s="306"/>
      <c r="G1355" s="269"/>
      <c r="H1355" s="269"/>
      <c r="I1355" s="264"/>
      <c r="J1355" s="307" t="str">
        <f t="shared" si="2"/>
        <v/>
      </c>
      <c r="K1355" s="307"/>
      <c r="L1355" s="308"/>
      <c r="M1355" s="307"/>
      <c r="N1355" s="310"/>
      <c r="O1355" s="264"/>
      <c r="P1355" s="307"/>
      <c r="Q1355" s="296"/>
      <c r="R1355" s="296"/>
      <c r="S1355" s="296"/>
    </row>
    <row r="1356" spans="1:19" x14ac:dyDescent="0.2">
      <c r="A1356" s="303" t="e">
        <f>#N/A</f>
        <v>#N/A</v>
      </c>
      <c r="B1356" s="304"/>
      <c r="C1356" s="305"/>
      <c r="D1356" s="269"/>
      <c r="E1356" s="264"/>
      <c r="F1356" s="306"/>
      <c r="G1356" s="269"/>
      <c r="H1356" s="269"/>
      <c r="I1356" s="264"/>
      <c r="J1356" s="307" t="str">
        <f t="shared" si="2"/>
        <v/>
      </c>
      <c r="K1356" s="307"/>
      <c r="L1356" s="308"/>
      <c r="M1356" s="307"/>
      <c r="N1356" s="310"/>
      <c r="O1356" s="264"/>
      <c r="P1356" s="307"/>
      <c r="Q1356" s="296"/>
      <c r="R1356" s="296"/>
      <c r="S1356" s="296"/>
    </row>
    <row r="1357" spans="1:19" x14ac:dyDescent="0.2">
      <c r="A1357" s="303" t="e">
        <f>#N/A</f>
        <v>#N/A</v>
      </c>
      <c r="B1357" s="304"/>
      <c r="C1357" s="305"/>
      <c r="D1357" s="269"/>
      <c r="E1357" s="264"/>
      <c r="F1357" s="306"/>
      <c r="G1357" s="269"/>
      <c r="H1357" s="269"/>
      <c r="I1357" s="264"/>
      <c r="J1357" s="307" t="str">
        <f t="shared" si="2"/>
        <v/>
      </c>
      <c r="K1357" s="307"/>
      <c r="L1357" s="308"/>
      <c r="M1357" s="307"/>
      <c r="N1357" s="310"/>
      <c r="O1357" s="264"/>
      <c r="P1357" s="307"/>
      <c r="Q1357" s="296"/>
      <c r="R1357" s="296"/>
      <c r="S1357" s="296"/>
    </row>
    <row r="1358" spans="1:19" x14ac:dyDescent="0.2">
      <c r="A1358" s="303" t="e">
        <f>#N/A</f>
        <v>#N/A</v>
      </c>
      <c r="B1358" s="304"/>
      <c r="C1358" s="305"/>
      <c r="D1358" s="269"/>
      <c r="E1358" s="264"/>
      <c r="F1358" s="306"/>
      <c r="G1358" s="269"/>
      <c r="H1358" s="269"/>
      <c r="I1358" s="264"/>
      <c r="J1358" s="307" t="str">
        <f t="shared" si="2"/>
        <v/>
      </c>
      <c r="K1358" s="307"/>
      <c r="L1358" s="308"/>
      <c r="M1358" s="307"/>
      <c r="N1358" s="310"/>
      <c r="O1358" s="264"/>
      <c r="P1358" s="307"/>
      <c r="Q1358" s="296"/>
      <c r="R1358" s="296"/>
      <c r="S1358" s="296"/>
    </row>
    <row r="1359" spans="1:19" x14ac:dyDescent="0.2">
      <c r="A1359" s="303" t="e">
        <f>#N/A</f>
        <v>#N/A</v>
      </c>
      <c r="B1359" s="304"/>
      <c r="C1359" s="305"/>
      <c r="D1359" s="269"/>
      <c r="E1359" s="264"/>
      <c r="F1359" s="306"/>
      <c r="G1359" s="269"/>
      <c r="H1359" s="269"/>
      <c r="I1359" s="264"/>
      <c r="J1359" s="307" t="str">
        <f t="shared" si="2"/>
        <v/>
      </c>
      <c r="K1359" s="307"/>
      <c r="L1359" s="308"/>
      <c r="M1359" s="307"/>
      <c r="N1359" s="310"/>
      <c r="O1359" s="264"/>
      <c r="P1359" s="307"/>
      <c r="Q1359" s="296"/>
      <c r="R1359" s="296"/>
      <c r="S1359" s="296"/>
    </row>
    <row r="1360" spans="1:19" x14ac:dyDescent="0.2">
      <c r="A1360" s="303" t="e">
        <f>#N/A</f>
        <v>#N/A</v>
      </c>
      <c r="B1360" s="304"/>
      <c r="C1360" s="305"/>
      <c r="D1360" s="269"/>
      <c r="E1360" s="264"/>
      <c r="F1360" s="306"/>
      <c r="G1360" s="269"/>
      <c r="H1360" s="269"/>
      <c r="I1360" s="264"/>
      <c r="J1360" s="307" t="str">
        <f t="shared" si="2"/>
        <v/>
      </c>
      <c r="K1360" s="307"/>
      <c r="L1360" s="308"/>
      <c r="M1360" s="307"/>
      <c r="N1360" s="310"/>
      <c r="O1360" s="264"/>
      <c r="P1360" s="307"/>
      <c r="Q1360" s="296"/>
      <c r="R1360" s="296"/>
      <c r="S1360" s="296"/>
    </row>
    <row r="1361" spans="1:19" x14ac:dyDescent="0.2">
      <c r="A1361" s="303" t="e">
        <f>#N/A</f>
        <v>#N/A</v>
      </c>
      <c r="B1361" s="304"/>
      <c r="C1361" s="305"/>
      <c r="D1361" s="269"/>
      <c r="E1361" s="264"/>
      <c r="F1361" s="306"/>
      <c r="G1361" s="269"/>
      <c r="H1361" s="269"/>
      <c r="I1361" s="264"/>
      <c r="J1361" s="307" t="str">
        <f t="shared" si="2"/>
        <v/>
      </c>
      <c r="K1361" s="307"/>
      <c r="L1361" s="308"/>
      <c r="M1361" s="307"/>
      <c r="N1361" s="310"/>
      <c r="O1361" s="264"/>
      <c r="P1361" s="307"/>
      <c r="Q1361" s="296"/>
      <c r="R1361" s="296"/>
      <c r="S1361" s="296"/>
    </row>
    <row r="1362" spans="1:19" x14ac:dyDescent="0.2">
      <c r="A1362" s="303" t="e">
        <f>#N/A</f>
        <v>#N/A</v>
      </c>
      <c r="B1362" s="304"/>
      <c r="C1362" s="305"/>
      <c r="D1362" s="269"/>
      <c r="E1362" s="264"/>
      <c r="F1362" s="306"/>
      <c r="G1362" s="269"/>
      <c r="H1362" s="269"/>
      <c r="I1362" s="264"/>
      <c r="J1362" s="307" t="str">
        <f t="shared" si="2"/>
        <v/>
      </c>
      <c r="K1362" s="307"/>
      <c r="L1362" s="308"/>
      <c r="M1362" s="307"/>
      <c r="N1362" s="310"/>
      <c r="O1362" s="264"/>
      <c r="P1362" s="307"/>
      <c r="Q1362" s="296"/>
      <c r="R1362" s="296"/>
      <c r="S1362" s="296"/>
    </row>
    <row r="1363" spans="1:19" x14ac:dyDescent="0.2">
      <c r="A1363" s="303" t="e">
        <f>#N/A</f>
        <v>#N/A</v>
      </c>
      <c r="B1363" s="304"/>
      <c r="C1363" s="305"/>
      <c r="D1363" s="269"/>
      <c r="E1363" s="264"/>
      <c r="F1363" s="306"/>
      <c r="G1363" s="269"/>
      <c r="H1363" s="269"/>
      <c r="I1363" s="264"/>
      <c r="J1363" s="307" t="str">
        <f t="shared" si="2"/>
        <v/>
      </c>
      <c r="K1363" s="307"/>
      <c r="L1363" s="308"/>
      <c r="M1363" s="307"/>
      <c r="N1363" s="310"/>
      <c r="O1363" s="264"/>
      <c r="P1363" s="307"/>
      <c r="Q1363" s="296"/>
      <c r="R1363" s="296"/>
      <c r="S1363" s="296"/>
    </row>
    <row r="1364" spans="1:19" x14ac:dyDescent="0.2">
      <c r="A1364" s="303" t="e">
        <f>#N/A</f>
        <v>#N/A</v>
      </c>
      <c r="B1364" s="304"/>
      <c r="C1364" s="305"/>
      <c r="D1364" s="269"/>
      <c r="E1364" s="264"/>
      <c r="F1364" s="306"/>
      <c r="G1364" s="269"/>
      <c r="H1364" s="269"/>
      <c r="I1364" s="264"/>
      <c r="J1364" s="307" t="str">
        <f t="shared" si="2"/>
        <v/>
      </c>
      <c r="K1364" s="307"/>
      <c r="L1364" s="308"/>
      <c r="M1364" s="307"/>
      <c r="N1364" s="310"/>
      <c r="O1364" s="264"/>
      <c r="P1364" s="307"/>
      <c r="Q1364" s="296"/>
      <c r="R1364" s="296"/>
      <c r="S1364" s="296"/>
    </row>
    <row r="1365" spans="1:19" x14ac:dyDescent="0.2">
      <c r="A1365" s="303" t="e">
        <f>#N/A</f>
        <v>#N/A</v>
      </c>
      <c r="B1365" s="304"/>
      <c r="C1365" s="305"/>
      <c r="D1365" s="269"/>
      <c r="E1365" s="264"/>
      <c r="F1365" s="306"/>
      <c r="G1365" s="269"/>
      <c r="H1365" s="269"/>
      <c r="I1365" s="264"/>
      <c r="J1365" s="307" t="str">
        <f t="shared" si="2"/>
        <v/>
      </c>
      <c r="K1365" s="307"/>
      <c r="L1365" s="308"/>
      <c r="M1365" s="307"/>
      <c r="N1365" s="310"/>
      <c r="O1365" s="264"/>
      <c r="P1365" s="307"/>
      <c r="Q1365" s="296"/>
      <c r="R1365" s="296"/>
      <c r="S1365" s="296"/>
    </row>
    <row r="1366" spans="1:19" x14ac:dyDescent="0.2">
      <c r="A1366" s="303" t="e">
        <f>#N/A</f>
        <v>#N/A</v>
      </c>
      <c r="B1366" s="304"/>
      <c r="C1366" s="305"/>
      <c r="D1366" s="269"/>
      <c r="E1366" s="264"/>
      <c r="F1366" s="306"/>
      <c r="G1366" s="269"/>
      <c r="H1366" s="269"/>
      <c r="I1366" s="264"/>
      <c r="J1366" s="307" t="str">
        <f t="shared" si="2"/>
        <v/>
      </c>
      <c r="K1366" s="307"/>
      <c r="L1366" s="308"/>
      <c r="M1366" s="307"/>
      <c r="N1366" s="310"/>
      <c r="O1366" s="264"/>
      <c r="P1366" s="307"/>
      <c r="Q1366" s="296"/>
      <c r="R1366" s="296"/>
      <c r="S1366" s="296"/>
    </row>
    <row r="1367" spans="1:19" x14ac:dyDescent="0.2">
      <c r="A1367" s="303" t="e">
        <f>#N/A</f>
        <v>#N/A</v>
      </c>
      <c r="B1367" s="304"/>
      <c r="C1367" s="305"/>
      <c r="D1367" s="269"/>
      <c r="E1367" s="264"/>
      <c r="F1367" s="306"/>
      <c r="G1367" s="269"/>
      <c r="H1367" s="269"/>
      <c r="I1367" s="264"/>
      <c r="J1367" s="307" t="str">
        <f t="shared" si="2"/>
        <v/>
      </c>
      <c r="K1367" s="307"/>
      <c r="L1367" s="308"/>
      <c r="M1367" s="307"/>
      <c r="N1367" s="310"/>
      <c r="O1367" s="264"/>
      <c r="P1367" s="307"/>
      <c r="Q1367" s="296"/>
      <c r="R1367" s="296"/>
      <c r="S1367" s="296"/>
    </row>
    <row r="1368" spans="1:19" x14ac:dyDescent="0.2">
      <c r="A1368" s="303" t="e">
        <f>#N/A</f>
        <v>#N/A</v>
      </c>
      <c r="B1368" s="304"/>
      <c r="C1368" s="305"/>
      <c r="D1368" s="269"/>
      <c r="E1368" s="264"/>
      <c r="F1368" s="306"/>
      <c r="G1368" s="269"/>
      <c r="H1368" s="269"/>
      <c r="I1368" s="264"/>
      <c r="J1368" s="307" t="str">
        <f t="shared" si="2"/>
        <v/>
      </c>
      <c r="K1368" s="307"/>
      <c r="L1368" s="308"/>
      <c r="M1368" s="307"/>
      <c r="N1368" s="310"/>
      <c r="O1368" s="264"/>
      <c r="P1368" s="307"/>
      <c r="Q1368" s="296"/>
      <c r="R1368" s="296"/>
      <c r="S1368" s="296"/>
    </row>
    <row r="1369" spans="1:19" x14ac:dyDescent="0.2">
      <c r="A1369" s="303" t="e">
        <f>#N/A</f>
        <v>#N/A</v>
      </c>
      <c r="B1369" s="304"/>
      <c r="C1369" s="305"/>
      <c r="D1369" s="269"/>
      <c r="E1369" s="264"/>
      <c r="F1369" s="306"/>
      <c r="G1369" s="269"/>
      <c r="H1369" s="269"/>
      <c r="I1369" s="264"/>
      <c r="J1369" s="307" t="str">
        <f t="shared" si="2"/>
        <v/>
      </c>
      <c r="K1369" s="307"/>
      <c r="L1369" s="308"/>
      <c r="M1369" s="307"/>
      <c r="N1369" s="310"/>
      <c r="O1369" s="264"/>
      <c r="P1369" s="307"/>
      <c r="Q1369" s="296"/>
      <c r="R1369" s="296"/>
      <c r="S1369" s="296"/>
    </row>
    <row r="1370" spans="1:19" x14ac:dyDescent="0.2">
      <c r="A1370" s="303" t="e">
        <f>#N/A</f>
        <v>#N/A</v>
      </c>
      <c r="B1370" s="304"/>
      <c r="C1370" s="305"/>
      <c r="D1370" s="269"/>
      <c r="E1370" s="264"/>
      <c r="F1370" s="306"/>
      <c r="G1370" s="269"/>
      <c r="H1370" s="269"/>
      <c r="I1370" s="264"/>
      <c r="J1370" s="307" t="str">
        <f t="shared" si="2"/>
        <v/>
      </c>
      <c r="K1370" s="307"/>
      <c r="L1370" s="308"/>
      <c r="M1370" s="307"/>
      <c r="N1370" s="310"/>
      <c r="O1370" s="264"/>
      <c r="P1370" s="307"/>
      <c r="Q1370" s="296"/>
      <c r="R1370" s="296"/>
      <c r="S1370" s="296"/>
    </row>
    <row r="1371" spans="1:19" x14ac:dyDescent="0.2">
      <c r="A1371" s="303" t="e">
        <f>#N/A</f>
        <v>#N/A</v>
      </c>
      <c r="B1371" s="304"/>
      <c r="C1371" s="305"/>
      <c r="D1371" s="269"/>
      <c r="E1371" s="264"/>
      <c r="F1371" s="306"/>
      <c r="G1371" s="269"/>
      <c r="H1371" s="269"/>
      <c r="I1371" s="264"/>
      <c r="J1371" s="307" t="str">
        <f t="shared" si="2"/>
        <v/>
      </c>
      <c r="K1371" s="307"/>
      <c r="L1371" s="308"/>
      <c r="M1371" s="307"/>
      <c r="N1371" s="310"/>
      <c r="O1371" s="264"/>
      <c r="P1371" s="307"/>
      <c r="Q1371" s="296"/>
      <c r="R1371" s="296"/>
      <c r="S1371" s="296"/>
    </row>
    <row r="1372" spans="1:19" x14ac:dyDescent="0.2">
      <c r="A1372" s="303" t="e">
        <f>#N/A</f>
        <v>#N/A</v>
      </c>
      <c r="B1372" s="304"/>
      <c r="C1372" s="305"/>
      <c r="D1372" s="269"/>
      <c r="E1372" s="264"/>
      <c r="F1372" s="306"/>
      <c r="G1372" s="269"/>
      <c r="H1372" s="269"/>
      <c r="I1372" s="264"/>
      <c r="J1372" s="307" t="str">
        <f t="shared" si="2"/>
        <v/>
      </c>
      <c r="K1372" s="307"/>
      <c r="L1372" s="308"/>
      <c r="M1372" s="307"/>
      <c r="N1372" s="310"/>
      <c r="O1372" s="264"/>
      <c r="P1372" s="307"/>
      <c r="Q1372" s="296"/>
      <c r="R1372" s="296"/>
      <c r="S1372" s="296"/>
    </row>
    <row r="1373" spans="1:19" x14ac:dyDescent="0.2">
      <c r="A1373" s="303" t="e">
        <f>#N/A</f>
        <v>#N/A</v>
      </c>
      <c r="B1373" s="304"/>
      <c r="C1373" s="305"/>
      <c r="D1373" s="269"/>
      <c r="E1373" s="264"/>
      <c r="F1373" s="306"/>
      <c r="G1373" s="269"/>
      <c r="H1373" s="269"/>
      <c r="I1373" s="264"/>
      <c r="J1373" s="307" t="str">
        <f t="shared" si="2"/>
        <v/>
      </c>
      <c r="K1373" s="307"/>
      <c r="L1373" s="308"/>
      <c r="M1373" s="307"/>
      <c r="N1373" s="310"/>
      <c r="O1373" s="264"/>
      <c r="P1373" s="307"/>
      <c r="Q1373" s="296"/>
      <c r="R1373" s="296"/>
      <c r="S1373" s="296"/>
    </row>
    <row r="1374" spans="1:19" x14ac:dyDescent="0.2">
      <c r="A1374" s="303" t="e">
        <f>#N/A</f>
        <v>#N/A</v>
      </c>
      <c r="B1374" s="304"/>
      <c r="C1374" s="305"/>
      <c r="D1374" s="269"/>
      <c r="E1374" s="264"/>
      <c r="F1374" s="306"/>
      <c r="G1374" s="269"/>
      <c r="H1374" s="269"/>
      <c r="I1374" s="264"/>
      <c r="J1374" s="307" t="str">
        <f t="shared" si="2"/>
        <v/>
      </c>
      <c r="K1374" s="307"/>
      <c r="L1374" s="308"/>
      <c r="M1374" s="307"/>
      <c r="N1374" s="310"/>
      <c r="O1374" s="264"/>
      <c r="P1374" s="307"/>
      <c r="Q1374" s="296"/>
      <c r="R1374" s="296"/>
      <c r="S1374" s="296"/>
    </row>
    <row r="1375" spans="1:19" x14ac:dyDescent="0.2">
      <c r="A1375" s="303" t="e">
        <f>#N/A</f>
        <v>#N/A</v>
      </c>
      <c r="B1375" s="304"/>
      <c r="C1375" s="305"/>
      <c r="D1375" s="269"/>
      <c r="E1375" s="264"/>
      <c r="F1375" s="306"/>
      <c r="G1375" s="269"/>
      <c r="H1375" s="269"/>
      <c r="I1375" s="264"/>
      <c r="J1375" s="307" t="str">
        <f t="shared" si="2"/>
        <v/>
      </c>
      <c r="K1375" s="307"/>
      <c r="L1375" s="308"/>
      <c r="M1375" s="307"/>
      <c r="N1375" s="310"/>
      <c r="O1375" s="264"/>
      <c r="P1375" s="307"/>
      <c r="Q1375" s="296"/>
      <c r="R1375" s="296"/>
      <c r="S1375" s="296"/>
    </row>
    <row r="1376" spans="1:19" x14ac:dyDescent="0.2">
      <c r="A1376" s="303" t="e">
        <f>#N/A</f>
        <v>#N/A</v>
      </c>
      <c r="B1376" s="304"/>
      <c r="C1376" s="305"/>
      <c r="D1376" s="269"/>
      <c r="E1376" s="264"/>
      <c r="F1376" s="306"/>
      <c r="G1376" s="269"/>
      <c r="H1376" s="269"/>
      <c r="I1376" s="264"/>
      <c r="J1376" s="307" t="str">
        <f t="shared" si="2"/>
        <v/>
      </c>
      <c r="K1376" s="307"/>
      <c r="L1376" s="308"/>
      <c r="M1376" s="307"/>
      <c r="N1376" s="310"/>
      <c r="O1376" s="264"/>
      <c r="P1376" s="307"/>
      <c r="Q1376" s="296"/>
      <c r="R1376" s="296"/>
      <c r="S1376" s="296"/>
    </row>
    <row r="1377" spans="1:19" x14ac:dyDescent="0.2">
      <c r="A1377" s="303" t="e">
        <f>#N/A</f>
        <v>#N/A</v>
      </c>
      <c r="B1377" s="304"/>
      <c r="C1377" s="305"/>
      <c r="D1377" s="269"/>
      <c r="E1377" s="264"/>
      <c r="F1377" s="306"/>
      <c r="G1377" s="269"/>
      <c r="H1377" s="269"/>
      <c r="I1377" s="264"/>
      <c r="J1377" s="307" t="str">
        <f t="shared" si="2"/>
        <v/>
      </c>
      <c r="K1377" s="307"/>
      <c r="L1377" s="308"/>
      <c r="M1377" s="307"/>
      <c r="N1377" s="310"/>
      <c r="O1377" s="264"/>
      <c r="P1377" s="307"/>
      <c r="Q1377" s="296"/>
      <c r="R1377" s="296"/>
      <c r="S1377" s="296"/>
    </row>
    <row r="1378" spans="1:19" x14ac:dyDescent="0.2">
      <c r="A1378" s="303" t="e">
        <f>#N/A</f>
        <v>#N/A</v>
      </c>
      <c r="B1378" s="304"/>
      <c r="C1378" s="305"/>
      <c r="D1378" s="269"/>
      <c r="E1378" s="264"/>
      <c r="F1378" s="306"/>
      <c r="G1378" s="269"/>
      <c r="H1378" s="269"/>
      <c r="I1378" s="264"/>
      <c r="J1378" s="307" t="str">
        <f t="shared" si="2"/>
        <v/>
      </c>
      <c r="K1378" s="307"/>
      <c r="L1378" s="308"/>
      <c r="M1378" s="307"/>
      <c r="N1378" s="310"/>
      <c r="O1378" s="264"/>
      <c r="P1378" s="307"/>
      <c r="Q1378" s="296"/>
      <c r="R1378" s="296"/>
      <c r="S1378" s="296"/>
    </row>
    <row r="1379" spans="1:19" x14ac:dyDescent="0.2">
      <c r="A1379" s="303" t="e">
        <f>#N/A</f>
        <v>#N/A</v>
      </c>
      <c r="B1379" s="304"/>
      <c r="C1379" s="305"/>
      <c r="D1379" s="269"/>
      <c r="E1379" s="264"/>
      <c r="F1379" s="306"/>
      <c r="G1379" s="269"/>
      <c r="H1379" s="269"/>
      <c r="I1379" s="264"/>
      <c r="J1379" s="307" t="str">
        <f t="shared" si="2"/>
        <v/>
      </c>
      <c r="K1379" s="307"/>
      <c r="L1379" s="308"/>
      <c r="M1379" s="307"/>
      <c r="N1379" s="310"/>
      <c r="O1379" s="264"/>
      <c r="P1379" s="307"/>
      <c r="Q1379" s="296"/>
      <c r="R1379" s="296"/>
      <c r="S1379" s="296"/>
    </row>
    <row r="1380" spans="1:19" x14ac:dyDescent="0.2">
      <c r="A1380" s="303" t="e">
        <f>#N/A</f>
        <v>#N/A</v>
      </c>
      <c r="B1380" s="304"/>
      <c r="C1380" s="305"/>
      <c r="D1380" s="269"/>
      <c r="E1380" s="264"/>
      <c r="F1380" s="306"/>
      <c r="G1380" s="269"/>
      <c r="H1380" s="269"/>
      <c r="I1380" s="264"/>
      <c r="J1380" s="307" t="str">
        <f t="shared" si="2"/>
        <v/>
      </c>
      <c r="K1380" s="307"/>
      <c r="L1380" s="308"/>
      <c r="M1380" s="307"/>
      <c r="N1380" s="310"/>
      <c r="O1380" s="264"/>
      <c r="P1380" s="307"/>
      <c r="Q1380" s="296"/>
      <c r="R1380" s="296"/>
      <c r="S1380" s="296"/>
    </row>
    <row r="1381" spans="1:19" x14ac:dyDescent="0.2">
      <c r="A1381" s="303" t="e">
        <f>#N/A</f>
        <v>#N/A</v>
      </c>
      <c r="B1381" s="304"/>
      <c r="C1381" s="305"/>
      <c r="D1381" s="269"/>
      <c r="E1381" s="264"/>
      <c r="F1381" s="306"/>
      <c r="G1381" s="269"/>
      <c r="H1381" s="269"/>
      <c r="I1381" s="264"/>
      <c r="J1381" s="307" t="str">
        <f t="shared" si="2"/>
        <v/>
      </c>
      <c r="K1381" s="307"/>
      <c r="L1381" s="308"/>
      <c r="M1381" s="307"/>
      <c r="N1381" s="310"/>
      <c r="O1381" s="264"/>
      <c r="P1381" s="307"/>
      <c r="Q1381" s="296"/>
      <c r="R1381" s="296"/>
      <c r="S1381" s="296"/>
    </row>
    <row r="1382" spans="1:19" x14ac:dyDescent="0.2">
      <c r="A1382" s="303" t="e">
        <f>#N/A</f>
        <v>#N/A</v>
      </c>
      <c r="B1382" s="304"/>
      <c r="C1382" s="305"/>
      <c r="D1382" s="269"/>
      <c r="E1382" s="264"/>
      <c r="F1382" s="306"/>
      <c r="G1382" s="269"/>
      <c r="H1382" s="269"/>
      <c r="I1382" s="264"/>
      <c r="J1382" s="307" t="str">
        <f t="shared" si="2"/>
        <v/>
      </c>
      <c r="K1382" s="307"/>
      <c r="L1382" s="308"/>
      <c r="M1382" s="307"/>
      <c r="N1382" s="310"/>
      <c r="O1382" s="264"/>
      <c r="P1382" s="307"/>
      <c r="Q1382" s="296"/>
      <c r="R1382" s="296"/>
      <c r="S1382" s="296"/>
    </row>
    <row r="1383" spans="1:19" x14ac:dyDescent="0.2">
      <c r="A1383" s="303" t="e">
        <f>#N/A</f>
        <v>#N/A</v>
      </c>
      <c r="B1383" s="304"/>
      <c r="C1383" s="305"/>
      <c r="D1383" s="269"/>
      <c r="E1383" s="264"/>
      <c r="F1383" s="306"/>
      <c r="G1383" s="269"/>
      <c r="H1383" s="269"/>
      <c r="I1383" s="264"/>
      <c r="J1383" s="307" t="str">
        <f t="shared" si="2"/>
        <v/>
      </c>
      <c r="K1383" s="307"/>
      <c r="L1383" s="308"/>
      <c r="M1383" s="307"/>
      <c r="N1383" s="310"/>
      <c r="O1383" s="264"/>
      <c r="P1383" s="307"/>
      <c r="Q1383" s="296"/>
      <c r="R1383" s="296"/>
      <c r="S1383" s="296"/>
    </row>
    <row r="1384" spans="1:19" x14ac:dyDescent="0.2">
      <c r="A1384" s="303" t="e">
        <f>#N/A</f>
        <v>#N/A</v>
      </c>
      <c r="B1384" s="304"/>
      <c r="C1384" s="305"/>
      <c r="D1384" s="269"/>
      <c r="E1384" s="264"/>
      <c r="F1384" s="306"/>
      <c r="G1384" s="269"/>
      <c r="H1384" s="269"/>
      <c r="I1384" s="264"/>
      <c r="J1384" s="307" t="str">
        <f t="shared" si="2"/>
        <v/>
      </c>
      <c r="K1384" s="307"/>
      <c r="L1384" s="308"/>
      <c r="M1384" s="307"/>
      <c r="N1384" s="310"/>
      <c r="O1384" s="264"/>
      <c r="P1384" s="307"/>
      <c r="Q1384" s="296"/>
      <c r="R1384" s="296"/>
      <c r="S1384" s="296"/>
    </row>
    <row r="1385" spans="1:19" x14ac:dyDescent="0.2">
      <c r="A1385" s="303" t="e">
        <f>#N/A</f>
        <v>#N/A</v>
      </c>
      <c r="B1385" s="304"/>
      <c r="C1385" s="305"/>
      <c r="D1385" s="269"/>
      <c r="E1385" s="264"/>
      <c r="F1385" s="306"/>
      <c r="G1385" s="269"/>
      <c r="H1385" s="269"/>
      <c r="I1385" s="264"/>
      <c r="J1385" s="307" t="str">
        <f t="shared" si="2"/>
        <v/>
      </c>
      <c r="K1385" s="307"/>
      <c r="L1385" s="308"/>
      <c r="M1385" s="307"/>
      <c r="N1385" s="310"/>
      <c r="O1385" s="264"/>
      <c r="P1385" s="307"/>
      <c r="Q1385" s="296"/>
      <c r="R1385" s="296"/>
      <c r="S1385" s="296"/>
    </row>
    <row r="1386" spans="1:19" x14ac:dyDescent="0.2">
      <c r="A1386" s="303" t="e">
        <f>#N/A</f>
        <v>#N/A</v>
      </c>
      <c r="B1386" s="304"/>
      <c r="C1386" s="305"/>
      <c r="D1386" s="269"/>
      <c r="E1386" s="264"/>
      <c r="F1386" s="306"/>
      <c r="G1386" s="269"/>
      <c r="H1386" s="269"/>
      <c r="I1386" s="264"/>
      <c r="J1386" s="307" t="str">
        <f t="shared" si="2"/>
        <v/>
      </c>
      <c r="K1386" s="307"/>
      <c r="L1386" s="308"/>
      <c r="M1386" s="307"/>
      <c r="N1386" s="310"/>
      <c r="O1386" s="264"/>
      <c r="P1386" s="307"/>
      <c r="Q1386" s="296"/>
      <c r="R1386" s="296"/>
      <c r="S1386" s="296"/>
    </row>
    <row r="1387" spans="1:19" x14ac:dyDescent="0.2">
      <c r="A1387" s="303" t="e">
        <f>#N/A</f>
        <v>#N/A</v>
      </c>
      <c r="B1387" s="304"/>
      <c r="C1387" s="305"/>
      <c r="D1387" s="269"/>
      <c r="E1387" s="264"/>
      <c r="F1387" s="306"/>
      <c r="G1387" s="269"/>
      <c r="H1387" s="269"/>
      <c r="I1387" s="264"/>
      <c r="J1387" s="307" t="str">
        <f t="shared" si="2"/>
        <v/>
      </c>
      <c r="K1387" s="307"/>
      <c r="L1387" s="308"/>
      <c r="M1387" s="307"/>
      <c r="N1387" s="310"/>
      <c r="O1387" s="264"/>
      <c r="P1387" s="307"/>
      <c r="Q1387" s="296"/>
      <c r="R1387" s="296"/>
      <c r="S1387" s="296"/>
    </row>
    <row r="1388" spans="1:19" x14ac:dyDescent="0.2">
      <c r="A1388" s="303" t="e">
        <f>#N/A</f>
        <v>#N/A</v>
      </c>
      <c r="B1388" s="304"/>
      <c r="C1388" s="305"/>
      <c r="D1388" s="269"/>
      <c r="E1388" s="264"/>
      <c r="F1388" s="306"/>
      <c r="G1388" s="269"/>
      <c r="H1388" s="269"/>
      <c r="I1388" s="264"/>
      <c r="J1388" s="307" t="str">
        <f t="shared" si="2"/>
        <v/>
      </c>
      <c r="K1388" s="307"/>
      <c r="L1388" s="308"/>
      <c r="M1388" s="307"/>
      <c r="N1388" s="310"/>
      <c r="O1388" s="264"/>
      <c r="P1388" s="307"/>
      <c r="Q1388" s="296"/>
      <c r="R1388" s="296"/>
      <c r="S1388" s="296"/>
    </row>
    <row r="1389" spans="1:19" x14ac:dyDescent="0.2">
      <c r="A1389" s="303" t="e">
        <f>#N/A</f>
        <v>#N/A</v>
      </c>
      <c r="B1389" s="304"/>
      <c r="C1389" s="305"/>
      <c r="D1389" s="269"/>
      <c r="E1389" s="264"/>
      <c r="F1389" s="306"/>
      <c r="G1389" s="269"/>
      <c r="H1389" s="269"/>
      <c r="I1389" s="264"/>
      <c r="J1389" s="307" t="str">
        <f t="shared" si="2"/>
        <v/>
      </c>
      <c r="K1389" s="307"/>
      <c r="L1389" s="308"/>
      <c r="M1389" s="307"/>
      <c r="N1389" s="310"/>
      <c r="O1389" s="264"/>
      <c r="P1389" s="307"/>
      <c r="Q1389" s="296"/>
      <c r="R1389" s="296"/>
      <c r="S1389" s="296"/>
    </row>
    <row r="1390" spans="1:19" x14ac:dyDescent="0.2">
      <c r="A1390" s="303" t="e">
        <f>#N/A</f>
        <v>#N/A</v>
      </c>
      <c r="B1390" s="304"/>
      <c r="C1390" s="305"/>
      <c r="D1390" s="269"/>
      <c r="E1390" s="264"/>
      <c r="F1390" s="306"/>
      <c r="G1390" s="269"/>
      <c r="H1390" s="269"/>
      <c r="I1390" s="264"/>
      <c r="J1390" s="307" t="str">
        <f t="shared" si="2"/>
        <v/>
      </c>
      <c r="K1390" s="307"/>
      <c r="L1390" s="308"/>
      <c r="M1390" s="307"/>
      <c r="N1390" s="310"/>
      <c r="O1390" s="264"/>
      <c r="P1390" s="307"/>
      <c r="Q1390" s="296"/>
      <c r="R1390" s="296"/>
      <c r="S1390" s="296"/>
    </row>
    <row r="1391" spans="1:19" x14ac:dyDescent="0.2">
      <c r="A1391" s="303" t="e">
        <f>#N/A</f>
        <v>#N/A</v>
      </c>
      <c r="B1391" s="304"/>
      <c r="C1391" s="305"/>
      <c r="D1391" s="269"/>
      <c r="E1391" s="264"/>
      <c r="F1391" s="306"/>
      <c r="G1391" s="269"/>
      <c r="H1391" s="269"/>
      <c r="I1391" s="264"/>
      <c r="J1391" s="307" t="str">
        <f t="shared" si="2"/>
        <v/>
      </c>
      <c r="K1391" s="307"/>
      <c r="L1391" s="308"/>
      <c r="M1391" s="307"/>
      <c r="N1391" s="310"/>
      <c r="O1391" s="264"/>
      <c r="P1391" s="307"/>
      <c r="Q1391" s="296"/>
      <c r="R1391" s="296"/>
      <c r="S1391" s="296"/>
    </row>
    <row r="1392" spans="1:19" x14ac:dyDescent="0.2">
      <c r="A1392" s="303" t="e">
        <f>#N/A</f>
        <v>#N/A</v>
      </c>
      <c r="B1392" s="304"/>
      <c r="C1392" s="305"/>
      <c r="D1392" s="269"/>
      <c r="E1392" s="264"/>
      <c r="F1392" s="306"/>
      <c r="G1392" s="269"/>
      <c r="H1392" s="269"/>
      <c r="I1392" s="264"/>
      <c r="J1392" s="307" t="str">
        <f t="shared" si="2"/>
        <v/>
      </c>
      <c r="K1392" s="307"/>
      <c r="L1392" s="308"/>
      <c r="M1392" s="307"/>
      <c r="N1392" s="310"/>
      <c r="O1392" s="264"/>
      <c r="P1392" s="307"/>
      <c r="Q1392" s="296"/>
      <c r="R1392" s="296"/>
      <c r="S1392" s="296"/>
    </row>
    <row r="1393" spans="1:19" x14ac:dyDescent="0.2">
      <c r="A1393" s="303" t="e">
        <f>#N/A</f>
        <v>#N/A</v>
      </c>
      <c r="B1393" s="304"/>
      <c r="C1393" s="305"/>
      <c r="D1393" s="269"/>
      <c r="E1393" s="264"/>
      <c r="F1393" s="306"/>
      <c r="G1393" s="269"/>
      <c r="H1393" s="269"/>
      <c r="I1393" s="264"/>
      <c r="J1393" s="307" t="str">
        <f t="shared" si="2"/>
        <v/>
      </c>
      <c r="K1393" s="307"/>
      <c r="L1393" s="308"/>
      <c r="M1393" s="307"/>
      <c r="N1393" s="310"/>
      <c r="O1393" s="264"/>
      <c r="P1393" s="307"/>
      <c r="Q1393" s="296"/>
      <c r="R1393" s="296"/>
      <c r="S1393" s="296"/>
    </row>
    <row r="1394" spans="1:19" x14ac:dyDescent="0.2">
      <c r="A1394" s="303" t="e">
        <f>#N/A</f>
        <v>#N/A</v>
      </c>
      <c r="B1394" s="304"/>
      <c r="C1394" s="305"/>
      <c r="D1394" s="269"/>
      <c r="E1394" s="264"/>
      <c r="F1394" s="306"/>
      <c r="G1394" s="269"/>
      <c r="H1394" s="269"/>
      <c r="I1394" s="264"/>
      <c r="J1394" s="307" t="str">
        <f t="shared" si="2"/>
        <v/>
      </c>
      <c r="K1394" s="307"/>
      <c r="L1394" s="308"/>
      <c r="M1394" s="307"/>
      <c r="N1394" s="310"/>
      <c r="O1394" s="264"/>
      <c r="P1394" s="307"/>
      <c r="Q1394" s="296"/>
      <c r="R1394" s="296"/>
      <c r="S1394" s="296"/>
    </row>
    <row r="1395" spans="1:19" x14ac:dyDescent="0.2">
      <c r="A1395" s="303" t="e">
        <f>#N/A</f>
        <v>#N/A</v>
      </c>
      <c r="B1395" s="304"/>
      <c r="C1395" s="305"/>
      <c r="D1395" s="269"/>
      <c r="E1395" s="264"/>
      <c r="F1395" s="306"/>
      <c r="G1395" s="269"/>
      <c r="H1395" s="269"/>
      <c r="I1395" s="264"/>
      <c r="J1395" s="307" t="str">
        <f t="shared" si="2"/>
        <v/>
      </c>
      <c r="K1395" s="307"/>
      <c r="L1395" s="308"/>
      <c r="M1395" s="307"/>
      <c r="N1395" s="310"/>
      <c r="O1395" s="264"/>
      <c r="P1395" s="307"/>
      <c r="Q1395" s="296"/>
      <c r="R1395" s="296"/>
      <c r="S1395" s="296"/>
    </row>
    <row r="1396" spans="1:19" x14ac:dyDescent="0.2">
      <c r="A1396" s="303" t="e">
        <f>#N/A</f>
        <v>#N/A</v>
      </c>
      <c r="B1396" s="304"/>
      <c r="C1396" s="305"/>
      <c r="D1396" s="269"/>
      <c r="E1396" s="264"/>
      <c r="F1396" s="306"/>
      <c r="G1396" s="269"/>
      <c r="H1396" s="269"/>
      <c r="I1396" s="264"/>
      <c r="J1396" s="307" t="str">
        <f t="shared" si="2"/>
        <v/>
      </c>
      <c r="K1396" s="307"/>
      <c r="L1396" s="308"/>
      <c r="M1396" s="307"/>
      <c r="N1396" s="310"/>
      <c r="O1396" s="264"/>
      <c r="P1396" s="307"/>
      <c r="Q1396" s="296"/>
      <c r="R1396" s="296"/>
      <c r="S1396" s="296"/>
    </row>
    <row r="1397" spans="1:19" x14ac:dyDescent="0.2">
      <c r="A1397" s="303" t="e">
        <f>#N/A</f>
        <v>#N/A</v>
      </c>
      <c r="B1397" s="304"/>
      <c r="C1397" s="305"/>
      <c r="D1397" s="269"/>
      <c r="E1397" s="264"/>
      <c r="F1397" s="306"/>
      <c r="G1397" s="269"/>
      <c r="H1397" s="269"/>
      <c r="I1397" s="264"/>
      <c r="J1397" s="307" t="str">
        <f t="shared" si="2"/>
        <v/>
      </c>
      <c r="K1397" s="307"/>
      <c r="L1397" s="308"/>
      <c r="M1397" s="307"/>
      <c r="N1397" s="310"/>
      <c r="O1397" s="264"/>
      <c r="P1397" s="307"/>
      <c r="Q1397" s="296"/>
      <c r="R1397" s="296"/>
      <c r="S1397" s="296"/>
    </row>
    <row r="1398" spans="1:19" x14ac:dyDescent="0.2">
      <c r="A1398" s="303" t="e">
        <f>#N/A</f>
        <v>#N/A</v>
      </c>
      <c r="B1398" s="304"/>
      <c r="C1398" s="305"/>
      <c r="D1398" s="269"/>
      <c r="E1398" s="264"/>
      <c r="F1398" s="306"/>
      <c r="G1398" s="269"/>
      <c r="H1398" s="269"/>
      <c r="I1398" s="264"/>
      <c r="J1398" s="307" t="str">
        <f t="shared" si="2"/>
        <v/>
      </c>
      <c r="K1398" s="307"/>
      <c r="L1398" s="308"/>
      <c r="M1398" s="307"/>
      <c r="N1398" s="310"/>
      <c r="O1398" s="264"/>
      <c r="P1398" s="307"/>
      <c r="Q1398" s="296"/>
      <c r="R1398" s="296"/>
      <c r="S1398" s="296"/>
    </row>
    <row r="1399" spans="1:19" x14ac:dyDescent="0.2">
      <c r="A1399" s="303" t="e">
        <f>#N/A</f>
        <v>#N/A</v>
      </c>
      <c r="B1399" s="304"/>
      <c r="C1399" s="305"/>
      <c r="D1399" s="269"/>
      <c r="E1399" s="264"/>
      <c r="F1399" s="306"/>
      <c r="G1399" s="269"/>
      <c r="H1399" s="269"/>
      <c r="I1399" s="264"/>
      <c r="J1399" s="307" t="str">
        <f t="shared" si="2"/>
        <v/>
      </c>
      <c r="K1399" s="307"/>
      <c r="L1399" s="308"/>
      <c r="M1399" s="307"/>
      <c r="N1399" s="310"/>
      <c r="O1399" s="264"/>
      <c r="P1399" s="307"/>
      <c r="Q1399" s="296"/>
      <c r="R1399" s="296"/>
      <c r="S1399" s="296"/>
    </row>
    <row r="1400" spans="1:19" x14ac:dyDescent="0.2">
      <c r="A1400" s="303" t="e">
        <f>#N/A</f>
        <v>#N/A</v>
      </c>
      <c r="B1400" s="304"/>
      <c r="C1400" s="305"/>
      <c r="D1400" s="269"/>
      <c r="E1400" s="264"/>
      <c r="F1400" s="306"/>
      <c r="G1400" s="269"/>
      <c r="H1400" s="269"/>
      <c r="I1400" s="264"/>
      <c r="J1400" s="307" t="str">
        <f t="shared" si="2"/>
        <v/>
      </c>
      <c r="K1400" s="307"/>
      <c r="L1400" s="308"/>
      <c r="M1400" s="307"/>
      <c r="N1400" s="310"/>
      <c r="O1400" s="264"/>
      <c r="P1400" s="307"/>
      <c r="Q1400" s="296"/>
      <c r="R1400" s="296"/>
      <c r="S1400" s="296"/>
    </row>
    <row r="1401" spans="1:19" x14ac:dyDescent="0.2">
      <c r="A1401" s="303" t="e">
        <f>#N/A</f>
        <v>#N/A</v>
      </c>
      <c r="B1401" s="304"/>
      <c r="C1401" s="305"/>
      <c r="D1401" s="269"/>
      <c r="E1401" s="264"/>
      <c r="F1401" s="306"/>
      <c r="G1401" s="269"/>
      <c r="H1401" s="269"/>
      <c r="I1401" s="264"/>
      <c r="J1401" s="307" t="str">
        <f t="shared" si="2"/>
        <v/>
      </c>
      <c r="K1401" s="307"/>
      <c r="L1401" s="308"/>
      <c r="M1401" s="307"/>
      <c r="N1401" s="310"/>
      <c r="O1401" s="264"/>
      <c r="P1401" s="307"/>
      <c r="Q1401" s="296"/>
      <c r="R1401" s="296"/>
      <c r="S1401" s="296"/>
    </row>
    <row r="1402" spans="1:19" x14ac:dyDescent="0.2">
      <c r="A1402" s="303" t="e">
        <f>#N/A</f>
        <v>#N/A</v>
      </c>
      <c r="B1402" s="304"/>
      <c r="C1402" s="305"/>
      <c r="D1402" s="269"/>
      <c r="E1402" s="264"/>
      <c r="F1402" s="306"/>
      <c r="G1402" s="269"/>
      <c r="H1402" s="269"/>
      <c r="I1402" s="264"/>
      <c r="J1402" s="307" t="str">
        <f t="shared" si="2"/>
        <v/>
      </c>
      <c r="K1402" s="307"/>
      <c r="L1402" s="308"/>
      <c r="M1402" s="307"/>
      <c r="N1402" s="310"/>
      <c r="O1402" s="264"/>
      <c r="P1402" s="307"/>
      <c r="Q1402" s="296"/>
      <c r="R1402" s="296"/>
      <c r="S1402" s="296"/>
    </row>
    <row r="1403" spans="1:19" x14ac:dyDescent="0.2">
      <c r="A1403" s="303" t="e">
        <f>#N/A</f>
        <v>#N/A</v>
      </c>
      <c r="B1403" s="304"/>
      <c r="C1403" s="305"/>
      <c r="D1403" s="269"/>
      <c r="E1403" s="264"/>
      <c r="F1403" s="306"/>
      <c r="G1403" s="269"/>
      <c r="H1403" s="269"/>
      <c r="I1403" s="264"/>
      <c r="J1403" s="307" t="str">
        <f t="shared" si="2"/>
        <v/>
      </c>
      <c r="K1403" s="307"/>
      <c r="L1403" s="308"/>
      <c r="M1403" s="307"/>
      <c r="N1403" s="310"/>
      <c r="O1403" s="264"/>
      <c r="P1403" s="307"/>
      <c r="Q1403" s="296"/>
      <c r="R1403" s="296"/>
      <c r="S1403" s="296"/>
    </row>
    <row r="1404" spans="1:19" x14ac:dyDescent="0.2">
      <c r="A1404" s="303" t="e">
        <f>#N/A</f>
        <v>#N/A</v>
      </c>
      <c r="B1404" s="304"/>
      <c r="C1404" s="305"/>
      <c r="D1404" s="269"/>
      <c r="E1404" s="264"/>
      <c r="F1404" s="306"/>
      <c r="G1404" s="269"/>
      <c r="H1404" s="269"/>
      <c r="I1404" s="264"/>
      <c r="J1404" s="307" t="str">
        <f t="shared" si="2"/>
        <v/>
      </c>
      <c r="K1404" s="307"/>
      <c r="L1404" s="308"/>
      <c r="M1404" s="307"/>
      <c r="N1404" s="310"/>
      <c r="O1404" s="264"/>
      <c r="P1404" s="307"/>
      <c r="Q1404" s="296"/>
      <c r="R1404" s="296"/>
      <c r="S1404" s="296"/>
    </row>
    <row r="1405" spans="1:19" x14ac:dyDescent="0.2">
      <c r="A1405" s="303" t="e">
        <f>#N/A</f>
        <v>#N/A</v>
      </c>
      <c r="B1405" s="304"/>
      <c r="C1405" s="305"/>
      <c r="D1405" s="269"/>
      <c r="E1405" s="264"/>
      <c r="F1405" s="306"/>
      <c r="G1405" s="269"/>
      <c r="H1405" s="269"/>
      <c r="I1405" s="264"/>
      <c r="J1405" s="307" t="str">
        <f t="shared" si="2"/>
        <v/>
      </c>
      <c r="K1405" s="307"/>
      <c r="L1405" s="308"/>
      <c r="M1405" s="307"/>
      <c r="N1405" s="310"/>
      <c r="O1405" s="264"/>
      <c r="P1405" s="307"/>
      <c r="Q1405" s="296"/>
      <c r="R1405" s="296"/>
      <c r="S1405" s="296"/>
    </row>
    <row r="1406" spans="1:19" x14ac:dyDescent="0.2">
      <c r="A1406" s="303" t="e">
        <f>#N/A</f>
        <v>#N/A</v>
      </c>
      <c r="B1406" s="304"/>
      <c r="C1406" s="305"/>
      <c r="D1406" s="269"/>
      <c r="E1406" s="264"/>
      <c r="F1406" s="306"/>
      <c r="G1406" s="269"/>
      <c r="H1406" s="269"/>
      <c r="I1406" s="264"/>
      <c r="J1406" s="307" t="str">
        <f t="shared" si="2"/>
        <v/>
      </c>
      <c r="K1406" s="307"/>
      <c r="L1406" s="308"/>
      <c r="M1406" s="307"/>
      <c r="N1406" s="310"/>
      <c r="O1406" s="264"/>
      <c r="P1406" s="307"/>
      <c r="Q1406" s="296"/>
      <c r="R1406" s="296"/>
      <c r="S1406" s="296"/>
    </row>
    <row r="1407" spans="1:19" x14ac:dyDescent="0.2">
      <c r="A1407" s="303" t="e">
        <f>#N/A</f>
        <v>#N/A</v>
      </c>
      <c r="B1407" s="304"/>
      <c r="C1407" s="305"/>
      <c r="D1407" s="269"/>
      <c r="E1407" s="264"/>
      <c r="F1407" s="306"/>
      <c r="G1407" s="269"/>
      <c r="H1407" s="269"/>
      <c r="I1407" s="264"/>
      <c r="J1407" s="307" t="str">
        <f t="shared" si="2"/>
        <v/>
      </c>
      <c r="K1407" s="307"/>
      <c r="L1407" s="308"/>
      <c r="M1407" s="307"/>
      <c r="N1407" s="310"/>
      <c r="O1407" s="264"/>
      <c r="P1407" s="307"/>
      <c r="Q1407" s="296"/>
      <c r="R1407" s="296"/>
      <c r="S1407" s="296"/>
    </row>
    <row r="1408" spans="1:19" x14ac:dyDescent="0.2">
      <c r="A1408" s="303" t="e">
        <f>#N/A</f>
        <v>#N/A</v>
      </c>
      <c r="B1408" s="304"/>
      <c r="C1408" s="305"/>
      <c r="D1408" s="269"/>
      <c r="E1408" s="264"/>
      <c r="F1408" s="306"/>
      <c r="G1408" s="269"/>
      <c r="H1408" s="269"/>
      <c r="I1408" s="264"/>
      <c r="J1408" s="307" t="str">
        <f t="shared" si="2"/>
        <v/>
      </c>
      <c r="K1408" s="307"/>
      <c r="L1408" s="308"/>
      <c r="M1408" s="307"/>
      <c r="N1408" s="310"/>
      <c r="O1408" s="264"/>
      <c r="P1408" s="307"/>
      <c r="Q1408" s="296"/>
      <c r="R1408" s="296"/>
      <c r="S1408" s="296"/>
    </row>
    <row r="1409" spans="1:19" x14ac:dyDescent="0.2">
      <c r="A1409" s="303" t="e">
        <f>#N/A</f>
        <v>#N/A</v>
      </c>
      <c r="B1409" s="304"/>
      <c r="C1409" s="305"/>
      <c r="D1409" s="269"/>
      <c r="E1409" s="264"/>
      <c r="F1409" s="306"/>
      <c r="G1409" s="269"/>
      <c r="H1409" s="269"/>
      <c r="I1409" s="264"/>
      <c r="J1409" s="307" t="str">
        <f t="shared" si="2"/>
        <v/>
      </c>
      <c r="K1409" s="307"/>
      <c r="L1409" s="308"/>
      <c r="M1409" s="307"/>
      <c r="N1409" s="310"/>
      <c r="O1409" s="264"/>
      <c r="P1409" s="307"/>
      <c r="Q1409" s="296"/>
      <c r="R1409" s="296"/>
      <c r="S1409" s="296"/>
    </row>
    <row r="1410" spans="1:19" x14ac:dyDescent="0.2">
      <c r="A1410" s="303" t="e">
        <f>#N/A</f>
        <v>#N/A</v>
      </c>
      <c r="B1410" s="304"/>
      <c r="C1410" s="305"/>
      <c r="D1410" s="269"/>
      <c r="E1410" s="264"/>
      <c r="F1410" s="306"/>
      <c r="G1410" s="269"/>
      <c r="H1410" s="269"/>
      <c r="I1410" s="264"/>
      <c r="J1410" s="307" t="str">
        <f t="shared" si="2"/>
        <v/>
      </c>
      <c r="K1410" s="307"/>
      <c r="L1410" s="308"/>
      <c r="M1410" s="307"/>
      <c r="N1410" s="310"/>
      <c r="O1410" s="264"/>
      <c r="P1410" s="307"/>
      <c r="Q1410" s="296"/>
      <c r="R1410" s="296"/>
      <c r="S1410" s="296"/>
    </row>
    <row r="1411" spans="1:19" x14ac:dyDescent="0.2">
      <c r="A1411" s="303" t="e">
        <f>#N/A</f>
        <v>#N/A</v>
      </c>
      <c r="B1411" s="304"/>
      <c r="C1411" s="305"/>
      <c r="D1411" s="269"/>
      <c r="E1411" s="264"/>
      <c r="F1411" s="306"/>
      <c r="G1411" s="269"/>
      <c r="H1411" s="269"/>
      <c r="I1411" s="264"/>
      <c r="J1411" s="307" t="str">
        <f t="shared" si="2"/>
        <v/>
      </c>
      <c r="K1411" s="307"/>
      <c r="L1411" s="308"/>
      <c r="M1411" s="307"/>
      <c r="N1411" s="310"/>
      <c r="O1411" s="264"/>
      <c r="P1411" s="307"/>
      <c r="Q1411" s="296"/>
      <c r="R1411" s="296"/>
      <c r="S1411" s="296"/>
    </row>
    <row r="1412" spans="1:19" x14ac:dyDescent="0.2">
      <c r="A1412" s="303" t="e">
        <f>#N/A</f>
        <v>#N/A</v>
      </c>
      <c r="B1412" s="304"/>
      <c r="C1412" s="305"/>
      <c r="D1412" s="269"/>
      <c r="E1412" s="264"/>
      <c r="F1412" s="306"/>
      <c r="G1412" s="269"/>
      <c r="H1412" s="269"/>
      <c r="I1412" s="264"/>
      <c r="J1412" s="307" t="str">
        <f t="shared" si="2"/>
        <v/>
      </c>
      <c r="K1412" s="307"/>
      <c r="L1412" s="308"/>
      <c r="M1412" s="307"/>
      <c r="N1412" s="310"/>
      <c r="O1412" s="264"/>
      <c r="P1412" s="307"/>
      <c r="Q1412" s="296"/>
      <c r="R1412" s="296"/>
      <c r="S1412" s="296"/>
    </row>
    <row r="1413" spans="1:19" x14ac:dyDescent="0.2">
      <c r="A1413" s="303" t="e">
        <f>#N/A</f>
        <v>#N/A</v>
      </c>
      <c r="B1413" s="304"/>
      <c r="C1413" s="305"/>
      <c r="D1413" s="269"/>
      <c r="E1413" s="264"/>
      <c r="F1413" s="306"/>
      <c r="G1413" s="269"/>
      <c r="H1413" s="269"/>
      <c r="I1413" s="264"/>
      <c r="J1413" s="307" t="str">
        <f t="shared" si="2"/>
        <v/>
      </c>
      <c r="K1413" s="307"/>
      <c r="L1413" s="308"/>
      <c r="M1413" s="307"/>
      <c r="N1413" s="310"/>
      <c r="O1413" s="264"/>
      <c r="P1413" s="307"/>
      <c r="Q1413" s="296"/>
      <c r="R1413" s="296"/>
      <c r="S1413" s="296"/>
    </row>
    <row r="1414" spans="1:19" x14ac:dyDescent="0.2">
      <c r="A1414" s="303" t="e">
        <f>#N/A</f>
        <v>#N/A</v>
      </c>
      <c r="B1414" s="304"/>
      <c r="C1414" s="305"/>
      <c r="D1414" s="269"/>
      <c r="E1414" s="264"/>
      <c r="F1414" s="306"/>
      <c r="G1414" s="269"/>
      <c r="H1414" s="269"/>
      <c r="I1414" s="264"/>
      <c r="J1414" s="307" t="str">
        <f t="shared" si="2"/>
        <v/>
      </c>
      <c r="K1414" s="307"/>
      <c r="L1414" s="308"/>
      <c r="M1414" s="307"/>
      <c r="N1414" s="310"/>
      <c r="O1414" s="264"/>
      <c r="P1414" s="307"/>
      <c r="Q1414" s="296"/>
      <c r="R1414" s="296"/>
      <c r="S1414" s="296"/>
    </row>
    <row r="1415" spans="1:19" x14ac:dyDescent="0.2">
      <c r="A1415" s="303" t="e">
        <f>#N/A</f>
        <v>#N/A</v>
      </c>
      <c r="B1415" s="304"/>
      <c r="C1415" s="305"/>
      <c r="D1415" s="269"/>
      <c r="E1415" s="264"/>
      <c r="F1415" s="306"/>
      <c r="G1415" s="269"/>
      <c r="H1415" s="269"/>
      <c r="I1415" s="264"/>
      <c r="J1415" s="307" t="str">
        <f t="shared" si="2"/>
        <v/>
      </c>
      <c r="K1415" s="307"/>
      <c r="L1415" s="308"/>
      <c r="M1415" s="307"/>
      <c r="N1415" s="310"/>
      <c r="O1415" s="264"/>
      <c r="P1415" s="307"/>
      <c r="Q1415" s="296"/>
      <c r="R1415" s="296"/>
      <c r="S1415" s="296"/>
    </row>
    <row r="1416" spans="1:19" x14ac:dyDescent="0.2">
      <c r="A1416" s="303" t="e">
        <f>#N/A</f>
        <v>#N/A</v>
      </c>
      <c r="B1416" s="304"/>
      <c r="C1416" s="305"/>
      <c r="D1416" s="269"/>
      <c r="E1416" s="264"/>
      <c r="F1416" s="306"/>
      <c r="G1416" s="269"/>
      <c r="H1416" s="269"/>
      <c r="I1416" s="264"/>
      <c r="J1416" s="307" t="str">
        <f t="shared" si="2"/>
        <v/>
      </c>
      <c r="K1416" s="307"/>
      <c r="L1416" s="308"/>
      <c r="M1416" s="307"/>
      <c r="N1416" s="310"/>
      <c r="O1416" s="264"/>
      <c r="P1416" s="307"/>
      <c r="Q1416" s="296"/>
      <c r="R1416" s="296"/>
      <c r="S1416" s="296"/>
    </row>
    <row r="1417" spans="1:19" x14ac:dyDescent="0.2">
      <c r="A1417" s="303" t="e">
        <f>#N/A</f>
        <v>#N/A</v>
      </c>
      <c r="B1417" s="304"/>
      <c r="C1417" s="305"/>
      <c r="D1417" s="269"/>
      <c r="E1417" s="264"/>
      <c r="F1417" s="306"/>
      <c r="G1417" s="269"/>
      <c r="H1417" s="269"/>
      <c r="I1417" s="264"/>
      <c r="J1417" s="307" t="str">
        <f t="shared" si="2"/>
        <v/>
      </c>
      <c r="K1417" s="307"/>
      <c r="L1417" s="308"/>
      <c r="M1417" s="307"/>
      <c r="N1417" s="310"/>
      <c r="O1417" s="264"/>
      <c r="P1417" s="307"/>
      <c r="Q1417" s="296"/>
      <c r="R1417" s="296"/>
      <c r="S1417" s="296"/>
    </row>
    <row r="1418" spans="1:19" x14ac:dyDescent="0.2">
      <c r="A1418" s="303" t="e">
        <f>#N/A</f>
        <v>#N/A</v>
      </c>
      <c r="B1418" s="304"/>
      <c r="C1418" s="305"/>
      <c r="D1418" s="269"/>
      <c r="E1418" s="264"/>
      <c r="F1418" s="306"/>
      <c r="G1418" s="269"/>
      <c r="H1418" s="269"/>
      <c r="I1418" s="264"/>
      <c r="J1418" s="307" t="str">
        <f t="shared" si="2"/>
        <v/>
      </c>
      <c r="K1418" s="307"/>
      <c r="L1418" s="308"/>
      <c r="M1418" s="307"/>
      <c r="N1418" s="310"/>
      <c r="O1418" s="264"/>
      <c r="P1418" s="307"/>
      <c r="Q1418" s="296"/>
      <c r="R1418" s="296"/>
      <c r="S1418" s="296"/>
    </row>
    <row r="1419" spans="1:19" x14ac:dyDescent="0.2">
      <c r="A1419" s="303" t="e">
        <f>#N/A</f>
        <v>#N/A</v>
      </c>
      <c r="B1419" s="304"/>
      <c r="C1419" s="305"/>
      <c r="D1419" s="269"/>
      <c r="E1419" s="264"/>
      <c r="F1419" s="306"/>
      <c r="G1419" s="269"/>
      <c r="H1419" s="269"/>
      <c r="I1419" s="264"/>
      <c r="J1419" s="307" t="str">
        <f t="shared" si="2"/>
        <v/>
      </c>
      <c r="K1419" s="307"/>
      <c r="L1419" s="308"/>
      <c r="M1419" s="307"/>
      <c r="N1419" s="310"/>
      <c r="O1419" s="264"/>
      <c r="P1419" s="307"/>
      <c r="Q1419" s="296"/>
      <c r="R1419" s="296"/>
      <c r="S1419" s="296"/>
    </row>
    <row r="1420" spans="1:19" x14ac:dyDescent="0.2">
      <c r="A1420" s="303" t="e">
        <f>#N/A</f>
        <v>#N/A</v>
      </c>
      <c r="B1420" s="304"/>
      <c r="C1420" s="305"/>
      <c r="D1420" s="269"/>
      <c r="E1420" s="264"/>
      <c r="F1420" s="306"/>
      <c r="G1420" s="269"/>
      <c r="H1420" s="269"/>
      <c r="I1420" s="264"/>
      <c r="J1420" s="307" t="str">
        <f t="shared" si="2"/>
        <v/>
      </c>
      <c r="K1420" s="307"/>
      <c r="L1420" s="308"/>
      <c r="M1420" s="307"/>
      <c r="N1420" s="310"/>
      <c r="O1420" s="264"/>
      <c r="P1420" s="307"/>
      <c r="Q1420" s="296"/>
      <c r="R1420" s="296"/>
      <c r="S1420" s="296"/>
    </row>
    <row r="1421" spans="1:19" x14ac:dyDescent="0.2">
      <c r="A1421" s="303" t="e">
        <f>#N/A</f>
        <v>#N/A</v>
      </c>
      <c r="B1421" s="304"/>
      <c r="C1421" s="305"/>
      <c r="D1421" s="269"/>
      <c r="E1421" s="264"/>
      <c r="F1421" s="306"/>
      <c r="G1421" s="269"/>
      <c r="H1421" s="269"/>
      <c r="I1421" s="264"/>
      <c r="J1421" s="307" t="str">
        <f t="shared" si="2"/>
        <v/>
      </c>
      <c r="K1421" s="307"/>
      <c r="L1421" s="308"/>
      <c r="M1421" s="307"/>
      <c r="N1421" s="310"/>
      <c r="O1421" s="264"/>
      <c r="P1421" s="307"/>
      <c r="Q1421" s="296"/>
      <c r="R1421" s="296"/>
      <c r="S1421" s="296"/>
    </row>
    <row r="1422" spans="1:19" x14ac:dyDescent="0.2">
      <c r="A1422" s="303" t="e">
        <f>#N/A</f>
        <v>#N/A</v>
      </c>
      <c r="B1422" s="304"/>
      <c r="C1422" s="305"/>
      <c r="D1422" s="269"/>
      <c r="E1422" s="264"/>
      <c r="F1422" s="306"/>
      <c r="G1422" s="269"/>
      <c r="H1422" s="269"/>
      <c r="I1422" s="264"/>
      <c r="J1422" s="307" t="str">
        <f t="shared" si="2"/>
        <v/>
      </c>
      <c r="K1422" s="307"/>
      <c r="L1422" s="308"/>
      <c r="M1422" s="307"/>
      <c r="N1422" s="310"/>
      <c r="O1422" s="264"/>
      <c r="P1422" s="307"/>
      <c r="Q1422" s="296"/>
      <c r="R1422" s="296"/>
      <c r="S1422" s="296"/>
    </row>
    <row r="1423" spans="1:19" x14ac:dyDescent="0.2">
      <c r="A1423" s="303" t="e">
        <f>#N/A</f>
        <v>#N/A</v>
      </c>
      <c r="B1423" s="304"/>
      <c r="C1423" s="305"/>
      <c r="D1423" s="269"/>
      <c r="E1423" s="264"/>
      <c r="F1423" s="306"/>
      <c r="G1423" s="269"/>
      <c r="H1423" s="269"/>
      <c r="I1423" s="264"/>
      <c r="J1423" s="307" t="str">
        <f t="shared" si="2"/>
        <v/>
      </c>
      <c r="K1423" s="307"/>
      <c r="L1423" s="308"/>
      <c r="M1423" s="307"/>
      <c r="N1423" s="310"/>
      <c r="O1423" s="264"/>
      <c r="P1423" s="307"/>
      <c r="Q1423" s="296"/>
      <c r="R1423" s="296"/>
      <c r="S1423" s="296"/>
    </row>
    <row r="1424" spans="1:19" x14ac:dyDescent="0.2">
      <c r="A1424" s="303" t="e">
        <f>#N/A</f>
        <v>#N/A</v>
      </c>
      <c r="B1424" s="304"/>
      <c r="C1424" s="305"/>
      <c r="D1424" s="269"/>
      <c r="E1424" s="264"/>
      <c r="F1424" s="306"/>
      <c r="G1424" s="269"/>
      <c r="H1424" s="269"/>
      <c r="I1424" s="264"/>
      <c r="J1424" s="307" t="str">
        <f t="shared" si="2"/>
        <v/>
      </c>
      <c r="K1424" s="307"/>
      <c r="L1424" s="308"/>
      <c r="M1424" s="307"/>
      <c r="N1424" s="310"/>
      <c r="O1424" s="264"/>
      <c r="P1424" s="307"/>
      <c r="Q1424" s="296"/>
      <c r="R1424" s="296"/>
      <c r="S1424" s="296"/>
    </row>
    <row r="1425" spans="1:19" x14ac:dyDescent="0.2">
      <c r="A1425" s="303" t="e">
        <f>#N/A</f>
        <v>#N/A</v>
      </c>
      <c r="B1425" s="304"/>
      <c r="C1425" s="305"/>
      <c r="D1425" s="269"/>
      <c r="E1425" s="264"/>
      <c r="F1425" s="306"/>
      <c r="G1425" s="269"/>
      <c r="H1425" s="269"/>
      <c r="I1425" s="264"/>
      <c r="J1425" s="307" t="str">
        <f t="shared" si="2"/>
        <v/>
      </c>
      <c r="K1425" s="307"/>
      <c r="L1425" s="308"/>
      <c r="M1425" s="307"/>
      <c r="N1425" s="310"/>
      <c r="O1425" s="264"/>
      <c r="P1425" s="307"/>
      <c r="Q1425" s="296"/>
      <c r="R1425" s="296"/>
      <c r="S1425" s="296"/>
    </row>
    <row r="1426" spans="1:19" x14ac:dyDescent="0.2">
      <c r="A1426" s="303" t="e">
        <f>#N/A</f>
        <v>#N/A</v>
      </c>
      <c r="B1426" s="304"/>
      <c r="C1426" s="305"/>
      <c r="D1426" s="269"/>
      <c r="E1426" s="264"/>
      <c r="F1426" s="306"/>
      <c r="G1426" s="269"/>
      <c r="H1426" s="269"/>
      <c r="I1426" s="264"/>
      <c r="J1426" s="307" t="str">
        <f t="shared" si="2"/>
        <v/>
      </c>
      <c r="K1426" s="307"/>
      <c r="L1426" s="308"/>
      <c r="M1426" s="307"/>
      <c r="N1426" s="310"/>
      <c r="O1426" s="264"/>
      <c r="P1426" s="307"/>
      <c r="Q1426" s="296"/>
      <c r="R1426" s="296"/>
      <c r="S1426" s="296"/>
    </row>
    <row r="1427" spans="1:19" x14ac:dyDescent="0.2">
      <c r="A1427" s="303" t="e">
        <f>#N/A</f>
        <v>#N/A</v>
      </c>
      <c r="B1427" s="304"/>
      <c r="C1427" s="305"/>
      <c r="D1427" s="269"/>
      <c r="E1427" s="264"/>
      <c r="F1427" s="306"/>
      <c r="G1427" s="269"/>
      <c r="H1427" s="269"/>
      <c r="I1427" s="264"/>
      <c r="J1427" s="307" t="str">
        <f t="shared" si="2"/>
        <v/>
      </c>
      <c r="K1427" s="307"/>
      <c r="L1427" s="308"/>
      <c r="M1427" s="307"/>
      <c r="N1427" s="310"/>
      <c r="O1427" s="264"/>
      <c r="P1427" s="307"/>
      <c r="Q1427" s="296"/>
      <c r="R1427" s="296"/>
      <c r="S1427" s="296"/>
    </row>
    <row r="1428" spans="1:19" x14ac:dyDescent="0.2">
      <c r="A1428" s="303" t="e">
        <f>#N/A</f>
        <v>#N/A</v>
      </c>
      <c r="B1428" s="304"/>
      <c r="C1428" s="305"/>
      <c r="D1428" s="269"/>
      <c r="E1428" s="264"/>
      <c r="F1428" s="306"/>
      <c r="G1428" s="269"/>
      <c r="H1428" s="269"/>
      <c r="I1428" s="264"/>
      <c r="J1428" s="307" t="str">
        <f t="shared" si="2"/>
        <v/>
      </c>
      <c r="K1428" s="307"/>
      <c r="L1428" s="308"/>
      <c r="M1428" s="307"/>
      <c r="N1428" s="310"/>
      <c r="O1428" s="264"/>
      <c r="P1428" s="307"/>
      <c r="Q1428" s="296"/>
      <c r="R1428" s="296"/>
      <c r="S1428" s="296"/>
    </row>
    <row r="1429" spans="1:19" x14ac:dyDescent="0.2">
      <c r="A1429" s="303" t="e">
        <f>#N/A</f>
        <v>#N/A</v>
      </c>
      <c r="B1429" s="304"/>
      <c r="C1429" s="305"/>
      <c r="D1429" s="269"/>
      <c r="E1429" s="264"/>
      <c r="F1429" s="306"/>
      <c r="G1429" s="269"/>
      <c r="H1429" s="269"/>
      <c r="I1429" s="264"/>
      <c r="J1429" s="307" t="str">
        <f t="shared" si="2"/>
        <v/>
      </c>
      <c r="K1429" s="307"/>
      <c r="L1429" s="308"/>
      <c r="M1429" s="307"/>
      <c r="N1429" s="310"/>
      <c r="O1429" s="264"/>
      <c r="P1429" s="307"/>
      <c r="Q1429" s="296"/>
      <c r="R1429" s="296"/>
      <c r="S1429" s="296"/>
    </row>
    <row r="1430" spans="1:19" x14ac:dyDescent="0.2">
      <c r="A1430" s="303" t="e">
        <f>#N/A</f>
        <v>#N/A</v>
      </c>
      <c r="B1430" s="304"/>
      <c r="C1430" s="305"/>
      <c r="D1430" s="269"/>
      <c r="E1430" s="264"/>
      <c r="F1430" s="306"/>
      <c r="G1430" s="269"/>
      <c r="H1430" s="269"/>
      <c r="I1430" s="264"/>
      <c r="J1430" s="307" t="str">
        <f t="shared" si="2"/>
        <v/>
      </c>
      <c r="K1430" s="307"/>
      <c r="L1430" s="308"/>
      <c r="M1430" s="307"/>
      <c r="N1430" s="310"/>
      <c r="O1430" s="264"/>
      <c r="P1430" s="307"/>
      <c r="Q1430" s="296"/>
      <c r="R1430" s="296"/>
      <c r="S1430" s="296"/>
    </row>
    <row r="1431" spans="1:19" x14ac:dyDescent="0.2">
      <c r="A1431" s="303" t="e">
        <f>#N/A</f>
        <v>#N/A</v>
      </c>
      <c r="B1431" s="304"/>
      <c r="C1431" s="305"/>
      <c r="D1431" s="269"/>
      <c r="E1431" s="264"/>
      <c r="F1431" s="306"/>
      <c r="G1431" s="269"/>
      <c r="H1431" s="269"/>
      <c r="I1431" s="264"/>
      <c r="J1431" s="307" t="str">
        <f t="shared" si="2"/>
        <v/>
      </c>
      <c r="K1431" s="307"/>
      <c r="L1431" s="308"/>
      <c r="M1431" s="307"/>
      <c r="N1431" s="310"/>
      <c r="O1431" s="264"/>
      <c r="P1431" s="307"/>
      <c r="Q1431" s="296"/>
      <c r="R1431" s="296"/>
      <c r="S1431" s="296"/>
    </row>
    <row r="1432" spans="1:19" x14ac:dyDescent="0.2">
      <c r="A1432" s="303" t="e">
        <f>#N/A</f>
        <v>#N/A</v>
      </c>
      <c r="B1432" s="304"/>
      <c r="C1432" s="305"/>
      <c r="D1432" s="269"/>
      <c r="E1432" s="264"/>
      <c r="F1432" s="306"/>
      <c r="G1432" s="269"/>
      <c r="H1432" s="269"/>
      <c r="I1432" s="264"/>
      <c r="J1432" s="307" t="str">
        <f t="shared" si="2"/>
        <v/>
      </c>
      <c r="K1432" s="307"/>
      <c r="L1432" s="308"/>
      <c r="M1432" s="307"/>
      <c r="N1432" s="310"/>
      <c r="O1432" s="264"/>
      <c r="P1432" s="307"/>
      <c r="Q1432" s="296"/>
      <c r="R1432" s="296"/>
      <c r="S1432" s="296"/>
    </row>
    <row r="1433" spans="1:19" x14ac:dyDescent="0.2">
      <c r="A1433" s="303" t="e">
        <f>#N/A</f>
        <v>#N/A</v>
      </c>
      <c r="B1433" s="304"/>
      <c r="C1433" s="305"/>
      <c r="D1433" s="269"/>
      <c r="E1433" s="264"/>
      <c r="F1433" s="306"/>
      <c r="G1433" s="269"/>
      <c r="H1433" s="269"/>
      <c r="I1433" s="264"/>
      <c r="J1433" s="307" t="str">
        <f t="shared" si="2"/>
        <v/>
      </c>
      <c r="K1433" s="307"/>
      <c r="L1433" s="308"/>
      <c r="M1433" s="307"/>
      <c r="N1433" s="310"/>
      <c r="O1433" s="264"/>
      <c r="P1433" s="307"/>
      <c r="Q1433" s="296"/>
      <c r="R1433" s="296"/>
      <c r="S1433" s="296"/>
    </row>
    <row r="1434" spans="1:19" x14ac:dyDescent="0.2">
      <c r="A1434" s="303" t="e">
        <f>#N/A</f>
        <v>#N/A</v>
      </c>
      <c r="B1434" s="304"/>
      <c r="C1434" s="305"/>
      <c r="D1434" s="269"/>
      <c r="E1434" s="264"/>
      <c r="F1434" s="306"/>
      <c r="G1434" s="269"/>
      <c r="H1434" s="269"/>
      <c r="I1434" s="264"/>
      <c r="J1434" s="307" t="str">
        <f t="shared" si="2"/>
        <v/>
      </c>
      <c r="K1434" s="307"/>
      <c r="L1434" s="308"/>
      <c r="M1434" s="307"/>
      <c r="N1434" s="310"/>
      <c r="O1434" s="264"/>
      <c r="P1434" s="307"/>
      <c r="Q1434" s="296"/>
      <c r="R1434" s="296"/>
      <c r="S1434" s="296"/>
    </row>
    <row r="1435" spans="1:19" x14ac:dyDescent="0.2">
      <c r="A1435" s="303" t="e">
        <f>#N/A</f>
        <v>#N/A</v>
      </c>
      <c r="B1435" s="304"/>
      <c r="C1435" s="305"/>
      <c r="D1435" s="269"/>
      <c r="E1435" s="264"/>
      <c r="F1435" s="306"/>
      <c r="G1435" s="269"/>
      <c r="H1435" s="269"/>
      <c r="I1435" s="264"/>
      <c r="J1435" s="307" t="str">
        <f t="shared" si="2"/>
        <v/>
      </c>
      <c r="K1435" s="307"/>
      <c r="L1435" s="308"/>
      <c r="M1435" s="307"/>
      <c r="N1435" s="310"/>
      <c r="O1435" s="264"/>
      <c r="P1435" s="307"/>
      <c r="Q1435" s="296"/>
      <c r="R1435" s="296"/>
      <c r="S1435" s="296"/>
    </row>
    <row r="1436" spans="1:19" x14ac:dyDescent="0.2">
      <c r="A1436" s="303" t="e">
        <f>#N/A</f>
        <v>#N/A</v>
      </c>
      <c r="B1436" s="304"/>
      <c r="C1436" s="305"/>
      <c r="D1436" s="269"/>
      <c r="E1436" s="264"/>
      <c r="F1436" s="306"/>
      <c r="G1436" s="269"/>
      <c r="H1436" s="269"/>
      <c r="I1436" s="264"/>
      <c r="J1436" s="307" t="str">
        <f t="shared" si="2"/>
        <v/>
      </c>
      <c r="K1436" s="307"/>
      <c r="L1436" s="308"/>
      <c r="M1436" s="307"/>
      <c r="N1436" s="310"/>
      <c r="O1436" s="264"/>
      <c r="P1436" s="307"/>
      <c r="Q1436" s="296"/>
      <c r="R1436" s="296"/>
      <c r="S1436" s="296"/>
    </row>
    <row r="1437" spans="1:19" x14ac:dyDescent="0.2">
      <c r="A1437" s="303" t="e">
        <f>#N/A</f>
        <v>#N/A</v>
      </c>
      <c r="B1437" s="304"/>
      <c r="C1437" s="305"/>
      <c r="D1437" s="269"/>
      <c r="E1437" s="264"/>
      <c r="F1437" s="306"/>
      <c r="G1437" s="269"/>
      <c r="H1437" s="269"/>
      <c r="I1437" s="264"/>
      <c r="J1437" s="307" t="str">
        <f t="shared" si="2"/>
        <v/>
      </c>
      <c r="K1437" s="307"/>
      <c r="L1437" s="308"/>
      <c r="M1437" s="307"/>
      <c r="N1437" s="310"/>
      <c r="O1437" s="264"/>
      <c r="P1437" s="307"/>
      <c r="Q1437" s="296"/>
      <c r="R1437" s="296"/>
      <c r="S1437" s="296"/>
    </row>
    <row r="1438" spans="1:19" x14ac:dyDescent="0.2">
      <c r="A1438" s="303" t="e">
        <f>#N/A</f>
        <v>#N/A</v>
      </c>
      <c r="B1438" s="304"/>
      <c r="C1438" s="305"/>
      <c r="D1438" s="269"/>
      <c r="E1438" s="264"/>
      <c r="F1438" s="306"/>
      <c r="G1438" s="269"/>
      <c r="H1438" s="269"/>
      <c r="I1438" s="264"/>
      <c r="J1438" s="307" t="str">
        <f t="shared" si="2"/>
        <v/>
      </c>
      <c r="K1438" s="307"/>
      <c r="L1438" s="308"/>
      <c r="M1438" s="307"/>
      <c r="N1438" s="310"/>
      <c r="O1438" s="264"/>
      <c r="P1438" s="307"/>
      <c r="Q1438" s="296"/>
      <c r="R1438" s="296"/>
      <c r="S1438" s="296"/>
    </row>
    <row r="1439" spans="1:19" x14ac:dyDescent="0.2">
      <c r="A1439" s="303" t="e">
        <f>#N/A</f>
        <v>#N/A</v>
      </c>
      <c r="B1439" s="304"/>
      <c r="C1439" s="305"/>
      <c r="D1439" s="269"/>
      <c r="E1439" s="264"/>
      <c r="F1439" s="306"/>
      <c r="G1439" s="269"/>
      <c r="H1439" s="269"/>
      <c r="I1439" s="264"/>
      <c r="J1439" s="307" t="str">
        <f t="shared" si="2"/>
        <v/>
      </c>
      <c r="K1439" s="307"/>
      <c r="L1439" s="308"/>
      <c r="M1439" s="307"/>
      <c r="N1439" s="310"/>
      <c r="O1439" s="264"/>
      <c r="P1439" s="307"/>
      <c r="Q1439" s="296"/>
      <c r="R1439" s="296"/>
      <c r="S1439" s="296"/>
    </row>
    <row r="1440" spans="1:19" x14ac:dyDescent="0.2">
      <c r="A1440" s="303" t="e">
        <f>#N/A</f>
        <v>#N/A</v>
      </c>
      <c r="B1440" s="304"/>
      <c r="C1440" s="305"/>
      <c r="D1440" s="269"/>
      <c r="E1440" s="264"/>
      <c r="F1440" s="306"/>
      <c r="G1440" s="269"/>
      <c r="H1440" s="269"/>
      <c r="I1440" s="264"/>
      <c r="J1440" s="307" t="str">
        <f t="shared" si="2"/>
        <v/>
      </c>
      <c r="K1440" s="307"/>
      <c r="L1440" s="308"/>
      <c r="M1440" s="307"/>
      <c r="N1440" s="310"/>
      <c r="O1440" s="264"/>
      <c r="P1440" s="307"/>
      <c r="Q1440" s="296"/>
      <c r="R1440" s="296"/>
      <c r="S1440" s="296"/>
    </row>
    <row r="1441" spans="1:19" x14ac:dyDescent="0.2">
      <c r="A1441" s="303" t="e">
        <f>#N/A</f>
        <v>#N/A</v>
      </c>
      <c r="B1441" s="304"/>
      <c r="C1441" s="305"/>
      <c r="D1441" s="269"/>
      <c r="E1441" s="264"/>
      <c r="F1441" s="306"/>
      <c r="G1441" s="269"/>
      <c r="H1441" s="269"/>
      <c r="I1441" s="264"/>
      <c r="J1441" s="307" t="str">
        <f t="shared" si="2"/>
        <v/>
      </c>
      <c r="K1441" s="307"/>
      <c r="L1441" s="308"/>
      <c r="M1441" s="307"/>
      <c r="N1441" s="310"/>
      <c r="O1441" s="264"/>
      <c r="P1441" s="307"/>
      <c r="Q1441" s="296"/>
      <c r="R1441" s="296"/>
      <c r="S1441" s="296"/>
    </row>
    <row r="1442" spans="1:19" x14ac:dyDescent="0.2">
      <c r="A1442" s="303" t="e">
        <f>#N/A</f>
        <v>#N/A</v>
      </c>
      <c r="B1442" s="304"/>
      <c r="C1442" s="305"/>
      <c r="D1442" s="269"/>
      <c r="E1442" s="264"/>
      <c r="F1442" s="306"/>
      <c r="G1442" s="269"/>
      <c r="H1442" s="269"/>
      <c r="I1442" s="264"/>
      <c r="J1442" s="307" t="str">
        <f t="shared" si="2"/>
        <v/>
      </c>
      <c r="K1442" s="307"/>
      <c r="L1442" s="308"/>
      <c r="M1442" s="307"/>
      <c r="N1442" s="310"/>
      <c r="O1442" s="264"/>
      <c r="P1442" s="307"/>
      <c r="Q1442" s="296"/>
      <c r="R1442" s="296"/>
      <c r="S1442" s="296"/>
    </row>
    <row r="1443" spans="1:19" x14ac:dyDescent="0.2">
      <c r="A1443" s="303" t="e">
        <f>#N/A</f>
        <v>#N/A</v>
      </c>
      <c r="B1443" s="304"/>
      <c r="C1443" s="305"/>
      <c r="D1443" s="269"/>
      <c r="E1443" s="264"/>
      <c r="F1443" s="306"/>
      <c r="G1443" s="269"/>
      <c r="H1443" s="269"/>
      <c r="I1443" s="264"/>
      <c r="J1443" s="307" t="str">
        <f t="shared" si="2"/>
        <v/>
      </c>
      <c r="K1443" s="307"/>
      <c r="L1443" s="308"/>
      <c r="M1443" s="307"/>
      <c r="N1443" s="310"/>
      <c r="O1443" s="264"/>
      <c r="P1443" s="307"/>
      <c r="Q1443" s="296"/>
      <c r="R1443" s="296"/>
      <c r="S1443" s="296"/>
    </row>
    <row r="1444" spans="1:19" x14ac:dyDescent="0.2">
      <c r="A1444" s="303" t="e">
        <f>#N/A</f>
        <v>#N/A</v>
      </c>
      <c r="B1444" s="304"/>
      <c r="C1444" s="305"/>
      <c r="D1444" s="269"/>
      <c r="E1444" s="264"/>
      <c r="F1444" s="306"/>
      <c r="G1444" s="269"/>
      <c r="H1444" s="269"/>
      <c r="I1444" s="264"/>
      <c r="J1444" s="307" t="str">
        <f t="shared" si="2"/>
        <v/>
      </c>
      <c r="K1444" s="307"/>
      <c r="L1444" s="308"/>
      <c r="M1444" s="307"/>
      <c r="N1444" s="310"/>
      <c r="O1444" s="264"/>
      <c r="P1444" s="307"/>
      <c r="Q1444" s="296"/>
      <c r="R1444" s="296"/>
      <c r="S1444" s="296"/>
    </row>
    <row r="1445" spans="1:19" x14ac:dyDescent="0.2">
      <c r="A1445" s="303" t="e">
        <f>#N/A</f>
        <v>#N/A</v>
      </c>
      <c r="B1445" s="304"/>
      <c r="C1445" s="305"/>
      <c r="D1445" s="269"/>
      <c r="E1445" s="264"/>
      <c r="F1445" s="306"/>
      <c r="G1445" s="269"/>
      <c r="H1445" s="269"/>
      <c r="I1445" s="264"/>
      <c r="J1445" s="307" t="str">
        <f t="shared" si="2"/>
        <v/>
      </c>
      <c r="K1445" s="307"/>
      <c r="L1445" s="308"/>
      <c r="M1445" s="307"/>
      <c r="N1445" s="310"/>
      <c r="O1445" s="264"/>
      <c r="P1445" s="307"/>
      <c r="Q1445" s="296"/>
      <c r="R1445" s="296"/>
      <c r="S1445" s="296"/>
    </row>
    <row r="1446" spans="1:19" x14ac:dyDescent="0.2">
      <c r="A1446" s="303" t="e">
        <f>#N/A</f>
        <v>#N/A</v>
      </c>
      <c r="B1446" s="304"/>
      <c r="C1446" s="305"/>
      <c r="D1446" s="269"/>
      <c r="E1446" s="264"/>
      <c r="F1446" s="306"/>
      <c r="G1446" s="269"/>
      <c r="H1446" s="269"/>
      <c r="I1446" s="264"/>
      <c r="J1446" s="307" t="str">
        <f t="shared" si="2"/>
        <v/>
      </c>
      <c r="K1446" s="307"/>
      <c r="L1446" s="308"/>
      <c r="M1446" s="307"/>
      <c r="N1446" s="310"/>
      <c r="O1446" s="264"/>
      <c r="P1446" s="307"/>
      <c r="Q1446" s="296"/>
      <c r="R1446" s="296"/>
      <c r="S1446" s="296"/>
    </row>
    <row r="1447" spans="1:19" x14ac:dyDescent="0.2">
      <c r="A1447" s="303" t="e">
        <f>#N/A</f>
        <v>#N/A</v>
      </c>
      <c r="B1447" s="304"/>
      <c r="C1447" s="305"/>
      <c r="D1447" s="269"/>
      <c r="E1447" s="264"/>
      <c r="F1447" s="306"/>
      <c r="G1447" s="269"/>
      <c r="H1447" s="269"/>
      <c r="I1447" s="264"/>
      <c r="J1447" s="307" t="str">
        <f t="shared" si="2"/>
        <v/>
      </c>
      <c r="K1447" s="307"/>
      <c r="L1447" s="308"/>
      <c r="M1447" s="307"/>
      <c r="N1447" s="310"/>
      <c r="O1447" s="264"/>
      <c r="P1447" s="307"/>
      <c r="Q1447" s="296"/>
      <c r="R1447" s="296"/>
      <c r="S1447" s="296"/>
    </row>
    <row r="1448" spans="1:19" x14ac:dyDescent="0.2">
      <c r="A1448" s="303" t="e">
        <f>#N/A</f>
        <v>#N/A</v>
      </c>
      <c r="B1448" s="304"/>
      <c r="C1448" s="305"/>
      <c r="D1448" s="269"/>
      <c r="E1448" s="264"/>
      <c r="F1448" s="306"/>
      <c r="G1448" s="269"/>
      <c r="H1448" s="269"/>
      <c r="I1448" s="264"/>
      <c r="J1448" s="307" t="str">
        <f t="shared" si="2"/>
        <v/>
      </c>
      <c r="K1448" s="307"/>
      <c r="L1448" s="308"/>
      <c r="M1448" s="307"/>
      <c r="N1448" s="310"/>
      <c r="O1448" s="264"/>
      <c r="P1448" s="307"/>
      <c r="Q1448" s="296"/>
      <c r="R1448" s="296"/>
      <c r="S1448" s="296"/>
    </row>
    <row r="1449" spans="1:19" x14ac:dyDescent="0.2">
      <c r="A1449" s="303" t="e">
        <f>#N/A</f>
        <v>#N/A</v>
      </c>
      <c r="B1449" s="304"/>
      <c r="C1449" s="305"/>
      <c r="D1449" s="269"/>
      <c r="E1449" s="264"/>
      <c r="F1449" s="306"/>
      <c r="G1449" s="269"/>
      <c r="H1449" s="269"/>
      <c r="I1449" s="264"/>
      <c r="J1449" s="307" t="str">
        <f t="shared" si="2"/>
        <v/>
      </c>
      <c r="K1449" s="307"/>
      <c r="L1449" s="308"/>
      <c r="M1449" s="307"/>
      <c r="N1449" s="310"/>
      <c r="O1449" s="264"/>
      <c r="P1449" s="307"/>
      <c r="Q1449" s="296"/>
      <c r="R1449" s="296"/>
      <c r="S1449" s="296"/>
    </row>
    <row r="1450" spans="1:19" x14ac:dyDescent="0.2">
      <c r="A1450" s="303" t="e">
        <f>#N/A</f>
        <v>#N/A</v>
      </c>
      <c r="B1450" s="304"/>
      <c r="C1450" s="305"/>
      <c r="D1450" s="269"/>
      <c r="E1450" s="264"/>
      <c r="F1450" s="306"/>
      <c r="G1450" s="269"/>
      <c r="H1450" s="269"/>
      <c r="I1450" s="264"/>
      <c r="J1450" s="307" t="str">
        <f t="shared" si="2"/>
        <v/>
      </c>
      <c r="K1450" s="307"/>
      <c r="L1450" s="308"/>
      <c r="M1450" s="307"/>
      <c r="N1450" s="310"/>
      <c r="O1450" s="264"/>
      <c r="P1450" s="307"/>
      <c r="Q1450" s="296"/>
      <c r="R1450" s="296"/>
      <c r="S1450" s="296"/>
    </row>
    <row r="1451" spans="1:19" x14ac:dyDescent="0.2">
      <c r="A1451" s="303" t="e">
        <f>#N/A</f>
        <v>#N/A</v>
      </c>
      <c r="B1451" s="304"/>
      <c r="C1451" s="305"/>
      <c r="D1451" s="269"/>
      <c r="E1451" s="264"/>
      <c r="F1451" s="306"/>
      <c r="G1451" s="269"/>
      <c r="H1451" s="269"/>
      <c r="I1451" s="264"/>
      <c r="J1451" s="307" t="str">
        <f t="shared" si="2"/>
        <v/>
      </c>
      <c r="K1451" s="307"/>
      <c r="L1451" s="308"/>
      <c r="M1451" s="307"/>
      <c r="N1451" s="310"/>
      <c r="O1451" s="264"/>
      <c r="P1451" s="307"/>
      <c r="Q1451" s="296"/>
      <c r="R1451" s="296"/>
      <c r="S1451" s="296"/>
    </row>
    <row r="1452" spans="1:19" x14ac:dyDescent="0.2">
      <c r="A1452" s="303" t="e">
        <f>#N/A</f>
        <v>#N/A</v>
      </c>
      <c r="B1452" s="304"/>
      <c r="C1452" s="305"/>
      <c r="D1452" s="269"/>
      <c r="E1452" s="264"/>
      <c r="F1452" s="306"/>
      <c r="G1452" s="269"/>
      <c r="H1452" s="269"/>
      <c r="I1452" s="264"/>
      <c r="J1452" s="307" t="str">
        <f t="shared" si="2"/>
        <v/>
      </c>
      <c r="K1452" s="307"/>
      <c r="L1452" s="308"/>
      <c r="M1452" s="307"/>
      <c r="N1452" s="310"/>
      <c r="O1452" s="264"/>
      <c r="P1452" s="307"/>
      <c r="Q1452" s="296"/>
      <c r="R1452" s="296"/>
      <c r="S1452" s="296"/>
    </row>
    <row r="1453" spans="1:19" x14ac:dyDescent="0.2">
      <c r="A1453" s="303" t="e">
        <f>#N/A</f>
        <v>#N/A</v>
      </c>
      <c r="B1453" s="304"/>
      <c r="C1453" s="305"/>
      <c r="D1453" s="269"/>
      <c r="E1453" s="264"/>
      <c r="F1453" s="306"/>
      <c r="G1453" s="269"/>
      <c r="H1453" s="269"/>
      <c r="I1453" s="264"/>
      <c r="J1453" s="307" t="str">
        <f t="shared" si="2"/>
        <v/>
      </c>
      <c r="K1453" s="307"/>
      <c r="L1453" s="308"/>
      <c r="M1453" s="307"/>
      <c r="N1453" s="310"/>
      <c r="O1453" s="264"/>
      <c r="P1453" s="307"/>
      <c r="Q1453" s="296"/>
      <c r="R1453" s="296"/>
      <c r="S1453" s="296"/>
    </row>
    <row r="1454" spans="1:19" x14ac:dyDescent="0.2">
      <c r="A1454" s="303" t="e">
        <f>#N/A</f>
        <v>#N/A</v>
      </c>
      <c r="B1454" s="304"/>
      <c r="C1454" s="305"/>
      <c r="D1454" s="269"/>
      <c r="E1454" s="264"/>
      <c r="F1454" s="306"/>
      <c r="G1454" s="269"/>
      <c r="H1454" s="269"/>
      <c r="I1454" s="264"/>
      <c r="J1454" s="307" t="str">
        <f t="shared" si="2"/>
        <v/>
      </c>
      <c r="K1454" s="307"/>
      <c r="L1454" s="308"/>
      <c r="M1454" s="307"/>
      <c r="N1454" s="310"/>
      <c r="O1454" s="264"/>
      <c r="P1454" s="307"/>
      <c r="Q1454" s="296"/>
      <c r="R1454" s="296"/>
      <c r="S1454" s="296"/>
    </row>
    <row r="1455" spans="1:19" x14ac:dyDescent="0.2">
      <c r="A1455" s="303" t="e">
        <f>#N/A</f>
        <v>#N/A</v>
      </c>
      <c r="B1455" s="304"/>
      <c r="C1455" s="305"/>
      <c r="D1455" s="269"/>
      <c r="E1455" s="264"/>
      <c r="F1455" s="306"/>
      <c r="G1455" s="269"/>
      <c r="H1455" s="269"/>
      <c r="I1455" s="264"/>
      <c r="J1455" s="307" t="str">
        <f t="shared" si="2"/>
        <v/>
      </c>
      <c r="K1455" s="307"/>
      <c r="L1455" s="308"/>
      <c r="M1455" s="307"/>
      <c r="N1455" s="310"/>
      <c r="O1455" s="264"/>
      <c r="P1455" s="307"/>
      <c r="Q1455" s="296"/>
      <c r="R1455" s="296"/>
      <c r="S1455" s="296"/>
    </row>
    <row r="1456" spans="1:19" x14ac:dyDescent="0.2">
      <c r="A1456" s="303" t="e">
        <f>#N/A</f>
        <v>#N/A</v>
      </c>
      <c r="B1456" s="304"/>
      <c r="C1456" s="305"/>
      <c r="D1456" s="269"/>
      <c r="E1456" s="264"/>
      <c r="F1456" s="306"/>
      <c r="G1456" s="269"/>
      <c r="H1456" s="269"/>
      <c r="I1456" s="264"/>
      <c r="J1456" s="307" t="str">
        <f t="shared" si="2"/>
        <v/>
      </c>
      <c r="K1456" s="307"/>
      <c r="L1456" s="308"/>
      <c r="M1456" s="307"/>
      <c r="N1456" s="310"/>
      <c r="O1456" s="264"/>
      <c r="P1456" s="307"/>
      <c r="Q1456" s="296"/>
      <c r="R1456" s="296"/>
      <c r="S1456" s="296"/>
    </row>
    <row r="1457" spans="1:19" x14ac:dyDescent="0.2">
      <c r="A1457" s="303" t="e">
        <f>#N/A</f>
        <v>#N/A</v>
      </c>
      <c r="B1457" s="304"/>
      <c r="C1457" s="305"/>
      <c r="D1457" s="269"/>
      <c r="E1457" s="264"/>
      <c r="F1457" s="306"/>
      <c r="G1457" s="269"/>
      <c r="H1457" s="269"/>
      <c r="I1457" s="264"/>
      <c r="J1457" s="307" t="str">
        <f t="shared" si="2"/>
        <v/>
      </c>
      <c r="K1457" s="307"/>
      <c r="L1457" s="308"/>
      <c r="M1457" s="307"/>
      <c r="N1457" s="310"/>
      <c r="O1457" s="264"/>
      <c r="P1457" s="307"/>
      <c r="Q1457" s="296"/>
      <c r="R1457" s="296"/>
      <c r="S1457" s="296"/>
    </row>
    <row r="1458" spans="1:19" x14ac:dyDescent="0.2">
      <c r="A1458" s="303" t="e">
        <f>#N/A</f>
        <v>#N/A</v>
      </c>
      <c r="B1458" s="304"/>
      <c r="C1458" s="305"/>
      <c r="D1458" s="269"/>
      <c r="E1458" s="264"/>
      <c r="F1458" s="306"/>
      <c r="G1458" s="269"/>
      <c r="H1458" s="269"/>
      <c r="I1458" s="264"/>
      <c r="J1458" s="307" t="str">
        <f t="shared" si="2"/>
        <v/>
      </c>
      <c r="K1458" s="307"/>
      <c r="L1458" s="308"/>
      <c r="M1458" s="307"/>
      <c r="N1458" s="310"/>
      <c r="O1458" s="264"/>
      <c r="P1458" s="307"/>
      <c r="Q1458" s="296"/>
      <c r="R1458" s="296"/>
      <c r="S1458" s="296"/>
    </row>
    <row r="1459" spans="1:19" x14ac:dyDescent="0.2">
      <c r="A1459" s="303" t="e">
        <f>#N/A</f>
        <v>#N/A</v>
      </c>
      <c r="B1459" s="304"/>
      <c r="C1459" s="305"/>
      <c r="D1459" s="269"/>
      <c r="E1459" s="264"/>
      <c r="F1459" s="306"/>
      <c r="G1459" s="269"/>
      <c r="H1459" s="269"/>
      <c r="I1459" s="264"/>
      <c r="J1459" s="307" t="str">
        <f t="shared" si="2"/>
        <v/>
      </c>
      <c r="K1459" s="307"/>
      <c r="L1459" s="308"/>
      <c r="M1459" s="307"/>
      <c r="N1459" s="310"/>
      <c r="O1459" s="264"/>
      <c r="P1459" s="307"/>
      <c r="Q1459" s="296"/>
      <c r="R1459" s="296"/>
      <c r="S1459" s="296"/>
    </row>
    <row r="1460" spans="1:19" x14ac:dyDescent="0.2">
      <c r="A1460" s="303" t="e">
        <f>#N/A</f>
        <v>#N/A</v>
      </c>
      <c r="B1460" s="304"/>
      <c r="C1460" s="305"/>
      <c r="D1460" s="269"/>
      <c r="E1460" s="264"/>
      <c r="F1460" s="306"/>
      <c r="G1460" s="269"/>
      <c r="H1460" s="269"/>
      <c r="I1460" s="264"/>
      <c r="J1460" s="307" t="str">
        <f t="shared" si="2"/>
        <v/>
      </c>
      <c r="K1460" s="307"/>
      <c r="L1460" s="308"/>
      <c r="M1460" s="307"/>
      <c r="N1460" s="310"/>
      <c r="O1460" s="264"/>
      <c r="P1460" s="307"/>
      <c r="Q1460" s="296"/>
      <c r="R1460" s="296"/>
      <c r="S1460" s="296"/>
    </row>
    <row r="1461" spans="1:19" x14ac:dyDescent="0.2">
      <c r="A1461" s="303" t="e">
        <f>#N/A</f>
        <v>#N/A</v>
      </c>
      <c r="B1461" s="304"/>
      <c r="C1461" s="305"/>
      <c r="D1461" s="269"/>
      <c r="E1461" s="264"/>
      <c r="F1461" s="306"/>
      <c r="G1461" s="269"/>
      <c r="H1461" s="269"/>
      <c r="I1461" s="264"/>
      <c r="J1461" s="307" t="str">
        <f t="shared" si="2"/>
        <v/>
      </c>
      <c r="K1461" s="307"/>
      <c r="L1461" s="308"/>
      <c r="M1461" s="307"/>
      <c r="N1461" s="310"/>
      <c r="O1461" s="264"/>
      <c r="P1461" s="307"/>
      <c r="Q1461" s="296"/>
      <c r="R1461" s="296"/>
      <c r="S1461" s="296"/>
    </row>
    <row r="1462" spans="1:19" x14ac:dyDescent="0.2">
      <c r="A1462" s="303" t="e">
        <f>#N/A</f>
        <v>#N/A</v>
      </c>
      <c r="B1462" s="304"/>
      <c r="C1462" s="305"/>
      <c r="D1462" s="269"/>
      <c r="E1462" s="264"/>
      <c r="F1462" s="306"/>
      <c r="G1462" s="269"/>
      <c r="H1462" s="269"/>
      <c r="I1462" s="264"/>
      <c r="J1462" s="307" t="str">
        <f t="shared" si="2"/>
        <v/>
      </c>
      <c r="K1462" s="307"/>
      <c r="L1462" s="308"/>
      <c r="M1462" s="307"/>
      <c r="N1462" s="310"/>
      <c r="O1462" s="264"/>
      <c r="P1462" s="307"/>
      <c r="Q1462" s="296"/>
      <c r="R1462" s="296"/>
      <c r="S1462" s="296"/>
    </row>
    <row r="1463" spans="1:19" x14ac:dyDescent="0.2">
      <c r="A1463" s="303" t="e">
        <f>#N/A</f>
        <v>#N/A</v>
      </c>
      <c r="B1463" s="304"/>
      <c r="C1463" s="305"/>
      <c r="D1463" s="269"/>
      <c r="E1463" s="264"/>
      <c r="F1463" s="306"/>
      <c r="G1463" s="269"/>
      <c r="H1463" s="269"/>
      <c r="I1463" s="264"/>
      <c r="J1463" s="307" t="str">
        <f t="shared" si="2"/>
        <v/>
      </c>
      <c r="K1463" s="307"/>
      <c r="L1463" s="308"/>
      <c r="M1463" s="307"/>
      <c r="N1463" s="310"/>
      <c r="O1463" s="264"/>
      <c r="P1463" s="307"/>
      <c r="Q1463" s="296"/>
      <c r="R1463" s="296"/>
      <c r="S1463" s="296"/>
    </row>
    <row r="1464" spans="1:19" x14ac:dyDescent="0.2">
      <c r="A1464" s="303" t="e">
        <f>#N/A</f>
        <v>#N/A</v>
      </c>
      <c r="B1464" s="304"/>
      <c r="C1464" s="305"/>
      <c r="D1464" s="269"/>
      <c r="E1464" s="264"/>
      <c r="F1464" s="306"/>
      <c r="G1464" s="269"/>
      <c r="H1464" s="269"/>
      <c r="I1464" s="264"/>
      <c r="J1464" s="307" t="str">
        <f t="shared" si="2"/>
        <v/>
      </c>
      <c r="K1464" s="307"/>
      <c r="L1464" s="308"/>
      <c r="M1464" s="307"/>
      <c r="N1464" s="310"/>
      <c r="O1464" s="264"/>
      <c r="P1464" s="307"/>
      <c r="Q1464" s="296"/>
      <c r="R1464" s="296"/>
      <c r="S1464" s="296"/>
    </row>
    <row r="1465" spans="1:19" x14ac:dyDescent="0.2">
      <c r="A1465" s="303" t="e">
        <f>#N/A</f>
        <v>#N/A</v>
      </c>
      <c r="B1465" s="304"/>
      <c r="C1465" s="305"/>
      <c r="D1465" s="269"/>
      <c r="E1465" s="264"/>
      <c r="F1465" s="306"/>
      <c r="G1465" s="269"/>
      <c r="H1465" s="269"/>
      <c r="I1465" s="264"/>
      <c r="J1465" s="307" t="str">
        <f t="shared" si="2"/>
        <v/>
      </c>
      <c r="K1465" s="307"/>
      <c r="L1465" s="308"/>
      <c r="M1465" s="307"/>
      <c r="N1465" s="310"/>
      <c r="O1465" s="264"/>
      <c r="P1465" s="307"/>
      <c r="Q1465" s="296"/>
      <c r="R1465" s="296"/>
      <c r="S1465" s="296"/>
    </row>
    <row r="1466" spans="1:19" x14ac:dyDescent="0.2">
      <c r="A1466" s="303" t="e">
        <f>#N/A</f>
        <v>#N/A</v>
      </c>
      <c r="B1466" s="304"/>
      <c r="C1466" s="305"/>
      <c r="D1466" s="269"/>
      <c r="E1466" s="264"/>
      <c r="F1466" s="306"/>
      <c r="G1466" s="269"/>
      <c r="H1466" s="269"/>
      <c r="I1466" s="264"/>
      <c r="J1466" s="307" t="str">
        <f t="shared" si="2"/>
        <v/>
      </c>
      <c r="K1466" s="307"/>
      <c r="L1466" s="308"/>
      <c r="M1466" s="307"/>
      <c r="N1466" s="310"/>
      <c r="O1466" s="264"/>
      <c r="P1466" s="307"/>
      <c r="Q1466" s="296"/>
      <c r="R1466" s="296"/>
      <c r="S1466" s="296"/>
    </row>
    <row r="1467" spans="1:19" x14ac:dyDescent="0.2">
      <c r="A1467" s="303" t="e">
        <f>#N/A</f>
        <v>#N/A</v>
      </c>
      <c r="B1467" s="304"/>
      <c r="C1467" s="305"/>
      <c r="D1467" s="269"/>
      <c r="E1467" s="264"/>
      <c r="F1467" s="306"/>
      <c r="G1467" s="269"/>
      <c r="H1467" s="269"/>
      <c r="I1467" s="264"/>
      <c r="J1467" s="307" t="str">
        <f t="shared" si="2"/>
        <v/>
      </c>
      <c r="K1467" s="307"/>
      <c r="L1467" s="308"/>
      <c r="M1467" s="307"/>
      <c r="N1467" s="310"/>
      <c r="O1467" s="264"/>
      <c r="P1467" s="307"/>
      <c r="Q1467" s="296"/>
      <c r="R1467" s="296"/>
      <c r="S1467" s="296"/>
    </row>
    <row r="1468" spans="1:19" x14ac:dyDescent="0.2">
      <c r="A1468" s="303" t="e">
        <f>#N/A</f>
        <v>#N/A</v>
      </c>
      <c r="B1468" s="304"/>
      <c r="C1468" s="305"/>
      <c r="D1468" s="269"/>
      <c r="E1468" s="264"/>
      <c r="F1468" s="306"/>
      <c r="G1468" s="269"/>
      <c r="H1468" s="269"/>
      <c r="I1468" s="264"/>
      <c r="J1468" s="307" t="str">
        <f t="shared" si="2"/>
        <v/>
      </c>
      <c r="K1468" s="307"/>
      <c r="L1468" s="308"/>
      <c r="M1468" s="307"/>
      <c r="N1468" s="310"/>
      <c r="O1468" s="264"/>
      <c r="P1468" s="307"/>
      <c r="Q1468" s="296"/>
      <c r="R1468" s="296"/>
      <c r="S1468" s="296"/>
    </row>
    <row r="1469" spans="1:19" x14ac:dyDescent="0.2">
      <c r="A1469" s="303" t="e">
        <f>#N/A</f>
        <v>#N/A</v>
      </c>
      <c r="B1469" s="304"/>
      <c r="C1469" s="305"/>
      <c r="D1469" s="269"/>
      <c r="E1469" s="264"/>
      <c r="F1469" s="306"/>
      <c r="G1469" s="269"/>
      <c r="H1469" s="269"/>
      <c r="I1469" s="264"/>
      <c r="J1469" s="307" t="str">
        <f t="shared" si="2"/>
        <v/>
      </c>
      <c r="K1469" s="307"/>
      <c r="L1469" s="308"/>
      <c r="M1469" s="307"/>
      <c r="N1469" s="310"/>
      <c r="O1469" s="264"/>
      <c r="P1469" s="307"/>
      <c r="Q1469" s="296"/>
      <c r="R1469" s="296"/>
      <c r="S1469" s="296"/>
    </row>
    <row r="1470" spans="1:19" x14ac:dyDescent="0.2">
      <c r="A1470" s="303" t="e">
        <f>#N/A</f>
        <v>#N/A</v>
      </c>
      <c r="B1470" s="304"/>
      <c r="C1470" s="305"/>
      <c r="D1470" s="269"/>
      <c r="E1470" s="264"/>
      <c r="F1470" s="306"/>
      <c r="G1470" s="269"/>
      <c r="H1470" s="269"/>
      <c r="I1470" s="264"/>
      <c r="J1470" s="307" t="str">
        <f t="shared" si="2"/>
        <v/>
      </c>
      <c r="K1470" s="307"/>
      <c r="L1470" s="308"/>
      <c r="M1470" s="307"/>
      <c r="N1470" s="310"/>
      <c r="O1470" s="264"/>
      <c r="P1470" s="307"/>
      <c r="Q1470" s="296"/>
      <c r="R1470" s="296"/>
      <c r="S1470" s="296"/>
    </row>
    <row r="1471" spans="1:19" x14ac:dyDescent="0.2">
      <c r="A1471" s="303" t="e">
        <f>#N/A</f>
        <v>#N/A</v>
      </c>
      <c r="B1471" s="304"/>
      <c r="C1471" s="305"/>
      <c r="D1471" s="269"/>
      <c r="E1471" s="264"/>
      <c r="F1471" s="306"/>
      <c r="G1471" s="269"/>
      <c r="H1471" s="269"/>
      <c r="I1471" s="264"/>
      <c r="J1471" s="307" t="str">
        <f t="shared" si="2"/>
        <v/>
      </c>
      <c r="K1471" s="307"/>
      <c r="L1471" s="308"/>
      <c r="M1471" s="307"/>
      <c r="N1471" s="310"/>
      <c r="O1471" s="264"/>
      <c r="P1471" s="307"/>
      <c r="Q1471" s="296"/>
      <c r="R1471" s="296"/>
      <c r="S1471" s="296"/>
    </row>
    <row r="1472" spans="1:19" x14ac:dyDescent="0.2">
      <c r="A1472" s="303" t="e">
        <f>#N/A</f>
        <v>#N/A</v>
      </c>
      <c r="B1472" s="304"/>
      <c r="C1472" s="305"/>
      <c r="D1472" s="269"/>
      <c r="E1472" s="264"/>
      <c r="F1472" s="306"/>
      <c r="G1472" s="269"/>
      <c r="H1472" s="269"/>
      <c r="I1472" s="264"/>
      <c r="J1472" s="307" t="str">
        <f t="shared" si="2"/>
        <v/>
      </c>
      <c r="K1472" s="307"/>
      <c r="L1472" s="308"/>
      <c r="M1472" s="307"/>
      <c r="N1472" s="310"/>
      <c r="O1472" s="264"/>
      <c r="P1472" s="307"/>
      <c r="Q1472" s="296"/>
      <c r="R1472" s="296"/>
      <c r="S1472" s="296"/>
    </row>
    <row r="1473" spans="1:19" x14ac:dyDescent="0.2">
      <c r="A1473" s="303" t="e">
        <f>#N/A</f>
        <v>#N/A</v>
      </c>
      <c r="B1473" s="304"/>
      <c r="C1473" s="305"/>
      <c r="D1473" s="269"/>
      <c r="E1473" s="264"/>
      <c r="F1473" s="306"/>
      <c r="G1473" s="269"/>
      <c r="H1473" s="269"/>
      <c r="I1473" s="264"/>
      <c r="J1473" s="307" t="str">
        <f t="shared" si="2"/>
        <v/>
      </c>
      <c r="K1473" s="307"/>
      <c r="L1473" s="308"/>
      <c r="M1473" s="307"/>
      <c r="N1473" s="310"/>
      <c r="O1473" s="264"/>
      <c r="P1473" s="307"/>
      <c r="Q1473" s="296"/>
      <c r="R1473" s="296"/>
      <c r="S1473" s="296"/>
    </row>
    <row r="1474" spans="1:19" x14ac:dyDescent="0.2">
      <c r="A1474" s="303" t="e">
        <f>#N/A</f>
        <v>#N/A</v>
      </c>
      <c r="B1474" s="304"/>
      <c r="C1474" s="305"/>
      <c r="D1474" s="269"/>
      <c r="E1474" s="264"/>
      <c r="F1474" s="306"/>
      <c r="G1474" s="269"/>
      <c r="H1474" s="269"/>
      <c r="I1474" s="264"/>
      <c r="J1474" s="307" t="str">
        <f t="shared" si="2"/>
        <v/>
      </c>
      <c r="K1474" s="307"/>
      <c r="L1474" s="308"/>
      <c r="M1474" s="307"/>
      <c r="N1474" s="310"/>
      <c r="O1474" s="264"/>
      <c r="P1474" s="307"/>
      <c r="Q1474" s="296"/>
      <c r="R1474" s="296"/>
      <c r="S1474" s="296"/>
    </row>
    <row r="1475" spans="1:19" x14ac:dyDescent="0.2">
      <c r="A1475" s="303" t="e">
        <f>#N/A</f>
        <v>#N/A</v>
      </c>
      <c r="B1475" s="304"/>
      <c r="C1475" s="305"/>
      <c r="D1475" s="269"/>
      <c r="E1475" s="264"/>
      <c r="F1475" s="306"/>
      <c r="G1475" s="269"/>
      <c r="H1475" s="269"/>
      <c r="I1475" s="264"/>
      <c r="J1475" s="307" t="str">
        <f t="shared" si="2"/>
        <v/>
      </c>
      <c r="K1475" s="307"/>
      <c r="L1475" s="308"/>
      <c r="M1475" s="307"/>
      <c r="N1475" s="310"/>
      <c r="O1475" s="264"/>
      <c r="P1475" s="307"/>
      <c r="Q1475" s="296"/>
      <c r="R1475" s="296"/>
      <c r="S1475" s="296"/>
    </row>
    <row r="1476" spans="1:19" x14ac:dyDescent="0.2">
      <c r="A1476" s="303" t="e">
        <f>#N/A</f>
        <v>#N/A</v>
      </c>
      <c r="B1476" s="304"/>
      <c r="C1476" s="305"/>
      <c r="D1476" s="269"/>
      <c r="E1476" s="264"/>
      <c r="F1476" s="306"/>
      <c r="G1476" s="269"/>
      <c r="H1476" s="269"/>
      <c r="I1476" s="264"/>
      <c r="J1476" s="307" t="str">
        <f t="shared" si="2"/>
        <v/>
      </c>
      <c r="K1476" s="307"/>
      <c r="L1476" s="308"/>
      <c r="M1476" s="307"/>
      <c r="N1476" s="310"/>
      <c r="O1476" s="264"/>
      <c r="P1476" s="307"/>
      <c r="Q1476" s="296"/>
      <c r="R1476" s="296"/>
      <c r="S1476" s="296"/>
    </row>
    <row r="1477" spans="1:19" x14ac:dyDescent="0.2">
      <c r="A1477" s="303" t="e">
        <f>#N/A</f>
        <v>#N/A</v>
      </c>
      <c r="B1477" s="304"/>
      <c r="C1477" s="305"/>
      <c r="D1477" s="269"/>
      <c r="E1477" s="264"/>
      <c r="F1477" s="306"/>
      <c r="G1477" s="269"/>
      <c r="H1477" s="269"/>
      <c r="I1477" s="264"/>
      <c r="J1477" s="307" t="str">
        <f t="shared" si="2"/>
        <v/>
      </c>
      <c r="K1477" s="307"/>
      <c r="L1477" s="308"/>
      <c r="M1477" s="307"/>
      <c r="N1477" s="310"/>
      <c r="O1477" s="264"/>
      <c r="P1477" s="307"/>
      <c r="Q1477" s="296"/>
      <c r="R1477" s="296"/>
      <c r="S1477" s="296"/>
    </row>
    <row r="1478" spans="1:19" x14ac:dyDescent="0.2">
      <c r="A1478" s="303" t="e">
        <f>#N/A</f>
        <v>#N/A</v>
      </c>
      <c r="B1478" s="304"/>
      <c r="C1478" s="305"/>
      <c r="D1478" s="269"/>
      <c r="E1478" s="264"/>
      <c r="F1478" s="306"/>
      <c r="G1478" s="269"/>
      <c r="H1478" s="269"/>
      <c r="I1478" s="264"/>
      <c r="J1478" s="307" t="str">
        <f t="shared" si="2"/>
        <v/>
      </c>
      <c r="K1478" s="307"/>
      <c r="L1478" s="308"/>
      <c r="M1478" s="307"/>
      <c r="N1478" s="310"/>
      <c r="O1478" s="264"/>
      <c r="P1478" s="307"/>
      <c r="Q1478" s="296"/>
      <c r="R1478" s="296"/>
      <c r="S1478" s="296"/>
    </row>
    <row r="1479" spans="1:19" x14ac:dyDescent="0.2">
      <c r="A1479" s="303" t="e">
        <f>#N/A</f>
        <v>#N/A</v>
      </c>
      <c r="B1479" s="304"/>
      <c r="C1479" s="305"/>
      <c r="D1479" s="269"/>
      <c r="E1479" s="264"/>
      <c r="F1479" s="306"/>
      <c r="G1479" s="269"/>
      <c r="H1479" s="269"/>
      <c r="I1479" s="264"/>
      <c r="J1479" s="307" t="str">
        <f t="shared" si="2"/>
        <v/>
      </c>
      <c r="K1479" s="307"/>
      <c r="L1479" s="308"/>
      <c r="M1479" s="307"/>
      <c r="N1479" s="310"/>
      <c r="O1479" s="264"/>
      <c r="P1479" s="307"/>
      <c r="Q1479" s="296"/>
      <c r="R1479" s="296"/>
      <c r="S1479" s="296"/>
    </row>
    <row r="1480" spans="1:19" x14ac:dyDescent="0.2">
      <c r="A1480" s="303" t="e">
        <f>#N/A</f>
        <v>#N/A</v>
      </c>
      <c r="B1480" s="304"/>
      <c r="C1480" s="305"/>
      <c r="D1480" s="269"/>
      <c r="E1480" s="264"/>
      <c r="F1480" s="306"/>
      <c r="G1480" s="269"/>
      <c r="H1480" s="269"/>
      <c r="I1480" s="264"/>
      <c r="J1480" s="307" t="str">
        <f t="shared" si="2"/>
        <v/>
      </c>
      <c r="K1480" s="307"/>
      <c r="L1480" s="308"/>
      <c r="M1480" s="307"/>
      <c r="N1480" s="310"/>
      <c r="O1480" s="264"/>
      <c r="P1480" s="307"/>
      <c r="Q1480" s="296"/>
      <c r="R1480" s="296"/>
      <c r="S1480" s="296"/>
    </row>
    <row r="1481" spans="1:19" x14ac:dyDescent="0.2">
      <c r="A1481" s="303" t="e">
        <f>#N/A</f>
        <v>#N/A</v>
      </c>
      <c r="B1481" s="304"/>
      <c r="C1481" s="305"/>
      <c r="D1481" s="269"/>
      <c r="E1481" s="264"/>
      <c r="F1481" s="306"/>
      <c r="G1481" s="269"/>
      <c r="H1481" s="269"/>
      <c r="I1481" s="264"/>
      <c r="J1481" s="307" t="str">
        <f t="shared" si="2"/>
        <v/>
      </c>
      <c r="K1481" s="307"/>
      <c r="L1481" s="308"/>
      <c r="M1481" s="307"/>
      <c r="N1481" s="310"/>
      <c r="O1481" s="264"/>
      <c r="P1481" s="307"/>
      <c r="Q1481" s="296"/>
      <c r="R1481" s="296"/>
      <c r="S1481" s="296"/>
    </row>
    <row r="1482" spans="1:19" x14ac:dyDescent="0.2">
      <c r="A1482" s="303" t="e">
        <f>#N/A</f>
        <v>#N/A</v>
      </c>
      <c r="B1482" s="304"/>
      <c r="C1482" s="305"/>
      <c r="D1482" s="269"/>
      <c r="E1482" s="264"/>
      <c r="F1482" s="306"/>
      <c r="G1482" s="269"/>
      <c r="H1482" s="269"/>
      <c r="I1482" s="264"/>
      <c r="J1482" s="307" t="str">
        <f t="shared" si="2"/>
        <v/>
      </c>
      <c r="K1482" s="307"/>
      <c r="L1482" s="308"/>
      <c r="M1482" s="307"/>
      <c r="N1482" s="310"/>
      <c r="O1482" s="264"/>
      <c r="P1482" s="307"/>
      <c r="Q1482" s="296"/>
      <c r="R1482" s="296"/>
      <c r="S1482" s="296"/>
    </row>
    <row r="1483" spans="1:19" x14ac:dyDescent="0.2">
      <c r="A1483" s="303" t="e">
        <f>#N/A</f>
        <v>#N/A</v>
      </c>
      <c r="B1483" s="304"/>
      <c r="C1483" s="305"/>
      <c r="D1483" s="269"/>
      <c r="E1483" s="264"/>
      <c r="F1483" s="306"/>
      <c r="G1483" s="269"/>
      <c r="H1483" s="269"/>
      <c r="I1483" s="264"/>
      <c r="J1483" s="307" t="str">
        <f t="shared" si="2"/>
        <v/>
      </c>
      <c r="K1483" s="307"/>
      <c r="L1483" s="308"/>
      <c r="M1483" s="307"/>
      <c r="N1483" s="310"/>
      <c r="O1483" s="264"/>
      <c r="P1483" s="307"/>
      <c r="Q1483" s="296"/>
      <c r="R1483" s="296"/>
      <c r="S1483" s="296"/>
    </row>
    <row r="1484" spans="1:19" x14ac:dyDescent="0.2">
      <c r="A1484" s="303" t="e">
        <f>#N/A</f>
        <v>#N/A</v>
      </c>
      <c r="B1484" s="304"/>
      <c r="C1484" s="305"/>
      <c r="D1484" s="269"/>
      <c r="E1484" s="264"/>
      <c r="F1484" s="306"/>
      <c r="G1484" s="269"/>
      <c r="H1484" s="269"/>
      <c r="I1484" s="264"/>
      <c r="J1484" s="307" t="str">
        <f t="shared" si="2"/>
        <v/>
      </c>
      <c r="K1484" s="307"/>
      <c r="L1484" s="308"/>
      <c r="M1484" s="307"/>
      <c r="N1484" s="310"/>
      <c r="O1484" s="264"/>
      <c r="P1484" s="307"/>
      <c r="Q1484" s="296"/>
      <c r="R1484" s="296"/>
      <c r="S1484" s="296"/>
    </row>
    <row r="1485" spans="1:19" x14ac:dyDescent="0.2">
      <c r="A1485" s="303" t="e">
        <f>#N/A</f>
        <v>#N/A</v>
      </c>
      <c r="B1485" s="304"/>
      <c r="C1485" s="305"/>
      <c r="D1485" s="269"/>
      <c r="E1485" s="264"/>
      <c r="F1485" s="306"/>
      <c r="G1485" s="269"/>
      <c r="H1485" s="269"/>
      <c r="I1485" s="264"/>
      <c r="J1485" s="307" t="str">
        <f t="shared" si="2"/>
        <v/>
      </c>
      <c r="K1485" s="307"/>
      <c r="L1485" s="308"/>
      <c r="M1485" s="307"/>
      <c r="N1485" s="310"/>
      <c r="O1485" s="264"/>
      <c r="P1485" s="307"/>
      <c r="Q1485" s="296"/>
      <c r="R1485" s="296"/>
      <c r="S1485" s="296"/>
    </row>
    <row r="1486" spans="1:19" x14ac:dyDescent="0.2">
      <c r="A1486" s="303" t="e">
        <f>#N/A</f>
        <v>#N/A</v>
      </c>
      <c r="B1486" s="304"/>
      <c r="C1486" s="305"/>
      <c r="D1486" s="269"/>
      <c r="E1486" s="264"/>
      <c r="F1486" s="306"/>
      <c r="G1486" s="269"/>
      <c r="H1486" s="269"/>
      <c r="I1486" s="264"/>
      <c r="J1486" s="307" t="str">
        <f t="shared" si="2"/>
        <v/>
      </c>
      <c r="K1486" s="307"/>
      <c r="L1486" s="308"/>
      <c r="M1486" s="307"/>
      <c r="N1486" s="310"/>
      <c r="O1486" s="264"/>
      <c r="P1486" s="307"/>
      <c r="Q1486" s="296"/>
      <c r="R1486" s="296"/>
      <c r="S1486" s="296"/>
    </row>
    <row r="1487" spans="1:19" x14ac:dyDescent="0.2">
      <c r="A1487" s="303" t="e">
        <f>#N/A</f>
        <v>#N/A</v>
      </c>
      <c r="B1487" s="304"/>
      <c r="C1487" s="305"/>
      <c r="D1487" s="269"/>
      <c r="E1487" s="264"/>
      <c r="F1487" s="306"/>
      <c r="G1487" s="269"/>
      <c r="H1487" s="269"/>
      <c r="I1487" s="264"/>
      <c r="J1487" s="307" t="str">
        <f t="shared" si="2"/>
        <v/>
      </c>
      <c r="K1487" s="307"/>
      <c r="L1487" s="308"/>
      <c r="M1487" s="307"/>
      <c r="N1487" s="310"/>
      <c r="O1487" s="264"/>
      <c r="P1487" s="307"/>
      <c r="Q1487" s="296"/>
      <c r="R1487" s="296"/>
      <c r="S1487" s="296"/>
    </row>
    <row r="1488" spans="1:19" x14ac:dyDescent="0.2">
      <c r="A1488" s="303" t="e">
        <f>#N/A</f>
        <v>#N/A</v>
      </c>
      <c r="B1488" s="304"/>
      <c r="C1488" s="305"/>
      <c r="D1488" s="269"/>
      <c r="E1488" s="264"/>
      <c r="F1488" s="306"/>
      <c r="G1488" s="269"/>
      <c r="H1488" s="269"/>
      <c r="I1488" s="264"/>
      <c r="J1488" s="307" t="str">
        <f t="shared" si="2"/>
        <v/>
      </c>
      <c r="K1488" s="307"/>
      <c r="L1488" s="308"/>
      <c r="M1488" s="307"/>
      <c r="N1488" s="310"/>
      <c r="O1488" s="264"/>
      <c r="P1488" s="307"/>
      <c r="Q1488" s="296"/>
      <c r="R1488" s="296"/>
      <c r="S1488" s="296"/>
    </row>
    <row r="1489" spans="1:19" x14ac:dyDescent="0.2">
      <c r="A1489" s="303" t="e">
        <f>#N/A</f>
        <v>#N/A</v>
      </c>
      <c r="B1489" s="304"/>
      <c r="C1489" s="305"/>
      <c r="D1489" s="269"/>
      <c r="E1489" s="264"/>
      <c r="F1489" s="306"/>
      <c r="G1489" s="269"/>
      <c r="H1489" s="269"/>
      <c r="I1489" s="264"/>
      <c r="J1489" s="307" t="str">
        <f t="shared" si="2"/>
        <v/>
      </c>
      <c r="K1489" s="307"/>
      <c r="L1489" s="308"/>
      <c r="M1489" s="307"/>
      <c r="N1489" s="310"/>
      <c r="O1489" s="264"/>
      <c r="P1489" s="307"/>
      <c r="Q1489" s="296"/>
      <c r="R1489" s="296"/>
      <c r="S1489" s="296"/>
    </row>
    <row r="1490" spans="1:19" x14ac:dyDescent="0.2">
      <c r="A1490" s="303" t="e">
        <f>#N/A</f>
        <v>#N/A</v>
      </c>
      <c r="B1490" s="304"/>
      <c r="C1490" s="305"/>
      <c r="D1490" s="269"/>
      <c r="E1490" s="264"/>
      <c r="F1490" s="306"/>
      <c r="G1490" s="269"/>
      <c r="H1490" s="269"/>
      <c r="I1490" s="264"/>
      <c r="J1490" s="307" t="str">
        <f t="shared" si="2"/>
        <v/>
      </c>
      <c r="K1490" s="307"/>
      <c r="L1490" s="308"/>
      <c r="M1490" s="307"/>
      <c r="N1490" s="310"/>
      <c r="O1490" s="264"/>
      <c r="P1490" s="307"/>
      <c r="Q1490" s="296"/>
      <c r="R1490" s="296"/>
      <c r="S1490" s="296"/>
    </row>
    <row r="1491" spans="1:19" x14ac:dyDescent="0.2">
      <c r="A1491" s="303" t="e">
        <f>#N/A</f>
        <v>#N/A</v>
      </c>
      <c r="B1491" s="304"/>
      <c r="C1491" s="305"/>
      <c r="D1491" s="269"/>
      <c r="E1491" s="264"/>
      <c r="F1491" s="306"/>
      <c r="G1491" s="269"/>
      <c r="H1491" s="269"/>
      <c r="I1491" s="264"/>
      <c r="J1491" s="307" t="str">
        <f t="shared" si="2"/>
        <v/>
      </c>
      <c r="K1491" s="307"/>
      <c r="L1491" s="308"/>
      <c r="M1491" s="307"/>
      <c r="N1491" s="310"/>
      <c r="O1491" s="264"/>
      <c r="P1491" s="307"/>
      <c r="Q1491" s="296"/>
      <c r="R1491" s="296"/>
      <c r="S1491" s="296"/>
    </row>
    <row r="1492" spans="1:19" x14ac:dyDescent="0.2">
      <c r="A1492" s="303" t="e">
        <f>#N/A</f>
        <v>#N/A</v>
      </c>
      <c r="B1492" s="304"/>
      <c r="C1492" s="305"/>
      <c r="D1492" s="269"/>
      <c r="E1492" s="264"/>
      <c r="F1492" s="306"/>
      <c r="G1492" s="269"/>
      <c r="H1492" s="269"/>
      <c r="I1492" s="264"/>
      <c r="J1492" s="307" t="str">
        <f t="shared" si="2"/>
        <v/>
      </c>
      <c r="K1492" s="307"/>
      <c r="L1492" s="308"/>
      <c r="M1492" s="307"/>
      <c r="N1492" s="310"/>
      <c r="O1492" s="264"/>
      <c r="P1492" s="307"/>
      <c r="Q1492" s="296"/>
      <c r="R1492" s="296"/>
      <c r="S1492" s="296"/>
    </row>
    <row r="1493" spans="1:19" x14ac:dyDescent="0.2">
      <c r="A1493" s="303" t="e">
        <f>#N/A</f>
        <v>#N/A</v>
      </c>
      <c r="B1493" s="304"/>
      <c r="C1493" s="305"/>
      <c r="D1493" s="269"/>
      <c r="E1493" s="264"/>
      <c r="F1493" s="306"/>
      <c r="G1493" s="269"/>
      <c r="H1493" s="269"/>
      <c r="I1493" s="264"/>
      <c r="J1493" s="307" t="str">
        <f t="shared" si="2"/>
        <v/>
      </c>
      <c r="K1493" s="307"/>
      <c r="L1493" s="308"/>
      <c r="M1493" s="307"/>
      <c r="N1493" s="310"/>
      <c r="O1493" s="264"/>
      <c r="P1493" s="307"/>
      <c r="Q1493" s="296"/>
      <c r="R1493" s="296"/>
      <c r="S1493" s="296"/>
    </row>
    <row r="1494" spans="1:19" x14ac:dyDescent="0.2">
      <c r="A1494" s="303" t="e">
        <f>#N/A</f>
        <v>#N/A</v>
      </c>
      <c r="B1494" s="304"/>
      <c r="C1494" s="305"/>
      <c r="D1494" s="269"/>
      <c r="E1494" s="264"/>
      <c r="F1494" s="306"/>
      <c r="G1494" s="269"/>
      <c r="H1494" s="269"/>
      <c r="I1494" s="264"/>
      <c r="J1494" s="307" t="str">
        <f t="shared" si="2"/>
        <v/>
      </c>
      <c r="K1494" s="307"/>
      <c r="L1494" s="308"/>
      <c r="M1494" s="307"/>
      <c r="N1494" s="310"/>
      <c r="O1494" s="264"/>
      <c r="P1494" s="307"/>
      <c r="Q1494" s="296"/>
      <c r="R1494" s="296"/>
      <c r="S1494" s="296"/>
    </row>
    <row r="1495" spans="1:19" x14ac:dyDescent="0.2">
      <c r="A1495" s="303" t="e">
        <f>#N/A</f>
        <v>#N/A</v>
      </c>
      <c r="B1495" s="304"/>
      <c r="C1495" s="305"/>
      <c r="D1495" s="269"/>
      <c r="E1495" s="264"/>
      <c r="F1495" s="306"/>
      <c r="G1495" s="269"/>
      <c r="H1495" s="269"/>
      <c r="I1495" s="264"/>
      <c r="J1495" s="307" t="str">
        <f t="shared" si="2"/>
        <v/>
      </c>
      <c r="K1495" s="307"/>
      <c r="L1495" s="308"/>
      <c r="M1495" s="307"/>
      <c r="N1495" s="310"/>
      <c r="O1495" s="264"/>
      <c r="P1495" s="307"/>
      <c r="Q1495" s="296"/>
      <c r="R1495" s="296"/>
      <c r="S1495" s="296"/>
    </row>
    <row r="1496" spans="1:19" x14ac:dyDescent="0.2">
      <c r="A1496" s="303" t="e">
        <f>#N/A</f>
        <v>#N/A</v>
      </c>
      <c r="B1496" s="304"/>
      <c r="C1496" s="305"/>
      <c r="D1496" s="269"/>
      <c r="E1496" s="264"/>
      <c r="F1496" s="306"/>
      <c r="G1496" s="269"/>
      <c r="H1496" s="269"/>
      <c r="I1496" s="264"/>
      <c r="J1496" s="307" t="str">
        <f t="shared" si="2"/>
        <v/>
      </c>
      <c r="K1496" s="307"/>
      <c r="L1496" s="308"/>
      <c r="M1496" s="307"/>
      <c r="N1496" s="310"/>
      <c r="O1496" s="264"/>
      <c r="P1496" s="307"/>
      <c r="Q1496" s="296"/>
      <c r="R1496" s="296"/>
      <c r="S1496" s="296"/>
    </row>
    <row r="1497" spans="1:19" x14ac:dyDescent="0.2">
      <c r="A1497" s="303" t="e">
        <f>#N/A</f>
        <v>#N/A</v>
      </c>
      <c r="B1497" s="304"/>
      <c r="C1497" s="305"/>
      <c r="D1497" s="269"/>
      <c r="E1497" s="264"/>
      <c r="F1497" s="306"/>
      <c r="G1497" s="269"/>
      <c r="H1497" s="269"/>
      <c r="I1497" s="264"/>
      <c r="J1497" s="307" t="str">
        <f t="shared" si="2"/>
        <v/>
      </c>
      <c r="K1497" s="307"/>
      <c r="L1497" s="308"/>
      <c r="M1497" s="307"/>
      <c r="N1497" s="310"/>
      <c r="O1497" s="264"/>
      <c r="P1497" s="307"/>
      <c r="Q1497" s="296"/>
      <c r="R1497" s="296"/>
      <c r="S1497" s="296"/>
    </row>
    <row r="1498" spans="1:19" x14ac:dyDescent="0.2">
      <c r="A1498" s="303" t="e">
        <f>#N/A</f>
        <v>#N/A</v>
      </c>
      <c r="B1498" s="304"/>
      <c r="C1498" s="305"/>
      <c r="D1498" s="269"/>
      <c r="E1498" s="264"/>
      <c r="F1498" s="306"/>
      <c r="G1498" s="269"/>
      <c r="H1498" s="269"/>
      <c r="I1498" s="264"/>
      <c r="J1498" s="307" t="str">
        <f t="shared" si="2"/>
        <v/>
      </c>
      <c r="K1498" s="307"/>
      <c r="L1498" s="308"/>
      <c r="M1498" s="307"/>
      <c r="N1498" s="310"/>
      <c r="O1498" s="264"/>
      <c r="P1498" s="307"/>
      <c r="Q1498" s="296"/>
      <c r="R1498" s="296"/>
      <c r="S1498" s="296"/>
    </row>
    <row r="1499" spans="1:19" x14ac:dyDescent="0.2">
      <c r="A1499" s="303" t="e">
        <f>#N/A</f>
        <v>#N/A</v>
      </c>
      <c r="B1499" s="304"/>
      <c r="C1499" s="305"/>
      <c r="D1499" s="269"/>
      <c r="E1499" s="264"/>
      <c r="F1499" s="306"/>
      <c r="G1499" s="269"/>
      <c r="H1499" s="269"/>
      <c r="I1499" s="264"/>
      <c r="J1499" s="307" t="str">
        <f t="shared" si="2"/>
        <v/>
      </c>
      <c r="K1499" s="307"/>
      <c r="L1499" s="308"/>
      <c r="M1499" s="307"/>
      <c r="N1499" s="310"/>
      <c r="O1499" s="264"/>
      <c r="P1499" s="307"/>
      <c r="Q1499" s="296"/>
      <c r="R1499" s="296"/>
      <c r="S1499" s="296"/>
    </row>
    <row r="1500" spans="1:19" x14ac:dyDescent="0.2">
      <c r="A1500" s="303" t="e">
        <f>#N/A</f>
        <v>#N/A</v>
      </c>
      <c r="B1500" s="304"/>
      <c r="C1500" s="305"/>
      <c r="D1500" s="269"/>
      <c r="E1500" s="264"/>
      <c r="F1500" s="306"/>
      <c r="G1500" s="269"/>
      <c r="H1500" s="269"/>
      <c r="I1500" s="264"/>
      <c r="J1500" s="307" t="str">
        <f t="shared" si="2"/>
        <v/>
      </c>
      <c r="K1500" s="307"/>
      <c r="L1500" s="308"/>
      <c r="M1500" s="307"/>
      <c r="N1500" s="310"/>
      <c r="O1500" s="264"/>
      <c r="P1500" s="307"/>
      <c r="Q1500" s="296"/>
      <c r="R1500" s="296"/>
      <c r="S1500" s="296"/>
    </row>
    <row r="1501" spans="1:19" x14ac:dyDescent="0.2">
      <c r="A1501" s="303" t="e">
        <f>#N/A</f>
        <v>#N/A</v>
      </c>
      <c r="B1501" s="304"/>
      <c r="C1501" s="305"/>
      <c r="D1501" s="269"/>
      <c r="E1501" s="264"/>
      <c r="F1501" s="306"/>
      <c r="G1501" s="269"/>
      <c r="H1501" s="269"/>
      <c r="I1501" s="264"/>
      <c r="J1501" s="307" t="str">
        <f t="shared" si="2"/>
        <v/>
      </c>
      <c r="K1501" s="307"/>
      <c r="L1501" s="308"/>
      <c r="M1501" s="307"/>
      <c r="N1501" s="310"/>
      <c r="O1501" s="264"/>
      <c r="P1501" s="307"/>
      <c r="Q1501" s="296"/>
      <c r="R1501" s="296"/>
      <c r="S1501" s="296"/>
    </row>
    <row r="1502" spans="1:19" x14ac:dyDescent="0.2">
      <c r="A1502" s="303" t="e">
        <f>#N/A</f>
        <v>#N/A</v>
      </c>
      <c r="B1502" s="304"/>
      <c r="C1502" s="305"/>
      <c r="D1502" s="269"/>
      <c r="E1502" s="264"/>
      <c r="F1502" s="306"/>
      <c r="G1502" s="269"/>
      <c r="H1502" s="269"/>
      <c r="I1502" s="264"/>
      <c r="J1502" s="307" t="str">
        <f t="shared" si="2"/>
        <v/>
      </c>
      <c r="K1502" s="307"/>
      <c r="L1502" s="308"/>
      <c r="M1502" s="307"/>
      <c r="N1502" s="310"/>
      <c r="O1502" s="264"/>
      <c r="P1502" s="307"/>
      <c r="Q1502" s="296"/>
      <c r="R1502" s="296"/>
      <c r="S1502" s="296"/>
    </row>
    <row r="1503" spans="1:19" x14ac:dyDescent="0.2">
      <c r="A1503" s="303" t="e">
        <f>#N/A</f>
        <v>#N/A</v>
      </c>
      <c r="B1503" s="304"/>
      <c r="C1503" s="305"/>
      <c r="D1503" s="269"/>
      <c r="E1503" s="264"/>
      <c r="F1503" s="306"/>
      <c r="G1503" s="269"/>
      <c r="H1503" s="269"/>
      <c r="I1503" s="264"/>
      <c r="J1503" s="307" t="str">
        <f t="shared" si="2"/>
        <v/>
      </c>
      <c r="K1503" s="307"/>
      <c r="L1503" s="308"/>
      <c r="M1503" s="307"/>
      <c r="N1503" s="310"/>
      <c r="O1503" s="264"/>
      <c r="P1503" s="307"/>
      <c r="Q1503" s="296"/>
      <c r="R1503" s="296"/>
      <c r="S1503" s="296"/>
    </row>
    <row r="1504" spans="1:19" x14ac:dyDescent="0.2">
      <c r="A1504" s="303" t="e">
        <f>#N/A</f>
        <v>#N/A</v>
      </c>
      <c r="B1504" s="304"/>
      <c r="C1504" s="305"/>
      <c r="D1504" s="269"/>
      <c r="E1504" s="264"/>
      <c r="F1504" s="306"/>
      <c r="G1504" s="269"/>
      <c r="H1504" s="269"/>
      <c r="I1504" s="264"/>
      <c r="J1504" s="307" t="str">
        <f t="shared" si="2"/>
        <v/>
      </c>
      <c r="K1504" s="307"/>
      <c r="L1504" s="308"/>
      <c r="M1504" s="307"/>
      <c r="N1504" s="310"/>
      <c r="O1504" s="264"/>
      <c r="P1504" s="307"/>
      <c r="Q1504" s="296"/>
      <c r="R1504" s="296"/>
      <c r="S1504" s="296"/>
    </row>
    <row r="1505" spans="1:19" x14ac:dyDescent="0.2">
      <c r="A1505" s="303" t="e">
        <f>#N/A</f>
        <v>#N/A</v>
      </c>
      <c r="B1505" s="304"/>
      <c r="C1505" s="305"/>
      <c r="D1505" s="269"/>
      <c r="E1505" s="264"/>
      <c r="F1505" s="306"/>
      <c r="G1505" s="269"/>
      <c r="H1505" s="269"/>
      <c r="I1505" s="264"/>
      <c r="J1505" s="307" t="str">
        <f t="shared" si="2"/>
        <v/>
      </c>
      <c r="K1505" s="307"/>
      <c r="L1505" s="308"/>
      <c r="M1505" s="307"/>
      <c r="N1505" s="310"/>
      <c r="O1505" s="264"/>
      <c r="P1505" s="307"/>
      <c r="Q1505" s="296"/>
      <c r="R1505" s="296"/>
      <c r="S1505" s="296"/>
    </row>
    <row r="1506" spans="1:19" x14ac:dyDescent="0.2">
      <c r="A1506" s="303" t="e">
        <f>#N/A</f>
        <v>#N/A</v>
      </c>
      <c r="B1506" s="304"/>
      <c r="C1506" s="305"/>
      <c r="D1506" s="269"/>
      <c r="E1506" s="264"/>
      <c r="F1506" s="306"/>
      <c r="G1506" s="269"/>
      <c r="H1506" s="269"/>
      <c r="I1506" s="264"/>
      <c r="J1506" s="307" t="str">
        <f t="shared" si="2"/>
        <v/>
      </c>
      <c r="K1506" s="307"/>
      <c r="L1506" s="308"/>
      <c r="M1506" s="307"/>
      <c r="N1506" s="310"/>
      <c r="O1506" s="264"/>
      <c r="P1506" s="307"/>
      <c r="Q1506" s="296"/>
      <c r="R1506" s="296"/>
      <c r="S1506" s="296"/>
    </row>
    <row r="1507" spans="1:19" x14ac:dyDescent="0.2">
      <c r="A1507" s="303" t="e">
        <f>#N/A</f>
        <v>#N/A</v>
      </c>
      <c r="B1507" s="304"/>
      <c r="C1507" s="305"/>
      <c r="D1507" s="269"/>
      <c r="E1507" s="264"/>
      <c r="F1507" s="306"/>
      <c r="G1507" s="269"/>
      <c r="H1507" s="269"/>
      <c r="I1507" s="264"/>
      <c r="J1507" s="307" t="str">
        <f t="shared" si="2"/>
        <v/>
      </c>
      <c r="K1507" s="307"/>
      <c r="L1507" s="308"/>
      <c r="M1507" s="307"/>
      <c r="N1507" s="310"/>
      <c r="O1507" s="264"/>
      <c r="P1507" s="307"/>
      <c r="Q1507" s="296"/>
      <c r="R1507" s="296"/>
      <c r="S1507" s="296"/>
    </row>
    <row r="1508" spans="1:19" x14ac:dyDescent="0.2">
      <c r="A1508" s="303" t="e">
        <f>#N/A</f>
        <v>#N/A</v>
      </c>
      <c r="B1508" s="304"/>
      <c r="C1508" s="305"/>
      <c r="D1508" s="269"/>
      <c r="E1508" s="264"/>
      <c r="F1508" s="306"/>
      <c r="G1508" s="269"/>
      <c r="H1508" s="269"/>
      <c r="I1508" s="264"/>
      <c r="J1508" s="307" t="str">
        <f t="shared" si="2"/>
        <v/>
      </c>
      <c r="K1508" s="307"/>
      <c r="L1508" s="308"/>
      <c r="M1508" s="307"/>
      <c r="N1508" s="310"/>
      <c r="O1508" s="264"/>
      <c r="P1508" s="307"/>
      <c r="Q1508" s="296"/>
      <c r="R1508" s="296"/>
      <c r="S1508" s="296"/>
    </row>
    <row r="1509" spans="1:19" x14ac:dyDescent="0.2">
      <c r="A1509" s="303" t="e">
        <f>#N/A</f>
        <v>#N/A</v>
      </c>
      <c r="B1509" s="304"/>
      <c r="C1509" s="305"/>
      <c r="D1509" s="269"/>
      <c r="E1509" s="264"/>
      <c r="F1509" s="306"/>
      <c r="G1509" s="269"/>
      <c r="H1509" s="269"/>
      <c r="I1509" s="264"/>
      <c r="J1509" s="307" t="str">
        <f t="shared" si="2"/>
        <v/>
      </c>
      <c r="K1509" s="307"/>
      <c r="L1509" s="308"/>
      <c r="M1509" s="307"/>
      <c r="N1509" s="310"/>
      <c r="O1509" s="264"/>
      <c r="P1509" s="307"/>
      <c r="Q1509" s="296"/>
      <c r="R1509" s="296"/>
      <c r="S1509" s="296"/>
    </row>
    <row r="1510" spans="1:19" x14ac:dyDescent="0.2">
      <c r="A1510" s="303" t="e">
        <f>#N/A</f>
        <v>#N/A</v>
      </c>
      <c r="B1510" s="304"/>
      <c r="C1510" s="305"/>
      <c r="D1510" s="269"/>
      <c r="E1510" s="264"/>
      <c r="F1510" s="306"/>
      <c r="G1510" s="269"/>
      <c r="H1510" s="269"/>
      <c r="I1510" s="264"/>
      <c r="J1510" s="307" t="str">
        <f t="shared" si="2"/>
        <v/>
      </c>
      <c r="K1510" s="307"/>
      <c r="L1510" s="308"/>
      <c r="M1510" s="307"/>
      <c r="N1510" s="310"/>
      <c r="O1510" s="264"/>
      <c r="P1510" s="307"/>
      <c r="Q1510" s="296"/>
      <c r="R1510" s="296"/>
      <c r="S1510" s="296"/>
    </row>
    <row r="1511" spans="1:19" x14ac:dyDescent="0.2">
      <c r="A1511" s="303" t="e">
        <f>#N/A</f>
        <v>#N/A</v>
      </c>
      <c r="B1511" s="304"/>
      <c r="C1511" s="305"/>
      <c r="D1511" s="269"/>
      <c r="E1511" s="264"/>
      <c r="F1511" s="306"/>
      <c r="G1511" s="269"/>
      <c r="H1511" s="269"/>
      <c r="I1511" s="264"/>
      <c r="J1511" s="307" t="str">
        <f t="shared" si="2"/>
        <v/>
      </c>
      <c r="K1511" s="307"/>
      <c r="L1511" s="308"/>
      <c r="M1511" s="307"/>
      <c r="N1511" s="310"/>
      <c r="O1511" s="264"/>
      <c r="P1511" s="307"/>
      <c r="Q1511" s="296"/>
      <c r="R1511" s="296"/>
      <c r="S1511" s="296"/>
    </row>
    <row r="1512" spans="1:19" x14ac:dyDescent="0.2">
      <c r="A1512" s="303" t="e">
        <f>#N/A</f>
        <v>#N/A</v>
      </c>
      <c r="B1512" s="304"/>
      <c r="C1512" s="305"/>
      <c r="D1512" s="269"/>
      <c r="E1512" s="264"/>
      <c r="F1512" s="306"/>
      <c r="G1512" s="269"/>
      <c r="H1512" s="269"/>
      <c r="I1512" s="264"/>
      <c r="J1512" s="307" t="str">
        <f t="shared" si="2"/>
        <v/>
      </c>
      <c r="K1512" s="307"/>
      <c r="L1512" s="308"/>
      <c r="M1512" s="307"/>
      <c r="N1512" s="310"/>
      <c r="O1512" s="264"/>
      <c r="P1512" s="307"/>
      <c r="Q1512" s="296"/>
      <c r="R1512" s="296"/>
      <c r="S1512" s="296"/>
    </row>
    <row r="1513" spans="1:19" x14ac:dyDescent="0.2">
      <c r="A1513" s="303" t="e">
        <f>#N/A</f>
        <v>#N/A</v>
      </c>
      <c r="B1513" s="304"/>
      <c r="C1513" s="305"/>
      <c r="D1513" s="269"/>
      <c r="E1513" s="264"/>
      <c r="F1513" s="306"/>
      <c r="G1513" s="269"/>
      <c r="H1513" s="269"/>
      <c r="I1513" s="264"/>
      <c r="J1513" s="307" t="str">
        <f t="shared" si="2"/>
        <v/>
      </c>
      <c r="K1513" s="307"/>
      <c r="L1513" s="308"/>
      <c r="M1513" s="307"/>
      <c r="N1513" s="310"/>
      <c r="O1513" s="264"/>
      <c r="P1513" s="307"/>
      <c r="Q1513" s="296"/>
      <c r="R1513" s="296"/>
      <c r="S1513" s="296"/>
    </row>
    <row r="1514" spans="1:19" x14ac:dyDescent="0.2">
      <c r="A1514" s="303" t="e">
        <f>#N/A</f>
        <v>#N/A</v>
      </c>
      <c r="B1514" s="304"/>
      <c r="C1514" s="305"/>
      <c r="D1514" s="269"/>
      <c r="E1514" s="264"/>
      <c r="F1514" s="306"/>
      <c r="G1514" s="269"/>
      <c r="H1514" s="269"/>
      <c r="I1514" s="264"/>
      <c r="J1514" s="307" t="str">
        <f t="shared" si="2"/>
        <v/>
      </c>
      <c r="K1514" s="307"/>
      <c r="L1514" s="308"/>
      <c r="M1514" s="307"/>
      <c r="N1514" s="310"/>
      <c r="O1514" s="264"/>
      <c r="P1514" s="307"/>
      <c r="Q1514" s="296"/>
      <c r="R1514" s="296"/>
      <c r="S1514" s="296"/>
    </row>
    <row r="1515" spans="1:19" x14ac:dyDescent="0.2">
      <c r="A1515" s="303" t="e">
        <f>#N/A</f>
        <v>#N/A</v>
      </c>
      <c r="B1515" s="304"/>
      <c r="C1515" s="305"/>
      <c r="D1515" s="269"/>
      <c r="E1515" s="264"/>
      <c r="F1515" s="306"/>
      <c r="G1515" s="269"/>
      <c r="H1515" s="269"/>
      <c r="I1515" s="264"/>
      <c r="J1515" s="307" t="str">
        <f t="shared" si="2"/>
        <v/>
      </c>
      <c r="K1515" s="307"/>
      <c r="L1515" s="308"/>
      <c r="M1515" s="307"/>
      <c r="N1515" s="310"/>
      <c r="O1515" s="264"/>
      <c r="P1515" s="307"/>
      <c r="Q1515" s="296"/>
      <c r="R1515" s="296"/>
      <c r="S1515" s="296"/>
    </row>
    <row r="1516" spans="1:19" x14ac:dyDescent="0.2">
      <c r="A1516" s="303" t="e">
        <f>#N/A</f>
        <v>#N/A</v>
      </c>
      <c r="B1516" s="304"/>
      <c r="C1516" s="305"/>
      <c r="D1516" s="269"/>
      <c r="E1516" s="264"/>
      <c r="F1516" s="306"/>
      <c r="G1516" s="269"/>
      <c r="H1516" s="269"/>
      <c r="I1516" s="264"/>
      <c r="J1516" s="307" t="str">
        <f t="shared" si="2"/>
        <v/>
      </c>
      <c r="K1516" s="307"/>
      <c r="L1516" s="308"/>
      <c r="M1516" s="307"/>
      <c r="N1516" s="310"/>
      <c r="O1516" s="264"/>
      <c r="P1516" s="307"/>
      <c r="Q1516" s="296"/>
      <c r="R1516" s="296"/>
      <c r="S1516" s="296"/>
    </row>
    <row r="1517" spans="1:19" x14ac:dyDescent="0.2">
      <c r="A1517" s="303" t="e">
        <f>#N/A</f>
        <v>#N/A</v>
      </c>
      <c r="B1517" s="304"/>
      <c r="C1517" s="305"/>
      <c r="D1517" s="269"/>
      <c r="E1517" s="264"/>
      <c r="F1517" s="306"/>
      <c r="G1517" s="269"/>
      <c r="H1517" s="269"/>
      <c r="I1517" s="264"/>
      <c r="J1517" s="307" t="str">
        <f t="shared" si="2"/>
        <v/>
      </c>
      <c r="K1517" s="307"/>
      <c r="L1517" s="308"/>
      <c r="M1517" s="307"/>
      <c r="N1517" s="310"/>
      <c r="O1517" s="264"/>
      <c r="P1517" s="307"/>
      <c r="Q1517" s="296"/>
      <c r="R1517" s="296"/>
      <c r="S1517" s="296"/>
    </row>
    <row r="1518" spans="1:19" x14ac:dyDescent="0.2">
      <c r="A1518" s="303" t="e">
        <f>#N/A</f>
        <v>#N/A</v>
      </c>
      <c r="B1518" s="304"/>
      <c r="C1518" s="305"/>
      <c r="D1518" s="269"/>
      <c r="E1518" s="264"/>
      <c r="F1518" s="306"/>
      <c r="G1518" s="269"/>
      <c r="H1518" s="269"/>
      <c r="I1518" s="264"/>
      <c r="J1518" s="307" t="str">
        <f t="shared" si="2"/>
        <v/>
      </c>
      <c r="K1518" s="307"/>
      <c r="L1518" s="308"/>
      <c r="M1518" s="307"/>
      <c r="N1518" s="310"/>
      <c r="O1518" s="264"/>
      <c r="P1518" s="307"/>
      <c r="Q1518" s="296"/>
      <c r="R1518" s="296"/>
      <c r="S1518" s="296"/>
    </row>
    <row r="1519" spans="1:19" x14ac:dyDescent="0.2">
      <c r="A1519" s="303" t="e">
        <f>#N/A</f>
        <v>#N/A</v>
      </c>
      <c r="B1519" s="304"/>
      <c r="C1519" s="305"/>
      <c r="D1519" s="269"/>
      <c r="E1519" s="264"/>
      <c r="F1519" s="306"/>
      <c r="G1519" s="269"/>
      <c r="H1519" s="269"/>
      <c r="I1519" s="264"/>
      <c r="J1519" s="307" t="str">
        <f t="shared" si="2"/>
        <v/>
      </c>
      <c r="K1519" s="307"/>
      <c r="L1519" s="308"/>
      <c r="M1519" s="307"/>
      <c r="N1519" s="310"/>
      <c r="O1519" s="264"/>
      <c r="P1519" s="307"/>
      <c r="Q1519" s="296"/>
      <c r="R1519" s="296"/>
      <c r="S1519" s="296"/>
    </row>
    <row r="1520" spans="1:19" x14ac:dyDescent="0.2">
      <c r="A1520" s="303" t="e">
        <f>#N/A</f>
        <v>#N/A</v>
      </c>
      <c r="B1520" s="304"/>
      <c r="C1520" s="305"/>
      <c r="D1520" s="269"/>
      <c r="E1520" s="264"/>
      <c r="F1520" s="306"/>
      <c r="G1520" s="269"/>
      <c r="H1520" s="269"/>
      <c r="I1520" s="264"/>
      <c r="J1520" s="307" t="str">
        <f t="shared" si="2"/>
        <v/>
      </c>
      <c r="K1520" s="307"/>
      <c r="L1520" s="308"/>
      <c r="M1520" s="307"/>
      <c r="N1520" s="310"/>
      <c r="O1520" s="264"/>
      <c r="P1520" s="307"/>
      <c r="Q1520" s="296"/>
      <c r="R1520" s="296"/>
      <c r="S1520" s="296"/>
    </row>
    <row r="1521" spans="1:19" x14ac:dyDescent="0.2">
      <c r="A1521" s="303" t="e">
        <f>#N/A</f>
        <v>#N/A</v>
      </c>
      <c r="B1521" s="304"/>
      <c r="C1521" s="305"/>
      <c r="D1521" s="269"/>
      <c r="E1521" s="264"/>
      <c r="F1521" s="306"/>
      <c r="G1521" s="269"/>
      <c r="H1521" s="269"/>
      <c r="I1521" s="264"/>
      <c r="J1521" s="307" t="str">
        <f t="shared" si="2"/>
        <v/>
      </c>
      <c r="K1521" s="307"/>
      <c r="L1521" s="308"/>
      <c r="M1521" s="307"/>
      <c r="N1521" s="310"/>
      <c r="O1521" s="264"/>
      <c r="P1521" s="307"/>
      <c r="Q1521" s="296"/>
      <c r="R1521" s="296"/>
      <c r="S1521" s="296"/>
    </row>
    <row r="1522" spans="1:19" x14ac:dyDescent="0.2">
      <c r="A1522" s="303" t="e">
        <f>#N/A</f>
        <v>#N/A</v>
      </c>
      <c r="B1522" s="304"/>
      <c r="C1522" s="305"/>
      <c r="D1522" s="269"/>
      <c r="E1522" s="264"/>
      <c r="F1522" s="306"/>
      <c r="G1522" s="269"/>
      <c r="H1522" s="269"/>
      <c r="I1522" s="264"/>
      <c r="J1522" s="307" t="str">
        <f t="shared" si="2"/>
        <v/>
      </c>
      <c r="K1522" s="307"/>
      <c r="L1522" s="308"/>
      <c r="M1522" s="307"/>
      <c r="N1522" s="310"/>
      <c r="O1522" s="264"/>
      <c r="P1522" s="307"/>
      <c r="Q1522" s="296"/>
      <c r="R1522" s="296"/>
      <c r="S1522" s="296"/>
    </row>
    <row r="1523" spans="1:19" x14ac:dyDescent="0.2">
      <c r="A1523" s="303" t="e">
        <f>#N/A</f>
        <v>#N/A</v>
      </c>
      <c r="B1523" s="304"/>
      <c r="C1523" s="305"/>
      <c r="D1523" s="269"/>
      <c r="E1523" s="264"/>
      <c r="F1523" s="306"/>
      <c r="G1523" s="269"/>
      <c r="H1523" s="269"/>
      <c r="I1523" s="264"/>
      <c r="J1523" s="307" t="str">
        <f t="shared" si="2"/>
        <v/>
      </c>
      <c r="K1523" s="307"/>
      <c r="L1523" s="308"/>
      <c r="M1523" s="307"/>
      <c r="N1523" s="310"/>
      <c r="O1523" s="264"/>
      <c r="P1523" s="307"/>
      <c r="Q1523" s="296"/>
      <c r="R1523" s="296"/>
      <c r="S1523" s="296"/>
    </row>
    <row r="1524" spans="1:19" x14ac:dyDescent="0.2">
      <c r="A1524" s="303" t="e">
        <f>#N/A</f>
        <v>#N/A</v>
      </c>
      <c r="B1524" s="304"/>
      <c r="C1524" s="305"/>
      <c r="D1524" s="269"/>
      <c r="E1524" s="264"/>
      <c r="F1524" s="306"/>
      <c r="G1524" s="269"/>
      <c r="H1524" s="269"/>
      <c r="I1524" s="264"/>
      <c r="J1524" s="307" t="str">
        <f t="shared" si="2"/>
        <v/>
      </c>
      <c r="K1524" s="307"/>
      <c r="L1524" s="308"/>
      <c r="M1524" s="307"/>
      <c r="N1524" s="310"/>
      <c r="O1524" s="264"/>
      <c r="P1524" s="307"/>
      <c r="Q1524" s="296"/>
      <c r="R1524" s="296"/>
      <c r="S1524" s="296"/>
    </row>
    <row r="1525" spans="1:19" x14ac:dyDescent="0.2">
      <c r="A1525" s="303" t="e">
        <f>#N/A</f>
        <v>#N/A</v>
      </c>
      <c r="B1525" s="304"/>
      <c r="C1525" s="305"/>
      <c r="D1525" s="269"/>
      <c r="E1525" s="264"/>
      <c r="F1525" s="306"/>
      <c r="G1525" s="269"/>
      <c r="H1525" s="269"/>
      <c r="I1525" s="264"/>
      <c r="J1525" s="307" t="str">
        <f t="shared" si="2"/>
        <v/>
      </c>
      <c r="K1525" s="307"/>
      <c r="L1525" s="308"/>
      <c r="M1525" s="307"/>
      <c r="N1525" s="310"/>
      <c r="O1525" s="264"/>
      <c r="P1525" s="307"/>
      <c r="Q1525" s="296"/>
      <c r="R1525" s="296"/>
      <c r="S1525" s="296"/>
    </row>
    <row r="1526" spans="1:19" x14ac:dyDescent="0.2">
      <c r="A1526" s="303" t="e">
        <f>#N/A</f>
        <v>#N/A</v>
      </c>
      <c r="B1526" s="304"/>
      <c r="C1526" s="305"/>
      <c r="D1526" s="269"/>
      <c r="E1526" s="264"/>
      <c r="F1526" s="306"/>
      <c r="G1526" s="269"/>
      <c r="H1526" s="269"/>
      <c r="I1526" s="264"/>
      <c r="J1526" s="307" t="str">
        <f t="shared" si="2"/>
        <v/>
      </c>
      <c r="K1526" s="307"/>
      <c r="L1526" s="308"/>
      <c r="M1526" s="307"/>
      <c r="N1526" s="310"/>
      <c r="O1526" s="264"/>
      <c r="P1526" s="307"/>
      <c r="Q1526" s="296"/>
      <c r="R1526" s="296"/>
      <c r="S1526" s="296"/>
    </row>
    <row r="1527" spans="1:19" x14ac:dyDescent="0.2">
      <c r="A1527" s="303" t="e">
        <f>#N/A</f>
        <v>#N/A</v>
      </c>
      <c r="B1527" s="304"/>
      <c r="C1527" s="305"/>
      <c r="D1527" s="269"/>
      <c r="E1527" s="264"/>
      <c r="F1527" s="306"/>
      <c r="G1527" s="269"/>
      <c r="H1527" s="269"/>
      <c r="I1527" s="264"/>
      <c r="J1527" s="307" t="str">
        <f t="shared" si="2"/>
        <v/>
      </c>
      <c r="K1527" s="307"/>
      <c r="L1527" s="308"/>
      <c r="M1527" s="307"/>
      <c r="N1527" s="310"/>
      <c r="O1527" s="264"/>
      <c r="P1527" s="307"/>
      <c r="Q1527" s="296"/>
      <c r="R1527" s="296"/>
      <c r="S1527" s="296"/>
    </row>
    <row r="1528" spans="1:19" x14ac:dyDescent="0.2">
      <c r="A1528" s="303" t="e">
        <f>#N/A</f>
        <v>#N/A</v>
      </c>
      <c r="B1528" s="304"/>
      <c r="C1528" s="305"/>
      <c r="D1528" s="269"/>
      <c r="E1528" s="264"/>
      <c r="F1528" s="306"/>
      <c r="G1528" s="269"/>
      <c r="H1528" s="269"/>
      <c r="I1528" s="264"/>
      <c r="J1528" s="307" t="str">
        <f t="shared" si="2"/>
        <v/>
      </c>
      <c r="K1528" s="307"/>
      <c r="L1528" s="308"/>
      <c r="M1528" s="307"/>
      <c r="N1528" s="310"/>
      <c r="O1528" s="264"/>
      <c r="P1528" s="307"/>
      <c r="Q1528" s="296"/>
      <c r="R1528" s="296"/>
      <c r="S1528" s="296"/>
    </row>
    <row r="1529" spans="1:19" x14ac:dyDescent="0.2">
      <c r="A1529" s="303" t="e">
        <f>#N/A</f>
        <v>#N/A</v>
      </c>
      <c r="B1529" s="304"/>
      <c r="C1529" s="305"/>
      <c r="D1529" s="269"/>
      <c r="E1529" s="264"/>
      <c r="F1529" s="306"/>
      <c r="G1529" s="269"/>
      <c r="H1529" s="269"/>
      <c r="I1529" s="264"/>
      <c r="J1529" s="307" t="str">
        <f t="shared" si="2"/>
        <v/>
      </c>
      <c r="K1529" s="307"/>
      <c r="L1529" s="308"/>
      <c r="M1529" s="307"/>
      <c r="N1529" s="310"/>
      <c r="O1529" s="264"/>
      <c r="P1529" s="307"/>
      <c r="Q1529" s="296"/>
      <c r="R1529" s="296"/>
      <c r="S1529" s="296"/>
    </row>
    <row r="1530" spans="1:19" x14ac:dyDescent="0.2">
      <c r="A1530" s="303" t="e">
        <f>#N/A</f>
        <v>#N/A</v>
      </c>
      <c r="B1530" s="304"/>
      <c r="C1530" s="305"/>
      <c r="D1530" s="269"/>
      <c r="E1530" s="264"/>
      <c r="F1530" s="306"/>
      <c r="G1530" s="269"/>
      <c r="H1530" s="269"/>
      <c r="I1530" s="264"/>
      <c r="J1530" s="307" t="str">
        <f t="shared" si="2"/>
        <v/>
      </c>
      <c r="K1530" s="307"/>
      <c r="L1530" s="308"/>
      <c r="M1530" s="307"/>
      <c r="N1530" s="310"/>
      <c r="O1530" s="264"/>
      <c r="P1530" s="307"/>
      <c r="Q1530" s="296"/>
      <c r="R1530" s="296"/>
      <c r="S1530" s="296"/>
    </row>
    <row r="1531" spans="1:19" x14ac:dyDescent="0.2">
      <c r="A1531" s="303" t="e">
        <f>#N/A</f>
        <v>#N/A</v>
      </c>
      <c r="B1531" s="304"/>
      <c r="C1531" s="305"/>
      <c r="D1531" s="269"/>
      <c r="E1531" s="264"/>
      <c r="F1531" s="306"/>
      <c r="G1531" s="269"/>
      <c r="H1531" s="269"/>
      <c r="I1531" s="264"/>
      <c r="J1531" s="307" t="str">
        <f t="shared" si="2"/>
        <v/>
      </c>
      <c r="K1531" s="307"/>
      <c r="L1531" s="308"/>
      <c r="M1531" s="307"/>
      <c r="N1531" s="310"/>
      <c r="O1531" s="264"/>
      <c r="P1531" s="307"/>
      <c r="Q1531" s="296"/>
      <c r="R1531" s="296"/>
      <c r="S1531" s="296"/>
    </row>
    <row r="1532" spans="1:19" x14ac:dyDescent="0.2">
      <c r="A1532" s="303" t="e">
        <f>#N/A</f>
        <v>#N/A</v>
      </c>
      <c r="B1532" s="304"/>
      <c r="C1532" s="305"/>
      <c r="D1532" s="269"/>
      <c r="E1532" s="264"/>
      <c r="F1532" s="306"/>
      <c r="G1532" s="269"/>
      <c r="H1532" s="269"/>
      <c r="I1532" s="264"/>
      <c r="J1532" s="307" t="str">
        <f t="shared" si="2"/>
        <v/>
      </c>
      <c r="K1532" s="307"/>
      <c r="L1532" s="308"/>
      <c r="M1532" s="307"/>
      <c r="N1532" s="310"/>
      <c r="O1532" s="264"/>
      <c r="P1532" s="307"/>
      <c r="Q1532" s="296"/>
      <c r="R1532" s="296"/>
      <c r="S1532" s="296"/>
    </row>
    <row r="1533" spans="1:19" x14ac:dyDescent="0.2">
      <c r="A1533" s="303" t="e">
        <f>#N/A</f>
        <v>#N/A</v>
      </c>
      <c r="B1533" s="304"/>
      <c r="C1533" s="305"/>
      <c r="D1533" s="269"/>
      <c r="E1533" s="264"/>
      <c r="F1533" s="306"/>
      <c r="G1533" s="269"/>
      <c r="H1533" s="269"/>
      <c r="I1533" s="264"/>
      <c r="J1533" s="307" t="str">
        <f t="shared" si="2"/>
        <v/>
      </c>
      <c r="K1533" s="307"/>
      <c r="L1533" s="308"/>
      <c r="M1533" s="307"/>
      <c r="N1533" s="310"/>
      <c r="O1533" s="264"/>
      <c r="P1533" s="307"/>
      <c r="Q1533" s="296"/>
      <c r="R1533" s="296"/>
      <c r="S1533" s="296"/>
    </row>
    <row r="1534" spans="1:19" x14ac:dyDescent="0.2">
      <c r="A1534" s="303" t="e">
        <f>#N/A</f>
        <v>#N/A</v>
      </c>
      <c r="B1534" s="304"/>
      <c r="C1534" s="305"/>
      <c r="D1534" s="269"/>
      <c r="E1534" s="264"/>
      <c r="F1534" s="306"/>
      <c r="G1534" s="269"/>
      <c r="H1534" s="269"/>
      <c r="I1534" s="264"/>
      <c r="J1534" s="307" t="str">
        <f t="shared" si="2"/>
        <v/>
      </c>
      <c r="K1534" s="307"/>
      <c r="L1534" s="308"/>
      <c r="M1534" s="307"/>
      <c r="N1534" s="310"/>
      <c r="O1534" s="264"/>
      <c r="P1534" s="307"/>
      <c r="Q1534" s="296"/>
      <c r="R1534" s="296"/>
      <c r="S1534" s="296"/>
    </row>
    <row r="1535" spans="1:19" x14ac:dyDescent="0.2">
      <c r="A1535" s="303" t="e">
        <f>#N/A</f>
        <v>#N/A</v>
      </c>
      <c r="B1535" s="304"/>
      <c r="C1535" s="305"/>
      <c r="D1535" s="269"/>
      <c r="E1535" s="264"/>
      <c r="F1535" s="306"/>
      <c r="G1535" s="269"/>
      <c r="H1535" s="269"/>
      <c r="I1535" s="264"/>
      <c r="J1535" s="307" t="str">
        <f t="shared" si="2"/>
        <v/>
      </c>
      <c r="K1535" s="307"/>
      <c r="L1535" s="308"/>
      <c r="M1535" s="307"/>
      <c r="N1535" s="310"/>
      <c r="O1535" s="264"/>
      <c r="P1535" s="307"/>
      <c r="Q1535" s="296"/>
      <c r="R1535" s="296"/>
      <c r="S1535" s="296"/>
    </row>
    <row r="1536" spans="1:19" x14ac:dyDescent="0.2">
      <c r="A1536" s="303" t="e">
        <f>#N/A</f>
        <v>#N/A</v>
      </c>
      <c r="B1536" s="304"/>
      <c r="C1536" s="305"/>
      <c r="D1536" s="269"/>
      <c r="E1536" s="264"/>
      <c r="F1536" s="306"/>
      <c r="G1536" s="269"/>
      <c r="H1536" s="269"/>
      <c r="I1536" s="264"/>
      <c r="J1536" s="307" t="str">
        <f t="shared" si="2"/>
        <v/>
      </c>
      <c r="K1536" s="307"/>
      <c r="L1536" s="308"/>
      <c r="M1536" s="307"/>
      <c r="N1536" s="310"/>
      <c r="O1536" s="264"/>
      <c r="P1536" s="307"/>
      <c r="Q1536" s="296"/>
      <c r="R1536" s="296"/>
      <c r="S1536" s="296"/>
    </row>
    <row r="1537" spans="1:19" x14ac:dyDescent="0.2">
      <c r="A1537" s="303" t="e">
        <f>#N/A</f>
        <v>#N/A</v>
      </c>
      <c r="B1537" s="304"/>
      <c r="C1537" s="305"/>
      <c r="D1537" s="269"/>
      <c r="E1537" s="264"/>
      <c r="F1537" s="306"/>
      <c r="G1537" s="269"/>
      <c r="H1537" s="269"/>
      <c r="I1537" s="264"/>
      <c r="J1537" s="307" t="str">
        <f t="shared" si="2"/>
        <v/>
      </c>
      <c r="K1537" s="307"/>
      <c r="L1537" s="308"/>
      <c r="M1537" s="307"/>
      <c r="N1537" s="310"/>
      <c r="O1537" s="264"/>
      <c r="P1537" s="307"/>
      <c r="Q1537" s="296"/>
      <c r="R1537" s="296"/>
      <c r="S1537" s="296"/>
    </row>
    <row r="1538" spans="1:19" x14ac:dyDescent="0.2">
      <c r="A1538" s="303" t="e">
        <f>#N/A</f>
        <v>#N/A</v>
      </c>
      <c r="B1538" s="304"/>
      <c r="C1538" s="305"/>
      <c r="D1538" s="269"/>
      <c r="E1538" s="264"/>
      <c r="F1538" s="306"/>
      <c r="G1538" s="269"/>
      <c r="H1538" s="269"/>
      <c r="I1538" s="264"/>
      <c r="J1538" s="307" t="str">
        <f t="shared" si="2"/>
        <v/>
      </c>
      <c r="K1538" s="307"/>
      <c r="L1538" s="308"/>
      <c r="M1538" s="307"/>
      <c r="N1538" s="310"/>
      <c r="O1538" s="264"/>
      <c r="P1538" s="307"/>
      <c r="Q1538" s="296"/>
      <c r="R1538" s="296"/>
      <c r="S1538" s="296"/>
    </row>
    <row r="1539" spans="1:19" x14ac:dyDescent="0.2">
      <c r="A1539" s="303" t="e">
        <f>#N/A</f>
        <v>#N/A</v>
      </c>
      <c r="B1539" s="304"/>
      <c r="C1539" s="305"/>
      <c r="D1539" s="269"/>
      <c r="E1539" s="264"/>
      <c r="F1539" s="306"/>
      <c r="G1539" s="269"/>
      <c r="H1539" s="269"/>
      <c r="I1539" s="264"/>
      <c r="J1539" s="307" t="str">
        <f t="shared" si="2"/>
        <v/>
      </c>
      <c r="K1539" s="307"/>
      <c r="L1539" s="308"/>
      <c r="M1539" s="307"/>
      <c r="N1539" s="310"/>
      <c r="O1539" s="264"/>
      <c r="P1539" s="307"/>
      <c r="Q1539" s="296"/>
      <c r="R1539" s="296"/>
      <c r="S1539" s="296"/>
    </row>
    <row r="1540" spans="1:19" x14ac:dyDescent="0.2">
      <c r="A1540" s="303" t="e">
        <f>#N/A</f>
        <v>#N/A</v>
      </c>
      <c r="B1540" s="304"/>
      <c r="C1540" s="305"/>
      <c r="D1540" s="269"/>
      <c r="E1540" s="264"/>
      <c r="F1540" s="306"/>
      <c r="G1540" s="269"/>
      <c r="H1540" s="269"/>
      <c r="I1540" s="264"/>
      <c r="J1540" s="307" t="str">
        <f t="shared" si="2"/>
        <v/>
      </c>
      <c r="K1540" s="307"/>
      <c r="L1540" s="308"/>
      <c r="M1540" s="307"/>
      <c r="N1540" s="310"/>
      <c r="O1540" s="264"/>
      <c r="P1540" s="307"/>
      <c r="Q1540" s="296"/>
      <c r="R1540" s="296"/>
      <c r="S1540" s="296"/>
    </row>
    <row r="1541" spans="1:19" x14ac:dyDescent="0.2">
      <c r="A1541" s="303" t="e">
        <f>#N/A</f>
        <v>#N/A</v>
      </c>
      <c r="B1541" s="304"/>
      <c r="C1541" s="305"/>
      <c r="D1541" s="269"/>
      <c r="E1541" s="264"/>
      <c r="F1541" s="306"/>
      <c r="G1541" s="269"/>
      <c r="H1541" s="269"/>
      <c r="I1541" s="264"/>
      <c r="J1541" s="307" t="str">
        <f t="shared" si="2"/>
        <v/>
      </c>
      <c r="K1541" s="307"/>
      <c r="L1541" s="308"/>
      <c r="M1541" s="307"/>
      <c r="N1541" s="310"/>
      <c r="O1541" s="264"/>
      <c r="P1541" s="307"/>
      <c r="Q1541" s="296"/>
      <c r="R1541" s="296"/>
      <c r="S1541" s="296"/>
    </row>
    <row r="1542" spans="1:19" x14ac:dyDescent="0.2">
      <c r="A1542" s="303" t="e">
        <f>#N/A</f>
        <v>#N/A</v>
      </c>
      <c r="B1542" s="304"/>
      <c r="C1542" s="305"/>
      <c r="D1542" s="269"/>
      <c r="E1542" s="264"/>
      <c r="F1542" s="306"/>
      <c r="G1542" s="269"/>
      <c r="H1542" s="269"/>
      <c r="I1542" s="264"/>
      <c r="J1542" s="307" t="str">
        <f t="shared" si="2"/>
        <v/>
      </c>
      <c r="K1542" s="307"/>
      <c r="L1542" s="308"/>
      <c r="M1542" s="307"/>
      <c r="N1542" s="310"/>
      <c r="O1542" s="264"/>
      <c r="P1542" s="307"/>
      <c r="Q1542" s="296"/>
      <c r="R1542" s="296"/>
      <c r="S1542" s="296"/>
    </row>
    <row r="1543" spans="1:19" x14ac:dyDescent="0.2">
      <c r="A1543" s="303" t="e">
        <f>#N/A</f>
        <v>#N/A</v>
      </c>
      <c r="B1543" s="304"/>
      <c r="C1543" s="305"/>
      <c r="D1543" s="269"/>
      <c r="E1543" s="264"/>
      <c r="F1543" s="306"/>
      <c r="G1543" s="269"/>
      <c r="H1543" s="269"/>
      <c r="I1543" s="264"/>
      <c r="J1543" s="307" t="str">
        <f t="shared" si="2"/>
        <v/>
      </c>
      <c r="K1543" s="307"/>
      <c r="L1543" s="308"/>
      <c r="M1543" s="307"/>
      <c r="N1543" s="310"/>
      <c r="O1543" s="264"/>
      <c r="P1543" s="307"/>
      <c r="Q1543" s="296"/>
      <c r="R1543" s="296"/>
      <c r="S1543" s="296"/>
    </row>
    <row r="1544" spans="1:19" x14ac:dyDescent="0.2">
      <c r="A1544" s="303" t="e">
        <f>#N/A</f>
        <v>#N/A</v>
      </c>
      <c r="B1544" s="304"/>
      <c r="C1544" s="305"/>
      <c r="D1544" s="269"/>
      <c r="E1544" s="264"/>
      <c r="F1544" s="306"/>
      <c r="G1544" s="269"/>
      <c r="H1544" s="269"/>
      <c r="I1544" s="264"/>
      <c r="J1544" s="307" t="str">
        <f t="shared" si="2"/>
        <v/>
      </c>
      <c r="K1544" s="307"/>
      <c r="L1544" s="308"/>
      <c r="M1544" s="307"/>
      <c r="N1544" s="310"/>
      <c r="O1544" s="264"/>
      <c r="P1544" s="307"/>
      <c r="Q1544" s="296"/>
      <c r="R1544" s="296"/>
      <c r="S1544" s="296"/>
    </row>
    <row r="1545" spans="1:19" x14ac:dyDescent="0.2">
      <c r="A1545" s="303" t="e">
        <f>#N/A</f>
        <v>#N/A</v>
      </c>
      <c r="B1545" s="304"/>
      <c r="C1545" s="305"/>
      <c r="D1545" s="269"/>
      <c r="E1545" s="264"/>
      <c r="F1545" s="306"/>
      <c r="G1545" s="269"/>
      <c r="H1545" s="269"/>
      <c r="I1545" s="264"/>
      <c r="J1545" s="307" t="str">
        <f t="shared" si="2"/>
        <v/>
      </c>
      <c r="K1545" s="307"/>
      <c r="L1545" s="308"/>
      <c r="M1545" s="307"/>
      <c r="N1545" s="310"/>
      <c r="O1545" s="264"/>
      <c r="P1545" s="307"/>
      <c r="Q1545" s="296"/>
      <c r="R1545" s="296"/>
      <c r="S1545" s="296"/>
    </row>
    <row r="1546" spans="1:19" x14ac:dyDescent="0.2">
      <c r="A1546" s="303" t="e">
        <f>#N/A</f>
        <v>#N/A</v>
      </c>
      <c r="B1546" s="304"/>
      <c r="C1546" s="305"/>
      <c r="D1546" s="269"/>
      <c r="E1546" s="264"/>
      <c r="F1546" s="306"/>
      <c r="G1546" s="269"/>
      <c r="H1546" s="269"/>
      <c r="I1546" s="264"/>
      <c r="J1546" s="307" t="str">
        <f t="shared" si="2"/>
        <v/>
      </c>
      <c r="K1546" s="307"/>
      <c r="L1546" s="308"/>
      <c r="M1546" s="307"/>
      <c r="N1546" s="310"/>
      <c r="O1546" s="264"/>
      <c r="P1546" s="307"/>
      <c r="Q1546" s="296"/>
      <c r="R1546" s="296"/>
      <c r="S1546" s="296"/>
    </row>
    <row r="1547" spans="1:19" x14ac:dyDescent="0.2">
      <c r="A1547" s="303" t="e">
        <f>#N/A</f>
        <v>#N/A</v>
      </c>
      <c r="B1547" s="304"/>
      <c r="C1547" s="305"/>
      <c r="D1547" s="269"/>
      <c r="E1547" s="264"/>
      <c r="F1547" s="306"/>
      <c r="G1547" s="269"/>
      <c r="H1547" s="269"/>
      <c r="I1547" s="264"/>
      <c r="J1547" s="307" t="str">
        <f t="shared" si="2"/>
        <v/>
      </c>
      <c r="K1547" s="307"/>
      <c r="L1547" s="308"/>
      <c r="M1547" s="307"/>
      <c r="N1547" s="310"/>
      <c r="O1547" s="264"/>
      <c r="P1547" s="307"/>
      <c r="Q1547" s="296"/>
      <c r="R1547" s="296"/>
      <c r="S1547" s="296"/>
    </row>
    <row r="1548" spans="1:19" x14ac:dyDescent="0.2">
      <c r="A1548" s="303" t="e">
        <f>#N/A</f>
        <v>#N/A</v>
      </c>
      <c r="B1548" s="304"/>
      <c r="C1548" s="305"/>
      <c r="D1548" s="269"/>
      <c r="E1548" s="264"/>
      <c r="F1548" s="306"/>
      <c r="G1548" s="269"/>
      <c r="H1548" s="269"/>
      <c r="I1548" s="264"/>
      <c r="J1548" s="307" t="str">
        <f t="shared" si="2"/>
        <v/>
      </c>
      <c r="K1548" s="307"/>
      <c r="L1548" s="308"/>
      <c r="M1548" s="307"/>
      <c r="N1548" s="310"/>
      <c r="O1548" s="264"/>
      <c r="P1548" s="307"/>
      <c r="Q1548" s="296"/>
      <c r="R1548" s="296"/>
      <c r="S1548" s="296"/>
    </row>
    <row r="1549" spans="1:19" x14ac:dyDescent="0.2">
      <c r="A1549" s="303" t="e">
        <f>#N/A</f>
        <v>#N/A</v>
      </c>
      <c r="B1549" s="304"/>
      <c r="C1549" s="305"/>
      <c r="D1549" s="269"/>
      <c r="E1549" s="264"/>
      <c r="F1549" s="306"/>
      <c r="G1549" s="269"/>
      <c r="H1549" s="269"/>
      <c r="I1549" s="264"/>
      <c r="J1549" s="307" t="str">
        <f t="shared" si="2"/>
        <v/>
      </c>
      <c r="K1549" s="307"/>
      <c r="L1549" s="308"/>
      <c r="M1549" s="307"/>
      <c r="N1549" s="310"/>
      <c r="O1549" s="264"/>
      <c r="P1549" s="307"/>
      <c r="Q1549" s="296"/>
      <c r="R1549" s="296"/>
      <c r="S1549" s="296"/>
    </row>
    <row r="1550" spans="1:19" x14ac:dyDescent="0.2">
      <c r="A1550" s="303" t="e">
        <f>#N/A</f>
        <v>#N/A</v>
      </c>
      <c r="B1550" s="304"/>
      <c r="C1550" s="305"/>
      <c r="D1550" s="269"/>
      <c r="E1550" s="264"/>
      <c r="F1550" s="306"/>
      <c r="G1550" s="269"/>
      <c r="H1550" s="269"/>
      <c r="I1550" s="264"/>
      <c r="J1550" s="307" t="str">
        <f t="shared" si="2"/>
        <v/>
      </c>
      <c r="K1550" s="307"/>
      <c r="L1550" s="308"/>
      <c r="M1550" s="307"/>
      <c r="N1550" s="310"/>
      <c r="O1550" s="264"/>
      <c r="P1550" s="307"/>
      <c r="Q1550" s="296"/>
      <c r="R1550" s="296"/>
      <c r="S1550" s="296"/>
    </row>
    <row r="1551" spans="1:19" x14ac:dyDescent="0.2">
      <c r="A1551" s="303" t="e">
        <f>#N/A</f>
        <v>#N/A</v>
      </c>
      <c r="B1551" s="304"/>
      <c r="C1551" s="305"/>
      <c r="D1551" s="269"/>
      <c r="E1551" s="264"/>
      <c r="F1551" s="306"/>
      <c r="G1551" s="269"/>
      <c r="H1551" s="269"/>
      <c r="I1551" s="264"/>
      <c r="J1551" s="307" t="str">
        <f t="shared" si="2"/>
        <v/>
      </c>
      <c r="K1551" s="307"/>
      <c r="L1551" s="308"/>
      <c r="M1551" s="307"/>
      <c r="N1551" s="310"/>
      <c r="O1551" s="264"/>
      <c r="P1551" s="307"/>
      <c r="Q1551" s="296"/>
      <c r="R1551" s="296"/>
      <c r="S1551" s="296"/>
    </row>
    <row r="1552" spans="1:19" x14ac:dyDescent="0.2">
      <c r="A1552" s="303" t="e">
        <f>#N/A</f>
        <v>#N/A</v>
      </c>
      <c r="B1552" s="304"/>
      <c r="C1552" s="305"/>
      <c r="D1552" s="269"/>
      <c r="E1552" s="264"/>
      <c r="F1552" s="306"/>
      <c r="G1552" s="269"/>
      <c r="H1552" s="269"/>
      <c r="I1552" s="264"/>
      <c r="J1552" s="307" t="str">
        <f t="shared" si="2"/>
        <v/>
      </c>
      <c r="K1552" s="307"/>
      <c r="L1552" s="308"/>
      <c r="M1552" s="307"/>
      <c r="N1552" s="310"/>
      <c r="O1552" s="264"/>
      <c r="P1552" s="307"/>
      <c r="Q1552" s="296"/>
      <c r="R1552" s="296"/>
      <c r="S1552" s="296"/>
    </row>
    <row r="1553" spans="1:19" x14ac:dyDescent="0.2">
      <c r="A1553" s="303" t="e">
        <f>#N/A</f>
        <v>#N/A</v>
      </c>
      <c r="B1553" s="304"/>
      <c r="C1553" s="305"/>
      <c r="D1553" s="269"/>
      <c r="E1553" s="264"/>
      <c r="F1553" s="306"/>
      <c r="G1553" s="269"/>
      <c r="H1553" s="269"/>
      <c r="I1553" s="264"/>
      <c r="J1553" s="307" t="str">
        <f t="shared" si="2"/>
        <v/>
      </c>
      <c r="K1553" s="307"/>
      <c r="L1553" s="308"/>
      <c r="M1553" s="307"/>
      <c r="N1553" s="310"/>
      <c r="O1553" s="264"/>
      <c r="P1553" s="307"/>
      <c r="Q1553" s="296"/>
      <c r="R1553" s="296"/>
      <c r="S1553" s="296"/>
    </row>
    <row r="1554" spans="1:19" x14ac:dyDescent="0.2">
      <c r="A1554" s="303" t="e">
        <f>#N/A</f>
        <v>#N/A</v>
      </c>
      <c r="B1554" s="304"/>
      <c r="C1554" s="305"/>
      <c r="D1554" s="269"/>
      <c r="E1554" s="264"/>
      <c r="F1554" s="306"/>
      <c r="G1554" s="269"/>
      <c r="H1554" s="269"/>
      <c r="I1554" s="264"/>
      <c r="J1554" s="307" t="str">
        <f t="shared" si="2"/>
        <v/>
      </c>
      <c r="K1554" s="307"/>
      <c r="L1554" s="308"/>
      <c r="M1554" s="307"/>
      <c r="N1554" s="310"/>
      <c r="O1554" s="264"/>
      <c r="P1554" s="307"/>
      <c r="Q1554" s="296"/>
      <c r="R1554" s="296"/>
      <c r="S1554" s="296"/>
    </row>
    <row r="1555" spans="1:19" x14ac:dyDescent="0.2">
      <c r="A1555" s="303" t="e">
        <f>#N/A</f>
        <v>#N/A</v>
      </c>
      <c r="B1555" s="304"/>
      <c r="C1555" s="305"/>
      <c r="D1555" s="269"/>
      <c r="E1555" s="264"/>
      <c r="F1555" s="306"/>
      <c r="G1555" s="269"/>
      <c r="H1555" s="269"/>
      <c r="I1555" s="264"/>
      <c r="J1555" s="307" t="str">
        <f t="shared" si="2"/>
        <v/>
      </c>
      <c r="K1555" s="307"/>
      <c r="L1555" s="308"/>
      <c r="M1555" s="307"/>
      <c r="N1555" s="310"/>
      <c r="O1555" s="264"/>
      <c r="P1555" s="307"/>
      <c r="Q1555" s="296"/>
      <c r="R1555" s="296"/>
      <c r="S1555" s="296"/>
    </row>
    <row r="1556" spans="1:19" x14ac:dyDescent="0.2">
      <c r="A1556" s="303" t="e">
        <f>#N/A</f>
        <v>#N/A</v>
      </c>
      <c r="B1556" s="304"/>
      <c r="C1556" s="305"/>
      <c r="D1556" s="269"/>
      <c r="E1556" s="264"/>
      <c r="F1556" s="306"/>
      <c r="G1556" s="269"/>
      <c r="H1556" s="269"/>
      <c r="I1556" s="264"/>
      <c r="J1556" s="307" t="str">
        <f t="shared" si="2"/>
        <v/>
      </c>
      <c r="K1556" s="307"/>
      <c r="L1556" s="308"/>
      <c r="M1556" s="307"/>
      <c r="N1556" s="310"/>
      <c r="O1556" s="264"/>
      <c r="P1556" s="307"/>
      <c r="Q1556" s="296"/>
      <c r="R1556" s="296"/>
      <c r="S1556" s="296"/>
    </row>
    <row r="1557" spans="1:19" x14ac:dyDescent="0.2">
      <c r="A1557" s="303" t="e">
        <f>#N/A</f>
        <v>#N/A</v>
      </c>
      <c r="B1557" s="304"/>
      <c r="C1557" s="305"/>
      <c r="D1557" s="269"/>
      <c r="E1557" s="264"/>
      <c r="F1557" s="306"/>
      <c r="G1557" s="269"/>
      <c r="H1557" s="269"/>
      <c r="I1557" s="264"/>
      <c r="J1557" s="307" t="str">
        <f t="shared" si="2"/>
        <v/>
      </c>
      <c r="K1557" s="307"/>
      <c r="L1557" s="308"/>
      <c r="M1557" s="307"/>
      <c r="N1557" s="310"/>
      <c r="O1557" s="264"/>
      <c r="P1557" s="307"/>
      <c r="Q1557" s="296"/>
      <c r="R1557" s="296"/>
      <c r="S1557" s="296"/>
    </row>
    <row r="1558" spans="1:19" x14ac:dyDescent="0.2">
      <c r="A1558" s="303" t="e">
        <f>#N/A</f>
        <v>#N/A</v>
      </c>
      <c r="B1558" s="304"/>
      <c r="C1558" s="305"/>
      <c r="D1558" s="269"/>
      <c r="E1558" s="264"/>
      <c r="F1558" s="306"/>
      <c r="G1558" s="269"/>
      <c r="H1558" s="269"/>
      <c r="I1558" s="264"/>
      <c r="J1558" s="307" t="str">
        <f t="shared" si="2"/>
        <v/>
      </c>
      <c r="K1558" s="307"/>
      <c r="L1558" s="308"/>
      <c r="M1558" s="307"/>
      <c r="N1558" s="310"/>
      <c r="O1558" s="264"/>
      <c r="P1558" s="307"/>
      <c r="Q1558" s="296"/>
      <c r="R1558" s="296"/>
      <c r="S1558" s="296"/>
    </row>
    <row r="1559" spans="1:19" x14ac:dyDescent="0.2">
      <c r="A1559" s="303" t="e">
        <f>#N/A</f>
        <v>#N/A</v>
      </c>
      <c r="B1559" s="304"/>
      <c r="C1559" s="305"/>
      <c r="D1559" s="269"/>
      <c r="E1559" s="264"/>
      <c r="F1559" s="306"/>
      <c r="G1559" s="269"/>
      <c r="H1559" s="269"/>
      <c r="I1559" s="264"/>
      <c r="J1559" s="307" t="str">
        <f t="shared" si="2"/>
        <v/>
      </c>
      <c r="K1559" s="307"/>
      <c r="L1559" s="308"/>
      <c r="M1559" s="307"/>
      <c r="N1559" s="310"/>
      <c r="O1559" s="264"/>
      <c r="P1559" s="307"/>
      <c r="Q1559" s="296"/>
      <c r="R1559" s="296"/>
      <c r="S1559" s="296"/>
    </row>
    <row r="1560" spans="1:19" x14ac:dyDescent="0.2">
      <c r="A1560" s="303" t="e">
        <f>#N/A</f>
        <v>#N/A</v>
      </c>
      <c r="B1560" s="304"/>
      <c r="C1560" s="305"/>
      <c r="D1560" s="269"/>
      <c r="E1560" s="264"/>
      <c r="F1560" s="306"/>
      <c r="G1560" s="269"/>
      <c r="H1560" s="269"/>
      <c r="I1560" s="264"/>
      <c r="J1560" s="307" t="str">
        <f t="shared" si="2"/>
        <v/>
      </c>
      <c r="K1560" s="307"/>
      <c r="L1560" s="308"/>
      <c r="M1560" s="307"/>
      <c r="N1560" s="310"/>
      <c r="O1560" s="264"/>
      <c r="P1560" s="307"/>
      <c r="Q1560" s="296"/>
      <c r="R1560" s="296"/>
      <c r="S1560" s="296"/>
    </row>
    <row r="1561" spans="1:19" x14ac:dyDescent="0.2">
      <c r="A1561" s="303" t="e">
        <f>#N/A</f>
        <v>#N/A</v>
      </c>
      <c r="B1561" s="304"/>
      <c r="C1561" s="305"/>
      <c r="D1561" s="269"/>
      <c r="E1561" s="264"/>
      <c r="F1561" s="306"/>
      <c r="G1561" s="269"/>
      <c r="H1561" s="269"/>
      <c r="I1561" s="264"/>
      <c r="J1561" s="307" t="str">
        <f t="shared" si="2"/>
        <v/>
      </c>
      <c r="K1561" s="307"/>
      <c r="L1561" s="308"/>
      <c r="M1561" s="307"/>
      <c r="N1561" s="310"/>
      <c r="O1561" s="264"/>
      <c r="P1561" s="307"/>
      <c r="Q1561" s="296"/>
      <c r="R1561" s="296"/>
      <c r="S1561" s="296"/>
    </row>
    <row r="1562" spans="1:19" x14ac:dyDescent="0.2">
      <c r="A1562" s="303" t="e">
        <f>#N/A</f>
        <v>#N/A</v>
      </c>
      <c r="B1562" s="304"/>
      <c r="C1562" s="305"/>
      <c r="D1562" s="269"/>
      <c r="E1562" s="264"/>
      <c r="F1562" s="306"/>
      <c r="G1562" s="269"/>
      <c r="H1562" s="269"/>
      <c r="I1562" s="264"/>
      <c r="J1562" s="307" t="str">
        <f t="shared" si="2"/>
        <v/>
      </c>
      <c r="K1562" s="307"/>
      <c r="L1562" s="308"/>
      <c r="M1562" s="307"/>
      <c r="N1562" s="310"/>
      <c r="O1562" s="264"/>
      <c r="P1562" s="307"/>
      <c r="Q1562" s="296"/>
      <c r="R1562" s="296"/>
      <c r="S1562" s="296"/>
    </row>
    <row r="1563" spans="1:19" x14ac:dyDescent="0.2">
      <c r="A1563" s="303" t="e">
        <f>#N/A</f>
        <v>#N/A</v>
      </c>
      <c r="B1563" s="304"/>
      <c r="C1563" s="305"/>
      <c r="D1563" s="269"/>
      <c r="E1563" s="264"/>
      <c r="F1563" s="306"/>
      <c r="G1563" s="269"/>
      <c r="H1563" s="269"/>
      <c r="I1563" s="264"/>
      <c r="J1563" s="307" t="str">
        <f t="shared" si="2"/>
        <v/>
      </c>
      <c r="K1563" s="307"/>
      <c r="L1563" s="308"/>
      <c r="M1563" s="307"/>
      <c r="N1563" s="310"/>
      <c r="O1563" s="264"/>
      <c r="P1563" s="307"/>
      <c r="Q1563" s="296"/>
      <c r="R1563" s="296"/>
      <c r="S1563" s="296"/>
    </row>
    <row r="1564" spans="1:19" x14ac:dyDescent="0.2">
      <c r="A1564" s="303" t="e">
        <f>#N/A</f>
        <v>#N/A</v>
      </c>
      <c r="B1564" s="304"/>
      <c r="C1564" s="305"/>
      <c r="D1564" s="269"/>
      <c r="E1564" s="264"/>
      <c r="F1564" s="306"/>
      <c r="G1564" s="269"/>
      <c r="H1564" s="269"/>
      <c r="I1564" s="264"/>
      <c r="J1564" s="307" t="str">
        <f t="shared" si="2"/>
        <v/>
      </c>
      <c r="K1564" s="307"/>
      <c r="L1564" s="308"/>
      <c r="M1564" s="307"/>
      <c r="N1564" s="310"/>
      <c r="O1564" s="264"/>
      <c r="P1564" s="307"/>
      <c r="Q1564" s="296"/>
      <c r="R1564" s="296"/>
      <c r="S1564" s="296"/>
    </row>
    <row r="1565" spans="1:19" x14ac:dyDescent="0.2">
      <c r="A1565" s="303" t="e">
        <f>#N/A</f>
        <v>#N/A</v>
      </c>
      <c r="B1565" s="304"/>
      <c r="C1565" s="305"/>
      <c r="D1565" s="269"/>
      <c r="E1565" s="264"/>
      <c r="F1565" s="306"/>
      <c r="G1565" s="269"/>
      <c r="H1565" s="269"/>
      <c r="I1565" s="264"/>
      <c r="J1565" s="307" t="str">
        <f t="shared" si="2"/>
        <v/>
      </c>
      <c r="K1565" s="307"/>
      <c r="L1565" s="308"/>
      <c r="M1565" s="307"/>
      <c r="N1565" s="310"/>
      <c r="O1565" s="264"/>
      <c r="P1565" s="307"/>
      <c r="Q1565" s="296"/>
      <c r="R1565" s="296"/>
      <c r="S1565" s="296"/>
    </row>
    <row r="1566" spans="1:19" x14ac:dyDescent="0.2">
      <c r="A1566" s="303" t="e">
        <f>#N/A</f>
        <v>#N/A</v>
      </c>
      <c r="B1566" s="304"/>
      <c r="C1566" s="305"/>
      <c r="D1566" s="269"/>
      <c r="E1566" s="264"/>
      <c r="F1566" s="306"/>
      <c r="G1566" s="269"/>
      <c r="H1566" s="269"/>
      <c r="I1566" s="264"/>
      <c r="J1566" s="307" t="str">
        <f t="shared" si="2"/>
        <v/>
      </c>
      <c r="K1566" s="307"/>
      <c r="L1566" s="308"/>
      <c r="M1566" s="307"/>
      <c r="N1566" s="310"/>
      <c r="O1566" s="264"/>
      <c r="P1566" s="307"/>
      <c r="Q1566" s="296"/>
      <c r="R1566" s="296"/>
      <c r="S1566" s="296"/>
    </row>
    <row r="1567" spans="1:19" x14ac:dyDescent="0.2">
      <c r="A1567" s="303" t="e">
        <f>#N/A</f>
        <v>#N/A</v>
      </c>
      <c r="B1567" s="304"/>
      <c r="C1567" s="305"/>
      <c r="D1567" s="269"/>
      <c r="E1567" s="264"/>
      <c r="F1567" s="306"/>
      <c r="G1567" s="269"/>
      <c r="H1567" s="269"/>
      <c r="I1567" s="264"/>
      <c r="J1567" s="307" t="str">
        <f t="shared" si="2"/>
        <v/>
      </c>
      <c r="K1567" s="307"/>
      <c r="L1567" s="308"/>
      <c r="M1567" s="307"/>
      <c r="N1567" s="310"/>
      <c r="O1567" s="264"/>
      <c r="P1567" s="307"/>
      <c r="Q1567" s="296"/>
      <c r="R1567" s="296"/>
      <c r="S1567" s="296"/>
    </row>
    <row r="1568" spans="1:19" x14ac:dyDescent="0.2">
      <c r="A1568" s="303" t="e">
        <f>#N/A</f>
        <v>#N/A</v>
      </c>
      <c r="B1568" s="304"/>
      <c r="C1568" s="305"/>
      <c r="D1568" s="269"/>
      <c r="E1568" s="264"/>
      <c r="F1568" s="306"/>
      <c r="G1568" s="269"/>
      <c r="H1568" s="269"/>
      <c r="I1568" s="264"/>
      <c r="J1568" s="307" t="str">
        <f t="shared" si="2"/>
        <v/>
      </c>
      <c r="K1568" s="307"/>
      <c r="L1568" s="308"/>
      <c r="M1568" s="307"/>
      <c r="N1568" s="310"/>
      <c r="O1568" s="264"/>
      <c r="P1568" s="307"/>
      <c r="Q1568" s="296"/>
      <c r="R1568" s="296"/>
      <c r="S1568" s="296"/>
    </row>
    <row r="1569" spans="1:19" x14ac:dyDescent="0.2">
      <c r="A1569" s="303" t="e">
        <f>#N/A</f>
        <v>#N/A</v>
      </c>
      <c r="B1569" s="304"/>
      <c r="C1569" s="305"/>
      <c r="D1569" s="269"/>
      <c r="E1569" s="264"/>
      <c r="F1569" s="306"/>
      <c r="G1569" s="269"/>
      <c r="H1569" s="269"/>
      <c r="I1569" s="264"/>
      <c r="J1569" s="307" t="str">
        <f t="shared" si="2"/>
        <v/>
      </c>
      <c r="K1569" s="307"/>
      <c r="L1569" s="308"/>
      <c r="M1569" s="307"/>
      <c r="N1569" s="310"/>
      <c r="O1569" s="264"/>
      <c r="P1569" s="307"/>
      <c r="Q1569" s="296"/>
      <c r="R1569" s="296"/>
      <c r="S1569" s="296"/>
    </row>
    <row r="1570" spans="1:19" x14ac:dyDescent="0.2">
      <c r="A1570" s="303" t="e">
        <f>#N/A</f>
        <v>#N/A</v>
      </c>
      <c r="B1570" s="304"/>
      <c r="C1570" s="305"/>
      <c r="D1570" s="269"/>
      <c r="E1570" s="264"/>
      <c r="F1570" s="306"/>
      <c r="G1570" s="269"/>
      <c r="H1570" s="269"/>
      <c r="I1570" s="264"/>
      <c r="J1570" s="307" t="str">
        <f t="shared" si="2"/>
        <v/>
      </c>
      <c r="K1570" s="307"/>
      <c r="L1570" s="308"/>
      <c r="M1570" s="307"/>
      <c r="N1570" s="310"/>
      <c r="O1570" s="264"/>
      <c r="P1570" s="307"/>
      <c r="Q1570" s="296"/>
      <c r="R1570" s="296"/>
      <c r="S1570" s="296"/>
    </row>
    <row r="1571" spans="1:19" x14ac:dyDescent="0.2">
      <c r="A1571" s="303" t="e">
        <f>#N/A</f>
        <v>#N/A</v>
      </c>
      <c r="B1571" s="304"/>
      <c r="C1571" s="305"/>
      <c r="D1571" s="269"/>
      <c r="E1571" s="264"/>
      <c r="F1571" s="306"/>
      <c r="G1571" s="269"/>
      <c r="H1571" s="269"/>
      <c r="I1571" s="264"/>
      <c r="J1571" s="307" t="str">
        <f t="shared" si="2"/>
        <v/>
      </c>
      <c r="K1571" s="307"/>
      <c r="L1571" s="308"/>
      <c r="M1571" s="307"/>
      <c r="N1571" s="310"/>
      <c r="O1571" s="264"/>
      <c r="P1571" s="307"/>
      <c r="Q1571" s="296"/>
      <c r="R1571" s="296"/>
      <c r="S1571" s="296"/>
    </row>
    <row r="1572" spans="1:19" x14ac:dyDescent="0.2">
      <c r="A1572" s="303" t="e">
        <f>#N/A</f>
        <v>#N/A</v>
      </c>
      <c r="B1572" s="304"/>
      <c r="C1572" s="305"/>
      <c r="D1572" s="269"/>
      <c r="E1572" s="264"/>
      <c r="F1572" s="306"/>
      <c r="G1572" s="269"/>
      <c r="H1572" s="269"/>
      <c r="I1572" s="264"/>
      <c r="J1572" s="307" t="str">
        <f t="shared" si="2"/>
        <v/>
      </c>
      <c r="K1572" s="307"/>
      <c r="L1572" s="308"/>
      <c r="M1572" s="307"/>
      <c r="N1572" s="310"/>
      <c r="O1572" s="264"/>
      <c r="P1572" s="307"/>
      <c r="Q1572" s="296"/>
      <c r="R1572" s="296"/>
      <c r="S1572" s="296"/>
    </row>
    <row r="1573" spans="1:19" x14ac:dyDescent="0.2">
      <c r="A1573" s="303" t="e">
        <f>#N/A</f>
        <v>#N/A</v>
      </c>
      <c r="B1573" s="304"/>
      <c r="C1573" s="305"/>
      <c r="D1573" s="269"/>
      <c r="E1573" s="264"/>
      <c r="F1573" s="306"/>
      <c r="G1573" s="269"/>
      <c r="H1573" s="269"/>
      <c r="I1573" s="264"/>
      <c r="J1573" s="307" t="str">
        <f t="shared" si="2"/>
        <v/>
      </c>
      <c r="K1573" s="307"/>
      <c r="L1573" s="308"/>
      <c r="M1573" s="307"/>
      <c r="N1573" s="310"/>
      <c r="O1573" s="264"/>
      <c r="P1573" s="307"/>
      <c r="Q1573" s="296"/>
      <c r="R1573" s="296"/>
      <c r="S1573" s="296"/>
    </row>
    <row r="1574" spans="1:19" x14ac:dyDescent="0.2">
      <c r="A1574" s="303" t="e">
        <f>#N/A</f>
        <v>#N/A</v>
      </c>
      <c r="B1574" s="304"/>
      <c r="C1574" s="305"/>
      <c r="D1574" s="269"/>
      <c r="E1574" s="264"/>
      <c r="F1574" s="306"/>
      <c r="G1574" s="269"/>
      <c r="H1574" s="269"/>
      <c r="I1574" s="264"/>
      <c r="J1574" s="307" t="str">
        <f t="shared" si="2"/>
        <v/>
      </c>
      <c r="K1574" s="307"/>
      <c r="L1574" s="308"/>
      <c r="M1574" s="307"/>
      <c r="N1574" s="310"/>
      <c r="O1574" s="264"/>
      <c r="P1574" s="307"/>
      <c r="Q1574" s="296"/>
      <c r="R1574" s="296"/>
      <c r="S1574" s="296"/>
    </row>
    <row r="1575" spans="1:19" x14ac:dyDescent="0.2">
      <c r="A1575" s="303" t="e">
        <f>#N/A</f>
        <v>#N/A</v>
      </c>
      <c r="B1575" s="304"/>
      <c r="C1575" s="305"/>
      <c r="D1575" s="269"/>
      <c r="E1575" s="264"/>
      <c r="F1575" s="306"/>
      <c r="G1575" s="269"/>
      <c r="H1575" s="269"/>
      <c r="I1575" s="264"/>
      <c r="J1575" s="307" t="str">
        <f t="shared" si="2"/>
        <v/>
      </c>
      <c r="K1575" s="307"/>
      <c r="L1575" s="308"/>
      <c r="M1575" s="307"/>
      <c r="N1575" s="310"/>
      <c r="O1575" s="264"/>
      <c r="P1575" s="307"/>
      <c r="Q1575" s="296"/>
      <c r="R1575" s="296"/>
      <c r="S1575" s="296"/>
    </row>
    <row r="1576" spans="1:19" x14ac:dyDescent="0.2">
      <c r="A1576" s="303" t="e">
        <f>#N/A</f>
        <v>#N/A</v>
      </c>
      <c r="B1576" s="304"/>
      <c r="C1576" s="305"/>
      <c r="D1576" s="269"/>
      <c r="E1576" s="264"/>
      <c r="F1576" s="306"/>
      <c r="G1576" s="269"/>
      <c r="H1576" s="269"/>
      <c r="I1576" s="264"/>
      <c r="J1576" s="307" t="str">
        <f t="shared" si="2"/>
        <v/>
      </c>
      <c r="K1576" s="307"/>
      <c r="L1576" s="308"/>
      <c r="M1576" s="307"/>
      <c r="N1576" s="310"/>
      <c r="O1576" s="264"/>
      <c r="P1576" s="307"/>
      <c r="Q1576" s="296"/>
      <c r="R1576" s="296"/>
      <c r="S1576" s="296"/>
    </row>
    <row r="1577" spans="1:19" x14ac:dyDescent="0.2">
      <c r="A1577" s="303" t="e">
        <f>#N/A</f>
        <v>#N/A</v>
      </c>
      <c r="B1577" s="304"/>
      <c r="C1577" s="305"/>
      <c r="D1577" s="269"/>
      <c r="E1577" s="264"/>
      <c r="F1577" s="306"/>
      <c r="G1577" s="269"/>
      <c r="H1577" s="269"/>
      <c r="I1577" s="264"/>
      <c r="J1577" s="307" t="str">
        <f t="shared" si="2"/>
        <v/>
      </c>
      <c r="K1577" s="307"/>
      <c r="L1577" s="308"/>
      <c r="M1577" s="307"/>
      <c r="N1577" s="310"/>
      <c r="O1577" s="264"/>
      <c r="P1577" s="307"/>
      <c r="Q1577" s="296"/>
      <c r="R1577" s="296"/>
      <c r="S1577" s="296"/>
    </row>
    <row r="1578" spans="1:19" x14ac:dyDescent="0.2">
      <c r="A1578" s="303" t="e">
        <f>#N/A</f>
        <v>#N/A</v>
      </c>
      <c r="B1578" s="304"/>
      <c r="C1578" s="305"/>
      <c r="D1578" s="269"/>
      <c r="E1578" s="264"/>
      <c r="F1578" s="306"/>
      <c r="G1578" s="269"/>
      <c r="H1578" s="269"/>
      <c r="I1578" s="264"/>
      <c r="J1578" s="307" t="str">
        <f t="shared" si="2"/>
        <v/>
      </c>
      <c r="K1578" s="307"/>
      <c r="L1578" s="308"/>
      <c r="M1578" s="307"/>
      <c r="N1578" s="310"/>
      <c r="O1578" s="264"/>
      <c r="P1578" s="307"/>
      <c r="Q1578" s="296"/>
      <c r="R1578" s="296"/>
      <c r="S1578" s="296"/>
    </row>
    <row r="1579" spans="1:19" x14ac:dyDescent="0.2">
      <c r="A1579" s="303" t="e">
        <f>#N/A</f>
        <v>#N/A</v>
      </c>
      <c r="B1579" s="304"/>
      <c r="C1579" s="305"/>
      <c r="D1579" s="269"/>
      <c r="E1579" s="264"/>
      <c r="F1579" s="306"/>
      <c r="G1579" s="269"/>
      <c r="H1579" s="269"/>
      <c r="I1579" s="264"/>
      <c r="J1579" s="307" t="str">
        <f t="shared" si="2"/>
        <v/>
      </c>
      <c r="K1579" s="307"/>
      <c r="L1579" s="308"/>
      <c r="M1579" s="307"/>
      <c r="N1579" s="310"/>
      <c r="O1579" s="264"/>
      <c r="P1579" s="307"/>
      <c r="Q1579" s="296"/>
      <c r="R1579" s="296"/>
      <c r="S1579" s="296"/>
    </row>
    <row r="1580" spans="1:19" x14ac:dyDescent="0.2">
      <c r="A1580" s="303" t="e">
        <f>#N/A</f>
        <v>#N/A</v>
      </c>
      <c r="B1580" s="304"/>
      <c r="C1580" s="305"/>
      <c r="D1580" s="269"/>
      <c r="E1580" s="264"/>
      <c r="F1580" s="306"/>
      <c r="G1580" s="269"/>
      <c r="H1580" s="269"/>
      <c r="I1580" s="264"/>
      <c r="J1580" s="307" t="str">
        <f t="shared" si="2"/>
        <v/>
      </c>
      <c r="K1580" s="307"/>
      <c r="L1580" s="308"/>
      <c r="M1580" s="307"/>
      <c r="N1580" s="310"/>
      <c r="O1580" s="264"/>
      <c r="P1580" s="307"/>
      <c r="Q1580" s="296"/>
      <c r="R1580" s="296"/>
      <c r="S1580" s="296"/>
    </row>
    <row r="1581" spans="1:19" x14ac:dyDescent="0.2">
      <c r="A1581" s="303" t="e">
        <f>#N/A</f>
        <v>#N/A</v>
      </c>
      <c r="B1581" s="304"/>
      <c r="C1581" s="305"/>
      <c r="D1581" s="269"/>
      <c r="E1581" s="264"/>
      <c r="F1581" s="306"/>
      <c r="G1581" s="269"/>
      <c r="H1581" s="269"/>
      <c r="I1581" s="264"/>
      <c r="J1581" s="307" t="str">
        <f t="shared" si="2"/>
        <v/>
      </c>
      <c r="K1581" s="307"/>
      <c r="L1581" s="308"/>
      <c r="M1581" s="307"/>
      <c r="N1581" s="310"/>
      <c r="O1581" s="264"/>
      <c r="P1581" s="307"/>
      <c r="Q1581" s="296"/>
      <c r="R1581" s="296"/>
      <c r="S1581" s="296"/>
    </row>
    <row r="1582" spans="1:19" x14ac:dyDescent="0.2">
      <c r="A1582" s="303" t="e">
        <f>#N/A</f>
        <v>#N/A</v>
      </c>
      <c r="B1582" s="304"/>
      <c r="C1582" s="305"/>
      <c r="D1582" s="269"/>
      <c r="E1582" s="264"/>
      <c r="F1582" s="306"/>
      <c r="G1582" s="269"/>
      <c r="H1582" s="269"/>
      <c r="I1582" s="264"/>
      <c r="J1582" s="307" t="str">
        <f t="shared" si="2"/>
        <v/>
      </c>
      <c r="K1582" s="307"/>
      <c r="L1582" s="308"/>
      <c r="M1582" s="307"/>
      <c r="N1582" s="310"/>
      <c r="O1582" s="264"/>
      <c r="P1582" s="307"/>
      <c r="Q1582" s="296"/>
      <c r="R1582" s="296"/>
      <c r="S1582" s="296"/>
    </row>
    <row r="1583" spans="1:19" x14ac:dyDescent="0.2">
      <c r="A1583" s="303" t="e">
        <f>#N/A</f>
        <v>#N/A</v>
      </c>
      <c r="B1583" s="304"/>
      <c r="C1583" s="305"/>
      <c r="D1583" s="269"/>
      <c r="E1583" s="264"/>
      <c r="F1583" s="306"/>
      <c r="G1583" s="269"/>
      <c r="H1583" s="269"/>
      <c r="I1583" s="264"/>
      <c r="J1583" s="307" t="str">
        <f t="shared" si="2"/>
        <v/>
      </c>
      <c r="K1583" s="307"/>
      <c r="L1583" s="308"/>
      <c r="M1583" s="307"/>
      <c r="N1583" s="310"/>
      <c r="O1583" s="264"/>
      <c r="P1583" s="307"/>
      <c r="Q1583" s="296"/>
      <c r="R1583" s="296"/>
      <c r="S1583" s="296"/>
    </row>
    <row r="1584" spans="1:19" x14ac:dyDescent="0.2">
      <c r="A1584" s="303" t="e">
        <f>#N/A</f>
        <v>#N/A</v>
      </c>
      <c r="B1584" s="304"/>
      <c r="C1584" s="305"/>
      <c r="D1584" s="269"/>
      <c r="E1584" s="264"/>
      <c r="F1584" s="306"/>
      <c r="G1584" s="269"/>
      <c r="H1584" s="269"/>
      <c r="I1584" s="264"/>
      <c r="J1584" s="307" t="str">
        <f t="shared" si="2"/>
        <v/>
      </c>
      <c r="K1584" s="307"/>
      <c r="L1584" s="308"/>
      <c r="M1584" s="307"/>
      <c r="N1584" s="310"/>
      <c r="O1584" s="264"/>
      <c r="P1584" s="307"/>
      <c r="Q1584" s="296"/>
      <c r="R1584" s="296"/>
      <c r="S1584" s="296"/>
    </row>
    <row r="1585" spans="1:19" x14ac:dyDescent="0.2">
      <c r="A1585" s="303" t="e">
        <f>#N/A</f>
        <v>#N/A</v>
      </c>
      <c r="B1585" s="304"/>
      <c r="C1585" s="305"/>
      <c r="D1585" s="269"/>
      <c r="E1585" s="264"/>
      <c r="F1585" s="306"/>
      <c r="G1585" s="269"/>
      <c r="H1585" s="269"/>
      <c r="I1585" s="264"/>
      <c r="J1585" s="307" t="str">
        <f t="shared" si="2"/>
        <v/>
      </c>
      <c r="K1585" s="307"/>
      <c r="L1585" s="308"/>
      <c r="M1585" s="307"/>
      <c r="N1585" s="310"/>
      <c r="O1585" s="264"/>
      <c r="P1585" s="307"/>
      <c r="Q1585" s="296"/>
      <c r="R1585" s="296"/>
      <c r="S1585" s="296"/>
    </row>
    <row r="1586" spans="1:19" x14ac:dyDescent="0.2">
      <c r="A1586" s="303" t="e">
        <f>#N/A</f>
        <v>#N/A</v>
      </c>
      <c r="B1586" s="304"/>
      <c r="C1586" s="305"/>
      <c r="D1586" s="269"/>
      <c r="E1586" s="264"/>
      <c r="F1586" s="306"/>
      <c r="G1586" s="269"/>
      <c r="H1586" s="269"/>
      <c r="I1586" s="264"/>
      <c r="J1586" s="307" t="str">
        <f t="shared" si="2"/>
        <v/>
      </c>
      <c r="K1586" s="307"/>
      <c r="L1586" s="308"/>
      <c r="M1586" s="307"/>
      <c r="N1586" s="310"/>
      <c r="O1586" s="264"/>
      <c r="P1586" s="307"/>
      <c r="Q1586" s="296"/>
      <c r="R1586" s="296"/>
      <c r="S1586" s="296"/>
    </row>
    <row r="1587" spans="1:19" x14ac:dyDescent="0.2">
      <c r="A1587" s="303" t="e">
        <f>#N/A</f>
        <v>#N/A</v>
      </c>
      <c r="B1587" s="304"/>
      <c r="C1587" s="305"/>
      <c r="D1587" s="269"/>
      <c r="E1587" s="264"/>
      <c r="F1587" s="306"/>
      <c r="G1587" s="269"/>
      <c r="H1587" s="269"/>
      <c r="I1587" s="264"/>
      <c r="J1587" s="307" t="str">
        <f t="shared" si="2"/>
        <v/>
      </c>
      <c r="K1587" s="307"/>
      <c r="L1587" s="308"/>
      <c r="M1587" s="307"/>
      <c r="N1587" s="310"/>
      <c r="O1587" s="264"/>
      <c r="P1587" s="307"/>
      <c r="Q1587" s="296"/>
      <c r="R1587" s="296"/>
      <c r="S1587" s="296"/>
    </row>
    <row r="1588" spans="1:19" x14ac:dyDescent="0.2">
      <c r="A1588" s="303" t="e">
        <f>#N/A</f>
        <v>#N/A</v>
      </c>
      <c r="B1588" s="304"/>
      <c r="C1588" s="305"/>
      <c r="D1588" s="269"/>
      <c r="E1588" s="264"/>
      <c r="F1588" s="306"/>
      <c r="G1588" s="269"/>
      <c r="H1588" s="269"/>
      <c r="I1588" s="264"/>
      <c r="J1588" s="307" t="str">
        <f t="shared" si="2"/>
        <v/>
      </c>
      <c r="K1588" s="307"/>
      <c r="L1588" s="308"/>
      <c r="M1588" s="307"/>
      <c r="N1588" s="310"/>
      <c r="O1588" s="264"/>
      <c r="P1588" s="307"/>
      <c r="Q1588" s="296"/>
      <c r="R1588" s="296"/>
      <c r="S1588" s="296"/>
    </row>
    <row r="1589" spans="1:19" x14ac:dyDescent="0.2">
      <c r="A1589" s="303" t="e">
        <f>#N/A</f>
        <v>#N/A</v>
      </c>
      <c r="B1589" s="304"/>
      <c r="C1589" s="305"/>
      <c r="D1589" s="269"/>
      <c r="E1589" s="264"/>
      <c r="F1589" s="306"/>
      <c r="G1589" s="269"/>
      <c r="H1589" s="269"/>
      <c r="I1589" s="264"/>
      <c r="J1589" s="307" t="str">
        <f t="shared" si="2"/>
        <v/>
      </c>
      <c r="K1589" s="307"/>
      <c r="L1589" s="308"/>
      <c r="M1589" s="307"/>
      <c r="N1589" s="310"/>
      <c r="O1589" s="264"/>
      <c r="P1589" s="307"/>
      <c r="Q1589" s="296"/>
      <c r="R1589" s="296"/>
      <c r="S1589" s="296"/>
    </row>
    <row r="1590" spans="1:19" x14ac:dyDescent="0.2">
      <c r="A1590" s="303" t="e">
        <f>#N/A</f>
        <v>#N/A</v>
      </c>
      <c r="B1590" s="304"/>
      <c r="C1590" s="305"/>
      <c r="D1590" s="269"/>
      <c r="E1590" s="264"/>
      <c r="F1590" s="306"/>
      <c r="G1590" s="269"/>
      <c r="H1590" s="269"/>
      <c r="I1590" s="264"/>
      <c r="J1590" s="307" t="str">
        <f t="shared" si="2"/>
        <v/>
      </c>
      <c r="K1590" s="307"/>
      <c r="L1590" s="308"/>
      <c r="M1590" s="307"/>
      <c r="N1590" s="310"/>
      <c r="O1590" s="264"/>
      <c r="P1590" s="307"/>
      <c r="Q1590" s="296"/>
      <c r="R1590" s="296"/>
      <c r="S1590" s="296"/>
    </row>
    <row r="1591" spans="1:19" x14ac:dyDescent="0.2">
      <c r="A1591" s="303" t="e">
        <f>#N/A</f>
        <v>#N/A</v>
      </c>
      <c r="B1591" s="304"/>
      <c r="C1591" s="305"/>
      <c r="D1591" s="269"/>
      <c r="E1591" s="264"/>
      <c r="F1591" s="306"/>
      <c r="G1591" s="269"/>
      <c r="H1591" s="269"/>
      <c r="I1591" s="264"/>
      <c r="J1591" s="307" t="str">
        <f t="shared" si="2"/>
        <v/>
      </c>
      <c r="K1591" s="307"/>
      <c r="L1591" s="308"/>
      <c r="M1591" s="307"/>
      <c r="N1591" s="310"/>
      <c r="O1591" s="264"/>
      <c r="P1591" s="307"/>
      <c r="Q1591" s="296"/>
      <c r="R1591" s="296"/>
      <c r="S1591" s="296"/>
    </row>
    <row r="1592" spans="1:19" x14ac:dyDescent="0.2">
      <c r="A1592" s="303" t="e">
        <f>#N/A</f>
        <v>#N/A</v>
      </c>
      <c r="B1592" s="304"/>
      <c r="C1592" s="305"/>
      <c r="D1592" s="269"/>
      <c r="E1592" s="264"/>
      <c r="F1592" s="306"/>
      <c r="G1592" s="269"/>
      <c r="H1592" s="269"/>
      <c r="I1592" s="264"/>
      <c r="J1592" s="307" t="str">
        <f t="shared" si="2"/>
        <v/>
      </c>
      <c r="K1592" s="307"/>
      <c r="L1592" s="308"/>
      <c r="M1592" s="307"/>
      <c r="N1592" s="310"/>
      <c r="O1592" s="264"/>
      <c r="P1592" s="307"/>
      <c r="Q1592" s="296"/>
      <c r="R1592" s="296"/>
      <c r="S1592" s="296"/>
    </row>
    <row r="1593" spans="1:19" x14ac:dyDescent="0.2">
      <c r="A1593" s="303" t="e">
        <f>#N/A</f>
        <v>#N/A</v>
      </c>
      <c r="B1593" s="304"/>
      <c r="C1593" s="305"/>
      <c r="D1593" s="269"/>
      <c r="E1593" s="264"/>
      <c r="F1593" s="306"/>
      <c r="G1593" s="269"/>
      <c r="H1593" s="269"/>
      <c r="I1593" s="264"/>
      <c r="J1593" s="307" t="str">
        <f t="shared" si="2"/>
        <v/>
      </c>
      <c r="K1593" s="307"/>
      <c r="L1593" s="308"/>
      <c r="M1593" s="307"/>
      <c r="N1593" s="310"/>
      <c r="O1593" s="264"/>
      <c r="P1593" s="307"/>
      <c r="Q1593" s="296"/>
      <c r="R1593" s="296"/>
      <c r="S1593" s="296"/>
    </row>
    <row r="1594" spans="1:19" x14ac:dyDescent="0.2">
      <c r="A1594" s="303" t="e">
        <f>#N/A</f>
        <v>#N/A</v>
      </c>
      <c r="B1594" s="304"/>
      <c r="C1594" s="305"/>
      <c r="D1594" s="269"/>
      <c r="E1594" s="264"/>
      <c r="F1594" s="306"/>
      <c r="G1594" s="269"/>
      <c r="H1594" s="269"/>
      <c r="I1594" s="264"/>
      <c r="J1594" s="307" t="str">
        <f t="shared" si="2"/>
        <v/>
      </c>
      <c r="K1594" s="307"/>
      <c r="L1594" s="308"/>
      <c r="M1594" s="307"/>
      <c r="N1594" s="310"/>
      <c r="O1594" s="264"/>
      <c r="P1594" s="307"/>
      <c r="Q1594" s="296"/>
      <c r="R1594" s="296"/>
      <c r="S1594" s="296"/>
    </row>
    <row r="1595" spans="1:19" x14ac:dyDescent="0.2">
      <c r="A1595" s="303" t="e">
        <f>#N/A</f>
        <v>#N/A</v>
      </c>
      <c r="B1595" s="304"/>
      <c r="C1595" s="305"/>
      <c r="D1595" s="269"/>
      <c r="E1595" s="264"/>
      <c r="F1595" s="306"/>
      <c r="G1595" s="269"/>
      <c r="H1595" s="269"/>
      <c r="I1595" s="264"/>
      <c r="J1595" s="307" t="str">
        <f t="shared" si="2"/>
        <v/>
      </c>
      <c r="K1595" s="307"/>
      <c r="L1595" s="308"/>
      <c r="M1595" s="307"/>
      <c r="N1595" s="310"/>
      <c r="O1595" s="264"/>
      <c r="P1595" s="307"/>
      <c r="Q1595" s="296"/>
      <c r="R1595" s="296"/>
      <c r="S1595" s="296"/>
    </row>
    <row r="1596" spans="1:19" x14ac:dyDescent="0.2">
      <c r="A1596" s="303" t="e">
        <f>#N/A</f>
        <v>#N/A</v>
      </c>
      <c r="B1596" s="304"/>
      <c r="C1596" s="305"/>
      <c r="D1596" s="269"/>
      <c r="E1596" s="264"/>
      <c r="F1596" s="306"/>
      <c r="G1596" s="269"/>
      <c r="H1596" s="269"/>
      <c r="I1596" s="264"/>
      <c r="J1596" s="307" t="str">
        <f t="shared" si="2"/>
        <v/>
      </c>
      <c r="K1596" s="307"/>
      <c r="L1596" s="308"/>
      <c r="M1596" s="307"/>
      <c r="N1596" s="310"/>
      <c r="O1596" s="264"/>
      <c r="P1596" s="307"/>
      <c r="Q1596" s="296"/>
      <c r="R1596" s="296"/>
      <c r="S1596" s="296"/>
    </row>
    <row r="1597" spans="1:19" x14ac:dyDescent="0.2">
      <c r="A1597" s="303" t="e">
        <f>#N/A</f>
        <v>#N/A</v>
      </c>
      <c r="B1597" s="304"/>
      <c r="C1597" s="305"/>
      <c r="D1597" s="269"/>
      <c r="E1597" s="264"/>
      <c r="F1597" s="306"/>
      <c r="G1597" s="269"/>
      <c r="H1597" s="269"/>
      <c r="I1597" s="264"/>
      <c r="J1597" s="307" t="str">
        <f t="shared" si="2"/>
        <v/>
      </c>
      <c r="K1597" s="307"/>
      <c r="L1597" s="308"/>
      <c r="M1597" s="307"/>
      <c r="N1597" s="310"/>
      <c r="O1597" s="264"/>
      <c r="P1597" s="307"/>
      <c r="Q1597" s="296"/>
      <c r="R1597" s="296"/>
      <c r="S1597" s="296"/>
    </row>
    <row r="1598" spans="1:19" x14ac:dyDescent="0.2">
      <c r="A1598" s="303" t="e">
        <f>#N/A</f>
        <v>#N/A</v>
      </c>
      <c r="B1598" s="304"/>
      <c r="C1598" s="305"/>
      <c r="D1598" s="269"/>
      <c r="E1598" s="264"/>
      <c r="F1598" s="306"/>
      <c r="G1598" s="269"/>
      <c r="H1598" s="269"/>
      <c r="I1598" s="264"/>
      <c r="J1598" s="307" t="str">
        <f t="shared" si="2"/>
        <v/>
      </c>
      <c r="K1598" s="307"/>
      <c r="L1598" s="308"/>
      <c r="M1598" s="307"/>
      <c r="N1598" s="310"/>
      <c r="O1598" s="264"/>
      <c r="P1598" s="307"/>
      <c r="Q1598" s="296"/>
      <c r="R1598" s="296"/>
      <c r="S1598" s="296"/>
    </row>
    <row r="1599" spans="1:19" x14ac:dyDescent="0.2">
      <c r="A1599" s="303" t="e">
        <f>#N/A</f>
        <v>#N/A</v>
      </c>
      <c r="B1599" s="304"/>
      <c r="C1599" s="305"/>
      <c r="D1599" s="269"/>
      <c r="E1599" s="264"/>
      <c r="F1599" s="306"/>
      <c r="G1599" s="269"/>
      <c r="H1599" s="269"/>
      <c r="I1599" s="264"/>
      <c r="J1599" s="307" t="str">
        <f t="shared" si="2"/>
        <v/>
      </c>
      <c r="K1599" s="307"/>
      <c r="L1599" s="308"/>
      <c r="M1599" s="307"/>
      <c r="N1599" s="310"/>
      <c r="O1599" s="264"/>
      <c r="P1599" s="307"/>
      <c r="Q1599" s="296"/>
      <c r="R1599" s="296"/>
      <c r="S1599" s="296"/>
    </row>
    <row r="1600" spans="1:19" x14ac:dyDescent="0.2">
      <c r="A1600" s="303" t="e">
        <f>#N/A</f>
        <v>#N/A</v>
      </c>
      <c r="B1600" s="304"/>
      <c r="C1600" s="305"/>
      <c r="D1600" s="269"/>
      <c r="E1600" s="264"/>
      <c r="F1600" s="306"/>
      <c r="G1600" s="269"/>
      <c r="H1600" s="269"/>
      <c r="I1600" s="264"/>
      <c r="J1600" s="307" t="str">
        <f t="shared" si="2"/>
        <v/>
      </c>
      <c r="K1600" s="307"/>
      <c r="L1600" s="308"/>
      <c r="M1600" s="307"/>
      <c r="N1600" s="310"/>
      <c r="O1600" s="264"/>
      <c r="P1600" s="307"/>
      <c r="Q1600" s="296"/>
      <c r="R1600" s="296"/>
      <c r="S1600" s="296"/>
    </row>
    <row r="1601" spans="1:19" x14ac:dyDescent="0.2">
      <c r="A1601" s="303" t="e">
        <f>#N/A</f>
        <v>#N/A</v>
      </c>
      <c r="B1601" s="304"/>
      <c r="C1601" s="305"/>
      <c r="D1601" s="269"/>
      <c r="E1601" s="264"/>
      <c r="F1601" s="306"/>
      <c r="G1601" s="269"/>
      <c r="H1601" s="269"/>
      <c r="I1601" s="264"/>
      <c r="J1601" s="307" t="str">
        <f t="shared" si="2"/>
        <v/>
      </c>
      <c r="K1601" s="307"/>
      <c r="L1601" s="308"/>
      <c r="M1601" s="307"/>
      <c r="N1601" s="310"/>
      <c r="O1601" s="264"/>
      <c r="P1601" s="307"/>
      <c r="Q1601" s="296"/>
      <c r="R1601" s="296"/>
      <c r="S1601" s="296"/>
    </row>
    <row r="1602" spans="1:19" x14ac:dyDescent="0.2">
      <c r="A1602" s="303" t="e">
        <f>#N/A</f>
        <v>#N/A</v>
      </c>
      <c r="B1602" s="304"/>
      <c r="C1602" s="305"/>
      <c r="D1602" s="269"/>
      <c r="E1602" s="264"/>
      <c r="F1602" s="306"/>
      <c r="G1602" s="269"/>
      <c r="H1602" s="269"/>
      <c r="I1602" s="264"/>
      <c r="J1602" s="307" t="str">
        <f t="shared" si="2"/>
        <v/>
      </c>
      <c r="K1602" s="307"/>
      <c r="L1602" s="308"/>
      <c r="M1602" s="307"/>
      <c r="N1602" s="310"/>
      <c r="O1602" s="264"/>
      <c r="P1602" s="307"/>
      <c r="Q1602" s="296"/>
      <c r="R1602" s="296"/>
      <c r="S1602" s="296"/>
    </row>
    <row r="1603" spans="1:19" x14ac:dyDescent="0.2">
      <c r="A1603" s="303" t="e">
        <f>#N/A</f>
        <v>#N/A</v>
      </c>
      <c r="B1603" s="304"/>
      <c r="C1603" s="305"/>
      <c r="D1603" s="269"/>
      <c r="E1603" s="264"/>
      <c r="F1603" s="306"/>
      <c r="G1603" s="269"/>
      <c r="H1603" s="269"/>
      <c r="I1603" s="264"/>
      <c r="J1603" s="307" t="str">
        <f t="shared" si="2"/>
        <v/>
      </c>
      <c r="K1603" s="307"/>
      <c r="L1603" s="308"/>
      <c r="M1603" s="307"/>
      <c r="N1603" s="310"/>
      <c r="O1603" s="264"/>
      <c r="P1603" s="307"/>
      <c r="Q1603" s="296"/>
      <c r="R1603" s="296"/>
      <c r="S1603" s="296"/>
    </row>
    <row r="1604" spans="1:19" x14ac:dyDescent="0.2">
      <c r="A1604" s="303" t="e">
        <f>#N/A</f>
        <v>#N/A</v>
      </c>
      <c r="B1604" s="304"/>
      <c r="C1604" s="305"/>
      <c r="D1604" s="269"/>
      <c r="E1604" s="264"/>
      <c r="F1604" s="306"/>
      <c r="G1604" s="269"/>
      <c r="H1604" s="269"/>
      <c r="I1604" s="264"/>
      <c r="J1604" s="307" t="str">
        <f t="shared" si="2"/>
        <v/>
      </c>
      <c r="K1604" s="307"/>
      <c r="L1604" s="308"/>
      <c r="M1604" s="307"/>
      <c r="N1604" s="310"/>
      <c r="O1604" s="264"/>
      <c r="P1604" s="307"/>
      <c r="Q1604" s="296"/>
      <c r="R1604" s="296"/>
      <c r="S1604" s="296"/>
    </row>
    <row r="1605" spans="1:19" x14ac:dyDescent="0.2">
      <c r="A1605" s="303" t="e">
        <f>#N/A</f>
        <v>#N/A</v>
      </c>
      <c r="B1605" s="304"/>
      <c r="C1605" s="305"/>
      <c r="D1605" s="269"/>
      <c r="E1605" s="264"/>
      <c r="F1605" s="306"/>
      <c r="G1605" s="269"/>
      <c r="H1605" s="269"/>
      <c r="I1605" s="264"/>
      <c r="J1605" s="307" t="str">
        <f t="shared" si="2"/>
        <v/>
      </c>
      <c r="K1605" s="307"/>
      <c r="L1605" s="308"/>
      <c r="M1605" s="307"/>
      <c r="N1605" s="310"/>
      <c r="O1605" s="264"/>
      <c r="P1605" s="307"/>
      <c r="Q1605" s="296"/>
      <c r="R1605" s="296"/>
      <c r="S1605" s="296"/>
    </row>
    <row r="1606" spans="1:19" x14ac:dyDescent="0.2">
      <c r="A1606" s="303" t="e">
        <f>#N/A</f>
        <v>#N/A</v>
      </c>
      <c r="B1606" s="304"/>
      <c r="C1606" s="305"/>
      <c r="D1606" s="269"/>
      <c r="E1606" s="264"/>
      <c r="F1606" s="306"/>
      <c r="G1606" s="269"/>
      <c r="H1606" s="269"/>
      <c r="I1606" s="264"/>
      <c r="J1606" s="307" t="str">
        <f t="shared" si="2"/>
        <v/>
      </c>
      <c r="K1606" s="307"/>
      <c r="L1606" s="308"/>
      <c r="M1606" s="307"/>
      <c r="N1606" s="310"/>
      <c r="O1606" s="264"/>
      <c r="P1606" s="307"/>
      <c r="Q1606" s="296"/>
      <c r="R1606" s="296"/>
      <c r="S1606" s="296"/>
    </row>
    <row r="1607" spans="1:19" x14ac:dyDescent="0.2">
      <c r="A1607" s="303" t="e">
        <f>#N/A</f>
        <v>#N/A</v>
      </c>
      <c r="B1607" s="304"/>
      <c r="C1607" s="305"/>
      <c r="D1607" s="269"/>
      <c r="E1607" s="264"/>
      <c r="F1607" s="306"/>
      <c r="G1607" s="269"/>
      <c r="H1607" s="269"/>
      <c r="I1607" s="264"/>
      <c r="J1607" s="307" t="str">
        <f t="shared" si="2"/>
        <v/>
      </c>
      <c r="K1607" s="307"/>
      <c r="L1607" s="308"/>
      <c r="M1607" s="307"/>
      <c r="N1607" s="310"/>
      <c r="O1607" s="264"/>
      <c r="P1607" s="307"/>
      <c r="Q1607" s="296"/>
      <c r="R1607" s="296"/>
      <c r="S1607" s="296"/>
    </row>
    <row r="1608" spans="1:19" x14ac:dyDescent="0.2">
      <c r="A1608" s="303" t="e">
        <f>#N/A</f>
        <v>#N/A</v>
      </c>
      <c r="B1608" s="304"/>
      <c r="C1608" s="305"/>
      <c r="D1608" s="269"/>
      <c r="E1608" s="264"/>
      <c r="F1608" s="306"/>
      <c r="G1608" s="269"/>
      <c r="H1608" s="269"/>
      <c r="I1608" s="264"/>
      <c r="J1608" s="307" t="str">
        <f t="shared" si="2"/>
        <v/>
      </c>
      <c r="K1608" s="307"/>
      <c r="L1608" s="308"/>
      <c r="M1608" s="307"/>
      <c r="N1608" s="310"/>
      <c r="O1608" s="264"/>
      <c r="P1608" s="307"/>
      <c r="Q1608" s="296"/>
      <c r="R1608" s="296"/>
      <c r="S1608" s="296"/>
    </row>
    <row r="1609" spans="1:19" x14ac:dyDescent="0.2">
      <c r="A1609" s="303" t="e">
        <f>#N/A</f>
        <v>#N/A</v>
      </c>
      <c r="B1609" s="304"/>
      <c r="C1609" s="305"/>
      <c r="D1609" s="269"/>
      <c r="E1609" s="264"/>
      <c r="F1609" s="306"/>
      <c r="G1609" s="269"/>
      <c r="H1609" s="269"/>
      <c r="I1609" s="264"/>
      <c r="J1609" s="307" t="str">
        <f t="shared" si="2"/>
        <v/>
      </c>
      <c r="K1609" s="307"/>
      <c r="L1609" s="308"/>
      <c r="M1609" s="307"/>
      <c r="N1609" s="310"/>
      <c r="O1609" s="264"/>
      <c r="P1609" s="307"/>
      <c r="Q1609" s="296"/>
      <c r="R1609" s="296"/>
      <c r="S1609" s="296"/>
    </row>
    <row r="1610" spans="1:19" x14ac:dyDescent="0.2">
      <c r="A1610" s="303" t="e">
        <f>#N/A</f>
        <v>#N/A</v>
      </c>
      <c r="B1610" s="304"/>
      <c r="C1610" s="305"/>
      <c r="D1610" s="269"/>
      <c r="E1610" s="264"/>
      <c r="F1610" s="306"/>
      <c r="G1610" s="269"/>
      <c r="H1610" s="269"/>
      <c r="I1610" s="264"/>
      <c r="J1610" s="307" t="str">
        <f t="shared" si="2"/>
        <v/>
      </c>
      <c r="K1610" s="307"/>
      <c r="L1610" s="308"/>
      <c r="M1610" s="307"/>
      <c r="N1610" s="310"/>
      <c r="O1610" s="264"/>
      <c r="P1610" s="307"/>
      <c r="Q1610" s="296"/>
      <c r="R1610" s="296"/>
      <c r="S1610" s="296"/>
    </row>
    <row r="1611" spans="1:19" x14ac:dyDescent="0.2">
      <c r="A1611" s="303" t="e">
        <f>#N/A</f>
        <v>#N/A</v>
      </c>
      <c r="B1611" s="304"/>
      <c r="C1611" s="305"/>
      <c r="D1611" s="269"/>
      <c r="E1611" s="264"/>
      <c r="F1611" s="306"/>
      <c r="G1611" s="269"/>
      <c r="H1611" s="269"/>
      <c r="I1611" s="264"/>
      <c r="J1611" s="307" t="str">
        <f t="shared" si="2"/>
        <v/>
      </c>
      <c r="K1611" s="307"/>
      <c r="L1611" s="308"/>
      <c r="M1611" s="307"/>
      <c r="N1611" s="310"/>
      <c r="O1611" s="264"/>
      <c r="P1611" s="307"/>
      <c r="Q1611" s="296"/>
      <c r="R1611" s="296"/>
      <c r="S1611" s="296"/>
    </row>
    <row r="1612" spans="1:19" x14ac:dyDescent="0.2">
      <c r="A1612" s="303" t="e">
        <f>#N/A</f>
        <v>#N/A</v>
      </c>
      <c r="B1612" s="304"/>
      <c r="C1612" s="305"/>
      <c r="D1612" s="269"/>
      <c r="E1612" s="264"/>
      <c r="F1612" s="306"/>
      <c r="G1612" s="269"/>
      <c r="H1612" s="269"/>
      <c r="I1612" s="264"/>
      <c r="J1612" s="307" t="str">
        <f t="shared" si="2"/>
        <v/>
      </c>
      <c r="K1612" s="307"/>
      <c r="L1612" s="308"/>
      <c r="M1612" s="307"/>
      <c r="N1612" s="310"/>
      <c r="O1612" s="264"/>
      <c r="P1612" s="307"/>
      <c r="Q1612" s="296"/>
      <c r="R1612" s="296"/>
      <c r="S1612" s="296"/>
    </row>
    <row r="1613" spans="1:19" x14ac:dyDescent="0.2">
      <c r="A1613" s="303" t="e">
        <f>#N/A</f>
        <v>#N/A</v>
      </c>
      <c r="B1613" s="304"/>
      <c r="C1613" s="305"/>
      <c r="D1613" s="269"/>
      <c r="E1613" s="264"/>
      <c r="F1613" s="306"/>
      <c r="G1613" s="269"/>
      <c r="H1613" s="269"/>
      <c r="I1613" s="264"/>
      <c r="J1613" s="307" t="str">
        <f t="shared" si="2"/>
        <v/>
      </c>
      <c r="K1613" s="307"/>
      <c r="L1613" s="308"/>
      <c r="M1613" s="307"/>
      <c r="N1613" s="310"/>
      <c r="O1613" s="264"/>
      <c r="P1613" s="307"/>
      <c r="Q1613" s="296"/>
      <c r="R1613" s="296"/>
      <c r="S1613" s="296"/>
    </row>
    <row r="1614" spans="1:19" x14ac:dyDescent="0.2">
      <c r="A1614" s="303" t="e">
        <f>#N/A</f>
        <v>#N/A</v>
      </c>
      <c r="B1614" s="304"/>
      <c r="C1614" s="305"/>
      <c r="D1614" s="269"/>
      <c r="E1614" s="264"/>
      <c r="F1614" s="306"/>
      <c r="G1614" s="269"/>
      <c r="H1614" s="269"/>
      <c r="I1614" s="264"/>
      <c r="J1614" s="307" t="str">
        <f t="shared" si="2"/>
        <v/>
      </c>
      <c r="K1614" s="307"/>
      <c r="L1614" s="308"/>
      <c r="M1614" s="307"/>
      <c r="N1614" s="310"/>
      <c r="O1614" s="264"/>
      <c r="P1614" s="307"/>
      <c r="Q1614" s="296"/>
      <c r="R1614" s="296"/>
      <c r="S1614" s="296"/>
    </row>
    <row r="1615" spans="1:19" x14ac:dyDescent="0.2">
      <c r="A1615" s="303" t="e">
        <f>#N/A</f>
        <v>#N/A</v>
      </c>
      <c r="B1615" s="304"/>
      <c r="C1615" s="305"/>
      <c r="D1615" s="269"/>
      <c r="E1615" s="264"/>
      <c r="F1615" s="306"/>
      <c r="G1615" s="269"/>
      <c r="H1615" s="269"/>
      <c r="I1615" s="264"/>
      <c r="J1615" s="307" t="str">
        <f t="shared" si="2"/>
        <v/>
      </c>
      <c r="K1615" s="307"/>
      <c r="L1615" s="308"/>
      <c r="M1615" s="307"/>
      <c r="N1615" s="310"/>
      <c r="O1615" s="264"/>
      <c r="P1615" s="307"/>
      <c r="Q1615" s="296"/>
      <c r="R1615" s="296"/>
      <c r="S1615" s="296"/>
    </row>
    <row r="1616" spans="1:19" x14ac:dyDescent="0.2">
      <c r="A1616" s="303" t="e">
        <f>#N/A</f>
        <v>#N/A</v>
      </c>
      <c r="B1616" s="304"/>
      <c r="C1616" s="305"/>
      <c r="D1616" s="269"/>
      <c r="E1616" s="264"/>
      <c r="F1616" s="306"/>
      <c r="G1616" s="269"/>
      <c r="H1616" s="269"/>
      <c r="I1616" s="264"/>
      <c r="J1616" s="307" t="str">
        <f t="shared" si="2"/>
        <v/>
      </c>
      <c r="K1616" s="307"/>
      <c r="L1616" s="308"/>
      <c r="M1616" s="307"/>
      <c r="N1616" s="310"/>
      <c r="O1616" s="264"/>
      <c r="P1616" s="307"/>
      <c r="Q1616" s="296"/>
      <c r="R1616" s="296"/>
      <c r="S1616" s="296"/>
    </row>
    <row r="1617" spans="1:19" x14ac:dyDescent="0.2">
      <c r="A1617" s="303" t="e">
        <f>#N/A</f>
        <v>#N/A</v>
      </c>
      <c r="B1617" s="304"/>
      <c r="C1617" s="305"/>
      <c r="D1617" s="269"/>
      <c r="E1617" s="264"/>
      <c r="F1617" s="306"/>
      <c r="G1617" s="269"/>
      <c r="H1617" s="269"/>
      <c r="I1617" s="264"/>
      <c r="J1617" s="307" t="str">
        <f t="shared" si="2"/>
        <v/>
      </c>
      <c r="K1617" s="307"/>
      <c r="L1617" s="308"/>
      <c r="M1617" s="307"/>
      <c r="N1617" s="310"/>
      <c r="O1617" s="264"/>
      <c r="P1617" s="307"/>
      <c r="Q1617" s="296"/>
      <c r="R1617" s="296"/>
      <c r="S1617" s="296"/>
    </row>
    <row r="1618" spans="1:19" x14ac:dyDescent="0.2">
      <c r="A1618" s="303" t="e">
        <f>#N/A</f>
        <v>#N/A</v>
      </c>
      <c r="B1618" s="304"/>
      <c r="C1618" s="305"/>
      <c r="D1618" s="269"/>
      <c r="E1618" s="264"/>
      <c r="F1618" s="306"/>
      <c r="G1618" s="269"/>
      <c r="H1618" s="269"/>
      <c r="I1618" s="264"/>
      <c r="J1618" s="307" t="str">
        <f t="shared" si="2"/>
        <v/>
      </c>
      <c r="K1618" s="307"/>
      <c r="L1618" s="308"/>
      <c r="M1618" s="307"/>
      <c r="N1618" s="310"/>
      <c r="O1618" s="264"/>
      <c r="P1618" s="307"/>
      <c r="Q1618" s="296"/>
      <c r="R1618" s="296"/>
      <c r="S1618" s="296"/>
    </row>
    <row r="1619" spans="1:19" x14ac:dyDescent="0.2">
      <c r="A1619" s="303" t="e">
        <f>#N/A</f>
        <v>#N/A</v>
      </c>
      <c r="B1619" s="304"/>
      <c r="C1619" s="305"/>
      <c r="D1619" s="269"/>
      <c r="E1619" s="264"/>
      <c r="F1619" s="306"/>
      <c r="G1619" s="269"/>
      <c r="H1619" s="269"/>
      <c r="I1619" s="264"/>
      <c r="J1619" s="307" t="str">
        <f t="shared" si="2"/>
        <v/>
      </c>
      <c r="K1619" s="307"/>
      <c r="L1619" s="308"/>
      <c r="M1619" s="307"/>
      <c r="N1619" s="310"/>
      <c r="O1619" s="264"/>
      <c r="P1619" s="307"/>
      <c r="Q1619" s="296"/>
      <c r="R1619" s="296"/>
      <c r="S1619" s="296"/>
    </row>
    <row r="1620" spans="1:19" x14ac:dyDescent="0.2">
      <c r="A1620" s="303" t="e">
        <f>#N/A</f>
        <v>#N/A</v>
      </c>
      <c r="B1620" s="304"/>
      <c r="C1620" s="305"/>
      <c r="D1620" s="269"/>
      <c r="E1620" s="264"/>
      <c r="F1620" s="306"/>
      <c r="G1620" s="269"/>
      <c r="H1620" s="269"/>
      <c r="I1620" s="264"/>
      <c r="J1620" s="307" t="str">
        <f t="shared" si="2"/>
        <v/>
      </c>
      <c r="K1620" s="307"/>
      <c r="L1620" s="308"/>
      <c r="M1620" s="307"/>
      <c r="N1620" s="310"/>
      <c r="O1620" s="264"/>
      <c r="P1620" s="307"/>
      <c r="Q1620" s="296"/>
      <c r="R1620" s="296"/>
      <c r="S1620" s="296"/>
    </row>
    <row r="1621" spans="1:19" x14ac:dyDescent="0.2">
      <c r="A1621" s="303" t="e">
        <f>#N/A</f>
        <v>#N/A</v>
      </c>
      <c r="B1621" s="304"/>
      <c r="C1621" s="305"/>
      <c r="D1621" s="269"/>
      <c r="E1621" s="264"/>
      <c r="F1621" s="306"/>
      <c r="G1621" s="269"/>
      <c r="H1621" s="269"/>
      <c r="I1621" s="264"/>
      <c r="J1621" s="307" t="str">
        <f t="shared" si="2"/>
        <v/>
      </c>
      <c r="K1621" s="307"/>
      <c r="L1621" s="308"/>
      <c r="M1621" s="307"/>
      <c r="N1621" s="310"/>
      <c r="O1621" s="264"/>
      <c r="P1621" s="307"/>
      <c r="Q1621" s="296"/>
      <c r="R1621" s="296"/>
      <c r="S1621" s="296"/>
    </row>
    <row r="1622" spans="1:19" x14ac:dyDescent="0.2">
      <c r="A1622" s="303" t="e">
        <f>#N/A</f>
        <v>#N/A</v>
      </c>
      <c r="B1622" s="304"/>
      <c r="C1622" s="305"/>
      <c r="D1622" s="269"/>
      <c r="E1622" s="264"/>
      <c r="F1622" s="306"/>
      <c r="G1622" s="269"/>
      <c r="H1622" s="269"/>
      <c r="I1622" s="264"/>
      <c r="J1622" s="307" t="str">
        <f t="shared" si="2"/>
        <v/>
      </c>
      <c r="K1622" s="307"/>
      <c r="L1622" s="308"/>
      <c r="M1622" s="307"/>
      <c r="N1622" s="310"/>
      <c r="O1622" s="264"/>
      <c r="P1622" s="307"/>
      <c r="Q1622" s="296"/>
      <c r="R1622" s="296"/>
      <c r="S1622" s="296"/>
    </row>
    <row r="1623" spans="1:19" x14ac:dyDescent="0.2">
      <c r="A1623" s="303" t="e">
        <f>#N/A</f>
        <v>#N/A</v>
      </c>
      <c r="B1623" s="304"/>
      <c r="C1623" s="305"/>
      <c r="D1623" s="269"/>
      <c r="E1623" s="264"/>
      <c r="F1623" s="306"/>
      <c r="G1623" s="269"/>
      <c r="H1623" s="269"/>
      <c r="I1623" s="264"/>
      <c r="J1623" s="307" t="str">
        <f t="shared" si="2"/>
        <v/>
      </c>
      <c r="K1623" s="307"/>
      <c r="L1623" s="308"/>
      <c r="M1623" s="307"/>
      <c r="N1623" s="310"/>
      <c r="O1623" s="264"/>
      <c r="P1623" s="307"/>
      <c r="Q1623" s="296"/>
      <c r="R1623" s="296"/>
      <c r="S1623" s="296"/>
    </row>
    <row r="1624" spans="1:19" x14ac:dyDescent="0.2">
      <c r="A1624" s="303" t="e">
        <f>#N/A</f>
        <v>#N/A</v>
      </c>
      <c r="B1624" s="304"/>
      <c r="C1624" s="305"/>
      <c r="D1624" s="269"/>
      <c r="E1624" s="264"/>
      <c r="F1624" s="306"/>
      <c r="G1624" s="269"/>
      <c r="H1624" s="269"/>
      <c r="I1624" s="264"/>
      <c r="J1624" s="307" t="str">
        <f t="shared" si="2"/>
        <v/>
      </c>
      <c r="K1624" s="307"/>
      <c r="L1624" s="308"/>
      <c r="M1624" s="307"/>
      <c r="N1624" s="310"/>
      <c r="O1624" s="264"/>
      <c r="P1624" s="307"/>
      <c r="Q1624" s="296"/>
      <c r="R1624" s="296"/>
      <c r="S1624" s="296"/>
    </row>
    <row r="1625" spans="1:19" x14ac:dyDescent="0.2">
      <c r="A1625" s="303" t="e">
        <f>#N/A</f>
        <v>#N/A</v>
      </c>
      <c r="B1625" s="304"/>
      <c r="C1625" s="305"/>
      <c r="D1625" s="269"/>
      <c r="E1625" s="264"/>
      <c r="F1625" s="306"/>
      <c r="G1625" s="269"/>
      <c r="H1625" s="269"/>
      <c r="I1625" s="264"/>
      <c r="J1625" s="307" t="str">
        <f t="shared" si="2"/>
        <v/>
      </c>
      <c r="K1625" s="307"/>
      <c r="L1625" s="308"/>
      <c r="M1625" s="307"/>
      <c r="N1625" s="310"/>
      <c r="O1625" s="264"/>
      <c r="P1625" s="307"/>
      <c r="Q1625" s="296"/>
      <c r="R1625" s="296"/>
      <c r="S1625" s="296"/>
    </row>
    <row r="1626" spans="1:19" x14ac:dyDescent="0.2">
      <c r="A1626" s="303" t="e">
        <f>#N/A</f>
        <v>#N/A</v>
      </c>
      <c r="B1626" s="304"/>
      <c r="C1626" s="305"/>
      <c r="D1626" s="269"/>
      <c r="E1626" s="264"/>
      <c r="F1626" s="306"/>
      <c r="G1626" s="269"/>
      <c r="H1626" s="269"/>
      <c r="I1626" s="264"/>
      <c r="J1626" s="307" t="str">
        <f t="shared" si="2"/>
        <v/>
      </c>
      <c r="K1626" s="307"/>
      <c r="L1626" s="308"/>
      <c r="M1626" s="307"/>
      <c r="N1626" s="310"/>
      <c r="O1626" s="264"/>
      <c r="P1626" s="307"/>
      <c r="Q1626" s="296"/>
      <c r="R1626" s="296"/>
      <c r="S1626" s="296"/>
    </row>
    <row r="1627" spans="1:19" x14ac:dyDescent="0.2">
      <c r="A1627" s="303" t="e">
        <f>#N/A</f>
        <v>#N/A</v>
      </c>
      <c r="B1627" s="304"/>
      <c r="C1627" s="305"/>
      <c r="D1627" s="269"/>
      <c r="E1627" s="264"/>
      <c r="F1627" s="306"/>
      <c r="G1627" s="269"/>
      <c r="H1627" s="269"/>
      <c r="I1627" s="264"/>
      <c r="J1627" s="307" t="str">
        <f t="shared" si="2"/>
        <v/>
      </c>
      <c r="K1627" s="307"/>
      <c r="L1627" s="308"/>
      <c r="M1627" s="307"/>
      <c r="N1627" s="310"/>
      <c r="O1627" s="264"/>
      <c r="P1627" s="307"/>
      <c r="Q1627" s="296"/>
      <c r="R1627" s="296"/>
      <c r="S1627" s="296"/>
    </row>
    <row r="1628" spans="1:19" x14ac:dyDescent="0.2">
      <c r="A1628" s="303" t="e">
        <f>#N/A</f>
        <v>#N/A</v>
      </c>
      <c r="B1628" s="304"/>
      <c r="C1628" s="305"/>
      <c r="D1628" s="269"/>
      <c r="E1628" s="264"/>
      <c r="F1628" s="306"/>
      <c r="G1628" s="269"/>
      <c r="H1628" s="269"/>
      <c r="I1628" s="264"/>
      <c r="J1628" s="307" t="str">
        <f t="shared" si="2"/>
        <v/>
      </c>
      <c r="K1628" s="307"/>
      <c r="L1628" s="308"/>
      <c r="M1628" s="307"/>
      <c r="N1628" s="310"/>
      <c r="O1628" s="264"/>
      <c r="P1628" s="307"/>
      <c r="Q1628" s="296"/>
      <c r="R1628" s="296"/>
      <c r="S1628" s="296"/>
    </row>
    <row r="1629" spans="1:19" x14ac:dyDescent="0.2">
      <c r="A1629" s="303" t="e">
        <f>#N/A</f>
        <v>#N/A</v>
      </c>
      <c r="B1629" s="304"/>
      <c r="C1629" s="305"/>
      <c r="D1629" s="269"/>
      <c r="E1629" s="264"/>
      <c r="F1629" s="306"/>
      <c r="G1629" s="269"/>
      <c r="H1629" s="269"/>
      <c r="I1629" s="264"/>
      <c r="J1629" s="307" t="str">
        <f t="shared" si="2"/>
        <v/>
      </c>
      <c r="K1629" s="307"/>
      <c r="L1629" s="308"/>
      <c r="M1629" s="307"/>
      <c r="N1629" s="310"/>
      <c r="O1629" s="264"/>
      <c r="P1629" s="307"/>
      <c r="Q1629" s="296"/>
      <c r="R1629" s="296"/>
      <c r="S1629" s="296"/>
    </row>
    <row r="1630" spans="1:19" x14ac:dyDescent="0.2">
      <c r="A1630" s="303" t="e">
        <f>#N/A</f>
        <v>#N/A</v>
      </c>
      <c r="B1630" s="304"/>
      <c r="C1630" s="305"/>
      <c r="D1630" s="269"/>
      <c r="E1630" s="264"/>
      <c r="F1630" s="306"/>
      <c r="G1630" s="269"/>
      <c r="H1630" s="269"/>
      <c r="I1630" s="264"/>
      <c r="J1630" s="307" t="str">
        <f t="shared" si="2"/>
        <v/>
      </c>
      <c r="K1630" s="307"/>
      <c r="L1630" s="308"/>
      <c r="M1630" s="307"/>
      <c r="N1630" s="310"/>
      <c r="O1630" s="264"/>
      <c r="P1630" s="307"/>
      <c r="Q1630" s="296"/>
      <c r="R1630" s="296"/>
      <c r="S1630" s="296"/>
    </row>
    <row r="1631" spans="1:19" x14ac:dyDescent="0.2">
      <c r="A1631" s="303" t="e">
        <f>#N/A</f>
        <v>#N/A</v>
      </c>
      <c r="B1631" s="304"/>
      <c r="C1631" s="305"/>
      <c r="D1631" s="269"/>
      <c r="E1631" s="264"/>
      <c r="F1631" s="306"/>
      <c r="G1631" s="269"/>
      <c r="H1631" s="269"/>
      <c r="I1631" s="264"/>
      <c r="J1631" s="307" t="str">
        <f t="shared" si="2"/>
        <v/>
      </c>
      <c r="K1631" s="307"/>
      <c r="L1631" s="308"/>
      <c r="M1631" s="307"/>
      <c r="N1631" s="310"/>
      <c r="O1631" s="264"/>
      <c r="P1631" s="307"/>
      <c r="Q1631" s="296"/>
      <c r="R1631" s="296"/>
      <c r="S1631" s="296"/>
    </row>
    <row r="1632" spans="1:19" x14ac:dyDescent="0.2">
      <c r="A1632" s="303" t="e">
        <f>#N/A</f>
        <v>#N/A</v>
      </c>
      <c r="B1632" s="304"/>
      <c r="C1632" s="305"/>
      <c r="D1632" s="269"/>
      <c r="E1632" s="264"/>
      <c r="F1632" s="306"/>
      <c r="G1632" s="269"/>
      <c r="H1632" s="269"/>
      <c r="I1632" s="264"/>
      <c r="J1632" s="307" t="str">
        <f t="shared" si="2"/>
        <v/>
      </c>
      <c r="K1632" s="307"/>
      <c r="L1632" s="308"/>
      <c r="M1632" s="307"/>
      <c r="N1632" s="310"/>
      <c r="O1632" s="264"/>
      <c r="P1632" s="307"/>
      <c r="Q1632" s="296"/>
      <c r="R1632" s="296"/>
      <c r="S1632" s="296"/>
    </row>
    <row r="1633" spans="1:19" x14ac:dyDescent="0.2">
      <c r="A1633" s="303" t="e">
        <f>#N/A</f>
        <v>#N/A</v>
      </c>
      <c r="B1633" s="304"/>
      <c r="C1633" s="305"/>
      <c r="D1633" s="269"/>
      <c r="E1633" s="264"/>
      <c r="F1633" s="306"/>
      <c r="G1633" s="269"/>
      <c r="H1633" s="269"/>
      <c r="I1633" s="264"/>
      <c r="J1633" s="307" t="str">
        <f t="shared" si="2"/>
        <v/>
      </c>
      <c r="K1633" s="307"/>
      <c r="L1633" s="308"/>
      <c r="M1633" s="307"/>
      <c r="N1633" s="310"/>
      <c r="O1633" s="264"/>
      <c r="P1633" s="307"/>
      <c r="Q1633" s="296"/>
      <c r="R1633" s="296"/>
      <c r="S1633" s="296"/>
    </row>
    <row r="1634" spans="1:19" x14ac:dyDescent="0.2">
      <c r="A1634" s="303" t="e">
        <f>#N/A</f>
        <v>#N/A</v>
      </c>
      <c r="B1634" s="304"/>
      <c r="C1634" s="305"/>
      <c r="D1634" s="269"/>
      <c r="E1634" s="264"/>
      <c r="F1634" s="306"/>
      <c r="G1634" s="269"/>
      <c r="H1634" s="269"/>
      <c r="I1634" s="264"/>
      <c r="J1634" s="307" t="str">
        <f t="shared" si="2"/>
        <v/>
      </c>
      <c r="K1634" s="307"/>
      <c r="L1634" s="308"/>
      <c r="M1634" s="307"/>
      <c r="N1634" s="310"/>
      <c r="O1634" s="264"/>
      <c r="P1634" s="307"/>
      <c r="Q1634" s="296"/>
      <c r="R1634" s="296"/>
      <c r="S1634" s="296"/>
    </row>
    <row r="1635" spans="1:19" x14ac:dyDescent="0.2">
      <c r="A1635" s="303" t="e">
        <f>#N/A</f>
        <v>#N/A</v>
      </c>
      <c r="B1635" s="304"/>
      <c r="C1635" s="305"/>
      <c r="D1635" s="269"/>
      <c r="E1635" s="264"/>
      <c r="F1635" s="306"/>
      <c r="G1635" s="269"/>
      <c r="H1635" s="269"/>
      <c r="I1635" s="264"/>
      <c r="J1635" s="307" t="str">
        <f t="shared" si="2"/>
        <v/>
      </c>
      <c r="K1635" s="307"/>
      <c r="L1635" s="308"/>
      <c r="M1635" s="307"/>
      <c r="N1635" s="310"/>
      <c r="O1635" s="264"/>
      <c r="P1635" s="307"/>
      <c r="Q1635" s="296"/>
      <c r="R1635" s="296"/>
      <c r="S1635" s="296"/>
    </row>
    <row r="1636" spans="1:19" x14ac:dyDescent="0.2">
      <c r="A1636" s="303" t="e">
        <f>#N/A</f>
        <v>#N/A</v>
      </c>
      <c r="B1636" s="304"/>
      <c r="C1636" s="305"/>
      <c r="D1636" s="269"/>
      <c r="E1636" s="264"/>
      <c r="F1636" s="306"/>
      <c r="G1636" s="269"/>
      <c r="H1636" s="269"/>
      <c r="I1636" s="264"/>
      <c r="J1636" s="307" t="str">
        <f t="shared" si="2"/>
        <v/>
      </c>
      <c r="K1636" s="307"/>
      <c r="L1636" s="308"/>
      <c r="M1636" s="307"/>
      <c r="N1636" s="310"/>
      <c r="O1636" s="264"/>
      <c r="P1636" s="307"/>
      <c r="Q1636" s="296"/>
      <c r="R1636" s="296"/>
      <c r="S1636" s="296"/>
    </row>
    <row r="1637" spans="1:19" x14ac:dyDescent="0.2">
      <c r="A1637" s="303" t="e">
        <f>#N/A</f>
        <v>#N/A</v>
      </c>
      <c r="B1637" s="304"/>
      <c r="C1637" s="305"/>
      <c r="D1637" s="269"/>
      <c r="E1637" s="264"/>
      <c r="F1637" s="306"/>
      <c r="G1637" s="269"/>
      <c r="H1637" s="269"/>
      <c r="I1637" s="264"/>
      <c r="J1637" s="307" t="str">
        <f t="shared" si="2"/>
        <v/>
      </c>
      <c r="K1637" s="307"/>
      <c r="L1637" s="308"/>
      <c r="M1637" s="307"/>
      <c r="N1637" s="310"/>
      <c r="O1637" s="264"/>
      <c r="P1637" s="307"/>
      <c r="Q1637" s="296"/>
      <c r="R1637" s="296"/>
      <c r="S1637" s="296"/>
    </row>
    <row r="1638" spans="1:19" x14ac:dyDescent="0.2">
      <c r="A1638" s="303" t="e">
        <f>#N/A</f>
        <v>#N/A</v>
      </c>
      <c r="B1638" s="304"/>
      <c r="C1638" s="305"/>
      <c r="D1638" s="269"/>
      <c r="E1638" s="264"/>
      <c r="F1638" s="306"/>
      <c r="G1638" s="269"/>
      <c r="H1638" s="269"/>
      <c r="I1638" s="264"/>
      <c r="J1638" s="307" t="str">
        <f t="shared" si="2"/>
        <v/>
      </c>
      <c r="K1638" s="307"/>
      <c r="L1638" s="308"/>
      <c r="M1638" s="307"/>
      <c r="N1638" s="310"/>
      <c r="O1638" s="264"/>
      <c r="P1638" s="307"/>
      <c r="Q1638" s="296"/>
      <c r="R1638" s="296"/>
      <c r="S1638" s="296"/>
    </row>
    <row r="1639" spans="1:19" x14ac:dyDescent="0.2">
      <c r="A1639" s="303" t="e">
        <f>#N/A</f>
        <v>#N/A</v>
      </c>
      <c r="B1639" s="304"/>
      <c r="C1639" s="305"/>
      <c r="D1639" s="269"/>
      <c r="E1639" s="264"/>
      <c r="F1639" s="306"/>
      <c r="G1639" s="269"/>
      <c r="H1639" s="269"/>
      <c r="I1639" s="264"/>
      <c r="J1639" s="307" t="str">
        <f t="shared" si="2"/>
        <v/>
      </c>
      <c r="K1639" s="307"/>
      <c r="L1639" s="308"/>
      <c r="M1639" s="307"/>
      <c r="N1639" s="310"/>
      <c r="O1639" s="264"/>
      <c r="P1639" s="307"/>
      <c r="Q1639" s="296"/>
      <c r="R1639" s="296"/>
      <c r="S1639" s="296"/>
    </row>
    <row r="1640" spans="1:19" x14ac:dyDescent="0.2">
      <c r="A1640" s="303" t="e">
        <f>#N/A</f>
        <v>#N/A</v>
      </c>
      <c r="B1640" s="304"/>
      <c r="C1640" s="305"/>
      <c r="D1640" s="269"/>
      <c r="E1640" s="264"/>
      <c r="F1640" s="306"/>
      <c r="G1640" s="269"/>
      <c r="H1640" s="269"/>
      <c r="I1640" s="264"/>
      <c r="J1640" s="307" t="str">
        <f t="shared" si="2"/>
        <v/>
      </c>
      <c r="K1640" s="307"/>
      <c r="L1640" s="308"/>
      <c r="M1640" s="307"/>
      <c r="N1640" s="310"/>
      <c r="O1640" s="264"/>
      <c r="P1640" s="307"/>
      <c r="Q1640" s="296"/>
      <c r="R1640" s="296"/>
      <c r="S1640" s="296"/>
    </row>
    <row r="1641" spans="1:19" x14ac:dyDescent="0.2">
      <c r="A1641" s="303" t="e">
        <f>#N/A</f>
        <v>#N/A</v>
      </c>
      <c r="B1641" s="304"/>
      <c r="C1641" s="305"/>
      <c r="D1641" s="269"/>
      <c r="E1641" s="264"/>
      <c r="F1641" s="306"/>
      <c r="G1641" s="269"/>
      <c r="H1641" s="269"/>
      <c r="I1641" s="264"/>
      <c r="J1641" s="307" t="str">
        <f t="shared" si="2"/>
        <v/>
      </c>
      <c r="K1641" s="307"/>
      <c r="L1641" s="308"/>
      <c r="M1641" s="307"/>
      <c r="N1641" s="310"/>
      <c r="O1641" s="264"/>
      <c r="P1641" s="307"/>
      <c r="Q1641" s="296"/>
      <c r="R1641" s="296"/>
      <c r="S1641" s="296"/>
    </row>
    <row r="1642" spans="1:19" x14ac:dyDescent="0.2">
      <c r="A1642" s="303" t="e">
        <f>#N/A</f>
        <v>#N/A</v>
      </c>
      <c r="B1642" s="304"/>
      <c r="C1642" s="305"/>
      <c r="D1642" s="269"/>
      <c r="E1642" s="264"/>
      <c r="F1642" s="306"/>
      <c r="G1642" s="269"/>
      <c r="H1642" s="269"/>
      <c r="I1642" s="264"/>
      <c r="J1642" s="307" t="str">
        <f t="shared" si="2"/>
        <v/>
      </c>
      <c r="K1642" s="307"/>
      <c r="L1642" s="308"/>
      <c r="M1642" s="307"/>
      <c r="N1642" s="310"/>
      <c r="O1642" s="264"/>
      <c r="P1642" s="307"/>
      <c r="Q1642" s="296"/>
      <c r="R1642" s="296"/>
      <c r="S1642" s="296"/>
    </row>
    <row r="1643" spans="1:19" x14ac:dyDescent="0.2">
      <c r="A1643" s="303" t="e">
        <f>#N/A</f>
        <v>#N/A</v>
      </c>
      <c r="B1643" s="304"/>
      <c r="C1643" s="305"/>
      <c r="D1643" s="269"/>
      <c r="E1643" s="264"/>
      <c r="F1643" s="306"/>
      <c r="G1643" s="269"/>
      <c r="H1643" s="269"/>
      <c r="I1643" s="264"/>
      <c r="J1643" s="307" t="str">
        <f t="shared" si="2"/>
        <v/>
      </c>
      <c r="K1643" s="307"/>
      <c r="L1643" s="308"/>
      <c r="M1643" s="307"/>
      <c r="N1643" s="310"/>
      <c r="O1643" s="264"/>
      <c r="P1643" s="307"/>
      <c r="Q1643" s="296"/>
      <c r="R1643" s="296"/>
      <c r="S1643" s="296"/>
    </row>
    <row r="1644" spans="1:19" x14ac:dyDescent="0.2">
      <c r="A1644" s="303" t="e">
        <f>#N/A</f>
        <v>#N/A</v>
      </c>
      <c r="B1644" s="304"/>
      <c r="C1644" s="305"/>
      <c r="D1644" s="269"/>
      <c r="E1644" s="264"/>
      <c r="F1644" s="306"/>
      <c r="G1644" s="269"/>
      <c r="H1644" s="269"/>
      <c r="I1644" s="264"/>
      <c r="J1644" s="307" t="str">
        <f t="shared" si="2"/>
        <v/>
      </c>
      <c r="K1644" s="307"/>
      <c r="L1644" s="308"/>
      <c r="M1644" s="307"/>
      <c r="N1644" s="310"/>
      <c r="O1644" s="264"/>
      <c r="P1644" s="307"/>
      <c r="Q1644" s="296"/>
      <c r="R1644" s="296"/>
      <c r="S1644" s="296"/>
    </row>
    <row r="1645" spans="1:19" x14ac:dyDescent="0.2">
      <c r="A1645" s="303" t="e">
        <f>#N/A</f>
        <v>#N/A</v>
      </c>
      <c r="B1645" s="304"/>
      <c r="C1645" s="305"/>
      <c r="D1645" s="269"/>
      <c r="E1645" s="264"/>
      <c r="F1645" s="306"/>
      <c r="G1645" s="269"/>
      <c r="H1645" s="269"/>
      <c r="I1645" s="264"/>
      <c r="J1645" s="307" t="str">
        <f t="shared" si="2"/>
        <v/>
      </c>
      <c r="K1645" s="307"/>
      <c r="L1645" s="308"/>
      <c r="M1645" s="307"/>
      <c r="N1645" s="310"/>
      <c r="O1645" s="264"/>
      <c r="P1645" s="307"/>
      <c r="Q1645" s="296"/>
      <c r="R1645" s="296"/>
      <c r="S1645" s="296"/>
    </row>
    <row r="1646" spans="1:19" x14ac:dyDescent="0.2">
      <c r="A1646" s="303" t="e">
        <f>#N/A</f>
        <v>#N/A</v>
      </c>
      <c r="B1646" s="304"/>
      <c r="C1646" s="305"/>
      <c r="D1646" s="269"/>
      <c r="E1646" s="264"/>
      <c r="F1646" s="306"/>
      <c r="G1646" s="269"/>
      <c r="H1646" s="269"/>
      <c r="I1646" s="264"/>
      <c r="J1646" s="307" t="str">
        <f t="shared" si="2"/>
        <v/>
      </c>
      <c r="K1646" s="307"/>
      <c r="L1646" s="308"/>
      <c r="M1646" s="307"/>
      <c r="N1646" s="310"/>
      <c r="O1646" s="264"/>
      <c r="P1646" s="307"/>
      <c r="Q1646" s="296"/>
      <c r="R1646" s="296"/>
      <c r="S1646" s="296"/>
    </row>
    <row r="1647" spans="1:19" x14ac:dyDescent="0.2">
      <c r="A1647" s="303" t="e">
        <f>#N/A</f>
        <v>#N/A</v>
      </c>
      <c r="B1647" s="304"/>
      <c r="C1647" s="305"/>
      <c r="D1647" s="269"/>
      <c r="E1647" s="264"/>
      <c r="F1647" s="306"/>
      <c r="G1647" s="269"/>
      <c r="H1647" s="269"/>
      <c r="I1647" s="264"/>
      <c r="J1647" s="307" t="str">
        <f t="shared" si="2"/>
        <v/>
      </c>
      <c r="K1647" s="307"/>
      <c r="L1647" s="308"/>
      <c r="M1647" s="307"/>
      <c r="N1647" s="310"/>
      <c r="O1647" s="264"/>
      <c r="P1647" s="307"/>
      <c r="Q1647" s="296"/>
      <c r="R1647" s="296"/>
      <c r="S1647" s="296"/>
    </row>
    <row r="1648" spans="1:19" x14ac:dyDescent="0.2">
      <c r="A1648" s="303" t="e">
        <f>#N/A</f>
        <v>#N/A</v>
      </c>
      <c r="B1648" s="304"/>
      <c r="C1648" s="305"/>
      <c r="D1648" s="269"/>
      <c r="E1648" s="264"/>
      <c r="F1648" s="306"/>
      <c r="G1648" s="269"/>
      <c r="H1648" s="269"/>
      <c r="I1648" s="264"/>
      <c r="J1648" s="307" t="str">
        <f t="shared" si="2"/>
        <v/>
      </c>
      <c r="K1648" s="307"/>
      <c r="L1648" s="308"/>
      <c r="M1648" s="307"/>
      <c r="N1648" s="310"/>
      <c r="O1648" s="264"/>
      <c r="P1648" s="307"/>
      <c r="Q1648" s="296"/>
      <c r="R1648" s="296"/>
      <c r="S1648" s="296"/>
    </row>
    <row r="1649" spans="1:19" x14ac:dyDescent="0.2">
      <c r="A1649" s="303" t="e">
        <f>#N/A</f>
        <v>#N/A</v>
      </c>
      <c r="B1649" s="304"/>
      <c r="C1649" s="305"/>
      <c r="D1649" s="269"/>
      <c r="E1649" s="264"/>
      <c r="F1649" s="306"/>
      <c r="G1649" s="269"/>
      <c r="H1649" s="269"/>
      <c r="I1649" s="264"/>
      <c r="J1649" s="307" t="str">
        <f t="shared" si="2"/>
        <v/>
      </c>
      <c r="K1649" s="307"/>
      <c r="L1649" s="308"/>
      <c r="M1649" s="307"/>
      <c r="N1649" s="310"/>
      <c r="O1649" s="264"/>
      <c r="P1649" s="307"/>
      <c r="Q1649" s="296"/>
      <c r="R1649" s="296"/>
      <c r="S1649" s="296"/>
    </row>
    <row r="1650" spans="1:19" x14ac:dyDescent="0.2">
      <c r="A1650" s="303" t="e">
        <f>#N/A</f>
        <v>#N/A</v>
      </c>
      <c r="B1650" s="304"/>
      <c r="C1650" s="305"/>
      <c r="D1650" s="269"/>
      <c r="E1650" s="264"/>
      <c r="F1650" s="306"/>
      <c r="G1650" s="269"/>
      <c r="H1650" s="269"/>
      <c r="I1650" s="264"/>
      <c r="J1650" s="307" t="str">
        <f t="shared" si="2"/>
        <v/>
      </c>
      <c r="K1650" s="307"/>
      <c r="L1650" s="308"/>
      <c r="M1650" s="307"/>
      <c r="N1650" s="310"/>
      <c r="O1650" s="264"/>
      <c r="P1650" s="307"/>
      <c r="Q1650" s="296"/>
      <c r="R1650" s="296"/>
      <c r="S1650" s="296"/>
    </row>
    <row r="1651" spans="1:19" x14ac:dyDescent="0.2">
      <c r="A1651" s="303" t="e">
        <f>#N/A</f>
        <v>#N/A</v>
      </c>
      <c r="B1651" s="304"/>
      <c r="C1651" s="305"/>
      <c r="D1651" s="269"/>
      <c r="E1651" s="264"/>
      <c r="F1651" s="306"/>
      <c r="G1651" s="269"/>
      <c r="H1651" s="269"/>
      <c r="I1651" s="264"/>
      <c r="J1651" s="307" t="str">
        <f t="shared" si="2"/>
        <v/>
      </c>
      <c r="K1651" s="307"/>
      <c r="L1651" s="308"/>
      <c r="M1651" s="307"/>
      <c r="N1651" s="310"/>
      <c r="O1651" s="264"/>
      <c r="P1651" s="307"/>
      <c r="Q1651" s="296"/>
      <c r="R1651" s="296"/>
      <c r="S1651" s="296"/>
    </row>
    <row r="1652" spans="1:19" x14ac:dyDescent="0.2">
      <c r="A1652" s="303" t="e">
        <f>#N/A</f>
        <v>#N/A</v>
      </c>
      <c r="B1652" s="304"/>
      <c r="C1652" s="305"/>
      <c r="D1652" s="269"/>
      <c r="E1652" s="264"/>
      <c r="F1652" s="306"/>
      <c r="G1652" s="269"/>
      <c r="H1652" s="269"/>
      <c r="I1652" s="264"/>
      <c r="J1652" s="307" t="str">
        <f t="shared" si="2"/>
        <v/>
      </c>
      <c r="K1652" s="307"/>
      <c r="L1652" s="308"/>
      <c r="M1652" s="307"/>
      <c r="N1652" s="310"/>
      <c r="O1652" s="264"/>
      <c r="P1652" s="307"/>
      <c r="Q1652" s="296"/>
      <c r="R1652" s="296"/>
      <c r="S1652" s="296"/>
    </row>
    <row r="1653" spans="1:19" x14ac:dyDescent="0.2">
      <c r="A1653" s="303" t="e">
        <f>#N/A</f>
        <v>#N/A</v>
      </c>
      <c r="B1653" s="304"/>
      <c r="C1653" s="305"/>
      <c r="D1653" s="269"/>
      <c r="E1653" s="264"/>
      <c r="F1653" s="306"/>
      <c r="G1653" s="269"/>
      <c r="H1653" s="269"/>
      <c r="I1653" s="264"/>
      <c r="J1653" s="307" t="str">
        <f t="shared" si="2"/>
        <v/>
      </c>
      <c r="K1653" s="307"/>
      <c r="L1653" s="308"/>
      <c r="M1653" s="307"/>
      <c r="N1653" s="310"/>
      <c r="O1653" s="264"/>
      <c r="P1653" s="307"/>
      <c r="Q1653" s="296"/>
      <c r="R1653" s="296"/>
      <c r="S1653" s="296"/>
    </row>
    <row r="1654" spans="1:19" x14ac:dyDescent="0.2">
      <c r="A1654" s="303" t="e">
        <f>#N/A</f>
        <v>#N/A</v>
      </c>
      <c r="B1654" s="304"/>
      <c r="C1654" s="305"/>
      <c r="D1654" s="269"/>
      <c r="E1654" s="264"/>
      <c r="F1654" s="306"/>
      <c r="G1654" s="269"/>
      <c r="H1654" s="269"/>
      <c r="I1654" s="264"/>
      <c r="J1654" s="307" t="str">
        <f t="shared" si="2"/>
        <v/>
      </c>
      <c r="K1654" s="307"/>
      <c r="L1654" s="308"/>
      <c r="M1654" s="307"/>
      <c r="N1654" s="310"/>
      <c r="O1654" s="264"/>
      <c r="P1654" s="307"/>
      <c r="Q1654" s="296"/>
      <c r="R1654" s="296"/>
      <c r="S1654" s="296"/>
    </row>
    <row r="1655" spans="1:19" x14ac:dyDescent="0.2">
      <c r="A1655" s="303" t="e">
        <f>#N/A</f>
        <v>#N/A</v>
      </c>
      <c r="B1655" s="304"/>
      <c r="C1655" s="305"/>
      <c r="D1655" s="269"/>
      <c r="E1655" s="264"/>
      <c r="F1655" s="306"/>
      <c r="G1655" s="269"/>
      <c r="H1655" s="269"/>
      <c r="I1655" s="264"/>
      <c r="J1655" s="307" t="str">
        <f t="shared" si="2"/>
        <v/>
      </c>
      <c r="K1655" s="307"/>
      <c r="L1655" s="308"/>
      <c r="M1655" s="307"/>
      <c r="N1655" s="310"/>
      <c r="O1655" s="264"/>
      <c r="P1655" s="307"/>
      <c r="Q1655" s="296"/>
      <c r="R1655" s="296"/>
      <c r="S1655" s="296"/>
    </row>
    <row r="1656" spans="1:19" x14ac:dyDescent="0.2">
      <c r="A1656" s="303" t="e">
        <f>#N/A</f>
        <v>#N/A</v>
      </c>
      <c r="B1656" s="304"/>
      <c r="C1656" s="305"/>
      <c r="D1656" s="269"/>
      <c r="E1656" s="264"/>
      <c r="F1656" s="306"/>
      <c r="G1656" s="269"/>
      <c r="H1656" s="269"/>
      <c r="I1656" s="264"/>
      <c r="J1656" s="307" t="str">
        <f t="shared" si="2"/>
        <v/>
      </c>
      <c r="K1656" s="307"/>
      <c r="L1656" s="308"/>
      <c r="M1656" s="307"/>
      <c r="N1656" s="310"/>
      <c r="O1656" s="264"/>
      <c r="P1656" s="307"/>
      <c r="Q1656" s="296"/>
      <c r="R1656" s="296"/>
      <c r="S1656" s="296"/>
    </row>
    <row r="1657" spans="1:19" x14ac:dyDescent="0.2">
      <c r="A1657" s="303" t="e">
        <f>#N/A</f>
        <v>#N/A</v>
      </c>
      <c r="B1657" s="304"/>
      <c r="C1657" s="305"/>
      <c r="D1657" s="269"/>
      <c r="E1657" s="264"/>
      <c r="F1657" s="306"/>
      <c r="G1657" s="269"/>
      <c r="H1657" s="269"/>
      <c r="I1657" s="264"/>
      <c r="J1657" s="307" t="str">
        <f t="shared" si="2"/>
        <v/>
      </c>
      <c r="K1657" s="307"/>
      <c r="L1657" s="308"/>
      <c r="M1657" s="307"/>
      <c r="N1657" s="310"/>
      <c r="O1657" s="264"/>
      <c r="P1657" s="307"/>
      <c r="Q1657" s="296"/>
      <c r="R1657" s="296"/>
      <c r="S1657" s="296"/>
    </row>
    <row r="1658" spans="1:19" x14ac:dyDescent="0.2">
      <c r="A1658" s="303" t="e">
        <f>#N/A</f>
        <v>#N/A</v>
      </c>
      <c r="B1658" s="304"/>
      <c r="C1658" s="305"/>
      <c r="D1658" s="269"/>
      <c r="E1658" s="264"/>
      <c r="F1658" s="306"/>
      <c r="G1658" s="269"/>
      <c r="H1658" s="269"/>
      <c r="I1658" s="264"/>
      <c r="J1658" s="307" t="str">
        <f t="shared" si="2"/>
        <v/>
      </c>
      <c r="K1658" s="307"/>
      <c r="L1658" s="308"/>
      <c r="M1658" s="307"/>
      <c r="N1658" s="310"/>
      <c r="O1658" s="264"/>
      <c r="P1658" s="307"/>
      <c r="Q1658" s="296"/>
      <c r="R1658" s="296"/>
      <c r="S1658" s="296"/>
    </row>
    <row r="1659" spans="1:19" x14ac:dyDescent="0.2">
      <c r="A1659" s="303" t="e">
        <f>#N/A</f>
        <v>#N/A</v>
      </c>
      <c r="B1659" s="304"/>
      <c r="C1659" s="305"/>
      <c r="D1659" s="269"/>
      <c r="E1659" s="264"/>
      <c r="F1659" s="306"/>
      <c r="G1659" s="269"/>
      <c r="H1659" s="269"/>
      <c r="I1659" s="264"/>
      <c r="J1659" s="307" t="str">
        <f t="shared" si="2"/>
        <v/>
      </c>
      <c r="K1659" s="307"/>
      <c r="L1659" s="308"/>
      <c r="M1659" s="307"/>
      <c r="N1659" s="310"/>
      <c r="O1659" s="264"/>
      <c r="P1659" s="307"/>
      <c r="Q1659" s="296"/>
      <c r="R1659" s="296"/>
      <c r="S1659" s="296"/>
    </row>
    <row r="1660" spans="1:19" x14ac:dyDescent="0.2">
      <c r="A1660" s="303" t="e">
        <f>#N/A</f>
        <v>#N/A</v>
      </c>
      <c r="B1660" s="304"/>
      <c r="C1660" s="305"/>
      <c r="D1660" s="269"/>
      <c r="E1660" s="264"/>
      <c r="F1660" s="306"/>
      <c r="G1660" s="269"/>
      <c r="H1660" s="269"/>
      <c r="I1660" s="264"/>
      <c r="J1660" s="307" t="str">
        <f t="shared" si="2"/>
        <v/>
      </c>
      <c r="K1660" s="307"/>
      <c r="L1660" s="308"/>
      <c r="M1660" s="307"/>
      <c r="N1660" s="310"/>
      <c r="O1660" s="264"/>
      <c r="P1660" s="307"/>
      <c r="Q1660" s="296"/>
      <c r="R1660" s="296"/>
      <c r="S1660" s="296"/>
    </row>
    <row r="1661" spans="1:19" x14ac:dyDescent="0.2">
      <c r="A1661" s="303" t="e">
        <f>#N/A</f>
        <v>#N/A</v>
      </c>
      <c r="B1661" s="304"/>
      <c r="C1661" s="305"/>
      <c r="D1661" s="269"/>
      <c r="E1661" s="264"/>
      <c r="F1661" s="306"/>
      <c r="G1661" s="269"/>
      <c r="H1661" s="269"/>
      <c r="I1661" s="264"/>
      <c r="J1661" s="307" t="str">
        <f t="shared" si="2"/>
        <v/>
      </c>
      <c r="K1661" s="307"/>
      <c r="L1661" s="308"/>
      <c r="M1661" s="307"/>
      <c r="N1661" s="310"/>
      <c r="O1661" s="264"/>
      <c r="P1661" s="307"/>
      <c r="Q1661" s="296"/>
      <c r="R1661" s="296"/>
      <c r="S1661" s="296"/>
    </row>
    <row r="1662" spans="1:19" x14ac:dyDescent="0.2">
      <c r="A1662" s="303" t="e">
        <f>#N/A</f>
        <v>#N/A</v>
      </c>
      <c r="B1662" s="304"/>
      <c r="C1662" s="305"/>
      <c r="D1662" s="269"/>
      <c r="E1662" s="264"/>
      <c r="F1662" s="306"/>
      <c r="G1662" s="269"/>
      <c r="H1662" s="269"/>
      <c r="I1662" s="264"/>
      <c r="J1662" s="307" t="str">
        <f t="shared" si="2"/>
        <v/>
      </c>
      <c r="K1662" s="307"/>
      <c r="L1662" s="308"/>
      <c r="M1662" s="307"/>
      <c r="N1662" s="310"/>
      <c r="O1662" s="264"/>
      <c r="P1662" s="307"/>
      <c r="Q1662" s="296"/>
      <c r="R1662" s="296"/>
      <c r="S1662" s="296"/>
    </row>
    <row r="1663" spans="1:19" x14ac:dyDescent="0.2">
      <c r="A1663" s="303" t="e">
        <f>#N/A</f>
        <v>#N/A</v>
      </c>
      <c r="B1663" s="304"/>
      <c r="C1663" s="305"/>
      <c r="D1663" s="269"/>
      <c r="E1663" s="264"/>
      <c r="F1663" s="306"/>
      <c r="G1663" s="269"/>
      <c r="H1663" s="269"/>
      <c r="I1663" s="264"/>
      <c r="J1663" s="307" t="str">
        <f t="shared" si="2"/>
        <v/>
      </c>
      <c r="K1663" s="307"/>
      <c r="L1663" s="308"/>
      <c r="M1663" s="307"/>
      <c r="N1663" s="310"/>
      <c r="O1663" s="264"/>
      <c r="P1663" s="307"/>
      <c r="Q1663" s="296"/>
      <c r="R1663" s="296"/>
      <c r="S1663" s="296"/>
    </row>
    <row r="1664" spans="1:19" x14ac:dyDescent="0.2">
      <c r="A1664" s="303" t="e">
        <f>#N/A</f>
        <v>#N/A</v>
      </c>
      <c r="B1664" s="304"/>
      <c r="C1664" s="305"/>
      <c r="D1664" s="269"/>
      <c r="E1664" s="264"/>
      <c r="F1664" s="306"/>
      <c r="G1664" s="269"/>
      <c r="H1664" s="269"/>
      <c r="I1664" s="264"/>
      <c r="J1664" s="307" t="str">
        <f t="shared" si="2"/>
        <v/>
      </c>
      <c r="K1664" s="307"/>
      <c r="L1664" s="308"/>
      <c r="M1664" s="307"/>
      <c r="N1664" s="310"/>
      <c r="O1664" s="264"/>
      <c r="P1664" s="307"/>
      <c r="Q1664" s="296"/>
      <c r="R1664" s="296"/>
      <c r="S1664" s="296"/>
    </row>
    <row r="1665" spans="1:19" x14ac:dyDescent="0.2">
      <c r="A1665" s="303" t="e">
        <f>#N/A</f>
        <v>#N/A</v>
      </c>
      <c r="B1665" s="304"/>
      <c r="C1665" s="305"/>
      <c r="D1665" s="269"/>
      <c r="E1665" s="264"/>
      <c r="F1665" s="306"/>
      <c r="G1665" s="269"/>
      <c r="H1665" s="269"/>
      <c r="I1665" s="264"/>
      <c r="J1665" s="307" t="str">
        <f t="shared" si="2"/>
        <v/>
      </c>
      <c r="K1665" s="307"/>
      <c r="L1665" s="308"/>
      <c r="M1665" s="307"/>
      <c r="N1665" s="310"/>
      <c r="O1665" s="264"/>
      <c r="P1665" s="307"/>
      <c r="Q1665" s="296"/>
      <c r="R1665" s="296"/>
      <c r="S1665" s="296"/>
    </row>
    <row r="1666" spans="1:19" x14ac:dyDescent="0.2">
      <c r="A1666" s="303" t="e">
        <f>#N/A</f>
        <v>#N/A</v>
      </c>
      <c r="B1666" s="304"/>
      <c r="C1666" s="305"/>
      <c r="D1666" s="269"/>
      <c r="E1666" s="264"/>
      <c r="F1666" s="306"/>
      <c r="G1666" s="269"/>
      <c r="H1666" s="269"/>
      <c r="I1666" s="264"/>
      <c r="J1666" s="307" t="str">
        <f t="shared" si="2"/>
        <v/>
      </c>
      <c r="K1666" s="307"/>
      <c r="L1666" s="308"/>
      <c r="M1666" s="307"/>
      <c r="N1666" s="310"/>
      <c r="O1666" s="264"/>
      <c r="P1666" s="307"/>
      <c r="Q1666" s="296"/>
      <c r="R1666" s="296"/>
      <c r="S1666" s="296"/>
    </row>
    <row r="1667" spans="1:19" x14ac:dyDescent="0.2">
      <c r="A1667" s="303" t="e">
        <f>#N/A</f>
        <v>#N/A</v>
      </c>
      <c r="B1667" s="304"/>
      <c r="C1667" s="305"/>
      <c r="D1667" s="269"/>
      <c r="E1667" s="264"/>
      <c r="F1667" s="306"/>
      <c r="G1667" s="269"/>
      <c r="H1667" s="269"/>
      <c r="I1667" s="264"/>
      <c r="J1667" s="307" t="str">
        <f t="shared" si="2"/>
        <v/>
      </c>
      <c r="K1667" s="307"/>
      <c r="L1667" s="308"/>
      <c r="M1667" s="307"/>
      <c r="N1667" s="310"/>
      <c r="O1667" s="264"/>
      <c r="P1667" s="307"/>
      <c r="Q1667" s="296"/>
      <c r="R1667" s="296"/>
      <c r="S1667" s="296"/>
    </row>
    <row r="1668" spans="1:19" x14ac:dyDescent="0.2">
      <c r="A1668" s="303" t="e">
        <f>#N/A</f>
        <v>#N/A</v>
      </c>
      <c r="B1668" s="304"/>
      <c r="C1668" s="305"/>
      <c r="D1668" s="269"/>
      <c r="E1668" s="264"/>
      <c r="F1668" s="306"/>
      <c r="G1668" s="269"/>
      <c r="H1668" s="269"/>
      <c r="I1668" s="264"/>
      <c r="J1668" s="307" t="str">
        <f t="shared" si="2"/>
        <v/>
      </c>
      <c r="K1668" s="307"/>
      <c r="L1668" s="308"/>
      <c r="M1668" s="307"/>
      <c r="N1668" s="310"/>
      <c r="O1668" s="264"/>
      <c r="P1668" s="307"/>
      <c r="Q1668" s="296"/>
      <c r="R1668" s="296"/>
      <c r="S1668" s="296"/>
    </row>
    <row r="1669" spans="1:19" x14ac:dyDescent="0.2">
      <c r="A1669" s="303" t="e">
        <f>#N/A</f>
        <v>#N/A</v>
      </c>
      <c r="B1669" s="304"/>
      <c r="C1669" s="305"/>
      <c r="D1669" s="269"/>
      <c r="E1669" s="264"/>
      <c r="F1669" s="306"/>
      <c r="G1669" s="269"/>
      <c r="H1669" s="269"/>
      <c r="I1669" s="264"/>
      <c r="J1669" s="307" t="str">
        <f t="shared" si="2"/>
        <v/>
      </c>
      <c r="K1669" s="307"/>
      <c r="L1669" s="308"/>
      <c r="M1669" s="307"/>
      <c r="N1669" s="310"/>
      <c r="O1669" s="264"/>
      <c r="P1669" s="307"/>
      <c r="Q1669" s="296"/>
      <c r="R1669" s="296"/>
      <c r="S1669" s="296"/>
    </row>
    <row r="1670" spans="1:19" x14ac:dyDescent="0.2">
      <c r="A1670" s="303" t="e">
        <f>#N/A</f>
        <v>#N/A</v>
      </c>
      <c r="B1670" s="304"/>
      <c r="C1670" s="305"/>
      <c r="D1670" s="269"/>
      <c r="E1670" s="264"/>
      <c r="F1670" s="306"/>
      <c r="G1670" s="269"/>
      <c r="H1670" s="269"/>
      <c r="I1670" s="264"/>
      <c r="J1670" s="307" t="str">
        <f t="shared" si="2"/>
        <v/>
      </c>
      <c r="K1670" s="307"/>
      <c r="L1670" s="308"/>
      <c r="M1670" s="307"/>
      <c r="N1670" s="310"/>
      <c r="O1670" s="264"/>
      <c r="P1670" s="307"/>
      <c r="Q1670" s="296"/>
      <c r="R1670" s="296"/>
      <c r="S1670" s="296"/>
    </row>
    <row r="1671" spans="1:19" x14ac:dyDescent="0.2">
      <c r="A1671" s="303" t="e">
        <f>#N/A</f>
        <v>#N/A</v>
      </c>
      <c r="B1671" s="304"/>
      <c r="C1671" s="305"/>
      <c r="D1671" s="269"/>
      <c r="E1671" s="264"/>
      <c r="F1671" s="306"/>
      <c r="G1671" s="269"/>
      <c r="H1671" s="269"/>
      <c r="I1671" s="264"/>
      <c r="J1671" s="307" t="str">
        <f t="shared" si="2"/>
        <v/>
      </c>
      <c r="K1671" s="307"/>
      <c r="L1671" s="308"/>
      <c r="M1671" s="307"/>
      <c r="N1671" s="310"/>
      <c r="O1671" s="264"/>
      <c r="P1671" s="307"/>
      <c r="Q1671" s="296"/>
      <c r="R1671" s="296"/>
      <c r="S1671" s="296"/>
    </row>
    <row r="1672" spans="1:19" x14ac:dyDescent="0.2">
      <c r="A1672" s="303" t="e">
        <f>#N/A</f>
        <v>#N/A</v>
      </c>
      <c r="B1672" s="304"/>
      <c r="C1672" s="305"/>
      <c r="D1672" s="269"/>
      <c r="E1672" s="264"/>
      <c r="F1672" s="306"/>
      <c r="G1672" s="269"/>
      <c r="H1672" s="269"/>
      <c r="I1672" s="264"/>
      <c r="J1672" s="307" t="str">
        <f t="shared" si="2"/>
        <v/>
      </c>
      <c r="K1672" s="307"/>
      <c r="L1672" s="308"/>
      <c r="M1672" s="307"/>
      <c r="N1672" s="310"/>
      <c r="O1672" s="264"/>
      <c r="P1672" s="307"/>
      <c r="Q1672" s="296"/>
      <c r="R1672" s="296"/>
      <c r="S1672" s="296"/>
    </row>
    <row r="1673" spans="1:19" x14ac:dyDescent="0.2">
      <c r="A1673" s="303" t="e">
        <f>#N/A</f>
        <v>#N/A</v>
      </c>
      <c r="B1673" s="304"/>
      <c r="C1673" s="305"/>
      <c r="D1673" s="269"/>
      <c r="E1673" s="264"/>
      <c r="F1673" s="306"/>
      <c r="G1673" s="269"/>
      <c r="H1673" s="269"/>
      <c r="I1673" s="264"/>
      <c r="J1673" s="307" t="str">
        <f t="shared" si="2"/>
        <v/>
      </c>
      <c r="K1673" s="307"/>
      <c r="L1673" s="308"/>
      <c r="M1673" s="307"/>
      <c r="N1673" s="310"/>
      <c r="O1673" s="264"/>
      <c r="P1673" s="307"/>
      <c r="Q1673" s="296"/>
      <c r="R1673" s="296"/>
      <c r="S1673" s="296"/>
    </row>
    <row r="1674" spans="1:19" x14ac:dyDescent="0.2">
      <c r="A1674" s="303" t="e">
        <f>#N/A</f>
        <v>#N/A</v>
      </c>
      <c r="B1674" s="304"/>
      <c r="C1674" s="305"/>
      <c r="D1674" s="269"/>
      <c r="E1674" s="264"/>
      <c r="F1674" s="306"/>
      <c r="G1674" s="269"/>
      <c r="H1674" s="269"/>
      <c r="I1674" s="264"/>
      <c r="J1674" s="307" t="str">
        <f t="shared" si="2"/>
        <v/>
      </c>
      <c r="K1674" s="307"/>
      <c r="L1674" s="308"/>
      <c r="M1674" s="307"/>
      <c r="N1674" s="310"/>
      <c r="O1674" s="264"/>
      <c r="P1674" s="307"/>
      <c r="Q1674" s="296"/>
      <c r="R1674" s="296"/>
      <c r="S1674" s="296"/>
    </row>
    <row r="1675" spans="1:19" x14ac:dyDescent="0.2">
      <c r="A1675" s="303" t="e">
        <f>#N/A</f>
        <v>#N/A</v>
      </c>
      <c r="B1675" s="304"/>
      <c r="C1675" s="305"/>
      <c r="D1675" s="269"/>
      <c r="E1675" s="264"/>
      <c r="F1675" s="306"/>
      <c r="G1675" s="269"/>
      <c r="H1675" s="269"/>
      <c r="I1675" s="264"/>
      <c r="J1675" s="307" t="str">
        <f t="shared" si="2"/>
        <v/>
      </c>
      <c r="K1675" s="307"/>
      <c r="L1675" s="308"/>
      <c r="M1675" s="307"/>
      <c r="N1675" s="310"/>
      <c r="O1675" s="264"/>
      <c r="P1675" s="307"/>
      <c r="Q1675" s="296"/>
      <c r="R1675" s="296"/>
      <c r="S1675" s="296"/>
    </row>
    <row r="1676" spans="1:19" x14ac:dyDescent="0.2">
      <c r="A1676" s="303" t="e">
        <f>#N/A</f>
        <v>#N/A</v>
      </c>
      <c r="B1676" s="304"/>
      <c r="C1676" s="305"/>
      <c r="D1676" s="269"/>
      <c r="E1676" s="264"/>
      <c r="F1676" s="306"/>
      <c r="G1676" s="269"/>
      <c r="H1676" s="269"/>
      <c r="I1676" s="264"/>
      <c r="J1676" s="307" t="str">
        <f t="shared" si="2"/>
        <v/>
      </c>
      <c r="K1676" s="307"/>
      <c r="L1676" s="308"/>
      <c r="M1676" s="307"/>
      <c r="N1676" s="310"/>
      <c r="O1676" s="264"/>
      <c r="P1676" s="307"/>
      <c r="Q1676" s="296"/>
      <c r="R1676" s="296"/>
      <c r="S1676" s="296"/>
    </row>
    <row r="1677" spans="1:19" x14ac:dyDescent="0.2">
      <c r="A1677" s="303" t="e">
        <f>#N/A</f>
        <v>#N/A</v>
      </c>
      <c r="B1677" s="304"/>
      <c r="C1677" s="305"/>
      <c r="D1677" s="269"/>
      <c r="E1677" s="264"/>
      <c r="F1677" s="306"/>
      <c r="G1677" s="269"/>
      <c r="H1677" s="269"/>
      <c r="I1677" s="264"/>
      <c r="J1677" s="307" t="str">
        <f t="shared" si="2"/>
        <v/>
      </c>
      <c r="K1677" s="307"/>
      <c r="L1677" s="308"/>
      <c r="M1677" s="307"/>
      <c r="N1677" s="310"/>
      <c r="O1677" s="264"/>
      <c r="P1677" s="307"/>
      <c r="Q1677" s="296"/>
      <c r="R1677" s="296"/>
      <c r="S1677" s="296"/>
    </row>
    <row r="1678" spans="1:19" x14ac:dyDescent="0.2">
      <c r="A1678" s="303" t="e">
        <f>#N/A</f>
        <v>#N/A</v>
      </c>
      <c r="B1678" s="304"/>
      <c r="C1678" s="305"/>
      <c r="D1678" s="269"/>
      <c r="E1678" s="264"/>
      <c r="F1678" s="306"/>
      <c r="G1678" s="269"/>
      <c r="H1678" s="269"/>
      <c r="I1678" s="264"/>
      <c r="J1678" s="307" t="str">
        <f t="shared" si="2"/>
        <v/>
      </c>
      <c r="K1678" s="307"/>
      <c r="L1678" s="308"/>
      <c r="M1678" s="307"/>
      <c r="N1678" s="310"/>
      <c r="O1678" s="264"/>
      <c r="P1678" s="307"/>
      <c r="Q1678" s="296"/>
      <c r="R1678" s="296"/>
      <c r="S1678" s="296"/>
    </row>
    <row r="1679" spans="1:19" x14ac:dyDescent="0.2">
      <c r="A1679" s="303" t="e">
        <f>#N/A</f>
        <v>#N/A</v>
      </c>
      <c r="B1679" s="304"/>
      <c r="C1679" s="305"/>
      <c r="D1679" s="269"/>
      <c r="E1679" s="264"/>
      <c r="F1679" s="306"/>
      <c r="G1679" s="269"/>
      <c r="H1679" s="269"/>
      <c r="I1679" s="264"/>
      <c r="J1679" s="307" t="str">
        <f t="shared" si="2"/>
        <v/>
      </c>
      <c r="K1679" s="307"/>
      <c r="L1679" s="308"/>
      <c r="M1679" s="307"/>
      <c r="N1679" s="310"/>
      <c r="O1679" s="264"/>
      <c r="P1679" s="307"/>
      <c r="Q1679" s="296"/>
      <c r="R1679" s="296"/>
      <c r="S1679" s="296"/>
    </row>
    <row r="1680" spans="1:19" x14ac:dyDescent="0.2">
      <c r="A1680" s="303" t="e">
        <f>#N/A</f>
        <v>#N/A</v>
      </c>
      <c r="B1680" s="304"/>
      <c r="C1680" s="305"/>
      <c r="D1680" s="269"/>
      <c r="E1680" s="264"/>
      <c r="F1680" s="306"/>
      <c r="G1680" s="269"/>
      <c r="H1680" s="269"/>
      <c r="I1680" s="264"/>
      <c r="J1680" s="307" t="str">
        <f t="shared" si="2"/>
        <v/>
      </c>
      <c r="K1680" s="307"/>
      <c r="L1680" s="308"/>
      <c r="M1680" s="307"/>
      <c r="N1680" s="310"/>
      <c r="O1680" s="264"/>
      <c r="P1680" s="307"/>
      <c r="Q1680" s="296"/>
      <c r="R1680" s="296"/>
      <c r="S1680" s="296"/>
    </row>
    <row r="1681" spans="1:19" x14ac:dyDescent="0.2">
      <c r="A1681" s="303" t="e">
        <f>#N/A</f>
        <v>#N/A</v>
      </c>
      <c r="B1681" s="304"/>
      <c r="C1681" s="305"/>
      <c r="D1681" s="269"/>
      <c r="E1681" s="264"/>
      <c r="F1681" s="306"/>
      <c r="G1681" s="269"/>
      <c r="H1681" s="269"/>
      <c r="I1681" s="264"/>
      <c r="J1681" s="307" t="str">
        <f t="shared" si="2"/>
        <v/>
      </c>
      <c r="K1681" s="307"/>
      <c r="L1681" s="308"/>
      <c r="M1681" s="307"/>
      <c r="N1681" s="310"/>
      <c r="O1681" s="264"/>
      <c r="P1681" s="307"/>
      <c r="Q1681" s="296"/>
      <c r="R1681" s="296"/>
      <c r="S1681" s="296"/>
    </row>
    <row r="1682" spans="1:19" x14ac:dyDescent="0.2">
      <c r="A1682" s="303" t="e">
        <f>#N/A</f>
        <v>#N/A</v>
      </c>
      <c r="B1682" s="304"/>
      <c r="C1682" s="305"/>
      <c r="D1682" s="269"/>
      <c r="E1682" s="264"/>
      <c r="F1682" s="306"/>
      <c r="G1682" s="269"/>
      <c r="H1682" s="269"/>
      <c r="I1682" s="264"/>
      <c r="J1682" s="307" t="str">
        <f t="shared" si="2"/>
        <v/>
      </c>
      <c r="K1682" s="307"/>
      <c r="L1682" s="308"/>
      <c r="M1682" s="307"/>
      <c r="N1682" s="310"/>
      <c r="O1682" s="264"/>
      <c r="P1682" s="307"/>
      <c r="Q1682" s="296"/>
      <c r="R1682" s="296"/>
      <c r="S1682" s="296"/>
    </row>
    <row r="1683" spans="1:19" x14ac:dyDescent="0.2">
      <c r="A1683" s="303" t="e">
        <f>#N/A</f>
        <v>#N/A</v>
      </c>
      <c r="B1683" s="304"/>
      <c r="C1683" s="305"/>
      <c r="D1683" s="269"/>
      <c r="E1683" s="264"/>
      <c r="F1683" s="306"/>
      <c r="G1683" s="269"/>
      <c r="H1683" s="269"/>
      <c r="I1683" s="264"/>
      <c r="J1683" s="307" t="str">
        <f t="shared" si="2"/>
        <v/>
      </c>
      <c r="K1683" s="307"/>
      <c r="L1683" s="308"/>
      <c r="M1683" s="307"/>
      <c r="N1683" s="310"/>
      <c r="O1683" s="264"/>
      <c r="P1683" s="307"/>
      <c r="Q1683" s="296"/>
      <c r="R1683" s="296"/>
      <c r="S1683" s="296"/>
    </row>
    <row r="1684" spans="1:19" x14ac:dyDescent="0.2">
      <c r="A1684" s="303" t="e">
        <f>#N/A</f>
        <v>#N/A</v>
      </c>
      <c r="B1684" s="304"/>
      <c r="C1684" s="305"/>
      <c r="D1684" s="269"/>
      <c r="E1684" s="264"/>
      <c r="F1684" s="306"/>
      <c r="G1684" s="269"/>
      <c r="H1684" s="269"/>
      <c r="I1684" s="264"/>
      <c r="J1684" s="307" t="str">
        <f t="shared" si="2"/>
        <v/>
      </c>
      <c r="K1684" s="307"/>
      <c r="L1684" s="308"/>
      <c r="M1684" s="307"/>
      <c r="N1684" s="310"/>
      <c r="O1684" s="264"/>
      <c r="P1684" s="307"/>
      <c r="Q1684" s="296"/>
      <c r="R1684" s="296"/>
      <c r="S1684" s="296"/>
    </row>
    <row r="1685" spans="1:19" x14ac:dyDescent="0.2">
      <c r="A1685" s="303" t="e">
        <f>#N/A</f>
        <v>#N/A</v>
      </c>
      <c r="B1685" s="304"/>
      <c r="C1685" s="305"/>
      <c r="D1685" s="269"/>
      <c r="E1685" s="264"/>
      <c r="F1685" s="306"/>
      <c r="G1685" s="269"/>
      <c r="H1685" s="269"/>
      <c r="I1685" s="264"/>
      <c r="J1685" s="307" t="str">
        <f t="shared" si="2"/>
        <v/>
      </c>
      <c r="K1685" s="307"/>
      <c r="L1685" s="308"/>
      <c r="M1685" s="307"/>
      <c r="N1685" s="310"/>
      <c r="O1685" s="264"/>
      <c r="P1685" s="307"/>
      <c r="Q1685" s="296"/>
      <c r="R1685" s="296"/>
      <c r="S1685" s="296"/>
    </row>
    <row r="1686" spans="1:19" x14ac:dyDescent="0.2">
      <c r="A1686" s="303" t="e">
        <f>#N/A</f>
        <v>#N/A</v>
      </c>
      <c r="B1686" s="304"/>
      <c r="C1686" s="305"/>
      <c r="D1686" s="269"/>
      <c r="E1686" s="264"/>
      <c r="F1686" s="306"/>
      <c r="G1686" s="269"/>
      <c r="H1686" s="269"/>
      <c r="I1686" s="264"/>
      <c r="J1686" s="307" t="str">
        <f t="shared" si="2"/>
        <v/>
      </c>
      <c r="K1686" s="307"/>
      <c r="L1686" s="308"/>
      <c r="M1686" s="307"/>
      <c r="N1686" s="310"/>
      <c r="O1686" s="264"/>
      <c r="P1686" s="307"/>
      <c r="Q1686" s="296"/>
      <c r="R1686" s="296"/>
      <c r="S1686" s="296"/>
    </row>
    <row r="1687" spans="1:19" x14ac:dyDescent="0.2">
      <c r="A1687" s="303" t="e">
        <f>#N/A</f>
        <v>#N/A</v>
      </c>
      <c r="B1687" s="304"/>
      <c r="C1687" s="305"/>
      <c r="D1687" s="269"/>
      <c r="E1687" s="264"/>
      <c r="F1687" s="306"/>
      <c r="G1687" s="269"/>
      <c r="H1687" s="269"/>
      <c r="I1687" s="264"/>
      <c r="J1687" s="307" t="str">
        <f t="shared" si="2"/>
        <v/>
      </c>
      <c r="K1687" s="307"/>
      <c r="L1687" s="308"/>
      <c r="M1687" s="307"/>
      <c r="N1687" s="310"/>
      <c r="O1687" s="264"/>
      <c r="P1687" s="307"/>
      <c r="Q1687" s="296"/>
      <c r="R1687" s="296"/>
      <c r="S1687" s="296"/>
    </row>
    <row r="1688" spans="1:19" x14ac:dyDescent="0.2">
      <c r="A1688" s="303" t="e">
        <f>#N/A</f>
        <v>#N/A</v>
      </c>
      <c r="B1688" s="304"/>
      <c r="C1688" s="305"/>
      <c r="D1688" s="269"/>
      <c r="E1688" s="264"/>
      <c r="F1688" s="306"/>
      <c r="G1688" s="269"/>
      <c r="H1688" s="269"/>
      <c r="I1688" s="264"/>
      <c r="J1688" s="307" t="str">
        <f t="shared" si="2"/>
        <v/>
      </c>
      <c r="K1688" s="307"/>
      <c r="L1688" s="308"/>
      <c r="M1688" s="307"/>
      <c r="N1688" s="310"/>
      <c r="O1688" s="264"/>
      <c r="P1688" s="307"/>
      <c r="Q1688" s="296"/>
      <c r="R1688" s="296"/>
      <c r="S1688" s="296"/>
    </row>
    <row r="1689" spans="1:19" x14ac:dyDescent="0.2">
      <c r="A1689" s="303" t="e">
        <f>#N/A</f>
        <v>#N/A</v>
      </c>
      <c r="B1689" s="304"/>
      <c r="C1689" s="305"/>
      <c r="D1689" s="269"/>
      <c r="E1689" s="264"/>
      <c r="F1689" s="306"/>
      <c r="G1689" s="269"/>
      <c r="H1689" s="269"/>
      <c r="I1689" s="264"/>
      <c r="J1689" s="307" t="str">
        <f t="shared" si="2"/>
        <v/>
      </c>
      <c r="K1689" s="307"/>
      <c r="L1689" s="308"/>
      <c r="M1689" s="307"/>
      <c r="N1689" s="310"/>
      <c r="O1689" s="264"/>
      <c r="P1689" s="307"/>
      <c r="Q1689" s="296"/>
      <c r="R1689" s="296"/>
      <c r="S1689" s="296"/>
    </row>
    <row r="1690" spans="1:19" x14ac:dyDescent="0.2">
      <c r="A1690" s="303" t="e">
        <f>#N/A</f>
        <v>#N/A</v>
      </c>
      <c r="B1690" s="304"/>
      <c r="C1690" s="305"/>
      <c r="D1690" s="269"/>
      <c r="E1690" s="264"/>
      <c r="F1690" s="306"/>
      <c r="G1690" s="269"/>
      <c r="H1690" s="269"/>
      <c r="I1690" s="264"/>
      <c r="J1690" s="307" t="str">
        <f t="shared" si="2"/>
        <v/>
      </c>
      <c r="K1690" s="307"/>
      <c r="L1690" s="308"/>
      <c r="M1690" s="307"/>
      <c r="N1690" s="310"/>
      <c r="O1690" s="264"/>
      <c r="P1690" s="307"/>
      <c r="Q1690" s="296"/>
      <c r="R1690" s="296"/>
      <c r="S1690" s="296"/>
    </row>
    <row r="1691" spans="1:19" x14ac:dyDescent="0.2">
      <c r="A1691" s="303" t="e">
        <f>#N/A</f>
        <v>#N/A</v>
      </c>
      <c r="B1691" s="304"/>
      <c r="C1691" s="305"/>
      <c r="D1691" s="269"/>
      <c r="E1691" s="264"/>
      <c r="F1691" s="306"/>
      <c r="G1691" s="269"/>
      <c r="H1691" s="269"/>
      <c r="I1691" s="264"/>
      <c r="J1691" s="307" t="str">
        <f t="shared" si="2"/>
        <v/>
      </c>
      <c r="K1691" s="307"/>
      <c r="L1691" s="308"/>
      <c r="M1691" s="307"/>
      <c r="N1691" s="310"/>
      <c r="O1691" s="264"/>
      <c r="P1691" s="307"/>
      <c r="Q1691" s="296"/>
      <c r="R1691" s="296"/>
      <c r="S1691" s="296"/>
    </row>
    <row r="1692" spans="1:19" x14ac:dyDescent="0.2">
      <c r="A1692" s="303" t="e">
        <f>#N/A</f>
        <v>#N/A</v>
      </c>
      <c r="B1692" s="304"/>
      <c r="C1692" s="305"/>
      <c r="D1692" s="269"/>
      <c r="E1692" s="264"/>
      <c r="F1692" s="306"/>
      <c r="G1692" s="269"/>
      <c r="H1692" s="269"/>
      <c r="I1692" s="264"/>
      <c r="J1692" s="307" t="str">
        <f t="shared" si="2"/>
        <v/>
      </c>
      <c r="K1692" s="307"/>
      <c r="L1692" s="308"/>
      <c r="M1692" s="307"/>
      <c r="N1692" s="310"/>
      <c r="O1692" s="264"/>
      <c r="P1692" s="307"/>
      <c r="Q1692" s="296"/>
      <c r="R1692" s="296"/>
      <c r="S1692" s="296"/>
    </row>
    <row r="1693" spans="1:19" x14ac:dyDescent="0.2">
      <c r="A1693" s="303" t="e">
        <f>#N/A</f>
        <v>#N/A</v>
      </c>
      <c r="B1693" s="304"/>
      <c r="C1693" s="305"/>
      <c r="D1693" s="269"/>
      <c r="E1693" s="264"/>
      <c r="F1693" s="306"/>
      <c r="G1693" s="269"/>
      <c r="H1693" s="269"/>
      <c r="I1693" s="264"/>
      <c r="J1693" s="307" t="str">
        <f t="shared" si="2"/>
        <v/>
      </c>
      <c r="K1693" s="307"/>
      <c r="L1693" s="308"/>
      <c r="M1693" s="307"/>
      <c r="N1693" s="310"/>
      <c r="O1693" s="264"/>
      <c r="P1693" s="307"/>
      <c r="Q1693" s="296"/>
      <c r="R1693" s="296"/>
      <c r="S1693" s="296"/>
    </row>
    <row r="1694" spans="1:19" x14ac:dyDescent="0.2">
      <c r="A1694" s="303" t="e">
        <f>#N/A</f>
        <v>#N/A</v>
      </c>
      <c r="B1694" s="304"/>
      <c r="C1694" s="305"/>
      <c r="D1694" s="269"/>
      <c r="E1694" s="264"/>
      <c r="F1694" s="306"/>
      <c r="G1694" s="269"/>
      <c r="H1694" s="269"/>
      <c r="I1694" s="264"/>
      <c r="J1694" s="307" t="str">
        <f t="shared" si="2"/>
        <v/>
      </c>
      <c r="K1694" s="307"/>
      <c r="L1694" s="308"/>
      <c r="M1694" s="307"/>
      <c r="N1694" s="310"/>
      <c r="O1694" s="264"/>
      <c r="P1694" s="307"/>
      <c r="Q1694" s="296"/>
      <c r="R1694" s="296"/>
      <c r="S1694" s="296"/>
    </row>
    <row r="1695" spans="1:19" x14ac:dyDescent="0.2">
      <c r="A1695" s="303" t="e">
        <f>#N/A</f>
        <v>#N/A</v>
      </c>
      <c r="B1695" s="304"/>
      <c r="C1695" s="305"/>
      <c r="D1695" s="269"/>
      <c r="E1695" s="264"/>
      <c r="F1695" s="306"/>
      <c r="G1695" s="269"/>
      <c r="H1695" s="269"/>
      <c r="I1695" s="264"/>
      <c r="J1695" s="307" t="str">
        <f t="shared" si="2"/>
        <v/>
      </c>
      <c r="K1695" s="307"/>
      <c r="L1695" s="308"/>
      <c r="M1695" s="307"/>
      <c r="N1695" s="310"/>
      <c r="O1695" s="264"/>
      <c r="P1695" s="307"/>
      <c r="Q1695" s="296"/>
      <c r="R1695" s="296"/>
      <c r="S1695" s="296"/>
    </row>
    <row r="1696" spans="1:19" x14ac:dyDescent="0.2">
      <c r="A1696" s="303" t="e">
        <f>#N/A</f>
        <v>#N/A</v>
      </c>
      <c r="B1696" s="304"/>
      <c r="C1696" s="305"/>
      <c r="D1696" s="269"/>
      <c r="E1696" s="264"/>
      <c r="F1696" s="306"/>
      <c r="G1696" s="269"/>
      <c r="H1696" s="269"/>
      <c r="I1696" s="264"/>
      <c r="J1696" s="307" t="str">
        <f t="shared" si="2"/>
        <v/>
      </c>
      <c r="K1696" s="307"/>
      <c r="L1696" s="308"/>
      <c r="M1696" s="307"/>
      <c r="N1696" s="310"/>
      <c r="O1696" s="264"/>
      <c r="P1696" s="307"/>
      <c r="Q1696" s="296"/>
      <c r="R1696" s="296"/>
      <c r="S1696" s="296"/>
    </row>
    <row r="1697" spans="1:19" x14ac:dyDescent="0.2">
      <c r="A1697" s="303" t="e">
        <f>#N/A</f>
        <v>#N/A</v>
      </c>
      <c r="B1697" s="304"/>
      <c r="C1697" s="305"/>
      <c r="D1697" s="269"/>
      <c r="E1697" s="264"/>
      <c r="F1697" s="306"/>
      <c r="G1697" s="269"/>
      <c r="H1697" s="269"/>
      <c r="I1697" s="264"/>
      <c r="J1697" s="307" t="str">
        <f t="shared" si="2"/>
        <v/>
      </c>
      <c r="K1697" s="307"/>
      <c r="L1697" s="308"/>
      <c r="M1697" s="307"/>
      <c r="N1697" s="310"/>
      <c r="O1697" s="264"/>
      <c r="P1697" s="307"/>
      <c r="Q1697" s="296"/>
      <c r="R1697" s="296"/>
      <c r="S1697" s="296"/>
    </row>
    <row r="1698" spans="1:19" x14ac:dyDescent="0.2">
      <c r="A1698" s="303" t="e">
        <f>#N/A</f>
        <v>#N/A</v>
      </c>
      <c r="B1698" s="304"/>
      <c r="C1698" s="305"/>
      <c r="D1698" s="269"/>
      <c r="E1698" s="264"/>
      <c r="F1698" s="306"/>
      <c r="G1698" s="269"/>
      <c r="H1698" s="269"/>
      <c r="I1698" s="264"/>
      <c r="J1698" s="307" t="str">
        <f t="shared" si="2"/>
        <v/>
      </c>
      <c r="K1698" s="307"/>
      <c r="L1698" s="308"/>
      <c r="M1698" s="307"/>
      <c r="N1698" s="310"/>
      <c r="O1698" s="264"/>
      <c r="P1698" s="307"/>
      <c r="Q1698" s="296"/>
      <c r="R1698" s="296"/>
      <c r="S1698" s="296"/>
    </row>
    <row r="1699" spans="1:19" x14ac:dyDescent="0.2">
      <c r="A1699" s="303" t="e">
        <f>#N/A</f>
        <v>#N/A</v>
      </c>
      <c r="B1699" s="304"/>
      <c r="C1699" s="305"/>
      <c r="D1699" s="269"/>
      <c r="E1699" s="264"/>
      <c r="F1699" s="306"/>
      <c r="G1699" s="269"/>
      <c r="H1699" s="269"/>
      <c r="I1699" s="264"/>
      <c r="J1699" s="307" t="str">
        <f t="shared" si="2"/>
        <v/>
      </c>
      <c r="K1699" s="307"/>
      <c r="L1699" s="308"/>
      <c r="M1699" s="307"/>
      <c r="N1699" s="310"/>
      <c r="O1699" s="264"/>
      <c r="P1699" s="307"/>
      <c r="Q1699" s="296"/>
      <c r="R1699" s="296"/>
      <c r="S1699" s="296"/>
    </row>
    <row r="1700" spans="1:19" x14ac:dyDescent="0.2">
      <c r="A1700" s="303" t="e">
        <f>#N/A</f>
        <v>#N/A</v>
      </c>
      <c r="B1700" s="304"/>
      <c r="C1700" s="305"/>
      <c r="D1700" s="269"/>
      <c r="E1700" s="264"/>
      <c r="F1700" s="306"/>
      <c r="G1700" s="269"/>
      <c r="H1700" s="269"/>
      <c r="I1700" s="264"/>
      <c r="J1700" s="307" t="str">
        <f t="shared" si="2"/>
        <v/>
      </c>
      <c r="K1700" s="307"/>
      <c r="L1700" s="308"/>
      <c r="M1700" s="307"/>
      <c r="N1700" s="310"/>
      <c r="O1700" s="264"/>
      <c r="P1700" s="307"/>
      <c r="Q1700" s="296"/>
      <c r="R1700" s="296"/>
      <c r="S1700" s="296"/>
    </row>
    <row r="1701" spans="1:19" x14ac:dyDescent="0.2">
      <c r="A1701" s="303" t="e">
        <f>#N/A</f>
        <v>#N/A</v>
      </c>
      <c r="B1701" s="304"/>
      <c r="C1701" s="305"/>
      <c r="D1701" s="269"/>
      <c r="E1701" s="264"/>
      <c r="F1701" s="306"/>
      <c r="G1701" s="269"/>
      <c r="H1701" s="269"/>
      <c r="I1701" s="264"/>
      <c r="J1701" s="307" t="str">
        <f t="shared" si="2"/>
        <v/>
      </c>
      <c r="K1701" s="307"/>
      <c r="L1701" s="308"/>
      <c r="M1701" s="307"/>
      <c r="N1701" s="310"/>
      <c r="O1701" s="264"/>
      <c r="P1701" s="307"/>
      <c r="Q1701" s="296"/>
      <c r="R1701" s="296"/>
      <c r="S1701" s="296"/>
    </row>
    <row r="1702" spans="1:19" x14ac:dyDescent="0.2">
      <c r="A1702" s="303" t="e">
        <f>#N/A</f>
        <v>#N/A</v>
      </c>
      <c r="B1702" s="304"/>
      <c r="C1702" s="305"/>
      <c r="D1702" s="269"/>
      <c r="E1702" s="264"/>
      <c r="F1702" s="306"/>
      <c r="G1702" s="269"/>
      <c r="H1702" s="269"/>
      <c r="I1702" s="264"/>
      <c r="J1702" s="307" t="str">
        <f t="shared" si="2"/>
        <v/>
      </c>
      <c r="K1702" s="307"/>
      <c r="L1702" s="308"/>
      <c r="M1702" s="307"/>
      <c r="N1702" s="310"/>
      <c r="O1702" s="264"/>
      <c r="P1702" s="307"/>
      <c r="Q1702" s="296"/>
      <c r="R1702" s="296"/>
      <c r="S1702" s="296"/>
    </row>
    <row r="1703" spans="1:19" x14ac:dyDescent="0.2">
      <c r="A1703" s="303" t="e">
        <f>#N/A</f>
        <v>#N/A</v>
      </c>
      <c r="B1703" s="304"/>
      <c r="C1703" s="305"/>
      <c r="D1703" s="269"/>
      <c r="E1703" s="264"/>
      <c r="F1703" s="306"/>
      <c r="G1703" s="269"/>
      <c r="H1703" s="269"/>
      <c r="I1703" s="264"/>
      <c r="J1703" s="307" t="str">
        <f t="shared" si="2"/>
        <v/>
      </c>
      <c r="K1703" s="307"/>
      <c r="L1703" s="308"/>
      <c r="M1703" s="307"/>
      <c r="N1703" s="310"/>
      <c r="O1703" s="264"/>
      <c r="P1703" s="307"/>
      <c r="Q1703" s="296"/>
      <c r="R1703" s="296"/>
      <c r="S1703" s="296"/>
    </row>
    <row r="1704" spans="1:19" x14ac:dyDescent="0.2">
      <c r="A1704" s="303" t="e">
        <f>#N/A</f>
        <v>#N/A</v>
      </c>
      <c r="B1704" s="304"/>
      <c r="C1704" s="305"/>
      <c r="D1704" s="269"/>
      <c r="E1704" s="264"/>
      <c r="F1704" s="306"/>
      <c r="G1704" s="269"/>
      <c r="H1704" s="269"/>
      <c r="I1704" s="264"/>
      <c r="J1704" s="307" t="str">
        <f t="shared" si="2"/>
        <v/>
      </c>
      <c r="K1704" s="307"/>
      <c r="L1704" s="308"/>
      <c r="M1704" s="307"/>
      <c r="N1704" s="310"/>
      <c r="O1704" s="264"/>
      <c r="P1704" s="307"/>
      <c r="Q1704" s="296"/>
      <c r="R1704" s="296"/>
      <c r="S1704" s="296"/>
    </row>
    <row r="1705" spans="1:19" x14ac:dyDescent="0.2">
      <c r="A1705" s="303" t="e">
        <f>#N/A</f>
        <v>#N/A</v>
      </c>
      <c r="B1705" s="304"/>
      <c r="C1705" s="305"/>
      <c r="D1705" s="269"/>
      <c r="E1705" s="264"/>
      <c r="F1705" s="306"/>
      <c r="G1705" s="269"/>
      <c r="H1705" s="269"/>
      <c r="I1705" s="264"/>
      <c r="J1705" s="307" t="str">
        <f t="shared" si="2"/>
        <v/>
      </c>
      <c r="K1705" s="307"/>
      <c r="L1705" s="308"/>
      <c r="M1705" s="307"/>
      <c r="N1705" s="310"/>
      <c r="O1705" s="264"/>
      <c r="P1705" s="307"/>
      <c r="Q1705" s="296"/>
      <c r="R1705" s="296"/>
      <c r="S1705" s="296"/>
    </row>
    <row r="1706" spans="1:19" x14ac:dyDescent="0.2">
      <c r="A1706" s="303" t="e">
        <f>#N/A</f>
        <v>#N/A</v>
      </c>
      <c r="B1706" s="304"/>
      <c r="C1706" s="305"/>
      <c r="D1706" s="269"/>
      <c r="E1706" s="264"/>
      <c r="F1706" s="306"/>
      <c r="G1706" s="269"/>
      <c r="H1706" s="269"/>
      <c r="I1706" s="264"/>
      <c r="J1706" s="307" t="str">
        <f t="shared" si="2"/>
        <v/>
      </c>
      <c r="K1706" s="307"/>
      <c r="L1706" s="308"/>
      <c r="M1706" s="307"/>
      <c r="N1706" s="310"/>
      <c r="O1706" s="264"/>
      <c r="P1706" s="307"/>
      <c r="Q1706" s="296"/>
      <c r="R1706" s="296"/>
      <c r="S1706" s="296"/>
    </row>
    <row r="1707" spans="1:19" x14ac:dyDescent="0.2">
      <c r="A1707" s="303" t="e">
        <f>#N/A</f>
        <v>#N/A</v>
      </c>
      <c r="B1707" s="304"/>
      <c r="C1707" s="305"/>
      <c r="D1707" s="269"/>
      <c r="E1707" s="264"/>
      <c r="F1707" s="306"/>
      <c r="G1707" s="269"/>
      <c r="H1707" s="269"/>
      <c r="I1707" s="264"/>
      <c r="J1707" s="307" t="str">
        <f t="shared" si="2"/>
        <v/>
      </c>
      <c r="K1707" s="307"/>
      <c r="L1707" s="308"/>
      <c r="M1707" s="307"/>
      <c r="N1707" s="310"/>
      <c r="O1707" s="264"/>
      <c r="P1707" s="307"/>
      <c r="Q1707" s="296"/>
      <c r="R1707" s="296"/>
      <c r="S1707" s="296"/>
    </row>
    <row r="1708" spans="1:19" x14ac:dyDescent="0.2">
      <c r="A1708" s="303" t="e">
        <f>#N/A</f>
        <v>#N/A</v>
      </c>
      <c r="B1708" s="304"/>
      <c r="C1708" s="305"/>
      <c r="D1708" s="269"/>
      <c r="E1708" s="264"/>
      <c r="F1708" s="306"/>
      <c r="G1708" s="269"/>
      <c r="H1708" s="269"/>
      <c r="I1708" s="264"/>
      <c r="J1708" s="307" t="str">
        <f t="shared" si="2"/>
        <v/>
      </c>
      <c r="K1708" s="307"/>
      <c r="L1708" s="308"/>
      <c r="M1708" s="307"/>
      <c r="N1708" s="310"/>
      <c r="O1708" s="264"/>
      <c r="P1708" s="307"/>
      <c r="Q1708" s="296"/>
      <c r="R1708" s="296"/>
      <c r="S1708" s="296"/>
    </row>
    <row r="1709" spans="1:19" x14ac:dyDescent="0.2">
      <c r="A1709" s="303" t="e">
        <f>#N/A</f>
        <v>#N/A</v>
      </c>
      <c r="B1709" s="304"/>
      <c r="C1709" s="305"/>
      <c r="D1709" s="269"/>
      <c r="E1709" s="264"/>
      <c r="F1709" s="306"/>
      <c r="G1709" s="269"/>
      <c r="H1709" s="269"/>
      <c r="I1709" s="264"/>
      <c r="J1709" s="307" t="str">
        <f t="shared" si="2"/>
        <v/>
      </c>
      <c r="K1709" s="307"/>
      <c r="L1709" s="308"/>
      <c r="M1709" s="307"/>
      <c r="N1709" s="310"/>
      <c r="O1709" s="264"/>
      <c r="P1709" s="307"/>
      <c r="Q1709" s="296"/>
      <c r="R1709" s="296"/>
      <c r="S1709" s="296"/>
    </row>
    <row r="1710" spans="1:19" x14ac:dyDescent="0.2">
      <c r="A1710" s="303" t="e">
        <f>#N/A</f>
        <v>#N/A</v>
      </c>
      <c r="B1710" s="304"/>
      <c r="C1710" s="305"/>
      <c r="D1710" s="269"/>
      <c r="E1710" s="264"/>
      <c r="F1710" s="306"/>
      <c r="G1710" s="269"/>
      <c r="H1710" s="269"/>
      <c r="I1710" s="264"/>
      <c r="J1710" s="307" t="str">
        <f t="shared" si="2"/>
        <v/>
      </c>
      <c r="K1710" s="307"/>
      <c r="L1710" s="308"/>
      <c r="M1710" s="307"/>
      <c r="N1710" s="310"/>
      <c r="O1710" s="264"/>
      <c r="P1710" s="307"/>
      <c r="Q1710" s="296"/>
      <c r="R1710" s="296"/>
      <c r="S1710" s="296"/>
    </row>
    <row r="1711" spans="1:19" x14ac:dyDescent="0.2">
      <c r="A1711" s="303" t="e">
        <f>#N/A</f>
        <v>#N/A</v>
      </c>
      <c r="B1711" s="304"/>
      <c r="C1711" s="305"/>
      <c r="D1711" s="269"/>
      <c r="E1711" s="264"/>
      <c r="F1711" s="306"/>
      <c r="G1711" s="269"/>
      <c r="H1711" s="269"/>
      <c r="I1711" s="264"/>
      <c r="J1711" s="307" t="str">
        <f t="shared" si="2"/>
        <v/>
      </c>
      <c r="K1711" s="307"/>
      <c r="L1711" s="308"/>
      <c r="M1711" s="307"/>
      <c r="N1711" s="310"/>
      <c r="O1711" s="264"/>
      <c r="P1711" s="307"/>
      <c r="Q1711" s="296"/>
      <c r="R1711" s="296"/>
      <c r="S1711" s="296"/>
    </row>
    <row r="1712" spans="1:19" x14ac:dyDescent="0.2">
      <c r="A1712" s="303" t="e">
        <f>#N/A</f>
        <v>#N/A</v>
      </c>
      <c r="B1712" s="304"/>
      <c r="C1712" s="305"/>
      <c r="D1712" s="269"/>
      <c r="E1712" s="264"/>
      <c r="F1712" s="306"/>
      <c r="G1712" s="269"/>
      <c r="H1712" s="269"/>
      <c r="I1712" s="264"/>
      <c r="J1712" s="307" t="str">
        <f t="shared" si="2"/>
        <v/>
      </c>
      <c r="K1712" s="307"/>
      <c r="L1712" s="308"/>
      <c r="M1712" s="307"/>
      <c r="N1712" s="310"/>
      <c r="O1712" s="264"/>
      <c r="P1712" s="307"/>
      <c r="Q1712" s="296"/>
      <c r="R1712" s="296"/>
      <c r="S1712" s="296"/>
    </row>
    <row r="1713" spans="1:19" x14ac:dyDescent="0.2">
      <c r="A1713" s="303" t="e">
        <f>#N/A</f>
        <v>#N/A</v>
      </c>
      <c r="B1713" s="304"/>
      <c r="C1713" s="305"/>
      <c r="D1713" s="269"/>
      <c r="E1713" s="264"/>
      <c r="F1713" s="306"/>
      <c r="G1713" s="269"/>
      <c r="H1713" s="269"/>
      <c r="I1713" s="264"/>
      <c r="J1713" s="307" t="str">
        <f t="shared" si="2"/>
        <v/>
      </c>
      <c r="K1713" s="307"/>
      <c r="L1713" s="308"/>
      <c r="M1713" s="307"/>
      <c r="N1713" s="310"/>
      <c r="O1713" s="264"/>
      <c r="P1713" s="307"/>
      <c r="Q1713" s="296"/>
      <c r="R1713" s="296"/>
      <c r="S1713" s="296"/>
    </row>
    <row r="1714" spans="1:19" x14ac:dyDescent="0.2">
      <c r="A1714" s="303" t="e">
        <f>#N/A</f>
        <v>#N/A</v>
      </c>
      <c r="B1714" s="304"/>
      <c r="C1714" s="305"/>
      <c r="D1714" s="269"/>
      <c r="E1714" s="264"/>
      <c r="F1714" s="306"/>
      <c r="G1714" s="269"/>
      <c r="H1714" s="269"/>
      <c r="I1714" s="264"/>
      <c r="J1714" s="307" t="str">
        <f t="shared" si="2"/>
        <v/>
      </c>
      <c r="K1714" s="307"/>
      <c r="L1714" s="308"/>
      <c r="M1714" s="307"/>
      <c r="N1714" s="310"/>
      <c r="O1714" s="264"/>
      <c r="P1714" s="307"/>
      <c r="Q1714" s="296"/>
      <c r="R1714" s="296"/>
      <c r="S1714" s="296"/>
    </row>
    <row r="1715" spans="1:19" x14ac:dyDescent="0.2">
      <c r="A1715" s="303" t="e">
        <f>#N/A</f>
        <v>#N/A</v>
      </c>
      <c r="B1715" s="304"/>
      <c r="C1715" s="305"/>
      <c r="D1715" s="269"/>
      <c r="E1715" s="264"/>
      <c r="F1715" s="306"/>
      <c r="G1715" s="269"/>
      <c r="H1715" s="269"/>
      <c r="I1715" s="264"/>
      <c r="J1715" s="307" t="str">
        <f t="shared" si="2"/>
        <v/>
      </c>
      <c r="K1715" s="307"/>
      <c r="L1715" s="308"/>
      <c r="M1715" s="307"/>
      <c r="N1715" s="310"/>
      <c r="O1715" s="264"/>
      <c r="P1715" s="307"/>
      <c r="Q1715" s="296"/>
      <c r="R1715" s="296"/>
      <c r="S1715" s="296"/>
    </row>
    <row r="1716" spans="1:19" x14ac:dyDescent="0.2">
      <c r="A1716" s="303" t="e">
        <f>#N/A</f>
        <v>#N/A</v>
      </c>
      <c r="B1716" s="304"/>
      <c r="C1716" s="305"/>
      <c r="D1716" s="269"/>
      <c r="E1716" s="264"/>
      <c r="F1716" s="306"/>
      <c r="G1716" s="269"/>
      <c r="H1716" s="269"/>
      <c r="I1716" s="264"/>
      <c r="J1716" s="307" t="str">
        <f t="shared" si="2"/>
        <v/>
      </c>
      <c r="K1716" s="307"/>
      <c r="L1716" s="308"/>
      <c r="M1716" s="307"/>
      <c r="N1716" s="310"/>
      <c r="O1716" s="264"/>
      <c r="P1716" s="307"/>
      <c r="Q1716" s="296"/>
      <c r="R1716" s="296"/>
      <c r="S1716" s="296"/>
    </row>
    <row r="1717" spans="1:19" x14ac:dyDescent="0.2">
      <c r="A1717" s="303" t="e">
        <f>#N/A</f>
        <v>#N/A</v>
      </c>
      <c r="B1717" s="304"/>
      <c r="C1717" s="305"/>
      <c r="D1717" s="269"/>
      <c r="E1717" s="264"/>
      <c r="F1717" s="306"/>
      <c r="G1717" s="269"/>
      <c r="H1717" s="269"/>
      <c r="I1717" s="264"/>
      <c r="J1717" s="307" t="str">
        <f t="shared" si="2"/>
        <v/>
      </c>
      <c r="K1717" s="307"/>
      <c r="L1717" s="308"/>
      <c r="M1717" s="307"/>
      <c r="N1717" s="310"/>
      <c r="O1717" s="264"/>
      <c r="P1717" s="307"/>
      <c r="Q1717" s="296"/>
      <c r="R1717" s="296"/>
      <c r="S1717" s="296"/>
    </row>
    <row r="1718" spans="1:19" x14ac:dyDescent="0.2">
      <c r="A1718" s="303" t="e">
        <f>#N/A</f>
        <v>#N/A</v>
      </c>
      <c r="B1718" s="304"/>
      <c r="C1718" s="305"/>
      <c r="D1718" s="269"/>
      <c r="E1718" s="264"/>
      <c r="F1718" s="306"/>
      <c r="G1718" s="269"/>
      <c r="H1718" s="269"/>
      <c r="I1718" s="264"/>
      <c r="J1718" s="307" t="str">
        <f t="shared" si="2"/>
        <v/>
      </c>
      <c r="K1718" s="307"/>
      <c r="L1718" s="308"/>
      <c r="M1718" s="307"/>
      <c r="N1718" s="310"/>
      <c r="O1718" s="264"/>
      <c r="P1718" s="307"/>
      <c r="Q1718" s="296"/>
      <c r="R1718" s="296"/>
      <c r="S1718" s="296"/>
    </row>
    <row r="1719" spans="1:19" x14ac:dyDescent="0.2">
      <c r="A1719" s="303" t="e">
        <f>#N/A</f>
        <v>#N/A</v>
      </c>
      <c r="B1719" s="304"/>
      <c r="C1719" s="305"/>
      <c r="D1719" s="269"/>
      <c r="E1719" s="264"/>
      <c r="F1719" s="306"/>
      <c r="G1719" s="269"/>
      <c r="H1719" s="269"/>
      <c r="I1719" s="264"/>
      <c r="J1719" s="307" t="str">
        <f t="shared" si="2"/>
        <v/>
      </c>
      <c r="K1719" s="307"/>
      <c r="L1719" s="308"/>
      <c r="M1719" s="307"/>
      <c r="N1719" s="310"/>
      <c r="O1719" s="264"/>
      <c r="P1719" s="307"/>
      <c r="Q1719" s="296"/>
      <c r="R1719" s="296"/>
      <c r="S1719" s="296"/>
    </row>
    <row r="1720" spans="1:19" x14ac:dyDescent="0.2">
      <c r="A1720" s="303" t="e">
        <f>#N/A</f>
        <v>#N/A</v>
      </c>
      <c r="B1720" s="304"/>
      <c r="C1720" s="305"/>
      <c r="D1720" s="269"/>
      <c r="E1720" s="264"/>
      <c r="F1720" s="306"/>
      <c r="G1720" s="269"/>
      <c r="H1720" s="269"/>
      <c r="I1720" s="264"/>
      <c r="J1720" s="307" t="str">
        <f t="shared" si="2"/>
        <v/>
      </c>
      <c r="K1720" s="307"/>
      <c r="L1720" s="308"/>
      <c r="M1720" s="307"/>
      <c r="N1720" s="310"/>
      <c r="O1720" s="264"/>
      <c r="P1720" s="307"/>
      <c r="Q1720" s="296"/>
      <c r="R1720" s="296"/>
      <c r="S1720" s="296"/>
    </row>
    <row r="1721" spans="1:19" x14ac:dyDescent="0.2">
      <c r="A1721" s="303" t="e">
        <f>#N/A</f>
        <v>#N/A</v>
      </c>
      <c r="B1721" s="304"/>
      <c r="C1721" s="305"/>
      <c r="D1721" s="269"/>
      <c r="E1721" s="264"/>
      <c r="F1721" s="306"/>
      <c r="G1721" s="269"/>
      <c r="H1721" s="269"/>
      <c r="I1721" s="264"/>
      <c r="J1721" s="307" t="str">
        <f t="shared" si="2"/>
        <v/>
      </c>
      <c r="K1721" s="307"/>
      <c r="L1721" s="308"/>
      <c r="M1721" s="307"/>
      <c r="N1721" s="310"/>
      <c r="O1721" s="264"/>
      <c r="P1721" s="307"/>
      <c r="Q1721" s="296"/>
      <c r="R1721" s="296"/>
      <c r="S1721" s="296"/>
    </row>
    <row r="1722" spans="1:19" x14ac:dyDescent="0.2">
      <c r="A1722" s="303" t="e">
        <f>#N/A</f>
        <v>#N/A</v>
      </c>
      <c r="B1722" s="304"/>
      <c r="C1722" s="305"/>
      <c r="D1722" s="269"/>
      <c r="E1722" s="264"/>
      <c r="F1722" s="306"/>
      <c r="G1722" s="269"/>
      <c r="H1722" s="269"/>
      <c r="I1722" s="264"/>
      <c r="J1722" s="307" t="str">
        <f t="shared" si="2"/>
        <v/>
      </c>
      <c r="K1722" s="307"/>
      <c r="L1722" s="308"/>
      <c r="M1722" s="307"/>
      <c r="N1722" s="310"/>
      <c r="O1722" s="264"/>
      <c r="P1722" s="307"/>
      <c r="Q1722" s="296"/>
      <c r="R1722" s="296"/>
      <c r="S1722" s="296"/>
    </row>
    <row r="1723" spans="1:19" x14ac:dyDescent="0.2">
      <c r="A1723" s="303" t="e">
        <f>#N/A</f>
        <v>#N/A</v>
      </c>
      <c r="B1723" s="304"/>
      <c r="C1723" s="305"/>
      <c r="D1723" s="269"/>
      <c r="E1723" s="264"/>
      <c r="F1723" s="306"/>
      <c r="G1723" s="269"/>
      <c r="H1723" s="269"/>
      <c r="I1723" s="264"/>
      <c r="J1723" s="307" t="str">
        <f t="shared" si="2"/>
        <v/>
      </c>
      <c r="K1723" s="307"/>
      <c r="L1723" s="308"/>
      <c r="M1723" s="307"/>
      <c r="N1723" s="310"/>
      <c r="O1723" s="264"/>
      <c r="P1723" s="307"/>
      <c r="Q1723" s="296"/>
      <c r="R1723" s="296"/>
      <c r="S1723" s="296"/>
    </row>
    <row r="1724" spans="1:19" x14ac:dyDescent="0.2">
      <c r="A1724" s="303" t="e">
        <f>#N/A</f>
        <v>#N/A</v>
      </c>
      <c r="B1724" s="304"/>
      <c r="C1724" s="305"/>
      <c r="D1724" s="269"/>
      <c r="E1724" s="264"/>
      <c r="F1724" s="306"/>
      <c r="G1724" s="269"/>
      <c r="H1724" s="269"/>
      <c r="I1724" s="264"/>
      <c r="J1724" s="307" t="str">
        <f t="shared" si="2"/>
        <v/>
      </c>
      <c r="K1724" s="307"/>
      <c r="L1724" s="308"/>
      <c r="M1724" s="307"/>
      <c r="N1724" s="310"/>
      <c r="O1724" s="264"/>
      <c r="P1724" s="307"/>
      <c r="Q1724" s="296"/>
      <c r="R1724" s="296"/>
      <c r="S1724" s="296"/>
    </row>
    <row r="1725" spans="1:19" x14ac:dyDescent="0.2">
      <c r="A1725" s="303" t="e">
        <f>#N/A</f>
        <v>#N/A</v>
      </c>
      <c r="B1725" s="304"/>
      <c r="C1725" s="305"/>
      <c r="D1725" s="269"/>
      <c r="E1725" s="264"/>
      <c r="F1725" s="306"/>
      <c r="G1725" s="269"/>
      <c r="H1725" s="269"/>
      <c r="I1725" s="264"/>
      <c r="J1725" s="307" t="str">
        <f t="shared" si="2"/>
        <v/>
      </c>
      <c r="K1725" s="307"/>
      <c r="L1725" s="308"/>
      <c r="M1725" s="307"/>
      <c r="N1725" s="310"/>
      <c r="O1725" s="264"/>
      <c r="P1725" s="307"/>
      <c r="Q1725" s="296"/>
      <c r="R1725" s="296"/>
      <c r="S1725" s="296"/>
    </row>
    <row r="1726" spans="1:19" x14ac:dyDescent="0.2">
      <c r="A1726" s="303" t="e">
        <f>#N/A</f>
        <v>#N/A</v>
      </c>
      <c r="B1726" s="304"/>
      <c r="C1726" s="305"/>
      <c r="D1726" s="269"/>
      <c r="E1726" s="264"/>
      <c r="F1726" s="306"/>
      <c r="G1726" s="269"/>
      <c r="H1726" s="269"/>
      <c r="I1726" s="264"/>
      <c r="J1726" s="307" t="str">
        <f t="shared" si="2"/>
        <v/>
      </c>
      <c r="K1726" s="307"/>
      <c r="L1726" s="308"/>
      <c r="M1726" s="307"/>
      <c r="N1726" s="310"/>
      <c r="O1726" s="264"/>
      <c r="P1726" s="307"/>
      <c r="Q1726" s="296"/>
      <c r="R1726" s="296"/>
      <c r="S1726" s="296"/>
    </row>
    <row r="1727" spans="1:19" x14ac:dyDescent="0.2">
      <c r="A1727" s="303" t="e">
        <f>#N/A</f>
        <v>#N/A</v>
      </c>
      <c r="B1727" s="304"/>
      <c r="C1727" s="305"/>
      <c r="D1727" s="269"/>
      <c r="E1727" s="264"/>
      <c r="F1727" s="306"/>
      <c r="G1727" s="269"/>
      <c r="H1727" s="269"/>
      <c r="I1727" s="264"/>
      <c r="J1727" s="307" t="str">
        <f t="shared" si="2"/>
        <v/>
      </c>
      <c r="K1727" s="307"/>
      <c r="L1727" s="308"/>
      <c r="M1727" s="307"/>
      <c r="N1727" s="310"/>
      <c r="O1727" s="264"/>
      <c r="P1727" s="307"/>
      <c r="Q1727" s="296"/>
      <c r="R1727" s="296"/>
      <c r="S1727" s="296"/>
    </row>
    <row r="1728" spans="1:19" x14ac:dyDescent="0.2">
      <c r="A1728" s="303" t="e">
        <f>#N/A</f>
        <v>#N/A</v>
      </c>
      <c r="B1728" s="304"/>
      <c r="C1728" s="305"/>
      <c r="D1728" s="269"/>
      <c r="E1728" s="264"/>
      <c r="F1728" s="306"/>
      <c r="G1728" s="269"/>
      <c r="H1728" s="269"/>
      <c r="I1728" s="264"/>
      <c r="J1728" s="307" t="str">
        <f t="shared" si="2"/>
        <v/>
      </c>
      <c r="K1728" s="307"/>
      <c r="L1728" s="308"/>
      <c r="M1728" s="307"/>
      <c r="N1728" s="310"/>
      <c r="O1728" s="264"/>
      <c r="P1728" s="307"/>
      <c r="Q1728" s="296"/>
      <c r="R1728" s="296"/>
      <c r="S1728" s="296"/>
    </row>
    <row r="1729" spans="1:19" x14ac:dyDescent="0.2">
      <c r="A1729" s="303" t="e">
        <f>#N/A</f>
        <v>#N/A</v>
      </c>
      <c r="B1729" s="304"/>
      <c r="C1729" s="305"/>
      <c r="D1729" s="269"/>
      <c r="E1729" s="264"/>
      <c r="F1729" s="306"/>
      <c r="G1729" s="269"/>
      <c r="H1729" s="269"/>
      <c r="I1729" s="264"/>
      <c r="J1729" s="307" t="str">
        <f t="shared" si="2"/>
        <v/>
      </c>
      <c r="K1729" s="307"/>
      <c r="L1729" s="308"/>
      <c r="M1729" s="307"/>
      <c r="N1729" s="310"/>
      <c r="O1729" s="264"/>
      <c r="P1729" s="307"/>
      <c r="Q1729" s="296"/>
      <c r="R1729" s="296"/>
      <c r="S1729" s="296"/>
    </row>
    <row r="1730" spans="1:19" x14ac:dyDescent="0.2">
      <c r="A1730" s="303" t="e">
        <f>#N/A</f>
        <v>#N/A</v>
      </c>
      <c r="B1730" s="304"/>
      <c r="C1730" s="305"/>
      <c r="D1730" s="269"/>
      <c r="E1730" s="264"/>
      <c r="F1730" s="306"/>
      <c r="G1730" s="269"/>
      <c r="H1730" s="269"/>
      <c r="I1730" s="264"/>
      <c r="J1730" s="307" t="str">
        <f t="shared" si="2"/>
        <v/>
      </c>
      <c r="K1730" s="307"/>
      <c r="L1730" s="308"/>
      <c r="M1730" s="307"/>
      <c r="N1730" s="310"/>
      <c r="O1730" s="264"/>
      <c r="P1730" s="307"/>
      <c r="Q1730" s="296"/>
      <c r="R1730" s="296"/>
      <c r="S1730" s="296"/>
    </row>
    <row r="1731" spans="1:19" x14ac:dyDescent="0.2">
      <c r="A1731" s="303" t="e">
        <f>#N/A</f>
        <v>#N/A</v>
      </c>
      <c r="B1731" s="304"/>
      <c r="C1731" s="305"/>
      <c r="D1731" s="269"/>
      <c r="E1731" s="264"/>
      <c r="F1731" s="306"/>
      <c r="G1731" s="269"/>
      <c r="H1731" s="269"/>
      <c r="I1731" s="264"/>
      <c r="J1731" s="307" t="str">
        <f t="shared" si="2"/>
        <v/>
      </c>
      <c r="K1731" s="307"/>
      <c r="L1731" s="308"/>
      <c r="M1731" s="307"/>
      <c r="N1731" s="310"/>
      <c r="O1731" s="264"/>
      <c r="P1731" s="307"/>
      <c r="Q1731" s="296"/>
      <c r="R1731" s="296"/>
      <c r="S1731" s="296"/>
    </row>
    <row r="1732" spans="1:19" x14ac:dyDescent="0.2">
      <c r="A1732" s="303" t="e">
        <f>#N/A</f>
        <v>#N/A</v>
      </c>
      <c r="B1732" s="304"/>
      <c r="C1732" s="305"/>
      <c r="D1732" s="269"/>
      <c r="E1732" s="264"/>
      <c r="F1732" s="306"/>
      <c r="G1732" s="269"/>
      <c r="H1732" s="269"/>
      <c r="I1732" s="264"/>
      <c r="J1732" s="307" t="str">
        <f t="shared" si="2"/>
        <v/>
      </c>
      <c r="K1732" s="307"/>
      <c r="L1732" s="308"/>
      <c r="M1732" s="307"/>
      <c r="N1732" s="310"/>
      <c r="O1732" s="264"/>
      <c r="P1732" s="307"/>
      <c r="Q1732" s="296"/>
      <c r="R1732" s="296"/>
      <c r="S1732" s="296"/>
    </row>
    <row r="1733" spans="1:19" x14ac:dyDescent="0.2">
      <c r="A1733" s="303" t="e">
        <f>#N/A</f>
        <v>#N/A</v>
      </c>
      <c r="B1733" s="304"/>
      <c r="C1733" s="305"/>
      <c r="D1733" s="269"/>
      <c r="E1733" s="264"/>
      <c r="F1733" s="306"/>
      <c r="G1733" s="269"/>
      <c r="H1733" s="269"/>
      <c r="I1733" s="264"/>
      <c r="J1733" s="307" t="str">
        <f t="shared" si="2"/>
        <v/>
      </c>
      <c r="K1733" s="307"/>
      <c r="L1733" s="308"/>
      <c r="M1733" s="307"/>
      <c r="N1733" s="310"/>
      <c r="O1733" s="264"/>
      <c r="P1733" s="307"/>
      <c r="Q1733" s="296"/>
      <c r="R1733" s="296"/>
      <c r="S1733" s="296"/>
    </row>
    <row r="1734" spans="1:19" x14ac:dyDescent="0.2">
      <c r="A1734" s="303" t="e">
        <f>#N/A</f>
        <v>#N/A</v>
      </c>
      <c r="B1734" s="304"/>
      <c r="C1734" s="305"/>
      <c r="D1734" s="269"/>
      <c r="E1734" s="264"/>
      <c r="F1734" s="306"/>
      <c r="G1734" s="269"/>
      <c r="H1734" s="269"/>
      <c r="I1734" s="264"/>
      <c r="J1734" s="307" t="str">
        <f t="shared" si="2"/>
        <v/>
      </c>
      <c r="K1734" s="307"/>
      <c r="L1734" s="308"/>
      <c r="M1734" s="307"/>
      <c r="N1734" s="310"/>
      <c r="O1734" s="264"/>
      <c r="P1734" s="307"/>
      <c r="Q1734" s="296"/>
      <c r="R1734" s="296"/>
      <c r="S1734" s="296"/>
    </row>
    <row r="1735" spans="1:19" x14ac:dyDescent="0.2">
      <c r="A1735" s="303" t="e">
        <f>#N/A</f>
        <v>#N/A</v>
      </c>
      <c r="B1735" s="304"/>
      <c r="C1735" s="305"/>
      <c r="D1735" s="269"/>
      <c r="E1735" s="264"/>
      <c r="F1735" s="306"/>
      <c r="G1735" s="269"/>
      <c r="H1735" s="269"/>
      <c r="I1735" s="264"/>
      <c r="J1735" s="307" t="str">
        <f t="shared" si="2"/>
        <v/>
      </c>
      <c r="K1735" s="307"/>
      <c r="L1735" s="308"/>
      <c r="M1735" s="307"/>
      <c r="N1735" s="310"/>
      <c r="O1735" s="264"/>
      <c r="P1735" s="307"/>
      <c r="Q1735" s="296"/>
      <c r="R1735" s="296"/>
      <c r="S1735" s="296"/>
    </row>
    <row r="1736" spans="1:19" x14ac:dyDescent="0.2">
      <c r="A1736" s="303" t="e">
        <f>#N/A</f>
        <v>#N/A</v>
      </c>
      <c r="B1736" s="304"/>
      <c r="C1736" s="305"/>
      <c r="D1736" s="269"/>
      <c r="E1736" s="264"/>
      <c r="F1736" s="306"/>
      <c r="G1736" s="269"/>
      <c r="H1736" s="269"/>
      <c r="I1736" s="264"/>
      <c r="J1736" s="307" t="str">
        <f t="shared" si="2"/>
        <v/>
      </c>
      <c r="K1736" s="307"/>
      <c r="L1736" s="308"/>
      <c r="M1736" s="307"/>
      <c r="N1736" s="310"/>
      <c r="O1736" s="264"/>
      <c r="P1736" s="307"/>
      <c r="Q1736" s="296"/>
      <c r="R1736" s="296"/>
      <c r="S1736" s="296"/>
    </row>
    <row r="1737" spans="1:19" x14ac:dyDescent="0.2">
      <c r="A1737" s="303" t="e">
        <f>#N/A</f>
        <v>#N/A</v>
      </c>
      <c r="B1737" s="304"/>
      <c r="C1737" s="305"/>
      <c r="D1737" s="269"/>
      <c r="E1737" s="264"/>
      <c r="F1737" s="306"/>
      <c r="G1737" s="269"/>
      <c r="H1737" s="269"/>
      <c r="I1737" s="264"/>
      <c r="J1737" s="307" t="str">
        <f t="shared" si="2"/>
        <v/>
      </c>
      <c r="K1737" s="307"/>
      <c r="L1737" s="308"/>
      <c r="M1737" s="307"/>
      <c r="N1737" s="310"/>
      <c r="O1737" s="264"/>
      <c r="P1737" s="307"/>
      <c r="Q1737" s="296"/>
      <c r="R1737" s="296"/>
      <c r="S1737" s="296"/>
    </row>
    <row r="1738" spans="1:19" x14ac:dyDescent="0.2">
      <c r="A1738" s="303" t="e">
        <f>#N/A</f>
        <v>#N/A</v>
      </c>
      <c r="B1738" s="304"/>
      <c r="C1738" s="305"/>
      <c r="D1738" s="269"/>
      <c r="E1738" s="264"/>
      <c r="F1738" s="306"/>
      <c r="G1738" s="269"/>
      <c r="H1738" s="269"/>
      <c r="I1738" s="264"/>
      <c r="J1738" s="307" t="str">
        <f t="shared" si="2"/>
        <v/>
      </c>
      <c r="K1738" s="307"/>
      <c r="L1738" s="308"/>
      <c r="M1738" s="307"/>
      <c r="N1738" s="310"/>
      <c r="O1738" s="264"/>
      <c r="P1738" s="307"/>
      <c r="Q1738" s="296"/>
      <c r="R1738" s="296"/>
      <c r="S1738" s="296"/>
    </row>
    <row r="1739" spans="1:19" x14ac:dyDescent="0.2">
      <c r="A1739" s="303" t="e">
        <f>#N/A</f>
        <v>#N/A</v>
      </c>
      <c r="B1739" s="304"/>
      <c r="C1739" s="305"/>
      <c r="D1739" s="269"/>
      <c r="E1739" s="264"/>
      <c r="F1739" s="306"/>
      <c r="G1739" s="269"/>
      <c r="H1739" s="269"/>
      <c r="I1739" s="264"/>
      <c r="J1739" s="307" t="str">
        <f t="shared" si="2"/>
        <v/>
      </c>
      <c r="K1739" s="307"/>
      <c r="L1739" s="308"/>
      <c r="M1739" s="307"/>
      <c r="N1739" s="310"/>
      <c r="O1739" s="264"/>
      <c r="P1739" s="307"/>
      <c r="Q1739" s="296"/>
      <c r="R1739" s="296"/>
      <c r="S1739" s="296"/>
    </row>
    <row r="1740" spans="1:19" x14ac:dyDescent="0.2">
      <c r="A1740" s="303" t="e">
        <f>#N/A</f>
        <v>#N/A</v>
      </c>
      <c r="B1740" s="304"/>
      <c r="C1740" s="305"/>
      <c r="D1740" s="269"/>
      <c r="E1740" s="264"/>
      <c r="F1740" s="306"/>
      <c r="G1740" s="269"/>
      <c r="H1740" s="269"/>
      <c r="I1740" s="264"/>
      <c r="J1740" s="307" t="str">
        <f t="shared" si="2"/>
        <v/>
      </c>
      <c r="K1740" s="307"/>
      <c r="L1740" s="308"/>
      <c r="M1740" s="307"/>
      <c r="N1740" s="310"/>
      <c r="O1740" s="264"/>
      <c r="P1740" s="307"/>
      <c r="Q1740" s="296"/>
      <c r="R1740" s="296"/>
      <c r="S1740" s="296"/>
    </row>
    <row r="1741" spans="1:19" x14ac:dyDescent="0.2">
      <c r="A1741" s="303" t="e">
        <f>#N/A</f>
        <v>#N/A</v>
      </c>
      <c r="B1741" s="304"/>
      <c r="C1741" s="305"/>
      <c r="D1741" s="269"/>
      <c r="E1741" s="264"/>
      <c r="F1741" s="306"/>
      <c r="G1741" s="269"/>
      <c r="H1741" s="269"/>
      <c r="I1741" s="264"/>
      <c r="J1741" s="307" t="str">
        <f t="shared" si="2"/>
        <v/>
      </c>
      <c r="K1741" s="307"/>
      <c r="L1741" s="308"/>
      <c r="M1741" s="307"/>
      <c r="N1741" s="310"/>
      <c r="O1741" s="264"/>
      <c r="P1741" s="307"/>
      <c r="Q1741" s="296"/>
      <c r="R1741" s="296"/>
      <c r="S1741" s="296"/>
    </row>
    <row r="1742" spans="1:19" x14ac:dyDescent="0.2">
      <c r="A1742" s="303" t="e">
        <f>#N/A</f>
        <v>#N/A</v>
      </c>
      <c r="B1742" s="304"/>
      <c r="C1742" s="305"/>
      <c r="D1742" s="269"/>
      <c r="E1742" s="264"/>
      <c r="F1742" s="306"/>
      <c r="G1742" s="269"/>
      <c r="H1742" s="269"/>
      <c r="I1742" s="264"/>
      <c r="J1742" s="307" t="str">
        <f t="shared" si="2"/>
        <v/>
      </c>
      <c r="K1742" s="307"/>
      <c r="L1742" s="308"/>
      <c r="M1742" s="307"/>
      <c r="N1742" s="310"/>
      <c r="O1742" s="264"/>
      <c r="P1742" s="307"/>
      <c r="Q1742" s="296"/>
      <c r="R1742" s="296"/>
      <c r="S1742" s="296"/>
    </row>
    <row r="1743" spans="1:19" x14ac:dyDescent="0.2">
      <c r="A1743" s="303" t="e">
        <f>#N/A</f>
        <v>#N/A</v>
      </c>
      <c r="B1743" s="304"/>
      <c r="C1743" s="305"/>
      <c r="D1743" s="269"/>
      <c r="E1743" s="264"/>
      <c r="F1743" s="306"/>
      <c r="G1743" s="269"/>
      <c r="H1743" s="269"/>
      <c r="I1743" s="264"/>
      <c r="J1743" s="307" t="str">
        <f t="shared" si="2"/>
        <v/>
      </c>
      <c r="K1743" s="307"/>
      <c r="L1743" s="308"/>
      <c r="M1743" s="307"/>
      <c r="N1743" s="310"/>
      <c r="O1743" s="264"/>
      <c r="P1743" s="307"/>
      <c r="Q1743" s="296"/>
      <c r="R1743" s="296"/>
      <c r="S1743" s="296"/>
    </row>
    <row r="1744" spans="1:19" x14ac:dyDescent="0.2">
      <c r="A1744" s="303" t="e">
        <f>#N/A</f>
        <v>#N/A</v>
      </c>
      <c r="B1744" s="304"/>
      <c r="C1744" s="305"/>
      <c r="D1744" s="269"/>
      <c r="E1744" s="264"/>
      <c r="F1744" s="306"/>
      <c r="G1744" s="269"/>
      <c r="H1744" s="269"/>
      <c r="I1744" s="264"/>
      <c r="J1744" s="307" t="str">
        <f t="shared" si="2"/>
        <v/>
      </c>
      <c r="K1744" s="307"/>
      <c r="L1744" s="308"/>
      <c r="M1744" s="307"/>
      <c r="N1744" s="310"/>
      <c r="O1744" s="264"/>
      <c r="P1744" s="307"/>
      <c r="Q1744" s="296"/>
      <c r="R1744" s="296"/>
      <c r="S1744" s="296"/>
    </row>
    <row r="1745" spans="1:19" x14ac:dyDescent="0.2">
      <c r="A1745" s="303" t="e">
        <f>#N/A</f>
        <v>#N/A</v>
      </c>
      <c r="B1745" s="304"/>
      <c r="C1745" s="305"/>
      <c r="D1745" s="269"/>
      <c r="E1745" s="264"/>
      <c r="F1745" s="306"/>
      <c r="G1745" s="269"/>
      <c r="H1745" s="269"/>
      <c r="I1745" s="264"/>
      <c r="J1745" s="307" t="str">
        <f t="shared" si="2"/>
        <v/>
      </c>
      <c r="K1745" s="307"/>
      <c r="L1745" s="308"/>
      <c r="M1745" s="307"/>
      <c r="N1745" s="310"/>
      <c r="O1745" s="264"/>
      <c r="P1745" s="307"/>
      <c r="Q1745" s="296"/>
      <c r="R1745" s="296"/>
      <c r="S1745" s="296"/>
    </row>
    <row r="1746" spans="1:19" x14ac:dyDescent="0.2">
      <c r="A1746" s="303" t="e">
        <f>#N/A</f>
        <v>#N/A</v>
      </c>
      <c r="B1746" s="304"/>
      <c r="C1746" s="305"/>
      <c r="D1746" s="269"/>
      <c r="E1746" s="264"/>
      <c r="F1746" s="306"/>
      <c r="G1746" s="269"/>
      <c r="H1746" s="269"/>
      <c r="I1746" s="264"/>
      <c r="J1746" s="307" t="str">
        <f t="shared" si="2"/>
        <v/>
      </c>
      <c r="K1746" s="307"/>
      <c r="L1746" s="308"/>
      <c r="M1746" s="307"/>
      <c r="N1746" s="310"/>
      <c r="O1746" s="264"/>
      <c r="P1746" s="307"/>
      <c r="Q1746" s="296"/>
      <c r="R1746" s="296"/>
      <c r="S1746" s="296"/>
    </row>
    <row r="1747" spans="1:19" x14ac:dyDescent="0.2">
      <c r="A1747" s="303" t="e">
        <f>#N/A</f>
        <v>#N/A</v>
      </c>
      <c r="B1747" s="304"/>
      <c r="C1747" s="305"/>
      <c r="D1747" s="269"/>
      <c r="E1747" s="264"/>
      <c r="F1747" s="306"/>
      <c r="G1747" s="269"/>
      <c r="H1747" s="269"/>
      <c r="I1747" s="264"/>
      <c r="J1747" s="307" t="str">
        <f t="shared" si="2"/>
        <v/>
      </c>
      <c r="K1747" s="307"/>
      <c r="L1747" s="308"/>
      <c r="M1747" s="307"/>
      <c r="N1747" s="310"/>
      <c r="O1747" s="264"/>
      <c r="P1747" s="307"/>
      <c r="Q1747" s="296"/>
      <c r="R1747" s="296"/>
      <c r="S1747" s="296"/>
    </row>
    <row r="1748" spans="1:19" x14ac:dyDescent="0.2">
      <c r="A1748" s="303" t="e">
        <f>#N/A</f>
        <v>#N/A</v>
      </c>
      <c r="B1748" s="304"/>
      <c r="C1748" s="305"/>
      <c r="D1748" s="269"/>
      <c r="E1748" s="264"/>
      <c r="F1748" s="306"/>
      <c r="G1748" s="269"/>
      <c r="H1748" s="269"/>
      <c r="I1748" s="264"/>
      <c r="J1748" s="307" t="str">
        <f t="shared" si="2"/>
        <v/>
      </c>
      <c r="K1748" s="307"/>
      <c r="L1748" s="308"/>
      <c r="M1748" s="307"/>
      <c r="N1748" s="310"/>
      <c r="O1748" s="264"/>
      <c r="P1748" s="307"/>
      <c r="Q1748" s="296"/>
      <c r="R1748" s="296"/>
      <c r="S1748" s="296"/>
    </row>
    <row r="1749" spans="1:19" x14ac:dyDescent="0.2">
      <c r="A1749" s="303" t="e">
        <f>#N/A</f>
        <v>#N/A</v>
      </c>
      <c r="B1749" s="304"/>
      <c r="C1749" s="305"/>
      <c r="D1749" s="269"/>
      <c r="E1749" s="264"/>
      <c r="F1749" s="306"/>
      <c r="G1749" s="269"/>
      <c r="H1749" s="269"/>
      <c r="I1749" s="264"/>
      <c r="J1749" s="307" t="str">
        <f t="shared" si="2"/>
        <v/>
      </c>
      <c r="K1749" s="307"/>
      <c r="L1749" s="308"/>
      <c r="M1749" s="307"/>
      <c r="N1749" s="310"/>
      <c r="O1749" s="264"/>
      <c r="P1749" s="307"/>
      <c r="Q1749" s="296"/>
      <c r="R1749" s="296"/>
      <c r="S1749" s="296"/>
    </row>
    <row r="1750" spans="1:19" x14ac:dyDescent="0.2">
      <c r="A1750" s="303" t="e">
        <f>#N/A</f>
        <v>#N/A</v>
      </c>
      <c r="B1750" s="304"/>
      <c r="C1750" s="305"/>
      <c r="D1750" s="269"/>
      <c r="E1750" s="264"/>
      <c r="F1750" s="306"/>
      <c r="G1750" s="269"/>
      <c r="H1750" s="269"/>
      <c r="I1750" s="264"/>
      <c r="J1750" s="307" t="str">
        <f t="shared" si="2"/>
        <v/>
      </c>
      <c r="K1750" s="307"/>
      <c r="L1750" s="308"/>
      <c r="M1750" s="307"/>
      <c r="N1750" s="310"/>
      <c r="O1750" s="264"/>
      <c r="P1750" s="307"/>
      <c r="Q1750" s="296"/>
      <c r="R1750" s="296"/>
      <c r="S1750" s="296"/>
    </row>
    <row r="1751" spans="1:19" x14ac:dyDescent="0.2">
      <c r="A1751" s="303" t="e">
        <f>#N/A</f>
        <v>#N/A</v>
      </c>
      <c r="B1751" s="304"/>
      <c r="C1751" s="305"/>
      <c r="D1751" s="269"/>
      <c r="E1751" s="264"/>
      <c r="F1751" s="306"/>
      <c r="G1751" s="269"/>
      <c r="H1751" s="269"/>
      <c r="I1751" s="264"/>
      <c r="J1751" s="307" t="str">
        <f t="shared" si="2"/>
        <v/>
      </c>
      <c r="K1751" s="307"/>
      <c r="L1751" s="308"/>
      <c r="M1751" s="307"/>
      <c r="N1751" s="310"/>
      <c r="O1751" s="264"/>
      <c r="P1751" s="307"/>
      <c r="Q1751" s="296"/>
      <c r="R1751" s="296"/>
      <c r="S1751" s="296"/>
    </row>
    <row r="1752" spans="1:19" x14ac:dyDescent="0.2">
      <c r="A1752" s="303" t="e">
        <f>#N/A</f>
        <v>#N/A</v>
      </c>
      <c r="B1752" s="304"/>
      <c r="C1752" s="305"/>
      <c r="D1752" s="269"/>
      <c r="E1752" s="264"/>
      <c r="F1752" s="306"/>
      <c r="G1752" s="269"/>
      <c r="H1752" s="269"/>
      <c r="I1752" s="264"/>
      <c r="J1752" s="307" t="str">
        <f t="shared" si="2"/>
        <v/>
      </c>
      <c r="K1752" s="307"/>
      <c r="L1752" s="308"/>
      <c r="M1752" s="307"/>
      <c r="N1752" s="310"/>
      <c r="O1752" s="264"/>
      <c r="P1752" s="307"/>
      <c r="Q1752" s="296"/>
      <c r="R1752" s="296"/>
      <c r="S1752" s="296"/>
    </row>
    <row r="1753" spans="1:19" x14ac:dyDescent="0.2">
      <c r="A1753" s="303" t="e">
        <f>#N/A</f>
        <v>#N/A</v>
      </c>
      <c r="B1753" s="304"/>
      <c r="C1753" s="305"/>
      <c r="D1753" s="269"/>
      <c r="E1753" s="264"/>
      <c r="F1753" s="306"/>
      <c r="G1753" s="269"/>
      <c r="H1753" s="269"/>
      <c r="I1753" s="264"/>
      <c r="J1753" s="307" t="str">
        <f t="shared" si="2"/>
        <v/>
      </c>
      <c r="K1753" s="307"/>
      <c r="L1753" s="308"/>
      <c r="M1753" s="307"/>
      <c r="N1753" s="310"/>
      <c r="O1753" s="264"/>
      <c r="P1753" s="307"/>
      <c r="Q1753" s="296"/>
      <c r="R1753" s="296"/>
      <c r="S1753" s="296"/>
    </row>
    <row r="1754" spans="1:19" x14ac:dyDescent="0.2">
      <c r="A1754" s="303" t="e">
        <f>#N/A</f>
        <v>#N/A</v>
      </c>
      <c r="B1754" s="304"/>
      <c r="C1754" s="305"/>
      <c r="D1754" s="269"/>
      <c r="E1754" s="264"/>
      <c r="F1754" s="306"/>
      <c r="G1754" s="269"/>
      <c r="H1754" s="269"/>
      <c r="I1754" s="264"/>
      <c r="J1754" s="307" t="str">
        <f t="shared" si="2"/>
        <v/>
      </c>
      <c r="K1754" s="307"/>
      <c r="L1754" s="308"/>
      <c r="M1754" s="307"/>
      <c r="N1754" s="310"/>
      <c r="O1754" s="264"/>
      <c r="P1754" s="307"/>
      <c r="Q1754" s="296"/>
      <c r="R1754" s="296"/>
      <c r="S1754" s="296"/>
    </row>
    <row r="1755" spans="1:19" x14ac:dyDescent="0.2">
      <c r="A1755" s="303" t="e">
        <f>#N/A</f>
        <v>#N/A</v>
      </c>
      <c r="B1755" s="304"/>
      <c r="C1755" s="305"/>
      <c r="D1755" s="269"/>
      <c r="E1755" s="264"/>
      <c r="F1755" s="306"/>
      <c r="G1755" s="269"/>
      <c r="H1755" s="269"/>
      <c r="I1755" s="264"/>
      <c r="J1755" s="307" t="str">
        <f t="shared" si="2"/>
        <v/>
      </c>
      <c r="K1755" s="307"/>
      <c r="L1755" s="308"/>
      <c r="M1755" s="307"/>
      <c r="N1755" s="310"/>
      <c r="O1755" s="264"/>
      <c r="P1755" s="307"/>
      <c r="Q1755" s="296"/>
      <c r="R1755" s="296"/>
      <c r="S1755" s="296"/>
    </row>
    <row r="1756" spans="1:19" x14ac:dyDescent="0.2">
      <c r="A1756" s="303" t="e">
        <f>#N/A</f>
        <v>#N/A</v>
      </c>
      <c r="B1756" s="304"/>
      <c r="C1756" s="305"/>
      <c r="D1756" s="269"/>
      <c r="E1756" s="264"/>
      <c r="F1756" s="306"/>
      <c r="G1756" s="269"/>
      <c r="H1756" s="269"/>
      <c r="I1756" s="264"/>
      <c r="J1756" s="307" t="str">
        <f t="shared" si="2"/>
        <v/>
      </c>
      <c r="K1756" s="307"/>
      <c r="L1756" s="308"/>
      <c r="M1756" s="307"/>
      <c r="N1756" s="310"/>
      <c r="O1756" s="264"/>
      <c r="P1756" s="307"/>
      <c r="Q1756" s="296"/>
      <c r="R1756" s="296"/>
      <c r="S1756" s="296"/>
    </row>
    <row r="1757" spans="1:19" x14ac:dyDescent="0.2">
      <c r="A1757" s="303" t="e">
        <f>#N/A</f>
        <v>#N/A</v>
      </c>
      <c r="B1757" s="304"/>
      <c r="C1757" s="305"/>
      <c r="D1757" s="269"/>
      <c r="E1757" s="264"/>
      <c r="F1757" s="306"/>
      <c r="G1757" s="269"/>
      <c r="H1757" s="269"/>
      <c r="I1757" s="264"/>
      <c r="J1757" s="307" t="str">
        <f t="shared" si="2"/>
        <v/>
      </c>
      <c r="K1757" s="307"/>
      <c r="L1757" s="308"/>
      <c r="M1757" s="307"/>
      <c r="N1757" s="310"/>
      <c r="O1757" s="264"/>
      <c r="P1757" s="307"/>
      <c r="Q1757" s="296"/>
      <c r="R1757" s="296"/>
      <c r="S1757" s="296"/>
    </row>
    <row r="1758" spans="1:19" x14ac:dyDescent="0.2">
      <c r="A1758" s="303" t="e">
        <f>#N/A</f>
        <v>#N/A</v>
      </c>
      <c r="B1758" s="304"/>
      <c r="C1758" s="305"/>
      <c r="D1758" s="269"/>
      <c r="E1758" s="264"/>
      <c r="F1758" s="306"/>
      <c r="G1758" s="269"/>
      <c r="H1758" s="269"/>
      <c r="I1758" s="264"/>
      <c r="J1758" s="307" t="str">
        <f t="shared" si="2"/>
        <v/>
      </c>
      <c r="K1758" s="307"/>
      <c r="L1758" s="308"/>
      <c r="M1758" s="307"/>
      <c r="N1758" s="310"/>
      <c r="O1758" s="264"/>
      <c r="P1758" s="307"/>
      <c r="Q1758" s="296"/>
      <c r="R1758" s="296"/>
      <c r="S1758" s="296"/>
    </row>
    <row r="1759" spans="1:19" x14ac:dyDescent="0.2">
      <c r="A1759" s="303" t="e">
        <f>#N/A</f>
        <v>#N/A</v>
      </c>
      <c r="B1759" s="304"/>
      <c r="C1759" s="305"/>
      <c r="D1759" s="269"/>
      <c r="E1759" s="264"/>
      <c r="F1759" s="306"/>
      <c r="G1759" s="269"/>
      <c r="H1759" s="269"/>
      <c r="I1759" s="264"/>
      <c r="J1759" s="307" t="str">
        <f t="shared" si="2"/>
        <v/>
      </c>
      <c r="K1759" s="307"/>
      <c r="L1759" s="308"/>
      <c r="M1759" s="307"/>
      <c r="N1759" s="310"/>
      <c r="O1759" s="264"/>
      <c r="P1759" s="307"/>
      <c r="Q1759" s="296"/>
      <c r="R1759" s="296"/>
      <c r="S1759" s="296"/>
    </row>
    <row r="1760" spans="1:19" x14ac:dyDescent="0.2">
      <c r="A1760" s="303" t="e">
        <f>#N/A</f>
        <v>#N/A</v>
      </c>
      <c r="B1760" s="304"/>
      <c r="C1760" s="305"/>
      <c r="D1760" s="269"/>
      <c r="E1760" s="264"/>
      <c r="F1760" s="306"/>
      <c r="G1760" s="269"/>
      <c r="H1760" s="269"/>
      <c r="I1760" s="264"/>
      <c r="J1760" s="307" t="str">
        <f t="shared" si="2"/>
        <v/>
      </c>
      <c r="K1760" s="307"/>
      <c r="L1760" s="308"/>
      <c r="M1760" s="307"/>
      <c r="N1760" s="310"/>
      <c r="O1760" s="264"/>
      <c r="P1760" s="307"/>
      <c r="Q1760" s="296"/>
      <c r="R1760" s="296"/>
      <c r="S1760" s="296"/>
    </row>
    <row r="1761" spans="1:19" x14ac:dyDescent="0.2">
      <c r="A1761" s="303" t="e">
        <f>#N/A</f>
        <v>#N/A</v>
      </c>
      <c r="B1761" s="304"/>
      <c r="C1761" s="305"/>
      <c r="D1761" s="269"/>
      <c r="E1761" s="264"/>
      <c r="F1761" s="306"/>
      <c r="G1761" s="269"/>
      <c r="H1761" s="269"/>
      <c r="I1761" s="264"/>
      <c r="J1761" s="307" t="str">
        <f t="shared" si="2"/>
        <v/>
      </c>
      <c r="K1761" s="307"/>
      <c r="L1761" s="308"/>
      <c r="M1761" s="307"/>
      <c r="N1761" s="310"/>
      <c r="O1761" s="264"/>
      <c r="P1761" s="307"/>
      <c r="Q1761" s="296"/>
      <c r="R1761" s="296"/>
      <c r="S1761" s="296"/>
    </row>
    <row r="1762" spans="1:19" x14ac:dyDescent="0.2">
      <c r="A1762" s="303" t="e">
        <f>#N/A</f>
        <v>#N/A</v>
      </c>
      <c r="B1762" s="304"/>
      <c r="C1762" s="305"/>
      <c r="D1762" s="269"/>
      <c r="E1762" s="264"/>
      <c r="F1762" s="306"/>
      <c r="G1762" s="269"/>
      <c r="H1762" s="269"/>
      <c r="I1762" s="264"/>
      <c r="J1762" s="307" t="str">
        <f t="shared" si="2"/>
        <v/>
      </c>
      <c r="K1762" s="307"/>
      <c r="L1762" s="308"/>
      <c r="M1762" s="307"/>
      <c r="N1762" s="310"/>
      <c r="O1762" s="264"/>
      <c r="P1762" s="307"/>
      <c r="Q1762" s="296"/>
      <c r="R1762" s="296"/>
      <c r="S1762" s="296"/>
    </row>
    <row r="1763" spans="1:19" x14ac:dyDescent="0.2">
      <c r="A1763" s="303" t="e">
        <f>#N/A</f>
        <v>#N/A</v>
      </c>
      <c r="B1763" s="304"/>
      <c r="C1763" s="305"/>
      <c r="D1763" s="269"/>
      <c r="E1763" s="264"/>
      <c r="F1763" s="306"/>
      <c r="G1763" s="269"/>
      <c r="H1763" s="269"/>
      <c r="I1763" s="264"/>
      <c r="J1763" s="307" t="str">
        <f t="shared" si="2"/>
        <v/>
      </c>
      <c r="K1763" s="307"/>
      <c r="L1763" s="308"/>
      <c r="M1763" s="307"/>
      <c r="N1763" s="310"/>
      <c r="O1763" s="264"/>
      <c r="P1763" s="307"/>
      <c r="Q1763" s="296"/>
      <c r="R1763" s="296"/>
      <c r="S1763" s="296"/>
    </row>
    <row r="1764" spans="1:19" x14ac:dyDescent="0.2">
      <c r="A1764" s="303" t="e">
        <f>#N/A</f>
        <v>#N/A</v>
      </c>
      <c r="B1764" s="304"/>
      <c r="C1764" s="305"/>
      <c r="D1764" s="269"/>
      <c r="E1764" s="264"/>
      <c r="F1764" s="306"/>
      <c r="G1764" s="269"/>
      <c r="H1764" s="269"/>
      <c r="I1764" s="264"/>
      <c r="J1764" s="307" t="str">
        <f t="shared" si="2"/>
        <v/>
      </c>
      <c r="K1764" s="307"/>
      <c r="L1764" s="308"/>
      <c r="M1764" s="307"/>
      <c r="N1764" s="310"/>
      <c r="O1764" s="264"/>
      <c r="P1764" s="307"/>
      <c r="Q1764" s="296"/>
      <c r="R1764" s="296"/>
      <c r="S1764" s="296"/>
    </row>
    <row r="1765" spans="1:19" x14ac:dyDescent="0.2">
      <c r="A1765" s="303" t="e">
        <f>#N/A</f>
        <v>#N/A</v>
      </c>
      <c r="B1765" s="304"/>
      <c r="C1765" s="305"/>
      <c r="D1765" s="269"/>
      <c r="E1765" s="264"/>
      <c r="F1765" s="306"/>
      <c r="G1765" s="269"/>
      <c r="H1765" s="269"/>
      <c r="I1765" s="264"/>
      <c r="J1765" s="307" t="str">
        <f t="shared" si="2"/>
        <v/>
      </c>
      <c r="K1765" s="307"/>
      <c r="L1765" s="308"/>
      <c r="M1765" s="307"/>
      <c r="N1765" s="310"/>
      <c r="O1765" s="264"/>
      <c r="P1765" s="307"/>
      <c r="Q1765" s="296"/>
      <c r="R1765" s="296"/>
      <c r="S1765" s="296"/>
    </row>
    <row r="1766" spans="1:19" x14ac:dyDescent="0.2">
      <c r="A1766" s="303" t="e">
        <f>#N/A</f>
        <v>#N/A</v>
      </c>
      <c r="B1766" s="304"/>
      <c r="C1766" s="305"/>
      <c r="D1766" s="269"/>
      <c r="E1766" s="264"/>
      <c r="F1766" s="306"/>
      <c r="G1766" s="269"/>
      <c r="H1766" s="269"/>
      <c r="I1766" s="264"/>
      <c r="J1766" s="307" t="str">
        <f t="shared" si="2"/>
        <v/>
      </c>
      <c r="K1766" s="307"/>
      <c r="L1766" s="308"/>
      <c r="M1766" s="307"/>
      <c r="N1766" s="310"/>
      <c r="O1766" s="264"/>
      <c r="P1766" s="307"/>
      <c r="Q1766" s="296"/>
      <c r="R1766" s="296"/>
      <c r="S1766" s="296"/>
    </row>
    <row r="1767" spans="1:19" x14ac:dyDescent="0.2">
      <c r="A1767" s="303" t="e">
        <f>#N/A</f>
        <v>#N/A</v>
      </c>
      <c r="B1767" s="304"/>
      <c r="C1767" s="305"/>
      <c r="D1767" s="269"/>
      <c r="E1767" s="264"/>
      <c r="F1767" s="306"/>
      <c r="G1767" s="269"/>
      <c r="H1767" s="269"/>
      <c r="I1767" s="264"/>
      <c r="J1767" s="307" t="str">
        <f t="shared" si="2"/>
        <v/>
      </c>
      <c r="K1767" s="307"/>
      <c r="L1767" s="308"/>
      <c r="M1767" s="307"/>
      <c r="N1767" s="310"/>
      <c r="O1767" s="264"/>
      <c r="P1767" s="307"/>
      <c r="Q1767" s="296"/>
      <c r="R1767" s="296"/>
      <c r="S1767" s="296"/>
    </row>
    <row r="1768" spans="1:19" x14ac:dyDescent="0.2">
      <c r="A1768" s="303" t="e">
        <f>#N/A</f>
        <v>#N/A</v>
      </c>
      <c r="B1768" s="304"/>
      <c r="C1768" s="305"/>
      <c r="D1768" s="269"/>
      <c r="E1768" s="264"/>
      <c r="F1768" s="306"/>
      <c r="G1768" s="269"/>
      <c r="H1768" s="269"/>
      <c r="I1768" s="264"/>
      <c r="J1768" s="307" t="str">
        <f t="shared" si="2"/>
        <v/>
      </c>
      <c r="K1768" s="307"/>
      <c r="L1768" s="308"/>
      <c r="M1768" s="307"/>
      <c r="N1768" s="310"/>
      <c r="O1768" s="264"/>
      <c r="P1768" s="307"/>
      <c r="Q1768" s="296"/>
      <c r="R1768" s="296"/>
      <c r="S1768" s="296"/>
    </row>
    <row r="1769" spans="1:19" x14ac:dyDescent="0.2">
      <c r="A1769" s="303" t="e">
        <f>#N/A</f>
        <v>#N/A</v>
      </c>
      <c r="B1769" s="304"/>
      <c r="C1769" s="305"/>
      <c r="D1769" s="269"/>
      <c r="E1769" s="264"/>
      <c r="F1769" s="306"/>
      <c r="G1769" s="269"/>
      <c r="H1769" s="269"/>
      <c r="I1769" s="264"/>
      <c r="J1769" s="307" t="str">
        <f t="shared" si="2"/>
        <v/>
      </c>
      <c r="K1769" s="307"/>
      <c r="L1769" s="308"/>
      <c r="M1769" s="307"/>
      <c r="N1769" s="310"/>
      <c r="O1769" s="264"/>
      <c r="P1769" s="307"/>
      <c r="Q1769" s="296"/>
      <c r="R1769" s="296"/>
      <c r="S1769" s="296"/>
    </row>
    <row r="1770" spans="1:19" x14ac:dyDescent="0.2">
      <c r="A1770" s="303" t="e">
        <f>#N/A</f>
        <v>#N/A</v>
      </c>
      <c r="B1770" s="304"/>
      <c r="C1770" s="305"/>
      <c r="D1770" s="269"/>
      <c r="E1770" s="264"/>
      <c r="F1770" s="306"/>
      <c r="G1770" s="269"/>
      <c r="H1770" s="269"/>
      <c r="I1770" s="264"/>
      <c r="J1770" s="307" t="str">
        <f t="shared" si="2"/>
        <v/>
      </c>
      <c r="K1770" s="307"/>
      <c r="L1770" s="308"/>
      <c r="M1770" s="307"/>
      <c r="N1770" s="310"/>
      <c r="O1770" s="264"/>
      <c r="P1770" s="307"/>
      <c r="Q1770" s="296"/>
      <c r="R1770" s="296"/>
      <c r="S1770" s="296"/>
    </row>
    <row r="1771" spans="1:19" x14ac:dyDescent="0.2">
      <c r="A1771" s="303" t="e">
        <f>#N/A</f>
        <v>#N/A</v>
      </c>
      <c r="B1771" s="304"/>
      <c r="C1771" s="305"/>
      <c r="D1771" s="269"/>
      <c r="E1771" s="264"/>
      <c r="F1771" s="306"/>
      <c r="G1771" s="269"/>
      <c r="H1771" s="269"/>
      <c r="I1771" s="264"/>
      <c r="J1771" s="307" t="str">
        <f t="shared" si="2"/>
        <v/>
      </c>
      <c r="K1771" s="307"/>
      <c r="L1771" s="308"/>
      <c r="M1771" s="307"/>
      <c r="N1771" s="310"/>
      <c r="O1771" s="264"/>
      <c r="P1771" s="307"/>
      <c r="Q1771" s="296"/>
      <c r="R1771" s="296"/>
      <c r="S1771" s="296"/>
    </row>
    <row r="1772" spans="1:19" x14ac:dyDescent="0.2">
      <c r="A1772" s="303" t="e">
        <f>#N/A</f>
        <v>#N/A</v>
      </c>
      <c r="B1772" s="304"/>
      <c r="C1772" s="305"/>
      <c r="D1772" s="269"/>
      <c r="E1772" s="264"/>
      <c r="F1772" s="306"/>
      <c r="G1772" s="269"/>
      <c r="H1772" s="269"/>
      <c r="I1772" s="264"/>
      <c r="J1772" s="307" t="str">
        <f t="shared" si="2"/>
        <v/>
      </c>
      <c r="K1772" s="307"/>
      <c r="L1772" s="308"/>
      <c r="M1772" s="307"/>
      <c r="N1772" s="310"/>
      <c r="O1772" s="264"/>
      <c r="P1772" s="307"/>
      <c r="Q1772" s="296"/>
      <c r="R1772" s="296"/>
      <c r="S1772" s="296"/>
    </row>
    <row r="1773" spans="1:19" x14ac:dyDescent="0.2">
      <c r="A1773" s="303" t="e">
        <f>#N/A</f>
        <v>#N/A</v>
      </c>
      <c r="B1773" s="304"/>
      <c r="C1773" s="305"/>
      <c r="D1773" s="269"/>
      <c r="E1773" s="264"/>
      <c r="F1773" s="306"/>
      <c r="G1773" s="269"/>
      <c r="H1773" s="269"/>
      <c r="I1773" s="264"/>
      <c r="J1773" s="307" t="str">
        <f t="shared" si="2"/>
        <v/>
      </c>
      <c r="K1773" s="307"/>
      <c r="L1773" s="308"/>
      <c r="M1773" s="307"/>
      <c r="N1773" s="310"/>
      <c r="O1773" s="264"/>
      <c r="P1773" s="307"/>
      <c r="Q1773" s="296"/>
      <c r="R1773" s="296"/>
      <c r="S1773" s="296"/>
    </row>
    <row r="1774" spans="1:19" x14ac:dyDescent="0.2">
      <c r="A1774" s="303" t="e">
        <f>#N/A</f>
        <v>#N/A</v>
      </c>
      <c r="B1774" s="304"/>
      <c r="C1774" s="305"/>
      <c r="D1774" s="269"/>
      <c r="E1774" s="264"/>
      <c r="F1774" s="306"/>
      <c r="G1774" s="269"/>
      <c r="H1774" s="269"/>
      <c r="I1774" s="264"/>
      <c r="J1774" s="307" t="str">
        <f t="shared" si="2"/>
        <v/>
      </c>
      <c r="K1774" s="307"/>
      <c r="L1774" s="308"/>
      <c r="M1774" s="307"/>
      <c r="N1774" s="310"/>
      <c r="O1774" s="264"/>
      <c r="P1774" s="307"/>
      <c r="Q1774" s="296"/>
      <c r="R1774" s="296"/>
      <c r="S1774" s="296"/>
    </row>
    <row r="1775" spans="1:19" x14ac:dyDescent="0.2">
      <c r="A1775" s="303" t="e">
        <f>#N/A</f>
        <v>#N/A</v>
      </c>
      <c r="B1775" s="304"/>
      <c r="C1775" s="305"/>
      <c r="D1775" s="269"/>
      <c r="E1775" s="264"/>
      <c r="F1775" s="306"/>
      <c r="G1775" s="269"/>
      <c r="H1775" s="269"/>
      <c r="I1775" s="264"/>
      <c r="J1775" s="307" t="str">
        <f t="shared" si="2"/>
        <v/>
      </c>
      <c r="K1775" s="307"/>
      <c r="L1775" s="308"/>
      <c r="M1775" s="307"/>
      <c r="N1775" s="310"/>
      <c r="O1775" s="264"/>
      <c r="P1775" s="307"/>
      <c r="Q1775" s="296"/>
      <c r="R1775" s="296"/>
      <c r="S1775" s="296"/>
    </row>
    <row r="1776" spans="1:19" x14ac:dyDescent="0.2">
      <c r="A1776" s="303" t="e">
        <f>#N/A</f>
        <v>#N/A</v>
      </c>
      <c r="B1776" s="304"/>
      <c r="C1776" s="305"/>
      <c r="D1776" s="269"/>
      <c r="E1776" s="264"/>
      <c r="F1776" s="306"/>
      <c r="G1776" s="269"/>
      <c r="H1776" s="269"/>
      <c r="I1776" s="264"/>
      <c r="J1776" s="307" t="str">
        <f t="shared" si="2"/>
        <v/>
      </c>
      <c r="K1776" s="307"/>
      <c r="L1776" s="308"/>
      <c r="M1776" s="307"/>
      <c r="N1776" s="310"/>
      <c r="O1776" s="264"/>
      <c r="P1776" s="307"/>
      <c r="Q1776" s="296"/>
      <c r="R1776" s="296"/>
      <c r="S1776" s="296"/>
    </row>
    <row r="1777" spans="1:19" x14ac:dyDescent="0.2">
      <c r="A1777" s="303" t="e">
        <f>#N/A</f>
        <v>#N/A</v>
      </c>
      <c r="B1777" s="304"/>
      <c r="C1777" s="305"/>
      <c r="D1777" s="269"/>
      <c r="E1777" s="264"/>
      <c r="F1777" s="306"/>
      <c r="G1777" s="269"/>
      <c r="H1777" s="269"/>
      <c r="I1777" s="264"/>
      <c r="J1777" s="307" t="str">
        <f t="shared" si="2"/>
        <v/>
      </c>
      <c r="K1777" s="307"/>
      <c r="L1777" s="308"/>
      <c r="M1777" s="307"/>
      <c r="N1777" s="310"/>
      <c r="O1777" s="264"/>
      <c r="P1777" s="307"/>
      <c r="Q1777" s="296"/>
      <c r="R1777" s="296"/>
      <c r="S1777" s="296"/>
    </row>
    <row r="1778" spans="1:19" x14ac:dyDescent="0.2">
      <c r="A1778" s="303" t="e">
        <f>#N/A</f>
        <v>#N/A</v>
      </c>
      <c r="B1778" s="304"/>
      <c r="C1778" s="305"/>
      <c r="D1778" s="269"/>
      <c r="E1778" s="264"/>
      <c r="F1778" s="306"/>
      <c r="G1778" s="269"/>
      <c r="H1778" s="269"/>
      <c r="I1778" s="264"/>
      <c r="J1778" s="307" t="str">
        <f t="shared" si="2"/>
        <v/>
      </c>
      <c r="K1778" s="307"/>
      <c r="L1778" s="308"/>
      <c r="M1778" s="307"/>
      <c r="N1778" s="310"/>
      <c r="O1778" s="264"/>
      <c r="P1778" s="307"/>
      <c r="Q1778" s="296"/>
      <c r="R1778" s="296"/>
      <c r="S1778" s="296"/>
    </row>
    <row r="1779" spans="1:19" x14ac:dyDescent="0.2">
      <c r="A1779" s="303" t="e">
        <f>#N/A</f>
        <v>#N/A</v>
      </c>
      <c r="B1779" s="304"/>
      <c r="C1779" s="305"/>
      <c r="D1779" s="269"/>
      <c r="E1779" s="264"/>
      <c r="F1779" s="306"/>
      <c r="G1779" s="269"/>
      <c r="H1779" s="269"/>
      <c r="I1779" s="264"/>
      <c r="J1779" s="307" t="str">
        <f t="shared" si="2"/>
        <v/>
      </c>
      <c r="K1779" s="307"/>
      <c r="L1779" s="308"/>
      <c r="M1779" s="307"/>
      <c r="N1779" s="310"/>
      <c r="O1779" s="264"/>
      <c r="P1779" s="307"/>
      <c r="Q1779" s="296"/>
      <c r="R1779" s="296"/>
      <c r="S1779" s="296"/>
    </row>
    <row r="1780" spans="1:19" x14ac:dyDescent="0.2">
      <c r="A1780" s="303" t="e">
        <f>#N/A</f>
        <v>#N/A</v>
      </c>
      <c r="B1780" s="304"/>
      <c r="C1780" s="305"/>
      <c r="D1780" s="269"/>
      <c r="E1780" s="264"/>
      <c r="F1780" s="306"/>
      <c r="G1780" s="269"/>
      <c r="H1780" s="269"/>
      <c r="I1780" s="264"/>
      <c r="J1780" s="307" t="str">
        <f t="shared" si="2"/>
        <v/>
      </c>
      <c r="K1780" s="307"/>
      <c r="L1780" s="308"/>
      <c r="M1780" s="307"/>
      <c r="N1780" s="310"/>
      <c r="O1780" s="264"/>
      <c r="P1780" s="307"/>
      <c r="Q1780" s="296"/>
      <c r="R1780" s="296"/>
      <c r="S1780" s="296"/>
    </row>
    <row r="1781" spans="1:19" x14ac:dyDescent="0.2">
      <c r="A1781" s="303" t="e">
        <f>#N/A</f>
        <v>#N/A</v>
      </c>
      <c r="B1781" s="304"/>
      <c r="C1781" s="305"/>
      <c r="D1781" s="269"/>
      <c r="E1781" s="264"/>
      <c r="F1781" s="306"/>
      <c r="G1781" s="269"/>
      <c r="H1781" s="269"/>
      <c r="I1781" s="264"/>
      <c r="J1781" s="307" t="str">
        <f t="shared" si="2"/>
        <v/>
      </c>
      <c r="K1781" s="307"/>
      <c r="L1781" s="308"/>
      <c r="M1781" s="307"/>
      <c r="N1781" s="310"/>
      <c r="O1781" s="264"/>
      <c r="P1781" s="307"/>
      <c r="Q1781" s="296"/>
      <c r="R1781" s="296"/>
      <c r="S1781" s="296"/>
    </row>
    <row r="1782" spans="1:19" x14ac:dyDescent="0.2">
      <c r="A1782" s="303" t="e">
        <f>#N/A</f>
        <v>#N/A</v>
      </c>
      <c r="B1782" s="304"/>
      <c r="C1782" s="305"/>
      <c r="D1782" s="269"/>
      <c r="E1782" s="264"/>
      <c r="F1782" s="306"/>
      <c r="G1782" s="269"/>
      <c r="H1782" s="269"/>
      <c r="I1782" s="264"/>
      <c r="J1782" s="307" t="str">
        <f t="shared" si="2"/>
        <v/>
      </c>
      <c r="K1782" s="307"/>
      <c r="L1782" s="308"/>
      <c r="M1782" s="307"/>
      <c r="N1782" s="310"/>
      <c r="O1782" s="264"/>
      <c r="P1782" s="307"/>
      <c r="Q1782" s="296"/>
      <c r="R1782" s="296"/>
      <c r="S1782" s="296"/>
    </row>
    <row r="1783" spans="1:19" x14ac:dyDescent="0.2">
      <c r="A1783" s="303" t="e">
        <f>#N/A</f>
        <v>#N/A</v>
      </c>
      <c r="B1783" s="304"/>
      <c r="C1783" s="305"/>
      <c r="D1783" s="269"/>
      <c r="E1783" s="264"/>
      <c r="F1783" s="306"/>
      <c r="G1783" s="269"/>
      <c r="H1783" s="269"/>
      <c r="I1783" s="264"/>
      <c r="J1783" s="307" t="str">
        <f t="shared" si="2"/>
        <v/>
      </c>
      <c r="K1783" s="307"/>
      <c r="L1783" s="308"/>
      <c r="M1783" s="307"/>
      <c r="N1783" s="310"/>
      <c r="O1783" s="264"/>
      <c r="P1783" s="307"/>
      <c r="Q1783" s="296"/>
      <c r="R1783" s="296"/>
      <c r="S1783" s="296"/>
    </row>
    <row r="1784" spans="1:19" x14ac:dyDescent="0.2">
      <c r="A1784" s="303" t="e">
        <f>#N/A</f>
        <v>#N/A</v>
      </c>
      <c r="B1784" s="304"/>
      <c r="C1784" s="305"/>
      <c r="D1784" s="269"/>
      <c r="E1784" s="264"/>
      <c r="F1784" s="306"/>
      <c r="G1784" s="269"/>
      <c r="H1784" s="269"/>
      <c r="I1784" s="264"/>
      <c r="J1784" s="307" t="str">
        <f t="shared" si="2"/>
        <v/>
      </c>
      <c r="K1784" s="307"/>
      <c r="L1784" s="308"/>
      <c r="M1784" s="307"/>
      <c r="N1784" s="310"/>
      <c r="O1784" s="264"/>
      <c r="P1784" s="307"/>
      <c r="Q1784" s="296"/>
      <c r="R1784" s="296"/>
      <c r="S1784" s="296"/>
    </row>
    <row r="1785" spans="1:19" x14ac:dyDescent="0.2">
      <c r="A1785" s="303" t="e">
        <f>#N/A</f>
        <v>#N/A</v>
      </c>
      <c r="B1785" s="304"/>
      <c r="C1785" s="305"/>
      <c r="D1785" s="269"/>
      <c r="E1785" s="264"/>
      <c r="F1785" s="306"/>
      <c r="G1785" s="269"/>
      <c r="H1785" s="269"/>
      <c r="I1785" s="264"/>
      <c r="J1785" s="307" t="str">
        <f t="shared" si="2"/>
        <v/>
      </c>
      <c r="K1785" s="307"/>
      <c r="L1785" s="308"/>
      <c r="M1785" s="307"/>
      <c r="N1785" s="310"/>
      <c r="O1785" s="264"/>
      <c r="P1785" s="307"/>
      <c r="Q1785" s="296"/>
      <c r="R1785" s="296"/>
      <c r="S1785" s="296"/>
    </row>
    <row r="1786" spans="1:19" x14ac:dyDescent="0.2">
      <c r="A1786" s="303" t="e">
        <f>#N/A</f>
        <v>#N/A</v>
      </c>
      <c r="B1786" s="304"/>
      <c r="C1786" s="305"/>
      <c r="D1786" s="269"/>
      <c r="E1786" s="264"/>
      <c r="F1786" s="306"/>
      <c r="G1786" s="269"/>
      <c r="H1786" s="269"/>
      <c r="I1786" s="264"/>
      <c r="J1786" s="307" t="str">
        <f t="shared" si="2"/>
        <v/>
      </c>
      <c r="K1786" s="307"/>
      <c r="L1786" s="308"/>
      <c r="M1786" s="307"/>
      <c r="N1786" s="310"/>
      <c r="O1786" s="264"/>
      <c r="P1786" s="307"/>
      <c r="Q1786" s="296"/>
      <c r="R1786" s="296"/>
      <c r="S1786" s="296"/>
    </row>
    <row r="1787" spans="1:19" x14ac:dyDescent="0.2">
      <c r="A1787" s="303" t="e">
        <f>#N/A</f>
        <v>#N/A</v>
      </c>
      <c r="B1787" s="304"/>
      <c r="C1787" s="305"/>
      <c r="D1787" s="269"/>
      <c r="E1787" s="264"/>
      <c r="F1787" s="306"/>
      <c r="G1787" s="269"/>
      <c r="H1787" s="269"/>
      <c r="I1787" s="264"/>
      <c r="J1787" s="307" t="str">
        <f t="shared" si="2"/>
        <v/>
      </c>
      <c r="K1787" s="307"/>
      <c r="L1787" s="308"/>
      <c r="M1787" s="307"/>
      <c r="N1787" s="310"/>
      <c r="O1787" s="264"/>
      <c r="P1787" s="307"/>
      <c r="Q1787" s="296"/>
      <c r="R1787" s="296"/>
      <c r="S1787" s="296"/>
    </row>
    <row r="1788" spans="1:19" x14ac:dyDescent="0.2">
      <c r="A1788" s="303" t="e">
        <f>#N/A</f>
        <v>#N/A</v>
      </c>
      <c r="B1788" s="304"/>
      <c r="C1788" s="305"/>
      <c r="D1788" s="269"/>
      <c r="E1788" s="264"/>
      <c r="F1788" s="306"/>
      <c r="G1788" s="269"/>
      <c r="H1788" s="269"/>
      <c r="I1788" s="264"/>
      <c r="J1788" s="307" t="str">
        <f t="shared" si="2"/>
        <v/>
      </c>
      <c r="K1788" s="307"/>
      <c r="L1788" s="308"/>
      <c r="M1788" s="307"/>
      <c r="N1788" s="310"/>
      <c r="O1788" s="264"/>
      <c r="P1788" s="307"/>
      <c r="Q1788" s="296"/>
      <c r="R1788" s="296"/>
      <c r="S1788" s="296"/>
    </row>
    <row r="1789" spans="1:19" x14ac:dyDescent="0.2">
      <c r="A1789" s="303" t="e">
        <f>#N/A</f>
        <v>#N/A</v>
      </c>
      <c r="B1789" s="304"/>
      <c r="C1789" s="305"/>
      <c r="D1789" s="269"/>
      <c r="E1789" s="264"/>
      <c r="F1789" s="306"/>
      <c r="G1789" s="269"/>
      <c r="H1789" s="269"/>
      <c r="I1789" s="264"/>
      <c r="J1789" s="307" t="str">
        <f t="shared" si="2"/>
        <v/>
      </c>
      <c r="K1789" s="307"/>
      <c r="L1789" s="308"/>
      <c r="M1789" s="307"/>
      <c r="N1789" s="310"/>
      <c r="O1789" s="264"/>
      <c r="P1789" s="307"/>
      <c r="Q1789" s="296"/>
      <c r="R1789" s="296"/>
      <c r="S1789" s="296"/>
    </row>
    <row r="1790" spans="1:19" x14ac:dyDescent="0.2">
      <c r="A1790" s="303" t="e">
        <f>#N/A</f>
        <v>#N/A</v>
      </c>
      <c r="B1790" s="304"/>
      <c r="C1790" s="305"/>
      <c r="D1790" s="269"/>
      <c r="E1790" s="264"/>
      <c r="F1790" s="306"/>
      <c r="G1790" s="269"/>
      <c r="H1790" s="269"/>
      <c r="I1790" s="264"/>
      <c r="J1790" s="307" t="str">
        <f t="shared" si="2"/>
        <v/>
      </c>
      <c r="K1790" s="307"/>
      <c r="L1790" s="308"/>
      <c r="M1790" s="307"/>
      <c r="N1790" s="310"/>
      <c r="O1790" s="264"/>
      <c r="P1790" s="307"/>
      <c r="Q1790" s="296"/>
      <c r="R1790" s="296"/>
      <c r="S1790" s="296"/>
    </row>
    <row r="1791" spans="1:19" x14ac:dyDescent="0.2">
      <c r="A1791" s="303" t="e">
        <f>#N/A</f>
        <v>#N/A</v>
      </c>
      <c r="B1791" s="304"/>
      <c r="C1791" s="305"/>
      <c r="D1791" s="269"/>
      <c r="E1791" s="264"/>
      <c r="F1791" s="306"/>
      <c r="G1791" s="269"/>
      <c r="H1791" s="269"/>
      <c r="I1791" s="264"/>
      <c r="J1791" s="307" t="str">
        <f t="shared" si="2"/>
        <v/>
      </c>
      <c r="K1791" s="307"/>
      <c r="L1791" s="308"/>
      <c r="M1791" s="307"/>
      <c r="N1791" s="310"/>
      <c r="O1791" s="264"/>
      <c r="P1791" s="307"/>
      <c r="Q1791" s="296"/>
      <c r="R1791" s="296"/>
      <c r="S1791" s="296"/>
    </row>
    <row r="1792" spans="1:19" x14ac:dyDescent="0.2">
      <c r="A1792" s="303" t="e">
        <f>#N/A</f>
        <v>#N/A</v>
      </c>
      <c r="B1792" s="304"/>
      <c r="C1792" s="305"/>
      <c r="D1792" s="269"/>
      <c r="E1792" s="264"/>
      <c r="F1792" s="306"/>
      <c r="G1792" s="269"/>
      <c r="H1792" s="269"/>
      <c r="I1792" s="264"/>
      <c r="J1792" s="307" t="str">
        <f t="shared" si="2"/>
        <v/>
      </c>
      <c r="K1792" s="307"/>
      <c r="L1792" s="308"/>
      <c r="M1792" s="307"/>
      <c r="N1792" s="310"/>
      <c r="O1792" s="264"/>
      <c r="P1792" s="307"/>
      <c r="Q1792" s="296"/>
      <c r="R1792" s="296"/>
      <c r="S1792" s="296"/>
    </row>
    <row r="1793" spans="1:19" x14ac:dyDescent="0.2">
      <c r="A1793" s="303" t="e">
        <f>#N/A</f>
        <v>#N/A</v>
      </c>
      <c r="B1793" s="304"/>
      <c r="C1793" s="305"/>
      <c r="D1793" s="269"/>
      <c r="E1793" s="264"/>
      <c r="F1793" s="306"/>
      <c r="G1793" s="269"/>
      <c r="H1793" s="269"/>
      <c r="I1793" s="264"/>
      <c r="J1793" s="307" t="str">
        <f t="shared" si="2"/>
        <v/>
      </c>
      <c r="K1793" s="307"/>
      <c r="L1793" s="308"/>
      <c r="M1793" s="307"/>
      <c r="N1793" s="310"/>
      <c r="O1793" s="264"/>
      <c r="P1793" s="307"/>
      <c r="Q1793" s="296"/>
      <c r="R1793" s="296"/>
      <c r="S1793" s="296"/>
    </row>
    <row r="1794" spans="1:19" x14ac:dyDescent="0.2">
      <c r="A1794" s="303" t="e">
        <f>#N/A</f>
        <v>#N/A</v>
      </c>
      <c r="B1794" s="304"/>
      <c r="C1794" s="305"/>
      <c r="D1794" s="269"/>
      <c r="E1794" s="264"/>
      <c r="F1794" s="306"/>
      <c r="G1794" s="269"/>
      <c r="H1794" s="269"/>
      <c r="I1794" s="264"/>
      <c r="J1794" s="307" t="str">
        <f t="shared" si="2"/>
        <v/>
      </c>
      <c r="K1794" s="307"/>
      <c r="L1794" s="308"/>
      <c r="M1794" s="307"/>
      <c r="N1794" s="310"/>
      <c r="O1794" s="264"/>
      <c r="P1794" s="307"/>
      <c r="Q1794" s="296"/>
      <c r="R1794" s="296"/>
      <c r="S1794" s="296"/>
    </row>
    <row r="1795" spans="1:19" x14ac:dyDescent="0.2">
      <c r="A1795" s="303" t="e">
        <f>#N/A</f>
        <v>#N/A</v>
      </c>
      <c r="B1795" s="304"/>
      <c r="C1795" s="305"/>
      <c r="D1795" s="269"/>
      <c r="E1795" s="264"/>
      <c r="F1795" s="306"/>
      <c r="G1795" s="269"/>
      <c r="H1795" s="269"/>
      <c r="I1795" s="264"/>
      <c r="J1795" s="307" t="str">
        <f t="shared" si="2"/>
        <v/>
      </c>
      <c r="K1795" s="307"/>
      <c r="L1795" s="308"/>
      <c r="M1795" s="307"/>
      <c r="N1795" s="310"/>
      <c r="O1795" s="264"/>
      <c r="P1795" s="307"/>
      <c r="Q1795" s="296"/>
      <c r="R1795" s="296"/>
      <c r="S1795" s="296"/>
    </row>
    <row r="1796" spans="1:19" x14ac:dyDescent="0.2">
      <c r="A1796" s="303" t="e">
        <f>#N/A</f>
        <v>#N/A</v>
      </c>
      <c r="B1796" s="304"/>
      <c r="C1796" s="305"/>
      <c r="D1796" s="269"/>
      <c r="E1796" s="264"/>
      <c r="F1796" s="306"/>
      <c r="G1796" s="269"/>
      <c r="H1796" s="269"/>
      <c r="I1796" s="264"/>
      <c r="J1796" s="307" t="str">
        <f t="shared" si="2"/>
        <v/>
      </c>
      <c r="K1796" s="307"/>
      <c r="L1796" s="308"/>
      <c r="M1796" s="307"/>
      <c r="N1796" s="310"/>
      <c r="O1796" s="264"/>
      <c r="P1796" s="307"/>
      <c r="Q1796" s="296"/>
      <c r="R1796" s="296"/>
      <c r="S1796" s="296"/>
    </row>
    <row r="1797" spans="1:19" x14ac:dyDescent="0.2">
      <c r="A1797" s="303" t="e">
        <f>#N/A</f>
        <v>#N/A</v>
      </c>
      <c r="B1797" s="304"/>
      <c r="C1797" s="305"/>
      <c r="D1797" s="269"/>
      <c r="E1797" s="264"/>
      <c r="F1797" s="306"/>
      <c r="G1797" s="269"/>
      <c r="H1797" s="269"/>
      <c r="I1797" s="264"/>
      <c r="J1797" s="307" t="str">
        <f t="shared" si="2"/>
        <v/>
      </c>
      <c r="K1797" s="307"/>
      <c r="L1797" s="308"/>
      <c r="M1797" s="307"/>
      <c r="N1797" s="310"/>
      <c r="O1797" s="264"/>
      <c r="P1797" s="307"/>
      <c r="Q1797" s="296"/>
      <c r="R1797" s="296"/>
      <c r="S1797" s="296"/>
    </row>
    <row r="1798" spans="1:19" x14ac:dyDescent="0.2">
      <c r="A1798" s="303" t="e">
        <f>#N/A</f>
        <v>#N/A</v>
      </c>
      <c r="B1798" s="304"/>
      <c r="C1798" s="305"/>
      <c r="D1798" s="269"/>
      <c r="E1798" s="264"/>
      <c r="F1798" s="306"/>
      <c r="G1798" s="269"/>
      <c r="H1798" s="269"/>
      <c r="I1798" s="264"/>
      <c r="J1798" s="307" t="str">
        <f t="shared" si="2"/>
        <v/>
      </c>
      <c r="K1798" s="307"/>
      <c r="L1798" s="308"/>
      <c r="M1798" s="307"/>
      <c r="N1798" s="310"/>
      <c r="O1798" s="264"/>
      <c r="P1798" s="307"/>
      <c r="Q1798" s="296"/>
      <c r="R1798" s="296"/>
      <c r="S1798" s="296"/>
    </row>
    <row r="1799" spans="1:19" x14ac:dyDescent="0.2">
      <c r="A1799" s="303" t="e">
        <f>#N/A</f>
        <v>#N/A</v>
      </c>
      <c r="B1799" s="304"/>
      <c r="C1799" s="305"/>
      <c r="D1799" s="269"/>
      <c r="E1799" s="264"/>
      <c r="F1799" s="306"/>
      <c r="G1799" s="269"/>
      <c r="H1799" s="269"/>
      <c r="I1799" s="264"/>
      <c r="J1799" s="307" t="str">
        <f t="shared" si="2"/>
        <v/>
      </c>
      <c r="K1799" s="307"/>
      <c r="L1799" s="308"/>
      <c r="M1799" s="307"/>
      <c r="N1799" s="310"/>
      <c r="O1799" s="264"/>
      <c r="P1799" s="307"/>
      <c r="Q1799" s="296"/>
      <c r="R1799" s="296"/>
      <c r="S1799" s="296"/>
    </row>
    <row r="1800" spans="1:19" x14ac:dyDescent="0.2">
      <c r="A1800" s="303" t="e">
        <f>#N/A</f>
        <v>#N/A</v>
      </c>
      <c r="B1800" s="304"/>
      <c r="C1800" s="305"/>
      <c r="D1800" s="269"/>
      <c r="E1800" s="264"/>
      <c r="F1800" s="306"/>
      <c r="G1800" s="269"/>
      <c r="H1800" s="269"/>
      <c r="I1800" s="264"/>
      <c r="J1800" s="307" t="str">
        <f t="shared" si="2"/>
        <v/>
      </c>
      <c r="K1800" s="307"/>
      <c r="L1800" s="308"/>
      <c r="M1800" s="307"/>
      <c r="N1800" s="310"/>
      <c r="O1800" s="264"/>
      <c r="P1800" s="307"/>
      <c r="Q1800" s="296"/>
      <c r="R1800" s="296"/>
      <c r="S1800" s="296"/>
    </row>
    <row r="1801" spans="1:19" x14ac:dyDescent="0.2">
      <c r="A1801" s="303" t="e">
        <f>#N/A</f>
        <v>#N/A</v>
      </c>
      <c r="B1801" s="304"/>
      <c r="C1801" s="305"/>
      <c r="D1801" s="269"/>
      <c r="E1801" s="264"/>
      <c r="F1801" s="306"/>
      <c r="G1801" s="269"/>
      <c r="H1801" s="269"/>
      <c r="I1801" s="264"/>
      <c r="J1801" s="307" t="str">
        <f t="shared" si="2"/>
        <v/>
      </c>
      <c r="K1801" s="307"/>
      <c r="L1801" s="308"/>
      <c r="M1801" s="307"/>
      <c r="N1801" s="310"/>
      <c r="O1801" s="264"/>
      <c r="P1801" s="307"/>
      <c r="Q1801" s="296"/>
      <c r="R1801" s="296"/>
      <c r="S1801" s="296"/>
    </row>
    <row r="1802" spans="1:19" x14ac:dyDescent="0.2">
      <c r="A1802" s="303" t="e">
        <f>#N/A</f>
        <v>#N/A</v>
      </c>
      <c r="B1802" s="304"/>
      <c r="C1802" s="305"/>
      <c r="D1802" s="269"/>
      <c r="E1802" s="264"/>
      <c r="F1802" s="306"/>
      <c r="G1802" s="269"/>
      <c r="H1802" s="269"/>
      <c r="I1802" s="264"/>
      <c r="J1802" s="307" t="str">
        <f t="shared" si="2"/>
        <v/>
      </c>
      <c r="K1802" s="307"/>
      <c r="L1802" s="308"/>
      <c r="M1802" s="307"/>
      <c r="N1802" s="310"/>
      <c r="O1802" s="264"/>
      <c r="P1802" s="307"/>
      <c r="Q1802" s="296"/>
      <c r="R1802" s="296"/>
      <c r="S1802" s="296"/>
    </row>
    <row r="1803" spans="1:19" x14ac:dyDescent="0.2">
      <c r="A1803" s="303" t="e">
        <f>#N/A</f>
        <v>#N/A</v>
      </c>
      <c r="B1803" s="304"/>
      <c r="C1803" s="305"/>
      <c r="D1803" s="269"/>
      <c r="E1803" s="264"/>
      <c r="F1803" s="306"/>
      <c r="G1803" s="269"/>
      <c r="H1803" s="269"/>
      <c r="I1803" s="264"/>
      <c r="J1803" s="307" t="str">
        <f t="shared" si="2"/>
        <v/>
      </c>
      <c r="K1803" s="307"/>
      <c r="L1803" s="308"/>
      <c r="M1803" s="307"/>
      <c r="N1803" s="310"/>
      <c r="O1803" s="264"/>
      <c r="P1803" s="307"/>
      <c r="Q1803" s="296"/>
      <c r="R1803" s="296"/>
      <c r="S1803" s="296"/>
    </row>
    <row r="1804" spans="1:19" x14ac:dyDescent="0.2">
      <c r="A1804" s="303" t="e">
        <f>#N/A</f>
        <v>#N/A</v>
      </c>
      <c r="B1804" s="304"/>
      <c r="C1804" s="305"/>
      <c r="D1804" s="269"/>
      <c r="E1804" s="264"/>
      <c r="F1804" s="306"/>
      <c r="G1804" s="269"/>
      <c r="H1804" s="269"/>
      <c r="I1804" s="264"/>
      <c r="J1804" s="307" t="str">
        <f t="shared" si="2"/>
        <v/>
      </c>
      <c r="K1804" s="307"/>
      <c r="L1804" s="308"/>
      <c r="M1804" s="307"/>
      <c r="N1804" s="310"/>
      <c r="O1804" s="264"/>
      <c r="P1804" s="307"/>
      <c r="Q1804" s="296"/>
      <c r="R1804" s="296"/>
      <c r="S1804" s="296"/>
    </row>
    <row r="1805" spans="1:19" x14ac:dyDescent="0.2">
      <c r="A1805" s="303" t="e">
        <f>#N/A</f>
        <v>#N/A</v>
      </c>
      <c r="B1805" s="304"/>
      <c r="C1805" s="305"/>
      <c r="D1805" s="269"/>
      <c r="E1805" s="264"/>
      <c r="F1805" s="306"/>
      <c r="G1805" s="269"/>
      <c r="H1805" s="269"/>
      <c r="I1805" s="264"/>
      <c r="J1805" s="307" t="str">
        <f t="shared" si="2"/>
        <v/>
      </c>
      <c r="K1805" s="307"/>
      <c r="L1805" s="308"/>
      <c r="M1805" s="307"/>
      <c r="N1805" s="310"/>
      <c r="O1805" s="264"/>
      <c r="P1805" s="307"/>
      <c r="Q1805" s="296"/>
      <c r="R1805" s="296"/>
      <c r="S1805" s="296"/>
    </row>
    <row r="1806" spans="1:19" x14ac:dyDescent="0.2">
      <c r="A1806" s="303" t="e">
        <f>#N/A</f>
        <v>#N/A</v>
      </c>
      <c r="B1806" s="304"/>
      <c r="C1806" s="305"/>
      <c r="D1806" s="269"/>
      <c r="E1806" s="264"/>
      <c r="F1806" s="306"/>
      <c r="G1806" s="269"/>
      <c r="H1806" s="269"/>
      <c r="I1806" s="264"/>
      <c r="J1806" s="307" t="str">
        <f t="shared" si="2"/>
        <v/>
      </c>
      <c r="K1806" s="307"/>
      <c r="L1806" s="308"/>
      <c r="M1806" s="307"/>
      <c r="N1806" s="310"/>
      <c r="O1806" s="264"/>
      <c r="P1806" s="307"/>
      <c r="Q1806" s="296"/>
      <c r="R1806" s="296"/>
      <c r="S1806" s="296"/>
    </row>
    <row r="1807" spans="1:19" x14ac:dyDescent="0.2">
      <c r="A1807" s="303" t="e">
        <f>#N/A</f>
        <v>#N/A</v>
      </c>
      <c r="B1807" s="304"/>
      <c r="C1807" s="305"/>
      <c r="D1807" s="269"/>
      <c r="E1807" s="264"/>
      <c r="F1807" s="306"/>
      <c r="G1807" s="269"/>
      <c r="H1807" s="269"/>
      <c r="I1807" s="264"/>
      <c r="J1807" s="307" t="str">
        <f t="shared" si="2"/>
        <v/>
      </c>
      <c r="K1807" s="307"/>
      <c r="L1807" s="308"/>
      <c r="M1807" s="307"/>
      <c r="N1807" s="310"/>
      <c r="O1807" s="264"/>
      <c r="P1807" s="307"/>
      <c r="Q1807" s="296"/>
      <c r="R1807" s="296"/>
      <c r="S1807" s="296"/>
    </row>
    <row r="1808" spans="1:19" x14ac:dyDescent="0.2">
      <c r="A1808" s="303" t="e">
        <f>#N/A</f>
        <v>#N/A</v>
      </c>
      <c r="B1808" s="304"/>
      <c r="C1808" s="305"/>
      <c r="D1808" s="269"/>
      <c r="E1808" s="264"/>
      <c r="F1808" s="306"/>
      <c r="G1808" s="269"/>
      <c r="H1808" s="269"/>
      <c r="I1808" s="264"/>
      <c r="J1808" s="307" t="str">
        <f t="shared" si="2"/>
        <v/>
      </c>
      <c r="K1808" s="307"/>
      <c r="L1808" s="308"/>
      <c r="M1808" s="307"/>
      <c r="N1808" s="310"/>
      <c r="O1808" s="264"/>
      <c r="P1808" s="307"/>
      <c r="Q1808" s="296"/>
      <c r="R1808" s="296"/>
      <c r="S1808" s="296"/>
    </row>
    <row r="1809" spans="1:19" x14ac:dyDescent="0.2">
      <c r="A1809" s="303" t="e">
        <f>#N/A</f>
        <v>#N/A</v>
      </c>
      <c r="B1809" s="304"/>
      <c r="C1809" s="305"/>
      <c r="D1809" s="269"/>
      <c r="E1809" s="264"/>
      <c r="F1809" s="306"/>
      <c r="G1809" s="269"/>
      <c r="H1809" s="269"/>
      <c r="I1809" s="264"/>
      <c r="J1809" s="307" t="str">
        <f t="shared" si="2"/>
        <v/>
      </c>
      <c r="K1809" s="307"/>
      <c r="L1809" s="308"/>
      <c r="M1809" s="307"/>
      <c r="N1809" s="310"/>
      <c r="O1809" s="264"/>
      <c r="P1809" s="307"/>
      <c r="Q1809" s="296"/>
      <c r="R1809" s="296"/>
      <c r="S1809" s="296"/>
    </row>
    <row r="1810" spans="1:19" x14ac:dyDescent="0.2">
      <c r="A1810" s="303" t="e">
        <f>#N/A</f>
        <v>#N/A</v>
      </c>
      <c r="B1810" s="304"/>
      <c r="C1810" s="305"/>
      <c r="D1810" s="269"/>
      <c r="E1810" s="264"/>
      <c r="F1810" s="306"/>
      <c r="G1810" s="269"/>
      <c r="H1810" s="269"/>
      <c r="I1810" s="264"/>
      <c r="J1810" s="307" t="str">
        <f t="shared" si="2"/>
        <v/>
      </c>
      <c r="K1810" s="307"/>
      <c r="L1810" s="308"/>
      <c r="M1810" s="307"/>
      <c r="N1810" s="310"/>
      <c r="O1810" s="264"/>
      <c r="P1810" s="307"/>
      <c r="Q1810" s="296"/>
      <c r="R1810" s="296"/>
      <c r="S1810" s="296"/>
    </row>
    <row r="1811" spans="1:19" x14ac:dyDescent="0.2">
      <c r="A1811" s="303" t="e">
        <f>#N/A</f>
        <v>#N/A</v>
      </c>
      <c r="B1811" s="304"/>
      <c r="C1811" s="305"/>
      <c r="D1811" s="269"/>
      <c r="E1811" s="264"/>
      <c r="F1811" s="306"/>
      <c r="G1811" s="269"/>
      <c r="H1811" s="269"/>
      <c r="I1811" s="264"/>
      <c r="J1811" s="307" t="str">
        <f t="shared" si="2"/>
        <v/>
      </c>
      <c r="K1811" s="307"/>
      <c r="L1811" s="308"/>
      <c r="M1811" s="307"/>
      <c r="N1811" s="310"/>
      <c r="O1811" s="264"/>
      <c r="P1811" s="307"/>
      <c r="Q1811" s="296"/>
      <c r="R1811" s="296"/>
      <c r="S1811" s="296"/>
    </row>
    <row r="1812" spans="1:19" x14ac:dyDescent="0.2">
      <c r="A1812" s="303" t="e">
        <f>#N/A</f>
        <v>#N/A</v>
      </c>
      <c r="B1812" s="304"/>
      <c r="C1812" s="305"/>
      <c r="D1812" s="269"/>
      <c r="E1812" s="264"/>
      <c r="F1812" s="306"/>
      <c r="G1812" s="269"/>
      <c r="H1812" s="269"/>
      <c r="I1812" s="264"/>
      <c r="J1812" s="307" t="str">
        <f t="shared" si="2"/>
        <v/>
      </c>
      <c r="K1812" s="307"/>
      <c r="L1812" s="308"/>
      <c r="M1812" s="307"/>
      <c r="N1812" s="310"/>
      <c r="O1812" s="264"/>
      <c r="P1812" s="307"/>
      <c r="Q1812" s="296"/>
      <c r="R1812" s="296"/>
      <c r="S1812" s="296"/>
    </row>
    <row r="1813" spans="1:19" x14ac:dyDescent="0.2">
      <c r="A1813" s="303" t="e">
        <f>#N/A</f>
        <v>#N/A</v>
      </c>
      <c r="B1813" s="304"/>
      <c r="C1813" s="305"/>
      <c r="D1813" s="269"/>
      <c r="E1813" s="264"/>
      <c r="F1813" s="306"/>
      <c r="G1813" s="269"/>
      <c r="H1813" s="269"/>
      <c r="I1813" s="264"/>
      <c r="J1813" s="307" t="str">
        <f t="shared" si="2"/>
        <v/>
      </c>
      <c r="K1813" s="307"/>
      <c r="L1813" s="308"/>
      <c r="M1813" s="307"/>
      <c r="N1813" s="310"/>
      <c r="O1813" s="264"/>
      <c r="P1813" s="307"/>
      <c r="Q1813" s="296"/>
      <c r="R1813" s="296"/>
      <c r="S1813" s="296"/>
    </row>
    <row r="1814" spans="1:19" x14ac:dyDescent="0.2">
      <c r="A1814" s="303" t="e">
        <f>#N/A</f>
        <v>#N/A</v>
      </c>
      <c r="B1814" s="304"/>
      <c r="C1814" s="305"/>
      <c r="D1814" s="269"/>
      <c r="E1814" s="264"/>
      <c r="F1814" s="306"/>
      <c r="G1814" s="269"/>
      <c r="H1814" s="269"/>
      <c r="I1814" s="264"/>
      <c r="J1814" s="307" t="str">
        <f t="shared" si="2"/>
        <v/>
      </c>
      <c r="K1814" s="307"/>
      <c r="L1814" s="308"/>
      <c r="M1814" s="307"/>
      <c r="N1814" s="310"/>
      <c r="O1814" s="264"/>
      <c r="P1814" s="307"/>
      <c r="Q1814" s="296"/>
      <c r="R1814" s="296"/>
      <c r="S1814" s="296"/>
    </row>
    <row r="1815" spans="1:19" x14ac:dyDescent="0.2">
      <c r="A1815" s="303" t="e">
        <f>#N/A</f>
        <v>#N/A</v>
      </c>
      <c r="B1815" s="304"/>
      <c r="C1815" s="305"/>
      <c r="D1815" s="269"/>
      <c r="E1815" s="264"/>
      <c r="F1815" s="306"/>
      <c r="G1815" s="269"/>
      <c r="H1815" s="269"/>
      <c r="I1815" s="264"/>
      <c r="J1815" s="307" t="str">
        <f t="shared" si="2"/>
        <v/>
      </c>
      <c r="K1815" s="307"/>
      <c r="L1815" s="308"/>
      <c r="M1815" s="307"/>
      <c r="N1815" s="310"/>
      <c r="O1815" s="264"/>
      <c r="P1815" s="307"/>
      <c r="Q1815" s="296"/>
      <c r="R1815" s="296"/>
      <c r="S1815" s="296"/>
    </row>
    <row r="1816" spans="1:19" x14ac:dyDescent="0.2">
      <c r="A1816" s="303" t="e">
        <f>#N/A</f>
        <v>#N/A</v>
      </c>
      <c r="B1816" s="304"/>
      <c r="C1816" s="305"/>
      <c r="D1816" s="269"/>
      <c r="E1816" s="264"/>
      <c r="F1816" s="306"/>
      <c r="G1816" s="269"/>
      <c r="H1816" s="269"/>
      <c r="I1816" s="264"/>
      <c r="J1816" s="307" t="str">
        <f t="shared" si="2"/>
        <v/>
      </c>
      <c r="K1816" s="307"/>
      <c r="L1816" s="308"/>
      <c r="M1816" s="307"/>
      <c r="N1816" s="310"/>
      <c r="O1816" s="264"/>
      <c r="P1816" s="307"/>
      <c r="Q1816" s="296"/>
      <c r="R1816" s="296"/>
      <c r="S1816" s="296"/>
    </row>
    <row r="1817" spans="1:19" x14ac:dyDescent="0.2">
      <c r="A1817" s="303" t="e">
        <f>#N/A</f>
        <v>#N/A</v>
      </c>
      <c r="B1817" s="304"/>
      <c r="C1817" s="305"/>
      <c r="D1817" s="269"/>
      <c r="E1817" s="264"/>
      <c r="F1817" s="306"/>
      <c r="G1817" s="269"/>
      <c r="H1817" s="269"/>
      <c r="I1817" s="264"/>
      <c r="J1817" s="307" t="str">
        <f t="shared" si="2"/>
        <v/>
      </c>
      <c r="K1817" s="307"/>
      <c r="L1817" s="308"/>
      <c r="M1817" s="307"/>
      <c r="N1817" s="310"/>
      <c r="O1817" s="264"/>
      <c r="P1817" s="307"/>
      <c r="Q1817" s="296"/>
      <c r="R1817" s="296"/>
      <c r="S1817" s="296"/>
    </row>
    <row r="1818" spans="1:19" x14ac:dyDescent="0.2">
      <c r="A1818" s="303" t="e">
        <f>#N/A</f>
        <v>#N/A</v>
      </c>
      <c r="B1818" s="304"/>
      <c r="C1818" s="305"/>
      <c r="D1818" s="269"/>
      <c r="E1818" s="264"/>
      <c r="F1818" s="306"/>
      <c r="G1818" s="269"/>
      <c r="H1818" s="269"/>
      <c r="I1818" s="264"/>
      <c r="J1818" s="307" t="str">
        <f t="shared" si="2"/>
        <v/>
      </c>
      <c r="K1818" s="307"/>
      <c r="L1818" s="308"/>
      <c r="M1818" s="307"/>
      <c r="N1818" s="310"/>
      <c r="O1818" s="264"/>
      <c r="P1818" s="307"/>
      <c r="Q1818" s="296"/>
      <c r="R1818" s="296"/>
      <c r="S1818" s="296"/>
    </row>
    <row r="1819" spans="1:19" x14ac:dyDescent="0.2">
      <c r="A1819" s="303" t="e">
        <f>#N/A</f>
        <v>#N/A</v>
      </c>
      <c r="B1819" s="304"/>
      <c r="C1819" s="305"/>
      <c r="D1819" s="269"/>
      <c r="E1819" s="264"/>
      <c r="F1819" s="306"/>
      <c r="G1819" s="269"/>
      <c r="H1819" s="269"/>
      <c r="I1819" s="264"/>
      <c r="J1819" s="307" t="str">
        <f t="shared" si="2"/>
        <v/>
      </c>
      <c r="K1819" s="307"/>
      <c r="L1819" s="308"/>
      <c r="M1819" s="307"/>
      <c r="N1819" s="310"/>
      <c r="O1819" s="264"/>
      <c r="P1819" s="307"/>
      <c r="Q1819" s="296"/>
      <c r="R1819" s="296"/>
      <c r="S1819" s="296"/>
    </row>
    <row r="1820" spans="1:19" x14ac:dyDescent="0.2">
      <c r="A1820" s="303" t="e">
        <f>#N/A</f>
        <v>#N/A</v>
      </c>
      <c r="B1820" s="304"/>
      <c r="C1820" s="305"/>
      <c r="D1820" s="269"/>
      <c r="E1820" s="264"/>
      <c r="F1820" s="306"/>
      <c r="G1820" s="269"/>
      <c r="H1820" s="269"/>
      <c r="I1820" s="264"/>
      <c r="J1820" s="307" t="str">
        <f t="shared" si="2"/>
        <v/>
      </c>
      <c r="K1820" s="307"/>
      <c r="L1820" s="308"/>
      <c r="M1820" s="307"/>
      <c r="N1820" s="310"/>
      <c r="O1820" s="264"/>
      <c r="P1820" s="307"/>
      <c r="Q1820" s="296"/>
      <c r="R1820" s="296"/>
      <c r="S1820" s="296"/>
    </row>
    <row r="1821" spans="1:19" x14ac:dyDescent="0.2">
      <c r="A1821" s="303" t="e">
        <f>#N/A</f>
        <v>#N/A</v>
      </c>
      <c r="B1821" s="304"/>
      <c r="C1821" s="305"/>
      <c r="D1821" s="269"/>
      <c r="E1821" s="264"/>
      <c r="F1821" s="306"/>
      <c r="G1821" s="269"/>
      <c r="H1821" s="269"/>
      <c r="I1821" s="264"/>
      <c r="J1821" s="307" t="str">
        <f t="shared" si="2"/>
        <v/>
      </c>
      <c r="K1821" s="307"/>
      <c r="L1821" s="308"/>
      <c r="M1821" s="307"/>
      <c r="N1821" s="310"/>
      <c r="O1821" s="264"/>
      <c r="P1821" s="307"/>
      <c r="Q1821" s="296"/>
      <c r="R1821" s="296"/>
      <c r="S1821" s="296"/>
    </row>
    <row r="1822" spans="1:19" x14ac:dyDescent="0.2">
      <c r="A1822" s="303" t="e">
        <f>#N/A</f>
        <v>#N/A</v>
      </c>
      <c r="B1822" s="304"/>
      <c r="C1822" s="305"/>
      <c r="D1822" s="269"/>
      <c r="E1822" s="264"/>
      <c r="F1822" s="306"/>
      <c r="G1822" s="269"/>
      <c r="H1822" s="269"/>
      <c r="I1822" s="264"/>
      <c r="J1822" s="307" t="str">
        <f t="shared" si="2"/>
        <v/>
      </c>
      <c r="K1822" s="307"/>
      <c r="L1822" s="308"/>
      <c r="M1822" s="307"/>
      <c r="N1822" s="310"/>
      <c r="O1822" s="264"/>
      <c r="P1822" s="307"/>
      <c r="Q1822" s="296"/>
      <c r="R1822" s="296"/>
      <c r="S1822" s="296"/>
    </row>
    <row r="1823" spans="1:19" x14ac:dyDescent="0.2">
      <c r="A1823" s="303" t="e">
        <f>#N/A</f>
        <v>#N/A</v>
      </c>
      <c r="B1823" s="304"/>
      <c r="C1823" s="305"/>
      <c r="D1823" s="269"/>
      <c r="E1823" s="264"/>
      <c r="F1823" s="306"/>
      <c r="G1823" s="269"/>
      <c r="H1823" s="269"/>
      <c r="I1823" s="264"/>
      <c r="J1823" s="307" t="str">
        <f t="shared" si="2"/>
        <v/>
      </c>
      <c r="K1823" s="307"/>
      <c r="L1823" s="308"/>
      <c r="M1823" s="307"/>
      <c r="N1823" s="310"/>
      <c r="O1823" s="264"/>
      <c r="P1823" s="307"/>
      <c r="Q1823" s="296"/>
      <c r="R1823" s="296"/>
      <c r="S1823" s="296"/>
    </row>
    <row r="1824" spans="1:19" x14ac:dyDescent="0.2">
      <c r="A1824" s="303" t="e">
        <f>#N/A</f>
        <v>#N/A</v>
      </c>
      <c r="B1824" s="304"/>
      <c r="C1824" s="305"/>
      <c r="D1824" s="269"/>
      <c r="E1824" s="264"/>
      <c r="F1824" s="306"/>
      <c r="G1824" s="269"/>
      <c r="H1824" s="269"/>
      <c r="I1824" s="264"/>
      <c r="J1824" s="307" t="str">
        <f t="shared" si="2"/>
        <v/>
      </c>
      <c r="K1824" s="307"/>
      <c r="L1824" s="308"/>
      <c r="M1824" s="307"/>
      <c r="N1824" s="310"/>
      <c r="O1824" s="264"/>
      <c r="P1824" s="307"/>
      <c r="Q1824" s="296"/>
      <c r="R1824" s="296"/>
      <c r="S1824" s="296"/>
    </row>
    <row r="1825" spans="1:19" x14ac:dyDescent="0.2">
      <c r="A1825" s="303" t="e">
        <f>#N/A</f>
        <v>#N/A</v>
      </c>
      <c r="B1825" s="304"/>
      <c r="C1825" s="305"/>
      <c r="D1825" s="269"/>
      <c r="E1825" s="264"/>
      <c r="F1825" s="306"/>
      <c r="G1825" s="269"/>
      <c r="H1825" s="269"/>
      <c r="I1825" s="264"/>
      <c r="J1825" s="307" t="str">
        <f t="shared" si="2"/>
        <v/>
      </c>
      <c r="K1825" s="307"/>
      <c r="L1825" s="308"/>
      <c r="M1825" s="307"/>
      <c r="N1825" s="310"/>
      <c r="O1825" s="264"/>
      <c r="P1825" s="307"/>
      <c r="Q1825" s="296"/>
      <c r="R1825" s="296"/>
      <c r="S1825" s="296"/>
    </row>
    <row r="1826" spans="1:19" x14ac:dyDescent="0.2">
      <c r="A1826" s="303" t="e">
        <f>#N/A</f>
        <v>#N/A</v>
      </c>
      <c r="B1826" s="304"/>
      <c r="C1826" s="305"/>
      <c r="D1826" s="269"/>
      <c r="E1826" s="264"/>
      <c r="F1826" s="306"/>
      <c r="G1826" s="269"/>
      <c r="H1826" s="269"/>
      <c r="I1826" s="264"/>
      <c r="J1826" s="307" t="str">
        <f t="shared" si="2"/>
        <v/>
      </c>
      <c r="K1826" s="307"/>
      <c r="L1826" s="308"/>
      <c r="M1826" s="307"/>
      <c r="N1826" s="310"/>
      <c r="O1826" s="264"/>
      <c r="P1826" s="307"/>
      <c r="Q1826" s="296"/>
      <c r="R1826" s="296"/>
      <c r="S1826" s="296"/>
    </row>
    <row r="1827" spans="1:19" x14ac:dyDescent="0.2">
      <c r="A1827" s="303" t="e">
        <f>#N/A</f>
        <v>#N/A</v>
      </c>
      <c r="B1827" s="304"/>
      <c r="C1827" s="305"/>
      <c r="D1827" s="269"/>
      <c r="E1827" s="264"/>
      <c r="F1827" s="306"/>
      <c r="G1827" s="269"/>
      <c r="H1827" s="269"/>
      <c r="I1827" s="264"/>
      <c r="J1827" s="307" t="str">
        <f t="shared" si="2"/>
        <v/>
      </c>
      <c r="K1827" s="307"/>
      <c r="L1827" s="308"/>
      <c r="M1827" s="307"/>
      <c r="N1827" s="310"/>
      <c r="O1827" s="264"/>
      <c r="P1827" s="307"/>
      <c r="Q1827" s="296"/>
      <c r="R1827" s="296"/>
      <c r="S1827" s="296"/>
    </row>
    <row r="1828" spans="1:19" x14ac:dyDescent="0.2">
      <c r="A1828" s="303" t="e">
        <f>#N/A</f>
        <v>#N/A</v>
      </c>
      <c r="B1828" s="304"/>
      <c r="C1828" s="305"/>
      <c r="D1828" s="269"/>
      <c r="E1828" s="264"/>
      <c r="F1828" s="306"/>
      <c r="G1828" s="269"/>
      <c r="H1828" s="269"/>
      <c r="I1828" s="264"/>
      <c r="J1828" s="307" t="str">
        <f t="shared" si="2"/>
        <v/>
      </c>
      <c r="K1828" s="307"/>
      <c r="L1828" s="308"/>
      <c r="M1828" s="307"/>
      <c r="N1828" s="310"/>
      <c r="O1828" s="264"/>
      <c r="P1828" s="307"/>
      <c r="Q1828" s="296"/>
      <c r="R1828" s="296"/>
      <c r="S1828" s="296"/>
    </row>
    <row r="1829" spans="1:19" x14ac:dyDescent="0.2">
      <c r="A1829" s="303" t="e">
        <f>#N/A</f>
        <v>#N/A</v>
      </c>
      <c r="B1829" s="304"/>
      <c r="C1829" s="305"/>
      <c r="D1829" s="269"/>
      <c r="E1829" s="264"/>
      <c r="F1829" s="306"/>
      <c r="G1829" s="269"/>
      <c r="H1829" s="269"/>
      <c r="I1829" s="264"/>
      <c r="J1829" s="307" t="str">
        <f t="shared" si="2"/>
        <v/>
      </c>
      <c r="K1829" s="307"/>
      <c r="L1829" s="308"/>
      <c r="M1829" s="307"/>
      <c r="N1829" s="310"/>
      <c r="O1829" s="264"/>
      <c r="P1829" s="307"/>
      <c r="Q1829" s="296"/>
      <c r="R1829" s="296"/>
      <c r="S1829" s="296"/>
    </row>
    <row r="1830" spans="1:19" x14ac:dyDescent="0.2">
      <c r="A1830" s="303" t="e">
        <f>#N/A</f>
        <v>#N/A</v>
      </c>
      <c r="B1830" s="304"/>
      <c r="C1830" s="305"/>
      <c r="D1830" s="269"/>
      <c r="E1830" s="264"/>
      <c r="F1830" s="306"/>
      <c r="G1830" s="269"/>
      <c r="H1830" s="269"/>
      <c r="I1830" s="264"/>
      <c r="J1830" s="307" t="str">
        <f t="shared" si="2"/>
        <v/>
      </c>
      <c r="K1830" s="307"/>
      <c r="L1830" s="308"/>
      <c r="M1830" s="307"/>
      <c r="N1830" s="310"/>
      <c r="O1830" s="264"/>
      <c r="P1830" s="307"/>
      <c r="Q1830" s="296"/>
      <c r="R1830" s="296"/>
      <c r="S1830" s="296"/>
    </row>
    <row r="1831" spans="1:19" x14ac:dyDescent="0.2">
      <c r="A1831" s="303" t="e">
        <f>#N/A</f>
        <v>#N/A</v>
      </c>
      <c r="B1831" s="304"/>
      <c r="C1831" s="305"/>
      <c r="D1831" s="269"/>
      <c r="E1831" s="264"/>
      <c r="F1831" s="306"/>
      <c r="G1831" s="269"/>
      <c r="H1831" s="269"/>
      <c r="I1831" s="264"/>
      <c r="J1831" s="307" t="str">
        <f t="shared" si="2"/>
        <v/>
      </c>
      <c r="K1831" s="307"/>
      <c r="L1831" s="308"/>
      <c r="M1831" s="307"/>
      <c r="N1831" s="310"/>
      <c r="O1831" s="264"/>
      <c r="P1831" s="307"/>
      <c r="Q1831" s="296"/>
      <c r="R1831" s="296"/>
      <c r="S1831" s="296"/>
    </row>
    <row r="1832" spans="1:19" x14ac:dyDescent="0.2">
      <c r="A1832" s="303" t="e">
        <f>#N/A</f>
        <v>#N/A</v>
      </c>
      <c r="B1832" s="304"/>
      <c r="C1832" s="305"/>
      <c r="D1832" s="269"/>
      <c r="E1832" s="264"/>
      <c r="F1832" s="306"/>
      <c r="G1832" s="269"/>
      <c r="H1832" s="269"/>
      <c r="I1832" s="264"/>
      <c r="J1832" s="307" t="str">
        <f t="shared" si="2"/>
        <v/>
      </c>
      <c r="K1832" s="307"/>
      <c r="L1832" s="308"/>
      <c r="M1832" s="307"/>
      <c r="N1832" s="310"/>
      <c r="O1832" s="264"/>
      <c r="P1832" s="307"/>
      <c r="Q1832" s="296"/>
      <c r="R1832" s="296"/>
      <c r="S1832" s="296"/>
    </row>
    <row r="1833" spans="1:19" x14ac:dyDescent="0.2">
      <c r="A1833" s="303" t="e">
        <f>#N/A</f>
        <v>#N/A</v>
      </c>
      <c r="B1833" s="304"/>
      <c r="C1833" s="305"/>
      <c r="D1833" s="269"/>
      <c r="E1833" s="264"/>
      <c r="F1833" s="306"/>
      <c r="G1833" s="269"/>
      <c r="H1833" s="269"/>
      <c r="I1833" s="264"/>
      <c r="J1833" s="307" t="str">
        <f t="shared" si="2"/>
        <v/>
      </c>
      <c r="K1833" s="307"/>
      <c r="L1833" s="308"/>
      <c r="M1833" s="307"/>
      <c r="N1833" s="310"/>
      <c r="O1833" s="264"/>
      <c r="P1833" s="307"/>
      <c r="Q1833" s="296"/>
      <c r="R1833" s="296"/>
      <c r="S1833" s="296"/>
    </row>
    <row r="1834" spans="1:19" x14ac:dyDescent="0.2">
      <c r="A1834" s="303" t="e">
        <f>#N/A</f>
        <v>#N/A</v>
      </c>
      <c r="B1834" s="304"/>
      <c r="C1834" s="305"/>
      <c r="D1834" s="269"/>
      <c r="E1834" s="264"/>
      <c r="F1834" s="306"/>
      <c r="G1834" s="269"/>
      <c r="H1834" s="269"/>
      <c r="I1834" s="264"/>
      <c r="J1834" s="307" t="str">
        <f t="shared" si="2"/>
        <v/>
      </c>
      <c r="K1834" s="307"/>
      <c r="L1834" s="308"/>
      <c r="M1834" s="307"/>
      <c r="N1834" s="310"/>
      <c r="O1834" s="264"/>
      <c r="P1834" s="307"/>
      <c r="Q1834" s="296"/>
      <c r="R1834" s="296"/>
      <c r="S1834" s="296"/>
    </row>
    <row r="1835" spans="1:19" x14ac:dyDescent="0.2">
      <c r="A1835" s="303" t="e">
        <f>#N/A</f>
        <v>#N/A</v>
      </c>
      <c r="B1835" s="304"/>
      <c r="C1835" s="305"/>
      <c r="D1835" s="269"/>
      <c r="E1835" s="264"/>
      <c r="F1835" s="306"/>
      <c r="G1835" s="269"/>
      <c r="H1835" s="269"/>
      <c r="I1835" s="264"/>
      <c r="J1835" s="307" t="str">
        <f t="shared" si="2"/>
        <v/>
      </c>
      <c r="K1835" s="307"/>
      <c r="L1835" s="308"/>
      <c r="M1835" s="307"/>
      <c r="N1835" s="310"/>
      <c r="O1835" s="264"/>
      <c r="P1835" s="307"/>
      <c r="Q1835" s="296"/>
      <c r="R1835" s="296"/>
      <c r="S1835" s="296"/>
    </row>
    <row r="1836" spans="1:19" x14ac:dyDescent="0.2">
      <c r="A1836" s="303" t="e">
        <f>#N/A</f>
        <v>#N/A</v>
      </c>
      <c r="B1836" s="304"/>
      <c r="C1836" s="305"/>
      <c r="D1836" s="269"/>
      <c r="E1836" s="264"/>
      <c r="F1836" s="306"/>
      <c r="G1836" s="269"/>
      <c r="H1836" s="269"/>
      <c r="I1836" s="264"/>
      <c r="J1836" s="307" t="str">
        <f t="shared" si="2"/>
        <v/>
      </c>
      <c r="K1836" s="307"/>
      <c r="L1836" s="308"/>
      <c r="M1836" s="307"/>
      <c r="N1836" s="310"/>
      <c r="O1836" s="264"/>
      <c r="P1836" s="307"/>
      <c r="Q1836" s="296"/>
      <c r="R1836" s="296"/>
      <c r="S1836" s="296"/>
    </row>
    <row r="1837" spans="1:19" x14ac:dyDescent="0.2">
      <c r="A1837" s="303" t="e">
        <f>#N/A</f>
        <v>#N/A</v>
      </c>
      <c r="B1837" s="304"/>
      <c r="C1837" s="305"/>
      <c r="D1837" s="269"/>
      <c r="E1837" s="264"/>
      <c r="F1837" s="306"/>
      <c r="G1837" s="269"/>
      <c r="H1837" s="269"/>
      <c r="I1837" s="264"/>
      <c r="J1837" s="307" t="str">
        <f t="shared" si="2"/>
        <v/>
      </c>
      <c r="K1837" s="307"/>
      <c r="L1837" s="308"/>
      <c r="M1837" s="307"/>
      <c r="N1837" s="310"/>
      <c r="O1837" s="264"/>
      <c r="P1837" s="307"/>
      <c r="Q1837" s="296"/>
      <c r="R1837" s="296"/>
      <c r="S1837" s="296"/>
    </row>
    <row r="1838" spans="1:19" x14ac:dyDescent="0.2">
      <c r="A1838" s="303" t="e">
        <f>#N/A</f>
        <v>#N/A</v>
      </c>
      <c r="B1838" s="304"/>
      <c r="C1838" s="305"/>
      <c r="D1838" s="269"/>
      <c r="E1838" s="264"/>
      <c r="F1838" s="306"/>
      <c r="G1838" s="269"/>
      <c r="H1838" s="269"/>
      <c r="I1838" s="264"/>
      <c r="J1838" s="307" t="str">
        <f t="shared" si="2"/>
        <v/>
      </c>
      <c r="K1838" s="307"/>
      <c r="L1838" s="308"/>
      <c r="M1838" s="307"/>
      <c r="N1838" s="310"/>
      <c r="O1838" s="264"/>
      <c r="P1838" s="307"/>
      <c r="Q1838" s="296"/>
      <c r="R1838" s="296"/>
      <c r="S1838" s="296"/>
    </row>
    <row r="1839" spans="1:19" x14ac:dyDescent="0.2">
      <c r="A1839" s="303" t="e">
        <f>#N/A</f>
        <v>#N/A</v>
      </c>
      <c r="B1839" s="304"/>
      <c r="C1839" s="305"/>
      <c r="D1839" s="269"/>
      <c r="E1839" s="264"/>
      <c r="F1839" s="306"/>
      <c r="G1839" s="269"/>
      <c r="H1839" s="269"/>
      <c r="I1839" s="264"/>
      <c r="J1839" s="307" t="str">
        <f t="shared" si="2"/>
        <v/>
      </c>
      <c r="K1839" s="307"/>
      <c r="L1839" s="308"/>
      <c r="M1839" s="307"/>
      <c r="N1839" s="310"/>
      <c r="O1839" s="264"/>
      <c r="P1839" s="307"/>
      <c r="Q1839" s="296"/>
      <c r="R1839" s="296"/>
      <c r="S1839" s="296"/>
    </row>
    <row r="1840" spans="1:19" x14ac:dyDescent="0.2">
      <c r="A1840" s="303" t="e">
        <f>#N/A</f>
        <v>#N/A</v>
      </c>
      <c r="B1840" s="304"/>
      <c r="C1840" s="305"/>
      <c r="D1840" s="269"/>
      <c r="E1840" s="264"/>
      <c r="F1840" s="306"/>
      <c r="G1840" s="269"/>
      <c r="H1840" s="269"/>
      <c r="I1840" s="264"/>
      <c r="J1840" s="307" t="str">
        <f t="shared" si="2"/>
        <v/>
      </c>
      <c r="K1840" s="307"/>
      <c r="L1840" s="308"/>
      <c r="M1840" s="307"/>
      <c r="N1840" s="310"/>
      <c r="O1840" s="264"/>
      <c r="P1840" s="307"/>
      <c r="Q1840" s="296"/>
      <c r="R1840" s="296"/>
      <c r="S1840" s="296"/>
    </row>
    <row r="1841" spans="1:19" x14ac:dyDescent="0.2">
      <c r="A1841" s="303" t="e">
        <f>#N/A</f>
        <v>#N/A</v>
      </c>
      <c r="B1841" s="304"/>
      <c r="C1841" s="305"/>
      <c r="D1841" s="269"/>
      <c r="E1841" s="264"/>
      <c r="F1841" s="306"/>
      <c r="G1841" s="269"/>
      <c r="H1841" s="269"/>
      <c r="I1841" s="264"/>
      <c r="J1841" s="307" t="str">
        <f t="shared" si="2"/>
        <v/>
      </c>
      <c r="K1841" s="307"/>
      <c r="L1841" s="308"/>
      <c r="M1841" s="307"/>
      <c r="N1841" s="310"/>
      <c r="O1841" s="264"/>
      <c r="P1841" s="307"/>
      <c r="Q1841" s="296"/>
      <c r="R1841" s="296"/>
      <c r="S1841" s="296"/>
    </row>
    <row r="1842" spans="1:19" x14ac:dyDescent="0.2">
      <c r="A1842" s="303" t="e">
        <f>#N/A</f>
        <v>#N/A</v>
      </c>
      <c r="B1842" s="304"/>
      <c r="C1842" s="305"/>
      <c r="D1842" s="269"/>
      <c r="E1842" s="264"/>
      <c r="F1842" s="306"/>
      <c r="G1842" s="269"/>
      <c r="H1842" s="269"/>
      <c r="I1842" s="264"/>
      <c r="J1842" s="307" t="str">
        <f t="shared" si="2"/>
        <v/>
      </c>
      <c r="K1842" s="307"/>
      <c r="L1842" s="308"/>
      <c r="M1842" s="307"/>
      <c r="N1842" s="310"/>
      <c r="O1842" s="264"/>
      <c r="P1842" s="307"/>
      <c r="Q1842" s="296"/>
      <c r="R1842" s="296"/>
      <c r="S1842" s="296"/>
    </row>
    <row r="1843" spans="1:19" x14ac:dyDescent="0.2">
      <c r="A1843" s="303" t="e">
        <f>#N/A</f>
        <v>#N/A</v>
      </c>
      <c r="B1843" s="304"/>
      <c r="C1843" s="305"/>
      <c r="D1843" s="269"/>
      <c r="E1843" s="264"/>
      <c r="F1843" s="306"/>
      <c r="G1843" s="269"/>
      <c r="H1843" s="269"/>
      <c r="I1843" s="264"/>
      <c r="J1843" s="307" t="str">
        <f t="shared" si="2"/>
        <v/>
      </c>
      <c r="K1843" s="307"/>
      <c r="L1843" s="308"/>
      <c r="M1843" s="307"/>
      <c r="N1843" s="310"/>
      <c r="O1843" s="264"/>
      <c r="P1843" s="307"/>
      <c r="Q1843" s="296"/>
      <c r="R1843" s="296"/>
      <c r="S1843" s="296"/>
    </row>
    <row r="1844" spans="1:19" x14ac:dyDescent="0.2">
      <c r="A1844" s="303" t="e">
        <f>#N/A</f>
        <v>#N/A</v>
      </c>
      <c r="B1844" s="304"/>
      <c r="C1844" s="305"/>
      <c r="D1844" s="269"/>
      <c r="E1844" s="264"/>
      <c r="F1844" s="306"/>
      <c r="G1844" s="269"/>
      <c r="H1844" s="269"/>
      <c r="I1844" s="264"/>
      <c r="J1844" s="307" t="str">
        <f t="shared" si="2"/>
        <v/>
      </c>
      <c r="K1844" s="307"/>
      <c r="L1844" s="308"/>
      <c r="M1844" s="307"/>
      <c r="N1844" s="310"/>
      <c r="O1844" s="264"/>
      <c r="P1844" s="307"/>
      <c r="Q1844" s="296"/>
      <c r="R1844" s="296"/>
      <c r="S1844" s="296"/>
    </row>
    <row r="1845" spans="1:19" x14ac:dyDescent="0.2">
      <c r="A1845" s="303" t="e">
        <f>#N/A</f>
        <v>#N/A</v>
      </c>
      <c r="B1845" s="304"/>
      <c r="C1845" s="305"/>
      <c r="D1845" s="269"/>
      <c r="E1845" s="264"/>
      <c r="F1845" s="306"/>
      <c r="G1845" s="269"/>
      <c r="H1845" s="269"/>
      <c r="I1845" s="264"/>
      <c r="J1845" s="307" t="str">
        <f t="shared" si="2"/>
        <v/>
      </c>
      <c r="K1845" s="307"/>
      <c r="L1845" s="308"/>
      <c r="M1845" s="307"/>
      <c r="N1845" s="310"/>
      <c r="O1845" s="264"/>
      <c r="P1845" s="307"/>
      <c r="Q1845" s="296"/>
      <c r="R1845" s="296"/>
      <c r="S1845" s="296"/>
    </row>
    <row r="1846" spans="1:19" x14ac:dyDescent="0.2">
      <c r="A1846" s="303" t="e">
        <f>#N/A</f>
        <v>#N/A</v>
      </c>
      <c r="B1846" s="304"/>
      <c r="C1846" s="305"/>
      <c r="D1846" s="269"/>
      <c r="E1846" s="264"/>
      <c r="F1846" s="306"/>
      <c r="G1846" s="269"/>
      <c r="H1846" s="269"/>
      <c r="I1846" s="264"/>
      <c r="J1846" s="307" t="str">
        <f t="shared" si="2"/>
        <v/>
      </c>
      <c r="K1846" s="307"/>
      <c r="L1846" s="308"/>
      <c r="M1846" s="307"/>
      <c r="N1846" s="310"/>
      <c r="O1846" s="264"/>
      <c r="P1846" s="307"/>
      <c r="Q1846" s="296"/>
      <c r="R1846" s="296"/>
      <c r="S1846" s="296"/>
    </row>
    <row r="1847" spans="1:19" x14ac:dyDescent="0.2">
      <c r="A1847" s="303" t="e">
        <f>#N/A</f>
        <v>#N/A</v>
      </c>
      <c r="B1847" s="304"/>
      <c r="C1847" s="305"/>
      <c r="D1847" s="269"/>
      <c r="E1847" s="264"/>
      <c r="F1847" s="306"/>
      <c r="G1847" s="269"/>
      <c r="H1847" s="269"/>
      <c r="I1847" s="264"/>
      <c r="J1847" s="307" t="str">
        <f t="shared" si="2"/>
        <v/>
      </c>
      <c r="K1847" s="307"/>
      <c r="L1847" s="308"/>
      <c r="M1847" s="307"/>
      <c r="N1847" s="310"/>
      <c r="O1847" s="264"/>
      <c r="P1847" s="307"/>
      <c r="Q1847" s="296"/>
      <c r="R1847" s="296"/>
      <c r="S1847" s="296"/>
    </row>
    <row r="1848" spans="1:19" x14ac:dyDescent="0.2">
      <c r="A1848" s="303" t="e">
        <f>#N/A</f>
        <v>#N/A</v>
      </c>
      <c r="B1848" s="304"/>
      <c r="C1848" s="305"/>
      <c r="D1848" s="269"/>
      <c r="E1848" s="264"/>
      <c r="F1848" s="306"/>
      <c r="G1848" s="269"/>
      <c r="H1848" s="269"/>
      <c r="I1848" s="264"/>
      <c r="J1848" s="307" t="str">
        <f t="shared" si="2"/>
        <v/>
      </c>
      <c r="K1848" s="307"/>
      <c r="L1848" s="308"/>
      <c r="M1848" s="307"/>
      <c r="N1848" s="310"/>
      <c r="O1848" s="264"/>
      <c r="P1848" s="307"/>
      <c r="Q1848" s="296"/>
      <c r="R1848" s="296"/>
      <c r="S1848" s="296"/>
    </row>
    <row r="1849" spans="1:19" x14ac:dyDescent="0.2">
      <c r="A1849" s="303" t="e">
        <f>#N/A</f>
        <v>#N/A</v>
      </c>
      <c r="B1849" s="304"/>
      <c r="C1849" s="305"/>
      <c r="D1849" s="269"/>
      <c r="E1849" s="264"/>
      <c r="F1849" s="306"/>
      <c r="G1849" s="269"/>
      <c r="H1849" s="269"/>
      <c r="I1849" s="264"/>
      <c r="J1849" s="307" t="str">
        <f t="shared" si="2"/>
        <v/>
      </c>
      <c r="K1849" s="307"/>
      <c r="L1849" s="308"/>
      <c r="M1849" s="307"/>
      <c r="N1849" s="310"/>
      <c r="O1849" s="264"/>
      <c r="P1849" s="307"/>
      <c r="Q1849" s="296"/>
      <c r="R1849" s="296"/>
      <c r="S1849" s="296"/>
    </row>
    <row r="1850" spans="1:19" x14ac:dyDescent="0.2">
      <c r="A1850" s="303" t="e">
        <f>#N/A</f>
        <v>#N/A</v>
      </c>
      <c r="B1850" s="304"/>
      <c r="C1850" s="305"/>
      <c r="D1850" s="269"/>
      <c r="E1850" s="264"/>
      <c r="F1850" s="306"/>
      <c r="G1850" s="269"/>
      <c r="H1850" s="269"/>
      <c r="I1850" s="264"/>
      <c r="J1850" s="307" t="str">
        <f t="shared" si="2"/>
        <v/>
      </c>
      <c r="K1850" s="307"/>
      <c r="L1850" s="308"/>
      <c r="M1850" s="307"/>
      <c r="N1850" s="310"/>
      <c r="O1850" s="264"/>
      <c r="P1850" s="307"/>
      <c r="Q1850" s="296"/>
      <c r="R1850" s="296"/>
      <c r="S1850" s="296"/>
    </row>
    <row r="1851" spans="1:19" x14ac:dyDescent="0.2">
      <c r="A1851" s="303" t="e">
        <f>#N/A</f>
        <v>#N/A</v>
      </c>
      <c r="B1851" s="304"/>
      <c r="C1851" s="305"/>
      <c r="D1851" s="269"/>
      <c r="E1851" s="264"/>
      <c r="F1851" s="306"/>
      <c r="G1851" s="269"/>
      <c r="H1851" s="269"/>
      <c r="I1851" s="264"/>
      <c r="J1851" s="307" t="str">
        <f t="shared" si="2"/>
        <v/>
      </c>
      <c r="K1851" s="307"/>
      <c r="L1851" s="308"/>
      <c r="M1851" s="307"/>
      <c r="N1851" s="310"/>
      <c r="O1851" s="264"/>
      <c r="P1851" s="307"/>
      <c r="Q1851" s="296"/>
      <c r="R1851" s="296"/>
      <c r="S1851" s="296"/>
    </row>
    <row r="1852" spans="1:19" x14ac:dyDescent="0.2">
      <c r="A1852" s="303" t="e">
        <f>#N/A</f>
        <v>#N/A</v>
      </c>
      <c r="B1852" s="304"/>
      <c r="C1852" s="305"/>
      <c r="D1852" s="269"/>
      <c r="E1852" s="264"/>
      <c r="F1852" s="306"/>
      <c r="G1852" s="269"/>
      <c r="H1852" s="269"/>
      <c r="I1852" s="264"/>
      <c r="J1852" s="307" t="str">
        <f t="shared" si="2"/>
        <v/>
      </c>
      <c r="K1852" s="307"/>
      <c r="L1852" s="308"/>
      <c r="M1852" s="307"/>
      <c r="N1852" s="310"/>
      <c r="O1852" s="264"/>
      <c r="P1852" s="307"/>
      <c r="Q1852" s="296"/>
      <c r="R1852" s="296"/>
      <c r="S1852" s="296"/>
    </row>
    <row r="1853" spans="1:19" x14ac:dyDescent="0.2">
      <c r="A1853" s="303" t="e">
        <f>#N/A</f>
        <v>#N/A</v>
      </c>
      <c r="B1853" s="304"/>
      <c r="C1853" s="305"/>
      <c r="D1853" s="269"/>
      <c r="E1853" s="264"/>
      <c r="F1853" s="306"/>
      <c r="G1853" s="269"/>
      <c r="H1853" s="269"/>
      <c r="I1853" s="264"/>
      <c r="J1853" s="307" t="str">
        <f t="shared" si="2"/>
        <v/>
      </c>
      <c r="K1853" s="307"/>
      <c r="L1853" s="308"/>
      <c r="M1853" s="307"/>
      <c r="N1853" s="310"/>
      <c r="O1853" s="264"/>
      <c r="P1853" s="307"/>
      <c r="Q1853" s="296"/>
      <c r="R1853" s="296"/>
      <c r="S1853" s="296"/>
    </row>
    <row r="1854" spans="1:19" x14ac:dyDescent="0.2">
      <c r="A1854" s="303" t="e">
        <f>#N/A</f>
        <v>#N/A</v>
      </c>
      <c r="B1854" s="304"/>
      <c r="C1854" s="305"/>
      <c r="D1854" s="269"/>
      <c r="E1854" s="264"/>
      <c r="F1854" s="306"/>
      <c r="G1854" s="269"/>
      <c r="H1854" s="269"/>
      <c r="I1854" s="264"/>
      <c r="J1854" s="307" t="str">
        <f t="shared" si="2"/>
        <v/>
      </c>
      <c r="K1854" s="307"/>
      <c r="L1854" s="308"/>
      <c r="M1854" s="307"/>
      <c r="N1854" s="310"/>
      <c r="O1854" s="264"/>
      <c r="P1854" s="307"/>
      <c r="Q1854" s="296"/>
      <c r="R1854" s="296"/>
      <c r="S1854" s="296"/>
    </row>
    <row r="1855" spans="1:19" x14ac:dyDescent="0.2">
      <c r="A1855" s="303" t="e">
        <f>#N/A</f>
        <v>#N/A</v>
      </c>
      <c r="B1855" s="304"/>
      <c r="C1855" s="305"/>
      <c r="D1855" s="269"/>
      <c r="E1855" s="264"/>
      <c r="F1855" s="306"/>
      <c r="G1855" s="269"/>
      <c r="H1855" s="269"/>
      <c r="I1855" s="264"/>
      <c r="J1855" s="307" t="str">
        <f t="shared" si="2"/>
        <v/>
      </c>
      <c r="K1855" s="307"/>
      <c r="L1855" s="308"/>
      <c r="M1855" s="307"/>
      <c r="N1855" s="310"/>
      <c r="O1855" s="264"/>
      <c r="P1855" s="307"/>
      <c r="Q1855" s="296"/>
      <c r="R1855" s="296"/>
      <c r="S1855" s="296"/>
    </row>
    <row r="1856" spans="1:19" x14ac:dyDescent="0.2">
      <c r="A1856" s="303" t="e">
        <f>#N/A</f>
        <v>#N/A</v>
      </c>
      <c r="B1856" s="304"/>
      <c r="C1856" s="305"/>
      <c r="D1856" s="269"/>
      <c r="E1856" s="264"/>
      <c r="F1856" s="306"/>
      <c r="G1856" s="269"/>
      <c r="H1856" s="269"/>
      <c r="I1856" s="264"/>
      <c r="J1856" s="307" t="str">
        <f t="shared" si="2"/>
        <v/>
      </c>
      <c r="K1856" s="307"/>
      <c r="L1856" s="308"/>
      <c r="M1856" s="307"/>
      <c r="N1856" s="310"/>
      <c r="O1856" s="264"/>
      <c r="P1856" s="307"/>
      <c r="Q1856" s="296"/>
      <c r="R1856" s="296"/>
      <c r="S1856" s="296"/>
    </row>
    <row r="1857" spans="1:19" x14ac:dyDescent="0.2">
      <c r="A1857" s="303" t="e">
        <f>#N/A</f>
        <v>#N/A</v>
      </c>
      <c r="B1857" s="304"/>
      <c r="C1857" s="305"/>
      <c r="D1857" s="269"/>
      <c r="E1857" s="264"/>
      <c r="F1857" s="306"/>
      <c r="G1857" s="269"/>
      <c r="H1857" s="269"/>
      <c r="I1857" s="264"/>
      <c r="J1857" s="307" t="str">
        <f t="shared" si="2"/>
        <v/>
      </c>
      <c r="K1857" s="307"/>
      <c r="L1857" s="308"/>
      <c r="M1857" s="307"/>
      <c r="N1857" s="310"/>
      <c r="O1857" s="264"/>
      <c r="P1857" s="307"/>
      <c r="Q1857" s="296"/>
      <c r="R1857" s="296"/>
      <c r="S1857" s="296"/>
    </row>
    <row r="1858" spans="1:19" x14ac:dyDescent="0.2">
      <c r="A1858" s="303" t="e">
        <f>#N/A</f>
        <v>#N/A</v>
      </c>
      <c r="B1858" s="304"/>
      <c r="C1858" s="305"/>
      <c r="D1858" s="269"/>
      <c r="E1858" s="264"/>
      <c r="F1858" s="306"/>
      <c r="G1858" s="269"/>
      <c r="H1858" s="269"/>
      <c r="I1858" s="264"/>
      <c r="J1858" s="307" t="str">
        <f t="shared" si="2"/>
        <v/>
      </c>
      <c r="K1858" s="307"/>
      <c r="L1858" s="308"/>
      <c r="M1858" s="307"/>
      <c r="N1858" s="310"/>
      <c r="O1858" s="264"/>
      <c r="P1858" s="307"/>
      <c r="Q1858" s="296"/>
      <c r="R1858" s="296"/>
      <c r="S1858" s="296"/>
    </row>
    <row r="1859" spans="1:19" x14ac:dyDescent="0.2">
      <c r="A1859" s="303" t="e">
        <f>#N/A</f>
        <v>#N/A</v>
      </c>
      <c r="B1859" s="304"/>
      <c r="C1859" s="305"/>
      <c r="D1859" s="269"/>
      <c r="E1859" s="264"/>
      <c r="F1859" s="306"/>
      <c r="G1859" s="269"/>
      <c r="H1859" s="269"/>
      <c r="I1859" s="264"/>
      <c r="J1859" s="307" t="str">
        <f t="shared" si="2"/>
        <v/>
      </c>
      <c r="K1859" s="307"/>
      <c r="L1859" s="308"/>
      <c r="M1859" s="307"/>
      <c r="N1859" s="310"/>
      <c r="O1859" s="264"/>
      <c r="P1859" s="307"/>
      <c r="Q1859" s="296"/>
      <c r="R1859" s="296"/>
      <c r="S1859" s="296"/>
    </row>
    <row r="1860" spans="1:19" x14ac:dyDescent="0.2">
      <c r="A1860" s="303" t="e">
        <f>#N/A</f>
        <v>#N/A</v>
      </c>
      <c r="B1860" s="304"/>
      <c r="C1860" s="305"/>
      <c r="D1860" s="269"/>
      <c r="E1860" s="264"/>
      <c r="F1860" s="306"/>
      <c r="G1860" s="269"/>
      <c r="H1860" s="269"/>
      <c r="I1860" s="264"/>
      <c r="J1860" s="307" t="str">
        <f t="shared" si="2"/>
        <v/>
      </c>
      <c r="K1860" s="307"/>
      <c r="L1860" s="308"/>
      <c r="M1860" s="307"/>
      <c r="N1860" s="310"/>
      <c r="O1860" s="264"/>
      <c r="P1860" s="307"/>
      <c r="Q1860" s="296"/>
      <c r="R1860" s="296"/>
      <c r="S1860" s="296"/>
    </row>
    <row r="1861" spans="1:19" x14ac:dyDescent="0.2">
      <c r="A1861" s="303" t="e">
        <f>#N/A</f>
        <v>#N/A</v>
      </c>
      <c r="B1861" s="304"/>
      <c r="C1861" s="305"/>
      <c r="D1861" s="269"/>
      <c r="E1861" s="264"/>
      <c r="F1861" s="306"/>
      <c r="G1861" s="269"/>
      <c r="H1861" s="269"/>
      <c r="I1861" s="264"/>
      <c r="J1861" s="307" t="str">
        <f t="shared" si="2"/>
        <v/>
      </c>
      <c r="K1861" s="307"/>
      <c r="L1861" s="308"/>
      <c r="M1861" s="307"/>
      <c r="N1861" s="310"/>
      <c r="O1861" s="264"/>
      <c r="P1861" s="307"/>
      <c r="Q1861" s="296"/>
      <c r="R1861" s="296"/>
      <c r="S1861" s="296"/>
    </row>
    <row r="1862" spans="1:19" x14ac:dyDescent="0.2">
      <c r="A1862" s="303" t="e">
        <f>#N/A</f>
        <v>#N/A</v>
      </c>
      <c r="B1862" s="304"/>
      <c r="C1862" s="305"/>
      <c r="D1862" s="269"/>
      <c r="E1862" s="264"/>
      <c r="F1862" s="306"/>
      <c r="G1862" s="269"/>
      <c r="H1862" s="269"/>
      <c r="I1862" s="264"/>
      <c r="J1862" s="307" t="str">
        <f t="shared" si="2"/>
        <v/>
      </c>
      <c r="K1862" s="307"/>
      <c r="L1862" s="308"/>
      <c r="M1862" s="307"/>
      <c r="N1862" s="310"/>
      <c r="O1862" s="264"/>
      <c r="P1862" s="307"/>
      <c r="Q1862" s="296"/>
      <c r="R1862" s="296"/>
      <c r="S1862" s="296"/>
    </row>
    <row r="1863" spans="1:19" x14ac:dyDescent="0.2">
      <c r="A1863" s="303" t="e">
        <f>#N/A</f>
        <v>#N/A</v>
      </c>
      <c r="B1863" s="304"/>
      <c r="C1863" s="305"/>
      <c r="D1863" s="269"/>
      <c r="E1863" s="264"/>
      <c r="F1863" s="306"/>
      <c r="G1863" s="269"/>
      <c r="H1863" s="269"/>
      <c r="I1863" s="264"/>
      <c r="J1863" s="307" t="str">
        <f t="shared" si="2"/>
        <v/>
      </c>
      <c r="K1863" s="307"/>
      <c r="L1863" s="308"/>
      <c r="M1863" s="307"/>
      <c r="N1863" s="310"/>
      <c r="O1863" s="264"/>
      <c r="P1863" s="307"/>
      <c r="Q1863" s="296"/>
      <c r="R1863" s="296"/>
      <c r="S1863" s="296"/>
    </row>
    <row r="1864" spans="1:19" x14ac:dyDescent="0.2">
      <c r="A1864" s="303" t="e">
        <f>#N/A</f>
        <v>#N/A</v>
      </c>
      <c r="B1864" s="304"/>
      <c r="C1864" s="305"/>
      <c r="D1864" s="269"/>
      <c r="E1864" s="264"/>
      <c r="F1864" s="306"/>
      <c r="G1864" s="269"/>
      <c r="H1864" s="269"/>
      <c r="I1864" s="264"/>
      <c r="J1864" s="307" t="str">
        <f t="shared" si="2"/>
        <v/>
      </c>
      <c r="K1864" s="307"/>
      <c r="L1864" s="308"/>
      <c r="M1864" s="307"/>
      <c r="N1864" s="310"/>
      <c r="O1864" s="264"/>
      <c r="P1864" s="307"/>
      <c r="Q1864" s="296"/>
      <c r="R1864" s="296"/>
      <c r="S1864" s="296"/>
    </row>
    <row r="1865" spans="1:19" x14ac:dyDescent="0.2">
      <c r="A1865" s="303" t="e">
        <f>#N/A</f>
        <v>#N/A</v>
      </c>
      <c r="B1865" s="304"/>
      <c r="C1865" s="305"/>
      <c r="D1865" s="269"/>
      <c r="E1865" s="264"/>
      <c r="F1865" s="306"/>
      <c r="G1865" s="269"/>
      <c r="H1865" s="269"/>
      <c r="I1865" s="264"/>
      <c r="J1865" s="307" t="str">
        <f t="shared" si="2"/>
        <v/>
      </c>
      <c r="K1865" s="307"/>
      <c r="L1865" s="308"/>
      <c r="M1865" s="307"/>
      <c r="N1865" s="310"/>
      <c r="O1865" s="264"/>
      <c r="P1865" s="307"/>
      <c r="Q1865" s="296"/>
      <c r="R1865" s="296"/>
      <c r="S1865" s="296"/>
    </row>
    <row r="1866" spans="1:19" x14ac:dyDescent="0.2">
      <c r="A1866" s="303" t="e">
        <f>#N/A</f>
        <v>#N/A</v>
      </c>
      <c r="B1866" s="304"/>
      <c r="C1866" s="305"/>
      <c r="D1866" s="269"/>
      <c r="E1866" s="264"/>
      <c r="F1866" s="306"/>
      <c r="G1866" s="269"/>
      <c r="H1866" s="269"/>
      <c r="I1866" s="264"/>
      <c r="J1866" s="307" t="str">
        <f t="shared" si="2"/>
        <v/>
      </c>
      <c r="K1866" s="307"/>
      <c r="L1866" s="308"/>
      <c r="M1866" s="307"/>
      <c r="N1866" s="310"/>
      <c r="O1866" s="264"/>
      <c r="P1866" s="307"/>
      <c r="Q1866" s="296"/>
      <c r="R1866" s="296"/>
      <c r="S1866" s="296"/>
    </row>
    <row r="1867" spans="1:19" x14ac:dyDescent="0.2">
      <c r="A1867" s="303" t="e">
        <f>#N/A</f>
        <v>#N/A</v>
      </c>
      <c r="B1867" s="304"/>
      <c r="C1867" s="305"/>
      <c r="D1867" s="269"/>
      <c r="E1867" s="264"/>
      <c r="F1867" s="306"/>
      <c r="G1867" s="269"/>
      <c r="H1867" s="269"/>
      <c r="I1867" s="264"/>
      <c r="J1867" s="307" t="str">
        <f t="shared" si="2"/>
        <v/>
      </c>
      <c r="K1867" s="307"/>
      <c r="L1867" s="308"/>
      <c r="M1867" s="307"/>
      <c r="N1867" s="310"/>
      <c r="O1867" s="264"/>
      <c r="P1867" s="307"/>
      <c r="Q1867" s="296"/>
      <c r="R1867" s="296"/>
      <c r="S1867" s="296"/>
    </row>
    <row r="1868" spans="1:19" x14ac:dyDescent="0.2">
      <c r="A1868" s="303" t="e">
        <f>#N/A</f>
        <v>#N/A</v>
      </c>
      <c r="B1868" s="304"/>
      <c r="C1868" s="305"/>
      <c r="D1868" s="269"/>
      <c r="E1868" s="264"/>
      <c r="F1868" s="306"/>
      <c r="G1868" s="269"/>
      <c r="H1868" s="269"/>
      <c r="I1868" s="264"/>
      <c r="J1868" s="307" t="str">
        <f t="shared" si="2"/>
        <v/>
      </c>
      <c r="K1868" s="307"/>
      <c r="L1868" s="308"/>
      <c r="M1868" s="307"/>
      <c r="N1868" s="310"/>
      <c r="O1868" s="264"/>
      <c r="P1868" s="307"/>
      <c r="Q1868" s="296"/>
      <c r="R1868" s="296"/>
      <c r="S1868" s="296"/>
    </row>
    <row r="1869" spans="1:19" x14ac:dyDescent="0.2">
      <c r="A1869" s="303" t="e">
        <f>#N/A</f>
        <v>#N/A</v>
      </c>
      <c r="B1869" s="304"/>
      <c r="C1869" s="305"/>
      <c r="D1869" s="269"/>
      <c r="E1869" s="264"/>
      <c r="F1869" s="306"/>
      <c r="G1869" s="269"/>
      <c r="H1869" s="269"/>
      <c r="I1869" s="264"/>
      <c r="J1869" s="307" t="str">
        <f t="shared" si="2"/>
        <v/>
      </c>
      <c r="K1869" s="307"/>
      <c r="L1869" s="308"/>
      <c r="M1869" s="307"/>
      <c r="N1869" s="310"/>
      <c r="O1869" s="264"/>
      <c r="P1869" s="307"/>
      <c r="Q1869" s="296"/>
      <c r="R1869" s="296"/>
      <c r="S1869" s="296"/>
    </row>
    <row r="1870" spans="1:19" x14ac:dyDescent="0.2">
      <c r="A1870" s="303" t="e">
        <f>#N/A</f>
        <v>#N/A</v>
      </c>
      <c r="B1870" s="304"/>
      <c r="C1870" s="305"/>
      <c r="D1870" s="269"/>
      <c r="E1870" s="264"/>
      <c r="F1870" s="306"/>
      <c r="G1870" s="269"/>
      <c r="H1870" s="269"/>
      <c r="I1870" s="264"/>
      <c r="J1870" s="307" t="str">
        <f t="shared" si="2"/>
        <v/>
      </c>
      <c r="K1870" s="307"/>
      <c r="L1870" s="308"/>
      <c r="M1870" s="307"/>
      <c r="N1870" s="310"/>
      <c r="O1870" s="264"/>
      <c r="P1870" s="307"/>
      <c r="Q1870" s="296"/>
      <c r="R1870" s="296"/>
      <c r="S1870" s="296"/>
    </row>
    <row r="1871" spans="1:19" x14ac:dyDescent="0.2">
      <c r="A1871" s="303" t="e">
        <f>#N/A</f>
        <v>#N/A</v>
      </c>
      <c r="B1871" s="304"/>
      <c r="C1871" s="305"/>
      <c r="D1871" s="269"/>
      <c r="E1871" s="264"/>
      <c r="F1871" s="306"/>
      <c r="G1871" s="269"/>
      <c r="H1871" s="269"/>
      <c r="I1871" s="264"/>
      <c r="J1871" s="307" t="str">
        <f t="shared" si="2"/>
        <v/>
      </c>
      <c r="K1871" s="307"/>
      <c r="L1871" s="308"/>
      <c r="M1871" s="307"/>
      <c r="N1871" s="310"/>
      <c r="O1871" s="264"/>
      <c r="P1871" s="307"/>
      <c r="Q1871" s="296"/>
      <c r="R1871" s="296"/>
      <c r="S1871" s="296"/>
    </row>
    <row r="1872" spans="1:19" x14ac:dyDescent="0.2">
      <c r="A1872" s="303" t="e">
        <f>#N/A</f>
        <v>#N/A</v>
      </c>
      <c r="B1872" s="304"/>
      <c r="C1872" s="305"/>
      <c r="D1872" s="269"/>
      <c r="E1872" s="264"/>
      <c r="F1872" s="306"/>
      <c r="G1872" s="269"/>
      <c r="H1872" s="269"/>
      <c r="I1872" s="264"/>
      <c r="J1872" s="307" t="str">
        <f t="shared" si="2"/>
        <v/>
      </c>
      <c r="K1872" s="307"/>
      <c r="L1872" s="308"/>
      <c r="M1872" s="307"/>
      <c r="N1872" s="310"/>
      <c r="O1872" s="264"/>
      <c r="P1872" s="307"/>
      <c r="Q1872" s="296"/>
      <c r="R1872" s="296"/>
      <c r="S1872" s="296"/>
    </row>
    <row r="1873" spans="1:19" x14ac:dyDescent="0.2">
      <c r="A1873" s="303" t="e">
        <f>#N/A</f>
        <v>#N/A</v>
      </c>
      <c r="B1873" s="304"/>
      <c r="C1873" s="305"/>
      <c r="D1873" s="269"/>
      <c r="E1873" s="264"/>
      <c r="F1873" s="306"/>
      <c r="G1873" s="269"/>
      <c r="H1873" s="269"/>
      <c r="I1873" s="264"/>
      <c r="J1873" s="307" t="str">
        <f t="shared" si="2"/>
        <v/>
      </c>
      <c r="K1873" s="307"/>
      <c r="L1873" s="308"/>
      <c r="M1873" s="307"/>
      <c r="N1873" s="310"/>
      <c r="O1873" s="264"/>
      <c r="P1873" s="307"/>
      <c r="Q1873" s="296"/>
      <c r="R1873" s="296"/>
      <c r="S1873" s="296"/>
    </row>
    <row r="1874" spans="1:19" x14ac:dyDescent="0.2">
      <c r="A1874" s="303" t="e">
        <f>#N/A</f>
        <v>#N/A</v>
      </c>
      <c r="B1874" s="304"/>
      <c r="C1874" s="305"/>
      <c r="D1874" s="269"/>
      <c r="E1874" s="264"/>
      <c r="F1874" s="306"/>
      <c r="G1874" s="269"/>
      <c r="H1874" s="269"/>
      <c r="I1874" s="264"/>
      <c r="J1874" s="307" t="str">
        <f t="shared" si="2"/>
        <v/>
      </c>
      <c r="K1874" s="307"/>
      <c r="L1874" s="308"/>
      <c r="M1874" s="307"/>
      <c r="N1874" s="310"/>
      <c r="O1874" s="264"/>
      <c r="P1874" s="307"/>
      <c r="Q1874" s="296"/>
      <c r="R1874" s="296"/>
      <c r="S1874" s="296"/>
    </row>
    <row r="1875" spans="1:19" x14ac:dyDescent="0.2">
      <c r="A1875" s="303" t="e">
        <f>#N/A</f>
        <v>#N/A</v>
      </c>
      <c r="B1875" s="304"/>
      <c r="C1875" s="305"/>
      <c r="D1875" s="269"/>
      <c r="E1875" s="264"/>
      <c r="F1875" s="306"/>
      <c r="G1875" s="269"/>
      <c r="H1875" s="269"/>
      <c r="I1875" s="264"/>
      <c r="J1875" s="307" t="str">
        <f t="shared" si="2"/>
        <v/>
      </c>
      <c r="K1875" s="307"/>
      <c r="L1875" s="308"/>
      <c r="M1875" s="307"/>
      <c r="N1875" s="310"/>
      <c r="O1875" s="264"/>
      <c r="P1875" s="307"/>
      <c r="Q1875" s="296"/>
      <c r="R1875" s="296"/>
      <c r="S1875" s="296"/>
    </row>
    <row r="1876" spans="1:19" x14ac:dyDescent="0.2">
      <c r="A1876" s="303" t="e">
        <f>#N/A</f>
        <v>#N/A</v>
      </c>
      <c r="B1876" s="304"/>
      <c r="C1876" s="305"/>
      <c r="D1876" s="269"/>
      <c r="E1876" s="264"/>
      <c r="F1876" s="306"/>
      <c r="G1876" s="269"/>
      <c r="H1876" s="269"/>
      <c r="I1876" s="264"/>
      <c r="J1876" s="307" t="str">
        <f t="shared" si="2"/>
        <v/>
      </c>
      <c r="K1876" s="307"/>
      <c r="L1876" s="308"/>
      <c r="M1876" s="307"/>
      <c r="N1876" s="310"/>
      <c r="O1876" s="264"/>
      <c r="P1876" s="307"/>
      <c r="Q1876" s="296"/>
      <c r="R1876" s="296"/>
      <c r="S1876" s="296"/>
    </row>
    <row r="1877" spans="1:19" x14ac:dyDescent="0.2">
      <c r="A1877" s="303" t="e">
        <f>#N/A</f>
        <v>#N/A</v>
      </c>
      <c r="B1877" s="304"/>
      <c r="C1877" s="305"/>
      <c r="D1877" s="269"/>
      <c r="E1877" s="264"/>
      <c r="F1877" s="306"/>
      <c r="G1877" s="269"/>
      <c r="H1877" s="269"/>
      <c r="I1877" s="264"/>
      <c r="J1877" s="307" t="str">
        <f t="shared" si="2"/>
        <v/>
      </c>
      <c r="K1877" s="307"/>
      <c r="L1877" s="308"/>
      <c r="M1877" s="307"/>
      <c r="N1877" s="310"/>
      <c r="O1877" s="264"/>
      <c r="P1877" s="307"/>
      <c r="Q1877" s="296"/>
      <c r="R1877" s="296"/>
      <c r="S1877" s="296"/>
    </row>
    <row r="1878" spans="1:19" x14ac:dyDescent="0.2">
      <c r="A1878" s="303" t="e">
        <f>#N/A</f>
        <v>#N/A</v>
      </c>
      <c r="B1878" s="304"/>
      <c r="C1878" s="305"/>
      <c r="D1878" s="269"/>
      <c r="E1878" s="264"/>
      <c r="F1878" s="306"/>
      <c r="G1878" s="269"/>
      <c r="H1878" s="269"/>
      <c r="I1878" s="264"/>
      <c r="J1878" s="307" t="str">
        <f t="shared" si="2"/>
        <v/>
      </c>
      <c r="K1878" s="307"/>
      <c r="L1878" s="308"/>
      <c r="M1878" s="307"/>
      <c r="N1878" s="310"/>
      <c r="O1878" s="264"/>
      <c r="P1878" s="307"/>
      <c r="Q1878" s="296"/>
      <c r="R1878" s="296"/>
      <c r="S1878" s="296"/>
    </row>
    <row r="1879" spans="1:19" x14ac:dyDescent="0.2">
      <c r="A1879" s="303" t="e">
        <f>#N/A</f>
        <v>#N/A</v>
      </c>
      <c r="B1879" s="304"/>
      <c r="C1879" s="305"/>
      <c r="D1879" s="269"/>
      <c r="E1879" s="264"/>
      <c r="F1879" s="306"/>
      <c r="G1879" s="269"/>
      <c r="H1879" s="269"/>
      <c r="I1879" s="264"/>
      <c r="J1879" s="307" t="str">
        <f t="shared" si="2"/>
        <v/>
      </c>
      <c r="K1879" s="307"/>
      <c r="L1879" s="308"/>
      <c r="M1879" s="307"/>
      <c r="N1879" s="310"/>
      <c r="O1879" s="264"/>
      <c r="P1879" s="307"/>
      <c r="Q1879" s="296"/>
      <c r="R1879" s="296"/>
      <c r="S1879" s="296"/>
    </row>
    <row r="1880" spans="1:19" x14ac:dyDescent="0.2">
      <c r="A1880" s="303" t="e">
        <f>#N/A</f>
        <v>#N/A</v>
      </c>
      <c r="B1880" s="304"/>
      <c r="C1880" s="305"/>
      <c r="D1880" s="269"/>
      <c r="E1880" s="264"/>
      <c r="F1880" s="306"/>
      <c r="G1880" s="269"/>
      <c r="H1880" s="269"/>
      <c r="I1880" s="264"/>
      <c r="J1880" s="307" t="str">
        <f t="shared" si="2"/>
        <v/>
      </c>
      <c r="K1880" s="307"/>
      <c r="L1880" s="308"/>
      <c r="M1880" s="307"/>
      <c r="N1880" s="310"/>
      <c r="O1880" s="264"/>
      <c r="P1880" s="307"/>
      <c r="Q1880" s="296"/>
      <c r="R1880" s="296"/>
      <c r="S1880" s="296"/>
    </row>
    <row r="1881" spans="1:19" x14ac:dyDescent="0.2">
      <c r="A1881" s="303" t="e">
        <f>#N/A</f>
        <v>#N/A</v>
      </c>
      <c r="B1881" s="304"/>
      <c r="C1881" s="305"/>
      <c r="D1881" s="269"/>
      <c r="E1881" s="264"/>
      <c r="F1881" s="306"/>
      <c r="G1881" s="269"/>
      <c r="H1881" s="269"/>
      <c r="I1881" s="264"/>
      <c r="J1881" s="307" t="str">
        <f t="shared" si="2"/>
        <v/>
      </c>
      <c r="K1881" s="307"/>
      <c r="L1881" s="308"/>
      <c r="M1881" s="307"/>
      <c r="N1881" s="310"/>
      <c r="O1881" s="264"/>
      <c r="P1881" s="307"/>
      <c r="Q1881" s="296"/>
      <c r="R1881" s="296"/>
      <c r="S1881" s="296"/>
    </row>
    <row r="1882" spans="1:19" x14ac:dyDescent="0.2">
      <c r="A1882" s="303" t="e">
        <f>#N/A</f>
        <v>#N/A</v>
      </c>
      <c r="B1882" s="304"/>
      <c r="C1882" s="305"/>
      <c r="D1882" s="269"/>
      <c r="E1882" s="264"/>
      <c r="F1882" s="306"/>
      <c r="G1882" s="269"/>
      <c r="H1882" s="269"/>
      <c r="I1882" s="264"/>
      <c r="J1882" s="307" t="str">
        <f t="shared" si="2"/>
        <v/>
      </c>
      <c r="K1882" s="307"/>
      <c r="L1882" s="308"/>
      <c r="M1882" s="307"/>
      <c r="N1882" s="310"/>
      <c r="O1882" s="264"/>
      <c r="P1882" s="307"/>
      <c r="Q1882" s="296"/>
      <c r="R1882" s="296"/>
      <c r="S1882" s="296"/>
    </row>
    <row r="1883" spans="1:19" x14ac:dyDescent="0.2">
      <c r="A1883" s="303" t="e">
        <f>#N/A</f>
        <v>#N/A</v>
      </c>
      <c r="B1883" s="304"/>
      <c r="C1883" s="305"/>
      <c r="D1883" s="269"/>
      <c r="E1883" s="264"/>
      <c r="F1883" s="306"/>
      <c r="G1883" s="269"/>
      <c r="H1883" s="269"/>
      <c r="I1883" s="264"/>
      <c r="J1883" s="307" t="str">
        <f t="shared" si="2"/>
        <v/>
      </c>
      <c r="K1883" s="307"/>
      <c r="L1883" s="308"/>
      <c r="M1883" s="307"/>
      <c r="N1883" s="310"/>
      <c r="O1883" s="264"/>
      <c r="P1883" s="307"/>
      <c r="Q1883" s="296"/>
      <c r="R1883" s="296"/>
      <c r="S1883" s="296"/>
    </row>
    <row r="1884" spans="1:19" x14ac:dyDescent="0.2">
      <c r="A1884" s="303" t="e">
        <f>#N/A</f>
        <v>#N/A</v>
      </c>
      <c r="B1884" s="304"/>
      <c r="C1884" s="305"/>
      <c r="D1884" s="269"/>
      <c r="E1884" s="264"/>
      <c r="F1884" s="306"/>
      <c r="G1884" s="269"/>
      <c r="H1884" s="269"/>
      <c r="I1884" s="264"/>
      <c r="J1884" s="307" t="str">
        <f t="shared" si="2"/>
        <v/>
      </c>
      <c r="K1884" s="307"/>
      <c r="L1884" s="308"/>
      <c r="M1884" s="307"/>
      <c r="N1884" s="310"/>
      <c r="O1884" s="264"/>
      <c r="P1884" s="307"/>
      <c r="Q1884" s="296"/>
      <c r="R1884" s="296"/>
      <c r="S1884" s="296"/>
    </row>
    <row r="1885" spans="1:19" x14ac:dyDescent="0.2">
      <c r="A1885" s="303" t="e">
        <f>#N/A</f>
        <v>#N/A</v>
      </c>
      <c r="B1885" s="304"/>
      <c r="C1885" s="305"/>
      <c r="D1885" s="269"/>
      <c r="E1885" s="264"/>
      <c r="F1885" s="306"/>
      <c r="G1885" s="269"/>
      <c r="H1885" s="269"/>
      <c r="I1885" s="264"/>
      <c r="J1885" s="307" t="str">
        <f t="shared" si="2"/>
        <v/>
      </c>
      <c r="K1885" s="307"/>
      <c r="L1885" s="308"/>
      <c r="M1885" s="307"/>
      <c r="N1885" s="310"/>
      <c r="O1885" s="264"/>
      <c r="P1885" s="307"/>
      <c r="Q1885" s="296"/>
      <c r="R1885" s="296"/>
      <c r="S1885" s="296"/>
    </row>
    <row r="1886" spans="1:19" x14ac:dyDescent="0.2">
      <c r="A1886" s="303" t="e">
        <f>#N/A</f>
        <v>#N/A</v>
      </c>
      <c r="B1886" s="304"/>
      <c r="C1886" s="305"/>
      <c r="D1886" s="269"/>
      <c r="E1886" s="264"/>
      <c r="F1886" s="306"/>
      <c r="G1886" s="269"/>
      <c r="H1886" s="269"/>
      <c r="I1886" s="264"/>
      <c r="J1886" s="307" t="str">
        <f t="shared" si="2"/>
        <v/>
      </c>
      <c r="K1886" s="307"/>
      <c r="L1886" s="308"/>
      <c r="M1886" s="307"/>
      <c r="N1886" s="310"/>
      <c r="O1886" s="264"/>
      <c r="P1886" s="307"/>
      <c r="Q1886" s="296"/>
      <c r="R1886" s="296"/>
      <c r="S1886" s="296"/>
    </row>
    <row r="1887" spans="1:19" x14ac:dyDescent="0.2">
      <c r="A1887" s="303" t="e">
        <f>#N/A</f>
        <v>#N/A</v>
      </c>
      <c r="B1887" s="304"/>
      <c r="C1887" s="305"/>
      <c r="D1887" s="269"/>
      <c r="E1887" s="264"/>
      <c r="F1887" s="306"/>
      <c r="G1887" s="269"/>
      <c r="H1887" s="269"/>
      <c r="I1887" s="264"/>
      <c r="J1887" s="307" t="str">
        <f t="shared" si="2"/>
        <v/>
      </c>
      <c r="K1887" s="307"/>
      <c r="L1887" s="308"/>
      <c r="M1887" s="307"/>
      <c r="N1887" s="310"/>
      <c r="O1887" s="264"/>
      <c r="P1887" s="307"/>
      <c r="Q1887" s="296"/>
      <c r="R1887" s="296"/>
      <c r="S1887" s="296"/>
    </row>
    <row r="1888" spans="1:19" x14ac:dyDescent="0.2">
      <c r="A1888" s="303" t="e">
        <f>#N/A</f>
        <v>#N/A</v>
      </c>
      <c r="B1888" s="304"/>
      <c r="C1888" s="305"/>
      <c r="D1888" s="269"/>
      <c r="E1888" s="264"/>
      <c r="F1888" s="306"/>
      <c r="G1888" s="269"/>
      <c r="H1888" s="269"/>
      <c r="I1888" s="264"/>
      <c r="J1888" s="307" t="str">
        <f t="shared" si="2"/>
        <v/>
      </c>
      <c r="K1888" s="307"/>
      <c r="L1888" s="308"/>
      <c r="M1888" s="307"/>
      <c r="N1888" s="310"/>
      <c r="O1888" s="264"/>
      <c r="P1888" s="307"/>
      <c r="Q1888" s="296"/>
      <c r="R1888" s="296"/>
      <c r="S1888" s="296"/>
    </row>
    <row r="1889" spans="1:19" x14ac:dyDescent="0.2">
      <c r="A1889" s="303" t="e">
        <f>#N/A</f>
        <v>#N/A</v>
      </c>
      <c r="B1889" s="304"/>
      <c r="C1889" s="305"/>
      <c r="D1889" s="269"/>
      <c r="E1889" s="264"/>
      <c r="F1889" s="306"/>
      <c r="G1889" s="269"/>
      <c r="H1889" s="269"/>
      <c r="I1889" s="264"/>
      <c r="J1889" s="307" t="str">
        <f t="shared" si="2"/>
        <v/>
      </c>
      <c r="K1889" s="307"/>
      <c r="L1889" s="308"/>
      <c r="M1889" s="307"/>
      <c r="N1889" s="310"/>
      <c r="O1889" s="264"/>
      <c r="P1889" s="307"/>
      <c r="Q1889" s="296"/>
      <c r="R1889" s="296"/>
      <c r="S1889" s="296"/>
    </row>
    <row r="1890" spans="1:19" x14ac:dyDescent="0.2">
      <c r="A1890" s="303" t="e">
        <f>#N/A</f>
        <v>#N/A</v>
      </c>
      <c r="B1890" s="304"/>
      <c r="C1890" s="305"/>
      <c r="D1890" s="269"/>
      <c r="E1890" s="264"/>
      <c r="F1890" s="306"/>
      <c r="G1890" s="269"/>
      <c r="H1890" s="269"/>
      <c r="I1890" s="264"/>
      <c r="J1890" s="307" t="str">
        <f t="shared" si="2"/>
        <v/>
      </c>
      <c r="K1890" s="307"/>
      <c r="L1890" s="308"/>
      <c r="M1890" s="307"/>
      <c r="N1890" s="310"/>
      <c r="O1890" s="264"/>
      <c r="P1890" s="307"/>
      <c r="Q1890" s="296"/>
      <c r="R1890" s="296"/>
      <c r="S1890" s="296"/>
    </row>
    <row r="1891" spans="1:19" x14ac:dyDescent="0.2">
      <c r="A1891" s="303" t="e">
        <f>#N/A</f>
        <v>#N/A</v>
      </c>
      <c r="B1891" s="304"/>
      <c r="C1891" s="305"/>
      <c r="D1891" s="269"/>
      <c r="E1891" s="264"/>
      <c r="F1891" s="306"/>
      <c r="G1891" s="269"/>
      <c r="H1891" s="269"/>
      <c r="I1891" s="264"/>
      <c r="J1891" s="307" t="str">
        <f t="shared" si="2"/>
        <v/>
      </c>
      <c r="K1891" s="307"/>
      <c r="L1891" s="308"/>
      <c r="M1891" s="307"/>
      <c r="N1891" s="310"/>
      <c r="O1891" s="264"/>
      <c r="P1891" s="307"/>
      <c r="Q1891" s="296"/>
      <c r="R1891" s="296"/>
      <c r="S1891" s="296"/>
    </row>
    <row r="1892" spans="1:19" x14ac:dyDescent="0.2">
      <c r="A1892" s="303" t="e">
        <f>#N/A</f>
        <v>#N/A</v>
      </c>
      <c r="B1892" s="304"/>
      <c r="C1892" s="305"/>
      <c r="D1892" s="269"/>
      <c r="E1892" s="264"/>
      <c r="F1892" s="306"/>
      <c r="G1892" s="269"/>
      <c r="H1892" s="269"/>
      <c r="I1892" s="264"/>
      <c r="J1892" s="307" t="str">
        <f t="shared" si="2"/>
        <v/>
      </c>
      <c r="K1892" s="307"/>
      <c r="L1892" s="308"/>
      <c r="M1892" s="307"/>
      <c r="N1892" s="310"/>
      <c r="O1892" s="264"/>
      <c r="P1892" s="307"/>
      <c r="Q1892" s="296"/>
      <c r="R1892" s="296"/>
      <c r="S1892" s="296"/>
    </row>
    <row r="1893" spans="1:19" x14ac:dyDescent="0.2">
      <c r="A1893" s="303" t="e">
        <f>#N/A</f>
        <v>#N/A</v>
      </c>
      <c r="B1893" s="304"/>
      <c r="C1893" s="305"/>
      <c r="D1893" s="269"/>
      <c r="E1893" s="264"/>
      <c r="F1893" s="306"/>
      <c r="G1893" s="269"/>
      <c r="H1893" s="269"/>
      <c r="I1893" s="264"/>
      <c r="J1893" s="307" t="str">
        <f t="shared" si="2"/>
        <v/>
      </c>
      <c r="K1893" s="307"/>
      <c r="L1893" s="308"/>
      <c r="M1893" s="307"/>
      <c r="N1893" s="310"/>
      <c r="O1893" s="264"/>
      <c r="P1893" s="307"/>
      <c r="Q1893" s="296"/>
      <c r="R1893" s="296"/>
      <c r="S1893" s="296"/>
    </row>
    <row r="1894" spans="1:19" x14ac:dyDescent="0.2">
      <c r="A1894" s="303" t="e">
        <f>#N/A</f>
        <v>#N/A</v>
      </c>
      <c r="B1894" s="304"/>
      <c r="C1894" s="305"/>
      <c r="D1894" s="269"/>
      <c r="E1894" s="264"/>
      <c r="F1894" s="306"/>
      <c r="G1894" s="269"/>
      <c r="H1894" s="269"/>
      <c r="I1894" s="264"/>
      <c r="J1894" s="307" t="str">
        <f t="shared" si="2"/>
        <v/>
      </c>
      <c r="K1894" s="307"/>
      <c r="L1894" s="308"/>
      <c r="M1894" s="307"/>
      <c r="N1894" s="310"/>
      <c r="O1894" s="264"/>
      <c r="P1894" s="307"/>
      <c r="Q1894" s="296"/>
      <c r="R1894" s="296"/>
      <c r="S1894" s="296"/>
    </row>
    <row r="1895" spans="1:19" x14ac:dyDescent="0.2">
      <c r="A1895" s="303" t="e">
        <f>#N/A</f>
        <v>#N/A</v>
      </c>
      <c r="B1895" s="304"/>
      <c r="C1895" s="305"/>
      <c r="D1895" s="269"/>
      <c r="E1895" s="264"/>
      <c r="F1895" s="306"/>
      <c r="G1895" s="269"/>
      <c r="H1895" s="269"/>
      <c r="I1895" s="264"/>
      <c r="J1895" s="307" t="str">
        <f t="shared" si="2"/>
        <v/>
      </c>
      <c r="K1895" s="307"/>
      <c r="L1895" s="308"/>
      <c r="M1895" s="307"/>
      <c r="N1895" s="310"/>
      <c r="O1895" s="264"/>
      <c r="P1895" s="307"/>
      <c r="Q1895" s="296"/>
      <c r="R1895" s="296"/>
      <c r="S1895" s="296"/>
    </row>
    <row r="1896" spans="1:19" x14ac:dyDescent="0.2">
      <c r="A1896" s="303" t="e">
        <f>#N/A</f>
        <v>#N/A</v>
      </c>
      <c r="B1896" s="304"/>
      <c r="C1896" s="305"/>
      <c r="D1896" s="269"/>
      <c r="E1896" s="264"/>
      <c r="F1896" s="306"/>
      <c r="G1896" s="269"/>
      <c r="H1896" s="269"/>
      <c r="I1896" s="264"/>
      <c r="J1896" s="307" t="str">
        <f t="shared" si="2"/>
        <v/>
      </c>
      <c r="K1896" s="307"/>
      <c r="L1896" s="308"/>
      <c r="M1896" s="307"/>
      <c r="N1896" s="310"/>
      <c r="O1896" s="264"/>
      <c r="P1896" s="307"/>
      <c r="Q1896" s="296"/>
      <c r="R1896" s="296"/>
      <c r="S1896" s="296"/>
    </row>
    <row r="1897" spans="1:19" x14ac:dyDescent="0.2">
      <c r="A1897" s="303" t="e">
        <f>#N/A</f>
        <v>#N/A</v>
      </c>
      <c r="B1897" s="304"/>
      <c r="C1897" s="305"/>
      <c r="D1897" s="269"/>
      <c r="E1897" s="264"/>
      <c r="F1897" s="306"/>
      <c r="G1897" s="269"/>
      <c r="H1897" s="269"/>
      <c r="I1897" s="264"/>
      <c r="J1897" s="307" t="str">
        <f t="shared" si="2"/>
        <v/>
      </c>
      <c r="K1897" s="307"/>
      <c r="L1897" s="308"/>
      <c r="M1897" s="307"/>
      <c r="N1897" s="310"/>
      <c r="O1897" s="264"/>
      <c r="P1897" s="307"/>
      <c r="Q1897" s="296"/>
      <c r="R1897" s="296"/>
      <c r="S1897" s="296"/>
    </row>
    <row r="1898" spans="1:19" x14ac:dyDescent="0.2">
      <c r="A1898" s="303" t="e">
        <f>#N/A</f>
        <v>#N/A</v>
      </c>
      <c r="B1898" s="304"/>
      <c r="C1898" s="305"/>
      <c r="D1898" s="269"/>
      <c r="E1898" s="264"/>
      <c r="F1898" s="306"/>
      <c r="G1898" s="269"/>
      <c r="H1898" s="269"/>
      <c r="I1898" s="264"/>
      <c r="J1898" s="307" t="str">
        <f t="shared" si="2"/>
        <v/>
      </c>
      <c r="K1898" s="307"/>
      <c r="L1898" s="308"/>
      <c r="M1898" s="307"/>
      <c r="N1898" s="310"/>
      <c r="O1898" s="264"/>
      <c r="P1898" s="307"/>
      <c r="Q1898" s="296"/>
      <c r="R1898" s="296"/>
      <c r="S1898" s="296"/>
    </row>
    <row r="1899" spans="1:19" x14ac:dyDescent="0.2">
      <c r="A1899" s="303" t="e">
        <f>#N/A</f>
        <v>#N/A</v>
      </c>
      <c r="B1899" s="304"/>
      <c r="C1899" s="305"/>
      <c r="D1899" s="269"/>
      <c r="E1899" s="264"/>
      <c r="F1899" s="306"/>
      <c r="G1899" s="269"/>
      <c r="H1899" s="269"/>
      <c r="I1899" s="264"/>
      <c r="J1899" s="307" t="str">
        <f t="shared" si="2"/>
        <v/>
      </c>
      <c r="K1899" s="307"/>
      <c r="L1899" s="308"/>
      <c r="M1899" s="307"/>
      <c r="N1899" s="310"/>
      <c r="O1899" s="264"/>
      <c r="P1899" s="307"/>
      <c r="Q1899" s="296"/>
      <c r="R1899" s="296"/>
      <c r="S1899" s="296"/>
    </row>
    <row r="1900" spans="1:19" x14ac:dyDescent="0.2">
      <c r="A1900" s="303" t="e">
        <f>#N/A</f>
        <v>#N/A</v>
      </c>
      <c r="B1900" s="304"/>
      <c r="C1900" s="305"/>
      <c r="D1900" s="269"/>
      <c r="E1900" s="264"/>
      <c r="F1900" s="306"/>
      <c r="G1900" s="269"/>
      <c r="H1900" s="269"/>
      <c r="I1900" s="264"/>
      <c r="J1900" s="307" t="str">
        <f t="shared" si="2"/>
        <v/>
      </c>
      <c r="K1900" s="307"/>
      <c r="L1900" s="308"/>
      <c r="M1900" s="307"/>
      <c r="N1900" s="310"/>
      <c r="O1900" s="264"/>
      <c r="P1900" s="307"/>
      <c r="Q1900" s="296"/>
      <c r="R1900" s="296"/>
      <c r="S1900" s="296"/>
    </row>
    <row r="1901" spans="1:19" x14ac:dyDescent="0.2">
      <c r="A1901" s="303" t="e">
        <f>#N/A</f>
        <v>#N/A</v>
      </c>
      <c r="B1901" s="304"/>
      <c r="C1901" s="305"/>
      <c r="D1901" s="269"/>
      <c r="E1901" s="264"/>
      <c r="F1901" s="306"/>
      <c r="G1901" s="269"/>
      <c r="H1901" s="269"/>
      <c r="I1901" s="264"/>
      <c r="J1901" s="307" t="str">
        <f t="shared" si="2"/>
        <v/>
      </c>
      <c r="K1901" s="307"/>
      <c r="L1901" s="308"/>
      <c r="M1901" s="307"/>
      <c r="N1901" s="310"/>
      <c r="O1901" s="264"/>
      <c r="P1901" s="307"/>
      <c r="Q1901" s="296"/>
      <c r="R1901" s="296"/>
      <c r="S1901" s="296"/>
    </row>
    <row r="1902" spans="1:19" x14ac:dyDescent="0.2">
      <c r="A1902" s="303" t="e">
        <f>#N/A</f>
        <v>#N/A</v>
      </c>
      <c r="B1902" s="304"/>
      <c r="C1902" s="305"/>
      <c r="D1902" s="269"/>
      <c r="E1902" s="264"/>
      <c r="F1902" s="306"/>
      <c r="G1902" s="269"/>
      <c r="H1902" s="269"/>
      <c r="I1902" s="264"/>
      <c r="J1902" s="307" t="str">
        <f t="shared" si="2"/>
        <v/>
      </c>
      <c r="K1902" s="307"/>
      <c r="L1902" s="308"/>
      <c r="M1902" s="307"/>
      <c r="N1902" s="310"/>
      <c r="O1902" s="264"/>
      <c r="P1902" s="307"/>
      <c r="Q1902" s="296"/>
      <c r="R1902" s="296"/>
      <c r="S1902" s="296"/>
    </row>
    <row r="1903" spans="1:19" x14ac:dyDescent="0.2">
      <c r="A1903" s="303" t="e">
        <f>#N/A</f>
        <v>#N/A</v>
      </c>
      <c r="B1903" s="304"/>
      <c r="C1903" s="305"/>
      <c r="D1903" s="269"/>
      <c r="E1903" s="264"/>
      <c r="F1903" s="306"/>
      <c r="G1903" s="269"/>
      <c r="H1903" s="269"/>
      <c r="I1903" s="264"/>
      <c r="J1903" s="307" t="str">
        <f t="shared" si="2"/>
        <v/>
      </c>
      <c r="K1903" s="307"/>
      <c r="L1903" s="308"/>
      <c r="M1903" s="307"/>
      <c r="N1903" s="310"/>
      <c r="O1903" s="264"/>
      <c r="P1903" s="307"/>
      <c r="Q1903" s="296"/>
      <c r="R1903" s="296"/>
      <c r="S1903" s="296"/>
    </row>
    <row r="1904" spans="1:19" x14ac:dyDescent="0.2">
      <c r="A1904" s="303" t="e">
        <f>#N/A</f>
        <v>#N/A</v>
      </c>
      <c r="B1904" s="304"/>
      <c r="C1904" s="305"/>
      <c r="D1904" s="269"/>
      <c r="E1904" s="264"/>
      <c r="F1904" s="306"/>
      <c r="G1904" s="269"/>
      <c r="H1904" s="269"/>
      <c r="I1904" s="264"/>
      <c r="J1904" s="307" t="str">
        <f t="shared" si="2"/>
        <v/>
      </c>
      <c r="K1904" s="307"/>
      <c r="L1904" s="308"/>
      <c r="M1904" s="307"/>
      <c r="N1904" s="310"/>
      <c r="O1904" s="264"/>
      <c r="P1904" s="307"/>
      <c r="Q1904" s="296"/>
      <c r="R1904" s="296"/>
      <c r="S1904" s="296"/>
    </row>
    <row r="1905" spans="1:19" x14ac:dyDescent="0.2">
      <c r="A1905" s="303" t="e">
        <f>#N/A</f>
        <v>#N/A</v>
      </c>
      <c r="B1905" s="304"/>
      <c r="C1905" s="305"/>
      <c r="D1905" s="269"/>
      <c r="E1905" s="264"/>
      <c r="F1905" s="306"/>
      <c r="G1905" s="269"/>
      <c r="H1905" s="269"/>
      <c r="I1905" s="264"/>
      <c r="J1905" s="307" t="str">
        <f t="shared" si="2"/>
        <v/>
      </c>
      <c r="K1905" s="307"/>
      <c r="L1905" s="308"/>
      <c r="M1905" s="307"/>
      <c r="N1905" s="310"/>
      <c r="O1905" s="264"/>
      <c r="P1905" s="307"/>
      <c r="Q1905" s="296"/>
      <c r="R1905" s="296"/>
      <c r="S1905" s="296"/>
    </row>
    <row r="1906" spans="1:19" x14ac:dyDescent="0.2">
      <c r="A1906" s="303" t="e">
        <f>#N/A</f>
        <v>#N/A</v>
      </c>
      <c r="B1906" s="304"/>
      <c r="C1906" s="305"/>
      <c r="D1906" s="269"/>
      <c r="E1906" s="264"/>
      <c r="F1906" s="306"/>
      <c r="G1906" s="269"/>
      <c r="H1906" s="269"/>
      <c r="I1906" s="264"/>
      <c r="J1906" s="307" t="str">
        <f t="shared" si="2"/>
        <v/>
      </c>
      <c r="K1906" s="307"/>
      <c r="L1906" s="308"/>
      <c r="M1906" s="307"/>
      <c r="N1906" s="310"/>
      <c r="O1906" s="264"/>
      <c r="P1906" s="307"/>
      <c r="Q1906" s="296"/>
      <c r="R1906" s="296"/>
      <c r="S1906" s="296"/>
    </row>
    <row r="1907" spans="1:19" x14ac:dyDescent="0.2">
      <c r="A1907" s="303" t="e">
        <f>#N/A</f>
        <v>#N/A</v>
      </c>
      <c r="B1907" s="304"/>
      <c r="C1907" s="305"/>
      <c r="D1907" s="269"/>
      <c r="E1907" s="264"/>
      <c r="F1907" s="306"/>
      <c r="G1907" s="269"/>
      <c r="H1907" s="269"/>
      <c r="I1907" s="264"/>
      <c r="J1907" s="307" t="str">
        <f t="shared" si="2"/>
        <v/>
      </c>
      <c r="K1907" s="307"/>
      <c r="L1907" s="308"/>
      <c r="M1907" s="307"/>
      <c r="N1907" s="310"/>
      <c r="O1907" s="264"/>
      <c r="P1907" s="307"/>
      <c r="Q1907" s="296"/>
      <c r="R1907" s="296"/>
      <c r="S1907" s="296"/>
    </row>
    <row r="1908" spans="1:19" x14ac:dyDescent="0.2">
      <c r="A1908" s="303" t="e">
        <f>#N/A</f>
        <v>#N/A</v>
      </c>
      <c r="B1908" s="304"/>
      <c r="C1908" s="305"/>
      <c r="D1908" s="269"/>
      <c r="E1908" s="264"/>
      <c r="F1908" s="306"/>
      <c r="G1908" s="269"/>
      <c r="H1908" s="269"/>
      <c r="I1908" s="264"/>
      <c r="J1908" s="307" t="str">
        <f t="shared" si="2"/>
        <v/>
      </c>
      <c r="K1908" s="307"/>
      <c r="L1908" s="308"/>
      <c r="M1908" s="307"/>
      <c r="N1908" s="310"/>
      <c r="O1908" s="264"/>
      <c r="P1908" s="307"/>
      <c r="Q1908" s="296"/>
      <c r="R1908" s="296"/>
      <c r="S1908" s="296"/>
    </row>
    <row r="1909" spans="1:19" x14ac:dyDescent="0.2">
      <c r="A1909" s="303" t="e">
        <f>#N/A</f>
        <v>#N/A</v>
      </c>
      <c r="B1909" s="304"/>
      <c r="C1909" s="305"/>
      <c r="D1909" s="269"/>
      <c r="E1909" s="264"/>
      <c r="F1909" s="306"/>
      <c r="G1909" s="269"/>
      <c r="H1909" s="269"/>
      <c r="I1909" s="264"/>
      <c r="J1909" s="307" t="str">
        <f t="shared" si="2"/>
        <v/>
      </c>
      <c r="K1909" s="307"/>
      <c r="L1909" s="308"/>
      <c r="M1909" s="307"/>
      <c r="N1909" s="310"/>
      <c r="O1909" s="264"/>
      <c r="P1909" s="307"/>
      <c r="Q1909" s="296"/>
      <c r="R1909" s="296"/>
      <c r="S1909" s="296"/>
    </row>
    <row r="1910" spans="1:19" x14ac:dyDescent="0.2">
      <c r="A1910" s="303" t="e">
        <f>#N/A</f>
        <v>#N/A</v>
      </c>
      <c r="B1910" s="304"/>
      <c r="C1910" s="305"/>
      <c r="D1910" s="269"/>
      <c r="E1910" s="264"/>
      <c r="F1910" s="306"/>
      <c r="G1910" s="269"/>
      <c r="H1910" s="269"/>
      <c r="I1910" s="264"/>
      <c r="J1910" s="307" t="str">
        <f t="shared" si="2"/>
        <v/>
      </c>
      <c r="K1910" s="307"/>
      <c r="L1910" s="308"/>
      <c r="M1910" s="307"/>
      <c r="N1910" s="310"/>
      <c r="O1910" s="264"/>
      <c r="P1910" s="307"/>
      <c r="Q1910" s="296"/>
      <c r="R1910" s="296"/>
      <c r="S1910" s="296"/>
    </row>
    <row r="1911" spans="1:19" x14ac:dyDescent="0.2">
      <c r="A1911" s="303" t="e">
        <f>#N/A</f>
        <v>#N/A</v>
      </c>
      <c r="B1911" s="304"/>
      <c r="C1911" s="305"/>
      <c r="D1911" s="269"/>
      <c r="E1911" s="264"/>
      <c r="F1911" s="306"/>
      <c r="G1911" s="269"/>
      <c r="H1911" s="269"/>
      <c r="I1911" s="264"/>
      <c r="J1911" s="307" t="str">
        <f t="shared" si="2"/>
        <v/>
      </c>
      <c r="K1911" s="307"/>
      <c r="L1911" s="308"/>
      <c r="M1911" s="307"/>
      <c r="N1911" s="310"/>
      <c r="O1911" s="264"/>
      <c r="P1911" s="307"/>
      <c r="Q1911" s="296"/>
      <c r="R1911" s="296"/>
      <c r="S1911" s="296"/>
    </row>
    <row r="1912" spans="1:19" x14ac:dyDescent="0.2">
      <c r="A1912" s="303" t="e">
        <f>#N/A</f>
        <v>#N/A</v>
      </c>
      <c r="B1912" s="304"/>
      <c r="C1912" s="305"/>
      <c r="D1912" s="269"/>
      <c r="E1912" s="264"/>
      <c r="F1912" s="306"/>
      <c r="G1912" s="269"/>
      <c r="H1912" s="269"/>
      <c r="I1912" s="264"/>
      <c r="J1912" s="307" t="str">
        <f t="shared" si="2"/>
        <v/>
      </c>
      <c r="K1912" s="307"/>
      <c r="L1912" s="308"/>
      <c r="M1912" s="307"/>
      <c r="N1912" s="310"/>
      <c r="O1912" s="264"/>
      <c r="P1912" s="307"/>
      <c r="Q1912" s="296"/>
      <c r="R1912" s="296"/>
      <c r="S1912" s="296"/>
    </row>
    <row r="1913" spans="1:19" x14ac:dyDescent="0.2">
      <c r="A1913" s="303" t="e">
        <f>#N/A</f>
        <v>#N/A</v>
      </c>
      <c r="B1913" s="304"/>
      <c r="C1913" s="305"/>
      <c r="D1913" s="269"/>
      <c r="E1913" s="264"/>
      <c r="F1913" s="306"/>
      <c r="G1913" s="269"/>
      <c r="H1913" s="269"/>
      <c r="I1913" s="264"/>
      <c r="J1913" s="307" t="str">
        <f t="shared" si="2"/>
        <v/>
      </c>
      <c r="K1913" s="307"/>
      <c r="L1913" s="308"/>
      <c r="M1913" s="307"/>
      <c r="N1913" s="310"/>
      <c r="O1913" s="264"/>
      <c r="P1913" s="307"/>
      <c r="Q1913" s="296"/>
      <c r="R1913" s="296"/>
      <c r="S1913" s="296"/>
    </row>
    <row r="1914" spans="1:19" x14ac:dyDescent="0.2">
      <c r="A1914" s="303" t="e">
        <f>#N/A</f>
        <v>#N/A</v>
      </c>
      <c r="B1914" s="304"/>
      <c r="C1914" s="305"/>
      <c r="D1914" s="269"/>
      <c r="E1914" s="264"/>
      <c r="F1914" s="306"/>
      <c r="G1914" s="269"/>
      <c r="H1914" s="269"/>
      <c r="I1914" s="264"/>
      <c r="J1914" s="307" t="str">
        <f t="shared" si="2"/>
        <v/>
      </c>
      <c r="K1914" s="307"/>
      <c r="L1914" s="308"/>
      <c r="M1914" s="307"/>
      <c r="N1914" s="310"/>
      <c r="O1914" s="264"/>
      <c r="P1914" s="307"/>
      <c r="Q1914" s="296"/>
      <c r="R1914" s="296"/>
      <c r="S1914" s="296"/>
    </row>
    <row r="1915" spans="1:19" x14ac:dyDescent="0.2">
      <c r="A1915" s="303" t="e">
        <f>#N/A</f>
        <v>#N/A</v>
      </c>
      <c r="B1915" s="304"/>
      <c r="C1915" s="305"/>
      <c r="D1915" s="269"/>
      <c r="E1915" s="264"/>
      <c r="F1915" s="306"/>
      <c r="G1915" s="269"/>
      <c r="H1915" s="269"/>
      <c r="I1915" s="264"/>
      <c r="J1915" s="307" t="str">
        <f t="shared" si="2"/>
        <v/>
      </c>
      <c r="K1915" s="307"/>
      <c r="L1915" s="308"/>
      <c r="M1915" s="307"/>
      <c r="N1915" s="310"/>
      <c r="O1915" s="264"/>
      <c r="P1915" s="307"/>
      <c r="Q1915" s="296"/>
      <c r="R1915" s="296"/>
      <c r="S1915" s="296"/>
    </row>
    <row r="1916" spans="1:19" x14ac:dyDescent="0.2">
      <c r="A1916" s="303" t="e">
        <f>#N/A</f>
        <v>#N/A</v>
      </c>
      <c r="B1916" s="304"/>
      <c r="C1916" s="305"/>
      <c r="D1916" s="269"/>
      <c r="E1916" s="264"/>
      <c r="F1916" s="306"/>
      <c r="G1916" s="269"/>
      <c r="H1916" s="269"/>
      <c r="I1916" s="264"/>
      <c r="J1916" s="307" t="str">
        <f t="shared" si="2"/>
        <v/>
      </c>
      <c r="K1916" s="307"/>
      <c r="L1916" s="308"/>
      <c r="M1916" s="307"/>
      <c r="N1916" s="310"/>
      <c r="O1916" s="264"/>
      <c r="P1916" s="307"/>
      <c r="Q1916" s="296"/>
      <c r="R1916" s="296"/>
      <c r="S1916" s="296"/>
    </row>
    <row r="1917" spans="1:19" x14ac:dyDescent="0.2">
      <c r="A1917" s="303" t="e">
        <f>#N/A</f>
        <v>#N/A</v>
      </c>
      <c r="B1917" s="304"/>
      <c r="C1917" s="305"/>
      <c r="D1917" s="269"/>
      <c r="E1917" s="264"/>
      <c r="F1917" s="306"/>
      <c r="G1917" s="269"/>
      <c r="H1917" s="269"/>
      <c r="I1917" s="264"/>
      <c r="J1917" s="307" t="str">
        <f t="shared" si="2"/>
        <v/>
      </c>
      <c r="K1917" s="307"/>
      <c r="L1917" s="308"/>
      <c r="M1917" s="307"/>
      <c r="N1917" s="310"/>
      <c r="O1917" s="264"/>
      <c r="P1917" s="307"/>
      <c r="Q1917" s="296"/>
      <c r="R1917" s="296"/>
      <c r="S1917" s="296"/>
    </row>
    <row r="1918" spans="1:19" x14ac:dyDescent="0.2">
      <c r="A1918" s="303" t="e">
        <f>#N/A</f>
        <v>#N/A</v>
      </c>
      <c r="B1918" s="304"/>
      <c r="C1918" s="305"/>
      <c r="D1918" s="269"/>
      <c r="E1918" s="264"/>
      <c r="F1918" s="306"/>
      <c r="G1918" s="269"/>
      <c r="H1918" s="269"/>
      <c r="I1918" s="264"/>
      <c r="J1918" s="307" t="str">
        <f t="shared" si="2"/>
        <v/>
      </c>
      <c r="K1918" s="307"/>
      <c r="L1918" s="308"/>
      <c r="M1918" s="307"/>
      <c r="N1918" s="310"/>
      <c r="O1918" s="264"/>
      <c r="P1918" s="307"/>
      <c r="Q1918" s="296"/>
      <c r="R1918" s="296"/>
      <c r="S1918" s="296"/>
    </row>
    <row r="1919" spans="1:19" x14ac:dyDescent="0.2">
      <c r="A1919" s="303" t="e">
        <f>#N/A</f>
        <v>#N/A</v>
      </c>
      <c r="B1919" s="304"/>
      <c r="C1919" s="305"/>
      <c r="D1919" s="269"/>
      <c r="E1919" s="264"/>
      <c r="F1919" s="306"/>
      <c r="G1919" s="269"/>
      <c r="H1919" s="269"/>
      <c r="I1919" s="264"/>
      <c r="J1919" s="307" t="str">
        <f t="shared" si="2"/>
        <v/>
      </c>
      <c r="K1919" s="307"/>
      <c r="L1919" s="308"/>
      <c r="M1919" s="307"/>
      <c r="N1919" s="310"/>
      <c r="O1919" s="264"/>
      <c r="P1919" s="307"/>
      <c r="Q1919" s="296"/>
      <c r="R1919" s="296"/>
      <c r="S1919" s="296"/>
    </row>
    <row r="1920" spans="1:19" x14ac:dyDescent="0.2">
      <c r="A1920" s="303" t="e">
        <f>#N/A</f>
        <v>#N/A</v>
      </c>
      <c r="B1920" s="304"/>
      <c r="C1920" s="305"/>
      <c r="D1920" s="269"/>
      <c r="E1920" s="264"/>
      <c r="F1920" s="306"/>
      <c r="G1920" s="269"/>
      <c r="H1920" s="269"/>
      <c r="I1920" s="264"/>
      <c r="J1920" s="307" t="str">
        <f t="shared" si="2"/>
        <v/>
      </c>
      <c r="K1920" s="307"/>
      <c r="L1920" s="308"/>
      <c r="M1920" s="307"/>
      <c r="N1920" s="310"/>
      <c r="O1920" s="264"/>
      <c r="P1920" s="307"/>
      <c r="Q1920" s="296"/>
      <c r="R1920" s="296"/>
      <c r="S1920" s="296"/>
    </row>
    <row r="1921" spans="1:19" x14ac:dyDescent="0.2">
      <c r="A1921" s="303" t="e">
        <f>#N/A</f>
        <v>#N/A</v>
      </c>
      <c r="B1921" s="304"/>
      <c r="C1921" s="305"/>
      <c r="D1921" s="269"/>
      <c r="E1921" s="264"/>
      <c r="F1921" s="306"/>
      <c r="G1921" s="269"/>
      <c r="H1921" s="269"/>
      <c r="I1921" s="264"/>
      <c r="J1921" s="307" t="str">
        <f t="shared" si="2"/>
        <v/>
      </c>
      <c r="K1921" s="307"/>
      <c r="L1921" s="308"/>
      <c r="M1921" s="307"/>
      <c r="N1921" s="310"/>
      <c r="O1921" s="264"/>
      <c r="P1921" s="307"/>
      <c r="Q1921" s="296"/>
      <c r="R1921" s="296"/>
      <c r="S1921" s="296"/>
    </row>
    <row r="1922" spans="1:19" x14ac:dyDescent="0.2">
      <c r="A1922" s="303" t="e">
        <f>#N/A</f>
        <v>#N/A</v>
      </c>
      <c r="B1922" s="304"/>
      <c r="C1922" s="305"/>
      <c r="D1922" s="269"/>
      <c r="E1922" s="264"/>
      <c r="F1922" s="306"/>
      <c r="G1922" s="269"/>
      <c r="H1922" s="269"/>
      <c r="I1922" s="264"/>
      <c r="J1922" s="307" t="str">
        <f t="shared" si="2"/>
        <v/>
      </c>
      <c r="K1922" s="307"/>
      <c r="L1922" s="308"/>
      <c r="M1922" s="307"/>
      <c r="N1922" s="310"/>
      <c r="O1922" s="264"/>
      <c r="P1922" s="307"/>
      <c r="Q1922" s="296"/>
      <c r="R1922" s="296"/>
      <c r="S1922" s="296"/>
    </row>
    <row r="1923" spans="1:19" x14ac:dyDescent="0.2">
      <c r="A1923" s="303" t="e">
        <f>#N/A</f>
        <v>#N/A</v>
      </c>
      <c r="B1923" s="304"/>
      <c r="C1923" s="305"/>
      <c r="D1923" s="269"/>
      <c r="E1923" s="264"/>
      <c r="F1923" s="306"/>
      <c r="G1923" s="269"/>
      <c r="H1923" s="269"/>
      <c r="I1923" s="264"/>
      <c r="J1923" s="307" t="str">
        <f t="shared" si="2"/>
        <v/>
      </c>
      <c r="K1923" s="307"/>
      <c r="L1923" s="308"/>
      <c r="M1923" s="307"/>
      <c r="N1923" s="310"/>
      <c r="O1923" s="264"/>
      <c r="P1923" s="307"/>
      <c r="Q1923" s="296"/>
      <c r="R1923" s="296"/>
      <c r="S1923" s="296"/>
    </row>
    <row r="1924" spans="1:19" x14ac:dyDescent="0.2">
      <c r="A1924" s="303" t="e">
        <f>#N/A</f>
        <v>#N/A</v>
      </c>
      <c r="B1924" s="304"/>
      <c r="C1924" s="305"/>
      <c r="D1924" s="269"/>
      <c r="E1924" s="264"/>
      <c r="F1924" s="306"/>
      <c r="G1924" s="269"/>
      <c r="H1924" s="269"/>
      <c r="I1924" s="264"/>
      <c r="J1924" s="307" t="str">
        <f t="shared" si="2"/>
        <v/>
      </c>
      <c r="K1924" s="307"/>
      <c r="L1924" s="308"/>
      <c r="M1924" s="307"/>
      <c r="N1924" s="310"/>
      <c r="O1924" s="264"/>
      <c r="P1924" s="307"/>
      <c r="Q1924" s="296"/>
      <c r="R1924" s="296"/>
      <c r="S1924" s="296"/>
    </row>
    <row r="1925" spans="1:19" x14ac:dyDescent="0.2">
      <c r="A1925" s="303" t="e">
        <f>#N/A</f>
        <v>#N/A</v>
      </c>
      <c r="B1925" s="304"/>
      <c r="C1925" s="305"/>
      <c r="D1925" s="269"/>
      <c r="E1925" s="264"/>
      <c r="F1925" s="306"/>
      <c r="G1925" s="269"/>
      <c r="H1925" s="269"/>
      <c r="I1925" s="264"/>
      <c r="J1925" s="307" t="str">
        <f t="shared" si="2"/>
        <v/>
      </c>
      <c r="K1925" s="307"/>
      <c r="L1925" s="308"/>
      <c r="M1925" s="307"/>
      <c r="N1925" s="310"/>
      <c r="O1925" s="264"/>
      <c r="P1925" s="307"/>
      <c r="Q1925" s="296"/>
      <c r="R1925" s="296"/>
      <c r="S1925" s="296"/>
    </row>
    <row r="1926" spans="1:19" x14ac:dyDescent="0.2">
      <c r="A1926" s="303" t="e">
        <f>#N/A</f>
        <v>#N/A</v>
      </c>
      <c r="B1926" s="304"/>
      <c r="C1926" s="305"/>
      <c r="D1926" s="269"/>
      <c r="E1926" s="264"/>
      <c r="F1926" s="306"/>
      <c r="G1926" s="269"/>
      <c r="H1926" s="269"/>
      <c r="I1926" s="264"/>
      <c r="J1926" s="307" t="str">
        <f t="shared" si="2"/>
        <v/>
      </c>
      <c r="K1926" s="307"/>
      <c r="L1926" s="308"/>
      <c r="M1926" s="307"/>
      <c r="N1926" s="310"/>
      <c r="O1926" s="264"/>
      <c r="P1926" s="307"/>
      <c r="Q1926" s="296"/>
      <c r="R1926" s="296"/>
      <c r="S1926" s="296"/>
    </row>
    <row r="1927" spans="1:19" x14ac:dyDescent="0.2">
      <c r="A1927" s="303" t="e">
        <f>#N/A</f>
        <v>#N/A</v>
      </c>
      <c r="B1927" s="304"/>
      <c r="C1927" s="305"/>
      <c r="D1927" s="269"/>
      <c r="E1927" s="264"/>
      <c r="F1927" s="306"/>
      <c r="G1927" s="269"/>
      <c r="H1927" s="269"/>
      <c r="I1927" s="264"/>
      <c r="J1927" s="307" t="str">
        <f t="shared" si="2"/>
        <v/>
      </c>
      <c r="K1927" s="307"/>
      <c r="L1927" s="308"/>
      <c r="M1927" s="307"/>
      <c r="N1927" s="310"/>
      <c r="O1927" s="264"/>
      <c r="P1927" s="307"/>
      <c r="Q1927" s="296"/>
      <c r="R1927" s="296"/>
      <c r="S1927" s="296"/>
    </row>
    <row r="1928" spans="1:19" x14ac:dyDescent="0.2">
      <c r="A1928" s="303" t="e">
        <f>#N/A</f>
        <v>#N/A</v>
      </c>
      <c r="B1928" s="304"/>
      <c r="C1928" s="305"/>
      <c r="D1928" s="269"/>
      <c r="E1928" s="264"/>
      <c r="F1928" s="306"/>
      <c r="G1928" s="269"/>
      <c r="H1928" s="269"/>
      <c r="I1928" s="264"/>
      <c r="J1928" s="307" t="str">
        <f t="shared" si="2"/>
        <v/>
      </c>
      <c r="K1928" s="307"/>
      <c r="L1928" s="308"/>
      <c r="M1928" s="307"/>
      <c r="N1928" s="310"/>
      <c r="O1928" s="264"/>
      <c r="P1928" s="307"/>
      <c r="Q1928" s="296"/>
      <c r="R1928" s="296"/>
      <c r="S1928" s="296"/>
    </row>
    <row r="1929" spans="1:19" x14ac:dyDescent="0.2">
      <c r="A1929" s="303" t="e">
        <f>#N/A</f>
        <v>#N/A</v>
      </c>
      <c r="B1929" s="304"/>
      <c r="C1929" s="305"/>
      <c r="D1929" s="269"/>
      <c r="E1929" s="264"/>
      <c r="F1929" s="306"/>
      <c r="G1929" s="269"/>
      <c r="H1929" s="269"/>
      <c r="I1929" s="264"/>
      <c r="J1929" s="307" t="str">
        <f t="shared" si="2"/>
        <v/>
      </c>
      <c r="K1929" s="307"/>
      <c r="L1929" s="308"/>
      <c r="M1929" s="307"/>
      <c r="N1929" s="310"/>
      <c r="O1929" s="264"/>
      <c r="P1929" s="307"/>
      <c r="Q1929" s="296"/>
      <c r="R1929" s="296"/>
      <c r="S1929" s="296"/>
    </row>
    <row r="1930" spans="1:19" x14ac:dyDescent="0.2">
      <c r="A1930" s="303" t="e">
        <f>#N/A</f>
        <v>#N/A</v>
      </c>
      <c r="B1930" s="304"/>
      <c r="C1930" s="305"/>
      <c r="D1930" s="269"/>
      <c r="E1930" s="264"/>
      <c r="F1930" s="306"/>
      <c r="G1930" s="269"/>
      <c r="H1930" s="269"/>
      <c r="I1930" s="264"/>
      <c r="J1930" s="307" t="str">
        <f t="shared" si="2"/>
        <v/>
      </c>
      <c r="K1930" s="307"/>
      <c r="L1930" s="308"/>
      <c r="M1930" s="307"/>
      <c r="N1930" s="310"/>
      <c r="O1930" s="264"/>
      <c r="P1930" s="307"/>
      <c r="Q1930" s="296"/>
      <c r="R1930" s="296"/>
      <c r="S1930" s="296"/>
    </row>
    <row r="1931" spans="1:19" x14ac:dyDescent="0.2">
      <c r="A1931" s="303" t="e">
        <f>#N/A</f>
        <v>#N/A</v>
      </c>
      <c r="B1931" s="304"/>
      <c r="C1931" s="305"/>
      <c r="D1931" s="269"/>
      <c r="E1931" s="264"/>
      <c r="F1931" s="306"/>
      <c r="G1931" s="269"/>
      <c r="H1931" s="269"/>
      <c r="I1931" s="264"/>
      <c r="J1931" s="307" t="str">
        <f t="shared" si="2"/>
        <v/>
      </c>
      <c r="K1931" s="307"/>
      <c r="L1931" s="308"/>
      <c r="M1931" s="307"/>
      <c r="N1931" s="310"/>
      <c r="O1931" s="264"/>
      <c r="P1931" s="307"/>
      <c r="Q1931" s="296"/>
      <c r="R1931" s="296"/>
      <c r="S1931" s="296"/>
    </row>
    <row r="1932" spans="1:19" x14ac:dyDescent="0.2">
      <c r="A1932" s="303" t="e">
        <f>#N/A</f>
        <v>#N/A</v>
      </c>
      <c r="B1932" s="304"/>
      <c r="C1932" s="305"/>
      <c r="D1932" s="269"/>
      <c r="E1932" s="264"/>
      <c r="F1932" s="306"/>
      <c r="G1932" s="269"/>
      <c r="H1932" s="269"/>
      <c r="I1932" s="264"/>
      <c r="J1932" s="307" t="str">
        <f t="shared" si="2"/>
        <v/>
      </c>
      <c r="K1932" s="307"/>
      <c r="L1932" s="308"/>
      <c r="M1932" s="307"/>
      <c r="N1932" s="310"/>
      <c r="O1932" s="264"/>
      <c r="P1932" s="307"/>
      <c r="Q1932" s="296"/>
      <c r="R1932" s="296"/>
      <c r="S1932" s="296"/>
    </row>
    <row r="1933" spans="1:19" x14ac:dyDescent="0.2">
      <c r="A1933" s="303" t="e">
        <f>#N/A</f>
        <v>#N/A</v>
      </c>
      <c r="B1933" s="304"/>
      <c r="C1933" s="305"/>
      <c r="D1933" s="269"/>
      <c r="E1933" s="264"/>
      <c r="F1933" s="306"/>
      <c r="G1933" s="269"/>
      <c r="H1933" s="269"/>
      <c r="I1933" s="264"/>
      <c r="J1933" s="307" t="str">
        <f t="shared" si="2"/>
        <v/>
      </c>
      <c r="K1933" s="307"/>
      <c r="L1933" s="308"/>
      <c r="M1933" s="307"/>
      <c r="N1933" s="310"/>
      <c r="O1933" s="264"/>
      <c r="P1933" s="307"/>
      <c r="Q1933" s="296"/>
      <c r="R1933" s="296"/>
      <c r="S1933" s="296"/>
    </row>
    <row r="1934" spans="1:19" x14ac:dyDescent="0.2">
      <c r="A1934" s="303" t="e">
        <f>#N/A</f>
        <v>#N/A</v>
      </c>
      <c r="B1934" s="304"/>
      <c r="C1934" s="305"/>
      <c r="D1934" s="269"/>
      <c r="E1934" s="264"/>
      <c r="F1934" s="306"/>
      <c r="G1934" s="269"/>
      <c r="H1934" s="269"/>
      <c r="I1934" s="264"/>
      <c r="J1934" s="307" t="str">
        <f t="shared" si="2"/>
        <v/>
      </c>
      <c r="K1934" s="307"/>
      <c r="L1934" s="308"/>
      <c r="M1934" s="307"/>
      <c r="N1934" s="310"/>
      <c r="O1934" s="264"/>
      <c r="P1934" s="307"/>
      <c r="Q1934" s="296"/>
      <c r="R1934" s="296"/>
      <c r="S1934" s="296"/>
    </row>
    <row r="1935" spans="1:19" x14ac:dyDescent="0.2">
      <c r="A1935" s="303" t="e">
        <f>#N/A</f>
        <v>#N/A</v>
      </c>
      <c r="B1935" s="304"/>
      <c r="C1935" s="305"/>
      <c r="D1935" s="269"/>
      <c r="E1935" s="264"/>
      <c r="F1935" s="306"/>
      <c r="G1935" s="269"/>
      <c r="H1935" s="269"/>
      <c r="I1935" s="264"/>
      <c r="J1935" s="307" t="str">
        <f t="shared" si="2"/>
        <v/>
      </c>
      <c r="K1935" s="307"/>
      <c r="L1935" s="308"/>
      <c r="M1935" s="307"/>
      <c r="N1935" s="310"/>
      <c r="O1935" s="264"/>
      <c r="P1935" s="307"/>
      <c r="Q1935" s="296"/>
      <c r="R1935" s="296"/>
      <c r="S1935" s="296"/>
    </row>
    <row r="1936" spans="1:19" x14ac:dyDescent="0.2">
      <c r="A1936" s="303" t="e">
        <f>#N/A</f>
        <v>#N/A</v>
      </c>
      <c r="B1936" s="304"/>
      <c r="C1936" s="305"/>
      <c r="D1936" s="269"/>
      <c r="E1936" s="264"/>
      <c r="F1936" s="306"/>
      <c r="G1936" s="269"/>
      <c r="H1936" s="269"/>
      <c r="I1936" s="264"/>
      <c r="J1936" s="307" t="str">
        <f t="shared" si="2"/>
        <v/>
      </c>
      <c r="K1936" s="307"/>
      <c r="L1936" s="308"/>
      <c r="M1936" s="307"/>
      <c r="N1936" s="310"/>
      <c r="O1936" s="264"/>
      <c r="P1936" s="307"/>
      <c r="Q1936" s="296"/>
      <c r="R1936" s="296"/>
      <c r="S1936" s="296"/>
    </row>
    <row r="1937" spans="1:19" x14ac:dyDescent="0.2">
      <c r="A1937" s="303" t="e">
        <f>#N/A</f>
        <v>#N/A</v>
      </c>
      <c r="B1937" s="304"/>
      <c r="C1937" s="305"/>
      <c r="D1937" s="269"/>
      <c r="E1937" s="264"/>
      <c r="F1937" s="306"/>
      <c r="G1937" s="269"/>
      <c r="H1937" s="269"/>
      <c r="I1937" s="264"/>
      <c r="J1937" s="307" t="str">
        <f t="shared" si="2"/>
        <v/>
      </c>
      <c r="K1937" s="307"/>
      <c r="L1937" s="308"/>
      <c r="M1937" s="307"/>
      <c r="N1937" s="310"/>
      <c r="O1937" s="264"/>
      <c r="P1937" s="307"/>
      <c r="Q1937" s="296"/>
      <c r="R1937" s="296"/>
      <c r="S1937" s="296"/>
    </row>
    <row r="1938" spans="1:19" x14ac:dyDescent="0.2">
      <c r="A1938" s="303" t="e">
        <f>#N/A</f>
        <v>#N/A</v>
      </c>
      <c r="B1938" s="304"/>
      <c r="C1938" s="305"/>
      <c r="D1938" s="269"/>
      <c r="E1938" s="264"/>
      <c r="F1938" s="306"/>
      <c r="G1938" s="269"/>
      <c r="H1938" s="269"/>
      <c r="I1938" s="264"/>
      <c r="J1938" s="307" t="str">
        <f t="shared" si="2"/>
        <v/>
      </c>
      <c r="K1938" s="307"/>
      <c r="L1938" s="308"/>
      <c r="M1938" s="307"/>
      <c r="N1938" s="310"/>
      <c r="O1938" s="264"/>
      <c r="P1938" s="307"/>
      <c r="Q1938" s="296"/>
      <c r="R1938" s="296"/>
      <c r="S1938" s="296"/>
    </row>
    <row r="1939" spans="1:19" x14ac:dyDescent="0.2">
      <c r="A1939" s="303" t="e">
        <f>#N/A</f>
        <v>#N/A</v>
      </c>
      <c r="B1939" s="304"/>
      <c r="C1939" s="305"/>
      <c r="D1939" s="269"/>
      <c r="E1939" s="264"/>
      <c r="F1939" s="306"/>
      <c r="G1939" s="269"/>
      <c r="H1939" s="269"/>
      <c r="I1939" s="264"/>
      <c r="J1939" s="307" t="str">
        <f t="shared" si="2"/>
        <v/>
      </c>
      <c r="K1939" s="307"/>
      <c r="L1939" s="308"/>
      <c r="M1939" s="307"/>
      <c r="N1939" s="310"/>
      <c r="O1939" s="264"/>
      <c r="P1939" s="307"/>
      <c r="Q1939" s="296"/>
      <c r="R1939" s="296"/>
      <c r="S1939" s="296"/>
    </row>
    <row r="1940" spans="1:19" x14ac:dyDescent="0.2">
      <c r="A1940" s="303" t="e">
        <f>#N/A</f>
        <v>#N/A</v>
      </c>
      <c r="B1940" s="304"/>
      <c r="C1940" s="305"/>
      <c r="D1940" s="269"/>
      <c r="E1940" s="264"/>
      <c r="F1940" s="306"/>
      <c r="G1940" s="269"/>
      <c r="H1940" s="269"/>
      <c r="I1940" s="264"/>
      <c r="J1940" s="307" t="str">
        <f t="shared" si="2"/>
        <v/>
      </c>
      <c r="K1940" s="307"/>
      <c r="L1940" s="308"/>
      <c r="M1940" s="307"/>
      <c r="N1940" s="310"/>
      <c r="O1940" s="264"/>
      <c r="P1940" s="307"/>
      <c r="Q1940" s="296"/>
      <c r="R1940" s="296"/>
      <c r="S1940" s="296"/>
    </row>
    <row r="1941" spans="1:19" x14ac:dyDescent="0.2">
      <c r="A1941" s="303" t="e">
        <f>#N/A</f>
        <v>#N/A</v>
      </c>
      <c r="B1941" s="304"/>
      <c r="C1941" s="305"/>
      <c r="D1941" s="269"/>
      <c r="E1941" s="264"/>
      <c r="F1941" s="306"/>
      <c r="G1941" s="269"/>
      <c r="H1941" s="269"/>
      <c r="I1941" s="264"/>
      <c r="J1941" s="307" t="str">
        <f t="shared" si="2"/>
        <v/>
      </c>
      <c r="K1941" s="307"/>
      <c r="L1941" s="308"/>
      <c r="M1941" s="307"/>
      <c r="N1941" s="310"/>
      <c r="O1941" s="264"/>
      <c r="P1941" s="307"/>
      <c r="Q1941" s="296"/>
      <c r="R1941" s="296"/>
      <c r="S1941" s="296"/>
    </row>
    <row r="1942" spans="1:19" x14ac:dyDescent="0.2">
      <c r="A1942" s="303" t="e">
        <f>#N/A</f>
        <v>#N/A</v>
      </c>
      <c r="B1942" s="304"/>
      <c r="C1942" s="305"/>
      <c r="D1942" s="269"/>
      <c r="E1942" s="264"/>
      <c r="F1942" s="306"/>
      <c r="G1942" s="269"/>
      <c r="H1942" s="269"/>
      <c r="I1942" s="264"/>
      <c r="J1942" s="307" t="str">
        <f t="shared" si="2"/>
        <v/>
      </c>
      <c r="K1942" s="307"/>
      <c r="L1942" s="308"/>
      <c r="M1942" s="307"/>
      <c r="N1942" s="310"/>
      <c r="O1942" s="264"/>
      <c r="P1942" s="307"/>
      <c r="Q1942" s="296"/>
      <c r="R1942" s="296"/>
      <c r="S1942" s="296"/>
    </row>
    <row r="1943" spans="1:19" x14ac:dyDescent="0.2">
      <c r="A1943" s="303" t="e">
        <f>#N/A</f>
        <v>#N/A</v>
      </c>
      <c r="B1943" s="304"/>
      <c r="C1943" s="305"/>
      <c r="D1943" s="269"/>
      <c r="E1943" s="264"/>
      <c r="F1943" s="306"/>
      <c r="G1943" s="269"/>
      <c r="H1943" s="269"/>
      <c r="I1943" s="264"/>
      <c r="J1943" s="307" t="str">
        <f t="shared" si="2"/>
        <v/>
      </c>
      <c r="K1943" s="307"/>
      <c r="L1943" s="308"/>
      <c r="M1943" s="307"/>
      <c r="N1943" s="310"/>
      <c r="O1943" s="264"/>
      <c r="P1943" s="307"/>
      <c r="Q1943" s="296"/>
      <c r="R1943" s="296"/>
      <c r="S1943" s="296"/>
    </row>
    <row r="1944" spans="1:19" x14ac:dyDescent="0.2">
      <c r="A1944" s="303" t="e">
        <f>#N/A</f>
        <v>#N/A</v>
      </c>
      <c r="B1944" s="304"/>
      <c r="C1944" s="305"/>
      <c r="D1944" s="269"/>
      <c r="E1944" s="264"/>
      <c r="F1944" s="306"/>
      <c r="G1944" s="269"/>
      <c r="H1944" s="269"/>
      <c r="I1944" s="264"/>
      <c r="J1944" s="307" t="str">
        <f t="shared" si="2"/>
        <v/>
      </c>
      <c r="K1944" s="307"/>
      <c r="L1944" s="308"/>
      <c r="M1944" s="307"/>
      <c r="N1944" s="310"/>
      <c r="O1944" s="264"/>
      <c r="P1944" s="307"/>
      <c r="Q1944" s="296"/>
      <c r="R1944" s="296"/>
      <c r="S1944" s="296"/>
    </row>
    <row r="1945" spans="1:19" x14ac:dyDescent="0.2">
      <c r="A1945" s="303" t="e">
        <f>#N/A</f>
        <v>#N/A</v>
      </c>
      <c r="B1945" s="304"/>
      <c r="C1945" s="305"/>
      <c r="D1945" s="269"/>
      <c r="E1945" s="264"/>
      <c r="F1945" s="306"/>
      <c r="G1945" s="269"/>
      <c r="H1945" s="269"/>
      <c r="I1945" s="264"/>
      <c r="J1945" s="307" t="str">
        <f t="shared" si="2"/>
        <v/>
      </c>
      <c r="K1945" s="307"/>
      <c r="L1945" s="308"/>
      <c r="M1945" s="307"/>
      <c r="N1945" s="310"/>
      <c r="O1945" s="264"/>
      <c r="P1945" s="307"/>
      <c r="Q1945" s="296"/>
      <c r="R1945" s="296"/>
      <c r="S1945" s="296"/>
    </row>
    <row r="1946" spans="1:19" x14ac:dyDescent="0.2">
      <c r="A1946" s="303" t="e">
        <f>#N/A</f>
        <v>#N/A</v>
      </c>
      <c r="B1946" s="304"/>
      <c r="C1946" s="305"/>
      <c r="D1946" s="269"/>
      <c r="E1946" s="264"/>
      <c r="F1946" s="306"/>
      <c r="G1946" s="269"/>
      <c r="H1946" s="269"/>
      <c r="I1946" s="264"/>
      <c r="J1946" s="307" t="str">
        <f t="shared" si="2"/>
        <v/>
      </c>
      <c r="K1946" s="307"/>
      <c r="L1946" s="308"/>
      <c r="M1946" s="307"/>
      <c r="N1946" s="310"/>
      <c r="O1946" s="264"/>
      <c r="P1946" s="307"/>
      <c r="Q1946" s="296"/>
      <c r="R1946" s="296"/>
      <c r="S1946" s="296"/>
    </row>
    <row r="1947" spans="1:19" x14ac:dyDescent="0.2">
      <c r="A1947" s="303" t="e">
        <f>#N/A</f>
        <v>#N/A</v>
      </c>
      <c r="B1947" s="304"/>
      <c r="C1947" s="305"/>
      <c r="D1947" s="269"/>
      <c r="E1947" s="264"/>
      <c r="F1947" s="306"/>
      <c r="G1947" s="269"/>
      <c r="H1947" s="269"/>
      <c r="I1947" s="264"/>
      <c r="J1947" s="307" t="str">
        <f t="shared" si="2"/>
        <v/>
      </c>
      <c r="K1947" s="307"/>
      <c r="L1947" s="308"/>
      <c r="M1947" s="307"/>
      <c r="N1947" s="310"/>
      <c r="O1947" s="264"/>
      <c r="P1947" s="307"/>
      <c r="Q1947" s="296"/>
      <c r="R1947" s="296"/>
      <c r="S1947" s="296"/>
    </row>
    <row r="1948" spans="1:19" x14ac:dyDescent="0.2">
      <c r="A1948" s="303" t="e">
        <f>#N/A</f>
        <v>#N/A</v>
      </c>
      <c r="B1948" s="304"/>
      <c r="C1948" s="305"/>
      <c r="D1948" s="269"/>
      <c r="E1948" s="264"/>
      <c r="F1948" s="306"/>
      <c r="G1948" s="269"/>
      <c r="H1948" s="269"/>
      <c r="I1948" s="264"/>
      <c r="J1948" s="307" t="str">
        <f t="shared" si="2"/>
        <v/>
      </c>
      <c r="K1948" s="307"/>
      <c r="L1948" s="308"/>
      <c r="M1948" s="307"/>
      <c r="N1948" s="310"/>
      <c r="O1948" s="264"/>
      <c r="P1948" s="307"/>
      <c r="Q1948" s="296"/>
      <c r="R1948" s="296"/>
      <c r="S1948" s="296"/>
    </row>
    <row r="1949" spans="1:19" x14ac:dyDescent="0.2">
      <c r="A1949" s="303" t="e">
        <f>#N/A</f>
        <v>#N/A</v>
      </c>
      <c r="B1949" s="304"/>
      <c r="C1949" s="305"/>
      <c r="D1949" s="269"/>
      <c r="E1949" s="264"/>
      <c r="F1949" s="306"/>
      <c r="G1949" s="269"/>
      <c r="H1949" s="269"/>
      <c r="I1949" s="264"/>
      <c r="J1949" s="307" t="str">
        <f t="shared" si="2"/>
        <v/>
      </c>
      <c r="K1949" s="307"/>
      <c r="L1949" s="308"/>
      <c r="M1949" s="307"/>
      <c r="N1949" s="310"/>
      <c r="O1949" s="264"/>
      <c r="P1949" s="307"/>
      <c r="Q1949" s="296"/>
      <c r="R1949" s="296"/>
      <c r="S1949" s="296"/>
    </row>
    <row r="1950" spans="1:19" x14ac:dyDescent="0.2">
      <c r="A1950" s="303" t="e">
        <f>#N/A</f>
        <v>#N/A</v>
      </c>
      <c r="B1950" s="304"/>
      <c r="C1950" s="305"/>
      <c r="D1950" s="269"/>
      <c r="E1950" s="264"/>
      <c r="F1950" s="306"/>
      <c r="G1950" s="269"/>
      <c r="H1950" s="269"/>
      <c r="I1950" s="264"/>
      <c r="J1950" s="307" t="str">
        <f t="shared" si="2"/>
        <v/>
      </c>
      <c r="K1950" s="307"/>
      <c r="L1950" s="308"/>
      <c r="M1950" s="307"/>
      <c r="N1950" s="310"/>
      <c r="O1950" s="264"/>
      <c r="P1950" s="307"/>
      <c r="Q1950" s="296"/>
      <c r="R1950" s="296"/>
      <c r="S1950" s="296"/>
    </row>
    <row r="1951" spans="1:19" x14ac:dyDescent="0.2">
      <c r="A1951" s="303" t="e">
        <f>#N/A</f>
        <v>#N/A</v>
      </c>
      <c r="B1951" s="304"/>
      <c r="C1951" s="305"/>
      <c r="D1951" s="269"/>
      <c r="E1951" s="264"/>
      <c r="F1951" s="306"/>
      <c r="G1951" s="269"/>
      <c r="H1951" s="269"/>
      <c r="I1951" s="264"/>
      <c r="J1951" s="307" t="str">
        <f t="shared" si="2"/>
        <v/>
      </c>
      <c r="K1951" s="307"/>
      <c r="L1951" s="308"/>
      <c r="M1951" s="307"/>
      <c r="N1951" s="310"/>
      <c r="O1951" s="264"/>
      <c r="P1951" s="307"/>
      <c r="Q1951" s="296"/>
      <c r="R1951" s="296"/>
      <c r="S1951" s="296"/>
    </row>
    <row r="1952" spans="1:19" x14ac:dyDescent="0.2">
      <c r="A1952" s="303" t="e">
        <f>#N/A</f>
        <v>#N/A</v>
      </c>
      <c r="B1952" s="304"/>
      <c r="C1952" s="305"/>
      <c r="D1952" s="269"/>
      <c r="E1952" s="264"/>
      <c r="F1952" s="306"/>
      <c r="G1952" s="269"/>
      <c r="H1952" s="269"/>
      <c r="I1952" s="264"/>
      <c r="J1952" s="307" t="str">
        <f t="shared" si="2"/>
        <v/>
      </c>
      <c r="K1952" s="307"/>
      <c r="L1952" s="308"/>
      <c r="M1952" s="307"/>
      <c r="N1952" s="310"/>
      <c r="O1952" s="264"/>
      <c r="P1952" s="307"/>
      <c r="Q1952" s="296"/>
      <c r="R1952" s="296"/>
      <c r="S1952" s="296"/>
    </row>
    <row r="1953" spans="1:19" x14ac:dyDescent="0.2">
      <c r="A1953" s="303" t="e">
        <f>#N/A</f>
        <v>#N/A</v>
      </c>
      <c r="B1953" s="304"/>
      <c r="C1953" s="305"/>
      <c r="D1953" s="269"/>
      <c r="E1953" s="264"/>
      <c r="F1953" s="306"/>
      <c r="G1953" s="269"/>
      <c r="H1953" s="269"/>
      <c r="I1953" s="264"/>
      <c r="J1953" s="307" t="str">
        <f t="shared" si="2"/>
        <v/>
      </c>
      <c r="K1953" s="307"/>
      <c r="L1953" s="308"/>
      <c r="M1953" s="307"/>
      <c r="N1953" s="310"/>
      <c r="O1953" s="264"/>
      <c r="P1953" s="307"/>
      <c r="Q1953" s="296"/>
      <c r="R1953" s="296"/>
      <c r="S1953" s="296"/>
    </row>
    <row r="1954" spans="1:19" x14ac:dyDescent="0.2">
      <c r="A1954" s="303" t="e">
        <f>#N/A</f>
        <v>#N/A</v>
      </c>
      <c r="B1954" s="304"/>
      <c r="C1954" s="305"/>
      <c r="D1954" s="269"/>
      <c r="E1954" s="264"/>
      <c r="F1954" s="306"/>
      <c r="G1954" s="269"/>
      <c r="H1954" s="269"/>
      <c r="I1954" s="264"/>
      <c r="J1954" s="307" t="str">
        <f t="shared" si="2"/>
        <v/>
      </c>
      <c r="K1954" s="307"/>
      <c r="L1954" s="308"/>
      <c r="M1954" s="307"/>
      <c r="N1954" s="310"/>
      <c r="O1954" s="264"/>
      <c r="P1954" s="307"/>
      <c r="Q1954" s="296"/>
      <c r="R1954" s="296"/>
      <c r="S1954" s="296"/>
    </row>
    <row r="1955" spans="1:19" x14ac:dyDescent="0.2">
      <c r="A1955" s="303" t="e">
        <f>#N/A</f>
        <v>#N/A</v>
      </c>
      <c r="B1955" s="304"/>
      <c r="C1955" s="305"/>
      <c r="D1955" s="269"/>
      <c r="E1955" s="264"/>
      <c r="F1955" s="306"/>
      <c r="G1955" s="269"/>
      <c r="H1955" s="269"/>
      <c r="I1955" s="264"/>
      <c r="J1955" s="307" t="str">
        <f t="shared" si="2"/>
        <v/>
      </c>
      <c r="K1955" s="307"/>
      <c r="L1955" s="308"/>
      <c r="M1955" s="307"/>
      <c r="N1955" s="310"/>
      <c r="O1955" s="264"/>
      <c r="P1955" s="307"/>
      <c r="Q1955" s="296"/>
      <c r="R1955" s="296"/>
      <c r="S1955" s="296"/>
    </row>
    <row r="1956" spans="1:19" x14ac:dyDescent="0.2">
      <c r="A1956" s="303" t="e">
        <f>#N/A</f>
        <v>#N/A</v>
      </c>
      <c r="B1956" s="304"/>
      <c r="C1956" s="305"/>
      <c r="D1956" s="269"/>
      <c r="E1956" s="264"/>
      <c r="F1956" s="306"/>
      <c r="G1956" s="269"/>
      <c r="H1956" s="269"/>
      <c r="I1956" s="264"/>
      <c r="J1956" s="307" t="str">
        <f t="shared" si="2"/>
        <v/>
      </c>
      <c r="K1956" s="307"/>
      <c r="L1956" s="308"/>
      <c r="M1956" s="307"/>
      <c r="N1956" s="310"/>
      <c r="O1956" s="264"/>
      <c r="P1956" s="307"/>
      <c r="Q1956" s="296"/>
      <c r="R1956" s="296"/>
      <c r="S1956" s="296"/>
    </row>
    <row r="1957" spans="1:19" x14ac:dyDescent="0.2">
      <c r="A1957" s="303" t="e">
        <f>#N/A</f>
        <v>#N/A</v>
      </c>
      <c r="B1957" s="304"/>
      <c r="C1957" s="305"/>
      <c r="D1957" s="269"/>
      <c r="E1957" s="264"/>
      <c r="F1957" s="306"/>
      <c r="G1957" s="269"/>
      <c r="H1957" s="269"/>
      <c r="I1957" s="264"/>
      <c r="J1957" s="307" t="str">
        <f t="shared" si="2"/>
        <v/>
      </c>
      <c r="K1957" s="307"/>
      <c r="L1957" s="308"/>
      <c r="M1957" s="307"/>
      <c r="N1957" s="310"/>
      <c r="O1957" s="264"/>
      <c r="P1957" s="307"/>
      <c r="Q1957" s="296"/>
      <c r="R1957" s="296"/>
      <c r="S1957" s="296"/>
    </row>
    <row r="1958" spans="1:19" x14ac:dyDescent="0.2">
      <c r="A1958" s="303" t="e">
        <f>#N/A</f>
        <v>#N/A</v>
      </c>
      <c r="B1958" s="304"/>
      <c r="C1958" s="305"/>
      <c r="D1958" s="269"/>
      <c r="E1958" s="264"/>
      <c r="F1958" s="306"/>
      <c r="G1958" s="269"/>
      <c r="H1958" s="269"/>
      <c r="I1958" s="264"/>
      <c r="J1958" s="307" t="str">
        <f t="shared" si="2"/>
        <v/>
      </c>
      <c r="K1958" s="307"/>
      <c r="L1958" s="308"/>
      <c r="M1958" s="307"/>
      <c r="N1958" s="310"/>
      <c r="O1958" s="264"/>
      <c r="P1958" s="307"/>
      <c r="Q1958" s="296"/>
      <c r="R1958" s="296"/>
      <c r="S1958" s="296"/>
    </row>
    <row r="1959" spans="1:19" x14ac:dyDescent="0.2">
      <c r="A1959" s="303" t="e">
        <f>#N/A</f>
        <v>#N/A</v>
      </c>
      <c r="B1959" s="304"/>
      <c r="C1959" s="305"/>
      <c r="D1959" s="269"/>
      <c r="E1959" s="264"/>
      <c r="F1959" s="306"/>
      <c r="G1959" s="269"/>
      <c r="H1959" s="269"/>
      <c r="I1959" s="264"/>
      <c r="J1959" s="307" t="str">
        <f t="shared" si="2"/>
        <v/>
      </c>
      <c r="K1959" s="307"/>
      <c r="L1959" s="308"/>
      <c r="M1959" s="307"/>
      <c r="N1959" s="310"/>
      <c r="O1959" s="264"/>
      <c r="P1959" s="307"/>
      <c r="Q1959" s="296"/>
      <c r="R1959" s="296"/>
      <c r="S1959" s="296"/>
    </row>
    <row r="1960" spans="1:19" x14ac:dyDescent="0.2">
      <c r="A1960" s="303" t="e">
        <f>#N/A</f>
        <v>#N/A</v>
      </c>
      <c r="B1960" s="304"/>
      <c r="C1960" s="305"/>
      <c r="D1960" s="269"/>
      <c r="E1960" s="264"/>
      <c r="F1960" s="306"/>
      <c r="G1960" s="269"/>
      <c r="H1960" s="269"/>
      <c r="I1960" s="264"/>
      <c r="J1960" s="307" t="str">
        <f t="shared" si="2"/>
        <v/>
      </c>
      <c r="K1960" s="307"/>
      <c r="L1960" s="308"/>
      <c r="M1960" s="307"/>
      <c r="N1960" s="310"/>
      <c r="O1960" s="264"/>
      <c r="P1960" s="307"/>
      <c r="Q1960" s="296"/>
      <c r="R1960" s="296"/>
      <c r="S1960" s="296"/>
    </row>
    <row r="1961" spans="1:19" x14ac:dyDescent="0.2">
      <c r="A1961" s="303" t="e">
        <f>#N/A</f>
        <v>#N/A</v>
      </c>
      <c r="B1961" s="304"/>
      <c r="C1961" s="305"/>
      <c r="D1961" s="269"/>
      <c r="E1961" s="264"/>
      <c r="F1961" s="306"/>
      <c r="G1961" s="269"/>
      <c r="H1961" s="269"/>
      <c r="I1961" s="264"/>
      <c r="J1961" s="307" t="str">
        <f t="shared" si="2"/>
        <v/>
      </c>
      <c r="K1961" s="307"/>
      <c r="L1961" s="308"/>
      <c r="M1961" s="307"/>
      <c r="N1961" s="310"/>
      <c r="O1961" s="264"/>
      <c r="P1961" s="307"/>
      <c r="Q1961" s="296"/>
      <c r="R1961" s="296"/>
      <c r="S1961" s="296"/>
    </row>
    <row r="1962" spans="1:19" x14ac:dyDescent="0.2">
      <c r="A1962" s="303" t="e">
        <f>#N/A</f>
        <v>#N/A</v>
      </c>
      <c r="B1962" s="304"/>
      <c r="C1962" s="305"/>
      <c r="D1962" s="269"/>
      <c r="E1962" s="264"/>
      <c r="F1962" s="306"/>
      <c r="G1962" s="269"/>
      <c r="H1962" s="269"/>
      <c r="I1962" s="264"/>
      <c r="J1962" s="307" t="str">
        <f t="shared" si="2"/>
        <v/>
      </c>
      <c r="K1962" s="307"/>
      <c r="L1962" s="308"/>
      <c r="M1962" s="307"/>
      <c r="N1962" s="310"/>
      <c r="O1962" s="264"/>
      <c r="P1962" s="307"/>
      <c r="Q1962" s="296"/>
      <c r="R1962" s="296"/>
      <c r="S1962" s="296"/>
    </row>
    <row r="1963" spans="1:19" x14ac:dyDescent="0.2">
      <c r="A1963" s="303" t="e">
        <f>#N/A</f>
        <v>#N/A</v>
      </c>
      <c r="B1963" s="304"/>
      <c r="C1963" s="305"/>
      <c r="D1963" s="269"/>
      <c r="E1963" s="264"/>
      <c r="F1963" s="306"/>
      <c r="G1963" s="269"/>
      <c r="H1963" s="269"/>
      <c r="I1963" s="264"/>
      <c r="J1963" s="307" t="str">
        <f t="shared" si="2"/>
        <v/>
      </c>
      <c r="K1963" s="307"/>
      <c r="L1963" s="308"/>
      <c r="M1963" s="307"/>
      <c r="N1963" s="310"/>
      <c r="O1963" s="264"/>
      <c r="P1963" s="307"/>
      <c r="Q1963" s="296"/>
      <c r="R1963" s="296"/>
      <c r="S1963" s="296"/>
    </row>
    <row r="1964" spans="1:19" x14ac:dyDescent="0.2">
      <c r="A1964" s="303" t="e">
        <f>#N/A</f>
        <v>#N/A</v>
      </c>
      <c r="B1964" s="304"/>
      <c r="C1964" s="305"/>
      <c r="D1964" s="269"/>
      <c r="E1964" s="264"/>
      <c r="F1964" s="306"/>
      <c r="G1964" s="269"/>
      <c r="H1964" s="269"/>
      <c r="I1964" s="264"/>
      <c r="J1964" s="307" t="str">
        <f t="shared" si="2"/>
        <v/>
      </c>
      <c r="K1964" s="307"/>
      <c r="L1964" s="308"/>
      <c r="M1964" s="307"/>
      <c r="N1964" s="310"/>
      <c r="O1964" s="264"/>
      <c r="P1964" s="307"/>
      <c r="Q1964" s="296"/>
      <c r="R1964" s="296"/>
      <c r="S1964" s="296"/>
    </row>
    <row r="1965" spans="1:19" x14ac:dyDescent="0.2">
      <c r="A1965" s="303" t="e">
        <f>#N/A</f>
        <v>#N/A</v>
      </c>
      <c r="B1965" s="304"/>
      <c r="C1965" s="305"/>
      <c r="D1965" s="269"/>
      <c r="E1965" s="264"/>
      <c r="F1965" s="306"/>
      <c r="G1965" s="269"/>
      <c r="H1965" s="269"/>
      <c r="I1965" s="264"/>
      <c r="J1965" s="307" t="str">
        <f t="shared" si="2"/>
        <v/>
      </c>
      <c r="K1965" s="307"/>
      <c r="L1965" s="308"/>
      <c r="M1965" s="307"/>
      <c r="N1965" s="310"/>
      <c r="O1965" s="264"/>
      <c r="P1965" s="307"/>
      <c r="Q1965" s="296"/>
      <c r="R1965" s="296"/>
      <c r="S1965" s="296"/>
    </row>
    <row r="1966" spans="1:19" x14ac:dyDescent="0.2">
      <c r="A1966" s="303" t="e">
        <f>#N/A</f>
        <v>#N/A</v>
      </c>
      <c r="B1966" s="304"/>
      <c r="C1966" s="305"/>
      <c r="D1966" s="269"/>
      <c r="E1966" s="264"/>
      <c r="F1966" s="306"/>
      <c r="G1966" s="269"/>
      <c r="H1966" s="269"/>
      <c r="I1966" s="264"/>
      <c r="J1966" s="307" t="str">
        <f t="shared" si="2"/>
        <v/>
      </c>
      <c r="K1966" s="307"/>
      <c r="L1966" s="308"/>
      <c r="M1966" s="307"/>
      <c r="N1966" s="310"/>
      <c r="O1966" s="264"/>
      <c r="P1966" s="307"/>
      <c r="Q1966" s="296"/>
      <c r="R1966" s="296"/>
      <c r="S1966" s="296"/>
    </row>
    <row r="1967" spans="1:19" x14ac:dyDescent="0.2">
      <c r="A1967" s="303" t="e">
        <f>#N/A</f>
        <v>#N/A</v>
      </c>
      <c r="B1967" s="304"/>
      <c r="C1967" s="305"/>
      <c r="D1967" s="269"/>
      <c r="E1967" s="264"/>
      <c r="F1967" s="306"/>
      <c r="G1967" s="269"/>
      <c r="H1967" s="269"/>
      <c r="I1967" s="264"/>
      <c r="J1967" s="307" t="str">
        <f t="shared" si="2"/>
        <v/>
      </c>
      <c r="K1967" s="307"/>
      <c r="L1967" s="308"/>
      <c r="M1967" s="307"/>
      <c r="N1967" s="310"/>
      <c r="O1967" s="264"/>
      <c r="P1967" s="307"/>
      <c r="Q1967" s="296"/>
      <c r="R1967" s="296"/>
      <c r="S1967" s="296"/>
    </row>
    <row r="1968" spans="1:19" x14ac:dyDescent="0.2">
      <c r="A1968" s="303" t="e">
        <f>#N/A</f>
        <v>#N/A</v>
      </c>
      <c r="B1968" s="304"/>
      <c r="C1968" s="305"/>
      <c r="D1968" s="269"/>
      <c r="E1968" s="264"/>
      <c r="F1968" s="306"/>
      <c r="G1968" s="269"/>
      <c r="H1968" s="269"/>
      <c r="I1968" s="264"/>
      <c r="J1968" s="307" t="str">
        <f t="shared" si="2"/>
        <v/>
      </c>
      <c r="K1968" s="307"/>
      <c r="L1968" s="308"/>
      <c r="M1968" s="307"/>
      <c r="N1968" s="310"/>
      <c r="O1968" s="264"/>
      <c r="P1968" s="307"/>
      <c r="Q1968" s="296"/>
      <c r="R1968" s="296"/>
      <c r="S1968" s="296"/>
    </row>
    <row r="1969" spans="1:19" x14ac:dyDescent="0.2">
      <c r="A1969" s="303" t="e">
        <f>#N/A</f>
        <v>#N/A</v>
      </c>
      <c r="B1969" s="304"/>
      <c r="C1969" s="305"/>
      <c r="D1969" s="269"/>
      <c r="E1969" s="264"/>
      <c r="F1969" s="306"/>
      <c r="G1969" s="269"/>
      <c r="H1969" s="269"/>
      <c r="I1969" s="264"/>
      <c r="J1969" s="307" t="str">
        <f t="shared" si="2"/>
        <v/>
      </c>
      <c r="K1969" s="307"/>
      <c r="L1969" s="308"/>
      <c r="M1969" s="307"/>
      <c r="N1969" s="310"/>
      <c r="O1969" s="264"/>
      <c r="P1969" s="307"/>
      <c r="Q1969" s="296"/>
      <c r="R1969" s="296"/>
      <c r="S1969" s="296"/>
    </row>
    <row r="1970" spans="1:19" x14ac:dyDescent="0.2">
      <c r="A1970" s="303" t="e">
        <f>#N/A</f>
        <v>#N/A</v>
      </c>
      <c r="B1970" s="304"/>
      <c r="C1970" s="305"/>
      <c r="D1970" s="269"/>
      <c r="E1970" s="264"/>
      <c r="F1970" s="306"/>
      <c r="G1970" s="269"/>
      <c r="H1970" s="269"/>
      <c r="I1970" s="264"/>
      <c r="J1970" s="307" t="str">
        <f t="shared" si="2"/>
        <v/>
      </c>
      <c r="K1970" s="307"/>
      <c r="L1970" s="308"/>
      <c r="M1970" s="307"/>
      <c r="N1970" s="310"/>
      <c r="O1970" s="264"/>
      <c r="P1970" s="307"/>
      <c r="Q1970" s="296"/>
      <c r="R1970" s="296"/>
      <c r="S1970" s="296"/>
    </row>
    <row r="1971" spans="1:19" x14ac:dyDescent="0.2">
      <c r="A1971" s="303" t="e">
        <f>#N/A</f>
        <v>#N/A</v>
      </c>
      <c r="B1971" s="304"/>
      <c r="C1971" s="305"/>
      <c r="D1971" s="269"/>
      <c r="E1971" s="264"/>
      <c r="F1971" s="306"/>
      <c r="G1971" s="269"/>
      <c r="H1971" s="269"/>
      <c r="I1971" s="264"/>
      <c r="J1971" s="307" t="str">
        <f t="shared" si="2"/>
        <v/>
      </c>
      <c r="K1971" s="307"/>
      <c r="L1971" s="308"/>
      <c r="M1971" s="307"/>
      <c r="N1971" s="310"/>
      <c r="O1971" s="264"/>
      <c r="P1971" s="307"/>
      <c r="Q1971" s="296"/>
      <c r="R1971" s="296"/>
      <c r="S1971" s="296"/>
    </row>
    <row r="1972" spans="1:19" x14ac:dyDescent="0.2">
      <c r="A1972" s="303" t="e">
        <f>#N/A</f>
        <v>#N/A</v>
      </c>
      <c r="B1972" s="304"/>
      <c r="C1972" s="305"/>
      <c r="D1972" s="269"/>
      <c r="E1972" s="264"/>
      <c r="F1972" s="306"/>
      <c r="G1972" s="269"/>
      <c r="H1972" s="269"/>
      <c r="I1972" s="264"/>
      <c r="J1972" s="307" t="str">
        <f t="shared" si="2"/>
        <v/>
      </c>
      <c r="K1972" s="307"/>
      <c r="L1972" s="308"/>
      <c r="M1972" s="307"/>
      <c r="N1972" s="310"/>
      <c r="O1972" s="264"/>
      <c r="P1972" s="307"/>
      <c r="Q1972" s="296"/>
      <c r="R1972" s="296"/>
      <c r="S1972" s="296"/>
    </row>
    <row r="1973" spans="1:19" x14ac:dyDescent="0.2">
      <c r="A1973" s="303" t="e">
        <f>#N/A</f>
        <v>#N/A</v>
      </c>
      <c r="B1973" s="304"/>
      <c r="C1973" s="305"/>
      <c r="D1973" s="269"/>
      <c r="E1973" s="264"/>
      <c r="F1973" s="306"/>
      <c r="G1973" s="269"/>
      <c r="H1973" s="269"/>
      <c r="I1973" s="264"/>
      <c r="J1973" s="307" t="str">
        <f t="shared" si="2"/>
        <v/>
      </c>
      <c r="K1973" s="307"/>
      <c r="L1973" s="308"/>
      <c r="M1973" s="307"/>
      <c r="N1973" s="310"/>
      <c r="O1973" s="264"/>
      <c r="P1973" s="307"/>
      <c r="Q1973" s="296"/>
      <c r="R1973" s="296"/>
      <c r="S1973" s="296"/>
    </row>
    <row r="1974" spans="1:19" x14ac:dyDescent="0.2">
      <c r="A1974" s="303" t="e">
        <f>#N/A</f>
        <v>#N/A</v>
      </c>
      <c r="B1974" s="304"/>
      <c r="C1974" s="305"/>
      <c r="D1974" s="269"/>
      <c r="E1974" s="264"/>
      <c r="F1974" s="306"/>
      <c r="G1974" s="269"/>
      <c r="H1974" s="269"/>
      <c r="I1974" s="264"/>
      <c r="J1974" s="307" t="str">
        <f t="shared" si="2"/>
        <v/>
      </c>
      <c r="K1974" s="307"/>
      <c r="L1974" s="308"/>
      <c r="M1974" s="307"/>
      <c r="N1974" s="310"/>
      <c r="O1974" s="264"/>
      <c r="P1974" s="307"/>
      <c r="Q1974" s="296"/>
      <c r="R1974" s="296"/>
      <c r="S1974" s="296"/>
    </row>
    <row r="1975" spans="1:19" x14ac:dyDescent="0.2">
      <c r="A1975" s="303" t="e">
        <f>#N/A</f>
        <v>#N/A</v>
      </c>
      <c r="B1975" s="304"/>
      <c r="C1975" s="305"/>
      <c r="D1975" s="269"/>
      <c r="E1975" s="264"/>
      <c r="F1975" s="306"/>
      <c r="G1975" s="269"/>
      <c r="H1975" s="269"/>
      <c r="I1975" s="264"/>
      <c r="J1975" s="307" t="str">
        <f t="shared" si="2"/>
        <v/>
      </c>
      <c r="K1975" s="307"/>
      <c r="L1975" s="308"/>
      <c r="M1975" s="307"/>
      <c r="N1975" s="310"/>
      <c r="O1975" s="264"/>
      <c r="P1975" s="307"/>
      <c r="Q1975" s="296"/>
      <c r="R1975" s="296"/>
      <c r="S1975" s="296"/>
    </row>
    <row r="1976" spans="1:19" x14ac:dyDescent="0.2">
      <c r="A1976" s="303" t="e">
        <f>#N/A</f>
        <v>#N/A</v>
      </c>
      <c r="B1976" s="304"/>
      <c r="C1976" s="305"/>
      <c r="D1976" s="269"/>
      <c r="E1976" s="264"/>
      <c r="F1976" s="306"/>
      <c r="G1976" s="269"/>
      <c r="H1976" s="269"/>
      <c r="I1976" s="264"/>
      <c r="J1976" s="307" t="str">
        <f t="shared" si="2"/>
        <v/>
      </c>
      <c r="K1976" s="307"/>
      <c r="L1976" s="308"/>
      <c r="M1976" s="307"/>
      <c r="N1976" s="310"/>
      <c r="O1976" s="264"/>
      <c r="P1976" s="307"/>
      <c r="Q1976" s="296"/>
      <c r="R1976" s="296"/>
      <c r="S1976" s="296"/>
    </row>
    <row r="1977" spans="1:19" x14ac:dyDescent="0.2">
      <c r="A1977" s="303" t="e">
        <f>#N/A</f>
        <v>#N/A</v>
      </c>
      <c r="B1977" s="304"/>
      <c r="C1977" s="305"/>
      <c r="D1977" s="269"/>
      <c r="E1977" s="264"/>
      <c r="F1977" s="306"/>
      <c r="G1977" s="269"/>
      <c r="H1977" s="269"/>
      <c r="I1977" s="264"/>
      <c r="J1977" s="307" t="str">
        <f t="shared" si="2"/>
        <v/>
      </c>
      <c r="K1977" s="307"/>
      <c r="L1977" s="308"/>
      <c r="M1977" s="307"/>
      <c r="N1977" s="310"/>
      <c r="O1977" s="264"/>
      <c r="P1977" s="307"/>
      <c r="Q1977" s="296"/>
      <c r="R1977" s="296"/>
      <c r="S1977" s="296"/>
    </row>
    <row r="1978" spans="1:19" x14ac:dyDescent="0.2">
      <c r="A1978" s="303" t="e">
        <f>#N/A</f>
        <v>#N/A</v>
      </c>
      <c r="B1978" s="304"/>
      <c r="C1978" s="305"/>
      <c r="D1978" s="269"/>
      <c r="E1978" s="264"/>
      <c r="F1978" s="306"/>
      <c r="G1978" s="269"/>
      <c r="H1978" s="269"/>
      <c r="I1978" s="264"/>
      <c r="J1978" s="307" t="str">
        <f t="shared" si="2"/>
        <v/>
      </c>
      <c r="K1978" s="307"/>
      <c r="L1978" s="308"/>
      <c r="M1978" s="307"/>
      <c r="N1978" s="310"/>
      <c r="O1978" s="264"/>
      <c r="P1978" s="307"/>
      <c r="Q1978" s="296"/>
      <c r="R1978" s="296"/>
      <c r="S1978" s="296"/>
    </row>
    <row r="1979" spans="1:19" x14ac:dyDescent="0.2">
      <c r="A1979" s="303" t="e">
        <f>#N/A</f>
        <v>#N/A</v>
      </c>
      <c r="B1979" s="304"/>
      <c r="C1979" s="305"/>
      <c r="D1979" s="269"/>
      <c r="E1979" s="264"/>
      <c r="F1979" s="306"/>
      <c r="G1979" s="269"/>
      <c r="H1979" s="269"/>
      <c r="I1979" s="264"/>
      <c r="J1979" s="307" t="str">
        <f t="shared" si="2"/>
        <v/>
      </c>
      <c r="K1979" s="307"/>
      <c r="L1979" s="308"/>
      <c r="M1979" s="307"/>
      <c r="N1979" s="310"/>
      <c r="O1979" s="264"/>
      <c r="P1979" s="307"/>
      <c r="Q1979" s="296"/>
      <c r="R1979" s="296"/>
      <c r="S1979" s="296"/>
    </row>
    <row r="1980" spans="1:19" x14ac:dyDescent="0.2">
      <c r="A1980" s="303" t="e">
        <f>#N/A</f>
        <v>#N/A</v>
      </c>
      <c r="B1980" s="304"/>
      <c r="C1980" s="305"/>
      <c r="D1980" s="269"/>
      <c r="E1980" s="264"/>
      <c r="F1980" s="306"/>
      <c r="G1980" s="269"/>
      <c r="H1980" s="269"/>
      <c r="I1980" s="264"/>
      <c r="J1980" s="307" t="str">
        <f t="shared" si="2"/>
        <v/>
      </c>
      <c r="K1980" s="307"/>
      <c r="L1980" s="308"/>
      <c r="M1980" s="307"/>
      <c r="N1980" s="310"/>
      <c r="O1980" s="264"/>
      <c r="P1980" s="307"/>
      <c r="Q1980" s="296"/>
      <c r="R1980" s="296"/>
      <c r="S1980" s="296"/>
    </row>
    <row r="1981" spans="1:19" x14ac:dyDescent="0.2">
      <c r="A1981" s="303" t="e">
        <f>#N/A</f>
        <v>#N/A</v>
      </c>
      <c r="B1981" s="304"/>
      <c r="C1981" s="305"/>
      <c r="D1981" s="269"/>
      <c r="E1981" s="264"/>
      <c r="F1981" s="306"/>
      <c r="G1981" s="269"/>
      <c r="H1981" s="269"/>
      <c r="I1981" s="264"/>
      <c r="J1981" s="307" t="str">
        <f t="shared" si="2"/>
        <v/>
      </c>
      <c r="K1981" s="307"/>
      <c r="L1981" s="308"/>
      <c r="M1981" s="307"/>
      <c r="N1981" s="310"/>
      <c r="O1981" s="264"/>
      <c r="P1981" s="307"/>
      <c r="Q1981" s="296"/>
      <c r="R1981" s="296"/>
      <c r="S1981" s="296"/>
    </row>
    <row r="1982" spans="1:19" x14ac:dyDescent="0.2">
      <c r="A1982" s="303" t="e">
        <f>#N/A</f>
        <v>#N/A</v>
      </c>
      <c r="B1982" s="304"/>
      <c r="C1982" s="305"/>
      <c r="D1982" s="269"/>
      <c r="E1982" s="264"/>
      <c r="F1982" s="306"/>
      <c r="G1982" s="269"/>
      <c r="H1982" s="269"/>
      <c r="I1982" s="264"/>
      <c r="J1982" s="307" t="str">
        <f t="shared" si="2"/>
        <v/>
      </c>
      <c r="K1982" s="307"/>
      <c r="L1982" s="308"/>
      <c r="M1982" s="307"/>
      <c r="N1982" s="310"/>
      <c r="O1982" s="264"/>
      <c r="P1982" s="307"/>
      <c r="Q1982" s="296"/>
      <c r="R1982" s="296"/>
      <c r="S1982" s="296"/>
    </row>
    <row r="1983" spans="1:19" x14ac:dyDescent="0.2">
      <c r="A1983" s="303" t="e">
        <f>#N/A</f>
        <v>#N/A</v>
      </c>
      <c r="B1983" s="304"/>
      <c r="C1983" s="305"/>
      <c r="D1983" s="269"/>
      <c r="E1983" s="264"/>
      <c r="F1983" s="306"/>
      <c r="G1983" s="269"/>
      <c r="H1983" s="269"/>
      <c r="I1983" s="264"/>
      <c r="J1983" s="307" t="str">
        <f t="shared" si="2"/>
        <v/>
      </c>
      <c r="K1983" s="307"/>
      <c r="L1983" s="308"/>
      <c r="M1983" s="307"/>
      <c r="N1983" s="310"/>
      <c r="O1983" s="264"/>
      <c r="P1983" s="307"/>
      <c r="Q1983" s="296"/>
      <c r="R1983" s="296"/>
      <c r="S1983" s="296"/>
    </row>
    <row r="1984" spans="1:19" x14ac:dyDescent="0.2">
      <c r="A1984" s="303" t="e">
        <f>#N/A</f>
        <v>#N/A</v>
      </c>
      <c r="B1984" s="304"/>
      <c r="C1984" s="305"/>
      <c r="D1984" s="269"/>
      <c r="E1984" s="264"/>
      <c r="F1984" s="306"/>
      <c r="G1984" s="269"/>
      <c r="H1984" s="269"/>
      <c r="I1984" s="264"/>
      <c r="J1984" s="307" t="str">
        <f t="shared" si="2"/>
        <v/>
      </c>
      <c r="K1984" s="307"/>
      <c r="L1984" s="308"/>
      <c r="M1984" s="307"/>
      <c r="N1984" s="310"/>
      <c r="O1984" s="264"/>
      <c r="P1984" s="307"/>
      <c r="Q1984" s="296"/>
      <c r="R1984" s="296"/>
      <c r="S1984" s="296"/>
    </row>
    <row r="1985" spans="1:19" x14ac:dyDescent="0.2">
      <c r="A1985" s="303" t="e">
        <f>#N/A</f>
        <v>#N/A</v>
      </c>
      <c r="B1985" s="304"/>
      <c r="C1985" s="305"/>
      <c r="D1985" s="269"/>
      <c r="E1985" s="264"/>
      <c r="F1985" s="306"/>
      <c r="G1985" s="269"/>
      <c r="H1985" s="269"/>
      <c r="I1985" s="264"/>
      <c r="J1985" s="307" t="str">
        <f t="shared" si="2"/>
        <v/>
      </c>
      <c r="K1985" s="307"/>
      <c r="L1985" s="308"/>
      <c r="M1985" s="307"/>
      <c r="N1985" s="310"/>
      <c r="O1985" s="264"/>
      <c r="P1985" s="307"/>
      <c r="Q1985" s="296"/>
      <c r="R1985" s="296"/>
      <c r="S1985" s="296"/>
    </row>
    <row r="1986" spans="1:19" x14ac:dyDescent="0.2">
      <c r="A1986" s="303" t="e">
        <f>#N/A</f>
        <v>#N/A</v>
      </c>
      <c r="B1986" s="304"/>
      <c r="C1986" s="305"/>
      <c r="D1986" s="269"/>
      <c r="E1986" s="264"/>
      <c r="F1986" s="306"/>
      <c r="G1986" s="269"/>
      <c r="H1986" s="269"/>
      <c r="I1986" s="264"/>
      <c r="J1986" s="307" t="str">
        <f t="shared" si="2"/>
        <v/>
      </c>
      <c r="K1986" s="307"/>
      <c r="L1986" s="308"/>
      <c r="M1986" s="307"/>
      <c r="N1986" s="310"/>
      <c r="O1986" s="264"/>
      <c r="P1986" s="307"/>
      <c r="Q1986" s="296"/>
      <c r="R1986" s="296"/>
      <c r="S1986" s="296"/>
    </row>
    <row r="1987" spans="1:19" x14ac:dyDescent="0.2">
      <c r="A1987" s="303" t="e">
        <f>#N/A</f>
        <v>#N/A</v>
      </c>
      <c r="B1987" s="304"/>
      <c r="C1987" s="305"/>
      <c r="D1987" s="269"/>
      <c r="E1987" s="264"/>
      <c r="F1987" s="306"/>
      <c r="G1987" s="269"/>
      <c r="H1987" s="269"/>
      <c r="I1987" s="264"/>
      <c r="J1987" s="307" t="str">
        <f t="shared" si="2"/>
        <v/>
      </c>
      <c r="K1987" s="307"/>
      <c r="L1987" s="308"/>
      <c r="M1987" s="307"/>
      <c r="N1987" s="310"/>
      <c r="O1987" s="264"/>
      <c r="P1987" s="307"/>
      <c r="Q1987" s="296"/>
      <c r="R1987" s="296"/>
      <c r="S1987" s="296"/>
    </row>
    <row r="1988" spans="1:19" x14ac:dyDescent="0.2">
      <c r="A1988" s="303" t="e">
        <f>#N/A</f>
        <v>#N/A</v>
      </c>
      <c r="B1988" s="304"/>
      <c r="C1988" s="305"/>
      <c r="D1988" s="269"/>
      <c r="E1988" s="264"/>
      <c r="F1988" s="306"/>
      <c r="G1988" s="269"/>
      <c r="H1988" s="269"/>
      <c r="I1988" s="264"/>
      <c r="J1988" s="307" t="str">
        <f t="shared" si="2"/>
        <v/>
      </c>
      <c r="K1988" s="307"/>
      <c r="L1988" s="308"/>
      <c r="M1988" s="307"/>
      <c r="N1988" s="310"/>
      <c r="O1988" s="264"/>
      <c r="P1988" s="307"/>
      <c r="Q1988" s="296"/>
      <c r="R1988" s="296"/>
      <c r="S1988" s="296"/>
    </row>
    <row r="1989" spans="1:19" x14ac:dyDescent="0.2">
      <c r="A1989" s="303" t="e">
        <f>#N/A</f>
        <v>#N/A</v>
      </c>
      <c r="B1989" s="304"/>
      <c r="C1989" s="305"/>
      <c r="D1989" s="269"/>
      <c r="E1989" s="264"/>
      <c r="F1989" s="306"/>
      <c r="G1989" s="269"/>
      <c r="H1989" s="269"/>
      <c r="I1989" s="264"/>
      <c r="J1989" s="307" t="str">
        <f t="shared" si="2"/>
        <v/>
      </c>
      <c r="K1989" s="307"/>
      <c r="L1989" s="308"/>
      <c r="M1989" s="307"/>
      <c r="N1989" s="310"/>
      <c r="O1989" s="264"/>
      <c r="P1989" s="307"/>
      <c r="Q1989" s="296"/>
      <c r="R1989" s="296"/>
      <c r="S1989" s="296"/>
    </row>
    <row r="1990" spans="1:19" x14ac:dyDescent="0.2">
      <c r="A1990" s="303" t="e">
        <f>#N/A</f>
        <v>#N/A</v>
      </c>
      <c r="B1990" s="304"/>
      <c r="C1990" s="305"/>
      <c r="D1990" s="269"/>
      <c r="E1990" s="264"/>
      <c r="F1990" s="306"/>
      <c r="G1990" s="269"/>
      <c r="H1990" s="269"/>
      <c r="I1990" s="264"/>
      <c r="J1990" s="307" t="str">
        <f t="shared" si="2"/>
        <v/>
      </c>
      <c r="K1990" s="307"/>
      <c r="L1990" s="308"/>
      <c r="M1990" s="307"/>
      <c r="N1990" s="310"/>
      <c r="O1990" s="264"/>
      <c r="P1990" s="307"/>
      <c r="Q1990" s="296"/>
      <c r="R1990" s="296"/>
      <c r="S1990" s="296"/>
    </row>
    <row r="1991" spans="1:19" x14ac:dyDescent="0.2">
      <c r="A1991" s="303" t="e">
        <f>#N/A</f>
        <v>#N/A</v>
      </c>
      <c r="B1991" s="304"/>
      <c r="C1991" s="305"/>
      <c r="D1991" s="269"/>
      <c r="E1991" s="264"/>
      <c r="F1991" s="306"/>
      <c r="G1991" s="269"/>
      <c r="H1991" s="269"/>
      <c r="I1991" s="264"/>
      <c r="J1991" s="307" t="str">
        <f t="shared" si="2"/>
        <v/>
      </c>
      <c r="K1991" s="307"/>
      <c r="L1991" s="308"/>
      <c r="M1991" s="307"/>
      <c r="N1991" s="310"/>
      <c r="O1991" s="264"/>
      <c r="P1991" s="307"/>
      <c r="Q1991" s="296"/>
      <c r="R1991" s="296"/>
      <c r="S1991" s="296"/>
    </row>
    <row r="1992" spans="1:19" x14ac:dyDescent="0.2">
      <c r="A1992" s="303" t="e">
        <f>#N/A</f>
        <v>#N/A</v>
      </c>
      <c r="B1992" s="304"/>
      <c r="C1992" s="305"/>
      <c r="D1992" s="269"/>
      <c r="E1992" s="264"/>
      <c r="F1992" s="306"/>
      <c r="G1992" s="269"/>
      <c r="H1992" s="269"/>
      <c r="I1992" s="264"/>
      <c r="J1992" s="307" t="str">
        <f t="shared" si="2"/>
        <v/>
      </c>
      <c r="K1992" s="307"/>
      <c r="L1992" s="308"/>
      <c r="M1992" s="307"/>
      <c r="N1992" s="310"/>
      <c r="O1992" s="264"/>
      <c r="P1992" s="307"/>
      <c r="Q1992" s="296"/>
      <c r="R1992" s="296"/>
      <c r="S1992" s="296"/>
    </row>
    <row r="1993" spans="1:19" x14ac:dyDescent="0.2">
      <c r="A1993" s="303" t="e">
        <f>#N/A</f>
        <v>#N/A</v>
      </c>
      <c r="B1993" s="304"/>
      <c r="C1993" s="305"/>
      <c r="D1993" s="269"/>
      <c r="E1993" s="264"/>
      <c r="F1993" s="306"/>
      <c r="G1993" s="269"/>
      <c r="H1993" s="269"/>
      <c r="I1993" s="264"/>
      <c r="J1993" s="307" t="str">
        <f t="shared" si="2"/>
        <v/>
      </c>
      <c r="K1993" s="307"/>
      <c r="L1993" s="308"/>
      <c r="M1993" s="307"/>
      <c r="N1993" s="310"/>
      <c r="O1993" s="264"/>
      <c r="P1993" s="307"/>
      <c r="Q1993" s="296"/>
      <c r="R1993" s="296"/>
      <c r="S1993" s="296"/>
    </row>
    <row r="1994" spans="1:19" x14ac:dyDescent="0.2">
      <c r="A1994" s="303" t="e">
        <f>#N/A</f>
        <v>#N/A</v>
      </c>
      <c r="B1994" s="304"/>
      <c r="C1994" s="305"/>
      <c r="D1994" s="269"/>
      <c r="E1994" s="264"/>
      <c r="F1994" s="306"/>
      <c r="G1994" s="269"/>
      <c r="H1994" s="269"/>
      <c r="I1994" s="264"/>
      <c r="J1994" s="307" t="str">
        <f t="shared" si="2"/>
        <v/>
      </c>
      <c r="K1994" s="307"/>
      <c r="L1994" s="308"/>
      <c r="M1994" s="307"/>
      <c r="N1994" s="310"/>
      <c r="O1994" s="264"/>
      <c r="P1994" s="307"/>
      <c r="Q1994" s="296"/>
      <c r="R1994" s="296"/>
      <c r="S1994" s="296"/>
    </row>
    <row r="1995" spans="1:19" x14ac:dyDescent="0.2">
      <c r="A1995" s="303" t="e">
        <f>#N/A</f>
        <v>#N/A</v>
      </c>
      <c r="B1995" s="304"/>
      <c r="C1995" s="305"/>
      <c r="D1995" s="269"/>
      <c r="E1995" s="264"/>
      <c r="F1995" s="306"/>
      <c r="G1995" s="269"/>
      <c r="H1995" s="269"/>
      <c r="I1995" s="264"/>
      <c r="J1995" s="307" t="str">
        <f t="shared" si="2"/>
        <v/>
      </c>
      <c r="K1995" s="307"/>
      <c r="L1995" s="308"/>
      <c r="M1995" s="307"/>
      <c r="N1995" s="310"/>
      <c r="O1995" s="264"/>
      <c r="P1995" s="307"/>
      <c r="Q1995" s="296"/>
      <c r="R1995" s="296"/>
      <c r="S1995" s="296"/>
    </row>
    <row r="1996" spans="1:19" x14ac:dyDescent="0.2">
      <c r="A1996" s="303" t="e">
        <f>#N/A</f>
        <v>#N/A</v>
      </c>
      <c r="B1996" s="304"/>
      <c r="C1996" s="305"/>
      <c r="D1996" s="269"/>
      <c r="E1996" s="264"/>
      <c r="F1996" s="306"/>
      <c r="G1996" s="269"/>
      <c r="H1996" s="269"/>
      <c r="I1996" s="264"/>
      <c r="J1996" s="307" t="str">
        <f t="shared" si="2"/>
        <v/>
      </c>
      <c r="K1996" s="307"/>
      <c r="L1996" s="308"/>
      <c r="M1996" s="307"/>
      <c r="N1996" s="310"/>
      <c r="O1996" s="264"/>
      <c r="P1996" s="307"/>
      <c r="Q1996" s="296"/>
      <c r="R1996" s="296"/>
      <c r="S1996" s="296"/>
    </row>
    <row r="1997" spans="1:19" x14ac:dyDescent="0.2">
      <c r="A1997" s="303" t="e">
        <f>#N/A</f>
        <v>#N/A</v>
      </c>
      <c r="B1997" s="304"/>
      <c r="C1997" s="305"/>
      <c r="D1997" s="269"/>
      <c r="E1997" s="264"/>
      <c r="F1997" s="306"/>
      <c r="G1997" s="269"/>
      <c r="H1997" s="269"/>
      <c r="I1997" s="264"/>
      <c r="J1997" s="307" t="str">
        <f t="shared" si="2"/>
        <v/>
      </c>
      <c r="K1997" s="307"/>
      <c r="L1997" s="308"/>
      <c r="M1997" s="307"/>
      <c r="N1997" s="310"/>
      <c r="O1997" s="264"/>
      <c r="P1997" s="307"/>
      <c r="Q1997" s="296"/>
      <c r="R1997" s="296"/>
      <c r="S1997" s="296"/>
    </row>
    <row r="1998" spans="1:19" x14ac:dyDescent="0.2">
      <c r="A1998" s="303" t="e">
        <f>#N/A</f>
        <v>#N/A</v>
      </c>
      <c r="B1998" s="304"/>
      <c r="C1998" s="305"/>
      <c r="D1998" s="269"/>
      <c r="E1998" s="264"/>
      <c r="F1998" s="306"/>
      <c r="G1998" s="269"/>
      <c r="H1998" s="269"/>
      <c r="I1998" s="264"/>
      <c r="J1998" s="307" t="str">
        <f t="shared" si="2"/>
        <v/>
      </c>
      <c r="K1998" s="307"/>
      <c r="L1998" s="308"/>
      <c r="M1998" s="307"/>
      <c r="N1998" s="310"/>
      <c r="O1998" s="264"/>
      <c r="P1998" s="307"/>
      <c r="Q1998" s="296"/>
      <c r="R1998" s="296"/>
      <c r="S1998" s="296"/>
    </row>
    <row r="1999" spans="1:19" x14ac:dyDescent="0.2">
      <c r="A1999" s="303" t="e">
        <f>#N/A</f>
        <v>#N/A</v>
      </c>
      <c r="B1999" s="304"/>
      <c r="C1999" s="305"/>
      <c r="D1999" s="269"/>
      <c r="E1999" s="264"/>
      <c r="F1999" s="306"/>
      <c r="G1999" s="269"/>
      <c r="H1999" s="269"/>
      <c r="I1999" s="264"/>
      <c r="J1999" s="307" t="str">
        <f t="shared" si="2"/>
        <v/>
      </c>
      <c r="K1999" s="307"/>
      <c r="L1999" s="308"/>
      <c r="M1999" s="307"/>
      <c r="N1999" s="310"/>
      <c r="O1999" s="264"/>
      <c r="P1999" s="307"/>
      <c r="Q1999" s="296"/>
      <c r="R1999" s="296"/>
      <c r="S1999" s="296"/>
    </row>
    <row r="2000" spans="1:19" x14ac:dyDescent="0.2">
      <c r="A2000" s="303" t="e">
        <f>#N/A</f>
        <v>#N/A</v>
      </c>
      <c r="B2000" s="304"/>
      <c r="C2000" s="305"/>
      <c r="D2000" s="269"/>
      <c r="E2000" s="264"/>
      <c r="F2000" s="306"/>
      <c r="G2000" s="269"/>
      <c r="H2000" s="269"/>
      <c r="I2000" s="264"/>
      <c r="J2000" s="307" t="str">
        <f t="shared" si="2"/>
        <v/>
      </c>
      <c r="K2000" s="307"/>
      <c r="L2000" s="308"/>
      <c r="M2000" s="307"/>
      <c r="N2000" s="310"/>
      <c r="O2000" s="264"/>
      <c r="P2000" s="307"/>
      <c r="Q2000" s="296"/>
      <c r="R2000" s="296"/>
      <c r="S2000" s="296"/>
    </row>
    <row r="2001" spans="1:19" x14ac:dyDescent="0.2">
      <c r="A2001" s="303" t="e">
        <f>#N/A</f>
        <v>#N/A</v>
      </c>
      <c r="B2001" s="304"/>
      <c r="C2001" s="305"/>
      <c r="D2001" s="269"/>
      <c r="E2001" s="264"/>
      <c r="F2001" s="306"/>
      <c r="G2001" s="269"/>
      <c r="H2001" s="269"/>
      <c r="I2001" s="264"/>
      <c r="J2001" s="307" t="str">
        <f t="shared" si="2"/>
        <v/>
      </c>
      <c r="K2001" s="307"/>
      <c r="L2001" s="308"/>
      <c r="M2001" s="307"/>
      <c r="N2001" s="310"/>
      <c r="O2001" s="264"/>
      <c r="P2001" s="307"/>
      <c r="Q2001" s="296"/>
      <c r="R2001" s="296"/>
      <c r="S2001" s="296"/>
    </row>
    <row r="2002" spans="1:19" x14ac:dyDescent="0.2">
      <c r="A2002" s="303" t="e">
        <f>#N/A</f>
        <v>#N/A</v>
      </c>
      <c r="B2002" s="304"/>
      <c r="C2002" s="305"/>
      <c r="D2002" s="269"/>
      <c r="E2002" s="264"/>
      <c r="F2002" s="306"/>
      <c r="G2002" s="269"/>
      <c r="H2002" s="269"/>
      <c r="I2002" s="264"/>
      <c r="J2002" s="307" t="str">
        <f t="shared" si="2"/>
        <v/>
      </c>
      <c r="K2002" s="307"/>
      <c r="L2002" s="308"/>
      <c r="M2002" s="307"/>
      <c r="N2002" s="310"/>
      <c r="O2002" s="264"/>
      <c r="P2002" s="307"/>
      <c r="Q2002" s="296"/>
      <c r="R2002" s="296"/>
      <c r="S2002" s="296"/>
    </row>
    <row r="2003" spans="1:19" x14ac:dyDescent="0.2">
      <c r="A2003" s="303" t="e">
        <f>#N/A</f>
        <v>#N/A</v>
      </c>
      <c r="B2003" s="304"/>
      <c r="C2003" s="305"/>
      <c r="D2003" s="269"/>
      <c r="E2003" s="264"/>
      <c r="F2003" s="306"/>
      <c r="G2003" s="269"/>
      <c r="H2003" s="269"/>
      <c r="I2003" s="264"/>
      <c r="J2003" s="307" t="str">
        <f t="shared" si="2"/>
        <v/>
      </c>
      <c r="K2003" s="307"/>
      <c r="L2003" s="308"/>
      <c r="M2003" s="307"/>
      <c r="N2003" s="310"/>
      <c r="O2003" s="264"/>
      <c r="P2003" s="307"/>
      <c r="Q2003" s="296"/>
      <c r="R2003" s="296"/>
      <c r="S2003" s="296"/>
    </row>
    <row r="2004" spans="1:19" x14ac:dyDescent="0.2">
      <c r="A2004" s="303" t="e">
        <f>#N/A</f>
        <v>#N/A</v>
      </c>
      <c r="B2004" s="304"/>
      <c r="C2004" s="305"/>
      <c r="D2004" s="269"/>
      <c r="E2004" s="264"/>
      <c r="F2004" s="306"/>
      <c r="G2004" s="269"/>
      <c r="H2004" s="269"/>
      <c r="I2004" s="264"/>
      <c r="J2004" s="307" t="str">
        <f t="shared" si="2"/>
        <v/>
      </c>
      <c r="K2004" s="307"/>
      <c r="L2004" s="308"/>
      <c r="M2004" s="307"/>
      <c r="N2004" s="310"/>
      <c r="O2004" s="264"/>
      <c r="P2004" s="307"/>
      <c r="Q2004" s="296"/>
      <c r="R2004" s="296"/>
      <c r="S2004" s="296"/>
    </row>
    <row r="2005" spans="1:19" x14ac:dyDescent="0.2">
      <c r="A2005" s="303" t="e">
        <f>#N/A</f>
        <v>#N/A</v>
      </c>
      <c r="B2005" s="304"/>
      <c r="C2005" s="305"/>
      <c r="D2005" s="269"/>
      <c r="E2005" s="264"/>
      <c r="F2005" s="306"/>
      <c r="G2005" s="269"/>
      <c r="H2005" s="269"/>
      <c r="I2005" s="264"/>
      <c r="J2005" s="307" t="str">
        <f t="shared" si="2"/>
        <v/>
      </c>
      <c r="K2005" s="307"/>
      <c r="L2005" s="308"/>
      <c r="M2005" s="307"/>
      <c r="N2005" s="310"/>
      <c r="O2005" s="264"/>
      <c r="P2005" s="307"/>
      <c r="Q2005" s="296"/>
      <c r="R2005" s="296"/>
      <c r="S2005" s="296"/>
    </row>
    <row r="2006" spans="1:19" x14ac:dyDescent="0.2">
      <c r="A2006" s="303" t="e">
        <f>#N/A</f>
        <v>#N/A</v>
      </c>
      <c r="B2006" s="304"/>
      <c r="C2006" s="305"/>
      <c r="D2006" s="269"/>
      <c r="E2006" s="264"/>
      <c r="F2006" s="306"/>
      <c r="G2006" s="269"/>
      <c r="H2006" s="269"/>
      <c r="I2006" s="264"/>
      <c r="J2006" s="307" t="str">
        <f t="shared" si="2"/>
        <v/>
      </c>
      <c r="K2006" s="307"/>
      <c r="L2006" s="308"/>
      <c r="M2006" s="307"/>
      <c r="N2006" s="310"/>
      <c r="O2006" s="264"/>
      <c r="P2006" s="307"/>
      <c r="Q2006" s="296"/>
      <c r="R2006" s="296"/>
      <c r="S2006" s="296"/>
    </row>
    <row r="2007" spans="1:19" x14ac:dyDescent="0.2">
      <c r="A2007" s="303" t="e">
        <f>#N/A</f>
        <v>#N/A</v>
      </c>
      <c r="B2007" s="304"/>
      <c r="C2007" s="305"/>
      <c r="D2007" s="269"/>
      <c r="E2007" s="264"/>
      <c r="F2007" s="306"/>
      <c r="G2007" s="269"/>
      <c r="H2007" s="269"/>
      <c r="I2007" s="264"/>
      <c r="J2007" s="307" t="str">
        <f t="shared" si="2"/>
        <v/>
      </c>
      <c r="K2007" s="307"/>
      <c r="L2007" s="308"/>
      <c r="M2007" s="307"/>
      <c r="N2007" s="310"/>
      <c r="O2007" s="264"/>
      <c r="P2007" s="307"/>
      <c r="Q2007" s="296"/>
      <c r="R2007" s="296"/>
      <c r="S2007" s="296"/>
    </row>
    <row r="2008" spans="1:19" x14ac:dyDescent="0.2">
      <c r="A2008" s="303" t="e">
        <f>#N/A</f>
        <v>#N/A</v>
      </c>
      <c r="B2008" s="304"/>
      <c r="C2008" s="305"/>
      <c r="D2008" s="269"/>
      <c r="E2008" s="264"/>
      <c r="F2008" s="306"/>
      <c r="G2008" s="269"/>
      <c r="H2008" s="269"/>
      <c r="I2008" s="264"/>
      <c r="J2008" s="307" t="str">
        <f t="shared" si="2"/>
        <v/>
      </c>
      <c r="K2008" s="307"/>
      <c r="L2008" s="308"/>
      <c r="M2008" s="307"/>
      <c r="N2008" s="310"/>
      <c r="O2008" s="264"/>
      <c r="P2008" s="307"/>
      <c r="Q2008" s="296"/>
      <c r="R2008" s="296"/>
      <c r="S2008" s="296"/>
    </row>
    <row r="2009" spans="1:19" x14ac:dyDescent="0.2">
      <c r="A2009" s="303" t="e">
        <f>#N/A</f>
        <v>#N/A</v>
      </c>
      <c r="B2009" s="304"/>
      <c r="C2009" s="305"/>
      <c r="D2009" s="269"/>
      <c r="E2009" s="264"/>
      <c r="F2009" s="306"/>
      <c r="G2009" s="269"/>
      <c r="H2009" s="269"/>
      <c r="I2009" s="264"/>
      <c r="J2009" s="307" t="str">
        <f t="shared" si="2"/>
        <v/>
      </c>
      <c r="K2009" s="307"/>
      <c r="L2009" s="308"/>
      <c r="M2009" s="307"/>
      <c r="N2009" s="310"/>
      <c r="O2009" s="264"/>
      <c r="P2009" s="307"/>
      <c r="Q2009" s="296"/>
      <c r="R2009" s="296"/>
      <c r="S2009" s="296"/>
    </row>
    <row r="2010" spans="1:19" x14ac:dyDescent="0.2">
      <c r="A2010" s="303" t="e">
        <f>#N/A</f>
        <v>#N/A</v>
      </c>
      <c r="B2010" s="304"/>
      <c r="C2010" s="305"/>
      <c r="D2010" s="269"/>
      <c r="E2010" s="264"/>
      <c r="F2010" s="306"/>
      <c r="G2010" s="269"/>
      <c r="H2010" s="269"/>
      <c r="I2010" s="264"/>
      <c r="J2010" s="307" t="str">
        <f t="shared" si="2"/>
        <v/>
      </c>
      <c r="K2010" s="307"/>
      <c r="L2010" s="308"/>
      <c r="M2010" s="307"/>
      <c r="N2010" s="310"/>
      <c r="O2010" s="264"/>
      <c r="P2010" s="307"/>
      <c r="Q2010" s="296"/>
      <c r="R2010" s="296"/>
      <c r="S2010" s="296"/>
    </row>
    <row r="2011" spans="1:19" x14ac:dyDescent="0.2">
      <c r="A2011" s="303" t="e">
        <f>#N/A</f>
        <v>#N/A</v>
      </c>
      <c r="B2011" s="304"/>
      <c r="C2011" s="305"/>
      <c r="D2011" s="269"/>
      <c r="E2011" s="264"/>
      <c r="F2011" s="306"/>
      <c r="G2011" s="269"/>
      <c r="H2011" s="269"/>
      <c r="I2011" s="264"/>
      <c r="J2011" s="307" t="str">
        <f t="shared" si="2"/>
        <v/>
      </c>
      <c r="K2011" s="307"/>
      <c r="L2011" s="308"/>
      <c r="M2011" s="307"/>
      <c r="N2011" s="310"/>
      <c r="O2011" s="264"/>
      <c r="P2011" s="307"/>
      <c r="Q2011" s="296"/>
      <c r="R2011" s="296"/>
      <c r="S2011" s="296"/>
    </row>
  </sheetData>
  <autoFilter ref="A3:N2011">
    <sortState ref="A3:N2007">
      <sortCondition ref="A3:A2007"/>
    </sortState>
  </autoFilter>
  <mergeCells count="2">
    <mergeCell ref="A1:N1"/>
    <mergeCell ref="A2:N2"/>
  </mergeCells>
  <dataValidations count="3">
    <dataValidation type="list" allowBlank="1" showErrorMessage="1" sqref="H656:H2011 H454:H654 H655:I655 O655 H4:H452">
      <formula1>VinculoPT</formula1>
    </dataValidation>
    <dataValidation type="list" allowBlank="1" showErrorMessage="1" sqref="E4:E2011">
      <formula1>OFFSET(Repasses,1,MATCH(D4,Categorias,0)-1,OFFSET(Repasses,-1,MATCH(D4,Categorias,0)-1),1)</formula1>
    </dataValidation>
    <dataValidation type="list" allowBlank="1" showErrorMessage="1" sqref="D4:D2011">
      <formula1>Categorias</formula1>
    </dataValidation>
  </dataValidations>
  <printOptions horizontalCentered="1"/>
  <pageMargins left="0.59055118110236227" right="0.59055118110236227" top="0.59055118110236227" bottom="0.59055118110236227" header="0" footer="0"/>
  <pageSetup paperSize="9" fitToHeight="0" pageOrder="overThenDown"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C0C0C"/>
    <pageSetUpPr fitToPage="1"/>
  </sheetPr>
  <dimension ref="A1:S1980"/>
  <sheetViews>
    <sheetView showGridLines="0" workbookViewId="0">
      <pane xSplit="6" ySplit="3" topLeftCell="G1695" activePane="bottomRight" state="frozen"/>
      <selection pane="topRight" activeCell="G1" sqref="G1"/>
      <selection pane="bottomLeft" activeCell="A4" sqref="A4"/>
      <selection pane="bottomRight" activeCell="A1699" sqref="A1699"/>
    </sheetView>
  </sheetViews>
  <sheetFormatPr defaultColWidth="12.5703125" defaultRowHeight="12.75" x14ac:dyDescent="0.2"/>
  <cols>
    <col min="1" max="1" width="10" customWidth="1"/>
    <col min="2" max="3" width="10.5703125" customWidth="1"/>
    <col min="4" max="4" width="15.42578125" customWidth="1"/>
    <col min="5" max="5" width="32.140625" customWidth="1"/>
    <col min="6" max="6" width="14.5703125" customWidth="1"/>
    <col min="7" max="7" width="44.140625" customWidth="1"/>
    <col min="8" max="8" width="25.42578125" customWidth="1"/>
    <col min="9" max="9" width="23.85546875" customWidth="1"/>
    <col min="10" max="10" width="19.5703125" customWidth="1"/>
    <col min="11" max="11" width="17.42578125" customWidth="1"/>
    <col min="12" max="12" width="14.5703125" customWidth="1"/>
    <col min="13" max="13" width="20.140625" customWidth="1"/>
    <col min="14" max="14" width="12.42578125" customWidth="1"/>
    <col min="15" max="15" width="15.140625" customWidth="1"/>
    <col min="16" max="16" width="19.5703125" customWidth="1"/>
    <col min="17" max="19" width="9.140625" customWidth="1"/>
  </cols>
  <sheetData>
    <row r="1" spans="1:19" x14ac:dyDescent="0.2">
      <c r="A1" s="401" t="str">
        <f>Capa!A1</f>
        <v>Contrato de Gestão nº. 10/23 celebrado entre a Secretaria do Estado de Justiça e Segurança Pública - SEJUSP e o Polo de Evolução de Medidas Socioeducativas - PEMSE</v>
      </c>
      <c r="B1" s="385"/>
      <c r="C1" s="385"/>
      <c r="D1" s="385"/>
      <c r="E1" s="385"/>
      <c r="F1" s="385"/>
      <c r="G1" s="385"/>
      <c r="H1" s="385"/>
      <c r="I1" s="385"/>
      <c r="J1" s="385"/>
      <c r="K1" s="385"/>
      <c r="L1" s="385"/>
      <c r="M1" s="385"/>
      <c r="N1" s="386"/>
      <c r="O1" s="294"/>
      <c r="P1" s="295">
        <f>COUNT('Diário 2º PA'!$A$4:$A$1980)+'Diário 1º PA'!$P$1</f>
        <v>1912</v>
      </c>
      <c r="Q1" s="296"/>
      <c r="R1" s="297"/>
      <c r="S1" s="296"/>
    </row>
    <row r="2" spans="1:19" ht="15" x14ac:dyDescent="0.2">
      <c r="A2" s="415" t="str">
        <f>"Tabela 9 - Diário de Entradas e Saídas do Contrato de Gestão - "&amp;LEFT(Capa!$A$13,1)+1&amp;"º Período Avaliatório"</f>
        <v>Tabela 9 - Diário de Entradas e Saídas do Contrato de Gestão - 2º Período Avaliatório</v>
      </c>
      <c r="B2" s="385"/>
      <c r="C2" s="385"/>
      <c r="D2" s="385"/>
      <c r="E2" s="385"/>
      <c r="F2" s="385"/>
      <c r="G2" s="385"/>
      <c r="H2" s="385"/>
      <c r="I2" s="385"/>
      <c r="J2" s="385"/>
      <c r="K2" s="385"/>
      <c r="L2" s="385"/>
      <c r="M2" s="385"/>
      <c r="N2" s="386"/>
      <c r="O2" s="298"/>
      <c r="P2" s="299"/>
      <c r="Q2" s="296"/>
      <c r="R2" s="296"/>
      <c r="S2" s="296"/>
    </row>
    <row r="3" spans="1:19" ht="25.5" x14ac:dyDescent="0.2">
      <c r="A3" s="322" t="s">
        <v>827</v>
      </c>
      <c r="B3" s="323" t="s">
        <v>828</v>
      </c>
      <c r="C3" s="324" t="s">
        <v>829</v>
      </c>
      <c r="D3" s="300" t="s">
        <v>445</v>
      </c>
      <c r="E3" s="325" t="s">
        <v>446</v>
      </c>
      <c r="F3" s="301" t="s">
        <v>830</v>
      </c>
      <c r="G3" s="326" t="s">
        <v>447</v>
      </c>
      <c r="H3" s="250" t="s">
        <v>448</v>
      </c>
      <c r="I3" s="250" t="s">
        <v>449</v>
      </c>
      <c r="J3" s="250" t="s">
        <v>831</v>
      </c>
      <c r="K3" s="250" t="s">
        <v>832</v>
      </c>
      <c r="L3" s="250" t="s">
        <v>833</v>
      </c>
      <c r="M3" s="250" t="s">
        <v>834</v>
      </c>
      <c r="N3" s="250" t="s">
        <v>835</v>
      </c>
      <c r="O3" s="250" t="s">
        <v>450</v>
      </c>
      <c r="P3" s="302" t="s">
        <v>831</v>
      </c>
      <c r="Q3" s="296"/>
      <c r="R3" s="296"/>
      <c r="S3" s="296"/>
    </row>
    <row r="4" spans="1:19" ht="48" x14ac:dyDescent="0.2">
      <c r="A4" s="303">
        <f>IF(B4="","",ROW()-ROW($A$3)+'Diário 1º PA'!$P$1)</f>
        <v>217</v>
      </c>
      <c r="B4" s="377">
        <v>45323</v>
      </c>
      <c r="C4" s="331">
        <v>45323</v>
      </c>
      <c r="D4" s="321" t="s">
        <v>105</v>
      </c>
      <c r="E4" s="332" t="s">
        <v>337</v>
      </c>
      <c r="F4" s="369">
        <v>168.74</v>
      </c>
      <c r="G4" s="321" t="s">
        <v>952</v>
      </c>
      <c r="H4" s="321" t="s">
        <v>123</v>
      </c>
      <c r="I4" s="321" t="s">
        <v>1296</v>
      </c>
      <c r="J4" s="370" t="s">
        <v>954</v>
      </c>
      <c r="K4" s="370" t="s">
        <v>839</v>
      </c>
      <c r="L4" s="370" t="s">
        <v>1297</v>
      </c>
      <c r="M4" s="370" t="s">
        <v>1298</v>
      </c>
      <c r="N4" s="371">
        <v>45327</v>
      </c>
      <c r="O4" s="321" t="s">
        <v>452</v>
      </c>
      <c r="P4" s="370" t="s">
        <v>954</v>
      </c>
      <c r="Q4" s="372"/>
      <c r="R4" s="372"/>
      <c r="S4" s="372"/>
    </row>
    <row r="5" spans="1:19" ht="48" x14ac:dyDescent="0.2">
      <c r="A5" s="303">
        <f>IF(B5="","",ROW()-ROW($A$3)+'Diário 1º PA'!$P$1)</f>
        <v>218</v>
      </c>
      <c r="B5" s="377">
        <v>45323</v>
      </c>
      <c r="C5" s="331">
        <v>45292</v>
      </c>
      <c r="D5" s="321" t="s">
        <v>105</v>
      </c>
      <c r="E5" s="332" t="s">
        <v>299</v>
      </c>
      <c r="F5" s="369">
        <v>85137.5</v>
      </c>
      <c r="G5" s="321" t="s">
        <v>1299</v>
      </c>
      <c r="H5" s="321" t="s">
        <v>117</v>
      </c>
      <c r="I5" s="321" t="s">
        <v>1300</v>
      </c>
      <c r="J5" s="370" t="s">
        <v>897</v>
      </c>
      <c r="K5" s="370" t="s">
        <v>839</v>
      </c>
      <c r="L5" s="370" t="s">
        <v>1301</v>
      </c>
      <c r="M5" s="370">
        <v>100</v>
      </c>
      <c r="N5" s="371">
        <v>45323</v>
      </c>
      <c r="O5" s="321" t="s">
        <v>452</v>
      </c>
      <c r="P5" s="370" t="s">
        <v>897</v>
      </c>
      <c r="Q5" s="372"/>
      <c r="R5" s="372"/>
      <c r="S5" s="372"/>
    </row>
    <row r="6" spans="1:19" ht="36" x14ac:dyDescent="0.2">
      <c r="A6" s="303">
        <f>IF(B6="","",ROW()-ROW($A$3)+'Diário 1º PA'!$P$1)</f>
        <v>219</v>
      </c>
      <c r="B6" s="377">
        <v>45323</v>
      </c>
      <c r="C6" s="331">
        <v>45323</v>
      </c>
      <c r="D6" s="321" t="s">
        <v>105</v>
      </c>
      <c r="E6" s="332" t="s">
        <v>337</v>
      </c>
      <c r="F6" s="369">
        <v>168.58</v>
      </c>
      <c r="G6" s="321" t="s">
        <v>952</v>
      </c>
      <c r="H6" s="321" t="s">
        <v>123</v>
      </c>
      <c r="I6" s="321" t="s">
        <v>1302</v>
      </c>
      <c r="J6" s="370" t="s">
        <v>968</v>
      </c>
      <c r="K6" s="370" t="s">
        <v>839</v>
      </c>
      <c r="L6" s="370" t="s">
        <v>1301</v>
      </c>
      <c r="M6" s="370" t="s">
        <v>1303</v>
      </c>
      <c r="N6" s="371">
        <v>45323</v>
      </c>
      <c r="O6" s="321" t="s">
        <v>452</v>
      </c>
      <c r="P6" s="370" t="s">
        <v>968</v>
      </c>
      <c r="Q6" s="372"/>
      <c r="R6" s="372"/>
      <c r="S6" s="372"/>
    </row>
    <row r="7" spans="1:19" ht="36" x14ac:dyDescent="0.2">
      <c r="A7" s="303">
        <f>IF(B7="","",ROW()-ROW($A$3)+'Diário 1º PA'!$P$1)</f>
        <v>220</v>
      </c>
      <c r="B7" s="377">
        <v>45323</v>
      </c>
      <c r="C7" s="331">
        <v>45323</v>
      </c>
      <c r="D7" s="321" t="s">
        <v>105</v>
      </c>
      <c r="E7" s="332" t="s">
        <v>337</v>
      </c>
      <c r="F7" s="369">
        <v>89.97</v>
      </c>
      <c r="G7" s="321" t="s">
        <v>952</v>
      </c>
      <c r="H7" s="321" t="s">
        <v>123</v>
      </c>
      <c r="I7" s="321" t="s">
        <v>1302</v>
      </c>
      <c r="J7" s="370" t="s">
        <v>968</v>
      </c>
      <c r="K7" s="370" t="s">
        <v>839</v>
      </c>
      <c r="L7" s="370" t="s">
        <v>1301</v>
      </c>
      <c r="M7" s="370" t="s">
        <v>1304</v>
      </c>
      <c r="N7" s="371">
        <v>45323</v>
      </c>
      <c r="O7" s="321" t="s">
        <v>452</v>
      </c>
      <c r="P7" s="370" t="s">
        <v>968</v>
      </c>
      <c r="Q7" s="372"/>
      <c r="R7" s="372"/>
      <c r="S7" s="372"/>
    </row>
    <row r="8" spans="1:19" ht="36" x14ac:dyDescent="0.2">
      <c r="A8" s="303">
        <f>IF(B8="","",ROW()-ROW($A$3)+'Diário 1º PA'!$P$1)</f>
        <v>221</v>
      </c>
      <c r="B8" s="377">
        <v>45323</v>
      </c>
      <c r="C8" s="331">
        <v>45323</v>
      </c>
      <c r="D8" s="321" t="s">
        <v>105</v>
      </c>
      <c r="E8" s="332" t="s">
        <v>337</v>
      </c>
      <c r="F8" s="369">
        <v>88.95</v>
      </c>
      <c r="G8" s="321" t="s">
        <v>952</v>
      </c>
      <c r="H8" s="321" t="s">
        <v>123</v>
      </c>
      <c r="I8" s="321" t="s">
        <v>1302</v>
      </c>
      <c r="J8" s="370" t="s">
        <v>968</v>
      </c>
      <c r="K8" s="370" t="s">
        <v>839</v>
      </c>
      <c r="L8" s="370" t="s">
        <v>1301</v>
      </c>
      <c r="M8" s="370" t="s">
        <v>1305</v>
      </c>
      <c r="N8" s="371">
        <v>45323</v>
      </c>
      <c r="O8" s="321" t="s">
        <v>452</v>
      </c>
      <c r="P8" s="370" t="s">
        <v>968</v>
      </c>
      <c r="Q8" s="372"/>
      <c r="R8" s="372"/>
      <c r="S8" s="372"/>
    </row>
    <row r="9" spans="1:19" ht="48" x14ac:dyDescent="0.2">
      <c r="A9" s="303">
        <f>IF(B9="","",ROW()-ROW($A$3)+'Diário 1º PA'!$P$1)</f>
        <v>222</v>
      </c>
      <c r="B9" s="377">
        <v>45323</v>
      </c>
      <c r="C9" s="331">
        <v>45292</v>
      </c>
      <c r="D9" s="321" t="s">
        <v>105</v>
      </c>
      <c r="E9" s="332" t="s">
        <v>299</v>
      </c>
      <c r="F9" s="369">
        <v>27323.8</v>
      </c>
      <c r="G9" s="321" t="s">
        <v>858</v>
      </c>
      <c r="H9" s="321" t="s">
        <v>135</v>
      </c>
      <c r="I9" s="321" t="s">
        <v>1306</v>
      </c>
      <c r="J9" s="370" t="s">
        <v>860</v>
      </c>
      <c r="K9" s="370" t="s">
        <v>1307</v>
      </c>
      <c r="L9" s="370" t="s">
        <v>848</v>
      </c>
      <c r="M9" s="370">
        <v>120</v>
      </c>
      <c r="N9" s="371">
        <v>45320</v>
      </c>
      <c r="O9" s="321" t="s">
        <v>452</v>
      </c>
      <c r="P9" s="370" t="s">
        <v>860</v>
      </c>
      <c r="Q9" s="372"/>
      <c r="R9" s="372"/>
      <c r="S9" s="372"/>
    </row>
    <row r="10" spans="1:19" ht="24" x14ac:dyDescent="0.2">
      <c r="A10" s="303">
        <f>IF(B10="","",ROW()-ROW($A$3)+'Diário 1º PA'!$P$1)</f>
        <v>223</v>
      </c>
      <c r="B10" s="377">
        <v>45323</v>
      </c>
      <c r="C10" s="331">
        <v>45292</v>
      </c>
      <c r="D10" s="321" t="s">
        <v>105</v>
      </c>
      <c r="E10" s="332" t="s">
        <v>325</v>
      </c>
      <c r="F10" s="369">
        <v>477.66</v>
      </c>
      <c r="G10" s="321" t="s">
        <v>885</v>
      </c>
      <c r="H10" s="321" t="s">
        <v>134</v>
      </c>
      <c r="I10" s="321" t="s">
        <v>1308</v>
      </c>
      <c r="J10" s="370" t="s">
        <v>1151</v>
      </c>
      <c r="K10" s="370" t="s">
        <v>1307</v>
      </c>
      <c r="L10" s="370" t="s">
        <v>848</v>
      </c>
      <c r="M10" s="370">
        <v>7000</v>
      </c>
      <c r="N10" s="371">
        <v>45316</v>
      </c>
      <c r="O10" s="321" t="s">
        <v>452</v>
      </c>
      <c r="P10" s="370" t="s">
        <v>1151</v>
      </c>
      <c r="Q10" s="372"/>
      <c r="R10" s="372"/>
      <c r="S10" s="372"/>
    </row>
    <row r="11" spans="1:19" ht="36" x14ac:dyDescent="0.2">
      <c r="A11" s="303">
        <f>IF(B11="","",ROW()-ROW($A$3)+'Diário 1º PA'!$P$1)</f>
        <v>224</v>
      </c>
      <c r="B11" s="377">
        <v>45323</v>
      </c>
      <c r="C11" s="331">
        <v>45292</v>
      </c>
      <c r="D11" s="321" t="s">
        <v>105</v>
      </c>
      <c r="E11" s="332" t="s">
        <v>325</v>
      </c>
      <c r="F11" s="369">
        <v>118.16</v>
      </c>
      <c r="G11" s="321" t="s">
        <v>1309</v>
      </c>
      <c r="H11" s="321" t="s">
        <v>136</v>
      </c>
      <c r="I11" s="321" t="s">
        <v>1310</v>
      </c>
      <c r="J11" s="370" t="s">
        <v>991</v>
      </c>
      <c r="K11" s="370" t="s">
        <v>1307</v>
      </c>
      <c r="L11" s="370" t="s">
        <v>848</v>
      </c>
      <c r="M11" s="370">
        <v>4811</v>
      </c>
      <c r="N11" s="371">
        <v>45316</v>
      </c>
      <c r="O11" s="321" t="s">
        <v>452</v>
      </c>
      <c r="P11" s="370" t="s">
        <v>991</v>
      </c>
      <c r="Q11" s="372"/>
      <c r="R11" s="372"/>
      <c r="S11" s="372"/>
    </row>
    <row r="12" spans="1:19" ht="24" x14ac:dyDescent="0.2">
      <c r="A12" s="303">
        <f>IF(B12="","",ROW()-ROW($A$3)+'Diário 1º PA'!$P$1)</f>
        <v>225</v>
      </c>
      <c r="B12" s="377">
        <v>45323</v>
      </c>
      <c r="C12" s="331">
        <v>45292</v>
      </c>
      <c r="D12" s="321" t="s">
        <v>105</v>
      </c>
      <c r="E12" s="332" t="s">
        <v>219</v>
      </c>
      <c r="F12" s="369">
        <v>7336.9</v>
      </c>
      <c r="G12" s="321" t="s">
        <v>1311</v>
      </c>
      <c r="H12" s="321" t="s">
        <v>120</v>
      </c>
      <c r="I12" s="321" t="s">
        <v>1312</v>
      </c>
      <c r="J12" s="370" t="s">
        <v>1313</v>
      </c>
      <c r="K12" s="370" t="s">
        <v>1307</v>
      </c>
      <c r="L12" s="370" t="s">
        <v>848</v>
      </c>
      <c r="M12" s="370">
        <v>137981</v>
      </c>
      <c r="N12" s="371">
        <v>45323</v>
      </c>
      <c r="O12" s="321" t="s">
        <v>452</v>
      </c>
      <c r="P12" s="370" t="s">
        <v>1313</v>
      </c>
      <c r="Q12" s="372"/>
      <c r="R12" s="372"/>
      <c r="S12" s="372"/>
    </row>
    <row r="13" spans="1:19" ht="24" x14ac:dyDescent="0.2">
      <c r="A13" s="303">
        <f>IF(B13="","",ROW()-ROW($A$3)+'Diário 1º PA'!$P$1)</f>
        <v>226</v>
      </c>
      <c r="B13" s="377">
        <v>45323</v>
      </c>
      <c r="C13" s="331">
        <v>45292</v>
      </c>
      <c r="D13" s="321" t="s">
        <v>105</v>
      </c>
      <c r="E13" s="332" t="s">
        <v>229</v>
      </c>
      <c r="F13" s="369">
        <v>465.69</v>
      </c>
      <c r="G13" s="321" t="s">
        <v>1023</v>
      </c>
      <c r="H13" s="321" t="s">
        <v>120</v>
      </c>
      <c r="I13" s="321" t="s">
        <v>1314</v>
      </c>
      <c r="J13" s="370" t="s">
        <v>1316</v>
      </c>
      <c r="K13" s="370" t="s">
        <v>1307</v>
      </c>
      <c r="L13" s="370" t="s">
        <v>848</v>
      </c>
      <c r="M13" s="370" t="s">
        <v>1315</v>
      </c>
      <c r="N13" s="371">
        <v>45323</v>
      </c>
      <c r="O13" s="321" t="s">
        <v>452</v>
      </c>
      <c r="P13" s="370" t="s">
        <v>1316</v>
      </c>
      <c r="Q13" s="372"/>
      <c r="R13" s="372"/>
      <c r="S13" s="372"/>
    </row>
    <row r="14" spans="1:19" ht="24" x14ac:dyDescent="0.2">
      <c r="A14" s="303">
        <f>IF(B14="","",ROW()-ROW($A$3)+'Diário 1º PA'!$P$1)</f>
        <v>227</v>
      </c>
      <c r="B14" s="377">
        <v>45323</v>
      </c>
      <c r="C14" s="331">
        <v>45292</v>
      </c>
      <c r="D14" s="321" t="s">
        <v>105</v>
      </c>
      <c r="E14" s="332" t="s">
        <v>225</v>
      </c>
      <c r="F14" s="369">
        <v>700.15</v>
      </c>
      <c r="G14" s="321" t="s">
        <v>1317</v>
      </c>
      <c r="H14" s="321" t="s">
        <v>124</v>
      </c>
      <c r="I14" s="321" t="s">
        <v>1217</v>
      </c>
      <c r="J14" s="370" t="s">
        <v>857</v>
      </c>
      <c r="K14" s="370" t="s">
        <v>1307</v>
      </c>
      <c r="L14" s="370" t="s">
        <v>848</v>
      </c>
      <c r="M14" s="370">
        <v>96814038</v>
      </c>
      <c r="N14" s="371">
        <v>45323</v>
      </c>
      <c r="O14" s="321" t="s">
        <v>452</v>
      </c>
      <c r="P14" s="370" t="s">
        <v>857</v>
      </c>
      <c r="Q14" s="372"/>
      <c r="R14" s="372"/>
      <c r="S14" s="372"/>
    </row>
    <row r="15" spans="1:19" ht="36" x14ac:dyDescent="0.2">
      <c r="A15" s="303">
        <f>IF(B15="","",ROW()-ROW($A$3)+'Diário 1º PA'!$P$1)</f>
        <v>228</v>
      </c>
      <c r="B15" s="377">
        <v>45323</v>
      </c>
      <c r="C15" s="331">
        <v>45292</v>
      </c>
      <c r="D15" s="321" t="s">
        <v>105</v>
      </c>
      <c r="E15" s="332" t="s">
        <v>343</v>
      </c>
      <c r="F15" s="369">
        <v>250</v>
      </c>
      <c r="G15" s="267" t="s">
        <v>1318</v>
      </c>
      <c r="H15" s="321" t="s">
        <v>121</v>
      </c>
      <c r="I15" s="321" t="s">
        <v>1319</v>
      </c>
      <c r="J15" s="370" t="s">
        <v>1320</v>
      </c>
      <c r="K15" s="370" t="s">
        <v>881</v>
      </c>
      <c r="L15" s="370" t="s">
        <v>1301</v>
      </c>
      <c r="M15" s="370">
        <v>6</v>
      </c>
      <c r="N15" s="371">
        <v>45314</v>
      </c>
      <c r="O15" s="321" t="s">
        <v>452</v>
      </c>
      <c r="P15" s="370" t="s">
        <v>1320</v>
      </c>
      <c r="Q15" s="372"/>
      <c r="R15" s="372"/>
      <c r="S15" s="372"/>
    </row>
    <row r="16" spans="1:19" ht="48" x14ac:dyDescent="0.2">
      <c r="A16" s="303">
        <f>IF(B16="","",ROW()-ROW($A$3)+'Diário 1º PA'!$P$1)</f>
        <v>229</v>
      </c>
      <c r="B16" s="377">
        <v>45323</v>
      </c>
      <c r="C16" s="331">
        <v>45323</v>
      </c>
      <c r="D16" s="321" t="s">
        <v>105</v>
      </c>
      <c r="E16" s="332" t="s">
        <v>337</v>
      </c>
      <c r="F16" s="369">
        <v>69.599999999999994</v>
      </c>
      <c r="G16" s="321" t="s">
        <v>1089</v>
      </c>
      <c r="H16" s="321" t="s">
        <v>129</v>
      </c>
      <c r="I16" s="321" t="s">
        <v>845</v>
      </c>
      <c r="J16" s="370" t="s">
        <v>846</v>
      </c>
      <c r="K16" s="370" t="s">
        <v>881</v>
      </c>
      <c r="L16" s="370" t="s">
        <v>117</v>
      </c>
      <c r="M16" s="370" t="s">
        <v>117</v>
      </c>
      <c r="N16" s="371" t="s">
        <v>117</v>
      </c>
      <c r="O16" s="321" t="s">
        <v>452</v>
      </c>
      <c r="P16" s="370" t="s">
        <v>846</v>
      </c>
      <c r="Q16" s="372"/>
      <c r="R16" s="372"/>
      <c r="S16" s="372"/>
    </row>
    <row r="17" spans="1:19" ht="24" x14ac:dyDescent="0.2">
      <c r="A17" s="303">
        <f>IF(B17="","",ROW()-ROW($A$3)+'Diário 1º PA'!$P$1)</f>
        <v>230</v>
      </c>
      <c r="B17" s="377">
        <v>45323</v>
      </c>
      <c r="C17" s="331">
        <v>45323</v>
      </c>
      <c r="D17" s="321" t="s">
        <v>105</v>
      </c>
      <c r="E17" s="332" t="s">
        <v>303</v>
      </c>
      <c r="F17" s="369">
        <v>234</v>
      </c>
      <c r="G17" s="267" t="s">
        <v>1321</v>
      </c>
      <c r="H17" s="321" t="s">
        <v>117</v>
      </c>
      <c r="I17" s="321" t="s">
        <v>1322</v>
      </c>
      <c r="J17" s="370" t="s">
        <v>1323</v>
      </c>
      <c r="K17" s="370" t="s">
        <v>881</v>
      </c>
      <c r="L17" s="370" t="s">
        <v>1301</v>
      </c>
      <c r="M17" s="370">
        <v>8140</v>
      </c>
      <c r="N17" s="371">
        <v>45324</v>
      </c>
      <c r="O17" s="321" t="s">
        <v>452</v>
      </c>
      <c r="P17" s="370" t="s">
        <v>1323</v>
      </c>
      <c r="Q17" s="372"/>
      <c r="R17" s="372"/>
      <c r="S17" s="372"/>
    </row>
    <row r="18" spans="1:19" x14ac:dyDescent="0.2">
      <c r="A18" s="303">
        <f>IF(B18="","",ROW()-ROW($A$3)+'Diário 1º PA'!$P$1)</f>
        <v>231</v>
      </c>
      <c r="B18" s="377">
        <v>45323</v>
      </c>
      <c r="C18" s="331">
        <v>45323</v>
      </c>
      <c r="D18" s="321" t="s">
        <v>105</v>
      </c>
      <c r="E18" s="332" t="s">
        <v>283</v>
      </c>
      <c r="F18" s="369">
        <v>2</v>
      </c>
      <c r="G18" s="321" t="s">
        <v>1324</v>
      </c>
      <c r="H18" s="321" t="s">
        <v>118</v>
      </c>
      <c r="I18" s="321" t="s">
        <v>117</v>
      </c>
      <c r="J18" s="370" t="s">
        <v>79</v>
      </c>
      <c r="K18" s="370" t="s">
        <v>1325</v>
      </c>
      <c r="L18" s="370" t="s">
        <v>117</v>
      </c>
      <c r="M18" s="370" t="s">
        <v>117</v>
      </c>
      <c r="N18" s="371" t="s">
        <v>117</v>
      </c>
      <c r="O18" s="321" t="s">
        <v>452</v>
      </c>
      <c r="P18" s="370" t="s">
        <v>79</v>
      </c>
      <c r="Q18" s="372"/>
      <c r="R18" s="372"/>
      <c r="S18" s="372"/>
    </row>
    <row r="19" spans="1:19" ht="48" x14ac:dyDescent="0.2">
      <c r="A19" s="303">
        <f>IF(B19="","",ROW()-ROW($A$3)+'Diário 1º PA'!$P$1)</f>
        <v>232</v>
      </c>
      <c r="B19" s="377">
        <v>45324</v>
      </c>
      <c r="C19" s="331">
        <v>45323</v>
      </c>
      <c r="D19" s="321" t="s">
        <v>105</v>
      </c>
      <c r="E19" s="332" t="s">
        <v>337</v>
      </c>
      <c r="F19" s="369">
        <v>85.4</v>
      </c>
      <c r="G19" s="321" t="s">
        <v>952</v>
      </c>
      <c r="H19" s="321" t="s">
        <v>119</v>
      </c>
      <c r="I19" s="321" t="s">
        <v>1326</v>
      </c>
      <c r="J19" s="370" t="s">
        <v>1061</v>
      </c>
      <c r="K19" s="370" t="s">
        <v>839</v>
      </c>
      <c r="L19" s="370" t="s">
        <v>1297</v>
      </c>
      <c r="M19" s="370" t="s">
        <v>1327</v>
      </c>
      <c r="N19" s="371">
        <v>45324</v>
      </c>
      <c r="O19" s="321" t="s">
        <v>452</v>
      </c>
      <c r="P19" s="370" t="s">
        <v>1061</v>
      </c>
      <c r="Q19" s="372"/>
      <c r="R19" s="372"/>
      <c r="S19" s="372"/>
    </row>
    <row r="20" spans="1:19" ht="24" x14ac:dyDescent="0.2">
      <c r="A20" s="303">
        <f>IF(B20="","",ROW()-ROW($A$3)+'Diário 1º PA'!$P$1)</f>
        <v>233</v>
      </c>
      <c r="B20" s="377">
        <v>45324</v>
      </c>
      <c r="C20" s="331">
        <v>45292</v>
      </c>
      <c r="D20" s="321" t="s">
        <v>105</v>
      </c>
      <c r="E20" s="332" t="s">
        <v>219</v>
      </c>
      <c r="F20" s="369">
        <v>7084.6</v>
      </c>
      <c r="G20" s="321" t="s">
        <v>1328</v>
      </c>
      <c r="H20" s="321" t="s">
        <v>124</v>
      </c>
      <c r="I20" s="321" t="s">
        <v>1329</v>
      </c>
      <c r="J20" s="370" t="s">
        <v>1330</v>
      </c>
      <c r="K20" s="370" t="s">
        <v>839</v>
      </c>
      <c r="L20" s="370" t="s">
        <v>117</v>
      </c>
      <c r="M20" s="370" t="s">
        <v>117</v>
      </c>
      <c r="N20" s="370" t="s">
        <v>117</v>
      </c>
      <c r="O20" s="321" t="s">
        <v>452</v>
      </c>
      <c r="P20" s="370" t="s">
        <v>1330</v>
      </c>
      <c r="Q20" s="372"/>
      <c r="R20" s="372"/>
      <c r="S20" s="372"/>
    </row>
    <row r="21" spans="1:19" ht="24" x14ac:dyDescent="0.2">
      <c r="A21" s="303">
        <f>IF(B21="","",ROW()-ROW($A$3)+'Diário 1º PA'!$P$1)</f>
        <v>234</v>
      </c>
      <c r="B21" s="377">
        <v>45324</v>
      </c>
      <c r="C21" s="331">
        <v>45292</v>
      </c>
      <c r="D21" s="321" t="s">
        <v>105</v>
      </c>
      <c r="E21" s="332" t="s">
        <v>219</v>
      </c>
      <c r="F21" s="369">
        <v>3700.13</v>
      </c>
      <c r="G21" s="321" t="s">
        <v>1328</v>
      </c>
      <c r="H21" s="321" t="s">
        <v>122</v>
      </c>
      <c r="I21" s="321" t="s">
        <v>1331</v>
      </c>
      <c r="J21" s="370" t="s">
        <v>922</v>
      </c>
      <c r="K21" s="370" t="s">
        <v>839</v>
      </c>
      <c r="L21" s="370" t="s">
        <v>117</v>
      </c>
      <c r="M21" s="370" t="s">
        <v>117</v>
      </c>
      <c r="N21" s="370" t="s">
        <v>117</v>
      </c>
      <c r="O21" s="321" t="s">
        <v>452</v>
      </c>
      <c r="P21" s="370" t="s">
        <v>1332</v>
      </c>
      <c r="Q21" s="372"/>
      <c r="R21" s="372"/>
      <c r="S21" s="372"/>
    </row>
    <row r="22" spans="1:19" ht="24" x14ac:dyDescent="0.2">
      <c r="A22" s="303">
        <f>IF(B22="","",ROW()-ROW($A$3)+'Diário 1º PA'!$P$1)</f>
        <v>235</v>
      </c>
      <c r="B22" s="377">
        <v>45324</v>
      </c>
      <c r="C22" s="331">
        <v>45292</v>
      </c>
      <c r="D22" s="321" t="s">
        <v>105</v>
      </c>
      <c r="E22" s="332" t="s">
        <v>219</v>
      </c>
      <c r="F22" s="369">
        <v>3715.78</v>
      </c>
      <c r="G22" s="321" t="s">
        <v>1328</v>
      </c>
      <c r="H22" s="321" t="s">
        <v>123</v>
      </c>
      <c r="I22" s="321" t="s">
        <v>1333</v>
      </c>
      <c r="J22" s="370" t="s">
        <v>922</v>
      </c>
      <c r="K22" s="370" t="s">
        <v>839</v>
      </c>
      <c r="L22" s="370" t="s">
        <v>117</v>
      </c>
      <c r="M22" s="370" t="s">
        <v>117</v>
      </c>
      <c r="N22" s="370" t="s">
        <v>117</v>
      </c>
      <c r="O22" s="321" t="s">
        <v>452</v>
      </c>
      <c r="P22" s="370" t="s">
        <v>1334</v>
      </c>
      <c r="Q22" s="372"/>
      <c r="R22" s="372"/>
      <c r="S22" s="372"/>
    </row>
    <row r="23" spans="1:19" ht="48" x14ac:dyDescent="0.2">
      <c r="A23" s="303">
        <f>IF(B23="","",ROW()-ROW($A$3)+'Diário 1º PA'!$P$1)</f>
        <v>236</v>
      </c>
      <c r="B23" s="377">
        <v>45324</v>
      </c>
      <c r="C23" s="331">
        <v>45323</v>
      </c>
      <c r="D23" s="321" t="s">
        <v>105</v>
      </c>
      <c r="E23" s="332" t="s">
        <v>337</v>
      </c>
      <c r="F23" s="369">
        <v>303.39999999999998</v>
      </c>
      <c r="G23" s="321" t="s">
        <v>952</v>
      </c>
      <c r="H23" s="321" t="s">
        <v>120</v>
      </c>
      <c r="I23" s="321" t="s">
        <v>1296</v>
      </c>
      <c r="J23" s="370" t="s">
        <v>954</v>
      </c>
      <c r="K23" s="370" t="s">
        <v>839</v>
      </c>
      <c r="L23" s="370" t="s">
        <v>1297</v>
      </c>
      <c r="M23" s="370">
        <v>5810368</v>
      </c>
      <c r="N23" s="371">
        <v>45328</v>
      </c>
      <c r="O23" s="321" t="s">
        <v>452</v>
      </c>
      <c r="P23" s="370" t="s">
        <v>954</v>
      </c>
      <c r="Q23" s="372"/>
      <c r="R23" s="372"/>
      <c r="S23" s="372"/>
    </row>
    <row r="24" spans="1:19" ht="72" x14ac:dyDescent="0.2">
      <c r="A24" s="303">
        <f>IF(B24="","",ROW()-ROW($A$3)+'Diário 1º PA'!$P$1)</f>
        <v>237</v>
      </c>
      <c r="B24" s="377">
        <v>45324</v>
      </c>
      <c r="C24" s="331">
        <v>45292</v>
      </c>
      <c r="D24" s="321" t="s">
        <v>105</v>
      </c>
      <c r="E24" s="332" t="s">
        <v>299</v>
      </c>
      <c r="F24" s="369">
        <v>2140</v>
      </c>
      <c r="G24" s="321" t="s">
        <v>1335</v>
      </c>
      <c r="H24" s="321" t="s">
        <v>117</v>
      </c>
      <c r="I24" s="321" t="s">
        <v>1336</v>
      </c>
      <c r="J24" s="370" t="s">
        <v>1337</v>
      </c>
      <c r="K24" s="370" t="s">
        <v>839</v>
      </c>
      <c r="L24" s="370" t="s">
        <v>1301</v>
      </c>
      <c r="M24" s="370">
        <v>14</v>
      </c>
      <c r="N24" s="371">
        <v>45315</v>
      </c>
      <c r="O24" s="321" t="s">
        <v>452</v>
      </c>
      <c r="P24" s="370" t="s">
        <v>1337</v>
      </c>
      <c r="Q24" s="372"/>
      <c r="R24" s="372"/>
      <c r="S24" s="372"/>
    </row>
    <row r="25" spans="1:19" ht="48" x14ac:dyDescent="0.2">
      <c r="A25" s="303">
        <f>IF(B25="","",ROW()-ROW($A$3)+'Diário 1º PA'!$P$1)</f>
        <v>238</v>
      </c>
      <c r="B25" s="377">
        <v>45324</v>
      </c>
      <c r="C25" s="331">
        <v>45292</v>
      </c>
      <c r="D25" s="321" t="s">
        <v>105</v>
      </c>
      <c r="E25" s="332" t="s">
        <v>319</v>
      </c>
      <c r="F25" s="369">
        <v>36600</v>
      </c>
      <c r="G25" s="321" t="s">
        <v>987</v>
      </c>
      <c r="H25" s="321" t="s">
        <v>117</v>
      </c>
      <c r="I25" s="321" t="s">
        <v>1338</v>
      </c>
      <c r="J25" s="370" t="s">
        <v>989</v>
      </c>
      <c r="K25" s="370" t="s">
        <v>839</v>
      </c>
      <c r="L25" s="370" t="s">
        <v>1301</v>
      </c>
      <c r="M25" s="370">
        <v>294</v>
      </c>
      <c r="N25" s="371">
        <v>45322</v>
      </c>
      <c r="O25" s="321" t="s">
        <v>452</v>
      </c>
      <c r="P25" s="370" t="s">
        <v>989</v>
      </c>
      <c r="Q25" s="372"/>
      <c r="R25" s="372"/>
      <c r="S25" s="372"/>
    </row>
    <row r="26" spans="1:19" ht="24" x14ac:dyDescent="0.2">
      <c r="A26" s="303">
        <f>IF(B26="","",ROW()-ROW($A$3)+'Diário 1º PA'!$P$1)</f>
        <v>239</v>
      </c>
      <c r="B26" s="377">
        <v>45324</v>
      </c>
      <c r="C26" s="331">
        <v>45292</v>
      </c>
      <c r="D26" s="321" t="s">
        <v>94</v>
      </c>
      <c r="E26" s="332" t="s">
        <v>96</v>
      </c>
      <c r="F26" s="369">
        <v>883386.89</v>
      </c>
      <c r="G26" s="321" t="s">
        <v>1339</v>
      </c>
      <c r="H26" s="321" t="s">
        <v>117</v>
      </c>
      <c r="I26" s="321" t="s">
        <v>117</v>
      </c>
      <c r="J26" s="370" t="s">
        <v>79</v>
      </c>
      <c r="K26" s="370" t="s">
        <v>1340</v>
      </c>
      <c r="L26" s="370" t="s">
        <v>1340</v>
      </c>
      <c r="M26" s="370" t="s">
        <v>117</v>
      </c>
      <c r="N26" s="371" t="s">
        <v>79</v>
      </c>
      <c r="O26" s="321" t="s">
        <v>452</v>
      </c>
      <c r="P26" s="370" t="s">
        <v>79</v>
      </c>
      <c r="Q26" s="372"/>
      <c r="R26" s="372"/>
      <c r="S26" s="372"/>
    </row>
    <row r="27" spans="1:19" ht="48" x14ac:dyDescent="0.2">
      <c r="A27" s="303">
        <f>IF(B27="","",ROW()-ROW($A$3)+'Diário 1º PA'!$P$1)</f>
        <v>240</v>
      </c>
      <c r="B27" s="377">
        <v>45324</v>
      </c>
      <c r="C27" s="331">
        <v>45323</v>
      </c>
      <c r="D27" s="321" t="s">
        <v>105</v>
      </c>
      <c r="E27" s="332" t="s">
        <v>337</v>
      </c>
      <c r="F27" s="369">
        <v>2665.79</v>
      </c>
      <c r="G27" s="321" t="s">
        <v>1089</v>
      </c>
      <c r="H27" s="321" t="s">
        <v>117</v>
      </c>
      <c r="I27" s="321" t="s">
        <v>1341</v>
      </c>
      <c r="J27" s="370" t="s">
        <v>850</v>
      </c>
      <c r="K27" s="370" t="s">
        <v>1307</v>
      </c>
      <c r="L27" s="370" t="s">
        <v>848</v>
      </c>
      <c r="M27" s="370">
        <v>5816898</v>
      </c>
      <c r="N27" s="371">
        <v>45339</v>
      </c>
      <c r="O27" s="321" t="s">
        <v>452</v>
      </c>
      <c r="P27" s="370" t="s">
        <v>850</v>
      </c>
      <c r="Q27" s="372"/>
      <c r="R27" s="372"/>
      <c r="S27" s="372"/>
    </row>
    <row r="28" spans="1:19" ht="48" x14ac:dyDescent="0.2">
      <c r="A28" s="303">
        <f>IF(B28="","",ROW()-ROW($A$3)+'Diário 1º PA'!$P$1)</f>
        <v>241</v>
      </c>
      <c r="B28" s="377">
        <v>45324</v>
      </c>
      <c r="C28" s="331">
        <v>45323</v>
      </c>
      <c r="D28" s="321" t="s">
        <v>105</v>
      </c>
      <c r="E28" s="332" t="s">
        <v>337</v>
      </c>
      <c r="F28" s="369">
        <v>1626.85</v>
      </c>
      <c r="G28" s="321" t="s">
        <v>1089</v>
      </c>
      <c r="H28" s="321" t="s">
        <v>117</v>
      </c>
      <c r="I28" s="321" t="s">
        <v>1342</v>
      </c>
      <c r="J28" s="370" t="s">
        <v>846</v>
      </c>
      <c r="K28" s="370" t="s">
        <v>1307</v>
      </c>
      <c r="L28" s="370" t="s">
        <v>848</v>
      </c>
      <c r="M28" s="370">
        <v>3937707</v>
      </c>
      <c r="N28" s="371">
        <v>45339</v>
      </c>
      <c r="O28" s="321" t="s">
        <v>452</v>
      </c>
      <c r="P28" s="370" t="s">
        <v>846</v>
      </c>
      <c r="Q28" s="372"/>
      <c r="R28" s="372"/>
      <c r="S28" s="372"/>
    </row>
    <row r="29" spans="1:19" ht="36" x14ac:dyDescent="0.2">
      <c r="A29" s="303">
        <f>IF(B29="","",ROW()-ROW($A$3)+'Diário 1º PA'!$P$1)</f>
        <v>242</v>
      </c>
      <c r="B29" s="377">
        <v>45324</v>
      </c>
      <c r="C29" s="331">
        <v>45261</v>
      </c>
      <c r="D29" s="321" t="s">
        <v>105</v>
      </c>
      <c r="E29" s="332" t="s">
        <v>233</v>
      </c>
      <c r="F29" s="369">
        <v>1078.82</v>
      </c>
      <c r="G29" s="267" t="s">
        <v>1343</v>
      </c>
      <c r="H29" s="321" t="s">
        <v>117</v>
      </c>
      <c r="I29" s="321" t="s">
        <v>1344</v>
      </c>
      <c r="J29" s="370" t="s">
        <v>1346</v>
      </c>
      <c r="K29" s="370" t="s">
        <v>1307</v>
      </c>
      <c r="L29" s="370" t="s">
        <v>848</v>
      </c>
      <c r="M29" s="370" t="s">
        <v>1345</v>
      </c>
      <c r="N29" s="371">
        <v>45322</v>
      </c>
      <c r="O29" s="321" t="s">
        <v>452</v>
      </c>
      <c r="P29" s="370" t="s">
        <v>1346</v>
      </c>
      <c r="Q29" s="372"/>
      <c r="R29" s="372"/>
      <c r="S29" s="372"/>
    </row>
    <row r="30" spans="1:19" ht="36" x14ac:dyDescent="0.2">
      <c r="A30" s="303">
        <f>IF(B30="","",ROW()-ROW($A$3)+'Diário 1º PA'!$P$1)</f>
        <v>243</v>
      </c>
      <c r="B30" s="377">
        <v>45324</v>
      </c>
      <c r="C30" s="331">
        <v>45261</v>
      </c>
      <c r="D30" s="321" t="s">
        <v>105</v>
      </c>
      <c r="E30" s="332" t="s">
        <v>233</v>
      </c>
      <c r="F30" s="369">
        <v>1142.28</v>
      </c>
      <c r="G30" s="267" t="s">
        <v>1343</v>
      </c>
      <c r="H30" s="321" t="s">
        <v>117</v>
      </c>
      <c r="I30" s="321" t="s">
        <v>1344</v>
      </c>
      <c r="J30" s="370" t="s">
        <v>1346</v>
      </c>
      <c r="K30" s="370" t="s">
        <v>1307</v>
      </c>
      <c r="L30" s="370" t="s">
        <v>848</v>
      </c>
      <c r="M30" s="370" t="s">
        <v>1347</v>
      </c>
      <c r="N30" s="371">
        <v>45322</v>
      </c>
      <c r="O30" s="321" t="s">
        <v>452</v>
      </c>
      <c r="P30" s="370" t="s">
        <v>1346</v>
      </c>
      <c r="Q30" s="372"/>
      <c r="R30" s="372"/>
      <c r="S30" s="372"/>
    </row>
    <row r="31" spans="1:19" ht="36" x14ac:dyDescent="0.2">
      <c r="A31" s="303">
        <f>IF(B31="","",ROW()-ROW($A$3)+'Diário 1º PA'!$P$1)</f>
        <v>244</v>
      </c>
      <c r="B31" s="377">
        <v>45324</v>
      </c>
      <c r="C31" s="331">
        <v>45261</v>
      </c>
      <c r="D31" s="321" t="s">
        <v>105</v>
      </c>
      <c r="E31" s="332" t="s">
        <v>233</v>
      </c>
      <c r="F31" s="369">
        <v>888.44</v>
      </c>
      <c r="G31" s="267" t="s">
        <v>1343</v>
      </c>
      <c r="H31" s="321" t="s">
        <v>117</v>
      </c>
      <c r="I31" s="321" t="s">
        <v>1344</v>
      </c>
      <c r="J31" s="370" t="s">
        <v>1346</v>
      </c>
      <c r="K31" s="370" t="s">
        <v>1307</v>
      </c>
      <c r="L31" s="370" t="s">
        <v>848</v>
      </c>
      <c r="M31" s="370" t="s">
        <v>1348</v>
      </c>
      <c r="N31" s="371">
        <v>45322</v>
      </c>
      <c r="O31" s="321" t="s">
        <v>452</v>
      </c>
      <c r="P31" s="370" t="s">
        <v>1346</v>
      </c>
      <c r="Q31" s="372"/>
      <c r="R31" s="372"/>
      <c r="S31" s="372"/>
    </row>
    <row r="32" spans="1:19" ht="36" x14ac:dyDescent="0.2">
      <c r="A32" s="303">
        <f>IF(B32="","",ROW()-ROW($A$3)+'Diário 1º PA'!$P$1)</f>
        <v>245</v>
      </c>
      <c r="B32" s="377">
        <v>45324</v>
      </c>
      <c r="C32" s="331">
        <v>45261</v>
      </c>
      <c r="D32" s="321" t="s">
        <v>105</v>
      </c>
      <c r="E32" s="332" t="s">
        <v>233</v>
      </c>
      <c r="F32" s="369">
        <v>824.98</v>
      </c>
      <c r="G32" s="267" t="s">
        <v>1343</v>
      </c>
      <c r="H32" s="321" t="s">
        <v>117</v>
      </c>
      <c r="I32" s="321" t="s">
        <v>1344</v>
      </c>
      <c r="J32" s="370" t="s">
        <v>1346</v>
      </c>
      <c r="K32" s="370" t="s">
        <v>1307</v>
      </c>
      <c r="L32" s="370" t="s">
        <v>848</v>
      </c>
      <c r="M32" s="370" t="s">
        <v>1349</v>
      </c>
      <c r="N32" s="371">
        <v>45322</v>
      </c>
      <c r="O32" s="321" t="s">
        <v>452</v>
      </c>
      <c r="P32" s="370" t="s">
        <v>1346</v>
      </c>
      <c r="Q32" s="372"/>
      <c r="R32" s="372"/>
      <c r="S32" s="372"/>
    </row>
    <row r="33" spans="1:19" ht="36" x14ac:dyDescent="0.2">
      <c r="A33" s="303">
        <f>IF(B33="","",ROW()-ROW($A$3)+'Diário 1º PA'!$P$1)</f>
        <v>246</v>
      </c>
      <c r="B33" s="377">
        <v>45324</v>
      </c>
      <c r="C33" s="331">
        <v>45292</v>
      </c>
      <c r="D33" s="321" t="s">
        <v>105</v>
      </c>
      <c r="E33" s="332" t="s">
        <v>341</v>
      </c>
      <c r="F33" s="369">
        <v>11900</v>
      </c>
      <c r="G33" s="267" t="s">
        <v>1350</v>
      </c>
      <c r="H33" s="321" t="s">
        <v>118</v>
      </c>
      <c r="I33" s="321" t="s">
        <v>1351</v>
      </c>
      <c r="J33" s="370" t="s">
        <v>1353</v>
      </c>
      <c r="K33" s="370" t="s">
        <v>881</v>
      </c>
      <c r="L33" s="370" t="s">
        <v>1301</v>
      </c>
      <c r="M33" s="378" t="s">
        <v>1352</v>
      </c>
      <c r="N33" s="371">
        <v>45322</v>
      </c>
      <c r="O33" s="321" t="s">
        <v>452</v>
      </c>
      <c r="P33" s="370" t="s">
        <v>1353</v>
      </c>
      <c r="Q33" s="372"/>
      <c r="R33" s="372"/>
      <c r="S33" s="372"/>
    </row>
    <row r="34" spans="1:19" ht="24" x14ac:dyDescent="0.2">
      <c r="A34" s="303">
        <f>IF(B34="","",ROW()-ROW($A$3)+'Diário 1º PA'!$P$1)</f>
        <v>247</v>
      </c>
      <c r="B34" s="377">
        <v>45324</v>
      </c>
      <c r="C34" s="331">
        <v>45292</v>
      </c>
      <c r="D34" s="321" t="s">
        <v>105</v>
      </c>
      <c r="E34" s="332" t="s">
        <v>341</v>
      </c>
      <c r="F34" s="369">
        <v>450</v>
      </c>
      <c r="G34" s="321" t="s">
        <v>1354</v>
      </c>
      <c r="H34" s="321" t="s">
        <v>126</v>
      </c>
      <c r="I34" s="321" t="s">
        <v>1355</v>
      </c>
      <c r="J34" s="370" t="s">
        <v>1356</v>
      </c>
      <c r="K34" s="370" t="s">
        <v>881</v>
      </c>
      <c r="L34" s="370" t="s">
        <v>1301</v>
      </c>
      <c r="M34" s="370">
        <v>29</v>
      </c>
      <c r="N34" s="371">
        <v>45317</v>
      </c>
      <c r="O34" s="321" t="s">
        <v>452</v>
      </c>
      <c r="P34" s="370" t="s">
        <v>1356</v>
      </c>
      <c r="Q34" s="372"/>
      <c r="R34" s="372"/>
      <c r="S34" s="372"/>
    </row>
    <row r="35" spans="1:19" ht="24" x14ac:dyDescent="0.2">
      <c r="A35" s="303">
        <f>IF(B35="","",ROW()-ROW($A$3)+'Diário 1º PA'!$P$1)</f>
        <v>248</v>
      </c>
      <c r="B35" s="377">
        <v>45324</v>
      </c>
      <c r="C35" s="331">
        <v>45292</v>
      </c>
      <c r="D35" s="321" t="s">
        <v>105</v>
      </c>
      <c r="E35" s="332" t="s">
        <v>219</v>
      </c>
      <c r="F35" s="369">
        <v>2659.3</v>
      </c>
      <c r="G35" s="321" t="s">
        <v>1357</v>
      </c>
      <c r="H35" s="321" t="s">
        <v>135</v>
      </c>
      <c r="I35" s="321" t="s">
        <v>1358</v>
      </c>
      <c r="J35" s="370" t="s">
        <v>922</v>
      </c>
      <c r="K35" s="370" t="s">
        <v>881</v>
      </c>
      <c r="L35" s="370" t="s">
        <v>117</v>
      </c>
      <c r="M35" s="370" t="s">
        <v>117</v>
      </c>
      <c r="N35" s="370" t="s">
        <v>117</v>
      </c>
      <c r="O35" s="321" t="s">
        <v>452</v>
      </c>
      <c r="P35" s="370" t="s">
        <v>1359</v>
      </c>
      <c r="Q35" s="372"/>
      <c r="R35" s="372"/>
      <c r="S35" s="372"/>
    </row>
    <row r="36" spans="1:19" ht="24" x14ac:dyDescent="0.2">
      <c r="A36" s="303">
        <f>IF(B36="","",ROW()-ROW($A$3)+'Diário 1º PA'!$P$1)</f>
        <v>249</v>
      </c>
      <c r="B36" s="377">
        <v>45324</v>
      </c>
      <c r="C36" s="331">
        <v>45292</v>
      </c>
      <c r="D36" s="321" t="s">
        <v>105</v>
      </c>
      <c r="E36" s="332" t="s">
        <v>219</v>
      </c>
      <c r="F36" s="369">
        <v>2659.3</v>
      </c>
      <c r="G36" s="321" t="s">
        <v>1357</v>
      </c>
      <c r="H36" s="321" t="s">
        <v>135</v>
      </c>
      <c r="I36" s="321" t="s">
        <v>1360</v>
      </c>
      <c r="J36" s="370" t="s">
        <v>922</v>
      </c>
      <c r="K36" s="370" t="s">
        <v>881</v>
      </c>
      <c r="L36" s="370" t="s">
        <v>117</v>
      </c>
      <c r="M36" s="370" t="s">
        <v>117</v>
      </c>
      <c r="N36" s="370" t="s">
        <v>117</v>
      </c>
      <c r="O36" s="321" t="s">
        <v>452</v>
      </c>
      <c r="P36" s="370" t="s">
        <v>1361</v>
      </c>
      <c r="Q36" s="372"/>
      <c r="R36" s="372"/>
      <c r="S36" s="372"/>
    </row>
    <row r="37" spans="1:19" ht="24" x14ac:dyDescent="0.2">
      <c r="A37" s="303">
        <f>IF(B37="","",ROW()-ROW($A$3)+'Diário 1º PA'!$P$1)</f>
        <v>250</v>
      </c>
      <c r="B37" s="377">
        <v>45324</v>
      </c>
      <c r="C37" s="331">
        <v>45292</v>
      </c>
      <c r="D37" s="321" t="s">
        <v>105</v>
      </c>
      <c r="E37" s="332" t="s">
        <v>219</v>
      </c>
      <c r="F37" s="369">
        <v>4730.71</v>
      </c>
      <c r="G37" s="321" t="s">
        <v>1362</v>
      </c>
      <c r="H37" s="321" t="s">
        <v>137</v>
      </c>
      <c r="I37" s="321" t="s">
        <v>1363</v>
      </c>
      <c r="J37" s="370" t="s">
        <v>922</v>
      </c>
      <c r="K37" s="370" t="s">
        <v>881</v>
      </c>
      <c r="L37" s="370" t="s">
        <v>117</v>
      </c>
      <c r="M37" s="370" t="s">
        <v>117</v>
      </c>
      <c r="N37" s="370" t="s">
        <v>117</v>
      </c>
      <c r="O37" s="321" t="s">
        <v>452</v>
      </c>
      <c r="P37" s="370" t="s">
        <v>1364</v>
      </c>
      <c r="Q37" s="372"/>
      <c r="R37" s="372"/>
      <c r="S37" s="372"/>
    </row>
    <row r="38" spans="1:19" ht="24" x14ac:dyDescent="0.2">
      <c r="A38" s="303">
        <f>IF(B38="","",ROW()-ROW($A$3)+'Diário 1º PA'!$P$1)</f>
        <v>251</v>
      </c>
      <c r="B38" s="377">
        <v>45324</v>
      </c>
      <c r="C38" s="331">
        <v>45292</v>
      </c>
      <c r="D38" s="321" t="s">
        <v>105</v>
      </c>
      <c r="E38" s="332" t="s">
        <v>219</v>
      </c>
      <c r="F38" s="369">
        <v>4805.75</v>
      </c>
      <c r="G38" s="321" t="s">
        <v>1362</v>
      </c>
      <c r="H38" s="321" t="s">
        <v>136</v>
      </c>
      <c r="I38" s="321" t="s">
        <v>1365</v>
      </c>
      <c r="J38" s="370" t="s">
        <v>922</v>
      </c>
      <c r="K38" s="370" t="s">
        <v>881</v>
      </c>
      <c r="L38" s="370" t="s">
        <v>117</v>
      </c>
      <c r="M38" s="370" t="s">
        <v>117</v>
      </c>
      <c r="N38" s="370" t="s">
        <v>117</v>
      </c>
      <c r="O38" s="321" t="s">
        <v>452</v>
      </c>
      <c r="P38" s="370" t="s">
        <v>1366</v>
      </c>
      <c r="Q38" s="372"/>
      <c r="R38" s="372"/>
      <c r="S38" s="372"/>
    </row>
    <row r="39" spans="1:19" ht="24" x14ac:dyDescent="0.2">
      <c r="A39" s="303">
        <f>IF(B39="","",ROW()-ROW($A$3)+'Diário 1º PA'!$P$1)</f>
        <v>252</v>
      </c>
      <c r="B39" s="377">
        <v>45324</v>
      </c>
      <c r="C39" s="331">
        <v>45292</v>
      </c>
      <c r="D39" s="321" t="s">
        <v>105</v>
      </c>
      <c r="E39" s="332" t="s">
        <v>219</v>
      </c>
      <c r="F39" s="369">
        <v>2226.85</v>
      </c>
      <c r="G39" s="321" t="s">
        <v>1362</v>
      </c>
      <c r="H39" s="321" t="s">
        <v>118</v>
      </c>
      <c r="I39" s="321" t="s">
        <v>1367</v>
      </c>
      <c r="J39" s="370" t="s">
        <v>922</v>
      </c>
      <c r="K39" s="370" t="s">
        <v>881</v>
      </c>
      <c r="L39" s="370" t="s">
        <v>117</v>
      </c>
      <c r="M39" s="370" t="s">
        <v>117</v>
      </c>
      <c r="N39" s="370" t="s">
        <v>117</v>
      </c>
      <c r="O39" s="321" t="s">
        <v>452</v>
      </c>
      <c r="P39" s="370" t="s">
        <v>1368</v>
      </c>
      <c r="Q39" s="372"/>
      <c r="R39" s="372"/>
      <c r="S39" s="372"/>
    </row>
    <row r="40" spans="1:19" ht="24" x14ac:dyDescent="0.2">
      <c r="A40" s="303">
        <f>IF(B40="","",ROW()-ROW($A$3)+'Diário 1º PA'!$P$1)</f>
        <v>253</v>
      </c>
      <c r="B40" s="377">
        <v>45324</v>
      </c>
      <c r="C40" s="331">
        <v>45292</v>
      </c>
      <c r="D40" s="321" t="s">
        <v>105</v>
      </c>
      <c r="E40" s="332" t="s">
        <v>219</v>
      </c>
      <c r="F40" s="369">
        <v>5268.66</v>
      </c>
      <c r="G40" s="321" t="s">
        <v>1362</v>
      </c>
      <c r="H40" s="321" t="s">
        <v>121</v>
      </c>
      <c r="I40" s="321" t="s">
        <v>1369</v>
      </c>
      <c r="J40" s="370" t="s">
        <v>922</v>
      </c>
      <c r="K40" s="370" t="s">
        <v>881</v>
      </c>
      <c r="L40" s="370" t="s">
        <v>117</v>
      </c>
      <c r="M40" s="370" t="s">
        <v>117</v>
      </c>
      <c r="N40" s="370" t="s">
        <v>117</v>
      </c>
      <c r="O40" s="321" t="s">
        <v>452</v>
      </c>
      <c r="P40" s="370" t="s">
        <v>1370</v>
      </c>
      <c r="Q40" s="372"/>
      <c r="R40" s="372"/>
      <c r="S40" s="372"/>
    </row>
    <row r="41" spans="1:19" ht="24" x14ac:dyDescent="0.2">
      <c r="A41" s="303">
        <f>IF(B41="","",ROW()-ROW($A$3)+'Diário 1º PA'!$P$1)</f>
        <v>254</v>
      </c>
      <c r="B41" s="377">
        <v>45324</v>
      </c>
      <c r="C41" s="331">
        <v>45323</v>
      </c>
      <c r="D41" s="321" t="s">
        <v>105</v>
      </c>
      <c r="E41" s="332" t="s">
        <v>325</v>
      </c>
      <c r="F41" s="369">
        <v>154.6</v>
      </c>
      <c r="G41" s="321" t="s">
        <v>1371</v>
      </c>
      <c r="H41" s="321" t="s">
        <v>127</v>
      </c>
      <c r="I41" s="321" t="s">
        <v>1372</v>
      </c>
      <c r="J41" s="370" t="s">
        <v>1373</v>
      </c>
      <c r="K41" s="370" t="s">
        <v>881</v>
      </c>
      <c r="L41" s="370" t="s">
        <v>1301</v>
      </c>
      <c r="M41" s="370">
        <v>1554</v>
      </c>
      <c r="N41" s="371">
        <v>45324</v>
      </c>
      <c r="O41" s="321" t="s">
        <v>452</v>
      </c>
      <c r="P41" s="370" t="s">
        <v>1373</v>
      </c>
      <c r="Q41" s="372"/>
      <c r="R41" s="372"/>
      <c r="S41" s="372"/>
    </row>
    <row r="42" spans="1:19" ht="24" x14ac:dyDescent="0.2">
      <c r="A42" s="303">
        <f>IF(B42="","",ROW()-ROW($A$3)+'Diário 1º PA'!$P$1)</f>
        <v>255</v>
      </c>
      <c r="B42" s="377">
        <v>45324</v>
      </c>
      <c r="C42" s="331">
        <v>45323</v>
      </c>
      <c r="D42" s="321" t="s">
        <v>94</v>
      </c>
      <c r="E42" s="332" t="s">
        <v>199</v>
      </c>
      <c r="F42" s="369">
        <v>740.13</v>
      </c>
      <c r="G42" s="267" t="s">
        <v>1374</v>
      </c>
      <c r="H42" s="321" t="s">
        <v>127</v>
      </c>
      <c r="I42" s="321" t="s">
        <v>1375</v>
      </c>
      <c r="J42" s="370" t="s">
        <v>850</v>
      </c>
      <c r="K42" s="370" t="s">
        <v>1307</v>
      </c>
      <c r="L42" s="370" t="s">
        <v>848</v>
      </c>
      <c r="M42" s="370">
        <v>5817270</v>
      </c>
      <c r="N42" s="371">
        <v>45324</v>
      </c>
      <c r="O42" s="321" t="s">
        <v>452</v>
      </c>
      <c r="P42" s="370" t="s">
        <v>850</v>
      </c>
      <c r="Q42" s="372"/>
      <c r="R42" s="372"/>
      <c r="S42" s="372"/>
    </row>
    <row r="43" spans="1:19" ht="24" x14ac:dyDescent="0.2">
      <c r="A43" s="303">
        <f>IF(B43="","",ROW()-ROW($A$3)+'Diário 1º PA'!$P$1)</f>
        <v>256</v>
      </c>
      <c r="B43" s="377">
        <v>45324</v>
      </c>
      <c r="C43" s="331">
        <v>45323</v>
      </c>
      <c r="D43" s="321" t="s">
        <v>94</v>
      </c>
      <c r="E43" s="332" t="s">
        <v>199</v>
      </c>
      <c r="F43" s="369">
        <v>574.71</v>
      </c>
      <c r="G43" s="267" t="s">
        <v>1374</v>
      </c>
      <c r="H43" s="321" t="s">
        <v>127</v>
      </c>
      <c r="I43" s="321" t="s">
        <v>845</v>
      </c>
      <c r="J43" s="370" t="s">
        <v>846</v>
      </c>
      <c r="K43" s="370" t="s">
        <v>1307</v>
      </c>
      <c r="L43" s="370" t="s">
        <v>848</v>
      </c>
      <c r="M43" s="370">
        <v>3938216</v>
      </c>
      <c r="N43" s="371">
        <v>45339</v>
      </c>
      <c r="O43" s="321" t="s">
        <v>452</v>
      </c>
      <c r="P43" s="370" t="s">
        <v>846</v>
      </c>
      <c r="Q43" s="372"/>
      <c r="R43" s="372"/>
      <c r="S43" s="372"/>
    </row>
    <row r="44" spans="1:19" ht="24" x14ac:dyDescent="0.2">
      <c r="A44" s="303">
        <f>IF(B44="","",ROW()-ROW($A$3)+'Diário 1º PA'!$P$1)</f>
        <v>257</v>
      </c>
      <c r="B44" s="377">
        <v>45327</v>
      </c>
      <c r="C44" s="331">
        <v>45292</v>
      </c>
      <c r="D44" s="321" t="s">
        <v>105</v>
      </c>
      <c r="E44" s="332" t="s">
        <v>325</v>
      </c>
      <c r="F44" s="369">
        <v>971.83</v>
      </c>
      <c r="G44" s="321" t="s">
        <v>885</v>
      </c>
      <c r="H44" s="321" t="s">
        <v>123</v>
      </c>
      <c r="I44" s="321" t="s">
        <v>1376</v>
      </c>
      <c r="J44" s="370" t="s">
        <v>887</v>
      </c>
      <c r="K44" s="370" t="s">
        <v>839</v>
      </c>
      <c r="L44" s="370" t="s">
        <v>1301</v>
      </c>
      <c r="M44" s="370">
        <v>4088</v>
      </c>
      <c r="N44" s="371">
        <v>45323</v>
      </c>
      <c r="O44" s="321" t="s">
        <v>452</v>
      </c>
      <c r="P44" s="370" t="s">
        <v>887</v>
      </c>
      <c r="Q44" s="372"/>
      <c r="R44" s="372"/>
      <c r="S44" s="372"/>
    </row>
    <row r="45" spans="1:19" ht="36" x14ac:dyDescent="0.2">
      <c r="A45" s="303">
        <f>IF(B45="","",ROW()-ROW($A$3)+'Diário 1º PA'!$P$1)</f>
        <v>258</v>
      </c>
      <c r="B45" s="377">
        <v>45327</v>
      </c>
      <c r="C45" s="331">
        <v>45292</v>
      </c>
      <c r="D45" s="321" t="s">
        <v>94</v>
      </c>
      <c r="E45" s="332" t="s">
        <v>166</v>
      </c>
      <c r="F45" s="369">
        <v>706</v>
      </c>
      <c r="G45" s="267" t="s">
        <v>1377</v>
      </c>
      <c r="H45" s="321" t="s">
        <v>126</v>
      </c>
      <c r="I45" s="321" t="s">
        <v>1378</v>
      </c>
      <c r="J45" s="370" t="s">
        <v>922</v>
      </c>
      <c r="K45" s="370" t="s">
        <v>839</v>
      </c>
      <c r="L45" s="370" t="s">
        <v>1379</v>
      </c>
      <c r="M45" s="370" t="s">
        <v>117</v>
      </c>
      <c r="N45" s="371" t="s">
        <v>117</v>
      </c>
      <c r="O45" s="321" t="s">
        <v>452</v>
      </c>
      <c r="P45" s="370" t="s">
        <v>1380</v>
      </c>
      <c r="Q45" s="372"/>
      <c r="R45" s="372"/>
      <c r="S45" s="372"/>
    </row>
    <row r="46" spans="1:19" ht="24" x14ac:dyDescent="0.2">
      <c r="A46" s="303">
        <f>IF(B46="","",ROW()-ROW($A$3)+'Diário 1º PA'!$P$1)</f>
        <v>259</v>
      </c>
      <c r="B46" s="377">
        <v>45327</v>
      </c>
      <c r="C46" s="331">
        <v>45292</v>
      </c>
      <c r="D46" s="321" t="s">
        <v>105</v>
      </c>
      <c r="E46" s="332" t="s">
        <v>341</v>
      </c>
      <c r="F46" s="369">
        <v>1600</v>
      </c>
      <c r="G46" s="321" t="s">
        <v>1381</v>
      </c>
      <c r="H46" s="321" t="s">
        <v>123</v>
      </c>
      <c r="I46" s="321" t="s">
        <v>1382</v>
      </c>
      <c r="J46" s="370" t="s">
        <v>1383</v>
      </c>
      <c r="K46" s="370" t="s">
        <v>839</v>
      </c>
      <c r="L46" s="370" t="s">
        <v>1301</v>
      </c>
      <c r="M46" s="370">
        <v>6</v>
      </c>
      <c r="N46" s="371">
        <v>45348</v>
      </c>
      <c r="O46" s="321" t="s">
        <v>452</v>
      </c>
      <c r="P46" s="370" t="s">
        <v>1383</v>
      </c>
      <c r="Q46" s="372"/>
      <c r="R46" s="372"/>
      <c r="S46" s="372"/>
    </row>
    <row r="47" spans="1:19" ht="24" x14ac:dyDescent="0.2">
      <c r="A47" s="303">
        <f>IF(B47="","",ROW()-ROW($A$3)+'Diário 1º PA'!$P$1)</f>
        <v>260</v>
      </c>
      <c r="B47" s="377">
        <v>45327</v>
      </c>
      <c r="C47" s="331">
        <v>45292</v>
      </c>
      <c r="D47" s="321" t="s">
        <v>94</v>
      </c>
      <c r="E47" s="332" t="s">
        <v>96</v>
      </c>
      <c r="F47" s="369">
        <v>1797.94</v>
      </c>
      <c r="G47" s="267" t="s">
        <v>1384</v>
      </c>
      <c r="H47" s="321" t="s">
        <v>134</v>
      </c>
      <c r="I47" s="321" t="s">
        <v>1385</v>
      </c>
      <c r="J47" s="370" t="s">
        <v>922</v>
      </c>
      <c r="K47" s="370" t="s">
        <v>1340</v>
      </c>
      <c r="L47" s="370" t="s">
        <v>1340</v>
      </c>
      <c r="M47" s="370" t="s">
        <v>117</v>
      </c>
      <c r="N47" s="371" t="s">
        <v>117</v>
      </c>
      <c r="O47" s="321" t="s">
        <v>452</v>
      </c>
      <c r="P47" s="370" t="s">
        <v>1386</v>
      </c>
      <c r="Q47" s="372"/>
      <c r="R47" s="372"/>
      <c r="S47" s="372"/>
    </row>
    <row r="48" spans="1:19" ht="24" x14ac:dyDescent="0.2">
      <c r="A48" s="303">
        <f>IF(B48="","",ROW()-ROW($A$3)+'Diário 1º PA'!$P$1)</f>
        <v>261</v>
      </c>
      <c r="B48" s="377">
        <v>45327</v>
      </c>
      <c r="C48" s="331">
        <v>45323</v>
      </c>
      <c r="D48" s="321" t="s">
        <v>94</v>
      </c>
      <c r="E48" s="332" t="s">
        <v>188</v>
      </c>
      <c r="F48" s="369">
        <v>1599.5</v>
      </c>
      <c r="G48" s="267" t="s">
        <v>1387</v>
      </c>
      <c r="H48" s="321" t="s">
        <v>136</v>
      </c>
      <c r="I48" s="321" t="s">
        <v>1388</v>
      </c>
      <c r="J48" s="370" t="s">
        <v>922</v>
      </c>
      <c r="K48" s="370" t="s">
        <v>1340</v>
      </c>
      <c r="L48" s="370" t="s">
        <v>1389</v>
      </c>
      <c r="M48" s="370" t="s">
        <v>117</v>
      </c>
      <c r="N48" s="371" t="s">
        <v>1390</v>
      </c>
      <c r="O48" s="321" t="s">
        <v>452</v>
      </c>
      <c r="P48" s="370" t="s">
        <v>1391</v>
      </c>
      <c r="Q48" s="372"/>
      <c r="R48" s="372"/>
      <c r="S48" s="372"/>
    </row>
    <row r="49" spans="1:19" ht="24" x14ac:dyDescent="0.2">
      <c r="A49" s="303">
        <f>IF(B49="","",ROW()-ROW($A$3)+'Diário 1º PA'!$P$1)</f>
        <v>262</v>
      </c>
      <c r="B49" s="377">
        <v>45327</v>
      </c>
      <c r="C49" s="331">
        <v>45292</v>
      </c>
      <c r="D49" s="321" t="s">
        <v>105</v>
      </c>
      <c r="E49" s="332" t="s">
        <v>219</v>
      </c>
      <c r="F49" s="369">
        <v>4853.34</v>
      </c>
      <c r="G49" s="321" t="s">
        <v>1362</v>
      </c>
      <c r="H49" s="321" t="s">
        <v>129</v>
      </c>
      <c r="I49" s="321" t="s">
        <v>1392</v>
      </c>
      <c r="J49" s="370" t="s">
        <v>1393</v>
      </c>
      <c r="K49" s="370" t="s">
        <v>1307</v>
      </c>
      <c r="L49" s="370" t="s">
        <v>848</v>
      </c>
      <c r="M49" s="370">
        <v>14737</v>
      </c>
      <c r="N49" s="371">
        <v>45327</v>
      </c>
      <c r="O49" s="321" t="s">
        <v>452</v>
      </c>
      <c r="P49" s="370" t="s">
        <v>1393</v>
      </c>
      <c r="Q49" s="372"/>
      <c r="R49" s="372"/>
      <c r="S49" s="372"/>
    </row>
    <row r="50" spans="1:19" ht="24" x14ac:dyDescent="0.2">
      <c r="A50" s="303">
        <f>IF(B50="","",ROW()-ROW($A$3)+'Diário 1º PA'!$P$1)</f>
        <v>263</v>
      </c>
      <c r="B50" s="377">
        <v>45327</v>
      </c>
      <c r="C50" s="331">
        <v>45292</v>
      </c>
      <c r="D50" s="321" t="s">
        <v>105</v>
      </c>
      <c r="E50" s="332" t="s">
        <v>235</v>
      </c>
      <c r="F50" s="369">
        <v>208.99</v>
      </c>
      <c r="G50" s="321" t="s">
        <v>982</v>
      </c>
      <c r="H50" s="321" t="s">
        <v>126</v>
      </c>
      <c r="I50" s="321" t="s">
        <v>1394</v>
      </c>
      <c r="J50" s="370" t="s">
        <v>964</v>
      </c>
      <c r="K50" s="370" t="s">
        <v>1307</v>
      </c>
      <c r="L50" s="370" t="s">
        <v>848</v>
      </c>
      <c r="M50" s="370" t="s">
        <v>1395</v>
      </c>
      <c r="N50" s="371">
        <v>45325</v>
      </c>
      <c r="O50" s="321" t="s">
        <v>452</v>
      </c>
      <c r="P50" s="370" t="s">
        <v>964</v>
      </c>
      <c r="Q50" s="372"/>
      <c r="R50" s="372"/>
      <c r="S50" s="372"/>
    </row>
    <row r="51" spans="1:19" ht="24" x14ac:dyDescent="0.2">
      <c r="A51" s="303">
        <f>IF(B51="","",ROW()-ROW($A$3)+'Diário 1º PA'!$P$1)</f>
        <v>264</v>
      </c>
      <c r="B51" s="377">
        <v>45327</v>
      </c>
      <c r="C51" s="331">
        <v>45292</v>
      </c>
      <c r="D51" s="321" t="s">
        <v>105</v>
      </c>
      <c r="E51" s="332" t="s">
        <v>235</v>
      </c>
      <c r="F51" s="369">
        <v>158.47999999999999</v>
      </c>
      <c r="G51" s="321" t="s">
        <v>982</v>
      </c>
      <c r="H51" s="321" t="s">
        <v>119</v>
      </c>
      <c r="I51" s="321" t="s">
        <v>1394</v>
      </c>
      <c r="J51" s="370" t="s">
        <v>964</v>
      </c>
      <c r="K51" s="370" t="s">
        <v>1307</v>
      </c>
      <c r="L51" s="370" t="s">
        <v>848</v>
      </c>
      <c r="M51" s="370" t="s">
        <v>1396</v>
      </c>
      <c r="N51" s="371">
        <v>45325</v>
      </c>
      <c r="O51" s="321" t="s">
        <v>452</v>
      </c>
      <c r="P51" s="370" t="s">
        <v>964</v>
      </c>
      <c r="Q51" s="372"/>
      <c r="R51" s="372"/>
      <c r="S51" s="372"/>
    </row>
    <row r="52" spans="1:19" ht="24" x14ac:dyDescent="0.2">
      <c r="A52" s="303">
        <f>IF(B52="","",ROW()-ROW($A$3)+'Diário 1º PA'!$P$1)</f>
        <v>265</v>
      </c>
      <c r="B52" s="377">
        <v>45327</v>
      </c>
      <c r="C52" s="331">
        <v>45292</v>
      </c>
      <c r="D52" s="321" t="s">
        <v>105</v>
      </c>
      <c r="E52" s="332" t="s">
        <v>235</v>
      </c>
      <c r="F52" s="369">
        <v>119.99</v>
      </c>
      <c r="G52" s="321" t="s">
        <v>982</v>
      </c>
      <c r="H52" s="321" t="s">
        <v>118</v>
      </c>
      <c r="I52" s="321" t="s">
        <v>1394</v>
      </c>
      <c r="J52" s="370" t="s">
        <v>964</v>
      </c>
      <c r="K52" s="370" t="s">
        <v>1307</v>
      </c>
      <c r="L52" s="370" t="s">
        <v>848</v>
      </c>
      <c r="M52" s="370" t="s">
        <v>1397</v>
      </c>
      <c r="N52" s="371">
        <v>45325</v>
      </c>
      <c r="O52" s="321" t="s">
        <v>452</v>
      </c>
      <c r="P52" s="370" t="s">
        <v>964</v>
      </c>
      <c r="Q52" s="372"/>
      <c r="R52" s="372"/>
      <c r="S52" s="372"/>
    </row>
    <row r="53" spans="1:19" ht="24" x14ac:dyDescent="0.2">
      <c r="A53" s="303">
        <f>IF(B53="","",ROW()-ROW($A$3)+'Diário 1º PA'!$P$1)</f>
        <v>266</v>
      </c>
      <c r="B53" s="377">
        <v>45327</v>
      </c>
      <c r="C53" s="331">
        <v>45292</v>
      </c>
      <c r="D53" s="321" t="s">
        <v>105</v>
      </c>
      <c r="E53" s="332" t="s">
        <v>235</v>
      </c>
      <c r="F53" s="369">
        <v>149.47</v>
      </c>
      <c r="G53" s="321" t="s">
        <v>982</v>
      </c>
      <c r="H53" s="321" t="s">
        <v>135</v>
      </c>
      <c r="I53" s="321" t="s">
        <v>1394</v>
      </c>
      <c r="J53" s="370" t="s">
        <v>964</v>
      </c>
      <c r="K53" s="370" t="s">
        <v>1307</v>
      </c>
      <c r="L53" s="370" t="s">
        <v>848</v>
      </c>
      <c r="M53" s="370" t="s">
        <v>1398</v>
      </c>
      <c r="N53" s="371">
        <v>45325</v>
      </c>
      <c r="O53" s="321" t="s">
        <v>452</v>
      </c>
      <c r="P53" s="370" t="s">
        <v>964</v>
      </c>
      <c r="Q53" s="372"/>
      <c r="R53" s="372"/>
      <c r="S53" s="372"/>
    </row>
    <row r="54" spans="1:19" ht="24" x14ac:dyDescent="0.2">
      <c r="A54" s="303">
        <f>IF(B54="","",ROW()-ROW($A$3)+'Diário 1º PA'!$P$1)</f>
        <v>267</v>
      </c>
      <c r="B54" s="377">
        <v>45327</v>
      </c>
      <c r="C54" s="331">
        <v>45292</v>
      </c>
      <c r="D54" s="321" t="s">
        <v>105</v>
      </c>
      <c r="E54" s="332" t="s">
        <v>235</v>
      </c>
      <c r="F54" s="369">
        <v>142.13</v>
      </c>
      <c r="G54" s="321" t="s">
        <v>982</v>
      </c>
      <c r="H54" s="321" t="s">
        <v>121</v>
      </c>
      <c r="I54" s="321" t="s">
        <v>1394</v>
      </c>
      <c r="J54" s="370" t="s">
        <v>964</v>
      </c>
      <c r="K54" s="370" t="s">
        <v>1307</v>
      </c>
      <c r="L54" s="370" t="s">
        <v>848</v>
      </c>
      <c r="M54" s="370" t="s">
        <v>1399</v>
      </c>
      <c r="N54" s="371">
        <v>45325</v>
      </c>
      <c r="O54" s="321" t="s">
        <v>452</v>
      </c>
      <c r="P54" s="370" t="s">
        <v>964</v>
      </c>
      <c r="Q54" s="372"/>
      <c r="R54" s="372"/>
      <c r="S54" s="372"/>
    </row>
    <row r="55" spans="1:19" ht="24" x14ac:dyDescent="0.2">
      <c r="A55" s="303">
        <f>IF(B55="","",ROW()-ROW($A$3)+'Diário 1º PA'!$P$1)</f>
        <v>268</v>
      </c>
      <c r="B55" s="377">
        <v>45327</v>
      </c>
      <c r="C55" s="331">
        <v>45292</v>
      </c>
      <c r="D55" s="321" t="s">
        <v>105</v>
      </c>
      <c r="E55" s="332" t="s">
        <v>235</v>
      </c>
      <c r="F55" s="369">
        <v>119.99</v>
      </c>
      <c r="G55" s="321" t="s">
        <v>982</v>
      </c>
      <c r="H55" s="321" t="s">
        <v>122</v>
      </c>
      <c r="I55" s="321" t="s">
        <v>1394</v>
      </c>
      <c r="J55" s="370" t="s">
        <v>964</v>
      </c>
      <c r="K55" s="370" t="s">
        <v>1307</v>
      </c>
      <c r="L55" s="370" t="s">
        <v>848</v>
      </c>
      <c r="M55" s="370" t="s">
        <v>1400</v>
      </c>
      <c r="N55" s="371">
        <v>45325</v>
      </c>
      <c r="O55" s="321" t="s">
        <v>452</v>
      </c>
      <c r="P55" s="370" t="s">
        <v>964</v>
      </c>
      <c r="Q55" s="372"/>
      <c r="R55" s="372"/>
      <c r="S55" s="372"/>
    </row>
    <row r="56" spans="1:19" ht="24" x14ac:dyDescent="0.2">
      <c r="A56" s="303">
        <f>IF(B56="","",ROW()-ROW($A$3)+'Diário 1º PA'!$P$1)</f>
        <v>269</v>
      </c>
      <c r="B56" s="377">
        <v>45327</v>
      </c>
      <c r="C56" s="331">
        <v>45292</v>
      </c>
      <c r="D56" s="321" t="s">
        <v>105</v>
      </c>
      <c r="E56" s="332" t="s">
        <v>227</v>
      </c>
      <c r="F56" s="369">
        <v>1813.49</v>
      </c>
      <c r="G56" s="321" t="s">
        <v>1037</v>
      </c>
      <c r="H56" s="321" t="s">
        <v>122</v>
      </c>
      <c r="I56" s="321" t="s">
        <v>1401</v>
      </c>
      <c r="J56" s="370" t="s">
        <v>1181</v>
      </c>
      <c r="K56" s="370" t="s">
        <v>1307</v>
      </c>
      <c r="L56" s="370" t="s">
        <v>848</v>
      </c>
      <c r="M56" s="370">
        <v>110573476</v>
      </c>
      <c r="N56" s="371">
        <v>45327</v>
      </c>
      <c r="O56" s="321" t="s">
        <v>452</v>
      </c>
      <c r="P56" s="370" t="s">
        <v>1181</v>
      </c>
      <c r="Q56" s="372"/>
      <c r="R56" s="372"/>
      <c r="S56" s="372"/>
    </row>
    <row r="57" spans="1:19" ht="36" x14ac:dyDescent="0.2">
      <c r="A57" s="303">
        <f>IF(B57="","",ROW()-ROW($A$3)+'Diário 1º PA'!$P$1)</f>
        <v>270</v>
      </c>
      <c r="B57" s="377">
        <v>45327</v>
      </c>
      <c r="C57" s="331">
        <v>45323</v>
      </c>
      <c r="D57" s="321" t="s">
        <v>107</v>
      </c>
      <c r="E57" s="332" t="s">
        <v>378</v>
      </c>
      <c r="F57" s="369">
        <v>20209</v>
      </c>
      <c r="G57" s="267" t="s">
        <v>1402</v>
      </c>
      <c r="H57" s="321" t="s">
        <v>130</v>
      </c>
      <c r="I57" s="321" t="s">
        <v>1403</v>
      </c>
      <c r="J57" s="370" t="s">
        <v>1404</v>
      </c>
      <c r="K57" s="370" t="s">
        <v>1307</v>
      </c>
      <c r="L57" s="370" t="s">
        <v>848</v>
      </c>
      <c r="M57" s="370">
        <v>3515</v>
      </c>
      <c r="N57" s="371">
        <v>45327</v>
      </c>
      <c r="O57" s="321" t="s">
        <v>452</v>
      </c>
      <c r="P57" s="370" t="s">
        <v>1404</v>
      </c>
      <c r="Q57" s="372"/>
      <c r="R57" s="372"/>
      <c r="S57" s="372"/>
    </row>
    <row r="58" spans="1:19" ht="24" x14ac:dyDescent="0.2">
      <c r="A58" s="303">
        <f>IF(B58="","",ROW()-ROW($A$3)+'Diário 1º PA'!$P$1)</f>
        <v>271</v>
      </c>
      <c r="B58" s="377">
        <v>45327</v>
      </c>
      <c r="C58" s="331">
        <v>45323</v>
      </c>
      <c r="D58" s="321" t="s">
        <v>105</v>
      </c>
      <c r="E58" s="332" t="s">
        <v>307</v>
      </c>
      <c r="F58" s="369">
        <v>2800</v>
      </c>
      <c r="G58" s="267" t="s">
        <v>1405</v>
      </c>
      <c r="H58" s="321" t="s">
        <v>130</v>
      </c>
      <c r="I58" s="321" t="s">
        <v>1406</v>
      </c>
      <c r="J58" s="370" t="s">
        <v>1407</v>
      </c>
      <c r="K58" s="370" t="s">
        <v>1307</v>
      </c>
      <c r="L58" s="370" t="s">
        <v>848</v>
      </c>
      <c r="M58" s="370">
        <v>10977</v>
      </c>
      <c r="N58" s="371">
        <v>45327</v>
      </c>
      <c r="O58" s="321" t="s">
        <v>452</v>
      </c>
      <c r="P58" s="370" t="s">
        <v>1407</v>
      </c>
      <c r="Q58" s="372"/>
      <c r="R58" s="372"/>
      <c r="S58" s="372"/>
    </row>
    <row r="59" spans="1:19" ht="48" x14ac:dyDescent="0.2">
      <c r="A59" s="303">
        <f>IF(B59="","",ROW()-ROW($A$3)+'Diário 1º PA'!$P$1)</f>
        <v>272</v>
      </c>
      <c r="B59" s="377">
        <v>45327</v>
      </c>
      <c r="C59" s="331">
        <v>45292</v>
      </c>
      <c r="D59" s="321" t="s">
        <v>105</v>
      </c>
      <c r="E59" s="332" t="s">
        <v>299</v>
      </c>
      <c r="F59" s="369">
        <v>13702.8</v>
      </c>
      <c r="G59" s="321" t="s">
        <v>1408</v>
      </c>
      <c r="H59" s="321" t="s">
        <v>117</v>
      </c>
      <c r="I59" s="321" t="s">
        <v>1409</v>
      </c>
      <c r="J59" s="370" t="s">
        <v>880</v>
      </c>
      <c r="K59" s="370" t="s">
        <v>881</v>
      </c>
      <c r="L59" s="370" t="s">
        <v>1301</v>
      </c>
      <c r="M59" s="370">
        <v>17</v>
      </c>
      <c r="N59" s="371">
        <v>45323</v>
      </c>
      <c r="O59" s="321" t="s">
        <v>452</v>
      </c>
      <c r="P59" s="370" t="s">
        <v>880</v>
      </c>
      <c r="Q59" s="372"/>
      <c r="R59" s="372"/>
      <c r="S59" s="372"/>
    </row>
    <row r="60" spans="1:19" ht="24" x14ac:dyDescent="0.2">
      <c r="A60" s="303">
        <f>IF(B60="","",ROW()-ROW($A$3)+'Diário 1º PA'!$P$1)</f>
        <v>273</v>
      </c>
      <c r="B60" s="377">
        <v>45327</v>
      </c>
      <c r="C60" s="331">
        <v>45292</v>
      </c>
      <c r="D60" s="321" t="s">
        <v>105</v>
      </c>
      <c r="E60" s="332" t="s">
        <v>341</v>
      </c>
      <c r="F60" s="369">
        <v>1469.85</v>
      </c>
      <c r="G60" s="321" t="s">
        <v>1410</v>
      </c>
      <c r="H60" s="321" t="s">
        <v>123</v>
      </c>
      <c r="I60" s="321" t="s">
        <v>1411</v>
      </c>
      <c r="J60" s="370" t="s">
        <v>1413</v>
      </c>
      <c r="K60" s="370" t="s">
        <v>881</v>
      </c>
      <c r="L60" s="370" t="s">
        <v>1301</v>
      </c>
      <c r="M60" s="379" t="s">
        <v>1412</v>
      </c>
      <c r="N60" s="371">
        <v>45322</v>
      </c>
      <c r="O60" s="321" t="s">
        <v>452</v>
      </c>
      <c r="P60" s="370" t="s">
        <v>1413</v>
      </c>
      <c r="Q60" s="372"/>
      <c r="R60" s="372"/>
      <c r="S60" s="372"/>
    </row>
    <row r="61" spans="1:19" ht="36" x14ac:dyDescent="0.2">
      <c r="A61" s="303">
        <f>IF(B61="","",ROW()-ROW($A$3)+'Diário 1º PA'!$P$1)</f>
        <v>274</v>
      </c>
      <c r="B61" s="377">
        <v>45327</v>
      </c>
      <c r="C61" s="331">
        <v>45292</v>
      </c>
      <c r="D61" s="321" t="s">
        <v>94</v>
      </c>
      <c r="E61" s="332" t="s">
        <v>166</v>
      </c>
      <c r="F61" s="369">
        <v>739.64</v>
      </c>
      <c r="G61" s="267" t="s">
        <v>1377</v>
      </c>
      <c r="H61" s="321" t="s">
        <v>126</v>
      </c>
      <c r="I61" s="321" t="s">
        <v>936</v>
      </c>
      <c r="J61" s="370" t="s">
        <v>922</v>
      </c>
      <c r="K61" s="370" t="s">
        <v>881</v>
      </c>
      <c r="L61" s="370" t="s">
        <v>1379</v>
      </c>
      <c r="M61" s="370" t="s">
        <v>117</v>
      </c>
      <c r="N61" s="371" t="s">
        <v>117</v>
      </c>
      <c r="O61" s="321" t="s">
        <v>452</v>
      </c>
      <c r="P61" s="370" t="s">
        <v>937</v>
      </c>
      <c r="Q61" s="372"/>
      <c r="R61" s="372"/>
      <c r="S61" s="372"/>
    </row>
    <row r="62" spans="1:19" ht="36" x14ac:dyDescent="0.2">
      <c r="A62" s="303">
        <f>IF(B62="","",ROW()-ROW($A$3)+'Diário 1º PA'!$P$1)</f>
        <v>275</v>
      </c>
      <c r="B62" s="377">
        <v>45327</v>
      </c>
      <c r="C62" s="331">
        <v>45292</v>
      </c>
      <c r="D62" s="321" t="s">
        <v>94</v>
      </c>
      <c r="E62" s="332" t="s">
        <v>166</v>
      </c>
      <c r="F62" s="369">
        <v>423.6</v>
      </c>
      <c r="G62" s="267" t="s">
        <v>1377</v>
      </c>
      <c r="H62" s="321" t="s">
        <v>121</v>
      </c>
      <c r="I62" s="321" t="s">
        <v>1414</v>
      </c>
      <c r="J62" s="370" t="s">
        <v>922</v>
      </c>
      <c r="K62" s="370" t="s">
        <v>881</v>
      </c>
      <c r="L62" s="370" t="s">
        <v>1379</v>
      </c>
      <c r="M62" s="370" t="s">
        <v>117</v>
      </c>
      <c r="N62" s="371" t="s">
        <v>117</v>
      </c>
      <c r="O62" s="321" t="s">
        <v>452</v>
      </c>
      <c r="P62" s="370" t="s">
        <v>1415</v>
      </c>
      <c r="Q62" s="372"/>
      <c r="R62" s="372"/>
      <c r="S62" s="372"/>
    </row>
    <row r="63" spans="1:19" ht="36" x14ac:dyDescent="0.2">
      <c r="A63" s="303">
        <f>IF(B63="","",ROW()-ROW($A$3)+'Diário 1º PA'!$P$1)</f>
        <v>276</v>
      </c>
      <c r="B63" s="377">
        <v>45327</v>
      </c>
      <c r="C63" s="331">
        <v>45292</v>
      </c>
      <c r="D63" s="321" t="s">
        <v>94</v>
      </c>
      <c r="E63" s="332" t="s">
        <v>166</v>
      </c>
      <c r="F63" s="369">
        <v>481.36</v>
      </c>
      <c r="G63" s="267" t="s">
        <v>1377</v>
      </c>
      <c r="H63" s="321" t="s">
        <v>121</v>
      </c>
      <c r="I63" s="321" t="s">
        <v>1416</v>
      </c>
      <c r="J63" s="370" t="s">
        <v>922</v>
      </c>
      <c r="K63" s="370" t="s">
        <v>881</v>
      </c>
      <c r="L63" s="370" t="s">
        <v>1379</v>
      </c>
      <c r="M63" s="370" t="s">
        <v>117</v>
      </c>
      <c r="N63" s="371" t="s">
        <v>117</v>
      </c>
      <c r="O63" s="321" t="s">
        <v>452</v>
      </c>
      <c r="P63" s="370" t="s">
        <v>1417</v>
      </c>
      <c r="Q63" s="372"/>
      <c r="R63" s="372"/>
      <c r="S63" s="372"/>
    </row>
    <row r="64" spans="1:19" ht="24" x14ac:dyDescent="0.2">
      <c r="A64" s="303">
        <f>IF(B64="","",ROW()-ROW($A$3)+'Diário 1º PA'!$P$1)</f>
        <v>277</v>
      </c>
      <c r="B64" s="377">
        <v>45327</v>
      </c>
      <c r="C64" s="331">
        <v>45292</v>
      </c>
      <c r="D64" s="321" t="s">
        <v>105</v>
      </c>
      <c r="E64" s="332" t="s">
        <v>229</v>
      </c>
      <c r="F64" s="369">
        <v>1086.44</v>
      </c>
      <c r="G64" s="321" t="s">
        <v>1023</v>
      </c>
      <c r="H64" s="321" t="s">
        <v>136</v>
      </c>
      <c r="I64" s="321" t="s">
        <v>1418</v>
      </c>
      <c r="J64" s="370" t="s">
        <v>1419</v>
      </c>
      <c r="K64" s="370" t="s">
        <v>1307</v>
      </c>
      <c r="L64" s="370" t="s">
        <v>848</v>
      </c>
      <c r="M64" s="370">
        <v>3903</v>
      </c>
      <c r="N64" s="371">
        <v>45327</v>
      </c>
      <c r="O64" s="321" t="s">
        <v>452</v>
      </c>
      <c r="P64" s="370" t="s">
        <v>1419</v>
      </c>
      <c r="Q64" s="372"/>
      <c r="R64" s="372"/>
      <c r="S64" s="372"/>
    </row>
    <row r="65" spans="1:19" x14ac:dyDescent="0.2">
      <c r="A65" s="303">
        <f>IF(B65="","",ROW()-ROW($A$3)+'Diário 1º PA'!$P$1)</f>
        <v>278</v>
      </c>
      <c r="B65" s="377">
        <v>45327</v>
      </c>
      <c r="C65" s="331">
        <v>45323</v>
      </c>
      <c r="D65" s="321" t="s">
        <v>105</v>
      </c>
      <c r="E65" s="332" t="s">
        <v>283</v>
      </c>
      <c r="F65" s="369">
        <v>7</v>
      </c>
      <c r="G65" s="321" t="s">
        <v>1420</v>
      </c>
      <c r="H65" s="321" t="s">
        <v>118</v>
      </c>
      <c r="I65" s="321" t="s">
        <v>117</v>
      </c>
      <c r="J65" s="370" t="s">
        <v>79</v>
      </c>
      <c r="K65" s="370" t="s">
        <v>1325</v>
      </c>
      <c r="L65" s="370" t="s">
        <v>117</v>
      </c>
      <c r="M65" s="370" t="s">
        <v>117</v>
      </c>
      <c r="N65" s="371" t="s">
        <v>117</v>
      </c>
      <c r="O65" s="321" t="s">
        <v>452</v>
      </c>
      <c r="P65" s="370" t="s">
        <v>79</v>
      </c>
      <c r="Q65" s="372"/>
      <c r="R65" s="372"/>
      <c r="S65" s="372"/>
    </row>
    <row r="66" spans="1:19" ht="36" x14ac:dyDescent="0.2">
      <c r="A66" s="303">
        <f>IF(B66="","",ROW()-ROW($A$3)+'Diário 1º PA'!$P$1)</f>
        <v>279</v>
      </c>
      <c r="B66" s="377">
        <v>45328</v>
      </c>
      <c r="C66" s="331">
        <v>45292</v>
      </c>
      <c r="D66" s="321" t="s">
        <v>105</v>
      </c>
      <c r="E66" s="332" t="s">
        <v>343</v>
      </c>
      <c r="F66" s="369">
        <v>250</v>
      </c>
      <c r="G66" s="267" t="s">
        <v>1318</v>
      </c>
      <c r="H66" s="321" t="s">
        <v>124</v>
      </c>
      <c r="I66" s="321" t="s">
        <v>1421</v>
      </c>
      <c r="J66" s="370" t="s">
        <v>922</v>
      </c>
      <c r="K66" s="370" t="s">
        <v>839</v>
      </c>
      <c r="L66" s="370" t="s">
        <v>1301</v>
      </c>
      <c r="M66" s="370">
        <v>305</v>
      </c>
      <c r="N66" s="371">
        <v>45322</v>
      </c>
      <c r="O66" s="321" t="s">
        <v>452</v>
      </c>
      <c r="P66" s="370" t="s">
        <v>1422</v>
      </c>
      <c r="Q66" s="372"/>
      <c r="R66" s="372"/>
      <c r="S66" s="372"/>
    </row>
    <row r="67" spans="1:19" ht="48" x14ac:dyDescent="0.2">
      <c r="A67" s="303">
        <f>IF(B67="","",ROW()-ROW($A$3)+'Diário 1º PA'!$P$1)</f>
        <v>280</v>
      </c>
      <c r="B67" s="377">
        <v>45328</v>
      </c>
      <c r="C67" s="331">
        <v>45292</v>
      </c>
      <c r="D67" s="321" t="s">
        <v>105</v>
      </c>
      <c r="E67" s="332" t="s">
        <v>299</v>
      </c>
      <c r="F67" s="369">
        <v>24481.15</v>
      </c>
      <c r="G67" s="321" t="s">
        <v>858</v>
      </c>
      <c r="H67" s="321" t="s">
        <v>124</v>
      </c>
      <c r="I67" s="321" t="s">
        <v>1423</v>
      </c>
      <c r="J67" s="370" t="s">
        <v>894</v>
      </c>
      <c r="K67" s="370" t="s">
        <v>839</v>
      </c>
      <c r="L67" s="370" t="s">
        <v>1301</v>
      </c>
      <c r="M67" s="370">
        <v>42</v>
      </c>
      <c r="N67" s="371">
        <v>45323</v>
      </c>
      <c r="O67" s="321" t="s">
        <v>452</v>
      </c>
      <c r="P67" s="370" t="s">
        <v>894</v>
      </c>
      <c r="Q67" s="372"/>
      <c r="R67" s="372"/>
      <c r="S67" s="372"/>
    </row>
    <row r="68" spans="1:19" ht="48" x14ac:dyDescent="0.2">
      <c r="A68" s="303">
        <f>IF(B68="","",ROW()-ROW($A$3)+'Diário 1º PA'!$P$1)</f>
        <v>281</v>
      </c>
      <c r="B68" s="377">
        <v>45328</v>
      </c>
      <c r="C68" s="331">
        <v>45292</v>
      </c>
      <c r="D68" s="321" t="s">
        <v>105</v>
      </c>
      <c r="E68" s="332" t="s">
        <v>299</v>
      </c>
      <c r="F68" s="369">
        <v>19470.490000000002</v>
      </c>
      <c r="G68" s="321" t="s">
        <v>858</v>
      </c>
      <c r="H68" s="321" t="s">
        <v>122</v>
      </c>
      <c r="I68" s="321" t="s">
        <v>1423</v>
      </c>
      <c r="J68" s="370" t="s">
        <v>894</v>
      </c>
      <c r="K68" s="370" t="s">
        <v>839</v>
      </c>
      <c r="L68" s="370" t="s">
        <v>1301</v>
      </c>
      <c r="M68" s="370">
        <v>3543</v>
      </c>
      <c r="N68" s="371">
        <v>45323</v>
      </c>
      <c r="O68" s="321" t="s">
        <v>452</v>
      </c>
      <c r="P68" s="370" t="s">
        <v>894</v>
      </c>
      <c r="Q68" s="372"/>
      <c r="R68" s="372"/>
      <c r="S68" s="372"/>
    </row>
    <row r="69" spans="1:19" ht="24" x14ac:dyDescent="0.2">
      <c r="A69" s="303">
        <f>IF(B69="","",ROW()-ROW($A$3)+'Diário 1º PA'!$P$1)</f>
        <v>282</v>
      </c>
      <c r="B69" s="377">
        <v>45328</v>
      </c>
      <c r="C69" s="331">
        <v>45292</v>
      </c>
      <c r="D69" s="321" t="s">
        <v>105</v>
      </c>
      <c r="E69" s="332" t="s">
        <v>341</v>
      </c>
      <c r="F69" s="369">
        <v>1188</v>
      </c>
      <c r="G69" s="321" t="s">
        <v>1381</v>
      </c>
      <c r="H69" s="321" t="s">
        <v>121</v>
      </c>
      <c r="I69" s="321" t="s">
        <v>1424</v>
      </c>
      <c r="J69" s="370" t="s">
        <v>1425</v>
      </c>
      <c r="K69" s="370" t="s">
        <v>839</v>
      </c>
      <c r="L69" s="370" t="s">
        <v>1301</v>
      </c>
      <c r="M69" s="370">
        <v>13</v>
      </c>
      <c r="N69" s="371">
        <v>45321</v>
      </c>
      <c r="O69" s="321" t="s">
        <v>452</v>
      </c>
      <c r="P69" s="370" t="s">
        <v>1425</v>
      </c>
      <c r="Q69" s="372"/>
      <c r="R69" s="372"/>
      <c r="S69" s="372"/>
    </row>
    <row r="70" spans="1:19" ht="48" x14ac:dyDescent="0.2">
      <c r="A70" s="303">
        <f>IF(B70="","",ROW()-ROW($A$3)+'Diário 1º PA'!$P$1)</f>
        <v>283</v>
      </c>
      <c r="B70" s="377">
        <v>45328</v>
      </c>
      <c r="C70" s="331">
        <v>45323</v>
      </c>
      <c r="D70" s="321" t="s">
        <v>105</v>
      </c>
      <c r="E70" s="332" t="s">
        <v>337</v>
      </c>
      <c r="F70" s="369">
        <v>303.39999999999998</v>
      </c>
      <c r="G70" s="321" t="s">
        <v>952</v>
      </c>
      <c r="H70" s="321" t="s">
        <v>127</v>
      </c>
      <c r="I70" s="321" t="s">
        <v>1296</v>
      </c>
      <c r="J70" s="370" t="s">
        <v>954</v>
      </c>
      <c r="K70" s="370" t="s">
        <v>839</v>
      </c>
      <c r="L70" s="370" t="s">
        <v>1297</v>
      </c>
      <c r="M70" s="370" t="s">
        <v>1426</v>
      </c>
      <c r="N70" s="371">
        <v>45336</v>
      </c>
      <c r="O70" s="321" t="s">
        <v>452</v>
      </c>
      <c r="P70" s="370" t="s">
        <v>954</v>
      </c>
      <c r="Q70" s="372"/>
      <c r="R70" s="372"/>
      <c r="S70" s="372"/>
    </row>
    <row r="71" spans="1:19" ht="48" x14ac:dyDescent="0.2">
      <c r="A71" s="303">
        <f>IF(B71="","",ROW()-ROW($A$3)+'Diário 1º PA'!$P$1)</f>
        <v>284</v>
      </c>
      <c r="B71" s="377">
        <v>45328</v>
      </c>
      <c r="C71" s="331">
        <v>45323</v>
      </c>
      <c r="D71" s="321" t="s">
        <v>105</v>
      </c>
      <c r="E71" s="332" t="s">
        <v>337</v>
      </c>
      <c r="F71" s="369">
        <v>165.18</v>
      </c>
      <c r="G71" s="321" t="s">
        <v>952</v>
      </c>
      <c r="H71" s="321" t="s">
        <v>122</v>
      </c>
      <c r="I71" s="321" t="s">
        <v>1296</v>
      </c>
      <c r="J71" s="370" t="s">
        <v>954</v>
      </c>
      <c r="K71" s="370" t="s">
        <v>839</v>
      </c>
      <c r="L71" s="370" t="s">
        <v>1297</v>
      </c>
      <c r="M71" s="370" t="s">
        <v>1427</v>
      </c>
      <c r="N71" s="371">
        <v>45336</v>
      </c>
      <c r="O71" s="321" t="s">
        <v>452</v>
      </c>
      <c r="P71" s="370" t="s">
        <v>954</v>
      </c>
      <c r="Q71" s="372"/>
      <c r="R71" s="372"/>
      <c r="S71" s="372"/>
    </row>
    <row r="72" spans="1:19" ht="48" x14ac:dyDescent="0.2">
      <c r="A72" s="303">
        <f>IF(B72="","",ROW()-ROW($A$3)+'Diário 1º PA'!$P$1)</f>
        <v>285</v>
      </c>
      <c r="B72" s="377">
        <v>45328</v>
      </c>
      <c r="C72" s="331">
        <v>45323</v>
      </c>
      <c r="D72" s="321" t="s">
        <v>105</v>
      </c>
      <c r="E72" s="332" t="s">
        <v>337</v>
      </c>
      <c r="F72" s="369">
        <v>257.44</v>
      </c>
      <c r="G72" s="321" t="s">
        <v>1428</v>
      </c>
      <c r="H72" s="321" t="s">
        <v>123</v>
      </c>
      <c r="I72" s="321" t="s">
        <v>1296</v>
      </c>
      <c r="J72" s="370" t="s">
        <v>954</v>
      </c>
      <c r="K72" s="370" t="s">
        <v>839</v>
      </c>
      <c r="L72" s="370" t="s">
        <v>1297</v>
      </c>
      <c r="M72" s="370">
        <v>29153942</v>
      </c>
      <c r="N72" s="371" t="s">
        <v>117</v>
      </c>
      <c r="O72" s="321" t="s">
        <v>452</v>
      </c>
      <c r="P72" s="370" t="s">
        <v>954</v>
      </c>
      <c r="Q72" s="372"/>
      <c r="R72" s="372"/>
      <c r="S72" s="372"/>
    </row>
    <row r="73" spans="1:19" ht="48" x14ac:dyDescent="0.2">
      <c r="A73" s="303">
        <f>IF(B73="","",ROW()-ROW($A$3)+'Diário 1º PA'!$P$1)</f>
        <v>286</v>
      </c>
      <c r="B73" s="377">
        <v>45328</v>
      </c>
      <c r="C73" s="331">
        <v>45323</v>
      </c>
      <c r="D73" s="321" t="s">
        <v>105</v>
      </c>
      <c r="E73" s="332" t="s">
        <v>337</v>
      </c>
      <c r="F73" s="369">
        <v>118.48</v>
      </c>
      <c r="G73" s="321" t="s">
        <v>952</v>
      </c>
      <c r="H73" s="321" t="s">
        <v>121</v>
      </c>
      <c r="I73" s="321" t="s">
        <v>1296</v>
      </c>
      <c r="J73" s="370" t="s">
        <v>954</v>
      </c>
      <c r="K73" s="370" t="s">
        <v>839</v>
      </c>
      <c r="L73" s="370" t="s">
        <v>1297</v>
      </c>
      <c r="M73" s="370" t="s">
        <v>1429</v>
      </c>
      <c r="N73" s="371">
        <v>45334</v>
      </c>
      <c r="O73" s="321" t="s">
        <v>452</v>
      </c>
      <c r="P73" s="370" t="s">
        <v>954</v>
      </c>
      <c r="Q73" s="372"/>
      <c r="R73" s="372"/>
      <c r="S73" s="372"/>
    </row>
    <row r="74" spans="1:19" ht="48" x14ac:dyDescent="0.2">
      <c r="A74" s="303">
        <f>IF(B74="","",ROW()-ROW($A$3)+'Diário 1º PA'!$P$1)</f>
        <v>287</v>
      </c>
      <c r="B74" s="377">
        <v>45328</v>
      </c>
      <c r="C74" s="331">
        <v>45323</v>
      </c>
      <c r="D74" s="321" t="s">
        <v>105</v>
      </c>
      <c r="E74" s="332" t="s">
        <v>337</v>
      </c>
      <c r="F74" s="369">
        <v>118.48</v>
      </c>
      <c r="G74" s="321" t="s">
        <v>952</v>
      </c>
      <c r="H74" s="321" t="s">
        <v>121</v>
      </c>
      <c r="I74" s="321" t="s">
        <v>1296</v>
      </c>
      <c r="J74" s="370" t="s">
        <v>954</v>
      </c>
      <c r="K74" s="370" t="s">
        <v>839</v>
      </c>
      <c r="L74" s="370" t="s">
        <v>1297</v>
      </c>
      <c r="M74" s="370" t="s">
        <v>1430</v>
      </c>
      <c r="N74" s="371">
        <v>45334</v>
      </c>
      <c r="O74" s="321" t="s">
        <v>452</v>
      </c>
      <c r="P74" s="370" t="s">
        <v>954</v>
      </c>
      <c r="Q74" s="372"/>
      <c r="R74" s="372"/>
      <c r="S74" s="372"/>
    </row>
    <row r="75" spans="1:19" ht="48" x14ac:dyDescent="0.2">
      <c r="A75" s="303">
        <f>IF(B75="","",ROW()-ROW($A$3)+'Diário 1º PA'!$P$1)</f>
        <v>288</v>
      </c>
      <c r="B75" s="377">
        <v>45328</v>
      </c>
      <c r="C75" s="331">
        <v>45292</v>
      </c>
      <c r="D75" s="321" t="s">
        <v>105</v>
      </c>
      <c r="E75" s="332" t="s">
        <v>299</v>
      </c>
      <c r="F75" s="369">
        <v>33991.440000000002</v>
      </c>
      <c r="G75" s="321" t="s">
        <v>858</v>
      </c>
      <c r="H75" s="321" t="s">
        <v>123</v>
      </c>
      <c r="I75" s="321" t="s">
        <v>1431</v>
      </c>
      <c r="J75" s="370" t="s">
        <v>889</v>
      </c>
      <c r="K75" s="370" t="s">
        <v>839</v>
      </c>
      <c r="L75" s="370" t="s">
        <v>1301</v>
      </c>
      <c r="M75" s="370">
        <v>120</v>
      </c>
      <c r="N75" s="371">
        <v>45323</v>
      </c>
      <c r="O75" s="321" t="s">
        <v>452</v>
      </c>
      <c r="P75" s="370" t="s">
        <v>889</v>
      </c>
      <c r="Q75" s="372"/>
      <c r="R75" s="372"/>
      <c r="S75" s="372"/>
    </row>
    <row r="76" spans="1:19" ht="24" x14ac:dyDescent="0.2">
      <c r="A76" s="303">
        <f>IF(B76="","",ROW()-ROW($A$3)+'Diário 1º PA'!$P$1)</f>
        <v>289</v>
      </c>
      <c r="B76" s="377">
        <v>45328</v>
      </c>
      <c r="C76" s="331">
        <v>45292</v>
      </c>
      <c r="D76" s="321" t="s">
        <v>105</v>
      </c>
      <c r="E76" s="332" t="s">
        <v>341</v>
      </c>
      <c r="F76" s="369">
        <v>1750</v>
      </c>
      <c r="G76" s="267" t="s">
        <v>1381</v>
      </c>
      <c r="H76" s="321" t="s">
        <v>120</v>
      </c>
      <c r="I76" s="321" t="s">
        <v>1432</v>
      </c>
      <c r="J76" s="370" t="s">
        <v>1433</v>
      </c>
      <c r="K76" s="370" t="s">
        <v>839</v>
      </c>
      <c r="L76" s="370" t="s">
        <v>1301</v>
      </c>
      <c r="M76" s="370">
        <v>5</v>
      </c>
      <c r="N76" s="371">
        <v>45323</v>
      </c>
      <c r="O76" s="321" t="s">
        <v>452</v>
      </c>
      <c r="P76" s="370" t="s">
        <v>1433</v>
      </c>
      <c r="Q76" s="372"/>
      <c r="R76" s="372"/>
      <c r="S76" s="372"/>
    </row>
    <row r="77" spans="1:19" ht="24" x14ac:dyDescent="0.2">
      <c r="A77" s="303">
        <f>IF(B77="","",ROW()-ROW($A$3)+'Diário 1º PA'!$P$1)</f>
        <v>290</v>
      </c>
      <c r="B77" s="377">
        <v>45328</v>
      </c>
      <c r="C77" s="331">
        <v>45292</v>
      </c>
      <c r="D77" s="321" t="s">
        <v>105</v>
      </c>
      <c r="E77" s="332" t="s">
        <v>341</v>
      </c>
      <c r="F77" s="369">
        <v>1350</v>
      </c>
      <c r="G77" s="267" t="s">
        <v>1381</v>
      </c>
      <c r="H77" s="321" t="s">
        <v>119</v>
      </c>
      <c r="I77" s="321" t="s">
        <v>1432</v>
      </c>
      <c r="J77" s="370" t="s">
        <v>1433</v>
      </c>
      <c r="K77" s="370" t="s">
        <v>839</v>
      </c>
      <c r="L77" s="370" t="s">
        <v>1301</v>
      </c>
      <c r="M77" s="370">
        <v>6</v>
      </c>
      <c r="N77" s="371">
        <v>45323</v>
      </c>
      <c r="O77" s="321" t="s">
        <v>452</v>
      </c>
      <c r="P77" s="370" t="s">
        <v>1433</v>
      </c>
      <c r="Q77" s="372"/>
      <c r="R77" s="372"/>
      <c r="S77" s="372"/>
    </row>
    <row r="78" spans="1:19" ht="36" x14ac:dyDescent="0.2">
      <c r="A78" s="303">
        <f>IF(B78="","",ROW()-ROW($A$3)+'Diário 1º PA'!$P$1)</f>
        <v>291</v>
      </c>
      <c r="B78" s="377">
        <v>45328</v>
      </c>
      <c r="C78" s="331">
        <v>45323</v>
      </c>
      <c r="D78" s="321" t="s">
        <v>105</v>
      </c>
      <c r="E78" s="332" t="s">
        <v>337</v>
      </c>
      <c r="F78" s="369">
        <v>229.39</v>
      </c>
      <c r="G78" s="321" t="s">
        <v>952</v>
      </c>
      <c r="H78" s="321" t="s">
        <v>124</v>
      </c>
      <c r="I78" s="321" t="s">
        <v>1302</v>
      </c>
      <c r="J78" s="370" t="s">
        <v>968</v>
      </c>
      <c r="K78" s="370" t="s">
        <v>839</v>
      </c>
      <c r="L78" s="370" t="s">
        <v>1301</v>
      </c>
      <c r="M78" s="370" t="s">
        <v>1434</v>
      </c>
      <c r="N78" s="371">
        <v>45328</v>
      </c>
      <c r="O78" s="321" t="s">
        <v>452</v>
      </c>
      <c r="P78" s="370" t="s">
        <v>968</v>
      </c>
      <c r="Q78" s="372"/>
      <c r="R78" s="372"/>
      <c r="S78" s="372"/>
    </row>
    <row r="79" spans="1:19" ht="36" x14ac:dyDescent="0.2">
      <c r="A79" s="303">
        <f>IF(B79="","",ROW()-ROW($A$3)+'Diário 1º PA'!$P$1)</f>
        <v>292</v>
      </c>
      <c r="B79" s="377">
        <v>45328</v>
      </c>
      <c r="C79" s="331">
        <v>45323</v>
      </c>
      <c r="D79" s="321" t="s">
        <v>105</v>
      </c>
      <c r="E79" s="332" t="s">
        <v>337</v>
      </c>
      <c r="F79" s="369">
        <v>117.03</v>
      </c>
      <c r="G79" s="321" t="s">
        <v>952</v>
      </c>
      <c r="H79" s="321" t="s">
        <v>124</v>
      </c>
      <c r="I79" s="321" t="s">
        <v>1302</v>
      </c>
      <c r="J79" s="370" t="s">
        <v>968</v>
      </c>
      <c r="K79" s="370" t="s">
        <v>839</v>
      </c>
      <c r="L79" s="370" t="s">
        <v>1301</v>
      </c>
      <c r="M79" s="370" t="s">
        <v>1435</v>
      </c>
      <c r="N79" s="371">
        <v>45328</v>
      </c>
      <c r="O79" s="321" t="s">
        <v>452</v>
      </c>
      <c r="P79" s="370" t="s">
        <v>968</v>
      </c>
      <c r="Q79" s="372"/>
      <c r="R79" s="372"/>
      <c r="S79" s="372"/>
    </row>
    <row r="80" spans="1:19" ht="36" x14ac:dyDescent="0.2">
      <c r="A80" s="303">
        <f>IF(B80="","",ROW()-ROW($A$3)+'Diário 1º PA'!$P$1)</f>
        <v>293</v>
      </c>
      <c r="B80" s="377">
        <v>45328</v>
      </c>
      <c r="C80" s="331">
        <v>45323</v>
      </c>
      <c r="D80" s="321" t="s">
        <v>105</v>
      </c>
      <c r="E80" s="332" t="s">
        <v>337</v>
      </c>
      <c r="F80" s="369">
        <v>32.630000000000003</v>
      </c>
      <c r="G80" s="321" t="s">
        <v>952</v>
      </c>
      <c r="H80" s="321" t="s">
        <v>122</v>
      </c>
      <c r="I80" s="321" t="s">
        <v>1302</v>
      </c>
      <c r="J80" s="370" t="s">
        <v>968</v>
      </c>
      <c r="K80" s="370" t="s">
        <v>839</v>
      </c>
      <c r="L80" s="370" t="s">
        <v>1301</v>
      </c>
      <c r="M80" s="370" t="s">
        <v>1436</v>
      </c>
      <c r="N80" s="371">
        <v>45328</v>
      </c>
      <c r="O80" s="321" t="s">
        <v>452</v>
      </c>
      <c r="P80" s="370" t="s">
        <v>968</v>
      </c>
      <c r="Q80" s="372"/>
      <c r="R80" s="372"/>
      <c r="S80" s="372"/>
    </row>
    <row r="81" spans="1:19" ht="24" x14ac:dyDescent="0.2">
      <c r="A81" s="303">
        <f>IF(B81="","",ROW()-ROW($A$3)+'Diário 1º PA'!$P$1)</f>
        <v>294</v>
      </c>
      <c r="B81" s="377">
        <v>45328</v>
      </c>
      <c r="C81" s="331">
        <v>45323</v>
      </c>
      <c r="D81" s="321" t="s">
        <v>105</v>
      </c>
      <c r="E81" s="332" t="s">
        <v>345</v>
      </c>
      <c r="F81" s="369">
        <v>1040</v>
      </c>
      <c r="G81" s="267" t="s">
        <v>1437</v>
      </c>
      <c r="H81" s="321" t="s">
        <v>126</v>
      </c>
      <c r="I81" s="321" t="s">
        <v>1438</v>
      </c>
      <c r="J81" s="370" t="s">
        <v>1173</v>
      </c>
      <c r="K81" s="370" t="s">
        <v>881</v>
      </c>
      <c r="L81" s="370" t="s">
        <v>1301</v>
      </c>
      <c r="M81" s="370" t="s">
        <v>1439</v>
      </c>
      <c r="N81" s="371">
        <v>45327</v>
      </c>
      <c r="O81" s="321" t="s">
        <v>452</v>
      </c>
      <c r="P81" s="370" t="s">
        <v>1173</v>
      </c>
      <c r="Q81" s="372"/>
      <c r="R81" s="372"/>
      <c r="S81" s="372"/>
    </row>
    <row r="82" spans="1:19" ht="24" x14ac:dyDescent="0.2">
      <c r="A82" s="303">
        <f>IF(B82="","",ROW()-ROW($A$3)+'Diário 1º PA'!$P$1)</f>
        <v>295</v>
      </c>
      <c r="B82" s="377">
        <v>45328</v>
      </c>
      <c r="C82" s="331">
        <v>45292</v>
      </c>
      <c r="D82" s="321" t="s">
        <v>105</v>
      </c>
      <c r="E82" s="332" t="s">
        <v>341</v>
      </c>
      <c r="F82" s="369">
        <v>2400</v>
      </c>
      <c r="G82" s="267" t="s">
        <v>1440</v>
      </c>
      <c r="H82" s="321" t="s">
        <v>117</v>
      </c>
      <c r="I82" s="321" t="s">
        <v>1441</v>
      </c>
      <c r="J82" s="370" t="s">
        <v>1442</v>
      </c>
      <c r="K82" s="370" t="s">
        <v>881</v>
      </c>
      <c r="L82" s="370" t="s">
        <v>1301</v>
      </c>
      <c r="M82" s="370">
        <v>9</v>
      </c>
      <c r="N82" s="371">
        <v>45323</v>
      </c>
      <c r="O82" s="321" t="s">
        <v>452</v>
      </c>
      <c r="P82" s="370" t="s">
        <v>1442</v>
      </c>
      <c r="Q82" s="372"/>
      <c r="R82" s="372"/>
      <c r="S82" s="372"/>
    </row>
    <row r="83" spans="1:19" ht="36" x14ac:dyDescent="0.2">
      <c r="A83" s="303">
        <f>IF(B83="","",ROW()-ROW($A$3)+'Diário 1º PA'!$P$1)</f>
        <v>296</v>
      </c>
      <c r="B83" s="377">
        <v>45328</v>
      </c>
      <c r="C83" s="331">
        <v>45292</v>
      </c>
      <c r="D83" s="321" t="s">
        <v>105</v>
      </c>
      <c r="E83" s="332" t="s">
        <v>343</v>
      </c>
      <c r="F83" s="369">
        <v>445</v>
      </c>
      <c r="G83" s="267" t="s">
        <v>1318</v>
      </c>
      <c r="H83" s="321" t="s">
        <v>120</v>
      </c>
      <c r="I83" s="321" t="s">
        <v>1443</v>
      </c>
      <c r="J83" s="370" t="s">
        <v>1444</v>
      </c>
      <c r="K83" s="370" t="s">
        <v>881</v>
      </c>
      <c r="L83" s="370" t="s">
        <v>1301</v>
      </c>
      <c r="M83" s="379">
        <v>2024000000005970</v>
      </c>
      <c r="N83" s="371">
        <v>45321</v>
      </c>
      <c r="O83" s="321" t="s">
        <v>452</v>
      </c>
      <c r="P83" s="370" t="s">
        <v>1444</v>
      </c>
      <c r="Q83" s="372"/>
      <c r="R83" s="372"/>
      <c r="S83" s="372"/>
    </row>
    <row r="84" spans="1:19" ht="24" x14ac:dyDescent="0.2">
      <c r="A84" s="303">
        <f>IF(B84="","",ROW()-ROW($A$3)+'Diário 1º PA'!$P$1)</f>
        <v>297</v>
      </c>
      <c r="B84" s="377">
        <v>45328</v>
      </c>
      <c r="C84" s="331">
        <v>45292</v>
      </c>
      <c r="D84" s="321" t="s">
        <v>105</v>
      </c>
      <c r="E84" s="332" t="s">
        <v>227</v>
      </c>
      <c r="F84" s="369">
        <v>1394.05</v>
      </c>
      <c r="G84" s="321" t="s">
        <v>1037</v>
      </c>
      <c r="H84" s="321" t="s">
        <v>135</v>
      </c>
      <c r="I84" s="321" t="s">
        <v>1401</v>
      </c>
      <c r="J84" s="370" t="s">
        <v>1181</v>
      </c>
      <c r="K84" s="370" t="s">
        <v>1307</v>
      </c>
      <c r="L84" s="370" t="s">
        <v>848</v>
      </c>
      <c r="M84" s="370">
        <v>106918475</v>
      </c>
      <c r="N84" s="371">
        <v>45328</v>
      </c>
      <c r="O84" s="321" t="s">
        <v>452</v>
      </c>
      <c r="P84" s="370" t="s">
        <v>1181</v>
      </c>
      <c r="Q84" s="372"/>
      <c r="R84" s="372"/>
      <c r="S84" s="372"/>
    </row>
    <row r="85" spans="1:19" ht="24" x14ac:dyDescent="0.2">
      <c r="A85" s="303">
        <f>IF(B85="","",ROW()-ROW($A$3)+'Diário 1º PA'!$P$1)</f>
        <v>298</v>
      </c>
      <c r="B85" s="377">
        <v>45328</v>
      </c>
      <c r="C85" s="331">
        <v>45292</v>
      </c>
      <c r="D85" s="321" t="s">
        <v>105</v>
      </c>
      <c r="E85" s="332" t="s">
        <v>325</v>
      </c>
      <c r="F85" s="369">
        <v>2629.69</v>
      </c>
      <c r="G85" s="321" t="s">
        <v>885</v>
      </c>
      <c r="H85" s="321" t="s">
        <v>117</v>
      </c>
      <c r="I85" s="321" t="s">
        <v>1445</v>
      </c>
      <c r="J85" s="370" t="s">
        <v>1110</v>
      </c>
      <c r="K85" s="370" t="s">
        <v>1307</v>
      </c>
      <c r="L85" s="370" t="s">
        <v>848</v>
      </c>
      <c r="M85" s="370">
        <v>8447</v>
      </c>
      <c r="N85" s="371">
        <v>45322</v>
      </c>
      <c r="O85" s="321" t="s">
        <v>452</v>
      </c>
      <c r="P85" s="370" t="s">
        <v>1110</v>
      </c>
      <c r="Q85" s="372"/>
      <c r="R85" s="372"/>
      <c r="S85" s="372"/>
    </row>
    <row r="86" spans="1:19" x14ac:dyDescent="0.2">
      <c r="A86" s="303">
        <f>IF(B86="","",ROW()-ROW($A$3)+'Diário 1º PA'!$P$1)</f>
        <v>299</v>
      </c>
      <c r="B86" s="377">
        <v>45328</v>
      </c>
      <c r="C86" s="331">
        <v>45323</v>
      </c>
      <c r="D86" s="321" t="s">
        <v>105</v>
      </c>
      <c r="E86" s="332" t="s">
        <v>283</v>
      </c>
      <c r="F86" s="369">
        <v>5</v>
      </c>
      <c r="G86" s="321" t="s">
        <v>1446</v>
      </c>
      <c r="H86" s="321" t="s">
        <v>118</v>
      </c>
      <c r="I86" s="321" t="s">
        <v>117</v>
      </c>
      <c r="J86" s="370" t="s">
        <v>79</v>
      </c>
      <c r="K86" s="370" t="s">
        <v>1325</v>
      </c>
      <c r="L86" s="370" t="s">
        <v>117</v>
      </c>
      <c r="M86" s="370" t="s">
        <v>117</v>
      </c>
      <c r="N86" s="371" t="s">
        <v>117</v>
      </c>
      <c r="O86" s="321" t="s">
        <v>452</v>
      </c>
      <c r="P86" s="370" t="s">
        <v>79</v>
      </c>
      <c r="Q86" s="372"/>
      <c r="R86" s="372"/>
      <c r="S86" s="372"/>
    </row>
    <row r="87" spans="1:19" ht="24" x14ac:dyDescent="0.2">
      <c r="A87" s="303">
        <f>IF(B87="","",ROW()-ROW($A$3)+'Diário 1º PA'!$P$1)</f>
        <v>300</v>
      </c>
      <c r="B87" s="377">
        <v>45329</v>
      </c>
      <c r="C87" s="331">
        <v>45292</v>
      </c>
      <c r="D87" s="321" t="s">
        <v>105</v>
      </c>
      <c r="E87" s="332" t="s">
        <v>341</v>
      </c>
      <c r="F87" s="369">
        <v>1980</v>
      </c>
      <c r="G87" s="267" t="s">
        <v>1447</v>
      </c>
      <c r="H87" s="321" t="s">
        <v>136</v>
      </c>
      <c r="I87" s="321" t="s">
        <v>1448</v>
      </c>
      <c r="J87" s="370" t="s">
        <v>884</v>
      </c>
      <c r="K87" s="370" t="s">
        <v>839</v>
      </c>
      <c r="L87" s="370" t="s">
        <v>1301</v>
      </c>
      <c r="M87" s="370">
        <v>10</v>
      </c>
      <c r="N87" s="371">
        <v>45328</v>
      </c>
      <c r="O87" s="321" t="s">
        <v>452</v>
      </c>
      <c r="P87" s="370" t="s">
        <v>884</v>
      </c>
      <c r="Q87" s="372"/>
      <c r="R87" s="372"/>
      <c r="S87" s="372"/>
    </row>
    <row r="88" spans="1:19" ht="24" x14ac:dyDescent="0.2">
      <c r="A88" s="303">
        <f>IF(B88="","",ROW()-ROW($A$3)+'Diário 1º PA'!$P$1)</f>
        <v>301</v>
      </c>
      <c r="B88" s="377">
        <v>45329</v>
      </c>
      <c r="C88" s="331">
        <v>45292</v>
      </c>
      <c r="D88" s="321" t="s">
        <v>105</v>
      </c>
      <c r="E88" s="332" t="s">
        <v>341</v>
      </c>
      <c r="F88" s="369">
        <v>1716</v>
      </c>
      <c r="G88" s="267" t="s">
        <v>1449</v>
      </c>
      <c r="H88" s="321" t="s">
        <v>136</v>
      </c>
      <c r="I88" s="321" t="s">
        <v>1450</v>
      </c>
      <c r="J88" s="370" t="s">
        <v>1451</v>
      </c>
      <c r="K88" s="370" t="s">
        <v>839</v>
      </c>
      <c r="L88" s="370" t="s">
        <v>1301</v>
      </c>
      <c r="M88" s="370">
        <v>7</v>
      </c>
      <c r="N88" s="371">
        <v>45322</v>
      </c>
      <c r="O88" s="321" t="s">
        <v>452</v>
      </c>
      <c r="P88" s="370" t="s">
        <v>1451</v>
      </c>
      <c r="Q88" s="372"/>
      <c r="R88" s="372"/>
      <c r="S88" s="372"/>
    </row>
    <row r="89" spans="1:19" ht="24" x14ac:dyDescent="0.2">
      <c r="A89" s="303">
        <f>IF(B89="","",ROW()-ROW($A$3)+'Diário 1º PA'!$P$1)</f>
        <v>302</v>
      </c>
      <c r="B89" s="377">
        <v>45329</v>
      </c>
      <c r="C89" s="331">
        <v>45292</v>
      </c>
      <c r="D89" s="321" t="s">
        <v>105</v>
      </c>
      <c r="E89" s="332" t="s">
        <v>341</v>
      </c>
      <c r="F89" s="369">
        <v>1648</v>
      </c>
      <c r="G89" s="267" t="s">
        <v>1452</v>
      </c>
      <c r="H89" s="321" t="s">
        <v>136</v>
      </c>
      <c r="I89" s="321" t="s">
        <v>1453</v>
      </c>
      <c r="J89" s="370" t="s">
        <v>843</v>
      </c>
      <c r="K89" s="370" t="s">
        <v>839</v>
      </c>
      <c r="L89" s="370" t="s">
        <v>1301</v>
      </c>
      <c r="M89" s="370">
        <v>6</v>
      </c>
      <c r="N89" s="371">
        <v>45317</v>
      </c>
      <c r="O89" s="321" t="s">
        <v>452</v>
      </c>
      <c r="P89" s="370" t="s">
        <v>843</v>
      </c>
      <c r="Q89" s="372"/>
      <c r="R89" s="372"/>
      <c r="S89" s="372"/>
    </row>
    <row r="90" spans="1:19" ht="24" x14ac:dyDescent="0.2">
      <c r="A90" s="303">
        <f>IF(B90="","",ROW()-ROW($A$3)+'Diário 1º PA'!$P$1)</f>
        <v>303</v>
      </c>
      <c r="B90" s="377">
        <v>45329</v>
      </c>
      <c r="C90" s="331">
        <v>45292</v>
      </c>
      <c r="D90" s="321" t="s">
        <v>105</v>
      </c>
      <c r="E90" s="332" t="s">
        <v>341</v>
      </c>
      <c r="F90" s="369">
        <v>2420</v>
      </c>
      <c r="G90" s="267" t="s">
        <v>1454</v>
      </c>
      <c r="H90" s="321" t="s">
        <v>122</v>
      </c>
      <c r="I90" s="321" t="s">
        <v>1455</v>
      </c>
      <c r="J90" s="370" t="s">
        <v>1456</v>
      </c>
      <c r="K90" s="370" t="s">
        <v>839</v>
      </c>
      <c r="L90" s="370" t="s">
        <v>1301</v>
      </c>
      <c r="M90" s="370">
        <v>5</v>
      </c>
      <c r="N90" s="371">
        <v>45322</v>
      </c>
      <c r="O90" s="321" t="s">
        <v>452</v>
      </c>
      <c r="P90" s="370" t="s">
        <v>1456</v>
      </c>
      <c r="Q90" s="372"/>
      <c r="R90" s="372"/>
      <c r="S90" s="372"/>
    </row>
    <row r="91" spans="1:19" ht="24" x14ac:dyDescent="0.2">
      <c r="A91" s="303">
        <f>IF(B91="","",ROW()-ROW($A$3)+'Diário 1º PA'!$P$1)</f>
        <v>304</v>
      </c>
      <c r="B91" s="377">
        <v>45329</v>
      </c>
      <c r="C91" s="331">
        <v>45323</v>
      </c>
      <c r="D91" s="321" t="s">
        <v>94</v>
      </c>
      <c r="E91" s="332" t="s">
        <v>188</v>
      </c>
      <c r="F91" s="369">
        <v>1180.46</v>
      </c>
      <c r="G91" s="267" t="s">
        <v>1457</v>
      </c>
      <c r="H91" s="321" t="s">
        <v>137</v>
      </c>
      <c r="I91" s="321" t="s">
        <v>1458</v>
      </c>
      <c r="J91" s="370" t="s">
        <v>922</v>
      </c>
      <c r="K91" s="370" t="s">
        <v>839</v>
      </c>
      <c r="L91" s="370" t="s">
        <v>1389</v>
      </c>
      <c r="M91" s="370" t="s">
        <v>117</v>
      </c>
      <c r="N91" s="371">
        <v>45328</v>
      </c>
      <c r="O91" s="321" t="s">
        <v>452</v>
      </c>
      <c r="P91" s="370" t="s">
        <v>1459</v>
      </c>
      <c r="Q91" s="372"/>
      <c r="R91" s="372"/>
      <c r="S91" s="372"/>
    </row>
    <row r="92" spans="1:19" ht="24" x14ac:dyDescent="0.2">
      <c r="A92" s="303">
        <f>IF(B92="","",ROW()-ROW($A$3)+'Diário 1º PA'!$P$1)</f>
        <v>305</v>
      </c>
      <c r="B92" s="377">
        <v>45329</v>
      </c>
      <c r="C92" s="331">
        <v>45323</v>
      </c>
      <c r="D92" s="321" t="s">
        <v>94</v>
      </c>
      <c r="E92" s="332" t="s">
        <v>188</v>
      </c>
      <c r="F92" s="369">
        <v>144.47999999999999</v>
      </c>
      <c r="G92" s="267" t="s">
        <v>1457</v>
      </c>
      <c r="H92" s="321" t="s">
        <v>137</v>
      </c>
      <c r="I92" s="321" t="s">
        <v>1460</v>
      </c>
      <c r="J92" s="370" t="s">
        <v>922</v>
      </c>
      <c r="K92" s="370" t="s">
        <v>881</v>
      </c>
      <c r="L92" s="370" t="s">
        <v>1389</v>
      </c>
      <c r="M92" s="370" t="s">
        <v>117</v>
      </c>
      <c r="N92" s="371">
        <v>45328</v>
      </c>
      <c r="O92" s="321" t="s">
        <v>452</v>
      </c>
      <c r="P92" s="370" t="s">
        <v>1461</v>
      </c>
      <c r="Q92" s="372"/>
      <c r="R92" s="372"/>
      <c r="S92" s="372"/>
    </row>
    <row r="93" spans="1:19" ht="24" x14ac:dyDescent="0.2">
      <c r="A93" s="303">
        <f>IF(B93="","",ROW()-ROW($A$3)+'Diário 1º PA'!$P$1)</f>
        <v>306</v>
      </c>
      <c r="B93" s="377">
        <v>45329</v>
      </c>
      <c r="C93" s="331">
        <v>45292</v>
      </c>
      <c r="D93" s="321" t="s">
        <v>105</v>
      </c>
      <c r="E93" s="332" t="s">
        <v>341</v>
      </c>
      <c r="F93" s="369">
        <v>2160</v>
      </c>
      <c r="G93" s="267" t="s">
        <v>1462</v>
      </c>
      <c r="H93" s="321" t="s">
        <v>134</v>
      </c>
      <c r="I93" s="321" t="s">
        <v>1463</v>
      </c>
      <c r="J93" s="370" t="s">
        <v>946</v>
      </c>
      <c r="K93" s="370" t="s">
        <v>1307</v>
      </c>
      <c r="L93" s="370" t="s">
        <v>848</v>
      </c>
      <c r="M93" s="370">
        <v>8</v>
      </c>
      <c r="N93" s="371">
        <v>45324</v>
      </c>
      <c r="O93" s="321" t="s">
        <v>452</v>
      </c>
      <c r="P93" s="370" t="s">
        <v>946</v>
      </c>
      <c r="Q93" s="372"/>
      <c r="R93" s="372"/>
      <c r="S93" s="372"/>
    </row>
    <row r="94" spans="1:19" ht="24" x14ac:dyDescent="0.2">
      <c r="A94" s="303">
        <f>IF(B94="","",ROW()-ROW($A$3)+'Diário 1º PA'!$P$1)</f>
        <v>307</v>
      </c>
      <c r="B94" s="377">
        <v>45329</v>
      </c>
      <c r="C94" s="331">
        <v>45292</v>
      </c>
      <c r="D94" s="321" t="s">
        <v>105</v>
      </c>
      <c r="E94" s="332" t="s">
        <v>257</v>
      </c>
      <c r="F94" s="369">
        <v>300</v>
      </c>
      <c r="G94" s="267" t="s">
        <v>1464</v>
      </c>
      <c r="H94" s="321" t="s">
        <v>134</v>
      </c>
      <c r="I94" s="321" t="s">
        <v>1465</v>
      </c>
      <c r="J94" s="370" t="s">
        <v>1466</v>
      </c>
      <c r="K94" s="370" t="s">
        <v>1307</v>
      </c>
      <c r="L94" s="370" t="s">
        <v>848</v>
      </c>
      <c r="M94" s="370">
        <v>42</v>
      </c>
      <c r="N94" s="371">
        <v>45327</v>
      </c>
      <c r="O94" s="321" t="s">
        <v>452</v>
      </c>
      <c r="P94" s="370" t="s">
        <v>1466</v>
      </c>
      <c r="Q94" s="372"/>
      <c r="R94" s="372"/>
      <c r="S94" s="372"/>
    </row>
    <row r="95" spans="1:19" ht="48" x14ac:dyDescent="0.2">
      <c r="A95" s="303">
        <f>IF(B95="","",ROW()-ROW($A$3)+'Diário 1º PA'!$P$1)</f>
        <v>308</v>
      </c>
      <c r="B95" s="377">
        <v>45329</v>
      </c>
      <c r="C95" s="331">
        <v>45292</v>
      </c>
      <c r="D95" s="321" t="s">
        <v>105</v>
      </c>
      <c r="E95" s="332" t="s">
        <v>299</v>
      </c>
      <c r="F95" s="369">
        <v>25131.79</v>
      </c>
      <c r="G95" s="321" t="s">
        <v>858</v>
      </c>
      <c r="H95" s="321" t="s">
        <v>134</v>
      </c>
      <c r="I95" s="321" t="s">
        <v>1467</v>
      </c>
      <c r="J95" s="370" t="s">
        <v>961</v>
      </c>
      <c r="K95" s="370" t="s">
        <v>1307</v>
      </c>
      <c r="L95" s="370" t="s">
        <v>848</v>
      </c>
      <c r="M95" s="370">
        <v>1679</v>
      </c>
      <c r="N95" s="371">
        <v>45324</v>
      </c>
      <c r="O95" s="321" t="s">
        <v>452</v>
      </c>
      <c r="P95" s="370" t="s">
        <v>961</v>
      </c>
      <c r="Q95" s="372"/>
      <c r="R95" s="372"/>
      <c r="S95" s="372"/>
    </row>
    <row r="96" spans="1:19" ht="24" x14ac:dyDescent="0.2">
      <c r="A96" s="303">
        <f>IF(B96="","",ROW()-ROW($A$3)+'Diário 1º PA'!$P$1)</f>
        <v>309</v>
      </c>
      <c r="B96" s="377">
        <v>45329</v>
      </c>
      <c r="C96" s="331">
        <v>45292</v>
      </c>
      <c r="D96" s="321" t="s">
        <v>94</v>
      </c>
      <c r="E96" s="332" t="s">
        <v>178</v>
      </c>
      <c r="F96" s="369">
        <v>5019.5200000000004</v>
      </c>
      <c r="G96" s="321" t="s">
        <v>1468</v>
      </c>
      <c r="H96" s="321" t="s">
        <v>134</v>
      </c>
      <c r="I96" s="321" t="s">
        <v>918</v>
      </c>
      <c r="J96" s="370" t="s">
        <v>79</v>
      </c>
      <c r="K96" s="370" t="s">
        <v>919</v>
      </c>
      <c r="L96" s="370" t="s">
        <v>919</v>
      </c>
      <c r="M96" s="370" t="s">
        <v>117</v>
      </c>
      <c r="N96" s="371">
        <v>45329</v>
      </c>
      <c r="O96" s="321" t="s">
        <v>452</v>
      </c>
      <c r="P96" s="370" t="s">
        <v>79</v>
      </c>
      <c r="Q96" s="372"/>
      <c r="R96" s="372"/>
      <c r="S96" s="372"/>
    </row>
    <row r="97" spans="1:19" ht="24" x14ac:dyDescent="0.2">
      <c r="A97" s="303">
        <f>IF(B97="","",ROW()-ROW($A$3)+'Diário 1º PA'!$P$1)</f>
        <v>310</v>
      </c>
      <c r="B97" s="377">
        <v>45329</v>
      </c>
      <c r="C97" s="331">
        <v>45292</v>
      </c>
      <c r="D97" s="321" t="s">
        <v>94</v>
      </c>
      <c r="E97" s="332" t="s">
        <v>178</v>
      </c>
      <c r="F97" s="369">
        <v>5053.25</v>
      </c>
      <c r="G97" s="321" t="s">
        <v>1468</v>
      </c>
      <c r="H97" s="321" t="s">
        <v>136</v>
      </c>
      <c r="I97" s="321" t="s">
        <v>918</v>
      </c>
      <c r="J97" s="370" t="s">
        <v>79</v>
      </c>
      <c r="K97" s="370" t="s">
        <v>919</v>
      </c>
      <c r="L97" s="370" t="s">
        <v>919</v>
      </c>
      <c r="M97" s="370" t="s">
        <v>117</v>
      </c>
      <c r="N97" s="371">
        <v>45329</v>
      </c>
      <c r="O97" s="321" t="s">
        <v>452</v>
      </c>
      <c r="P97" s="370" t="s">
        <v>79</v>
      </c>
      <c r="Q97" s="372"/>
      <c r="R97" s="372"/>
      <c r="S97" s="372"/>
    </row>
    <row r="98" spans="1:19" ht="24" x14ac:dyDescent="0.2">
      <c r="A98" s="303">
        <f>IF(B98="","",ROW()-ROW($A$3)+'Diário 1º PA'!$P$1)</f>
        <v>311</v>
      </c>
      <c r="B98" s="377">
        <v>45329</v>
      </c>
      <c r="C98" s="331">
        <v>45292</v>
      </c>
      <c r="D98" s="321" t="s">
        <v>94</v>
      </c>
      <c r="E98" s="332" t="s">
        <v>178</v>
      </c>
      <c r="F98" s="369">
        <v>4729.6099999999997</v>
      </c>
      <c r="G98" s="321" t="s">
        <v>1468</v>
      </c>
      <c r="H98" s="321" t="s">
        <v>135</v>
      </c>
      <c r="I98" s="321" t="s">
        <v>918</v>
      </c>
      <c r="J98" s="370" t="s">
        <v>79</v>
      </c>
      <c r="K98" s="370" t="s">
        <v>919</v>
      </c>
      <c r="L98" s="370" t="s">
        <v>919</v>
      </c>
      <c r="M98" s="370" t="s">
        <v>117</v>
      </c>
      <c r="N98" s="371">
        <v>45329</v>
      </c>
      <c r="O98" s="321" t="s">
        <v>452</v>
      </c>
      <c r="P98" s="370" t="s">
        <v>79</v>
      </c>
      <c r="Q98" s="372"/>
      <c r="R98" s="372"/>
      <c r="S98" s="372"/>
    </row>
    <row r="99" spans="1:19" ht="24" x14ac:dyDescent="0.2">
      <c r="A99" s="303">
        <f>IF(B99="","",ROW()-ROW($A$3)+'Diário 1º PA'!$P$1)</f>
        <v>312</v>
      </c>
      <c r="B99" s="377">
        <v>45329</v>
      </c>
      <c r="C99" s="331">
        <v>45292</v>
      </c>
      <c r="D99" s="321" t="s">
        <v>94</v>
      </c>
      <c r="E99" s="332" t="s">
        <v>178</v>
      </c>
      <c r="F99" s="369">
        <v>4889.07</v>
      </c>
      <c r="G99" s="321" t="s">
        <v>1468</v>
      </c>
      <c r="H99" s="321" t="s">
        <v>137</v>
      </c>
      <c r="I99" s="321" t="s">
        <v>918</v>
      </c>
      <c r="J99" s="370" t="s">
        <v>79</v>
      </c>
      <c r="K99" s="370" t="s">
        <v>919</v>
      </c>
      <c r="L99" s="370" t="s">
        <v>919</v>
      </c>
      <c r="M99" s="370" t="s">
        <v>117</v>
      </c>
      <c r="N99" s="371">
        <v>45329</v>
      </c>
      <c r="O99" s="321" t="s">
        <v>452</v>
      </c>
      <c r="P99" s="370" t="s">
        <v>79</v>
      </c>
      <c r="Q99" s="372"/>
      <c r="R99" s="372"/>
      <c r="S99" s="372"/>
    </row>
    <row r="100" spans="1:19" ht="24" x14ac:dyDescent="0.2">
      <c r="A100" s="303">
        <f>IF(B100="","",ROW()-ROW($A$3)+'Diário 1º PA'!$P$1)</f>
        <v>313</v>
      </c>
      <c r="B100" s="377">
        <v>45329</v>
      </c>
      <c r="C100" s="331">
        <v>45292</v>
      </c>
      <c r="D100" s="321" t="s">
        <v>94</v>
      </c>
      <c r="E100" s="332" t="s">
        <v>178</v>
      </c>
      <c r="F100" s="369">
        <v>3040</v>
      </c>
      <c r="G100" s="321" t="s">
        <v>1468</v>
      </c>
      <c r="H100" s="321" t="s">
        <v>118</v>
      </c>
      <c r="I100" s="321" t="s">
        <v>918</v>
      </c>
      <c r="J100" s="370" t="s">
        <v>79</v>
      </c>
      <c r="K100" s="370" t="s">
        <v>919</v>
      </c>
      <c r="L100" s="370" t="s">
        <v>919</v>
      </c>
      <c r="M100" s="370" t="s">
        <v>117</v>
      </c>
      <c r="N100" s="371">
        <v>45329</v>
      </c>
      <c r="O100" s="321" t="s">
        <v>452</v>
      </c>
      <c r="P100" s="370" t="s">
        <v>79</v>
      </c>
      <c r="Q100" s="372"/>
      <c r="R100" s="372"/>
      <c r="S100" s="372"/>
    </row>
    <row r="101" spans="1:19" ht="24" x14ac:dyDescent="0.2">
      <c r="A101" s="303">
        <f>IF(B101="","",ROW()-ROW($A$3)+'Diário 1º PA'!$P$1)</f>
        <v>314</v>
      </c>
      <c r="B101" s="377">
        <v>45329</v>
      </c>
      <c r="C101" s="331">
        <v>45292</v>
      </c>
      <c r="D101" s="321" t="s">
        <v>94</v>
      </c>
      <c r="E101" s="332" t="s">
        <v>178</v>
      </c>
      <c r="F101" s="369">
        <v>6206.25</v>
      </c>
      <c r="G101" s="321" t="s">
        <v>1468</v>
      </c>
      <c r="H101" s="321" t="s">
        <v>121</v>
      </c>
      <c r="I101" s="321" t="s">
        <v>918</v>
      </c>
      <c r="J101" s="370" t="s">
        <v>79</v>
      </c>
      <c r="K101" s="370" t="s">
        <v>919</v>
      </c>
      <c r="L101" s="370" t="s">
        <v>919</v>
      </c>
      <c r="M101" s="370" t="s">
        <v>117</v>
      </c>
      <c r="N101" s="371">
        <v>45329</v>
      </c>
      <c r="O101" s="321" t="s">
        <v>452</v>
      </c>
      <c r="P101" s="370" t="s">
        <v>79</v>
      </c>
      <c r="Q101" s="372"/>
      <c r="R101" s="372"/>
      <c r="S101" s="372"/>
    </row>
    <row r="102" spans="1:19" ht="24" x14ac:dyDescent="0.2">
      <c r="A102" s="303">
        <f>IF(B102="","",ROW()-ROW($A$3)+'Diário 1º PA'!$P$1)</f>
        <v>315</v>
      </c>
      <c r="B102" s="377">
        <v>45329</v>
      </c>
      <c r="C102" s="331">
        <v>45292</v>
      </c>
      <c r="D102" s="321" t="s">
        <v>94</v>
      </c>
      <c r="E102" s="332" t="s">
        <v>178</v>
      </c>
      <c r="F102" s="369">
        <v>5634.52</v>
      </c>
      <c r="G102" s="321" t="s">
        <v>1468</v>
      </c>
      <c r="H102" s="321" t="s">
        <v>120</v>
      </c>
      <c r="I102" s="321" t="s">
        <v>918</v>
      </c>
      <c r="J102" s="370" t="s">
        <v>79</v>
      </c>
      <c r="K102" s="370" t="s">
        <v>919</v>
      </c>
      <c r="L102" s="370" t="s">
        <v>919</v>
      </c>
      <c r="M102" s="370" t="s">
        <v>117</v>
      </c>
      <c r="N102" s="371">
        <v>45329</v>
      </c>
      <c r="O102" s="321" t="s">
        <v>452</v>
      </c>
      <c r="P102" s="370" t="s">
        <v>79</v>
      </c>
      <c r="Q102" s="372"/>
      <c r="R102" s="372"/>
      <c r="S102" s="372"/>
    </row>
    <row r="103" spans="1:19" ht="24" x14ac:dyDescent="0.2">
      <c r="A103" s="303">
        <f>IF(B103="","",ROW()-ROW($A$3)+'Diário 1º PA'!$P$1)</f>
        <v>316</v>
      </c>
      <c r="B103" s="377">
        <v>45329</v>
      </c>
      <c r="C103" s="331">
        <v>45292</v>
      </c>
      <c r="D103" s="321" t="s">
        <v>94</v>
      </c>
      <c r="E103" s="332" t="s">
        <v>178</v>
      </c>
      <c r="F103" s="369">
        <v>6217.86</v>
      </c>
      <c r="G103" s="321" t="s">
        <v>1468</v>
      </c>
      <c r="H103" s="321" t="s">
        <v>119</v>
      </c>
      <c r="I103" s="321" t="s">
        <v>918</v>
      </c>
      <c r="J103" s="370" t="s">
        <v>79</v>
      </c>
      <c r="K103" s="370" t="s">
        <v>919</v>
      </c>
      <c r="L103" s="370" t="s">
        <v>919</v>
      </c>
      <c r="M103" s="370" t="s">
        <v>117</v>
      </c>
      <c r="N103" s="371">
        <v>45329</v>
      </c>
      <c r="O103" s="321" t="s">
        <v>452</v>
      </c>
      <c r="P103" s="370" t="s">
        <v>79</v>
      </c>
      <c r="Q103" s="372"/>
      <c r="R103" s="372"/>
      <c r="S103" s="372"/>
    </row>
    <row r="104" spans="1:19" ht="36" x14ac:dyDescent="0.2">
      <c r="A104" s="303">
        <f>IF(B104="","",ROW()-ROW($A$3)+'Diário 1º PA'!$P$1)</f>
        <v>317</v>
      </c>
      <c r="B104" s="377">
        <v>45329</v>
      </c>
      <c r="C104" s="331">
        <v>45292</v>
      </c>
      <c r="D104" s="321" t="s">
        <v>105</v>
      </c>
      <c r="E104" s="332" t="s">
        <v>265</v>
      </c>
      <c r="F104" s="369">
        <v>186.8</v>
      </c>
      <c r="G104" s="321" t="s">
        <v>1282</v>
      </c>
      <c r="H104" s="321" t="s">
        <v>119</v>
      </c>
      <c r="I104" s="321" t="s">
        <v>1469</v>
      </c>
      <c r="J104" s="370" t="s">
        <v>1470</v>
      </c>
      <c r="K104" s="370" t="s">
        <v>1307</v>
      </c>
      <c r="L104" s="370" t="s">
        <v>848</v>
      </c>
      <c r="M104" s="370">
        <v>20622</v>
      </c>
      <c r="N104" s="371">
        <v>45314</v>
      </c>
      <c r="O104" s="321" t="s">
        <v>452</v>
      </c>
      <c r="P104" s="370" t="s">
        <v>1470</v>
      </c>
      <c r="Q104" s="372"/>
      <c r="R104" s="372"/>
      <c r="S104" s="372"/>
    </row>
    <row r="105" spans="1:19" ht="36" x14ac:dyDescent="0.2">
      <c r="A105" s="303">
        <f>IF(B105="","",ROW()-ROW($A$3)+'Diário 1º PA'!$P$1)</f>
        <v>318</v>
      </c>
      <c r="B105" s="377">
        <v>45329</v>
      </c>
      <c r="C105" s="331">
        <v>45323</v>
      </c>
      <c r="D105" s="321" t="s">
        <v>107</v>
      </c>
      <c r="E105" s="332" t="s">
        <v>374</v>
      </c>
      <c r="F105" s="369">
        <v>7242.9</v>
      </c>
      <c r="G105" s="267" t="s">
        <v>1471</v>
      </c>
      <c r="H105" s="321" t="s">
        <v>130</v>
      </c>
      <c r="I105" s="321" t="s">
        <v>1322</v>
      </c>
      <c r="J105" s="370" t="s">
        <v>1472</v>
      </c>
      <c r="K105" s="370" t="s">
        <v>881</v>
      </c>
      <c r="L105" s="370" t="s">
        <v>1301</v>
      </c>
      <c r="M105" s="370">
        <v>343938</v>
      </c>
      <c r="N105" s="371">
        <v>45330</v>
      </c>
      <c r="O105" s="321" t="s">
        <v>452</v>
      </c>
      <c r="P105" s="370" t="s">
        <v>1472</v>
      </c>
      <c r="Q105" s="372"/>
      <c r="R105" s="372"/>
      <c r="S105" s="372"/>
    </row>
    <row r="106" spans="1:19" ht="36" x14ac:dyDescent="0.2">
      <c r="A106" s="303">
        <f>IF(B106="","",ROW()-ROW($A$3)+'Diário 1º PA'!$P$1)</f>
        <v>319</v>
      </c>
      <c r="B106" s="377">
        <v>45329</v>
      </c>
      <c r="C106" s="331">
        <v>45292</v>
      </c>
      <c r="D106" s="321" t="s">
        <v>105</v>
      </c>
      <c r="E106" s="332" t="s">
        <v>265</v>
      </c>
      <c r="F106" s="369">
        <v>186.8</v>
      </c>
      <c r="G106" s="321" t="s">
        <v>1282</v>
      </c>
      <c r="H106" s="321" t="s">
        <v>121</v>
      </c>
      <c r="I106" s="321" t="s">
        <v>1469</v>
      </c>
      <c r="J106" s="370" t="s">
        <v>1470</v>
      </c>
      <c r="K106" s="370" t="s">
        <v>1307</v>
      </c>
      <c r="L106" s="370" t="s">
        <v>848</v>
      </c>
      <c r="M106" s="370">
        <v>20621</v>
      </c>
      <c r="N106" s="371">
        <v>45314</v>
      </c>
      <c r="O106" s="321" t="s">
        <v>452</v>
      </c>
      <c r="P106" s="370" t="s">
        <v>1470</v>
      </c>
      <c r="Q106" s="372"/>
      <c r="R106" s="372"/>
      <c r="S106" s="372"/>
    </row>
    <row r="107" spans="1:19" ht="36" x14ac:dyDescent="0.2">
      <c r="A107" s="303">
        <f>IF(B107="","",ROW()-ROW($A$3)+'Diário 1º PA'!$P$1)</f>
        <v>320</v>
      </c>
      <c r="B107" s="377">
        <v>45329</v>
      </c>
      <c r="C107" s="331">
        <v>45292</v>
      </c>
      <c r="D107" s="321" t="s">
        <v>105</v>
      </c>
      <c r="E107" s="332" t="s">
        <v>265</v>
      </c>
      <c r="F107" s="369">
        <v>186.8</v>
      </c>
      <c r="G107" s="321" t="s">
        <v>1282</v>
      </c>
      <c r="H107" s="321" t="s">
        <v>120</v>
      </c>
      <c r="I107" s="321" t="s">
        <v>1469</v>
      </c>
      <c r="J107" s="370" t="s">
        <v>1470</v>
      </c>
      <c r="K107" s="370" t="s">
        <v>1307</v>
      </c>
      <c r="L107" s="370" t="s">
        <v>848</v>
      </c>
      <c r="M107" s="370">
        <v>20624</v>
      </c>
      <c r="N107" s="371">
        <v>45314</v>
      </c>
      <c r="O107" s="321" t="s">
        <v>452</v>
      </c>
      <c r="P107" s="370" t="s">
        <v>1470</v>
      </c>
      <c r="Q107" s="372"/>
      <c r="R107" s="372"/>
      <c r="S107" s="372"/>
    </row>
    <row r="108" spans="1:19" ht="24" x14ac:dyDescent="0.2">
      <c r="A108" s="303">
        <f>IF(B108="","",ROW()-ROW($A$3)+'Diário 1º PA'!$P$1)</f>
        <v>321</v>
      </c>
      <c r="B108" s="377">
        <v>45329</v>
      </c>
      <c r="C108" s="331">
        <v>45323</v>
      </c>
      <c r="D108" s="321" t="s">
        <v>105</v>
      </c>
      <c r="E108" s="332" t="s">
        <v>295</v>
      </c>
      <c r="F108" s="369">
        <v>2104.0300000000002</v>
      </c>
      <c r="G108" s="267" t="s">
        <v>1473</v>
      </c>
      <c r="H108" s="321" t="s">
        <v>117</v>
      </c>
      <c r="I108" s="321" t="s">
        <v>1474</v>
      </c>
      <c r="J108" s="370" t="s">
        <v>1129</v>
      </c>
      <c r="K108" s="370" t="s">
        <v>1307</v>
      </c>
      <c r="L108" s="370" t="s">
        <v>848</v>
      </c>
      <c r="M108" s="370">
        <v>135726</v>
      </c>
      <c r="N108" s="371">
        <v>45322</v>
      </c>
      <c r="O108" s="321" t="s">
        <v>452</v>
      </c>
      <c r="P108" s="370" t="s">
        <v>1129</v>
      </c>
      <c r="Q108" s="372"/>
      <c r="R108" s="372"/>
      <c r="S108" s="372"/>
    </row>
    <row r="109" spans="1:19" ht="24" x14ac:dyDescent="0.2">
      <c r="A109" s="303">
        <f>IF(B109="","",ROW()-ROW($A$3)+'Diário 1º PA'!$P$1)</f>
        <v>322</v>
      </c>
      <c r="B109" s="377">
        <v>45329</v>
      </c>
      <c r="C109" s="331">
        <v>45323</v>
      </c>
      <c r="D109" s="321" t="s">
        <v>105</v>
      </c>
      <c r="E109" s="332" t="s">
        <v>355</v>
      </c>
      <c r="F109" s="369">
        <v>335.35</v>
      </c>
      <c r="G109" s="267" t="s">
        <v>1475</v>
      </c>
      <c r="H109" s="321" t="s">
        <v>121</v>
      </c>
      <c r="I109" s="321" t="s">
        <v>1474</v>
      </c>
      <c r="J109" s="370" t="s">
        <v>1129</v>
      </c>
      <c r="K109" s="370" t="s">
        <v>1307</v>
      </c>
      <c r="L109" s="370" t="s">
        <v>848</v>
      </c>
      <c r="M109" s="370">
        <v>135728</v>
      </c>
      <c r="N109" s="371">
        <v>45329</v>
      </c>
      <c r="O109" s="321" t="s">
        <v>452</v>
      </c>
      <c r="P109" s="370" t="s">
        <v>1129</v>
      </c>
      <c r="Q109" s="372"/>
      <c r="R109" s="372"/>
      <c r="S109" s="372"/>
    </row>
    <row r="110" spans="1:19" ht="24" x14ac:dyDescent="0.2">
      <c r="A110" s="303">
        <f>IF(B110="","",ROW()-ROW($A$3)+'Diário 1º PA'!$P$1)</f>
        <v>323</v>
      </c>
      <c r="B110" s="377">
        <v>45329</v>
      </c>
      <c r="C110" s="331">
        <v>45323</v>
      </c>
      <c r="D110" s="321" t="s">
        <v>105</v>
      </c>
      <c r="E110" s="332" t="s">
        <v>295</v>
      </c>
      <c r="F110" s="369">
        <v>1393.79</v>
      </c>
      <c r="G110" s="267" t="s">
        <v>1476</v>
      </c>
      <c r="H110" s="321" t="s">
        <v>121</v>
      </c>
      <c r="I110" s="321" t="s">
        <v>1474</v>
      </c>
      <c r="J110" s="370" t="s">
        <v>1129</v>
      </c>
      <c r="K110" s="370" t="s">
        <v>1307</v>
      </c>
      <c r="L110" s="370" t="s">
        <v>848</v>
      </c>
      <c r="M110" s="370">
        <v>135727</v>
      </c>
      <c r="N110" s="371">
        <v>45329</v>
      </c>
      <c r="O110" s="321" t="s">
        <v>452</v>
      </c>
      <c r="P110" s="370" t="s">
        <v>1129</v>
      </c>
      <c r="Q110" s="372"/>
      <c r="R110" s="372"/>
      <c r="S110" s="372"/>
    </row>
    <row r="111" spans="1:19" ht="24" x14ac:dyDescent="0.2">
      <c r="A111" s="303">
        <f>IF(B111="","",ROW()-ROW($A$3)+'Diário 1º PA'!$P$1)</f>
        <v>324</v>
      </c>
      <c r="B111" s="377">
        <v>45329</v>
      </c>
      <c r="C111" s="331">
        <v>45323</v>
      </c>
      <c r="D111" s="321" t="s">
        <v>105</v>
      </c>
      <c r="E111" s="332" t="s">
        <v>295</v>
      </c>
      <c r="F111" s="369">
        <v>2977.8</v>
      </c>
      <c r="G111" s="267" t="s">
        <v>1476</v>
      </c>
      <c r="H111" s="321" t="s">
        <v>119</v>
      </c>
      <c r="I111" s="321" t="s">
        <v>1474</v>
      </c>
      <c r="J111" s="370" t="s">
        <v>1129</v>
      </c>
      <c r="K111" s="370" t="s">
        <v>1307</v>
      </c>
      <c r="L111" s="370" t="s">
        <v>848</v>
      </c>
      <c r="M111" s="370">
        <v>135690</v>
      </c>
      <c r="N111" s="371">
        <v>45329</v>
      </c>
      <c r="O111" s="321" t="s">
        <v>452</v>
      </c>
      <c r="P111" s="370" t="s">
        <v>1129</v>
      </c>
      <c r="Q111" s="372"/>
      <c r="R111" s="372"/>
      <c r="S111" s="372"/>
    </row>
    <row r="112" spans="1:19" ht="24" x14ac:dyDescent="0.2">
      <c r="A112" s="303">
        <f>IF(B112="","",ROW()-ROW($A$3)+'Diário 1º PA'!$P$1)</f>
        <v>325</v>
      </c>
      <c r="B112" s="377">
        <v>45329</v>
      </c>
      <c r="C112" s="331">
        <v>45323</v>
      </c>
      <c r="D112" s="321" t="s">
        <v>105</v>
      </c>
      <c r="E112" s="332" t="s">
        <v>355</v>
      </c>
      <c r="F112" s="369">
        <v>1060.56</v>
      </c>
      <c r="G112" s="267" t="s">
        <v>1475</v>
      </c>
      <c r="H112" s="321" t="s">
        <v>120</v>
      </c>
      <c r="I112" s="321" t="s">
        <v>1474</v>
      </c>
      <c r="J112" s="370" t="s">
        <v>1129</v>
      </c>
      <c r="K112" s="370" t="s">
        <v>1307</v>
      </c>
      <c r="L112" s="370" t="s">
        <v>848</v>
      </c>
      <c r="M112" s="370">
        <v>135691</v>
      </c>
      <c r="N112" s="371">
        <v>45329</v>
      </c>
      <c r="O112" s="321" t="s">
        <v>452</v>
      </c>
      <c r="P112" s="370" t="s">
        <v>1129</v>
      </c>
      <c r="Q112" s="372"/>
      <c r="R112" s="372"/>
      <c r="S112" s="372"/>
    </row>
    <row r="113" spans="1:19" ht="24" x14ac:dyDescent="0.2">
      <c r="A113" s="303">
        <f>IF(B113="","",ROW()-ROW($A$3)+'Diário 1º PA'!$P$1)</f>
        <v>326</v>
      </c>
      <c r="B113" s="377">
        <v>45329</v>
      </c>
      <c r="C113" s="331">
        <v>45323</v>
      </c>
      <c r="D113" s="321" t="s">
        <v>105</v>
      </c>
      <c r="E113" s="332" t="s">
        <v>355</v>
      </c>
      <c r="F113" s="369">
        <v>4559.1499999999996</v>
      </c>
      <c r="G113" s="267" t="s">
        <v>1477</v>
      </c>
      <c r="H113" s="321" t="s">
        <v>117</v>
      </c>
      <c r="I113" s="321" t="s">
        <v>1474</v>
      </c>
      <c r="J113" s="370" t="s">
        <v>1129</v>
      </c>
      <c r="K113" s="370" t="s">
        <v>1307</v>
      </c>
      <c r="L113" s="370" t="s">
        <v>848</v>
      </c>
      <c r="M113" s="370">
        <v>135725</v>
      </c>
      <c r="N113" s="371">
        <v>45329</v>
      </c>
      <c r="O113" s="321" t="s">
        <v>452</v>
      </c>
      <c r="P113" s="370" t="s">
        <v>1129</v>
      </c>
      <c r="Q113" s="372"/>
      <c r="R113" s="372"/>
      <c r="S113" s="372"/>
    </row>
    <row r="114" spans="1:19" ht="36" x14ac:dyDescent="0.2">
      <c r="A114" s="303">
        <f>IF(B114="","",ROW()-ROW($A$3)+'Diário 1º PA'!$P$1)</f>
        <v>327</v>
      </c>
      <c r="B114" s="377">
        <v>45329</v>
      </c>
      <c r="C114" s="331">
        <v>45292</v>
      </c>
      <c r="D114" s="321" t="s">
        <v>94</v>
      </c>
      <c r="E114" s="332" t="s">
        <v>190</v>
      </c>
      <c r="F114" s="369">
        <v>240</v>
      </c>
      <c r="G114" s="267" t="s">
        <v>1478</v>
      </c>
      <c r="H114" s="321" t="s">
        <v>117</v>
      </c>
      <c r="I114" s="321" t="s">
        <v>1479</v>
      </c>
      <c r="J114" s="370" t="s">
        <v>1481</v>
      </c>
      <c r="K114" s="370" t="s">
        <v>1307</v>
      </c>
      <c r="L114" s="370" t="s">
        <v>848</v>
      </c>
      <c r="M114" s="370" t="s">
        <v>1480</v>
      </c>
      <c r="N114" s="371">
        <v>45329</v>
      </c>
      <c r="O114" s="321" t="s">
        <v>452</v>
      </c>
      <c r="P114" s="370" t="s">
        <v>1481</v>
      </c>
      <c r="Q114" s="372"/>
      <c r="R114" s="372"/>
      <c r="S114" s="372"/>
    </row>
    <row r="115" spans="1:19" ht="24" x14ac:dyDescent="0.2">
      <c r="A115" s="303">
        <f>IF(B115="","",ROW()-ROW($A$3)+'Diário 1º PA'!$P$1)</f>
        <v>328</v>
      </c>
      <c r="B115" s="377">
        <v>45329</v>
      </c>
      <c r="C115" s="331">
        <v>45292</v>
      </c>
      <c r="D115" s="321" t="s">
        <v>94</v>
      </c>
      <c r="E115" s="332" t="s">
        <v>178</v>
      </c>
      <c r="F115" s="369">
        <v>5388.64</v>
      </c>
      <c r="G115" s="321" t="s">
        <v>1468</v>
      </c>
      <c r="H115" s="321" t="s">
        <v>126</v>
      </c>
      <c r="I115" s="321" t="s">
        <v>918</v>
      </c>
      <c r="J115" s="370" t="s">
        <v>79</v>
      </c>
      <c r="K115" s="370" t="s">
        <v>919</v>
      </c>
      <c r="L115" s="370" t="s">
        <v>919</v>
      </c>
      <c r="M115" s="370" t="s">
        <v>117</v>
      </c>
      <c r="N115" s="371">
        <v>45329</v>
      </c>
      <c r="O115" s="321" t="s">
        <v>452</v>
      </c>
      <c r="P115" s="370" t="s">
        <v>79</v>
      </c>
      <c r="Q115" s="372"/>
      <c r="R115" s="372"/>
      <c r="S115" s="372"/>
    </row>
    <row r="116" spans="1:19" ht="24" x14ac:dyDescent="0.2">
      <c r="A116" s="303">
        <f>IF(B116="","",ROW()-ROW($A$3)+'Diário 1º PA'!$P$1)</f>
        <v>329</v>
      </c>
      <c r="B116" s="377">
        <v>45329</v>
      </c>
      <c r="C116" s="331">
        <v>45292</v>
      </c>
      <c r="D116" s="321" t="s">
        <v>94</v>
      </c>
      <c r="E116" s="332" t="s">
        <v>178</v>
      </c>
      <c r="F116" s="369">
        <v>6119.53</v>
      </c>
      <c r="G116" s="321" t="s">
        <v>1468</v>
      </c>
      <c r="H116" s="321" t="s">
        <v>127</v>
      </c>
      <c r="I116" s="321" t="s">
        <v>918</v>
      </c>
      <c r="J116" s="370" t="s">
        <v>79</v>
      </c>
      <c r="K116" s="370" t="s">
        <v>919</v>
      </c>
      <c r="L116" s="370" t="s">
        <v>919</v>
      </c>
      <c r="M116" s="370" t="s">
        <v>117</v>
      </c>
      <c r="N116" s="371">
        <v>45329</v>
      </c>
      <c r="O116" s="321" t="s">
        <v>452</v>
      </c>
      <c r="P116" s="370" t="s">
        <v>79</v>
      </c>
      <c r="Q116" s="372"/>
      <c r="R116" s="372"/>
      <c r="S116" s="372"/>
    </row>
    <row r="117" spans="1:19" ht="24" x14ac:dyDescent="0.2">
      <c r="A117" s="303">
        <f>IF(B117="","",ROW()-ROW($A$3)+'Diário 1º PA'!$P$1)</f>
        <v>330</v>
      </c>
      <c r="B117" s="377">
        <v>45329</v>
      </c>
      <c r="C117" s="331">
        <v>45292</v>
      </c>
      <c r="D117" s="321" t="s">
        <v>94</v>
      </c>
      <c r="E117" s="332" t="s">
        <v>178</v>
      </c>
      <c r="F117" s="369">
        <v>3693.96</v>
      </c>
      <c r="G117" s="321" t="s">
        <v>1468</v>
      </c>
      <c r="H117" s="321" t="s">
        <v>125</v>
      </c>
      <c r="I117" s="321" t="s">
        <v>918</v>
      </c>
      <c r="J117" s="370" t="s">
        <v>79</v>
      </c>
      <c r="K117" s="370" t="s">
        <v>919</v>
      </c>
      <c r="L117" s="370" t="s">
        <v>919</v>
      </c>
      <c r="M117" s="370" t="s">
        <v>117</v>
      </c>
      <c r="N117" s="371">
        <v>45329</v>
      </c>
      <c r="O117" s="321" t="s">
        <v>452</v>
      </c>
      <c r="P117" s="370" t="s">
        <v>79</v>
      </c>
      <c r="Q117" s="372"/>
      <c r="R117" s="372"/>
      <c r="S117" s="372"/>
    </row>
    <row r="118" spans="1:19" ht="24" x14ac:dyDescent="0.2">
      <c r="A118" s="303">
        <f>IF(B118="","",ROW()-ROW($A$3)+'Diário 1º PA'!$P$1)</f>
        <v>331</v>
      </c>
      <c r="B118" s="377">
        <v>45329</v>
      </c>
      <c r="C118" s="331">
        <v>45292</v>
      </c>
      <c r="D118" s="321" t="s">
        <v>94</v>
      </c>
      <c r="E118" s="332" t="s">
        <v>178</v>
      </c>
      <c r="F118" s="369">
        <v>6228.78</v>
      </c>
      <c r="G118" s="321" t="s">
        <v>1468</v>
      </c>
      <c r="H118" s="321" t="s">
        <v>129</v>
      </c>
      <c r="I118" s="321" t="s">
        <v>918</v>
      </c>
      <c r="J118" s="370" t="s">
        <v>79</v>
      </c>
      <c r="K118" s="370" t="s">
        <v>919</v>
      </c>
      <c r="L118" s="370" t="s">
        <v>919</v>
      </c>
      <c r="M118" s="370" t="s">
        <v>117</v>
      </c>
      <c r="N118" s="371">
        <v>45329</v>
      </c>
      <c r="O118" s="321" t="s">
        <v>452</v>
      </c>
      <c r="P118" s="370" t="s">
        <v>79</v>
      </c>
      <c r="Q118" s="372"/>
      <c r="R118" s="372"/>
      <c r="S118" s="372"/>
    </row>
    <row r="119" spans="1:19" ht="24" x14ac:dyDescent="0.2">
      <c r="A119" s="303">
        <f>IF(B119="","",ROW()-ROW($A$3)+'Diário 1º PA'!$P$1)</f>
        <v>332</v>
      </c>
      <c r="B119" s="377">
        <v>45329</v>
      </c>
      <c r="C119" s="331">
        <v>45292</v>
      </c>
      <c r="D119" s="321" t="s">
        <v>94</v>
      </c>
      <c r="E119" s="332" t="s">
        <v>178</v>
      </c>
      <c r="F119" s="369">
        <v>2079.37</v>
      </c>
      <c r="G119" s="321" t="s">
        <v>1468</v>
      </c>
      <c r="H119" s="321" t="s">
        <v>118</v>
      </c>
      <c r="I119" s="321" t="s">
        <v>918</v>
      </c>
      <c r="J119" s="370" t="s">
        <v>79</v>
      </c>
      <c r="K119" s="370" t="s">
        <v>919</v>
      </c>
      <c r="L119" s="370" t="s">
        <v>919</v>
      </c>
      <c r="M119" s="370" t="s">
        <v>117</v>
      </c>
      <c r="N119" s="371">
        <v>45329</v>
      </c>
      <c r="O119" s="321" t="s">
        <v>452</v>
      </c>
      <c r="P119" s="370" t="s">
        <v>79</v>
      </c>
      <c r="Q119" s="372"/>
      <c r="R119" s="372"/>
      <c r="S119" s="372"/>
    </row>
    <row r="120" spans="1:19" ht="36" x14ac:dyDescent="0.2">
      <c r="A120" s="303">
        <f>IF(B120="","",ROW()-ROW($A$3)+'Diário 1º PA'!$P$1)</f>
        <v>333</v>
      </c>
      <c r="B120" s="377">
        <v>45329</v>
      </c>
      <c r="C120" s="331">
        <v>45323</v>
      </c>
      <c r="D120" s="321" t="s">
        <v>107</v>
      </c>
      <c r="E120" s="332" t="s">
        <v>366</v>
      </c>
      <c r="F120" s="369">
        <v>6028</v>
      </c>
      <c r="G120" s="267" t="s">
        <v>1482</v>
      </c>
      <c r="H120" s="321" t="s">
        <v>130</v>
      </c>
      <c r="I120" s="321" t="s">
        <v>1483</v>
      </c>
      <c r="J120" s="370" t="s">
        <v>1484</v>
      </c>
      <c r="K120" s="370" t="s">
        <v>1307</v>
      </c>
      <c r="L120" s="370" t="s">
        <v>848</v>
      </c>
      <c r="M120" s="370">
        <v>15171</v>
      </c>
      <c r="N120" s="371">
        <v>45329</v>
      </c>
      <c r="O120" s="321" t="s">
        <v>452</v>
      </c>
      <c r="P120" s="370" t="s">
        <v>1484</v>
      </c>
      <c r="Q120" s="372"/>
      <c r="R120" s="372"/>
      <c r="S120" s="372"/>
    </row>
    <row r="121" spans="1:19" ht="24" x14ac:dyDescent="0.2">
      <c r="A121" s="303">
        <f>IF(B121="","",ROW()-ROW($A$3)+'Diário 1º PA'!$P$1)</f>
        <v>334</v>
      </c>
      <c r="B121" s="377">
        <v>45329</v>
      </c>
      <c r="C121" s="331">
        <v>45292</v>
      </c>
      <c r="D121" s="321" t="s">
        <v>94</v>
      </c>
      <c r="E121" s="332" t="s">
        <v>178</v>
      </c>
      <c r="F121" s="369">
        <v>5582.21</v>
      </c>
      <c r="G121" s="321" t="s">
        <v>1468</v>
      </c>
      <c r="H121" s="321" t="s">
        <v>122</v>
      </c>
      <c r="I121" s="321" t="s">
        <v>918</v>
      </c>
      <c r="J121" s="370" t="s">
        <v>79</v>
      </c>
      <c r="K121" s="370" t="s">
        <v>919</v>
      </c>
      <c r="L121" s="370" t="s">
        <v>919</v>
      </c>
      <c r="M121" s="370" t="s">
        <v>117</v>
      </c>
      <c r="N121" s="371">
        <v>45329</v>
      </c>
      <c r="O121" s="321" t="s">
        <v>452</v>
      </c>
      <c r="P121" s="370" t="s">
        <v>79</v>
      </c>
      <c r="Q121" s="372"/>
      <c r="R121" s="372"/>
      <c r="S121" s="372"/>
    </row>
    <row r="122" spans="1:19" ht="24" x14ac:dyDescent="0.2">
      <c r="A122" s="303">
        <f>IF(B122="","",ROW()-ROW($A$3)+'Diário 1º PA'!$P$1)</f>
        <v>335</v>
      </c>
      <c r="B122" s="377">
        <v>45329</v>
      </c>
      <c r="C122" s="331">
        <v>45292</v>
      </c>
      <c r="D122" s="321" t="s">
        <v>94</v>
      </c>
      <c r="E122" s="332" t="s">
        <v>178</v>
      </c>
      <c r="F122" s="369">
        <v>6040.87</v>
      </c>
      <c r="G122" s="321" t="s">
        <v>1468</v>
      </c>
      <c r="H122" s="321" t="s">
        <v>123</v>
      </c>
      <c r="I122" s="321" t="s">
        <v>918</v>
      </c>
      <c r="J122" s="370" t="s">
        <v>79</v>
      </c>
      <c r="K122" s="370" t="s">
        <v>919</v>
      </c>
      <c r="L122" s="370" t="s">
        <v>919</v>
      </c>
      <c r="M122" s="370" t="s">
        <v>117</v>
      </c>
      <c r="N122" s="371">
        <v>45329</v>
      </c>
      <c r="O122" s="321" t="s">
        <v>452</v>
      </c>
      <c r="P122" s="370" t="s">
        <v>79</v>
      </c>
      <c r="Q122" s="372"/>
      <c r="R122" s="372"/>
      <c r="S122" s="372"/>
    </row>
    <row r="123" spans="1:19" ht="24" x14ac:dyDescent="0.2">
      <c r="A123" s="303">
        <f>IF(B123="","",ROW()-ROW($A$3)+'Diário 1º PA'!$P$1)</f>
        <v>336</v>
      </c>
      <c r="B123" s="377">
        <v>45329</v>
      </c>
      <c r="C123" s="331">
        <v>45292</v>
      </c>
      <c r="D123" s="321" t="s">
        <v>94</v>
      </c>
      <c r="E123" s="332" t="s">
        <v>178</v>
      </c>
      <c r="F123" s="369">
        <v>4969.3599999999997</v>
      </c>
      <c r="G123" s="321" t="s">
        <v>1468</v>
      </c>
      <c r="H123" s="321" t="s">
        <v>124</v>
      </c>
      <c r="I123" s="321" t="s">
        <v>918</v>
      </c>
      <c r="J123" s="370" t="s">
        <v>79</v>
      </c>
      <c r="K123" s="370" t="s">
        <v>919</v>
      </c>
      <c r="L123" s="370" t="s">
        <v>919</v>
      </c>
      <c r="M123" s="370" t="s">
        <v>117</v>
      </c>
      <c r="N123" s="371">
        <v>45329</v>
      </c>
      <c r="O123" s="321" t="s">
        <v>452</v>
      </c>
      <c r="P123" s="370" t="s">
        <v>79</v>
      </c>
      <c r="Q123" s="372"/>
      <c r="R123" s="372"/>
      <c r="S123" s="372"/>
    </row>
    <row r="124" spans="1:19" ht="24" x14ac:dyDescent="0.2">
      <c r="A124" s="303">
        <f>IF(B124="","",ROW()-ROW($A$3)+'Diário 1º PA'!$P$1)</f>
        <v>337</v>
      </c>
      <c r="B124" s="377">
        <v>45329</v>
      </c>
      <c r="C124" s="331">
        <v>45323</v>
      </c>
      <c r="D124" s="321" t="s">
        <v>105</v>
      </c>
      <c r="E124" s="332" t="s">
        <v>307</v>
      </c>
      <c r="F124" s="369">
        <v>56.29</v>
      </c>
      <c r="G124" s="267" t="s">
        <v>1485</v>
      </c>
      <c r="H124" s="321" t="s">
        <v>126</v>
      </c>
      <c r="I124" s="321" t="s">
        <v>1486</v>
      </c>
      <c r="J124" s="370" t="s">
        <v>1487</v>
      </c>
      <c r="K124" s="370" t="s">
        <v>881</v>
      </c>
      <c r="L124" s="370" t="s">
        <v>1301</v>
      </c>
      <c r="M124" s="370">
        <v>687</v>
      </c>
      <c r="N124" s="371">
        <v>45327</v>
      </c>
      <c r="O124" s="321" t="s">
        <v>452</v>
      </c>
      <c r="P124" s="370" t="s">
        <v>1487</v>
      </c>
      <c r="Q124" s="372"/>
      <c r="R124" s="372"/>
      <c r="S124" s="372"/>
    </row>
    <row r="125" spans="1:19" ht="24" x14ac:dyDescent="0.2">
      <c r="A125" s="303">
        <f>IF(B125="","",ROW()-ROW($A$3)+'Diário 1º PA'!$P$1)</f>
        <v>338</v>
      </c>
      <c r="B125" s="377">
        <v>45329</v>
      </c>
      <c r="C125" s="331">
        <v>45292</v>
      </c>
      <c r="D125" s="321" t="s">
        <v>105</v>
      </c>
      <c r="E125" s="332" t="s">
        <v>341</v>
      </c>
      <c r="F125" s="369">
        <v>1404</v>
      </c>
      <c r="G125" s="267" t="s">
        <v>1488</v>
      </c>
      <c r="H125" s="321" t="s">
        <v>134</v>
      </c>
      <c r="I125" s="321" t="s">
        <v>1489</v>
      </c>
      <c r="J125" s="370" t="s">
        <v>911</v>
      </c>
      <c r="K125" s="370" t="s">
        <v>881</v>
      </c>
      <c r="L125" s="370" t="s">
        <v>1301</v>
      </c>
      <c r="M125" s="370">
        <v>8</v>
      </c>
      <c r="N125" s="371">
        <v>45324</v>
      </c>
      <c r="O125" s="321" t="s">
        <v>452</v>
      </c>
      <c r="P125" s="370" t="s">
        <v>911</v>
      </c>
      <c r="Q125" s="372"/>
      <c r="R125" s="372"/>
      <c r="S125" s="372"/>
    </row>
    <row r="126" spans="1:19" ht="36" x14ac:dyDescent="0.2">
      <c r="A126" s="303">
        <f>IF(B126="","",ROW()-ROW($A$3)+'Diário 1º PA'!$P$1)</f>
        <v>339</v>
      </c>
      <c r="B126" s="377">
        <v>45329</v>
      </c>
      <c r="C126" s="331">
        <v>45292</v>
      </c>
      <c r="D126" s="321" t="s">
        <v>105</v>
      </c>
      <c r="E126" s="332" t="s">
        <v>343</v>
      </c>
      <c r="F126" s="369">
        <v>350</v>
      </c>
      <c r="G126" s="267" t="s">
        <v>1490</v>
      </c>
      <c r="H126" s="321" t="s">
        <v>120</v>
      </c>
      <c r="I126" s="321" t="s">
        <v>1443</v>
      </c>
      <c r="J126" s="370" t="s">
        <v>1444</v>
      </c>
      <c r="K126" s="370" t="s">
        <v>881</v>
      </c>
      <c r="L126" s="370" t="s">
        <v>1301</v>
      </c>
      <c r="M126" s="370">
        <v>5970</v>
      </c>
      <c r="N126" s="371">
        <v>45321</v>
      </c>
      <c r="O126" s="321" t="s">
        <v>452</v>
      </c>
      <c r="P126" s="370" t="s">
        <v>1444</v>
      </c>
      <c r="Q126" s="372"/>
      <c r="R126" s="372"/>
      <c r="S126" s="372"/>
    </row>
    <row r="127" spans="1:19" x14ac:dyDescent="0.2">
      <c r="A127" s="303">
        <f>IF(B127="","",ROW()-ROW($A$3)+'Diário 1º PA'!$P$1)</f>
        <v>340</v>
      </c>
      <c r="B127" s="377">
        <v>45329</v>
      </c>
      <c r="C127" s="331">
        <v>45323</v>
      </c>
      <c r="D127" s="321" t="s">
        <v>105</v>
      </c>
      <c r="E127" s="332" t="s">
        <v>283</v>
      </c>
      <c r="F127" s="369">
        <v>3</v>
      </c>
      <c r="G127" s="321" t="s">
        <v>1491</v>
      </c>
      <c r="H127" s="321" t="s">
        <v>118</v>
      </c>
      <c r="I127" s="321" t="s">
        <v>117</v>
      </c>
      <c r="J127" s="370" t="s">
        <v>79</v>
      </c>
      <c r="K127" s="370" t="s">
        <v>1325</v>
      </c>
      <c r="L127" s="370" t="s">
        <v>117</v>
      </c>
      <c r="M127" s="370" t="s">
        <v>117</v>
      </c>
      <c r="N127" s="371" t="s">
        <v>117</v>
      </c>
      <c r="O127" s="321" t="s">
        <v>452</v>
      </c>
      <c r="P127" s="370" t="s">
        <v>79</v>
      </c>
      <c r="Q127" s="372"/>
      <c r="R127" s="372"/>
      <c r="S127" s="372"/>
    </row>
    <row r="128" spans="1:19" ht="24" x14ac:dyDescent="0.2">
      <c r="A128" s="303">
        <f>IF(B128="","",ROW()-ROW($A$3)+'Diário 1º PA'!$P$1)</f>
        <v>341</v>
      </c>
      <c r="B128" s="377">
        <v>45330</v>
      </c>
      <c r="C128" s="331">
        <v>45292</v>
      </c>
      <c r="D128" s="321" t="s">
        <v>105</v>
      </c>
      <c r="E128" s="332" t="s">
        <v>325</v>
      </c>
      <c r="F128" s="369">
        <v>2034.94</v>
      </c>
      <c r="G128" s="321" t="s">
        <v>885</v>
      </c>
      <c r="H128" s="321" t="s">
        <v>117</v>
      </c>
      <c r="I128" s="321" t="s">
        <v>1492</v>
      </c>
      <c r="J128" s="370" t="s">
        <v>901</v>
      </c>
      <c r="K128" s="370" t="s">
        <v>1307</v>
      </c>
      <c r="L128" s="370" t="s">
        <v>848</v>
      </c>
      <c r="M128" s="370">
        <v>1376</v>
      </c>
      <c r="N128" s="371">
        <v>45323</v>
      </c>
      <c r="O128" s="321" t="s">
        <v>452</v>
      </c>
      <c r="P128" s="370" t="s">
        <v>901</v>
      </c>
      <c r="Q128" s="372"/>
      <c r="R128" s="372"/>
      <c r="S128" s="372"/>
    </row>
    <row r="129" spans="1:19" ht="36" x14ac:dyDescent="0.2">
      <c r="A129" s="303">
        <f>IF(B129="","",ROW()-ROW($A$3)+'Diário 1º PA'!$P$1)</f>
        <v>342</v>
      </c>
      <c r="B129" s="377">
        <v>45330</v>
      </c>
      <c r="C129" s="331">
        <v>45323</v>
      </c>
      <c r="D129" s="321" t="s">
        <v>105</v>
      </c>
      <c r="E129" s="332" t="s">
        <v>295</v>
      </c>
      <c r="F129" s="369">
        <v>410.28</v>
      </c>
      <c r="G129" s="267" t="s">
        <v>1493</v>
      </c>
      <c r="H129" s="321" t="s">
        <v>124</v>
      </c>
      <c r="I129" s="321" t="s">
        <v>1494</v>
      </c>
      <c r="J129" s="370" t="s">
        <v>1495</v>
      </c>
      <c r="K129" s="370" t="s">
        <v>1307</v>
      </c>
      <c r="L129" s="370" t="s">
        <v>848</v>
      </c>
      <c r="M129" s="370">
        <v>2061</v>
      </c>
      <c r="N129" s="371">
        <v>45327</v>
      </c>
      <c r="O129" s="321" t="s">
        <v>452</v>
      </c>
      <c r="P129" s="370" t="s">
        <v>1495</v>
      </c>
      <c r="Q129" s="372"/>
      <c r="R129" s="372"/>
      <c r="S129" s="372"/>
    </row>
    <row r="130" spans="1:19" ht="36" x14ac:dyDescent="0.2">
      <c r="A130" s="303">
        <f>IF(B130="","",ROW()-ROW($A$3)+'Diário 1º PA'!$P$1)</f>
        <v>343</v>
      </c>
      <c r="B130" s="377">
        <v>45330</v>
      </c>
      <c r="C130" s="331">
        <v>45323</v>
      </c>
      <c r="D130" s="321" t="s">
        <v>105</v>
      </c>
      <c r="E130" s="332" t="s">
        <v>337</v>
      </c>
      <c r="F130" s="369">
        <v>58.05</v>
      </c>
      <c r="G130" s="267" t="s">
        <v>1496</v>
      </c>
      <c r="H130" s="321" t="s">
        <v>127</v>
      </c>
      <c r="I130" s="321" t="s">
        <v>1342</v>
      </c>
      <c r="J130" s="370" t="s">
        <v>846</v>
      </c>
      <c r="K130" s="370" t="s">
        <v>1307</v>
      </c>
      <c r="L130" s="370" t="s">
        <v>848</v>
      </c>
      <c r="M130" s="370">
        <v>3946528</v>
      </c>
      <c r="N130" s="371">
        <v>45342</v>
      </c>
      <c r="O130" s="321" t="s">
        <v>452</v>
      </c>
      <c r="P130" s="370" t="s">
        <v>846</v>
      </c>
      <c r="Q130" s="372"/>
      <c r="R130" s="372"/>
      <c r="S130" s="372"/>
    </row>
    <row r="131" spans="1:19" ht="36" x14ac:dyDescent="0.2">
      <c r="A131" s="303">
        <f>IF(B131="","",ROW()-ROW($A$3)+'Diário 1º PA'!$P$1)</f>
        <v>344</v>
      </c>
      <c r="B131" s="377">
        <v>45330</v>
      </c>
      <c r="C131" s="331">
        <v>45323</v>
      </c>
      <c r="D131" s="321" t="s">
        <v>107</v>
      </c>
      <c r="E131" s="332" t="s">
        <v>386</v>
      </c>
      <c r="F131" s="369">
        <v>6308.52</v>
      </c>
      <c r="G131" s="267" t="s">
        <v>1497</v>
      </c>
      <c r="H131" s="321" t="s">
        <v>130</v>
      </c>
      <c r="I131" s="321" t="s">
        <v>1498</v>
      </c>
      <c r="J131" s="370" t="s">
        <v>1009</v>
      </c>
      <c r="K131" s="370" t="s">
        <v>1307</v>
      </c>
      <c r="L131" s="370" t="s">
        <v>848</v>
      </c>
      <c r="M131" s="370">
        <v>11310</v>
      </c>
      <c r="N131" s="371">
        <v>45323</v>
      </c>
      <c r="O131" s="321" t="s">
        <v>452</v>
      </c>
      <c r="P131" s="370" t="s">
        <v>1009</v>
      </c>
      <c r="Q131" s="372"/>
      <c r="R131" s="372"/>
      <c r="S131" s="372"/>
    </row>
    <row r="132" spans="1:19" ht="24" x14ac:dyDescent="0.2">
      <c r="A132" s="303">
        <f>IF(B132="","",ROW()-ROW($A$3)+'Diário 1º PA'!$P$1)</f>
        <v>345</v>
      </c>
      <c r="B132" s="377">
        <v>45330</v>
      </c>
      <c r="C132" s="331">
        <v>45323</v>
      </c>
      <c r="D132" s="321" t="s">
        <v>105</v>
      </c>
      <c r="E132" s="332" t="s">
        <v>259</v>
      </c>
      <c r="F132" s="369">
        <v>15727.83</v>
      </c>
      <c r="G132" s="267" t="s">
        <v>1499</v>
      </c>
      <c r="H132" s="321" t="s">
        <v>130</v>
      </c>
      <c r="I132" s="321" t="s">
        <v>1500</v>
      </c>
      <c r="J132" s="370" t="s">
        <v>1501</v>
      </c>
      <c r="K132" s="370" t="s">
        <v>881</v>
      </c>
      <c r="L132" s="370" t="s">
        <v>1301</v>
      </c>
      <c r="M132" s="370">
        <v>350660</v>
      </c>
      <c r="N132" s="371">
        <v>45331</v>
      </c>
      <c r="O132" s="321" t="s">
        <v>452</v>
      </c>
      <c r="P132" s="370" t="s">
        <v>1501</v>
      </c>
      <c r="Q132" s="372"/>
      <c r="R132" s="372"/>
      <c r="S132" s="372"/>
    </row>
    <row r="133" spans="1:19" ht="36" x14ac:dyDescent="0.2">
      <c r="A133" s="303">
        <f>IF(B133="","",ROW()-ROW($A$3)+'Diário 1º PA'!$P$1)</f>
        <v>346</v>
      </c>
      <c r="B133" s="377">
        <v>45330</v>
      </c>
      <c r="C133" s="331">
        <v>45323</v>
      </c>
      <c r="D133" s="321" t="s">
        <v>105</v>
      </c>
      <c r="E133" s="332" t="s">
        <v>337</v>
      </c>
      <c r="F133" s="369">
        <v>109.89</v>
      </c>
      <c r="G133" s="267" t="s">
        <v>1496</v>
      </c>
      <c r="H133" s="321" t="s">
        <v>127</v>
      </c>
      <c r="I133" s="321" t="s">
        <v>1342</v>
      </c>
      <c r="J133" s="370" t="s">
        <v>846</v>
      </c>
      <c r="K133" s="370" t="s">
        <v>1307</v>
      </c>
      <c r="L133" s="370" t="s">
        <v>848</v>
      </c>
      <c r="M133" s="370">
        <v>3941418</v>
      </c>
      <c r="N133" s="371">
        <v>45330</v>
      </c>
      <c r="O133" s="321" t="s">
        <v>452</v>
      </c>
      <c r="P133" s="370" t="s">
        <v>846</v>
      </c>
      <c r="Q133" s="372"/>
      <c r="R133" s="372"/>
      <c r="S133" s="372"/>
    </row>
    <row r="134" spans="1:19" ht="24" x14ac:dyDescent="0.2">
      <c r="A134" s="303">
        <f>IF(B134="","",ROW()-ROW($A$3)+'Diário 1º PA'!$P$1)</f>
        <v>347</v>
      </c>
      <c r="B134" s="377">
        <v>45330</v>
      </c>
      <c r="C134" s="331">
        <v>45323</v>
      </c>
      <c r="D134" s="321" t="s">
        <v>105</v>
      </c>
      <c r="E134" s="332" t="s">
        <v>225</v>
      </c>
      <c r="F134" s="369">
        <v>140000</v>
      </c>
      <c r="G134" s="267" t="s">
        <v>1502</v>
      </c>
      <c r="H134" s="321" t="s">
        <v>130</v>
      </c>
      <c r="I134" s="321" t="s">
        <v>1503</v>
      </c>
      <c r="J134" s="370" t="s">
        <v>1504</v>
      </c>
      <c r="K134" s="370" t="s">
        <v>1307</v>
      </c>
      <c r="L134" s="370" t="s">
        <v>848</v>
      </c>
      <c r="M134" s="370">
        <v>321145</v>
      </c>
      <c r="N134" s="371">
        <v>45345</v>
      </c>
      <c r="O134" s="321" t="s">
        <v>452</v>
      </c>
      <c r="P134" s="370" t="s">
        <v>1504</v>
      </c>
      <c r="Q134" s="372"/>
      <c r="R134" s="372"/>
      <c r="S134" s="372"/>
    </row>
    <row r="135" spans="1:19" ht="36" x14ac:dyDescent="0.2">
      <c r="A135" s="303">
        <f>IF(B135="","",ROW()-ROW($A$3)+'Diário 1º PA'!$P$1)</f>
        <v>348</v>
      </c>
      <c r="B135" s="377">
        <v>45330</v>
      </c>
      <c r="C135" s="331">
        <v>45323</v>
      </c>
      <c r="D135" s="321" t="s">
        <v>105</v>
      </c>
      <c r="E135" s="332" t="s">
        <v>337</v>
      </c>
      <c r="F135" s="369">
        <v>99.4</v>
      </c>
      <c r="G135" s="267" t="s">
        <v>1496</v>
      </c>
      <c r="H135" s="321" t="s">
        <v>129</v>
      </c>
      <c r="I135" s="321" t="s">
        <v>1505</v>
      </c>
      <c r="J135" s="370" t="s">
        <v>846</v>
      </c>
      <c r="K135" s="370" t="s">
        <v>881</v>
      </c>
      <c r="L135" s="370" t="s">
        <v>1301</v>
      </c>
      <c r="M135" s="370" t="s">
        <v>1506</v>
      </c>
      <c r="N135" s="371">
        <v>45331</v>
      </c>
      <c r="O135" s="321" t="s">
        <v>452</v>
      </c>
      <c r="P135" s="370" t="s">
        <v>846</v>
      </c>
      <c r="Q135" s="372"/>
      <c r="R135" s="372"/>
      <c r="S135" s="372"/>
    </row>
    <row r="136" spans="1:19" ht="24" x14ac:dyDescent="0.2">
      <c r="A136" s="303">
        <f>IF(B136="","",ROW()-ROW($A$3)+'Diário 1º PA'!$P$1)</f>
        <v>349</v>
      </c>
      <c r="B136" s="377">
        <v>45330</v>
      </c>
      <c r="C136" s="331">
        <v>45292</v>
      </c>
      <c r="D136" s="321" t="s">
        <v>105</v>
      </c>
      <c r="E136" s="332" t="s">
        <v>325</v>
      </c>
      <c r="F136" s="369">
        <v>339.82</v>
      </c>
      <c r="G136" s="321" t="s">
        <v>1507</v>
      </c>
      <c r="H136" s="321" t="s">
        <v>118</v>
      </c>
      <c r="I136" s="321" t="s">
        <v>1508</v>
      </c>
      <c r="J136" s="370" t="s">
        <v>1509</v>
      </c>
      <c r="K136" s="370" t="s">
        <v>1307</v>
      </c>
      <c r="L136" s="370" t="s">
        <v>848</v>
      </c>
      <c r="M136" s="370">
        <v>9497</v>
      </c>
      <c r="N136" s="371">
        <v>45323</v>
      </c>
      <c r="O136" s="321" t="s">
        <v>452</v>
      </c>
      <c r="P136" s="370" t="s">
        <v>1509</v>
      </c>
      <c r="Q136" s="372"/>
      <c r="R136" s="372"/>
      <c r="S136" s="372"/>
    </row>
    <row r="137" spans="1:19" x14ac:dyDescent="0.2">
      <c r="A137" s="303">
        <f>IF(B137="","",ROW()-ROW($A$3)+'Diário 1º PA'!$P$1)</f>
        <v>350</v>
      </c>
      <c r="B137" s="377">
        <v>45330</v>
      </c>
      <c r="C137" s="331">
        <v>45323</v>
      </c>
      <c r="D137" s="321" t="s">
        <v>105</v>
      </c>
      <c r="E137" s="332" t="s">
        <v>283</v>
      </c>
      <c r="F137" s="369">
        <v>3</v>
      </c>
      <c r="G137" s="321" t="s">
        <v>1510</v>
      </c>
      <c r="H137" s="321" t="s">
        <v>118</v>
      </c>
      <c r="I137" s="321" t="s">
        <v>117</v>
      </c>
      <c r="J137" s="370" t="s">
        <v>79</v>
      </c>
      <c r="K137" s="370" t="s">
        <v>1325</v>
      </c>
      <c r="L137" s="370" t="s">
        <v>117</v>
      </c>
      <c r="M137" s="370" t="s">
        <v>117</v>
      </c>
      <c r="N137" s="371" t="s">
        <v>117</v>
      </c>
      <c r="O137" s="321" t="s">
        <v>452</v>
      </c>
      <c r="P137" s="370" t="s">
        <v>79</v>
      </c>
      <c r="Q137" s="372"/>
      <c r="R137" s="372"/>
      <c r="S137" s="372"/>
    </row>
    <row r="138" spans="1:19" ht="48" x14ac:dyDescent="0.2">
      <c r="A138" s="303">
        <f>IF(B138="","",ROW()-ROW($A$3)+'Diário 1º PA'!$P$1)</f>
        <v>351</v>
      </c>
      <c r="B138" s="377">
        <v>45331</v>
      </c>
      <c r="C138" s="331">
        <v>45323</v>
      </c>
      <c r="D138" s="321" t="s">
        <v>105</v>
      </c>
      <c r="E138" s="332" t="s">
        <v>337</v>
      </c>
      <c r="F138" s="369">
        <v>741.98</v>
      </c>
      <c r="G138" s="321" t="s">
        <v>952</v>
      </c>
      <c r="H138" s="321" t="s">
        <v>119</v>
      </c>
      <c r="I138" s="321" t="s">
        <v>1296</v>
      </c>
      <c r="J138" s="370" t="s">
        <v>954</v>
      </c>
      <c r="K138" s="370" t="s">
        <v>839</v>
      </c>
      <c r="L138" s="370" t="s">
        <v>1297</v>
      </c>
      <c r="M138" s="370">
        <v>5863332</v>
      </c>
      <c r="N138" s="371">
        <v>45338</v>
      </c>
      <c r="O138" s="321" t="s">
        <v>452</v>
      </c>
      <c r="P138" s="370" t="s">
        <v>954</v>
      </c>
      <c r="Q138" s="372"/>
      <c r="R138" s="372"/>
      <c r="S138" s="372"/>
    </row>
    <row r="139" spans="1:19" ht="48" x14ac:dyDescent="0.2">
      <c r="A139" s="303">
        <f>IF(B139="","",ROW()-ROW($A$3)+'Diário 1º PA'!$P$1)</f>
        <v>352</v>
      </c>
      <c r="B139" s="377">
        <v>45331</v>
      </c>
      <c r="C139" s="331">
        <v>45323</v>
      </c>
      <c r="D139" s="321" t="s">
        <v>105</v>
      </c>
      <c r="E139" s="332" t="s">
        <v>337</v>
      </c>
      <c r="F139" s="369">
        <v>90.52</v>
      </c>
      <c r="G139" s="321" t="s">
        <v>952</v>
      </c>
      <c r="H139" s="321" t="s">
        <v>126</v>
      </c>
      <c r="I139" s="321" t="s">
        <v>1296</v>
      </c>
      <c r="J139" s="370" t="s">
        <v>954</v>
      </c>
      <c r="K139" s="370" t="s">
        <v>839</v>
      </c>
      <c r="L139" s="370" t="s">
        <v>1297</v>
      </c>
      <c r="M139" s="370">
        <v>5867459</v>
      </c>
      <c r="N139" s="371">
        <v>45340</v>
      </c>
      <c r="O139" s="321" t="s">
        <v>452</v>
      </c>
      <c r="P139" s="370" t="s">
        <v>954</v>
      </c>
      <c r="Q139" s="372"/>
      <c r="R139" s="372"/>
      <c r="S139" s="372"/>
    </row>
    <row r="140" spans="1:19" ht="48" x14ac:dyDescent="0.2">
      <c r="A140" s="303">
        <f>IF(B140="","",ROW()-ROW($A$3)+'Diário 1º PA'!$P$1)</f>
        <v>353</v>
      </c>
      <c r="B140" s="377">
        <v>45331</v>
      </c>
      <c r="C140" s="331">
        <v>45323</v>
      </c>
      <c r="D140" s="321" t="s">
        <v>105</v>
      </c>
      <c r="E140" s="332" t="s">
        <v>337</v>
      </c>
      <c r="F140" s="369">
        <v>168.72</v>
      </c>
      <c r="G140" s="321" t="s">
        <v>952</v>
      </c>
      <c r="H140" s="321" t="s">
        <v>136</v>
      </c>
      <c r="I140" s="321" t="s">
        <v>1296</v>
      </c>
      <c r="J140" s="370" t="s">
        <v>954</v>
      </c>
      <c r="K140" s="370" t="s">
        <v>839</v>
      </c>
      <c r="L140" s="370" t="s">
        <v>1297</v>
      </c>
      <c r="M140" s="370">
        <v>5860136</v>
      </c>
      <c r="N140" s="371">
        <v>45337</v>
      </c>
      <c r="O140" s="321" t="s">
        <v>452</v>
      </c>
      <c r="P140" s="370" t="s">
        <v>954</v>
      </c>
      <c r="Q140" s="372"/>
      <c r="R140" s="372"/>
      <c r="S140" s="372"/>
    </row>
    <row r="141" spans="1:19" ht="48" x14ac:dyDescent="0.2">
      <c r="A141" s="303">
        <f>IF(B141="","",ROW()-ROW($A$3)+'Diário 1º PA'!$P$1)</f>
        <v>354</v>
      </c>
      <c r="B141" s="377">
        <v>45331</v>
      </c>
      <c r="C141" s="331">
        <v>45323</v>
      </c>
      <c r="D141" s="321" t="s">
        <v>105</v>
      </c>
      <c r="E141" s="332" t="s">
        <v>337</v>
      </c>
      <c r="F141" s="369">
        <v>93.46</v>
      </c>
      <c r="G141" s="321" t="s">
        <v>952</v>
      </c>
      <c r="H141" s="321" t="s">
        <v>123</v>
      </c>
      <c r="I141" s="321" t="s">
        <v>1296</v>
      </c>
      <c r="J141" s="370" t="s">
        <v>954</v>
      </c>
      <c r="K141" s="370" t="s">
        <v>839</v>
      </c>
      <c r="L141" s="370" t="s">
        <v>1297</v>
      </c>
      <c r="M141" s="370">
        <v>5854470</v>
      </c>
      <c r="N141" s="371">
        <v>45336</v>
      </c>
      <c r="O141" s="321" t="s">
        <v>452</v>
      </c>
      <c r="P141" s="370" t="s">
        <v>954</v>
      </c>
      <c r="Q141" s="372"/>
      <c r="R141" s="372"/>
      <c r="S141" s="372"/>
    </row>
    <row r="142" spans="1:19" ht="24" x14ac:dyDescent="0.2">
      <c r="A142" s="303">
        <f>IF(B142="","",ROW()-ROW($A$3)+'Diário 1º PA'!$P$1)</f>
        <v>355</v>
      </c>
      <c r="B142" s="377">
        <v>45331</v>
      </c>
      <c r="C142" s="331">
        <v>45292</v>
      </c>
      <c r="D142" s="321" t="s">
        <v>105</v>
      </c>
      <c r="E142" s="332" t="s">
        <v>325</v>
      </c>
      <c r="F142" s="369">
        <v>447.97</v>
      </c>
      <c r="G142" s="321" t="s">
        <v>885</v>
      </c>
      <c r="H142" s="321" t="s">
        <v>122</v>
      </c>
      <c r="I142" s="321" t="s">
        <v>1236</v>
      </c>
      <c r="J142" s="370" t="s">
        <v>1237</v>
      </c>
      <c r="K142" s="370" t="s">
        <v>839</v>
      </c>
      <c r="L142" s="370" t="s">
        <v>1301</v>
      </c>
      <c r="M142" s="370">
        <v>14250</v>
      </c>
      <c r="N142" s="371">
        <v>45324</v>
      </c>
      <c r="O142" s="321" t="s">
        <v>452</v>
      </c>
      <c r="P142" s="370" t="s">
        <v>1237</v>
      </c>
      <c r="Q142" s="372"/>
      <c r="R142" s="372"/>
      <c r="S142" s="372"/>
    </row>
    <row r="143" spans="1:19" ht="24" x14ac:dyDescent="0.2">
      <c r="A143" s="303">
        <f>IF(B143="","",ROW()-ROW($A$3)+'Diário 1º PA'!$P$1)</f>
        <v>356</v>
      </c>
      <c r="B143" s="377">
        <v>45331</v>
      </c>
      <c r="C143" s="331">
        <v>45323</v>
      </c>
      <c r="D143" s="321" t="s">
        <v>94</v>
      </c>
      <c r="E143" s="332" t="s">
        <v>188</v>
      </c>
      <c r="F143" s="369">
        <v>957.25</v>
      </c>
      <c r="G143" s="267" t="s">
        <v>1511</v>
      </c>
      <c r="H143" s="321" t="s">
        <v>129</v>
      </c>
      <c r="I143" s="321" t="s">
        <v>1512</v>
      </c>
      <c r="J143" s="370" t="s">
        <v>922</v>
      </c>
      <c r="K143" s="370" t="s">
        <v>1340</v>
      </c>
      <c r="L143" s="370" t="s">
        <v>1389</v>
      </c>
      <c r="M143" s="370" t="s">
        <v>117</v>
      </c>
      <c r="N143" s="371">
        <v>45331</v>
      </c>
      <c r="O143" s="321" t="s">
        <v>452</v>
      </c>
      <c r="P143" s="370" t="s">
        <v>1513</v>
      </c>
      <c r="Q143" s="372"/>
      <c r="R143" s="372"/>
      <c r="S143" s="372"/>
    </row>
    <row r="144" spans="1:19" ht="24" x14ac:dyDescent="0.2">
      <c r="A144" s="303">
        <f>IF(B144="","",ROW()-ROW($A$3)+'Diário 1º PA'!$P$1)</f>
        <v>357</v>
      </c>
      <c r="B144" s="377">
        <v>45331</v>
      </c>
      <c r="C144" s="331">
        <v>45323</v>
      </c>
      <c r="D144" s="321" t="s">
        <v>105</v>
      </c>
      <c r="E144" s="332" t="s">
        <v>295</v>
      </c>
      <c r="F144" s="369">
        <v>1388.05</v>
      </c>
      <c r="G144" s="267" t="s">
        <v>1514</v>
      </c>
      <c r="H144" s="321" t="s">
        <v>136</v>
      </c>
      <c r="I144" s="321" t="s">
        <v>1515</v>
      </c>
      <c r="J144" s="370" t="s">
        <v>1516</v>
      </c>
      <c r="K144" s="370" t="s">
        <v>1307</v>
      </c>
      <c r="L144" s="370" t="s">
        <v>848</v>
      </c>
      <c r="M144" s="370">
        <v>20284339</v>
      </c>
      <c r="N144" s="371">
        <v>45322</v>
      </c>
      <c r="O144" s="321" t="s">
        <v>452</v>
      </c>
      <c r="P144" s="370" t="s">
        <v>1516</v>
      </c>
      <c r="Q144" s="372"/>
      <c r="R144" s="372"/>
      <c r="S144" s="372"/>
    </row>
    <row r="145" spans="1:19" ht="24" x14ac:dyDescent="0.2">
      <c r="A145" s="303">
        <f>IF(B145="","",ROW()-ROW($A$3)+'Diário 1º PA'!$P$1)</f>
        <v>358</v>
      </c>
      <c r="B145" s="377">
        <v>45331</v>
      </c>
      <c r="C145" s="331">
        <v>45323</v>
      </c>
      <c r="D145" s="321" t="s">
        <v>105</v>
      </c>
      <c r="E145" s="332" t="s">
        <v>355</v>
      </c>
      <c r="F145" s="369">
        <v>694.61</v>
      </c>
      <c r="G145" s="267" t="s">
        <v>1517</v>
      </c>
      <c r="H145" s="321" t="s">
        <v>136</v>
      </c>
      <c r="I145" s="321" t="s">
        <v>1515</v>
      </c>
      <c r="J145" s="370" t="s">
        <v>1516</v>
      </c>
      <c r="K145" s="370" t="s">
        <v>1307</v>
      </c>
      <c r="L145" s="370" t="s">
        <v>848</v>
      </c>
      <c r="M145" s="370">
        <v>20284340</v>
      </c>
      <c r="N145" s="371">
        <v>45322</v>
      </c>
      <c r="O145" s="321" t="s">
        <v>452</v>
      </c>
      <c r="P145" s="370" t="s">
        <v>1516</v>
      </c>
      <c r="Q145" s="372"/>
      <c r="R145" s="372"/>
      <c r="S145" s="372"/>
    </row>
    <row r="146" spans="1:19" ht="24" x14ac:dyDescent="0.2">
      <c r="A146" s="303">
        <f>IF(B146="","",ROW()-ROW($A$3)+'Diário 1º PA'!$P$1)</f>
        <v>359</v>
      </c>
      <c r="B146" s="377">
        <v>45331</v>
      </c>
      <c r="C146" s="331">
        <v>45323</v>
      </c>
      <c r="D146" s="321" t="s">
        <v>105</v>
      </c>
      <c r="E146" s="332" t="s">
        <v>295</v>
      </c>
      <c r="F146" s="369">
        <v>593.04</v>
      </c>
      <c r="G146" s="267" t="s">
        <v>1514</v>
      </c>
      <c r="H146" s="321" t="s">
        <v>135</v>
      </c>
      <c r="I146" s="321" t="s">
        <v>1515</v>
      </c>
      <c r="J146" s="370" t="s">
        <v>1516</v>
      </c>
      <c r="K146" s="370" t="s">
        <v>1307</v>
      </c>
      <c r="L146" s="370" t="s">
        <v>848</v>
      </c>
      <c r="M146" s="370">
        <v>20284393</v>
      </c>
      <c r="N146" s="371">
        <v>45322</v>
      </c>
      <c r="O146" s="321" t="s">
        <v>452</v>
      </c>
      <c r="P146" s="370" t="s">
        <v>1516</v>
      </c>
      <c r="Q146" s="372"/>
      <c r="R146" s="372"/>
      <c r="S146" s="372"/>
    </row>
    <row r="147" spans="1:19" ht="36" x14ac:dyDescent="0.2">
      <c r="A147" s="303">
        <f>IF(B147="","",ROW()-ROW($A$3)+'Diário 1º PA'!$P$1)</f>
        <v>360</v>
      </c>
      <c r="B147" s="377">
        <v>45331</v>
      </c>
      <c r="C147" s="331">
        <v>45323</v>
      </c>
      <c r="D147" s="321" t="s">
        <v>105</v>
      </c>
      <c r="E147" s="332" t="s">
        <v>325</v>
      </c>
      <c r="F147" s="369">
        <v>208.57</v>
      </c>
      <c r="G147" s="321" t="s">
        <v>1309</v>
      </c>
      <c r="H147" s="321" t="s">
        <v>134</v>
      </c>
      <c r="I147" s="321" t="s">
        <v>1310</v>
      </c>
      <c r="J147" s="370" t="s">
        <v>1151</v>
      </c>
      <c r="K147" s="370" t="s">
        <v>1307</v>
      </c>
      <c r="L147" s="370" t="s">
        <v>848</v>
      </c>
      <c r="M147" s="370">
        <v>7010</v>
      </c>
      <c r="N147" s="371">
        <v>45324</v>
      </c>
      <c r="O147" s="321" t="s">
        <v>452</v>
      </c>
      <c r="P147" s="370" t="s">
        <v>1151</v>
      </c>
      <c r="Q147" s="372"/>
      <c r="R147" s="372"/>
      <c r="S147" s="372"/>
    </row>
    <row r="148" spans="1:19" ht="24" x14ac:dyDescent="0.2">
      <c r="A148" s="303">
        <f>IF(B148="","",ROW()-ROW($A$3)+'Diário 1º PA'!$P$1)</f>
        <v>361</v>
      </c>
      <c r="B148" s="377">
        <v>45331</v>
      </c>
      <c r="C148" s="331">
        <v>45323</v>
      </c>
      <c r="D148" s="321" t="s">
        <v>105</v>
      </c>
      <c r="E148" s="332" t="s">
        <v>325</v>
      </c>
      <c r="F148" s="369">
        <v>224.28</v>
      </c>
      <c r="G148" s="321" t="s">
        <v>885</v>
      </c>
      <c r="H148" s="321" t="s">
        <v>134</v>
      </c>
      <c r="I148" s="321" t="s">
        <v>1308</v>
      </c>
      <c r="J148" s="370" t="s">
        <v>1151</v>
      </c>
      <c r="K148" s="370" t="s">
        <v>1307</v>
      </c>
      <c r="L148" s="370" t="s">
        <v>848</v>
      </c>
      <c r="M148" s="370">
        <v>7010</v>
      </c>
      <c r="N148" s="371">
        <v>45331</v>
      </c>
      <c r="O148" s="321" t="s">
        <v>452</v>
      </c>
      <c r="P148" s="370" t="s">
        <v>1151</v>
      </c>
      <c r="Q148" s="372"/>
      <c r="R148" s="372"/>
      <c r="S148" s="372"/>
    </row>
    <row r="149" spans="1:19" ht="36" x14ac:dyDescent="0.2">
      <c r="A149" s="303">
        <f>IF(B149="","",ROW()-ROW($A$3)+'Diário 1º PA'!$P$1)</f>
        <v>362</v>
      </c>
      <c r="B149" s="377">
        <v>45331</v>
      </c>
      <c r="C149" s="331">
        <v>45323</v>
      </c>
      <c r="D149" s="321" t="s">
        <v>107</v>
      </c>
      <c r="E149" s="332" t="s">
        <v>374</v>
      </c>
      <c r="F149" s="369">
        <v>1481.79</v>
      </c>
      <c r="G149" s="267" t="s">
        <v>1518</v>
      </c>
      <c r="H149" s="321" t="s">
        <v>134</v>
      </c>
      <c r="I149" s="321" t="s">
        <v>1515</v>
      </c>
      <c r="J149" s="370" t="s">
        <v>1516</v>
      </c>
      <c r="K149" s="370" t="s">
        <v>1307</v>
      </c>
      <c r="L149" s="370" t="s">
        <v>848</v>
      </c>
      <c r="M149" s="370">
        <v>20284158</v>
      </c>
      <c r="N149" s="371">
        <v>45322</v>
      </c>
      <c r="O149" s="321" t="s">
        <v>452</v>
      </c>
      <c r="P149" s="370" t="s">
        <v>1516</v>
      </c>
      <c r="Q149" s="372"/>
      <c r="R149" s="372"/>
      <c r="S149" s="372"/>
    </row>
    <row r="150" spans="1:19" ht="48" x14ac:dyDescent="0.2">
      <c r="A150" s="303">
        <f>IF(B150="","",ROW()-ROW($A$3)+'Diário 1º PA'!$P$1)</f>
        <v>363</v>
      </c>
      <c r="B150" s="377">
        <v>45331</v>
      </c>
      <c r="C150" s="331">
        <v>45323</v>
      </c>
      <c r="D150" s="321" t="s">
        <v>105</v>
      </c>
      <c r="E150" s="332" t="s">
        <v>299</v>
      </c>
      <c r="F150" s="369">
        <v>17497.900000000001</v>
      </c>
      <c r="G150" s="321" t="s">
        <v>858</v>
      </c>
      <c r="H150" s="321" t="s">
        <v>137</v>
      </c>
      <c r="I150" s="321" t="s">
        <v>1519</v>
      </c>
      <c r="J150" s="370" t="s">
        <v>943</v>
      </c>
      <c r="K150" s="370" t="s">
        <v>1307</v>
      </c>
      <c r="L150" s="370" t="s">
        <v>848</v>
      </c>
      <c r="M150" s="370">
        <v>69</v>
      </c>
      <c r="N150" s="371">
        <v>45328</v>
      </c>
      <c r="O150" s="321" t="s">
        <v>452</v>
      </c>
      <c r="P150" s="370" t="s">
        <v>943</v>
      </c>
      <c r="Q150" s="372"/>
      <c r="R150" s="372"/>
      <c r="S150" s="372"/>
    </row>
    <row r="151" spans="1:19" ht="24" x14ac:dyDescent="0.2">
      <c r="A151" s="303">
        <f>IF(B151="","",ROW()-ROW($A$3)+'Diário 1º PA'!$P$1)</f>
        <v>364</v>
      </c>
      <c r="B151" s="377">
        <v>45331</v>
      </c>
      <c r="C151" s="331">
        <v>45292</v>
      </c>
      <c r="D151" s="321" t="s">
        <v>105</v>
      </c>
      <c r="E151" s="332" t="s">
        <v>235</v>
      </c>
      <c r="F151" s="369">
        <v>142.77000000000001</v>
      </c>
      <c r="G151" s="321" t="s">
        <v>982</v>
      </c>
      <c r="H151" s="321" t="s">
        <v>137</v>
      </c>
      <c r="I151" s="321" t="s">
        <v>1520</v>
      </c>
      <c r="J151" s="370" t="s">
        <v>1521</v>
      </c>
      <c r="K151" s="370" t="s">
        <v>1307</v>
      </c>
      <c r="L151" s="370" t="s">
        <v>848</v>
      </c>
      <c r="M151" s="370">
        <v>48852861</v>
      </c>
      <c r="N151" s="371">
        <v>45312</v>
      </c>
      <c r="O151" s="321" t="s">
        <v>452</v>
      </c>
      <c r="P151" s="370" t="s">
        <v>1521</v>
      </c>
      <c r="Q151" s="372"/>
      <c r="R151" s="372"/>
      <c r="S151" s="372"/>
    </row>
    <row r="152" spans="1:19" ht="24" x14ac:dyDescent="0.2">
      <c r="A152" s="303">
        <f>IF(B152="","",ROW()-ROW($A$3)+'Diário 1º PA'!$P$1)</f>
        <v>365</v>
      </c>
      <c r="B152" s="377">
        <v>45331</v>
      </c>
      <c r="C152" s="331">
        <v>45323</v>
      </c>
      <c r="D152" s="321" t="s">
        <v>105</v>
      </c>
      <c r="E152" s="332" t="s">
        <v>269</v>
      </c>
      <c r="F152" s="369">
        <v>12366</v>
      </c>
      <c r="G152" s="267" t="s">
        <v>1522</v>
      </c>
      <c r="H152" s="321" t="s">
        <v>117</v>
      </c>
      <c r="I152" s="321" t="s">
        <v>1523</v>
      </c>
      <c r="J152" s="370" t="s">
        <v>1524</v>
      </c>
      <c r="K152" s="370" t="s">
        <v>1307</v>
      </c>
      <c r="L152" s="370" t="s">
        <v>848</v>
      </c>
      <c r="M152" s="370">
        <v>7786</v>
      </c>
      <c r="N152" s="371">
        <v>45323</v>
      </c>
      <c r="O152" s="321" t="s">
        <v>452</v>
      </c>
      <c r="P152" s="370" t="s">
        <v>1524</v>
      </c>
      <c r="Q152" s="372"/>
      <c r="R152" s="372"/>
      <c r="S152" s="372"/>
    </row>
    <row r="153" spans="1:19" ht="24" x14ac:dyDescent="0.2">
      <c r="A153" s="303">
        <f>IF(B153="","",ROW()-ROW($A$3)+'Diário 1º PA'!$P$1)</f>
        <v>366</v>
      </c>
      <c r="B153" s="377">
        <v>45331</v>
      </c>
      <c r="C153" s="331">
        <v>45323</v>
      </c>
      <c r="D153" s="321" t="s">
        <v>105</v>
      </c>
      <c r="E153" s="332" t="s">
        <v>269</v>
      </c>
      <c r="F153" s="369">
        <v>12566.4</v>
      </c>
      <c r="G153" s="267" t="s">
        <v>1525</v>
      </c>
      <c r="H153" s="321" t="s">
        <v>117</v>
      </c>
      <c r="I153" s="321" t="s">
        <v>1523</v>
      </c>
      <c r="J153" s="370" t="s">
        <v>1524</v>
      </c>
      <c r="K153" s="370" t="s">
        <v>1307</v>
      </c>
      <c r="L153" s="370" t="s">
        <v>848</v>
      </c>
      <c r="M153" s="370">
        <v>7787</v>
      </c>
      <c r="N153" s="371">
        <v>45323</v>
      </c>
      <c r="O153" s="321" t="s">
        <v>452</v>
      </c>
      <c r="P153" s="370" t="s">
        <v>1524</v>
      </c>
      <c r="Q153" s="372"/>
      <c r="R153" s="372"/>
      <c r="S153" s="372"/>
    </row>
    <row r="154" spans="1:19" ht="36" x14ac:dyDescent="0.2">
      <c r="A154" s="303">
        <f>IF(B154="","",ROW()-ROW($A$3)+'Diário 1º PA'!$P$1)</f>
        <v>367</v>
      </c>
      <c r="B154" s="377">
        <v>45331</v>
      </c>
      <c r="C154" s="331">
        <v>45323</v>
      </c>
      <c r="D154" s="321" t="s">
        <v>107</v>
      </c>
      <c r="E154" s="332" t="s">
        <v>374</v>
      </c>
      <c r="F154" s="369">
        <v>1212.3900000000001</v>
      </c>
      <c r="G154" s="267" t="s">
        <v>1518</v>
      </c>
      <c r="H154" s="321" t="s">
        <v>121</v>
      </c>
      <c r="I154" s="321" t="s">
        <v>1515</v>
      </c>
      <c r="J154" s="370" t="s">
        <v>1516</v>
      </c>
      <c r="K154" s="370" t="s">
        <v>1307</v>
      </c>
      <c r="L154" s="370" t="s">
        <v>848</v>
      </c>
      <c r="M154" s="370">
        <v>20285227</v>
      </c>
      <c r="N154" s="371">
        <v>45322</v>
      </c>
      <c r="O154" s="321" t="s">
        <v>452</v>
      </c>
      <c r="P154" s="370" t="s">
        <v>1516</v>
      </c>
      <c r="Q154" s="372"/>
      <c r="R154" s="372"/>
      <c r="S154" s="372"/>
    </row>
    <row r="155" spans="1:19" ht="24" x14ac:dyDescent="0.2">
      <c r="A155" s="303">
        <f>IF(B155="","",ROW()-ROW($A$3)+'Diário 1º PA'!$P$1)</f>
        <v>368</v>
      </c>
      <c r="B155" s="377">
        <v>45331</v>
      </c>
      <c r="C155" s="331">
        <v>45292</v>
      </c>
      <c r="D155" s="321" t="s">
        <v>105</v>
      </c>
      <c r="E155" s="332" t="s">
        <v>227</v>
      </c>
      <c r="F155" s="369">
        <v>1482.18</v>
      </c>
      <c r="G155" s="321" t="s">
        <v>1037</v>
      </c>
      <c r="H155" s="321" t="s">
        <v>120</v>
      </c>
      <c r="I155" s="321" t="s">
        <v>1401</v>
      </c>
      <c r="J155" s="370" t="s">
        <v>1181</v>
      </c>
      <c r="K155" s="370" t="s">
        <v>1307</v>
      </c>
      <c r="L155" s="370" t="s">
        <v>848</v>
      </c>
      <c r="M155" s="370">
        <v>112561130</v>
      </c>
      <c r="N155" s="371">
        <v>45332</v>
      </c>
      <c r="O155" s="321" t="s">
        <v>452</v>
      </c>
      <c r="P155" s="370" t="s">
        <v>1181</v>
      </c>
      <c r="Q155" s="372"/>
      <c r="R155" s="372"/>
      <c r="S155" s="372"/>
    </row>
    <row r="156" spans="1:19" ht="24" x14ac:dyDescent="0.2">
      <c r="A156" s="303">
        <f>IF(B156="","",ROW()-ROW($A$3)+'Diário 1º PA'!$P$1)</f>
        <v>369</v>
      </c>
      <c r="B156" s="377">
        <v>45331</v>
      </c>
      <c r="C156" s="331">
        <v>45292</v>
      </c>
      <c r="D156" s="321" t="s">
        <v>105</v>
      </c>
      <c r="E156" s="332" t="s">
        <v>229</v>
      </c>
      <c r="F156" s="369">
        <v>2037.34</v>
      </c>
      <c r="G156" s="321" t="s">
        <v>1023</v>
      </c>
      <c r="H156" s="321" t="s">
        <v>121</v>
      </c>
      <c r="I156" s="321" t="s">
        <v>1526</v>
      </c>
      <c r="J156" s="370" t="s">
        <v>1528</v>
      </c>
      <c r="K156" s="370" t="s">
        <v>1307</v>
      </c>
      <c r="L156" s="370" t="s">
        <v>848</v>
      </c>
      <c r="M156" s="370" t="s">
        <v>1527</v>
      </c>
      <c r="N156" s="371">
        <v>45334</v>
      </c>
      <c r="O156" s="321" t="s">
        <v>452</v>
      </c>
      <c r="P156" s="370" t="s">
        <v>1528</v>
      </c>
      <c r="Q156" s="372"/>
      <c r="R156" s="372"/>
      <c r="S156" s="372"/>
    </row>
    <row r="157" spans="1:19" ht="24" x14ac:dyDescent="0.2">
      <c r="A157" s="303">
        <f>IF(B157="","",ROW()-ROW($A$3)+'Diário 1º PA'!$P$1)</f>
        <v>370</v>
      </c>
      <c r="B157" s="377">
        <v>45331</v>
      </c>
      <c r="C157" s="331">
        <v>45323</v>
      </c>
      <c r="D157" s="321" t="s">
        <v>105</v>
      </c>
      <c r="E157" s="332" t="s">
        <v>295</v>
      </c>
      <c r="F157" s="369">
        <v>974.63</v>
      </c>
      <c r="G157" s="267" t="s">
        <v>1514</v>
      </c>
      <c r="H157" s="321" t="s">
        <v>122</v>
      </c>
      <c r="I157" s="321" t="s">
        <v>1515</v>
      </c>
      <c r="J157" s="370" t="s">
        <v>1516</v>
      </c>
      <c r="K157" s="370" t="s">
        <v>1307</v>
      </c>
      <c r="L157" s="370" t="s">
        <v>848</v>
      </c>
      <c r="M157" s="370">
        <v>20285605</v>
      </c>
      <c r="N157" s="371">
        <v>45322</v>
      </c>
      <c r="O157" s="321" t="s">
        <v>452</v>
      </c>
      <c r="P157" s="370" t="s">
        <v>1516</v>
      </c>
      <c r="Q157" s="372"/>
      <c r="R157" s="372"/>
      <c r="S157" s="372"/>
    </row>
    <row r="158" spans="1:19" ht="24" x14ac:dyDescent="0.2">
      <c r="A158" s="303">
        <f>IF(B158="","",ROW()-ROW($A$3)+'Diário 1º PA'!$P$1)</f>
        <v>371</v>
      </c>
      <c r="B158" s="377">
        <v>45331</v>
      </c>
      <c r="C158" s="331">
        <v>45323</v>
      </c>
      <c r="D158" s="321" t="s">
        <v>105</v>
      </c>
      <c r="E158" s="332" t="s">
        <v>355</v>
      </c>
      <c r="F158" s="369">
        <v>897.41</v>
      </c>
      <c r="G158" s="267" t="s">
        <v>1517</v>
      </c>
      <c r="H158" s="321" t="s">
        <v>123</v>
      </c>
      <c r="I158" s="321" t="s">
        <v>1515</v>
      </c>
      <c r="J158" s="370" t="s">
        <v>1516</v>
      </c>
      <c r="K158" s="370" t="s">
        <v>1307</v>
      </c>
      <c r="L158" s="370" t="s">
        <v>848</v>
      </c>
      <c r="M158" s="370">
        <v>20287150</v>
      </c>
      <c r="N158" s="371">
        <v>45322</v>
      </c>
      <c r="O158" s="321" t="s">
        <v>452</v>
      </c>
      <c r="P158" s="370" t="s">
        <v>1516</v>
      </c>
      <c r="Q158" s="372"/>
      <c r="R158" s="372"/>
      <c r="S158" s="372"/>
    </row>
    <row r="159" spans="1:19" ht="36" x14ac:dyDescent="0.2">
      <c r="A159" s="303">
        <f>IF(B159="","",ROW()-ROW($A$3)+'Diário 1º PA'!$P$1)</f>
        <v>372</v>
      </c>
      <c r="B159" s="377">
        <v>45331</v>
      </c>
      <c r="C159" s="331">
        <v>45323</v>
      </c>
      <c r="D159" s="321" t="s">
        <v>107</v>
      </c>
      <c r="E159" s="332" t="s">
        <v>374</v>
      </c>
      <c r="F159" s="369">
        <v>1481.79</v>
      </c>
      <c r="G159" s="267" t="s">
        <v>1518</v>
      </c>
      <c r="H159" s="321" t="s">
        <v>123</v>
      </c>
      <c r="I159" s="321" t="s">
        <v>1515</v>
      </c>
      <c r="J159" s="370" t="s">
        <v>1516</v>
      </c>
      <c r="K159" s="370" t="s">
        <v>1307</v>
      </c>
      <c r="L159" s="370" t="s">
        <v>848</v>
      </c>
      <c r="M159" s="370">
        <v>20287149</v>
      </c>
      <c r="N159" s="371">
        <v>45322</v>
      </c>
      <c r="O159" s="321" t="s">
        <v>452</v>
      </c>
      <c r="P159" s="370" t="s">
        <v>1516</v>
      </c>
      <c r="Q159" s="372"/>
      <c r="R159" s="372"/>
      <c r="S159" s="372"/>
    </row>
    <row r="160" spans="1:19" ht="36" x14ac:dyDescent="0.2">
      <c r="A160" s="303">
        <f>IF(B160="","",ROW()-ROW($A$3)+'Diário 1º PA'!$P$1)</f>
        <v>373</v>
      </c>
      <c r="B160" s="377">
        <v>45331</v>
      </c>
      <c r="C160" s="331">
        <v>45323</v>
      </c>
      <c r="D160" s="321" t="s">
        <v>107</v>
      </c>
      <c r="E160" s="332" t="s">
        <v>374</v>
      </c>
      <c r="F160" s="369">
        <v>1481.79</v>
      </c>
      <c r="G160" s="267" t="s">
        <v>1518</v>
      </c>
      <c r="H160" s="321" t="s">
        <v>122</v>
      </c>
      <c r="I160" s="321" t="s">
        <v>1515</v>
      </c>
      <c r="J160" s="370" t="s">
        <v>1516</v>
      </c>
      <c r="K160" s="370" t="s">
        <v>1307</v>
      </c>
      <c r="L160" s="370" t="s">
        <v>848</v>
      </c>
      <c r="M160" s="370">
        <v>20285604</v>
      </c>
      <c r="N160" s="371">
        <v>45322</v>
      </c>
      <c r="O160" s="321" t="s">
        <v>452</v>
      </c>
      <c r="P160" s="370" t="s">
        <v>1516</v>
      </c>
      <c r="Q160" s="372"/>
      <c r="R160" s="372"/>
      <c r="S160" s="372"/>
    </row>
    <row r="161" spans="1:19" ht="24" x14ac:dyDescent="0.2">
      <c r="A161" s="303">
        <f>IF(B161="","",ROW()-ROW($A$3)+'Diário 1º PA'!$P$1)</f>
        <v>374</v>
      </c>
      <c r="B161" s="377">
        <v>45331</v>
      </c>
      <c r="C161" s="331">
        <v>45292</v>
      </c>
      <c r="D161" s="321" t="s">
        <v>105</v>
      </c>
      <c r="E161" s="332" t="s">
        <v>229</v>
      </c>
      <c r="F161" s="369">
        <v>405.19</v>
      </c>
      <c r="G161" s="321" t="s">
        <v>1023</v>
      </c>
      <c r="H161" s="321" t="s">
        <v>122</v>
      </c>
      <c r="I161" s="321" t="s">
        <v>1529</v>
      </c>
      <c r="J161" s="370" t="s">
        <v>1530</v>
      </c>
      <c r="K161" s="370" t="s">
        <v>1307</v>
      </c>
      <c r="L161" s="370" t="s">
        <v>848</v>
      </c>
      <c r="M161" s="370">
        <v>104957</v>
      </c>
      <c r="N161" s="371">
        <v>45304</v>
      </c>
      <c r="O161" s="321" t="s">
        <v>452</v>
      </c>
      <c r="P161" s="370" t="s">
        <v>1530</v>
      </c>
      <c r="Q161" s="372"/>
      <c r="R161" s="372"/>
      <c r="S161" s="372"/>
    </row>
    <row r="162" spans="1:19" ht="24" x14ac:dyDescent="0.2">
      <c r="A162" s="303">
        <f>IF(B162="","",ROW()-ROW($A$3)+'Diário 1º PA'!$P$1)</f>
        <v>375</v>
      </c>
      <c r="B162" s="377">
        <v>45331</v>
      </c>
      <c r="C162" s="331">
        <v>45323</v>
      </c>
      <c r="D162" s="321" t="s">
        <v>105</v>
      </c>
      <c r="E162" s="332" t="s">
        <v>287</v>
      </c>
      <c r="F162" s="369">
        <v>262.07</v>
      </c>
      <c r="G162" s="267" t="s">
        <v>1531</v>
      </c>
      <c r="H162" s="321" t="s">
        <v>122</v>
      </c>
      <c r="I162" s="321" t="s">
        <v>1532</v>
      </c>
      <c r="J162" s="370" t="s">
        <v>980</v>
      </c>
      <c r="K162" s="370" t="s">
        <v>1307</v>
      </c>
      <c r="L162" s="370" t="s">
        <v>848</v>
      </c>
      <c r="M162" s="370">
        <v>202362</v>
      </c>
      <c r="N162" s="371">
        <v>45274</v>
      </c>
      <c r="O162" s="321" t="s">
        <v>452</v>
      </c>
      <c r="P162" s="370" t="s">
        <v>980</v>
      </c>
      <c r="Q162" s="372"/>
      <c r="R162" s="372"/>
      <c r="S162" s="372"/>
    </row>
    <row r="163" spans="1:19" ht="24" x14ac:dyDescent="0.2">
      <c r="A163" s="303">
        <f>IF(B163="","",ROW()-ROW($A$3)+'Diário 1º PA'!$P$1)</f>
        <v>376</v>
      </c>
      <c r="B163" s="377">
        <v>45331</v>
      </c>
      <c r="C163" s="331">
        <v>45292</v>
      </c>
      <c r="D163" s="321" t="s">
        <v>105</v>
      </c>
      <c r="E163" s="332" t="s">
        <v>227</v>
      </c>
      <c r="F163" s="369">
        <v>2185.1</v>
      </c>
      <c r="G163" s="321" t="s">
        <v>1037</v>
      </c>
      <c r="H163" s="321" t="s">
        <v>123</v>
      </c>
      <c r="I163" s="321" t="s">
        <v>1401</v>
      </c>
      <c r="J163" s="370" t="s">
        <v>1181</v>
      </c>
      <c r="K163" s="370" t="s">
        <v>1307</v>
      </c>
      <c r="L163" s="370" t="s">
        <v>848</v>
      </c>
      <c r="M163" s="370">
        <v>108459015</v>
      </c>
      <c r="N163" s="371">
        <v>45333</v>
      </c>
      <c r="O163" s="321" t="s">
        <v>452</v>
      </c>
      <c r="P163" s="370" t="s">
        <v>1181</v>
      </c>
      <c r="Q163" s="372"/>
      <c r="R163" s="372"/>
      <c r="S163" s="372"/>
    </row>
    <row r="164" spans="1:19" ht="24" x14ac:dyDescent="0.2">
      <c r="A164" s="303">
        <f>IF(B164="","",ROW()-ROW($A$3)+'Diário 1º PA'!$P$1)</f>
        <v>377</v>
      </c>
      <c r="B164" s="377">
        <v>45331</v>
      </c>
      <c r="C164" s="331">
        <v>45323</v>
      </c>
      <c r="D164" s="321" t="s">
        <v>105</v>
      </c>
      <c r="E164" s="332" t="s">
        <v>295</v>
      </c>
      <c r="F164" s="369">
        <v>543.69000000000005</v>
      </c>
      <c r="G164" s="267" t="s">
        <v>1514</v>
      </c>
      <c r="H164" s="321" t="s">
        <v>134</v>
      </c>
      <c r="I164" s="321" t="s">
        <v>1515</v>
      </c>
      <c r="J164" s="370" t="s">
        <v>1516</v>
      </c>
      <c r="K164" s="370" t="s">
        <v>1307</v>
      </c>
      <c r="L164" s="370" t="s">
        <v>848</v>
      </c>
      <c r="M164" s="370">
        <v>20284159</v>
      </c>
      <c r="N164" s="371">
        <v>45322</v>
      </c>
      <c r="O164" s="321" t="s">
        <v>452</v>
      </c>
      <c r="P164" s="370" t="s">
        <v>1516</v>
      </c>
      <c r="Q164" s="372"/>
      <c r="R164" s="372"/>
      <c r="S164" s="372"/>
    </row>
    <row r="165" spans="1:19" ht="24" x14ac:dyDescent="0.2">
      <c r="A165" s="303">
        <f>IF(B165="","",ROW()-ROW($A$3)+'Diário 1º PA'!$P$1)</f>
        <v>378</v>
      </c>
      <c r="B165" s="377">
        <v>45331</v>
      </c>
      <c r="C165" s="331">
        <v>45292</v>
      </c>
      <c r="D165" s="321" t="s">
        <v>105</v>
      </c>
      <c r="E165" s="332" t="s">
        <v>227</v>
      </c>
      <c r="F165" s="369">
        <v>1675.28</v>
      </c>
      <c r="G165" s="321" t="s">
        <v>1037</v>
      </c>
      <c r="H165" s="321" t="s">
        <v>136</v>
      </c>
      <c r="I165" s="321" t="s">
        <v>1401</v>
      </c>
      <c r="J165" s="370" t="s">
        <v>1181</v>
      </c>
      <c r="K165" s="370" t="s">
        <v>1307</v>
      </c>
      <c r="L165" s="370" t="s">
        <v>848</v>
      </c>
      <c r="M165" s="370">
        <v>114558912</v>
      </c>
      <c r="N165" s="371">
        <v>45333</v>
      </c>
      <c r="O165" s="321" t="s">
        <v>452</v>
      </c>
      <c r="P165" s="370" t="s">
        <v>1181</v>
      </c>
      <c r="Q165" s="372"/>
      <c r="R165" s="372"/>
      <c r="S165" s="372"/>
    </row>
    <row r="166" spans="1:19" ht="24" x14ac:dyDescent="0.2">
      <c r="A166" s="303">
        <f>IF(B166="","",ROW()-ROW($A$3)+'Diário 1º PA'!$P$1)</f>
        <v>379</v>
      </c>
      <c r="B166" s="377">
        <v>45331</v>
      </c>
      <c r="C166" s="331">
        <v>45292</v>
      </c>
      <c r="D166" s="321" t="s">
        <v>105</v>
      </c>
      <c r="E166" s="332" t="s">
        <v>315</v>
      </c>
      <c r="F166" s="369">
        <v>2100</v>
      </c>
      <c r="G166" s="267" t="s">
        <v>1533</v>
      </c>
      <c r="H166" s="321" t="s">
        <v>135</v>
      </c>
      <c r="I166" s="321" t="s">
        <v>1534</v>
      </c>
      <c r="J166" s="370" t="s">
        <v>877</v>
      </c>
      <c r="K166" s="370" t="s">
        <v>1307</v>
      </c>
      <c r="L166" s="370" t="s">
        <v>848</v>
      </c>
      <c r="M166" s="370">
        <v>8</v>
      </c>
      <c r="N166" s="371">
        <v>45321</v>
      </c>
      <c r="O166" s="321" t="s">
        <v>452</v>
      </c>
      <c r="P166" s="370" t="s">
        <v>877</v>
      </c>
      <c r="Q166" s="372"/>
      <c r="R166" s="372"/>
      <c r="S166" s="372"/>
    </row>
    <row r="167" spans="1:19" ht="24" x14ac:dyDescent="0.2">
      <c r="A167" s="303">
        <f>IF(B167="","",ROW()-ROW($A$3)+'Diário 1º PA'!$P$1)</f>
        <v>380</v>
      </c>
      <c r="B167" s="377">
        <v>45331</v>
      </c>
      <c r="C167" s="331">
        <v>45292</v>
      </c>
      <c r="D167" s="321" t="s">
        <v>105</v>
      </c>
      <c r="E167" s="332" t="s">
        <v>229</v>
      </c>
      <c r="F167" s="369">
        <v>1905.48</v>
      </c>
      <c r="G167" s="321" t="s">
        <v>1023</v>
      </c>
      <c r="H167" s="321" t="s">
        <v>129</v>
      </c>
      <c r="I167" s="321" t="s">
        <v>1535</v>
      </c>
      <c r="J167" s="370" t="s">
        <v>1025</v>
      </c>
      <c r="K167" s="370" t="s">
        <v>1307</v>
      </c>
      <c r="L167" s="370" t="s">
        <v>848</v>
      </c>
      <c r="M167" s="370" t="s">
        <v>1536</v>
      </c>
      <c r="N167" s="371">
        <v>45322</v>
      </c>
      <c r="O167" s="321" t="s">
        <v>452</v>
      </c>
      <c r="P167" s="370" t="s">
        <v>1025</v>
      </c>
      <c r="Q167" s="372"/>
      <c r="R167" s="372"/>
      <c r="S167" s="372"/>
    </row>
    <row r="168" spans="1:19" ht="24" x14ac:dyDescent="0.2">
      <c r="A168" s="303">
        <f>IF(B168="","",ROW()-ROW($A$3)+'Diário 1º PA'!$P$1)</f>
        <v>381</v>
      </c>
      <c r="B168" s="377">
        <v>45331</v>
      </c>
      <c r="C168" s="331">
        <v>45323</v>
      </c>
      <c r="D168" s="321" t="s">
        <v>94</v>
      </c>
      <c r="E168" s="332" t="s">
        <v>190</v>
      </c>
      <c r="F168" s="369">
        <v>90</v>
      </c>
      <c r="G168" s="267" t="s">
        <v>1537</v>
      </c>
      <c r="H168" s="321" t="s">
        <v>118</v>
      </c>
      <c r="I168" s="321" t="s">
        <v>1538</v>
      </c>
      <c r="J168" s="370" t="s">
        <v>1212</v>
      </c>
      <c r="K168" s="370" t="s">
        <v>881</v>
      </c>
      <c r="L168" s="370" t="s">
        <v>1301</v>
      </c>
      <c r="M168" s="370" t="s">
        <v>1539</v>
      </c>
      <c r="N168" s="371">
        <v>45336</v>
      </c>
      <c r="O168" s="321" t="s">
        <v>452</v>
      </c>
      <c r="P168" s="370" t="s">
        <v>1212</v>
      </c>
      <c r="Q168" s="372"/>
      <c r="R168" s="372"/>
      <c r="S168" s="372"/>
    </row>
    <row r="169" spans="1:19" x14ac:dyDescent="0.2">
      <c r="A169" s="303">
        <f>IF(B169="","",ROW()-ROW($A$3)+'Diário 1º PA'!$P$1)</f>
        <v>382</v>
      </c>
      <c r="B169" s="377">
        <v>45331</v>
      </c>
      <c r="C169" s="331">
        <v>45323</v>
      </c>
      <c r="D169" s="321" t="s">
        <v>105</v>
      </c>
      <c r="E169" s="332" t="s">
        <v>283</v>
      </c>
      <c r="F169" s="369">
        <v>2</v>
      </c>
      <c r="G169" s="321" t="s">
        <v>1540</v>
      </c>
      <c r="H169" s="321" t="s">
        <v>118</v>
      </c>
      <c r="I169" s="321" t="s">
        <v>117</v>
      </c>
      <c r="J169" s="370" t="s">
        <v>79</v>
      </c>
      <c r="K169" s="370" t="s">
        <v>1325</v>
      </c>
      <c r="L169" s="370" t="s">
        <v>117</v>
      </c>
      <c r="M169" s="370" t="s">
        <v>117</v>
      </c>
      <c r="N169" s="371" t="s">
        <v>117</v>
      </c>
      <c r="O169" s="321" t="s">
        <v>452</v>
      </c>
      <c r="P169" s="370" t="s">
        <v>79</v>
      </c>
      <c r="Q169" s="372"/>
      <c r="R169" s="372"/>
      <c r="S169" s="372"/>
    </row>
    <row r="170" spans="1:19" ht="48" x14ac:dyDescent="0.2">
      <c r="A170" s="303">
        <f>IF(B170="","",ROW()-ROW($A$3)+'Diário 1º PA'!$P$1)</f>
        <v>383</v>
      </c>
      <c r="B170" s="377">
        <v>45336</v>
      </c>
      <c r="C170" s="331">
        <v>45323</v>
      </c>
      <c r="D170" s="321" t="s">
        <v>105</v>
      </c>
      <c r="E170" s="332" t="s">
        <v>337</v>
      </c>
      <c r="F170" s="369">
        <v>209.86</v>
      </c>
      <c r="G170" s="321" t="s">
        <v>952</v>
      </c>
      <c r="H170" s="321" t="s">
        <v>120</v>
      </c>
      <c r="I170" s="321" t="s">
        <v>1296</v>
      </c>
      <c r="J170" s="370" t="s">
        <v>954</v>
      </c>
      <c r="K170" s="370" t="s">
        <v>839</v>
      </c>
      <c r="L170" s="370" t="s">
        <v>1297</v>
      </c>
      <c r="M170" s="370">
        <v>5868190</v>
      </c>
      <c r="N170" s="371">
        <v>45340</v>
      </c>
      <c r="O170" s="321" t="s">
        <v>452</v>
      </c>
      <c r="P170" s="370" t="s">
        <v>954</v>
      </c>
      <c r="Q170" s="372"/>
      <c r="R170" s="372"/>
      <c r="S170" s="372"/>
    </row>
    <row r="171" spans="1:19" ht="48" x14ac:dyDescent="0.2">
      <c r="A171" s="303">
        <f>IF(B171="","",ROW()-ROW($A$3)+'Diário 1º PA'!$P$1)</f>
        <v>384</v>
      </c>
      <c r="B171" s="377">
        <v>45336</v>
      </c>
      <c r="C171" s="331">
        <v>45323</v>
      </c>
      <c r="D171" s="321" t="s">
        <v>105</v>
      </c>
      <c r="E171" s="332" t="s">
        <v>337</v>
      </c>
      <c r="F171" s="369">
        <v>285.08999999999997</v>
      </c>
      <c r="G171" s="321" t="s">
        <v>952</v>
      </c>
      <c r="H171" s="321" t="s">
        <v>120</v>
      </c>
      <c r="I171" s="321" t="s">
        <v>1296</v>
      </c>
      <c r="J171" s="370" t="s">
        <v>954</v>
      </c>
      <c r="K171" s="370" t="s">
        <v>839</v>
      </c>
      <c r="L171" s="370" t="s">
        <v>1297</v>
      </c>
      <c r="M171" s="370">
        <v>5868251</v>
      </c>
      <c r="N171" s="371">
        <v>45340</v>
      </c>
      <c r="O171" s="321" t="s">
        <v>452</v>
      </c>
      <c r="P171" s="370" t="s">
        <v>954</v>
      </c>
      <c r="Q171" s="372"/>
      <c r="R171" s="372"/>
      <c r="S171" s="372"/>
    </row>
    <row r="172" spans="1:19" ht="36" x14ac:dyDescent="0.2">
      <c r="A172" s="303">
        <f>IF(B172="","",ROW()-ROW($A$3)+'Diário 1º PA'!$P$1)</f>
        <v>385</v>
      </c>
      <c r="B172" s="377">
        <v>45336</v>
      </c>
      <c r="C172" s="331">
        <v>45323</v>
      </c>
      <c r="D172" s="321" t="s">
        <v>105</v>
      </c>
      <c r="E172" s="332" t="s">
        <v>337</v>
      </c>
      <c r="F172" s="369">
        <v>88.95</v>
      </c>
      <c r="G172" s="321" t="s">
        <v>952</v>
      </c>
      <c r="H172" s="321" t="s">
        <v>123</v>
      </c>
      <c r="I172" s="321" t="s">
        <v>1302</v>
      </c>
      <c r="J172" s="370" t="s">
        <v>968</v>
      </c>
      <c r="K172" s="370" t="s">
        <v>839</v>
      </c>
      <c r="L172" s="370" t="s">
        <v>1301</v>
      </c>
      <c r="M172" s="370" t="s">
        <v>1541</v>
      </c>
      <c r="N172" s="371">
        <v>45336</v>
      </c>
      <c r="O172" s="321" t="s">
        <v>452</v>
      </c>
      <c r="P172" s="370" t="s">
        <v>968</v>
      </c>
      <c r="Q172" s="372"/>
      <c r="R172" s="372"/>
      <c r="S172" s="372"/>
    </row>
    <row r="173" spans="1:19" ht="24" x14ac:dyDescent="0.2">
      <c r="A173" s="303">
        <f>IF(B173="","",ROW()-ROW($A$3)+'Diário 1º PA'!$P$1)</f>
        <v>386</v>
      </c>
      <c r="B173" s="377">
        <v>45336</v>
      </c>
      <c r="C173" s="331">
        <v>45292</v>
      </c>
      <c r="D173" s="321" t="s">
        <v>105</v>
      </c>
      <c r="E173" s="332" t="s">
        <v>235</v>
      </c>
      <c r="F173" s="369">
        <v>129.9</v>
      </c>
      <c r="G173" s="267" t="s">
        <v>1542</v>
      </c>
      <c r="H173" s="321" t="s">
        <v>124</v>
      </c>
      <c r="I173" s="321" t="s">
        <v>1543</v>
      </c>
      <c r="J173" s="370" t="s">
        <v>984</v>
      </c>
      <c r="K173" s="370" t="s">
        <v>1307</v>
      </c>
      <c r="L173" s="370" t="s">
        <v>848</v>
      </c>
      <c r="M173" s="370">
        <v>1034395</v>
      </c>
      <c r="N173" s="371">
        <v>45332</v>
      </c>
      <c r="O173" s="321" t="s">
        <v>452</v>
      </c>
      <c r="P173" s="370" t="s">
        <v>984</v>
      </c>
      <c r="Q173" s="372"/>
      <c r="R173" s="372"/>
      <c r="S173" s="372"/>
    </row>
    <row r="174" spans="1:19" ht="24" x14ac:dyDescent="0.2">
      <c r="A174" s="303">
        <f>IF(B174="","",ROW()-ROW($A$3)+'Diário 1º PA'!$P$1)</f>
        <v>387</v>
      </c>
      <c r="B174" s="377">
        <v>45336</v>
      </c>
      <c r="C174" s="331">
        <v>45323</v>
      </c>
      <c r="D174" s="321" t="s">
        <v>94</v>
      </c>
      <c r="E174" s="332" t="s">
        <v>211</v>
      </c>
      <c r="F174" s="369">
        <v>598.79999999999995</v>
      </c>
      <c r="G174" s="267" t="s">
        <v>1544</v>
      </c>
      <c r="H174" s="321" t="s">
        <v>134</v>
      </c>
      <c r="I174" s="321" t="s">
        <v>1545</v>
      </c>
      <c r="J174" s="370" t="s">
        <v>1546</v>
      </c>
      <c r="K174" s="370" t="s">
        <v>1307</v>
      </c>
      <c r="L174" s="370" t="s">
        <v>848</v>
      </c>
      <c r="M174" s="370">
        <v>807462</v>
      </c>
      <c r="N174" s="371">
        <v>45332</v>
      </c>
      <c r="O174" s="321" t="s">
        <v>452</v>
      </c>
      <c r="P174" s="370" t="s">
        <v>1546</v>
      </c>
      <c r="Q174" s="372"/>
      <c r="R174" s="372"/>
      <c r="S174" s="372"/>
    </row>
    <row r="175" spans="1:19" ht="24" x14ac:dyDescent="0.2">
      <c r="A175" s="303">
        <f>IF(B175="","",ROW()-ROW($A$3)+'Diário 1º PA'!$P$1)</f>
        <v>388</v>
      </c>
      <c r="B175" s="377">
        <v>45336</v>
      </c>
      <c r="C175" s="331">
        <v>45292</v>
      </c>
      <c r="D175" s="321" t="s">
        <v>105</v>
      </c>
      <c r="E175" s="332" t="s">
        <v>219</v>
      </c>
      <c r="F175" s="369">
        <v>4643.03</v>
      </c>
      <c r="G175" s="321" t="s">
        <v>1328</v>
      </c>
      <c r="H175" s="321" t="s">
        <v>125</v>
      </c>
      <c r="I175" s="321" t="s">
        <v>1547</v>
      </c>
      <c r="J175" s="370" t="s">
        <v>977</v>
      </c>
      <c r="K175" s="370" t="s">
        <v>1307</v>
      </c>
      <c r="L175" s="370" t="s">
        <v>848</v>
      </c>
      <c r="M175" s="370">
        <v>24157</v>
      </c>
      <c r="N175" s="371">
        <v>45332</v>
      </c>
      <c r="O175" s="321" t="s">
        <v>452</v>
      </c>
      <c r="P175" s="370" t="s">
        <v>977</v>
      </c>
      <c r="Q175" s="372"/>
      <c r="R175" s="372"/>
      <c r="S175" s="372"/>
    </row>
    <row r="176" spans="1:19" ht="24" x14ac:dyDescent="0.2">
      <c r="A176" s="303">
        <f>IF(B176="","",ROW()-ROW($A$3)+'Diário 1º PA'!$P$1)</f>
        <v>389</v>
      </c>
      <c r="B176" s="377">
        <v>45336</v>
      </c>
      <c r="C176" s="331">
        <v>45323</v>
      </c>
      <c r="D176" s="321" t="s">
        <v>94</v>
      </c>
      <c r="E176" s="332" t="s">
        <v>211</v>
      </c>
      <c r="F176" s="369">
        <v>623.75</v>
      </c>
      <c r="G176" s="267" t="s">
        <v>1544</v>
      </c>
      <c r="H176" s="321" t="s">
        <v>136</v>
      </c>
      <c r="I176" s="321" t="s">
        <v>1545</v>
      </c>
      <c r="J176" s="370" t="s">
        <v>1546</v>
      </c>
      <c r="K176" s="370" t="s">
        <v>1307</v>
      </c>
      <c r="L176" s="370" t="s">
        <v>848</v>
      </c>
      <c r="M176" s="370">
        <v>807492</v>
      </c>
      <c r="N176" s="371">
        <v>45332</v>
      </c>
      <c r="O176" s="321" t="s">
        <v>452</v>
      </c>
      <c r="P176" s="370" t="s">
        <v>1546</v>
      </c>
      <c r="Q176" s="372"/>
      <c r="R176" s="372"/>
      <c r="S176" s="372"/>
    </row>
    <row r="177" spans="1:19" ht="24" x14ac:dyDescent="0.2">
      <c r="A177" s="303">
        <f>IF(B177="","",ROW()-ROW($A$3)+'Diário 1º PA'!$P$1)</f>
        <v>390</v>
      </c>
      <c r="B177" s="377">
        <v>45336</v>
      </c>
      <c r="C177" s="331">
        <v>45323</v>
      </c>
      <c r="D177" s="321" t="s">
        <v>105</v>
      </c>
      <c r="E177" s="332" t="s">
        <v>295</v>
      </c>
      <c r="F177" s="369">
        <v>1552.82</v>
      </c>
      <c r="G177" s="267" t="s">
        <v>1514</v>
      </c>
      <c r="H177" s="321" t="s">
        <v>137</v>
      </c>
      <c r="I177" s="321" t="s">
        <v>1515</v>
      </c>
      <c r="J177" s="370" t="s">
        <v>1516</v>
      </c>
      <c r="K177" s="370" t="s">
        <v>1307</v>
      </c>
      <c r="L177" s="370" t="s">
        <v>848</v>
      </c>
      <c r="M177" s="370">
        <v>20314919</v>
      </c>
      <c r="N177" s="371">
        <v>45327</v>
      </c>
      <c r="O177" s="321" t="s">
        <v>452</v>
      </c>
      <c r="P177" s="370" t="s">
        <v>1516</v>
      </c>
      <c r="Q177" s="372"/>
      <c r="R177" s="372"/>
      <c r="S177" s="372"/>
    </row>
    <row r="178" spans="1:19" ht="24" x14ac:dyDescent="0.2">
      <c r="A178" s="303">
        <f>IF(B178="","",ROW()-ROW($A$3)+'Diário 1º PA'!$P$1)</f>
        <v>391</v>
      </c>
      <c r="B178" s="377">
        <v>45336</v>
      </c>
      <c r="C178" s="331">
        <v>45323</v>
      </c>
      <c r="D178" s="321" t="s">
        <v>94</v>
      </c>
      <c r="E178" s="332" t="s">
        <v>211</v>
      </c>
      <c r="F178" s="369">
        <v>474.05</v>
      </c>
      <c r="G178" s="267" t="s">
        <v>1544</v>
      </c>
      <c r="H178" s="321" t="s">
        <v>135</v>
      </c>
      <c r="I178" s="321" t="s">
        <v>1545</v>
      </c>
      <c r="J178" s="370" t="s">
        <v>1546</v>
      </c>
      <c r="K178" s="370" t="s">
        <v>1307</v>
      </c>
      <c r="L178" s="370" t="s">
        <v>848</v>
      </c>
      <c r="M178" s="370">
        <v>807528</v>
      </c>
      <c r="N178" s="371">
        <v>45332</v>
      </c>
      <c r="O178" s="321" t="s">
        <v>452</v>
      </c>
      <c r="P178" s="370" t="s">
        <v>1546</v>
      </c>
      <c r="Q178" s="372"/>
      <c r="R178" s="372"/>
      <c r="S178" s="372"/>
    </row>
    <row r="179" spans="1:19" ht="24" x14ac:dyDescent="0.2">
      <c r="A179" s="303">
        <f>IF(B179="","",ROW()-ROW($A$3)+'Diário 1º PA'!$P$1)</f>
        <v>392</v>
      </c>
      <c r="B179" s="377">
        <v>45336</v>
      </c>
      <c r="C179" s="331">
        <v>45323</v>
      </c>
      <c r="D179" s="321" t="s">
        <v>105</v>
      </c>
      <c r="E179" s="332" t="s">
        <v>355</v>
      </c>
      <c r="F179" s="369">
        <v>582.75</v>
      </c>
      <c r="G179" s="267" t="s">
        <v>1517</v>
      </c>
      <c r="H179" s="321" t="s">
        <v>137</v>
      </c>
      <c r="I179" s="321" t="s">
        <v>1515</v>
      </c>
      <c r="J179" s="370" t="s">
        <v>1516</v>
      </c>
      <c r="K179" s="370" t="s">
        <v>1307</v>
      </c>
      <c r="L179" s="370" t="s">
        <v>848</v>
      </c>
      <c r="M179" s="370">
        <v>20314920</v>
      </c>
      <c r="N179" s="371">
        <v>45327</v>
      </c>
      <c r="O179" s="321" t="s">
        <v>452</v>
      </c>
      <c r="P179" s="370" t="s">
        <v>1516</v>
      </c>
      <c r="Q179" s="372"/>
      <c r="R179" s="372"/>
      <c r="S179" s="372"/>
    </row>
    <row r="180" spans="1:19" ht="24" x14ac:dyDescent="0.2">
      <c r="A180" s="303">
        <f>IF(B180="","",ROW()-ROW($A$3)+'Diário 1º PA'!$P$1)</f>
        <v>393</v>
      </c>
      <c r="B180" s="377">
        <v>45336</v>
      </c>
      <c r="C180" s="331">
        <v>45292</v>
      </c>
      <c r="D180" s="321" t="s">
        <v>105</v>
      </c>
      <c r="E180" s="332" t="s">
        <v>279</v>
      </c>
      <c r="F180" s="369">
        <v>222.4</v>
      </c>
      <c r="G180" s="267" t="s">
        <v>1548</v>
      </c>
      <c r="H180" s="321" t="s">
        <v>117</v>
      </c>
      <c r="I180" s="321" t="s">
        <v>1549</v>
      </c>
      <c r="J180" s="370" t="s">
        <v>1550</v>
      </c>
      <c r="K180" s="370" t="s">
        <v>1307</v>
      </c>
      <c r="L180" s="370" t="s">
        <v>848</v>
      </c>
      <c r="M180" s="370">
        <v>1950339</v>
      </c>
      <c r="N180" s="371">
        <v>45336</v>
      </c>
      <c r="O180" s="321" t="s">
        <v>452</v>
      </c>
      <c r="P180" s="370" t="s">
        <v>1550</v>
      </c>
      <c r="Q180" s="372"/>
      <c r="R180" s="372"/>
      <c r="S180" s="372"/>
    </row>
    <row r="181" spans="1:19" ht="24" x14ac:dyDescent="0.2">
      <c r="A181" s="303">
        <f>IF(B181="","",ROW()-ROW($A$3)+'Diário 1º PA'!$P$1)</f>
        <v>394</v>
      </c>
      <c r="B181" s="377">
        <v>45336</v>
      </c>
      <c r="C181" s="331">
        <v>45323</v>
      </c>
      <c r="D181" s="321" t="s">
        <v>94</v>
      </c>
      <c r="E181" s="332" t="s">
        <v>211</v>
      </c>
      <c r="F181" s="369">
        <v>548.9</v>
      </c>
      <c r="G181" s="267" t="s">
        <v>1544</v>
      </c>
      <c r="H181" s="321" t="s">
        <v>137</v>
      </c>
      <c r="I181" s="321" t="s">
        <v>1545</v>
      </c>
      <c r="J181" s="370" t="s">
        <v>1546</v>
      </c>
      <c r="K181" s="370" t="s">
        <v>1307</v>
      </c>
      <c r="L181" s="370" t="s">
        <v>848</v>
      </c>
      <c r="M181" s="370">
        <v>807534</v>
      </c>
      <c r="N181" s="371">
        <v>45332</v>
      </c>
      <c r="O181" s="321" t="s">
        <v>452</v>
      </c>
      <c r="P181" s="370" t="s">
        <v>1546</v>
      </c>
      <c r="Q181" s="372"/>
      <c r="R181" s="372"/>
      <c r="S181" s="372"/>
    </row>
    <row r="182" spans="1:19" ht="24" x14ac:dyDescent="0.2">
      <c r="A182" s="303">
        <f>IF(B182="","",ROW()-ROW($A$3)+'Diário 1º PA'!$P$1)</f>
        <v>395</v>
      </c>
      <c r="B182" s="377">
        <v>45336</v>
      </c>
      <c r="C182" s="331">
        <v>45292</v>
      </c>
      <c r="D182" s="321" t="s">
        <v>105</v>
      </c>
      <c r="E182" s="332" t="s">
        <v>279</v>
      </c>
      <c r="F182" s="369">
        <v>2017.14</v>
      </c>
      <c r="G182" s="267" t="s">
        <v>1548</v>
      </c>
      <c r="H182" s="321" t="s">
        <v>117</v>
      </c>
      <c r="I182" s="321" t="s">
        <v>1549</v>
      </c>
      <c r="J182" s="370" t="s">
        <v>1550</v>
      </c>
      <c r="K182" s="370" t="s">
        <v>1307</v>
      </c>
      <c r="L182" s="370" t="s">
        <v>848</v>
      </c>
      <c r="M182" s="370">
        <v>1949633</v>
      </c>
      <c r="N182" s="371">
        <v>45336</v>
      </c>
      <c r="O182" s="321" t="s">
        <v>452</v>
      </c>
      <c r="P182" s="370" t="s">
        <v>1550</v>
      </c>
      <c r="Q182" s="372"/>
      <c r="R182" s="372"/>
      <c r="S182" s="372"/>
    </row>
    <row r="183" spans="1:19" ht="24" x14ac:dyDescent="0.2">
      <c r="A183" s="303">
        <f>IF(B183="","",ROW()-ROW($A$3)+'Diário 1º PA'!$P$1)</f>
        <v>396</v>
      </c>
      <c r="B183" s="377">
        <v>45336</v>
      </c>
      <c r="C183" s="331">
        <v>45323</v>
      </c>
      <c r="D183" s="321" t="s">
        <v>94</v>
      </c>
      <c r="E183" s="332" t="s">
        <v>203</v>
      </c>
      <c r="F183" s="369">
        <v>168</v>
      </c>
      <c r="G183" s="267" t="s">
        <v>1544</v>
      </c>
      <c r="H183" s="321" t="s">
        <v>134</v>
      </c>
      <c r="I183" s="321" t="s">
        <v>1551</v>
      </c>
      <c r="J183" s="370" t="s">
        <v>1552</v>
      </c>
      <c r="K183" s="370" t="s">
        <v>1307</v>
      </c>
      <c r="L183" s="370" t="s">
        <v>848</v>
      </c>
      <c r="M183" s="370">
        <v>8285</v>
      </c>
      <c r="N183" s="371">
        <v>45332</v>
      </c>
      <c r="O183" s="321" t="s">
        <v>452</v>
      </c>
      <c r="P183" s="370" t="s">
        <v>1552</v>
      </c>
      <c r="Q183" s="372"/>
      <c r="R183" s="372"/>
      <c r="S183" s="372"/>
    </row>
    <row r="184" spans="1:19" ht="24" x14ac:dyDescent="0.2">
      <c r="A184" s="303">
        <f>IF(B184="","",ROW()-ROW($A$3)+'Diário 1º PA'!$P$1)</f>
        <v>397</v>
      </c>
      <c r="B184" s="377">
        <v>45336</v>
      </c>
      <c r="C184" s="331">
        <v>45323</v>
      </c>
      <c r="D184" s="321" t="s">
        <v>94</v>
      </c>
      <c r="E184" s="332" t="s">
        <v>203</v>
      </c>
      <c r="F184" s="369">
        <v>82</v>
      </c>
      <c r="G184" s="267" t="s">
        <v>1544</v>
      </c>
      <c r="H184" s="321" t="s">
        <v>134</v>
      </c>
      <c r="I184" s="321" t="s">
        <v>1553</v>
      </c>
      <c r="J184" s="370" t="s">
        <v>1552</v>
      </c>
      <c r="K184" s="370" t="s">
        <v>1307</v>
      </c>
      <c r="L184" s="370" t="s">
        <v>848</v>
      </c>
      <c r="M184" s="370">
        <v>8340</v>
      </c>
      <c r="N184" s="371">
        <v>45332</v>
      </c>
      <c r="O184" s="321" t="s">
        <v>452</v>
      </c>
      <c r="P184" s="370" t="s">
        <v>1552</v>
      </c>
      <c r="Q184" s="372"/>
      <c r="R184" s="372"/>
      <c r="S184" s="372"/>
    </row>
    <row r="185" spans="1:19" ht="24" x14ac:dyDescent="0.2">
      <c r="A185" s="303">
        <f>IF(B185="","",ROW()-ROW($A$3)+'Diário 1º PA'!$P$1)</f>
        <v>398</v>
      </c>
      <c r="B185" s="377">
        <v>45336</v>
      </c>
      <c r="C185" s="331">
        <v>45292</v>
      </c>
      <c r="D185" s="321" t="s">
        <v>105</v>
      </c>
      <c r="E185" s="332" t="s">
        <v>219</v>
      </c>
      <c r="F185" s="369">
        <v>11733.12</v>
      </c>
      <c r="G185" s="267" t="s">
        <v>1554</v>
      </c>
      <c r="H185" s="321" t="s">
        <v>119</v>
      </c>
      <c r="I185" s="321" t="s">
        <v>974</v>
      </c>
      <c r="J185" s="370" t="s">
        <v>975</v>
      </c>
      <c r="K185" s="370" t="s">
        <v>1307</v>
      </c>
      <c r="L185" s="370" t="s">
        <v>848</v>
      </c>
      <c r="M185" s="370">
        <v>21540</v>
      </c>
      <c r="N185" s="371">
        <v>45336</v>
      </c>
      <c r="O185" s="321" t="s">
        <v>452</v>
      </c>
      <c r="P185" s="370" t="s">
        <v>975</v>
      </c>
      <c r="Q185" s="372"/>
      <c r="R185" s="372"/>
      <c r="S185" s="372"/>
    </row>
    <row r="186" spans="1:19" ht="36" x14ac:dyDescent="0.2">
      <c r="A186" s="303">
        <f>IF(B186="","",ROW()-ROW($A$3)+'Diário 1º PA'!$P$1)</f>
        <v>399</v>
      </c>
      <c r="B186" s="377">
        <v>45336</v>
      </c>
      <c r="C186" s="331">
        <v>45323</v>
      </c>
      <c r="D186" s="321" t="s">
        <v>94</v>
      </c>
      <c r="E186" s="332" t="s">
        <v>203</v>
      </c>
      <c r="F186" s="369">
        <v>29</v>
      </c>
      <c r="G186" s="267" t="s">
        <v>1544</v>
      </c>
      <c r="H186" s="321" t="s">
        <v>134</v>
      </c>
      <c r="I186" s="321" t="s">
        <v>1555</v>
      </c>
      <c r="J186" s="370" t="s">
        <v>1552</v>
      </c>
      <c r="K186" s="370" t="s">
        <v>1307</v>
      </c>
      <c r="L186" s="370" t="s">
        <v>848</v>
      </c>
      <c r="M186" s="370">
        <v>11706</v>
      </c>
      <c r="N186" s="371">
        <v>45332</v>
      </c>
      <c r="O186" s="321" t="s">
        <v>452</v>
      </c>
      <c r="P186" s="370" t="s">
        <v>1552</v>
      </c>
      <c r="Q186" s="372"/>
      <c r="R186" s="372"/>
      <c r="S186" s="372"/>
    </row>
    <row r="187" spans="1:19" ht="24" x14ac:dyDescent="0.2">
      <c r="A187" s="303">
        <f>IF(B187="","",ROW()-ROW($A$3)+'Diário 1º PA'!$P$1)</f>
        <v>400</v>
      </c>
      <c r="B187" s="377">
        <v>45336</v>
      </c>
      <c r="C187" s="331">
        <v>45292</v>
      </c>
      <c r="D187" s="321" t="s">
        <v>105</v>
      </c>
      <c r="E187" s="332" t="s">
        <v>229</v>
      </c>
      <c r="F187" s="369">
        <v>296.37</v>
      </c>
      <c r="G187" s="321" t="s">
        <v>1023</v>
      </c>
      <c r="H187" s="321" t="s">
        <v>125</v>
      </c>
      <c r="I187" s="321" t="s">
        <v>1535</v>
      </c>
      <c r="J187" s="370" t="s">
        <v>1025</v>
      </c>
      <c r="K187" s="370" t="s">
        <v>1307</v>
      </c>
      <c r="L187" s="370" t="s">
        <v>848</v>
      </c>
      <c r="M187" s="370" t="s">
        <v>1556</v>
      </c>
      <c r="N187" s="371">
        <v>45336</v>
      </c>
      <c r="O187" s="321" t="s">
        <v>452</v>
      </c>
      <c r="P187" s="370" t="s">
        <v>1025</v>
      </c>
      <c r="Q187" s="372"/>
      <c r="R187" s="372"/>
      <c r="S187" s="372"/>
    </row>
    <row r="188" spans="1:19" ht="24" x14ac:dyDescent="0.2">
      <c r="A188" s="303">
        <f>IF(B188="","",ROW()-ROW($A$3)+'Diário 1º PA'!$P$1)</f>
        <v>401</v>
      </c>
      <c r="B188" s="377">
        <v>45336</v>
      </c>
      <c r="C188" s="331">
        <v>45323</v>
      </c>
      <c r="D188" s="321" t="s">
        <v>105</v>
      </c>
      <c r="E188" s="332" t="s">
        <v>257</v>
      </c>
      <c r="F188" s="369">
        <v>1000</v>
      </c>
      <c r="G188" s="267" t="s">
        <v>1464</v>
      </c>
      <c r="H188" s="321" t="s">
        <v>117</v>
      </c>
      <c r="I188" s="321" t="s">
        <v>1557</v>
      </c>
      <c r="J188" s="370" t="s">
        <v>1022</v>
      </c>
      <c r="K188" s="370" t="s">
        <v>1307</v>
      </c>
      <c r="L188" s="370" t="s">
        <v>848</v>
      </c>
      <c r="M188" s="370">
        <v>340742691</v>
      </c>
      <c r="N188" s="371">
        <v>45336</v>
      </c>
      <c r="O188" s="321" t="s">
        <v>452</v>
      </c>
      <c r="P188" s="370" t="s">
        <v>1022</v>
      </c>
      <c r="Q188" s="372"/>
      <c r="R188" s="372"/>
      <c r="S188" s="372"/>
    </row>
    <row r="189" spans="1:19" ht="36" x14ac:dyDescent="0.2">
      <c r="A189" s="303">
        <f>IF(B189="","",ROW()-ROW($A$3)+'Diário 1º PA'!$P$1)</f>
        <v>402</v>
      </c>
      <c r="B189" s="377">
        <v>45336</v>
      </c>
      <c r="C189" s="331">
        <v>45323</v>
      </c>
      <c r="D189" s="321" t="s">
        <v>94</v>
      </c>
      <c r="E189" s="332" t="s">
        <v>203</v>
      </c>
      <c r="F189" s="369">
        <v>1400</v>
      </c>
      <c r="G189" s="267" t="s">
        <v>1544</v>
      </c>
      <c r="H189" s="321" t="s">
        <v>134</v>
      </c>
      <c r="I189" s="321" t="s">
        <v>1555</v>
      </c>
      <c r="J189" s="370" t="s">
        <v>1552</v>
      </c>
      <c r="K189" s="370" t="s">
        <v>1307</v>
      </c>
      <c r="L189" s="370" t="s">
        <v>848</v>
      </c>
      <c r="M189" s="370">
        <v>12175</v>
      </c>
      <c r="N189" s="371">
        <v>45332</v>
      </c>
      <c r="O189" s="321" t="s">
        <v>452</v>
      </c>
      <c r="P189" s="370" t="s">
        <v>1552</v>
      </c>
      <c r="Q189" s="372"/>
      <c r="R189" s="372"/>
      <c r="S189" s="372"/>
    </row>
    <row r="190" spans="1:19" ht="36" x14ac:dyDescent="0.2">
      <c r="A190" s="303">
        <f>IF(B190="","",ROW()-ROW($A$3)+'Diário 1º PA'!$P$1)</f>
        <v>403</v>
      </c>
      <c r="B190" s="377">
        <v>45336</v>
      </c>
      <c r="C190" s="331">
        <v>45323</v>
      </c>
      <c r="D190" s="321" t="s">
        <v>94</v>
      </c>
      <c r="E190" s="332" t="s">
        <v>203</v>
      </c>
      <c r="F190" s="369">
        <v>812</v>
      </c>
      <c r="G190" s="267" t="s">
        <v>1544</v>
      </c>
      <c r="H190" s="321" t="s">
        <v>136</v>
      </c>
      <c r="I190" s="321" t="s">
        <v>1555</v>
      </c>
      <c r="J190" s="370" t="s">
        <v>1552</v>
      </c>
      <c r="K190" s="370" t="s">
        <v>1307</v>
      </c>
      <c r="L190" s="370" t="s">
        <v>848</v>
      </c>
      <c r="M190" s="370">
        <v>11703</v>
      </c>
      <c r="N190" s="371">
        <v>45332</v>
      </c>
      <c r="O190" s="321" t="s">
        <v>452</v>
      </c>
      <c r="P190" s="370" t="s">
        <v>1552</v>
      </c>
      <c r="Q190" s="372"/>
      <c r="R190" s="372"/>
      <c r="S190" s="372"/>
    </row>
    <row r="191" spans="1:19" ht="24" x14ac:dyDescent="0.2">
      <c r="A191" s="303">
        <f>IF(B191="","",ROW()-ROW($A$3)+'Diário 1º PA'!$P$1)</f>
        <v>404</v>
      </c>
      <c r="B191" s="377">
        <v>45336</v>
      </c>
      <c r="C191" s="331">
        <v>45292</v>
      </c>
      <c r="D191" s="321" t="s">
        <v>105</v>
      </c>
      <c r="E191" s="332" t="s">
        <v>229</v>
      </c>
      <c r="F191" s="369">
        <v>1043.18</v>
      </c>
      <c r="G191" s="321" t="s">
        <v>1023</v>
      </c>
      <c r="H191" s="321" t="s">
        <v>127</v>
      </c>
      <c r="I191" s="321" t="s">
        <v>1535</v>
      </c>
      <c r="J191" s="370" t="s">
        <v>1025</v>
      </c>
      <c r="K191" s="370" t="s">
        <v>1307</v>
      </c>
      <c r="L191" s="370" t="s">
        <v>848</v>
      </c>
      <c r="M191" s="370" t="s">
        <v>1558</v>
      </c>
      <c r="N191" s="371">
        <v>45336</v>
      </c>
      <c r="O191" s="321" t="s">
        <v>452</v>
      </c>
      <c r="P191" s="370" t="s">
        <v>1025</v>
      </c>
      <c r="Q191" s="372"/>
      <c r="R191" s="372"/>
      <c r="S191" s="372"/>
    </row>
    <row r="192" spans="1:19" ht="36" x14ac:dyDescent="0.2">
      <c r="A192" s="303">
        <f>IF(B192="","",ROW()-ROW($A$3)+'Diário 1º PA'!$P$1)</f>
        <v>405</v>
      </c>
      <c r="B192" s="377">
        <v>45336</v>
      </c>
      <c r="C192" s="331">
        <v>45323</v>
      </c>
      <c r="D192" s="321" t="s">
        <v>94</v>
      </c>
      <c r="E192" s="332" t="s">
        <v>203</v>
      </c>
      <c r="F192" s="369">
        <v>609</v>
      </c>
      <c r="G192" s="267" t="s">
        <v>1544</v>
      </c>
      <c r="H192" s="321" t="s">
        <v>135</v>
      </c>
      <c r="I192" s="321" t="s">
        <v>1555</v>
      </c>
      <c r="J192" s="370" t="s">
        <v>1552</v>
      </c>
      <c r="K192" s="370" t="s">
        <v>1307</v>
      </c>
      <c r="L192" s="370" t="s">
        <v>848</v>
      </c>
      <c r="M192" s="370">
        <v>11705</v>
      </c>
      <c r="N192" s="371">
        <v>45332</v>
      </c>
      <c r="O192" s="321" t="s">
        <v>452</v>
      </c>
      <c r="P192" s="370" t="s">
        <v>1552</v>
      </c>
      <c r="Q192" s="372"/>
      <c r="R192" s="372"/>
      <c r="S192" s="372"/>
    </row>
    <row r="193" spans="1:19" ht="36" x14ac:dyDescent="0.2">
      <c r="A193" s="303">
        <f>IF(B193="","",ROW()-ROW($A$3)+'Diário 1º PA'!$P$1)</f>
        <v>406</v>
      </c>
      <c r="B193" s="377">
        <v>45336</v>
      </c>
      <c r="C193" s="331">
        <v>45323</v>
      </c>
      <c r="D193" s="321" t="s">
        <v>94</v>
      </c>
      <c r="E193" s="332" t="s">
        <v>203</v>
      </c>
      <c r="F193" s="369">
        <v>667</v>
      </c>
      <c r="G193" s="267" t="s">
        <v>1544</v>
      </c>
      <c r="H193" s="321" t="s">
        <v>137</v>
      </c>
      <c r="I193" s="321" t="s">
        <v>1555</v>
      </c>
      <c r="J193" s="370" t="s">
        <v>1552</v>
      </c>
      <c r="K193" s="370" t="s">
        <v>1307</v>
      </c>
      <c r="L193" s="370" t="s">
        <v>848</v>
      </c>
      <c r="M193" s="370">
        <v>11704</v>
      </c>
      <c r="N193" s="371">
        <v>45332</v>
      </c>
      <c r="O193" s="321" t="s">
        <v>452</v>
      </c>
      <c r="P193" s="370" t="s">
        <v>1552</v>
      </c>
      <c r="Q193" s="372"/>
      <c r="R193" s="372"/>
      <c r="S193" s="372"/>
    </row>
    <row r="194" spans="1:19" ht="36" x14ac:dyDescent="0.2">
      <c r="A194" s="303">
        <f>IF(B194="","",ROW()-ROW($A$3)+'Diário 1º PA'!$P$1)</f>
        <v>407</v>
      </c>
      <c r="B194" s="377">
        <v>45336</v>
      </c>
      <c r="C194" s="331">
        <v>45323</v>
      </c>
      <c r="D194" s="321" t="s">
        <v>94</v>
      </c>
      <c r="E194" s="332" t="s">
        <v>215</v>
      </c>
      <c r="F194" s="369">
        <v>551</v>
      </c>
      <c r="G194" s="267" t="s">
        <v>1559</v>
      </c>
      <c r="H194" s="321" t="s">
        <v>134</v>
      </c>
      <c r="I194" s="321" t="s">
        <v>1555</v>
      </c>
      <c r="J194" s="370" t="s">
        <v>1552</v>
      </c>
      <c r="K194" s="370" t="s">
        <v>1307</v>
      </c>
      <c r="L194" s="370" t="s">
        <v>848</v>
      </c>
      <c r="M194" s="370">
        <v>7989</v>
      </c>
      <c r="N194" s="371">
        <v>45332</v>
      </c>
      <c r="O194" s="321" t="s">
        <v>452</v>
      </c>
      <c r="P194" s="370" t="s">
        <v>1552</v>
      </c>
      <c r="Q194" s="372"/>
      <c r="R194" s="372"/>
      <c r="S194" s="372"/>
    </row>
    <row r="195" spans="1:19" ht="36" x14ac:dyDescent="0.2">
      <c r="A195" s="303">
        <f>IF(B195="","",ROW()-ROW($A$3)+'Diário 1º PA'!$P$1)</f>
        <v>408</v>
      </c>
      <c r="B195" s="377">
        <v>45336</v>
      </c>
      <c r="C195" s="331">
        <v>45323</v>
      </c>
      <c r="D195" s="321" t="s">
        <v>94</v>
      </c>
      <c r="E195" s="332" t="s">
        <v>215</v>
      </c>
      <c r="F195" s="369">
        <v>532</v>
      </c>
      <c r="G195" s="267" t="s">
        <v>1559</v>
      </c>
      <c r="H195" s="321" t="s">
        <v>136</v>
      </c>
      <c r="I195" s="321" t="s">
        <v>1555</v>
      </c>
      <c r="J195" s="370" t="s">
        <v>1552</v>
      </c>
      <c r="K195" s="370" t="s">
        <v>1307</v>
      </c>
      <c r="L195" s="370" t="s">
        <v>848</v>
      </c>
      <c r="M195" s="370">
        <v>7985</v>
      </c>
      <c r="N195" s="371">
        <v>45332</v>
      </c>
      <c r="O195" s="321" t="s">
        <v>452</v>
      </c>
      <c r="P195" s="370" t="s">
        <v>1552</v>
      </c>
      <c r="Q195" s="372"/>
      <c r="R195" s="372"/>
      <c r="S195" s="372"/>
    </row>
    <row r="196" spans="1:19" ht="36" x14ac:dyDescent="0.2">
      <c r="A196" s="303">
        <f>IF(B196="","",ROW()-ROW($A$3)+'Diário 1º PA'!$P$1)</f>
        <v>409</v>
      </c>
      <c r="B196" s="377">
        <v>45336</v>
      </c>
      <c r="C196" s="331">
        <v>45323</v>
      </c>
      <c r="D196" s="321" t="s">
        <v>94</v>
      </c>
      <c r="E196" s="332" t="s">
        <v>215</v>
      </c>
      <c r="F196" s="369">
        <v>399</v>
      </c>
      <c r="G196" s="267" t="s">
        <v>1559</v>
      </c>
      <c r="H196" s="321" t="s">
        <v>135</v>
      </c>
      <c r="I196" s="321" t="s">
        <v>1555</v>
      </c>
      <c r="J196" s="370" t="s">
        <v>1552</v>
      </c>
      <c r="K196" s="370" t="s">
        <v>1307</v>
      </c>
      <c r="L196" s="370" t="s">
        <v>848</v>
      </c>
      <c r="M196" s="370">
        <v>7987</v>
      </c>
      <c r="N196" s="371">
        <v>45332</v>
      </c>
      <c r="O196" s="321" t="s">
        <v>452</v>
      </c>
      <c r="P196" s="370" t="s">
        <v>1552</v>
      </c>
      <c r="Q196" s="372"/>
      <c r="R196" s="372"/>
      <c r="S196" s="372"/>
    </row>
    <row r="197" spans="1:19" ht="36" x14ac:dyDescent="0.2">
      <c r="A197" s="303">
        <f>IF(B197="","",ROW()-ROW($A$3)+'Diário 1º PA'!$P$1)</f>
        <v>410</v>
      </c>
      <c r="B197" s="377">
        <v>45336</v>
      </c>
      <c r="C197" s="331">
        <v>45323</v>
      </c>
      <c r="D197" s="321" t="s">
        <v>94</v>
      </c>
      <c r="E197" s="332" t="s">
        <v>215</v>
      </c>
      <c r="F197" s="369">
        <v>437</v>
      </c>
      <c r="G197" s="267" t="s">
        <v>1559</v>
      </c>
      <c r="H197" s="321" t="s">
        <v>137</v>
      </c>
      <c r="I197" s="321" t="s">
        <v>1555</v>
      </c>
      <c r="J197" s="370" t="s">
        <v>1552</v>
      </c>
      <c r="K197" s="370" t="s">
        <v>1307</v>
      </c>
      <c r="L197" s="370" t="s">
        <v>848</v>
      </c>
      <c r="M197" s="370">
        <v>7986</v>
      </c>
      <c r="N197" s="371">
        <v>45332</v>
      </c>
      <c r="O197" s="321" t="s">
        <v>452</v>
      </c>
      <c r="P197" s="370" t="s">
        <v>1552</v>
      </c>
      <c r="Q197" s="372"/>
      <c r="R197" s="372"/>
      <c r="S197" s="372"/>
    </row>
    <row r="198" spans="1:19" ht="24" x14ac:dyDescent="0.2">
      <c r="A198" s="303">
        <f>IF(B198="","",ROW()-ROW($A$3)+'Diário 1º PA'!$P$1)</f>
        <v>411</v>
      </c>
      <c r="B198" s="377">
        <v>45336</v>
      </c>
      <c r="C198" s="331">
        <v>45323</v>
      </c>
      <c r="D198" s="321" t="s">
        <v>94</v>
      </c>
      <c r="E198" s="332" t="s">
        <v>205</v>
      </c>
      <c r="F198" s="369">
        <v>242.88</v>
      </c>
      <c r="G198" s="267" t="s">
        <v>1544</v>
      </c>
      <c r="H198" s="321" t="s">
        <v>134</v>
      </c>
      <c r="I198" s="321" t="s">
        <v>1545</v>
      </c>
      <c r="J198" s="370" t="s">
        <v>1546</v>
      </c>
      <c r="K198" s="370" t="s">
        <v>1307</v>
      </c>
      <c r="L198" s="370" t="s">
        <v>848</v>
      </c>
      <c r="M198" s="370">
        <v>803910</v>
      </c>
      <c r="N198" s="371">
        <v>45332</v>
      </c>
      <c r="O198" s="321" t="s">
        <v>452</v>
      </c>
      <c r="P198" s="370" t="s">
        <v>1546</v>
      </c>
      <c r="Q198" s="372"/>
      <c r="R198" s="372"/>
      <c r="S198" s="372"/>
    </row>
    <row r="199" spans="1:19" ht="24" x14ac:dyDescent="0.2">
      <c r="A199" s="303">
        <f>IF(B199="","",ROW()-ROW($A$3)+'Diário 1º PA'!$P$1)</f>
        <v>412</v>
      </c>
      <c r="B199" s="377">
        <v>45336</v>
      </c>
      <c r="C199" s="331">
        <v>45323</v>
      </c>
      <c r="D199" s="321" t="s">
        <v>94</v>
      </c>
      <c r="E199" s="332" t="s">
        <v>205</v>
      </c>
      <c r="F199" s="369">
        <v>253</v>
      </c>
      <c r="G199" s="267" t="s">
        <v>1544</v>
      </c>
      <c r="H199" s="321" t="s">
        <v>136</v>
      </c>
      <c r="I199" s="321" t="s">
        <v>1545</v>
      </c>
      <c r="J199" s="370" t="s">
        <v>1546</v>
      </c>
      <c r="K199" s="370" t="s">
        <v>1307</v>
      </c>
      <c r="L199" s="370" t="s">
        <v>848</v>
      </c>
      <c r="M199" s="370">
        <v>803959</v>
      </c>
      <c r="N199" s="371">
        <v>45332</v>
      </c>
      <c r="O199" s="321" t="s">
        <v>452</v>
      </c>
      <c r="P199" s="370" t="s">
        <v>1546</v>
      </c>
      <c r="Q199" s="372"/>
      <c r="R199" s="372"/>
      <c r="S199" s="372"/>
    </row>
    <row r="200" spans="1:19" ht="24" x14ac:dyDescent="0.2">
      <c r="A200" s="303">
        <f>IF(B200="","",ROW()-ROW($A$3)+'Diário 1º PA'!$P$1)</f>
        <v>413</v>
      </c>
      <c r="B200" s="377">
        <v>45336</v>
      </c>
      <c r="C200" s="331">
        <v>45323</v>
      </c>
      <c r="D200" s="321" t="s">
        <v>94</v>
      </c>
      <c r="E200" s="332" t="s">
        <v>205</v>
      </c>
      <c r="F200" s="369">
        <v>192.28</v>
      </c>
      <c r="G200" s="267" t="s">
        <v>1544</v>
      </c>
      <c r="H200" s="321" t="s">
        <v>135</v>
      </c>
      <c r="I200" s="321" t="s">
        <v>1545</v>
      </c>
      <c r="J200" s="370" t="s">
        <v>1546</v>
      </c>
      <c r="K200" s="370" t="s">
        <v>1307</v>
      </c>
      <c r="L200" s="370" t="s">
        <v>848</v>
      </c>
      <c r="M200" s="370">
        <v>804037</v>
      </c>
      <c r="N200" s="371">
        <v>45332</v>
      </c>
      <c r="O200" s="321" t="s">
        <v>452</v>
      </c>
      <c r="P200" s="370" t="s">
        <v>1546</v>
      </c>
      <c r="Q200" s="372"/>
      <c r="R200" s="372"/>
      <c r="S200" s="372"/>
    </row>
    <row r="201" spans="1:19" ht="24" x14ac:dyDescent="0.2">
      <c r="A201" s="303">
        <f>IF(B201="","",ROW()-ROW($A$3)+'Diário 1º PA'!$P$1)</f>
        <v>414</v>
      </c>
      <c r="B201" s="377">
        <v>45336</v>
      </c>
      <c r="C201" s="331">
        <v>45323</v>
      </c>
      <c r="D201" s="321" t="s">
        <v>94</v>
      </c>
      <c r="E201" s="332" t="s">
        <v>205</v>
      </c>
      <c r="F201" s="369">
        <v>222.64</v>
      </c>
      <c r="G201" s="267" t="s">
        <v>1544</v>
      </c>
      <c r="H201" s="321" t="s">
        <v>137</v>
      </c>
      <c r="I201" s="321" t="s">
        <v>1545</v>
      </c>
      <c r="J201" s="370" t="s">
        <v>1546</v>
      </c>
      <c r="K201" s="370" t="s">
        <v>1307</v>
      </c>
      <c r="L201" s="370" t="s">
        <v>848</v>
      </c>
      <c r="M201" s="370">
        <v>804047</v>
      </c>
      <c r="N201" s="371">
        <v>45332</v>
      </c>
      <c r="O201" s="321" t="s">
        <v>452</v>
      </c>
      <c r="P201" s="370" t="s">
        <v>1546</v>
      </c>
      <c r="Q201" s="372"/>
      <c r="R201" s="372"/>
      <c r="S201" s="372"/>
    </row>
    <row r="202" spans="1:19" ht="48" x14ac:dyDescent="0.2">
      <c r="A202" s="303">
        <f>IF(B202="","",ROW()-ROW($A$3)+'Diário 1º PA'!$P$1)</f>
        <v>415</v>
      </c>
      <c r="B202" s="377">
        <v>45336</v>
      </c>
      <c r="C202" s="331">
        <v>45323</v>
      </c>
      <c r="D202" s="321" t="s">
        <v>94</v>
      </c>
      <c r="E202" s="332" t="s">
        <v>207</v>
      </c>
      <c r="F202" s="369">
        <v>437.5</v>
      </c>
      <c r="G202" s="267" t="s">
        <v>1560</v>
      </c>
      <c r="H202" s="321" t="s">
        <v>134</v>
      </c>
      <c r="I202" s="321" t="s">
        <v>1561</v>
      </c>
      <c r="J202" s="370" t="s">
        <v>1562</v>
      </c>
      <c r="K202" s="370" t="s">
        <v>1307</v>
      </c>
      <c r="L202" s="370" t="s">
        <v>848</v>
      </c>
      <c r="M202" s="370">
        <v>607423</v>
      </c>
      <c r="N202" s="371">
        <v>45332</v>
      </c>
      <c r="O202" s="321" t="s">
        <v>452</v>
      </c>
      <c r="P202" s="370" t="s">
        <v>1562</v>
      </c>
      <c r="Q202" s="372"/>
      <c r="R202" s="372"/>
      <c r="S202" s="372"/>
    </row>
    <row r="203" spans="1:19" ht="48" x14ac:dyDescent="0.2">
      <c r="A203" s="303">
        <f>IF(B203="","",ROW()-ROW($A$3)+'Diário 1º PA'!$P$1)</f>
        <v>416</v>
      </c>
      <c r="B203" s="377">
        <v>45336</v>
      </c>
      <c r="C203" s="331">
        <v>45323</v>
      </c>
      <c r="D203" s="321" t="s">
        <v>94</v>
      </c>
      <c r="E203" s="332" t="s">
        <v>207</v>
      </c>
      <c r="F203" s="369">
        <v>444.97</v>
      </c>
      <c r="G203" s="267" t="s">
        <v>1560</v>
      </c>
      <c r="H203" s="321" t="s">
        <v>136</v>
      </c>
      <c r="I203" s="321" t="s">
        <v>1561</v>
      </c>
      <c r="J203" s="370" t="s">
        <v>1562</v>
      </c>
      <c r="K203" s="370" t="s">
        <v>1307</v>
      </c>
      <c r="L203" s="370" t="s">
        <v>848</v>
      </c>
      <c r="M203" s="370">
        <v>607461</v>
      </c>
      <c r="N203" s="371">
        <v>45332</v>
      </c>
      <c r="O203" s="321" t="s">
        <v>452</v>
      </c>
      <c r="P203" s="370" t="s">
        <v>1562</v>
      </c>
      <c r="Q203" s="372"/>
      <c r="R203" s="372"/>
      <c r="S203" s="372"/>
    </row>
    <row r="204" spans="1:19" ht="48" x14ac:dyDescent="0.2">
      <c r="A204" s="303">
        <f>IF(B204="","",ROW()-ROW($A$3)+'Diário 1º PA'!$P$1)</f>
        <v>417</v>
      </c>
      <c r="B204" s="377">
        <v>45336</v>
      </c>
      <c r="C204" s="331">
        <v>45323</v>
      </c>
      <c r="D204" s="321" t="s">
        <v>94</v>
      </c>
      <c r="E204" s="332" t="s">
        <v>207</v>
      </c>
      <c r="F204" s="369">
        <v>332.5</v>
      </c>
      <c r="G204" s="267" t="s">
        <v>1560</v>
      </c>
      <c r="H204" s="321" t="s">
        <v>135</v>
      </c>
      <c r="I204" s="321" t="s">
        <v>1561</v>
      </c>
      <c r="J204" s="370" t="s">
        <v>1562</v>
      </c>
      <c r="K204" s="370" t="s">
        <v>1307</v>
      </c>
      <c r="L204" s="370" t="s">
        <v>848</v>
      </c>
      <c r="M204" s="370">
        <v>607612</v>
      </c>
      <c r="N204" s="371">
        <v>45332</v>
      </c>
      <c r="O204" s="321" t="s">
        <v>452</v>
      </c>
      <c r="P204" s="370" t="s">
        <v>1562</v>
      </c>
      <c r="Q204" s="372"/>
      <c r="R204" s="372"/>
      <c r="S204" s="372"/>
    </row>
    <row r="205" spans="1:19" ht="48" x14ac:dyDescent="0.2">
      <c r="A205" s="303">
        <f>IF(B205="","",ROW()-ROW($A$3)+'Diário 1º PA'!$P$1)</f>
        <v>418</v>
      </c>
      <c r="B205" s="377">
        <v>45336</v>
      </c>
      <c r="C205" s="331">
        <v>45323</v>
      </c>
      <c r="D205" s="321" t="s">
        <v>94</v>
      </c>
      <c r="E205" s="332" t="s">
        <v>207</v>
      </c>
      <c r="F205" s="369">
        <v>650.34</v>
      </c>
      <c r="G205" s="267" t="s">
        <v>1560</v>
      </c>
      <c r="H205" s="321" t="s">
        <v>137</v>
      </c>
      <c r="I205" s="321" t="s">
        <v>1561</v>
      </c>
      <c r="J205" s="370" t="s">
        <v>1562</v>
      </c>
      <c r="K205" s="370" t="s">
        <v>1307</v>
      </c>
      <c r="L205" s="370" t="s">
        <v>848</v>
      </c>
      <c r="M205" s="370">
        <v>607638</v>
      </c>
      <c r="N205" s="371">
        <v>45332</v>
      </c>
      <c r="O205" s="321" t="s">
        <v>452</v>
      </c>
      <c r="P205" s="370" t="s">
        <v>1562</v>
      </c>
      <c r="Q205" s="372"/>
      <c r="R205" s="372"/>
      <c r="S205" s="372"/>
    </row>
    <row r="206" spans="1:19" ht="24" x14ac:dyDescent="0.2">
      <c r="A206" s="303">
        <f>IF(B206="","",ROW()-ROW($A$3)+'Diário 1º PA'!$P$1)</f>
        <v>419</v>
      </c>
      <c r="B206" s="377">
        <v>45336</v>
      </c>
      <c r="C206" s="331">
        <v>45323</v>
      </c>
      <c r="D206" s="321" t="s">
        <v>94</v>
      </c>
      <c r="E206" s="332" t="s">
        <v>211</v>
      </c>
      <c r="F206" s="369">
        <v>299.39999999999998</v>
      </c>
      <c r="G206" s="267" t="s">
        <v>1544</v>
      </c>
      <c r="H206" s="321" t="s">
        <v>134</v>
      </c>
      <c r="I206" s="321" t="s">
        <v>1545</v>
      </c>
      <c r="J206" s="370" t="s">
        <v>1546</v>
      </c>
      <c r="K206" s="370" t="s">
        <v>1307</v>
      </c>
      <c r="L206" s="370" t="s">
        <v>848</v>
      </c>
      <c r="M206" s="370">
        <v>806486</v>
      </c>
      <c r="N206" s="371">
        <v>45332</v>
      </c>
      <c r="O206" s="321" t="s">
        <v>452</v>
      </c>
      <c r="P206" s="370" t="s">
        <v>1546</v>
      </c>
      <c r="Q206" s="372"/>
      <c r="R206" s="372"/>
      <c r="S206" s="372"/>
    </row>
    <row r="207" spans="1:19" ht="24" x14ac:dyDescent="0.2">
      <c r="A207" s="303">
        <f>IF(B207="","",ROW()-ROW($A$3)+'Diário 1º PA'!$P$1)</f>
        <v>420</v>
      </c>
      <c r="B207" s="377">
        <v>45336</v>
      </c>
      <c r="C207" s="331">
        <v>45323</v>
      </c>
      <c r="D207" s="321" t="s">
        <v>94</v>
      </c>
      <c r="E207" s="332" t="s">
        <v>211</v>
      </c>
      <c r="F207" s="369">
        <v>698.6</v>
      </c>
      <c r="G207" s="267" t="s">
        <v>1544</v>
      </c>
      <c r="H207" s="321" t="s">
        <v>121</v>
      </c>
      <c r="I207" s="321" t="s">
        <v>1545</v>
      </c>
      <c r="J207" s="370" t="s">
        <v>1546</v>
      </c>
      <c r="K207" s="370" t="s">
        <v>1307</v>
      </c>
      <c r="L207" s="370" t="s">
        <v>848</v>
      </c>
      <c r="M207" s="370">
        <v>806790</v>
      </c>
      <c r="N207" s="371">
        <v>45332</v>
      </c>
      <c r="O207" s="321" t="s">
        <v>452</v>
      </c>
      <c r="P207" s="370" t="s">
        <v>1546</v>
      </c>
      <c r="Q207" s="372"/>
      <c r="R207" s="372"/>
      <c r="S207" s="372"/>
    </row>
    <row r="208" spans="1:19" ht="24" x14ac:dyDescent="0.2">
      <c r="A208" s="303">
        <f>IF(B208="","",ROW()-ROW($A$3)+'Diário 1º PA'!$P$1)</f>
        <v>421</v>
      </c>
      <c r="B208" s="377">
        <v>45336</v>
      </c>
      <c r="C208" s="331">
        <v>45323</v>
      </c>
      <c r="D208" s="321" t="s">
        <v>94</v>
      </c>
      <c r="E208" s="332" t="s">
        <v>211</v>
      </c>
      <c r="F208" s="369">
        <v>723.55</v>
      </c>
      <c r="G208" s="267" t="s">
        <v>1544</v>
      </c>
      <c r="H208" s="321" t="s">
        <v>120</v>
      </c>
      <c r="I208" s="321" t="s">
        <v>1545</v>
      </c>
      <c r="J208" s="370" t="s">
        <v>1546</v>
      </c>
      <c r="K208" s="370" t="s">
        <v>1307</v>
      </c>
      <c r="L208" s="370" t="s">
        <v>848</v>
      </c>
      <c r="M208" s="370">
        <v>806900</v>
      </c>
      <c r="N208" s="371">
        <v>45332</v>
      </c>
      <c r="O208" s="321" t="s">
        <v>452</v>
      </c>
      <c r="P208" s="370" t="s">
        <v>1546</v>
      </c>
      <c r="Q208" s="372"/>
      <c r="R208" s="372"/>
      <c r="S208" s="372"/>
    </row>
    <row r="209" spans="1:19" ht="24" x14ac:dyDescent="0.2">
      <c r="A209" s="303">
        <f>IF(B209="","",ROW()-ROW($A$3)+'Diário 1º PA'!$P$1)</f>
        <v>422</v>
      </c>
      <c r="B209" s="377">
        <v>45336</v>
      </c>
      <c r="C209" s="331">
        <v>45323</v>
      </c>
      <c r="D209" s="321" t="s">
        <v>94</v>
      </c>
      <c r="E209" s="332" t="s">
        <v>211</v>
      </c>
      <c r="F209" s="369">
        <v>748.5</v>
      </c>
      <c r="G209" s="267" t="s">
        <v>1544</v>
      </c>
      <c r="H209" s="321" t="s">
        <v>119</v>
      </c>
      <c r="I209" s="321" t="s">
        <v>1545</v>
      </c>
      <c r="J209" s="370" t="s">
        <v>1546</v>
      </c>
      <c r="K209" s="370" t="s">
        <v>1307</v>
      </c>
      <c r="L209" s="370" t="s">
        <v>848</v>
      </c>
      <c r="M209" s="370">
        <v>807361</v>
      </c>
      <c r="N209" s="371">
        <v>45332</v>
      </c>
      <c r="O209" s="321" t="s">
        <v>452</v>
      </c>
      <c r="P209" s="370" t="s">
        <v>1546</v>
      </c>
      <c r="Q209" s="372"/>
      <c r="R209" s="372"/>
      <c r="S209" s="372"/>
    </row>
    <row r="210" spans="1:19" ht="24" x14ac:dyDescent="0.2">
      <c r="A210" s="303">
        <f>IF(B210="","",ROW()-ROW($A$3)+'Diário 1º PA'!$P$1)</f>
        <v>423</v>
      </c>
      <c r="B210" s="377">
        <v>45336</v>
      </c>
      <c r="C210" s="331">
        <v>45323</v>
      </c>
      <c r="D210" s="321" t="s">
        <v>94</v>
      </c>
      <c r="E210" s="332" t="s">
        <v>203</v>
      </c>
      <c r="F210" s="369">
        <v>448</v>
      </c>
      <c r="G210" s="267" t="s">
        <v>1544</v>
      </c>
      <c r="H210" s="321" t="s">
        <v>118</v>
      </c>
      <c r="I210" s="321" t="s">
        <v>1551</v>
      </c>
      <c r="J210" s="370" t="s">
        <v>1552</v>
      </c>
      <c r="K210" s="370" t="s">
        <v>1307</v>
      </c>
      <c r="L210" s="370" t="s">
        <v>848</v>
      </c>
      <c r="M210" s="370">
        <v>8756</v>
      </c>
      <c r="N210" s="371">
        <v>45332</v>
      </c>
      <c r="O210" s="321" t="s">
        <v>452</v>
      </c>
      <c r="P210" s="370" t="s">
        <v>1552</v>
      </c>
      <c r="Q210" s="372"/>
      <c r="R210" s="372"/>
      <c r="S210" s="372"/>
    </row>
    <row r="211" spans="1:19" ht="24" x14ac:dyDescent="0.2">
      <c r="A211" s="303">
        <f>IF(B211="","",ROW()-ROW($A$3)+'Diário 1º PA'!$P$1)</f>
        <v>424</v>
      </c>
      <c r="B211" s="377">
        <v>45336</v>
      </c>
      <c r="C211" s="331">
        <v>45323</v>
      </c>
      <c r="D211" s="321" t="s">
        <v>94</v>
      </c>
      <c r="E211" s="332" t="s">
        <v>203</v>
      </c>
      <c r="F211" s="369">
        <v>123</v>
      </c>
      <c r="G211" s="267" t="s">
        <v>1544</v>
      </c>
      <c r="H211" s="321" t="s">
        <v>118</v>
      </c>
      <c r="I211" s="321" t="s">
        <v>1551</v>
      </c>
      <c r="J211" s="370" t="s">
        <v>1552</v>
      </c>
      <c r="K211" s="370" t="s">
        <v>1307</v>
      </c>
      <c r="L211" s="370" t="s">
        <v>848</v>
      </c>
      <c r="M211" s="370">
        <v>8883</v>
      </c>
      <c r="N211" s="371">
        <v>45332</v>
      </c>
      <c r="O211" s="321" t="s">
        <v>452</v>
      </c>
      <c r="P211" s="370" t="s">
        <v>1552</v>
      </c>
      <c r="Q211" s="372"/>
      <c r="R211" s="372"/>
      <c r="S211" s="372"/>
    </row>
    <row r="212" spans="1:19" ht="36" x14ac:dyDescent="0.2">
      <c r="A212" s="303">
        <f>IF(B212="","",ROW()-ROW($A$3)+'Diário 1º PA'!$P$1)</f>
        <v>425</v>
      </c>
      <c r="B212" s="377">
        <v>45336</v>
      </c>
      <c r="C212" s="331">
        <v>45323</v>
      </c>
      <c r="D212" s="321" t="s">
        <v>94</v>
      </c>
      <c r="E212" s="332" t="s">
        <v>203</v>
      </c>
      <c r="F212" s="369">
        <v>812</v>
      </c>
      <c r="G212" s="267" t="s">
        <v>1544</v>
      </c>
      <c r="H212" s="321" t="s">
        <v>121</v>
      </c>
      <c r="I212" s="321" t="s">
        <v>1555</v>
      </c>
      <c r="J212" s="370" t="s">
        <v>1552</v>
      </c>
      <c r="K212" s="370" t="s">
        <v>1307</v>
      </c>
      <c r="L212" s="370" t="s">
        <v>848</v>
      </c>
      <c r="M212" s="370">
        <v>11708</v>
      </c>
      <c r="N212" s="371">
        <v>45332</v>
      </c>
      <c r="O212" s="321" t="s">
        <v>452</v>
      </c>
      <c r="P212" s="370" t="s">
        <v>1552</v>
      </c>
      <c r="Q212" s="372"/>
      <c r="R212" s="372"/>
      <c r="S212" s="372"/>
    </row>
    <row r="213" spans="1:19" ht="24" x14ac:dyDescent="0.2">
      <c r="A213" s="303">
        <f>IF(B213="","",ROW()-ROW($A$3)+'Diário 1º PA'!$P$1)</f>
        <v>426</v>
      </c>
      <c r="B213" s="377">
        <v>45336</v>
      </c>
      <c r="C213" s="331">
        <v>45323</v>
      </c>
      <c r="D213" s="321" t="s">
        <v>94</v>
      </c>
      <c r="E213" s="332" t="s">
        <v>203</v>
      </c>
      <c r="F213" s="369">
        <v>1680</v>
      </c>
      <c r="G213" s="267" t="s">
        <v>1544</v>
      </c>
      <c r="H213" s="321" t="s">
        <v>120</v>
      </c>
      <c r="I213" s="321" t="s">
        <v>1551</v>
      </c>
      <c r="J213" s="370" t="s">
        <v>1552</v>
      </c>
      <c r="K213" s="370" t="s">
        <v>1307</v>
      </c>
      <c r="L213" s="370" t="s">
        <v>848</v>
      </c>
      <c r="M213" s="370">
        <v>8758</v>
      </c>
      <c r="N213" s="371">
        <v>45332</v>
      </c>
      <c r="O213" s="321" t="s">
        <v>452</v>
      </c>
      <c r="P213" s="370" t="s">
        <v>1552</v>
      </c>
      <c r="Q213" s="372"/>
      <c r="R213" s="372"/>
      <c r="S213" s="372"/>
    </row>
    <row r="214" spans="1:19" ht="24" x14ac:dyDescent="0.2">
      <c r="A214" s="303">
        <f>IF(B214="","",ROW()-ROW($A$3)+'Diário 1º PA'!$P$1)</f>
        <v>427</v>
      </c>
      <c r="B214" s="377">
        <v>45336</v>
      </c>
      <c r="C214" s="331">
        <v>45323</v>
      </c>
      <c r="D214" s="321" t="s">
        <v>94</v>
      </c>
      <c r="E214" s="332" t="s">
        <v>203</v>
      </c>
      <c r="F214" s="369">
        <v>1100</v>
      </c>
      <c r="G214" s="267" t="s">
        <v>1544</v>
      </c>
      <c r="H214" s="321" t="s">
        <v>120</v>
      </c>
      <c r="I214" s="321" t="s">
        <v>1551</v>
      </c>
      <c r="J214" s="370" t="s">
        <v>1552</v>
      </c>
      <c r="K214" s="370" t="s">
        <v>1307</v>
      </c>
      <c r="L214" s="370" t="s">
        <v>848</v>
      </c>
      <c r="M214" s="370">
        <v>8885</v>
      </c>
      <c r="N214" s="371">
        <v>45332</v>
      </c>
      <c r="O214" s="321" t="s">
        <v>452</v>
      </c>
      <c r="P214" s="370" t="s">
        <v>1552</v>
      </c>
      <c r="Q214" s="372"/>
      <c r="R214" s="372"/>
      <c r="S214" s="372"/>
    </row>
    <row r="215" spans="1:19" ht="24" x14ac:dyDescent="0.2">
      <c r="A215" s="303">
        <f>IF(B215="","",ROW()-ROW($A$3)+'Diário 1º PA'!$P$1)</f>
        <v>428</v>
      </c>
      <c r="B215" s="377">
        <v>45336</v>
      </c>
      <c r="C215" s="331">
        <v>45323</v>
      </c>
      <c r="D215" s="321" t="s">
        <v>94</v>
      </c>
      <c r="E215" s="332" t="s">
        <v>203</v>
      </c>
      <c r="F215" s="369">
        <v>1680</v>
      </c>
      <c r="G215" s="267" t="s">
        <v>1544</v>
      </c>
      <c r="H215" s="321" t="s">
        <v>119</v>
      </c>
      <c r="I215" s="321" t="s">
        <v>1551</v>
      </c>
      <c r="J215" s="370" t="s">
        <v>1552</v>
      </c>
      <c r="K215" s="370" t="s">
        <v>1307</v>
      </c>
      <c r="L215" s="370" t="s">
        <v>848</v>
      </c>
      <c r="M215" s="370">
        <v>8757</v>
      </c>
      <c r="N215" s="371">
        <v>45332</v>
      </c>
      <c r="O215" s="321" t="s">
        <v>452</v>
      </c>
      <c r="P215" s="370" t="s">
        <v>1552</v>
      </c>
      <c r="Q215" s="372"/>
      <c r="R215" s="372"/>
      <c r="S215" s="372"/>
    </row>
    <row r="216" spans="1:19" ht="24" x14ac:dyDescent="0.2">
      <c r="A216" s="303">
        <f>IF(B216="","",ROW()-ROW($A$3)+'Diário 1º PA'!$P$1)</f>
        <v>429</v>
      </c>
      <c r="B216" s="377">
        <v>45336</v>
      </c>
      <c r="C216" s="331">
        <v>45323</v>
      </c>
      <c r="D216" s="321" t="s">
        <v>94</v>
      </c>
      <c r="E216" s="332" t="s">
        <v>203</v>
      </c>
      <c r="F216" s="369">
        <v>954</v>
      </c>
      <c r="G216" s="267" t="s">
        <v>1544</v>
      </c>
      <c r="H216" s="321" t="s">
        <v>119</v>
      </c>
      <c r="I216" s="321" t="s">
        <v>1551</v>
      </c>
      <c r="J216" s="370" t="s">
        <v>1552</v>
      </c>
      <c r="K216" s="370" t="s">
        <v>1307</v>
      </c>
      <c r="L216" s="370" t="s">
        <v>848</v>
      </c>
      <c r="M216" s="370">
        <v>8884</v>
      </c>
      <c r="N216" s="371">
        <v>45332</v>
      </c>
      <c r="O216" s="321" t="s">
        <v>452</v>
      </c>
      <c r="P216" s="370" t="s">
        <v>1552</v>
      </c>
      <c r="Q216" s="372"/>
      <c r="R216" s="372"/>
      <c r="S216" s="372"/>
    </row>
    <row r="217" spans="1:19" ht="36" x14ac:dyDescent="0.2">
      <c r="A217" s="303">
        <f>IF(B217="","",ROW()-ROW($A$3)+'Diário 1º PA'!$P$1)</f>
        <v>430</v>
      </c>
      <c r="B217" s="377">
        <v>45336</v>
      </c>
      <c r="C217" s="331">
        <v>45323</v>
      </c>
      <c r="D217" s="321" t="s">
        <v>94</v>
      </c>
      <c r="E217" s="332" t="s">
        <v>215</v>
      </c>
      <c r="F217" s="369">
        <v>152</v>
      </c>
      <c r="G217" s="267" t="s">
        <v>1559</v>
      </c>
      <c r="H217" s="321" t="s">
        <v>118</v>
      </c>
      <c r="I217" s="321" t="s">
        <v>1555</v>
      </c>
      <c r="J217" s="370" t="s">
        <v>1552</v>
      </c>
      <c r="K217" s="370" t="s">
        <v>1307</v>
      </c>
      <c r="L217" s="370" t="s">
        <v>848</v>
      </c>
      <c r="M217" s="370">
        <v>7983</v>
      </c>
      <c r="N217" s="371">
        <v>45332</v>
      </c>
      <c r="O217" s="321" t="s">
        <v>452</v>
      </c>
      <c r="P217" s="370" t="s">
        <v>1552</v>
      </c>
      <c r="Q217" s="372"/>
      <c r="R217" s="372"/>
      <c r="S217" s="372"/>
    </row>
    <row r="218" spans="1:19" ht="36" x14ac:dyDescent="0.2">
      <c r="A218" s="303">
        <f>IF(B218="","",ROW()-ROW($A$3)+'Diário 1º PA'!$P$1)</f>
        <v>431</v>
      </c>
      <c r="B218" s="377">
        <v>45336</v>
      </c>
      <c r="C218" s="331">
        <v>45323</v>
      </c>
      <c r="D218" s="321" t="s">
        <v>94</v>
      </c>
      <c r="E218" s="332" t="s">
        <v>215</v>
      </c>
      <c r="F218" s="369">
        <v>532</v>
      </c>
      <c r="G218" s="267" t="s">
        <v>1559</v>
      </c>
      <c r="H218" s="321" t="s">
        <v>121</v>
      </c>
      <c r="I218" s="321" t="s">
        <v>1555</v>
      </c>
      <c r="J218" s="370" t="s">
        <v>1552</v>
      </c>
      <c r="K218" s="370" t="s">
        <v>1307</v>
      </c>
      <c r="L218" s="370" t="s">
        <v>848</v>
      </c>
      <c r="M218" s="370">
        <v>7991</v>
      </c>
      <c r="N218" s="371">
        <v>45332</v>
      </c>
      <c r="O218" s="321" t="s">
        <v>452</v>
      </c>
      <c r="P218" s="370" t="s">
        <v>1552</v>
      </c>
      <c r="Q218" s="372"/>
      <c r="R218" s="372"/>
      <c r="S218" s="372"/>
    </row>
    <row r="219" spans="1:19" ht="36" x14ac:dyDescent="0.2">
      <c r="A219" s="303">
        <f>IF(B219="","",ROW()-ROW($A$3)+'Diário 1º PA'!$P$1)</f>
        <v>432</v>
      </c>
      <c r="B219" s="377">
        <v>45336</v>
      </c>
      <c r="C219" s="331">
        <v>45323</v>
      </c>
      <c r="D219" s="321" t="s">
        <v>94</v>
      </c>
      <c r="E219" s="332" t="s">
        <v>215</v>
      </c>
      <c r="F219" s="369">
        <v>570</v>
      </c>
      <c r="G219" s="267" t="s">
        <v>1559</v>
      </c>
      <c r="H219" s="321" t="s">
        <v>120</v>
      </c>
      <c r="I219" s="321" t="s">
        <v>1555</v>
      </c>
      <c r="J219" s="370" t="s">
        <v>1552</v>
      </c>
      <c r="K219" s="370" t="s">
        <v>1307</v>
      </c>
      <c r="L219" s="370" t="s">
        <v>848</v>
      </c>
      <c r="M219" s="370">
        <v>7999</v>
      </c>
      <c r="N219" s="371">
        <v>45332</v>
      </c>
      <c r="O219" s="321" t="s">
        <v>452</v>
      </c>
      <c r="P219" s="370" t="s">
        <v>1552</v>
      </c>
      <c r="Q219" s="372"/>
      <c r="R219" s="372"/>
      <c r="S219" s="372"/>
    </row>
    <row r="220" spans="1:19" ht="36" x14ac:dyDescent="0.2">
      <c r="A220" s="303">
        <f>IF(B220="","",ROW()-ROW($A$3)+'Diário 1º PA'!$P$1)</f>
        <v>433</v>
      </c>
      <c r="B220" s="377">
        <v>45336</v>
      </c>
      <c r="C220" s="331">
        <v>45323</v>
      </c>
      <c r="D220" s="321" t="s">
        <v>94</v>
      </c>
      <c r="E220" s="332" t="s">
        <v>215</v>
      </c>
      <c r="F220" s="369">
        <v>38</v>
      </c>
      <c r="G220" s="267" t="s">
        <v>1559</v>
      </c>
      <c r="H220" s="321" t="s">
        <v>120</v>
      </c>
      <c r="I220" s="321" t="s">
        <v>1555</v>
      </c>
      <c r="J220" s="370" t="s">
        <v>1552</v>
      </c>
      <c r="K220" s="370" t="s">
        <v>1307</v>
      </c>
      <c r="L220" s="370" t="s">
        <v>848</v>
      </c>
      <c r="M220" s="370">
        <v>8213</v>
      </c>
      <c r="N220" s="371">
        <v>45332</v>
      </c>
      <c r="O220" s="321" t="s">
        <v>452</v>
      </c>
      <c r="P220" s="370" t="s">
        <v>1552</v>
      </c>
      <c r="Q220" s="372"/>
      <c r="R220" s="372"/>
      <c r="S220" s="372"/>
    </row>
    <row r="221" spans="1:19" ht="36" x14ac:dyDescent="0.2">
      <c r="A221" s="303">
        <f>IF(B221="","",ROW()-ROW($A$3)+'Diário 1º PA'!$P$1)</f>
        <v>434</v>
      </c>
      <c r="B221" s="377">
        <v>45336</v>
      </c>
      <c r="C221" s="331">
        <v>45323</v>
      </c>
      <c r="D221" s="321" t="s">
        <v>94</v>
      </c>
      <c r="E221" s="332" t="s">
        <v>215</v>
      </c>
      <c r="F221" s="369">
        <v>570</v>
      </c>
      <c r="G221" s="267" t="s">
        <v>1559</v>
      </c>
      <c r="H221" s="321" t="s">
        <v>119</v>
      </c>
      <c r="I221" s="321" t="s">
        <v>1555</v>
      </c>
      <c r="J221" s="370" t="s">
        <v>1552</v>
      </c>
      <c r="K221" s="370" t="s">
        <v>1307</v>
      </c>
      <c r="L221" s="370" t="s">
        <v>848</v>
      </c>
      <c r="M221" s="370">
        <v>7988</v>
      </c>
      <c r="N221" s="371">
        <v>45332</v>
      </c>
      <c r="O221" s="321" t="s">
        <v>452</v>
      </c>
      <c r="P221" s="370" t="s">
        <v>1552</v>
      </c>
      <c r="Q221" s="372"/>
      <c r="R221" s="372"/>
      <c r="S221" s="372"/>
    </row>
    <row r="222" spans="1:19" ht="24" x14ac:dyDescent="0.2">
      <c r="A222" s="303">
        <f>IF(B222="","",ROW()-ROW($A$3)+'Diário 1º PA'!$P$1)</f>
        <v>435</v>
      </c>
      <c r="B222" s="377">
        <v>45336</v>
      </c>
      <c r="C222" s="331">
        <v>45323</v>
      </c>
      <c r="D222" s="321" t="s">
        <v>94</v>
      </c>
      <c r="E222" s="332" t="s">
        <v>205</v>
      </c>
      <c r="F222" s="369">
        <v>121.44</v>
      </c>
      <c r="G222" s="267" t="s">
        <v>1544</v>
      </c>
      <c r="H222" s="321" t="s">
        <v>118</v>
      </c>
      <c r="I222" s="321" t="s">
        <v>1545</v>
      </c>
      <c r="J222" s="370" t="s">
        <v>1546</v>
      </c>
      <c r="K222" s="370" t="s">
        <v>1307</v>
      </c>
      <c r="L222" s="370" t="s">
        <v>848</v>
      </c>
      <c r="M222" s="370">
        <v>801380</v>
      </c>
      <c r="N222" s="371">
        <v>45332</v>
      </c>
      <c r="O222" s="321" t="s">
        <v>452</v>
      </c>
      <c r="P222" s="370" t="s">
        <v>1546</v>
      </c>
      <c r="Q222" s="372"/>
      <c r="R222" s="372"/>
      <c r="S222" s="372"/>
    </row>
    <row r="223" spans="1:19" ht="24" x14ac:dyDescent="0.2">
      <c r="A223" s="303">
        <f>IF(B223="","",ROW()-ROW($A$3)+'Diário 1º PA'!$P$1)</f>
        <v>436</v>
      </c>
      <c r="B223" s="377">
        <v>45336</v>
      </c>
      <c r="C223" s="331">
        <v>45323</v>
      </c>
      <c r="D223" s="321" t="s">
        <v>94</v>
      </c>
      <c r="E223" s="332" t="s">
        <v>205</v>
      </c>
      <c r="F223" s="369">
        <v>283.36</v>
      </c>
      <c r="G223" s="267" t="s">
        <v>1544</v>
      </c>
      <c r="H223" s="321" t="s">
        <v>121</v>
      </c>
      <c r="I223" s="321" t="s">
        <v>1545</v>
      </c>
      <c r="J223" s="370" t="s">
        <v>1546</v>
      </c>
      <c r="K223" s="370" t="s">
        <v>1307</v>
      </c>
      <c r="L223" s="370" t="s">
        <v>848</v>
      </c>
      <c r="M223" s="370">
        <v>801756</v>
      </c>
      <c r="N223" s="371">
        <v>45332</v>
      </c>
      <c r="O223" s="321" t="s">
        <v>452</v>
      </c>
      <c r="P223" s="370" t="s">
        <v>1546</v>
      </c>
      <c r="Q223" s="372"/>
      <c r="R223" s="372"/>
      <c r="S223" s="372"/>
    </row>
    <row r="224" spans="1:19" ht="24" x14ac:dyDescent="0.2">
      <c r="A224" s="303">
        <f>IF(B224="","",ROW()-ROW($A$3)+'Diário 1º PA'!$P$1)</f>
        <v>437</v>
      </c>
      <c r="B224" s="377">
        <v>45336</v>
      </c>
      <c r="C224" s="331">
        <v>45323</v>
      </c>
      <c r="D224" s="321" t="s">
        <v>94</v>
      </c>
      <c r="E224" s="332" t="s">
        <v>205</v>
      </c>
      <c r="F224" s="369">
        <v>293.48</v>
      </c>
      <c r="G224" s="267" t="s">
        <v>1544</v>
      </c>
      <c r="H224" s="321" t="s">
        <v>120</v>
      </c>
      <c r="I224" s="321" t="s">
        <v>1545</v>
      </c>
      <c r="J224" s="370" t="s">
        <v>1546</v>
      </c>
      <c r="K224" s="370" t="s">
        <v>1307</v>
      </c>
      <c r="L224" s="370" t="s">
        <v>848</v>
      </c>
      <c r="M224" s="370">
        <v>801880</v>
      </c>
      <c r="N224" s="371">
        <v>45332</v>
      </c>
      <c r="O224" s="321" t="s">
        <v>452</v>
      </c>
      <c r="P224" s="370" t="s">
        <v>1546</v>
      </c>
      <c r="Q224" s="372"/>
      <c r="R224" s="372"/>
      <c r="S224" s="372"/>
    </row>
    <row r="225" spans="1:19" ht="24" x14ac:dyDescent="0.2">
      <c r="A225" s="303">
        <f>IF(B225="","",ROW()-ROW($A$3)+'Diário 1º PA'!$P$1)</f>
        <v>438</v>
      </c>
      <c r="B225" s="377">
        <v>45336</v>
      </c>
      <c r="C225" s="331">
        <v>45323</v>
      </c>
      <c r="D225" s="321" t="s">
        <v>94</v>
      </c>
      <c r="E225" s="332" t="s">
        <v>205</v>
      </c>
      <c r="F225" s="369">
        <v>303.60000000000002</v>
      </c>
      <c r="G225" s="267" t="s">
        <v>1544</v>
      </c>
      <c r="H225" s="321" t="s">
        <v>119</v>
      </c>
      <c r="I225" s="321" t="s">
        <v>1545</v>
      </c>
      <c r="J225" s="370" t="s">
        <v>1546</v>
      </c>
      <c r="K225" s="370" t="s">
        <v>1307</v>
      </c>
      <c r="L225" s="370" t="s">
        <v>848</v>
      </c>
      <c r="M225" s="370">
        <v>803641</v>
      </c>
      <c r="N225" s="371">
        <v>45332</v>
      </c>
      <c r="O225" s="321" t="s">
        <v>452</v>
      </c>
      <c r="P225" s="370" t="s">
        <v>1546</v>
      </c>
      <c r="Q225" s="372"/>
      <c r="R225" s="372"/>
      <c r="S225" s="372"/>
    </row>
    <row r="226" spans="1:19" ht="48" x14ac:dyDescent="0.2">
      <c r="A226" s="303">
        <f>IF(B226="","",ROW()-ROW($A$3)+'Diário 1º PA'!$P$1)</f>
        <v>439</v>
      </c>
      <c r="B226" s="377">
        <v>45336</v>
      </c>
      <c r="C226" s="331">
        <v>45323</v>
      </c>
      <c r="D226" s="321" t="s">
        <v>94</v>
      </c>
      <c r="E226" s="332" t="s">
        <v>207</v>
      </c>
      <c r="F226" s="369">
        <v>262.5</v>
      </c>
      <c r="G226" s="267" t="s">
        <v>1560</v>
      </c>
      <c r="H226" s="321" t="s">
        <v>118</v>
      </c>
      <c r="I226" s="321" t="s">
        <v>1561</v>
      </c>
      <c r="J226" s="370" t="s">
        <v>1562</v>
      </c>
      <c r="K226" s="370" t="s">
        <v>1307</v>
      </c>
      <c r="L226" s="370" t="s">
        <v>848</v>
      </c>
      <c r="M226" s="370">
        <v>605485</v>
      </c>
      <c r="N226" s="371">
        <v>45332</v>
      </c>
      <c r="O226" s="321" t="s">
        <v>452</v>
      </c>
      <c r="P226" s="370" t="s">
        <v>1562</v>
      </c>
      <c r="Q226" s="372"/>
      <c r="R226" s="372"/>
      <c r="S226" s="372"/>
    </row>
    <row r="227" spans="1:19" ht="48" x14ac:dyDescent="0.2">
      <c r="A227" s="303">
        <f>IF(B227="","",ROW()-ROW($A$3)+'Diário 1º PA'!$P$1)</f>
        <v>440</v>
      </c>
      <c r="B227" s="377">
        <v>45336</v>
      </c>
      <c r="C227" s="331">
        <v>45323</v>
      </c>
      <c r="D227" s="321" t="s">
        <v>94</v>
      </c>
      <c r="E227" s="332" t="s">
        <v>207</v>
      </c>
      <c r="F227" s="369">
        <v>598.99</v>
      </c>
      <c r="G227" s="267" t="s">
        <v>1560</v>
      </c>
      <c r="H227" s="321" t="s">
        <v>121</v>
      </c>
      <c r="I227" s="321" t="s">
        <v>1561</v>
      </c>
      <c r="J227" s="370" t="s">
        <v>1562</v>
      </c>
      <c r="K227" s="370" t="s">
        <v>1307</v>
      </c>
      <c r="L227" s="370" t="s">
        <v>848</v>
      </c>
      <c r="M227" s="370">
        <v>605853</v>
      </c>
      <c r="N227" s="371">
        <v>45332</v>
      </c>
      <c r="O227" s="321" t="s">
        <v>452</v>
      </c>
      <c r="P227" s="370" t="s">
        <v>1562</v>
      </c>
      <c r="Q227" s="372"/>
      <c r="R227" s="372"/>
      <c r="S227" s="372"/>
    </row>
    <row r="228" spans="1:19" ht="48" x14ac:dyDescent="0.2">
      <c r="A228" s="303">
        <f>IF(B228="","",ROW()-ROW($A$3)+'Diário 1º PA'!$P$1)</f>
        <v>441</v>
      </c>
      <c r="B228" s="377">
        <v>45336</v>
      </c>
      <c r="C228" s="331">
        <v>45323</v>
      </c>
      <c r="D228" s="321" t="s">
        <v>94</v>
      </c>
      <c r="E228" s="332" t="s">
        <v>207</v>
      </c>
      <c r="F228" s="369">
        <v>941.26</v>
      </c>
      <c r="G228" s="267" t="s">
        <v>1560</v>
      </c>
      <c r="H228" s="321" t="s">
        <v>120</v>
      </c>
      <c r="I228" s="321" t="s">
        <v>1561</v>
      </c>
      <c r="J228" s="370" t="s">
        <v>1562</v>
      </c>
      <c r="K228" s="370" t="s">
        <v>1307</v>
      </c>
      <c r="L228" s="370" t="s">
        <v>848</v>
      </c>
      <c r="M228" s="370">
        <v>605914</v>
      </c>
      <c r="N228" s="371">
        <v>45332</v>
      </c>
      <c r="O228" s="321" t="s">
        <v>452</v>
      </c>
      <c r="P228" s="370" t="s">
        <v>1562</v>
      </c>
      <c r="Q228" s="372"/>
      <c r="R228" s="372"/>
      <c r="S228" s="372"/>
    </row>
    <row r="229" spans="1:19" ht="48" x14ac:dyDescent="0.2">
      <c r="A229" s="303">
        <f>IF(B229="","",ROW()-ROW($A$3)+'Diário 1º PA'!$P$1)</f>
        <v>442</v>
      </c>
      <c r="B229" s="377">
        <v>45336</v>
      </c>
      <c r="C229" s="331">
        <v>45323</v>
      </c>
      <c r="D229" s="321" t="s">
        <v>94</v>
      </c>
      <c r="E229" s="332" t="s">
        <v>207</v>
      </c>
      <c r="F229" s="369">
        <v>855.7</v>
      </c>
      <c r="G229" s="267" t="s">
        <v>1560</v>
      </c>
      <c r="H229" s="321" t="s">
        <v>119</v>
      </c>
      <c r="I229" s="321" t="s">
        <v>1561</v>
      </c>
      <c r="J229" s="370" t="s">
        <v>1562</v>
      </c>
      <c r="K229" s="370" t="s">
        <v>1307</v>
      </c>
      <c r="L229" s="370" t="s">
        <v>848</v>
      </c>
      <c r="M229" s="370">
        <v>607230</v>
      </c>
      <c r="N229" s="371">
        <v>45332</v>
      </c>
      <c r="O229" s="321" t="s">
        <v>452</v>
      </c>
      <c r="P229" s="370" t="s">
        <v>1562</v>
      </c>
      <c r="Q229" s="372"/>
      <c r="R229" s="372"/>
      <c r="S229" s="372"/>
    </row>
    <row r="230" spans="1:19" ht="36" x14ac:dyDescent="0.2">
      <c r="A230" s="303">
        <f>IF(B230="","",ROW()-ROW($A$3)+'Diário 1º PA'!$P$1)</f>
        <v>443</v>
      </c>
      <c r="B230" s="377">
        <v>45336</v>
      </c>
      <c r="C230" s="331">
        <v>45323</v>
      </c>
      <c r="D230" s="321" t="s">
        <v>107</v>
      </c>
      <c r="E230" s="332" t="s">
        <v>374</v>
      </c>
      <c r="F230" s="369">
        <v>1481.79</v>
      </c>
      <c r="G230" s="267" t="s">
        <v>1518</v>
      </c>
      <c r="H230" s="321" t="s">
        <v>124</v>
      </c>
      <c r="I230" s="321" t="s">
        <v>1563</v>
      </c>
      <c r="J230" s="370" t="s">
        <v>1516</v>
      </c>
      <c r="K230" s="370" t="s">
        <v>1307</v>
      </c>
      <c r="L230" s="370" t="s">
        <v>848</v>
      </c>
      <c r="M230" s="370">
        <v>20308765</v>
      </c>
      <c r="N230" s="371">
        <v>45326</v>
      </c>
      <c r="O230" s="321" t="s">
        <v>452</v>
      </c>
      <c r="P230" s="370" t="s">
        <v>1516</v>
      </c>
      <c r="Q230" s="372"/>
      <c r="R230" s="372"/>
      <c r="S230" s="372"/>
    </row>
    <row r="231" spans="1:19" ht="24" x14ac:dyDescent="0.2">
      <c r="A231" s="303">
        <f>IF(B231="","",ROW()-ROW($A$3)+'Diário 1º PA'!$P$1)</f>
        <v>444</v>
      </c>
      <c r="B231" s="377">
        <v>45336</v>
      </c>
      <c r="C231" s="331">
        <v>45323</v>
      </c>
      <c r="D231" s="321" t="s">
        <v>105</v>
      </c>
      <c r="E231" s="332" t="s">
        <v>355</v>
      </c>
      <c r="F231" s="369">
        <v>832</v>
      </c>
      <c r="G231" s="267" t="s">
        <v>1517</v>
      </c>
      <c r="H231" s="321" t="s">
        <v>124</v>
      </c>
      <c r="I231" s="321" t="s">
        <v>1563</v>
      </c>
      <c r="J231" s="370" t="s">
        <v>1516</v>
      </c>
      <c r="K231" s="370" t="s">
        <v>1307</v>
      </c>
      <c r="L231" s="370" t="s">
        <v>848</v>
      </c>
      <c r="M231" s="370">
        <v>20308764</v>
      </c>
      <c r="N231" s="371" t="s">
        <v>1564</v>
      </c>
      <c r="O231" s="321" t="s">
        <v>452</v>
      </c>
      <c r="P231" s="370" t="s">
        <v>1516</v>
      </c>
      <c r="Q231" s="372"/>
      <c r="R231" s="372"/>
      <c r="S231" s="372"/>
    </row>
    <row r="232" spans="1:19" ht="24" x14ac:dyDescent="0.2">
      <c r="A232" s="303">
        <f>IF(B232="","",ROW()-ROW($A$3)+'Diário 1º PA'!$P$1)</f>
        <v>445</v>
      </c>
      <c r="B232" s="377">
        <v>45336</v>
      </c>
      <c r="C232" s="331">
        <v>45323</v>
      </c>
      <c r="D232" s="321" t="s">
        <v>105</v>
      </c>
      <c r="E232" s="332" t="s">
        <v>325</v>
      </c>
      <c r="F232" s="369">
        <v>411.8</v>
      </c>
      <c r="G232" s="321" t="s">
        <v>885</v>
      </c>
      <c r="H232" s="321" t="s">
        <v>121</v>
      </c>
      <c r="I232" s="321" t="s">
        <v>1565</v>
      </c>
      <c r="J232" s="370" t="s">
        <v>1003</v>
      </c>
      <c r="K232" s="370" t="s">
        <v>1307</v>
      </c>
      <c r="L232" s="370" t="s">
        <v>848</v>
      </c>
      <c r="M232" s="370">
        <v>28460</v>
      </c>
      <c r="N232" s="371">
        <v>45332</v>
      </c>
      <c r="O232" s="321" t="s">
        <v>452</v>
      </c>
      <c r="P232" s="370" t="s">
        <v>1003</v>
      </c>
      <c r="Q232" s="372"/>
      <c r="R232" s="372"/>
      <c r="S232" s="372"/>
    </row>
    <row r="233" spans="1:19" ht="24" x14ac:dyDescent="0.2">
      <c r="A233" s="303">
        <f>IF(B233="","",ROW()-ROW($A$3)+'Diário 1º PA'!$P$1)</f>
        <v>446</v>
      </c>
      <c r="B233" s="377">
        <v>45336</v>
      </c>
      <c r="C233" s="331">
        <v>45292</v>
      </c>
      <c r="D233" s="321" t="s">
        <v>94</v>
      </c>
      <c r="E233" s="332" t="s">
        <v>211</v>
      </c>
      <c r="F233" s="369">
        <v>474.05</v>
      </c>
      <c r="G233" s="267" t="s">
        <v>1544</v>
      </c>
      <c r="H233" s="321" t="s">
        <v>126</v>
      </c>
      <c r="I233" s="321" t="s">
        <v>1545</v>
      </c>
      <c r="J233" s="370" t="s">
        <v>1546</v>
      </c>
      <c r="K233" s="370" t="s">
        <v>1307</v>
      </c>
      <c r="L233" s="370" t="s">
        <v>848</v>
      </c>
      <c r="M233" s="370">
        <v>806791</v>
      </c>
      <c r="N233" s="371">
        <v>45332</v>
      </c>
      <c r="O233" s="321" t="s">
        <v>452</v>
      </c>
      <c r="P233" s="370" t="s">
        <v>1546</v>
      </c>
      <c r="Q233" s="372"/>
      <c r="R233" s="372"/>
      <c r="S233" s="372"/>
    </row>
    <row r="234" spans="1:19" ht="24" x14ac:dyDescent="0.2">
      <c r="A234" s="303">
        <f>IF(B234="","",ROW()-ROW($A$3)+'Diário 1º PA'!$P$1)</f>
        <v>447</v>
      </c>
      <c r="B234" s="377">
        <v>45336</v>
      </c>
      <c r="C234" s="331">
        <v>45292</v>
      </c>
      <c r="D234" s="321" t="s">
        <v>94</v>
      </c>
      <c r="E234" s="332" t="s">
        <v>211</v>
      </c>
      <c r="F234" s="369">
        <v>499</v>
      </c>
      <c r="G234" s="267" t="s">
        <v>1544</v>
      </c>
      <c r="H234" s="321" t="s">
        <v>127</v>
      </c>
      <c r="I234" s="321" t="s">
        <v>1545</v>
      </c>
      <c r="J234" s="370" t="s">
        <v>1546</v>
      </c>
      <c r="K234" s="370" t="s">
        <v>1307</v>
      </c>
      <c r="L234" s="370" t="s">
        <v>848</v>
      </c>
      <c r="M234" s="370">
        <v>806792</v>
      </c>
      <c r="N234" s="371">
        <v>45332</v>
      </c>
      <c r="O234" s="321" t="s">
        <v>452</v>
      </c>
      <c r="P234" s="370" t="s">
        <v>1546</v>
      </c>
      <c r="Q234" s="372"/>
      <c r="R234" s="372"/>
      <c r="S234" s="372"/>
    </row>
    <row r="235" spans="1:19" ht="24" x14ac:dyDescent="0.2">
      <c r="A235" s="303">
        <f>IF(B235="","",ROW()-ROW($A$3)+'Diário 1º PA'!$P$1)</f>
        <v>448</v>
      </c>
      <c r="B235" s="377">
        <v>45336</v>
      </c>
      <c r="C235" s="331">
        <v>45292</v>
      </c>
      <c r="D235" s="321" t="s">
        <v>94</v>
      </c>
      <c r="E235" s="332" t="s">
        <v>211</v>
      </c>
      <c r="F235" s="369">
        <v>324.35000000000002</v>
      </c>
      <c r="G235" s="267" t="s">
        <v>1544</v>
      </c>
      <c r="H235" s="321" t="s">
        <v>125</v>
      </c>
      <c r="I235" s="321" t="s">
        <v>1545</v>
      </c>
      <c r="J235" s="370" t="s">
        <v>1546</v>
      </c>
      <c r="K235" s="370" t="s">
        <v>1307</v>
      </c>
      <c r="L235" s="370" t="s">
        <v>848</v>
      </c>
      <c r="M235" s="370">
        <v>806793</v>
      </c>
      <c r="N235" s="371">
        <v>45332</v>
      </c>
      <c r="O235" s="321" t="s">
        <v>452</v>
      </c>
      <c r="P235" s="370" t="s">
        <v>1546</v>
      </c>
      <c r="Q235" s="372"/>
      <c r="R235" s="372"/>
      <c r="S235" s="372"/>
    </row>
    <row r="236" spans="1:19" ht="24" x14ac:dyDescent="0.2">
      <c r="A236" s="303">
        <f>IF(B236="","",ROW()-ROW($A$3)+'Diário 1º PA'!$P$1)</f>
        <v>449</v>
      </c>
      <c r="B236" s="377">
        <v>45336</v>
      </c>
      <c r="C236" s="331">
        <v>45292</v>
      </c>
      <c r="D236" s="321" t="s">
        <v>94</v>
      </c>
      <c r="E236" s="332" t="s">
        <v>211</v>
      </c>
      <c r="F236" s="369">
        <v>474.05</v>
      </c>
      <c r="G236" s="267" t="s">
        <v>1544</v>
      </c>
      <c r="H236" s="321" t="s">
        <v>129</v>
      </c>
      <c r="I236" s="321" t="s">
        <v>1545</v>
      </c>
      <c r="J236" s="370" t="s">
        <v>1546</v>
      </c>
      <c r="K236" s="370" t="s">
        <v>1307</v>
      </c>
      <c r="L236" s="370" t="s">
        <v>848</v>
      </c>
      <c r="M236" s="370">
        <v>806924</v>
      </c>
      <c r="N236" s="371">
        <v>45332</v>
      </c>
      <c r="O236" s="321" t="s">
        <v>452</v>
      </c>
      <c r="P236" s="370" t="s">
        <v>1546</v>
      </c>
      <c r="Q236" s="372"/>
      <c r="R236" s="372"/>
      <c r="S236" s="372"/>
    </row>
    <row r="237" spans="1:19" ht="24" x14ac:dyDescent="0.2">
      <c r="A237" s="303">
        <f>IF(B237="","",ROW()-ROW($A$3)+'Diário 1º PA'!$P$1)</f>
        <v>450</v>
      </c>
      <c r="B237" s="377">
        <v>45336</v>
      </c>
      <c r="C237" s="331">
        <v>45292</v>
      </c>
      <c r="D237" s="321" t="s">
        <v>94</v>
      </c>
      <c r="E237" s="332" t="s">
        <v>211</v>
      </c>
      <c r="F237" s="369">
        <v>141.9</v>
      </c>
      <c r="G237" s="267" t="s">
        <v>1544</v>
      </c>
      <c r="H237" s="321" t="s">
        <v>118</v>
      </c>
      <c r="I237" s="321" t="s">
        <v>1545</v>
      </c>
      <c r="J237" s="370" t="s">
        <v>1546</v>
      </c>
      <c r="K237" s="370" t="s">
        <v>1307</v>
      </c>
      <c r="L237" s="370" t="s">
        <v>848</v>
      </c>
      <c r="M237" s="370">
        <v>805464</v>
      </c>
      <c r="N237" s="371">
        <v>45332</v>
      </c>
      <c r="O237" s="321" t="s">
        <v>452</v>
      </c>
      <c r="P237" s="370" t="s">
        <v>1546</v>
      </c>
      <c r="Q237" s="372"/>
      <c r="R237" s="372"/>
      <c r="S237" s="372"/>
    </row>
    <row r="238" spans="1:19" ht="36" x14ac:dyDescent="0.2">
      <c r="A238" s="303">
        <f>IF(B238="","",ROW()-ROW($A$3)+'Diário 1º PA'!$P$1)</f>
        <v>451</v>
      </c>
      <c r="B238" s="377">
        <v>45336</v>
      </c>
      <c r="C238" s="331">
        <v>45323</v>
      </c>
      <c r="D238" s="321" t="s">
        <v>94</v>
      </c>
      <c r="E238" s="332" t="s">
        <v>203</v>
      </c>
      <c r="F238" s="369">
        <v>784</v>
      </c>
      <c r="G238" s="267" t="s">
        <v>1544</v>
      </c>
      <c r="H238" s="321" t="s">
        <v>126</v>
      </c>
      <c r="I238" s="321" t="s">
        <v>1555</v>
      </c>
      <c r="J238" s="370" t="s">
        <v>1552</v>
      </c>
      <c r="K238" s="370" t="s">
        <v>1307</v>
      </c>
      <c r="L238" s="370" t="s">
        <v>848</v>
      </c>
      <c r="M238" s="370">
        <v>9565</v>
      </c>
      <c r="N238" s="371">
        <v>45332</v>
      </c>
      <c r="O238" s="321" t="s">
        <v>452</v>
      </c>
      <c r="P238" s="370" t="s">
        <v>1552</v>
      </c>
      <c r="Q238" s="372"/>
      <c r="R238" s="372"/>
      <c r="S238" s="372"/>
    </row>
    <row r="239" spans="1:19" ht="36" x14ac:dyDescent="0.2">
      <c r="A239" s="303">
        <f>IF(B239="","",ROW()-ROW($A$3)+'Diário 1º PA'!$P$1)</f>
        <v>452</v>
      </c>
      <c r="B239" s="377">
        <v>45336</v>
      </c>
      <c r="C239" s="331">
        <v>45292</v>
      </c>
      <c r="D239" s="321" t="s">
        <v>94</v>
      </c>
      <c r="E239" s="332" t="s">
        <v>203</v>
      </c>
      <c r="F239" s="369">
        <v>82</v>
      </c>
      <c r="G239" s="267" t="s">
        <v>1566</v>
      </c>
      <c r="H239" s="321" t="s">
        <v>126</v>
      </c>
      <c r="I239" s="321" t="s">
        <v>1555</v>
      </c>
      <c r="J239" s="370" t="s">
        <v>1552</v>
      </c>
      <c r="K239" s="370" t="s">
        <v>1307</v>
      </c>
      <c r="L239" s="370" t="s">
        <v>848</v>
      </c>
      <c r="M239" s="370">
        <v>9904</v>
      </c>
      <c r="N239" s="371">
        <v>45332</v>
      </c>
      <c r="O239" s="321" t="s">
        <v>452</v>
      </c>
      <c r="P239" s="370" t="s">
        <v>1552</v>
      </c>
      <c r="Q239" s="372"/>
      <c r="R239" s="372"/>
      <c r="S239" s="372"/>
    </row>
    <row r="240" spans="1:19" ht="36" x14ac:dyDescent="0.2">
      <c r="A240" s="303">
        <f>IF(B240="","",ROW()-ROW($A$3)+'Diário 1º PA'!$P$1)</f>
        <v>453</v>
      </c>
      <c r="B240" s="377">
        <v>45336</v>
      </c>
      <c r="C240" s="331">
        <v>45292</v>
      </c>
      <c r="D240" s="321" t="s">
        <v>94</v>
      </c>
      <c r="E240" s="332" t="s">
        <v>203</v>
      </c>
      <c r="F240" s="369">
        <v>1826</v>
      </c>
      <c r="G240" s="267" t="s">
        <v>1544</v>
      </c>
      <c r="H240" s="321" t="s">
        <v>127</v>
      </c>
      <c r="I240" s="321" t="s">
        <v>1555</v>
      </c>
      <c r="J240" s="370" t="s">
        <v>1552</v>
      </c>
      <c r="K240" s="370" t="s">
        <v>1307</v>
      </c>
      <c r="L240" s="370" t="s">
        <v>848</v>
      </c>
      <c r="M240" s="370">
        <v>9563</v>
      </c>
      <c r="N240" s="371">
        <v>45332</v>
      </c>
      <c r="O240" s="321" t="s">
        <v>452</v>
      </c>
      <c r="P240" s="370" t="s">
        <v>1552</v>
      </c>
      <c r="Q240" s="372"/>
      <c r="R240" s="372"/>
      <c r="S240" s="372"/>
    </row>
    <row r="241" spans="1:19" ht="36" x14ac:dyDescent="0.2">
      <c r="A241" s="303">
        <f>IF(B241="","",ROW()-ROW($A$3)+'Diário 1º PA'!$P$1)</f>
        <v>454</v>
      </c>
      <c r="B241" s="377">
        <v>45336</v>
      </c>
      <c r="C241" s="331">
        <v>45292</v>
      </c>
      <c r="D241" s="321" t="s">
        <v>94</v>
      </c>
      <c r="E241" s="332" t="s">
        <v>203</v>
      </c>
      <c r="F241" s="369">
        <v>91</v>
      </c>
      <c r="G241" s="267" t="s">
        <v>1566</v>
      </c>
      <c r="H241" s="321" t="s">
        <v>127</v>
      </c>
      <c r="I241" s="321" t="s">
        <v>1555</v>
      </c>
      <c r="J241" s="370" t="s">
        <v>1552</v>
      </c>
      <c r="K241" s="370" t="s">
        <v>1307</v>
      </c>
      <c r="L241" s="370" t="s">
        <v>848</v>
      </c>
      <c r="M241" s="370">
        <v>9902</v>
      </c>
      <c r="N241" s="371">
        <v>45332</v>
      </c>
      <c r="O241" s="321" t="s">
        <v>452</v>
      </c>
      <c r="P241" s="370" t="s">
        <v>1552</v>
      </c>
      <c r="Q241" s="372"/>
      <c r="R241" s="372"/>
      <c r="S241" s="372"/>
    </row>
    <row r="242" spans="1:19" ht="36" x14ac:dyDescent="0.2">
      <c r="A242" s="303">
        <f>IF(B242="","",ROW()-ROW($A$3)+'Diário 1º PA'!$P$1)</f>
        <v>455</v>
      </c>
      <c r="B242" s="377">
        <v>45336</v>
      </c>
      <c r="C242" s="331">
        <v>45292</v>
      </c>
      <c r="D242" s="321" t="s">
        <v>94</v>
      </c>
      <c r="E242" s="332" t="s">
        <v>203</v>
      </c>
      <c r="F242" s="369">
        <v>1550</v>
      </c>
      <c r="G242" s="267" t="s">
        <v>1544</v>
      </c>
      <c r="H242" s="321" t="s">
        <v>125</v>
      </c>
      <c r="I242" s="321" t="s">
        <v>1555</v>
      </c>
      <c r="J242" s="370" t="s">
        <v>1552</v>
      </c>
      <c r="K242" s="370" t="s">
        <v>1307</v>
      </c>
      <c r="L242" s="370" t="s">
        <v>848</v>
      </c>
      <c r="M242" s="370">
        <v>9564</v>
      </c>
      <c r="N242" s="371">
        <v>45332</v>
      </c>
      <c r="O242" s="321" t="s">
        <v>452</v>
      </c>
      <c r="P242" s="370" t="s">
        <v>1552</v>
      </c>
      <c r="Q242" s="372"/>
      <c r="R242" s="372"/>
      <c r="S242" s="372"/>
    </row>
    <row r="243" spans="1:19" ht="36" x14ac:dyDescent="0.2">
      <c r="A243" s="303">
        <f>IF(B243="","",ROW()-ROW($A$3)+'Diário 1º PA'!$P$1)</f>
        <v>456</v>
      </c>
      <c r="B243" s="377">
        <v>45336</v>
      </c>
      <c r="C243" s="331">
        <v>45323</v>
      </c>
      <c r="D243" s="321" t="s">
        <v>94</v>
      </c>
      <c r="E243" s="332" t="s">
        <v>203</v>
      </c>
      <c r="F243" s="369">
        <v>254</v>
      </c>
      <c r="G243" s="267" t="s">
        <v>1544</v>
      </c>
      <c r="H243" s="321" t="s">
        <v>125</v>
      </c>
      <c r="I243" s="321" t="s">
        <v>1555</v>
      </c>
      <c r="J243" s="370" t="s">
        <v>1552</v>
      </c>
      <c r="K243" s="370" t="s">
        <v>1307</v>
      </c>
      <c r="L243" s="370" t="s">
        <v>848</v>
      </c>
      <c r="M243" s="370">
        <v>11933</v>
      </c>
      <c r="N243" s="371">
        <v>45332</v>
      </c>
      <c r="O243" s="321" t="s">
        <v>452</v>
      </c>
      <c r="P243" s="370" t="s">
        <v>1552</v>
      </c>
      <c r="Q243" s="372"/>
      <c r="R243" s="372"/>
      <c r="S243" s="372"/>
    </row>
    <row r="244" spans="1:19" ht="36" x14ac:dyDescent="0.2">
      <c r="A244" s="303">
        <f>IF(B244="","",ROW()-ROW($A$3)+'Diário 1º PA'!$P$1)</f>
        <v>457</v>
      </c>
      <c r="B244" s="377">
        <v>45336</v>
      </c>
      <c r="C244" s="331">
        <v>45323</v>
      </c>
      <c r="D244" s="321" t="s">
        <v>94</v>
      </c>
      <c r="E244" s="332" t="s">
        <v>203</v>
      </c>
      <c r="F244" s="369">
        <v>2170</v>
      </c>
      <c r="G244" s="267" t="s">
        <v>1544</v>
      </c>
      <c r="H244" s="321" t="s">
        <v>129</v>
      </c>
      <c r="I244" s="321" t="s">
        <v>1555</v>
      </c>
      <c r="J244" s="370" t="s">
        <v>1552</v>
      </c>
      <c r="K244" s="370" t="s">
        <v>1307</v>
      </c>
      <c r="L244" s="370" t="s">
        <v>848</v>
      </c>
      <c r="M244" s="370">
        <v>9566</v>
      </c>
      <c r="N244" s="371">
        <v>45332</v>
      </c>
      <c r="O244" s="321" t="s">
        <v>452</v>
      </c>
      <c r="P244" s="370" t="s">
        <v>1552</v>
      </c>
      <c r="Q244" s="372"/>
      <c r="R244" s="372"/>
      <c r="S244" s="372"/>
    </row>
    <row r="245" spans="1:19" ht="36" x14ac:dyDescent="0.2">
      <c r="A245" s="303">
        <f>IF(B245="","",ROW()-ROW($A$3)+'Diário 1º PA'!$P$1)</f>
        <v>458</v>
      </c>
      <c r="B245" s="377">
        <v>45336</v>
      </c>
      <c r="C245" s="331">
        <v>45323</v>
      </c>
      <c r="D245" s="321" t="s">
        <v>94</v>
      </c>
      <c r="E245" s="332" t="s">
        <v>203</v>
      </c>
      <c r="F245" s="369">
        <v>209</v>
      </c>
      <c r="G245" s="267" t="s">
        <v>1544</v>
      </c>
      <c r="H245" s="321" t="s">
        <v>129</v>
      </c>
      <c r="I245" s="321" t="s">
        <v>1555</v>
      </c>
      <c r="J245" s="370" t="s">
        <v>1552</v>
      </c>
      <c r="K245" s="370" t="s">
        <v>1307</v>
      </c>
      <c r="L245" s="370" t="s">
        <v>848</v>
      </c>
      <c r="M245" s="370">
        <v>11934</v>
      </c>
      <c r="N245" s="371">
        <v>45332</v>
      </c>
      <c r="O245" s="321" t="s">
        <v>452</v>
      </c>
      <c r="P245" s="370" t="s">
        <v>1552</v>
      </c>
      <c r="Q245" s="372"/>
      <c r="R245" s="372"/>
      <c r="S245" s="372"/>
    </row>
    <row r="246" spans="1:19" ht="36" x14ac:dyDescent="0.2">
      <c r="A246" s="303">
        <f>IF(B246="","",ROW()-ROW($A$3)+'Diário 1º PA'!$P$1)</f>
        <v>459</v>
      </c>
      <c r="B246" s="377">
        <v>45336</v>
      </c>
      <c r="C246" s="331">
        <v>45292</v>
      </c>
      <c r="D246" s="321" t="s">
        <v>94</v>
      </c>
      <c r="E246" s="332" t="s">
        <v>215</v>
      </c>
      <c r="F246" s="369">
        <v>266</v>
      </c>
      <c r="G246" s="267" t="s">
        <v>1559</v>
      </c>
      <c r="H246" s="321" t="s">
        <v>126</v>
      </c>
      <c r="I246" s="321" t="s">
        <v>1555</v>
      </c>
      <c r="J246" s="370" t="s">
        <v>1552</v>
      </c>
      <c r="K246" s="370" t="s">
        <v>1307</v>
      </c>
      <c r="L246" s="370" t="s">
        <v>848</v>
      </c>
      <c r="M246" s="370">
        <v>8003</v>
      </c>
      <c r="N246" s="371">
        <v>45332</v>
      </c>
      <c r="O246" s="321" t="s">
        <v>452</v>
      </c>
      <c r="P246" s="370" t="s">
        <v>1552</v>
      </c>
      <c r="Q246" s="372"/>
      <c r="R246" s="372"/>
      <c r="S246" s="372"/>
    </row>
    <row r="247" spans="1:19" ht="36" x14ac:dyDescent="0.2">
      <c r="A247" s="303">
        <f>IF(B247="","",ROW()-ROW($A$3)+'Diário 1º PA'!$P$1)</f>
        <v>460</v>
      </c>
      <c r="B247" s="377">
        <v>45336</v>
      </c>
      <c r="C247" s="331">
        <v>45292</v>
      </c>
      <c r="D247" s="321" t="s">
        <v>94</v>
      </c>
      <c r="E247" s="332" t="s">
        <v>215</v>
      </c>
      <c r="F247" s="369">
        <v>589</v>
      </c>
      <c r="G247" s="267" t="s">
        <v>1559</v>
      </c>
      <c r="H247" s="321" t="s">
        <v>127</v>
      </c>
      <c r="I247" s="321" t="s">
        <v>1555</v>
      </c>
      <c r="J247" s="370" t="s">
        <v>1552</v>
      </c>
      <c r="K247" s="370" t="s">
        <v>1307</v>
      </c>
      <c r="L247" s="370" t="s">
        <v>848</v>
      </c>
      <c r="M247" s="370">
        <v>8001</v>
      </c>
      <c r="N247" s="371">
        <v>45332</v>
      </c>
      <c r="O247" s="321" t="s">
        <v>452</v>
      </c>
      <c r="P247" s="370" t="s">
        <v>1552</v>
      </c>
      <c r="Q247" s="372"/>
      <c r="R247" s="372"/>
      <c r="S247" s="372"/>
    </row>
    <row r="248" spans="1:19" ht="36" x14ac:dyDescent="0.2">
      <c r="A248" s="303">
        <f>IF(B248="","",ROW()-ROW($A$3)+'Diário 1º PA'!$P$1)</f>
        <v>461</v>
      </c>
      <c r="B248" s="377">
        <v>45336</v>
      </c>
      <c r="C248" s="331">
        <v>45292</v>
      </c>
      <c r="D248" s="321" t="s">
        <v>94</v>
      </c>
      <c r="E248" s="332" t="s">
        <v>215</v>
      </c>
      <c r="F248" s="369">
        <v>475</v>
      </c>
      <c r="G248" s="267" t="s">
        <v>1559</v>
      </c>
      <c r="H248" s="321" t="s">
        <v>125</v>
      </c>
      <c r="I248" s="321" t="s">
        <v>1555</v>
      </c>
      <c r="J248" s="370" t="s">
        <v>1552</v>
      </c>
      <c r="K248" s="370" t="s">
        <v>1307</v>
      </c>
      <c r="L248" s="370" t="s">
        <v>848</v>
      </c>
      <c r="M248" s="370">
        <v>8002</v>
      </c>
      <c r="N248" s="371">
        <v>45332</v>
      </c>
      <c r="O248" s="321" t="s">
        <v>452</v>
      </c>
      <c r="P248" s="370" t="s">
        <v>1552</v>
      </c>
      <c r="Q248" s="372"/>
      <c r="R248" s="372"/>
      <c r="S248" s="372"/>
    </row>
    <row r="249" spans="1:19" ht="36" x14ac:dyDescent="0.2">
      <c r="A249" s="303">
        <f>IF(B249="","",ROW()-ROW($A$3)+'Diário 1º PA'!$P$1)</f>
        <v>462</v>
      </c>
      <c r="B249" s="377">
        <v>45336</v>
      </c>
      <c r="C249" s="331">
        <v>45292</v>
      </c>
      <c r="D249" s="321" t="s">
        <v>94</v>
      </c>
      <c r="E249" s="332" t="s">
        <v>215</v>
      </c>
      <c r="F249" s="369">
        <v>665</v>
      </c>
      <c r="G249" s="267" t="s">
        <v>1559</v>
      </c>
      <c r="H249" s="321" t="s">
        <v>129</v>
      </c>
      <c r="I249" s="321" t="s">
        <v>1555</v>
      </c>
      <c r="J249" s="370" t="s">
        <v>1552</v>
      </c>
      <c r="K249" s="370" t="s">
        <v>1307</v>
      </c>
      <c r="L249" s="370" t="s">
        <v>848</v>
      </c>
      <c r="M249" s="370">
        <v>8004</v>
      </c>
      <c r="N249" s="371">
        <v>45332</v>
      </c>
      <c r="O249" s="321" t="s">
        <v>452</v>
      </c>
      <c r="P249" s="370" t="s">
        <v>1552</v>
      </c>
      <c r="Q249" s="372"/>
      <c r="R249" s="372"/>
      <c r="S249" s="372"/>
    </row>
    <row r="250" spans="1:19" ht="36" x14ac:dyDescent="0.2">
      <c r="A250" s="303">
        <f>IF(B250="","",ROW()-ROW($A$3)+'Diário 1º PA'!$P$1)</f>
        <v>463</v>
      </c>
      <c r="B250" s="377">
        <v>45336</v>
      </c>
      <c r="C250" s="331">
        <v>45292</v>
      </c>
      <c r="D250" s="321" t="s">
        <v>94</v>
      </c>
      <c r="E250" s="332" t="s">
        <v>205</v>
      </c>
      <c r="F250" s="369">
        <v>192.28</v>
      </c>
      <c r="G250" s="267" t="s">
        <v>1567</v>
      </c>
      <c r="H250" s="321" t="s">
        <v>126</v>
      </c>
      <c r="I250" s="321" t="s">
        <v>1545</v>
      </c>
      <c r="J250" s="370" t="s">
        <v>1546</v>
      </c>
      <c r="K250" s="370" t="s">
        <v>1307</v>
      </c>
      <c r="L250" s="370" t="s">
        <v>848</v>
      </c>
      <c r="M250" s="370">
        <v>801757</v>
      </c>
      <c r="N250" s="371">
        <v>45332</v>
      </c>
      <c r="O250" s="321" t="s">
        <v>452</v>
      </c>
      <c r="P250" s="370" t="s">
        <v>1546</v>
      </c>
      <c r="Q250" s="372"/>
      <c r="R250" s="372"/>
      <c r="S250" s="372"/>
    </row>
    <row r="251" spans="1:19" ht="36" x14ac:dyDescent="0.2">
      <c r="A251" s="303">
        <f>IF(B251="","",ROW()-ROW($A$3)+'Diário 1º PA'!$P$1)</f>
        <v>464</v>
      </c>
      <c r="B251" s="377">
        <v>45336</v>
      </c>
      <c r="C251" s="331">
        <v>45292</v>
      </c>
      <c r="D251" s="321" t="s">
        <v>94</v>
      </c>
      <c r="E251" s="332" t="s">
        <v>205</v>
      </c>
      <c r="F251" s="369">
        <v>202.4</v>
      </c>
      <c r="G251" s="267" t="s">
        <v>1567</v>
      </c>
      <c r="H251" s="321" t="s">
        <v>127</v>
      </c>
      <c r="I251" s="321" t="s">
        <v>1545</v>
      </c>
      <c r="J251" s="370" t="s">
        <v>1546</v>
      </c>
      <c r="K251" s="370" t="s">
        <v>1307</v>
      </c>
      <c r="L251" s="370" t="s">
        <v>848</v>
      </c>
      <c r="M251" s="370">
        <v>801758</v>
      </c>
      <c r="N251" s="371">
        <v>45332</v>
      </c>
      <c r="O251" s="321" t="s">
        <v>452</v>
      </c>
      <c r="P251" s="370" t="s">
        <v>1546</v>
      </c>
      <c r="Q251" s="372"/>
      <c r="R251" s="372"/>
      <c r="S251" s="372"/>
    </row>
    <row r="252" spans="1:19" ht="36" x14ac:dyDescent="0.2">
      <c r="A252" s="303">
        <f>IF(B252="","",ROW()-ROW($A$3)+'Diário 1º PA'!$P$1)</f>
        <v>465</v>
      </c>
      <c r="B252" s="377">
        <v>45336</v>
      </c>
      <c r="C252" s="331">
        <v>45292</v>
      </c>
      <c r="D252" s="321" t="s">
        <v>94</v>
      </c>
      <c r="E252" s="332" t="s">
        <v>205</v>
      </c>
      <c r="F252" s="369">
        <v>131.56</v>
      </c>
      <c r="G252" s="267" t="s">
        <v>1567</v>
      </c>
      <c r="H252" s="321" t="s">
        <v>125</v>
      </c>
      <c r="I252" s="321" t="s">
        <v>1545</v>
      </c>
      <c r="J252" s="370" t="s">
        <v>1546</v>
      </c>
      <c r="K252" s="370" t="s">
        <v>1307</v>
      </c>
      <c r="L252" s="370" t="s">
        <v>848</v>
      </c>
      <c r="M252" s="370">
        <v>801759</v>
      </c>
      <c r="N252" s="371">
        <v>45332</v>
      </c>
      <c r="O252" s="321" t="s">
        <v>452</v>
      </c>
      <c r="P252" s="370" t="s">
        <v>1546</v>
      </c>
      <c r="Q252" s="372"/>
      <c r="R252" s="372"/>
      <c r="S252" s="372"/>
    </row>
    <row r="253" spans="1:19" ht="36" x14ac:dyDescent="0.2">
      <c r="A253" s="303">
        <f>IF(B253="","",ROW()-ROW($A$3)+'Diário 1º PA'!$P$1)</f>
        <v>466</v>
      </c>
      <c r="B253" s="377">
        <v>45336</v>
      </c>
      <c r="C253" s="331">
        <v>45292</v>
      </c>
      <c r="D253" s="321" t="s">
        <v>94</v>
      </c>
      <c r="E253" s="332" t="s">
        <v>205</v>
      </c>
      <c r="F253" s="369">
        <v>192.28</v>
      </c>
      <c r="G253" s="267" t="s">
        <v>1567</v>
      </c>
      <c r="H253" s="321" t="s">
        <v>129</v>
      </c>
      <c r="I253" s="321" t="s">
        <v>1545</v>
      </c>
      <c r="J253" s="370" t="s">
        <v>1546</v>
      </c>
      <c r="K253" s="370" t="s">
        <v>1307</v>
      </c>
      <c r="L253" s="370" t="s">
        <v>848</v>
      </c>
      <c r="M253" s="370">
        <v>801906</v>
      </c>
      <c r="N253" s="371">
        <v>45332</v>
      </c>
      <c r="O253" s="321" t="s">
        <v>452</v>
      </c>
      <c r="P253" s="370" t="s">
        <v>1546</v>
      </c>
      <c r="Q253" s="372"/>
      <c r="R253" s="372"/>
      <c r="S253" s="372"/>
    </row>
    <row r="254" spans="1:19" ht="36" x14ac:dyDescent="0.2">
      <c r="A254" s="303">
        <f>IF(B254="","",ROW()-ROW($A$3)+'Diário 1º PA'!$P$1)</f>
        <v>467</v>
      </c>
      <c r="B254" s="377">
        <v>45336</v>
      </c>
      <c r="C254" s="331">
        <v>45292</v>
      </c>
      <c r="D254" s="321" t="s">
        <v>94</v>
      </c>
      <c r="E254" s="332" t="s">
        <v>205</v>
      </c>
      <c r="F254" s="369">
        <v>60.72</v>
      </c>
      <c r="G254" s="267" t="s">
        <v>1567</v>
      </c>
      <c r="H254" s="321" t="s">
        <v>118</v>
      </c>
      <c r="I254" s="321" t="s">
        <v>1545</v>
      </c>
      <c r="J254" s="370" t="s">
        <v>1546</v>
      </c>
      <c r="K254" s="370" t="s">
        <v>1307</v>
      </c>
      <c r="L254" s="370" t="s">
        <v>848</v>
      </c>
      <c r="M254" s="370">
        <v>805383</v>
      </c>
      <c r="N254" s="371">
        <v>45332</v>
      </c>
      <c r="O254" s="321" t="s">
        <v>452</v>
      </c>
      <c r="P254" s="370" t="s">
        <v>1546</v>
      </c>
      <c r="Q254" s="372"/>
      <c r="R254" s="372"/>
      <c r="S254" s="372"/>
    </row>
    <row r="255" spans="1:19" ht="48" x14ac:dyDescent="0.2">
      <c r="A255" s="303">
        <f>IF(B255="","",ROW()-ROW($A$3)+'Diário 1º PA'!$P$1)</f>
        <v>468</v>
      </c>
      <c r="B255" s="377">
        <v>45336</v>
      </c>
      <c r="C255" s="331">
        <v>45292</v>
      </c>
      <c r="D255" s="321" t="s">
        <v>94</v>
      </c>
      <c r="E255" s="332" t="s">
        <v>207</v>
      </c>
      <c r="F255" s="369">
        <v>547.64</v>
      </c>
      <c r="G255" s="267" t="s">
        <v>1560</v>
      </c>
      <c r="H255" s="321" t="s">
        <v>126</v>
      </c>
      <c r="I255" s="321" t="s">
        <v>1561</v>
      </c>
      <c r="J255" s="370" t="s">
        <v>1562</v>
      </c>
      <c r="K255" s="370" t="s">
        <v>1307</v>
      </c>
      <c r="L255" s="370" t="s">
        <v>848</v>
      </c>
      <c r="M255" s="370">
        <v>399779</v>
      </c>
      <c r="N255" s="371">
        <v>45332</v>
      </c>
      <c r="O255" s="321" t="s">
        <v>452</v>
      </c>
      <c r="P255" s="370" t="s">
        <v>1562</v>
      </c>
      <c r="Q255" s="372"/>
      <c r="R255" s="372"/>
      <c r="S255" s="372"/>
    </row>
    <row r="256" spans="1:19" ht="48" x14ac:dyDescent="0.2">
      <c r="A256" s="303">
        <f>IF(B256="","",ROW()-ROW($A$3)+'Diário 1º PA'!$P$1)</f>
        <v>469</v>
      </c>
      <c r="B256" s="377">
        <v>45336</v>
      </c>
      <c r="C256" s="331">
        <v>45292</v>
      </c>
      <c r="D256" s="321" t="s">
        <v>94</v>
      </c>
      <c r="E256" s="332" t="s">
        <v>207</v>
      </c>
      <c r="F256" s="369">
        <v>530.54</v>
      </c>
      <c r="G256" s="267" t="s">
        <v>1560</v>
      </c>
      <c r="H256" s="321" t="s">
        <v>127</v>
      </c>
      <c r="I256" s="321" t="s">
        <v>1561</v>
      </c>
      <c r="J256" s="370" t="s">
        <v>1562</v>
      </c>
      <c r="K256" s="370" t="s">
        <v>1307</v>
      </c>
      <c r="L256" s="370" t="s">
        <v>848</v>
      </c>
      <c r="M256" s="370">
        <v>605835</v>
      </c>
      <c r="N256" s="371">
        <v>45332</v>
      </c>
      <c r="O256" s="321" t="s">
        <v>452</v>
      </c>
      <c r="P256" s="370" t="s">
        <v>1562</v>
      </c>
      <c r="Q256" s="372"/>
      <c r="R256" s="372"/>
      <c r="S256" s="372"/>
    </row>
    <row r="257" spans="1:19" ht="48" x14ac:dyDescent="0.2">
      <c r="A257" s="303">
        <f>IF(B257="","",ROW()-ROW($A$3)+'Diário 1º PA'!$P$1)</f>
        <v>470</v>
      </c>
      <c r="B257" s="377">
        <v>45336</v>
      </c>
      <c r="C257" s="331">
        <v>45292</v>
      </c>
      <c r="D257" s="321" t="s">
        <v>94</v>
      </c>
      <c r="E257" s="332" t="s">
        <v>207</v>
      </c>
      <c r="F257" s="369">
        <v>280</v>
      </c>
      <c r="G257" s="267" t="s">
        <v>1560</v>
      </c>
      <c r="H257" s="321" t="s">
        <v>125</v>
      </c>
      <c r="I257" s="321" t="s">
        <v>1561</v>
      </c>
      <c r="J257" s="370" t="s">
        <v>1562</v>
      </c>
      <c r="K257" s="370" t="s">
        <v>1307</v>
      </c>
      <c r="L257" s="370" t="s">
        <v>848</v>
      </c>
      <c r="M257" s="370">
        <v>605836</v>
      </c>
      <c r="N257" s="371">
        <v>45332</v>
      </c>
      <c r="O257" s="321" t="s">
        <v>452</v>
      </c>
      <c r="P257" s="370" t="s">
        <v>1562</v>
      </c>
      <c r="Q257" s="372"/>
      <c r="R257" s="372"/>
      <c r="S257" s="372"/>
    </row>
    <row r="258" spans="1:19" ht="48" x14ac:dyDescent="0.2">
      <c r="A258" s="303">
        <f>IF(B258="","",ROW()-ROW($A$3)+'Diário 1º PA'!$P$1)</f>
        <v>471</v>
      </c>
      <c r="B258" s="377">
        <v>45336</v>
      </c>
      <c r="C258" s="331">
        <v>45292</v>
      </c>
      <c r="D258" s="321" t="s">
        <v>94</v>
      </c>
      <c r="E258" s="332" t="s">
        <v>207</v>
      </c>
      <c r="F258" s="369">
        <v>444.97</v>
      </c>
      <c r="G258" s="267" t="s">
        <v>1560</v>
      </c>
      <c r="H258" s="321" t="s">
        <v>129</v>
      </c>
      <c r="I258" s="321" t="s">
        <v>1561</v>
      </c>
      <c r="J258" s="370" t="s">
        <v>1562</v>
      </c>
      <c r="K258" s="370" t="s">
        <v>1307</v>
      </c>
      <c r="L258" s="370" t="s">
        <v>848</v>
      </c>
      <c r="M258" s="370">
        <v>605945</v>
      </c>
      <c r="N258" s="371">
        <v>45332</v>
      </c>
      <c r="O258" s="321" t="s">
        <v>452</v>
      </c>
      <c r="P258" s="370" t="s">
        <v>1562</v>
      </c>
      <c r="Q258" s="372"/>
      <c r="R258" s="372"/>
      <c r="S258" s="372"/>
    </row>
    <row r="259" spans="1:19" ht="48" x14ac:dyDescent="0.2">
      <c r="A259" s="303">
        <f>IF(B259="","",ROW()-ROW($A$3)+'Diário 1º PA'!$P$1)</f>
        <v>472</v>
      </c>
      <c r="B259" s="377">
        <v>45336</v>
      </c>
      <c r="C259" s="331">
        <v>45292</v>
      </c>
      <c r="D259" s="321" t="s">
        <v>94</v>
      </c>
      <c r="E259" s="332" t="s">
        <v>207</v>
      </c>
      <c r="F259" s="369">
        <v>157.5</v>
      </c>
      <c r="G259" s="267" t="s">
        <v>1560</v>
      </c>
      <c r="H259" s="321" t="s">
        <v>118</v>
      </c>
      <c r="I259" s="321" t="s">
        <v>1561</v>
      </c>
      <c r="J259" s="370" t="s">
        <v>1562</v>
      </c>
      <c r="K259" s="370" t="s">
        <v>1307</v>
      </c>
      <c r="L259" s="370" t="s">
        <v>848</v>
      </c>
      <c r="M259" s="370">
        <v>609007</v>
      </c>
      <c r="N259" s="371">
        <v>45332</v>
      </c>
      <c r="O259" s="321" t="s">
        <v>452</v>
      </c>
      <c r="P259" s="370" t="s">
        <v>1562</v>
      </c>
      <c r="Q259" s="372"/>
      <c r="R259" s="372"/>
      <c r="S259" s="372"/>
    </row>
    <row r="260" spans="1:19" ht="24" x14ac:dyDescent="0.2">
      <c r="A260" s="303">
        <f>IF(B260="","",ROW()-ROW($A$3)+'Diário 1º PA'!$P$1)</f>
        <v>473</v>
      </c>
      <c r="B260" s="377">
        <v>45336</v>
      </c>
      <c r="C260" s="331">
        <v>45323</v>
      </c>
      <c r="D260" s="321" t="s">
        <v>105</v>
      </c>
      <c r="E260" s="332" t="s">
        <v>297</v>
      </c>
      <c r="F260" s="369">
        <v>1691.24</v>
      </c>
      <c r="G260" s="267" t="s">
        <v>1568</v>
      </c>
      <c r="H260" s="321" t="s">
        <v>130</v>
      </c>
      <c r="I260" s="321" t="s">
        <v>1563</v>
      </c>
      <c r="J260" s="370" t="s">
        <v>1516</v>
      </c>
      <c r="K260" s="370" t="s">
        <v>1307</v>
      </c>
      <c r="L260" s="370" t="s">
        <v>848</v>
      </c>
      <c r="M260" s="370" t="s">
        <v>1569</v>
      </c>
      <c r="N260" s="371">
        <v>45332</v>
      </c>
      <c r="O260" s="321" t="s">
        <v>452</v>
      </c>
      <c r="P260" s="370" t="s">
        <v>1516</v>
      </c>
      <c r="Q260" s="372"/>
      <c r="R260" s="372"/>
      <c r="S260" s="372"/>
    </row>
    <row r="261" spans="1:19" ht="24" x14ac:dyDescent="0.2">
      <c r="A261" s="303">
        <f>IF(B261="","",ROW()-ROW($A$3)+'Diário 1º PA'!$P$1)</f>
        <v>474</v>
      </c>
      <c r="B261" s="377">
        <v>45336</v>
      </c>
      <c r="C261" s="331">
        <v>45323</v>
      </c>
      <c r="D261" s="321" t="s">
        <v>105</v>
      </c>
      <c r="E261" s="332" t="s">
        <v>225</v>
      </c>
      <c r="F261" s="369">
        <v>524.57000000000005</v>
      </c>
      <c r="G261" s="267" t="s">
        <v>1317</v>
      </c>
      <c r="H261" s="321" t="s">
        <v>125</v>
      </c>
      <c r="I261" s="321" t="s">
        <v>1217</v>
      </c>
      <c r="J261" s="370" t="s">
        <v>857</v>
      </c>
      <c r="K261" s="370" t="s">
        <v>1307</v>
      </c>
      <c r="L261" s="370" t="s">
        <v>848</v>
      </c>
      <c r="M261" s="370">
        <v>82947033</v>
      </c>
      <c r="N261" s="371">
        <v>45333</v>
      </c>
      <c r="O261" s="321" t="s">
        <v>452</v>
      </c>
      <c r="P261" s="370" t="s">
        <v>857</v>
      </c>
      <c r="Q261" s="372"/>
      <c r="R261" s="372"/>
      <c r="S261" s="372"/>
    </row>
    <row r="262" spans="1:19" ht="36" x14ac:dyDescent="0.2">
      <c r="A262" s="303">
        <f>IF(B262="","",ROW()-ROW($A$3)+'Diário 1º PA'!$P$1)</f>
        <v>475</v>
      </c>
      <c r="B262" s="377">
        <v>45336</v>
      </c>
      <c r="C262" s="331">
        <v>45323</v>
      </c>
      <c r="D262" s="321" t="s">
        <v>107</v>
      </c>
      <c r="E262" s="332" t="s">
        <v>374</v>
      </c>
      <c r="F262" s="369">
        <v>656.26</v>
      </c>
      <c r="G262" s="267" t="s">
        <v>1570</v>
      </c>
      <c r="H262" s="321" t="s">
        <v>117</v>
      </c>
      <c r="I262" s="321" t="s">
        <v>1563</v>
      </c>
      <c r="J262" s="370" t="s">
        <v>1516</v>
      </c>
      <c r="K262" s="370" t="s">
        <v>1307</v>
      </c>
      <c r="L262" s="370" t="s">
        <v>848</v>
      </c>
      <c r="M262" s="370" t="s">
        <v>1571</v>
      </c>
      <c r="N262" s="371">
        <v>45333</v>
      </c>
      <c r="O262" s="321" t="s">
        <v>452</v>
      </c>
      <c r="P262" s="370" t="s">
        <v>1516</v>
      </c>
      <c r="Q262" s="372"/>
      <c r="R262" s="372"/>
      <c r="S262" s="372"/>
    </row>
    <row r="263" spans="1:19" ht="36" x14ac:dyDescent="0.2">
      <c r="A263" s="303">
        <f>IF(B263="","",ROW()-ROW($A$3)+'Diário 1º PA'!$P$1)</f>
        <v>476</v>
      </c>
      <c r="B263" s="377">
        <v>45336</v>
      </c>
      <c r="C263" s="331">
        <v>45323</v>
      </c>
      <c r="D263" s="321" t="s">
        <v>107</v>
      </c>
      <c r="E263" s="332" t="s">
        <v>374</v>
      </c>
      <c r="F263" s="369">
        <v>12804.59</v>
      </c>
      <c r="G263" s="267" t="s">
        <v>1572</v>
      </c>
      <c r="H263" s="321" t="s">
        <v>117</v>
      </c>
      <c r="I263" s="321" t="s">
        <v>1573</v>
      </c>
      <c r="J263" s="370" t="s">
        <v>1516</v>
      </c>
      <c r="K263" s="370" t="s">
        <v>1307</v>
      </c>
      <c r="L263" s="370" t="s">
        <v>848</v>
      </c>
      <c r="M263" s="370" t="s">
        <v>1574</v>
      </c>
      <c r="N263" s="371">
        <v>45333</v>
      </c>
      <c r="O263" s="321" t="s">
        <v>452</v>
      </c>
      <c r="P263" s="370" t="s">
        <v>1516</v>
      </c>
      <c r="Q263" s="372"/>
      <c r="R263" s="372"/>
      <c r="S263" s="372"/>
    </row>
    <row r="264" spans="1:19" ht="24" x14ac:dyDescent="0.2">
      <c r="A264" s="303">
        <f>IF(B264="","",ROW()-ROW($A$3)+'Diário 1º PA'!$P$1)</f>
        <v>477</v>
      </c>
      <c r="B264" s="377">
        <v>45336</v>
      </c>
      <c r="C264" s="331">
        <v>45323</v>
      </c>
      <c r="D264" s="321" t="s">
        <v>105</v>
      </c>
      <c r="E264" s="332" t="s">
        <v>295</v>
      </c>
      <c r="F264" s="369">
        <v>2343.0300000000002</v>
      </c>
      <c r="G264" s="267" t="s">
        <v>1575</v>
      </c>
      <c r="H264" s="321" t="s">
        <v>117</v>
      </c>
      <c r="I264" s="321" t="s">
        <v>1563</v>
      </c>
      <c r="J264" s="370" t="s">
        <v>1516</v>
      </c>
      <c r="K264" s="370" t="s">
        <v>1307</v>
      </c>
      <c r="L264" s="370" t="s">
        <v>848</v>
      </c>
      <c r="M264" s="370" t="s">
        <v>1576</v>
      </c>
      <c r="N264" s="371">
        <v>45335</v>
      </c>
      <c r="O264" s="321" t="s">
        <v>452</v>
      </c>
      <c r="P264" s="370" t="s">
        <v>1516</v>
      </c>
      <c r="Q264" s="372"/>
      <c r="R264" s="372"/>
      <c r="S264" s="372"/>
    </row>
    <row r="265" spans="1:19" ht="24" x14ac:dyDescent="0.2">
      <c r="A265" s="303">
        <f>IF(B265="","",ROW()-ROW($A$3)+'Diário 1º PA'!$P$1)</f>
        <v>478</v>
      </c>
      <c r="B265" s="377">
        <v>45336</v>
      </c>
      <c r="C265" s="331">
        <v>45292</v>
      </c>
      <c r="D265" s="321" t="s">
        <v>94</v>
      </c>
      <c r="E265" s="332" t="s">
        <v>211</v>
      </c>
      <c r="F265" s="369">
        <v>698.6</v>
      </c>
      <c r="G265" s="267" t="s">
        <v>1544</v>
      </c>
      <c r="H265" s="321" t="s">
        <v>122</v>
      </c>
      <c r="I265" s="321" t="s">
        <v>1545</v>
      </c>
      <c r="J265" s="370" t="s">
        <v>1546</v>
      </c>
      <c r="K265" s="370" t="s">
        <v>1307</v>
      </c>
      <c r="L265" s="370" t="s">
        <v>848</v>
      </c>
      <c r="M265" s="370">
        <v>806922</v>
      </c>
      <c r="N265" s="371">
        <v>45332</v>
      </c>
      <c r="O265" s="321" t="s">
        <v>452</v>
      </c>
      <c r="P265" s="370" t="s">
        <v>1546</v>
      </c>
      <c r="Q265" s="372"/>
      <c r="R265" s="372"/>
      <c r="S265" s="372"/>
    </row>
    <row r="266" spans="1:19" ht="24" x14ac:dyDescent="0.2">
      <c r="A266" s="303">
        <f>IF(B266="","",ROW()-ROW($A$3)+'Diário 1º PA'!$P$1)</f>
        <v>479</v>
      </c>
      <c r="B266" s="377">
        <v>45336</v>
      </c>
      <c r="C266" s="331">
        <v>45292</v>
      </c>
      <c r="D266" s="321" t="s">
        <v>94</v>
      </c>
      <c r="E266" s="332" t="s">
        <v>211</v>
      </c>
      <c r="F266" s="369">
        <v>698.6</v>
      </c>
      <c r="G266" s="267" t="s">
        <v>1544</v>
      </c>
      <c r="H266" s="321" t="s">
        <v>123</v>
      </c>
      <c r="I266" s="321" t="s">
        <v>1545</v>
      </c>
      <c r="J266" s="370" t="s">
        <v>1546</v>
      </c>
      <c r="K266" s="370" t="s">
        <v>1307</v>
      </c>
      <c r="L266" s="370" t="s">
        <v>848</v>
      </c>
      <c r="M266" s="370">
        <v>807190</v>
      </c>
      <c r="N266" s="371">
        <v>45332</v>
      </c>
      <c r="O266" s="321" t="s">
        <v>452</v>
      </c>
      <c r="P266" s="370" t="s">
        <v>1546</v>
      </c>
      <c r="Q266" s="372"/>
      <c r="R266" s="372"/>
      <c r="S266" s="372"/>
    </row>
    <row r="267" spans="1:19" ht="24" x14ac:dyDescent="0.2">
      <c r="A267" s="303">
        <f>IF(B267="","",ROW()-ROW($A$3)+'Diário 1º PA'!$P$1)</f>
        <v>480</v>
      </c>
      <c r="B267" s="377">
        <v>45336</v>
      </c>
      <c r="C267" s="331">
        <v>45292</v>
      </c>
      <c r="D267" s="321" t="s">
        <v>94</v>
      </c>
      <c r="E267" s="332" t="s">
        <v>211</v>
      </c>
      <c r="F267" s="369">
        <v>548.9</v>
      </c>
      <c r="G267" s="267" t="s">
        <v>1544</v>
      </c>
      <c r="H267" s="321" t="s">
        <v>124</v>
      </c>
      <c r="I267" s="321" t="s">
        <v>1545</v>
      </c>
      <c r="J267" s="370" t="s">
        <v>1546</v>
      </c>
      <c r="K267" s="370" t="s">
        <v>1307</v>
      </c>
      <c r="L267" s="370" t="s">
        <v>848</v>
      </c>
      <c r="M267" s="370">
        <v>807202</v>
      </c>
      <c r="N267" s="371">
        <v>45332</v>
      </c>
      <c r="O267" s="321" t="s">
        <v>452</v>
      </c>
      <c r="P267" s="370" t="s">
        <v>1546</v>
      </c>
      <c r="Q267" s="372"/>
      <c r="R267" s="372"/>
      <c r="S267" s="372"/>
    </row>
    <row r="268" spans="1:19" ht="24" x14ac:dyDescent="0.2">
      <c r="A268" s="303">
        <f>IF(B268="","",ROW()-ROW($A$3)+'Diário 1º PA'!$P$1)</f>
        <v>481</v>
      </c>
      <c r="B268" s="377">
        <v>45336</v>
      </c>
      <c r="C268" s="331">
        <v>45292</v>
      </c>
      <c r="D268" s="321" t="s">
        <v>94</v>
      </c>
      <c r="E268" s="332" t="s">
        <v>203</v>
      </c>
      <c r="F268" s="369">
        <v>1360.36</v>
      </c>
      <c r="G268" s="267" t="s">
        <v>1544</v>
      </c>
      <c r="H268" s="321" t="s">
        <v>122</v>
      </c>
      <c r="I268" s="321" t="s">
        <v>1551</v>
      </c>
      <c r="J268" s="370" t="s">
        <v>1552</v>
      </c>
      <c r="K268" s="370" t="s">
        <v>1307</v>
      </c>
      <c r="L268" s="370" t="s">
        <v>848</v>
      </c>
      <c r="M268" s="370">
        <v>10014</v>
      </c>
      <c r="N268" s="371">
        <v>45332</v>
      </c>
      <c r="O268" s="321" t="s">
        <v>452</v>
      </c>
      <c r="P268" s="370" t="s">
        <v>1552</v>
      </c>
      <c r="Q268" s="372"/>
      <c r="R268" s="372"/>
      <c r="S268" s="372"/>
    </row>
    <row r="269" spans="1:19" ht="24" x14ac:dyDescent="0.2">
      <c r="A269" s="303">
        <f>IF(B269="","",ROW()-ROW($A$3)+'Diário 1º PA'!$P$1)</f>
        <v>482</v>
      </c>
      <c r="B269" s="377">
        <v>45336</v>
      </c>
      <c r="C269" s="331">
        <v>45292</v>
      </c>
      <c r="D269" s="321" t="s">
        <v>94</v>
      </c>
      <c r="E269" s="332" t="s">
        <v>203</v>
      </c>
      <c r="F269" s="369">
        <v>55.14</v>
      </c>
      <c r="G269" s="267" t="s">
        <v>1544</v>
      </c>
      <c r="H269" s="321" t="s">
        <v>122</v>
      </c>
      <c r="I269" s="321" t="s">
        <v>1551</v>
      </c>
      <c r="J269" s="370" t="s">
        <v>1552</v>
      </c>
      <c r="K269" s="370" t="s">
        <v>1307</v>
      </c>
      <c r="L269" s="370" t="s">
        <v>848</v>
      </c>
      <c r="M269" s="370">
        <v>10030</v>
      </c>
      <c r="N269" s="371">
        <v>45332</v>
      </c>
      <c r="O269" s="321" t="s">
        <v>452</v>
      </c>
      <c r="P269" s="370" t="s">
        <v>1552</v>
      </c>
      <c r="Q269" s="372"/>
      <c r="R269" s="372"/>
      <c r="S269" s="372"/>
    </row>
    <row r="270" spans="1:19" ht="36" x14ac:dyDescent="0.2">
      <c r="A270" s="303">
        <f>IF(B270="","",ROW()-ROW($A$3)+'Diário 1º PA'!$P$1)</f>
        <v>483</v>
      </c>
      <c r="B270" s="377">
        <v>45336</v>
      </c>
      <c r="C270" s="331">
        <v>45292</v>
      </c>
      <c r="D270" s="321" t="s">
        <v>94</v>
      </c>
      <c r="E270" s="332" t="s">
        <v>203</v>
      </c>
      <c r="F270" s="369">
        <v>812</v>
      </c>
      <c r="G270" s="267" t="s">
        <v>1544</v>
      </c>
      <c r="H270" s="321" t="s">
        <v>123</v>
      </c>
      <c r="I270" s="321" t="s">
        <v>1555</v>
      </c>
      <c r="J270" s="370" t="s">
        <v>1552</v>
      </c>
      <c r="K270" s="370" t="s">
        <v>1307</v>
      </c>
      <c r="L270" s="370" t="s">
        <v>848</v>
      </c>
      <c r="M270" s="370">
        <v>11707</v>
      </c>
      <c r="N270" s="371">
        <v>45332</v>
      </c>
      <c r="O270" s="321" t="s">
        <v>452</v>
      </c>
      <c r="P270" s="370" t="s">
        <v>1552</v>
      </c>
      <c r="Q270" s="372"/>
      <c r="R270" s="372"/>
      <c r="S270" s="372"/>
    </row>
    <row r="271" spans="1:19" ht="36" x14ac:dyDescent="0.2">
      <c r="A271" s="303">
        <f>IF(B271="","",ROW()-ROW($A$3)+'Diário 1º PA'!$P$1)</f>
        <v>484</v>
      </c>
      <c r="B271" s="377">
        <v>45336</v>
      </c>
      <c r="C271" s="331">
        <v>45292</v>
      </c>
      <c r="D271" s="321" t="s">
        <v>94</v>
      </c>
      <c r="E271" s="332" t="s">
        <v>203</v>
      </c>
      <c r="F271" s="369">
        <v>638</v>
      </c>
      <c r="G271" s="267" t="s">
        <v>1544</v>
      </c>
      <c r="H271" s="321" t="s">
        <v>124</v>
      </c>
      <c r="I271" s="321" t="s">
        <v>1555</v>
      </c>
      <c r="J271" s="370" t="s">
        <v>1552</v>
      </c>
      <c r="K271" s="370" t="s">
        <v>1307</v>
      </c>
      <c r="L271" s="370" t="s">
        <v>848</v>
      </c>
      <c r="M271" s="370">
        <v>11702</v>
      </c>
      <c r="N271" s="371">
        <v>45332</v>
      </c>
      <c r="O271" s="321" t="s">
        <v>452</v>
      </c>
      <c r="P271" s="370" t="s">
        <v>1552</v>
      </c>
      <c r="Q271" s="372"/>
      <c r="R271" s="372"/>
      <c r="S271" s="372"/>
    </row>
    <row r="272" spans="1:19" ht="36" x14ac:dyDescent="0.2">
      <c r="A272" s="303">
        <f>IF(B272="","",ROW()-ROW($A$3)+'Diário 1º PA'!$P$1)</f>
        <v>485</v>
      </c>
      <c r="B272" s="377">
        <v>45336</v>
      </c>
      <c r="C272" s="331">
        <v>45292</v>
      </c>
      <c r="D272" s="321" t="s">
        <v>94</v>
      </c>
      <c r="E272" s="332" t="s">
        <v>215</v>
      </c>
      <c r="F272" s="369">
        <v>513</v>
      </c>
      <c r="G272" s="267" t="s">
        <v>1559</v>
      </c>
      <c r="H272" s="321" t="s">
        <v>122</v>
      </c>
      <c r="I272" s="321" t="s">
        <v>1555</v>
      </c>
      <c r="J272" s="370" t="s">
        <v>1552</v>
      </c>
      <c r="K272" s="370" t="s">
        <v>1307</v>
      </c>
      <c r="L272" s="370" t="s">
        <v>848</v>
      </c>
      <c r="M272" s="370">
        <v>8000</v>
      </c>
      <c r="N272" s="371">
        <v>45332</v>
      </c>
      <c r="O272" s="321" t="s">
        <v>452</v>
      </c>
      <c r="P272" s="370" t="s">
        <v>1552</v>
      </c>
      <c r="Q272" s="372"/>
      <c r="R272" s="372"/>
      <c r="S272" s="372"/>
    </row>
    <row r="273" spans="1:19" ht="36" x14ac:dyDescent="0.2">
      <c r="A273" s="303">
        <f>IF(B273="","",ROW()-ROW($A$3)+'Diário 1º PA'!$P$1)</f>
        <v>486</v>
      </c>
      <c r="B273" s="377">
        <v>45336</v>
      </c>
      <c r="C273" s="331">
        <v>45292</v>
      </c>
      <c r="D273" s="321" t="s">
        <v>94</v>
      </c>
      <c r="E273" s="332" t="s">
        <v>215</v>
      </c>
      <c r="F273" s="369">
        <v>532</v>
      </c>
      <c r="G273" s="267" t="s">
        <v>1559</v>
      </c>
      <c r="H273" s="321" t="s">
        <v>123</v>
      </c>
      <c r="I273" s="321" t="s">
        <v>1555</v>
      </c>
      <c r="J273" s="370" t="s">
        <v>1552</v>
      </c>
      <c r="K273" s="370" t="s">
        <v>1307</v>
      </c>
      <c r="L273" s="370" t="s">
        <v>848</v>
      </c>
      <c r="M273" s="370">
        <v>7990</v>
      </c>
      <c r="N273" s="371">
        <v>45332</v>
      </c>
      <c r="O273" s="321" t="s">
        <v>452</v>
      </c>
      <c r="P273" s="370" t="s">
        <v>1552</v>
      </c>
      <c r="Q273" s="372"/>
      <c r="R273" s="372"/>
      <c r="S273" s="372"/>
    </row>
    <row r="274" spans="1:19" ht="36" x14ac:dyDescent="0.2">
      <c r="A274" s="303">
        <f>IF(B274="","",ROW()-ROW($A$3)+'Diário 1º PA'!$P$1)</f>
        <v>487</v>
      </c>
      <c r="B274" s="377">
        <v>45336</v>
      </c>
      <c r="C274" s="331">
        <v>45292</v>
      </c>
      <c r="D274" s="321" t="s">
        <v>94</v>
      </c>
      <c r="E274" s="332" t="s">
        <v>215</v>
      </c>
      <c r="F274" s="369">
        <v>418</v>
      </c>
      <c r="G274" s="267" t="s">
        <v>1559</v>
      </c>
      <c r="H274" s="321" t="s">
        <v>124</v>
      </c>
      <c r="I274" s="321" t="s">
        <v>1555</v>
      </c>
      <c r="J274" s="370" t="s">
        <v>1552</v>
      </c>
      <c r="K274" s="370" t="s">
        <v>1307</v>
      </c>
      <c r="L274" s="370" t="s">
        <v>848</v>
      </c>
      <c r="M274" s="370">
        <v>7984</v>
      </c>
      <c r="N274" s="371">
        <v>45332</v>
      </c>
      <c r="O274" s="321" t="s">
        <v>452</v>
      </c>
      <c r="P274" s="370" t="s">
        <v>1552</v>
      </c>
      <c r="Q274" s="372"/>
      <c r="R274" s="372"/>
      <c r="S274" s="372"/>
    </row>
    <row r="275" spans="1:19" ht="24" x14ac:dyDescent="0.2">
      <c r="A275" s="303">
        <f>IF(B275="","",ROW()-ROW($A$3)+'Diário 1º PA'!$P$1)</f>
        <v>488</v>
      </c>
      <c r="B275" s="377">
        <v>45336</v>
      </c>
      <c r="C275" s="331">
        <v>45292</v>
      </c>
      <c r="D275" s="321" t="s">
        <v>94</v>
      </c>
      <c r="E275" s="332" t="s">
        <v>205</v>
      </c>
      <c r="F275" s="369">
        <v>283.36</v>
      </c>
      <c r="G275" s="267" t="s">
        <v>1544</v>
      </c>
      <c r="H275" s="321" t="s">
        <v>122</v>
      </c>
      <c r="I275" s="321" t="s">
        <v>1545</v>
      </c>
      <c r="J275" s="370" t="s">
        <v>1546</v>
      </c>
      <c r="K275" s="370" t="s">
        <v>1307</v>
      </c>
      <c r="L275" s="370" t="s">
        <v>848</v>
      </c>
      <c r="M275" s="370">
        <v>801903</v>
      </c>
      <c r="N275" s="371">
        <v>45332</v>
      </c>
      <c r="O275" s="321" t="s">
        <v>452</v>
      </c>
      <c r="P275" s="370" t="s">
        <v>1546</v>
      </c>
      <c r="Q275" s="372"/>
      <c r="R275" s="372"/>
      <c r="S275" s="372"/>
    </row>
    <row r="276" spans="1:19" ht="24" x14ac:dyDescent="0.2">
      <c r="A276" s="303">
        <f>IF(B276="","",ROW()-ROW($A$3)+'Diário 1º PA'!$P$1)</f>
        <v>489</v>
      </c>
      <c r="B276" s="377">
        <v>45336</v>
      </c>
      <c r="C276" s="331">
        <v>45292</v>
      </c>
      <c r="D276" s="321" t="s">
        <v>94</v>
      </c>
      <c r="E276" s="332" t="s">
        <v>205</v>
      </c>
      <c r="F276" s="369">
        <v>283.36</v>
      </c>
      <c r="G276" s="267" t="s">
        <v>1544</v>
      </c>
      <c r="H276" s="321" t="s">
        <v>123</v>
      </c>
      <c r="I276" s="321" t="s">
        <v>1545</v>
      </c>
      <c r="J276" s="370" t="s">
        <v>1546</v>
      </c>
      <c r="K276" s="370" t="s">
        <v>1307</v>
      </c>
      <c r="L276" s="370" t="s">
        <v>848</v>
      </c>
      <c r="M276" s="370">
        <v>803105</v>
      </c>
      <c r="N276" s="371">
        <v>45332</v>
      </c>
      <c r="O276" s="321" t="s">
        <v>452</v>
      </c>
      <c r="P276" s="370" t="s">
        <v>1546</v>
      </c>
      <c r="Q276" s="372"/>
      <c r="R276" s="372"/>
      <c r="S276" s="372"/>
    </row>
    <row r="277" spans="1:19" ht="24" x14ac:dyDescent="0.2">
      <c r="A277" s="303">
        <f>IF(B277="","",ROW()-ROW($A$3)+'Diário 1º PA'!$P$1)</f>
        <v>490</v>
      </c>
      <c r="B277" s="377">
        <v>45336</v>
      </c>
      <c r="C277" s="331">
        <v>45292</v>
      </c>
      <c r="D277" s="321" t="s">
        <v>94</v>
      </c>
      <c r="E277" s="332" t="s">
        <v>205</v>
      </c>
      <c r="F277" s="369">
        <v>222.64</v>
      </c>
      <c r="G277" s="267" t="s">
        <v>1544</v>
      </c>
      <c r="H277" s="321" t="s">
        <v>124</v>
      </c>
      <c r="I277" s="321" t="s">
        <v>1545</v>
      </c>
      <c r="J277" s="370" t="s">
        <v>1546</v>
      </c>
      <c r="K277" s="370" t="s">
        <v>1307</v>
      </c>
      <c r="L277" s="370" t="s">
        <v>848</v>
      </c>
      <c r="M277" s="370">
        <v>803120</v>
      </c>
      <c r="N277" s="371">
        <v>45332</v>
      </c>
      <c r="O277" s="321" t="s">
        <v>452</v>
      </c>
      <c r="P277" s="370" t="s">
        <v>1546</v>
      </c>
      <c r="Q277" s="372"/>
      <c r="R277" s="372"/>
      <c r="S277" s="372"/>
    </row>
    <row r="278" spans="1:19" ht="48" x14ac:dyDescent="0.2">
      <c r="A278" s="303">
        <f>IF(B278="","",ROW()-ROW($A$3)+'Diário 1º PA'!$P$1)</f>
        <v>491</v>
      </c>
      <c r="B278" s="377">
        <v>45336</v>
      </c>
      <c r="C278" s="331">
        <v>45292</v>
      </c>
      <c r="D278" s="321" t="s">
        <v>94</v>
      </c>
      <c r="E278" s="332" t="s">
        <v>207</v>
      </c>
      <c r="F278" s="369">
        <v>547.64</v>
      </c>
      <c r="G278" s="267" t="s">
        <v>1560</v>
      </c>
      <c r="H278" s="321" t="s">
        <v>123</v>
      </c>
      <c r="I278" s="321" t="s">
        <v>1561</v>
      </c>
      <c r="J278" s="370" t="s">
        <v>1562</v>
      </c>
      <c r="K278" s="370" t="s">
        <v>1307</v>
      </c>
      <c r="L278" s="370" t="s">
        <v>848</v>
      </c>
      <c r="M278" s="370">
        <v>606937</v>
      </c>
      <c r="N278" s="371">
        <v>45332</v>
      </c>
      <c r="O278" s="321" t="s">
        <v>452</v>
      </c>
      <c r="P278" s="370" t="s">
        <v>1562</v>
      </c>
      <c r="Q278" s="372"/>
      <c r="R278" s="372"/>
      <c r="S278" s="372"/>
    </row>
    <row r="279" spans="1:19" ht="48" x14ac:dyDescent="0.2">
      <c r="A279" s="303">
        <f>IF(B279="","",ROW()-ROW($A$3)+'Diário 1º PA'!$P$1)</f>
        <v>492</v>
      </c>
      <c r="B279" s="377">
        <v>45336</v>
      </c>
      <c r="C279" s="331">
        <v>45292</v>
      </c>
      <c r="D279" s="321" t="s">
        <v>94</v>
      </c>
      <c r="E279" s="332" t="s">
        <v>207</v>
      </c>
      <c r="F279" s="369">
        <v>633.22</v>
      </c>
      <c r="G279" s="267" t="s">
        <v>1560</v>
      </c>
      <c r="H279" s="321" t="s">
        <v>124</v>
      </c>
      <c r="I279" s="321" t="s">
        <v>1561</v>
      </c>
      <c r="J279" s="370" t="s">
        <v>1562</v>
      </c>
      <c r="K279" s="370" t="s">
        <v>1307</v>
      </c>
      <c r="L279" s="370" t="s">
        <v>848</v>
      </c>
      <c r="M279" s="370">
        <v>606948</v>
      </c>
      <c r="N279" s="371">
        <v>45332</v>
      </c>
      <c r="O279" s="321" t="s">
        <v>452</v>
      </c>
      <c r="P279" s="370" t="s">
        <v>1562</v>
      </c>
      <c r="Q279" s="372"/>
      <c r="R279" s="372"/>
      <c r="S279" s="372"/>
    </row>
    <row r="280" spans="1:19" ht="24" x14ac:dyDescent="0.2">
      <c r="A280" s="303">
        <f>IF(B280="","",ROW()-ROW($A$3)+'Diário 1º PA'!$P$1)</f>
        <v>493</v>
      </c>
      <c r="B280" s="377">
        <v>45336</v>
      </c>
      <c r="C280" s="331">
        <v>45292</v>
      </c>
      <c r="D280" s="321" t="s">
        <v>105</v>
      </c>
      <c r="E280" s="332" t="s">
        <v>265</v>
      </c>
      <c r="F280" s="369">
        <v>275</v>
      </c>
      <c r="G280" s="267" t="s">
        <v>1577</v>
      </c>
      <c r="H280" s="321" t="s">
        <v>122</v>
      </c>
      <c r="I280" s="321" t="s">
        <v>1578</v>
      </c>
      <c r="J280" s="370" t="s">
        <v>1284</v>
      </c>
      <c r="K280" s="370" t="s">
        <v>1307</v>
      </c>
      <c r="L280" s="370" t="s">
        <v>848</v>
      </c>
      <c r="M280" s="370">
        <v>49</v>
      </c>
      <c r="N280" s="371">
        <v>45334</v>
      </c>
      <c r="O280" s="321" t="s">
        <v>452</v>
      </c>
      <c r="P280" s="370" t="s">
        <v>1284</v>
      </c>
      <c r="Q280" s="372"/>
      <c r="R280" s="372"/>
      <c r="S280" s="372"/>
    </row>
    <row r="281" spans="1:19" ht="24" x14ac:dyDescent="0.2">
      <c r="A281" s="303">
        <f>IF(B281="","",ROW()-ROW($A$3)+'Diário 1º PA'!$P$1)</f>
        <v>494</v>
      </c>
      <c r="B281" s="377">
        <v>45336</v>
      </c>
      <c r="C281" s="331">
        <v>45292</v>
      </c>
      <c r="D281" s="321" t="s">
        <v>105</v>
      </c>
      <c r="E281" s="332" t="s">
        <v>325</v>
      </c>
      <c r="F281" s="369">
        <v>465.81</v>
      </c>
      <c r="G281" s="267" t="s">
        <v>1579</v>
      </c>
      <c r="H281" s="321" t="s">
        <v>137</v>
      </c>
      <c r="I281" s="321" t="s">
        <v>1152</v>
      </c>
      <c r="J281" s="370" t="s">
        <v>1581</v>
      </c>
      <c r="K281" s="370" t="s">
        <v>1307</v>
      </c>
      <c r="L281" s="370" t="s">
        <v>848</v>
      </c>
      <c r="M281" s="378" t="s">
        <v>1580</v>
      </c>
      <c r="N281" s="371">
        <v>45332</v>
      </c>
      <c r="O281" s="321" t="s">
        <v>452</v>
      </c>
      <c r="P281" s="370" t="s">
        <v>1581</v>
      </c>
      <c r="Q281" s="372"/>
      <c r="R281" s="372"/>
      <c r="S281" s="372"/>
    </row>
    <row r="282" spans="1:19" x14ac:dyDescent="0.2">
      <c r="A282" s="303">
        <f>IF(B282="","",ROW()-ROW($A$3)+'Diário 1º PA'!$P$1)</f>
        <v>495</v>
      </c>
      <c r="B282" s="377">
        <v>45336</v>
      </c>
      <c r="C282" s="331">
        <v>45323</v>
      </c>
      <c r="D282" s="321" t="s">
        <v>105</v>
      </c>
      <c r="E282" s="332" t="s">
        <v>283</v>
      </c>
      <c r="F282" s="369">
        <v>1</v>
      </c>
      <c r="G282" s="321" t="s">
        <v>1582</v>
      </c>
      <c r="H282" s="321" t="s">
        <v>118</v>
      </c>
      <c r="I282" s="321" t="s">
        <v>117</v>
      </c>
      <c r="J282" s="370" t="s">
        <v>79</v>
      </c>
      <c r="K282" s="370" t="s">
        <v>1325</v>
      </c>
      <c r="L282" s="370" t="s">
        <v>117</v>
      </c>
      <c r="M282" s="370" t="s">
        <v>117</v>
      </c>
      <c r="N282" s="371" t="s">
        <v>117</v>
      </c>
      <c r="O282" s="321" t="s">
        <v>452</v>
      </c>
      <c r="P282" s="370" t="s">
        <v>79</v>
      </c>
      <c r="Q282" s="372"/>
      <c r="R282" s="372"/>
      <c r="S282" s="372"/>
    </row>
    <row r="283" spans="1:19" ht="24" x14ac:dyDescent="0.2">
      <c r="A283" s="303">
        <f>IF(B283="","",ROW()-ROW($A$3)+'Diário 1º PA'!$P$1)</f>
        <v>496</v>
      </c>
      <c r="B283" s="377">
        <v>45336</v>
      </c>
      <c r="C283" s="331">
        <v>45323</v>
      </c>
      <c r="D283" s="321" t="s">
        <v>105</v>
      </c>
      <c r="E283" s="332" t="s">
        <v>341</v>
      </c>
      <c r="F283" s="369">
        <v>189.3</v>
      </c>
      <c r="G283" s="267" t="s">
        <v>1583</v>
      </c>
      <c r="H283" s="321" t="s">
        <v>118</v>
      </c>
      <c r="I283" s="321" t="s">
        <v>1584</v>
      </c>
      <c r="J283" s="370" t="s">
        <v>1585</v>
      </c>
      <c r="K283" s="370" t="s">
        <v>1325</v>
      </c>
      <c r="L283" s="370" t="s">
        <v>117</v>
      </c>
      <c r="M283" s="370">
        <v>575799773</v>
      </c>
      <c r="N283" s="371">
        <v>45334</v>
      </c>
      <c r="O283" s="321" t="s">
        <v>452</v>
      </c>
      <c r="P283" s="370" t="s">
        <v>1585</v>
      </c>
      <c r="Q283" s="372"/>
      <c r="R283" s="372"/>
      <c r="S283" s="372"/>
    </row>
    <row r="284" spans="1:19" ht="24" x14ac:dyDescent="0.2">
      <c r="A284" s="303">
        <f>IF(B284="","",ROW()-ROW($A$3)+'Diário 1º PA'!$P$1)</f>
        <v>497</v>
      </c>
      <c r="B284" s="377">
        <v>45337</v>
      </c>
      <c r="C284" s="331">
        <v>45292</v>
      </c>
      <c r="D284" s="321" t="s">
        <v>105</v>
      </c>
      <c r="E284" s="332" t="s">
        <v>341</v>
      </c>
      <c r="F284" s="369">
        <v>1404</v>
      </c>
      <c r="G284" s="267" t="s">
        <v>1586</v>
      </c>
      <c r="H284" s="321" t="s">
        <v>135</v>
      </c>
      <c r="I284" s="321" t="s">
        <v>1587</v>
      </c>
      <c r="J284" s="370" t="s">
        <v>838</v>
      </c>
      <c r="K284" s="370" t="s">
        <v>839</v>
      </c>
      <c r="L284" s="370" t="s">
        <v>1301</v>
      </c>
      <c r="M284" s="370">
        <v>152</v>
      </c>
      <c r="N284" s="371">
        <v>45321</v>
      </c>
      <c r="O284" s="321" t="s">
        <v>452</v>
      </c>
      <c r="P284" s="370" t="s">
        <v>838</v>
      </c>
      <c r="Q284" s="372"/>
      <c r="R284" s="372"/>
      <c r="S284" s="372"/>
    </row>
    <row r="285" spans="1:19" ht="24" x14ac:dyDescent="0.2">
      <c r="A285" s="303">
        <f>IF(B285="","",ROW()-ROW($A$3)+'Diário 1º PA'!$P$1)</f>
        <v>498</v>
      </c>
      <c r="B285" s="377">
        <v>45337</v>
      </c>
      <c r="C285" s="331">
        <v>45292</v>
      </c>
      <c r="D285" s="321" t="s">
        <v>105</v>
      </c>
      <c r="E285" s="332" t="s">
        <v>341</v>
      </c>
      <c r="F285" s="369">
        <v>3300</v>
      </c>
      <c r="G285" s="267" t="s">
        <v>1588</v>
      </c>
      <c r="H285" s="321" t="s">
        <v>135</v>
      </c>
      <c r="I285" s="321" t="s">
        <v>1589</v>
      </c>
      <c r="J285" s="370" t="s">
        <v>863</v>
      </c>
      <c r="K285" s="370" t="s">
        <v>839</v>
      </c>
      <c r="L285" s="370" t="s">
        <v>1301</v>
      </c>
      <c r="M285" s="370">
        <v>8</v>
      </c>
      <c r="N285" s="371">
        <v>45323</v>
      </c>
      <c r="O285" s="321" t="s">
        <v>452</v>
      </c>
      <c r="P285" s="370" t="s">
        <v>863</v>
      </c>
      <c r="Q285" s="372"/>
      <c r="R285" s="372"/>
      <c r="S285" s="372"/>
    </row>
    <row r="286" spans="1:19" ht="48" x14ac:dyDescent="0.2">
      <c r="A286" s="303">
        <f>IF(B286="","",ROW()-ROW($A$3)+'Diário 1º PA'!$P$1)</f>
        <v>499</v>
      </c>
      <c r="B286" s="377">
        <v>45337</v>
      </c>
      <c r="C286" s="331">
        <v>45292</v>
      </c>
      <c r="D286" s="321" t="s">
        <v>105</v>
      </c>
      <c r="E286" s="332" t="s">
        <v>299</v>
      </c>
      <c r="F286" s="369">
        <v>27992</v>
      </c>
      <c r="G286" s="321" t="s">
        <v>858</v>
      </c>
      <c r="H286" s="321" t="s">
        <v>126</v>
      </c>
      <c r="I286" s="321" t="s">
        <v>1336</v>
      </c>
      <c r="J286" s="370" t="s">
        <v>1337</v>
      </c>
      <c r="K286" s="370" t="s">
        <v>839</v>
      </c>
      <c r="L286" s="370" t="s">
        <v>1301</v>
      </c>
      <c r="M286" s="370">
        <v>19</v>
      </c>
      <c r="N286" s="371">
        <v>45336</v>
      </c>
      <c r="O286" s="321" t="s">
        <v>452</v>
      </c>
      <c r="P286" s="370" t="s">
        <v>1337</v>
      </c>
      <c r="Q286" s="372"/>
      <c r="R286" s="372"/>
      <c r="S286" s="372"/>
    </row>
    <row r="287" spans="1:19" ht="48" x14ac:dyDescent="0.2">
      <c r="A287" s="303">
        <f>IF(B287="","",ROW()-ROW($A$3)+'Diário 1º PA'!$P$1)</f>
        <v>500</v>
      </c>
      <c r="B287" s="377">
        <v>45337</v>
      </c>
      <c r="C287" s="331">
        <v>45292</v>
      </c>
      <c r="D287" s="321" t="s">
        <v>105</v>
      </c>
      <c r="E287" s="332" t="s">
        <v>299</v>
      </c>
      <c r="F287" s="369">
        <v>11923.3</v>
      </c>
      <c r="G287" s="321" t="s">
        <v>858</v>
      </c>
      <c r="H287" s="321" t="s">
        <v>125</v>
      </c>
      <c r="I287" s="321" t="s">
        <v>1336</v>
      </c>
      <c r="J287" s="370" t="s">
        <v>1337</v>
      </c>
      <c r="K287" s="370" t="s">
        <v>839</v>
      </c>
      <c r="L287" s="370" t="s">
        <v>1301</v>
      </c>
      <c r="M287" s="370">
        <v>18</v>
      </c>
      <c r="N287" s="371">
        <v>45336</v>
      </c>
      <c r="O287" s="321" t="s">
        <v>452</v>
      </c>
      <c r="P287" s="370" t="s">
        <v>1337</v>
      </c>
      <c r="Q287" s="372"/>
      <c r="R287" s="372"/>
      <c r="S287" s="372"/>
    </row>
    <row r="288" spans="1:19" ht="48" x14ac:dyDescent="0.2">
      <c r="A288" s="303">
        <f>IF(B288="","",ROW()-ROW($A$3)+'Diário 1º PA'!$P$1)</f>
        <v>501</v>
      </c>
      <c r="B288" s="377">
        <v>45337</v>
      </c>
      <c r="C288" s="331">
        <v>45292</v>
      </c>
      <c r="D288" s="321" t="s">
        <v>105</v>
      </c>
      <c r="E288" s="332" t="s">
        <v>299</v>
      </c>
      <c r="F288" s="369">
        <v>42872.6</v>
      </c>
      <c r="G288" s="321" t="s">
        <v>858</v>
      </c>
      <c r="H288" s="321" t="s">
        <v>129</v>
      </c>
      <c r="I288" s="321" t="s">
        <v>1336</v>
      </c>
      <c r="J288" s="370" t="s">
        <v>1337</v>
      </c>
      <c r="K288" s="370" t="s">
        <v>839</v>
      </c>
      <c r="L288" s="370" t="s">
        <v>1301</v>
      </c>
      <c r="M288" s="370">
        <v>16</v>
      </c>
      <c r="N288" s="371">
        <v>45336</v>
      </c>
      <c r="O288" s="321" t="s">
        <v>452</v>
      </c>
      <c r="P288" s="370" t="s">
        <v>1337</v>
      </c>
      <c r="Q288" s="372"/>
      <c r="R288" s="372"/>
      <c r="S288" s="372"/>
    </row>
    <row r="289" spans="1:19" ht="48" x14ac:dyDescent="0.2">
      <c r="A289" s="303">
        <f>IF(B289="","",ROW()-ROW($A$3)+'Diário 1º PA'!$P$1)</f>
        <v>502</v>
      </c>
      <c r="B289" s="377">
        <v>45337</v>
      </c>
      <c r="C289" s="331">
        <v>45292</v>
      </c>
      <c r="D289" s="321" t="s">
        <v>105</v>
      </c>
      <c r="E289" s="332" t="s">
        <v>299</v>
      </c>
      <c r="F289" s="369">
        <v>39478.300000000003</v>
      </c>
      <c r="G289" s="321" t="s">
        <v>858</v>
      </c>
      <c r="H289" s="321" t="s">
        <v>127</v>
      </c>
      <c r="I289" s="321" t="s">
        <v>1336</v>
      </c>
      <c r="J289" s="370" t="s">
        <v>1337</v>
      </c>
      <c r="K289" s="370" t="s">
        <v>839</v>
      </c>
      <c r="L289" s="370" t="s">
        <v>1301</v>
      </c>
      <c r="M289" s="370">
        <v>17</v>
      </c>
      <c r="N289" s="371">
        <v>45336</v>
      </c>
      <c r="O289" s="321" t="s">
        <v>452</v>
      </c>
      <c r="P289" s="370" t="s">
        <v>1337</v>
      </c>
      <c r="Q289" s="372"/>
      <c r="R289" s="372"/>
      <c r="S289" s="372"/>
    </row>
    <row r="290" spans="1:19" ht="24" x14ac:dyDescent="0.2">
      <c r="A290" s="303">
        <f>IF(B290="","",ROW()-ROW($A$3)+'Diário 1º PA'!$P$1)</f>
        <v>503</v>
      </c>
      <c r="B290" s="377">
        <v>45337</v>
      </c>
      <c r="C290" s="331">
        <v>45292</v>
      </c>
      <c r="D290" s="321" t="s">
        <v>105</v>
      </c>
      <c r="E290" s="332" t="s">
        <v>341</v>
      </c>
      <c r="F290" s="369">
        <v>2650</v>
      </c>
      <c r="G290" s="267" t="s">
        <v>1590</v>
      </c>
      <c r="H290" s="321" t="s">
        <v>129</v>
      </c>
      <c r="I290" s="321" t="s">
        <v>1591</v>
      </c>
      <c r="J290" s="370" t="s">
        <v>869</v>
      </c>
      <c r="K290" s="370" t="s">
        <v>839</v>
      </c>
      <c r="L290" s="370" t="s">
        <v>1301</v>
      </c>
      <c r="M290" s="370">
        <v>10</v>
      </c>
      <c r="N290" s="371">
        <v>45324</v>
      </c>
      <c r="O290" s="321" t="s">
        <v>452</v>
      </c>
      <c r="P290" s="370" t="s">
        <v>869</v>
      </c>
      <c r="Q290" s="372"/>
      <c r="R290" s="372"/>
      <c r="S290" s="372"/>
    </row>
    <row r="291" spans="1:19" ht="24" x14ac:dyDescent="0.2">
      <c r="A291" s="303">
        <f>IF(B291="","",ROW()-ROW($A$3)+'Diário 1º PA'!$P$1)</f>
        <v>504</v>
      </c>
      <c r="B291" s="377">
        <v>45337</v>
      </c>
      <c r="C291" s="331">
        <v>45323</v>
      </c>
      <c r="D291" s="321" t="s">
        <v>105</v>
      </c>
      <c r="E291" s="332" t="s">
        <v>355</v>
      </c>
      <c r="F291" s="369">
        <v>556.59</v>
      </c>
      <c r="G291" s="267" t="s">
        <v>1517</v>
      </c>
      <c r="H291" s="321" t="s">
        <v>134</v>
      </c>
      <c r="I291" s="321" t="s">
        <v>1515</v>
      </c>
      <c r="J291" s="370" t="s">
        <v>1516</v>
      </c>
      <c r="K291" s="370" t="s">
        <v>1307</v>
      </c>
      <c r="L291" s="370" t="s">
        <v>848</v>
      </c>
      <c r="M291" s="370">
        <v>20318048</v>
      </c>
      <c r="N291" s="371">
        <v>45328</v>
      </c>
      <c r="O291" s="321" t="s">
        <v>452</v>
      </c>
      <c r="P291" s="370" t="s">
        <v>1516</v>
      </c>
      <c r="Q291" s="372"/>
      <c r="R291" s="372"/>
      <c r="S291" s="372"/>
    </row>
    <row r="292" spans="1:19" ht="24" x14ac:dyDescent="0.2">
      <c r="A292" s="303">
        <f>IF(B292="","",ROW()-ROW($A$3)+'Diário 1º PA'!$P$1)</f>
        <v>505</v>
      </c>
      <c r="B292" s="377">
        <v>45337</v>
      </c>
      <c r="C292" s="331">
        <v>45292</v>
      </c>
      <c r="D292" s="321" t="s">
        <v>105</v>
      </c>
      <c r="E292" s="332" t="s">
        <v>227</v>
      </c>
      <c r="F292" s="369">
        <v>1119.9000000000001</v>
      </c>
      <c r="G292" s="321" t="s">
        <v>1037</v>
      </c>
      <c r="H292" s="321" t="s">
        <v>137</v>
      </c>
      <c r="I292" s="321" t="s">
        <v>1401</v>
      </c>
      <c r="J292" s="370" t="s">
        <v>1181</v>
      </c>
      <c r="K292" s="370" t="s">
        <v>1307</v>
      </c>
      <c r="L292" s="370" t="s">
        <v>848</v>
      </c>
      <c r="M292" s="370">
        <v>112735602</v>
      </c>
      <c r="N292" s="371">
        <v>45339</v>
      </c>
      <c r="O292" s="321" t="s">
        <v>452</v>
      </c>
      <c r="P292" s="370" t="s">
        <v>1181</v>
      </c>
      <c r="Q292" s="372"/>
      <c r="R292" s="372"/>
      <c r="S292" s="372"/>
    </row>
    <row r="293" spans="1:19" ht="24" x14ac:dyDescent="0.2">
      <c r="A293" s="303">
        <f>IF(B293="","",ROW()-ROW($A$3)+'Diário 1º PA'!$P$1)</f>
        <v>506</v>
      </c>
      <c r="B293" s="377">
        <v>45337</v>
      </c>
      <c r="C293" s="331">
        <v>45292</v>
      </c>
      <c r="D293" s="321" t="s">
        <v>105</v>
      </c>
      <c r="E293" s="332" t="s">
        <v>227</v>
      </c>
      <c r="F293" s="369">
        <v>430.5</v>
      </c>
      <c r="G293" s="321" t="s">
        <v>1037</v>
      </c>
      <c r="H293" s="321" t="s">
        <v>134</v>
      </c>
      <c r="I293" s="321" t="s">
        <v>1401</v>
      </c>
      <c r="J293" s="370" t="s">
        <v>1181</v>
      </c>
      <c r="K293" s="370" t="s">
        <v>1307</v>
      </c>
      <c r="L293" s="370" t="s">
        <v>848</v>
      </c>
      <c r="M293" s="370">
        <v>115066337</v>
      </c>
      <c r="N293" s="371">
        <v>45339</v>
      </c>
      <c r="O293" s="321" t="s">
        <v>452</v>
      </c>
      <c r="P293" s="370" t="s">
        <v>1181</v>
      </c>
      <c r="Q293" s="372"/>
      <c r="R293" s="372"/>
      <c r="S293" s="372"/>
    </row>
    <row r="294" spans="1:19" ht="36" x14ac:dyDescent="0.2">
      <c r="A294" s="303">
        <f>IF(B294="","",ROW()-ROW($A$3)+'Diário 1º PA'!$P$1)</f>
        <v>507</v>
      </c>
      <c r="B294" s="377">
        <v>45337</v>
      </c>
      <c r="C294" s="331">
        <v>45292</v>
      </c>
      <c r="D294" s="321" t="s">
        <v>94</v>
      </c>
      <c r="E294" s="332" t="s">
        <v>190</v>
      </c>
      <c r="F294" s="369">
        <v>64.900000000000006</v>
      </c>
      <c r="G294" s="267" t="s">
        <v>1478</v>
      </c>
      <c r="H294" s="321" t="s">
        <v>118</v>
      </c>
      <c r="I294" s="321" t="s">
        <v>1592</v>
      </c>
      <c r="J294" s="370" t="s">
        <v>1593</v>
      </c>
      <c r="K294" s="370" t="s">
        <v>1307</v>
      </c>
      <c r="L294" s="370" t="s">
        <v>848</v>
      </c>
      <c r="M294" s="370">
        <v>38380</v>
      </c>
      <c r="N294" s="371">
        <v>45337</v>
      </c>
      <c r="O294" s="321" t="s">
        <v>452</v>
      </c>
      <c r="P294" s="370" t="s">
        <v>1593</v>
      </c>
      <c r="Q294" s="372"/>
      <c r="R294" s="372"/>
      <c r="S294" s="372"/>
    </row>
    <row r="295" spans="1:19" ht="36" x14ac:dyDescent="0.2">
      <c r="A295" s="303">
        <f>IF(B295="","",ROW()-ROW($A$3)+'Diário 1º PA'!$P$1)</f>
        <v>508</v>
      </c>
      <c r="B295" s="377">
        <v>45337</v>
      </c>
      <c r="C295" s="331">
        <v>45292</v>
      </c>
      <c r="D295" s="321" t="s">
        <v>94</v>
      </c>
      <c r="E295" s="332" t="s">
        <v>190</v>
      </c>
      <c r="F295" s="369">
        <v>64.900000000000006</v>
      </c>
      <c r="G295" s="267" t="s">
        <v>1478</v>
      </c>
      <c r="H295" s="321" t="s">
        <v>121</v>
      </c>
      <c r="I295" s="321" t="s">
        <v>1592</v>
      </c>
      <c r="J295" s="370" t="s">
        <v>1593</v>
      </c>
      <c r="K295" s="370" t="s">
        <v>1307</v>
      </c>
      <c r="L295" s="370" t="s">
        <v>848</v>
      </c>
      <c r="M295" s="370">
        <v>38378</v>
      </c>
      <c r="N295" s="371">
        <v>45337</v>
      </c>
      <c r="O295" s="321" t="s">
        <v>452</v>
      </c>
      <c r="P295" s="370" t="s">
        <v>1593</v>
      </c>
      <c r="Q295" s="372"/>
      <c r="R295" s="372"/>
      <c r="S295" s="372"/>
    </row>
    <row r="296" spans="1:19" ht="36" x14ac:dyDescent="0.2">
      <c r="A296" s="303">
        <f>IF(B296="","",ROW()-ROW($A$3)+'Diário 1º PA'!$P$1)</f>
        <v>509</v>
      </c>
      <c r="B296" s="377">
        <v>45337</v>
      </c>
      <c r="C296" s="331">
        <v>45292</v>
      </c>
      <c r="D296" s="321" t="s">
        <v>94</v>
      </c>
      <c r="E296" s="332" t="s">
        <v>190</v>
      </c>
      <c r="F296" s="369">
        <v>64.900000000000006</v>
      </c>
      <c r="G296" s="267" t="s">
        <v>1478</v>
      </c>
      <c r="H296" s="321" t="s">
        <v>120</v>
      </c>
      <c r="I296" s="321" t="s">
        <v>1592</v>
      </c>
      <c r="J296" s="370" t="s">
        <v>1593</v>
      </c>
      <c r="K296" s="370" t="s">
        <v>1307</v>
      </c>
      <c r="L296" s="370" t="s">
        <v>848</v>
      </c>
      <c r="M296" s="370">
        <v>38379</v>
      </c>
      <c r="N296" s="371">
        <v>45337</v>
      </c>
      <c r="O296" s="321" t="s">
        <v>452</v>
      </c>
      <c r="P296" s="370" t="s">
        <v>1593</v>
      </c>
      <c r="Q296" s="372"/>
      <c r="R296" s="372"/>
      <c r="S296" s="372"/>
    </row>
    <row r="297" spans="1:19" ht="36" x14ac:dyDescent="0.2">
      <c r="A297" s="303">
        <f>IF(B297="","",ROW()-ROW($A$3)+'Diário 1º PA'!$P$1)</f>
        <v>510</v>
      </c>
      <c r="B297" s="377">
        <v>45337</v>
      </c>
      <c r="C297" s="331">
        <v>45292</v>
      </c>
      <c r="D297" s="321" t="s">
        <v>94</v>
      </c>
      <c r="E297" s="332" t="s">
        <v>190</v>
      </c>
      <c r="F297" s="369">
        <v>64.900000000000006</v>
      </c>
      <c r="G297" s="267" t="s">
        <v>1478</v>
      </c>
      <c r="H297" s="321" t="s">
        <v>119</v>
      </c>
      <c r="I297" s="321" t="s">
        <v>1592</v>
      </c>
      <c r="J297" s="370" t="s">
        <v>1593</v>
      </c>
      <c r="K297" s="370" t="s">
        <v>1307</v>
      </c>
      <c r="L297" s="370" t="s">
        <v>848</v>
      </c>
      <c r="M297" s="370">
        <v>38427</v>
      </c>
      <c r="N297" s="371">
        <v>45337</v>
      </c>
      <c r="O297" s="321" t="s">
        <v>452</v>
      </c>
      <c r="P297" s="370" t="s">
        <v>1593</v>
      </c>
      <c r="Q297" s="372"/>
      <c r="R297" s="372"/>
      <c r="S297" s="372"/>
    </row>
    <row r="298" spans="1:19" ht="24" x14ac:dyDescent="0.2">
      <c r="A298" s="303">
        <f>IF(B298="","",ROW()-ROW($A$3)+'Diário 1º PA'!$P$1)</f>
        <v>511</v>
      </c>
      <c r="B298" s="377">
        <v>45337</v>
      </c>
      <c r="C298" s="331">
        <v>45323</v>
      </c>
      <c r="D298" s="321" t="s">
        <v>105</v>
      </c>
      <c r="E298" s="332" t="s">
        <v>257</v>
      </c>
      <c r="F298" s="369">
        <v>178.25</v>
      </c>
      <c r="G298" s="267" t="s">
        <v>1594</v>
      </c>
      <c r="H298" s="321" t="s">
        <v>118</v>
      </c>
      <c r="I298" s="321" t="s">
        <v>1595</v>
      </c>
      <c r="J298" s="370" t="s">
        <v>1006</v>
      </c>
      <c r="K298" s="370" t="s">
        <v>1307</v>
      </c>
      <c r="L298" s="370" t="s">
        <v>848</v>
      </c>
      <c r="M298" s="370">
        <v>15757</v>
      </c>
      <c r="N298" s="371">
        <v>45337</v>
      </c>
      <c r="O298" s="321" t="s">
        <v>452</v>
      </c>
      <c r="P298" s="370" t="s">
        <v>1006</v>
      </c>
      <c r="Q298" s="372"/>
      <c r="R298" s="372"/>
      <c r="S298" s="372"/>
    </row>
    <row r="299" spans="1:19" ht="60" x14ac:dyDescent="0.2">
      <c r="A299" s="303">
        <f>IF(B299="","",ROW()-ROW($A$3)+'Diário 1º PA'!$P$1)</f>
        <v>512</v>
      </c>
      <c r="B299" s="368">
        <v>45337</v>
      </c>
      <c r="C299" s="331">
        <v>45292</v>
      </c>
      <c r="D299" s="321" t="s">
        <v>94</v>
      </c>
      <c r="E299" s="332" t="s">
        <v>174</v>
      </c>
      <c r="F299" s="369">
        <v>277431.71000000002</v>
      </c>
      <c r="G299" s="321" t="s">
        <v>2863</v>
      </c>
      <c r="H299" s="321" t="s">
        <v>117</v>
      </c>
      <c r="I299" s="321" t="s">
        <v>918</v>
      </c>
      <c r="J299" s="370" t="s">
        <v>79</v>
      </c>
      <c r="K299" s="370" t="s">
        <v>1045</v>
      </c>
      <c r="L299" s="370" t="s">
        <v>1045</v>
      </c>
      <c r="M299" s="370" t="s">
        <v>79</v>
      </c>
      <c r="N299" s="371">
        <v>45342</v>
      </c>
      <c r="O299" s="321" t="s">
        <v>452</v>
      </c>
      <c r="P299" s="370" t="s">
        <v>79</v>
      </c>
      <c r="Q299" s="372"/>
      <c r="R299" s="372"/>
      <c r="S299" s="372"/>
    </row>
    <row r="300" spans="1:19" ht="36" x14ac:dyDescent="0.2">
      <c r="A300" s="303">
        <f>IF(B300="","",ROW()-ROW($A$3)+'Diário 1º PA'!$P$1)</f>
        <v>513</v>
      </c>
      <c r="B300" s="368">
        <v>45337</v>
      </c>
      <c r="C300" s="331">
        <v>45292</v>
      </c>
      <c r="D300" s="321" t="s">
        <v>94</v>
      </c>
      <c r="E300" s="332" t="s">
        <v>96</v>
      </c>
      <c r="F300" s="369">
        <v>86649.38</v>
      </c>
      <c r="G300" s="321" t="s">
        <v>2864</v>
      </c>
      <c r="H300" s="321" t="s">
        <v>117</v>
      </c>
      <c r="I300" s="321" t="s">
        <v>918</v>
      </c>
      <c r="J300" s="370" t="s">
        <v>79</v>
      </c>
      <c r="K300" s="370" t="s">
        <v>1045</v>
      </c>
      <c r="L300" s="370" t="s">
        <v>1045</v>
      </c>
      <c r="M300" s="370" t="s">
        <v>79</v>
      </c>
      <c r="N300" s="371">
        <v>45342</v>
      </c>
      <c r="O300" s="321" t="s">
        <v>452</v>
      </c>
      <c r="P300" s="370" t="s">
        <v>79</v>
      </c>
      <c r="Q300" s="372"/>
      <c r="R300" s="372"/>
      <c r="S300" s="372"/>
    </row>
    <row r="301" spans="1:19" ht="36" x14ac:dyDescent="0.2">
      <c r="A301" s="303">
        <f>IF(B301="","",ROW()-ROW($A$3)+'Diário 1º PA'!$P$1)</f>
        <v>514</v>
      </c>
      <c r="B301" s="368">
        <v>45337</v>
      </c>
      <c r="C301" s="331">
        <v>45292</v>
      </c>
      <c r="D301" s="321" t="s">
        <v>94</v>
      </c>
      <c r="E301" s="332" t="s">
        <v>96</v>
      </c>
      <c r="F301" s="369">
        <v>21554.16</v>
      </c>
      <c r="G301" s="321" t="s">
        <v>2865</v>
      </c>
      <c r="H301" s="321" t="s">
        <v>117</v>
      </c>
      <c r="I301" s="321" t="s">
        <v>918</v>
      </c>
      <c r="J301" s="370" t="s">
        <v>79</v>
      </c>
      <c r="K301" s="370" t="s">
        <v>1045</v>
      </c>
      <c r="L301" s="370" t="s">
        <v>1045</v>
      </c>
      <c r="M301" s="370" t="s">
        <v>79</v>
      </c>
      <c r="N301" s="371">
        <v>45342</v>
      </c>
      <c r="O301" s="321" t="s">
        <v>452</v>
      </c>
      <c r="P301" s="370" t="s">
        <v>79</v>
      </c>
      <c r="Q301" s="372"/>
      <c r="R301" s="372"/>
      <c r="S301" s="372"/>
    </row>
    <row r="302" spans="1:19" ht="36" x14ac:dyDescent="0.2">
      <c r="A302" s="303">
        <f>IF(B302="","",ROW()-ROW($A$3)+'Diário 1º PA'!$P$1)</f>
        <v>515</v>
      </c>
      <c r="B302" s="368">
        <v>45337</v>
      </c>
      <c r="C302" s="331">
        <v>45292</v>
      </c>
      <c r="D302" s="321" t="s">
        <v>105</v>
      </c>
      <c r="E302" s="332" t="s">
        <v>219</v>
      </c>
      <c r="F302" s="369">
        <v>6799.06</v>
      </c>
      <c r="G302" s="321" t="s">
        <v>2866</v>
      </c>
      <c r="H302" s="321" t="s">
        <v>117</v>
      </c>
      <c r="I302" s="321" t="s">
        <v>918</v>
      </c>
      <c r="J302" s="370" t="s">
        <v>79</v>
      </c>
      <c r="K302" s="370" t="s">
        <v>1045</v>
      </c>
      <c r="L302" s="370" t="s">
        <v>1045</v>
      </c>
      <c r="M302" s="370" t="s">
        <v>79</v>
      </c>
      <c r="N302" s="371">
        <v>45342</v>
      </c>
      <c r="O302" s="321" t="s">
        <v>452</v>
      </c>
      <c r="P302" s="370" t="s">
        <v>79</v>
      </c>
      <c r="Q302" s="372"/>
      <c r="R302" s="372"/>
      <c r="S302" s="372"/>
    </row>
    <row r="303" spans="1:19" ht="48" x14ac:dyDescent="0.2">
      <c r="A303" s="303">
        <f>IF(B303="","",ROW()-ROW($A$3)+'Diário 1º PA'!$P$1)</f>
        <v>516</v>
      </c>
      <c r="B303" s="368">
        <v>45337</v>
      </c>
      <c r="C303" s="331">
        <v>45292</v>
      </c>
      <c r="D303" s="321" t="s">
        <v>105</v>
      </c>
      <c r="E303" s="332" t="s">
        <v>287</v>
      </c>
      <c r="F303" s="369">
        <v>123.51</v>
      </c>
      <c r="G303" s="321" t="s">
        <v>2867</v>
      </c>
      <c r="H303" s="321" t="s">
        <v>117</v>
      </c>
      <c r="I303" s="321" t="s">
        <v>918</v>
      </c>
      <c r="J303" s="370" t="s">
        <v>79</v>
      </c>
      <c r="K303" s="370" t="s">
        <v>1045</v>
      </c>
      <c r="L303" s="370" t="s">
        <v>1045</v>
      </c>
      <c r="M303" s="370" t="s">
        <v>79</v>
      </c>
      <c r="N303" s="371">
        <v>45342</v>
      </c>
      <c r="O303" s="321" t="s">
        <v>452</v>
      </c>
      <c r="P303" s="370" t="s">
        <v>79</v>
      </c>
      <c r="Q303" s="372"/>
      <c r="R303" s="372"/>
      <c r="S303" s="372"/>
    </row>
    <row r="304" spans="1:19" ht="24" x14ac:dyDescent="0.2">
      <c r="A304" s="303">
        <f>IF(B304="","",ROW()-ROW($A$3)+'Diário 1º PA'!$P$1)</f>
        <v>517</v>
      </c>
      <c r="B304" s="368">
        <v>45337</v>
      </c>
      <c r="C304" s="331">
        <v>45292</v>
      </c>
      <c r="D304" s="321" t="s">
        <v>94</v>
      </c>
      <c r="E304" s="332" t="s">
        <v>176</v>
      </c>
      <c r="F304" s="369">
        <v>10016.290000000001</v>
      </c>
      <c r="G304" s="321" t="s">
        <v>2868</v>
      </c>
      <c r="H304" s="321" t="s">
        <v>117</v>
      </c>
      <c r="I304" s="321" t="s">
        <v>918</v>
      </c>
      <c r="J304" s="370" t="s">
        <v>79</v>
      </c>
      <c r="K304" s="370" t="s">
        <v>1045</v>
      </c>
      <c r="L304" s="370" t="s">
        <v>1045</v>
      </c>
      <c r="M304" s="370" t="s">
        <v>79</v>
      </c>
      <c r="N304" s="371">
        <v>45342</v>
      </c>
      <c r="O304" s="321" t="s">
        <v>452</v>
      </c>
      <c r="P304" s="370" t="s">
        <v>79</v>
      </c>
      <c r="Q304" s="372"/>
      <c r="R304" s="372"/>
      <c r="S304" s="372"/>
    </row>
    <row r="305" spans="1:19" ht="24" x14ac:dyDescent="0.2">
      <c r="A305" s="303">
        <f>IF(B305="","",ROW()-ROW($A$3)+'Diário 1º PA'!$P$1)</f>
        <v>518</v>
      </c>
      <c r="B305" s="377">
        <v>45337</v>
      </c>
      <c r="C305" s="331">
        <v>45323</v>
      </c>
      <c r="D305" s="321" t="s">
        <v>105</v>
      </c>
      <c r="E305" s="332" t="s">
        <v>257</v>
      </c>
      <c r="F305" s="369">
        <v>237.67</v>
      </c>
      <c r="G305" s="267" t="s">
        <v>1594</v>
      </c>
      <c r="H305" s="321" t="s">
        <v>118</v>
      </c>
      <c r="I305" s="321" t="s">
        <v>1595</v>
      </c>
      <c r="J305" s="370" t="s">
        <v>1006</v>
      </c>
      <c r="K305" s="370" t="s">
        <v>1307</v>
      </c>
      <c r="L305" s="370" t="s">
        <v>848</v>
      </c>
      <c r="M305" s="370">
        <v>15758</v>
      </c>
      <c r="N305" s="371">
        <v>45337</v>
      </c>
      <c r="O305" s="321" t="s">
        <v>452</v>
      </c>
      <c r="P305" s="370" t="s">
        <v>1006</v>
      </c>
      <c r="Q305" s="372"/>
      <c r="R305" s="372"/>
      <c r="S305" s="372"/>
    </row>
    <row r="306" spans="1:19" ht="24" x14ac:dyDescent="0.2">
      <c r="A306" s="303">
        <f>IF(B306="","",ROW()-ROW($A$3)+'Diário 1º PA'!$P$1)</f>
        <v>519</v>
      </c>
      <c r="B306" s="377">
        <v>45337</v>
      </c>
      <c r="C306" s="331">
        <v>45323</v>
      </c>
      <c r="D306" s="321" t="s">
        <v>105</v>
      </c>
      <c r="E306" s="332" t="s">
        <v>257</v>
      </c>
      <c r="F306" s="369">
        <v>178.25</v>
      </c>
      <c r="G306" s="267" t="s">
        <v>1594</v>
      </c>
      <c r="H306" s="321" t="s">
        <v>118</v>
      </c>
      <c r="I306" s="321" t="s">
        <v>1595</v>
      </c>
      <c r="J306" s="370" t="s">
        <v>1006</v>
      </c>
      <c r="K306" s="370" t="s">
        <v>1307</v>
      </c>
      <c r="L306" s="370" t="s">
        <v>848</v>
      </c>
      <c r="M306" s="370">
        <v>15759</v>
      </c>
      <c r="N306" s="371">
        <v>45337</v>
      </c>
      <c r="O306" s="321" t="s">
        <v>452</v>
      </c>
      <c r="P306" s="370" t="s">
        <v>1006</v>
      </c>
      <c r="Q306" s="372"/>
      <c r="R306" s="372"/>
      <c r="S306" s="372"/>
    </row>
    <row r="307" spans="1:19" ht="24" x14ac:dyDescent="0.2">
      <c r="A307" s="303">
        <f>IF(B307="","",ROW()-ROW($A$3)+'Diário 1º PA'!$P$1)</f>
        <v>520</v>
      </c>
      <c r="B307" s="377">
        <v>45337</v>
      </c>
      <c r="C307" s="331">
        <v>45323</v>
      </c>
      <c r="D307" s="321" t="s">
        <v>105</v>
      </c>
      <c r="E307" s="332" t="s">
        <v>295</v>
      </c>
      <c r="F307" s="369">
        <v>2082.83</v>
      </c>
      <c r="G307" s="267" t="s">
        <v>1514</v>
      </c>
      <c r="H307" s="321" t="s">
        <v>123</v>
      </c>
      <c r="I307" s="321" t="s">
        <v>1515</v>
      </c>
      <c r="J307" s="370" t="s">
        <v>1516</v>
      </c>
      <c r="K307" s="370" t="s">
        <v>1307</v>
      </c>
      <c r="L307" s="370" t="s">
        <v>848</v>
      </c>
      <c r="M307" s="370">
        <v>20317315</v>
      </c>
      <c r="N307" s="371">
        <v>45328</v>
      </c>
      <c r="O307" s="321" t="s">
        <v>452</v>
      </c>
      <c r="P307" s="370" t="s">
        <v>1516</v>
      </c>
      <c r="Q307" s="372"/>
      <c r="R307" s="372"/>
      <c r="S307" s="372"/>
    </row>
    <row r="308" spans="1:19" ht="36" x14ac:dyDescent="0.2">
      <c r="A308" s="303">
        <f>IF(B308="","",ROW()-ROW($A$3)+'Diário 1º PA'!$P$1)</f>
        <v>521</v>
      </c>
      <c r="B308" s="377">
        <v>45337</v>
      </c>
      <c r="C308" s="331">
        <v>45323</v>
      </c>
      <c r="D308" s="321" t="s">
        <v>105</v>
      </c>
      <c r="E308" s="332" t="s">
        <v>345</v>
      </c>
      <c r="F308" s="369">
        <v>2575</v>
      </c>
      <c r="G308" s="267" t="s">
        <v>1596</v>
      </c>
      <c r="H308" s="321" t="s">
        <v>130</v>
      </c>
      <c r="I308" s="321" t="s">
        <v>1597</v>
      </c>
      <c r="J308" s="370" t="s">
        <v>1598</v>
      </c>
      <c r="K308" s="370" t="s">
        <v>1307</v>
      </c>
      <c r="L308" s="370" t="s">
        <v>848</v>
      </c>
      <c r="M308" s="370">
        <v>3</v>
      </c>
      <c r="N308" s="371">
        <v>45336</v>
      </c>
      <c r="O308" s="321" t="s">
        <v>452</v>
      </c>
      <c r="P308" s="370" t="s">
        <v>1598</v>
      </c>
      <c r="Q308" s="372"/>
      <c r="R308" s="372"/>
      <c r="S308" s="372"/>
    </row>
    <row r="309" spans="1:19" ht="36" x14ac:dyDescent="0.2">
      <c r="A309" s="303">
        <f>IF(B309="","",ROW()-ROW($A$3)+'Diário 1º PA'!$P$1)</f>
        <v>522</v>
      </c>
      <c r="B309" s="377">
        <v>45338</v>
      </c>
      <c r="C309" s="331">
        <v>45323</v>
      </c>
      <c r="D309" s="321" t="s">
        <v>105</v>
      </c>
      <c r="E309" s="332" t="s">
        <v>337</v>
      </c>
      <c r="F309" s="369">
        <v>111.7</v>
      </c>
      <c r="G309" s="321" t="s">
        <v>952</v>
      </c>
      <c r="H309" s="321" t="s">
        <v>119</v>
      </c>
      <c r="I309" s="321" t="s">
        <v>1326</v>
      </c>
      <c r="J309" s="370" t="s">
        <v>1061</v>
      </c>
      <c r="K309" s="370" t="s">
        <v>839</v>
      </c>
      <c r="L309" s="370" t="s">
        <v>1301</v>
      </c>
      <c r="M309" s="370">
        <v>61926</v>
      </c>
      <c r="N309" s="371">
        <v>45338</v>
      </c>
      <c r="O309" s="321" t="s">
        <v>452</v>
      </c>
      <c r="P309" s="370" t="s">
        <v>1061</v>
      </c>
      <c r="Q309" s="372"/>
      <c r="R309" s="372"/>
      <c r="S309" s="372"/>
    </row>
    <row r="310" spans="1:19" ht="48" x14ac:dyDescent="0.2">
      <c r="A310" s="303">
        <f>IF(B310="","",ROW()-ROW($A$3)+'Diário 1º PA'!$P$1)</f>
        <v>523</v>
      </c>
      <c r="B310" s="377">
        <v>45338</v>
      </c>
      <c r="C310" s="331">
        <v>45323</v>
      </c>
      <c r="D310" s="321" t="s">
        <v>105</v>
      </c>
      <c r="E310" s="332" t="s">
        <v>337</v>
      </c>
      <c r="F310" s="369">
        <v>49.56</v>
      </c>
      <c r="G310" s="321" t="s">
        <v>952</v>
      </c>
      <c r="H310" s="321" t="s">
        <v>134</v>
      </c>
      <c r="I310" s="321" t="s">
        <v>1296</v>
      </c>
      <c r="J310" s="370" t="s">
        <v>954</v>
      </c>
      <c r="K310" s="370" t="s">
        <v>839</v>
      </c>
      <c r="L310" s="370" t="s">
        <v>1297</v>
      </c>
      <c r="M310" s="370">
        <v>5869962</v>
      </c>
      <c r="N310" s="371">
        <v>45340</v>
      </c>
      <c r="O310" s="321" t="s">
        <v>452</v>
      </c>
      <c r="P310" s="370" t="s">
        <v>954</v>
      </c>
      <c r="Q310" s="372"/>
      <c r="R310" s="372"/>
      <c r="S310" s="372"/>
    </row>
    <row r="311" spans="1:19" ht="48" x14ac:dyDescent="0.2">
      <c r="A311" s="303">
        <f>IF(B311="","",ROW()-ROW($A$3)+'Diário 1º PA'!$P$1)</f>
        <v>524</v>
      </c>
      <c r="B311" s="377">
        <v>45338</v>
      </c>
      <c r="C311" s="331">
        <v>45323</v>
      </c>
      <c r="D311" s="321" t="s">
        <v>105</v>
      </c>
      <c r="E311" s="332" t="s">
        <v>337</v>
      </c>
      <c r="F311" s="369">
        <v>496.66</v>
      </c>
      <c r="G311" s="321" t="s">
        <v>952</v>
      </c>
      <c r="H311" s="321" t="s">
        <v>119</v>
      </c>
      <c r="I311" s="321" t="s">
        <v>1296</v>
      </c>
      <c r="J311" s="370" t="s">
        <v>954</v>
      </c>
      <c r="K311" s="370" t="s">
        <v>839</v>
      </c>
      <c r="L311" s="370" t="s">
        <v>1297</v>
      </c>
      <c r="M311" s="370">
        <v>5889582</v>
      </c>
      <c r="N311" s="371">
        <v>45347</v>
      </c>
      <c r="O311" s="321" t="s">
        <v>452</v>
      </c>
      <c r="P311" s="370" t="s">
        <v>954</v>
      </c>
      <c r="Q311" s="372"/>
      <c r="R311" s="372"/>
      <c r="S311" s="372"/>
    </row>
    <row r="312" spans="1:19" ht="48" x14ac:dyDescent="0.2">
      <c r="A312" s="303">
        <f>IF(B312="","",ROW()-ROW($A$3)+'Diário 1º PA'!$P$1)</f>
        <v>525</v>
      </c>
      <c r="B312" s="377">
        <v>45338</v>
      </c>
      <c r="C312" s="331">
        <v>45323</v>
      </c>
      <c r="D312" s="321" t="s">
        <v>105</v>
      </c>
      <c r="E312" s="332" t="s">
        <v>337</v>
      </c>
      <c r="F312" s="369">
        <v>165.18</v>
      </c>
      <c r="G312" s="321" t="s">
        <v>952</v>
      </c>
      <c r="H312" s="321" t="s">
        <v>122</v>
      </c>
      <c r="I312" s="321" t="s">
        <v>1296</v>
      </c>
      <c r="J312" s="370" t="s">
        <v>954</v>
      </c>
      <c r="K312" s="370" t="s">
        <v>839</v>
      </c>
      <c r="L312" s="370" t="s">
        <v>1297</v>
      </c>
      <c r="M312" s="370">
        <v>5853920</v>
      </c>
      <c r="N312" s="371">
        <v>45336</v>
      </c>
      <c r="O312" s="321" t="s">
        <v>452</v>
      </c>
      <c r="P312" s="370" t="s">
        <v>954</v>
      </c>
      <c r="Q312" s="372"/>
      <c r="R312" s="372"/>
      <c r="S312" s="372"/>
    </row>
    <row r="313" spans="1:19" ht="36" x14ac:dyDescent="0.2">
      <c r="A313" s="303">
        <f>IF(B313="","",ROW()-ROW($A$3)+'Diário 1º PA'!$P$1)</f>
        <v>526</v>
      </c>
      <c r="B313" s="377">
        <v>45338</v>
      </c>
      <c r="C313" s="331">
        <v>45323</v>
      </c>
      <c r="D313" s="321" t="s">
        <v>105</v>
      </c>
      <c r="E313" s="332" t="s">
        <v>337</v>
      </c>
      <c r="F313" s="369">
        <v>133.94</v>
      </c>
      <c r="G313" s="321" t="s">
        <v>1599</v>
      </c>
      <c r="H313" s="321" t="s">
        <v>119</v>
      </c>
      <c r="I313" s="321" t="s">
        <v>1296</v>
      </c>
      <c r="J313" s="370" t="s">
        <v>954</v>
      </c>
      <c r="K313" s="370" t="s">
        <v>839</v>
      </c>
      <c r="L313" s="370" t="s">
        <v>117</v>
      </c>
      <c r="M313" s="370" t="s">
        <v>117</v>
      </c>
      <c r="N313" s="371" t="s">
        <v>117</v>
      </c>
      <c r="O313" s="321" t="s">
        <v>452</v>
      </c>
      <c r="P313" s="370" t="s">
        <v>954</v>
      </c>
      <c r="Q313" s="372"/>
      <c r="R313" s="372"/>
      <c r="S313" s="372"/>
    </row>
    <row r="314" spans="1:19" ht="48" x14ac:dyDescent="0.2">
      <c r="A314" s="303">
        <f>IF(B314="","",ROW()-ROW($A$3)+'Diário 1º PA'!$P$1)</f>
        <v>527</v>
      </c>
      <c r="B314" s="377">
        <v>45338</v>
      </c>
      <c r="C314" s="331">
        <v>45323</v>
      </c>
      <c r="D314" s="321" t="s">
        <v>105</v>
      </c>
      <c r="E314" s="332" t="s">
        <v>337</v>
      </c>
      <c r="F314" s="369">
        <v>126.54</v>
      </c>
      <c r="G314" s="321" t="s">
        <v>952</v>
      </c>
      <c r="H314" s="321" t="s">
        <v>119</v>
      </c>
      <c r="I314" s="321" t="s">
        <v>1600</v>
      </c>
      <c r="J314" s="370" t="s">
        <v>1012</v>
      </c>
      <c r="K314" s="370" t="s">
        <v>839</v>
      </c>
      <c r="L314" s="370" t="s">
        <v>1297</v>
      </c>
      <c r="M314" s="370">
        <v>1989</v>
      </c>
      <c r="N314" s="371">
        <v>45345</v>
      </c>
      <c r="O314" s="321" t="s">
        <v>452</v>
      </c>
      <c r="P314" s="370" t="s">
        <v>1012</v>
      </c>
      <c r="Q314" s="372"/>
      <c r="R314" s="372"/>
      <c r="S314" s="372"/>
    </row>
    <row r="315" spans="1:19" ht="48" x14ac:dyDescent="0.2">
      <c r="A315" s="303">
        <f>IF(B315="","",ROW()-ROW($A$3)+'Diário 1º PA'!$P$1)</f>
        <v>528</v>
      </c>
      <c r="B315" s="377">
        <v>45338</v>
      </c>
      <c r="C315" s="331">
        <v>45323</v>
      </c>
      <c r="D315" s="321" t="s">
        <v>105</v>
      </c>
      <c r="E315" s="332" t="s">
        <v>337</v>
      </c>
      <c r="F315" s="369">
        <v>209.98</v>
      </c>
      <c r="G315" s="321" t="s">
        <v>1601</v>
      </c>
      <c r="H315" s="321" t="s">
        <v>120</v>
      </c>
      <c r="I315" s="321" t="s">
        <v>1296</v>
      </c>
      <c r="J315" s="370" t="s">
        <v>954</v>
      </c>
      <c r="K315" s="370" t="s">
        <v>839</v>
      </c>
      <c r="L315" s="370" t="s">
        <v>1297</v>
      </c>
      <c r="M315" s="370">
        <v>5882872</v>
      </c>
      <c r="N315" s="371">
        <v>45344</v>
      </c>
      <c r="O315" s="321" t="s">
        <v>452</v>
      </c>
      <c r="P315" s="370" t="s">
        <v>954</v>
      </c>
      <c r="Q315" s="372"/>
      <c r="R315" s="372"/>
      <c r="S315" s="372"/>
    </row>
    <row r="316" spans="1:19" ht="36" x14ac:dyDescent="0.2">
      <c r="A316" s="303">
        <f>IF(B316="","",ROW()-ROW($A$3)+'Diário 1º PA'!$P$1)</f>
        <v>529</v>
      </c>
      <c r="B316" s="377">
        <v>45338</v>
      </c>
      <c r="C316" s="331">
        <v>45323</v>
      </c>
      <c r="D316" s="321" t="s">
        <v>105</v>
      </c>
      <c r="E316" s="332" t="s">
        <v>337</v>
      </c>
      <c r="F316" s="369">
        <v>168.74</v>
      </c>
      <c r="G316" s="321" t="s">
        <v>1599</v>
      </c>
      <c r="H316" s="321" t="s">
        <v>123</v>
      </c>
      <c r="I316" s="321" t="s">
        <v>1296</v>
      </c>
      <c r="J316" s="370" t="s">
        <v>954</v>
      </c>
      <c r="K316" s="370" t="s">
        <v>839</v>
      </c>
      <c r="L316" s="370" t="s">
        <v>117</v>
      </c>
      <c r="M316" s="370" t="s">
        <v>117</v>
      </c>
      <c r="N316" s="371" t="s">
        <v>117</v>
      </c>
      <c r="O316" s="321" t="s">
        <v>452</v>
      </c>
      <c r="P316" s="370" t="s">
        <v>954</v>
      </c>
      <c r="Q316" s="372"/>
      <c r="R316" s="372"/>
      <c r="S316" s="372"/>
    </row>
    <row r="317" spans="1:19" ht="24" x14ac:dyDescent="0.2">
      <c r="A317" s="303">
        <f>IF(B317="","",ROW()-ROW($A$3)+'Diário 1º PA'!$P$1)</f>
        <v>530</v>
      </c>
      <c r="B317" s="377">
        <v>45338</v>
      </c>
      <c r="C317" s="331">
        <v>45323</v>
      </c>
      <c r="D317" s="321" t="s">
        <v>105</v>
      </c>
      <c r="E317" s="332" t="s">
        <v>341</v>
      </c>
      <c r="F317" s="369">
        <v>47.4</v>
      </c>
      <c r="G317" s="321" t="s">
        <v>1602</v>
      </c>
      <c r="H317" s="321" t="s">
        <v>134</v>
      </c>
      <c r="I317" s="321" t="s">
        <v>1603</v>
      </c>
      <c r="J317" s="370" t="s">
        <v>922</v>
      </c>
      <c r="K317" s="370" t="s">
        <v>839</v>
      </c>
      <c r="L317" s="370" t="s">
        <v>1604</v>
      </c>
      <c r="M317" s="370" t="s">
        <v>117</v>
      </c>
      <c r="N317" s="371">
        <v>45336</v>
      </c>
      <c r="O317" s="321" t="s">
        <v>452</v>
      </c>
      <c r="P317" s="370" t="s">
        <v>1605</v>
      </c>
      <c r="Q317" s="372"/>
      <c r="R317" s="372"/>
      <c r="S317" s="372"/>
    </row>
    <row r="318" spans="1:19" ht="24" x14ac:dyDescent="0.2">
      <c r="A318" s="303">
        <f>IF(B318="","",ROW()-ROW($A$3)+'Diário 1º PA'!$P$1)</f>
        <v>531</v>
      </c>
      <c r="B318" s="377">
        <v>45338</v>
      </c>
      <c r="C318" s="331">
        <v>45292</v>
      </c>
      <c r="D318" s="321" t="s">
        <v>105</v>
      </c>
      <c r="E318" s="332" t="s">
        <v>341</v>
      </c>
      <c r="F318" s="369">
        <v>1350</v>
      </c>
      <c r="G318" s="267" t="s">
        <v>1606</v>
      </c>
      <c r="H318" s="321" t="s">
        <v>137</v>
      </c>
      <c r="I318" s="321" t="s">
        <v>1607</v>
      </c>
      <c r="J318" s="370" t="s">
        <v>1608</v>
      </c>
      <c r="K318" s="370" t="s">
        <v>839</v>
      </c>
      <c r="L318" s="370" t="s">
        <v>1301</v>
      </c>
      <c r="M318" s="370">
        <v>1</v>
      </c>
      <c r="N318" s="371">
        <v>45338</v>
      </c>
      <c r="O318" s="321" t="s">
        <v>452</v>
      </c>
      <c r="P318" s="370" t="s">
        <v>1608</v>
      </c>
      <c r="Q318" s="372"/>
      <c r="R318" s="372"/>
      <c r="S318" s="372"/>
    </row>
    <row r="319" spans="1:19" ht="36" x14ac:dyDescent="0.2">
      <c r="A319" s="303">
        <f>IF(B319="","",ROW()-ROW($A$3)+'Diário 1º PA'!$P$1)</f>
        <v>532</v>
      </c>
      <c r="B319" s="377">
        <v>45338</v>
      </c>
      <c r="C319" s="331">
        <v>45323</v>
      </c>
      <c r="D319" s="321" t="s">
        <v>105</v>
      </c>
      <c r="E319" s="332" t="s">
        <v>337</v>
      </c>
      <c r="F319" s="369">
        <v>32.630000000000003</v>
      </c>
      <c r="G319" s="321" t="s">
        <v>952</v>
      </c>
      <c r="H319" s="321" t="s">
        <v>122</v>
      </c>
      <c r="I319" s="321" t="s">
        <v>1302</v>
      </c>
      <c r="J319" s="370" t="s">
        <v>968</v>
      </c>
      <c r="K319" s="370" t="s">
        <v>839</v>
      </c>
      <c r="L319" s="370" t="s">
        <v>1301</v>
      </c>
      <c r="M319" s="370">
        <v>23186</v>
      </c>
      <c r="N319" s="371">
        <v>45338</v>
      </c>
      <c r="O319" s="321" t="s">
        <v>452</v>
      </c>
      <c r="P319" s="370" t="s">
        <v>968</v>
      </c>
      <c r="Q319" s="372"/>
      <c r="R319" s="372"/>
      <c r="S319" s="372"/>
    </row>
    <row r="320" spans="1:19" ht="36" x14ac:dyDescent="0.2">
      <c r="A320" s="303">
        <f>IF(B320="","",ROW()-ROW($A$3)+'Diário 1º PA'!$P$1)</f>
        <v>533</v>
      </c>
      <c r="B320" s="377">
        <v>45338</v>
      </c>
      <c r="C320" s="331">
        <v>45323</v>
      </c>
      <c r="D320" s="321" t="s">
        <v>105</v>
      </c>
      <c r="E320" s="332" t="s">
        <v>337</v>
      </c>
      <c r="F320" s="369">
        <v>84.8</v>
      </c>
      <c r="G320" s="321" t="s">
        <v>952</v>
      </c>
      <c r="H320" s="321" t="s">
        <v>123</v>
      </c>
      <c r="I320" s="321" t="s">
        <v>1302</v>
      </c>
      <c r="J320" s="370" t="s">
        <v>968</v>
      </c>
      <c r="K320" s="370" t="s">
        <v>839</v>
      </c>
      <c r="L320" s="370" t="s">
        <v>1301</v>
      </c>
      <c r="M320" s="370">
        <v>23187</v>
      </c>
      <c r="N320" s="371">
        <v>45338</v>
      </c>
      <c r="O320" s="321" t="s">
        <v>452</v>
      </c>
      <c r="P320" s="370" t="s">
        <v>968</v>
      </c>
      <c r="Q320" s="372"/>
      <c r="R320" s="372"/>
      <c r="S320" s="372"/>
    </row>
    <row r="321" spans="1:19" ht="36" x14ac:dyDescent="0.2">
      <c r="A321" s="303">
        <f>IF(B321="","",ROW()-ROW($A$3)+'Diário 1º PA'!$P$1)</f>
        <v>534</v>
      </c>
      <c r="B321" s="377">
        <v>45338</v>
      </c>
      <c r="C321" s="331">
        <v>45323</v>
      </c>
      <c r="D321" s="321" t="s">
        <v>105</v>
      </c>
      <c r="E321" s="332" t="s">
        <v>337</v>
      </c>
      <c r="F321" s="369">
        <v>117.03</v>
      </c>
      <c r="G321" s="321" t="s">
        <v>952</v>
      </c>
      <c r="H321" s="321" t="s">
        <v>124</v>
      </c>
      <c r="I321" s="321" t="s">
        <v>1302</v>
      </c>
      <c r="J321" s="370" t="s">
        <v>968</v>
      </c>
      <c r="K321" s="370" t="s">
        <v>839</v>
      </c>
      <c r="L321" s="370" t="s">
        <v>1301</v>
      </c>
      <c r="M321" s="370">
        <v>23190</v>
      </c>
      <c r="N321" s="371">
        <v>45338</v>
      </c>
      <c r="O321" s="321" t="s">
        <v>452</v>
      </c>
      <c r="P321" s="370" t="s">
        <v>968</v>
      </c>
      <c r="Q321" s="372"/>
      <c r="R321" s="372"/>
      <c r="S321" s="372"/>
    </row>
    <row r="322" spans="1:19" ht="36" x14ac:dyDescent="0.2">
      <c r="A322" s="303">
        <f>IF(B322="","",ROW()-ROW($A$3)+'Diário 1º PA'!$P$1)</f>
        <v>535</v>
      </c>
      <c r="B322" s="377">
        <v>45338</v>
      </c>
      <c r="C322" s="331">
        <v>45323</v>
      </c>
      <c r="D322" s="321" t="s">
        <v>105</v>
      </c>
      <c r="E322" s="332" t="s">
        <v>337</v>
      </c>
      <c r="F322" s="369">
        <v>46</v>
      </c>
      <c r="G322" s="321" t="s">
        <v>952</v>
      </c>
      <c r="H322" s="321" t="s">
        <v>124</v>
      </c>
      <c r="I322" s="321" t="s">
        <v>1302</v>
      </c>
      <c r="J322" s="370" t="s">
        <v>968</v>
      </c>
      <c r="K322" s="370" t="s">
        <v>839</v>
      </c>
      <c r="L322" s="370" t="s">
        <v>1301</v>
      </c>
      <c r="M322" s="370">
        <v>23188</v>
      </c>
      <c r="N322" s="371">
        <v>45338</v>
      </c>
      <c r="O322" s="321" t="s">
        <v>452</v>
      </c>
      <c r="P322" s="370" t="s">
        <v>968</v>
      </c>
      <c r="Q322" s="372"/>
      <c r="R322" s="372"/>
      <c r="S322" s="372"/>
    </row>
    <row r="323" spans="1:19" ht="36" x14ac:dyDescent="0.2">
      <c r="A323" s="303">
        <f>IF(B323="","",ROW()-ROW($A$3)+'Diário 1º PA'!$P$1)</f>
        <v>536</v>
      </c>
      <c r="B323" s="377">
        <v>45338</v>
      </c>
      <c r="C323" s="331">
        <v>45323</v>
      </c>
      <c r="D323" s="321" t="s">
        <v>105</v>
      </c>
      <c r="E323" s="332" t="s">
        <v>337</v>
      </c>
      <c r="F323" s="369">
        <v>140.38999999999999</v>
      </c>
      <c r="G323" s="321" t="s">
        <v>952</v>
      </c>
      <c r="H323" s="321" t="s">
        <v>124</v>
      </c>
      <c r="I323" s="321" t="s">
        <v>1302</v>
      </c>
      <c r="J323" s="370" t="s">
        <v>968</v>
      </c>
      <c r="K323" s="370" t="s">
        <v>839</v>
      </c>
      <c r="L323" s="370" t="s">
        <v>1301</v>
      </c>
      <c r="M323" s="370">
        <v>23189</v>
      </c>
      <c r="N323" s="371">
        <v>45338</v>
      </c>
      <c r="O323" s="321" t="s">
        <v>452</v>
      </c>
      <c r="P323" s="370" t="s">
        <v>968</v>
      </c>
      <c r="Q323" s="372"/>
      <c r="R323" s="372"/>
      <c r="S323" s="372"/>
    </row>
    <row r="324" spans="1:19" ht="24" x14ac:dyDescent="0.2">
      <c r="A324" s="303">
        <f>IF(B324="","",ROW()-ROW($A$3)+'Diário 1º PA'!$P$1)</f>
        <v>537</v>
      </c>
      <c r="B324" s="377">
        <v>45338</v>
      </c>
      <c r="C324" s="331">
        <v>45323</v>
      </c>
      <c r="D324" s="321" t="s">
        <v>105</v>
      </c>
      <c r="E324" s="332" t="s">
        <v>339</v>
      </c>
      <c r="F324" s="369">
        <v>600</v>
      </c>
      <c r="G324" s="267" t="s">
        <v>1609</v>
      </c>
      <c r="H324" s="321" t="s">
        <v>118</v>
      </c>
      <c r="I324" s="321" t="s">
        <v>1610</v>
      </c>
      <c r="J324" s="370" t="s">
        <v>922</v>
      </c>
      <c r="K324" s="370" t="s">
        <v>839</v>
      </c>
      <c r="L324" s="370" t="s">
        <v>1611</v>
      </c>
      <c r="M324" s="370" t="s">
        <v>117</v>
      </c>
      <c r="N324" s="371">
        <v>45338</v>
      </c>
      <c r="O324" s="321" t="s">
        <v>452</v>
      </c>
      <c r="P324" s="370" t="s">
        <v>950</v>
      </c>
      <c r="Q324" s="372"/>
      <c r="R324" s="372"/>
      <c r="S324" s="372"/>
    </row>
    <row r="325" spans="1:19" ht="24" x14ac:dyDescent="0.2">
      <c r="A325" s="303">
        <f>IF(B325="","",ROW()-ROW($A$3)+'Diário 1º PA'!$P$1)</f>
        <v>538</v>
      </c>
      <c r="B325" s="377">
        <v>45338</v>
      </c>
      <c r="C325" s="331">
        <v>45292</v>
      </c>
      <c r="D325" s="321" t="s">
        <v>105</v>
      </c>
      <c r="E325" s="332" t="s">
        <v>341</v>
      </c>
      <c r="F325" s="369">
        <v>1400</v>
      </c>
      <c r="G325" s="267" t="s">
        <v>1612</v>
      </c>
      <c r="H325" s="321" t="s">
        <v>137</v>
      </c>
      <c r="I325" s="321" t="s">
        <v>1613</v>
      </c>
      <c r="J325" s="370" t="s">
        <v>1614</v>
      </c>
      <c r="K325" s="370" t="s">
        <v>839</v>
      </c>
      <c r="L325" s="370" t="s">
        <v>1301</v>
      </c>
      <c r="M325" s="370">
        <v>1</v>
      </c>
      <c r="N325" s="371">
        <v>45324</v>
      </c>
      <c r="O325" s="321" t="s">
        <v>452</v>
      </c>
      <c r="P325" s="370" t="s">
        <v>1614</v>
      </c>
      <c r="Q325" s="372"/>
      <c r="R325" s="372"/>
      <c r="S325" s="372"/>
    </row>
    <row r="326" spans="1:19" ht="24" x14ac:dyDescent="0.2">
      <c r="A326" s="303">
        <f>IF(B326="","",ROW()-ROW($A$3)+'Diário 1º PA'!$P$1)</f>
        <v>539</v>
      </c>
      <c r="B326" s="377">
        <v>45338</v>
      </c>
      <c r="C326" s="331">
        <v>45292</v>
      </c>
      <c r="D326" s="321" t="s">
        <v>105</v>
      </c>
      <c r="E326" s="332" t="s">
        <v>341</v>
      </c>
      <c r="F326" s="369">
        <v>1200</v>
      </c>
      <c r="G326" s="267" t="s">
        <v>1615</v>
      </c>
      <c r="H326" s="321" t="s">
        <v>137</v>
      </c>
      <c r="I326" s="321" t="s">
        <v>1616</v>
      </c>
      <c r="J326" s="370" t="s">
        <v>1617</v>
      </c>
      <c r="K326" s="370" t="s">
        <v>839</v>
      </c>
      <c r="L326" s="370" t="s">
        <v>1301</v>
      </c>
      <c r="M326" s="370">
        <v>1</v>
      </c>
      <c r="N326" s="371">
        <v>45328</v>
      </c>
      <c r="O326" s="321" t="s">
        <v>452</v>
      </c>
      <c r="P326" s="370" t="s">
        <v>1617</v>
      </c>
      <c r="Q326" s="372"/>
      <c r="R326" s="372"/>
      <c r="S326" s="372"/>
    </row>
    <row r="327" spans="1:19" ht="24" x14ac:dyDescent="0.2">
      <c r="A327" s="303">
        <f>IF(B327="","",ROW()-ROW($A$3)+'Diário 1º PA'!$P$1)</f>
        <v>540</v>
      </c>
      <c r="B327" s="377">
        <v>45338</v>
      </c>
      <c r="C327" s="331">
        <v>45292</v>
      </c>
      <c r="D327" s="321" t="s">
        <v>105</v>
      </c>
      <c r="E327" s="332" t="s">
        <v>259</v>
      </c>
      <c r="F327" s="369">
        <v>5400</v>
      </c>
      <c r="G327" s="267" t="s">
        <v>1618</v>
      </c>
      <c r="H327" s="321" t="s">
        <v>130</v>
      </c>
      <c r="I327" s="321" t="s">
        <v>1619</v>
      </c>
      <c r="J327" s="370" t="s">
        <v>1620</v>
      </c>
      <c r="K327" s="370" t="s">
        <v>1307</v>
      </c>
      <c r="L327" s="370" t="s">
        <v>848</v>
      </c>
      <c r="M327" s="370">
        <v>5</v>
      </c>
      <c r="N327" s="371">
        <v>45336</v>
      </c>
      <c r="O327" s="321" t="s">
        <v>452</v>
      </c>
      <c r="P327" s="370" t="s">
        <v>1620</v>
      </c>
      <c r="Q327" s="372"/>
      <c r="R327" s="372"/>
      <c r="S327" s="372"/>
    </row>
    <row r="328" spans="1:19" ht="24" x14ac:dyDescent="0.2">
      <c r="A328" s="303">
        <f>IF(B328="","",ROW()-ROW($A$3)+'Diário 1º PA'!$P$1)</f>
        <v>541</v>
      </c>
      <c r="B328" s="377">
        <v>45338</v>
      </c>
      <c r="C328" s="331">
        <v>45323</v>
      </c>
      <c r="D328" s="321" t="s">
        <v>94</v>
      </c>
      <c r="E328" s="332" t="s">
        <v>188</v>
      </c>
      <c r="F328" s="369">
        <v>2462.33</v>
      </c>
      <c r="G328" s="267" t="s">
        <v>1457</v>
      </c>
      <c r="H328" s="321" t="s">
        <v>119</v>
      </c>
      <c r="I328" s="321" t="s">
        <v>1621</v>
      </c>
      <c r="J328" s="370" t="s">
        <v>922</v>
      </c>
      <c r="K328" s="370" t="s">
        <v>881</v>
      </c>
      <c r="L328" s="370" t="s">
        <v>1389</v>
      </c>
      <c r="M328" s="370" t="s">
        <v>117</v>
      </c>
      <c r="N328" s="371">
        <v>45338</v>
      </c>
      <c r="O328" s="321" t="s">
        <v>452</v>
      </c>
      <c r="P328" s="370" t="s">
        <v>1622</v>
      </c>
      <c r="Q328" s="372"/>
      <c r="R328" s="372"/>
      <c r="S328" s="372"/>
    </row>
    <row r="329" spans="1:19" ht="24" x14ac:dyDescent="0.2">
      <c r="A329" s="303">
        <f>IF(B329="","",ROW()-ROW($A$3)+'Diário 1º PA'!$P$1)</f>
        <v>542</v>
      </c>
      <c r="B329" s="377">
        <v>45338</v>
      </c>
      <c r="C329" s="331">
        <v>45323</v>
      </c>
      <c r="D329" s="321" t="s">
        <v>105</v>
      </c>
      <c r="E329" s="332" t="s">
        <v>223</v>
      </c>
      <c r="F329" s="369">
        <v>8449.69</v>
      </c>
      <c r="G329" s="267" t="s">
        <v>1623</v>
      </c>
      <c r="H329" s="321" t="s">
        <v>119</v>
      </c>
      <c r="I329" s="321" t="s">
        <v>1624</v>
      </c>
      <c r="J329" s="370" t="s">
        <v>1625</v>
      </c>
      <c r="K329" s="370" t="s">
        <v>1307</v>
      </c>
      <c r="L329" s="370" t="s">
        <v>981</v>
      </c>
      <c r="M329" s="370">
        <v>2431975</v>
      </c>
      <c r="N329" s="371">
        <v>45351</v>
      </c>
      <c r="O329" s="321" t="s">
        <v>452</v>
      </c>
      <c r="P329" s="370" t="s">
        <v>1625</v>
      </c>
      <c r="Q329" s="372"/>
      <c r="R329" s="372"/>
      <c r="S329" s="372"/>
    </row>
    <row r="330" spans="1:19" ht="24" x14ac:dyDescent="0.2">
      <c r="A330" s="303">
        <f>IF(B330="","",ROW()-ROW($A$3)+'Diário 1º PA'!$P$1)</f>
        <v>543</v>
      </c>
      <c r="B330" s="377">
        <v>45338</v>
      </c>
      <c r="C330" s="331">
        <v>45292</v>
      </c>
      <c r="D330" s="321" t="s">
        <v>105</v>
      </c>
      <c r="E330" s="332" t="s">
        <v>227</v>
      </c>
      <c r="F330" s="369">
        <v>1855.75</v>
      </c>
      <c r="G330" s="321" t="s">
        <v>1037</v>
      </c>
      <c r="H330" s="321" t="s">
        <v>119</v>
      </c>
      <c r="I330" s="321" t="s">
        <v>1401</v>
      </c>
      <c r="J330" s="370" t="s">
        <v>1181</v>
      </c>
      <c r="K330" s="370" t="s">
        <v>1307</v>
      </c>
      <c r="L330" s="370" t="s">
        <v>848</v>
      </c>
      <c r="M330" s="370">
        <v>113631338</v>
      </c>
      <c r="N330" s="371">
        <v>45344</v>
      </c>
      <c r="O330" s="321" t="s">
        <v>452</v>
      </c>
      <c r="P330" s="370" t="s">
        <v>1181</v>
      </c>
      <c r="Q330" s="372"/>
      <c r="R330" s="372"/>
      <c r="S330" s="372"/>
    </row>
    <row r="331" spans="1:19" ht="36" x14ac:dyDescent="0.2">
      <c r="A331" s="303">
        <f>IF(B331="","",ROW()-ROW($A$3)+'Diário 1º PA'!$P$1)</f>
        <v>544</v>
      </c>
      <c r="B331" s="377">
        <v>45338</v>
      </c>
      <c r="C331" s="331">
        <v>45323</v>
      </c>
      <c r="D331" s="321" t="s">
        <v>107</v>
      </c>
      <c r="E331" s="332" t="s">
        <v>372</v>
      </c>
      <c r="F331" s="369">
        <v>930.05</v>
      </c>
      <c r="G331" s="267" t="s">
        <v>1626</v>
      </c>
      <c r="H331" s="321" t="s">
        <v>130</v>
      </c>
      <c r="I331" s="321" t="s">
        <v>1627</v>
      </c>
      <c r="J331" s="370" t="s">
        <v>1628</v>
      </c>
      <c r="K331" s="370" t="s">
        <v>1307</v>
      </c>
      <c r="L331" s="370" t="s">
        <v>848</v>
      </c>
      <c r="M331" s="370">
        <v>40460001119</v>
      </c>
      <c r="N331" s="371">
        <v>45338</v>
      </c>
      <c r="O331" s="321" t="s">
        <v>452</v>
      </c>
      <c r="P331" s="370" t="s">
        <v>1628</v>
      </c>
      <c r="Q331" s="372"/>
      <c r="R331" s="372"/>
      <c r="S331" s="372"/>
    </row>
    <row r="332" spans="1:19" ht="36" x14ac:dyDescent="0.2">
      <c r="A332" s="303">
        <f>IF(B332="","",ROW()-ROW($A$3)+'Diário 1º PA'!$P$1)</f>
        <v>545</v>
      </c>
      <c r="B332" s="377">
        <v>45338</v>
      </c>
      <c r="C332" s="331">
        <v>45323</v>
      </c>
      <c r="D332" s="321" t="s">
        <v>105</v>
      </c>
      <c r="E332" s="332" t="s">
        <v>337</v>
      </c>
      <c r="F332" s="369">
        <v>99.4</v>
      </c>
      <c r="G332" s="267" t="s">
        <v>1496</v>
      </c>
      <c r="H332" s="321" t="s">
        <v>129</v>
      </c>
      <c r="I332" s="321" t="s">
        <v>1505</v>
      </c>
      <c r="J332" s="370" t="s">
        <v>846</v>
      </c>
      <c r="K332" s="370" t="s">
        <v>881</v>
      </c>
      <c r="L332" s="370" t="s">
        <v>1301</v>
      </c>
      <c r="M332" s="370" t="s">
        <v>1629</v>
      </c>
      <c r="N332" s="371">
        <v>45343</v>
      </c>
      <c r="O332" s="321" t="s">
        <v>452</v>
      </c>
      <c r="P332" s="370" t="s">
        <v>846</v>
      </c>
      <c r="Q332" s="372"/>
      <c r="R332" s="372"/>
      <c r="S332" s="372"/>
    </row>
    <row r="333" spans="1:19" ht="36" x14ac:dyDescent="0.2">
      <c r="A333" s="303">
        <f>IF(B333="","",ROW()-ROW($A$3)+'Diário 1º PA'!$P$1)</f>
        <v>546</v>
      </c>
      <c r="B333" s="377">
        <v>45338</v>
      </c>
      <c r="C333" s="331">
        <v>45323</v>
      </c>
      <c r="D333" s="321" t="s">
        <v>107</v>
      </c>
      <c r="E333" s="332" t="s">
        <v>370</v>
      </c>
      <c r="F333" s="369">
        <v>44882.85</v>
      </c>
      <c r="G333" s="267" t="s">
        <v>1630</v>
      </c>
      <c r="H333" s="321" t="s">
        <v>130</v>
      </c>
      <c r="I333" s="321" t="s">
        <v>1631</v>
      </c>
      <c r="J333" s="370" t="s">
        <v>1632</v>
      </c>
      <c r="K333" s="370" t="s">
        <v>881</v>
      </c>
      <c r="L333" s="370" t="s">
        <v>1301</v>
      </c>
      <c r="M333" s="370">
        <v>442</v>
      </c>
      <c r="N333" s="371">
        <v>45338</v>
      </c>
      <c r="O333" s="321" t="s">
        <v>452</v>
      </c>
      <c r="P333" s="370" t="s">
        <v>1632</v>
      </c>
      <c r="Q333" s="372"/>
      <c r="R333" s="372"/>
      <c r="S333" s="372"/>
    </row>
    <row r="334" spans="1:19" ht="24" x14ac:dyDescent="0.2">
      <c r="A334" s="303">
        <f>IF(B334="","",ROW()-ROW($A$3)+'Diário 1º PA'!$P$1)</f>
        <v>547</v>
      </c>
      <c r="B334" s="377">
        <v>45338</v>
      </c>
      <c r="C334" s="331">
        <v>45323</v>
      </c>
      <c r="D334" s="321" t="s">
        <v>105</v>
      </c>
      <c r="E334" s="332" t="s">
        <v>345</v>
      </c>
      <c r="F334" s="369">
        <v>1000</v>
      </c>
      <c r="G334" s="267" t="s">
        <v>1633</v>
      </c>
      <c r="H334" s="321" t="s">
        <v>130</v>
      </c>
      <c r="I334" s="321" t="s">
        <v>1634</v>
      </c>
      <c r="J334" s="370" t="s">
        <v>1635</v>
      </c>
      <c r="K334" s="370" t="s">
        <v>881</v>
      </c>
      <c r="L334" s="370" t="s">
        <v>1301</v>
      </c>
      <c r="M334" s="370">
        <v>12357</v>
      </c>
      <c r="N334" s="371">
        <v>45341</v>
      </c>
      <c r="O334" s="321" t="s">
        <v>452</v>
      </c>
      <c r="P334" s="370" t="s">
        <v>1635</v>
      </c>
      <c r="Q334" s="372"/>
      <c r="R334" s="372"/>
      <c r="S334" s="372"/>
    </row>
    <row r="335" spans="1:19" ht="24" x14ac:dyDescent="0.2">
      <c r="A335" s="303">
        <f>IF(B335="","",ROW()-ROW($A$3)+'Diário 1º PA'!$P$1)</f>
        <v>548</v>
      </c>
      <c r="B335" s="377">
        <v>45338</v>
      </c>
      <c r="C335" s="331">
        <v>45292</v>
      </c>
      <c r="D335" s="321" t="s">
        <v>105</v>
      </c>
      <c r="E335" s="332" t="s">
        <v>229</v>
      </c>
      <c r="F335" s="369">
        <v>710.13</v>
      </c>
      <c r="G335" s="321" t="s">
        <v>1023</v>
      </c>
      <c r="H335" s="321" t="s">
        <v>127</v>
      </c>
      <c r="I335" s="321" t="s">
        <v>1535</v>
      </c>
      <c r="J335" s="370" t="s">
        <v>1025</v>
      </c>
      <c r="K335" s="370" t="s">
        <v>1307</v>
      </c>
      <c r="L335" s="370" t="s">
        <v>848</v>
      </c>
      <c r="M335" s="370" t="s">
        <v>1636</v>
      </c>
      <c r="N335" s="371">
        <v>45340</v>
      </c>
      <c r="O335" s="321" t="s">
        <v>452</v>
      </c>
      <c r="P335" s="370" t="s">
        <v>1025</v>
      </c>
      <c r="Q335" s="372"/>
      <c r="R335" s="372"/>
      <c r="S335" s="372"/>
    </row>
    <row r="336" spans="1:19" ht="24" x14ac:dyDescent="0.2">
      <c r="A336" s="303">
        <f>IF(B336="","",ROW()-ROW($A$3)+'Diário 1º PA'!$P$1)</f>
        <v>549</v>
      </c>
      <c r="B336" s="377">
        <v>45338</v>
      </c>
      <c r="C336" s="331">
        <v>45292</v>
      </c>
      <c r="D336" s="321" t="s">
        <v>105</v>
      </c>
      <c r="E336" s="332" t="s">
        <v>229</v>
      </c>
      <c r="F336" s="369">
        <v>2333.46</v>
      </c>
      <c r="G336" s="321" t="s">
        <v>1023</v>
      </c>
      <c r="H336" s="321" t="s">
        <v>123</v>
      </c>
      <c r="I336" s="321" t="s">
        <v>1535</v>
      </c>
      <c r="J336" s="370" t="s">
        <v>1025</v>
      </c>
      <c r="K336" s="370" t="s">
        <v>1307</v>
      </c>
      <c r="L336" s="370" t="s">
        <v>848</v>
      </c>
      <c r="M336" s="370" t="s">
        <v>1637</v>
      </c>
      <c r="N336" s="371">
        <v>45341</v>
      </c>
      <c r="O336" s="321" t="s">
        <v>452</v>
      </c>
      <c r="P336" s="370" t="s">
        <v>1025</v>
      </c>
      <c r="Q336" s="372"/>
      <c r="R336" s="372"/>
      <c r="S336" s="372"/>
    </row>
    <row r="337" spans="1:19" ht="24" x14ac:dyDescent="0.2">
      <c r="A337" s="303">
        <f>IF(B337="","",ROW()-ROW($A$3)+'Diário 1º PA'!$P$1)</f>
        <v>550</v>
      </c>
      <c r="B337" s="377">
        <v>45338</v>
      </c>
      <c r="C337" s="331">
        <v>45292</v>
      </c>
      <c r="D337" s="321" t="s">
        <v>105</v>
      </c>
      <c r="E337" s="332" t="s">
        <v>229</v>
      </c>
      <c r="F337" s="369">
        <v>895.56</v>
      </c>
      <c r="G337" s="321" t="s">
        <v>1023</v>
      </c>
      <c r="H337" s="321" t="s">
        <v>135</v>
      </c>
      <c r="I337" s="321" t="s">
        <v>1638</v>
      </c>
      <c r="J337" s="370" t="s">
        <v>1639</v>
      </c>
      <c r="K337" s="370" t="s">
        <v>1307</v>
      </c>
      <c r="L337" s="370" t="s">
        <v>848</v>
      </c>
      <c r="M337" s="370">
        <v>369859006</v>
      </c>
      <c r="N337" s="371">
        <v>45344</v>
      </c>
      <c r="O337" s="321" t="s">
        <v>452</v>
      </c>
      <c r="P337" s="370" t="s">
        <v>1639</v>
      </c>
      <c r="Q337" s="372"/>
      <c r="R337" s="372"/>
      <c r="S337" s="372"/>
    </row>
    <row r="338" spans="1:19" ht="36" x14ac:dyDescent="0.2">
      <c r="A338" s="303">
        <f>IF(B338="","",ROW()-ROW($A$3)+'Diário 1º PA'!$P$1)</f>
        <v>551</v>
      </c>
      <c r="B338" s="377">
        <v>45338</v>
      </c>
      <c r="C338" s="331">
        <v>45323</v>
      </c>
      <c r="D338" s="321" t="s">
        <v>105</v>
      </c>
      <c r="E338" s="332" t="s">
        <v>257</v>
      </c>
      <c r="F338" s="369">
        <v>1383.93</v>
      </c>
      <c r="G338" s="267" t="s">
        <v>1640</v>
      </c>
      <c r="H338" s="321" t="s">
        <v>130</v>
      </c>
      <c r="I338" s="321" t="s">
        <v>1498</v>
      </c>
      <c r="J338" s="370" t="s">
        <v>1009</v>
      </c>
      <c r="K338" s="370" t="s">
        <v>1307</v>
      </c>
      <c r="L338" s="370" t="s">
        <v>848</v>
      </c>
      <c r="M338" s="370">
        <v>11447</v>
      </c>
      <c r="N338" s="371">
        <v>45338</v>
      </c>
      <c r="O338" s="321" t="s">
        <v>452</v>
      </c>
      <c r="P338" s="370" t="s">
        <v>1009</v>
      </c>
      <c r="Q338" s="372"/>
      <c r="R338" s="372"/>
      <c r="S338" s="372"/>
    </row>
    <row r="339" spans="1:19" ht="36" x14ac:dyDescent="0.2">
      <c r="A339" s="303">
        <f>IF(B339="","",ROW()-ROW($A$3)+'Diário 1º PA'!$P$1)</f>
        <v>552</v>
      </c>
      <c r="B339" s="377">
        <v>45338</v>
      </c>
      <c r="C339" s="331">
        <v>45323</v>
      </c>
      <c r="D339" s="321" t="s">
        <v>107</v>
      </c>
      <c r="E339" s="332" t="s">
        <v>370</v>
      </c>
      <c r="F339" s="369">
        <v>1291.0899999999999</v>
      </c>
      <c r="G339" s="267" t="s">
        <v>1640</v>
      </c>
      <c r="H339" s="321" t="s">
        <v>130</v>
      </c>
      <c r="I339" s="321" t="s">
        <v>1498</v>
      </c>
      <c r="J339" s="370" t="s">
        <v>1009</v>
      </c>
      <c r="K339" s="370" t="s">
        <v>1307</v>
      </c>
      <c r="L339" s="370" t="s">
        <v>848</v>
      </c>
      <c r="M339" s="370">
        <v>11448</v>
      </c>
      <c r="N339" s="371">
        <v>45338</v>
      </c>
      <c r="O339" s="321" t="s">
        <v>452</v>
      </c>
      <c r="P339" s="370" t="s">
        <v>1009</v>
      </c>
      <c r="Q339" s="372"/>
      <c r="R339" s="372"/>
      <c r="S339" s="372"/>
    </row>
    <row r="340" spans="1:19" ht="24" x14ac:dyDescent="0.2">
      <c r="A340" s="303">
        <f>IF(B340="","",ROW()-ROW($A$3)+'Diário 1º PA'!$P$1)</f>
        <v>553</v>
      </c>
      <c r="B340" s="377">
        <v>45338</v>
      </c>
      <c r="C340" s="331">
        <v>45292</v>
      </c>
      <c r="D340" s="321" t="s">
        <v>105</v>
      </c>
      <c r="E340" s="332" t="s">
        <v>341</v>
      </c>
      <c r="F340" s="369">
        <v>300</v>
      </c>
      <c r="G340" s="267" t="s">
        <v>1641</v>
      </c>
      <c r="H340" s="321" t="s">
        <v>126</v>
      </c>
      <c r="I340" s="321" t="s">
        <v>1642</v>
      </c>
      <c r="J340" s="370" t="s">
        <v>1643</v>
      </c>
      <c r="K340" s="370" t="s">
        <v>881</v>
      </c>
      <c r="L340" s="370" t="s">
        <v>1301</v>
      </c>
      <c r="M340" s="370">
        <v>7</v>
      </c>
      <c r="N340" s="371">
        <v>45321</v>
      </c>
      <c r="O340" s="321" t="s">
        <v>452</v>
      </c>
      <c r="P340" s="370" t="s">
        <v>1643</v>
      </c>
      <c r="Q340" s="372"/>
      <c r="R340" s="372"/>
      <c r="S340" s="372"/>
    </row>
    <row r="341" spans="1:19" ht="24" x14ac:dyDescent="0.2">
      <c r="A341" s="303">
        <f>IF(B341="","",ROW()-ROW($A$3)+'Diário 1º PA'!$P$1)</f>
        <v>554</v>
      </c>
      <c r="B341" s="377">
        <v>45338</v>
      </c>
      <c r="C341" s="331">
        <v>45292</v>
      </c>
      <c r="D341" s="321" t="s">
        <v>105</v>
      </c>
      <c r="E341" s="332" t="s">
        <v>341</v>
      </c>
      <c r="F341" s="369">
        <v>375</v>
      </c>
      <c r="G341" s="267" t="s">
        <v>1644</v>
      </c>
      <c r="H341" s="321" t="s">
        <v>126</v>
      </c>
      <c r="I341" s="321" t="s">
        <v>1645</v>
      </c>
      <c r="J341" s="370" t="s">
        <v>1646</v>
      </c>
      <c r="K341" s="370" t="s">
        <v>881</v>
      </c>
      <c r="L341" s="370" t="s">
        <v>1301</v>
      </c>
      <c r="M341" s="370">
        <v>35</v>
      </c>
      <c r="N341" s="371">
        <v>45317</v>
      </c>
      <c r="O341" s="321" t="s">
        <v>452</v>
      </c>
      <c r="P341" s="370" t="s">
        <v>1646</v>
      </c>
      <c r="Q341" s="372"/>
      <c r="R341" s="372"/>
      <c r="S341" s="372"/>
    </row>
    <row r="342" spans="1:19" ht="24" x14ac:dyDescent="0.2">
      <c r="A342" s="303">
        <f>IF(B342="","",ROW()-ROW($A$3)+'Diário 1º PA'!$P$1)</f>
        <v>555</v>
      </c>
      <c r="B342" s="377">
        <v>45338</v>
      </c>
      <c r="C342" s="331">
        <v>45292</v>
      </c>
      <c r="D342" s="321" t="s">
        <v>105</v>
      </c>
      <c r="E342" s="332" t="s">
        <v>227</v>
      </c>
      <c r="F342" s="369">
        <v>2015.29</v>
      </c>
      <c r="G342" s="267" t="s">
        <v>1037</v>
      </c>
      <c r="H342" s="321" t="s">
        <v>121</v>
      </c>
      <c r="I342" s="321" t="s">
        <v>1647</v>
      </c>
      <c r="J342" s="370" t="s">
        <v>1648</v>
      </c>
      <c r="K342" s="370" t="s">
        <v>1307</v>
      </c>
      <c r="L342" s="370" t="s">
        <v>848</v>
      </c>
      <c r="M342" s="370">
        <v>6014891</v>
      </c>
      <c r="N342" s="371">
        <v>45338</v>
      </c>
      <c r="O342" s="321" t="s">
        <v>452</v>
      </c>
      <c r="P342" s="370" t="s">
        <v>1648</v>
      </c>
      <c r="Q342" s="372"/>
      <c r="R342" s="372"/>
      <c r="S342" s="372"/>
    </row>
    <row r="343" spans="1:19" ht="24" x14ac:dyDescent="0.2">
      <c r="A343" s="303">
        <f>IF(B343="","",ROW()-ROW($A$3)+'Diário 1º PA'!$P$1)</f>
        <v>556</v>
      </c>
      <c r="B343" s="377">
        <v>45338</v>
      </c>
      <c r="C343" s="331">
        <v>45292</v>
      </c>
      <c r="D343" s="321" t="s">
        <v>105</v>
      </c>
      <c r="E343" s="332" t="s">
        <v>235</v>
      </c>
      <c r="F343" s="369">
        <v>132.63999999999999</v>
      </c>
      <c r="G343" s="321" t="s">
        <v>982</v>
      </c>
      <c r="H343" s="321" t="s">
        <v>120</v>
      </c>
      <c r="I343" s="321" t="s">
        <v>1649</v>
      </c>
      <c r="J343" s="370" t="s">
        <v>1650</v>
      </c>
      <c r="K343" s="370" t="s">
        <v>1307</v>
      </c>
      <c r="L343" s="370" t="s">
        <v>848</v>
      </c>
      <c r="M343" s="370">
        <v>10060190</v>
      </c>
      <c r="N343" s="371">
        <v>45337</v>
      </c>
      <c r="O343" s="321" t="s">
        <v>452</v>
      </c>
      <c r="P343" s="370" t="s">
        <v>1650</v>
      </c>
      <c r="Q343" s="372"/>
      <c r="R343" s="372"/>
      <c r="S343" s="372"/>
    </row>
    <row r="344" spans="1:19" ht="24" x14ac:dyDescent="0.2">
      <c r="A344" s="303">
        <f>IF(B344="","",ROW()-ROW($A$3)+'Diário 1º PA'!$P$1)</f>
        <v>557</v>
      </c>
      <c r="B344" s="377">
        <v>45338</v>
      </c>
      <c r="C344" s="331">
        <v>45323</v>
      </c>
      <c r="D344" s="321" t="s">
        <v>94</v>
      </c>
      <c r="E344" s="332" t="s">
        <v>199</v>
      </c>
      <c r="F344" s="369">
        <v>385.41</v>
      </c>
      <c r="G344" s="267" t="s">
        <v>1374</v>
      </c>
      <c r="H344" s="321" t="s">
        <v>117</v>
      </c>
      <c r="I344" s="321" t="s">
        <v>1341</v>
      </c>
      <c r="J344" s="370" t="s">
        <v>850</v>
      </c>
      <c r="K344" s="370" t="s">
        <v>1307</v>
      </c>
      <c r="L344" s="370" t="s">
        <v>848</v>
      </c>
      <c r="M344" s="370">
        <v>4076490</v>
      </c>
      <c r="N344" s="371">
        <v>45346</v>
      </c>
      <c r="O344" s="321" t="s">
        <v>452</v>
      </c>
      <c r="P344" s="370" t="s">
        <v>850</v>
      </c>
      <c r="Q344" s="372"/>
      <c r="R344" s="372"/>
      <c r="S344" s="372"/>
    </row>
    <row r="345" spans="1:19" ht="24" x14ac:dyDescent="0.2">
      <c r="A345" s="303">
        <f>IF(B345="","",ROW()-ROW($A$3)+'Diário 1º PA'!$P$1)</f>
        <v>558</v>
      </c>
      <c r="B345" s="377">
        <v>45338</v>
      </c>
      <c r="C345" s="331">
        <v>45323</v>
      </c>
      <c r="D345" s="321" t="s">
        <v>105</v>
      </c>
      <c r="E345" s="332" t="s">
        <v>223</v>
      </c>
      <c r="F345" s="369">
        <v>9.0299999999999994</v>
      </c>
      <c r="G345" s="267" t="s">
        <v>1623</v>
      </c>
      <c r="H345" s="321" t="s">
        <v>118</v>
      </c>
      <c r="I345" s="321" t="s">
        <v>1205</v>
      </c>
      <c r="J345" s="370" t="s">
        <v>1206</v>
      </c>
      <c r="K345" s="370" t="s">
        <v>1307</v>
      </c>
      <c r="L345" s="370" t="s">
        <v>1207</v>
      </c>
      <c r="M345" s="370" t="s">
        <v>1651</v>
      </c>
      <c r="N345" s="371">
        <v>45338</v>
      </c>
      <c r="O345" s="321" t="s">
        <v>452</v>
      </c>
      <c r="P345" s="370" t="s">
        <v>1206</v>
      </c>
      <c r="Q345" s="372"/>
      <c r="R345" s="372"/>
      <c r="S345" s="372"/>
    </row>
    <row r="346" spans="1:19" ht="24" x14ac:dyDescent="0.2">
      <c r="A346" s="303">
        <f>IF(B346="","",ROW()-ROW($A$3)+'Diário 1º PA'!$P$1)</f>
        <v>559</v>
      </c>
      <c r="B346" s="377">
        <v>45338</v>
      </c>
      <c r="C346" s="331">
        <v>45323</v>
      </c>
      <c r="D346" s="321" t="s">
        <v>105</v>
      </c>
      <c r="E346" s="332" t="s">
        <v>223</v>
      </c>
      <c r="F346" s="369">
        <v>9.0299999999999994</v>
      </c>
      <c r="G346" s="267" t="s">
        <v>1623</v>
      </c>
      <c r="H346" s="321" t="s">
        <v>118</v>
      </c>
      <c r="I346" s="321" t="s">
        <v>1205</v>
      </c>
      <c r="J346" s="370" t="s">
        <v>1206</v>
      </c>
      <c r="K346" s="370" t="s">
        <v>1307</v>
      </c>
      <c r="L346" s="370" t="s">
        <v>1207</v>
      </c>
      <c r="M346" s="370" t="s">
        <v>1652</v>
      </c>
      <c r="N346" s="371">
        <v>45338</v>
      </c>
      <c r="O346" s="321" t="s">
        <v>452</v>
      </c>
      <c r="P346" s="370" t="s">
        <v>1206</v>
      </c>
      <c r="Q346" s="372"/>
      <c r="R346" s="372"/>
      <c r="S346" s="372"/>
    </row>
    <row r="347" spans="1:19" ht="24" x14ac:dyDescent="0.2">
      <c r="A347" s="303">
        <f>IF(B347="","",ROW()-ROW($A$3)+'Diário 1º PA'!$P$1)</f>
        <v>560</v>
      </c>
      <c r="B347" s="377">
        <v>45338</v>
      </c>
      <c r="C347" s="331">
        <v>45323</v>
      </c>
      <c r="D347" s="321" t="s">
        <v>105</v>
      </c>
      <c r="E347" s="332" t="s">
        <v>223</v>
      </c>
      <c r="F347" s="369">
        <v>9.0299999999999994</v>
      </c>
      <c r="G347" s="267" t="s">
        <v>1623</v>
      </c>
      <c r="H347" s="321" t="s">
        <v>118</v>
      </c>
      <c r="I347" s="321" t="s">
        <v>1205</v>
      </c>
      <c r="J347" s="370" t="s">
        <v>1206</v>
      </c>
      <c r="K347" s="370" t="s">
        <v>1307</v>
      </c>
      <c r="L347" s="370" t="s">
        <v>1207</v>
      </c>
      <c r="M347" s="370" t="s">
        <v>1653</v>
      </c>
      <c r="N347" s="371">
        <v>45338</v>
      </c>
      <c r="O347" s="321" t="s">
        <v>452</v>
      </c>
      <c r="P347" s="370" t="s">
        <v>1206</v>
      </c>
      <c r="Q347" s="372"/>
      <c r="R347" s="372"/>
      <c r="S347" s="372"/>
    </row>
    <row r="348" spans="1:19" ht="24" x14ac:dyDescent="0.2">
      <c r="A348" s="303">
        <f>IF(B348="","",ROW()-ROW($A$3)+'Diário 1º PA'!$P$1)</f>
        <v>561</v>
      </c>
      <c r="B348" s="377">
        <v>45338</v>
      </c>
      <c r="C348" s="331">
        <v>45323</v>
      </c>
      <c r="D348" s="321" t="s">
        <v>105</v>
      </c>
      <c r="E348" s="332" t="s">
        <v>223</v>
      </c>
      <c r="F348" s="369">
        <v>9.0299999999999994</v>
      </c>
      <c r="G348" s="267" t="s">
        <v>1623</v>
      </c>
      <c r="H348" s="321" t="s">
        <v>118</v>
      </c>
      <c r="I348" s="321" t="s">
        <v>1205</v>
      </c>
      <c r="J348" s="370" t="s">
        <v>1206</v>
      </c>
      <c r="K348" s="370" t="s">
        <v>1307</v>
      </c>
      <c r="L348" s="370" t="s">
        <v>1207</v>
      </c>
      <c r="M348" s="370" t="s">
        <v>1654</v>
      </c>
      <c r="N348" s="371">
        <v>45338</v>
      </c>
      <c r="O348" s="321" t="s">
        <v>452</v>
      </c>
      <c r="P348" s="370" t="s">
        <v>1206</v>
      </c>
      <c r="Q348" s="372"/>
      <c r="R348" s="372"/>
      <c r="S348" s="372"/>
    </row>
    <row r="349" spans="1:19" ht="24" x14ac:dyDescent="0.2">
      <c r="A349" s="303">
        <f>IF(B349="","",ROW()-ROW($A$3)+'Diário 1º PA'!$P$1)</f>
        <v>562</v>
      </c>
      <c r="B349" s="368">
        <v>45341</v>
      </c>
      <c r="C349" s="331">
        <v>45323</v>
      </c>
      <c r="D349" s="321" t="s">
        <v>105</v>
      </c>
      <c r="E349" s="332" t="s">
        <v>337</v>
      </c>
      <c r="F349" s="369">
        <v>-165.18</v>
      </c>
      <c r="G349" s="267" t="s">
        <v>1655</v>
      </c>
      <c r="H349" s="321" t="s">
        <v>122</v>
      </c>
      <c r="I349" s="321" t="s">
        <v>117</v>
      </c>
      <c r="J349" s="370" t="s">
        <v>79</v>
      </c>
      <c r="K349" s="370" t="s">
        <v>117</v>
      </c>
      <c r="L349" s="370" t="s">
        <v>117</v>
      </c>
      <c r="M349" s="370" t="s">
        <v>117</v>
      </c>
      <c r="N349" s="371" t="s">
        <v>117</v>
      </c>
      <c r="O349" s="321" t="s">
        <v>452</v>
      </c>
      <c r="P349" s="370" t="s">
        <v>79</v>
      </c>
      <c r="Q349" s="372"/>
      <c r="R349" s="372"/>
      <c r="S349" s="372"/>
    </row>
    <row r="350" spans="1:19" ht="24" x14ac:dyDescent="0.2">
      <c r="A350" s="303">
        <f>IF(B350="","",ROW()-ROW($A$3)+'Diário 1º PA'!$P$1)</f>
        <v>563</v>
      </c>
      <c r="B350" s="368">
        <v>45341</v>
      </c>
      <c r="C350" s="331">
        <v>45323</v>
      </c>
      <c r="D350" s="321" t="s">
        <v>94</v>
      </c>
      <c r="E350" s="332" t="s">
        <v>192</v>
      </c>
      <c r="F350" s="369">
        <v>1460.37</v>
      </c>
      <c r="G350" s="267" t="s">
        <v>1656</v>
      </c>
      <c r="H350" s="321" t="s">
        <v>117</v>
      </c>
      <c r="I350" s="321" t="s">
        <v>117</v>
      </c>
      <c r="J350" s="370" t="s">
        <v>79</v>
      </c>
      <c r="K350" s="370" t="s">
        <v>1657</v>
      </c>
      <c r="L350" s="370" t="s">
        <v>1658</v>
      </c>
      <c r="M350" s="370" t="s">
        <v>117</v>
      </c>
      <c r="N350" s="371" t="s">
        <v>117</v>
      </c>
      <c r="O350" s="321" t="s">
        <v>452</v>
      </c>
      <c r="P350" s="370" t="s">
        <v>79</v>
      </c>
      <c r="Q350" s="372"/>
      <c r="R350" s="372"/>
      <c r="S350" s="372"/>
    </row>
    <row r="351" spans="1:19" ht="24" x14ac:dyDescent="0.2">
      <c r="A351" s="303">
        <f>IF(B351="","",ROW()-ROW($A$3)+'Diário 1º PA'!$P$1)</f>
        <v>564</v>
      </c>
      <c r="B351" s="368">
        <v>45341</v>
      </c>
      <c r="C351" s="331">
        <v>45292</v>
      </c>
      <c r="D351" s="321" t="s">
        <v>105</v>
      </c>
      <c r="E351" s="332" t="s">
        <v>265</v>
      </c>
      <c r="F351" s="369">
        <v>757.94</v>
      </c>
      <c r="G351" s="267" t="s">
        <v>1577</v>
      </c>
      <c r="H351" s="321" t="s">
        <v>134</v>
      </c>
      <c r="I351" s="321" t="s">
        <v>1659</v>
      </c>
      <c r="J351" s="370" t="s">
        <v>1029</v>
      </c>
      <c r="K351" s="370" t="s">
        <v>1307</v>
      </c>
      <c r="L351" s="370" t="s">
        <v>848</v>
      </c>
      <c r="M351" s="370" t="s">
        <v>1660</v>
      </c>
      <c r="N351" s="371">
        <v>45339</v>
      </c>
      <c r="O351" s="321" t="s">
        <v>452</v>
      </c>
      <c r="P351" s="370" t="s">
        <v>1029</v>
      </c>
      <c r="Q351" s="372"/>
      <c r="R351" s="372"/>
      <c r="S351" s="372"/>
    </row>
    <row r="352" spans="1:19" ht="36" x14ac:dyDescent="0.2">
      <c r="A352" s="303">
        <f>IF(B352="","",ROW()-ROW($A$3)+'Diário 1º PA'!$P$1)</f>
        <v>565</v>
      </c>
      <c r="B352" s="368">
        <v>45341</v>
      </c>
      <c r="C352" s="331">
        <v>45292</v>
      </c>
      <c r="D352" s="321" t="s">
        <v>105</v>
      </c>
      <c r="E352" s="332" t="s">
        <v>233</v>
      </c>
      <c r="F352" s="369">
        <v>1205.74</v>
      </c>
      <c r="G352" s="267" t="s">
        <v>1343</v>
      </c>
      <c r="H352" s="321" t="s">
        <v>117</v>
      </c>
      <c r="I352" s="321" t="s">
        <v>1344</v>
      </c>
      <c r="J352" s="370" t="s">
        <v>1346</v>
      </c>
      <c r="K352" s="370" t="s">
        <v>1307</v>
      </c>
      <c r="L352" s="370" t="s">
        <v>848</v>
      </c>
      <c r="M352" s="370">
        <v>28</v>
      </c>
      <c r="N352" s="371">
        <v>45337</v>
      </c>
      <c r="O352" s="321" t="s">
        <v>452</v>
      </c>
      <c r="P352" s="370" t="s">
        <v>1346</v>
      </c>
      <c r="Q352" s="372"/>
      <c r="R352" s="372"/>
      <c r="S352" s="372"/>
    </row>
    <row r="353" spans="1:19" ht="36" x14ac:dyDescent="0.2">
      <c r="A353" s="303">
        <f>IF(B353="","",ROW()-ROW($A$3)+'Diário 1º PA'!$P$1)</f>
        <v>566</v>
      </c>
      <c r="B353" s="368">
        <v>45341</v>
      </c>
      <c r="C353" s="331">
        <v>45292</v>
      </c>
      <c r="D353" s="321" t="s">
        <v>105</v>
      </c>
      <c r="E353" s="332" t="s">
        <v>233</v>
      </c>
      <c r="F353" s="369">
        <v>1142.28</v>
      </c>
      <c r="G353" s="267" t="s">
        <v>1343</v>
      </c>
      <c r="H353" s="321" t="s">
        <v>117</v>
      </c>
      <c r="I353" s="321" t="s">
        <v>1344</v>
      </c>
      <c r="J353" s="370" t="s">
        <v>1346</v>
      </c>
      <c r="K353" s="370" t="s">
        <v>1307</v>
      </c>
      <c r="L353" s="370" t="s">
        <v>848</v>
      </c>
      <c r="M353" s="370">
        <v>31</v>
      </c>
      <c r="N353" s="371">
        <v>45337</v>
      </c>
      <c r="O353" s="321" t="s">
        <v>452</v>
      </c>
      <c r="P353" s="370" t="s">
        <v>1346</v>
      </c>
      <c r="Q353" s="372"/>
      <c r="R353" s="372"/>
      <c r="S353" s="372"/>
    </row>
    <row r="354" spans="1:19" ht="36" x14ac:dyDescent="0.2">
      <c r="A354" s="303">
        <f>IF(B354="","",ROW()-ROW($A$3)+'Diário 1º PA'!$P$1)</f>
        <v>567</v>
      </c>
      <c r="B354" s="368">
        <v>45341</v>
      </c>
      <c r="C354" s="331">
        <v>45292</v>
      </c>
      <c r="D354" s="321" t="s">
        <v>105</v>
      </c>
      <c r="E354" s="332" t="s">
        <v>233</v>
      </c>
      <c r="F354" s="369">
        <v>824.98</v>
      </c>
      <c r="G354" s="267" t="s">
        <v>1343</v>
      </c>
      <c r="H354" s="321" t="s">
        <v>117</v>
      </c>
      <c r="I354" s="321" t="s">
        <v>1344</v>
      </c>
      <c r="J354" s="370" t="s">
        <v>1346</v>
      </c>
      <c r="K354" s="370" t="s">
        <v>1307</v>
      </c>
      <c r="L354" s="370" t="s">
        <v>848</v>
      </c>
      <c r="M354" s="370">
        <v>30</v>
      </c>
      <c r="N354" s="371">
        <v>45337</v>
      </c>
      <c r="O354" s="321" t="s">
        <v>452</v>
      </c>
      <c r="P354" s="370" t="s">
        <v>1346</v>
      </c>
      <c r="Q354" s="372"/>
      <c r="R354" s="372"/>
      <c r="S354" s="372"/>
    </row>
    <row r="355" spans="1:19" ht="36" x14ac:dyDescent="0.2">
      <c r="A355" s="303">
        <f>IF(B355="","",ROW()-ROW($A$3)+'Diário 1º PA'!$P$1)</f>
        <v>568</v>
      </c>
      <c r="B355" s="368">
        <v>45341</v>
      </c>
      <c r="C355" s="331">
        <v>45292</v>
      </c>
      <c r="D355" s="321" t="s">
        <v>105</v>
      </c>
      <c r="E355" s="332" t="s">
        <v>233</v>
      </c>
      <c r="F355" s="369">
        <v>888.44</v>
      </c>
      <c r="G355" s="321" t="s">
        <v>1343</v>
      </c>
      <c r="H355" s="321" t="s">
        <v>117</v>
      </c>
      <c r="I355" s="321" t="s">
        <v>1344</v>
      </c>
      <c r="J355" s="370" t="s">
        <v>1346</v>
      </c>
      <c r="K355" s="370" t="s">
        <v>1307</v>
      </c>
      <c r="L355" s="370" t="s">
        <v>848</v>
      </c>
      <c r="M355" s="370">
        <v>29</v>
      </c>
      <c r="N355" s="371">
        <v>45337</v>
      </c>
      <c r="O355" s="321" t="s">
        <v>452</v>
      </c>
      <c r="P355" s="370" t="s">
        <v>1346</v>
      </c>
      <c r="Q355" s="372"/>
      <c r="R355" s="372"/>
      <c r="S355" s="372"/>
    </row>
    <row r="356" spans="1:19" ht="24" x14ac:dyDescent="0.2">
      <c r="A356" s="303">
        <f>IF(B356="","",ROW()-ROW($A$3)+'Diário 1º PA'!$P$1)</f>
        <v>569</v>
      </c>
      <c r="B356" s="368">
        <v>45341</v>
      </c>
      <c r="C356" s="331">
        <v>45292</v>
      </c>
      <c r="D356" s="321" t="s">
        <v>105</v>
      </c>
      <c r="E356" s="332" t="s">
        <v>227</v>
      </c>
      <c r="F356" s="369">
        <v>2625.72</v>
      </c>
      <c r="G356" s="267" t="s">
        <v>1037</v>
      </c>
      <c r="H356" s="321" t="s">
        <v>124</v>
      </c>
      <c r="I356" s="321" t="s">
        <v>1401</v>
      </c>
      <c r="J356" s="370" t="s">
        <v>1181</v>
      </c>
      <c r="K356" s="370" t="s">
        <v>1307</v>
      </c>
      <c r="L356" s="370" t="s">
        <v>848</v>
      </c>
      <c r="M356" s="370">
        <v>115004589</v>
      </c>
      <c r="N356" s="371">
        <v>45344</v>
      </c>
      <c r="O356" s="321" t="s">
        <v>452</v>
      </c>
      <c r="P356" s="370" t="s">
        <v>1181</v>
      </c>
      <c r="Q356" s="372"/>
      <c r="R356" s="372"/>
      <c r="S356" s="372"/>
    </row>
    <row r="357" spans="1:19" ht="48" x14ac:dyDescent="0.2">
      <c r="A357" s="303">
        <f>IF(B357="","",ROW()-ROW($A$3)+'Diário 1º PA'!$P$1)</f>
        <v>570</v>
      </c>
      <c r="B357" s="368">
        <v>45341</v>
      </c>
      <c r="C357" s="331">
        <v>45323</v>
      </c>
      <c r="D357" s="321" t="s">
        <v>105</v>
      </c>
      <c r="E357" s="332" t="s">
        <v>281</v>
      </c>
      <c r="F357" s="369">
        <v>1440.54</v>
      </c>
      <c r="G357" s="267" t="s">
        <v>1661</v>
      </c>
      <c r="H357" s="321" t="s">
        <v>118</v>
      </c>
      <c r="I357" s="321" t="s">
        <v>1662</v>
      </c>
      <c r="J357" s="370" t="s">
        <v>1663</v>
      </c>
      <c r="K357" s="370" t="s">
        <v>1307</v>
      </c>
      <c r="L357" s="370" t="s">
        <v>848</v>
      </c>
      <c r="M357" s="370" t="s">
        <v>1664</v>
      </c>
      <c r="N357" s="371">
        <v>45342</v>
      </c>
      <c r="O357" s="321" t="s">
        <v>452</v>
      </c>
      <c r="P357" s="370" t="s">
        <v>1663</v>
      </c>
      <c r="Q357" s="372"/>
      <c r="R357" s="372"/>
      <c r="S357" s="372"/>
    </row>
    <row r="358" spans="1:19" ht="36" x14ac:dyDescent="0.2">
      <c r="A358" s="303">
        <f>IF(B358="","",ROW()-ROW($A$3)+'Diário 1º PA'!$P$1)</f>
        <v>571</v>
      </c>
      <c r="B358" s="368">
        <v>45341</v>
      </c>
      <c r="C358" s="331">
        <v>45323</v>
      </c>
      <c r="D358" s="321" t="s">
        <v>105</v>
      </c>
      <c r="E358" s="332" t="s">
        <v>345</v>
      </c>
      <c r="F358" s="369">
        <v>328</v>
      </c>
      <c r="G358" s="267" t="s">
        <v>1665</v>
      </c>
      <c r="H358" s="321" t="s">
        <v>130</v>
      </c>
      <c r="I358" s="321" t="s">
        <v>1666</v>
      </c>
      <c r="J358" s="370" t="s">
        <v>1667</v>
      </c>
      <c r="K358" s="370" t="s">
        <v>881</v>
      </c>
      <c r="L358" s="370" t="s">
        <v>1301</v>
      </c>
      <c r="M358" s="370">
        <v>5</v>
      </c>
      <c r="N358" s="371">
        <v>45386</v>
      </c>
      <c r="O358" s="321" t="s">
        <v>452</v>
      </c>
      <c r="P358" s="370" t="s">
        <v>1667</v>
      </c>
      <c r="Q358" s="372"/>
      <c r="R358" s="372"/>
      <c r="S358" s="372"/>
    </row>
    <row r="359" spans="1:19" ht="36" x14ac:dyDescent="0.2">
      <c r="A359" s="303">
        <f>IF(B359="","",ROW()-ROW($A$3)+'Diário 1º PA'!$P$1)</f>
        <v>572</v>
      </c>
      <c r="B359" s="368">
        <v>45341</v>
      </c>
      <c r="C359" s="331">
        <v>45323</v>
      </c>
      <c r="D359" s="321" t="s">
        <v>105</v>
      </c>
      <c r="E359" s="332" t="s">
        <v>345</v>
      </c>
      <c r="F359" s="369">
        <v>1297.05</v>
      </c>
      <c r="G359" s="321" t="s">
        <v>1668</v>
      </c>
      <c r="H359" s="321" t="s">
        <v>130</v>
      </c>
      <c r="I359" s="321" t="s">
        <v>1634</v>
      </c>
      <c r="J359" s="370" t="s">
        <v>1635</v>
      </c>
      <c r="K359" s="370" t="s">
        <v>881</v>
      </c>
      <c r="L359" s="370" t="s">
        <v>1301</v>
      </c>
      <c r="M359" s="370">
        <v>12357</v>
      </c>
      <c r="N359" s="371">
        <v>45341</v>
      </c>
      <c r="O359" s="321" t="s">
        <v>452</v>
      </c>
      <c r="P359" s="370" t="s">
        <v>1635</v>
      </c>
      <c r="Q359" s="372"/>
      <c r="R359" s="372"/>
      <c r="S359" s="372"/>
    </row>
    <row r="360" spans="1:19" x14ac:dyDescent="0.2">
      <c r="A360" s="303">
        <f>IF(B360="","",ROW()-ROW($A$3)+'Diário 1º PA'!$P$1)</f>
        <v>573</v>
      </c>
      <c r="B360" s="368">
        <v>45341</v>
      </c>
      <c r="C360" s="331">
        <v>45323</v>
      </c>
      <c r="D360" s="321" t="s">
        <v>105</v>
      </c>
      <c r="E360" s="332" t="s">
        <v>283</v>
      </c>
      <c r="F360" s="369">
        <v>6</v>
      </c>
      <c r="G360" s="267" t="s">
        <v>1669</v>
      </c>
      <c r="H360" s="321" t="s">
        <v>118</v>
      </c>
      <c r="I360" s="321" t="s">
        <v>117</v>
      </c>
      <c r="J360" s="370" t="s">
        <v>79</v>
      </c>
      <c r="K360" s="370" t="s">
        <v>1325</v>
      </c>
      <c r="L360" s="370" t="s">
        <v>117</v>
      </c>
      <c r="M360" s="370" t="s">
        <v>117</v>
      </c>
      <c r="N360" s="371" t="s">
        <v>117</v>
      </c>
      <c r="O360" s="321" t="s">
        <v>452</v>
      </c>
      <c r="P360" s="370" t="s">
        <v>79</v>
      </c>
      <c r="Q360" s="372"/>
      <c r="R360" s="372"/>
      <c r="S360" s="372"/>
    </row>
    <row r="361" spans="1:19" ht="24" x14ac:dyDescent="0.2">
      <c r="A361" s="303">
        <f>IF(B361="","",ROW()-ROW($A$3)+'Diário 1º PA'!$P$1)</f>
        <v>574</v>
      </c>
      <c r="B361" s="368">
        <v>45342</v>
      </c>
      <c r="C361" s="331">
        <v>45323</v>
      </c>
      <c r="D361" s="321" t="s">
        <v>105</v>
      </c>
      <c r="E361" s="332" t="s">
        <v>337</v>
      </c>
      <c r="F361" s="369">
        <v>-8925</v>
      </c>
      <c r="G361" s="267" t="s">
        <v>1670</v>
      </c>
      <c r="H361" s="321" t="s">
        <v>117</v>
      </c>
      <c r="I361" s="321" t="s">
        <v>117</v>
      </c>
      <c r="J361" s="370" t="s">
        <v>79</v>
      </c>
      <c r="K361" s="370" t="s">
        <v>117</v>
      </c>
      <c r="L361" s="370" t="s">
        <v>117</v>
      </c>
      <c r="M361" s="370" t="s">
        <v>117</v>
      </c>
      <c r="N361" s="371" t="s">
        <v>117</v>
      </c>
      <c r="O361" s="321" t="s">
        <v>452</v>
      </c>
      <c r="P361" s="370" t="s">
        <v>79</v>
      </c>
      <c r="Q361" s="372"/>
      <c r="R361" s="372"/>
      <c r="S361" s="372"/>
    </row>
    <row r="362" spans="1:19" ht="24" x14ac:dyDescent="0.2">
      <c r="A362" s="303">
        <f>IF(B362="","",ROW()-ROW($A$3)+'Diário 1º PA'!$P$1)</f>
        <v>575</v>
      </c>
      <c r="B362" s="368">
        <v>45342</v>
      </c>
      <c r="C362" s="331">
        <v>45323</v>
      </c>
      <c r="D362" s="321" t="s">
        <v>105</v>
      </c>
      <c r="E362" s="332" t="s">
        <v>337</v>
      </c>
      <c r="F362" s="369">
        <v>-3950</v>
      </c>
      <c r="G362" s="267" t="s">
        <v>1670</v>
      </c>
      <c r="H362" s="321" t="s">
        <v>117</v>
      </c>
      <c r="I362" s="321" t="s">
        <v>117</v>
      </c>
      <c r="J362" s="370" t="s">
        <v>79</v>
      </c>
      <c r="K362" s="370" t="s">
        <v>117</v>
      </c>
      <c r="L362" s="370" t="s">
        <v>117</v>
      </c>
      <c r="M362" s="370" t="s">
        <v>117</v>
      </c>
      <c r="N362" s="371" t="s">
        <v>117</v>
      </c>
      <c r="O362" s="321" t="s">
        <v>452</v>
      </c>
      <c r="P362" s="370" t="s">
        <v>79</v>
      </c>
      <c r="Q362" s="372"/>
      <c r="R362" s="372"/>
      <c r="S362" s="372"/>
    </row>
    <row r="363" spans="1:19" ht="36" x14ac:dyDescent="0.2">
      <c r="A363" s="303">
        <f>IF(B363="","",ROW()-ROW($A$3)+'Diário 1º PA'!$P$1)</f>
        <v>576</v>
      </c>
      <c r="B363" s="368">
        <v>45342</v>
      </c>
      <c r="C363" s="331">
        <v>45323</v>
      </c>
      <c r="D363" s="321" t="s">
        <v>105</v>
      </c>
      <c r="E363" s="332" t="s">
        <v>337</v>
      </c>
      <c r="F363" s="369">
        <v>-168.74</v>
      </c>
      <c r="G363" s="267" t="s">
        <v>1671</v>
      </c>
      <c r="H363" s="321" t="s">
        <v>117</v>
      </c>
      <c r="I363" s="321" t="s">
        <v>117</v>
      </c>
      <c r="J363" s="370" t="s">
        <v>79</v>
      </c>
      <c r="K363" s="370" t="s">
        <v>117</v>
      </c>
      <c r="L363" s="370" t="s">
        <v>117</v>
      </c>
      <c r="M363" s="370" t="s">
        <v>117</v>
      </c>
      <c r="N363" s="371" t="s">
        <v>117</v>
      </c>
      <c r="O363" s="321" t="s">
        <v>452</v>
      </c>
      <c r="P363" s="370" t="s">
        <v>79</v>
      </c>
      <c r="Q363" s="372"/>
      <c r="R363" s="372"/>
      <c r="S363" s="372"/>
    </row>
    <row r="364" spans="1:19" ht="48" x14ac:dyDescent="0.2">
      <c r="A364" s="303">
        <f>IF(B364="","",ROW()-ROW($A$3)+'Diário 1º PA'!$P$1)</f>
        <v>577</v>
      </c>
      <c r="B364" s="368">
        <v>45342</v>
      </c>
      <c r="C364" s="331">
        <v>45323</v>
      </c>
      <c r="D364" s="321" t="s">
        <v>105</v>
      </c>
      <c r="E364" s="332" t="s">
        <v>337</v>
      </c>
      <c r="F364" s="369">
        <v>-141.01</v>
      </c>
      <c r="G364" s="267" t="s">
        <v>1672</v>
      </c>
      <c r="H364" s="321" t="s">
        <v>120</v>
      </c>
      <c r="I364" s="321" t="s">
        <v>117</v>
      </c>
      <c r="J364" s="370" t="s">
        <v>79</v>
      </c>
      <c r="K364" s="370" t="s">
        <v>117</v>
      </c>
      <c r="L364" s="370" t="s">
        <v>117</v>
      </c>
      <c r="M364" s="370" t="s">
        <v>117</v>
      </c>
      <c r="N364" s="371" t="s">
        <v>117</v>
      </c>
      <c r="O364" s="321" t="s">
        <v>452</v>
      </c>
      <c r="P364" s="370" t="s">
        <v>79</v>
      </c>
      <c r="Q364" s="372"/>
      <c r="R364" s="372"/>
      <c r="S364" s="372"/>
    </row>
    <row r="365" spans="1:19" ht="24" x14ac:dyDescent="0.2">
      <c r="A365" s="303">
        <f>IF(B365="","",ROW()-ROW($A$3)+'Diário 1º PA'!$P$1)</f>
        <v>578</v>
      </c>
      <c r="B365" s="368">
        <v>45342</v>
      </c>
      <c r="C365" s="331">
        <v>45323</v>
      </c>
      <c r="D365" s="321" t="s">
        <v>105</v>
      </c>
      <c r="E365" s="332" t="s">
        <v>339</v>
      </c>
      <c r="F365" s="369">
        <v>75</v>
      </c>
      <c r="G365" s="321" t="s">
        <v>1673</v>
      </c>
      <c r="H365" s="321" t="s">
        <v>123</v>
      </c>
      <c r="I365" s="321" t="s">
        <v>1674</v>
      </c>
      <c r="J365" s="370" t="s">
        <v>922</v>
      </c>
      <c r="K365" s="370" t="s">
        <v>839</v>
      </c>
      <c r="L365" s="370" t="s">
        <v>1611</v>
      </c>
      <c r="M365" s="370" t="s">
        <v>117</v>
      </c>
      <c r="N365" s="371">
        <v>45341</v>
      </c>
      <c r="O365" s="321" t="s">
        <v>452</v>
      </c>
      <c r="P365" s="370" t="s">
        <v>1675</v>
      </c>
      <c r="Q365" s="372"/>
      <c r="R365" s="372"/>
      <c r="S365" s="372"/>
    </row>
    <row r="366" spans="1:19" ht="48" x14ac:dyDescent="0.2">
      <c r="A366" s="303">
        <f>IF(B366="","",ROW()-ROW($A$3)+'Diário 1º PA'!$P$1)</f>
        <v>579</v>
      </c>
      <c r="B366" s="368">
        <v>45342</v>
      </c>
      <c r="C366" s="331">
        <v>45323</v>
      </c>
      <c r="D366" s="321" t="s">
        <v>105</v>
      </c>
      <c r="E366" s="332" t="s">
        <v>337</v>
      </c>
      <c r="F366" s="369">
        <v>378.25</v>
      </c>
      <c r="G366" s="267" t="s">
        <v>952</v>
      </c>
      <c r="H366" s="321" t="s">
        <v>119</v>
      </c>
      <c r="I366" s="321" t="s">
        <v>1296</v>
      </c>
      <c r="J366" s="370" t="s">
        <v>954</v>
      </c>
      <c r="K366" s="370" t="s">
        <v>839</v>
      </c>
      <c r="L366" s="370" t="s">
        <v>1297</v>
      </c>
      <c r="M366" s="370">
        <v>5889993</v>
      </c>
      <c r="N366" s="371">
        <v>45347</v>
      </c>
      <c r="O366" s="321" t="s">
        <v>452</v>
      </c>
      <c r="P366" s="370" t="s">
        <v>954</v>
      </c>
      <c r="Q366" s="372"/>
      <c r="R366" s="372"/>
      <c r="S366" s="372"/>
    </row>
    <row r="367" spans="1:19" ht="24" x14ac:dyDescent="0.2">
      <c r="A367" s="303">
        <f>IF(B367="","",ROW()-ROW($A$3)+'Diário 1º PA'!$P$1)</f>
        <v>580</v>
      </c>
      <c r="B367" s="368">
        <v>45342</v>
      </c>
      <c r="C367" s="331">
        <v>45323</v>
      </c>
      <c r="D367" s="321" t="s">
        <v>105</v>
      </c>
      <c r="E367" s="332" t="s">
        <v>339</v>
      </c>
      <c r="F367" s="369">
        <v>600</v>
      </c>
      <c r="G367" s="267" t="s">
        <v>1676</v>
      </c>
      <c r="H367" s="321" t="s">
        <v>118</v>
      </c>
      <c r="I367" s="321" t="s">
        <v>1677</v>
      </c>
      <c r="J367" s="370" t="s">
        <v>922</v>
      </c>
      <c r="K367" s="370" t="s">
        <v>839</v>
      </c>
      <c r="L367" s="370" t="s">
        <v>1611</v>
      </c>
      <c r="M367" s="370" t="s">
        <v>117</v>
      </c>
      <c r="N367" s="371">
        <v>45338</v>
      </c>
      <c r="O367" s="321" t="s">
        <v>452</v>
      </c>
      <c r="P367" s="370" t="s">
        <v>959</v>
      </c>
      <c r="Q367" s="372"/>
      <c r="R367" s="372"/>
      <c r="S367" s="372"/>
    </row>
    <row r="368" spans="1:19" ht="24" x14ac:dyDescent="0.2">
      <c r="A368" s="303">
        <f>IF(B368="","",ROW()-ROW($A$3)+'Diário 1º PA'!$P$1)</f>
        <v>581</v>
      </c>
      <c r="B368" s="368">
        <v>45342</v>
      </c>
      <c r="C368" s="331">
        <v>45323</v>
      </c>
      <c r="D368" s="321" t="s">
        <v>105</v>
      </c>
      <c r="E368" s="332" t="s">
        <v>339</v>
      </c>
      <c r="F368" s="369">
        <v>600</v>
      </c>
      <c r="G368" s="267" t="s">
        <v>1678</v>
      </c>
      <c r="H368" s="321" t="s">
        <v>118</v>
      </c>
      <c r="I368" s="321" t="s">
        <v>1679</v>
      </c>
      <c r="J368" s="370" t="s">
        <v>922</v>
      </c>
      <c r="K368" s="370" t="s">
        <v>839</v>
      </c>
      <c r="L368" s="370" t="s">
        <v>1611</v>
      </c>
      <c r="M368" s="370" t="s">
        <v>117</v>
      </c>
      <c r="N368" s="371">
        <v>45338</v>
      </c>
      <c r="O368" s="321" t="s">
        <v>452</v>
      </c>
      <c r="P368" s="370" t="s">
        <v>1680</v>
      </c>
      <c r="Q368" s="372"/>
      <c r="R368" s="372"/>
      <c r="S368" s="372"/>
    </row>
    <row r="369" spans="1:19" ht="24" x14ac:dyDescent="0.2">
      <c r="A369" s="303">
        <f>IF(B369="","",ROW()-ROW($A$3)+'Diário 1º PA'!$P$1)</f>
        <v>582</v>
      </c>
      <c r="B369" s="368">
        <v>45342</v>
      </c>
      <c r="C369" s="331">
        <v>45323</v>
      </c>
      <c r="D369" s="321" t="s">
        <v>105</v>
      </c>
      <c r="E369" s="332" t="s">
        <v>339</v>
      </c>
      <c r="F369" s="369">
        <v>75</v>
      </c>
      <c r="G369" s="267" t="s">
        <v>1673</v>
      </c>
      <c r="H369" s="321" t="s">
        <v>123</v>
      </c>
      <c r="I369" s="321" t="s">
        <v>1681</v>
      </c>
      <c r="J369" s="370" t="s">
        <v>922</v>
      </c>
      <c r="K369" s="370" t="s">
        <v>839</v>
      </c>
      <c r="L369" s="370" t="s">
        <v>1611</v>
      </c>
      <c r="M369" s="370" t="s">
        <v>117</v>
      </c>
      <c r="N369" s="371">
        <v>45341</v>
      </c>
      <c r="O369" s="321" t="s">
        <v>452</v>
      </c>
      <c r="P369" s="370" t="s">
        <v>1682</v>
      </c>
      <c r="Q369" s="372"/>
      <c r="R369" s="372"/>
      <c r="S369" s="372"/>
    </row>
    <row r="370" spans="1:19" ht="24" x14ac:dyDescent="0.2">
      <c r="A370" s="303">
        <f>IF(B370="","",ROW()-ROW($A$3)+'Diário 1º PA'!$P$1)</f>
        <v>583</v>
      </c>
      <c r="B370" s="368">
        <v>45342</v>
      </c>
      <c r="C370" s="331">
        <v>45323</v>
      </c>
      <c r="D370" s="321" t="s">
        <v>105</v>
      </c>
      <c r="E370" s="332" t="s">
        <v>219</v>
      </c>
      <c r="F370" s="369">
        <v>7754.6</v>
      </c>
      <c r="G370" s="267" t="s">
        <v>1683</v>
      </c>
      <c r="H370" s="321" t="s">
        <v>126</v>
      </c>
      <c r="I370" s="321" t="s">
        <v>1684</v>
      </c>
      <c r="J370" s="370" t="s">
        <v>1107</v>
      </c>
      <c r="K370" s="370" t="s">
        <v>1307</v>
      </c>
      <c r="L370" s="370" t="s">
        <v>848</v>
      </c>
      <c r="M370" s="370">
        <v>260023</v>
      </c>
      <c r="N370" s="371">
        <v>45342</v>
      </c>
      <c r="O370" s="321" t="s">
        <v>452</v>
      </c>
      <c r="P370" s="370" t="s">
        <v>1107</v>
      </c>
      <c r="Q370" s="372"/>
      <c r="R370" s="372"/>
      <c r="S370" s="372"/>
    </row>
    <row r="371" spans="1:19" ht="24" x14ac:dyDescent="0.2">
      <c r="A371" s="303">
        <f>IF(B371="","",ROW()-ROW($A$3)+'Diário 1º PA'!$P$1)</f>
        <v>584</v>
      </c>
      <c r="B371" s="368">
        <v>45342</v>
      </c>
      <c r="C371" s="331">
        <v>45323</v>
      </c>
      <c r="D371" s="321" t="s">
        <v>105</v>
      </c>
      <c r="E371" s="332" t="s">
        <v>325</v>
      </c>
      <c r="F371" s="369">
        <v>1247.1199999999999</v>
      </c>
      <c r="G371" s="267" t="s">
        <v>1685</v>
      </c>
      <c r="H371" s="321" t="s">
        <v>117</v>
      </c>
      <c r="I371" s="321" t="s">
        <v>1109</v>
      </c>
      <c r="J371" s="370" t="s">
        <v>1110</v>
      </c>
      <c r="K371" s="370" t="s">
        <v>1307</v>
      </c>
      <c r="L371" s="370" t="s">
        <v>848</v>
      </c>
      <c r="M371" s="370">
        <v>20307056</v>
      </c>
      <c r="N371" s="371">
        <v>45342</v>
      </c>
      <c r="O371" s="321" t="s">
        <v>452</v>
      </c>
      <c r="P371" s="370" t="s">
        <v>1110</v>
      </c>
      <c r="Q371" s="372"/>
      <c r="R371" s="372"/>
      <c r="S371" s="372"/>
    </row>
    <row r="372" spans="1:19" ht="36" x14ac:dyDescent="0.2">
      <c r="A372" s="303">
        <f>IF(B372="","",ROW()-ROW($A$3)+'Diário 1º PA'!$P$1)</f>
        <v>585</v>
      </c>
      <c r="B372" s="368">
        <v>45342</v>
      </c>
      <c r="C372" s="331">
        <v>45323</v>
      </c>
      <c r="D372" s="321" t="s">
        <v>105</v>
      </c>
      <c r="E372" s="332" t="s">
        <v>339</v>
      </c>
      <c r="F372" s="369">
        <v>300</v>
      </c>
      <c r="G372" s="267" t="s">
        <v>1686</v>
      </c>
      <c r="H372" s="321" t="s">
        <v>123</v>
      </c>
      <c r="I372" s="321" t="s">
        <v>1687</v>
      </c>
      <c r="J372" s="370" t="s">
        <v>922</v>
      </c>
      <c r="K372" s="370" t="s">
        <v>881</v>
      </c>
      <c r="L372" s="370" t="s">
        <v>1611</v>
      </c>
      <c r="M372" s="370" t="s">
        <v>117</v>
      </c>
      <c r="N372" s="371">
        <v>45341</v>
      </c>
      <c r="O372" s="321" t="s">
        <v>452</v>
      </c>
      <c r="P372" s="370" t="s">
        <v>1688</v>
      </c>
      <c r="Q372" s="372"/>
      <c r="R372" s="372"/>
      <c r="S372" s="372"/>
    </row>
    <row r="373" spans="1:19" ht="36" x14ac:dyDescent="0.2">
      <c r="A373" s="303">
        <f>IF(B373="","",ROW()-ROW($A$3)+'Diário 1º PA'!$P$1)</f>
        <v>586</v>
      </c>
      <c r="B373" s="368">
        <v>45342</v>
      </c>
      <c r="C373" s="331">
        <v>45323</v>
      </c>
      <c r="D373" s="321" t="s">
        <v>105</v>
      </c>
      <c r="E373" s="332" t="s">
        <v>339</v>
      </c>
      <c r="F373" s="369">
        <v>140</v>
      </c>
      <c r="G373" s="267" t="s">
        <v>1689</v>
      </c>
      <c r="H373" s="321" t="s">
        <v>123</v>
      </c>
      <c r="I373" s="321" t="s">
        <v>1690</v>
      </c>
      <c r="J373" s="370" t="s">
        <v>1691</v>
      </c>
      <c r="K373" s="370" t="s">
        <v>881</v>
      </c>
      <c r="L373" s="370" t="s">
        <v>1301</v>
      </c>
      <c r="M373" s="370" t="s">
        <v>1692</v>
      </c>
      <c r="N373" s="371">
        <v>45343</v>
      </c>
      <c r="O373" s="321" t="s">
        <v>452</v>
      </c>
      <c r="P373" s="370" t="s">
        <v>1691</v>
      </c>
      <c r="Q373" s="372"/>
      <c r="R373" s="372"/>
      <c r="S373" s="372"/>
    </row>
    <row r="374" spans="1:19" ht="36" x14ac:dyDescent="0.2">
      <c r="A374" s="303">
        <f>IF(B374="","",ROW()-ROW($A$3)+'Diário 1º PA'!$P$1)</f>
        <v>587</v>
      </c>
      <c r="B374" s="368">
        <v>45342</v>
      </c>
      <c r="C374" s="331">
        <v>45323</v>
      </c>
      <c r="D374" s="321" t="s">
        <v>105</v>
      </c>
      <c r="E374" s="332" t="s">
        <v>337</v>
      </c>
      <c r="F374" s="369">
        <v>8925</v>
      </c>
      <c r="G374" s="267" t="s">
        <v>1693</v>
      </c>
      <c r="H374" s="321" t="s">
        <v>117</v>
      </c>
      <c r="I374" s="321" t="s">
        <v>1375</v>
      </c>
      <c r="J374" s="370" t="s">
        <v>850</v>
      </c>
      <c r="K374" s="370" t="s">
        <v>881</v>
      </c>
      <c r="L374" s="370" t="s">
        <v>117</v>
      </c>
      <c r="M374" s="370" t="s">
        <v>117</v>
      </c>
      <c r="N374" s="371" t="s">
        <v>117</v>
      </c>
      <c r="O374" s="321" t="s">
        <v>452</v>
      </c>
      <c r="P374" s="370" t="s">
        <v>850</v>
      </c>
      <c r="Q374" s="372"/>
      <c r="R374" s="372"/>
      <c r="S374" s="372"/>
    </row>
    <row r="375" spans="1:19" ht="36" x14ac:dyDescent="0.2">
      <c r="A375" s="303">
        <f>IF(B375="","",ROW()-ROW($A$3)+'Diário 1º PA'!$P$1)</f>
        <v>588</v>
      </c>
      <c r="B375" s="368">
        <v>45342</v>
      </c>
      <c r="C375" s="331">
        <v>45323</v>
      </c>
      <c r="D375" s="321" t="s">
        <v>105</v>
      </c>
      <c r="E375" s="332" t="s">
        <v>337</v>
      </c>
      <c r="F375" s="369">
        <v>3950</v>
      </c>
      <c r="G375" s="321" t="s">
        <v>1694</v>
      </c>
      <c r="H375" s="321" t="s">
        <v>117</v>
      </c>
      <c r="I375" s="321" t="s">
        <v>1375</v>
      </c>
      <c r="J375" s="370" t="s">
        <v>850</v>
      </c>
      <c r="K375" s="370" t="s">
        <v>881</v>
      </c>
      <c r="L375" s="370" t="s">
        <v>1301</v>
      </c>
      <c r="M375" s="370">
        <v>89920</v>
      </c>
      <c r="N375" s="371">
        <v>45343</v>
      </c>
      <c r="O375" s="321" t="s">
        <v>452</v>
      </c>
      <c r="P375" s="370" t="s">
        <v>850</v>
      </c>
      <c r="Q375" s="372"/>
      <c r="R375" s="372"/>
      <c r="S375" s="372"/>
    </row>
    <row r="376" spans="1:19" ht="36" x14ac:dyDescent="0.2">
      <c r="A376" s="303">
        <f>IF(B376="","",ROW()-ROW($A$3)+'Diário 1º PA'!$P$1)</f>
        <v>589</v>
      </c>
      <c r="B376" s="368">
        <v>45342</v>
      </c>
      <c r="C376" s="331">
        <v>45323</v>
      </c>
      <c r="D376" s="321" t="s">
        <v>105</v>
      </c>
      <c r="E376" s="332" t="s">
        <v>325</v>
      </c>
      <c r="F376" s="369">
        <v>191.26</v>
      </c>
      <c r="G376" s="321" t="s">
        <v>1309</v>
      </c>
      <c r="H376" s="321" t="s">
        <v>136</v>
      </c>
      <c r="I376" s="321" t="s">
        <v>1310</v>
      </c>
      <c r="J376" s="370" t="s">
        <v>991</v>
      </c>
      <c r="K376" s="370" t="s">
        <v>1307</v>
      </c>
      <c r="L376" s="370" t="s">
        <v>848</v>
      </c>
      <c r="M376" s="370">
        <v>4838</v>
      </c>
      <c r="N376" s="371">
        <v>45341</v>
      </c>
      <c r="O376" s="321" t="s">
        <v>452</v>
      </c>
      <c r="P376" s="370" t="s">
        <v>991</v>
      </c>
      <c r="Q376" s="372"/>
      <c r="R376" s="372"/>
      <c r="S376" s="372"/>
    </row>
    <row r="377" spans="1:19" x14ac:dyDescent="0.2">
      <c r="A377" s="303">
        <f>IF(B377="","",ROW()-ROW($A$3)+'Diário 1º PA'!$P$1)</f>
        <v>590</v>
      </c>
      <c r="B377" s="368">
        <v>45342</v>
      </c>
      <c r="C377" s="331">
        <v>45323</v>
      </c>
      <c r="D377" s="321" t="s">
        <v>105</v>
      </c>
      <c r="E377" s="332" t="s">
        <v>283</v>
      </c>
      <c r="F377" s="369">
        <v>3</v>
      </c>
      <c r="G377" s="267" t="s">
        <v>1695</v>
      </c>
      <c r="H377" s="321" t="s">
        <v>118</v>
      </c>
      <c r="I377" s="321" t="s">
        <v>117</v>
      </c>
      <c r="J377" s="370" t="s">
        <v>79</v>
      </c>
      <c r="K377" s="370" t="s">
        <v>1325</v>
      </c>
      <c r="L377" s="370" t="s">
        <v>117</v>
      </c>
      <c r="M377" s="370" t="s">
        <v>117</v>
      </c>
      <c r="N377" s="371" t="s">
        <v>117</v>
      </c>
      <c r="O377" s="321" t="s">
        <v>452</v>
      </c>
      <c r="P377" s="370" t="s">
        <v>79</v>
      </c>
      <c r="Q377" s="372"/>
      <c r="R377" s="372"/>
      <c r="S377" s="372"/>
    </row>
    <row r="378" spans="1:19" ht="24" x14ac:dyDescent="0.2">
      <c r="A378" s="303">
        <f>IF(B378="","",ROW()-ROW($A$3)+'Diário 1º PA'!$P$1)</f>
        <v>591</v>
      </c>
      <c r="B378" s="368">
        <v>45343</v>
      </c>
      <c r="C378" s="331">
        <v>45323</v>
      </c>
      <c r="D378" s="321" t="s">
        <v>105</v>
      </c>
      <c r="E378" s="332" t="s">
        <v>337</v>
      </c>
      <c r="F378" s="369">
        <v>-8925</v>
      </c>
      <c r="G378" s="267" t="s">
        <v>1696</v>
      </c>
      <c r="H378" s="321" t="s">
        <v>117</v>
      </c>
      <c r="I378" s="321" t="s">
        <v>117</v>
      </c>
      <c r="J378" s="370" t="s">
        <v>79</v>
      </c>
      <c r="K378" s="370" t="s">
        <v>117</v>
      </c>
      <c r="L378" s="370" t="s">
        <v>117</v>
      </c>
      <c r="M378" s="370" t="s">
        <v>117</v>
      </c>
      <c r="N378" s="371" t="s">
        <v>117</v>
      </c>
      <c r="O378" s="321" t="s">
        <v>452</v>
      </c>
      <c r="P378" s="370" t="s">
        <v>79</v>
      </c>
      <c r="Q378" s="372"/>
      <c r="R378" s="372"/>
      <c r="S378" s="372"/>
    </row>
    <row r="379" spans="1:19" ht="36" x14ac:dyDescent="0.2">
      <c r="A379" s="303">
        <f>IF(B379="","",ROW()-ROW($A$3)+'Diário 1º PA'!$P$1)</f>
        <v>592</v>
      </c>
      <c r="B379" s="368">
        <v>45343</v>
      </c>
      <c r="C379" s="331">
        <v>45323</v>
      </c>
      <c r="D379" s="321" t="s">
        <v>105</v>
      </c>
      <c r="E379" s="332" t="s">
        <v>337</v>
      </c>
      <c r="F379" s="369">
        <v>-133.94</v>
      </c>
      <c r="G379" s="267" t="s">
        <v>1697</v>
      </c>
      <c r="H379" s="321" t="s">
        <v>119</v>
      </c>
      <c r="I379" s="321" t="s">
        <v>117</v>
      </c>
      <c r="J379" s="370" t="s">
        <v>79</v>
      </c>
      <c r="K379" s="370" t="s">
        <v>117</v>
      </c>
      <c r="L379" s="370" t="s">
        <v>117</v>
      </c>
      <c r="M379" s="370" t="s">
        <v>117</v>
      </c>
      <c r="N379" s="371" t="s">
        <v>117</v>
      </c>
      <c r="O379" s="321" t="s">
        <v>452</v>
      </c>
      <c r="P379" s="370" t="s">
        <v>79</v>
      </c>
      <c r="Q379" s="372"/>
      <c r="R379" s="372"/>
      <c r="S379" s="372"/>
    </row>
    <row r="380" spans="1:19" ht="36" x14ac:dyDescent="0.2">
      <c r="A380" s="303">
        <f>IF(B380="","",ROW()-ROW($A$3)+'Diário 1º PA'!$P$1)</f>
        <v>593</v>
      </c>
      <c r="B380" s="368">
        <v>45343</v>
      </c>
      <c r="C380" s="331">
        <v>45323</v>
      </c>
      <c r="D380" s="321" t="s">
        <v>105</v>
      </c>
      <c r="E380" s="332" t="s">
        <v>337</v>
      </c>
      <c r="F380" s="369">
        <v>8925</v>
      </c>
      <c r="G380" s="267" t="s">
        <v>1693</v>
      </c>
      <c r="H380" s="321" t="s">
        <v>117</v>
      </c>
      <c r="I380" s="321" t="s">
        <v>1375</v>
      </c>
      <c r="J380" s="370" t="s">
        <v>850</v>
      </c>
      <c r="K380" s="370" t="s">
        <v>1698</v>
      </c>
      <c r="L380" s="370" t="s">
        <v>117</v>
      </c>
      <c r="M380" s="370" t="s">
        <v>117</v>
      </c>
      <c r="N380" s="371" t="s">
        <v>117</v>
      </c>
      <c r="O380" s="321" t="s">
        <v>452</v>
      </c>
      <c r="P380" s="370" t="s">
        <v>850</v>
      </c>
      <c r="Q380" s="372"/>
      <c r="R380" s="372"/>
      <c r="S380" s="372"/>
    </row>
    <row r="381" spans="1:19" ht="36" x14ac:dyDescent="0.2">
      <c r="A381" s="303">
        <f>IF(B381="","",ROW()-ROW($A$3)+'Diário 1º PA'!$P$1)</f>
        <v>594</v>
      </c>
      <c r="B381" s="368">
        <v>45343</v>
      </c>
      <c r="C381" s="331">
        <v>45323</v>
      </c>
      <c r="D381" s="321" t="s">
        <v>105</v>
      </c>
      <c r="E381" s="332" t="s">
        <v>337</v>
      </c>
      <c r="F381" s="369">
        <v>8925</v>
      </c>
      <c r="G381" s="267" t="s">
        <v>1693</v>
      </c>
      <c r="H381" s="321" t="s">
        <v>117</v>
      </c>
      <c r="I381" s="321" t="s">
        <v>1375</v>
      </c>
      <c r="J381" s="370" t="s">
        <v>850</v>
      </c>
      <c r="K381" s="370" t="s">
        <v>1698</v>
      </c>
      <c r="L381" s="370" t="s">
        <v>117</v>
      </c>
      <c r="M381" s="370" t="s">
        <v>117</v>
      </c>
      <c r="N381" s="371" t="s">
        <v>117</v>
      </c>
      <c r="O381" s="321" t="s">
        <v>452</v>
      </c>
      <c r="P381" s="370" t="s">
        <v>850</v>
      </c>
      <c r="Q381" s="372"/>
      <c r="R381" s="372"/>
      <c r="S381" s="372"/>
    </row>
    <row r="382" spans="1:19" ht="24" x14ac:dyDescent="0.2">
      <c r="A382" s="303">
        <f>IF(B382="","",ROW()-ROW($A$3)+'Diário 1º PA'!$P$1)</f>
        <v>595</v>
      </c>
      <c r="B382" s="368">
        <v>45343</v>
      </c>
      <c r="C382" s="331">
        <v>45323</v>
      </c>
      <c r="D382" s="321" t="s">
        <v>105</v>
      </c>
      <c r="E382" s="332" t="s">
        <v>313</v>
      </c>
      <c r="F382" s="369">
        <v>825</v>
      </c>
      <c r="G382" s="267" t="s">
        <v>1699</v>
      </c>
      <c r="H382" s="321" t="s">
        <v>130</v>
      </c>
      <c r="I382" s="321" t="s">
        <v>1700</v>
      </c>
      <c r="J382" s="370" t="s">
        <v>1701</v>
      </c>
      <c r="K382" s="370" t="s">
        <v>881</v>
      </c>
      <c r="L382" s="370" t="s">
        <v>1301</v>
      </c>
      <c r="M382" s="370" t="s">
        <v>1702</v>
      </c>
      <c r="N382" s="371">
        <v>45342</v>
      </c>
      <c r="O382" s="321" t="s">
        <v>452</v>
      </c>
      <c r="P382" s="370" t="s">
        <v>1701</v>
      </c>
      <c r="Q382" s="372"/>
      <c r="R382" s="372"/>
      <c r="S382" s="372"/>
    </row>
    <row r="383" spans="1:19" ht="24" x14ac:dyDescent="0.2">
      <c r="A383" s="303">
        <f>IF(B383="","",ROW()-ROW($A$3)+'Diário 1º PA'!$P$1)</f>
        <v>596</v>
      </c>
      <c r="B383" s="368">
        <v>45343</v>
      </c>
      <c r="C383" s="331">
        <v>45323</v>
      </c>
      <c r="D383" s="321" t="s">
        <v>105</v>
      </c>
      <c r="E383" s="332" t="s">
        <v>283</v>
      </c>
      <c r="F383" s="369">
        <v>12</v>
      </c>
      <c r="G383" s="267" t="s">
        <v>1703</v>
      </c>
      <c r="H383" s="321" t="s">
        <v>118</v>
      </c>
      <c r="I383" s="321" t="s">
        <v>117</v>
      </c>
      <c r="J383" s="370" t="s">
        <v>79</v>
      </c>
      <c r="K383" s="370" t="s">
        <v>1325</v>
      </c>
      <c r="L383" s="370" t="s">
        <v>117</v>
      </c>
      <c r="M383" s="370" t="s">
        <v>117</v>
      </c>
      <c r="N383" s="371" t="s">
        <v>117</v>
      </c>
      <c r="O383" s="321" t="s">
        <v>452</v>
      </c>
      <c r="P383" s="370" t="s">
        <v>79</v>
      </c>
      <c r="Q383" s="372"/>
      <c r="R383" s="372"/>
      <c r="S383" s="372"/>
    </row>
    <row r="384" spans="1:19" ht="24" x14ac:dyDescent="0.2">
      <c r="A384" s="303">
        <f>IF(B384="","",ROW()-ROW($A$3)+'Diário 1º PA'!$P$1)</f>
        <v>597</v>
      </c>
      <c r="B384" s="368">
        <v>45343</v>
      </c>
      <c r="C384" s="331">
        <v>45323</v>
      </c>
      <c r="D384" s="321" t="s">
        <v>105</v>
      </c>
      <c r="E384" s="332" t="s">
        <v>283</v>
      </c>
      <c r="F384" s="369">
        <v>12</v>
      </c>
      <c r="G384" s="321" t="s">
        <v>1703</v>
      </c>
      <c r="H384" s="321" t="s">
        <v>118</v>
      </c>
      <c r="I384" s="321" t="s">
        <v>117</v>
      </c>
      <c r="J384" s="370" t="s">
        <v>79</v>
      </c>
      <c r="K384" s="370" t="s">
        <v>1325</v>
      </c>
      <c r="L384" s="370" t="s">
        <v>117</v>
      </c>
      <c r="M384" s="370" t="s">
        <v>117</v>
      </c>
      <c r="N384" s="371" t="s">
        <v>117</v>
      </c>
      <c r="O384" s="321" t="s">
        <v>452</v>
      </c>
      <c r="P384" s="370" t="s">
        <v>79</v>
      </c>
      <c r="Q384" s="372"/>
      <c r="R384" s="372"/>
      <c r="S384" s="372"/>
    </row>
    <row r="385" spans="1:19" x14ac:dyDescent="0.2">
      <c r="A385" s="303">
        <f>IF(B385="","",ROW()-ROW($A$3)+'Diário 1º PA'!$P$1)</f>
        <v>598</v>
      </c>
      <c r="B385" s="368">
        <v>45343</v>
      </c>
      <c r="C385" s="331">
        <v>45323</v>
      </c>
      <c r="D385" s="321" t="s">
        <v>105</v>
      </c>
      <c r="E385" s="332" t="s">
        <v>283</v>
      </c>
      <c r="F385" s="369">
        <v>2</v>
      </c>
      <c r="G385" s="267" t="s">
        <v>1704</v>
      </c>
      <c r="H385" s="321" t="s">
        <v>118</v>
      </c>
      <c r="I385" s="321" t="s">
        <v>117</v>
      </c>
      <c r="J385" s="370" t="s">
        <v>79</v>
      </c>
      <c r="K385" s="370" t="s">
        <v>1325</v>
      </c>
      <c r="L385" s="370" t="s">
        <v>117</v>
      </c>
      <c r="M385" s="370" t="s">
        <v>117</v>
      </c>
      <c r="N385" s="371" t="s">
        <v>117</v>
      </c>
      <c r="O385" s="321" t="s">
        <v>452</v>
      </c>
      <c r="P385" s="370" t="s">
        <v>79</v>
      </c>
      <c r="Q385" s="372"/>
      <c r="R385" s="372"/>
      <c r="S385" s="372"/>
    </row>
    <row r="386" spans="1:19" ht="36" x14ac:dyDescent="0.2">
      <c r="A386" s="303">
        <f>IF(B386="","",ROW()-ROW($A$3)+'Diário 1º PA'!$P$1)</f>
        <v>599</v>
      </c>
      <c r="B386" s="368">
        <v>45344</v>
      </c>
      <c r="C386" s="331">
        <v>45292</v>
      </c>
      <c r="D386" s="321" t="s">
        <v>94</v>
      </c>
      <c r="E386" s="332" t="s">
        <v>190</v>
      </c>
      <c r="F386" s="369">
        <v>524.41999999999996</v>
      </c>
      <c r="G386" s="267" t="s">
        <v>1478</v>
      </c>
      <c r="H386" s="321" t="s">
        <v>134</v>
      </c>
      <c r="I386" s="321" t="s">
        <v>1705</v>
      </c>
      <c r="J386" s="370" t="s">
        <v>1706</v>
      </c>
      <c r="K386" s="370" t="s">
        <v>1307</v>
      </c>
      <c r="L386" s="370" t="s">
        <v>848</v>
      </c>
      <c r="M386" s="370">
        <v>26053</v>
      </c>
      <c r="N386" s="371">
        <v>45327</v>
      </c>
      <c r="O386" s="321" t="s">
        <v>452</v>
      </c>
      <c r="P386" s="370" t="s">
        <v>1706</v>
      </c>
      <c r="Q386" s="372"/>
      <c r="R386" s="372"/>
      <c r="S386" s="372"/>
    </row>
    <row r="387" spans="1:19" ht="36" x14ac:dyDescent="0.2">
      <c r="A387" s="303">
        <f>IF(B387="","",ROW()-ROW($A$3)+'Diário 1º PA'!$P$1)</f>
        <v>600</v>
      </c>
      <c r="B387" s="368">
        <v>45344</v>
      </c>
      <c r="C387" s="331">
        <v>45292</v>
      </c>
      <c r="D387" s="321" t="s">
        <v>94</v>
      </c>
      <c r="E387" s="332" t="s">
        <v>190</v>
      </c>
      <c r="F387" s="369">
        <v>381.4</v>
      </c>
      <c r="G387" s="321" t="s">
        <v>1478</v>
      </c>
      <c r="H387" s="321" t="s">
        <v>135</v>
      </c>
      <c r="I387" s="321" t="s">
        <v>1705</v>
      </c>
      <c r="J387" s="370" t="s">
        <v>1706</v>
      </c>
      <c r="K387" s="370" t="s">
        <v>1307</v>
      </c>
      <c r="L387" s="370" t="s">
        <v>848</v>
      </c>
      <c r="M387" s="370">
        <v>26052</v>
      </c>
      <c r="N387" s="371">
        <v>45327</v>
      </c>
      <c r="O387" s="321" t="s">
        <v>452</v>
      </c>
      <c r="P387" s="370" t="s">
        <v>1706</v>
      </c>
      <c r="Q387" s="372"/>
      <c r="R387" s="372"/>
      <c r="S387" s="372"/>
    </row>
    <row r="388" spans="1:19" ht="36" x14ac:dyDescent="0.2">
      <c r="A388" s="303">
        <f>IF(B388="","",ROW()-ROW($A$3)+'Diário 1º PA'!$P$1)</f>
        <v>601</v>
      </c>
      <c r="B388" s="368">
        <v>45344</v>
      </c>
      <c r="C388" s="331">
        <v>45323</v>
      </c>
      <c r="D388" s="321" t="s">
        <v>105</v>
      </c>
      <c r="E388" s="332" t="s">
        <v>325</v>
      </c>
      <c r="F388" s="369">
        <v>155.35</v>
      </c>
      <c r="G388" s="321" t="s">
        <v>1309</v>
      </c>
      <c r="H388" s="321" t="s">
        <v>136</v>
      </c>
      <c r="I388" s="321" t="s">
        <v>1310</v>
      </c>
      <c r="J388" s="370" t="s">
        <v>991</v>
      </c>
      <c r="K388" s="370" t="s">
        <v>1307</v>
      </c>
      <c r="L388" s="370" t="s">
        <v>848</v>
      </c>
      <c r="M388" s="370">
        <v>4848</v>
      </c>
      <c r="N388" s="371">
        <v>45344</v>
      </c>
      <c r="O388" s="321" t="s">
        <v>452</v>
      </c>
      <c r="P388" s="370" t="s">
        <v>991</v>
      </c>
      <c r="Q388" s="372"/>
      <c r="R388" s="372"/>
      <c r="S388" s="372"/>
    </row>
    <row r="389" spans="1:19" ht="36" x14ac:dyDescent="0.2">
      <c r="A389" s="303">
        <f>IF(B389="","",ROW()-ROW($A$3)+'Diário 1º PA'!$P$1)</f>
        <v>602</v>
      </c>
      <c r="B389" s="368">
        <v>45344</v>
      </c>
      <c r="C389" s="331">
        <v>45323</v>
      </c>
      <c r="D389" s="321" t="s">
        <v>105</v>
      </c>
      <c r="E389" s="332" t="s">
        <v>325</v>
      </c>
      <c r="F389" s="369">
        <v>296.33</v>
      </c>
      <c r="G389" s="267" t="s">
        <v>1309</v>
      </c>
      <c r="H389" s="321" t="s">
        <v>134</v>
      </c>
      <c r="I389" s="321" t="s">
        <v>1707</v>
      </c>
      <c r="J389" s="370" t="s">
        <v>1151</v>
      </c>
      <c r="K389" s="370" t="s">
        <v>1307</v>
      </c>
      <c r="L389" s="370" t="s">
        <v>848</v>
      </c>
      <c r="M389" s="370">
        <v>7046</v>
      </c>
      <c r="N389" s="371">
        <v>45344</v>
      </c>
      <c r="O389" s="321" t="s">
        <v>452</v>
      </c>
      <c r="P389" s="370" t="s">
        <v>1151</v>
      </c>
      <c r="Q389" s="372"/>
      <c r="R389" s="372"/>
      <c r="S389" s="372"/>
    </row>
    <row r="390" spans="1:19" ht="36" x14ac:dyDescent="0.2">
      <c r="A390" s="303">
        <f>IF(B390="","",ROW()-ROW($A$3)+'Diário 1º PA'!$P$1)</f>
        <v>603</v>
      </c>
      <c r="B390" s="368">
        <v>45344</v>
      </c>
      <c r="C390" s="331">
        <v>45292</v>
      </c>
      <c r="D390" s="321" t="s">
        <v>94</v>
      </c>
      <c r="E390" s="332" t="s">
        <v>203</v>
      </c>
      <c r="F390" s="369">
        <v>269</v>
      </c>
      <c r="G390" s="267" t="s">
        <v>1544</v>
      </c>
      <c r="H390" s="321" t="s">
        <v>134</v>
      </c>
      <c r="I390" s="321" t="s">
        <v>1555</v>
      </c>
      <c r="J390" s="370" t="s">
        <v>1552</v>
      </c>
      <c r="K390" s="370" t="s">
        <v>1307</v>
      </c>
      <c r="L390" s="370" t="s">
        <v>848</v>
      </c>
      <c r="M390" s="370">
        <v>12032</v>
      </c>
      <c r="N390" s="371">
        <v>45332</v>
      </c>
      <c r="O390" s="321" t="s">
        <v>452</v>
      </c>
      <c r="P390" s="370" t="s">
        <v>1552</v>
      </c>
      <c r="Q390" s="372"/>
      <c r="R390" s="372"/>
      <c r="S390" s="372"/>
    </row>
    <row r="391" spans="1:19" ht="24" x14ac:dyDescent="0.2">
      <c r="A391" s="303">
        <f>IF(B391="","",ROW()-ROW($A$3)+'Diário 1º PA'!$P$1)</f>
        <v>604</v>
      </c>
      <c r="B391" s="368">
        <v>45344</v>
      </c>
      <c r="C391" s="331">
        <v>45323</v>
      </c>
      <c r="D391" s="321" t="s">
        <v>105</v>
      </c>
      <c r="E391" s="332" t="s">
        <v>341</v>
      </c>
      <c r="F391" s="369">
        <v>144.80000000000001</v>
      </c>
      <c r="G391" s="321" t="s">
        <v>1708</v>
      </c>
      <c r="H391" s="321" t="s">
        <v>129</v>
      </c>
      <c r="I391" s="321" t="s">
        <v>1709</v>
      </c>
      <c r="J391" s="370" t="s">
        <v>1710</v>
      </c>
      <c r="K391" s="370" t="s">
        <v>1307</v>
      </c>
      <c r="L391" s="370" t="s">
        <v>848</v>
      </c>
      <c r="M391" s="370" t="s">
        <v>1711</v>
      </c>
      <c r="N391" s="371">
        <v>45344</v>
      </c>
      <c r="O391" s="321" t="s">
        <v>452</v>
      </c>
      <c r="P391" s="370" t="s">
        <v>1710</v>
      </c>
      <c r="Q391" s="372"/>
      <c r="R391" s="372"/>
      <c r="S391" s="372"/>
    </row>
    <row r="392" spans="1:19" x14ac:dyDescent="0.2">
      <c r="A392" s="303">
        <f>IF(B392="","",ROW()-ROW($A$3)+'Diário 1º PA'!$P$1)</f>
        <v>605</v>
      </c>
      <c r="B392" s="368">
        <v>45344</v>
      </c>
      <c r="C392" s="331">
        <v>45323</v>
      </c>
      <c r="D392" s="321" t="s">
        <v>105</v>
      </c>
      <c r="E392" s="332" t="s">
        <v>283</v>
      </c>
      <c r="F392" s="369">
        <v>1</v>
      </c>
      <c r="G392" s="267" t="s">
        <v>1712</v>
      </c>
      <c r="H392" s="321" t="s">
        <v>118</v>
      </c>
      <c r="I392" s="321" t="s">
        <v>117</v>
      </c>
      <c r="J392" s="370" t="s">
        <v>79</v>
      </c>
      <c r="K392" s="370" t="s">
        <v>1325</v>
      </c>
      <c r="L392" s="370" t="s">
        <v>117</v>
      </c>
      <c r="M392" s="370" t="s">
        <v>117</v>
      </c>
      <c r="N392" s="371" t="s">
        <v>117</v>
      </c>
      <c r="O392" s="321" t="s">
        <v>452</v>
      </c>
      <c r="P392" s="370" t="s">
        <v>79</v>
      </c>
      <c r="Q392" s="372"/>
      <c r="R392" s="372"/>
      <c r="S392" s="372"/>
    </row>
    <row r="393" spans="1:19" ht="48" x14ac:dyDescent="0.2">
      <c r="A393" s="303">
        <f>IF(B393="","",ROW()-ROW($A$3)+'Diário 1º PA'!$P$1)</f>
        <v>606</v>
      </c>
      <c r="B393" s="368">
        <v>45345</v>
      </c>
      <c r="C393" s="331">
        <v>45292</v>
      </c>
      <c r="D393" s="321" t="s">
        <v>94</v>
      </c>
      <c r="E393" s="332" t="s">
        <v>188</v>
      </c>
      <c r="F393" s="369">
        <v>-754.42</v>
      </c>
      <c r="G393" s="267" t="s">
        <v>1713</v>
      </c>
      <c r="H393" s="321" t="s">
        <v>117</v>
      </c>
      <c r="I393" s="321" t="s">
        <v>117</v>
      </c>
      <c r="J393" s="370" t="s">
        <v>79</v>
      </c>
      <c r="K393" s="370" t="s">
        <v>117</v>
      </c>
      <c r="L393" s="370" t="s">
        <v>117</v>
      </c>
      <c r="M393" s="370" t="s">
        <v>117</v>
      </c>
      <c r="N393" s="371" t="s">
        <v>117</v>
      </c>
      <c r="O393" s="321" t="s">
        <v>452</v>
      </c>
      <c r="P393" s="370" t="s">
        <v>79</v>
      </c>
      <c r="Q393" s="372"/>
      <c r="R393" s="372"/>
      <c r="S393" s="372"/>
    </row>
    <row r="394" spans="1:19" ht="48" x14ac:dyDescent="0.2">
      <c r="A394" s="303">
        <f>IF(B394="","",ROW()-ROW($A$3)+'Diário 1º PA'!$P$1)</f>
        <v>607</v>
      </c>
      <c r="B394" s="368">
        <v>45345</v>
      </c>
      <c r="C394" s="331">
        <v>45292</v>
      </c>
      <c r="D394" s="321" t="s">
        <v>94</v>
      </c>
      <c r="E394" s="332" t="s">
        <v>188</v>
      </c>
      <c r="F394" s="369">
        <v>-115.24</v>
      </c>
      <c r="G394" s="267" t="s">
        <v>1713</v>
      </c>
      <c r="H394" s="321" t="s">
        <v>117</v>
      </c>
      <c r="I394" s="321" t="s">
        <v>117</v>
      </c>
      <c r="J394" s="370" t="s">
        <v>79</v>
      </c>
      <c r="K394" s="370" t="s">
        <v>117</v>
      </c>
      <c r="L394" s="370" t="s">
        <v>117</v>
      </c>
      <c r="M394" s="370" t="s">
        <v>117</v>
      </c>
      <c r="N394" s="371" t="s">
        <v>117</v>
      </c>
      <c r="O394" s="321" t="s">
        <v>452</v>
      </c>
      <c r="P394" s="370" t="s">
        <v>79</v>
      </c>
      <c r="Q394" s="372"/>
      <c r="R394" s="372"/>
      <c r="S394" s="372"/>
    </row>
    <row r="395" spans="1:19" ht="48" x14ac:dyDescent="0.2">
      <c r="A395" s="303">
        <f>IF(B395="","",ROW()-ROW($A$3)+'Diário 1º PA'!$P$1)</f>
        <v>608</v>
      </c>
      <c r="B395" s="368">
        <v>45345</v>
      </c>
      <c r="C395" s="331">
        <v>45292</v>
      </c>
      <c r="D395" s="321" t="s">
        <v>94</v>
      </c>
      <c r="E395" s="332" t="s">
        <v>188</v>
      </c>
      <c r="F395" s="369">
        <v>-1246.17</v>
      </c>
      <c r="G395" s="267" t="s">
        <v>1713</v>
      </c>
      <c r="H395" s="321" t="s">
        <v>117</v>
      </c>
      <c r="I395" s="321" t="s">
        <v>117</v>
      </c>
      <c r="J395" s="370" t="s">
        <v>79</v>
      </c>
      <c r="K395" s="370" t="s">
        <v>117</v>
      </c>
      <c r="L395" s="370" t="s">
        <v>117</v>
      </c>
      <c r="M395" s="370" t="s">
        <v>117</v>
      </c>
      <c r="N395" s="371" t="s">
        <v>117</v>
      </c>
      <c r="O395" s="321" t="s">
        <v>452</v>
      </c>
      <c r="P395" s="370" t="s">
        <v>79</v>
      </c>
      <c r="Q395" s="372"/>
      <c r="R395" s="372"/>
      <c r="S395" s="372"/>
    </row>
    <row r="396" spans="1:19" ht="48" x14ac:dyDescent="0.2">
      <c r="A396" s="303">
        <f>IF(B396="","",ROW()-ROW($A$3)+'Diário 1º PA'!$P$1)</f>
        <v>609</v>
      </c>
      <c r="B396" s="368">
        <v>45345</v>
      </c>
      <c r="C396" s="331">
        <v>45292</v>
      </c>
      <c r="D396" s="321" t="s">
        <v>94</v>
      </c>
      <c r="E396" s="332" t="s">
        <v>188</v>
      </c>
      <c r="F396" s="369">
        <v>-127.82</v>
      </c>
      <c r="G396" s="267" t="s">
        <v>1713</v>
      </c>
      <c r="H396" s="321" t="s">
        <v>117</v>
      </c>
      <c r="I396" s="321" t="s">
        <v>117</v>
      </c>
      <c r="J396" s="370" t="s">
        <v>79</v>
      </c>
      <c r="K396" s="370" t="s">
        <v>117</v>
      </c>
      <c r="L396" s="370" t="s">
        <v>117</v>
      </c>
      <c r="M396" s="370" t="s">
        <v>117</v>
      </c>
      <c r="N396" s="371" t="s">
        <v>117</v>
      </c>
      <c r="O396" s="321" t="s">
        <v>452</v>
      </c>
      <c r="P396" s="370" t="s">
        <v>79</v>
      </c>
      <c r="Q396" s="372"/>
      <c r="R396" s="372"/>
      <c r="S396" s="372"/>
    </row>
    <row r="397" spans="1:19" ht="48" x14ac:dyDescent="0.2">
      <c r="A397" s="303">
        <f>IF(B397="","",ROW()-ROW($A$3)+'Diário 1º PA'!$P$1)</f>
        <v>610</v>
      </c>
      <c r="B397" s="368">
        <v>45345</v>
      </c>
      <c r="C397" s="331">
        <v>45292</v>
      </c>
      <c r="D397" s="321" t="s">
        <v>94</v>
      </c>
      <c r="E397" s="332" t="s">
        <v>188</v>
      </c>
      <c r="F397" s="369">
        <v>-61.35</v>
      </c>
      <c r="G397" s="267" t="s">
        <v>1713</v>
      </c>
      <c r="H397" s="321" t="s">
        <v>117</v>
      </c>
      <c r="I397" s="321" t="s">
        <v>117</v>
      </c>
      <c r="J397" s="370" t="s">
        <v>79</v>
      </c>
      <c r="K397" s="370" t="s">
        <v>117</v>
      </c>
      <c r="L397" s="370" t="s">
        <v>117</v>
      </c>
      <c r="M397" s="370" t="s">
        <v>117</v>
      </c>
      <c r="N397" s="371" t="s">
        <v>117</v>
      </c>
      <c r="O397" s="321" t="s">
        <v>452</v>
      </c>
      <c r="P397" s="370" t="s">
        <v>79</v>
      </c>
      <c r="Q397" s="372"/>
      <c r="R397" s="372"/>
      <c r="S397" s="372"/>
    </row>
    <row r="398" spans="1:19" ht="48" x14ac:dyDescent="0.2">
      <c r="A398" s="303">
        <f>IF(B398="","",ROW()-ROW($A$3)+'Diário 1º PA'!$P$1)</f>
        <v>611</v>
      </c>
      <c r="B398" s="368">
        <v>45345</v>
      </c>
      <c r="C398" s="331">
        <v>45292</v>
      </c>
      <c r="D398" s="321" t="s">
        <v>94</v>
      </c>
      <c r="E398" s="332" t="s">
        <v>188</v>
      </c>
      <c r="F398" s="369">
        <v>-249.17</v>
      </c>
      <c r="G398" s="267" t="s">
        <v>1713</v>
      </c>
      <c r="H398" s="321" t="s">
        <v>117</v>
      </c>
      <c r="I398" s="321" t="s">
        <v>117</v>
      </c>
      <c r="J398" s="370" t="s">
        <v>79</v>
      </c>
      <c r="K398" s="370" t="s">
        <v>117</v>
      </c>
      <c r="L398" s="370" t="s">
        <v>117</v>
      </c>
      <c r="M398" s="370" t="s">
        <v>117</v>
      </c>
      <c r="N398" s="371" t="s">
        <v>117</v>
      </c>
      <c r="O398" s="321" t="s">
        <v>452</v>
      </c>
      <c r="P398" s="370" t="s">
        <v>79</v>
      </c>
      <c r="Q398" s="372"/>
      <c r="R398" s="372"/>
      <c r="S398" s="372"/>
    </row>
    <row r="399" spans="1:19" ht="48" x14ac:dyDescent="0.2">
      <c r="A399" s="303">
        <f>IF(B399="","",ROW()-ROW($A$3)+'Diário 1º PA'!$P$1)</f>
        <v>612</v>
      </c>
      <c r="B399" s="368">
        <v>45345</v>
      </c>
      <c r="C399" s="331">
        <v>45292</v>
      </c>
      <c r="D399" s="321" t="s">
        <v>94</v>
      </c>
      <c r="E399" s="332" t="s">
        <v>188</v>
      </c>
      <c r="F399" s="369">
        <v>-371.01</v>
      </c>
      <c r="G399" s="267" t="s">
        <v>1713</v>
      </c>
      <c r="H399" s="321" t="s">
        <v>137</v>
      </c>
      <c r="I399" s="321" t="s">
        <v>117</v>
      </c>
      <c r="J399" s="370" t="s">
        <v>79</v>
      </c>
      <c r="K399" s="370" t="s">
        <v>117</v>
      </c>
      <c r="L399" s="370" t="s">
        <v>117</v>
      </c>
      <c r="M399" s="370" t="s">
        <v>117</v>
      </c>
      <c r="N399" s="371" t="s">
        <v>117</v>
      </c>
      <c r="O399" s="321" t="s">
        <v>452</v>
      </c>
      <c r="P399" s="370" t="s">
        <v>79</v>
      </c>
      <c r="Q399" s="372"/>
      <c r="R399" s="372"/>
      <c r="S399" s="372"/>
    </row>
    <row r="400" spans="1:19" ht="36" x14ac:dyDescent="0.2">
      <c r="A400" s="303">
        <f>IF(B400="","",ROW()-ROW($A$3)+'Diário 1º PA'!$P$1)</f>
        <v>613</v>
      </c>
      <c r="B400" s="368">
        <v>45345</v>
      </c>
      <c r="C400" s="331">
        <v>45261</v>
      </c>
      <c r="D400" s="321" t="s">
        <v>59</v>
      </c>
      <c r="E400" s="332" t="s">
        <v>59</v>
      </c>
      <c r="F400" s="369">
        <v>19320</v>
      </c>
      <c r="G400" s="267" t="s">
        <v>1714</v>
      </c>
      <c r="H400" s="321" t="s">
        <v>117</v>
      </c>
      <c r="I400" s="321" t="s">
        <v>117</v>
      </c>
      <c r="J400" s="370" t="s">
        <v>79</v>
      </c>
      <c r="K400" s="370" t="s">
        <v>839</v>
      </c>
      <c r="L400" s="370" t="s">
        <v>117</v>
      </c>
      <c r="M400" s="370" t="s">
        <v>117</v>
      </c>
      <c r="N400" s="371" t="s">
        <v>117</v>
      </c>
      <c r="O400" s="321" t="s">
        <v>452</v>
      </c>
      <c r="P400" s="370" t="s">
        <v>79</v>
      </c>
      <c r="Q400" s="372"/>
      <c r="R400" s="372"/>
      <c r="S400" s="372"/>
    </row>
    <row r="401" spans="1:19" ht="24" x14ac:dyDescent="0.2">
      <c r="A401" s="303">
        <f>IF(B401="","",ROW()-ROW($A$3)+'Diário 1º PA'!$P$1)</f>
        <v>614</v>
      </c>
      <c r="B401" s="368">
        <v>45345</v>
      </c>
      <c r="C401" s="331">
        <v>45292</v>
      </c>
      <c r="D401" s="321" t="s">
        <v>59</v>
      </c>
      <c r="E401" s="332" t="s">
        <v>59</v>
      </c>
      <c r="F401" s="369">
        <v>100288.96000000001</v>
      </c>
      <c r="G401" s="267" t="s">
        <v>1715</v>
      </c>
      <c r="H401" s="321" t="s">
        <v>117</v>
      </c>
      <c r="I401" s="321" t="s">
        <v>117</v>
      </c>
      <c r="J401" s="370" t="s">
        <v>79</v>
      </c>
      <c r="K401" s="370" t="s">
        <v>839</v>
      </c>
      <c r="L401" s="370" t="s">
        <v>117</v>
      </c>
      <c r="M401" s="370" t="s">
        <v>117</v>
      </c>
      <c r="N401" s="371" t="s">
        <v>117</v>
      </c>
      <c r="O401" s="321" t="s">
        <v>452</v>
      </c>
      <c r="P401" s="370" t="s">
        <v>79</v>
      </c>
      <c r="Q401" s="372"/>
      <c r="R401" s="372"/>
      <c r="S401" s="372"/>
    </row>
    <row r="402" spans="1:19" ht="24" x14ac:dyDescent="0.2">
      <c r="A402" s="303">
        <f>IF(B402="","",ROW()-ROW($A$3)+'Diário 1º PA'!$P$1)</f>
        <v>615</v>
      </c>
      <c r="B402" s="368">
        <v>45345</v>
      </c>
      <c r="C402" s="331">
        <v>45323</v>
      </c>
      <c r="D402" s="321" t="s">
        <v>105</v>
      </c>
      <c r="E402" s="332" t="s">
        <v>345</v>
      </c>
      <c r="F402" s="369">
        <v>4469</v>
      </c>
      <c r="G402" s="321" t="s">
        <v>1716</v>
      </c>
      <c r="H402" s="321" t="s">
        <v>130</v>
      </c>
      <c r="I402" s="321" t="s">
        <v>1717</v>
      </c>
      <c r="J402" s="370" t="s">
        <v>1718</v>
      </c>
      <c r="K402" s="370" t="s">
        <v>839</v>
      </c>
      <c r="L402" s="370" t="s">
        <v>1301</v>
      </c>
      <c r="M402" s="370">
        <v>11</v>
      </c>
      <c r="N402" s="371">
        <v>45344</v>
      </c>
      <c r="O402" s="321" t="s">
        <v>452</v>
      </c>
      <c r="P402" s="370" t="s">
        <v>1718</v>
      </c>
      <c r="Q402" s="372"/>
      <c r="R402" s="372"/>
      <c r="S402" s="372"/>
    </row>
    <row r="403" spans="1:19" ht="48" x14ac:dyDescent="0.2">
      <c r="A403" s="303">
        <f>IF(B403="","",ROW()-ROW($A$3)+'Diário 1º PA'!$P$1)</f>
        <v>616</v>
      </c>
      <c r="B403" s="368">
        <v>45345</v>
      </c>
      <c r="C403" s="331">
        <v>45323</v>
      </c>
      <c r="D403" s="321" t="s">
        <v>105</v>
      </c>
      <c r="E403" s="332" t="s">
        <v>337</v>
      </c>
      <c r="F403" s="369">
        <v>141.58000000000001</v>
      </c>
      <c r="G403" s="321" t="s">
        <v>952</v>
      </c>
      <c r="H403" s="321" t="s">
        <v>134</v>
      </c>
      <c r="I403" s="321" t="s">
        <v>1296</v>
      </c>
      <c r="J403" s="370" t="s">
        <v>954</v>
      </c>
      <c r="K403" s="370" t="s">
        <v>839</v>
      </c>
      <c r="L403" s="370" t="s">
        <v>1297</v>
      </c>
      <c r="M403" s="370">
        <v>5899845</v>
      </c>
      <c r="N403" s="371">
        <v>45349</v>
      </c>
      <c r="O403" s="321" t="s">
        <v>452</v>
      </c>
      <c r="P403" s="370" t="s">
        <v>954</v>
      </c>
      <c r="Q403" s="372"/>
      <c r="R403" s="372"/>
      <c r="S403" s="372"/>
    </row>
    <row r="404" spans="1:19" ht="48" x14ac:dyDescent="0.2">
      <c r="A404" s="303">
        <f>IF(B404="","",ROW()-ROW($A$3)+'Diário 1º PA'!$P$1)</f>
        <v>617</v>
      </c>
      <c r="B404" s="368">
        <v>45345</v>
      </c>
      <c r="C404" s="331">
        <v>45323</v>
      </c>
      <c r="D404" s="321" t="s">
        <v>105</v>
      </c>
      <c r="E404" s="332" t="s">
        <v>337</v>
      </c>
      <c r="F404" s="369">
        <v>209.98</v>
      </c>
      <c r="G404" s="321" t="s">
        <v>952</v>
      </c>
      <c r="H404" s="321" t="s">
        <v>121</v>
      </c>
      <c r="I404" s="321" t="s">
        <v>1296</v>
      </c>
      <c r="J404" s="370" t="s">
        <v>954</v>
      </c>
      <c r="K404" s="370" t="s">
        <v>839</v>
      </c>
      <c r="L404" s="370" t="s">
        <v>1297</v>
      </c>
      <c r="M404" s="370">
        <v>5891602</v>
      </c>
      <c r="N404" s="371">
        <v>45348</v>
      </c>
      <c r="O404" s="321" t="s">
        <v>452</v>
      </c>
      <c r="P404" s="370" t="s">
        <v>954</v>
      </c>
      <c r="Q404" s="372"/>
      <c r="R404" s="372"/>
      <c r="S404" s="372"/>
    </row>
    <row r="405" spans="1:19" ht="60" x14ac:dyDescent="0.2">
      <c r="A405" s="303">
        <f>IF(B405="","",ROW()-ROW($A$3)+'Diário 1º PA'!$P$1)</f>
        <v>618</v>
      </c>
      <c r="B405" s="368">
        <v>45345</v>
      </c>
      <c r="C405" s="331">
        <v>45323</v>
      </c>
      <c r="D405" s="321" t="s">
        <v>105</v>
      </c>
      <c r="E405" s="332" t="s">
        <v>299</v>
      </c>
      <c r="F405" s="369">
        <v>40000</v>
      </c>
      <c r="G405" s="267" t="s">
        <v>1719</v>
      </c>
      <c r="H405" s="321" t="s">
        <v>117</v>
      </c>
      <c r="I405" s="321" t="s">
        <v>1336</v>
      </c>
      <c r="J405" s="370" t="s">
        <v>1337</v>
      </c>
      <c r="K405" s="370" t="s">
        <v>839</v>
      </c>
      <c r="L405" s="370" t="s">
        <v>1301</v>
      </c>
      <c r="M405" s="370">
        <v>14</v>
      </c>
      <c r="N405" s="371">
        <v>45315</v>
      </c>
      <c r="O405" s="321" t="s">
        <v>452</v>
      </c>
      <c r="P405" s="370" t="s">
        <v>1337</v>
      </c>
      <c r="Q405" s="372"/>
      <c r="R405" s="372"/>
      <c r="S405" s="372"/>
    </row>
    <row r="406" spans="1:19" ht="24" x14ac:dyDescent="0.2">
      <c r="A406" s="303">
        <f>IF(B406="","",ROW()-ROW($A$3)+'Diário 1º PA'!$P$1)</f>
        <v>619</v>
      </c>
      <c r="B406" s="368">
        <v>45345</v>
      </c>
      <c r="C406" s="331">
        <v>45323</v>
      </c>
      <c r="D406" s="321" t="s">
        <v>105</v>
      </c>
      <c r="E406" s="332" t="s">
        <v>313</v>
      </c>
      <c r="F406" s="369">
        <v>220</v>
      </c>
      <c r="G406" s="267" t="s">
        <v>1720</v>
      </c>
      <c r="H406" s="321" t="s">
        <v>129</v>
      </c>
      <c r="I406" s="321" t="s">
        <v>1721</v>
      </c>
      <c r="J406" s="370" t="s">
        <v>1066</v>
      </c>
      <c r="K406" s="370" t="s">
        <v>839</v>
      </c>
      <c r="L406" s="370"/>
      <c r="M406" s="370">
        <v>2132</v>
      </c>
      <c r="N406" s="371">
        <v>45348</v>
      </c>
      <c r="O406" s="321" t="s">
        <v>452</v>
      </c>
      <c r="P406" s="370" t="s">
        <v>1066</v>
      </c>
      <c r="Q406" s="372"/>
      <c r="R406" s="372"/>
      <c r="S406" s="372"/>
    </row>
    <row r="407" spans="1:19" ht="36" x14ac:dyDescent="0.2">
      <c r="A407" s="303">
        <f>IF(B407="","",ROW()-ROW($A$3)+'Diário 1º PA'!$P$1)</f>
        <v>620</v>
      </c>
      <c r="B407" s="368">
        <v>45345</v>
      </c>
      <c r="C407" s="331">
        <v>45323</v>
      </c>
      <c r="D407" s="321" t="s">
        <v>105</v>
      </c>
      <c r="E407" s="332" t="s">
        <v>325</v>
      </c>
      <c r="F407" s="369">
        <v>1667.97</v>
      </c>
      <c r="G407" s="267" t="s">
        <v>1722</v>
      </c>
      <c r="H407" s="321" t="s">
        <v>119</v>
      </c>
      <c r="I407" s="321" t="s">
        <v>1492</v>
      </c>
      <c r="J407" s="370" t="s">
        <v>901</v>
      </c>
      <c r="K407" s="370" t="s">
        <v>1307</v>
      </c>
      <c r="L407" s="370" t="s">
        <v>848</v>
      </c>
      <c r="M407" s="370">
        <v>1389</v>
      </c>
      <c r="N407" s="371">
        <v>45338</v>
      </c>
      <c r="O407" s="321" t="s">
        <v>452</v>
      </c>
      <c r="P407" s="370" t="s">
        <v>901</v>
      </c>
      <c r="Q407" s="372"/>
      <c r="R407" s="372"/>
      <c r="S407" s="372"/>
    </row>
    <row r="408" spans="1:19" ht="36" x14ac:dyDescent="0.2">
      <c r="A408" s="303">
        <f>IF(B408="","",ROW()-ROW($A$3)+'Diário 1º PA'!$P$1)</f>
        <v>621</v>
      </c>
      <c r="B408" s="368">
        <v>45345</v>
      </c>
      <c r="C408" s="331">
        <v>45323</v>
      </c>
      <c r="D408" s="321" t="s">
        <v>105</v>
      </c>
      <c r="E408" s="332" t="s">
        <v>343</v>
      </c>
      <c r="F408" s="369">
        <v>1619.8</v>
      </c>
      <c r="G408" s="267" t="s">
        <v>1723</v>
      </c>
      <c r="H408" s="321" t="s">
        <v>126</v>
      </c>
      <c r="I408" s="321" t="s">
        <v>1724</v>
      </c>
      <c r="J408" s="370" t="s">
        <v>1725</v>
      </c>
      <c r="K408" s="370" t="s">
        <v>1307</v>
      </c>
      <c r="L408" s="370" t="s">
        <v>848</v>
      </c>
      <c r="M408" s="370">
        <v>342</v>
      </c>
      <c r="N408" s="371">
        <v>45337</v>
      </c>
      <c r="O408" s="321" t="s">
        <v>452</v>
      </c>
      <c r="P408" s="370" t="s">
        <v>1725</v>
      </c>
      <c r="Q408" s="372"/>
      <c r="R408" s="372"/>
      <c r="S408" s="372"/>
    </row>
    <row r="409" spans="1:19" ht="24" x14ac:dyDescent="0.2">
      <c r="A409" s="303">
        <f>IF(B409="","",ROW()-ROW($A$3)+'Diário 1º PA'!$P$1)</f>
        <v>622</v>
      </c>
      <c r="B409" s="368">
        <v>45345</v>
      </c>
      <c r="C409" s="331">
        <v>45292</v>
      </c>
      <c r="D409" s="321" t="s">
        <v>105</v>
      </c>
      <c r="E409" s="332" t="s">
        <v>235</v>
      </c>
      <c r="F409" s="369">
        <v>109.88</v>
      </c>
      <c r="G409" s="321" t="s">
        <v>1726</v>
      </c>
      <c r="H409" s="321" t="s">
        <v>126</v>
      </c>
      <c r="I409" s="321" t="s">
        <v>1727</v>
      </c>
      <c r="J409" s="370" t="s">
        <v>1728</v>
      </c>
      <c r="K409" s="370" t="s">
        <v>1307</v>
      </c>
      <c r="L409" s="370" t="s">
        <v>848</v>
      </c>
      <c r="M409" s="370">
        <v>354428487</v>
      </c>
      <c r="N409" s="371">
        <v>45344</v>
      </c>
      <c r="O409" s="321" t="s">
        <v>452</v>
      </c>
      <c r="P409" s="370" t="s">
        <v>1728</v>
      </c>
      <c r="Q409" s="372"/>
      <c r="R409" s="372"/>
      <c r="S409" s="372"/>
    </row>
    <row r="410" spans="1:19" ht="24" x14ac:dyDescent="0.2">
      <c r="A410" s="303">
        <f>IF(B410="","",ROW()-ROW($A$3)+'Diário 1º PA'!$P$1)</f>
        <v>623</v>
      </c>
      <c r="B410" s="368">
        <v>45345</v>
      </c>
      <c r="C410" s="331">
        <v>45292</v>
      </c>
      <c r="D410" s="321" t="s">
        <v>105</v>
      </c>
      <c r="E410" s="332" t="s">
        <v>227</v>
      </c>
      <c r="F410" s="369">
        <v>909.62</v>
      </c>
      <c r="G410" s="321" t="s">
        <v>1037</v>
      </c>
      <c r="H410" s="321" t="s">
        <v>118</v>
      </c>
      <c r="I410" s="321" t="s">
        <v>1401</v>
      </c>
      <c r="J410" s="370" t="s">
        <v>1181</v>
      </c>
      <c r="K410" s="370" t="s">
        <v>1307</v>
      </c>
      <c r="L410" s="370" t="s">
        <v>848</v>
      </c>
      <c r="M410" s="370">
        <v>116989241</v>
      </c>
      <c r="N410" s="371">
        <v>45347</v>
      </c>
      <c r="O410" s="321" t="s">
        <v>452</v>
      </c>
      <c r="P410" s="370" t="s">
        <v>1181</v>
      </c>
      <c r="Q410" s="372"/>
      <c r="R410" s="372"/>
      <c r="S410" s="372"/>
    </row>
    <row r="411" spans="1:19" ht="24" x14ac:dyDescent="0.2">
      <c r="A411" s="303">
        <f>IF(B411="","",ROW()-ROW($A$3)+'Diário 1º PA'!$P$1)</f>
        <v>624</v>
      </c>
      <c r="B411" s="368">
        <v>45345</v>
      </c>
      <c r="C411" s="331">
        <v>45292</v>
      </c>
      <c r="D411" s="321" t="s">
        <v>105</v>
      </c>
      <c r="E411" s="332" t="s">
        <v>227</v>
      </c>
      <c r="F411" s="369">
        <v>92.4</v>
      </c>
      <c r="G411" s="267" t="s">
        <v>1037</v>
      </c>
      <c r="H411" s="321" t="s">
        <v>118</v>
      </c>
      <c r="I411" s="321" t="s">
        <v>1401</v>
      </c>
      <c r="J411" s="370" t="s">
        <v>1181</v>
      </c>
      <c r="K411" s="370" t="s">
        <v>1307</v>
      </c>
      <c r="L411" s="370" t="s">
        <v>848</v>
      </c>
      <c r="M411" s="370">
        <v>116989238</v>
      </c>
      <c r="N411" s="371">
        <v>45347</v>
      </c>
      <c r="O411" s="321" t="s">
        <v>452</v>
      </c>
      <c r="P411" s="370" t="s">
        <v>1181</v>
      </c>
      <c r="Q411" s="372"/>
      <c r="R411" s="372"/>
      <c r="S411" s="372"/>
    </row>
    <row r="412" spans="1:19" ht="36" x14ac:dyDescent="0.2">
      <c r="A412" s="303">
        <f>IF(B412="","",ROW()-ROW($A$3)+'Diário 1º PA'!$P$1)</f>
        <v>625</v>
      </c>
      <c r="B412" s="368">
        <v>45345</v>
      </c>
      <c r="C412" s="331">
        <v>45323</v>
      </c>
      <c r="D412" s="321" t="s">
        <v>107</v>
      </c>
      <c r="E412" s="332" t="s">
        <v>376</v>
      </c>
      <c r="F412" s="369">
        <v>7420</v>
      </c>
      <c r="G412" s="267" t="s">
        <v>1729</v>
      </c>
      <c r="H412" s="321" t="s">
        <v>130</v>
      </c>
      <c r="I412" s="321" t="s">
        <v>1730</v>
      </c>
      <c r="J412" s="370" t="s">
        <v>1731</v>
      </c>
      <c r="K412" s="370" t="s">
        <v>881</v>
      </c>
      <c r="L412" s="370" t="s">
        <v>1301</v>
      </c>
      <c r="M412" s="370">
        <v>471</v>
      </c>
      <c r="N412" s="371">
        <v>45321</v>
      </c>
      <c r="O412" s="321" t="s">
        <v>452</v>
      </c>
      <c r="P412" s="370" t="s">
        <v>1731</v>
      </c>
      <c r="Q412" s="372"/>
      <c r="R412" s="372"/>
      <c r="S412" s="372"/>
    </row>
    <row r="413" spans="1:19" ht="36" x14ac:dyDescent="0.2">
      <c r="A413" s="303">
        <f>IF(B413="","",ROW()-ROW($A$3)+'Diário 1º PA'!$P$1)</f>
        <v>626</v>
      </c>
      <c r="B413" s="368">
        <v>45345</v>
      </c>
      <c r="C413" s="331">
        <v>45323</v>
      </c>
      <c r="D413" s="321" t="s">
        <v>105</v>
      </c>
      <c r="E413" s="332" t="s">
        <v>259</v>
      </c>
      <c r="F413" s="369">
        <v>37.700000000000003</v>
      </c>
      <c r="G413" s="267" t="s">
        <v>1732</v>
      </c>
      <c r="H413" s="321" t="s">
        <v>136</v>
      </c>
      <c r="I413" s="321" t="s">
        <v>1733</v>
      </c>
      <c r="J413" s="370" t="s">
        <v>1734</v>
      </c>
      <c r="K413" s="370" t="s">
        <v>881</v>
      </c>
      <c r="L413" s="370" t="s">
        <v>1301</v>
      </c>
      <c r="M413" s="370">
        <v>251166</v>
      </c>
      <c r="N413" s="371">
        <v>45338</v>
      </c>
      <c r="O413" s="321" t="s">
        <v>452</v>
      </c>
      <c r="P413" s="370" t="s">
        <v>1734</v>
      </c>
      <c r="Q413" s="372"/>
      <c r="R413" s="372"/>
      <c r="S413" s="372"/>
    </row>
    <row r="414" spans="1:19" ht="24" x14ac:dyDescent="0.2">
      <c r="A414" s="303">
        <f>IF(B414="","",ROW()-ROW($A$3)+'Diário 1º PA'!$P$1)</f>
        <v>627</v>
      </c>
      <c r="B414" s="368">
        <v>45345</v>
      </c>
      <c r="C414" s="331">
        <v>45323</v>
      </c>
      <c r="D414" s="321" t="s">
        <v>105</v>
      </c>
      <c r="E414" s="332" t="s">
        <v>307</v>
      </c>
      <c r="F414" s="369">
        <v>648.5</v>
      </c>
      <c r="G414" s="267" t="s">
        <v>1735</v>
      </c>
      <c r="H414" s="321" t="s">
        <v>129</v>
      </c>
      <c r="I414" s="321" t="s">
        <v>1736</v>
      </c>
      <c r="J414" s="370" t="s">
        <v>1737</v>
      </c>
      <c r="K414" s="370" t="s">
        <v>881</v>
      </c>
      <c r="L414" s="370" t="s">
        <v>1301</v>
      </c>
      <c r="M414" s="370">
        <v>2</v>
      </c>
      <c r="N414" s="371">
        <v>45345</v>
      </c>
      <c r="O414" s="321" t="s">
        <v>452</v>
      </c>
      <c r="P414" s="370" t="s">
        <v>1737</v>
      </c>
      <c r="Q414" s="372"/>
      <c r="R414" s="372"/>
      <c r="S414" s="372"/>
    </row>
    <row r="415" spans="1:19" ht="24" x14ac:dyDescent="0.2">
      <c r="A415" s="303">
        <f>IF(B415="","",ROW()-ROW($A$3)+'Diário 1º PA'!$P$1)</f>
        <v>628</v>
      </c>
      <c r="B415" s="368">
        <v>45345</v>
      </c>
      <c r="C415" s="331">
        <v>45323</v>
      </c>
      <c r="D415" s="321" t="s">
        <v>105</v>
      </c>
      <c r="E415" s="332" t="s">
        <v>341</v>
      </c>
      <c r="F415" s="369">
        <v>1560</v>
      </c>
      <c r="G415" s="267" t="s">
        <v>1738</v>
      </c>
      <c r="H415" s="321" t="s">
        <v>126</v>
      </c>
      <c r="I415" s="321" t="s">
        <v>1645</v>
      </c>
      <c r="J415" s="370" t="s">
        <v>1646</v>
      </c>
      <c r="K415" s="370" t="s">
        <v>881</v>
      </c>
      <c r="L415" s="370" t="s">
        <v>1301</v>
      </c>
      <c r="M415" s="370">
        <v>39</v>
      </c>
      <c r="N415" s="371">
        <v>45340</v>
      </c>
      <c r="O415" s="321" t="s">
        <v>452</v>
      </c>
      <c r="P415" s="370" t="s">
        <v>1646</v>
      </c>
      <c r="Q415" s="372"/>
      <c r="R415" s="372"/>
      <c r="S415" s="372"/>
    </row>
    <row r="416" spans="1:19" ht="24" x14ac:dyDescent="0.2">
      <c r="A416" s="303">
        <f>IF(B416="","",ROW()-ROW($A$3)+'Diário 1º PA'!$P$1)</f>
        <v>629</v>
      </c>
      <c r="B416" s="368">
        <v>45345</v>
      </c>
      <c r="C416" s="331">
        <v>45323</v>
      </c>
      <c r="D416" s="321" t="s">
        <v>105</v>
      </c>
      <c r="E416" s="332" t="s">
        <v>341</v>
      </c>
      <c r="F416" s="369">
        <v>1440</v>
      </c>
      <c r="G416" s="267" t="s">
        <v>1739</v>
      </c>
      <c r="H416" s="321" t="s">
        <v>126</v>
      </c>
      <c r="I416" s="321" t="s">
        <v>1740</v>
      </c>
      <c r="J416" s="370" t="s">
        <v>1356</v>
      </c>
      <c r="K416" s="370" t="s">
        <v>881</v>
      </c>
      <c r="L416" s="370" t="s">
        <v>1301</v>
      </c>
      <c r="M416" s="370">
        <v>36</v>
      </c>
      <c r="N416" s="371">
        <v>45345</v>
      </c>
      <c r="O416" s="321" t="s">
        <v>452</v>
      </c>
      <c r="P416" s="370" t="s">
        <v>1356</v>
      </c>
      <c r="Q416" s="372"/>
      <c r="R416" s="372"/>
      <c r="S416" s="372"/>
    </row>
    <row r="417" spans="1:19" ht="36" x14ac:dyDescent="0.2">
      <c r="A417" s="303">
        <f>IF(B417="","",ROW()-ROW($A$3)+'Diário 1º PA'!$P$1)</f>
        <v>630</v>
      </c>
      <c r="B417" s="368">
        <v>45345</v>
      </c>
      <c r="C417" s="331">
        <v>45323</v>
      </c>
      <c r="D417" s="321" t="s">
        <v>107</v>
      </c>
      <c r="E417" s="332" t="s">
        <v>392</v>
      </c>
      <c r="F417" s="369">
        <v>390</v>
      </c>
      <c r="G417" s="267" t="s">
        <v>1741</v>
      </c>
      <c r="H417" s="321" t="s">
        <v>129</v>
      </c>
      <c r="I417" s="321" t="s">
        <v>1742</v>
      </c>
      <c r="J417" s="370" t="s">
        <v>1743</v>
      </c>
      <c r="K417" s="370" t="s">
        <v>881</v>
      </c>
      <c r="L417" s="370" t="s">
        <v>1301</v>
      </c>
      <c r="M417" s="370" t="s">
        <v>1744</v>
      </c>
      <c r="N417" s="371">
        <v>45342</v>
      </c>
      <c r="O417" s="321" t="s">
        <v>452</v>
      </c>
      <c r="P417" s="370" t="s">
        <v>1743</v>
      </c>
      <c r="Q417" s="372"/>
      <c r="R417" s="372"/>
      <c r="S417" s="372"/>
    </row>
    <row r="418" spans="1:19" ht="36" x14ac:dyDescent="0.2">
      <c r="A418" s="303">
        <f>IF(B418="","",ROW()-ROW($A$3)+'Diário 1º PA'!$P$1)</f>
        <v>631</v>
      </c>
      <c r="B418" s="368">
        <v>45345</v>
      </c>
      <c r="C418" s="331">
        <v>45292</v>
      </c>
      <c r="D418" s="321" t="s">
        <v>105</v>
      </c>
      <c r="E418" s="332" t="s">
        <v>343</v>
      </c>
      <c r="F418" s="369">
        <v>934.5</v>
      </c>
      <c r="G418" s="267" t="s">
        <v>1745</v>
      </c>
      <c r="H418" s="321" t="s">
        <v>126</v>
      </c>
      <c r="I418" s="321" t="s">
        <v>1746</v>
      </c>
      <c r="J418" s="370" t="s">
        <v>1747</v>
      </c>
      <c r="K418" s="370" t="s">
        <v>1307</v>
      </c>
      <c r="L418" s="370" t="s">
        <v>848</v>
      </c>
      <c r="M418" s="370">
        <v>14</v>
      </c>
      <c r="N418" s="371">
        <v>45336</v>
      </c>
      <c r="O418" s="321" t="s">
        <v>452</v>
      </c>
      <c r="P418" s="370" t="s">
        <v>1747</v>
      </c>
      <c r="Q418" s="372"/>
      <c r="R418" s="372"/>
      <c r="S418" s="372"/>
    </row>
    <row r="419" spans="1:19" ht="24" x14ac:dyDescent="0.2">
      <c r="A419" s="303">
        <f>IF(B419="","",ROW()-ROW($A$3)+'Diário 1º PA'!$P$1)</f>
        <v>632</v>
      </c>
      <c r="B419" s="368">
        <v>45345</v>
      </c>
      <c r="C419" s="331">
        <v>45292</v>
      </c>
      <c r="D419" s="321" t="s">
        <v>105</v>
      </c>
      <c r="E419" s="332" t="s">
        <v>345</v>
      </c>
      <c r="F419" s="369">
        <v>2575</v>
      </c>
      <c r="G419" s="267" t="s">
        <v>1748</v>
      </c>
      <c r="H419" s="321" t="s">
        <v>130</v>
      </c>
      <c r="I419" s="321" t="s">
        <v>1597</v>
      </c>
      <c r="J419" s="370" t="s">
        <v>1749</v>
      </c>
      <c r="K419" s="370" t="s">
        <v>1307</v>
      </c>
      <c r="L419" s="370" t="s">
        <v>848</v>
      </c>
      <c r="M419" s="370">
        <v>883564732</v>
      </c>
      <c r="N419" s="371">
        <v>45345</v>
      </c>
      <c r="O419" s="321" t="s">
        <v>452</v>
      </c>
      <c r="P419" s="370" t="s">
        <v>1749</v>
      </c>
      <c r="Q419" s="372"/>
      <c r="R419" s="372"/>
      <c r="S419" s="372"/>
    </row>
    <row r="420" spans="1:19" ht="36" x14ac:dyDescent="0.2">
      <c r="A420" s="303">
        <f>IF(B420="","",ROW()-ROW($A$3)+'Diário 1º PA'!$P$1)</f>
        <v>633</v>
      </c>
      <c r="B420" s="368">
        <v>45345</v>
      </c>
      <c r="C420" s="331">
        <v>45292</v>
      </c>
      <c r="D420" s="321" t="s">
        <v>105</v>
      </c>
      <c r="E420" s="332" t="s">
        <v>321</v>
      </c>
      <c r="F420" s="369">
        <v>1980</v>
      </c>
      <c r="G420" s="267" t="s">
        <v>1750</v>
      </c>
      <c r="H420" s="321" t="s">
        <v>130</v>
      </c>
      <c r="I420" s="321" t="s">
        <v>1751</v>
      </c>
      <c r="J420" s="370" t="s">
        <v>1752</v>
      </c>
      <c r="K420" s="370" t="s">
        <v>881</v>
      </c>
      <c r="L420" s="370" t="s">
        <v>1301</v>
      </c>
      <c r="M420" s="370">
        <v>5</v>
      </c>
      <c r="N420" s="371">
        <v>45337</v>
      </c>
      <c r="O420" s="321" t="s">
        <v>452</v>
      </c>
      <c r="P420" s="370" t="s">
        <v>1752</v>
      </c>
      <c r="Q420" s="372"/>
      <c r="R420" s="372"/>
      <c r="S420" s="372"/>
    </row>
    <row r="421" spans="1:19" ht="36" x14ac:dyDescent="0.2">
      <c r="A421" s="303">
        <f>IF(B421="","",ROW()-ROW($A$3)+'Diário 1º PA'!$P$1)</f>
        <v>634</v>
      </c>
      <c r="B421" s="368">
        <v>45345</v>
      </c>
      <c r="C421" s="331">
        <v>45323</v>
      </c>
      <c r="D421" s="321" t="s">
        <v>105</v>
      </c>
      <c r="E421" s="332" t="s">
        <v>325</v>
      </c>
      <c r="F421" s="369">
        <v>539.16</v>
      </c>
      <c r="G421" s="267" t="s">
        <v>1753</v>
      </c>
      <c r="H421" s="321" t="s">
        <v>134</v>
      </c>
      <c r="I421" s="321" t="s">
        <v>1308</v>
      </c>
      <c r="J421" s="370" t="s">
        <v>1151</v>
      </c>
      <c r="K421" s="370" t="s">
        <v>1307</v>
      </c>
      <c r="L421" s="370" t="s">
        <v>848</v>
      </c>
      <c r="M421" s="370">
        <v>7035</v>
      </c>
      <c r="N421" s="371">
        <v>45341</v>
      </c>
      <c r="O421" s="321" t="s">
        <v>452</v>
      </c>
      <c r="P421" s="370" t="s">
        <v>1151</v>
      </c>
      <c r="Q421" s="372"/>
      <c r="R421" s="372"/>
      <c r="S421" s="372"/>
    </row>
    <row r="422" spans="1:19" ht="36" x14ac:dyDescent="0.2">
      <c r="A422" s="303">
        <f>IF(B422="","",ROW()-ROW($A$3)+'Diário 1º PA'!$P$1)</f>
        <v>635</v>
      </c>
      <c r="B422" s="368">
        <v>45348</v>
      </c>
      <c r="C422" s="331">
        <v>45323</v>
      </c>
      <c r="D422" s="321" t="s">
        <v>94</v>
      </c>
      <c r="E422" s="332" t="s">
        <v>188</v>
      </c>
      <c r="F422" s="369">
        <v>-1048.26</v>
      </c>
      <c r="G422" s="267" t="s">
        <v>1754</v>
      </c>
      <c r="H422" s="321" t="s">
        <v>126</v>
      </c>
      <c r="I422" s="321" t="s">
        <v>117</v>
      </c>
      <c r="J422" s="370" t="s">
        <v>79</v>
      </c>
      <c r="K422" s="370" t="s">
        <v>839</v>
      </c>
      <c r="L422" s="370" t="s">
        <v>117</v>
      </c>
      <c r="M422" s="370" t="s">
        <v>117</v>
      </c>
      <c r="N422" s="371" t="s">
        <v>117</v>
      </c>
      <c r="O422" s="321" t="s">
        <v>452</v>
      </c>
      <c r="P422" s="370" t="s">
        <v>79</v>
      </c>
      <c r="Q422" s="372"/>
      <c r="R422" s="372"/>
      <c r="S422" s="372"/>
    </row>
    <row r="423" spans="1:19" ht="24" x14ac:dyDescent="0.2">
      <c r="A423" s="303">
        <f>IF(B423="","",ROW()-ROW($A$3)+'Diário 1º PA'!$P$1)</f>
        <v>636</v>
      </c>
      <c r="B423" s="368">
        <v>45348</v>
      </c>
      <c r="C423" s="331">
        <v>45323</v>
      </c>
      <c r="D423" s="321" t="s">
        <v>105</v>
      </c>
      <c r="E423" s="332" t="s">
        <v>345</v>
      </c>
      <c r="F423" s="369">
        <v>18970</v>
      </c>
      <c r="G423" s="267" t="s">
        <v>1755</v>
      </c>
      <c r="H423" s="321" t="s">
        <v>130</v>
      </c>
      <c r="I423" s="321" t="s">
        <v>1717</v>
      </c>
      <c r="J423" s="370" t="s">
        <v>1718</v>
      </c>
      <c r="K423" s="370" t="s">
        <v>839</v>
      </c>
      <c r="L423" s="370" t="s">
        <v>1301</v>
      </c>
      <c r="M423" s="370">
        <v>9</v>
      </c>
      <c r="N423" s="371">
        <v>45344</v>
      </c>
      <c r="O423" s="321" t="s">
        <v>452</v>
      </c>
      <c r="P423" s="370" t="s">
        <v>1718</v>
      </c>
      <c r="Q423" s="372"/>
      <c r="R423" s="372"/>
      <c r="S423" s="372"/>
    </row>
    <row r="424" spans="1:19" ht="36" x14ac:dyDescent="0.2">
      <c r="A424" s="303">
        <f>IF(B424="","",ROW()-ROW($A$3)+'Diário 1º PA'!$P$1)</f>
        <v>637</v>
      </c>
      <c r="B424" s="368">
        <v>45348</v>
      </c>
      <c r="C424" s="331">
        <v>45323</v>
      </c>
      <c r="D424" s="321" t="s">
        <v>105</v>
      </c>
      <c r="E424" s="332" t="s">
        <v>313</v>
      </c>
      <c r="F424" s="369">
        <v>252.02</v>
      </c>
      <c r="G424" s="267" t="s">
        <v>1756</v>
      </c>
      <c r="H424" s="321" t="s">
        <v>134</v>
      </c>
      <c r="I424" s="321" t="s">
        <v>1603</v>
      </c>
      <c r="J424" s="370" t="s">
        <v>922</v>
      </c>
      <c r="K424" s="370" t="s">
        <v>839</v>
      </c>
      <c r="L424" s="370" t="s">
        <v>1604</v>
      </c>
      <c r="M424" s="370" t="s">
        <v>117</v>
      </c>
      <c r="N424" s="371">
        <v>45336</v>
      </c>
      <c r="O424" s="321" t="s">
        <v>452</v>
      </c>
      <c r="P424" s="370" t="s">
        <v>1605</v>
      </c>
      <c r="Q424" s="372"/>
      <c r="R424" s="372"/>
      <c r="S424" s="372"/>
    </row>
    <row r="425" spans="1:19" ht="24" x14ac:dyDescent="0.2">
      <c r="A425" s="303">
        <f>IF(B425="","",ROW()-ROW($A$3)+'Diário 1º PA'!$P$1)</f>
        <v>638</v>
      </c>
      <c r="B425" s="368">
        <v>45348</v>
      </c>
      <c r="C425" s="331">
        <v>45323</v>
      </c>
      <c r="D425" s="321" t="s">
        <v>94</v>
      </c>
      <c r="E425" s="332" t="s">
        <v>188</v>
      </c>
      <c r="F425" s="369">
        <v>1048.26</v>
      </c>
      <c r="G425" s="267" t="s">
        <v>1757</v>
      </c>
      <c r="H425" s="321" t="s">
        <v>126</v>
      </c>
      <c r="I425" s="321" t="s">
        <v>1758</v>
      </c>
      <c r="J425" s="370" t="s">
        <v>922</v>
      </c>
      <c r="K425" s="370" t="s">
        <v>839</v>
      </c>
      <c r="L425" s="370" t="s">
        <v>1184</v>
      </c>
      <c r="M425" s="370" t="s">
        <v>117</v>
      </c>
      <c r="N425" s="371">
        <v>45348</v>
      </c>
      <c r="O425" s="321" t="s">
        <v>452</v>
      </c>
      <c r="P425" s="370" t="s">
        <v>1759</v>
      </c>
      <c r="Q425" s="372"/>
      <c r="R425" s="372"/>
      <c r="S425" s="372"/>
    </row>
    <row r="426" spans="1:19" ht="24" x14ac:dyDescent="0.2">
      <c r="A426" s="303">
        <f>IF(B426="","",ROW()-ROW($A$3)+'Diário 1º PA'!$P$1)</f>
        <v>639</v>
      </c>
      <c r="B426" s="368">
        <v>45348</v>
      </c>
      <c r="C426" s="331">
        <v>45261</v>
      </c>
      <c r="D426" s="321" t="s">
        <v>105</v>
      </c>
      <c r="E426" s="332" t="s">
        <v>341</v>
      </c>
      <c r="F426" s="369">
        <v>1800</v>
      </c>
      <c r="G426" s="267" t="s">
        <v>1760</v>
      </c>
      <c r="H426" s="321" t="s">
        <v>117</v>
      </c>
      <c r="I426" s="321" t="s">
        <v>1761</v>
      </c>
      <c r="J426" s="370" t="s">
        <v>1762</v>
      </c>
      <c r="K426" s="370" t="s">
        <v>839</v>
      </c>
      <c r="L426" s="370" t="s">
        <v>1301</v>
      </c>
      <c r="M426" s="370">
        <v>5</v>
      </c>
      <c r="N426" s="371">
        <v>45300</v>
      </c>
      <c r="O426" s="321" t="s">
        <v>452</v>
      </c>
      <c r="P426" s="370" t="s">
        <v>1762</v>
      </c>
      <c r="Q426" s="372"/>
      <c r="R426" s="372"/>
      <c r="S426" s="372"/>
    </row>
    <row r="427" spans="1:19" ht="24" x14ac:dyDescent="0.2">
      <c r="A427" s="303">
        <f>IF(B427="","",ROW()-ROW($A$3)+'Diário 1º PA'!$P$1)</f>
        <v>640</v>
      </c>
      <c r="B427" s="368">
        <v>45348</v>
      </c>
      <c r="C427" s="331">
        <v>45323</v>
      </c>
      <c r="D427" s="321" t="s">
        <v>105</v>
      </c>
      <c r="E427" s="332" t="s">
        <v>297</v>
      </c>
      <c r="F427" s="369">
        <v>685.52</v>
      </c>
      <c r="G427" s="267" t="s">
        <v>1763</v>
      </c>
      <c r="H427" s="321" t="s">
        <v>134</v>
      </c>
      <c r="I427" s="321" t="s">
        <v>1563</v>
      </c>
      <c r="J427" s="370" t="s">
        <v>1516</v>
      </c>
      <c r="K427" s="370" t="s">
        <v>1307</v>
      </c>
      <c r="L427" s="370" t="s">
        <v>848</v>
      </c>
      <c r="M427" s="370">
        <v>20353684</v>
      </c>
      <c r="N427" s="371">
        <v>45346</v>
      </c>
      <c r="O427" s="321" t="s">
        <v>452</v>
      </c>
      <c r="P427" s="370" t="s">
        <v>1516</v>
      </c>
      <c r="Q427" s="372"/>
      <c r="R427" s="372"/>
      <c r="S427" s="372"/>
    </row>
    <row r="428" spans="1:19" ht="24" x14ac:dyDescent="0.2">
      <c r="A428" s="303">
        <f>IF(B428="","",ROW()-ROW($A$3)+'Diário 1º PA'!$P$1)</f>
        <v>641</v>
      </c>
      <c r="B428" s="368">
        <v>45348</v>
      </c>
      <c r="C428" s="331">
        <v>45323</v>
      </c>
      <c r="D428" s="321" t="s">
        <v>105</v>
      </c>
      <c r="E428" s="332" t="s">
        <v>359</v>
      </c>
      <c r="F428" s="369">
        <v>35.700000000000003</v>
      </c>
      <c r="G428" s="267" t="s">
        <v>1764</v>
      </c>
      <c r="H428" s="321" t="s">
        <v>122</v>
      </c>
      <c r="I428" s="321" t="s">
        <v>1534</v>
      </c>
      <c r="J428" s="370" t="s">
        <v>1765</v>
      </c>
      <c r="K428" s="370" t="s">
        <v>1307</v>
      </c>
      <c r="L428" s="370" t="s">
        <v>848</v>
      </c>
      <c r="M428" s="370">
        <v>186</v>
      </c>
      <c r="N428" s="371">
        <v>45341</v>
      </c>
      <c r="O428" s="321" t="s">
        <v>452</v>
      </c>
      <c r="P428" s="370" t="s">
        <v>1765</v>
      </c>
      <c r="Q428" s="372"/>
      <c r="R428" s="372"/>
      <c r="S428" s="372"/>
    </row>
    <row r="429" spans="1:19" ht="24" x14ac:dyDescent="0.2">
      <c r="A429" s="303">
        <f>IF(B429="","",ROW()-ROW($A$3)+'Diário 1º PA'!$P$1)</f>
        <v>642</v>
      </c>
      <c r="B429" s="368">
        <v>45348</v>
      </c>
      <c r="C429" s="331">
        <v>45323</v>
      </c>
      <c r="D429" s="321" t="s">
        <v>105</v>
      </c>
      <c r="E429" s="332" t="s">
        <v>307</v>
      </c>
      <c r="F429" s="369">
        <v>749</v>
      </c>
      <c r="G429" s="267" t="s">
        <v>1766</v>
      </c>
      <c r="H429" s="321" t="s">
        <v>129</v>
      </c>
      <c r="I429" s="321" t="s">
        <v>1767</v>
      </c>
      <c r="J429" s="370" t="s">
        <v>1768</v>
      </c>
      <c r="K429" s="370" t="s">
        <v>1307</v>
      </c>
      <c r="L429" s="370" t="s">
        <v>848</v>
      </c>
      <c r="M429" s="370">
        <v>2922</v>
      </c>
      <c r="N429" s="371">
        <v>45343</v>
      </c>
      <c r="O429" s="321" t="s">
        <v>452</v>
      </c>
      <c r="P429" s="370" t="s">
        <v>1768</v>
      </c>
      <c r="Q429" s="372"/>
      <c r="R429" s="372"/>
      <c r="S429" s="372"/>
    </row>
    <row r="430" spans="1:19" ht="24" x14ac:dyDescent="0.2">
      <c r="A430" s="303">
        <f>IF(B430="","",ROW()-ROW($A$3)+'Diário 1º PA'!$P$1)</f>
        <v>643</v>
      </c>
      <c r="B430" s="368">
        <v>45348</v>
      </c>
      <c r="C430" s="331">
        <v>45292</v>
      </c>
      <c r="D430" s="321" t="s">
        <v>105</v>
      </c>
      <c r="E430" s="332" t="s">
        <v>229</v>
      </c>
      <c r="F430" s="369">
        <v>1628.79</v>
      </c>
      <c r="G430" s="267" t="s">
        <v>1769</v>
      </c>
      <c r="H430" s="321" t="s">
        <v>134</v>
      </c>
      <c r="I430" s="321" t="s">
        <v>1770</v>
      </c>
      <c r="J430" s="370" t="s">
        <v>1771</v>
      </c>
      <c r="K430" s="370" t="s">
        <v>1307</v>
      </c>
      <c r="L430" s="370" t="s">
        <v>848</v>
      </c>
      <c r="M430" s="370">
        <v>210754</v>
      </c>
      <c r="N430" s="371">
        <v>45346</v>
      </c>
      <c r="O430" s="321" t="s">
        <v>452</v>
      </c>
      <c r="P430" s="370" t="s">
        <v>1771</v>
      </c>
      <c r="Q430" s="372"/>
      <c r="R430" s="372"/>
      <c r="S430" s="372"/>
    </row>
    <row r="431" spans="1:19" ht="36" x14ac:dyDescent="0.2">
      <c r="A431" s="303">
        <f>IF(B431="","",ROW()-ROW($A$3)+'Diário 1º PA'!$P$1)</f>
        <v>644</v>
      </c>
      <c r="B431" s="368">
        <v>45348</v>
      </c>
      <c r="C431" s="331">
        <v>45323</v>
      </c>
      <c r="D431" s="321" t="s">
        <v>105</v>
      </c>
      <c r="E431" s="332" t="s">
        <v>325</v>
      </c>
      <c r="F431" s="369">
        <v>495.72</v>
      </c>
      <c r="G431" s="267" t="s">
        <v>1772</v>
      </c>
      <c r="H431" s="321" t="s">
        <v>137</v>
      </c>
      <c r="I431" s="321" t="s">
        <v>1773</v>
      </c>
      <c r="J431" s="370" t="s">
        <v>971</v>
      </c>
      <c r="K431" s="370" t="s">
        <v>1307</v>
      </c>
      <c r="L431" s="370" t="s">
        <v>848</v>
      </c>
      <c r="M431" s="370">
        <v>15824</v>
      </c>
      <c r="N431" s="371">
        <v>45338</v>
      </c>
      <c r="O431" s="321" t="s">
        <v>452</v>
      </c>
      <c r="P431" s="370" t="s">
        <v>971</v>
      </c>
      <c r="Q431" s="372"/>
      <c r="R431" s="372"/>
      <c r="S431" s="372"/>
    </row>
    <row r="432" spans="1:19" ht="24" x14ac:dyDescent="0.2">
      <c r="A432" s="303">
        <f>IF(B432="","",ROW()-ROW($A$3)+'Diário 1º PA'!$P$1)</f>
        <v>645</v>
      </c>
      <c r="B432" s="368">
        <v>45348</v>
      </c>
      <c r="C432" s="331">
        <v>45323</v>
      </c>
      <c r="D432" s="321" t="s">
        <v>105</v>
      </c>
      <c r="E432" s="332" t="s">
        <v>235</v>
      </c>
      <c r="F432" s="369">
        <v>168.38</v>
      </c>
      <c r="G432" s="267" t="s">
        <v>1774</v>
      </c>
      <c r="H432" s="321" t="s">
        <v>134</v>
      </c>
      <c r="I432" s="321" t="s">
        <v>1775</v>
      </c>
      <c r="J432" s="370" t="s">
        <v>1776</v>
      </c>
      <c r="K432" s="370" t="s">
        <v>1307</v>
      </c>
      <c r="L432" s="370" t="s">
        <v>848</v>
      </c>
      <c r="M432" s="370" t="s">
        <v>1777</v>
      </c>
      <c r="N432" s="371">
        <v>45347</v>
      </c>
      <c r="O432" s="321" t="s">
        <v>452</v>
      </c>
      <c r="P432" s="370" t="s">
        <v>1776</v>
      </c>
      <c r="Q432" s="372"/>
      <c r="R432" s="372"/>
      <c r="S432" s="372"/>
    </row>
    <row r="433" spans="1:19" ht="24" x14ac:dyDescent="0.2">
      <c r="A433" s="303">
        <f>IF(B433="","",ROW()-ROW($A$3)+'Diário 1º PA'!$P$1)</f>
        <v>646</v>
      </c>
      <c r="B433" s="368">
        <v>45348</v>
      </c>
      <c r="C433" s="331">
        <v>45323</v>
      </c>
      <c r="D433" s="321" t="s">
        <v>105</v>
      </c>
      <c r="E433" s="332" t="s">
        <v>235</v>
      </c>
      <c r="F433" s="369">
        <v>132.56</v>
      </c>
      <c r="G433" s="267" t="s">
        <v>1774</v>
      </c>
      <c r="H433" s="321" t="s">
        <v>136</v>
      </c>
      <c r="I433" s="321" t="s">
        <v>1775</v>
      </c>
      <c r="J433" s="370" t="s">
        <v>1778</v>
      </c>
      <c r="K433" s="370" t="s">
        <v>1307</v>
      </c>
      <c r="L433" s="370" t="s">
        <v>848</v>
      </c>
      <c r="M433" s="370" t="s">
        <v>1779</v>
      </c>
      <c r="N433" s="371">
        <v>45347</v>
      </c>
      <c r="O433" s="321" t="s">
        <v>452</v>
      </c>
      <c r="P433" s="370" t="s">
        <v>1778</v>
      </c>
      <c r="Q433" s="372"/>
      <c r="R433" s="372"/>
      <c r="S433" s="372"/>
    </row>
    <row r="434" spans="1:19" ht="24" x14ac:dyDescent="0.2">
      <c r="A434" s="303">
        <f>IF(B434="","",ROW()-ROW($A$3)+'Diário 1º PA'!$P$1)</f>
        <v>647</v>
      </c>
      <c r="B434" s="368">
        <v>45348</v>
      </c>
      <c r="C434" s="331">
        <v>45292</v>
      </c>
      <c r="D434" s="321" t="s">
        <v>105</v>
      </c>
      <c r="E434" s="332" t="s">
        <v>341</v>
      </c>
      <c r="F434" s="369">
        <v>10568</v>
      </c>
      <c r="G434" s="267" t="s">
        <v>1780</v>
      </c>
      <c r="H434" s="321" t="s">
        <v>118</v>
      </c>
      <c r="I434" s="321" t="s">
        <v>1781</v>
      </c>
      <c r="J434" s="370" t="s">
        <v>1001</v>
      </c>
      <c r="K434" s="370" t="s">
        <v>1307</v>
      </c>
      <c r="L434" s="370" t="s">
        <v>848</v>
      </c>
      <c r="M434" s="370">
        <v>13892</v>
      </c>
      <c r="N434" s="371">
        <v>45322</v>
      </c>
      <c r="O434" s="321" t="s">
        <v>452</v>
      </c>
      <c r="P434" s="370" t="s">
        <v>1001</v>
      </c>
      <c r="Q434" s="372"/>
      <c r="R434" s="372"/>
      <c r="S434" s="372"/>
    </row>
    <row r="435" spans="1:19" ht="36" x14ac:dyDescent="0.2">
      <c r="A435" s="303">
        <f>IF(B435="","",ROW()-ROW($A$3)+'Diário 1º PA'!$P$1)</f>
        <v>648</v>
      </c>
      <c r="B435" s="368">
        <v>45348</v>
      </c>
      <c r="C435" s="331">
        <v>45323</v>
      </c>
      <c r="D435" s="321" t="s">
        <v>94</v>
      </c>
      <c r="E435" s="332" t="s">
        <v>190</v>
      </c>
      <c r="F435" s="369">
        <v>80</v>
      </c>
      <c r="G435" s="267" t="s">
        <v>1478</v>
      </c>
      <c r="H435" s="321" t="s">
        <v>121</v>
      </c>
      <c r="I435" s="321" t="s">
        <v>1479</v>
      </c>
      <c r="J435" s="370" t="s">
        <v>1481</v>
      </c>
      <c r="K435" s="370" t="s">
        <v>1307</v>
      </c>
      <c r="L435" s="370" t="s">
        <v>848</v>
      </c>
      <c r="M435" s="370" t="s">
        <v>1782</v>
      </c>
      <c r="N435" s="371">
        <v>45348</v>
      </c>
      <c r="O435" s="321" t="s">
        <v>452</v>
      </c>
      <c r="P435" s="370" t="s">
        <v>1481</v>
      </c>
      <c r="Q435" s="372"/>
      <c r="R435" s="372"/>
      <c r="S435" s="372"/>
    </row>
    <row r="436" spans="1:19" ht="24" x14ac:dyDescent="0.2">
      <c r="A436" s="303">
        <f>IF(B436="","",ROW()-ROW($A$3)+'Diário 1º PA'!$P$1)</f>
        <v>649</v>
      </c>
      <c r="B436" s="368">
        <v>45348</v>
      </c>
      <c r="C436" s="331">
        <v>45292</v>
      </c>
      <c r="D436" s="321" t="s">
        <v>94</v>
      </c>
      <c r="E436" s="332" t="s">
        <v>166</v>
      </c>
      <c r="F436" s="369">
        <v>1377.88</v>
      </c>
      <c r="G436" s="267" t="s">
        <v>1783</v>
      </c>
      <c r="H436" s="321" t="s">
        <v>118</v>
      </c>
      <c r="I436" s="321" t="s">
        <v>1784</v>
      </c>
      <c r="J436" s="370" t="s">
        <v>1155</v>
      </c>
      <c r="K436" s="370" t="s">
        <v>1307</v>
      </c>
      <c r="L436" s="370" t="s">
        <v>848</v>
      </c>
      <c r="M436" s="370">
        <v>99691</v>
      </c>
      <c r="N436" s="371">
        <v>45348</v>
      </c>
      <c r="O436" s="321" t="s">
        <v>452</v>
      </c>
      <c r="P436" s="370" t="s">
        <v>1155</v>
      </c>
      <c r="Q436" s="372"/>
      <c r="R436" s="372"/>
      <c r="S436" s="372"/>
    </row>
    <row r="437" spans="1:19" ht="24" x14ac:dyDescent="0.2">
      <c r="A437" s="303">
        <f>IF(B437="","",ROW()-ROW($A$3)+'Diário 1º PA'!$P$1)</f>
        <v>650</v>
      </c>
      <c r="B437" s="368">
        <v>45348</v>
      </c>
      <c r="C437" s="331">
        <v>45292</v>
      </c>
      <c r="D437" s="321" t="s">
        <v>94</v>
      </c>
      <c r="E437" s="332" t="s">
        <v>166</v>
      </c>
      <c r="F437" s="369">
        <v>1431.54</v>
      </c>
      <c r="G437" s="267" t="s">
        <v>1783</v>
      </c>
      <c r="H437" s="321" t="s">
        <v>118</v>
      </c>
      <c r="I437" s="321" t="s">
        <v>1784</v>
      </c>
      <c r="J437" s="370" t="s">
        <v>1155</v>
      </c>
      <c r="K437" s="370" t="s">
        <v>1307</v>
      </c>
      <c r="L437" s="370" t="s">
        <v>848</v>
      </c>
      <c r="M437" s="370">
        <v>99707</v>
      </c>
      <c r="N437" s="371">
        <v>45348</v>
      </c>
      <c r="O437" s="321" t="s">
        <v>452</v>
      </c>
      <c r="P437" s="370" t="s">
        <v>1155</v>
      </c>
      <c r="Q437" s="372"/>
      <c r="R437" s="372"/>
      <c r="S437" s="372"/>
    </row>
    <row r="438" spans="1:19" ht="24" x14ac:dyDescent="0.2">
      <c r="A438" s="303">
        <f>IF(B438="","",ROW()-ROW($A$3)+'Diário 1º PA'!$P$1)</f>
        <v>651</v>
      </c>
      <c r="B438" s="368">
        <v>45348</v>
      </c>
      <c r="C438" s="331">
        <v>45323</v>
      </c>
      <c r="D438" s="321" t="s">
        <v>105</v>
      </c>
      <c r="E438" s="332" t="s">
        <v>221</v>
      </c>
      <c r="F438" s="369">
        <v>533.38</v>
      </c>
      <c r="G438" s="267" t="s">
        <v>1785</v>
      </c>
      <c r="H438" s="321" t="s">
        <v>118</v>
      </c>
      <c r="I438" s="321" t="s">
        <v>1786</v>
      </c>
      <c r="J438" s="370" t="s">
        <v>1160</v>
      </c>
      <c r="K438" s="370" t="s">
        <v>1307</v>
      </c>
      <c r="L438" s="370" t="s">
        <v>848</v>
      </c>
      <c r="M438" s="370">
        <v>516094</v>
      </c>
      <c r="N438" s="371">
        <v>45347</v>
      </c>
      <c r="O438" s="321" t="s">
        <v>452</v>
      </c>
      <c r="P438" s="370" t="s">
        <v>1160</v>
      </c>
      <c r="Q438" s="372"/>
      <c r="R438" s="372"/>
      <c r="S438" s="372"/>
    </row>
    <row r="439" spans="1:19" ht="24" x14ac:dyDescent="0.2">
      <c r="A439" s="303">
        <f>IF(B439="","",ROW()-ROW($A$3)+'Diário 1º PA'!$P$1)</f>
        <v>652</v>
      </c>
      <c r="B439" s="368">
        <v>45348</v>
      </c>
      <c r="C439" s="331">
        <v>45323</v>
      </c>
      <c r="D439" s="321" t="s">
        <v>105</v>
      </c>
      <c r="E439" s="332" t="s">
        <v>221</v>
      </c>
      <c r="F439" s="369">
        <v>512.09</v>
      </c>
      <c r="G439" s="267" t="s">
        <v>1785</v>
      </c>
      <c r="H439" s="321" t="s">
        <v>118</v>
      </c>
      <c r="I439" s="321" t="s">
        <v>1786</v>
      </c>
      <c r="J439" s="370" t="s">
        <v>1160</v>
      </c>
      <c r="K439" s="370" t="s">
        <v>1307</v>
      </c>
      <c r="L439" s="370" t="s">
        <v>848</v>
      </c>
      <c r="M439" s="370">
        <v>516093</v>
      </c>
      <c r="N439" s="371">
        <v>45347</v>
      </c>
      <c r="O439" s="321" t="s">
        <v>452</v>
      </c>
      <c r="P439" s="370" t="s">
        <v>1160</v>
      </c>
      <c r="Q439" s="372"/>
      <c r="R439" s="372"/>
      <c r="S439" s="372"/>
    </row>
    <row r="440" spans="1:19" ht="24" x14ac:dyDescent="0.2">
      <c r="A440" s="303">
        <f>IF(B440="","",ROW()-ROW($A$3)+'Diário 1º PA'!$P$1)</f>
        <v>653</v>
      </c>
      <c r="B440" s="368">
        <v>45348</v>
      </c>
      <c r="C440" s="331">
        <v>45323</v>
      </c>
      <c r="D440" s="321" t="s">
        <v>105</v>
      </c>
      <c r="E440" s="332" t="s">
        <v>221</v>
      </c>
      <c r="F440" s="369">
        <v>512.09</v>
      </c>
      <c r="G440" s="267" t="s">
        <v>1785</v>
      </c>
      <c r="H440" s="321" t="s">
        <v>118</v>
      </c>
      <c r="I440" s="321" t="s">
        <v>1786</v>
      </c>
      <c r="J440" s="370" t="s">
        <v>1160</v>
      </c>
      <c r="K440" s="370" t="s">
        <v>1307</v>
      </c>
      <c r="L440" s="370" t="s">
        <v>848</v>
      </c>
      <c r="M440" s="370">
        <v>516092</v>
      </c>
      <c r="N440" s="371">
        <v>45347</v>
      </c>
      <c r="O440" s="321" t="s">
        <v>452</v>
      </c>
      <c r="P440" s="370" t="s">
        <v>1160</v>
      </c>
      <c r="Q440" s="372"/>
      <c r="R440" s="372"/>
      <c r="S440" s="372"/>
    </row>
    <row r="441" spans="1:19" ht="24" x14ac:dyDescent="0.2">
      <c r="A441" s="303">
        <f>IF(B441="","",ROW()-ROW($A$3)+'Diário 1º PA'!$P$1)</f>
        <v>654</v>
      </c>
      <c r="B441" s="368">
        <v>45348</v>
      </c>
      <c r="C441" s="331">
        <v>45323</v>
      </c>
      <c r="D441" s="321" t="s">
        <v>105</v>
      </c>
      <c r="E441" s="332" t="s">
        <v>221</v>
      </c>
      <c r="F441" s="369">
        <v>512.09</v>
      </c>
      <c r="G441" s="321" t="s">
        <v>1785</v>
      </c>
      <c r="H441" s="321" t="s">
        <v>118</v>
      </c>
      <c r="I441" s="321" t="s">
        <v>1786</v>
      </c>
      <c r="J441" s="370" t="s">
        <v>1160</v>
      </c>
      <c r="K441" s="370" t="s">
        <v>1307</v>
      </c>
      <c r="L441" s="370" t="s">
        <v>848</v>
      </c>
      <c r="M441" s="370">
        <v>516091</v>
      </c>
      <c r="N441" s="371">
        <v>45347</v>
      </c>
      <c r="O441" s="321" t="s">
        <v>452</v>
      </c>
      <c r="P441" s="370" t="s">
        <v>1160</v>
      </c>
      <c r="Q441" s="372"/>
      <c r="R441" s="372"/>
      <c r="S441" s="372"/>
    </row>
    <row r="442" spans="1:19" ht="24" x14ac:dyDescent="0.2">
      <c r="A442" s="303">
        <f>IF(B442="","",ROW()-ROW($A$3)+'Diário 1º PA'!$P$1)</f>
        <v>655</v>
      </c>
      <c r="B442" s="368">
        <v>45348</v>
      </c>
      <c r="C442" s="331">
        <v>45292</v>
      </c>
      <c r="D442" s="321" t="s">
        <v>105</v>
      </c>
      <c r="E442" s="332" t="s">
        <v>227</v>
      </c>
      <c r="F442" s="369">
        <v>1640.14</v>
      </c>
      <c r="G442" s="267" t="s">
        <v>1037</v>
      </c>
      <c r="H442" s="321" t="s">
        <v>129</v>
      </c>
      <c r="I442" s="321" t="s">
        <v>1401</v>
      </c>
      <c r="J442" s="370" t="s">
        <v>1181</v>
      </c>
      <c r="K442" s="370" t="s">
        <v>1307</v>
      </c>
      <c r="L442" s="370" t="s">
        <v>848</v>
      </c>
      <c r="M442" s="370">
        <v>117266662</v>
      </c>
      <c r="N442" s="371">
        <v>45347</v>
      </c>
      <c r="O442" s="321" t="s">
        <v>452</v>
      </c>
      <c r="P442" s="370" t="s">
        <v>1181</v>
      </c>
      <c r="Q442" s="372"/>
      <c r="R442" s="372"/>
      <c r="S442" s="372"/>
    </row>
    <row r="443" spans="1:19" ht="24" x14ac:dyDescent="0.2">
      <c r="A443" s="303">
        <f>IF(B443="","",ROW()-ROW($A$3)+'Diário 1º PA'!$P$1)</f>
        <v>656</v>
      </c>
      <c r="B443" s="368">
        <v>45348</v>
      </c>
      <c r="C443" s="331">
        <v>45323</v>
      </c>
      <c r="D443" s="321" t="s">
        <v>105</v>
      </c>
      <c r="E443" s="332" t="s">
        <v>355</v>
      </c>
      <c r="F443" s="369">
        <v>1031.77</v>
      </c>
      <c r="G443" s="267" t="s">
        <v>1517</v>
      </c>
      <c r="H443" s="321" t="s">
        <v>130</v>
      </c>
      <c r="I443" s="321" t="s">
        <v>1515</v>
      </c>
      <c r="J443" s="370" t="s">
        <v>1516</v>
      </c>
      <c r="K443" s="370" t="s">
        <v>1307</v>
      </c>
      <c r="L443" s="370" t="s">
        <v>848</v>
      </c>
      <c r="M443" s="370">
        <v>20358098</v>
      </c>
      <c r="N443" s="371">
        <v>45347</v>
      </c>
      <c r="O443" s="321" t="s">
        <v>452</v>
      </c>
      <c r="P443" s="370" t="s">
        <v>1516</v>
      </c>
      <c r="Q443" s="372"/>
      <c r="R443" s="372"/>
      <c r="S443" s="372"/>
    </row>
    <row r="444" spans="1:19" ht="36" x14ac:dyDescent="0.2">
      <c r="A444" s="303">
        <f>IF(B444="","",ROW()-ROW($A$3)+'Diário 1º PA'!$P$1)</f>
        <v>657</v>
      </c>
      <c r="B444" s="368">
        <v>45348</v>
      </c>
      <c r="C444" s="331">
        <v>45323</v>
      </c>
      <c r="D444" s="321" t="s">
        <v>107</v>
      </c>
      <c r="E444" s="332" t="s">
        <v>392</v>
      </c>
      <c r="F444" s="369">
        <v>784.2</v>
      </c>
      <c r="G444" s="321" t="s">
        <v>1787</v>
      </c>
      <c r="H444" s="321" t="s">
        <v>130</v>
      </c>
      <c r="I444" s="321" t="s">
        <v>1515</v>
      </c>
      <c r="J444" s="370" t="s">
        <v>1516</v>
      </c>
      <c r="K444" s="370" t="s">
        <v>1307</v>
      </c>
      <c r="L444" s="370" t="s">
        <v>848</v>
      </c>
      <c r="M444" s="370">
        <v>202358097</v>
      </c>
      <c r="N444" s="371">
        <v>45347</v>
      </c>
      <c r="O444" s="321" t="s">
        <v>452</v>
      </c>
      <c r="P444" s="370" t="s">
        <v>1516</v>
      </c>
      <c r="Q444" s="372"/>
      <c r="R444" s="372"/>
      <c r="S444" s="372"/>
    </row>
    <row r="445" spans="1:19" ht="24" x14ac:dyDescent="0.2">
      <c r="A445" s="303">
        <f>IF(B445="","",ROW()-ROW($A$3)+'Diário 1º PA'!$P$1)</f>
        <v>658</v>
      </c>
      <c r="B445" s="368">
        <v>45348</v>
      </c>
      <c r="C445" s="331">
        <v>45292</v>
      </c>
      <c r="D445" s="321" t="s">
        <v>105</v>
      </c>
      <c r="E445" s="332" t="s">
        <v>235</v>
      </c>
      <c r="F445" s="369">
        <v>393.85</v>
      </c>
      <c r="G445" s="321" t="s">
        <v>1788</v>
      </c>
      <c r="H445" s="321" t="s">
        <v>129</v>
      </c>
      <c r="I445" s="321" t="s">
        <v>1775</v>
      </c>
      <c r="J445" s="370" t="s">
        <v>1789</v>
      </c>
      <c r="K445" s="370" t="s">
        <v>1307</v>
      </c>
      <c r="L445" s="370" t="s">
        <v>848</v>
      </c>
      <c r="M445" s="370" t="s">
        <v>1790</v>
      </c>
      <c r="N445" s="371">
        <v>45347</v>
      </c>
      <c r="O445" s="321" t="s">
        <v>452</v>
      </c>
      <c r="P445" s="370" t="s">
        <v>1789</v>
      </c>
      <c r="Q445" s="372"/>
      <c r="R445" s="372"/>
      <c r="S445" s="372"/>
    </row>
    <row r="446" spans="1:19" ht="24" x14ac:dyDescent="0.2">
      <c r="A446" s="303">
        <f>IF(B446="","",ROW()-ROW($A$3)+'Diário 1º PA'!$P$1)</f>
        <v>659</v>
      </c>
      <c r="B446" s="368">
        <v>45348</v>
      </c>
      <c r="C446" s="331">
        <v>45292</v>
      </c>
      <c r="D446" s="321" t="s">
        <v>105</v>
      </c>
      <c r="E446" s="332" t="s">
        <v>235</v>
      </c>
      <c r="F446" s="369">
        <v>145.16999999999999</v>
      </c>
      <c r="G446" s="267" t="s">
        <v>982</v>
      </c>
      <c r="H446" s="321" t="s">
        <v>118</v>
      </c>
      <c r="I446" s="321" t="s">
        <v>1775</v>
      </c>
      <c r="J446" s="370" t="s">
        <v>1776</v>
      </c>
      <c r="K446" s="370" t="s">
        <v>1307</v>
      </c>
      <c r="L446" s="370" t="s">
        <v>848</v>
      </c>
      <c r="M446" s="370" t="s">
        <v>1791</v>
      </c>
      <c r="N446" s="371">
        <v>45347</v>
      </c>
      <c r="O446" s="321" t="s">
        <v>452</v>
      </c>
      <c r="P446" s="370" t="s">
        <v>1776</v>
      </c>
      <c r="Q446" s="372"/>
      <c r="R446" s="372"/>
      <c r="S446" s="372"/>
    </row>
    <row r="447" spans="1:19" ht="24" x14ac:dyDescent="0.2">
      <c r="A447" s="303">
        <f>IF(B447="","",ROW()-ROW($A$3)+'Diário 1º PA'!$P$1)</f>
        <v>660</v>
      </c>
      <c r="B447" s="368">
        <v>45348</v>
      </c>
      <c r="C447" s="331">
        <v>45292</v>
      </c>
      <c r="D447" s="321" t="s">
        <v>94</v>
      </c>
      <c r="E447" s="332" t="s">
        <v>166</v>
      </c>
      <c r="F447" s="369">
        <v>1528.74</v>
      </c>
      <c r="G447" s="267" t="s">
        <v>1783</v>
      </c>
      <c r="H447" s="321" t="s">
        <v>118</v>
      </c>
      <c r="I447" s="321" t="s">
        <v>1784</v>
      </c>
      <c r="J447" s="370" t="s">
        <v>1155</v>
      </c>
      <c r="K447" s="370" t="s">
        <v>1307</v>
      </c>
      <c r="L447" s="370" t="s">
        <v>848</v>
      </c>
      <c r="M447" s="370">
        <v>99806</v>
      </c>
      <c r="N447" s="371">
        <v>45348</v>
      </c>
      <c r="O447" s="321" t="s">
        <v>452</v>
      </c>
      <c r="P447" s="370" t="s">
        <v>1155</v>
      </c>
      <c r="Q447" s="372"/>
      <c r="R447" s="372"/>
      <c r="S447" s="372"/>
    </row>
    <row r="448" spans="1:19" ht="24" x14ac:dyDescent="0.2">
      <c r="A448" s="303">
        <f>IF(B448="","",ROW()-ROW($A$3)+'Diário 1º PA'!$P$1)</f>
        <v>661</v>
      </c>
      <c r="B448" s="368">
        <v>45348</v>
      </c>
      <c r="C448" s="331">
        <v>45292</v>
      </c>
      <c r="D448" s="321" t="s">
        <v>94</v>
      </c>
      <c r="E448" s="332" t="s">
        <v>166</v>
      </c>
      <c r="F448" s="369">
        <v>299.07</v>
      </c>
      <c r="G448" s="321" t="s">
        <v>1783</v>
      </c>
      <c r="H448" s="321" t="s">
        <v>118</v>
      </c>
      <c r="I448" s="321" t="s">
        <v>1784</v>
      </c>
      <c r="J448" s="370" t="s">
        <v>1155</v>
      </c>
      <c r="K448" s="370" t="s">
        <v>1307</v>
      </c>
      <c r="L448" s="370" t="s">
        <v>848</v>
      </c>
      <c r="M448" s="370">
        <v>99722</v>
      </c>
      <c r="N448" s="371">
        <v>45348</v>
      </c>
      <c r="O448" s="321" t="s">
        <v>452</v>
      </c>
      <c r="P448" s="370" t="s">
        <v>1155</v>
      </c>
      <c r="Q448" s="372"/>
      <c r="R448" s="372"/>
      <c r="S448" s="372"/>
    </row>
    <row r="449" spans="1:19" ht="24" x14ac:dyDescent="0.2">
      <c r="A449" s="303">
        <f>IF(B449="","",ROW()-ROW($A$3)+'Diário 1º PA'!$P$1)</f>
        <v>662</v>
      </c>
      <c r="B449" s="368">
        <v>45348</v>
      </c>
      <c r="C449" s="331">
        <v>45292</v>
      </c>
      <c r="D449" s="321" t="s">
        <v>105</v>
      </c>
      <c r="E449" s="332" t="s">
        <v>229</v>
      </c>
      <c r="F449" s="369">
        <v>1675.12</v>
      </c>
      <c r="G449" s="321" t="s">
        <v>1023</v>
      </c>
      <c r="H449" s="321" t="s">
        <v>126</v>
      </c>
      <c r="I449" s="321" t="s">
        <v>1535</v>
      </c>
      <c r="J449" s="370" t="s">
        <v>1025</v>
      </c>
      <c r="K449" s="370" t="s">
        <v>1307</v>
      </c>
      <c r="L449" s="370" t="s">
        <v>848</v>
      </c>
      <c r="M449" s="370" t="s">
        <v>1792</v>
      </c>
      <c r="N449" s="371">
        <v>45348</v>
      </c>
      <c r="O449" s="321" t="s">
        <v>452</v>
      </c>
      <c r="P449" s="370" t="s">
        <v>1025</v>
      </c>
      <c r="Q449" s="372"/>
      <c r="R449" s="372"/>
      <c r="S449" s="372"/>
    </row>
    <row r="450" spans="1:19" ht="24" x14ac:dyDescent="0.2">
      <c r="A450" s="303">
        <f>IF(B450="","",ROW()-ROW($A$3)+'Diário 1º PA'!$P$1)</f>
        <v>663</v>
      </c>
      <c r="B450" s="368">
        <v>45348</v>
      </c>
      <c r="C450" s="331">
        <v>45292</v>
      </c>
      <c r="D450" s="321" t="s">
        <v>105</v>
      </c>
      <c r="E450" s="332" t="s">
        <v>235</v>
      </c>
      <c r="F450" s="369">
        <v>39.619999999999997</v>
      </c>
      <c r="G450" s="321" t="s">
        <v>1788</v>
      </c>
      <c r="H450" s="321" t="s">
        <v>124</v>
      </c>
      <c r="I450" s="321" t="s">
        <v>1775</v>
      </c>
      <c r="J450" s="370" t="s">
        <v>1778</v>
      </c>
      <c r="K450" s="370" t="s">
        <v>1307</v>
      </c>
      <c r="L450" s="370" t="s">
        <v>848</v>
      </c>
      <c r="M450" s="370" t="s">
        <v>1793</v>
      </c>
      <c r="N450" s="371">
        <v>45348</v>
      </c>
      <c r="O450" s="321" t="s">
        <v>452</v>
      </c>
      <c r="P450" s="370" t="s">
        <v>1778</v>
      </c>
      <c r="Q450" s="372"/>
      <c r="R450" s="372"/>
      <c r="S450" s="372"/>
    </row>
    <row r="451" spans="1:19" ht="24" x14ac:dyDescent="0.2">
      <c r="A451" s="303">
        <f>IF(B451="","",ROW()-ROW($A$3)+'Diário 1º PA'!$P$1)</f>
        <v>664</v>
      </c>
      <c r="B451" s="368">
        <v>45348</v>
      </c>
      <c r="C451" s="331">
        <v>45292</v>
      </c>
      <c r="D451" s="321" t="s">
        <v>105</v>
      </c>
      <c r="E451" s="332" t="s">
        <v>235</v>
      </c>
      <c r="F451" s="369">
        <v>243.58</v>
      </c>
      <c r="G451" s="267" t="s">
        <v>982</v>
      </c>
      <c r="H451" s="321" t="s">
        <v>123</v>
      </c>
      <c r="I451" s="321" t="s">
        <v>1775</v>
      </c>
      <c r="J451" s="370" t="s">
        <v>1776</v>
      </c>
      <c r="K451" s="370" t="s">
        <v>1307</v>
      </c>
      <c r="L451" s="370" t="s">
        <v>848</v>
      </c>
      <c r="M451" s="370" t="s">
        <v>1794</v>
      </c>
      <c r="N451" s="371">
        <v>45347</v>
      </c>
      <c r="O451" s="321" t="s">
        <v>452</v>
      </c>
      <c r="P451" s="370" t="s">
        <v>1776</v>
      </c>
      <c r="Q451" s="372"/>
      <c r="R451" s="372"/>
      <c r="S451" s="372"/>
    </row>
    <row r="452" spans="1:19" ht="24" x14ac:dyDescent="0.2">
      <c r="A452" s="303">
        <f>IF(B452="","",ROW()-ROW($A$3)+'Diário 1º PA'!$P$1)</f>
        <v>665</v>
      </c>
      <c r="B452" s="368">
        <v>45348</v>
      </c>
      <c r="C452" s="331">
        <v>45323</v>
      </c>
      <c r="D452" s="321" t="s">
        <v>94</v>
      </c>
      <c r="E452" s="332" t="s">
        <v>199</v>
      </c>
      <c r="F452" s="369">
        <v>881.55</v>
      </c>
      <c r="G452" s="267" t="s">
        <v>1795</v>
      </c>
      <c r="H452" s="321" t="s">
        <v>126</v>
      </c>
      <c r="I452" s="321" t="s">
        <v>1341</v>
      </c>
      <c r="J452" s="370" t="s">
        <v>850</v>
      </c>
      <c r="K452" s="370" t="s">
        <v>1307</v>
      </c>
      <c r="L452" s="370" t="s">
        <v>848</v>
      </c>
      <c r="M452" s="370" t="s">
        <v>1796</v>
      </c>
      <c r="N452" s="371">
        <v>45359</v>
      </c>
      <c r="O452" s="321" t="s">
        <v>452</v>
      </c>
      <c r="P452" s="370" t="s">
        <v>850</v>
      </c>
      <c r="Q452" s="372"/>
      <c r="R452" s="372"/>
      <c r="S452" s="372"/>
    </row>
    <row r="453" spans="1:19" ht="24" x14ac:dyDescent="0.2">
      <c r="A453" s="303">
        <f>IF(B453="","",ROW()-ROW($A$3)+'Diário 1º PA'!$P$1)</f>
        <v>666</v>
      </c>
      <c r="B453" s="368">
        <v>45348</v>
      </c>
      <c r="C453" s="331">
        <v>45323</v>
      </c>
      <c r="D453" s="321" t="s">
        <v>94</v>
      </c>
      <c r="E453" s="332" t="s">
        <v>199</v>
      </c>
      <c r="F453" s="369">
        <v>159.08000000000001</v>
      </c>
      <c r="G453" s="267" t="s">
        <v>1795</v>
      </c>
      <c r="H453" s="321" t="s">
        <v>126</v>
      </c>
      <c r="I453" s="321" t="s">
        <v>1342</v>
      </c>
      <c r="J453" s="370" t="s">
        <v>846</v>
      </c>
      <c r="K453" s="370" t="s">
        <v>1307</v>
      </c>
      <c r="L453" s="370" t="s">
        <v>848</v>
      </c>
      <c r="M453" s="370">
        <v>3949376</v>
      </c>
      <c r="N453" s="371">
        <v>45359</v>
      </c>
      <c r="O453" s="321" t="s">
        <v>452</v>
      </c>
      <c r="P453" s="370" t="s">
        <v>846</v>
      </c>
      <c r="Q453" s="372"/>
      <c r="R453" s="372"/>
      <c r="S453" s="372"/>
    </row>
    <row r="454" spans="1:19" ht="24" x14ac:dyDescent="0.2">
      <c r="A454" s="303">
        <f>IF(B454="","",ROW()-ROW($A$3)+'Diário 1º PA'!$P$1)</f>
        <v>667</v>
      </c>
      <c r="B454" s="368">
        <v>45348</v>
      </c>
      <c r="C454" s="331">
        <v>45323</v>
      </c>
      <c r="D454" s="321" t="s">
        <v>94</v>
      </c>
      <c r="E454" s="332" t="s">
        <v>199</v>
      </c>
      <c r="F454" s="369">
        <v>425.97</v>
      </c>
      <c r="G454" s="267" t="s">
        <v>1795</v>
      </c>
      <c r="H454" s="321" t="s">
        <v>125</v>
      </c>
      <c r="I454" s="321" t="s">
        <v>1341</v>
      </c>
      <c r="J454" s="370" t="s">
        <v>850</v>
      </c>
      <c r="K454" s="370" t="s">
        <v>1307</v>
      </c>
      <c r="L454" s="370" t="s">
        <v>848</v>
      </c>
      <c r="M454" s="370" t="s">
        <v>1797</v>
      </c>
      <c r="N454" s="371">
        <v>45359</v>
      </c>
      <c r="O454" s="321" t="s">
        <v>452</v>
      </c>
      <c r="P454" s="370" t="s">
        <v>850</v>
      </c>
      <c r="Q454" s="372"/>
      <c r="R454" s="372"/>
      <c r="S454" s="372"/>
    </row>
    <row r="455" spans="1:19" ht="24" x14ac:dyDescent="0.2">
      <c r="A455" s="303">
        <f>IF(B455="","",ROW()-ROW($A$3)+'Diário 1º PA'!$P$1)</f>
        <v>668</v>
      </c>
      <c r="B455" s="368">
        <v>45348</v>
      </c>
      <c r="C455" s="331">
        <v>45323</v>
      </c>
      <c r="D455" s="321" t="s">
        <v>94</v>
      </c>
      <c r="E455" s="332" t="s">
        <v>199</v>
      </c>
      <c r="F455" s="369">
        <v>2506.0500000000002</v>
      </c>
      <c r="G455" s="267" t="s">
        <v>1795</v>
      </c>
      <c r="H455" s="321" t="s">
        <v>129</v>
      </c>
      <c r="I455" s="321" t="s">
        <v>1341</v>
      </c>
      <c r="J455" s="370" t="s">
        <v>850</v>
      </c>
      <c r="K455" s="370" t="s">
        <v>1307</v>
      </c>
      <c r="L455" s="370" t="s">
        <v>848</v>
      </c>
      <c r="M455" s="370" t="s">
        <v>1798</v>
      </c>
      <c r="N455" s="371">
        <v>45359</v>
      </c>
      <c r="O455" s="321" t="s">
        <v>452</v>
      </c>
      <c r="P455" s="370" t="s">
        <v>850</v>
      </c>
      <c r="Q455" s="372"/>
      <c r="R455" s="372"/>
      <c r="S455" s="372"/>
    </row>
    <row r="456" spans="1:19" ht="24" x14ac:dyDescent="0.2">
      <c r="A456" s="303">
        <f>IF(B456="","",ROW()-ROW($A$3)+'Diário 1º PA'!$P$1)</f>
        <v>669</v>
      </c>
      <c r="B456" s="368">
        <v>45348</v>
      </c>
      <c r="C456" s="331">
        <v>45323</v>
      </c>
      <c r="D456" s="321" t="s">
        <v>94</v>
      </c>
      <c r="E456" s="332" t="s">
        <v>199</v>
      </c>
      <c r="F456" s="369">
        <v>598.76</v>
      </c>
      <c r="G456" s="267" t="s">
        <v>1795</v>
      </c>
      <c r="H456" s="321" t="s">
        <v>129</v>
      </c>
      <c r="I456" s="321" t="s">
        <v>1342</v>
      </c>
      <c r="J456" s="370" t="s">
        <v>846</v>
      </c>
      <c r="K456" s="370" t="s">
        <v>1307</v>
      </c>
      <c r="L456" s="370" t="s">
        <v>848</v>
      </c>
      <c r="M456" s="370">
        <v>3949393</v>
      </c>
      <c r="N456" s="371">
        <v>45359</v>
      </c>
      <c r="O456" s="321" t="s">
        <v>452</v>
      </c>
      <c r="P456" s="370" t="s">
        <v>846</v>
      </c>
      <c r="Q456" s="372"/>
      <c r="R456" s="372"/>
      <c r="S456" s="372"/>
    </row>
    <row r="457" spans="1:19" ht="24" x14ac:dyDescent="0.2">
      <c r="A457" s="303">
        <f>IF(B457="","",ROW()-ROW($A$3)+'Diário 1º PA'!$P$1)</f>
        <v>670</v>
      </c>
      <c r="B457" s="368">
        <v>45348</v>
      </c>
      <c r="C457" s="331">
        <v>45323</v>
      </c>
      <c r="D457" s="321" t="s">
        <v>94</v>
      </c>
      <c r="E457" s="332" t="s">
        <v>199</v>
      </c>
      <c r="F457" s="369">
        <v>404.5</v>
      </c>
      <c r="G457" s="267" t="s">
        <v>1795</v>
      </c>
      <c r="H457" s="321" t="s">
        <v>129</v>
      </c>
      <c r="I457" s="321" t="s">
        <v>1342</v>
      </c>
      <c r="J457" s="370" t="s">
        <v>846</v>
      </c>
      <c r="K457" s="370" t="s">
        <v>1307</v>
      </c>
      <c r="L457" s="370" t="s">
        <v>848</v>
      </c>
      <c r="M457" s="370">
        <v>3949565</v>
      </c>
      <c r="N457" s="371">
        <v>45359</v>
      </c>
      <c r="O457" s="321" t="s">
        <v>452</v>
      </c>
      <c r="P457" s="370" t="s">
        <v>846</v>
      </c>
      <c r="Q457" s="372"/>
      <c r="R457" s="372"/>
      <c r="S457" s="372"/>
    </row>
    <row r="458" spans="1:19" ht="24" x14ac:dyDescent="0.2">
      <c r="A458" s="303">
        <f>IF(B458="","",ROW()-ROW($A$3)+'Diário 1º PA'!$P$1)</f>
        <v>671</v>
      </c>
      <c r="B458" s="368">
        <v>45348</v>
      </c>
      <c r="C458" s="331">
        <v>45323</v>
      </c>
      <c r="D458" s="321" t="s">
        <v>94</v>
      </c>
      <c r="E458" s="332" t="s">
        <v>199</v>
      </c>
      <c r="F458" s="369">
        <v>757.5</v>
      </c>
      <c r="G458" s="267" t="s">
        <v>1795</v>
      </c>
      <c r="H458" s="321" t="s">
        <v>130</v>
      </c>
      <c r="I458" s="321" t="s">
        <v>1342</v>
      </c>
      <c r="J458" s="370" t="s">
        <v>846</v>
      </c>
      <c r="K458" s="370" t="s">
        <v>1307</v>
      </c>
      <c r="L458" s="370" t="s">
        <v>848</v>
      </c>
      <c r="M458" s="370">
        <v>3949630</v>
      </c>
      <c r="N458" s="371">
        <v>45359</v>
      </c>
      <c r="O458" s="321" t="s">
        <v>452</v>
      </c>
      <c r="P458" s="370" t="s">
        <v>846</v>
      </c>
      <c r="Q458" s="372"/>
      <c r="R458" s="372"/>
      <c r="S458" s="372"/>
    </row>
    <row r="459" spans="1:19" ht="24" x14ac:dyDescent="0.2">
      <c r="A459" s="303">
        <f>IF(B459="","",ROW()-ROW($A$3)+'Diário 1º PA'!$P$1)</f>
        <v>672</v>
      </c>
      <c r="B459" s="368">
        <v>45348</v>
      </c>
      <c r="C459" s="331">
        <v>45323</v>
      </c>
      <c r="D459" s="321" t="s">
        <v>94</v>
      </c>
      <c r="E459" s="332" t="s">
        <v>199</v>
      </c>
      <c r="F459" s="369">
        <v>213.15</v>
      </c>
      <c r="G459" s="267" t="s">
        <v>1795</v>
      </c>
      <c r="H459" s="321" t="s">
        <v>125</v>
      </c>
      <c r="I459" s="321" t="s">
        <v>1342</v>
      </c>
      <c r="J459" s="370" t="s">
        <v>846</v>
      </c>
      <c r="K459" s="370" t="s">
        <v>1307</v>
      </c>
      <c r="L459" s="370" t="s">
        <v>848</v>
      </c>
      <c r="M459" s="370">
        <v>3949646</v>
      </c>
      <c r="N459" s="371">
        <v>45359</v>
      </c>
      <c r="O459" s="321" t="s">
        <v>452</v>
      </c>
      <c r="P459" s="370" t="s">
        <v>846</v>
      </c>
      <c r="Q459" s="372"/>
      <c r="R459" s="372"/>
      <c r="S459" s="372"/>
    </row>
    <row r="460" spans="1:19" ht="24" x14ac:dyDescent="0.2">
      <c r="A460" s="303">
        <f>IF(B460="","",ROW()-ROW($A$3)+'Diário 1º PA'!$P$1)</f>
        <v>673</v>
      </c>
      <c r="B460" s="368">
        <v>45348</v>
      </c>
      <c r="C460" s="331">
        <v>45323</v>
      </c>
      <c r="D460" s="321" t="s">
        <v>94</v>
      </c>
      <c r="E460" s="332" t="s">
        <v>199</v>
      </c>
      <c r="F460" s="369">
        <v>316.8</v>
      </c>
      <c r="G460" s="267" t="s">
        <v>1795</v>
      </c>
      <c r="H460" s="321" t="s">
        <v>123</v>
      </c>
      <c r="I460" s="321" t="s">
        <v>1799</v>
      </c>
      <c r="J460" s="370" t="s">
        <v>874</v>
      </c>
      <c r="K460" s="370" t="s">
        <v>1307</v>
      </c>
      <c r="L460" s="370" t="s">
        <v>848</v>
      </c>
      <c r="M460" s="370">
        <v>1000205401</v>
      </c>
      <c r="N460" s="371">
        <v>45359</v>
      </c>
      <c r="O460" s="321" t="s">
        <v>452</v>
      </c>
      <c r="P460" s="370" t="s">
        <v>874</v>
      </c>
      <c r="Q460" s="372"/>
      <c r="R460" s="372"/>
      <c r="S460" s="372"/>
    </row>
    <row r="461" spans="1:19" ht="24" x14ac:dyDescent="0.2">
      <c r="A461" s="303">
        <f>IF(B461="","",ROW()-ROW($A$3)+'Diário 1º PA'!$P$1)</f>
        <v>674</v>
      </c>
      <c r="B461" s="368">
        <v>45348</v>
      </c>
      <c r="C461" s="331">
        <v>45323</v>
      </c>
      <c r="D461" s="321" t="s">
        <v>94</v>
      </c>
      <c r="E461" s="332" t="s">
        <v>199</v>
      </c>
      <c r="F461" s="369">
        <v>404.5</v>
      </c>
      <c r="G461" s="267" t="s">
        <v>1795</v>
      </c>
      <c r="H461" s="321" t="s">
        <v>127</v>
      </c>
      <c r="I461" s="321" t="s">
        <v>1342</v>
      </c>
      <c r="J461" s="370" t="s">
        <v>846</v>
      </c>
      <c r="K461" s="370" t="s">
        <v>1307</v>
      </c>
      <c r="L461" s="370" t="s">
        <v>848</v>
      </c>
      <c r="M461" s="370">
        <v>3949548</v>
      </c>
      <c r="N461" s="371">
        <v>45359</v>
      </c>
      <c r="O461" s="321" t="s">
        <v>452</v>
      </c>
      <c r="P461" s="370" t="s">
        <v>846</v>
      </c>
      <c r="Q461" s="372"/>
      <c r="R461" s="372"/>
      <c r="S461" s="372"/>
    </row>
    <row r="462" spans="1:19" ht="24" x14ac:dyDescent="0.2">
      <c r="A462" s="303">
        <f>IF(B462="","",ROW()-ROW($A$3)+'Diário 1º PA'!$P$1)</f>
        <v>675</v>
      </c>
      <c r="B462" s="368">
        <v>45348</v>
      </c>
      <c r="C462" s="331">
        <v>45323</v>
      </c>
      <c r="D462" s="321" t="s">
        <v>94</v>
      </c>
      <c r="E462" s="332" t="s">
        <v>199</v>
      </c>
      <c r="F462" s="369">
        <v>872.89</v>
      </c>
      <c r="G462" s="267" t="s">
        <v>1795</v>
      </c>
      <c r="H462" s="321" t="s">
        <v>127</v>
      </c>
      <c r="I462" s="321" t="s">
        <v>1342</v>
      </c>
      <c r="J462" s="370" t="s">
        <v>846</v>
      </c>
      <c r="K462" s="370" t="s">
        <v>1307</v>
      </c>
      <c r="L462" s="370" t="s">
        <v>848</v>
      </c>
      <c r="M462" s="370">
        <v>3949382</v>
      </c>
      <c r="N462" s="371">
        <v>45359</v>
      </c>
      <c r="O462" s="321" t="s">
        <v>452</v>
      </c>
      <c r="P462" s="370" t="s">
        <v>846</v>
      </c>
      <c r="Q462" s="372"/>
      <c r="R462" s="372"/>
      <c r="S462" s="372"/>
    </row>
    <row r="463" spans="1:19" ht="24" x14ac:dyDescent="0.2">
      <c r="A463" s="303">
        <f>IF(B463="","",ROW()-ROW($A$3)+'Diário 1º PA'!$P$1)</f>
        <v>676</v>
      </c>
      <c r="B463" s="368">
        <v>45348</v>
      </c>
      <c r="C463" s="331">
        <v>45323</v>
      </c>
      <c r="D463" s="321" t="s">
        <v>94</v>
      </c>
      <c r="E463" s="332" t="s">
        <v>199</v>
      </c>
      <c r="F463" s="369">
        <v>146.44999999999999</v>
      </c>
      <c r="G463" s="267" t="s">
        <v>1795</v>
      </c>
      <c r="H463" s="321" t="s">
        <v>118</v>
      </c>
      <c r="I463" s="321" t="s">
        <v>1342</v>
      </c>
      <c r="J463" s="370" t="s">
        <v>846</v>
      </c>
      <c r="K463" s="370" t="s">
        <v>1307</v>
      </c>
      <c r="L463" s="370" t="s">
        <v>848</v>
      </c>
      <c r="M463" s="370">
        <v>3949362</v>
      </c>
      <c r="N463" s="371">
        <v>45359</v>
      </c>
      <c r="O463" s="321" t="s">
        <v>452</v>
      </c>
      <c r="P463" s="370" t="s">
        <v>846</v>
      </c>
      <c r="Q463" s="372"/>
      <c r="R463" s="372"/>
      <c r="S463" s="372"/>
    </row>
    <row r="464" spans="1:19" ht="24" x14ac:dyDescent="0.2">
      <c r="A464" s="303">
        <f>IF(B464="","",ROW()-ROW($A$3)+'Diário 1º PA'!$P$1)</f>
        <v>677</v>
      </c>
      <c r="B464" s="368">
        <v>45348</v>
      </c>
      <c r="C464" s="331">
        <v>45323</v>
      </c>
      <c r="D464" s="321" t="s">
        <v>94</v>
      </c>
      <c r="E464" s="332" t="s">
        <v>199</v>
      </c>
      <c r="F464" s="369">
        <v>524.14</v>
      </c>
      <c r="G464" s="267" t="s">
        <v>1795</v>
      </c>
      <c r="H464" s="321" t="s">
        <v>118</v>
      </c>
      <c r="I464" s="321" t="s">
        <v>1341</v>
      </c>
      <c r="J464" s="370" t="s">
        <v>850</v>
      </c>
      <c r="K464" s="370" t="s">
        <v>1307</v>
      </c>
      <c r="L464" s="370" t="s">
        <v>848</v>
      </c>
      <c r="M464" s="370" t="s">
        <v>1800</v>
      </c>
      <c r="N464" s="371">
        <v>45359</v>
      </c>
      <c r="O464" s="321" t="s">
        <v>452</v>
      </c>
      <c r="P464" s="370" t="s">
        <v>850</v>
      </c>
      <c r="Q464" s="372"/>
      <c r="R464" s="372"/>
      <c r="S464" s="372"/>
    </row>
    <row r="465" spans="1:19" ht="24" x14ac:dyDescent="0.2">
      <c r="A465" s="303">
        <f>IF(B465="","",ROW()-ROW($A$3)+'Diário 1º PA'!$P$1)</f>
        <v>678</v>
      </c>
      <c r="B465" s="368">
        <v>45348</v>
      </c>
      <c r="C465" s="331">
        <v>45323</v>
      </c>
      <c r="D465" s="321" t="s">
        <v>94</v>
      </c>
      <c r="E465" s="332" t="s">
        <v>199</v>
      </c>
      <c r="F465" s="369">
        <v>808</v>
      </c>
      <c r="G465" s="267" t="s">
        <v>1795</v>
      </c>
      <c r="H465" s="321" t="s">
        <v>118</v>
      </c>
      <c r="I465" s="321" t="s">
        <v>1342</v>
      </c>
      <c r="J465" s="370" t="s">
        <v>846</v>
      </c>
      <c r="K465" s="370" t="s">
        <v>1307</v>
      </c>
      <c r="L465" s="370" t="s">
        <v>848</v>
      </c>
      <c r="M465" s="370">
        <v>3949430</v>
      </c>
      <c r="N465" s="371">
        <v>45359</v>
      </c>
      <c r="O465" s="321" t="s">
        <v>452</v>
      </c>
      <c r="P465" s="370" t="s">
        <v>846</v>
      </c>
      <c r="Q465" s="372"/>
      <c r="R465" s="372"/>
      <c r="S465" s="372"/>
    </row>
    <row r="466" spans="1:19" ht="24" x14ac:dyDescent="0.2">
      <c r="A466" s="303">
        <f>IF(B466="","",ROW()-ROW($A$3)+'Diário 1º PA'!$P$1)</f>
        <v>679</v>
      </c>
      <c r="B466" s="368">
        <v>45348</v>
      </c>
      <c r="C466" s="331">
        <v>45323</v>
      </c>
      <c r="D466" s="321" t="s">
        <v>94</v>
      </c>
      <c r="E466" s="332" t="s">
        <v>199</v>
      </c>
      <c r="F466" s="369">
        <v>303</v>
      </c>
      <c r="G466" s="267" t="s">
        <v>1795</v>
      </c>
      <c r="H466" s="321" t="s">
        <v>118</v>
      </c>
      <c r="I466" s="321" t="s">
        <v>1341</v>
      </c>
      <c r="J466" s="370" t="s">
        <v>850</v>
      </c>
      <c r="K466" s="370" t="s">
        <v>1307</v>
      </c>
      <c r="L466" s="370" t="s">
        <v>848</v>
      </c>
      <c r="M466" s="370" t="s">
        <v>1801</v>
      </c>
      <c r="N466" s="371">
        <v>45359</v>
      </c>
      <c r="O466" s="321" t="s">
        <v>452</v>
      </c>
      <c r="P466" s="370" t="s">
        <v>850</v>
      </c>
      <c r="Q466" s="372"/>
      <c r="R466" s="372"/>
      <c r="S466" s="372"/>
    </row>
    <row r="467" spans="1:19" ht="24" x14ac:dyDescent="0.2">
      <c r="A467" s="303">
        <f>IF(B467="","",ROW()-ROW($A$3)+'Diário 1º PA'!$P$1)</f>
        <v>680</v>
      </c>
      <c r="B467" s="368">
        <v>45348</v>
      </c>
      <c r="C467" s="331">
        <v>45323</v>
      </c>
      <c r="D467" s="321" t="s">
        <v>94</v>
      </c>
      <c r="E467" s="332" t="s">
        <v>199</v>
      </c>
      <c r="F467" s="369">
        <v>304.5</v>
      </c>
      <c r="G467" s="267" t="s">
        <v>1795</v>
      </c>
      <c r="H467" s="321" t="s">
        <v>126</v>
      </c>
      <c r="I467" s="321" t="s">
        <v>1342</v>
      </c>
      <c r="J467" s="370" t="s">
        <v>846</v>
      </c>
      <c r="K467" s="370" t="s">
        <v>1307</v>
      </c>
      <c r="L467" s="370" t="s">
        <v>848</v>
      </c>
      <c r="M467" s="370">
        <v>3949621</v>
      </c>
      <c r="N467" s="371">
        <v>45359</v>
      </c>
      <c r="O467" s="321" t="s">
        <v>452</v>
      </c>
      <c r="P467" s="370" t="s">
        <v>846</v>
      </c>
      <c r="Q467" s="372"/>
      <c r="R467" s="372"/>
      <c r="S467" s="372"/>
    </row>
    <row r="468" spans="1:19" ht="24" x14ac:dyDescent="0.2">
      <c r="A468" s="303">
        <f>IF(B468="","",ROW()-ROW($A$3)+'Diário 1º PA'!$P$1)</f>
        <v>681</v>
      </c>
      <c r="B468" s="368">
        <v>45348</v>
      </c>
      <c r="C468" s="331">
        <v>45323</v>
      </c>
      <c r="D468" s="321" t="s">
        <v>94</v>
      </c>
      <c r="E468" s="332" t="s">
        <v>199</v>
      </c>
      <c r="F468" s="369">
        <v>180</v>
      </c>
      <c r="G468" s="267" t="s">
        <v>1795</v>
      </c>
      <c r="H468" s="321" t="s">
        <v>134</v>
      </c>
      <c r="I468" s="321" t="s">
        <v>1802</v>
      </c>
      <c r="J468" s="370" t="s">
        <v>993</v>
      </c>
      <c r="K468" s="370" t="s">
        <v>1307</v>
      </c>
      <c r="L468" s="370" t="s">
        <v>848</v>
      </c>
      <c r="M468" s="370">
        <v>1000403796</v>
      </c>
      <c r="N468" s="371">
        <v>45371</v>
      </c>
      <c r="O468" s="321" t="s">
        <v>452</v>
      </c>
      <c r="P468" s="370" t="s">
        <v>993</v>
      </c>
      <c r="Q468" s="372"/>
      <c r="R468" s="372"/>
      <c r="S468" s="372"/>
    </row>
    <row r="469" spans="1:19" ht="24" x14ac:dyDescent="0.2">
      <c r="A469" s="303">
        <f>IF(B469="","",ROW()-ROW($A$3)+'Diário 1º PA'!$P$1)</f>
        <v>682</v>
      </c>
      <c r="B469" s="368">
        <v>45348</v>
      </c>
      <c r="C469" s="331">
        <v>45323</v>
      </c>
      <c r="D469" s="321" t="s">
        <v>94</v>
      </c>
      <c r="E469" s="332" t="s">
        <v>199</v>
      </c>
      <c r="F469" s="369">
        <v>1755</v>
      </c>
      <c r="G469" s="267" t="s">
        <v>1795</v>
      </c>
      <c r="H469" s="321" t="s">
        <v>134</v>
      </c>
      <c r="I469" s="321" t="s">
        <v>1802</v>
      </c>
      <c r="J469" s="370" t="s">
        <v>993</v>
      </c>
      <c r="K469" s="370" t="s">
        <v>1307</v>
      </c>
      <c r="L469" s="370" t="s">
        <v>848</v>
      </c>
      <c r="M469" s="370">
        <v>1000403842</v>
      </c>
      <c r="N469" s="371">
        <v>45371</v>
      </c>
      <c r="O469" s="321" t="s">
        <v>452</v>
      </c>
      <c r="P469" s="370" t="s">
        <v>993</v>
      </c>
      <c r="Q469" s="372"/>
      <c r="R469" s="372"/>
      <c r="S469" s="372"/>
    </row>
    <row r="470" spans="1:19" ht="24" x14ac:dyDescent="0.2">
      <c r="A470" s="303">
        <f>IF(B470="","",ROW()-ROW($A$3)+'Diário 1º PA'!$P$1)</f>
        <v>683</v>
      </c>
      <c r="B470" s="368">
        <v>45348</v>
      </c>
      <c r="C470" s="331">
        <v>45323</v>
      </c>
      <c r="D470" s="321" t="s">
        <v>94</v>
      </c>
      <c r="E470" s="332" t="s">
        <v>199</v>
      </c>
      <c r="F470" s="369">
        <v>217.6</v>
      </c>
      <c r="G470" s="321" t="s">
        <v>1795</v>
      </c>
      <c r="H470" s="321" t="s">
        <v>123</v>
      </c>
      <c r="I470" s="321" t="s">
        <v>1803</v>
      </c>
      <c r="J470" s="370" t="s">
        <v>872</v>
      </c>
      <c r="K470" s="370" t="s">
        <v>1307</v>
      </c>
      <c r="L470" s="370" t="s">
        <v>848</v>
      </c>
      <c r="M470" s="370">
        <v>1000131039</v>
      </c>
      <c r="N470" s="371">
        <v>45357</v>
      </c>
      <c r="O470" s="321" t="s">
        <v>452</v>
      </c>
      <c r="P470" s="370" t="s">
        <v>872</v>
      </c>
      <c r="Q470" s="372"/>
      <c r="R470" s="372"/>
      <c r="S470" s="372"/>
    </row>
    <row r="471" spans="1:19" ht="24" x14ac:dyDescent="0.2">
      <c r="A471" s="303">
        <f>IF(B471="","",ROW()-ROW($A$3)+'Diário 1º PA'!$P$1)</f>
        <v>684</v>
      </c>
      <c r="B471" s="368">
        <v>45348</v>
      </c>
      <c r="C471" s="331">
        <v>45292</v>
      </c>
      <c r="D471" s="321" t="s">
        <v>105</v>
      </c>
      <c r="E471" s="332" t="s">
        <v>235</v>
      </c>
      <c r="F471" s="369">
        <v>175.24</v>
      </c>
      <c r="G471" s="321" t="s">
        <v>1788</v>
      </c>
      <c r="H471" s="321" t="s">
        <v>125</v>
      </c>
      <c r="I471" s="321" t="s">
        <v>1775</v>
      </c>
      <c r="J471" s="370" t="s">
        <v>1776</v>
      </c>
      <c r="K471" s="370" t="s">
        <v>1307</v>
      </c>
      <c r="L471" s="370" t="s">
        <v>848</v>
      </c>
      <c r="M471" s="370" t="s">
        <v>1804</v>
      </c>
      <c r="N471" s="371">
        <v>45347</v>
      </c>
      <c r="O471" s="321" t="s">
        <v>452</v>
      </c>
      <c r="P471" s="370" t="s">
        <v>1776</v>
      </c>
      <c r="Q471" s="372"/>
      <c r="R471" s="372"/>
      <c r="S471" s="372"/>
    </row>
    <row r="472" spans="1:19" ht="24" x14ac:dyDescent="0.2">
      <c r="A472" s="303">
        <f>IF(B472="","",ROW()-ROW($A$3)+'Diário 1º PA'!$P$1)</f>
        <v>685</v>
      </c>
      <c r="B472" s="368">
        <v>45348</v>
      </c>
      <c r="C472" s="331">
        <v>45292</v>
      </c>
      <c r="D472" s="321" t="s">
        <v>105</v>
      </c>
      <c r="E472" s="332" t="s">
        <v>235</v>
      </c>
      <c r="F472" s="369">
        <v>153.52000000000001</v>
      </c>
      <c r="G472" s="321" t="s">
        <v>982</v>
      </c>
      <c r="H472" s="321" t="s">
        <v>127</v>
      </c>
      <c r="I472" s="321" t="s">
        <v>1775</v>
      </c>
      <c r="J472" s="370" t="s">
        <v>1776</v>
      </c>
      <c r="K472" s="370" t="s">
        <v>1307</v>
      </c>
      <c r="L472" s="370" t="s">
        <v>848</v>
      </c>
      <c r="M472" s="373" t="s">
        <v>1805</v>
      </c>
      <c r="N472" s="371">
        <v>45347</v>
      </c>
      <c r="O472" s="321" t="s">
        <v>452</v>
      </c>
      <c r="P472" s="370" t="s">
        <v>1776</v>
      </c>
      <c r="Q472" s="372"/>
      <c r="R472" s="372"/>
      <c r="S472" s="372"/>
    </row>
    <row r="473" spans="1:19" ht="24" x14ac:dyDescent="0.2">
      <c r="A473" s="303">
        <f>IF(B473="","",ROW()-ROW($A$3)+'Diário 1º PA'!$P$1)</f>
        <v>686</v>
      </c>
      <c r="B473" s="368">
        <v>45348</v>
      </c>
      <c r="C473" s="331">
        <v>45292</v>
      </c>
      <c r="D473" s="321" t="s">
        <v>105</v>
      </c>
      <c r="E473" s="332" t="s">
        <v>229</v>
      </c>
      <c r="F473" s="369">
        <v>1333.95</v>
      </c>
      <c r="G473" s="267" t="s">
        <v>1023</v>
      </c>
      <c r="H473" s="321" t="s">
        <v>137</v>
      </c>
      <c r="I473" s="321" t="s">
        <v>1535</v>
      </c>
      <c r="J473" s="370" t="s">
        <v>1025</v>
      </c>
      <c r="K473" s="370" t="s">
        <v>1307</v>
      </c>
      <c r="L473" s="370" t="s">
        <v>848</v>
      </c>
      <c r="M473" s="370" t="s">
        <v>1806</v>
      </c>
      <c r="N473" s="371">
        <v>45348</v>
      </c>
      <c r="O473" s="321" t="s">
        <v>452</v>
      </c>
      <c r="P473" s="370" t="s">
        <v>1025</v>
      </c>
      <c r="Q473" s="372"/>
      <c r="R473" s="372"/>
      <c r="S473" s="372"/>
    </row>
    <row r="474" spans="1:19" ht="24" x14ac:dyDescent="0.2">
      <c r="A474" s="303">
        <f>IF(B474="","",ROW()-ROW($A$3)+'Diário 1º PA'!$P$1)</f>
        <v>687</v>
      </c>
      <c r="B474" s="368">
        <v>45348</v>
      </c>
      <c r="C474" s="331">
        <v>45323</v>
      </c>
      <c r="D474" s="321" t="s">
        <v>105</v>
      </c>
      <c r="E474" s="332" t="s">
        <v>345</v>
      </c>
      <c r="F474" s="369">
        <v>12600</v>
      </c>
      <c r="G474" s="267" t="s">
        <v>1807</v>
      </c>
      <c r="H474" s="321" t="s">
        <v>130</v>
      </c>
      <c r="I474" s="321" t="s">
        <v>1808</v>
      </c>
      <c r="J474" s="370" t="s">
        <v>1620</v>
      </c>
      <c r="K474" s="370" t="s">
        <v>1307</v>
      </c>
      <c r="L474" s="370" t="s">
        <v>848</v>
      </c>
      <c r="M474" s="370">
        <v>883582204</v>
      </c>
      <c r="N474" s="371">
        <v>45348</v>
      </c>
      <c r="O474" s="321" t="s">
        <v>452</v>
      </c>
      <c r="P474" s="370" t="s">
        <v>1620</v>
      </c>
      <c r="Q474" s="372"/>
      <c r="R474" s="372"/>
      <c r="S474" s="372"/>
    </row>
    <row r="475" spans="1:19" ht="24" x14ac:dyDescent="0.2">
      <c r="A475" s="303">
        <f>IF(B475="","",ROW()-ROW($A$3)+'Diário 1º PA'!$P$1)</f>
        <v>688</v>
      </c>
      <c r="B475" s="368">
        <v>45348</v>
      </c>
      <c r="C475" s="331">
        <v>45323</v>
      </c>
      <c r="D475" s="321" t="s">
        <v>94</v>
      </c>
      <c r="E475" s="332" t="s">
        <v>199</v>
      </c>
      <c r="F475" s="369">
        <v>540.48</v>
      </c>
      <c r="G475" s="267" t="s">
        <v>1795</v>
      </c>
      <c r="H475" s="321" t="s">
        <v>127</v>
      </c>
      <c r="I475" s="321" t="s">
        <v>1341</v>
      </c>
      <c r="J475" s="370" t="s">
        <v>850</v>
      </c>
      <c r="K475" s="370" t="s">
        <v>1307</v>
      </c>
      <c r="L475" s="370" t="s">
        <v>848</v>
      </c>
      <c r="M475" s="370" t="s">
        <v>1809</v>
      </c>
      <c r="N475" s="371">
        <v>45348</v>
      </c>
      <c r="O475" s="321" t="s">
        <v>452</v>
      </c>
      <c r="P475" s="370" t="s">
        <v>850</v>
      </c>
      <c r="Q475" s="372"/>
      <c r="R475" s="372"/>
      <c r="S475" s="372"/>
    </row>
    <row r="476" spans="1:19" ht="24" x14ac:dyDescent="0.2">
      <c r="A476" s="303">
        <f>IF(B476="","",ROW()-ROW($A$3)+'Diário 1º PA'!$P$1)</f>
        <v>689</v>
      </c>
      <c r="B476" s="368">
        <v>45348</v>
      </c>
      <c r="C476" s="331">
        <v>45323</v>
      </c>
      <c r="D476" s="321" t="s">
        <v>105</v>
      </c>
      <c r="E476" s="332" t="s">
        <v>359</v>
      </c>
      <c r="F476" s="369">
        <v>84.9</v>
      </c>
      <c r="G476" s="321" t="s">
        <v>1764</v>
      </c>
      <c r="H476" s="321" t="s">
        <v>122</v>
      </c>
      <c r="I476" s="321" t="s">
        <v>1534</v>
      </c>
      <c r="J476" s="370" t="s">
        <v>1765</v>
      </c>
      <c r="K476" s="370" t="s">
        <v>1307</v>
      </c>
      <c r="L476" s="370" t="s">
        <v>848</v>
      </c>
      <c r="M476" s="370">
        <v>76828774</v>
      </c>
      <c r="N476" s="371">
        <v>45348</v>
      </c>
      <c r="O476" s="321" t="s">
        <v>452</v>
      </c>
      <c r="P476" s="370" t="s">
        <v>1765</v>
      </c>
      <c r="Q476" s="372"/>
      <c r="R476" s="372"/>
      <c r="S476" s="372"/>
    </row>
    <row r="477" spans="1:19" ht="24" x14ac:dyDescent="0.2">
      <c r="A477" s="303">
        <f>IF(B477="","",ROW()-ROW($A$3)+'Diário 1º PA'!$P$1)</f>
        <v>690</v>
      </c>
      <c r="B477" s="368">
        <v>45348</v>
      </c>
      <c r="C477" s="331">
        <v>45323</v>
      </c>
      <c r="D477" s="321" t="s">
        <v>105</v>
      </c>
      <c r="E477" s="332" t="s">
        <v>325</v>
      </c>
      <c r="F477" s="369">
        <v>542.41</v>
      </c>
      <c r="G477" s="321" t="s">
        <v>885</v>
      </c>
      <c r="H477" s="321" t="s">
        <v>124</v>
      </c>
      <c r="I477" s="321" t="s">
        <v>1810</v>
      </c>
      <c r="J477" s="370" t="s">
        <v>1281</v>
      </c>
      <c r="K477" s="370" t="s">
        <v>881</v>
      </c>
      <c r="L477" s="370" t="s">
        <v>1301</v>
      </c>
      <c r="M477" s="370">
        <v>2455</v>
      </c>
      <c r="N477" s="371">
        <v>45323</v>
      </c>
      <c r="O477" s="321" t="s">
        <v>452</v>
      </c>
      <c r="P477" s="370" t="s">
        <v>1281</v>
      </c>
      <c r="Q477" s="372"/>
      <c r="R477" s="372"/>
      <c r="S477" s="372"/>
    </row>
    <row r="478" spans="1:19" x14ac:dyDescent="0.2">
      <c r="A478" s="303">
        <f>IF(B478="","",ROW()-ROW($A$3)+'Diário 1º PA'!$P$1)</f>
        <v>691</v>
      </c>
      <c r="B478" s="368">
        <v>45348</v>
      </c>
      <c r="C478" s="331">
        <v>45323</v>
      </c>
      <c r="D478" s="321" t="s">
        <v>105</v>
      </c>
      <c r="E478" s="332" t="s">
        <v>283</v>
      </c>
      <c r="F478" s="369">
        <v>7</v>
      </c>
      <c r="G478" s="267" t="s">
        <v>1811</v>
      </c>
      <c r="H478" s="321" t="s">
        <v>118</v>
      </c>
      <c r="I478" s="321" t="s">
        <v>117</v>
      </c>
      <c r="J478" s="370" t="s">
        <v>79</v>
      </c>
      <c r="K478" s="370" t="s">
        <v>1325</v>
      </c>
      <c r="L478" s="370" t="s">
        <v>117</v>
      </c>
      <c r="M478" s="370" t="s">
        <v>117</v>
      </c>
      <c r="N478" s="371" t="s">
        <v>117</v>
      </c>
      <c r="O478" s="321" t="s">
        <v>452</v>
      </c>
      <c r="P478" s="370" t="s">
        <v>79</v>
      </c>
      <c r="Q478" s="372"/>
      <c r="R478" s="372"/>
      <c r="S478" s="372"/>
    </row>
    <row r="479" spans="1:19" ht="24" x14ac:dyDescent="0.2">
      <c r="A479" s="303">
        <f>IF(B479="","",ROW()-ROW($A$3)+'Diário 1º PA'!$P$1)</f>
        <v>692</v>
      </c>
      <c r="B479" s="368">
        <v>45349</v>
      </c>
      <c r="C479" s="331">
        <v>45323</v>
      </c>
      <c r="D479" s="321" t="s">
        <v>105</v>
      </c>
      <c r="E479" s="332" t="s">
        <v>257</v>
      </c>
      <c r="F479" s="369">
        <v>8000</v>
      </c>
      <c r="G479" s="321" t="s">
        <v>1812</v>
      </c>
      <c r="H479" s="321" t="s">
        <v>130</v>
      </c>
      <c r="I479" s="321" t="s">
        <v>1619</v>
      </c>
      <c r="J479" s="370" t="s">
        <v>1620</v>
      </c>
      <c r="K479" s="370" t="s">
        <v>1307</v>
      </c>
      <c r="L479" s="370" t="s">
        <v>848</v>
      </c>
      <c r="M479" s="370">
        <v>883582170</v>
      </c>
      <c r="N479" s="371">
        <v>45349</v>
      </c>
      <c r="O479" s="321" t="s">
        <v>452</v>
      </c>
      <c r="P479" s="370" t="s">
        <v>1620</v>
      </c>
      <c r="Q479" s="372"/>
      <c r="R479" s="372"/>
      <c r="S479" s="372"/>
    </row>
    <row r="480" spans="1:19" ht="24" x14ac:dyDescent="0.2">
      <c r="A480" s="303">
        <f>IF(B480="","",ROW()-ROW($A$3)+'Diário 1º PA'!$P$1)</f>
        <v>693</v>
      </c>
      <c r="B480" s="368">
        <v>45349</v>
      </c>
      <c r="C480" s="331">
        <v>45292</v>
      </c>
      <c r="D480" s="321" t="s">
        <v>105</v>
      </c>
      <c r="E480" s="332" t="s">
        <v>227</v>
      </c>
      <c r="F480" s="369">
        <v>773.96</v>
      </c>
      <c r="G480" s="321" t="s">
        <v>1037</v>
      </c>
      <c r="H480" s="321" t="s">
        <v>125</v>
      </c>
      <c r="I480" s="321" t="s">
        <v>1401</v>
      </c>
      <c r="J480" s="370" t="s">
        <v>1181</v>
      </c>
      <c r="K480" s="370" t="s">
        <v>1307</v>
      </c>
      <c r="L480" s="370" t="s">
        <v>848</v>
      </c>
      <c r="M480" s="370">
        <v>119956277</v>
      </c>
      <c r="N480" s="371">
        <v>45349</v>
      </c>
      <c r="O480" s="321" t="s">
        <v>452</v>
      </c>
      <c r="P480" s="370" t="s">
        <v>1181</v>
      </c>
      <c r="Q480" s="372"/>
      <c r="R480" s="372"/>
      <c r="S480" s="372"/>
    </row>
    <row r="481" spans="1:19" ht="24" x14ac:dyDescent="0.2">
      <c r="A481" s="303">
        <f>IF(B481="","",ROW()-ROW($A$3)+'Diário 1º PA'!$P$1)</f>
        <v>694</v>
      </c>
      <c r="B481" s="368">
        <v>45349</v>
      </c>
      <c r="C481" s="331">
        <v>45292</v>
      </c>
      <c r="D481" s="321" t="s">
        <v>105</v>
      </c>
      <c r="E481" s="332" t="s">
        <v>229</v>
      </c>
      <c r="F481" s="369">
        <v>2894.63</v>
      </c>
      <c r="G481" s="267" t="s">
        <v>1023</v>
      </c>
      <c r="H481" s="321" t="s">
        <v>124</v>
      </c>
      <c r="I481" s="321" t="s">
        <v>1535</v>
      </c>
      <c r="J481" s="370" t="s">
        <v>1025</v>
      </c>
      <c r="K481" s="370" t="s">
        <v>1307</v>
      </c>
      <c r="L481" s="370" t="s">
        <v>848</v>
      </c>
      <c r="M481" s="370" t="s">
        <v>1813</v>
      </c>
      <c r="N481" s="371">
        <v>45349</v>
      </c>
      <c r="O481" s="321" t="s">
        <v>452</v>
      </c>
      <c r="P481" s="370" t="s">
        <v>1025</v>
      </c>
      <c r="Q481" s="372"/>
      <c r="R481" s="372"/>
      <c r="S481" s="372"/>
    </row>
    <row r="482" spans="1:19" ht="24" x14ac:dyDescent="0.2">
      <c r="A482" s="303">
        <f>IF(B482="","",ROW()-ROW($A$3)+'Diário 1º PA'!$P$1)</f>
        <v>695</v>
      </c>
      <c r="B482" s="368">
        <v>45349</v>
      </c>
      <c r="C482" s="331">
        <v>45323</v>
      </c>
      <c r="D482" s="321" t="s">
        <v>94</v>
      </c>
      <c r="E482" s="332" t="s">
        <v>199</v>
      </c>
      <c r="F482" s="369">
        <v>427.5</v>
      </c>
      <c r="G482" s="267" t="s">
        <v>1795</v>
      </c>
      <c r="H482" s="321" t="s">
        <v>118</v>
      </c>
      <c r="I482" s="321" t="s">
        <v>1814</v>
      </c>
      <c r="J482" s="370" t="s">
        <v>854</v>
      </c>
      <c r="K482" s="370" t="s">
        <v>1307</v>
      </c>
      <c r="L482" s="370" t="s">
        <v>848</v>
      </c>
      <c r="M482" s="370">
        <v>2545128</v>
      </c>
      <c r="N482" s="371">
        <v>45368</v>
      </c>
      <c r="O482" s="321" t="s">
        <v>452</v>
      </c>
      <c r="P482" s="370" t="s">
        <v>854</v>
      </c>
      <c r="Q482" s="372"/>
      <c r="R482" s="372"/>
      <c r="S482" s="372"/>
    </row>
    <row r="483" spans="1:19" ht="24" x14ac:dyDescent="0.2">
      <c r="A483" s="303">
        <f>IF(B483="","",ROW()-ROW($A$3)+'Diário 1º PA'!$P$1)</f>
        <v>696</v>
      </c>
      <c r="B483" s="368">
        <v>45349</v>
      </c>
      <c r="C483" s="331">
        <v>45323</v>
      </c>
      <c r="D483" s="321" t="s">
        <v>105</v>
      </c>
      <c r="E483" s="332" t="s">
        <v>341</v>
      </c>
      <c r="F483" s="369">
        <v>350</v>
      </c>
      <c r="G483" s="267" t="s">
        <v>1815</v>
      </c>
      <c r="H483" s="321" t="s">
        <v>126</v>
      </c>
      <c r="I483" s="321" t="s">
        <v>1816</v>
      </c>
      <c r="J483" s="370" t="s">
        <v>1817</v>
      </c>
      <c r="K483" s="370" t="s">
        <v>881</v>
      </c>
      <c r="L483" s="370" t="s">
        <v>1301</v>
      </c>
      <c r="M483" s="370">
        <v>47</v>
      </c>
      <c r="N483" s="371">
        <v>45327</v>
      </c>
      <c r="O483" s="321" t="s">
        <v>452</v>
      </c>
      <c r="P483" s="370" t="s">
        <v>1817</v>
      </c>
      <c r="Q483" s="372"/>
      <c r="R483" s="372"/>
      <c r="S483" s="372"/>
    </row>
    <row r="484" spans="1:19" ht="24" x14ac:dyDescent="0.2">
      <c r="A484" s="303">
        <f>IF(B484="","",ROW()-ROW($A$3)+'Diário 1º PA'!$P$1)</f>
        <v>697</v>
      </c>
      <c r="B484" s="368">
        <v>45349</v>
      </c>
      <c r="C484" s="331">
        <v>45323</v>
      </c>
      <c r="D484" s="321" t="s">
        <v>105</v>
      </c>
      <c r="E484" s="332" t="s">
        <v>341</v>
      </c>
      <c r="F484" s="369">
        <v>500</v>
      </c>
      <c r="G484" s="267" t="s">
        <v>1818</v>
      </c>
      <c r="H484" s="321" t="s">
        <v>126</v>
      </c>
      <c r="I484" s="321" t="s">
        <v>1816</v>
      </c>
      <c r="J484" s="370" t="s">
        <v>1817</v>
      </c>
      <c r="K484" s="370" t="s">
        <v>881</v>
      </c>
      <c r="L484" s="370" t="s">
        <v>1301</v>
      </c>
      <c r="M484" s="370">
        <v>46</v>
      </c>
      <c r="N484" s="371">
        <v>45327</v>
      </c>
      <c r="O484" s="321" t="s">
        <v>452</v>
      </c>
      <c r="P484" s="370" t="s">
        <v>1817</v>
      </c>
      <c r="Q484" s="372"/>
      <c r="R484" s="372"/>
      <c r="S484" s="372"/>
    </row>
    <row r="485" spans="1:19" ht="24" x14ac:dyDescent="0.2">
      <c r="A485" s="303">
        <f>IF(B485="","",ROW()-ROW($A$3)+'Diário 1º PA'!$P$1)</f>
        <v>698</v>
      </c>
      <c r="B485" s="368">
        <v>45349</v>
      </c>
      <c r="C485" s="331">
        <v>45323</v>
      </c>
      <c r="D485" s="321" t="s">
        <v>94</v>
      </c>
      <c r="E485" s="332" t="s">
        <v>199</v>
      </c>
      <c r="F485" s="369">
        <v>414.2</v>
      </c>
      <c r="G485" s="321" t="s">
        <v>1795</v>
      </c>
      <c r="H485" s="321" t="s">
        <v>118</v>
      </c>
      <c r="I485" s="321" t="s">
        <v>1819</v>
      </c>
      <c r="J485" s="370" t="s">
        <v>1261</v>
      </c>
      <c r="K485" s="370" t="s">
        <v>881</v>
      </c>
      <c r="L485" s="370" t="s">
        <v>1301</v>
      </c>
      <c r="M485" s="370">
        <v>30</v>
      </c>
      <c r="N485" s="371">
        <v>45348</v>
      </c>
      <c r="O485" s="321" t="s">
        <v>452</v>
      </c>
      <c r="P485" s="370" t="s">
        <v>1261</v>
      </c>
      <c r="Q485" s="372"/>
      <c r="R485" s="372"/>
      <c r="S485" s="372"/>
    </row>
    <row r="486" spans="1:19" ht="24" x14ac:dyDescent="0.2">
      <c r="A486" s="303">
        <f>IF(B486="","",ROW()-ROW($A$3)+'Diário 1º PA'!$P$1)</f>
        <v>699</v>
      </c>
      <c r="B486" s="368">
        <v>45349</v>
      </c>
      <c r="C486" s="331">
        <v>45292</v>
      </c>
      <c r="D486" s="321" t="s">
        <v>105</v>
      </c>
      <c r="E486" s="332" t="s">
        <v>227</v>
      </c>
      <c r="F486" s="369">
        <v>1482.48</v>
      </c>
      <c r="G486" s="267" t="s">
        <v>1037</v>
      </c>
      <c r="H486" s="321" t="s">
        <v>127</v>
      </c>
      <c r="I486" s="321" t="s">
        <v>1401</v>
      </c>
      <c r="J486" s="370" t="s">
        <v>1181</v>
      </c>
      <c r="K486" s="370" t="s">
        <v>1307</v>
      </c>
      <c r="L486" s="370" t="s">
        <v>848</v>
      </c>
      <c r="M486" s="379">
        <v>117790149</v>
      </c>
      <c r="N486" s="371">
        <v>45349</v>
      </c>
      <c r="O486" s="321" t="s">
        <v>452</v>
      </c>
      <c r="P486" s="370" t="s">
        <v>1181</v>
      </c>
      <c r="Q486" s="372"/>
      <c r="R486" s="372"/>
      <c r="S486" s="372"/>
    </row>
    <row r="487" spans="1:19" ht="24" x14ac:dyDescent="0.2">
      <c r="A487" s="303">
        <f>IF(B487="","",ROW()-ROW($A$3)+'Diário 1º PA'!$P$1)</f>
        <v>700</v>
      </c>
      <c r="B487" s="368">
        <v>45349</v>
      </c>
      <c r="C487" s="331">
        <v>45323</v>
      </c>
      <c r="D487" s="321" t="s">
        <v>94</v>
      </c>
      <c r="E487" s="332" t="s">
        <v>188</v>
      </c>
      <c r="F487" s="369">
        <v>184.42</v>
      </c>
      <c r="G487" s="267" t="s">
        <v>1820</v>
      </c>
      <c r="H487" s="321" t="s">
        <v>137</v>
      </c>
      <c r="I487" s="321" t="s">
        <v>918</v>
      </c>
      <c r="J487" s="370" t="s">
        <v>79</v>
      </c>
      <c r="K487" s="370" t="s">
        <v>1307</v>
      </c>
      <c r="L487" s="370" t="s">
        <v>1821</v>
      </c>
      <c r="M487" s="370" t="s">
        <v>1822</v>
      </c>
      <c r="N487" s="371">
        <v>45352</v>
      </c>
      <c r="O487" s="321" t="s">
        <v>452</v>
      </c>
      <c r="P487" s="370" t="s">
        <v>79</v>
      </c>
      <c r="Q487" s="372"/>
      <c r="R487" s="372"/>
      <c r="S487" s="372"/>
    </row>
    <row r="488" spans="1:19" ht="24" x14ac:dyDescent="0.2">
      <c r="A488" s="303">
        <f>IF(B488="","",ROW()-ROW($A$3)+'Diário 1º PA'!$P$1)</f>
        <v>701</v>
      </c>
      <c r="B488" s="368">
        <v>45349</v>
      </c>
      <c r="C488" s="331">
        <v>45323</v>
      </c>
      <c r="D488" s="321" t="s">
        <v>94</v>
      </c>
      <c r="E488" s="332" t="s">
        <v>199</v>
      </c>
      <c r="F488" s="369">
        <v>285</v>
      </c>
      <c r="G488" s="267" t="s">
        <v>1795</v>
      </c>
      <c r="H488" s="321" t="s">
        <v>119</v>
      </c>
      <c r="I488" s="321" t="s">
        <v>1814</v>
      </c>
      <c r="J488" s="370" t="s">
        <v>854</v>
      </c>
      <c r="K488" s="370" t="s">
        <v>1307</v>
      </c>
      <c r="L488" s="370" t="s">
        <v>848</v>
      </c>
      <c r="M488" s="370">
        <v>2545180</v>
      </c>
      <c r="N488" s="371">
        <v>45368</v>
      </c>
      <c r="O488" s="321" t="s">
        <v>452</v>
      </c>
      <c r="P488" s="370" t="s">
        <v>854</v>
      </c>
      <c r="Q488" s="372"/>
      <c r="R488" s="372"/>
      <c r="S488" s="372"/>
    </row>
    <row r="489" spans="1:19" ht="24" x14ac:dyDescent="0.2">
      <c r="A489" s="303">
        <f>IF(B489="","",ROW()-ROW($A$3)+'Diário 1º PA'!$P$1)</f>
        <v>702</v>
      </c>
      <c r="B489" s="368">
        <v>45349</v>
      </c>
      <c r="C489" s="331">
        <v>45323</v>
      </c>
      <c r="D489" s="321" t="s">
        <v>94</v>
      </c>
      <c r="E489" s="332" t="s">
        <v>199</v>
      </c>
      <c r="F489" s="369">
        <v>1080</v>
      </c>
      <c r="G489" s="267" t="s">
        <v>1795</v>
      </c>
      <c r="H489" s="321" t="s">
        <v>119</v>
      </c>
      <c r="I489" s="321" t="s">
        <v>1814</v>
      </c>
      <c r="J489" s="370" t="s">
        <v>854</v>
      </c>
      <c r="K489" s="370" t="s">
        <v>1307</v>
      </c>
      <c r="L489" s="370" t="s">
        <v>848</v>
      </c>
      <c r="M489" s="370">
        <v>2545170</v>
      </c>
      <c r="N489" s="371">
        <v>45368</v>
      </c>
      <c r="O489" s="321" t="s">
        <v>452</v>
      </c>
      <c r="P489" s="370" t="s">
        <v>854</v>
      </c>
      <c r="Q489" s="372"/>
      <c r="R489" s="372"/>
      <c r="S489" s="372"/>
    </row>
    <row r="490" spans="1:19" ht="24" x14ac:dyDescent="0.2">
      <c r="A490" s="303">
        <f>IF(B490="","",ROW()-ROW($A$3)+'Diário 1º PA'!$P$1)</f>
        <v>703</v>
      </c>
      <c r="B490" s="368">
        <v>45349</v>
      </c>
      <c r="C490" s="331">
        <v>45323</v>
      </c>
      <c r="D490" s="321" t="s">
        <v>94</v>
      </c>
      <c r="E490" s="332" t="s">
        <v>199</v>
      </c>
      <c r="F490" s="369">
        <v>142.5</v>
      </c>
      <c r="G490" s="321" t="s">
        <v>1795</v>
      </c>
      <c r="H490" s="321" t="s">
        <v>120</v>
      </c>
      <c r="I490" s="321" t="s">
        <v>1814</v>
      </c>
      <c r="J490" s="370" t="s">
        <v>854</v>
      </c>
      <c r="K490" s="370" t="s">
        <v>1307</v>
      </c>
      <c r="L490" s="370" t="s">
        <v>848</v>
      </c>
      <c r="M490" s="370">
        <v>2545157</v>
      </c>
      <c r="N490" s="371">
        <v>45368</v>
      </c>
      <c r="O490" s="321" t="s">
        <v>452</v>
      </c>
      <c r="P490" s="370" t="s">
        <v>854</v>
      </c>
      <c r="Q490" s="372"/>
      <c r="R490" s="372"/>
      <c r="S490" s="372"/>
    </row>
    <row r="491" spans="1:19" ht="24" x14ac:dyDescent="0.2">
      <c r="A491" s="303">
        <f>IF(B491="","",ROW()-ROW($A$3)+'Diário 1º PA'!$P$1)</f>
        <v>704</v>
      </c>
      <c r="B491" s="368">
        <v>45349</v>
      </c>
      <c r="C491" s="331">
        <v>45292</v>
      </c>
      <c r="D491" s="321" t="s">
        <v>105</v>
      </c>
      <c r="E491" s="332" t="s">
        <v>227</v>
      </c>
      <c r="F491" s="369">
        <v>434.56</v>
      </c>
      <c r="G491" s="267" t="s">
        <v>1037</v>
      </c>
      <c r="H491" s="321" t="s">
        <v>118</v>
      </c>
      <c r="I491" s="321" t="s">
        <v>1401</v>
      </c>
      <c r="J491" s="370" t="s">
        <v>1181</v>
      </c>
      <c r="K491" s="370" t="s">
        <v>1307</v>
      </c>
      <c r="L491" s="370" t="s">
        <v>848</v>
      </c>
      <c r="M491" s="370">
        <v>110721852</v>
      </c>
      <c r="N491" s="371">
        <v>45349</v>
      </c>
      <c r="O491" s="321" t="s">
        <v>452</v>
      </c>
      <c r="P491" s="370" t="s">
        <v>1181</v>
      </c>
      <c r="Q491" s="372"/>
      <c r="R491" s="372"/>
      <c r="S491" s="372"/>
    </row>
    <row r="492" spans="1:19" ht="36" x14ac:dyDescent="0.2">
      <c r="A492" s="303">
        <f>IF(B492="","",ROW()-ROW($A$3)+'Diário 1º PA'!$P$1)</f>
        <v>705</v>
      </c>
      <c r="B492" s="368">
        <v>45349</v>
      </c>
      <c r="C492" s="331">
        <v>45323</v>
      </c>
      <c r="D492" s="321" t="s">
        <v>105</v>
      </c>
      <c r="E492" s="332" t="s">
        <v>337</v>
      </c>
      <c r="F492" s="369">
        <v>25305</v>
      </c>
      <c r="G492" s="321" t="s">
        <v>1823</v>
      </c>
      <c r="H492" s="321" t="s">
        <v>117</v>
      </c>
      <c r="I492" s="321" t="s">
        <v>1375</v>
      </c>
      <c r="J492" s="370" t="s">
        <v>850</v>
      </c>
      <c r="K492" s="370" t="s">
        <v>1698</v>
      </c>
      <c r="L492" s="370" t="s">
        <v>1301</v>
      </c>
      <c r="M492" s="370">
        <v>89937</v>
      </c>
      <c r="N492" s="371">
        <v>45350</v>
      </c>
      <c r="O492" s="321" t="s">
        <v>452</v>
      </c>
      <c r="P492" s="370" t="s">
        <v>850</v>
      </c>
      <c r="Q492" s="372"/>
      <c r="R492" s="372"/>
      <c r="S492" s="372"/>
    </row>
    <row r="493" spans="1:19" x14ac:dyDescent="0.2">
      <c r="A493" s="303">
        <f>IF(B493="","",ROW()-ROW($A$3)+'Diário 1º PA'!$P$1)</f>
        <v>706</v>
      </c>
      <c r="B493" s="368">
        <v>45349</v>
      </c>
      <c r="C493" s="331">
        <v>45323</v>
      </c>
      <c r="D493" s="321" t="s">
        <v>105</v>
      </c>
      <c r="E493" s="332" t="s">
        <v>283</v>
      </c>
      <c r="F493" s="369">
        <v>12</v>
      </c>
      <c r="G493" s="321" t="s">
        <v>1824</v>
      </c>
      <c r="H493" s="321" t="s">
        <v>118</v>
      </c>
      <c r="I493" s="321" t="s">
        <v>117</v>
      </c>
      <c r="J493" s="370" t="s">
        <v>79</v>
      </c>
      <c r="K493" s="370" t="s">
        <v>1325</v>
      </c>
      <c r="L493" s="370" t="s">
        <v>117</v>
      </c>
      <c r="M493" s="370" t="s">
        <v>117</v>
      </c>
      <c r="N493" s="371" t="s">
        <v>117</v>
      </c>
      <c r="O493" s="321" t="s">
        <v>452</v>
      </c>
      <c r="P493" s="370" t="s">
        <v>79</v>
      </c>
      <c r="Q493" s="372"/>
      <c r="R493" s="372"/>
      <c r="S493" s="372"/>
    </row>
    <row r="494" spans="1:19" x14ac:dyDescent="0.2">
      <c r="A494" s="303">
        <f>IF(B494="","",ROW()-ROW($A$3)+'Diário 1º PA'!$P$1)</f>
        <v>707</v>
      </c>
      <c r="B494" s="368">
        <v>45349</v>
      </c>
      <c r="C494" s="331">
        <v>45323</v>
      </c>
      <c r="D494" s="321" t="s">
        <v>105</v>
      </c>
      <c r="E494" s="332" t="s">
        <v>283</v>
      </c>
      <c r="F494" s="369">
        <v>1</v>
      </c>
      <c r="G494" s="267" t="s">
        <v>1825</v>
      </c>
      <c r="H494" s="321" t="s">
        <v>118</v>
      </c>
      <c r="I494" s="321" t="s">
        <v>117</v>
      </c>
      <c r="J494" s="370" t="s">
        <v>79</v>
      </c>
      <c r="K494" s="370" t="s">
        <v>1325</v>
      </c>
      <c r="L494" s="370" t="s">
        <v>117</v>
      </c>
      <c r="M494" s="370" t="s">
        <v>117</v>
      </c>
      <c r="N494" s="371" t="s">
        <v>117</v>
      </c>
      <c r="O494" s="321" t="s">
        <v>452</v>
      </c>
      <c r="P494" s="370" t="s">
        <v>79</v>
      </c>
      <c r="Q494" s="372"/>
      <c r="R494" s="372"/>
      <c r="S494" s="372"/>
    </row>
    <row r="495" spans="1:19" ht="24" x14ac:dyDescent="0.2">
      <c r="A495" s="303">
        <f>IF(B495="","",ROW()-ROW($A$3)+'Diário 1º PA'!$P$1)</f>
        <v>708</v>
      </c>
      <c r="B495" s="368">
        <v>45350</v>
      </c>
      <c r="C495" s="331">
        <v>45323</v>
      </c>
      <c r="D495" s="321" t="s">
        <v>94</v>
      </c>
      <c r="E495" s="332" t="s">
        <v>190</v>
      </c>
      <c r="F495" s="369">
        <v>342</v>
      </c>
      <c r="G495" s="267" t="s">
        <v>1826</v>
      </c>
      <c r="H495" s="321" t="s">
        <v>118</v>
      </c>
      <c r="I495" s="321" t="s">
        <v>1479</v>
      </c>
      <c r="J495" s="370" t="s">
        <v>1481</v>
      </c>
      <c r="K495" s="370" t="s">
        <v>1307</v>
      </c>
      <c r="L495" s="370" t="s">
        <v>848</v>
      </c>
      <c r="M495" s="370" t="s">
        <v>1827</v>
      </c>
      <c r="N495" s="371">
        <v>45350</v>
      </c>
      <c r="O495" s="321" t="s">
        <v>452</v>
      </c>
      <c r="P495" s="370" t="s">
        <v>1481</v>
      </c>
      <c r="Q495" s="372"/>
      <c r="R495" s="372"/>
      <c r="S495" s="372"/>
    </row>
    <row r="496" spans="1:19" ht="24" x14ac:dyDescent="0.2">
      <c r="A496" s="303">
        <f>IF(B496="","",ROW()-ROW($A$3)+'Diário 1º PA'!$P$1)</f>
        <v>709</v>
      </c>
      <c r="B496" s="368">
        <v>45350</v>
      </c>
      <c r="C496" s="331">
        <v>45323</v>
      </c>
      <c r="D496" s="321" t="s">
        <v>94</v>
      </c>
      <c r="E496" s="332" t="s">
        <v>190</v>
      </c>
      <c r="F496" s="369">
        <v>462.93</v>
      </c>
      <c r="G496" s="267" t="s">
        <v>1537</v>
      </c>
      <c r="H496" s="321" t="s">
        <v>126</v>
      </c>
      <c r="I496" s="321" t="s">
        <v>1211</v>
      </c>
      <c r="J496" s="370" t="s">
        <v>1212</v>
      </c>
      <c r="K496" s="370" t="s">
        <v>1307</v>
      </c>
      <c r="L496" s="370" t="s">
        <v>848</v>
      </c>
      <c r="M496" s="370" t="s">
        <v>1828</v>
      </c>
      <c r="N496" s="371">
        <v>45350</v>
      </c>
      <c r="O496" s="321" t="s">
        <v>452</v>
      </c>
      <c r="P496" s="370" t="s">
        <v>1212</v>
      </c>
      <c r="Q496" s="372"/>
      <c r="R496" s="372"/>
      <c r="S496" s="372"/>
    </row>
    <row r="497" spans="1:19" ht="24" x14ac:dyDescent="0.2">
      <c r="A497" s="303">
        <f>IF(B497="","",ROW()-ROW($A$3)+'Diário 1º PA'!$P$1)</f>
        <v>710</v>
      </c>
      <c r="B497" s="368">
        <v>45350</v>
      </c>
      <c r="C497" s="331">
        <v>45323</v>
      </c>
      <c r="D497" s="321" t="s">
        <v>94</v>
      </c>
      <c r="E497" s="332" t="s">
        <v>190</v>
      </c>
      <c r="F497" s="369">
        <v>462.93</v>
      </c>
      <c r="G497" s="267" t="s">
        <v>1537</v>
      </c>
      <c r="H497" s="321" t="s">
        <v>127</v>
      </c>
      <c r="I497" s="321" t="s">
        <v>1211</v>
      </c>
      <c r="J497" s="370" t="s">
        <v>1212</v>
      </c>
      <c r="K497" s="370" t="s">
        <v>1307</v>
      </c>
      <c r="L497" s="370" t="s">
        <v>848</v>
      </c>
      <c r="M497" s="370" t="s">
        <v>1829</v>
      </c>
      <c r="N497" s="371">
        <v>45350</v>
      </c>
      <c r="O497" s="321" t="s">
        <v>452</v>
      </c>
      <c r="P497" s="370" t="s">
        <v>1212</v>
      </c>
      <c r="Q497" s="372"/>
      <c r="R497" s="372"/>
      <c r="S497" s="372"/>
    </row>
    <row r="498" spans="1:19" ht="24" x14ac:dyDescent="0.2">
      <c r="A498" s="303">
        <f>IF(B498="","",ROW()-ROW($A$3)+'Diário 1º PA'!$P$1)</f>
        <v>711</v>
      </c>
      <c r="B498" s="368">
        <v>45350</v>
      </c>
      <c r="C498" s="331">
        <v>45323</v>
      </c>
      <c r="D498" s="321" t="s">
        <v>94</v>
      </c>
      <c r="E498" s="332" t="s">
        <v>190</v>
      </c>
      <c r="F498" s="369">
        <v>326.77999999999997</v>
      </c>
      <c r="G498" s="267" t="s">
        <v>1537</v>
      </c>
      <c r="H498" s="321" t="s">
        <v>125</v>
      </c>
      <c r="I498" s="321" t="s">
        <v>1211</v>
      </c>
      <c r="J498" s="370" t="s">
        <v>1212</v>
      </c>
      <c r="K498" s="370" t="s">
        <v>1307</v>
      </c>
      <c r="L498" s="370" t="s">
        <v>848</v>
      </c>
      <c r="M498" s="370" t="s">
        <v>1830</v>
      </c>
      <c r="N498" s="371">
        <v>45350</v>
      </c>
      <c r="O498" s="321" t="s">
        <v>452</v>
      </c>
      <c r="P498" s="370" t="s">
        <v>1212</v>
      </c>
      <c r="Q498" s="372"/>
      <c r="R498" s="372"/>
      <c r="S498" s="372"/>
    </row>
    <row r="499" spans="1:19" ht="24" x14ac:dyDescent="0.2">
      <c r="A499" s="303">
        <f>IF(B499="","",ROW()-ROW($A$3)+'Diário 1º PA'!$P$1)</f>
        <v>712</v>
      </c>
      <c r="B499" s="368">
        <v>45350</v>
      </c>
      <c r="C499" s="331">
        <v>45323</v>
      </c>
      <c r="D499" s="321" t="s">
        <v>94</v>
      </c>
      <c r="E499" s="332" t="s">
        <v>190</v>
      </c>
      <c r="F499" s="369">
        <v>490.18</v>
      </c>
      <c r="G499" s="267" t="s">
        <v>1537</v>
      </c>
      <c r="H499" s="321" t="s">
        <v>129</v>
      </c>
      <c r="I499" s="321" t="s">
        <v>1211</v>
      </c>
      <c r="J499" s="370" t="s">
        <v>1212</v>
      </c>
      <c r="K499" s="370" t="s">
        <v>1307</v>
      </c>
      <c r="L499" s="370" t="s">
        <v>848</v>
      </c>
      <c r="M499" s="370" t="s">
        <v>1831</v>
      </c>
      <c r="N499" s="371">
        <v>45350</v>
      </c>
      <c r="O499" s="321" t="s">
        <v>452</v>
      </c>
      <c r="P499" s="370" t="s">
        <v>1212</v>
      </c>
      <c r="Q499" s="372"/>
      <c r="R499" s="372"/>
      <c r="S499" s="372"/>
    </row>
    <row r="500" spans="1:19" ht="24" x14ac:dyDescent="0.2">
      <c r="A500" s="303">
        <f>IF(B500="","",ROW()-ROW($A$3)+'Diário 1º PA'!$P$1)</f>
        <v>713</v>
      </c>
      <c r="B500" s="368">
        <v>45350</v>
      </c>
      <c r="C500" s="331">
        <v>45323</v>
      </c>
      <c r="D500" s="321" t="s">
        <v>105</v>
      </c>
      <c r="E500" s="332" t="s">
        <v>225</v>
      </c>
      <c r="F500" s="369">
        <v>507.98</v>
      </c>
      <c r="G500" s="267" t="s">
        <v>1832</v>
      </c>
      <c r="H500" s="321" t="s">
        <v>123</v>
      </c>
      <c r="I500" s="321" t="s">
        <v>1217</v>
      </c>
      <c r="J500" s="370" t="s">
        <v>857</v>
      </c>
      <c r="K500" s="370" t="s">
        <v>1307</v>
      </c>
      <c r="L500" s="370" t="s">
        <v>848</v>
      </c>
      <c r="M500" s="370">
        <v>75293018</v>
      </c>
      <c r="N500" s="371">
        <v>45350</v>
      </c>
      <c r="O500" s="321" t="s">
        <v>452</v>
      </c>
      <c r="P500" s="370" t="s">
        <v>857</v>
      </c>
      <c r="Q500" s="372"/>
      <c r="R500" s="372"/>
      <c r="S500" s="372"/>
    </row>
    <row r="501" spans="1:19" ht="24" x14ac:dyDescent="0.2">
      <c r="A501" s="303">
        <f>IF(B501="","",ROW()-ROW($A$3)+'Diário 1º PA'!$P$1)</f>
        <v>714</v>
      </c>
      <c r="B501" s="368">
        <v>45350</v>
      </c>
      <c r="C501" s="331">
        <v>45323</v>
      </c>
      <c r="D501" s="321" t="s">
        <v>94</v>
      </c>
      <c r="E501" s="332" t="s">
        <v>190</v>
      </c>
      <c r="F501" s="369">
        <v>429.3</v>
      </c>
      <c r="G501" s="267" t="s">
        <v>1537</v>
      </c>
      <c r="H501" s="321" t="s">
        <v>122</v>
      </c>
      <c r="I501" s="321" t="s">
        <v>1211</v>
      </c>
      <c r="J501" s="370" t="s">
        <v>1212</v>
      </c>
      <c r="K501" s="370" t="s">
        <v>1307</v>
      </c>
      <c r="L501" s="370" t="s">
        <v>848</v>
      </c>
      <c r="M501" s="370" t="s">
        <v>1833</v>
      </c>
      <c r="N501" s="371">
        <v>45350</v>
      </c>
      <c r="O501" s="321" t="s">
        <v>452</v>
      </c>
      <c r="P501" s="370" t="s">
        <v>1212</v>
      </c>
      <c r="Q501" s="372"/>
      <c r="R501" s="372"/>
      <c r="S501" s="372"/>
    </row>
    <row r="502" spans="1:19" ht="24" x14ac:dyDescent="0.2">
      <c r="A502" s="303">
        <f>IF(B502="","",ROW()-ROW($A$3)+'Diário 1º PA'!$P$1)</f>
        <v>715</v>
      </c>
      <c r="B502" s="368">
        <v>45350</v>
      </c>
      <c r="C502" s="331">
        <v>45323</v>
      </c>
      <c r="D502" s="321" t="s">
        <v>94</v>
      </c>
      <c r="E502" s="332" t="s">
        <v>190</v>
      </c>
      <c r="F502" s="369">
        <v>360.61</v>
      </c>
      <c r="G502" s="267" t="s">
        <v>1537</v>
      </c>
      <c r="H502" s="321" t="s">
        <v>123</v>
      </c>
      <c r="I502" s="321" t="s">
        <v>1211</v>
      </c>
      <c r="J502" s="370" t="s">
        <v>1212</v>
      </c>
      <c r="K502" s="370" t="s">
        <v>1307</v>
      </c>
      <c r="L502" s="370" t="s">
        <v>848</v>
      </c>
      <c r="M502" s="370" t="s">
        <v>1834</v>
      </c>
      <c r="N502" s="371">
        <v>45350</v>
      </c>
      <c r="O502" s="321" t="s">
        <v>452</v>
      </c>
      <c r="P502" s="370" t="s">
        <v>1212</v>
      </c>
      <c r="Q502" s="372"/>
      <c r="R502" s="372"/>
      <c r="S502" s="372"/>
    </row>
    <row r="503" spans="1:19" ht="24" x14ac:dyDescent="0.2">
      <c r="A503" s="303">
        <f>IF(B503="","",ROW()-ROW($A$3)+'Diário 1º PA'!$P$1)</f>
        <v>716</v>
      </c>
      <c r="B503" s="368">
        <v>45350</v>
      </c>
      <c r="C503" s="331">
        <v>45323</v>
      </c>
      <c r="D503" s="321" t="s">
        <v>94</v>
      </c>
      <c r="E503" s="332" t="s">
        <v>190</v>
      </c>
      <c r="F503" s="369">
        <v>286.58</v>
      </c>
      <c r="G503" s="267" t="s">
        <v>1537</v>
      </c>
      <c r="H503" s="321" t="s">
        <v>124</v>
      </c>
      <c r="I503" s="321" t="s">
        <v>1211</v>
      </c>
      <c r="J503" s="370" t="s">
        <v>1212</v>
      </c>
      <c r="K503" s="370" t="s">
        <v>1307</v>
      </c>
      <c r="L503" s="370" t="s">
        <v>848</v>
      </c>
      <c r="M503" s="370" t="s">
        <v>1835</v>
      </c>
      <c r="N503" s="371">
        <v>45350</v>
      </c>
      <c r="O503" s="321" t="s">
        <v>452</v>
      </c>
      <c r="P503" s="370" t="s">
        <v>1212</v>
      </c>
      <c r="Q503" s="372"/>
      <c r="R503" s="372"/>
      <c r="S503" s="372"/>
    </row>
    <row r="504" spans="1:19" ht="24" x14ac:dyDescent="0.2">
      <c r="A504" s="303">
        <f>IF(B504="","",ROW()-ROW($A$3)+'Diário 1º PA'!$P$1)</f>
        <v>717</v>
      </c>
      <c r="B504" s="368">
        <v>45350</v>
      </c>
      <c r="C504" s="331">
        <v>45323</v>
      </c>
      <c r="D504" s="321" t="s">
        <v>94</v>
      </c>
      <c r="E504" s="332" t="s">
        <v>199</v>
      </c>
      <c r="F504" s="369">
        <v>953.89</v>
      </c>
      <c r="G504" s="267" t="s">
        <v>1795</v>
      </c>
      <c r="H504" s="321" t="s">
        <v>130</v>
      </c>
      <c r="I504" s="321" t="s">
        <v>1342</v>
      </c>
      <c r="J504" s="370" t="s">
        <v>846</v>
      </c>
      <c r="K504" s="370" t="s">
        <v>1307</v>
      </c>
      <c r="L504" s="370" t="s">
        <v>848</v>
      </c>
      <c r="M504" s="370">
        <v>3954558</v>
      </c>
      <c r="N504" s="371">
        <v>45363</v>
      </c>
      <c r="O504" s="321" t="s">
        <v>452</v>
      </c>
      <c r="P504" s="370" t="s">
        <v>846</v>
      </c>
      <c r="Q504" s="372"/>
      <c r="R504" s="372"/>
      <c r="S504" s="372"/>
    </row>
    <row r="505" spans="1:19" ht="24" x14ac:dyDescent="0.2">
      <c r="A505" s="303">
        <f>IF(B505="","",ROW()-ROW($A$3)+'Diário 1º PA'!$P$1)</f>
        <v>718</v>
      </c>
      <c r="B505" s="368">
        <v>45350</v>
      </c>
      <c r="C505" s="331">
        <v>45323</v>
      </c>
      <c r="D505" s="321" t="s">
        <v>105</v>
      </c>
      <c r="E505" s="332" t="s">
        <v>287</v>
      </c>
      <c r="F505" s="369">
        <v>642.51</v>
      </c>
      <c r="G505" s="321" t="s">
        <v>1836</v>
      </c>
      <c r="H505" s="321" t="s">
        <v>135</v>
      </c>
      <c r="I505" s="321" t="s">
        <v>1837</v>
      </c>
      <c r="J505" s="370" t="s">
        <v>1838</v>
      </c>
      <c r="K505" s="370" t="s">
        <v>1307</v>
      </c>
      <c r="L505" s="370" t="s">
        <v>1207</v>
      </c>
      <c r="M505" s="370">
        <v>509296</v>
      </c>
      <c r="N505" s="371">
        <v>45382</v>
      </c>
      <c r="O505" s="321" t="s">
        <v>452</v>
      </c>
      <c r="P505" s="370" t="s">
        <v>1838</v>
      </c>
      <c r="Q505" s="372"/>
      <c r="R505" s="372"/>
      <c r="S505" s="372"/>
    </row>
    <row r="506" spans="1:19" ht="24" x14ac:dyDescent="0.2">
      <c r="A506" s="303">
        <f>IF(B506="","",ROW()-ROW($A$3)+'Diário 1º PA'!$P$1)</f>
        <v>719</v>
      </c>
      <c r="B506" s="368">
        <v>45350</v>
      </c>
      <c r="C506" s="331">
        <v>45292</v>
      </c>
      <c r="D506" s="321" t="s">
        <v>105</v>
      </c>
      <c r="E506" s="332" t="s">
        <v>219</v>
      </c>
      <c r="F506" s="369">
        <v>7954.16</v>
      </c>
      <c r="G506" s="267" t="s">
        <v>1839</v>
      </c>
      <c r="H506" s="321" t="s">
        <v>127</v>
      </c>
      <c r="I506" s="321" t="s">
        <v>1246</v>
      </c>
      <c r="J506" s="370" t="s">
        <v>1247</v>
      </c>
      <c r="K506" s="370" t="s">
        <v>1307</v>
      </c>
      <c r="L506" s="370" t="s">
        <v>848</v>
      </c>
      <c r="M506" s="370">
        <v>52898</v>
      </c>
      <c r="N506" s="371">
        <v>45351</v>
      </c>
      <c r="O506" s="321" t="s">
        <v>452</v>
      </c>
      <c r="P506" s="370" t="s">
        <v>1247</v>
      </c>
      <c r="Q506" s="372"/>
      <c r="R506" s="372"/>
      <c r="S506" s="372"/>
    </row>
    <row r="507" spans="1:19" ht="36" x14ac:dyDescent="0.2">
      <c r="A507" s="303">
        <f>IF(B507="","",ROW()-ROW($A$3)+'Diário 1º PA'!$P$1)</f>
        <v>720</v>
      </c>
      <c r="B507" s="368">
        <v>45350</v>
      </c>
      <c r="C507" s="331">
        <v>45323</v>
      </c>
      <c r="D507" s="321" t="s">
        <v>105</v>
      </c>
      <c r="E507" s="332" t="s">
        <v>339</v>
      </c>
      <c r="F507" s="369">
        <v>2370.87</v>
      </c>
      <c r="G507" s="267" t="s">
        <v>1840</v>
      </c>
      <c r="H507" s="321" t="s">
        <v>118</v>
      </c>
      <c r="I507" s="321" t="s">
        <v>1841</v>
      </c>
      <c r="J507" s="370" t="s">
        <v>1842</v>
      </c>
      <c r="K507" s="370" t="s">
        <v>1307</v>
      </c>
      <c r="L507" s="370" t="s">
        <v>848</v>
      </c>
      <c r="M507" s="370">
        <v>25700</v>
      </c>
      <c r="N507" s="371">
        <v>45348</v>
      </c>
      <c r="O507" s="321" t="s">
        <v>452</v>
      </c>
      <c r="P507" s="370" t="s">
        <v>1842</v>
      </c>
      <c r="Q507" s="372"/>
      <c r="R507" s="372"/>
      <c r="S507" s="372"/>
    </row>
    <row r="508" spans="1:19" ht="24" x14ac:dyDescent="0.2">
      <c r="A508" s="303">
        <f>IF(B508="","",ROW()-ROW($A$3)+'Diário 1º PA'!$P$1)</f>
        <v>721</v>
      </c>
      <c r="B508" s="368">
        <v>45350</v>
      </c>
      <c r="C508" s="331">
        <v>45323</v>
      </c>
      <c r="D508" s="321" t="s">
        <v>94</v>
      </c>
      <c r="E508" s="332" t="s">
        <v>199</v>
      </c>
      <c r="F508" s="369">
        <v>606</v>
      </c>
      <c r="G508" s="267" t="s">
        <v>1795</v>
      </c>
      <c r="H508" s="321" t="s">
        <v>130</v>
      </c>
      <c r="I508" s="321" t="s">
        <v>1375</v>
      </c>
      <c r="J508" s="370" t="s">
        <v>850</v>
      </c>
      <c r="K508" s="370" t="s">
        <v>1307</v>
      </c>
      <c r="L508" s="370" t="s">
        <v>848</v>
      </c>
      <c r="M508" s="370" t="s">
        <v>1843</v>
      </c>
      <c r="N508" s="371">
        <v>45363</v>
      </c>
      <c r="O508" s="321" t="s">
        <v>452</v>
      </c>
      <c r="P508" s="370" t="s">
        <v>850</v>
      </c>
      <c r="Q508" s="372"/>
      <c r="R508" s="372"/>
      <c r="S508" s="372"/>
    </row>
    <row r="509" spans="1:19" ht="24" x14ac:dyDescent="0.2">
      <c r="A509" s="303">
        <f>IF(B509="","",ROW()-ROW($A$3)+'Diário 1º PA'!$P$1)</f>
        <v>722</v>
      </c>
      <c r="B509" s="368">
        <v>45350</v>
      </c>
      <c r="C509" s="331">
        <v>45323</v>
      </c>
      <c r="D509" s="321" t="s">
        <v>94</v>
      </c>
      <c r="E509" s="332" t="s">
        <v>199</v>
      </c>
      <c r="F509" s="369">
        <v>794.26</v>
      </c>
      <c r="G509" s="267" t="s">
        <v>1795</v>
      </c>
      <c r="H509" s="321" t="s">
        <v>130</v>
      </c>
      <c r="I509" s="321" t="s">
        <v>1342</v>
      </c>
      <c r="J509" s="370" t="s">
        <v>846</v>
      </c>
      <c r="K509" s="370" t="s">
        <v>1307</v>
      </c>
      <c r="L509" s="370" t="s">
        <v>848</v>
      </c>
      <c r="M509" s="370">
        <v>3954020</v>
      </c>
      <c r="N509" s="371">
        <v>45363</v>
      </c>
      <c r="O509" s="321" t="s">
        <v>452</v>
      </c>
      <c r="P509" s="370" t="s">
        <v>846</v>
      </c>
      <c r="Q509" s="372"/>
      <c r="R509" s="372"/>
      <c r="S509" s="372"/>
    </row>
    <row r="510" spans="1:19" ht="24" x14ac:dyDescent="0.2">
      <c r="A510" s="303">
        <f>IF(B510="","",ROW()-ROW($A$3)+'Diário 1º PA'!$P$1)</f>
        <v>723</v>
      </c>
      <c r="B510" s="368">
        <v>45350</v>
      </c>
      <c r="C510" s="331">
        <v>45323</v>
      </c>
      <c r="D510" s="321" t="s">
        <v>105</v>
      </c>
      <c r="E510" s="332" t="s">
        <v>359</v>
      </c>
      <c r="F510" s="369">
        <v>25.9</v>
      </c>
      <c r="G510" s="267" t="s">
        <v>1764</v>
      </c>
      <c r="H510" s="321" t="s">
        <v>122</v>
      </c>
      <c r="I510" s="321" t="s">
        <v>1534</v>
      </c>
      <c r="J510" s="370" t="s">
        <v>1765</v>
      </c>
      <c r="K510" s="370" t="s">
        <v>1307</v>
      </c>
      <c r="L510" s="370" t="s">
        <v>848</v>
      </c>
      <c r="M510" s="370">
        <v>77452153</v>
      </c>
      <c r="N510" s="371">
        <v>45351</v>
      </c>
      <c r="O510" s="321" t="s">
        <v>452</v>
      </c>
      <c r="P510" s="370" t="s">
        <v>1765</v>
      </c>
      <c r="Q510" s="372"/>
      <c r="R510" s="372"/>
      <c r="S510" s="372"/>
    </row>
    <row r="511" spans="1:19" ht="24" x14ac:dyDescent="0.2">
      <c r="A511" s="303">
        <f>IF(B511="","",ROW()-ROW($A$3)+'Diário 1º PA'!$P$1)</f>
        <v>724</v>
      </c>
      <c r="B511" s="368">
        <v>45350</v>
      </c>
      <c r="C511" s="331">
        <v>45323</v>
      </c>
      <c r="D511" s="321" t="s">
        <v>105</v>
      </c>
      <c r="E511" s="332" t="s">
        <v>301</v>
      </c>
      <c r="F511" s="369">
        <v>72.400000000000006</v>
      </c>
      <c r="G511" s="267" t="s">
        <v>1844</v>
      </c>
      <c r="H511" s="321" t="s">
        <v>130</v>
      </c>
      <c r="I511" s="321" t="s">
        <v>1845</v>
      </c>
      <c r="J511" s="370" t="s">
        <v>1846</v>
      </c>
      <c r="K511" s="370" t="s">
        <v>881</v>
      </c>
      <c r="L511" s="370" t="s">
        <v>1301</v>
      </c>
      <c r="M511" s="370">
        <v>52</v>
      </c>
      <c r="N511" s="371">
        <v>45346</v>
      </c>
      <c r="O511" s="321" t="s">
        <v>452</v>
      </c>
      <c r="P511" s="370" t="s">
        <v>1846</v>
      </c>
      <c r="Q511" s="372"/>
      <c r="R511" s="372"/>
      <c r="S511" s="372"/>
    </row>
    <row r="512" spans="1:19" ht="24" x14ac:dyDescent="0.2">
      <c r="A512" s="303">
        <f>IF(B512="","",ROW()-ROW($A$3)+'Diário 1º PA'!$P$1)</f>
        <v>725</v>
      </c>
      <c r="B512" s="368">
        <v>45350</v>
      </c>
      <c r="C512" s="331">
        <v>45323</v>
      </c>
      <c r="D512" s="321" t="s">
        <v>105</v>
      </c>
      <c r="E512" s="332" t="s">
        <v>295</v>
      </c>
      <c r="F512" s="369">
        <v>591.5</v>
      </c>
      <c r="G512" s="321" t="s">
        <v>1514</v>
      </c>
      <c r="H512" s="321" t="s">
        <v>119</v>
      </c>
      <c r="I512" s="321" t="s">
        <v>1847</v>
      </c>
      <c r="J512" s="370" t="s">
        <v>1848</v>
      </c>
      <c r="K512" s="370" t="s">
        <v>881</v>
      </c>
      <c r="L512" s="370" t="s">
        <v>1301</v>
      </c>
      <c r="M512" s="370">
        <v>2055</v>
      </c>
      <c r="N512" s="371">
        <v>45349</v>
      </c>
      <c r="O512" s="321" t="s">
        <v>452</v>
      </c>
      <c r="P512" s="370" t="s">
        <v>1848</v>
      </c>
      <c r="Q512" s="372"/>
      <c r="R512" s="372"/>
      <c r="S512" s="372"/>
    </row>
    <row r="513" spans="1:19" x14ac:dyDescent="0.2">
      <c r="A513" s="303">
        <f>IF(B513="","",ROW()-ROW($A$3)+'Diário 1º PA'!$P$1)</f>
        <v>726</v>
      </c>
      <c r="B513" s="368">
        <v>45350</v>
      </c>
      <c r="C513" s="331">
        <v>45323</v>
      </c>
      <c r="D513" s="321" t="s">
        <v>105</v>
      </c>
      <c r="E513" s="332" t="s">
        <v>283</v>
      </c>
      <c r="F513" s="369">
        <v>3</v>
      </c>
      <c r="G513" s="321" t="s">
        <v>1824</v>
      </c>
      <c r="H513" s="321" t="s">
        <v>118</v>
      </c>
      <c r="I513" s="321" t="s">
        <v>117</v>
      </c>
      <c r="J513" s="370" t="s">
        <v>79</v>
      </c>
      <c r="K513" s="370" t="s">
        <v>1325</v>
      </c>
      <c r="L513" s="370" t="s">
        <v>117</v>
      </c>
      <c r="M513" s="370" t="s">
        <v>117</v>
      </c>
      <c r="N513" s="371" t="s">
        <v>117</v>
      </c>
      <c r="O513" s="321" t="s">
        <v>452</v>
      </c>
      <c r="P513" s="370" t="s">
        <v>79</v>
      </c>
      <c r="Q513" s="372"/>
      <c r="R513" s="372"/>
      <c r="S513" s="372"/>
    </row>
    <row r="514" spans="1:19" ht="48" x14ac:dyDescent="0.2">
      <c r="A514" s="303">
        <f>IF(B514="","",ROW()-ROW($A$3)+'Diário 1º PA'!$P$1)</f>
        <v>727</v>
      </c>
      <c r="B514" s="368">
        <v>45351</v>
      </c>
      <c r="C514" s="331">
        <v>45323</v>
      </c>
      <c r="D514" s="321" t="s">
        <v>105</v>
      </c>
      <c r="E514" s="332" t="s">
        <v>337</v>
      </c>
      <c r="F514" s="369">
        <v>110.65</v>
      </c>
      <c r="G514" s="321" t="s">
        <v>952</v>
      </c>
      <c r="H514" s="321" t="s">
        <v>126</v>
      </c>
      <c r="I514" s="321" t="s">
        <v>1296</v>
      </c>
      <c r="J514" s="370" t="s">
        <v>954</v>
      </c>
      <c r="K514" s="370" t="s">
        <v>839</v>
      </c>
      <c r="L514" s="370" t="s">
        <v>1297</v>
      </c>
      <c r="M514" s="370">
        <v>5915015</v>
      </c>
      <c r="N514" s="371">
        <v>45355</v>
      </c>
      <c r="O514" s="321" t="s">
        <v>452</v>
      </c>
      <c r="P514" s="370" t="s">
        <v>954</v>
      </c>
      <c r="Q514" s="372"/>
      <c r="R514" s="372"/>
      <c r="S514" s="372"/>
    </row>
    <row r="515" spans="1:19" ht="48" x14ac:dyDescent="0.2">
      <c r="A515" s="303">
        <f>IF(B515="","",ROW()-ROW($A$3)+'Diário 1º PA'!$P$1)</f>
        <v>728</v>
      </c>
      <c r="B515" s="368">
        <v>45351</v>
      </c>
      <c r="C515" s="331">
        <v>45323</v>
      </c>
      <c r="D515" s="321" t="s">
        <v>105</v>
      </c>
      <c r="E515" s="332" t="s">
        <v>337</v>
      </c>
      <c r="F515" s="369">
        <v>110.65</v>
      </c>
      <c r="G515" s="321" t="s">
        <v>952</v>
      </c>
      <c r="H515" s="321" t="s">
        <v>126</v>
      </c>
      <c r="I515" s="321" t="s">
        <v>1296</v>
      </c>
      <c r="J515" s="370" t="s">
        <v>954</v>
      </c>
      <c r="K515" s="370" t="s">
        <v>839</v>
      </c>
      <c r="L515" s="370" t="s">
        <v>1297</v>
      </c>
      <c r="M515" s="370">
        <v>5915068</v>
      </c>
      <c r="N515" s="371">
        <v>45355</v>
      </c>
      <c r="O515" s="321" t="s">
        <v>452</v>
      </c>
      <c r="P515" s="370" t="s">
        <v>954</v>
      </c>
      <c r="Q515" s="372"/>
      <c r="R515" s="372"/>
      <c r="S515" s="372"/>
    </row>
    <row r="516" spans="1:19" ht="48" x14ac:dyDescent="0.2">
      <c r="A516" s="303">
        <f>IF(B516="","",ROW()-ROW($A$3)+'Diário 1º PA'!$P$1)</f>
        <v>729</v>
      </c>
      <c r="B516" s="368">
        <v>45351</v>
      </c>
      <c r="C516" s="331">
        <v>45323</v>
      </c>
      <c r="D516" s="321" t="s">
        <v>105</v>
      </c>
      <c r="E516" s="332" t="s">
        <v>337</v>
      </c>
      <c r="F516" s="369">
        <v>118.48</v>
      </c>
      <c r="G516" s="321" t="s">
        <v>952</v>
      </c>
      <c r="H516" s="321" t="s">
        <v>121</v>
      </c>
      <c r="I516" s="321" t="s">
        <v>1296</v>
      </c>
      <c r="J516" s="370" t="s">
        <v>954</v>
      </c>
      <c r="K516" s="370" t="s">
        <v>839</v>
      </c>
      <c r="L516" s="370" t="s">
        <v>1297</v>
      </c>
      <c r="M516" s="370">
        <v>5915039</v>
      </c>
      <c r="N516" s="371">
        <v>45355</v>
      </c>
      <c r="O516" s="321" t="s">
        <v>452</v>
      </c>
      <c r="P516" s="370" t="s">
        <v>954</v>
      </c>
      <c r="Q516" s="372"/>
      <c r="R516" s="372"/>
      <c r="S516" s="372"/>
    </row>
    <row r="517" spans="1:19" ht="48" x14ac:dyDescent="0.2">
      <c r="A517" s="303">
        <f>IF(B517="","",ROW()-ROW($A$3)+'Diário 1º PA'!$P$1)</f>
        <v>730</v>
      </c>
      <c r="B517" s="368">
        <v>45351</v>
      </c>
      <c r="C517" s="331">
        <v>45323</v>
      </c>
      <c r="D517" s="321" t="s">
        <v>105</v>
      </c>
      <c r="E517" s="332" t="s">
        <v>337</v>
      </c>
      <c r="F517" s="369">
        <v>118.48</v>
      </c>
      <c r="G517" s="267" t="s">
        <v>952</v>
      </c>
      <c r="H517" s="321" t="s">
        <v>121</v>
      </c>
      <c r="I517" s="321" t="s">
        <v>1296</v>
      </c>
      <c r="J517" s="370" t="s">
        <v>954</v>
      </c>
      <c r="K517" s="370" t="s">
        <v>839</v>
      </c>
      <c r="L517" s="370" t="s">
        <v>1297</v>
      </c>
      <c r="M517" s="370">
        <v>5915049</v>
      </c>
      <c r="N517" s="371">
        <v>45355</v>
      </c>
      <c r="O517" s="321" t="s">
        <v>452</v>
      </c>
      <c r="P517" s="370" t="s">
        <v>954</v>
      </c>
      <c r="Q517" s="372"/>
      <c r="R517" s="372"/>
      <c r="S517" s="372"/>
    </row>
    <row r="518" spans="1:19" ht="36" x14ac:dyDescent="0.2">
      <c r="A518" s="303">
        <f>IF(B518="","",ROW()-ROW($A$3)+'Diário 1º PA'!$P$1)</f>
        <v>731</v>
      </c>
      <c r="B518" s="368">
        <v>45351</v>
      </c>
      <c r="C518" s="331">
        <v>45323</v>
      </c>
      <c r="D518" s="321" t="s">
        <v>105</v>
      </c>
      <c r="E518" s="332" t="s">
        <v>341</v>
      </c>
      <c r="F518" s="369">
        <v>2400</v>
      </c>
      <c r="G518" s="321" t="s">
        <v>1849</v>
      </c>
      <c r="H518" s="321" t="s">
        <v>117</v>
      </c>
      <c r="I518" s="321" t="s">
        <v>1271</v>
      </c>
      <c r="J518" s="370" t="s">
        <v>1272</v>
      </c>
      <c r="K518" s="370" t="s">
        <v>839</v>
      </c>
      <c r="L518" s="370" t="s">
        <v>1301</v>
      </c>
      <c r="M518" s="370">
        <v>6</v>
      </c>
      <c r="N518" s="371">
        <v>45330</v>
      </c>
      <c r="O518" s="321" t="s">
        <v>452</v>
      </c>
      <c r="P518" s="370" t="s">
        <v>1272</v>
      </c>
      <c r="Q518" s="372"/>
      <c r="R518" s="372"/>
      <c r="S518" s="372"/>
    </row>
    <row r="519" spans="1:19" ht="24" x14ac:dyDescent="0.2">
      <c r="A519" s="303">
        <f>IF(B519="","",ROW()-ROW($A$3)+'Diário 1º PA'!$P$1)</f>
        <v>732</v>
      </c>
      <c r="B519" s="368">
        <v>45351</v>
      </c>
      <c r="C519" s="331">
        <v>45323</v>
      </c>
      <c r="D519" s="321" t="s">
        <v>105</v>
      </c>
      <c r="E519" s="332" t="s">
        <v>219</v>
      </c>
      <c r="F519" s="369">
        <v>1920</v>
      </c>
      <c r="G519" s="321" t="s">
        <v>1362</v>
      </c>
      <c r="H519" s="321" t="s">
        <v>118</v>
      </c>
      <c r="I519" s="321" t="s">
        <v>1850</v>
      </c>
      <c r="J519" s="370" t="s">
        <v>922</v>
      </c>
      <c r="K519" s="370" t="s">
        <v>839</v>
      </c>
      <c r="L519" s="370" t="s">
        <v>117</v>
      </c>
      <c r="M519" s="370" t="s">
        <v>117</v>
      </c>
      <c r="N519" s="371" t="s">
        <v>117</v>
      </c>
      <c r="O519" s="321" t="s">
        <v>452</v>
      </c>
      <c r="P519" s="370" t="s">
        <v>1851</v>
      </c>
      <c r="Q519" s="372"/>
      <c r="R519" s="372"/>
      <c r="S519" s="372"/>
    </row>
    <row r="520" spans="1:19" ht="24" x14ac:dyDescent="0.2">
      <c r="A520" s="303">
        <f>IF(B520="","",ROW()-ROW($A$3)+'Diário 1º PA'!$P$1)</f>
        <v>733</v>
      </c>
      <c r="B520" s="368">
        <v>45351</v>
      </c>
      <c r="C520" s="331">
        <v>45323</v>
      </c>
      <c r="D520" s="321" t="s">
        <v>105</v>
      </c>
      <c r="E520" s="332" t="s">
        <v>219</v>
      </c>
      <c r="F520" s="369">
        <v>1920</v>
      </c>
      <c r="G520" s="267" t="s">
        <v>1362</v>
      </c>
      <c r="H520" s="321" t="s">
        <v>118</v>
      </c>
      <c r="I520" s="321" t="s">
        <v>1850</v>
      </c>
      <c r="J520" s="370" t="s">
        <v>922</v>
      </c>
      <c r="K520" s="370" t="s">
        <v>839</v>
      </c>
      <c r="L520" s="370" t="s">
        <v>117</v>
      </c>
      <c r="M520" s="370" t="s">
        <v>117</v>
      </c>
      <c r="N520" s="371" t="s">
        <v>117</v>
      </c>
      <c r="O520" s="321" t="s">
        <v>452</v>
      </c>
      <c r="P520" s="370" t="s">
        <v>1851</v>
      </c>
      <c r="Q520" s="372"/>
      <c r="R520" s="372"/>
      <c r="S520" s="372"/>
    </row>
    <row r="521" spans="1:19" ht="24" x14ac:dyDescent="0.2">
      <c r="A521" s="303">
        <f>IF(B521="","",ROW()-ROW($A$3)+'Diário 1º PA'!$P$1)</f>
        <v>734</v>
      </c>
      <c r="B521" s="368">
        <v>45351</v>
      </c>
      <c r="C521" s="331">
        <v>45323</v>
      </c>
      <c r="D521" s="321" t="s">
        <v>94</v>
      </c>
      <c r="E521" s="332" t="s">
        <v>188</v>
      </c>
      <c r="F521" s="369">
        <v>7604.13</v>
      </c>
      <c r="G521" s="321" t="s">
        <v>1852</v>
      </c>
      <c r="H521" s="321" t="s">
        <v>117</v>
      </c>
      <c r="I521" s="321" t="s">
        <v>117</v>
      </c>
      <c r="J521" s="370" t="s">
        <v>79</v>
      </c>
      <c r="K521" s="370" t="s">
        <v>1340</v>
      </c>
      <c r="L521" s="370" t="s">
        <v>1389</v>
      </c>
      <c r="M521" s="370" t="s">
        <v>117</v>
      </c>
      <c r="N521" s="371" t="s">
        <v>117</v>
      </c>
      <c r="O521" s="321" t="s">
        <v>452</v>
      </c>
      <c r="P521" s="370" t="s">
        <v>79</v>
      </c>
      <c r="Q521" s="372"/>
      <c r="R521" s="372"/>
      <c r="S521" s="372"/>
    </row>
    <row r="522" spans="1:19" ht="24" x14ac:dyDescent="0.2">
      <c r="A522" s="303">
        <f>IF(B522="","",ROW()-ROW($A$3)+'Diário 1º PA'!$P$1)</f>
        <v>735</v>
      </c>
      <c r="B522" s="368">
        <v>45351</v>
      </c>
      <c r="C522" s="331">
        <v>45323</v>
      </c>
      <c r="D522" s="321" t="s">
        <v>105</v>
      </c>
      <c r="E522" s="332" t="s">
        <v>219</v>
      </c>
      <c r="F522" s="369">
        <v>8924.57</v>
      </c>
      <c r="G522" s="267" t="s">
        <v>1853</v>
      </c>
      <c r="H522" s="321" t="s">
        <v>134</v>
      </c>
      <c r="I522" s="321" t="s">
        <v>1242</v>
      </c>
      <c r="J522" s="370" t="s">
        <v>1243</v>
      </c>
      <c r="K522" s="370" t="s">
        <v>1307</v>
      </c>
      <c r="L522" s="370" t="s">
        <v>848</v>
      </c>
      <c r="M522" s="370" t="s">
        <v>1854</v>
      </c>
      <c r="N522" s="371">
        <v>45351</v>
      </c>
      <c r="O522" s="321" t="s">
        <v>452</v>
      </c>
      <c r="P522" s="370" t="s">
        <v>1243</v>
      </c>
      <c r="Q522" s="372"/>
      <c r="R522" s="372"/>
      <c r="S522" s="372"/>
    </row>
    <row r="523" spans="1:19" ht="24" x14ac:dyDescent="0.2">
      <c r="A523" s="303">
        <f>IF(B523="","",ROW()-ROW($A$3)+'Diário 1º PA'!$P$1)</f>
        <v>736</v>
      </c>
      <c r="B523" s="368">
        <v>45351</v>
      </c>
      <c r="C523" s="331">
        <v>45323</v>
      </c>
      <c r="D523" s="321" t="s">
        <v>105</v>
      </c>
      <c r="E523" s="332" t="s">
        <v>345</v>
      </c>
      <c r="F523" s="369">
        <v>16774</v>
      </c>
      <c r="G523" s="267" t="s">
        <v>1855</v>
      </c>
      <c r="H523" s="321" t="s">
        <v>130</v>
      </c>
      <c r="I523" s="321" t="s">
        <v>1856</v>
      </c>
      <c r="J523" s="370" t="s">
        <v>1857</v>
      </c>
      <c r="K523" s="370" t="s">
        <v>881</v>
      </c>
      <c r="L523" s="370" t="s">
        <v>1301</v>
      </c>
      <c r="M523" s="370">
        <v>13</v>
      </c>
      <c r="N523" s="371">
        <v>45345</v>
      </c>
      <c r="O523" s="321" t="s">
        <v>452</v>
      </c>
      <c r="P523" s="370" t="s">
        <v>1857</v>
      </c>
      <c r="Q523" s="372"/>
      <c r="R523" s="372"/>
      <c r="S523" s="372"/>
    </row>
    <row r="524" spans="1:19" ht="24" x14ac:dyDescent="0.2">
      <c r="A524" s="303">
        <f>IF(B524="","",ROW()-ROW($A$3)+'Diário 1º PA'!$P$1)</f>
        <v>737</v>
      </c>
      <c r="B524" s="368">
        <v>45351</v>
      </c>
      <c r="C524" s="331">
        <v>45323</v>
      </c>
      <c r="D524" s="321" t="s">
        <v>105</v>
      </c>
      <c r="E524" s="332" t="s">
        <v>307</v>
      </c>
      <c r="F524" s="369">
        <v>196.32</v>
      </c>
      <c r="G524" s="321" t="s">
        <v>1858</v>
      </c>
      <c r="H524" s="321" t="s">
        <v>125</v>
      </c>
      <c r="I524" s="321" t="s">
        <v>1859</v>
      </c>
      <c r="J524" s="370" t="s">
        <v>1860</v>
      </c>
      <c r="K524" s="370" t="s">
        <v>881</v>
      </c>
      <c r="L524" s="370" t="s">
        <v>1301</v>
      </c>
      <c r="M524" s="370">
        <v>268419</v>
      </c>
      <c r="N524" s="371">
        <v>45351</v>
      </c>
      <c r="O524" s="321" t="s">
        <v>452</v>
      </c>
      <c r="P524" s="370" t="s">
        <v>1860</v>
      </c>
      <c r="Q524" s="372"/>
      <c r="R524" s="372"/>
      <c r="S524" s="372"/>
    </row>
    <row r="525" spans="1:19" ht="24" x14ac:dyDescent="0.2">
      <c r="A525" s="303">
        <f>IF(B525="","",ROW()-ROW($A$3)+'Diário 1º PA'!$P$1)</f>
        <v>738</v>
      </c>
      <c r="B525" s="368">
        <v>45351</v>
      </c>
      <c r="C525" s="331">
        <v>45323</v>
      </c>
      <c r="D525" s="321" t="s">
        <v>105</v>
      </c>
      <c r="E525" s="332" t="s">
        <v>325</v>
      </c>
      <c r="F525" s="369">
        <v>393.76</v>
      </c>
      <c r="G525" s="267" t="s">
        <v>885</v>
      </c>
      <c r="H525" s="321" t="s">
        <v>135</v>
      </c>
      <c r="I525" s="321" t="s">
        <v>1861</v>
      </c>
      <c r="J525" s="370" t="s">
        <v>1862</v>
      </c>
      <c r="K525" s="370" t="s">
        <v>1307</v>
      </c>
      <c r="L525" s="370" t="s">
        <v>848</v>
      </c>
      <c r="M525" s="370">
        <v>20324</v>
      </c>
      <c r="N525" s="371">
        <v>45351</v>
      </c>
      <c r="O525" s="321" t="s">
        <v>452</v>
      </c>
      <c r="P525" s="370" t="s">
        <v>1862</v>
      </c>
      <c r="Q525" s="372"/>
      <c r="R525" s="372"/>
      <c r="S525" s="372"/>
    </row>
    <row r="526" spans="1:19" ht="24" x14ac:dyDescent="0.2">
      <c r="A526" s="303">
        <f>IF(B526="","",ROW()-ROW($A$3)+'Diário 1º PA'!$P$1)</f>
        <v>739</v>
      </c>
      <c r="B526" s="368">
        <v>45351</v>
      </c>
      <c r="C526" s="331">
        <v>45323</v>
      </c>
      <c r="D526" s="321" t="s">
        <v>105</v>
      </c>
      <c r="E526" s="332" t="s">
        <v>223</v>
      </c>
      <c r="F526" s="369">
        <v>1369.35</v>
      </c>
      <c r="G526" s="267" t="s">
        <v>1863</v>
      </c>
      <c r="H526" s="321" t="s">
        <v>136</v>
      </c>
      <c r="I526" s="321" t="s">
        <v>1864</v>
      </c>
      <c r="J526" s="370" t="s">
        <v>1865</v>
      </c>
      <c r="K526" s="370" t="s">
        <v>1307</v>
      </c>
      <c r="L526" s="370" t="s">
        <v>848</v>
      </c>
      <c r="M526" s="370" t="s">
        <v>1866</v>
      </c>
      <c r="N526" s="371">
        <v>45351</v>
      </c>
      <c r="O526" s="321" t="s">
        <v>452</v>
      </c>
      <c r="P526" s="370" t="s">
        <v>1865</v>
      </c>
      <c r="Q526" s="372"/>
      <c r="R526" s="372"/>
      <c r="S526" s="372"/>
    </row>
    <row r="527" spans="1:19" ht="36" x14ac:dyDescent="0.2">
      <c r="A527" s="303">
        <f>IF(B527="","",ROW()-ROW($A$3)+'Diário 1º PA'!$P$1)</f>
        <v>740</v>
      </c>
      <c r="B527" s="368">
        <v>45351</v>
      </c>
      <c r="C527" s="331">
        <v>45323</v>
      </c>
      <c r="D527" s="321" t="s">
        <v>105</v>
      </c>
      <c r="E527" s="332" t="s">
        <v>257</v>
      </c>
      <c r="F527" s="369">
        <v>975</v>
      </c>
      <c r="G527" s="267" t="s">
        <v>1867</v>
      </c>
      <c r="H527" s="321" t="s">
        <v>117</v>
      </c>
      <c r="I527" s="321" t="s">
        <v>1277</v>
      </c>
      <c r="J527" s="370" t="s">
        <v>1278</v>
      </c>
      <c r="K527" s="370" t="s">
        <v>1307</v>
      </c>
      <c r="L527" s="370" t="s">
        <v>848</v>
      </c>
      <c r="M527" s="370">
        <v>342</v>
      </c>
      <c r="N527" s="371">
        <v>45351</v>
      </c>
      <c r="O527" s="321" t="s">
        <v>452</v>
      </c>
      <c r="P527" s="370" t="s">
        <v>1278</v>
      </c>
      <c r="Q527" s="372"/>
      <c r="R527" s="372"/>
      <c r="S527" s="372"/>
    </row>
    <row r="528" spans="1:19" ht="36" x14ac:dyDescent="0.2">
      <c r="A528" s="303">
        <f>IF(B528="","",ROW()-ROW($A$3)+'Diário 1º PA'!$P$1)</f>
        <v>741</v>
      </c>
      <c r="B528" s="368">
        <v>45351</v>
      </c>
      <c r="C528" s="331">
        <v>45323</v>
      </c>
      <c r="D528" s="321" t="s">
        <v>105</v>
      </c>
      <c r="E528" s="332" t="s">
        <v>265</v>
      </c>
      <c r="F528" s="369">
        <v>885.82</v>
      </c>
      <c r="G528" s="267" t="s">
        <v>1868</v>
      </c>
      <c r="H528" s="321" t="s">
        <v>117</v>
      </c>
      <c r="I528" s="321" t="s">
        <v>1869</v>
      </c>
      <c r="J528" s="370" t="s">
        <v>1179</v>
      </c>
      <c r="K528" s="370" t="s">
        <v>1307</v>
      </c>
      <c r="L528" s="370" t="s">
        <v>848</v>
      </c>
      <c r="M528" s="370">
        <v>78032243</v>
      </c>
      <c r="N528" s="371">
        <v>45348</v>
      </c>
      <c r="O528" s="321" t="s">
        <v>452</v>
      </c>
      <c r="P528" s="370" t="s">
        <v>1179</v>
      </c>
      <c r="Q528" s="372"/>
      <c r="R528" s="372"/>
      <c r="S528" s="372"/>
    </row>
    <row r="529" spans="1:19" ht="24" x14ac:dyDescent="0.2">
      <c r="A529" s="303">
        <f>IF(B529="","",ROW()-ROW($A$3)+'Diário 1º PA'!$P$1)</f>
        <v>742</v>
      </c>
      <c r="B529" s="368">
        <v>45351</v>
      </c>
      <c r="C529" s="331">
        <v>45323</v>
      </c>
      <c r="D529" s="321" t="s">
        <v>105</v>
      </c>
      <c r="E529" s="332" t="s">
        <v>265</v>
      </c>
      <c r="F529" s="369">
        <v>200</v>
      </c>
      <c r="G529" s="267" t="s">
        <v>1870</v>
      </c>
      <c r="H529" s="321" t="s">
        <v>118</v>
      </c>
      <c r="I529" s="321" t="s">
        <v>1869</v>
      </c>
      <c r="J529" s="370" t="s">
        <v>1179</v>
      </c>
      <c r="K529" s="370" t="s">
        <v>1307</v>
      </c>
      <c r="L529" s="370" t="s">
        <v>848</v>
      </c>
      <c r="M529" s="370">
        <v>48335972</v>
      </c>
      <c r="N529" s="371">
        <v>45348</v>
      </c>
      <c r="O529" s="321" t="s">
        <v>452</v>
      </c>
      <c r="P529" s="370" t="s">
        <v>1179</v>
      </c>
      <c r="Q529" s="372"/>
      <c r="R529" s="372"/>
      <c r="S529" s="372"/>
    </row>
    <row r="530" spans="1:19" ht="24" x14ac:dyDescent="0.2">
      <c r="A530" s="303">
        <f>IF(B530="","",ROW()-ROW($A$3)+'Diário 1º PA'!$P$1)</f>
        <v>743</v>
      </c>
      <c r="B530" s="368">
        <v>45351</v>
      </c>
      <c r="C530" s="331">
        <v>45323</v>
      </c>
      <c r="D530" s="321" t="s">
        <v>105</v>
      </c>
      <c r="E530" s="332" t="s">
        <v>307</v>
      </c>
      <c r="F530" s="369">
        <v>450</v>
      </c>
      <c r="G530" s="267" t="s">
        <v>1871</v>
      </c>
      <c r="H530" s="321" t="s">
        <v>127</v>
      </c>
      <c r="I530" s="321" t="s">
        <v>1406</v>
      </c>
      <c r="J530" s="370" t="s">
        <v>1407</v>
      </c>
      <c r="K530" s="370" t="s">
        <v>1307</v>
      </c>
      <c r="L530" s="370" t="s">
        <v>848</v>
      </c>
      <c r="M530" s="370" t="s">
        <v>1872</v>
      </c>
      <c r="N530" s="371">
        <v>45351</v>
      </c>
      <c r="O530" s="321" t="s">
        <v>452</v>
      </c>
      <c r="P530" s="370" t="s">
        <v>1407</v>
      </c>
      <c r="Q530" s="372"/>
      <c r="R530" s="372"/>
      <c r="S530" s="372"/>
    </row>
    <row r="531" spans="1:19" ht="24" x14ac:dyDescent="0.2">
      <c r="A531" s="303">
        <f>IF(B531="","",ROW()-ROW($A$3)+'Diário 1º PA'!$P$1)</f>
        <v>744</v>
      </c>
      <c r="B531" s="368">
        <v>45351</v>
      </c>
      <c r="C531" s="331">
        <v>45323</v>
      </c>
      <c r="D531" s="321" t="s">
        <v>105</v>
      </c>
      <c r="E531" s="332" t="s">
        <v>307</v>
      </c>
      <c r="F531" s="369">
        <v>150</v>
      </c>
      <c r="G531" s="267" t="s">
        <v>1871</v>
      </c>
      <c r="H531" s="321" t="s">
        <v>126</v>
      </c>
      <c r="I531" s="321" t="s">
        <v>1406</v>
      </c>
      <c r="J531" s="370" t="s">
        <v>1407</v>
      </c>
      <c r="K531" s="370" t="s">
        <v>1307</v>
      </c>
      <c r="L531" s="370" t="s">
        <v>848</v>
      </c>
      <c r="M531" s="370" t="s">
        <v>1873</v>
      </c>
      <c r="N531" s="371">
        <v>45351</v>
      </c>
      <c r="O531" s="321" t="s">
        <v>452</v>
      </c>
      <c r="P531" s="370" t="s">
        <v>1407</v>
      </c>
      <c r="Q531" s="372"/>
      <c r="R531" s="372"/>
      <c r="S531" s="372"/>
    </row>
    <row r="532" spans="1:19" ht="36" x14ac:dyDescent="0.2">
      <c r="A532" s="303">
        <f>IF(B532="","",ROW()-ROW($A$3)+'Diário 1º PA'!$P$1)</f>
        <v>745</v>
      </c>
      <c r="B532" s="368">
        <v>45351</v>
      </c>
      <c r="C532" s="331">
        <v>45323</v>
      </c>
      <c r="D532" s="321" t="s">
        <v>105</v>
      </c>
      <c r="E532" s="332" t="s">
        <v>257</v>
      </c>
      <c r="F532" s="369">
        <v>975</v>
      </c>
      <c r="G532" s="267" t="s">
        <v>1874</v>
      </c>
      <c r="H532" s="321" t="s">
        <v>117</v>
      </c>
      <c r="I532" s="321" t="s">
        <v>1277</v>
      </c>
      <c r="J532" s="370" t="s">
        <v>1278</v>
      </c>
      <c r="K532" s="370" t="s">
        <v>1307</v>
      </c>
      <c r="L532" s="370" t="s">
        <v>848</v>
      </c>
      <c r="M532" s="370">
        <v>341</v>
      </c>
      <c r="N532" s="371">
        <v>45351</v>
      </c>
      <c r="O532" s="321" t="s">
        <v>452</v>
      </c>
      <c r="P532" s="370" t="s">
        <v>1278</v>
      </c>
      <c r="Q532" s="372"/>
      <c r="R532" s="372"/>
      <c r="S532" s="372"/>
    </row>
    <row r="533" spans="1:19" ht="36" x14ac:dyDescent="0.2">
      <c r="A533" s="303">
        <f>IF(B533="","",ROW()-ROW($A$3)+'Diário 1º PA'!$P$1)</f>
        <v>746</v>
      </c>
      <c r="B533" s="368">
        <v>45351</v>
      </c>
      <c r="C533" s="331">
        <v>45323</v>
      </c>
      <c r="D533" s="321" t="s">
        <v>105</v>
      </c>
      <c r="E533" s="332" t="s">
        <v>315</v>
      </c>
      <c r="F533" s="369">
        <v>3240</v>
      </c>
      <c r="G533" s="267" t="s">
        <v>1875</v>
      </c>
      <c r="H533" s="321" t="s">
        <v>122</v>
      </c>
      <c r="I533" s="321" t="s">
        <v>1876</v>
      </c>
      <c r="J533" s="370" t="s">
        <v>1877</v>
      </c>
      <c r="K533" s="370" t="s">
        <v>1307</v>
      </c>
      <c r="L533" s="370" t="s">
        <v>848</v>
      </c>
      <c r="M533" s="370">
        <v>111</v>
      </c>
      <c r="N533" s="371">
        <v>45351</v>
      </c>
      <c r="O533" s="321" t="s">
        <v>452</v>
      </c>
      <c r="P533" s="370" t="s">
        <v>1877</v>
      </c>
      <c r="Q533" s="372"/>
      <c r="R533" s="372"/>
      <c r="S533" s="372"/>
    </row>
    <row r="534" spans="1:19" ht="24" x14ac:dyDescent="0.2">
      <c r="A534" s="303">
        <f>IF(B534="","",ROW()-ROW($A$3)+'Diário 1º PA'!$P$1)</f>
        <v>747</v>
      </c>
      <c r="B534" s="368">
        <v>45351</v>
      </c>
      <c r="C534" s="331">
        <v>45323</v>
      </c>
      <c r="D534" s="321" t="s">
        <v>94</v>
      </c>
      <c r="E534" s="332" t="s">
        <v>199</v>
      </c>
      <c r="F534" s="369">
        <v>1248.1600000000001</v>
      </c>
      <c r="G534" s="267" t="s">
        <v>1795</v>
      </c>
      <c r="H534" s="321" t="s">
        <v>125</v>
      </c>
      <c r="I534" s="321" t="s">
        <v>1342</v>
      </c>
      <c r="J534" s="370" t="s">
        <v>846</v>
      </c>
      <c r="K534" s="370" t="s">
        <v>1307</v>
      </c>
      <c r="L534" s="370" t="s">
        <v>848</v>
      </c>
      <c r="M534" s="370">
        <v>3949388</v>
      </c>
      <c r="N534" s="371">
        <v>45359</v>
      </c>
      <c r="O534" s="321" t="s">
        <v>452</v>
      </c>
      <c r="P534" s="370" t="s">
        <v>846</v>
      </c>
      <c r="Q534" s="372"/>
      <c r="R534" s="372"/>
      <c r="S534" s="372"/>
    </row>
    <row r="535" spans="1:19" ht="36" x14ac:dyDescent="0.2">
      <c r="A535" s="303">
        <f>IF(B535="","",ROW()-ROW($A$3)+'Diário 1º PA'!$P$1)</f>
        <v>748</v>
      </c>
      <c r="B535" s="368">
        <v>45351</v>
      </c>
      <c r="C535" s="331">
        <v>45323</v>
      </c>
      <c r="D535" s="321" t="s">
        <v>105</v>
      </c>
      <c r="E535" s="332" t="s">
        <v>265</v>
      </c>
      <c r="F535" s="369">
        <v>250</v>
      </c>
      <c r="G535" s="267" t="s">
        <v>1282</v>
      </c>
      <c r="H535" s="321" t="s">
        <v>123</v>
      </c>
      <c r="I535" s="321" t="s">
        <v>1252</v>
      </c>
      <c r="J535" s="370" t="s">
        <v>1284</v>
      </c>
      <c r="K535" s="370" t="s">
        <v>1307</v>
      </c>
      <c r="L535" s="370" t="s">
        <v>848</v>
      </c>
      <c r="M535" s="370">
        <v>83</v>
      </c>
      <c r="N535" s="371">
        <v>45351</v>
      </c>
      <c r="O535" s="321" t="s">
        <v>452</v>
      </c>
      <c r="P535" s="370" t="s">
        <v>1284</v>
      </c>
      <c r="Q535" s="372"/>
      <c r="R535" s="372"/>
      <c r="S535" s="372"/>
    </row>
    <row r="536" spans="1:19" ht="36" x14ac:dyDescent="0.2">
      <c r="A536" s="303">
        <f>IF(B536="","",ROW()-ROW($A$3)+'Diário 1º PA'!$P$1)</f>
        <v>749</v>
      </c>
      <c r="B536" s="368">
        <v>45351</v>
      </c>
      <c r="C536" s="331">
        <v>45323</v>
      </c>
      <c r="D536" s="321" t="s">
        <v>105</v>
      </c>
      <c r="E536" s="332" t="s">
        <v>343</v>
      </c>
      <c r="F536" s="369">
        <v>660</v>
      </c>
      <c r="G536" s="267" t="s">
        <v>1878</v>
      </c>
      <c r="H536" s="321" t="s">
        <v>119</v>
      </c>
      <c r="I536" s="321" t="s">
        <v>1879</v>
      </c>
      <c r="J536" s="370" t="s">
        <v>1880</v>
      </c>
      <c r="K536" s="370" t="s">
        <v>881</v>
      </c>
      <c r="L536" s="370" t="s">
        <v>1301</v>
      </c>
      <c r="M536" s="370">
        <v>33</v>
      </c>
      <c r="N536" s="371">
        <v>45350</v>
      </c>
      <c r="O536" s="321" t="s">
        <v>452</v>
      </c>
      <c r="P536" s="370" t="s">
        <v>1880</v>
      </c>
      <c r="Q536" s="372"/>
      <c r="R536" s="372"/>
      <c r="S536" s="372"/>
    </row>
    <row r="537" spans="1:19" ht="24" x14ac:dyDescent="0.2">
      <c r="A537" s="303">
        <f>IF(B537="","",ROW()-ROW($A$3)+'Diário 1º PA'!$P$1)</f>
        <v>750</v>
      </c>
      <c r="B537" s="368">
        <v>45351</v>
      </c>
      <c r="C537" s="331">
        <v>45323</v>
      </c>
      <c r="D537" s="321" t="s">
        <v>105</v>
      </c>
      <c r="E537" s="332" t="s">
        <v>341</v>
      </c>
      <c r="F537" s="369">
        <v>800</v>
      </c>
      <c r="G537" s="321" t="s">
        <v>1881</v>
      </c>
      <c r="H537" s="321" t="s">
        <v>127</v>
      </c>
      <c r="I537" s="321" t="s">
        <v>1882</v>
      </c>
      <c r="J537" s="370" t="s">
        <v>1883</v>
      </c>
      <c r="K537" s="370" t="s">
        <v>881</v>
      </c>
      <c r="L537" s="370" t="s">
        <v>1301</v>
      </c>
      <c r="M537" s="370">
        <v>5</v>
      </c>
      <c r="N537" s="371">
        <v>45335</v>
      </c>
      <c r="O537" s="321" t="s">
        <v>452</v>
      </c>
      <c r="P537" s="370" t="s">
        <v>1883</v>
      </c>
      <c r="Q537" s="372"/>
      <c r="R537" s="372"/>
      <c r="S537" s="372"/>
    </row>
    <row r="538" spans="1:19" x14ac:dyDescent="0.2">
      <c r="A538" s="303">
        <f>IF(B538="","",ROW()-ROW($A$3)+'Diário 1º PA'!$P$1)</f>
        <v>751</v>
      </c>
      <c r="B538" s="368">
        <v>45351</v>
      </c>
      <c r="C538" s="331">
        <v>45323</v>
      </c>
      <c r="D538" s="321" t="s">
        <v>105</v>
      </c>
      <c r="E538" s="332" t="s">
        <v>283</v>
      </c>
      <c r="F538" s="369">
        <v>2</v>
      </c>
      <c r="G538" s="321" t="s">
        <v>1884</v>
      </c>
      <c r="H538" s="321" t="s">
        <v>118</v>
      </c>
      <c r="I538" s="321" t="s">
        <v>117</v>
      </c>
      <c r="J538" s="370" t="s">
        <v>79</v>
      </c>
      <c r="K538" s="370" t="s">
        <v>1325</v>
      </c>
      <c r="L538" s="370" t="s">
        <v>117</v>
      </c>
      <c r="M538" s="370" t="s">
        <v>117</v>
      </c>
      <c r="N538" s="370" t="s">
        <v>117</v>
      </c>
      <c r="O538" s="321" t="s">
        <v>452</v>
      </c>
      <c r="P538" s="370" t="s">
        <v>79</v>
      </c>
      <c r="Q538" s="372"/>
      <c r="R538" s="372"/>
      <c r="S538" s="372"/>
    </row>
    <row r="539" spans="1:19" ht="24" x14ac:dyDescent="0.2">
      <c r="A539" s="303">
        <f>IF(B539="","",ROW()-ROW($A$3)+'Diário 1º PA'!$P$1)</f>
        <v>752</v>
      </c>
      <c r="B539" s="368">
        <v>45352</v>
      </c>
      <c r="C539" s="331">
        <v>45323</v>
      </c>
      <c r="D539" s="321" t="s">
        <v>105</v>
      </c>
      <c r="E539" s="332" t="s">
        <v>219</v>
      </c>
      <c r="F539" s="369">
        <v>7084.6</v>
      </c>
      <c r="G539" s="321" t="s">
        <v>1362</v>
      </c>
      <c r="H539" s="321" t="s">
        <v>124</v>
      </c>
      <c r="I539" s="321" t="s">
        <v>1329</v>
      </c>
      <c r="J539" s="370" t="s">
        <v>1330</v>
      </c>
      <c r="K539" s="370" t="s">
        <v>839</v>
      </c>
      <c r="L539" s="370" t="s">
        <v>117</v>
      </c>
      <c r="M539" s="370" t="s">
        <v>117</v>
      </c>
      <c r="N539" s="371" t="s">
        <v>117</v>
      </c>
      <c r="O539" s="321" t="s">
        <v>452</v>
      </c>
      <c r="P539" s="370" t="s">
        <v>1330</v>
      </c>
      <c r="Q539" s="372"/>
      <c r="R539" s="372"/>
      <c r="S539" s="372"/>
    </row>
    <row r="540" spans="1:19" ht="36" x14ac:dyDescent="0.2">
      <c r="A540" s="303">
        <f>IF(B540="","",ROW()-ROW($A$3)+'Diário 1º PA'!$P$1)</f>
        <v>753</v>
      </c>
      <c r="B540" s="368">
        <v>45352</v>
      </c>
      <c r="C540" s="331">
        <v>45323</v>
      </c>
      <c r="D540" s="321" t="s">
        <v>105</v>
      </c>
      <c r="E540" s="332" t="s">
        <v>343</v>
      </c>
      <c r="F540" s="369">
        <v>250</v>
      </c>
      <c r="G540" s="321" t="s">
        <v>1745</v>
      </c>
      <c r="H540" s="321" t="s">
        <v>124</v>
      </c>
      <c r="I540" s="321" t="s">
        <v>1421</v>
      </c>
      <c r="J540" s="370" t="s">
        <v>922</v>
      </c>
      <c r="K540" s="370" t="s">
        <v>839</v>
      </c>
      <c r="L540" s="370" t="s">
        <v>1301</v>
      </c>
      <c r="M540" s="370">
        <v>639</v>
      </c>
      <c r="N540" s="371">
        <v>45350</v>
      </c>
      <c r="O540" s="321" t="s">
        <v>452</v>
      </c>
      <c r="P540" s="370" t="s">
        <v>1422</v>
      </c>
      <c r="Q540" s="372"/>
      <c r="R540" s="372"/>
      <c r="S540" s="372"/>
    </row>
    <row r="541" spans="1:19" ht="24" x14ac:dyDescent="0.2">
      <c r="A541" s="303">
        <f>IF(B541="","",ROW()-ROW($A$3)+'Diário 1º PA'!$P$1)</f>
        <v>754</v>
      </c>
      <c r="B541" s="368">
        <v>45352</v>
      </c>
      <c r="C541" s="331">
        <v>45323</v>
      </c>
      <c r="D541" s="321" t="s">
        <v>105</v>
      </c>
      <c r="E541" s="332" t="s">
        <v>219</v>
      </c>
      <c r="F541" s="369">
        <v>3700.13</v>
      </c>
      <c r="G541" s="321" t="s">
        <v>1362</v>
      </c>
      <c r="H541" s="321" t="s">
        <v>122</v>
      </c>
      <c r="I541" s="321" t="s">
        <v>1331</v>
      </c>
      <c r="J541" s="370" t="s">
        <v>922</v>
      </c>
      <c r="K541" s="370" t="s">
        <v>839</v>
      </c>
      <c r="L541" s="370" t="s">
        <v>117</v>
      </c>
      <c r="M541" s="370" t="s">
        <v>117</v>
      </c>
      <c r="N541" s="370" t="s">
        <v>117</v>
      </c>
      <c r="O541" s="321" t="s">
        <v>452</v>
      </c>
      <c r="P541" s="370" t="s">
        <v>1332</v>
      </c>
      <c r="Q541" s="372"/>
      <c r="R541" s="372"/>
      <c r="S541" s="372"/>
    </row>
    <row r="542" spans="1:19" ht="24" x14ac:dyDescent="0.2">
      <c r="A542" s="303">
        <f>IF(B542="","",ROW()-ROW($A$3)+'Diário 1º PA'!$P$1)</f>
        <v>755</v>
      </c>
      <c r="B542" s="368">
        <v>45352</v>
      </c>
      <c r="C542" s="331">
        <v>45323</v>
      </c>
      <c r="D542" s="321" t="s">
        <v>105</v>
      </c>
      <c r="E542" s="332" t="s">
        <v>219</v>
      </c>
      <c r="F542" s="369">
        <v>3715.78</v>
      </c>
      <c r="G542" s="321" t="s">
        <v>1362</v>
      </c>
      <c r="H542" s="321" t="s">
        <v>123</v>
      </c>
      <c r="I542" s="321" t="s">
        <v>1333</v>
      </c>
      <c r="J542" s="370" t="s">
        <v>922</v>
      </c>
      <c r="K542" s="370" t="s">
        <v>839</v>
      </c>
      <c r="L542" s="370" t="s">
        <v>117</v>
      </c>
      <c r="M542" s="370" t="s">
        <v>117</v>
      </c>
      <c r="N542" s="371" t="s">
        <v>117</v>
      </c>
      <c r="O542" s="321" t="s">
        <v>452</v>
      </c>
      <c r="P542" s="370" t="s">
        <v>1334</v>
      </c>
      <c r="Q542" s="372"/>
      <c r="R542" s="372"/>
      <c r="S542" s="372"/>
    </row>
    <row r="543" spans="1:19" ht="24" x14ac:dyDescent="0.2">
      <c r="A543" s="303">
        <f>IF(B543="","",ROW()-ROW($A$3)+'Diário 1º PA'!$P$1)</f>
        <v>756</v>
      </c>
      <c r="B543" s="368">
        <v>45352</v>
      </c>
      <c r="C543" s="331">
        <v>45323</v>
      </c>
      <c r="D543" s="321" t="s">
        <v>105</v>
      </c>
      <c r="E543" s="332" t="s">
        <v>325</v>
      </c>
      <c r="F543" s="369">
        <v>328.37</v>
      </c>
      <c r="G543" s="321" t="s">
        <v>885</v>
      </c>
      <c r="H543" s="321" t="s">
        <v>122</v>
      </c>
      <c r="I543" s="321" t="s">
        <v>1236</v>
      </c>
      <c r="J543" s="370" t="s">
        <v>1237</v>
      </c>
      <c r="K543" s="370" t="s">
        <v>839</v>
      </c>
      <c r="L543" s="370" t="s">
        <v>1301</v>
      </c>
      <c r="M543" s="370">
        <v>14306</v>
      </c>
      <c r="N543" s="371">
        <v>45338</v>
      </c>
      <c r="O543" s="321" t="s">
        <v>452</v>
      </c>
      <c r="P543" s="370" t="s">
        <v>1237</v>
      </c>
      <c r="Q543" s="372"/>
      <c r="R543" s="372"/>
      <c r="S543" s="372"/>
    </row>
    <row r="544" spans="1:19" ht="48" x14ac:dyDescent="0.2">
      <c r="A544" s="303">
        <f>IF(B544="","",ROW()-ROW($A$3)+'Diário 1º PA'!$P$1)</f>
        <v>757</v>
      </c>
      <c r="B544" s="368">
        <v>45352</v>
      </c>
      <c r="C544" s="331">
        <v>45323</v>
      </c>
      <c r="D544" s="321" t="s">
        <v>105</v>
      </c>
      <c r="E544" s="332" t="s">
        <v>299</v>
      </c>
      <c r="F544" s="369">
        <v>78157.2</v>
      </c>
      <c r="G544" s="267" t="s">
        <v>858</v>
      </c>
      <c r="H544" s="321" t="s">
        <v>117</v>
      </c>
      <c r="I544" s="321" t="s">
        <v>1300</v>
      </c>
      <c r="J544" s="370" t="s">
        <v>1885</v>
      </c>
      <c r="K544" s="370" t="s">
        <v>839</v>
      </c>
      <c r="L544" s="370" t="s">
        <v>1301</v>
      </c>
      <c r="M544" s="370">
        <v>107</v>
      </c>
      <c r="N544" s="371">
        <v>45352</v>
      </c>
      <c r="O544" s="321" t="s">
        <v>452</v>
      </c>
      <c r="P544" s="370" t="s">
        <v>1885</v>
      </c>
      <c r="Q544" s="372"/>
      <c r="R544" s="372"/>
      <c r="S544" s="372"/>
    </row>
    <row r="545" spans="1:19" ht="24" x14ac:dyDescent="0.2">
      <c r="A545" s="303">
        <f>IF(B545="","",ROW()-ROW($A$3)+'Diário 1º PA'!$P$1)</f>
        <v>758</v>
      </c>
      <c r="B545" s="368">
        <v>45352</v>
      </c>
      <c r="C545" s="331">
        <v>45323</v>
      </c>
      <c r="D545" s="321" t="s">
        <v>94</v>
      </c>
      <c r="E545" s="332" t="s">
        <v>96</v>
      </c>
      <c r="F545" s="369">
        <v>936340.67</v>
      </c>
      <c r="G545" s="267" t="s">
        <v>1886</v>
      </c>
      <c r="H545" s="321" t="s">
        <v>117</v>
      </c>
      <c r="I545" s="321" t="s">
        <v>117</v>
      </c>
      <c r="J545" s="370" t="s">
        <v>79</v>
      </c>
      <c r="K545" s="370" t="s">
        <v>1340</v>
      </c>
      <c r="L545" s="370" t="s">
        <v>1340</v>
      </c>
      <c r="M545" s="370" t="s">
        <v>117</v>
      </c>
      <c r="N545" s="371" t="s">
        <v>117</v>
      </c>
      <c r="O545" s="321" t="s">
        <v>452</v>
      </c>
      <c r="P545" s="370" t="s">
        <v>79</v>
      </c>
      <c r="Q545" s="372"/>
      <c r="R545" s="372"/>
      <c r="S545" s="372"/>
    </row>
    <row r="546" spans="1:19" ht="36" x14ac:dyDescent="0.2">
      <c r="A546" s="303">
        <f>IF(B546="","",ROW()-ROW($A$3)+'Diário 1º PA'!$P$1)</f>
        <v>759</v>
      </c>
      <c r="B546" s="368">
        <v>45352</v>
      </c>
      <c r="C546" s="331">
        <v>45323</v>
      </c>
      <c r="D546" s="321" t="s">
        <v>94</v>
      </c>
      <c r="E546" s="332" t="s">
        <v>188</v>
      </c>
      <c r="F546" s="369">
        <v>3430.37</v>
      </c>
      <c r="G546" s="267" t="s">
        <v>1887</v>
      </c>
      <c r="H546" s="321" t="s">
        <v>117</v>
      </c>
      <c r="I546" s="321" t="s">
        <v>117</v>
      </c>
      <c r="J546" s="370" t="s">
        <v>79</v>
      </c>
      <c r="K546" s="370" t="s">
        <v>1340</v>
      </c>
      <c r="L546" s="370" t="s">
        <v>1389</v>
      </c>
      <c r="M546" s="370" t="s">
        <v>117</v>
      </c>
      <c r="N546" s="371" t="s">
        <v>117</v>
      </c>
      <c r="O546" s="321" t="s">
        <v>452</v>
      </c>
      <c r="P546" s="370" t="s">
        <v>79</v>
      </c>
      <c r="Q546" s="372"/>
      <c r="R546" s="372"/>
      <c r="S546" s="372"/>
    </row>
    <row r="547" spans="1:19" ht="36" x14ac:dyDescent="0.2">
      <c r="A547" s="303">
        <f>IF(B547="","",ROW()-ROW($A$3)+'Diário 1º PA'!$P$1)</f>
        <v>760</v>
      </c>
      <c r="B547" s="368">
        <v>45352</v>
      </c>
      <c r="C547" s="331">
        <v>45323</v>
      </c>
      <c r="D547" s="321" t="s">
        <v>105</v>
      </c>
      <c r="E547" s="332" t="s">
        <v>245</v>
      </c>
      <c r="F547" s="369">
        <v>3000</v>
      </c>
      <c r="G547" s="321" t="s">
        <v>1888</v>
      </c>
      <c r="H547" s="321" t="s">
        <v>118</v>
      </c>
      <c r="I547" s="321" t="s">
        <v>1889</v>
      </c>
      <c r="J547" s="370" t="s">
        <v>1890</v>
      </c>
      <c r="K547" s="370" t="s">
        <v>881</v>
      </c>
      <c r="L547" s="370" t="s">
        <v>1301</v>
      </c>
      <c r="M547" s="370">
        <v>813</v>
      </c>
      <c r="N547" s="371">
        <v>45323</v>
      </c>
      <c r="O547" s="321" t="s">
        <v>452</v>
      </c>
      <c r="P547" s="370" t="s">
        <v>1890</v>
      </c>
      <c r="Q547" s="372"/>
      <c r="R547" s="372"/>
      <c r="S547" s="372"/>
    </row>
    <row r="548" spans="1:19" ht="36" x14ac:dyDescent="0.2">
      <c r="A548" s="303">
        <f>IF(B548="","",ROW()-ROW($A$3)+'Diário 1º PA'!$P$1)</f>
        <v>761</v>
      </c>
      <c r="B548" s="368">
        <v>45352</v>
      </c>
      <c r="C548" s="331">
        <v>45323</v>
      </c>
      <c r="D548" s="321" t="s">
        <v>105</v>
      </c>
      <c r="E548" s="332" t="s">
        <v>325</v>
      </c>
      <c r="F548" s="369">
        <v>189</v>
      </c>
      <c r="G548" s="321" t="s">
        <v>1309</v>
      </c>
      <c r="H548" s="321" t="s">
        <v>136</v>
      </c>
      <c r="I548" s="321" t="s">
        <v>1310</v>
      </c>
      <c r="J548" s="370" t="s">
        <v>991</v>
      </c>
      <c r="K548" s="370" t="s">
        <v>1307</v>
      </c>
      <c r="L548" s="370" t="s">
        <v>848</v>
      </c>
      <c r="M548" s="370">
        <v>4864</v>
      </c>
      <c r="N548" s="371">
        <v>45352</v>
      </c>
      <c r="O548" s="321" t="s">
        <v>452</v>
      </c>
      <c r="P548" s="370" t="s">
        <v>991</v>
      </c>
      <c r="Q548" s="372"/>
      <c r="R548" s="372"/>
      <c r="S548" s="372"/>
    </row>
    <row r="549" spans="1:19" ht="36" x14ac:dyDescent="0.2">
      <c r="A549" s="303">
        <f>IF(B549="","",ROW()-ROW($A$3)+'Diário 1º PA'!$P$1)</f>
        <v>762</v>
      </c>
      <c r="B549" s="368">
        <v>45352</v>
      </c>
      <c r="C549" s="331">
        <v>45323</v>
      </c>
      <c r="D549" s="321" t="s">
        <v>105</v>
      </c>
      <c r="E549" s="332" t="s">
        <v>325</v>
      </c>
      <c r="F549" s="369">
        <v>237.67</v>
      </c>
      <c r="G549" s="321" t="s">
        <v>1309</v>
      </c>
      <c r="H549" s="321" t="s">
        <v>134</v>
      </c>
      <c r="I549" s="321" t="s">
        <v>1308</v>
      </c>
      <c r="J549" s="370" t="s">
        <v>1151</v>
      </c>
      <c r="K549" s="370" t="s">
        <v>1307</v>
      </c>
      <c r="L549" s="370" t="s">
        <v>848</v>
      </c>
      <c r="M549" s="370">
        <v>7060</v>
      </c>
      <c r="N549" s="371">
        <v>45352</v>
      </c>
      <c r="O549" s="321" t="s">
        <v>452</v>
      </c>
      <c r="P549" s="370" t="s">
        <v>1151</v>
      </c>
      <c r="Q549" s="372"/>
      <c r="R549" s="372"/>
      <c r="S549" s="372"/>
    </row>
    <row r="550" spans="1:19" ht="48" x14ac:dyDescent="0.2">
      <c r="A550" s="303">
        <f>IF(B550="","",ROW()-ROW($A$3)+'Diário 1º PA'!$P$1)</f>
        <v>763</v>
      </c>
      <c r="B550" s="368">
        <v>45352</v>
      </c>
      <c r="C550" s="331">
        <v>45323</v>
      </c>
      <c r="D550" s="321" t="s">
        <v>105</v>
      </c>
      <c r="E550" s="332" t="s">
        <v>299</v>
      </c>
      <c r="F550" s="369">
        <v>27975.1</v>
      </c>
      <c r="G550" s="321" t="s">
        <v>858</v>
      </c>
      <c r="H550" s="321" t="s">
        <v>135</v>
      </c>
      <c r="I550" s="321" t="s">
        <v>1306</v>
      </c>
      <c r="J550" s="370" t="s">
        <v>860</v>
      </c>
      <c r="K550" s="370" t="s">
        <v>1307</v>
      </c>
      <c r="L550" s="370" t="s">
        <v>848</v>
      </c>
      <c r="M550" s="370">
        <v>125</v>
      </c>
      <c r="N550" s="371">
        <v>45352</v>
      </c>
      <c r="O550" s="321" t="s">
        <v>452</v>
      </c>
      <c r="P550" s="370" t="s">
        <v>860</v>
      </c>
      <c r="Q550" s="372"/>
      <c r="R550" s="372"/>
      <c r="S550" s="372"/>
    </row>
    <row r="551" spans="1:19" ht="24" x14ac:dyDescent="0.2">
      <c r="A551" s="303">
        <f>IF(B551="","",ROW()-ROW($A$3)+'Diário 1º PA'!$P$1)</f>
        <v>764</v>
      </c>
      <c r="B551" s="368">
        <v>45352</v>
      </c>
      <c r="C551" s="331">
        <v>45323</v>
      </c>
      <c r="D551" s="321" t="s">
        <v>105</v>
      </c>
      <c r="E551" s="332" t="s">
        <v>229</v>
      </c>
      <c r="F551" s="369">
        <v>526.29</v>
      </c>
      <c r="G551" s="321" t="s">
        <v>1023</v>
      </c>
      <c r="H551" s="321" t="s">
        <v>119</v>
      </c>
      <c r="I551" s="321" t="s">
        <v>1314</v>
      </c>
      <c r="J551" s="370" t="s">
        <v>1316</v>
      </c>
      <c r="K551" s="370" t="s">
        <v>1307</v>
      </c>
      <c r="L551" s="370" t="s">
        <v>848</v>
      </c>
      <c r="M551" s="370" t="s">
        <v>1315</v>
      </c>
      <c r="N551" s="371">
        <v>45352</v>
      </c>
      <c r="O551" s="321" t="s">
        <v>452</v>
      </c>
      <c r="P551" s="370" t="s">
        <v>1316</v>
      </c>
      <c r="Q551" s="372"/>
      <c r="R551" s="372"/>
      <c r="S551" s="372"/>
    </row>
    <row r="552" spans="1:19" ht="24" x14ac:dyDescent="0.2">
      <c r="A552" s="303">
        <f>IF(B552="","",ROW()-ROW($A$3)+'Diário 1º PA'!$P$1)</f>
        <v>765</v>
      </c>
      <c r="B552" s="368">
        <v>45352</v>
      </c>
      <c r="C552" s="331">
        <v>45323</v>
      </c>
      <c r="D552" s="321" t="s">
        <v>105</v>
      </c>
      <c r="E552" s="332" t="s">
        <v>219</v>
      </c>
      <c r="F552" s="369">
        <v>7347.94</v>
      </c>
      <c r="G552" s="321" t="s">
        <v>1362</v>
      </c>
      <c r="H552" s="321" t="s">
        <v>120</v>
      </c>
      <c r="I552" s="321" t="s">
        <v>1312</v>
      </c>
      <c r="J552" s="370" t="s">
        <v>1313</v>
      </c>
      <c r="K552" s="370" t="s">
        <v>1307</v>
      </c>
      <c r="L552" s="370" t="s">
        <v>848</v>
      </c>
      <c r="M552" s="371">
        <v>139911</v>
      </c>
      <c r="N552" s="371">
        <v>45352</v>
      </c>
      <c r="O552" s="321" t="s">
        <v>452</v>
      </c>
      <c r="P552" s="370" t="s">
        <v>1313</v>
      </c>
      <c r="Q552" s="372"/>
      <c r="R552" s="372"/>
      <c r="S552" s="372"/>
    </row>
    <row r="553" spans="1:19" ht="36" x14ac:dyDescent="0.2">
      <c r="A553" s="303">
        <f>IF(B553="","",ROW()-ROW($A$3)+'Diário 1º PA'!$P$1)</f>
        <v>766</v>
      </c>
      <c r="B553" s="368">
        <v>45352</v>
      </c>
      <c r="C553" s="331">
        <v>45323</v>
      </c>
      <c r="D553" s="321" t="s">
        <v>105</v>
      </c>
      <c r="E553" s="332" t="s">
        <v>325</v>
      </c>
      <c r="F553" s="369">
        <v>195.01</v>
      </c>
      <c r="G553" s="267" t="s">
        <v>1309</v>
      </c>
      <c r="H553" s="321" t="s">
        <v>124</v>
      </c>
      <c r="I553" s="321" t="s">
        <v>1280</v>
      </c>
      <c r="J553" s="370" t="s">
        <v>1281</v>
      </c>
      <c r="K553" s="370" t="s">
        <v>1307</v>
      </c>
      <c r="L553" s="370" t="s">
        <v>848</v>
      </c>
      <c r="M553" s="370" t="s">
        <v>1891</v>
      </c>
      <c r="N553" s="371">
        <v>45352</v>
      </c>
      <c r="O553" s="321" t="s">
        <v>452</v>
      </c>
      <c r="P553" s="370" t="s">
        <v>1281</v>
      </c>
      <c r="Q553" s="372"/>
      <c r="R553" s="372"/>
      <c r="S553" s="372"/>
    </row>
    <row r="554" spans="1:19" ht="24" x14ac:dyDescent="0.2">
      <c r="A554" s="303">
        <f>IF(B554="","",ROW()-ROW($A$3)+'Diário 1º PA'!$P$1)</f>
        <v>767</v>
      </c>
      <c r="B554" s="368">
        <v>45352</v>
      </c>
      <c r="C554" s="331">
        <v>45352</v>
      </c>
      <c r="D554" s="321" t="s">
        <v>105</v>
      </c>
      <c r="E554" s="332" t="s">
        <v>225</v>
      </c>
      <c r="F554" s="369">
        <v>700.15</v>
      </c>
      <c r="G554" s="267" t="s">
        <v>1317</v>
      </c>
      <c r="H554" s="321" t="s">
        <v>124</v>
      </c>
      <c r="I554" s="321" t="s">
        <v>1217</v>
      </c>
      <c r="J554" s="370" t="s">
        <v>857</v>
      </c>
      <c r="K554" s="370" t="s">
        <v>1307</v>
      </c>
      <c r="L554" s="370" t="s">
        <v>848</v>
      </c>
      <c r="M554" s="370">
        <v>96814039</v>
      </c>
      <c r="N554" s="371">
        <v>45352</v>
      </c>
      <c r="O554" s="321" t="s">
        <v>452</v>
      </c>
      <c r="P554" s="370" t="s">
        <v>857</v>
      </c>
      <c r="Q554" s="372"/>
      <c r="R554" s="372"/>
      <c r="S554" s="372"/>
    </row>
    <row r="555" spans="1:19" ht="36" x14ac:dyDescent="0.2">
      <c r="A555" s="303">
        <f>IF(B555="","",ROW()-ROW($A$3)+'Diário 1º PA'!$P$1)</f>
        <v>768</v>
      </c>
      <c r="B555" s="368">
        <v>45352</v>
      </c>
      <c r="C555" s="331">
        <v>45352</v>
      </c>
      <c r="D555" s="321" t="s">
        <v>105</v>
      </c>
      <c r="E555" s="332" t="s">
        <v>345</v>
      </c>
      <c r="F555" s="369">
        <v>180</v>
      </c>
      <c r="G555" s="321" t="s">
        <v>1892</v>
      </c>
      <c r="H555" s="321" t="s">
        <v>134</v>
      </c>
      <c r="I555" s="321" t="s">
        <v>1893</v>
      </c>
      <c r="J555" s="370" t="s">
        <v>1894</v>
      </c>
      <c r="K555" s="370" t="s">
        <v>1307</v>
      </c>
      <c r="L555" s="370" t="s">
        <v>848</v>
      </c>
      <c r="M555" s="370">
        <v>2255</v>
      </c>
      <c r="N555" s="371">
        <v>45353</v>
      </c>
      <c r="O555" s="321" t="s">
        <v>452</v>
      </c>
      <c r="P555" s="370" t="s">
        <v>1894</v>
      </c>
      <c r="Q555" s="372"/>
      <c r="R555" s="372"/>
      <c r="S555" s="372"/>
    </row>
    <row r="556" spans="1:19" ht="24" x14ac:dyDescent="0.2">
      <c r="A556" s="303">
        <f>IF(B556="","",ROW()-ROW($A$3)+'Diário 1º PA'!$P$1)</f>
        <v>769</v>
      </c>
      <c r="B556" s="368">
        <v>45352</v>
      </c>
      <c r="C556" s="331">
        <v>45323</v>
      </c>
      <c r="D556" s="321" t="s">
        <v>105</v>
      </c>
      <c r="E556" s="332" t="s">
        <v>219</v>
      </c>
      <c r="F556" s="369">
        <v>2659.3</v>
      </c>
      <c r="G556" s="321" t="s">
        <v>1362</v>
      </c>
      <c r="H556" s="321" t="s">
        <v>135</v>
      </c>
      <c r="I556" s="321" t="s">
        <v>1360</v>
      </c>
      <c r="J556" s="370" t="s">
        <v>922</v>
      </c>
      <c r="K556" s="370" t="s">
        <v>881</v>
      </c>
      <c r="L556" s="370" t="s">
        <v>117</v>
      </c>
      <c r="M556" s="370" t="s">
        <v>117</v>
      </c>
      <c r="N556" s="371" t="s">
        <v>117</v>
      </c>
      <c r="O556" s="321" t="s">
        <v>452</v>
      </c>
      <c r="P556" s="370" t="s">
        <v>1361</v>
      </c>
      <c r="Q556" s="372"/>
      <c r="R556" s="372"/>
      <c r="S556" s="372"/>
    </row>
    <row r="557" spans="1:19" ht="24" x14ac:dyDescent="0.2">
      <c r="A557" s="303">
        <f>IF(B557="","",ROW()-ROW($A$3)+'Diário 1º PA'!$P$1)</f>
        <v>770</v>
      </c>
      <c r="B557" s="368">
        <v>45352</v>
      </c>
      <c r="C557" s="331">
        <v>45323</v>
      </c>
      <c r="D557" s="321" t="s">
        <v>105</v>
      </c>
      <c r="E557" s="332" t="s">
        <v>219</v>
      </c>
      <c r="F557" s="369">
        <v>2659.3</v>
      </c>
      <c r="G557" s="321" t="s">
        <v>1362</v>
      </c>
      <c r="H557" s="321" t="s">
        <v>135</v>
      </c>
      <c r="I557" s="321" t="s">
        <v>1358</v>
      </c>
      <c r="J557" s="370" t="s">
        <v>922</v>
      </c>
      <c r="K557" s="370" t="s">
        <v>881</v>
      </c>
      <c r="L557" s="370" t="s">
        <v>117</v>
      </c>
      <c r="M557" s="370" t="s">
        <v>117</v>
      </c>
      <c r="N557" s="370" t="s">
        <v>117</v>
      </c>
      <c r="O557" s="321" t="s">
        <v>452</v>
      </c>
      <c r="P557" s="370" t="s">
        <v>1359</v>
      </c>
      <c r="Q557" s="372"/>
      <c r="R557" s="372"/>
      <c r="S557" s="372"/>
    </row>
    <row r="558" spans="1:19" ht="24" x14ac:dyDescent="0.2">
      <c r="A558" s="303">
        <f>IF(B558="","",ROW()-ROW($A$3)+'Diário 1º PA'!$P$1)</f>
        <v>771</v>
      </c>
      <c r="B558" s="368">
        <v>45352</v>
      </c>
      <c r="C558" s="331">
        <v>45323</v>
      </c>
      <c r="D558" s="321" t="s">
        <v>105</v>
      </c>
      <c r="E558" s="332" t="s">
        <v>219</v>
      </c>
      <c r="F558" s="369">
        <v>4805.75</v>
      </c>
      <c r="G558" s="321" t="s">
        <v>1362</v>
      </c>
      <c r="H558" s="321" t="s">
        <v>136</v>
      </c>
      <c r="I558" s="321" t="s">
        <v>1365</v>
      </c>
      <c r="J558" s="370" t="s">
        <v>922</v>
      </c>
      <c r="K558" s="370" t="s">
        <v>881</v>
      </c>
      <c r="L558" s="370" t="s">
        <v>117</v>
      </c>
      <c r="M558" s="370" t="s">
        <v>117</v>
      </c>
      <c r="N558" s="371" t="s">
        <v>117</v>
      </c>
      <c r="O558" s="321" t="s">
        <v>452</v>
      </c>
      <c r="P558" s="370" t="s">
        <v>1366</v>
      </c>
      <c r="Q558" s="372"/>
      <c r="R558" s="372"/>
      <c r="S558" s="372"/>
    </row>
    <row r="559" spans="1:19" ht="24" x14ac:dyDescent="0.2">
      <c r="A559" s="303">
        <f>IF(B559="","",ROW()-ROW($A$3)+'Diário 1º PA'!$P$1)</f>
        <v>772</v>
      </c>
      <c r="B559" s="368">
        <v>45352</v>
      </c>
      <c r="C559" s="331">
        <v>45323</v>
      </c>
      <c r="D559" s="321" t="s">
        <v>105</v>
      </c>
      <c r="E559" s="332" t="s">
        <v>219</v>
      </c>
      <c r="F559" s="369">
        <v>4730.71</v>
      </c>
      <c r="G559" s="321" t="s">
        <v>1362</v>
      </c>
      <c r="H559" s="321" t="s">
        <v>137</v>
      </c>
      <c r="I559" s="321" t="s">
        <v>1895</v>
      </c>
      <c r="J559" s="370" t="s">
        <v>922</v>
      </c>
      <c r="K559" s="370" t="s">
        <v>881</v>
      </c>
      <c r="L559" s="370" t="s">
        <v>117</v>
      </c>
      <c r="M559" s="370" t="s">
        <v>117</v>
      </c>
      <c r="N559" s="370" t="s">
        <v>117</v>
      </c>
      <c r="O559" s="321" t="s">
        <v>452</v>
      </c>
      <c r="P559" s="370" t="s">
        <v>1364</v>
      </c>
      <c r="Q559" s="372"/>
      <c r="R559" s="372"/>
      <c r="S559" s="372"/>
    </row>
    <row r="560" spans="1:19" ht="24" x14ac:dyDescent="0.2">
      <c r="A560" s="303">
        <f>IF(B560="","",ROW()-ROW($A$3)+'Diário 1º PA'!$P$1)</f>
        <v>773</v>
      </c>
      <c r="B560" s="368">
        <v>45352</v>
      </c>
      <c r="C560" s="331">
        <v>45323</v>
      </c>
      <c r="D560" s="321" t="s">
        <v>105</v>
      </c>
      <c r="E560" s="332" t="s">
        <v>219</v>
      </c>
      <c r="F560" s="369">
        <v>5268.66</v>
      </c>
      <c r="G560" s="267" t="s">
        <v>1362</v>
      </c>
      <c r="H560" s="321" t="s">
        <v>121</v>
      </c>
      <c r="I560" s="321" t="s">
        <v>1369</v>
      </c>
      <c r="J560" s="370" t="s">
        <v>922</v>
      </c>
      <c r="K560" s="370" t="s">
        <v>881</v>
      </c>
      <c r="L560" s="370" t="s">
        <v>117</v>
      </c>
      <c r="M560" s="370" t="s">
        <v>117</v>
      </c>
      <c r="N560" s="371" t="s">
        <v>117</v>
      </c>
      <c r="O560" s="321" t="s">
        <v>452</v>
      </c>
      <c r="P560" s="370" t="s">
        <v>1370</v>
      </c>
      <c r="Q560" s="372"/>
      <c r="R560" s="372"/>
      <c r="S560" s="372"/>
    </row>
    <row r="561" spans="1:19" ht="24" x14ac:dyDescent="0.2">
      <c r="A561" s="303">
        <f>IF(B561="","",ROW()-ROW($A$3)+'Diário 1º PA'!$P$1)</f>
        <v>774</v>
      </c>
      <c r="B561" s="368">
        <v>45352</v>
      </c>
      <c r="C561" s="331">
        <v>45352</v>
      </c>
      <c r="D561" s="321" t="s">
        <v>105</v>
      </c>
      <c r="E561" s="332" t="s">
        <v>345</v>
      </c>
      <c r="F561" s="369">
        <v>1530</v>
      </c>
      <c r="G561" s="267" t="s">
        <v>1896</v>
      </c>
      <c r="H561" s="321" t="s">
        <v>130</v>
      </c>
      <c r="I561" s="321" t="s">
        <v>1897</v>
      </c>
      <c r="J561" s="370" t="s">
        <v>1898</v>
      </c>
      <c r="K561" s="370" t="s">
        <v>881</v>
      </c>
      <c r="L561" s="370" t="s">
        <v>1301</v>
      </c>
      <c r="M561" s="370">
        <v>29</v>
      </c>
      <c r="N561" s="371">
        <v>45350</v>
      </c>
      <c r="O561" s="321" t="s">
        <v>452</v>
      </c>
      <c r="P561" s="370" t="s">
        <v>1898</v>
      </c>
      <c r="Q561" s="372"/>
      <c r="R561" s="372"/>
      <c r="S561" s="372"/>
    </row>
    <row r="562" spans="1:19" ht="24" x14ac:dyDescent="0.2">
      <c r="A562" s="303">
        <f>IF(B562="","",ROW()-ROW($A$3)+'Diário 1º PA'!$P$1)</f>
        <v>775</v>
      </c>
      <c r="B562" s="368">
        <v>45352</v>
      </c>
      <c r="C562" s="331">
        <v>45352</v>
      </c>
      <c r="D562" s="321" t="s">
        <v>105</v>
      </c>
      <c r="E562" s="332" t="s">
        <v>345</v>
      </c>
      <c r="F562" s="369">
        <v>600</v>
      </c>
      <c r="G562" s="267" t="s">
        <v>1899</v>
      </c>
      <c r="H562" s="321" t="s">
        <v>130</v>
      </c>
      <c r="I562" s="321" t="s">
        <v>1900</v>
      </c>
      <c r="J562" s="370" t="s">
        <v>1901</v>
      </c>
      <c r="K562" s="370" t="s">
        <v>881</v>
      </c>
      <c r="L562" s="370" t="s">
        <v>1301</v>
      </c>
      <c r="M562" s="379">
        <v>672</v>
      </c>
      <c r="N562" s="371">
        <v>45349</v>
      </c>
      <c r="O562" s="321" t="s">
        <v>452</v>
      </c>
      <c r="P562" s="370" t="s">
        <v>1901</v>
      </c>
      <c r="Q562" s="372"/>
      <c r="R562" s="372"/>
      <c r="S562" s="372"/>
    </row>
    <row r="563" spans="1:19" ht="36" x14ac:dyDescent="0.2">
      <c r="A563" s="303">
        <f>IF(B563="","",ROW()-ROW($A$3)+'Diário 1º PA'!$P$1)</f>
        <v>776</v>
      </c>
      <c r="B563" s="368">
        <v>45352</v>
      </c>
      <c r="C563" s="331">
        <v>45352</v>
      </c>
      <c r="D563" s="321" t="s">
        <v>105</v>
      </c>
      <c r="E563" s="332" t="s">
        <v>345</v>
      </c>
      <c r="F563" s="369">
        <v>670</v>
      </c>
      <c r="G563" s="267" t="s">
        <v>1902</v>
      </c>
      <c r="H563" s="321" t="s">
        <v>130</v>
      </c>
      <c r="I563" s="321" t="s">
        <v>1903</v>
      </c>
      <c r="J563" s="370" t="s">
        <v>1904</v>
      </c>
      <c r="K563" s="370" t="s">
        <v>881</v>
      </c>
      <c r="L563" s="370" t="s">
        <v>1301</v>
      </c>
      <c r="M563" s="370">
        <v>42621740</v>
      </c>
      <c r="N563" s="371">
        <v>45341</v>
      </c>
      <c r="O563" s="321" t="s">
        <v>452</v>
      </c>
      <c r="P563" s="370" t="s">
        <v>1904</v>
      </c>
      <c r="Q563" s="372"/>
      <c r="R563" s="372"/>
      <c r="S563" s="372"/>
    </row>
    <row r="564" spans="1:19" ht="24" x14ac:dyDescent="0.2">
      <c r="A564" s="303">
        <f>IF(B564="","",ROW()-ROW($A$3)+'Diário 1º PA'!$P$1)</f>
        <v>777</v>
      </c>
      <c r="B564" s="368">
        <v>45352</v>
      </c>
      <c r="C564" s="331">
        <v>45323</v>
      </c>
      <c r="D564" s="321" t="s">
        <v>105</v>
      </c>
      <c r="E564" s="332" t="s">
        <v>341</v>
      </c>
      <c r="F564" s="369">
        <v>2000</v>
      </c>
      <c r="G564" s="267" t="s">
        <v>1905</v>
      </c>
      <c r="H564" s="321" t="s">
        <v>127</v>
      </c>
      <c r="I564" s="321" t="s">
        <v>1882</v>
      </c>
      <c r="J564" s="370" t="s">
        <v>1883</v>
      </c>
      <c r="K564" s="370" t="s">
        <v>881</v>
      </c>
      <c r="L564" s="370" t="s">
        <v>1301</v>
      </c>
      <c r="M564" s="370">
        <v>6</v>
      </c>
      <c r="N564" s="371">
        <v>51910</v>
      </c>
      <c r="O564" s="321" t="s">
        <v>452</v>
      </c>
      <c r="P564" s="370" t="s">
        <v>1883</v>
      </c>
      <c r="Q564" s="372"/>
      <c r="R564" s="372"/>
      <c r="S564" s="372"/>
    </row>
    <row r="565" spans="1:19" ht="36" x14ac:dyDescent="0.2">
      <c r="A565" s="303">
        <f>IF(B565="","",ROW()-ROW($A$3)+'Diário 1º PA'!$P$1)</f>
        <v>778</v>
      </c>
      <c r="B565" s="368">
        <v>45352</v>
      </c>
      <c r="C565" s="331">
        <v>45323</v>
      </c>
      <c r="D565" s="321" t="s">
        <v>105</v>
      </c>
      <c r="E565" s="332" t="s">
        <v>341</v>
      </c>
      <c r="F565" s="369">
        <v>2400</v>
      </c>
      <c r="G565" s="267" t="s">
        <v>1906</v>
      </c>
      <c r="H565" s="321" t="s">
        <v>117</v>
      </c>
      <c r="I565" s="321" t="s">
        <v>1907</v>
      </c>
      <c r="J565" s="370" t="s">
        <v>1908</v>
      </c>
      <c r="K565" s="370" t="s">
        <v>881</v>
      </c>
      <c r="L565" s="370" t="s">
        <v>1301</v>
      </c>
      <c r="M565" s="370">
        <v>4</v>
      </c>
      <c r="N565" s="371">
        <v>45322</v>
      </c>
      <c r="O565" s="321" t="s">
        <v>452</v>
      </c>
      <c r="P565" s="370" t="s">
        <v>1908</v>
      </c>
      <c r="Q565" s="372"/>
      <c r="R565" s="372"/>
      <c r="S565" s="372"/>
    </row>
    <row r="566" spans="1:19" ht="24" x14ac:dyDescent="0.2">
      <c r="A566" s="303">
        <f>IF(B566="","",ROW()-ROW($A$3)+'Diário 1º PA'!$P$1)</f>
        <v>779</v>
      </c>
      <c r="B566" s="368">
        <v>45352</v>
      </c>
      <c r="C566" s="331">
        <v>45352</v>
      </c>
      <c r="D566" s="321" t="s">
        <v>94</v>
      </c>
      <c r="E566" s="332" t="s">
        <v>199</v>
      </c>
      <c r="F566" s="369">
        <v>5410.52</v>
      </c>
      <c r="G566" s="267" t="s">
        <v>1795</v>
      </c>
      <c r="H566" s="321" t="s">
        <v>130</v>
      </c>
      <c r="I566" s="321" t="s">
        <v>1342</v>
      </c>
      <c r="J566" s="370" t="s">
        <v>846</v>
      </c>
      <c r="K566" s="370" t="s">
        <v>1307</v>
      </c>
      <c r="L566" s="370" t="s">
        <v>848</v>
      </c>
      <c r="M566" s="370">
        <v>3953988</v>
      </c>
      <c r="N566" s="371">
        <v>45363</v>
      </c>
      <c r="O566" s="321" t="s">
        <v>452</v>
      </c>
      <c r="P566" s="370" t="s">
        <v>846</v>
      </c>
      <c r="Q566" s="372"/>
      <c r="R566" s="372"/>
      <c r="S566" s="372"/>
    </row>
    <row r="567" spans="1:19" ht="36" x14ac:dyDescent="0.2">
      <c r="A567" s="303">
        <f>IF(B567="","",ROW()-ROW($A$3)+'Diário 1º PA'!$P$1)</f>
        <v>780</v>
      </c>
      <c r="B567" s="368">
        <v>45352</v>
      </c>
      <c r="C567" s="331">
        <v>45352</v>
      </c>
      <c r="D567" s="321" t="s">
        <v>94</v>
      </c>
      <c r="E567" s="332" t="s">
        <v>178</v>
      </c>
      <c r="F567" s="369">
        <v>7415.55</v>
      </c>
      <c r="G567" s="321" t="s">
        <v>1909</v>
      </c>
      <c r="H567" s="321" t="s">
        <v>120</v>
      </c>
      <c r="I567" s="321" t="s">
        <v>918</v>
      </c>
      <c r="J567" s="370" t="s">
        <v>79</v>
      </c>
      <c r="K567" s="370" t="s">
        <v>1307</v>
      </c>
      <c r="L567" s="370" t="s">
        <v>1821</v>
      </c>
      <c r="M567" s="370" t="s">
        <v>1910</v>
      </c>
      <c r="N567" s="371">
        <v>45355</v>
      </c>
      <c r="O567" s="321" t="s">
        <v>452</v>
      </c>
      <c r="P567" s="370" t="s">
        <v>79</v>
      </c>
      <c r="Q567" s="372"/>
      <c r="R567" s="372"/>
      <c r="S567" s="372"/>
    </row>
    <row r="568" spans="1:19" x14ac:dyDescent="0.2">
      <c r="A568" s="303">
        <f>IF(B568="","",ROW()-ROW($A$3)+'Diário 1º PA'!$P$1)</f>
        <v>781</v>
      </c>
      <c r="B568" s="368">
        <v>45352</v>
      </c>
      <c r="C568" s="331">
        <v>45352</v>
      </c>
      <c r="D568" s="321" t="s">
        <v>105</v>
      </c>
      <c r="E568" s="332" t="s">
        <v>283</v>
      </c>
      <c r="F568" s="369">
        <v>4</v>
      </c>
      <c r="G568" s="267" t="s">
        <v>1911</v>
      </c>
      <c r="H568" s="321" t="s">
        <v>118</v>
      </c>
      <c r="I568" s="321" t="s">
        <v>117</v>
      </c>
      <c r="J568" s="370" t="s">
        <v>79</v>
      </c>
      <c r="K568" s="370" t="s">
        <v>1325</v>
      </c>
      <c r="L568" s="370" t="s">
        <v>117</v>
      </c>
      <c r="M568" s="370" t="s">
        <v>117</v>
      </c>
      <c r="N568" s="371" t="s">
        <v>117</v>
      </c>
      <c r="O568" s="321" t="s">
        <v>452</v>
      </c>
      <c r="P568" s="370" t="s">
        <v>79</v>
      </c>
      <c r="Q568" s="372"/>
      <c r="R568" s="372"/>
      <c r="S568" s="372"/>
    </row>
    <row r="569" spans="1:19" ht="24" x14ac:dyDescent="0.2">
      <c r="A569" s="303">
        <f>IF(B569="","",ROW()-ROW($A$3)+'Diário 1º PA'!$P$1)</f>
        <v>782</v>
      </c>
      <c r="B569" s="368">
        <v>45355</v>
      </c>
      <c r="C569" s="331">
        <v>45323</v>
      </c>
      <c r="D569" s="321" t="s">
        <v>105</v>
      </c>
      <c r="E569" s="332" t="s">
        <v>341</v>
      </c>
      <c r="F569" s="369">
        <v>1200</v>
      </c>
      <c r="G569" s="321" t="s">
        <v>1381</v>
      </c>
      <c r="H569" s="321" t="s">
        <v>121</v>
      </c>
      <c r="I569" s="321" t="s">
        <v>1424</v>
      </c>
      <c r="J569" s="370" t="s">
        <v>1425</v>
      </c>
      <c r="K569" s="370" t="s">
        <v>839</v>
      </c>
      <c r="L569" s="370" t="s">
        <v>1301</v>
      </c>
      <c r="M569" s="370">
        <v>14</v>
      </c>
      <c r="N569" s="371">
        <v>45350</v>
      </c>
      <c r="O569" s="321" t="s">
        <v>452</v>
      </c>
      <c r="P569" s="370" t="s">
        <v>1425</v>
      </c>
      <c r="Q569" s="372"/>
      <c r="R569" s="372"/>
      <c r="S569" s="372"/>
    </row>
    <row r="570" spans="1:19" ht="24" x14ac:dyDescent="0.2">
      <c r="A570" s="303">
        <f>IF(B570="","",ROW()-ROW($A$3)+'Diário 1º PA'!$P$1)</f>
        <v>783</v>
      </c>
      <c r="B570" s="368">
        <v>45355</v>
      </c>
      <c r="C570" s="331">
        <v>45323</v>
      </c>
      <c r="D570" s="321" t="s">
        <v>105</v>
      </c>
      <c r="E570" s="332" t="s">
        <v>325</v>
      </c>
      <c r="F570" s="369">
        <v>836.03</v>
      </c>
      <c r="G570" s="321" t="s">
        <v>885</v>
      </c>
      <c r="H570" s="321" t="s">
        <v>123</v>
      </c>
      <c r="I570" s="321" t="s">
        <v>1376</v>
      </c>
      <c r="J570" s="370" t="s">
        <v>887</v>
      </c>
      <c r="K570" s="370" t="s">
        <v>839</v>
      </c>
      <c r="L570" s="370" t="s">
        <v>1301</v>
      </c>
      <c r="M570" s="370">
        <v>4175</v>
      </c>
      <c r="N570" s="371">
        <v>45350</v>
      </c>
      <c r="O570" s="321" t="s">
        <v>452</v>
      </c>
      <c r="P570" s="370" t="s">
        <v>887</v>
      </c>
      <c r="Q570" s="372"/>
      <c r="R570" s="372"/>
      <c r="S570" s="372"/>
    </row>
    <row r="571" spans="1:19" ht="48" x14ac:dyDescent="0.2">
      <c r="A571" s="303">
        <f>IF(B571="","",ROW()-ROW($A$3)+'Diário 1º PA'!$P$1)</f>
        <v>784</v>
      </c>
      <c r="B571" s="368">
        <v>45355</v>
      </c>
      <c r="C571" s="331">
        <v>45323</v>
      </c>
      <c r="D571" s="321" t="s">
        <v>105</v>
      </c>
      <c r="E571" s="332" t="s">
        <v>299</v>
      </c>
      <c r="F571" s="369">
        <v>31068.68</v>
      </c>
      <c r="G571" s="267" t="s">
        <v>858</v>
      </c>
      <c r="H571" s="321" t="s">
        <v>123</v>
      </c>
      <c r="I571" s="321" t="s">
        <v>1431</v>
      </c>
      <c r="J571" s="370" t="s">
        <v>889</v>
      </c>
      <c r="K571" s="370" t="s">
        <v>839</v>
      </c>
      <c r="L571" s="370" t="s">
        <v>1301</v>
      </c>
      <c r="M571" s="370">
        <v>129</v>
      </c>
      <c r="N571" s="371">
        <v>45352</v>
      </c>
      <c r="O571" s="321" t="s">
        <v>452</v>
      </c>
      <c r="P571" s="370" t="s">
        <v>889</v>
      </c>
      <c r="Q571" s="372"/>
      <c r="R571" s="372"/>
      <c r="S571" s="372"/>
    </row>
    <row r="572" spans="1:19" ht="24" x14ac:dyDescent="0.2">
      <c r="A572" s="303">
        <f>IF(B572="","",ROW()-ROW($A$3)+'Diário 1º PA'!$P$1)</f>
        <v>785</v>
      </c>
      <c r="B572" s="368">
        <v>45355</v>
      </c>
      <c r="C572" s="331">
        <v>45323</v>
      </c>
      <c r="D572" s="321" t="s">
        <v>105</v>
      </c>
      <c r="E572" s="332" t="s">
        <v>341</v>
      </c>
      <c r="F572" s="369">
        <v>1600</v>
      </c>
      <c r="G572" s="267" t="s">
        <v>1381</v>
      </c>
      <c r="H572" s="321" t="s">
        <v>123</v>
      </c>
      <c r="I572" s="321" t="s">
        <v>1382</v>
      </c>
      <c r="J572" s="370" t="s">
        <v>1383</v>
      </c>
      <c r="K572" s="370" t="s">
        <v>839</v>
      </c>
      <c r="L572" s="370" t="s">
        <v>1301</v>
      </c>
      <c r="M572" s="370">
        <v>6</v>
      </c>
      <c r="N572" s="371">
        <v>45348</v>
      </c>
      <c r="O572" s="321" t="s">
        <v>452</v>
      </c>
      <c r="P572" s="370" t="s">
        <v>1383</v>
      </c>
      <c r="Q572" s="372"/>
      <c r="R572" s="372"/>
      <c r="S572" s="372"/>
    </row>
    <row r="573" spans="1:19" ht="24" x14ac:dyDescent="0.2">
      <c r="A573" s="303">
        <f>IF(B573="","",ROW()-ROW($A$3)+'Diário 1º PA'!$P$1)</f>
        <v>786</v>
      </c>
      <c r="B573" s="368">
        <v>45355</v>
      </c>
      <c r="C573" s="331">
        <v>45323</v>
      </c>
      <c r="D573" s="321" t="s">
        <v>105</v>
      </c>
      <c r="E573" s="332" t="s">
        <v>265</v>
      </c>
      <c r="F573" s="369">
        <v>250</v>
      </c>
      <c r="G573" s="321" t="s">
        <v>1577</v>
      </c>
      <c r="H573" s="321" t="s">
        <v>124</v>
      </c>
      <c r="I573" s="321" t="s">
        <v>1283</v>
      </c>
      <c r="J573" s="370" t="s">
        <v>1912</v>
      </c>
      <c r="K573" s="370" t="s">
        <v>1307</v>
      </c>
      <c r="L573" s="370" t="s">
        <v>848</v>
      </c>
      <c r="M573" s="370">
        <v>24165</v>
      </c>
      <c r="N573" s="371">
        <v>45348</v>
      </c>
      <c r="O573" s="321" t="s">
        <v>452</v>
      </c>
      <c r="P573" s="370" t="s">
        <v>1912</v>
      </c>
      <c r="Q573" s="372"/>
      <c r="R573" s="372"/>
      <c r="S573" s="372"/>
    </row>
    <row r="574" spans="1:19" ht="48" x14ac:dyDescent="0.2">
      <c r="A574" s="303">
        <f>IF(B574="","",ROW()-ROW($A$3)+'Diário 1º PA'!$P$1)</f>
        <v>787</v>
      </c>
      <c r="B574" s="368">
        <v>45355</v>
      </c>
      <c r="C574" s="331">
        <v>45323</v>
      </c>
      <c r="D574" s="321" t="s">
        <v>105</v>
      </c>
      <c r="E574" s="332" t="s">
        <v>299</v>
      </c>
      <c r="F574" s="369">
        <v>34611.86</v>
      </c>
      <c r="G574" s="267" t="s">
        <v>858</v>
      </c>
      <c r="H574" s="321" t="s">
        <v>136</v>
      </c>
      <c r="I574" s="321" t="s">
        <v>1228</v>
      </c>
      <c r="J574" s="370" t="s">
        <v>1913</v>
      </c>
      <c r="K574" s="370" t="s">
        <v>1307</v>
      </c>
      <c r="L574" s="370" t="s">
        <v>848</v>
      </c>
      <c r="M574" s="370">
        <v>930</v>
      </c>
      <c r="N574" s="371">
        <v>45348</v>
      </c>
      <c r="O574" s="321" t="s">
        <v>452</v>
      </c>
      <c r="P574" s="370" t="s">
        <v>1913</v>
      </c>
      <c r="Q574" s="372"/>
      <c r="R574" s="372"/>
      <c r="S574" s="372"/>
    </row>
    <row r="575" spans="1:19" ht="24" x14ac:dyDescent="0.2">
      <c r="A575" s="303">
        <f>IF(B575="","",ROW()-ROW($A$3)+'Diário 1º PA'!$P$1)</f>
        <v>788</v>
      </c>
      <c r="B575" s="368">
        <v>45355</v>
      </c>
      <c r="C575" s="331">
        <v>45323</v>
      </c>
      <c r="D575" s="321" t="s">
        <v>105</v>
      </c>
      <c r="E575" s="332" t="s">
        <v>295</v>
      </c>
      <c r="F575" s="369">
        <v>1845.72</v>
      </c>
      <c r="G575" s="267" t="s">
        <v>1514</v>
      </c>
      <c r="H575" s="321" t="s">
        <v>124</v>
      </c>
      <c r="I575" s="321" t="s">
        <v>1515</v>
      </c>
      <c r="J575" s="370" t="s">
        <v>1516</v>
      </c>
      <c r="K575" s="370" t="s">
        <v>1307</v>
      </c>
      <c r="L575" s="370" t="s">
        <v>848</v>
      </c>
      <c r="M575" s="370">
        <v>20395295</v>
      </c>
      <c r="N575" s="371">
        <v>45344</v>
      </c>
      <c r="O575" s="321" t="s">
        <v>452</v>
      </c>
      <c r="P575" s="370" t="s">
        <v>1516</v>
      </c>
      <c r="Q575" s="372"/>
      <c r="R575" s="372"/>
      <c r="S575" s="372"/>
    </row>
    <row r="576" spans="1:19" ht="36" x14ac:dyDescent="0.2">
      <c r="A576" s="303">
        <f>IF(B576="","",ROW()-ROW($A$3)+'Diário 1º PA'!$P$1)</f>
        <v>789</v>
      </c>
      <c r="B576" s="368">
        <v>45355</v>
      </c>
      <c r="C576" s="331">
        <v>45323</v>
      </c>
      <c r="D576" s="321" t="s">
        <v>105</v>
      </c>
      <c r="E576" s="332" t="s">
        <v>345</v>
      </c>
      <c r="F576" s="369">
        <v>2642.15</v>
      </c>
      <c r="G576" s="267" t="s">
        <v>1914</v>
      </c>
      <c r="H576" s="321" t="s">
        <v>130</v>
      </c>
      <c r="I576" s="321" t="s">
        <v>1915</v>
      </c>
      <c r="J576" s="370" t="s">
        <v>1916</v>
      </c>
      <c r="K576" s="370" t="s">
        <v>1307</v>
      </c>
      <c r="L576" s="370" t="s">
        <v>848</v>
      </c>
      <c r="M576" s="370">
        <v>20147</v>
      </c>
      <c r="N576" s="371">
        <v>45350</v>
      </c>
      <c r="O576" s="321" t="s">
        <v>452</v>
      </c>
      <c r="P576" s="370" t="s">
        <v>1916</v>
      </c>
      <c r="Q576" s="372"/>
      <c r="R576" s="372"/>
      <c r="S576" s="372"/>
    </row>
    <row r="577" spans="1:19" ht="24" x14ac:dyDescent="0.2">
      <c r="A577" s="303">
        <f>IF(B577="","",ROW()-ROW($A$3)+'Diário 1º PA'!$P$1)</f>
        <v>790</v>
      </c>
      <c r="B577" s="368">
        <v>45355</v>
      </c>
      <c r="C577" s="331">
        <v>45323</v>
      </c>
      <c r="D577" s="321" t="s">
        <v>105</v>
      </c>
      <c r="E577" s="332" t="s">
        <v>315</v>
      </c>
      <c r="F577" s="369">
        <v>2100</v>
      </c>
      <c r="G577" s="267" t="s">
        <v>1917</v>
      </c>
      <c r="H577" s="321" t="s">
        <v>135</v>
      </c>
      <c r="I577" s="321" t="s">
        <v>1534</v>
      </c>
      <c r="J577" s="370" t="s">
        <v>877</v>
      </c>
      <c r="K577" s="370" t="s">
        <v>1307</v>
      </c>
      <c r="L577" s="370" t="s">
        <v>848</v>
      </c>
      <c r="M577" s="370">
        <v>77412738</v>
      </c>
      <c r="N577" s="371">
        <v>45355</v>
      </c>
      <c r="O577" s="321" t="s">
        <v>452</v>
      </c>
      <c r="P577" s="370" t="s">
        <v>877</v>
      </c>
      <c r="Q577" s="372"/>
      <c r="R577" s="372"/>
      <c r="S577" s="372"/>
    </row>
    <row r="578" spans="1:19" ht="36" x14ac:dyDescent="0.2">
      <c r="A578" s="303">
        <f>IF(B578="","",ROW()-ROW($A$3)+'Diário 1º PA'!$P$1)</f>
        <v>791</v>
      </c>
      <c r="B578" s="368">
        <v>45355</v>
      </c>
      <c r="C578" s="331">
        <v>45352</v>
      </c>
      <c r="D578" s="321" t="s">
        <v>105</v>
      </c>
      <c r="E578" s="332" t="s">
        <v>295</v>
      </c>
      <c r="F578" s="369">
        <v>458</v>
      </c>
      <c r="G578" s="267" t="s">
        <v>1493</v>
      </c>
      <c r="H578" s="321" t="s">
        <v>121</v>
      </c>
      <c r="I578" s="321" t="s">
        <v>1918</v>
      </c>
      <c r="J578" s="370" t="s">
        <v>1919</v>
      </c>
      <c r="K578" s="370" t="s">
        <v>1307</v>
      </c>
      <c r="L578" s="370" t="s">
        <v>848</v>
      </c>
      <c r="M578" s="370">
        <v>1015</v>
      </c>
      <c r="N578" s="371">
        <v>45355</v>
      </c>
      <c r="O578" s="321" t="s">
        <v>452</v>
      </c>
      <c r="P578" s="370" t="s">
        <v>1919</v>
      </c>
      <c r="Q578" s="372"/>
      <c r="R578" s="372"/>
      <c r="S578" s="372"/>
    </row>
    <row r="579" spans="1:19" ht="24" x14ac:dyDescent="0.2">
      <c r="A579" s="303">
        <f>IF(B579="","",ROW()-ROW($A$3)+'Diário 1º PA'!$P$1)</f>
        <v>792</v>
      </c>
      <c r="B579" s="368">
        <v>45355</v>
      </c>
      <c r="C579" s="331">
        <v>45323</v>
      </c>
      <c r="D579" s="321" t="s">
        <v>105</v>
      </c>
      <c r="E579" s="332" t="s">
        <v>235</v>
      </c>
      <c r="F579" s="369">
        <v>158.47999999999999</v>
      </c>
      <c r="G579" s="267" t="s">
        <v>1774</v>
      </c>
      <c r="H579" s="321" t="s">
        <v>119</v>
      </c>
      <c r="I579" s="321" t="s">
        <v>1394</v>
      </c>
      <c r="J579" s="370" t="s">
        <v>964</v>
      </c>
      <c r="K579" s="370" t="s">
        <v>1307</v>
      </c>
      <c r="L579" s="370" t="s">
        <v>848</v>
      </c>
      <c r="M579" s="370" t="s">
        <v>1920</v>
      </c>
      <c r="N579" s="371">
        <v>45354</v>
      </c>
      <c r="O579" s="321" t="s">
        <v>452</v>
      </c>
      <c r="P579" s="370" t="s">
        <v>964</v>
      </c>
      <c r="Q579" s="372"/>
      <c r="R579" s="372"/>
      <c r="S579" s="372"/>
    </row>
    <row r="580" spans="1:19" ht="24" x14ac:dyDescent="0.2">
      <c r="A580" s="303">
        <f>IF(B580="","",ROW()-ROW($A$3)+'Diário 1º PA'!$P$1)</f>
        <v>793</v>
      </c>
      <c r="B580" s="368">
        <v>45355</v>
      </c>
      <c r="C580" s="331">
        <v>45323</v>
      </c>
      <c r="D580" s="321" t="s">
        <v>105</v>
      </c>
      <c r="E580" s="332" t="s">
        <v>235</v>
      </c>
      <c r="F580" s="369">
        <v>119.99</v>
      </c>
      <c r="G580" s="267" t="s">
        <v>1774</v>
      </c>
      <c r="H580" s="321" t="s">
        <v>122</v>
      </c>
      <c r="I580" s="321" t="s">
        <v>1394</v>
      </c>
      <c r="J580" s="370" t="s">
        <v>964</v>
      </c>
      <c r="K580" s="370" t="s">
        <v>1307</v>
      </c>
      <c r="L580" s="370" t="s">
        <v>848</v>
      </c>
      <c r="M580" s="370" t="s">
        <v>1921</v>
      </c>
      <c r="N580" s="371">
        <v>45354</v>
      </c>
      <c r="O580" s="321" t="s">
        <v>452</v>
      </c>
      <c r="P580" s="370" t="s">
        <v>964</v>
      </c>
      <c r="Q580" s="372"/>
      <c r="R580" s="372"/>
      <c r="S580" s="372"/>
    </row>
    <row r="581" spans="1:19" ht="24" x14ac:dyDescent="0.2">
      <c r="A581" s="303">
        <f>IF(B581="","",ROW()-ROW($A$3)+'Diário 1º PA'!$P$1)</f>
        <v>794</v>
      </c>
      <c r="B581" s="368">
        <v>45355</v>
      </c>
      <c r="C581" s="331">
        <v>45323</v>
      </c>
      <c r="D581" s="321" t="s">
        <v>105</v>
      </c>
      <c r="E581" s="332" t="s">
        <v>341</v>
      </c>
      <c r="F581" s="369">
        <v>1469.85</v>
      </c>
      <c r="G581" s="267" t="s">
        <v>1922</v>
      </c>
      <c r="H581" s="321" t="s">
        <v>123</v>
      </c>
      <c r="I581" s="321" t="s">
        <v>1411</v>
      </c>
      <c r="J581" s="370" t="s">
        <v>1413</v>
      </c>
      <c r="K581" s="370" t="s">
        <v>881</v>
      </c>
      <c r="L581" s="370" t="s">
        <v>1301</v>
      </c>
      <c r="M581" s="370" t="s">
        <v>1923</v>
      </c>
      <c r="N581" s="371">
        <v>45350</v>
      </c>
      <c r="O581" s="321" t="s">
        <v>452</v>
      </c>
      <c r="P581" s="370" t="s">
        <v>1413</v>
      </c>
      <c r="Q581" s="372"/>
      <c r="R581" s="372"/>
      <c r="S581" s="372"/>
    </row>
    <row r="582" spans="1:19" ht="24" x14ac:dyDescent="0.2">
      <c r="A582" s="303">
        <f>IF(B582="","",ROW()-ROW($A$3)+'Diário 1º PA'!$P$1)</f>
        <v>795</v>
      </c>
      <c r="B582" s="368">
        <v>45355</v>
      </c>
      <c r="C582" s="331">
        <v>45323</v>
      </c>
      <c r="D582" s="321" t="s">
        <v>105</v>
      </c>
      <c r="E582" s="332" t="s">
        <v>235</v>
      </c>
      <c r="F582" s="369">
        <v>119.99</v>
      </c>
      <c r="G582" s="267" t="s">
        <v>1774</v>
      </c>
      <c r="H582" s="321" t="s">
        <v>118</v>
      </c>
      <c r="I582" s="321" t="s">
        <v>1394</v>
      </c>
      <c r="J582" s="370" t="s">
        <v>964</v>
      </c>
      <c r="K582" s="370" t="s">
        <v>1307</v>
      </c>
      <c r="L582" s="370" t="s">
        <v>848</v>
      </c>
      <c r="M582" s="370" t="s">
        <v>1924</v>
      </c>
      <c r="N582" s="371">
        <v>45354</v>
      </c>
      <c r="O582" s="321" t="s">
        <v>452</v>
      </c>
      <c r="P582" s="370" t="s">
        <v>964</v>
      </c>
      <c r="Q582" s="372"/>
      <c r="R582" s="372"/>
      <c r="S582" s="372"/>
    </row>
    <row r="583" spans="1:19" ht="24" x14ac:dyDescent="0.2">
      <c r="A583" s="303">
        <f>IF(B583="","",ROW()-ROW($A$3)+'Diário 1º PA'!$P$1)</f>
        <v>796</v>
      </c>
      <c r="B583" s="368">
        <v>45355</v>
      </c>
      <c r="C583" s="331">
        <v>45323</v>
      </c>
      <c r="D583" s="321" t="s">
        <v>105</v>
      </c>
      <c r="E583" s="332" t="s">
        <v>235</v>
      </c>
      <c r="F583" s="369">
        <v>149.61000000000001</v>
      </c>
      <c r="G583" s="267" t="s">
        <v>1774</v>
      </c>
      <c r="H583" s="321" t="s">
        <v>135</v>
      </c>
      <c r="I583" s="321" t="s">
        <v>1394</v>
      </c>
      <c r="J583" s="370" t="s">
        <v>964</v>
      </c>
      <c r="K583" s="370" t="s">
        <v>1307</v>
      </c>
      <c r="L583" s="370" t="s">
        <v>848</v>
      </c>
      <c r="M583" s="370" t="s">
        <v>1925</v>
      </c>
      <c r="N583" s="371">
        <v>45354</v>
      </c>
      <c r="O583" s="321" t="s">
        <v>452</v>
      </c>
      <c r="P583" s="370" t="s">
        <v>964</v>
      </c>
      <c r="Q583" s="372"/>
      <c r="R583" s="372"/>
      <c r="S583" s="372"/>
    </row>
    <row r="584" spans="1:19" ht="24" x14ac:dyDescent="0.2">
      <c r="A584" s="303">
        <f>IF(B584="","",ROW()-ROW($A$3)+'Diário 1º PA'!$P$1)</f>
        <v>797</v>
      </c>
      <c r="B584" s="368">
        <v>45355</v>
      </c>
      <c r="C584" s="331">
        <v>45323</v>
      </c>
      <c r="D584" s="321" t="s">
        <v>105</v>
      </c>
      <c r="E584" s="332" t="s">
        <v>235</v>
      </c>
      <c r="F584" s="369">
        <v>144.72</v>
      </c>
      <c r="G584" s="267" t="s">
        <v>1774</v>
      </c>
      <c r="H584" s="321" t="s">
        <v>121</v>
      </c>
      <c r="I584" s="321" t="s">
        <v>1394</v>
      </c>
      <c r="J584" s="370" t="s">
        <v>964</v>
      </c>
      <c r="K584" s="370" t="s">
        <v>1307</v>
      </c>
      <c r="L584" s="370" t="s">
        <v>848</v>
      </c>
      <c r="M584" s="370" t="s">
        <v>1926</v>
      </c>
      <c r="N584" s="371">
        <v>45354</v>
      </c>
      <c r="O584" s="321" t="s">
        <v>452</v>
      </c>
      <c r="P584" s="370" t="s">
        <v>964</v>
      </c>
      <c r="Q584" s="372"/>
      <c r="R584" s="372"/>
      <c r="S584" s="372"/>
    </row>
    <row r="585" spans="1:19" ht="24" x14ac:dyDescent="0.2">
      <c r="A585" s="303">
        <f>IF(B585="","",ROW()-ROW($A$3)+'Diário 1º PA'!$P$1)</f>
        <v>798</v>
      </c>
      <c r="B585" s="368">
        <v>45355</v>
      </c>
      <c r="C585" s="331">
        <v>45323</v>
      </c>
      <c r="D585" s="321" t="s">
        <v>105</v>
      </c>
      <c r="E585" s="332" t="s">
        <v>301</v>
      </c>
      <c r="F585" s="369">
        <v>270</v>
      </c>
      <c r="G585" s="267" t="s">
        <v>1927</v>
      </c>
      <c r="H585" s="321" t="s">
        <v>117</v>
      </c>
      <c r="I585" s="321" t="s">
        <v>1928</v>
      </c>
      <c r="J585" s="370" t="s">
        <v>1929</v>
      </c>
      <c r="K585" s="370" t="s">
        <v>1307</v>
      </c>
      <c r="L585" s="370" t="s">
        <v>848</v>
      </c>
      <c r="M585" s="370">
        <v>795585479</v>
      </c>
      <c r="N585" s="371">
        <v>45354</v>
      </c>
      <c r="O585" s="321" t="s">
        <v>452</v>
      </c>
      <c r="P585" s="370" t="s">
        <v>1929</v>
      </c>
      <c r="Q585" s="372"/>
      <c r="R585" s="372"/>
      <c r="S585" s="372"/>
    </row>
    <row r="586" spans="1:19" ht="36" x14ac:dyDescent="0.2">
      <c r="A586" s="303">
        <f>IF(B586="","",ROW()-ROW($A$3)+'Diário 1º PA'!$P$1)</f>
        <v>799</v>
      </c>
      <c r="B586" s="368">
        <v>45355</v>
      </c>
      <c r="C586" s="331">
        <v>45323</v>
      </c>
      <c r="D586" s="321" t="s">
        <v>105</v>
      </c>
      <c r="E586" s="332" t="s">
        <v>341</v>
      </c>
      <c r="F586" s="369">
        <v>11900</v>
      </c>
      <c r="G586" s="267" t="s">
        <v>1350</v>
      </c>
      <c r="H586" s="321" t="s">
        <v>118</v>
      </c>
      <c r="I586" s="321" t="s">
        <v>1351</v>
      </c>
      <c r="J586" s="370" t="s">
        <v>1353</v>
      </c>
      <c r="K586" s="370" t="s">
        <v>1307</v>
      </c>
      <c r="L586" s="370" t="s">
        <v>848</v>
      </c>
      <c r="M586" s="370" t="s">
        <v>1930</v>
      </c>
      <c r="N586" s="371">
        <v>45351</v>
      </c>
      <c r="O586" s="321" t="s">
        <v>452</v>
      </c>
      <c r="P586" s="370" t="s">
        <v>1353</v>
      </c>
      <c r="Q586" s="372"/>
      <c r="R586" s="372"/>
      <c r="S586" s="372"/>
    </row>
    <row r="587" spans="1:19" ht="36" x14ac:dyDescent="0.2">
      <c r="A587" s="303">
        <f>IF(B587="","",ROW()-ROW($A$3)+'Diário 1º PA'!$P$1)</f>
        <v>800</v>
      </c>
      <c r="B587" s="368">
        <v>45355</v>
      </c>
      <c r="C587" s="331">
        <v>45292</v>
      </c>
      <c r="D587" s="321" t="s">
        <v>94</v>
      </c>
      <c r="E587" s="332" t="s">
        <v>166</v>
      </c>
      <c r="F587" s="369">
        <v>423.6</v>
      </c>
      <c r="G587" s="267" t="s">
        <v>1377</v>
      </c>
      <c r="H587" s="321" t="s">
        <v>121</v>
      </c>
      <c r="I587" s="321" t="s">
        <v>1414</v>
      </c>
      <c r="J587" s="370" t="s">
        <v>922</v>
      </c>
      <c r="K587" s="370" t="s">
        <v>881</v>
      </c>
      <c r="L587" s="370" t="s">
        <v>1379</v>
      </c>
      <c r="M587" s="370" t="s">
        <v>117</v>
      </c>
      <c r="N587" s="371" t="s">
        <v>117</v>
      </c>
      <c r="O587" s="321" t="s">
        <v>452</v>
      </c>
      <c r="P587" s="370" t="s">
        <v>1415</v>
      </c>
      <c r="Q587" s="372"/>
      <c r="R587" s="372"/>
      <c r="S587" s="372"/>
    </row>
    <row r="588" spans="1:19" ht="36" x14ac:dyDescent="0.2">
      <c r="A588" s="303">
        <f>IF(B588="","",ROW()-ROW($A$3)+'Diário 1º PA'!$P$1)</f>
        <v>801</v>
      </c>
      <c r="B588" s="368">
        <v>45355</v>
      </c>
      <c r="C588" s="331">
        <v>45292</v>
      </c>
      <c r="D588" s="321" t="s">
        <v>94</v>
      </c>
      <c r="E588" s="332" t="s">
        <v>166</v>
      </c>
      <c r="F588" s="369">
        <v>481.36</v>
      </c>
      <c r="G588" s="267" t="s">
        <v>1377</v>
      </c>
      <c r="H588" s="321" t="s">
        <v>121</v>
      </c>
      <c r="I588" s="321" t="s">
        <v>1416</v>
      </c>
      <c r="J588" s="370" t="s">
        <v>922</v>
      </c>
      <c r="K588" s="370" t="s">
        <v>881</v>
      </c>
      <c r="L588" s="370"/>
      <c r="M588" s="370"/>
      <c r="N588" s="371"/>
      <c r="O588" s="321" t="s">
        <v>452</v>
      </c>
      <c r="P588" s="370" t="s">
        <v>1417</v>
      </c>
      <c r="Q588" s="372"/>
      <c r="R588" s="372"/>
      <c r="S588" s="372"/>
    </row>
    <row r="589" spans="1:19" ht="24" x14ac:dyDescent="0.2">
      <c r="A589" s="303">
        <f>IF(B589="","",ROW()-ROW($A$3)+'Diário 1º PA'!$P$1)</f>
        <v>802</v>
      </c>
      <c r="B589" s="368">
        <v>45355</v>
      </c>
      <c r="C589" s="331">
        <v>45323</v>
      </c>
      <c r="D589" s="321" t="s">
        <v>105</v>
      </c>
      <c r="E589" s="332" t="s">
        <v>307</v>
      </c>
      <c r="F589" s="369">
        <v>360</v>
      </c>
      <c r="G589" s="267" t="s">
        <v>1931</v>
      </c>
      <c r="H589" s="321" t="s">
        <v>125</v>
      </c>
      <c r="I589" s="321" t="s">
        <v>1932</v>
      </c>
      <c r="J589" s="370" t="s">
        <v>1933</v>
      </c>
      <c r="K589" s="370" t="s">
        <v>881</v>
      </c>
      <c r="L589" s="370" t="s">
        <v>1301</v>
      </c>
      <c r="M589" s="370">
        <v>1292</v>
      </c>
      <c r="N589" s="371">
        <v>45355</v>
      </c>
      <c r="O589" s="321" t="s">
        <v>452</v>
      </c>
      <c r="P589" s="370" t="s">
        <v>1933</v>
      </c>
      <c r="Q589" s="372"/>
      <c r="R589" s="372"/>
      <c r="S589" s="372"/>
    </row>
    <row r="590" spans="1:19" ht="36" x14ac:dyDescent="0.2">
      <c r="A590" s="303">
        <f>IF(B590="","",ROW()-ROW($A$3)+'Diário 1º PA'!$P$1)</f>
        <v>803</v>
      </c>
      <c r="B590" s="368">
        <v>45355</v>
      </c>
      <c r="C590" s="331">
        <v>45352</v>
      </c>
      <c r="D590" s="321" t="s">
        <v>105</v>
      </c>
      <c r="E590" s="332" t="s">
        <v>339</v>
      </c>
      <c r="F590" s="369">
        <v>75</v>
      </c>
      <c r="G590" s="267" t="s">
        <v>1934</v>
      </c>
      <c r="H590" s="321" t="s">
        <v>129</v>
      </c>
      <c r="I590" s="321" t="s">
        <v>1935</v>
      </c>
      <c r="J590" s="370" t="s">
        <v>922</v>
      </c>
      <c r="K590" s="370" t="s">
        <v>881</v>
      </c>
      <c r="L590" s="370" t="s">
        <v>1611</v>
      </c>
      <c r="M590" s="370" t="s">
        <v>117</v>
      </c>
      <c r="N590" s="371">
        <v>45355</v>
      </c>
      <c r="O590" s="321" t="s">
        <v>452</v>
      </c>
      <c r="P590" s="370" t="s">
        <v>1936</v>
      </c>
      <c r="Q590" s="372"/>
      <c r="R590" s="372"/>
      <c r="S590" s="372"/>
    </row>
    <row r="591" spans="1:19" ht="36" x14ac:dyDescent="0.2">
      <c r="A591" s="303">
        <f>IF(B591="","",ROW()-ROW($A$3)+'Diário 1º PA'!$P$1)</f>
        <v>804</v>
      </c>
      <c r="B591" s="368">
        <v>45355</v>
      </c>
      <c r="C591" s="331">
        <v>45352</v>
      </c>
      <c r="D591" s="321" t="s">
        <v>105</v>
      </c>
      <c r="E591" s="332" t="s">
        <v>339</v>
      </c>
      <c r="F591" s="369">
        <v>75</v>
      </c>
      <c r="G591" s="267" t="s">
        <v>1934</v>
      </c>
      <c r="H591" s="321" t="s">
        <v>130</v>
      </c>
      <c r="I591" s="321" t="s">
        <v>1937</v>
      </c>
      <c r="J591" s="370" t="s">
        <v>922</v>
      </c>
      <c r="K591" s="370" t="s">
        <v>881</v>
      </c>
      <c r="L591" s="370" t="s">
        <v>1611</v>
      </c>
      <c r="M591" s="370" t="s">
        <v>117</v>
      </c>
      <c r="N591" s="371">
        <v>45355</v>
      </c>
      <c r="O591" s="321" t="s">
        <v>452</v>
      </c>
      <c r="P591" s="370" t="s">
        <v>1938</v>
      </c>
      <c r="Q591" s="372"/>
      <c r="R591" s="372"/>
      <c r="S591" s="372"/>
    </row>
    <row r="592" spans="1:19" ht="36" x14ac:dyDescent="0.2">
      <c r="A592" s="303">
        <f>IF(B592="","",ROW()-ROW($A$3)+'Diário 1º PA'!$P$1)</f>
        <v>805</v>
      </c>
      <c r="B592" s="368">
        <v>45355</v>
      </c>
      <c r="C592" s="331">
        <v>45352</v>
      </c>
      <c r="D592" s="321" t="s">
        <v>105</v>
      </c>
      <c r="E592" s="332" t="s">
        <v>339</v>
      </c>
      <c r="F592" s="369">
        <v>300</v>
      </c>
      <c r="G592" s="321" t="s">
        <v>1939</v>
      </c>
      <c r="H592" s="321" t="s">
        <v>126</v>
      </c>
      <c r="I592" s="321" t="s">
        <v>1940</v>
      </c>
      <c r="J592" s="370" t="s">
        <v>922</v>
      </c>
      <c r="K592" s="370" t="s">
        <v>881</v>
      </c>
      <c r="L592" s="370" t="s">
        <v>1611</v>
      </c>
      <c r="M592" s="370" t="s">
        <v>117</v>
      </c>
      <c r="N592" s="371">
        <v>45355</v>
      </c>
      <c r="O592" s="321" t="s">
        <v>452</v>
      </c>
      <c r="P592" s="370" t="s">
        <v>1941</v>
      </c>
      <c r="Q592" s="372"/>
      <c r="R592" s="372"/>
      <c r="S592" s="372"/>
    </row>
    <row r="593" spans="1:19" x14ac:dyDescent="0.2">
      <c r="A593" s="303">
        <f>IF(B593="","",ROW()-ROW($A$3)+'Diário 1º PA'!$P$1)</f>
        <v>806</v>
      </c>
      <c r="B593" s="368">
        <v>45355</v>
      </c>
      <c r="C593" s="331">
        <v>45352</v>
      </c>
      <c r="D593" s="321" t="s">
        <v>105</v>
      </c>
      <c r="E593" s="332" t="s">
        <v>283</v>
      </c>
      <c r="F593" s="369">
        <v>8</v>
      </c>
      <c r="G593" s="267" t="s">
        <v>1942</v>
      </c>
      <c r="H593" s="321" t="s">
        <v>118</v>
      </c>
      <c r="I593" s="321" t="s">
        <v>117</v>
      </c>
      <c r="J593" s="370" t="s">
        <v>79</v>
      </c>
      <c r="K593" s="370" t="s">
        <v>1325</v>
      </c>
      <c r="L593" s="370" t="s">
        <v>117</v>
      </c>
      <c r="M593" s="370" t="s">
        <v>117</v>
      </c>
      <c r="N593" s="371" t="s">
        <v>117</v>
      </c>
      <c r="O593" s="321" t="s">
        <v>452</v>
      </c>
      <c r="P593" s="370" t="s">
        <v>79</v>
      </c>
      <c r="Q593" s="372"/>
      <c r="R593" s="372"/>
      <c r="S593" s="372"/>
    </row>
    <row r="594" spans="1:19" ht="36" x14ac:dyDescent="0.2">
      <c r="A594" s="303">
        <f>IF(B594="","",ROW()-ROW($A$3)+'Diário 1º PA'!$P$1)</f>
        <v>807</v>
      </c>
      <c r="B594" s="368">
        <v>45356</v>
      </c>
      <c r="C594" s="331">
        <v>45352</v>
      </c>
      <c r="D594" s="321" t="s">
        <v>94</v>
      </c>
      <c r="E594" s="332" t="s">
        <v>180</v>
      </c>
      <c r="F594" s="369">
        <v>-7415.55</v>
      </c>
      <c r="G594" s="267" t="s">
        <v>1943</v>
      </c>
      <c r="H594" s="321" t="s">
        <v>120</v>
      </c>
      <c r="I594" s="321" t="s">
        <v>117</v>
      </c>
      <c r="J594" s="370" t="s">
        <v>79</v>
      </c>
      <c r="K594" s="370" t="s">
        <v>117</v>
      </c>
      <c r="L594" s="370" t="s">
        <v>117</v>
      </c>
      <c r="M594" s="379" t="s">
        <v>117</v>
      </c>
      <c r="N594" s="371" t="s">
        <v>117</v>
      </c>
      <c r="O594" s="321" t="s">
        <v>452</v>
      </c>
      <c r="P594" s="370" t="s">
        <v>79</v>
      </c>
      <c r="Q594" s="372"/>
      <c r="R594" s="372"/>
      <c r="S594" s="372"/>
    </row>
    <row r="595" spans="1:19" ht="84" x14ac:dyDescent="0.2">
      <c r="A595" s="303">
        <f>IF(B595="","",ROW()-ROW($A$3)+'Diário 1º PA'!$P$1)</f>
        <v>808</v>
      </c>
      <c r="B595" s="368">
        <v>45356</v>
      </c>
      <c r="C595" s="331">
        <v>45352</v>
      </c>
      <c r="D595" s="321" t="s">
        <v>105</v>
      </c>
      <c r="E595" s="332" t="s">
        <v>343</v>
      </c>
      <c r="F595" s="369">
        <v>550</v>
      </c>
      <c r="G595" s="267" t="s">
        <v>1944</v>
      </c>
      <c r="H595" s="321" t="s">
        <v>119</v>
      </c>
      <c r="I595" s="321" t="s">
        <v>1945</v>
      </c>
      <c r="J595" s="370" t="s">
        <v>1444</v>
      </c>
      <c r="K595" s="370" t="s">
        <v>1307</v>
      </c>
      <c r="L595" s="370" t="s">
        <v>848</v>
      </c>
      <c r="M595" s="370">
        <v>6018</v>
      </c>
      <c r="N595" s="371">
        <v>45356</v>
      </c>
      <c r="O595" s="321" t="s">
        <v>452</v>
      </c>
      <c r="P595" s="370" t="s">
        <v>1444</v>
      </c>
      <c r="Q595" s="372"/>
      <c r="R595" s="372"/>
      <c r="S595" s="372"/>
    </row>
    <row r="596" spans="1:19" ht="84" x14ac:dyDescent="0.2">
      <c r="A596" s="303">
        <f>IF(B596="","",ROW()-ROW($A$3)+'Diário 1º PA'!$P$1)</f>
        <v>809</v>
      </c>
      <c r="B596" s="368">
        <v>45356</v>
      </c>
      <c r="C596" s="331">
        <v>45323</v>
      </c>
      <c r="D596" s="321" t="s">
        <v>105</v>
      </c>
      <c r="E596" s="332" t="s">
        <v>343</v>
      </c>
      <c r="F596" s="369">
        <v>445</v>
      </c>
      <c r="G596" s="267" t="s">
        <v>1946</v>
      </c>
      <c r="H596" s="321" t="s">
        <v>119</v>
      </c>
      <c r="I596" s="321" t="s">
        <v>1945</v>
      </c>
      <c r="J596" s="370" t="s">
        <v>1444</v>
      </c>
      <c r="K596" s="370" t="s">
        <v>1307</v>
      </c>
      <c r="L596" s="370" t="s">
        <v>848</v>
      </c>
      <c r="M596" s="370">
        <v>2602</v>
      </c>
      <c r="N596" s="371">
        <v>45356</v>
      </c>
      <c r="O596" s="321" t="s">
        <v>452</v>
      </c>
      <c r="P596" s="370" t="s">
        <v>1444</v>
      </c>
      <c r="Q596" s="372"/>
      <c r="R596" s="372"/>
      <c r="S596" s="372"/>
    </row>
    <row r="597" spans="1:19" ht="84" x14ac:dyDescent="0.2">
      <c r="A597" s="303">
        <f>IF(B597="","",ROW()-ROW($A$3)+'Diário 1º PA'!$P$1)</f>
        <v>810</v>
      </c>
      <c r="B597" s="368">
        <v>45356</v>
      </c>
      <c r="C597" s="331">
        <v>45323</v>
      </c>
      <c r="D597" s="321" t="s">
        <v>105</v>
      </c>
      <c r="E597" s="332" t="s">
        <v>343</v>
      </c>
      <c r="F597" s="369">
        <v>350</v>
      </c>
      <c r="G597" s="267" t="s">
        <v>1946</v>
      </c>
      <c r="H597" s="321" t="s">
        <v>120</v>
      </c>
      <c r="I597" s="321" t="s">
        <v>1945</v>
      </c>
      <c r="J597" s="370" t="s">
        <v>1444</v>
      </c>
      <c r="K597" s="370" t="s">
        <v>1307</v>
      </c>
      <c r="L597" s="370" t="s">
        <v>848</v>
      </c>
      <c r="M597" s="370">
        <v>2602</v>
      </c>
      <c r="N597" s="371">
        <v>45356</v>
      </c>
      <c r="O597" s="321" t="s">
        <v>452</v>
      </c>
      <c r="P597" s="370" t="s">
        <v>1444</v>
      </c>
      <c r="Q597" s="372"/>
      <c r="R597" s="372"/>
      <c r="S597" s="372"/>
    </row>
    <row r="598" spans="1:19" ht="84" x14ac:dyDescent="0.2">
      <c r="A598" s="303">
        <f>IF(B598="","",ROW()-ROW($A$3)+'Diário 1º PA'!$P$1)</f>
        <v>811</v>
      </c>
      <c r="B598" s="368">
        <v>45356</v>
      </c>
      <c r="C598" s="331">
        <v>45323</v>
      </c>
      <c r="D598" s="321" t="s">
        <v>105</v>
      </c>
      <c r="E598" s="332" t="s">
        <v>341</v>
      </c>
      <c r="F598" s="369">
        <v>11900</v>
      </c>
      <c r="G598" s="267" t="s">
        <v>1947</v>
      </c>
      <c r="H598" s="321" t="s">
        <v>118</v>
      </c>
      <c r="I598" s="321" t="s">
        <v>1351</v>
      </c>
      <c r="J598" s="370" t="s">
        <v>1353</v>
      </c>
      <c r="K598" s="370" t="s">
        <v>1307</v>
      </c>
      <c r="L598" s="370" t="s">
        <v>848</v>
      </c>
      <c r="M598" s="370" t="s">
        <v>1948</v>
      </c>
      <c r="N598" s="371">
        <v>45357</v>
      </c>
      <c r="O598" s="321" t="s">
        <v>452</v>
      </c>
      <c r="P598" s="370" t="s">
        <v>1353</v>
      </c>
      <c r="Q598" s="372"/>
      <c r="R598" s="372"/>
      <c r="S598" s="372"/>
    </row>
    <row r="599" spans="1:19" ht="84" x14ac:dyDescent="0.2">
      <c r="A599" s="303">
        <f>IF(B599="","",ROW()-ROW($A$3)+'Diário 1º PA'!$P$1)</f>
        <v>812</v>
      </c>
      <c r="B599" s="368">
        <v>45356</v>
      </c>
      <c r="C599" s="331">
        <v>45323</v>
      </c>
      <c r="D599" s="321" t="s">
        <v>105</v>
      </c>
      <c r="E599" s="332" t="s">
        <v>219</v>
      </c>
      <c r="F599" s="369">
        <v>4853.34</v>
      </c>
      <c r="G599" s="267" t="s">
        <v>1949</v>
      </c>
      <c r="H599" s="321" t="s">
        <v>129</v>
      </c>
      <c r="I599" s="321" t="s">
        <v>1392</v>
      </c>
      <c r="J599" s="370" t="s">
        <v>1950</v>
      </c>
      <c r="K599" s="370" t="s">
        <v>1307</v>
      </c>
      <c r="L599" s="370" t="s">
        <v>848</v>
      </c>
      <c r="M599" s="370">
        <v>15040</v>
      </c>
      <c r="N599" s="371">
        <v>45356</v>
      </c>
      <c r="O599" s="321" t="s">
        <v>452</v>
      </c>
      <c r="P599" s="370" t="s">
        <v>1950</v>
      </c>
      <c r="Q599" s="372"/>
      <c r="R599" s="372"/>
      <c r="S599" s="372"/>
    </row>
    <row r="600" spans="1:19" ht="96" x14ac:dyDescent="0.2">
      <c r="A600" s="303">
        <f>IF(B600="","",ROW()-ROW($A$3)+'Diário 1º PA'!$P$1)</f>
        <v>813</v>
      </c>
      <c r="B600" s="368">
        <v>45356</v>
      </c>
      <c r="C600" s="331">
        <v>45323</v>
      </c>
      <c r="D600" s="321" t="s">
        <v>105</v>
      </c>
      <c r="E600" s="332" t="s">
        <v>325</v>
      </c>
      <c r="F600" s="369">
        <v>2622.87</v>
      </c>
      <c r="G600" s="267" t="s">
        <v>1951</v>
      </c>
      <c r="H600" s="321" t="s">
        <v>117</v>
      </c>
      <c r="I600" s="321" t="s">
        <v>1952</v>
      </c>
      <c r="J600" s="370" t="s">
        <v>1110</v>
      </c>
      <c r="K600" s="370" t="s">
        <v>1307</v>
      </c>
      <c r="L600" s="370" t="s">
        <v>848</v>
      </c>
      <c r="M600" s="370">
        <v>20552479</v>
      </c>
      <c r="N600" s="371">
        <v>45356</v>
      </c>
      <c r="O600" s="321" t="s">
        <v>452</v>
      </c>
      <c r="P600" s="370" t="s">
        <v>1110</v>
      </c>
      <c r="Q600" s="372"/>
      <c r="R600" s="372"/>
      <c r="S600" s="372"/>
    </row>
    <row r="601" spans="1:19" ht="60" x14ac:dyDescent="0.2">
      <c r="A601" s="303">
        <f>IF(B601="","",ROW()-ROW($A$3)+'Diário 1º PA'!$P$1)</f>
        <v>814</v>
      </c>
      <c r="B601" s="368">
        <v>45356</v>
      </c>
      <c r="C601" s="331">
        <v>45352</v>
      </c>
      <c r="D601" s="321" t="s">
        <v>105</v>
      </c>
      <c r="E601" s="332" t="s">
        <v>349</v>
      </c>
      <c r="F601" s="369">
        <v>285</v>
      </c>
      <c r="G601" s="267" t="s">
        <v>1953</v>
      </c>
      <c r="H601" s="321" t="s">
        <v>123</v>
      </c>
      <c r="I601" s="321" t="s">
        <v>1954</v>
      </c>
      <c r="J601" s="370" t="s">
        <v>1955</v>
      </c>
      <c r="K601" s="370" t="s">
        <v>1307</v>
      </c>
      <c r="L601" s="370" t="s">
        <v>848</v>
      </c>
      <c r="M601" s="370">
        <v>78347942</v>
      </c>
      <c r="N601" s="371">
        <v>45356</v>
      </c>
      <c r="O601" s="321" t="s">
        <v>452</v>
      </c>
      <c r="P601" s="370" t="s">
        <v>1955</v>
      </c>
      <c r="Q601" s="372"/>
      <c r="R601" s="372"/>
      <c r="S601" s="372"/>
    </row>
    <row r="602" spans="1:19" ht="84" x14ac:dyDescent="0.2">
      <c r="A602" s="303">
        <f>IF(B602="","",ROW()-ROW($A$3)+'Diário 1º PA'!$P$1)</f>
        <v>815</v>
      </c>
      <c r="B602" s="368">
        <v>45356</v>
      </c>
      <c r="C602" s="331">
        <v>45323</v>
      </c>
      <c r="D602" s="321" t="s">
        <v>105</v>
      </c>
      <c r="E602" s="332" t="s">
        <v>227</v>
      </c>
      <c r="F602" s="369">
        <v>1662.99</v>
      </c>
      <c r="G602" s="267" t="s">
        <v>1956</v>
      </c>
      <c r="H602" s="321" t="s">
        <v>122</v>
      </c>
      <c r="I602" s="321" t="s">
        <v>1401</v>
      </c>
      <c r="J602" s="370" t="s">
        <v>1181</v>
      </c>
      <c r="K602" s="370" t="s">
        <v>1307</v>
      </c>
      <c r="L602" s="370" t="s">
        <v>848</v>
      </c>
      <c r="M602" s="370">
        <v>120321693</v>
      </c>
      <c r="N602" s="371">
        <v>45356</v>
      </c>
      <c r="O602" s="321" t="s">
        <v>452</v>
      </c>
      <c r="P602" s="370" t="s">
        <v>1181</v>
      </c>
      <c r="Q602" s="372"/>
      <c r="R602" s="372"/>
      <c r="S602" s="372"/>
    </row>
    <row r="603" spans="1:19" ht="24" x14ac:dyDescent="0.2">
      <c r="A603" s="303">
        <f>IF(B603="","",ROW()-ROW($A$3)+'Diário 1º PA'!$P$1)</f>
        <v>816</v>
      </c>
      <c r="B603" s="368">
        <v>45356</v>
      </c>
      <c r="C603" s="331">
        <v>45323</v>
      </c>
      <c r="D603" s="321" t="s">
        <v>105</v>
      </c>
      <c r="E603" s="332" t="s">
        <v>341</v>
      </c>
      <c r="F603" s="369">
        <v>3000</v>
      </c>
      <c r="G603" s="267" t="s">
        <v>1957</v>
      </c>
      <c r="H603" s="321" t="s">
        <v>135</v>
      </c>
      <c r="I603" s="321" t="s">
        <v>1589</v>
      </c>
      <c r="J603" s="370" t="s">
        <v>863</v>
      </c>
      <c r="K603" s="370" t="s">
        <v>839</v>
      </c>
      <c r="L603" s="371" t="s">
        <v>1301</v>
      </c>
      <c r="M603" s="370">
        <v>9</v>
      </c>
      <c r="N603" s="371">
        <v>45349</v>
      </c>
      <c r="O603" s="321" t="s">
        <v>452</v>
      </c>
      <c r="P603" s="370" t="s">
        <v>863</v>
      </c>
      <c r="Q603" s="372"/>
      <c r="R603" s="372"/>
      <c r="S603" s="372"/>
    </row>
    <row r="604" spans="1:19" ht="36" x14ac:dyDescent="0.2">
      <c r="A604" s="303">
        <f>IF(B604="","",ROW()-ROW($A$3)+'Diário 1º PA'!$P$1)</f>
        <v>817</v>
      </c>
      <c r="B604" s="368">
        <v>45356</v>
      </c>
      <c r="C604" s="331">
        <v>45352</v>
      </c>
      <c r="D604" s="321" t="s">
        <v>105</v>
      </c>
      <c r="E604" s="332" t="s">
        <v>337</v>
      </c>
      <c r="F604" s="369">
        <v>93.46</v>
      </c>
      <c r="G604" s="267" t="s">
        <v>952</v>
      </c>
      <c r="H604" s="321" t="s">
        <v>123</v>
      </c>
      <c r="I604" s="321" t="s">
        <v>1296</v>
      </c>
      <c r="J604" s="370" t="s">
        <v>954</v>
      </c>
      <c r="K604" s="370" t="s">
        <v>839</v>
      </c>
      <c r="L604" s="370" t="s">
        <v>1301</v>
      </c>
      <c r="M604" s="370">
        <v>5928219</v>
      </c>
      <c r="N604" s="371">
        <v>45359</v>
      </c>
      <c r="O604" s="321" t="s">
        <v>452</v>
      </c>
      <c r="P604" s="370" t="s">
        <v>954</v>
      </c>
      <c r="Q604" s="372"/>
      <c r="R604" s="372"/>
      <c r="S604" s="372"/>
    </row>
    <row r="605" spans="1:19" ht="36" x14ac:dyDescent="0.2">
      <c r="A605" s="303">
        <f>IF(B605="","",ROW()-ROW($A$3)+'Diário 1º PA'!$P$1)</f>
        <v>818</v>
      </c>
      <c r="B605" s="368">
        <v>45356</v>
      </c>
      <c r="C605" s="331">
        <v>45352</v>
      </c>
      <c r="D605" s="321" t="s">
        <v>105</v>
      </c>
      <c r="E605" s="332" t="s">
        <v>337</v>
      </c>
      <c r="F605" s="369">
        <v>209.98</v>
      </c>
      <c r="G605" s="267" t="s">
        <v>952</v>
      </c>
      <c r="H605" s="321" t="s">
        <v>121</v>
      </c>
      <c r="I605" s="321" t="s">
        <v>1296</v>
      </c>
      <c r="J605" s="370" t="s">
        <v>954</v>
      </c>
      <c r="K605" s="370" t="s">
        <v>839</v>
      </c>
      <c r="L605" s="370" t="s">
        <v>1301</v>
      </c>
      <c r="M605" s="370">
        <v>5928210</v>
      </c>
      <c r="N605" s="371">
        <v>45359</v>
      </c>
      <c r="O605" s="321" t="s">
        <v>452</v>
      </c>
      <c r="P605" s="370" t="s">
        <v>954</v>
      </c>
      <c r="Q605" s="372"/>
      <c r="R605" s="372"/>
      <c r="S605" s="372"/>
    </row>
    <row r="606" spans="1:19" ht="36" x14ac:dyDescent="0.2">
      <c r="A606" s="303">
        <f>IF(B606="","",ROW()-ROW($A$3)+'Diário 1º PA'!$P$1)</f>
        <v>819</v>
      </c>
      <c r="B606" s="368">
        <v>45356</v>
      </c>
      <c r="C606" s="331">
        <v>45352</v>
      </c>
      <c r="D606" s="321" t="s">
        <v>105</v>
      </c>
      <c r="E606" s="332" t="s">
        <v>337</v>
      </c>
      <c r="F606" s="369">
        <v>165.18</v>
      </c>
      <c r="G606" s="267" t="s">
        <v>952</v>
      </c>
      <c r="H606" s="321" t="s">
        <v>123</v>
      </c>
      <c r="I606" s="321" t="s">
        <v>1296</v>
      </c>
      <c r="J606" s="370" t="s">
        <v>954</v>
      </c>
      <c r="K606" s="370" t="s">
        <v>839</v>
      </c>
      <c r="L606" s="370" t="s">
        <v>1301</v>
      </c>
      <c r="M606" s="370">
        <v>5928266</v>
      </c>
      <c r="N606" s="371">
        <v>45361</v>
      </c>
      <c r="O606" s="321" t="s">
        <v>452</v>
      </c>
      <c r="P606" s="370" t="s">
        <v>954</v>
      </c>
      <c r="Q606" s="372"/>
      <c r="R606" s="372"/>
      <c r="S606" s="372"/>
    </row>
    <row r="607" spans="1:19" ht="24" x14ac:dyDescent="0.2">
      <c r="A607" s="303">
        <f>IF(B607="","",ROW()-ROW($A$3)+'Diário 1º PA'!$P$1)</f>
        <v>820</v>
      </c>
      <c r="B607" s="368">
        <v>45356</v>
      </c>
      <c r="C607" s="331">
        <v>45323</v>
      </c>
      <c r="D607" s="321" t="s">
        <v>105</v>
      </c>
      <c r="E607" s="332" t="s">
        <v>341</v>
      </c>
      <c r="F607" s="369">
        <v>1350</v>
      </c>
      <c r="G607" s="267" t="s">
        <v>1586</v>
      </c>
      <c r="H607" s="321" t="s">
        <v>137</v>
      </c>
      <c r="I607" s="321" t="s">
        <v>1607</v>
      </c>
      <c r="J607" s="370" t="s">
        <v>1958</v>
      </c>
      <c r="K607" s="370" t="s">
        <v>839</v>
      </c>
      <c r="L607" s="370" t="s">
        <v>1301</v>
      </c>
      <c r="M607" s="370">
        <v>3</v>
      </c>
      <c r="N607" s="371">
        <v>45350</v>
      </c>
      <c r="O607" s="321" t="s">
        <v>452</v>
      </c>
      <c r="P607" s="370" t="s">
        <v>1958</v>
      </c>
      <c r="Q607" s="372"/>
      <c r="R607" s="372"/>
      <c r="S607" s="372"/>
    </row>
    <row r="608" spans="1:19" ht="24" x14ac:dyDescent="0.2">
      <c r="A608" s="303">
        <f>IF(B608="","",ROW()-ROW($A$3)+'Diário 1º PA'!$P$1)</f>
        <v>821</v>
      </c>
      <c r="B608" s="368">
        <v>45356</v>
      </c>
      <c r="C608" s="331">
        <v>45323</v>
      </c>
      <c r="D608" s="321" t="s">
        <v>105</v>
      </c>
      <c r="E608" s="332" t="s">
        <v>319</v>
      </c>
      <c r="F608" s="369">
        <v>36600</v>
      </c>
      <c r="G608" s="267" t="s">
        <v>1959</v>
      </c>
      <c r="H608" s="321" t="s">
        <v>117</v>
      </c>
      <c r="I608" s="321" t="s">
        <v>1338</v>
      </c>
      <c r="J608" s="370" t="s">
        <v>1960</v>
      </c>
      <c r="K608" s="370" t="s">
        <v>839</v>
      </c>
      <c r="L608" s="370" t="s">
        <v>1301</v>
      </c>
      <c r="M608" s="370">
        <v>295</v>
      </c>
      <c r="N608" s="371">
        <v>45351</v>
      </c>
      <c r="O608" s="321" t="s">
        <v>452</v>
      </c>
      <c r="P608" s="370" t="s">
        <v>1960</v>
      </c>
      <c r="Q608" s="372"/>
      <c r="R608" s="372"/>
      <c r="S608" s="372"/>
    </row>
    <row r="609" spans="1:19" ht="24" x14ac:dyDescent="0.2">
      <c r="A609" s="303">
        <f>IF(B609="","",ROW()-ROW($A$3)+'Diário 1º PA'!$P$1)</f>
        <v>822</v>
      </c>
      <c r="B609" s="368">
        <v>45356</v>
      </c>
      <c r="C609" s="331">
        <v>45323</v>
      </c>
      <c r="D609" s="321" t="s">
        <v>105</v>
      </c>
      <c r="E609" s="332" t="s">
        <v>341</v>
      </c>
      <c r="F609" s="369">
        <v>5400</v>
      </c>
      <c r="G609" s="267" t="s">
        <v>1961</v>
      </c>
      <c r="H609" s="321" t="s">
        <v>117</v>
      </c>
      <c r="I609" s="321" t="s">
        <v>1761</v>
      </c>
      <c r="J609" s="370" t="s">
        <v>1762</v>
      </c>
      <c r="K609" s="370" t="s">
        <v>839</v>
      </c>
      <c r="L609" s="370" t="s">
        <v>1301</v>
      </c>
      <c r="M609" s="370">
        <v>6</v>
      </c>
      <c r="N609" s="371">
        <v>45350</v>
      </c>
      <c r="O609" s="321" t="s">
        <v>452</v>
      </c>
      <c r="P609" s="370" t="s">
        <v>1762</v>
      </c>
      <c r="Q609" s="372"/>
      <c r="R609" s="372"/>
      <c r="S609" s="372"/>
    </row>
    <row r="610" spans="1:19" ht="24" x14ac:dyDescent="0.2">
      <c r="A610" s="303">
        <f>IF(B610="","",ROW()-ROW($A$3)+'Diário 1º PA'!$P$1)</f>
        <v>823</v>
      </c>
      <c r="B610" s="368">
        <v>45356</v>
      </c>
      <c r="C610" s="331">
        <v>45323</v>
      </c>
      <c r="D610" s="321" t="s">
        <v>105</v>
      </c>
      <c r="E610" s="332" t="s">
        <v>341</v>
      </c>
      <c r="F610" s="369">
        <v>2200</v>
      </c>
      <c r="G610" s="267" t="s">
        <v>1962</v>
      </c>
      <c r="H610" s="321" t="s">
        <v>129</v>
      </c>
      <c r="I610" s="321" t="s">
        <v>1591</v>
      </c>
      <c r="J610" s="370" t="s">
        <v>869</v>
      </c>
      <c r="K610" s="370" t="s">
        <v>839</v>
      </c>
      <c r="L610" s="370" t="s">
        <v>1301</v>
      </c>
      <c r="M610" s="370">
        <v>12</v>
      </c>
      <c r="N610" s="371">
        <v>45352</v>
      </c>
      <c r="O610" s="321" t="s">
        <v>452</v>
      </c>
      <c r="P610" s="370" t="s">
        <v>869</v>
      </c>
      <c r="Q610" s="372"/>
      <c r="R610" s="372"/>
      <c r="S610" s="372"/>
    </row>
    <row r="611" spans="1:19" ht="24" x14ac:dyDescent="0.2">
      <c r="A611" s="303">
        <f>IF(B611="","",ROW()-ROW($A$3)+'Diário 1º PA'!$P$1)</f>
        <v>824</v>
      </c>
      <c r="B611" s="368">
        <v>45356</v>
      </c>
      <c r="C611" s="331">
        <v>45323</v>
      </c>
      <c r="D611" s="321" t="s">
        <v>105</v>
      </c>
      <c r="E611" s="332" t="s">
        <v>341</v>
      </c>
      <c r="F611" s="369">
        <v>1800</v>
      </c>
      <c r="G611" s="267" t="s">
        <v>1462</v>
      </c>
      <c r="H611" s="321" t="s">
        <v>137</v>
      </c>
      <c r="I611" s="321" t="s">
        <v>1613</v>
      </c>
      <c r="J611" s="370" t="s">
        <v>1963</v>
      </c>
      <c r="K611" s="370" t="s">
        <v>839</v>
      </c>
      <c r="L611" s="370" t="s">
        <v>1301</v>
      </c>
      <c r="M611" s="370">
        <v>3</v>
      </c>
      <c r="N611" s="371">
        <v>45351</v>
      </c>
      <c r="O611" s="321" t="s">
        <v>452</v>
      </c>
      <c r="P611" s="370" t="s">
        <v>1963</v>
      </c>
      <c r="Q611" s="372"/>
      <c r="R611" s="372"/>
      <c r="S611" s="372"/>
    </row>
    <row r="612" spans="1:19" ht="24" x14ac:dyDescent="0.2">
      <c r="A612" s="303">
        <f>IF(B612="","",ROW()-ROW($A$3)+'Diário 1º PA'!$P$1)</f>
        <v>825</v>
      </c>
      <c r="B612" s="368">
        <v>45356</v>
      </c>
      <c r="C612" s="331">
        <v>45323</v>
      </c>
      <c r="D612" s="321" t="s">
        <v>105</v>
      </c>
      <c r="E612" s="332" t="s">
        <v>341</v>
      </c>
      <c r="F612" s="369">
        <v>1200</v>
      </c>
      <c r="G612" s="267" t="s">
        <v>1964</v>
      </c>
      <c r="H612" s="321" t="s">
        <v>137</v>
      </c>
      <c r="I612" s="321" t="s">
        <v>1965</v>
      </c>
      <c r="J612" s="370" t="s">
        <v>1617</v>
      </c>
      <c r="K612" s="370" t="s">
        <v>839</v>
      </c>
      <c r="L612" s="370" t="s">
        <v>1301</v>
      </c>
      <c r="M612" s="370">
        <v>2</v>
      </c>
      <c r="N612" s="371">
        <v>45351</v>
      </c>
      <c r="O612" s="321" t="s">
        <v>452</v>
      </c>
      <c r="P612" s="370" t="s">
        <v>1617</v>
      </c>
      <c r="Q612" s="372"/>
      <c r="R612" s="372"/>
      <c r="S612" s="372"/>
    </row>
    <row r="613" spans="1:19" ht="24" x14ac:dyDescent="0.2">
      <c r="A613" s="303">
        <f>IF(B613="","",ROW()-ROW($A$3)+'Diário 1º PA'!$P$1)</f>
        <v>826</v>
      </c>
      <c r="B613" s="368">
        <v>45356</v>
      </c>
      <c r="C613" s="331">
        <v>45323</v>
      </c>
      <c r="D613" s="321" t="s">
        <v>105</v>
      </c>
      <c r="E613" s="332" t="s">
        <v>341</v>
      </c>
      <c r="F613" s="369">
        <v>2400</v>
      </c>
      <c r="G613" s="267" t="s">
        <v>1966</v>
      </c>
      <c r="H613" s="321" t="s">
        <v>117</v>
      </c>
      <c r="I613" s="321" t="s">
        <v>1967</v>
      </c>
      <c r="J613" s="370" t="s">
        <v>1908</v>
      </c>
      <c r="K613" s="370" t="s">
        <v>881</v>
      </c>
      <c r="L613" s="370" t="s">
        <v>1301</v>
      </c>
      <c r="M613" s="370">
        <v>5</v>
      </c>
      <c r="N613" s="371">
        <v>45352</v>
      </c>
      <c r="O613" s="321" t="s">
        <v>452</v>
      </c>
      <c r="P613" s="370" t="s">
        <v>1908</v>
      </c>
      <c r="Q613" s="372"/>
      <c r="R613" s="372"/>
      <c r="S613" s="372"/>
    </row>
    <row r="614" spans="1:19" ht="36" x14ac:dyDescent="0.2">
      <c r="A614" s="303">
        <f>IF(B614="","",ROW()-ROW($A$3)+'Diário 1º PA'!$P$1)</f>
        <v>827</v>
      </c>
      <c r="B614" s="368">
        <v>45356</v>
      </c>
      <c r="C614" s="331">
        <v>45323</v>
      </c>
      <c r="D614" s="321" t="s">
        <v>94</v>
      </c>
      <c r="E614" s="332" t="s">
        <v>190</v>
      </c>
      <c r="F614" s="369">
        <v>240</v>
      </c>
      <c r="G614" s="267" t="s">
        <v>1478</v>
      </c>
      <c r="H614" s="321" t="s">
        <v>117</v>
      </c>
      <c r="I614" s="321" t="s">
        <v>1479</v>
      </c>
      <c r="J614" s="370" t="s">
        <v>1481</v>
      </c>
      <c r="K614" s="370" t="s">
        <v>1307</v>
      </c>
      <c r="L614" s="370" t="s">
        <v>848</v>
      </c>
      <c r="M614" s="370" t="s">
        <v>1968</v>
      </c>
      <c r="N614" s="371">
        <v>45356</v>
      </c>
      <c r="O614" s="321" t="s">
        <v>452</v>
      </c>
      <c r="P614" s="370" t="s">
        <v>1481</v>
      </c>
      <c r="Q614" s="372"/>
      <c r="R614" s="372"/>
      <c r="S614" s="372"/>
    </row>
    <row r="615" spans="1:19" ht="36" x14ac:dyDescent="0.2">
      <c r="A615" s="303">
        <f>IF(B615="","",ROW()-ROW($A$3)+'Diário 1º PA'!$P$1)</f>
        <v>828</v>
      </c>
      <c r="B615" s="368">
        <v>45356</v>
      </c>
      <c r="C615" s="331">
        <v>45352</v>
      </c>
      <c r="D615" s="321" t="s">
        <v>107</v>
      </c>
      <c r="E615" s="332" t="s">
        <v>370</v>
      </c>
      <c r="F615" s="369">
        <v>6232.9</v>
      </c>
      <c r="G615" s="267" t="s">
        <v>1969</v>
      </c>
      <c r="H615" s="321" t="s">
        <v>117</v>
      </c>
      <c r="I615" s="321" t="s">
        <v>1970</v>
      </c>
      <c r="J615" s="370" t="s">
        <v>1632</v>
      </c>
      <c r="K615" s="370" t="s">
        <v>1307</v>
      </c>
      <c r="L615" s="370" t="s">
        <v>848</v>
      </c>
      <c r="M615" s="370">
        <v>491</v>
      </c>
      <c r="N615" s="371">
        <v>45356</v>
      </c>
      <c r="O615" s="321" t="s">
        <v>452</v>
      </c>
      <c r="P615" s="370" t="s">
        <v>1632</v>
      </c>
      <c r="Q615" s="372"/>
      <c r="R615" s="372"/>
      <c r="S615" s="372"/>
    </row>
    <row r="616" spans="1:19" ht="48" x14ac:dyDescent="0.2">
      <c r="A616" s="303">
        <f>IF(B616="","",ROW()-ROW($A$3)+'Diário 1º PA'!$P$1)</f>
        <v>829</v>
      </c>
      <c r="B616" s="368">
        <v>45356</v>
      </c>
      <c r="C616" s="331">
        <v>45352</v>
      </c>
      <c r="D616" s="321" t="s">
        <v>107</v>
      </c>
      <c r="E616" s="332" t="s">
        <v>370</v>
      </c>
      <c r="F616" s="369">
        <v>6232.9</v>
      </c>
      <c r="G616" s="267" t="s">
        <v>1971</v>
      </c>
      <c r="H616" s="321" t="s">
        <v>117</v>
      </c>
      <c r="I616" s="321" t="s">
        <v>1970</v>
      </c>
      <c r="J616" s="370" t="s">
        <v>1632</v>
      </c>
      <c r="K616" s="370" t="s">
        <v>1307</v>
      </c>
      <c r="L616" s="370" t="s">
        <v>848</v>
      </c>
      <c r="M616" s="370">
        <v>490</v>
      </c>
      <c r="N616" s="371">
        <v>45356</v>
      </c>
      <c r="O616" s="321" t="s">
        <v>452</v>
      </c>
      <c r="P616" s="370" t="s">
        <v>1632</v>
      </c>
      <c r="Q616" s="372"/>
      <c r="R616" s="372"/>
      <c r="S616" s="372"/>
    </row>
    <row r="617" spans="1:19" ht="36" x14ac:dyDescent="0.2">
      <c r="A617" s="303">
        <f>IF(B617="","",ROW()-ROW($A$3)+'Diário 1º PA'!$P$1)</f>
        <v>830</v>
      </c>
      <c r="B617" s="368">
        <v>45356</v>
      </c>
      <c r="C617" s="331">
        <v>45352</v>
      </c>
      <c r="D617" s="321" t="s">
        <v>107</v>
      </c>
      <c r="E617" s="332" t="s">
        <v>370</v>
      </c>
      <c r="F617" s="369">
        <v>12465.8</v>
      </c>
      <c r="G617" s="267" t="s">
        <v>1972</v>
      </c>
      <c r="H617" s="321" t="s">
        <v>117</v>
      </c>
      <c r="I617" s="321" t="s">
        <v>1970</v>
      </c>
      <c r="J617" s="370" t="s">
        <v>1632</v>
      </c>
      <c r="K617" s="370" t="s">
        <v>1307</v>
      </c>
      <c r="L617" s="370" t="s">
        <v>848</v>
      </c>
      <c r="M617" s="370">
        <v>492</v>
      </c>
      <c r="N617" s="371">
        <v>45355</v>
      </c>
      <c r="O617" s="321" t="s">
        <v>452</v>
      </c>
      <c r="P617" s="370" t="s">
        <v>1632</v>
      </c>
      <c r="Q617" s="372"/>
      <c r="R617" s="372"/>
      <c r="S617" s="372"/>
    </row>
    <row r="618" spans="1:19" ht="36" x14ac:dyDescent="0.2">
      <c r="A618" s="303">
        <f>IF(B618="","",ROW()-ROW($A$3)+'Diário 1º PA'!$P$1)</f>
        <v>831</v>
      </c>
      <c r="B618" s="368">
        <v>45356</v>
      </c>
      <c r="C618" s="331">
        <v>45352</v>
      </c>
      <c r="D618" s="321" t="s">
        <v>107</v>
      </c>
      <c r="E618" s="332" t="s">
        <v>372</v>
      </c>
      <c r="F618" s="369">
        <v>1139.05</v>
      </c>
      <c r="G618" s="267" t="s">
        <v>1626</v>
      </c>
      <c r="H618" s="321" t="s">
        <v>120</v>
      </c>
      <c r="I618" s="321" t="s">
        <v>1627</v>
      </c>
      <c r="J618" s="370" t="s">
        <v>1973</v>
      </c>
      <c r="K618" s="370" t="s">
        <v>1307</v>
      </c>
      <c r="L618" s="370" t="s">
        <v>848</v>
      </c>
      <c r="M618" s="370">
        <v>40620001598</v>
      </c>
      <c r="N618" s="371">
        <v>45356</v>
      </c>
      <c r="O618" s="321" t="s">
        <v>452</v>
      </c>
      <c r="P618" s="370" t="s">
        <v>1973</v>
      </c>
      <c r="Q618" s="372"/>
      <c r="R618" s="372"/>
      <c r="S618" s="372"/>
    </row>
    <row r="619" spans="1:19" ht="24" x14ac:dyDescent="0.2">
      <c r="A619" s="303">
        <f>IF(B619="","",ROW()-ROW($A$3)+'Diário 1º PA'!$P$1)</f>
        <v>832</v>
      </c>
      <c r="B619" s="368">
        <v>45356</v>
      </c>
      <c r="C619" s="331">
        <v>45323</v>
      </c>
      <c r="D619" s="321" t="s">
        <v>105</v>
      </c>
      <c r="E619" s="332" t="s">
        <v>235</v>
      </c>
      <c r="F619" s="369">
        <v>208.99</v>
      </c>
      <c r="G619" s="267" t="s">
        <v>1774</v>
      </c>
      <c r="H619" s="321" t="s">
        <v>126</v>
      </c>
      <c r="I619" s="321" t="s">
        <v>1394</v>
      </c>
      <c r="J619" s="370" t="s">
        <v>964</v>
      </c>
      <c r="K619" s="370" t="s">
        <v>1307</v>
      </c>
      <c r="L619" s="370" t="s">
        <v>848</v>
      </c>
      <c r="M619" s="370" t="s">
        <v>1974</v>
      </c>
      <c r="N619" s="371">
        <v>45354</v>
      </c>
      <c r="O619" s="321" t="s">
        <v>452</v>
      </c>
      <c r="P619" s="370" t="s">
        <v>964</v>
      </c>
      <c r="Q619" s="372"/>
      <c r="R619" s="372"/>
      <c r="S619" s="372"/>
    </row>
    <row r="620" spans="1:19" ht="24" x14ac:dyDescent="0.2">
      <c r="A620" s="303">
        <f>IF(B620="","",ROW()-ROW($A$3)+'Diário 1º PA'!$P$1)</f>
        <v>833</v>
      </c>
      <c r="B620" s="368">
        <v>45356</v>
      </c>
      <c r="C620" s="331">
        <v>45323</v>
      </c>
      <c r="D620" s="321" t="s">
        <v>105</v>
      </c>
      <c r="E620" s="332" t="s">
        <v>341</v>
      </c>
      <c r="F620" s="369">
        <v>2640</v>
      </c>
      <c r="G620" s="321" t="s">
        <v>1975</v>
      </c>
      <c r="H620" s="321" t="s">
        <v>126</v>
      </c>
      <c r="I620" s="321" t="s">
        <v>1642</v>
      </c>
      <c r="J620" s="370" t="s">
        <v>1643</v>
      </c>
      <c r="K620" s="370" t="s">
        <v>881</v>
      </c>
      <c r="L620" s="370" t="s">
        <v>1301</v>
      </c>
      <c r="M620" s="370">
        <v>8</v>
      </c>
      <c r="N620" s="371">
        <v>45345</v>
      </c>
      <c r="O620" s="321" t="s">
        <v>452</v>
      </c>
      <c r="P620" s="370" t="s">
        <v>1643</v>
      </c>
      <c r="Q620" s="372"/>
      <c r="R620" s="372"/>
      <c r="S620" s="372"/>
    </row>
    <row r="621" spans="1:19" ht="24" x14ac:dyDescent="0.2">
      <c r="A621" s="303">
        <f>IF(B621="","",ROW()-ROW($A$3)+'Diário 1º PA'!$P$1)</f>
        <v>834</v>
      </c>
      <c r="B621" s="368">
        <v>45356</v>
      </c>
      <c r="C621" s="331">
        <v>45323</v>
      </c>
      <c r="D621" s="321" t="s">
        <v>105</v>
      </c>
      <c r="E621" s="332" t="s">
        <v>219</v>
      </c>
      <c r="F621" s="369">
        <v>9347.2800000000007</v>
      </c>
      <c r="G621" s="321" t="s">
        <v>1976</v>
      </c>
      <c r="H621" s="321" t="s">
        <v>130</v>
      </c>
      <c r="I621" s="321" t="s">
        <v>1977</v>
      </c>
      <c r="J621" s="370" t="s">
        <v>1978</v>
      </c>
      <c r="K621" s="370" t="s">
        <v>1307</v>
      </c>
      <c r="L621" s="370" t="s">
        <v>848</v>
      </c>
      <c r="M621" s="373">
        <v>72321</v>
      </c>
      <c r="N621" s="371">
        <v>45356</v>
      </c>
      <c r="O621" s="321" t="s">
        <v>452</v>
      </c>
      <c r="P621" s="370" t="s">
        <v>1978</v>
      </c>
      <c r="Q621" s="372"/>
      <c r="R621" s="372"/>
      <c r="S621" s="372"/>
    </row>
    <row r="622" spans="1:19" ht="24" x14ac:dyDescent="0.2">
      <c r="A622" s="303">
        <f>IF(B622="","",ROW()-ROW($A$3)+'Diário 1º PA'!$P$1)</f>
        <v>835</v>
      </c>
      <c r="B622" s="368">
        <v>45356</v>
      </c>
      <c r="C622" s="331">
        <v>45323</v>
      </c>
      <c r="D622" s="321" t="s">
        <v>105</v>
      </c>
      <c r="E622" s="332" t="s">
        <v>229</v>
      </c>
      <c r="F622" s="369">
        <v>68.27</v>
      </c>
      <c r="G622" s="267" t="s">
        <v>1023</v>
      </c>
      <c r="H622" s="321" t="s">
        <v>127</v>
      </c>
      <c r="I622" s="321" t="s">
        <v>1535</v>
      </c>
      <c r="J622" s="370" t="s">
        <v>1025</v>
      </c>
      <c r="K622" s="370" t="s">
        <v>1307</v>
      </c>
      <c r="L622" s="370" t="s">
        <v>848</v>
      </c>
      <c r="M622" s="370" t="s">
        <v>1979</v>
      </c>
      <c r="N622" s="371">
        <v>45340</v>
      </c>
      <c r="O622" s="321" t="s">
        <v>452</v>
      </c>
      <c r="P622" s="370" t="s">
        <v>1025</v>
      </c>
      <c r="Q622" s="372"/>
      <c r="R622" s="372"/>
      <c r="S622" s="372"/>
    </row>
    <row r="623" spans="1:19" ht="24" x14ac:dyDescent="0.2">
      <c r="A623" s="303">
        <f>IF(B623="","",ROW()-ROW($A$3)+'Diário 1º PA'!$P$1)</f>
        <v>836</v>
      </c>
      <c r="B623" s="368">
        <v>45356</v>
      </c>
      <c r="C623" s="331">
        <v>45323</v>
      </c>
      <c r="D623" s="321" t="s">
        <v>105</v>
      </c>
      <c r="E623" s="332" t="s">
        <v>257</v>
      </c>
      <c r="F623" s="369">
        <v>1380</v>
      </c>
      <c r="G623" s="321" t="s">
        <v>1980</v>
      </c>
      <c r="H623" s="321" t="s">
        <v>117</v>
      </c>
      <c r="I623" s="321" t="s">
        <v>1981</v>
      </c>
      <c r="J623" s="370" t="s">
        <v>1022</v>
      </c>
      <c r="K623" s="370" t="s">
        <v>1307</v>
      </c>
      <c r="L623" s="370" t="s">
        <v>848</v>
      </c>
      <c r="M623" s="370">
        <v>345386290</v>
      </c>
      <c r="N623" s="371">
        <v>45356</v>
      </c>
      <c r="O623" s="321" t="s">
        <v>452</v>
      </c>
      <c r="P623" s="370" t="s">
        <v>1022</v>
      </c>
      <c r="Q623" s="372"/>
      <c r="R623" s="372"/>
      <c r="S623" s="372"/>
    </row>
    <row r="624" spans="1:19" x14ac:dyDescent="0.2">
      <c r="A624" s="303">
        <f>IF(B624="","",ROW()-ROW($A$3)+'Diário 1º PA'!$P$1)</f>
        <v>837</v>
      </c>
      <c r="B624" s="368">
        <v>45356</v>
      </c>
      <c r="C624" s="331">
        <v>45352</v>
      </c>
      <c r="D624" s="321" t="s">
        <v>105</v>
      </c>
      <c r="E624" s="332" t="s">
        <v>283</v>
      </c>
      <c r="F624" s="369">
        <v>6</v>
      </c>
      <c r="G624" s="321" t="s">
        <v>1982</v>
      </c>
      <c r="H624" s="321" t="s">
        <v>118</v>
      </c>
      <c r="I624" s="321" t="s">
        <v>117</v>
      </c>
      <c r="J624" s="370" t="s">
        <v>79</v>
      </c>
      <c r="K624" s="370" t="s">
        <v>117</v>
      </c>
      <c r="L624" s="370" t="s">
        <v>117</v>
      </c>
      <c r="M624" s="370" t="s">
        <v>117</v>
      </c>
      <c r="N624" s="371" t="s">
        <v>117</v>
      </c>
      <c r="O624" s="321" t="s">
        <v>452</v>
      </c>
      <c r="P624" s="370" t="s">
        <v>79</v>
      </c>
      <c r="Q624" s="372"/>
      <c r="R624" s="372"/>
      <c r="S624" s="372"/>
    </row>
    <row r="625" spans="1:19" ht="24" x14ac:dyDescent="0.2">
      <c r="A625" s="303">
        <f>IF(B625="","",ROW()-ROW($A$3)+'Diário 1º PA'!$P$1)</f>
        <v>838</v>
      </c>
      <c r="B625" s="368">
        <v>45356</v>
      </c>
      <c r="C625" s="331">
        <v>45323</v>
      </c>
      <c r="D625" s="321" t="s">
        <v>105</v>
      </c>
      <c r="E625" s="332" t="s">
        <v>227</v>
      </c>
      <c r="F625" s="369">
        <v>1662.99</v>
      </c>
      <c r="G625" s="267" t="s">
        <v>1037</v>
      </c>
      <c r="H625" s="321" t="s">
        <v>122</v>
      </c>
      <c r="I625" s="321" t="s">
        <v>1401</v>
      </c>
      <c r="J625" s="370" t="s">
        <v>1181</v>
      </c>
      <c r="K625" s="370" t="s">
        <v>1307</v>
      </c>
      <c r="L625" s="370" t="s">
        <v>848</v>
      </c>
      <c r="M625" s="370">
        <v>120321693</v>
      </c>
      <c r="N625" s="371">
        <v>45356</v>
      </c>
      <c r="O625" s="321" t="s">
        <v>452</v>
      </c>
      <c r="P625" s="370" t="s">
        <v>1181</v>
      </c>
      <c r="Q625" s="372"/>
      <c r="R625" s="372"/>
      <c r="S625" s="372"/>
    </row>
    <row r="626" spans="1:19" ht="24" x14ac:dyDescent="0.2">
      <c r="A626" s="303">
        <f>IF(B626="","",ROW()-ROW($A$3)+'Diário 1º PA'!$P$1)</f>
        <v>839</v>
      </c>
      <c r="B626" s="368">
        <v>45357</v>
      </c>
      <c r="C626" s="331">
        <v>45323</v>
      </c>
      <c r="D626" s="321" t="s">
        <v>105</v>
      </c>
      <c r="E626" s="332" t="s">
        <v>341</v>
      </c>
      <c r="F626" s="369">
        <v>1980</v>
      </c>
      <c r="G626" s="321" t="s">
        <v>1447</v>
      </c>
      <c r="H626" s="321" t="s">
        <v>136</v>
      </c>
      <c r="I626" s="321" t="s">
        <v>1448</v>
      </c>
      <c r="J626" s="370" t="s">
        <v>884</v>
      </c>
      <c r="K626" s="370" t="s">
        <v>839</v>
      </c>
      <c r="L626" s="370" t="s">
        <v>1301</v>
      </c>
      <c r="M626" s="370">
        <v>11</v>
      </c>
      <c r="N626" s="371">
        <v>45351</v>
      </c>
      <c r="O626" s="321" t="s">
        <v>452</v>
      </c>
      <c r="P626" s="370" t="s">
        <v>884</v>
      </c>
      <c r="Q626" s="372"/>
      <c r="R626" s="372"/>
      <c r="S626" s="372"/>
    </row>
    <row r="627" spans="1:19" ht="48" x14ac:dyDescent="0.2">
      <c r="A627" s="303">
        <f>IF(B627="","",ROW()-ROW($A$3)+'Diário 1º PA'!$P$1)</f>
        <v>840</v>
      </c>
      <c r="B627" s="368">
        <v>45357</v>
      </c>
      <c r="C627" s="331">
        <v>45323</v>
      </c>
      <c r="D627" s="321" t="s">
        <v>105</v>
      </c>
      <c r="E627" s="332" t="s">
        <v>299</v>
      </c>
      <c r="F627" s="369">
        <v>17035.62</v>
      </c>
      <c r="G627" s="267" t="s">
        <v>858</v>
      </c>
      <c r="H627" s="321" t="s">
        <v>122</v>
      </c>
      <c r="I627" s="321" t="s">
        <v>1423</v>
      </c>
      <c r="J627" s="370" t="s">
        <v>893</v>
      </c>
      <c r="K627" s="370" t="s">
        <v>839</v>
      </c>
      <c r="L627" s="370" t="s">
        <v>1301</v>
      </c>
      <c r="M627" s="370">
        <v>3589</v>
      </c>
      <c r="N627" s="371">
        <v>45356</v>
      </c>
      <c r="O627" s="321" t="s">
        <v>452</v>
      </c>
      <c r="P627" s="370" t="s">
        <v>893</v>
      </c>
      <c r="Q627" s="372"/>
      <c r="R627" s="372"/>
      <c r="S627" s="372"/>
    </row>
    <row r="628" spans="1:19" ht="24" x14ac:dyDescent="0.2">
      <c r="A628" s="303">
        <f>IF(B628="","",ROW()-ROW($A$3)+'Diário 1º PA'!$P$1)</f>
        <v>841</v>
      </c>
      <c r="B628" s="368">
        <v>45357</v>
      </c>
      <c r="C628" s="331">
        <v>45323</v>
      </c>
      <c r="D628" s="321" t="s">
        <v>105</v>
      </c>
      <c r="E628" s="332" t="s">
        <v>341</v>
      </c>
      <c r="F628" s="369">
        <v>1404</v>
      </c>
      <c r="G628" s="267" t="s">
        <v>1586</v>
      </c>
      <c r="H628" s="321" t="s">
        <v>135</v>
      </c>
      <c r="I628" s="321" t="s">
        <v>1587</v>
      </c>
      <c r="J628" s="370" t="s">
        <v>838</v>
      </c>
      <c r="K628" s="370" t="s">
        <v>839</v>
      </c>
      <c r="L628" s="370" t="s">
        <v>1301</v>
      </c>
      <c r="M628" s="370">
        <v>154</v>
      </c>
      <c r="N628" s="371">
        <v>45351</v>
      </c>
      <c r="O628" s="321" t="s">
        <v>452</v>
      </c>
      <c r="P628" s="370" t="s">
        <v>838</v>
      </c>
      <c r="Q628" s="372"/>
      <c r="R628" s="372"/>
      <c r="S628" s="372"/>
    </row>
    <row r="629" spans="1:19" ht="24" x14ac:dyDescent="0.2">
      <c r="A629" s="303">
        <f>IF(B629="","",ROW()-ROW($A$3)+'Diário 1º PA'!$P$1)</f>
        <v>842</v>
      </c>
      <c r="B629" s="368">
        <v>45357</v>
      </c>
      <c r="C629" s="331">
        <v>45323</v>
      </c>
      <c r="D629" s="321" t="s">
        <v>105</v>
      </c>
      <c r="E629" s="332" t="s">
        <v>341</v>
      </c>
      <c r="F629" s="369">
        <v>1404</v>
      </c>
      <c r="G629" s="267" t="s">
        <v>1983</v>
      </c>
      <c r="H629" s="321" t="s">
        <v>135</v>
      </c>
      <c r="I629" s="321" t="s">
        <v>1984</v>
      </c>
      <c r="J629" s="370" t="s">
        <v>1985</v>
      </c>
      <c r="K629" s="370" t="s">
        <v>839</v>
      </c>
      <c r="L629" s="370" t="s">
        <v>1301</v>
      </c>
      <c r="M629" s="370">
        <v>17</v>
      </c>
      <c r="N629" s="371">
        <v>45322</v>
      </c>
      <c r="O629" s="321" t="s">
        <v>452</v>
      </c>
      <c r="P629" s="370" t="s">
        <v>1985</v>
      </c>
      <c r="Q629" s="372"/>
      <c r="R629" s="372"/>
      <c r="S629" s="372"/>
    </row>
    <row r="630" spans="1:19" ht="36" x14ac:dyDescent="0.2">
      <c r="A630" s="303">
        <f>IF(B630="","",ROW()-ROW($A$3)+'Diário 1º PA'!$P$1)</f>
        <v>843</v>
      </c>
      <c r="B630" s="368">
        <v>45357</v>
      </c>
      <c r="C630" s="331">
        <v>45352</v>
      </c>
      <c r="D630" s="321" t="s">
        <v>105</v>
      </c>
      <c r="E630" s="332" t="s">
        <v>337</v>
      </c>
      <c r="F630" s="369">
        <v>209.98</v>
      </c>
      <c r="G630" s="267" t="s">
        <v>952</v>
      </c>
      <c r="H630" s="321" t="s">
        <v>120</v>
      </c>
      <c r="I630" s="321" t="s">
        <v>1296</v>
      </c>
      <c r="J630" s="370" t="s">
        <v>954</v>
      </c>
      <c r="K630" s="370" t="s">
        <v>839</v>
      </c>
      <c r="L630" s="370" t="s">
        <v>1301</v>
      </c>
      <c r="M630" s="370">
        <v>592793</v>
      </c>
      <c r="N630" s="371">
        <v>45361</v>
      </c>
      <c r="O630" s="321" t="s">
        <v>452</v>
      </c>
      <c r="P630" s="370" t="s">
        <v>954</v>
      </c>
      <c r="Q630" s="372"/>
      <c r="R630" s="372"/>
      <c r="S630" s="372"/>
    </row>
    <row r="631" spans="1:19" ht="36" x14ac:dyDescent="0.2">
      <c r="A631" s="303">
        <f>IF(B631="","",ROW()-ROW($A$3)+'Diário 1º PA'!$P$1)</f>
        <v>844</v>
      </c>
      <c r="B631" s="368">
        <v>45357</v>
      </c>
      <c r="C631" s="331">
        <v>45352</v>
      </c>
      <c r="D631" s="321" t="s">
        <v>105</v>
      </c>
      <c r="E631" s="332" t="s">
        <v>337</v>
      </c>
      <c r="F631" s="369">
        <v>313.17</v>
      </c>
      <c r="G631" s="267" t="s">
        <v>952</v>
      </c>
      <c r="H631" s="321" t="s">
        <v>126</v>
      </c>
      <c r="I631" s="321" t="s">
        <v>1296</v>
      </c>
      <c r="J631" s="370" t="s">
        <v>954</v>
      </c>
      <c r="K631" s="370" t="s">
        <v>839</v>
      </c>
      <c r="L631" s="370" t="s">
        <v>1301</v>
      </c>
      <c r="M631" s="370">
        <v>5928815</v>
      </c>
      <c r="N631" s="371">
        <v>45361</v>
      </c>
      <c r="O631" s="321" t="s">
        <v>452</v>
      </c>
      <c r="P631" s="370" t="s">
        <v>954</v>
      </c>
      <c r="Q631" s="372"/>
      <c r="R631" s="372"/>
      <c r="S631" s="372"/>
    </row>
    <row r="632" spans="1:19" ht="36" x14ac:dyDescent="0.2">
      <c r="A632" s="303">
        <f>IF(B632="","",ROW()-ROW($A$3)+'Diário 1º PA'!$P$1)</f>
        <v>845</v>
      </c>
      <c r="B632" s="368">
        <v>45357</v>
      </c>
      <c r="C632" s="331">
        <v>45352</v>
      </c>
      <c r="D632" s="321" t="s">
        <v>105</v>
      </c>
      <c r="E632" s="332" t="s">
        <v>337</v>
      </c>
      <c r="F632" s="369">
        <v>303.39999999999998</v>
      </c>
      <c r="G632" s="267" t="s">
        <v>952</v>
      </c>
      <c r="H632" s="321" t="s">
        <v>127</v>
      </c>
      <c r="I632" s="321" t="s">
        <v>1296</v>
      </c>
      <c r="J632" s="370" t="s">
        <v>954</v>
      </c>
      <c r="K632" s="370" t="s">
        <v>839</v>
      </c>
      <c r="L632" s="370" t="s">
        <v>1301</v>
      </c>
      <c r="M632" s="370">
        <v>5932008</v>
      </c>
      <c r="N632" s="371">
        <v>45362</v>
      </c>
      <c r="O632" s="321" t="s">
        <v>452</v>
      </c>
      <c r="P632" s="370" t="s">
        <v>954</v>
      </c>
      <c r="Q632" s="372"/>
      <c r="R632" s="372"/>
      <c r="S632" s="372"/>
    </row>
    <row r="633" spans="1:19" ht="36" x14ac:dyDescent="0.2">
      <c r="A633" s="303">
        <f>IF(B633="","",ROW()-ROW($A$3)+'Diário 1º PA'!$P$1)</f>
        <v>846</v>
      </c>
      <c r="B633" s="368">
        <v>45357</v>
      </c>
      <c r="C633" s="331">
        <v>45352</v>
      </c>
      <c r="D633" s="321" t="s">
        <v>105</v>
      </c>
      <c r="E633" s="332" t="s">
        <v>337</v>
      </c>
      <c r="F633" s="369">
        <v>130.78</v>
      </c>
      <c r="G633" s="267" t="s">
        <v>952</v>
      </c>
      <c r="H633" s="321" t="s">
        <v>126</v>
      </c>
      <c r="I633" s="321" t="s">
        <v>1296</v>
      </c>
      <c r="J633" s="370" t="s">
        <v>954</v>
      </c>
      <c r="K633" s="370" t="s">
        <v>839</v>
      </c>
      <c r="L633" s="370" t="s">
        <v>1301</v>
      </c>
      <c r="M633" s="370">
        <v>5935201</v>
      </c>
      <c r="N633" s="371">
        <v>45362</v>
      </c>
      <c r="O633" s="321" t="s">
        <v>452</v>
      </c>
      <c r="P633" s="370" t="s">
        <v>954</v>
      </c>
      <c r="Q633" s="372"/>
      <c r="R633" s="372"/>
      <c r="S633" s="372"/>
    </row>
    <row r="634" spans="1:19" ht="24" x14ac:dyDescent="0.2">
      <c r="A634" s="303">
        <f>IF(B634="","",ROW()-ROW($A$3)+'Diário 1º PA'!$P$1)</f>
        <v>847</v>
      </c>
      <c r="B634" s="368">
        <v>45357</v>
      </c>
      <c r="C634" s="331">
        <v>45323</v>
      </c>
      <c r="D634" s="321" t="s">
        <v>105</v>
      </c>
      <c r="E634" s="332" t="s">
        <v>341</v>
      </c>
      <c r="F634" s="369">
        <v>1600</v>
      </c>
      <c r="G634" s="267" t="s">
        <v>1986</v>
      </c>
      <c r="H634" s="321" t="s">
        <v>120</v>
      </c>
      <c r="I634" s="321" t="s">
        <v>1432</v>
      </c>
      <c r="J634" s="370" t="s">
        <v>1433</v>
      </c>
      <c r="K634" s="370" t="s">
        <v>839</v>
      </c>
      <c r="L634" s="370" t="s">
        <v>1301</v>
      </c>
      <c r="M634" s="370">
        <v>7</v>
      </c>
      <c r="N634" s="371">
        <v>45352</v>
      </c>
      <c r="O634" s="321" t="s">
        <v>452</v>
      </c>
      <c r="P634" s="370" t="s">
        <v>1433</v>
      </c>
      <c r="Q634" s="372"/>
      <c r="R634" s="372"/>
      <c r="S634" s="372"/>
    </row>
    <row r="635" spans="1:19" ht="36" x14ac:dyDescent="0.2">
      <c r="A635" s="303">
        <f>IF(B635="","",ROW()-ROW($A$3)+'Diário 1º PA'!$P$1)</f>
        <v>848</v>
      </c>
      <c r="B635" s="368">
        <v>45357</v>
      </c>
      <c r="C635" s="331">
        <v>45323</v>
      </c>
      <c r="D635" s="321" t="s">
        <v>94</v>
      </c>
      <c r="E635" s="332" t="s">
        <v>96</v>
      </c>
      <c r="F635" s="369">
        <v>706</v>
      </c>
      <c r="G635" s="267" t="s">
        <v>1987</v>
      </c>
      <c r="H635" s="321" t="s">
        <v>126</v>
      </c>
      <c r="I635" s="321" t="s">
        <v>1378</v>
      </c>
      <c r="J635" s="370" t="s">
        <v>922</v>
      </c>
      <c r="K635" s="370" t="s">
        <v>839</v>
      </c>
      <c r="L635" s="370" t="s">
        <v>1379</v>
      </c>
      <c r="M635" s="370">
        <v>3488421397</v>
      </c>
      <c r="N635" s="371">
        <v>44768</v>
      </c>
      <c r="O635" s="321" t="s">
        <v>452</v>
      </c>
      <c r="P635" s="370" t="s">
        <v>1380</v>
      </c>
      <c r="Q635" s="372"/>
      <c r="R635" s="372"/>
      <c r="S635" s="372"/>
    </row>
    <row r="636" spans="1:19" ht="24" x14ac:dyDescent="0.2">
      <c r="A636" s="303">
        <f>IF(B636="","",ROW()-ROW($A$3)+'Diário 1º PA'!$P$1)</f>
        <v>849</v>
      </c>
      <c r="B636" s="368">
        <v>45357</v>
      </c>
      <c r="C636" s="331">
        <v>45323</v>
      </c>
      <c r="D636" s="321" t="s">
        <v>105</v>
      </c>
      <c r="E636" s="332" t="s">
        <v>341</v>
      </c>
      <c r="F636" s="369">
        <v>2042</v>
      </c>
      <c r="G636" s="267" t="s">
        <v>1986</v>
      </c>
      <c r="H636" s="321" t="s">
        <v>122</v>
      </c>
      <c r="I636" s="321" t="s">
        <v>1988</v>
      </c>
      <c r="J636" s="370" t="s">
        <v>1456</v>
      </c>
      <c r="K636" s="370" t="s">
        <v>839</v>
      </c>
      <c r="L636" s="370" t="s">
        <v>1301</v>
      </c>
      <c r="M636" s="370">
        <v>6</v>
      </c>
      <c r="N636" s="371">
        <v>45351</v>
      </c>
      <c r="O636" s="321" t="s">
        <v>452</v>
      </c>
      <c r="P636" s="370" t="s">
        <v>1456</v>
      </c>
      <c r="Q636" s="372"/>
      <c r="R636" s="372"/>
      <c r="S636" s="372"/>
    </row>
    <row r="637" spans="1:19" ht="24" x14ac:dyDescent="0.2">
      <c r="A637" s="303">
        <f>IF(B637="","",ROW()-ROW($A$3)+'Diário 1º PA'!$P$1)</f>
        <v>850</v>
      </c>
      <c r="B637" s="368">
        <v>45357</v>
      </c>
      <c r="C637" s="331">
        <v>45352</v>
      </c>
      <c r="D637" s="321" t="s">
        <v>94</v>
      </c>
      <c r="E637" s="332" t="s">
        <v>96</v>
      </c>
      <c r="F637" s="369">
        <v>1062.68</v>
      </c>
      <c r="G637" s="321" t="s">
        <v>1989</v>
      </c>
      <c r="H637" s="321" t="s">
        <v>124</v>
      </c>
      <c r="I637" s="321" t="s">
        <v>1990</v>
      </c>
      <c r="J637" s="370" t="s">
        <v>922</v>
      </c>
      <c r="K637" s="370" t="s">
        <v>881</v>
      </c>
      <c r="L637" s="370" t="s">
        <v>117</v>
      </c>
      <c r="M637" s="370" t="s">
        <v>117</v>
      </c>
      <c r="N637" s="371" t="s">
        <v>117</v>
      </c>
      <c r="O637" s="321" t="s">
        <v>452</v>
      </c>
      <c r="P637" s="370" t="s">
        <v>1991</v>
      </c>
      <c r="Q637" s="372"/>
      <c r="R637" s="372"/>
      <c r="S637" s="372"/>
    </row>
    <row r="638" spans="1:19" ht="24" x14ac:dyDescent="0.2">
      <c r="A638" s="303">
        <f>IF(B638="","",ROW()-ROW($A$3)+'Diário 1º PA'!$P$1)</f>
        <v>851</v>
      </c>
      <c r="B638" s="368">
        <v>45357</v>
      </c>
      <c r="C638" s="331">
        <v>45323</v>
      </c>
      <c r="D638" s="321" t="s">
        <v>105</v>
      </c>
      <c r="E638" s="332" t="s">
        <v>227</v>
      </c>
      <c r="F638" s="369">
        <v>1171.73</v>
      </c>
      <c r="G638" s="321" t="s">
        <v>1037</v>
      </c>
      <c r="H638" s="321" t="s">
        <v>135</v>
      </c>
      <c r="I638" s="321" t="s">
        <v>1401</v>
      </c>
      <c r="J638" s="370" t="s">
        <v>1181</v>
      </c>
      <c r="K638" s="370" t="s">
        <v>1307</v>
      </c>
      <c r="L638" s="370" t="s">
        <v>848</v>
      </c>
      <c r="M638" s="370">
        <v>116613418</v>
      </c>
      <c r="N638" s="371">
        <v>45357</v>
      </c>
      <c r="O638" s="321" t="s">
        <v>452</v>
      </c>
      <c r="P638" s="370" t="s">
        <v>1181</v>
      </c>
      <c r="Q638" s="372"/>
      <c r="R638" s="372"/>
      <c r="S638" s="372"/>
    </row>
    <row r="639" spans="1:19" ht="24" x14ac:dyDescent="0.2">
      <c r="A639" s="303">
        <f>IF(B639="","",ROW()-ROW($A$3)+'Diário 1º PA'!$P$1)</f>
        <v>852</v>
      </c>
      <c r="B639" s="368">
        <v>45357</v>
      </c>
      <c r="C639" s="331">
        <v>45323</v>
      </c>
      <c r="D639" s="321" t="s">
        <v>105</v>
      </c>
      <c r="E639" s="332" t="s">
        <v>229</v>
      </c>
      <c r="F639" s="369">
        <v>68.12</v>
      </c>
      <c r="G639" s="267" t="s">
        <v>1023</v>
      </c>
      <c r="H639" s="321" t="s">
        <v>130</v>
      </c>
      <c r="I639" s="321" t="s">
        <v>1535</v>
      </c>
      <c r="J639" s="370" t="s">
        <v>1025</v>
      </c>
      <c r="K639" s="370" t="s">
        <v>1307</v>
      </c>
      <c r="L639" s="370" t="s">
        <v>848</v>
      </c>
      <c r="M639" s="379" t="s">
        <v>1992</v>
      </c>
      <c r="N639" s="371">
        <v>45357</v>
      </c>
      <c r="O639" s="321" t="s">
        <v>452</v>
      </c>
      <c r="P639" s="370" t="s">
        <v>1025</v>
      </c>
      <c r="Q639" s="372"/>
      <c r="R639" s="372"/>
      <c r="S639" s="372"/>
    </row>
    <row r="640" spans="1:19" ht="36" x14ac:dyDescent="0.2">
      <c r="A640" s="303">
        <f>IF(B640="","",ROW()-ROW($A$3)+'Diário 1º PA'!$P$1)</f>
        <v>853</v>
      </c>
      <c r="B640" s="368">
        <v>45357</v>
      </c>
      <c r="C640" s="331">
        <v>45323</v>
      </c>
      <c r="D640" s="321" t="s">
        <v>94</v>
      </c>
      <c r="E640" s="332" t="s">
        <v>166</v>
      </c>
      <c r="F640" s="369">
        <v>725.57</v>
      </c>
      <c r="G640" s="267" t="s">
        <v>1987</v>
      </c>
      <c r="H640" s="321" t="s">
        <v>126</v>
      </c>
      <c r="I640" s="321" t="s">
        <v>936</v>
      </c>
      <c r="J640" s="370" t="s">
        <v>922</v>
      </c>
      <c r="K640" s="370" t="s">
        <v>881</v>
      </c>
      <c r="L640" s="370" t="s">
        <v>1379</v>
      </c>
      <c r="M640" s="370" t="s">
        <v>1993</v>
      </c>
      <c r="N640" s="371" t="s">
        <v>117</v>
      </c>
      <c r="O640" s="321" t="s">
        <v>452</v>
      </c>
      <c r="P640" s="370" t="s">
        <v>1991</v>
      </c>
      <c r="Q640" s="372"/>
      <c r="R640" s="372"/>
      <c r="S640" s="372"/>
    </row>
    <row r="641" spans="1:19" ht="36" x14ac:dyDescent="0.2">
      <c r="A641" s="303">
        <f>IF(B641="","",ROW()-ROW($A$3)+'Diário 1º PA'!$P$1)</f>
        <v>854</v>
      </c>
      <c r="B641" s="368">
        <v>45357</v>
      </c>
      <c r="C641" s="331">
        <v>45323</v>
      </c>
      <c r="D641" s="321" t="s">
        <v>105</v>
      </c>
      <c r="E641" s="332" t="s">
        <v>343</v>
      </c>
      <c r="F641" s="369">
        <v>250</v>
      </c>
      <c r="G641" s="267" t="s">
        <v>1745</v>
      </c>
      <c r="H641" s="321" t="s">
        <v>121</v>
      </c>
      <c r="I641" s="321" t="s">
        <v>1319</v>
      </c>
      <c r="J641" s="370" t="s">
        <v>1320</v>
      </c>
      <c r="K641" s="370" t="s">
        <v>881</v>
      </c>
      <c r="L641" s="370" t="s">
        <v>1301</v>
      </c>
      <c r="M641" s="370">
        <v>7</v>
      </c>
      <c r="N641" s="371">
        <v>45345</v>
      </c>
      <c r="O641" s="321" t="s">
        <v>452</v>
      </c>
      <c r="P641" s="370" t="s">
        <v>1320</v>
      </c>
      <c r="Q641" s="372"/>
      <c r="R641" s="372"/>
      <c r="S641" s="372"/>
    </row>
    <row r="642" spans="1:19" ht="36" x14ac:dyDescent="0.2">
      <c r="A642" s="303">
        <f>IF(B642="","",ROW()-ROW($A$3)+'Diário 1º PA'!$P$1)</f>
        <v>855</v>
      </c>
      <c r="B642" s="368">
        <v>45357</v>
      </c>
      <c r="C642" s="331">
        <v>45352</v>
      </c>
      <c r="D642" s="321" t="s">
        <v>105</v>
      </c>
      <c r="E642" s="332" t="s">
        <v>345</v>
      </c>
      <c r="F642" s="369">
        <v>974.5</v>
      </c>
      <c r="G642" s="267" t="s">
        <v>1994</v>
      </c>
      <c r="H642" s="321" t="s">
        <v>130</v>
      </c>
      <c r="I642" s="321" t="s">
        <v>1995</v>
      </c>
      <c r="J642" s="370" t="s">
        <v>1996</v>
      </c>
      <c r="K642" s="370" t="s">
        <v>881</v>
      </c>
      <c r="L642" s="370" t="s">
        <v>1301</v>
      </c>
      <c r="M642" s="370">
        <v>89</v>
      </c>
      <c r="N642" s="371">
        <v>45350</v>
      </c>
      <c r="O642" s="321" t="s">
        <v>452</v>
      </c>
      <c r="P642" s="370" t="s">
        <v>1996</v>
      </c>
      <c r="Q642" s="372"/>
      <c r="R642" s="372"/>
      <c r="S642" s="372"/>
    </row>
    <row r="643" spans="1:19" ht="24" x14ac:dyDescent="0.2">
      <c r="A643" s="303">
        <f>IF(B643="","",ROW()-ROW($A$3)+'Diário 1º PA'!$P$1)</f>
        <v>856</v>
      </c>
      <c r="B643" s="368">
        <v>45357</v>
      </c>
      <c r="C643" s="331">
        <v>45352</v>
      </c>
      <c r="D643" s="321" t="s">
        <v>105</v>
      </c>
      <c r="E643" s="332" t="s">
        <v>355</v>
      </c>
      <c r="F643" s="369">
        <v>998.78</v>
      </c>
      <c r="G643" s="321" t="s">
        <v>1997</v>
      </c>
      <c r="H643" s="321" t="s">
        <v>134</v>
      </c>
      <c r="I643" s="321" t="s">
        <v>1998</v>
      </c>
      <c r="J643" s="370" t="s">
        <v>1999</v>
      </c>
      <c r="K643" s="370" t="s">
        <v>881</v>
      </c>
      <c r="L643" s="370" t="s">
        <v>1301</v>
      </c>
      <c r="M643" s="370">
        <v>236</v>
      </c>
      <c r="N643" s="371">
        <v>45357</v>
      </c>
      <c r="O643" s="321" t="s">
        <v>452</v>
      </c>
      <c r="P643" s="370" t="s">
        <v>1999</v>
      </c>
      <c r="Q643" s="372"/>
      <c r="R643" s="372"/>
      <c r="S643" s="372"/>
    </row>
    <row r="644" spans="1:19" x14ac:dyDescent="0.2">
      <c r="A644" s="303">
        <f>IF(B644="","",ROW()-ROW($A$3)+'Diário 1º PA'!$P$1)</f>
        <v>857</v>
      </c>
      <c r="B644" s="368">
        <v>45357</v>
      </c>
      <c r="C644" s="331">
        <v>45352</v>
      </c>
      <c r="D644" s="321" t="s">
        <v>105</v>
      </c>
      <c r="E644" s="332" t="s">
        <v>283</v>
      </c>
      <c r="F644" s="369">
        <v>2</v>
      </c>
      <c r="G644" s="267" t="s">
        <v>2000</v>
      </c>
      <c r="H644" s="321" t="s">
        <v>118</v>
      </c>
      <c r="I644" s="321" t="s">
        <v>117</v>
      </c>
      <c r="J644" s="370" t="s">
        <v>79</v>
      </c>
      <c r="K644" s="370" t="s">
        <v>117</v>
      </c>
      <c r="L644" s="370" t="s">
        <v>117</v>
      </c>
      <c r="M644" s="370" t="s">
        <v>117</v>
      </c>
      <c r="N644" s="371" t="s">
        <v>117</v>
      </c>
      <c r="O644" s="321" t="s">
        <v>452</v>
      </c>
      <c r="P644" s="370" t="s">
        <v>79</v>
      </c>
      <c r="Q644" s="372"/>
      <c r="R644" s="372"/>
      <c r="S644" s="372"/>
    </row>
    <row r="645" spans="1:19" ht="48" x14ac:dyDescent="0.2">
      <c r="A645" s="303">
        <f>IF(B645="","",ROW()-ROW($A$3)+'Diário 1º PA'!$P$1)</f>
        <v>858</v>
      </c>
      <c r="B645" s="368">
        <v>45358</v>
      </c>
      <c r="C645" s="331">
        <v>45323</v>
      </c>
      <c r="D645" s="321" t="s">
        <v>105</v>
      </c>
      <c r="E645" s="332" t="s">
        <v>299</v>
      </c>
      <c r="F645" s="369">
        <v>20461.830000000002</v>
      </c>
      <c r="G645" s="267" t="s">
        <v>2001</v>
      </c>
      <c r="H645" s="321" t="s">
        <v>124</v>
      </c>
      <c r="I645" s="321" t="s">
        <v>1423</v>
      </c>
      <c r="J645" s="370" t="s">
        <v>894</v>
      </c>
      <c r="K645" s="370" t="s">
        <v>839</v>
      </c>
      <c r="L645" s="370" t="s">
        <v>1301</v>
      </c>
      <c r="M645" s="370">
        <v>48</v>
      </c>
      <c r="N645" s="371">
        <v>45356</v>
      </c>
      <c r="O645" s="321" t="s">
        <v>452</v>
      </c>
      <c r="P645" s="370" t="s">
        <v>894</v>
      </c>
      <c r="Q645" s="372"/>
      <c r="R645" s="372"/>
      <c r="S645" s="372"/>
    </row>
    <row r="646" spans="1:19" ht="24" x14ac:dyDescent="0.2">
      <c r="A646" s="303">
        <f>IF(B646="","",ROW()-ROW($A$3)+'Diário 1º PA'!$P$1)</f>
        <v>859</v>
      </c>
      <c r="B646" s="368">
        <v>45358</v>
      </c>
      <c r="C646" s="331">
        <v>45323</v>
      </c>
      <c r="D646" s="321" t="s">
        <v>105</v>
      </c>
      <c r="E646" s="332" t="s">
        <v>341</v>
      </c>
      <c r="F646" s="369">
        <v>1200</v>
      </c>
      <c r="G646" s="267" t="s">
        <v>1381</v>
      </c>
      <c r="H646" s="321" t="s">
        <v>119</v>
      </c>
      <c r="I646" s="321" t="s">
        <v>1432</v>
      </c>
      <c r="J646" s="370" t="s">
        <v>1433</v>
      </c>
      <c r="K646" s="370" t="s">
        <v>839</v>
      </c>
      <c r="L646" s="370" t="s">
        <v>1301</v>
      </c>
      <c r="M646" s="370">
        <v>8</v>
      </c>
      <c r="N646" s="371">
        <v>45352</v>
      </c>
      <c r="O646" s="321" t="s">
        <v>452</v>
      </c>
      <c r="P646" s="370" t="s">
        <v>1433</v>
      </c>
      <c r="Q646" s="372"/>
      <c r="R646" s="372"/>
      <c r="S646" s="372"/>
    </row>
    <row r="647" spans="1:19" ht="48" x14ac:dyDescent="0.2">
      <c r="A647" s="303">
        <f>IF(B647="","",ROW()-ROW($A$3)+'Diário 1º PA'!$P$1)</f>
        <v>860</v>
      </c>
      <c r="B647" s="368">
        <v>45358</v>
      </c>
      <c r="C647" s="331">
        <v>45323</v>
      </c>
      <c r="D647" s="321" t="s">
        <v>105</v>
      </c>
      <c r="E647" s="332" t="s">
        <v>299</v>
      </c>
      <c r="F647" s="369">
        <v>26061.68</v>
      </c>
      <c r="G647" s="321" t="s">
        <v>2001</v>
      </c>
      <c r="H647" s="321" t="s">
        <v>134</v>
      </c>
      <c r="I647" s="321" t="s">
        <v>1467</v>
      </c>
      <c r="J647" s="370" t="s">
        <v>961</v>
      </c>
      <c r="K647" s="370" t="s">
        <v>1307</v>
      </c>
      <c r="L647" s="370" t="s">
        <v>848</v>
      </c>
      <c r="M647" s="370">
        <v>1691</v>
      </c>
      <c r="N647" s="371">
        <v>45358</v>
      </c>
      <c r="O647" s="321" t="s">
        <v>452</v>
      </c>
      <c r="P647" s="370" t="s">
        <v>961</v>
      </c>
      <c r="Q647" s="372"/>
      <c r="R647" s="372"/>
      <c r="S647" s="372"/>
    </row>
    <row r="648" spans="1:19" ht="24" x14ac:dyDescent="0.2">
      <c r="A648" s="303">
        <f>IF(B648="","",ROW()-ROW($A$3)+'Diário 1º PA'!$P$1)</f>
        <v>861</v>
      </c>
      <c r="B648" s="368">
        <v>45358</v>
      </c>
      <c r="C648" s="331">
        <v>45323</v>
      </c>
      <c r="D648" s="321" t="s">
        <v>94</v>
      </c>
      <c r="E648" s="332" t="s">
        <v>178</v>
      </c>
      <c r="F648" s="369">
        <v>6523.69</v>
      </c>
      <c r="G648" s="321" t="s">
        <v>2002</v>
      </c>
      <c r="H648" s="321" t="s">
        <v>134</v>
      </c>
      <c r="I648" s="321" t="s">
        <v>918</v>
      </c>
      <c r="J648" s="370" t="s">
        <v>79</v>
      </c>
      <c r="K648" s="370" t="s">
        <v>919</v>
      </c>
      <c r="L648" s="370" t="s">
        <v>919</v>
      </c>
      <c r="M648" s="370" t="s">
        <v>117</v>
      </c>
      <c r="N648" s="371">
        <v>45358</v>
      </c>
      <c r="O648" s="321" t="s">
        <v>452</v>
      </c>
      <c r="P648" s="370" t="s">
        <v>79</v>
      </c>
      <c r="Q648" s="372"/>
      <c r="R648" s="372"/>
      <c r="S648" s="372"/>
    </row>
    <row r="649" spans="1:19" ht="24" x14ac:dyDescent="0.2">
      <c r="A649" s="303">
        <f>IF(B649="","",ROW()-ROW($A$3)+'Diário 1º PA'!$P$1)</f>
        <v>862</v>
      </c>
      <c r="B649" s="368">
        <v>45358</v>
      </c>
      <c r="C649" s="331">
        <v>45323</v>
      </c>
      <c r="D649" s="321" t="s">
        <v>94</v>
      </c>
      <c r="E649" s="332" t="s">
        <v>178</v>
      </c>
      <c r="F649" s="369">
        <v>5224.1499999999996</v>
      </c>
      <c r="G649" s="321" t="s">
        <v>2002</v>
      </c>
      <c r="H649" s="321" t="s">
        <v>136</v>
      </c>
      <c r="I649" s="321" t="s">
        <v>918</v>
      </c>
      <c r="J649" s="370" t="s">
        <v>79</v>
      </c>
      <c r="K649" s="370" t="s">
        <v>919</v>
      </c>
      <c r="L649" s="370" t="s">
        <v>919</v>
      </c>
      <c r="M649" s="370" t="s">
        <v>117</v>
      </c>
      <c r="N649" s="371">
        <v>45358</v>
      </c>
      <c r="O649" s="321" t="s">
        <v>452</v>
      </c>
      <c r="P649" s="370" t="s">
        <v>79</v>
      </c>
      <c r="Q649" s="372"/>
      <c r="R649" s="372"/>
      <c r="S649" s="372"/>
    </row>
    <row r="650" spans="1:19" ht="24" x14ac:dyDescent="0.2">
      <c r="A650" s="303">
        <f>IF(B650="","",ROW()-ROW($A$3)+'Diário 1º PA'!$P$1)</f>
        <v>863</v>
      </c>
      <c r="B650" s="368">
        <v>45358</v>
      </c>
      <c r="C650" s="331">
        <v>45323</v>
      </c>
      <c r="D650" s="321" t="s">
        <v>94</v>
      </c>
      <c r="E650" s="332" t="s">
        <v>178</v>
      </c>
      <c r="F650" s="369">
        <v>5278.44</v>
      </c>
      <c r="G650" s="321" t="s">
        <v>2002</v>
      </c>
      <c r="H650" s="321" t="s">
        <v>135</v>
      </c>
      <c r="I650" s="321" t="s">
        <v>918</v>
      </c>
      <c r="J650" s="370" t="s">
        <v>79</v>
      </c>
      <c r="K650" s="370" t="s">
        <v>919</v>
      </c>
      <c r="L650" s="370" t="s">
        <v>919</v>
      </c>
      <c r="M650" s="370" t="s">
        <v>117</v>
      </c>
      <c r="N650" s="371">
        <v>45358</v>
      </c>
      <c r="O650" s="321" t="s">
        <v>452</v>
      </c>
      <c r="P650" s="370" t="s">
        <v>79</v>
      </c>
      <c r="Q650" s="372"/>
      <c r="R650" s="372"/>
      <c r="S650" s="372"/>
    </row>
    <row r="651" spans="1:19" ht="24" x14ac:dyDescent="0.2">
      <c r="A651" s="303">
        <f>IF(B651="","",ROW()-ROW($A$3)+'Diário 1º PA'!$P$1)</f>
        <v>864</v>
      </c>
      <c r="B651" s="368">
        <v>45358</v>
      </c>
      <c r="C651" s="331">
        <v>45323</v>
      </c>
      <c r="D651" s="321" t="s">
        <v>94</v>
      </c>
      <c r="E651" s="332" t="s">
        <v>178</v>
      </c>
      <c r="F651" s="369">
        <v>5029.6499999999996</v>
      </c>
      <c r="G651" s="321" t="s">
        <v>2002</v>
      </c>
      <c r="H651" s="321" t="s">
        <v>137</v>
      </c>
      <c r="I651" s="321" t="s">
        <v>918</v>
      </c>
      <c r="J651" s="370" t="s">
        <v>79</v>
      </c>
      <c r="K651" s="370" t="s">
        <v>919</v>
      </c>
      <c r="L651" s="370" t="s">
        <v>919</v>
      </c>
      <c r="M651" s="370" t="s">
        <v>117</v>
      </c>
      <c r="N651" s="371">
        <v>45358</v>
      </c>
      <c r="O651" s="321" t="s">
        <v>452</v>
      </c>
      <c r="P651" s="370" t="s">
        <v>79</v>
      </c>
      <c r="Q651" s="372"/>
      <c r="R651" s="372"/>
      <c r="S651" s="372"/>
    </row>
    <row r="652" spans="1:19" ht="24" x14ac:dyDescent="0.2">
      <c r="A652" s="303">
        <f>IF(B652="","",ROW()-ROW($A$3)+'Diário 1º PA'!$P$1)</f>
        <v>865</v>
      </c>
      <c r="B652" s="368">
        <v>45358</v>
      </c>
      <c r="C652" s="331">
        <v>45323</v>
      </c>
      <c r="D652" s="321" t="s">
        <v>94</v>
      </c>
      <c r="E652" s="332" t="s">
        <v>178</v>
      </c>
      <c r="F652" s="369">
        <v>3040</v>
      </c>
      <c r="G652" s="321" t="s">
        <v>2002</v>
      </c>
      <c r="H652" s="321" t="s">
        <v>118</v>
      </c>
      <c r="I652" s="321" t="s">
        <v>918</v>
      </c>
      <c r="J652" s="370" t="s">
        <v>79</v>
      </c>
      <c r="K652" s="370" t="s">
        <v>919</v>
      </c>
      <c r="L652" s="370" t="s">
        <v>919</v>
      </c>
      <c r="M652" s="370" t="s">
        <v>117</v>
      </c>
      <c r="N652" s="371">
        <v>45358</v>
      </c>
      <c r="O652" s="321" t="s">
        <v>452</v>
      </c>
      <c r="P652" s="370" t="s">
        <v>79</v>
      </c>
      <c r="Q652" s="372"/>
      <c r="R652" s="372"/>
      <c r="S652" s="372"/>
    </row>
    <row r="653" spans="1:19" ht="24" x14ac:dyDescent="0.2">
      <c r="A653" s="303">
        <f>IF(B653="","",ROW()-ROW($A$3)+'Diário 1º PA'!$P$1)</f>
        <v>866</v>
      </c>
      <c r="B653" s="368">
        <v>45358</v>
      </c>
      <c r="C653" s="331">
        <v>45323</v>
      </c>
      <c r="D653" s="321" t="s">
        <v>94</v>
      </c>
      <c r="E653" s="332" t="s">
        <v>178</v>
      </c>
      <c r="F653" s="369">
        <v>6164.17</v>
      </c>
      <c r="G653" s="321" t="s">
        <v>2002</v>
      </c>
      <c r="H653" s="321" t="s">
        <v>121</v>
      </c>
      <c r="I653" s="321" t="s">
        <v>918</v>
      </c>
      <c r="J653" s="370" t="s">
        <v>79</v>
      </c>
      <c r="K653" s="370" t="s">
        <v>919</v>
      </c>
      <c r="L653" s="370" t="s">
        <v>919</v>
      </c>
      <c r="M653" s="370" t="s">
        <v>117</v>
      </c>
      <c r="N653" s="371">
        <v>45358</v>
      </c>
      <c r="O653" s="321" t="s">
        <v>452</v>
      </c>
      <c r="P653" s="370" t="s">
        <v>79</v>
      </c>
      <c r="Q653" s="372"/>
      <c r="R653" s="372"/>
      <c r="S653" s="372"/>
    </row>
    <row r="654" spans="1:19" ht="24" x14ac:dyDescent="0.2">
      <c r="A654" s="303">
        <f>IF(B654="","",ROW()-ROW($A$3)+'Diário 1º PA'!$P$1)</f>
        <v>867</v>
      </c>
      <c r="B654" s="368">
        <v>45358</v>
      </c>
      <c r="C654" s="331">
        <v>45323</v>
      </c>
      <c r="D654" s="321" t="s">
        <v>94</v>
      </c>
      <c r="E654" s="332" t="s">
        <v>178</v>
      </c>
      <c r="F654" s="369">
        <v>5424.02</v>
      </c>
      <c r="G654" s="321" t="s">
        <v>2002</v>
      </c>
      <c r="H654" s="321" t="s">
        <v>120</v>
      </c>
      <c r="I654" s="321" t="s">
        <v>918</v>
      </c>
      <c r="J654" s="370" t="s">
        <v>79</v>
      </c>
      <c r="K654" s="370" t="s">
        <v>919</v>
      </c>
      <c r="L654" s="370" t="s">
        <v>919</v>
      </c>
      <c r="M654" s="370" t="s">
        <v>117</v>
      </c>
      <c r="N654" s="371">
        <v>45358</v>
      </c>
      <c r="O654" s="321" t="s">
        <v>452</v>
      </c>
      <c r="P654" s="370" t="s">
        <v>79</v>
      </c>
      <c r="Q654" s="372"/>
      <c r="R654" s="372"/>
      <c r="S654" s="372"/>
    </row>
    <row r="655" spans="1:19" ht="24" x14ac:dyDescent="0.2">
      <c r="A655" s="303">
        <f>IF(B655="","",ROW()-ROW($A$3)+'Diário 1º PA'!$P$1)</f>
        <v>868</v>
      </c>
      <c r="B655" s="368">
        <v>45358</v>
      </c>
      <c r="C655" s="331">
        <v>45323</v>
      </c>
      <c r="D655" s="321" t="s">
        <v>94</v>
      </c>
      <c r="E655" s="332" t="s">
        <v>178</v>
      </c>
      <c r="F655" s="369">
        <v>6091.64</v>
      </c>
      <c r="G655" s="321" t="s">
        <v>2002</v>
      </c>
      <c r="H655" s="321" t="s">
        <v>119</v>
      </c>
      <c r="I655" s="321" t="s">
        <v>918</v>
      </c>
      <c r="J655" s="370" t="s">
        <v>79</v>
      </c>
      <c r="K655" s="370" t="s">
        <v>919</v>
      </c>
      <c r="L655" s="370" t="s">
        <v>919</v>
      </c>
      <c r="M655" s="370" t="s">
        <v>117</v>
      </c>
      <c r="N655" s="371">
        <v>45358</v>
      </c>
      <c r="O655" s="321" t="s">
        <v>452</v>
      </c>
      <c r="P655" s="370" t="s">
        <v>79</v>
      </c>
      <c r="Q655" s="372"/>
      <c r="R655" s="372"/>
      <c r="S655" s="372"/>
    </row>
    <row r="656" spans="1:19" ht="24" x14ac:dyDescent="0.2">
      <c r="A656" s="303">
        <f>IF(B656="","",ROW()-ROW($A$3)+'Diário 1º PA'!$P$1)</f>
        <v>869</v>
      </c>
      <c r="B656" s="368">
        <v>45358</v>
      </c>
      <c r="C656" s="331">
        <v>45323</v>
      </c>
      <c r="D656" s="321" t="s">
        <v>105</v>
      </c>
      <c r="E656" s="332" t="s">
        <v>227</v>
      </c>
      <c r="F656" s="369">
        <v>1432.35</v>
      </c>
      <c r="G656" s="321" t="s">
        <v>1037</v>
      </c>
      <c r="H656" s="321" t="s">
        <v>120</v>
      </c>
      <c r="I656" s="321" t="s">
        <v>1401</v>
      </c>
      <c r="J656" s="370" t="s">
        <v>1181</v>
      </c>
      <c r="K656" s="370" t="s">
        <v>1307</v>
      </c>
      <c r="L656" s="370" t="s">
        <v>848</v>
      </c>
      <c r="M656" s="370">
        <v>122328480</v>
      </c>
      <c r="N656" s="371">
        <v>45361</v>
      </c>
      <c r="O656" s="321" t="s">
        <v>452</v>
      </c>
      <c r="P656" s="370" t="s">
        <v>1181</v>
      </c>
      <c r="Q656" s="372"/>
      <c r="R656" s="372"/>
      <c r="S656" s="372"/>
    </row>
    <row r="657" spans="1:19" ht="24" x14ac:dyDescent="0.2">
      <c r="A657" s="303">
        <f>IF(B657="","",ROW()-ROW($A$3)+'Diário 1º PA'!$P$1)</f>
        <v>870</v>
      </c>
      <c r="B657" s="368">
        <v>45358</v>
      </c>
      <c r="C657" s="331">
        <v>45323</v>
      </c>
      <c r="D657" s="321" t="s">
        <v>94</v>
      </c>
      <c r="E657" s="332" t="s">
        <v>178</v>
      </c>
      <c r="F657" s="369">
        <v>5290.75</v>
      </c>
      <c r="G657" s="321" t="s">
        <v>2002</v>
      </c>
      <c r="H657" s="321" t="s">
        <v>126</v>
      </c>
      <c r="I657" s="321" t="s">
        <v>918</v>
      </c>
      <c r="J657" s="370" t="s">
        <v>79</v>
      </c>
      <c r="K657" s="370" t="s">
        <v>919</v>
      </c>
      <c r="L657" s="370" t="s">
        <v>919</v>
      </c>
      <c r="M657" s="370" t="s">
        <v>117</v>
      </c>
      <c r="N657" s="371">
        <v>45358</v>
      </c>
      <c r="O657" s="321" t="s">
        <v>452</v>
      </c>
      <c r="P657" s="370" t="s">
        <v>79</v>
      </c>
      <c r="Q657" s="372"/>
      <c r="R657" s="372"/>
      <c r="S657" s="372"/>
    </row>
    <row r="658" spans="1:19" ht="24" x14ac:dyDescent="0.2">
      <c r="A658" s="303">
        <f>IF(B658="","",ROW()-ROW($A$3)+'Diário 1º PA'!$P$1)</f>
        <v>871</v>
      </c>
      <c r="B658" s="368">
        <v>45358</v>
      </c>
      <c r="C658" s="331">
        <v>45323</v>
      </c>
      <c r="D658" s="321" t="s">
        <v>94</v>
      </c>
      <c r="E658" s="332" t="s">
        <v>178</v>
      </c>
      <c r="F658" s="369">
        <v>6066.98</v>
      </c>
      <c r="G658" s="321" t="s">
        <v>2002</v>
      </c>
      <c r="H658" s="321" t="s">
        <v>127</v>
      </c>
      <c r="I658" s="321" t="s">
        <v>918</v>
      </c>
      <c r="J658" s="370" t="s">
        <v>79</v>
      </c>
      <c r="K658" s="370" t="s">
        <v>919</v>
      </c>
      <c r="L658" s="370" t="s">
        <v>919</v>
      </c>
      <c r="M658" s="370" t="s">
        <v>117</v>
      </c>
      <c r="N658" s="371">
        <v>45358</v>
      </c>
      <c r="O658" s="321" t="s">
        <v>452</v>
      </c>
      <c r="P658" s="370" t="s">
        <v>79</v>
      </c>
      <c r="Q658" s="372"/>
      <c r="R658" s="372"/>
      <c r="S658" s="372"/>
    </row>
    <row r="659" spans="1:19" ht="24" x14ac:dyDescent="0.2">
      <c r="A659" s="303">
        <f>IF(B659="","",ROW()-ROW($A$3)+'Diário 1º PA'!$P$1)</f>
        <v>872</v>
      </c>
      <c r="B659" s="368">
        <v>45358</v>
      </c>
      <c r="C659" s="331">
        <v>45323</v>
      </c>
      <c r="D659" s="321" t="s">
        <v>94</v>
      </c>
      <c r="E659" s="332" t="s">
        <v>178</v>
      </c>
      <c r="F659" s="369">
        <v>3637.92</v>
      </c>
      <c r="G659" s="321" t="s">
        <v>2002</v>
      </c>
      <c r="H659" s="321" t="s">
        <v>125</v>
      </c>
      <c r="I659" s="321" t="s">
        <v>918</v>
      </c>
      <c r="J659" s="370" t="s">
        <v>79</v>
      </c>
      <c r="K659" s="370" t="s">
        <v>919</v>
      </c>
      <c r="L659" s="370" t="s">
        <v>919</v>
      </c>
      <c r="M659" s="370" t="s">
        <v>117</v>
      </c>
      <c r="N659" s="371">
        <v>45358</v>
      </c>
      <c r="O659" s="321" t="s">
        <v>452</v>
      </c>
      <c r="P659" s="370" t="s">
        <v>79</v>
      </c>
      <c r="Q659" s="372"/>
      <c r="R659" s="372"/>
      <c r="S659" s="372"/>
    </row>
    <row r="660" spans="1:19" ht="24" x14ac:dyDescent="0.2">
      <c r="A660" s="303">
        <f>IF(B660="","",ROW()-ROW($A$3)+'Diário 1º PA'!$P$1)</f>
        <v>873</v>
      </c>
      <c r="B660" s="368">
        <v>45358</v>
      </c>
      <c r="C660" s="331">
        <v>45323</v>
      </c>
      <c r="D660" s="321" t="s">
        <v>94</v>
      </c>
      <c r="E660" s="332" t="s">
        <v>178</v>
      </c>
      <c r="F660" s="369">
        <v>6250.17</v>
      </c>
      <c r="G660" s="321" t="s">
        <v>2002</v>
      </c>
      <c r="H660" s="321" t="s">
        <v>129</v>
      </c>
      <c r="I660" s="321" t="s">
        <v>918</v>
      </c>
      <c r="J660" s="370" t="s">
        <v>79</v>
      </c>
      <c r="K660" s="370" t="s">
        <v>919</v>
      </c>
      <c r="L660" s="370" t="s">
        <v>919</v>
      </c>
      <c r="M660" s="370" t="s">
        <v>117</v>
      </c>
      <c r="N660" s="371">
        <v>45358</v>
      </c>
      <c r="O660" s="321" t="s">
        <v>452</v>
      </c>
      <c r="P660" s="370" t="s">
        <v>79</v>
      </c>
      <c r="Q660" s="372"/>
      <c r="R660" s="372"/>
      <c r="S660" s="372"/>
    </row>
    <row r="661" spans="1:19" ht="24" x14ac:dyDescent="0.2">
      <c r="A661" s="303">
        <f>IF(B661="","",ROW()-ROW($A$3)+'Diário 1º PA'!$P$1)</f>
        <v>874</v>
      </c>
      <c r="B661" s="368">
        <v>45358</v>
      </c>
      <c r="C661" s="331">
        <v>45323</v>
      </c>
      <c r="D661" s="321" t="s">
        <v>94</v>
      </c>
      <c r="E661" s="332" t="s">
        <v>178</v>
      </c>
      <c r="F661" s="369">
        <v>4773.88</v>
      </c>
      <c r="G661" s="321" t="s">
        <v>2002</v>
      </c>
      <c r="H661" s="321" t="s">
        <v>118</v>
      </c>
      <c r="I661" s="321" t="s">
        <v>918</v>
      </c>
      <c r="J661" s="370" t="s">
        <v>79</v>
      </c>
      <c r="K661" s="370" t="s">
        <v>919</v>
      </c>
      <c r="L661" s="370" t="s">
        <v>919</v>
      </c>
      <c r="M661" s="370" t="s">
        <v>117</v>
      </c>
      <c r="N661" s="371">
        <v>45358</v>
      </c>
      <c r="O661" s="321" t="s">
        <v>452</v>
      </c>
      <c r="P661" s="370" t="s">
        <v>79</v>
      </c>
      <c r="Q661" s="372"/>
      <c r="R661" s="372"/>
      <c r="S661" s="372"/>
    </row>
    <row r="662" spans="1:19" ht="24" x14ac:dyDescent="0.2">
      <c r="A662" s="303">
        <f>IF(B662="","",ROW()-ROW($A$3)+'Diário 1º PA'!$P$1)</f>
        <v>875</v>
      </c>
      <c r="B662" s="368">
        <v>45358</v>
      </c>
      <c r="C662" s="331">
        <v>45323</v>
      </c>
      <c r="D662" s="321" t="s">
        <v>94</v>
      </c>
      <c r="E662" s="332" t="s">
        <v>178</v>
      </c>
      <c r="F662" s="369">
        <v>5829.27</v>
      </c>
      <c r="G662" s="321" t="s">
        <v>2002</v>
      </c>
      <c r="H662" s="321" t="s">
        <v>122</v>
      </c>
      <c r="I662" s="321" t="s">
        <v>918</v>
      </c>
      <c r="J662" s="370" t="s">
        <v>79</v>
      </c>
      <c r="K662" s="370" t="s">
        <v>919</v>
      </c>
      <c r="L662" s="370" t="s">
        <v>919</v>
      </c>
      <c r="M662" s="370" t="s">
        <v>117</v>
      </c>
      <c r="N662" s="371">
        <v>45358</v>
      </c>
      <c r="O662" s="321" t="s">
        <v>452</v>
      </c>
      <c r="P662" s="370" t="s">
        <v>79</v>
      </c>
      <c r="Q662" s="372"/>
      <c r="R662" s="372"/>
      <c r="S662" s="372"/>
    </row>
    <row r="663" spans="1:19" ht="24" x14ac:dyDescent="0.2">
      <c r="A663" s="303">
        <f>IF(B663="","",ROW()-ROW($A$3)+'Diário 1º PA'!$P$1)</f>
        <v>876</v>
      </c>
      <c r="B663" s="368">
        <v>45358</v>
      </c>
      <c r="C663" s="331">
        <v>45323</v>
      </c>
      <c r="D663" s="321" t="s">
        <v>94</v>
      </c>
      <c r="E663" s="332" t="s">
        <v>178</v>
      </c>
      <c r="F663" s="369">
        <v>6504.63</v>
      </c>
      <c r="G663" s="321" t="s">
        <v>2002</v>
      </c>
      <c r="H663" s="321" t="s">
        <v>123</v>
      </c>
      <c r="I663" s="321" t="s">
        <v>918</v>
      </c>
      <c r="J663" s="370" t="s">
        <v>79</v>
      </c>
      <c r="K663" s="370" t="s">
        <v>919</v>
      </c>
      <c r="L663" s="370" t="s">
        <v>919</v>
      </c>
      <c r="M663" s="370" t="s">
        <v>117</v>
      </c>
      <c r="N663" s="371">
        <v>45358</v>
      </c>
      <c r="O663" s="321" t="s">
        <v>452</v>
      </c>
      <c r="P663" s="370" t="s">
        <v>79</v>
      </c>
      <c r="Q663" s="372"/>
      <c r="R663" s="372"/>
      <c r="S663" s="372"/>
    </row>
    <row r="664" spans="1:19" ht="24" x14ac:dyDescent="0.2">
      <c r="A664" s="303">
        <f>IF(B664="","",ROW()-ROW($A$3)+'Diário 1º PA'!$P$1)</f>
        <v>877</v>
      </c>
      <c r="B664" s="368">
        <v>45358</v>
      </c>
      <c r="C664" s="331">
        <v>45323</v>
      </c>
      <c r="D664" s="321" t="s">
        <v>94</v>
      </c>
      <c r="E664" s="332" t="s">
        <v>178</v>
      </c>
      <c r="F664" s="369">
        <v>5196.18</v>
      </c>
      <c r="G664" s="267" t="s">
        <v>2002</v>
      </c>
      <c r="H664" s="321" t="s">
        <v>124</v>
      </c>
      <c r="I664" s="321" t="s">
        <v>918</v>
      </c>
      <c r="J664" s="370" t="s">
        <v>79</v>
      </c>
      <c r="K664" s="370" t="s">
        <v>919</v>
      </c>
      <c r="L664" s="370" t="s">
        <v>919</v>
      </c>
      <c r="M664" s="370" t="s">
        <v>117</v>
      </c>
      <c r="N664" s="371">
        <v>45358</v>
      </c>
      <c r="O664" s="321" t="s">
        <v>452</v>
      </c>
      <c r="P664" s="370" t="s">
        <v>79</v>
      </c>
      <c r="Q664" s="372"/>
      <c r="R664" s="372"/>
      <c r="S664" s="372"/>
    </row>
    <row r="665" spans="1:19" ht="24" x14ac:dyDescent="0.2">
      <c r="A665" s="303">
        <f>IF(B665="","",ROW()-ROW($A$3)+'Diário 1º PA'!$P$1)</f>
        <v>878</v>
      </c>
      <c r="B665" s="368">
        <v>45358</v>
      </c>
      <c r="C665" s="331">
        <v>45323</v>
      </c>
      <c r="D665" s="321" t="s">
        <v>105</v>
      </c>
      <c r="E665" s="332" t="s">
        <v>265</v>
      </c>
      <c r="F665" s="369">
        <v>413.52</v>
      </c>
      <c r="G665" s="321" t="s">
        <v>1577</v>
      </c>
      <c r="H665" s="321" t="s">
        <v>118</v>
      </c>
      <c r="I665" s="321" t="s">
        <v>2003</v>
      </c>
      <c r="J665" s="370" t="s">
        <v>2004</v>
      </c>
      <c r="K665" s="370" t="s">
        <v>1307</v>
      </c>
      <c r="L665" s="370" t="s">
        <v>848</v>
      </c>
      <c r="M665" s="370">
        <v>24212</v>
      </c>
      <c r="N665" s="371">
        <v>45358</v>
      </c>
      <c r="O665" s="321" t="s">
        <v>452</v>
      </c>
      <c r="P665" s="370" t="s">
        <v>2004</v>
      </c>
      <c r="Q665" s="372"/>
      <c r="R665" s="372"/>
      <c r="S665" s="372"/>
    </row>
    <row r="666" spans="1:19" ht="48" x14ac:dyDescent="0.2">
      <c r="A666" s="303">
        <f>IF(B666="","",ROW()-ROW($A$3)+'Diário 1º PA'!$P$1)</f>
        <v>879</v>
      </c>
      <c r="B666" s="368">
        <v>45358</v>
      </c>
      <c r="C666" s="331">
        <v>45323</v>
      </c>
      <c r="D666" s="321" t="s">
        <v>105</v>
      </c>
      <c r="E666" s="332" t="s">
        <v>299</v>
      </c>
      <c r="F666" s="369">
        <v>35873.4</v>
      </c>
      <c r="G666" s="267" t="s">
        <v>858</v>
      </c>
      <c r="H666" s="321" t="s">
        <v>129</v>
      </c>
      <c r="I666" s="321" t="s">
        <v>2005</v>
      </c>
      <c r="J666" s="370" t="s">
        <v>1337</v>
      </c>
      <c r="K666" s="370" t="s">
        <v>1307</v>
      </c>
      <c r="L666" s="370" t="s">
        <v>848</v>
      </c>
      <c r="M666" s="370">
        <v>24</v>
      </c>
      <c r="N666" s="371">
        <v>45352</v>
      </c>
      <c r="O666" s="321" t="s">
        <v>452</v>
      </c>
      <c r="P666" s="370" t="s">
        <v>1337</v>
      </c>
      <c r="Q666" s="372"/>
      <c r="R666" s="372"/>
      <c r="S666" s="372"/>
    </row>
    <row r="667" spans="1:19" ht="24" x14ac:dyDescent="0.2">
      <c r="A667" s="303">
        <f>IF(B667="","",ROW()-ROW($A$3)+'Diário 1º PA'!$P$1)</f>
        <v>880</v>
      </c>
      <c r="B667" s="368">
        <v>45358</v>
      </c>
      <c r="C667" s="331">
        <v>45323</v>
      </c>
      <c r="D667" s="321" t="s">
        <v>105</v>
      </c>
      <c r="E667" s="332" t="s">
        <v>229</v>
      </c>
      <c r="F667" s="369">
        <v>810.27</v>
      </c>
      <c r="G667" s="267" t="s">
        <v>1769</v>
      </c>
      <c r="H667" s="321" t="s">
        <v>136</v>
      </c>
      <c r="I667" s="321" t="s">
        <v>1418</v>
      </c>
      <c r="J667" s="370" t="s">
        <v>1419</v>
      </c>
      <c r="K667" s="370" t="s">
        <v>1307</v>
      </c>
      <c r="L667" s="370" t="s">
        <v>848</v>
      </c>
      <c r="M667" s="371">
        <v>3903</v>
      </c>
      <c r="N667" s="371">
        <v>45358</v>
      </c>
      <c r="O667" s="321" t="s">
        <v>452</v>
      </c>
      <c r="P667" s="370" t="s">
        <v>1419</v>
      </c>
      <c r="Q667" s="372"/>
      <c r="R667" s="372"/>
      <c r="S667" s="372"/>
    </row>
    <row r="668" spans="1:19" ht="24" x14ac:dyDescent="0.2">
      <c r="A668" s="303">
        <f>IF(B668="","",ROW()-ROW($A$3)+'Diário 1º PA'!$P$1)</f>
        <v>881</v>
      </c>
      <c r="B668" s="368">
        <v>45358</v>
      </c>
      <c r="C668" s="331">
        <v>45352</v>
      </c>
      <c r="D668" s="321" t="s">
        <v>2006</v>
      </c>
      <c r="E668" s="332" t="s">
        <v>223</v>
      </c>
      <c r="F668" s="369">
        <v>3106.99</v>
      </c>
      <c r="G668" s="267" t="s">
        <v>1863</v>
      </c>
      <c r="H668" s="321" t="s">
        <v>121</v>
      </c>
      <c r="I668" s="321" t="s">
        <v>2007</v>
      </c>
      <c r="J668" s="370" t="s">
        <v>2008</v>
      </c>
      <c r="K668" s="370" t="s">
        <v>1307</v>
      </c>
      <c r="L668" s="370" t="s">
        <v>1207</v>
      </c>
      <c r="M668" s="370" t="s">
        <v>2009</v>
      </c>
      <c r="N668" s="371">
        <v>45390</v>
      </c>
      <c r="O668" s="321" t="s">
        <v>452</v>
      </c>
      <c r="P668" s="370" t="s">
        <v>2008</v>
      </c>
      <c r="Q668" s="372"/>
      <c r="R668" s="372"/>
      <c r="S668" s="372"/>
    </row>
    <row r="669" spans="1:19" ht="24" x14ac:dyDescent="0.2">
      <c r="A669" s="303">
        <f>IF(B669="","",ROW()-ROW($A$3)+'Diário 1º PA'!$P$1)</f>
        <v>882</v>
      </c>
      <c r="B669" s="368">
        <v>45358</v>
      </c>
      <c r="C669" s="331">
        <v>45352</v>
      </c>
      <c r="D669" s="321" t="s">
        <v>2006</v>
      </c>
      <c r="E669" s="332" t="s">
        <v>345</v>
      </c>
      <c r="F669" s="369">
        <v>690</v>
      </c>
      <c r="G669" s="267" t="s">
        <v>2010</v>
      </c>
      <c r="H669" s="321" t="s">
        <v>119</v>
      </c>
      <c r="I669" s="321" t="s">
        <v>2011</v>
      </c>
      <c r="J669" s="370" t="s">
        <v>2012</v>
      </c>
      <c r="K669" s="370" t="s">
        <v>881</v>
      </c>
      <c r="L669" s="370" t="s">
        <v>1301</v>
      </c>
      <c r="M669" s="370">
        <v>27</v>
      </c>
      <c r="N669" s="371">
        <v>45357</v>
      </c>
      <c r="O669" s="321" t="s">
        <v>452</v>
      </c>
      <c r="P669" s="370" t="s">
        <v>2012</v>
      </c>
      <c r="Q669" s="372"/>
      <c r="R669" s="372"/>
      <c r="S669" s="372"/>
    </row>
    <row r="670" spans="1:19" ht="48" x14ac:dyDescent="0.2">
      <c r="A670" s="303">
        <f>IF(B670="","",ROW()-ROW($A$3)+'Diário 1º PA'!$P$1)</f>
        <v>883</v>
      </c>
      <c r="B670" s="368">
        <v>45358</v>
      </c>
      <c r="C670" s="331">
        <v>45323</v>
      </c>
      <c r="D670" s="321" t="s">
        <v>105</v>
      </c>
      <c r="E670" s="332" t="s">
        <v>299</v>
      </c>
      <c r="F670" s="369">
        <v>12460.2</v>
      </c>
      <c r="G670" s="321" t="s">
        <v>1408</v>
      </c>
      <c r="H670" s="321" t="s">
        <v>117</v>
      </c>
      <c r="I670" s="321" t="s">
        <v>1409</v>
      </c>
      <c r="J670" s="370" t="s">
        <v>880</v>
      </c>
      <c r="K670" s="370" t="s">
        <v>881</v>
      </c>
      <c r="L670" s="370" t="s">
        <v>1301</v>
      </c>
      <c r="M670" s="370">
        <v>18</v>
      </c>
      <c r="N670" s="371">
        <v>45352</v>
      </c>
      <c r="O670" s="321" t="s">
        <v>452</v>
      </c>
      <c r="P670" s="370" t="s">
        <v>880</v>
      </c>
      <c r="Q670" s="372"/>
      <c r="R670" s="372"/>
      <c r="S670" s="372"/>
    </row>
    <row r="671" spans="1:19" x14ac:dyDescent="0.2">
      <c r="A671" s="303">
        <f>IF(B671="","",ROW()-ROW($A$3)+'Diário 1º PA'!$P$1)</f>
        <v>884</v>
      </c>
      <c r="B671" s="368">
        <v>45358</v>
      </c>
      <c r="C671" s="331">
        <v>45352</v>
      </c>
      <c r="D671" s="321" t="s">
        <v>105</v>
      </c>
      <c r="E671" s="332" t="s">
        <v>283</v>
      </c>
      <c r="F671" s="369">
        <v>5</v>
      </c>
      <c r="G671" s="267" t="s">
        <v>2013</v>
      </c>
      <c r="H671" s="321" t="s">
        <v>118</v>
      </c>
      <c r="I671" s="321" t="s">
        <v>117</v>
      </c>
      <c r="J671" s="370" t="s">
        <v>79</v>
      </c>
      <c r="K671" s="370" t="s">
        <v>117</v>
      </c>
      <c r="L671" s="370" t="s">
        <v>117</v>
      </c>
      <c r="M671" s="370" t="s">
        <v>117</v>
      </c>
      <c r="N671" s="370" t="s">
        <v>117</v>
      </c>
      <c r="O671" s="321" t="s">
        <v>452</v>
      </c>
      <c r="P671" s="370" t="s">
        <v>79</v>
      </c>
      <c r="Q671" s="372"/>
      <c r="R671" s="372"/>
      <c r="S671" s="372"/>
    </row>
    <row r="672" spans="1:19" ht="36" x14ac:dyDescent="0.2">
      <c r="A672" s="303">
        <f>IF(B672="","",ROW()-ROW($A$3)+'Diário 1º PA'!$P$1)</f>
        <v>885</v>
      </c>
      <c r="B672" s="368">
        <v>45359</v>
      </c>
      <c r="C672" s="331">
        <v>45261</v>
      </c>
      <c r="D672" s="321" t="s">
        <v>105</v>
      </c>
      <c r="E672" s="332" t="s">
        <v>337</v>
      </c>
      <c r="F672" s="369">
        <v>-130.78</v>
      </c>
      <c r="G672" s="267" t="s">
        <v>2014</v>
      </c>
      <c r="H672" s="321" t="s">
        <v>126</v>
      </c>
      <c r="I672" s="321" t="s">
        <v>117</v>
      </c>
      <c r="J672" s="370" t="s">
        <v>79</v>
      </c>
      <c r="K672" s="370" t="s">
        <v>117</v>
      </c>
      <c r="L672" s="370" t="s">
        <v>117</v>
      </c>
      <c r="M672" s="370" t="s">
        <v>117</v>
      </c>
      <c r="N672" s="371" t="s">
        <v>117</v>
      </c>
      <c r="O672" s="321" t="s">
        <v>452</v>
      </c>
      <c r="P672" s="370" t="s">
        <v>79</v>
      </c>
      <c r="Q672" s="372"/>
      <c r="R672" s="372"/>
      <c r="S672" s="372"/>
    </row>
    <row r="673" spans="1:19" ht="24" x14ac:dyDescent="0.2">
      <c r="A673" s="303">
        <f>IF(B673="","",ROW()-ROW($A$3)+'Diário 1º PA'!$P$1)</f>
        <v>886</v>
      </c>
      <c r="B673" s="368">
        <v>45359</v>
      </c>
      <c r="C673" s="331">
        <v>45323</v>
      </c>
      <c r="D673" s="321" t="s">
        <v>105</v>
      </c>
      <c r="E673" s="332" t="s">
        <v>341</v>
      </c>
      <c r="F673" s="369">
        <v>1248</v>
      </c>
      <c r="G673" s="267" t="s">
        <v>2015</v>
      </c>
      <c r="H673" s="321" t="s">
        <v>136</v>
      </c>
      <c r="I673" s="321" t="s">
        <v>2016</v>
      </c>
      <c r="J673" s="370" t="s">
        <v>1451</v>
      </c>
      <c r="K673" s="370" t="s">
        <v>839</v>
      </c>
      <c r="L673" s="370" t="s">
        <v>1301</v>
      </c>
      <c r="M673" s="370">
        <v>8</v>
      </c>
      <c r="N673" s="371">
        <v>45350</v>
      </c>
      <c r="O673" s="321" t="s">
        <v>452</v>
      </c>
      <c r="P673" s="370" t="s">
        <v>1451</v>
      </c>
      <c r="Q673" s="372"/>
      <c r="R673" s="372"/>
      <c r="S673" s="372"/>
    </row>
    <row r="674" spans="1:19" ht="48" x14ac:dyDescent="0.2">
      <c r="A674" s="303">
        <f>IF(B674="","",ROW()-ROW($A$3)+'Diário 1º PA'!$P$1)</f>
        <v>887</v>
      </c>
      <c r="B674" s="368">
        <v>45359</v>
      </c>
      <c r="C674" s="331">
        <v>45352</v>
      </c>
      <c r="D674" s="321" t="s">
        <v>105</v>
      </c>
      <c r="E674" s="332" t="s">
        <v>337</v>
      </c>
      <c r="F674" s="369">
        <v>133.94</v>
      </c>
      <c r="G674" s="267" t="s">
        <v>952</v>
      </c>
      <c r="H674" s="321" t="s">
        <v>119</v>
      </c>
      <c r="I674" s="321" t="s">
        <v>1296</v>
      </c>
      <c r="J674" s="370" t="s">
        <v>954</v>
      </c>
      <c r="K674" s="370" t="s">
        <v>839</v>
      </c>
      <c r="L674" s="370" t="s">
        <v>1297</v>
      </c>
      <c r="M674" s="370">
        <v>5935448</v>
      </c>
      <c r="N674" s="371">
        <v>45362</v>
      </c>
      <c r="O674" s="321" t="s">
        <v>452</v>
      </c>
      <c r="P674" s="370" t="s">
        <v>954</v>
      </c>
      <c r="Q674" s="372"/>
      <c r="R674" s="372"/>
      <c r="S674" s="372"/>
    </row>
    <row r="675" spans="1:19" ht="36" x14ac:dyDescent="0.2">
      <c r="A675" s="303">
        <f>IF(B675="","",ROW()-ROW($A$3)+'Diário 1º PA'!$P$1)</f>
        <v>888</v>
      </c>
      <c r="B675" s="368">
        <v>45359</v>
      </c>
      <c r="C675" s="331">
        <v>45352</v>
      </c>
      <c r="D675" s="321" t="s">
        <v>105</v>
      </c>
      <c r="E675" s="332" t="s">
        <v>339</v>
      </c>
      <c r="F675" s="369">
        <v>75</v>
      </c>
      <c r="G675" s="267" t="s">
        <v>2017</v>
      </c>
      <c r="H675" s="321" t="s">
        <v>125</v>
      </c>
      <c r="I675" s="321" t="s">
        <v>2018</v>
      </c>
      <c r="J675" s="370" t="s">
        <v>922</v>
      </c>
      <c r="K675" s="370" t="s">
        <v>839</v>
      </c>
      <c r="L675" s="370" t="s">
        <v>1611</v>
      </c>
      <c r="M675" s="370" t="s">
        <v>117</v>
      </c>
      <c r="N675" s="371">
        <v>45357</v>
      </c>
      <c r="O675" s="321" t="s">
        <v>452</v>
      </c>
      <c r="P675" s="370" t="s">
        <v>2019</v>
      </c>
      <c r="Q675" s="372"/>
      <c r="R675" s="372"/>
      <c r="S675" s="372"/>
    </row>
    <row r="676" spans="1:19" ht="36" x14ac:dyDescent="0.2">
      <c r="A676" s="303">
        <f>IF(B676="","",ROW()-ROW($A$3)+'Diário 1º PA'!$P$1)</f>
        <v>889</v>
      </c>
      <c r="B676" s="368">
        <v>45359</v>
      </c>
      <c r="C676" s="331">
        <v>45352</v>
      </c>
      <c r="D676" s="321" t="s">
        <v>105</v>
      </c>
      <c r="E676" s="332" t="s">
        <v>325</v>
      </c>
      <c r="F676" s="369">
        <v>266.19</v>
      </c>
      <c r="G676" s="267" t="s">
        <v>2020</v>
      </c>
      <c r="H676" s="321" t="s">
        <v>122</v>
      </c>
      <c r="I676" s="321" t="s">
        <v>1236</v>
      </c>
      <c r="J676" s="370" t="s">
        <v>1237</v>
      </c>
      <c r="K676" s="370" t="s">
        <v>839</v>
      </c>
      <c r="L676" s="370" t="s">
        <v>1301</v>
      </c>
      <c r="M676" s="370">
        <v>14372</v>
      </c>
      <c r="N676" s="371">
        <v>45355</v>
      </c>
      <c r="O676" s="321" t="s">
        <v>452</v>
      </c>
      <c r="P676" s="370" t="s">
        <v>1237</v>
      </c>
      <c r="Q676" s="372"/>
      <c r="R676" s="372"/>
      <c r="S676" s="372"/>
    </row>
    <row r="677" spans="1:19" ht="36" x14ac:dyDescent="0.2">
      <c r="A677" s="303">
        <f>IF(B677="","",ROW()-ROW($A$3)+'Diário 1º PA'!$P$1)</f>
        <v>890</v>
      </c>
      <c r="B677" s="368">
        <v>45359</v>
      </c>
      <c r="C677" s="331">
        <v>45352</v>
      </c>
      <c r="D677" s="321" t="s">
        <v>105</v>
      </c>
      <c r="E677" s="332" t="s">
        <v>339</v>
      </c>
      <c r="F677" s="369">
        <v>37.799999999999997</v>
      </c>
      <c r="G677" s="267" t="s">
        <v>2021</v>
      </c>
      <c r="H677" s="321" t="s">
        <v>129</v>
      </c>
      <c r="I677" s="321" t="s">
        <v>2022</v>
      </c>
      <c r="J677" s="370" t="s">
        <v>922</v>
      </c>
      <c r="K677" s="370" t="s">
        <v>839</v>
      </c>
      <c r="L677" s="370" t="s">
        <v>1604</v>
      </c>
      <c r="M677" s="370" t="s">
        <v>117</v>
      </c>
      <c r="N677" s="371">
        <v>45357</v>
      </c>
      <c r="O677" s="321" t="s">
        <v>452</v>
      </c>
      <c r="P677" s="370" t="s">
        <v>2023</v>
      </c>
      <c r="Q677" s="372"/>
      <c r="R677" s="372"/>
      <c r="S677" s="372"/>
    </row>
    <row r="678" spans="1:19" ht="24" x14ac:dyDescent="0.2">
      <c r="A678" s="303">
        <f>IF(B678="","",ROW()-ROW($A$3)+'Diário 1º PA'!$P$1)</f>
        <v>891</v>
      </c>
      <c r="B678" s="368">
        <v>45359</v>
      </c>
      <c r="C678" s="331">
        <v>45352</v>
      </c>
      <c r="D678" s="321" t="s">
        <v>105</v>
      </c>
      <c r="E678" s="332" t="s">
        <v>339</v>
      </c>
      <c r="F678" s="369">
        <v>750</v>
      </c>
      <c r="G678" s="267" t="s">
        <v>2024</v>
      </c>
      <c r="H678" s="321" t="s">
        <v>118</v>
      </c>
      <c r="I678" s="321" t="s">
        <v>1677</v>
      </c>
      <c r="J678" s="370" t="s">
        <v>922</v>
      </c>
      <c r="K678" s="370" t="s">
        <v>839</v>
      </c>
      <c r="L678" s="370" t="s">
        <v>1611</v>
      </c>
      <c r="M678" s="370" t="s">
        <v>117</v>
      </c>
      <c r="N678" s="371">
        <v>45356</v>
      </c>
      <c r="O678" s="321" t="s">
        <v>452</v>
      </c>
      <c r="P678" s="370" t="s">
        <v>959</v>
      </c>
      <c r="Q678" s="372"/>
      <c r="R678" s="372"/>
      <c r="S678" s="372"/>
    </row>
    <row r="679" spans="1:19" ht="36" x14ac:dyDescent="0.2">
      <c r="A679" s="303">
        <f>IF(B679="","",ROW()-ROW($A$3)+'Diário 1º PA'!$P$1)</f>
        <v>892</v>
      </c>
      <c r="B679" s="368">
        <v>45359</v>
      </c>
      <c r="C679" s="331">
        <v>45352</v>
      </c>
      <c r="D679" s="321" t="s">
        <v>105</v>
      </c>
      <c r="E679" s="332" t="s">
        <v>313</v>
      </c>
      <c r="F679" s="369">
        <v>2010</v>
      </c>
      <c r="G679" s="267" t="s">
        <v>2025</v>
      </c>
      <c r="H679" s="321" t="s">
        <v>130</v>
      </c>
      <c r="I679" s="321" t="s">
        <v>2026</v>
      </c>
      <c r="J679" s="370" t="s">
        <v>2027</v>
      </c>
      <c r="K679" s="370" t="s">
        <v>839</v>
      </c>
      <c r="L679" s="370" t="s">
        <v>1301</v>
      </c>
      <c r="M679" s="370">
        <v>2</v>
      </c>
      <c r="N679" s="371">
        <v>45358</v>
      </c>
      <c r="O679" s="321" t="s">
        <v>452</v>
      </c>
      <c r="P679" s="370" t="s">
        <v>2027</v>
      </c>
      <c r="Q679" s="372"/>
      <c r="R679" s="372"/>
      <c r="S679" s="372"/>
    </row>
    <row r="680" spans="1:19" ht="24" x14ac:dyDescent="0.2">
      <c r="A680" s="303">
        <f>IF(B680="","",ROW()-ROW($A$3)+'Diário 1º PA'!$P$1)</f>
        <v>893</v>
      </c>
      <c r="B680" s="368">
        <v>45359</v>
      </c>
      <c r="C680" s="331">
        <v>45352</v>
      </c>
      <c r="D680" s="321" t="s">
        <v>105</v>
      </c>
      <c r="E680" s="332" t="s">
        <v>339</v>
      </c>
      <c r="F680" s="369">
        <v>675</v>
      </c>
      <c r="G680" s="267" t="s">
        <v>2024</v>
      </c>
      <c r="H680" s="321" t="s">
        <v>118</v>
      </c>
      <c r="I680" s="321" t="s">
        <v>1610</v>
      </c>
      <c r="J680" s="370" t="s">
        <v>922</v>
      </c>
      <c r="K680" s="370" t="s">
        <v>839</v>
      </c>
      <c r="L680" s="370" t="s">
        <v>1611</v>
      </c>
      <c r="M680" s="370" t="s">
        <v>117</v>
      </c>
      <c r="N680" s="371">
        <v>45355</v>
      </c>
      <c r="O680" s="321" t="s">
        <v>452</v>
      </c>
      <c r="P680" s="370" t="s">
        <v>950</v>
      </c>
      <c r="Q680" s="372"/>
      <c r="R680" s="372"/>
      <c r="S680" s="372"/>
    </row>
    <row r="681" spans="1:19" ht="48" x14ac:dyDescent="0.2">
      <c r="A681" s="303">
        <f>IF(B681="","",ROW()-ROW($A$3)+'Diário 1º PA'!$P$1)</f>
        <v>894</v>
      </c>
      <c r="B681" s="368">
        <v>45359</v>
      </c>
      <c r="C681" s="331">
        <v>45352</v>
      </c>
      <c r="D681" s="321" t="s">
        <v>105</v>
      </c>
      <c r="E681" s="332" t="s">
        <v>325</v>
      </c>
      <c r="F681" s="369">
        <v>243.09</v>
      </c>
      <c r="G681" s="267" t="s">
        <v>2028</v>
      </c>
      <c r="H681" s="321" t="s">
        <v>118</v>
      </c>
      <c r="I681" s="321" t="s">
        <v>1610</v>
      </c>
      <c r="J681" s="370" t="s">
        <v>922</v>
      </c>
      <c r="K681" s="370" t="s">
        <v>839</v>
      </c>
      <c r="L681" s="370" t="s">
        <v>1604</v>
      </c>
      <c r="M681" s="370" t="s">
        <v>117</v>
      </c>
      <c r="N681" s="371">
        <v>45358</v>
      </c>
      <c r="O681" s="321" t="s">
        <v>452</v>
      </c>
      <c r="P681" s="370" t="s">
        <v>950</v>
      </c>
      <c r="Q681" s="372"/>
      <c r="R681" s="372"/>
      <c r="S681" s="372"/>
    </row>
    <row r="682" spans="1:19" ht="36" x14ac:dyDescent="0.2">
      <c r="A682" s="303">
        <f>IF(B682="","",ROW()-ROW($A$3)+'Diário 1º PA'!$P$1)</f>
        <v>895</v>
      </c>
      <c r="B682" s="368">
        <v>45359</v>
      </c>
      <c r="C682" s="331">
        <v>45352</v>
      </c>
      <c r="D682" s="321" t="s">
        <v>105</v>
      </c>
      <c r="E682" s="332" t="s">
        <v>325</v>
      </c>
      <c r="F682" s="369">
        <v>2414.83</v>
      </c>
      <c r="G682" s="267" t="s">
        <v>2029</v>
      </c>
      <c r="H682" s="321" t="s">
        <v>117</v>
      </c>
      <c r="I682" s="321" t="s">
        <v>1492</v>
      </c>
      <c r="J682" s="370" t="s">
        <v>901</v>
      </c>
      <c r="K682" s="370" t="s">
        <v>1307</v>
      </c>
      <c r="L682" s="370" t="s">
        <v>848</v>
      </c>
      <c r="M682" s="370">
        <v>1403</v>
      </c>
      <c r="N682" s="371">
        <v>45359</v>
      </c>
      <c r="O682" s="321" t="s">
        <v>452</v>
      </c>
      <c r="P682" s="370" t="s">
        <v>901</v>
      </c>
      <c r="Q682" s="372"/>
      <c r="R682" s="372"/>
      <c r="S682" s="372"/>
    </row>
    <row r="683" spans="1:19" ht="36" x14ac:dyDescent="0.2">
      <c r="A683" s="303">
        <f>IF(B683="","",ROW()-ROW($A$3)+'Diário 1º PA'!$P$1)</f>
        <v>896</v>
      </c>
      <c r="B683" s="368">
        <v>45359</v>
      </c>
      <c r="C683" s="331">
        <v>45352</v>
      </c>
      <c r="D683" s="321" t="s">
        <v>105</v>
      </c>
      <c r="E683" s="332" t="s">
        <v>325</v>
      </c>
      <c r="F683" s="369">
        <v>262.31</v>
      </c>
      <c r="G683" s="267" t="s">
        <v>2030</v>
      </c>
      <c r="H683" s="321" t="s">
        <v>134</v>
      </c>
      <c r="I683" s="321" t="s">
        <v>1308</v>
      </c>
      <c r="J683" s="370" t="s">
        <v>1151</v>
      </c>
      <c r="K683" s="370" t="s">
        <v>1307</v>
      </c>
      <c r="L683" s="370" t="s">
        <v>848</v>
      </c>
      <c r="M683" s="370">
        <v>7072</v>
      </c>
      <c r="N683" s="371">
        <v>45359</v>
      </c>
      <c r="O683" s="321" t="s">
        <v>452</v>
      </c>
      <c r="P683" s="370" t="s">
        <v>1151</v>
      </c>
      <c r="Q683" s="372"/>
      <c r="R683" s="372"/>
      <c r="S683" s="372"/>
    </row>
    <row r="684" spans="1:19" ht="24" x14ac:dyDescent="0.2">
      <c r="A684" s="303">
        <f>IF(B684="","",ROW()-ROW($A$3)+'Diário 1º PA'!$P$1)</f>
        <v>897</v>
      </c>
      <c r="B684" s="368">
        <v>45359</v>
      </c>
      <c r="C684" s="331">
        <v>45323</v>
      </c>
      <c r="D684" s="321" t="s">
        <v>105</v>
      </c>
      <c r="E684" s="332" t="s">
        <v>341</v>
      </c>
      <c r="F684" s="369">
        <v>1248</v>
      </c>
      <c r="G684" s="267" t="s">
        <v>2031</v>
      </c>
      <c r="H684" s="321" t="s">
        <v>134</v>
      </c>
      <c r="I684" s="321" t="s">
        <v>2032</v>
      </c>
      <c r="J684" s="370" t="s">
        <v>911</v>
      </c>
      <c r="K684" s="370" t="s">
        <v>1307</v>
      </c>
      <c r="L684" s="370" t="s">
        <v>848</v>
      </c>
      <c r="M684" s="370">
        <v>372312586</v>
      </c>
      <c r="N684" s="371">
        <v>45359</v>
      </c>
      <c r="O684" s="321" t="s">
        <v>452</v>
      </c>
      <c r="P684" s="370" t="s">
        <v>911</v>
      </c>
      <c r="Q684" s="372"/>
      <c r="R684" s="372"/>
      <c r="S684" s="372"/>
    </row>
    <row r="685" spans="1:19" ht="24" x14ac:dyDescent="0.2">
      <c r="A685" s="303">
        <f>IF(B685="","",ROW()-ROW($A$3)+'Diário 1º PA'!$P$1)</f>
        <v>898</v>
      </c>
      <c r="B685" s="368">
        <v>45359</v>
      </c>
      <c r="C685" s="331">
        <v>45323</v>
      </c>
      <c r="D685" s="321" t="s">
        <v>105</v>
      </c>
      <c r="E685" s="332" t="s">
        <v>341</v>
      </c>
      <c r="F685" s="369">
        <v>2160</v>
      </c>
      <c r="G685" s="267" t="s">
        <v>2033</v>
      </c>
      <c r="H685" s="321" t="s">
        <v>134</v>
      </c>
      <c r="I685" s="321" t="s">
        <v>1463</v>
      </c>
      <c r="J685" s="370" t="s">
        <v>946</v>
      </c>
      <c r="K685" s="370" t="s">
        <v>1307</v>
      </c>
      <c r="L685" s="370" t="s">
        <v>848</v>
      </c>
      <c r="M685" s="370">
        <v>22</v>
      </c>
      <c r="N685" s="371">
        <v>45359</v>
      </c>
      <c r="O685" s="321" t="s">
        <v>452</v>
      </c>
      <c r="P685" s="370" t="s">
        <v>946</v>
      </c>
      <c r="Q685" s="372"/>
      <c r="R685" s="372"/>
      <c r="S685" s="372"/>
    </row>
    <row r="686" spans="1:19" ht="48" x14ac:dyDescent="0.2">
      <c r="A686" s="303">
        <f>IF(B686="","",ROW()-ROW($A$3)+'Diário 1º PA'!$P$1)</f>
        <v>899</v>
      </c>
      <c r="B686" s="368">
        <v>45359</v>
      </c>
      <c r="C686" s="331">
        <v>45323</v>
      </c>
      <c r="D686" s="321" t="s">
        <v>105</v>
      </c>
      <c r="E686" s="332" t="s">
        <v>299</v>
      </c>
      <c r="F686" s="369">
        <v>19280.310000000001</v>
      </c>
      <c r="G686" s="267" t="s">
        <v>2001</v>
      </c>
      <c r="H686" s="321" t="s">
        <v>137</v>
      </c>
      <c r="I686" s="321" t="s">
        <v>1519</v>
      </c>
      <c r="J686" s="370" t="s">
        <v>943</v>
      </c>
      <c r="K686" s="370" t="s">
        <v>1307</v>
      </c>
      <c r="L686" s="370" t="s">
        <v>848</v>
      </c>
      <c r="M686" s="370">
        <v>70</v>
      </c>
      <c r="N686" s="371">
        <v>45359</v>
      </c>
      <c r="O686" s="321" t="s">
        <v>452</v>
      </c>
      <c r="P686" s="370" t="s">
        <v>943</v>
      </c>
      <c r="Q686" s="372"/>
      <c r="R686" s="372"/>
      <c r="S686" s="372"/>
    </row>
    <row r="687" spans="1:19" ht="24" x14ac:dyDescent="0.2">
      <c r="A687" s="303">
        <f>IF(B687="","",ROW()-ROW($A$3)+'Diário 1º PA'!$P$1)</f>
        <v>900</v>
      </c>
      <c r="B687" s="368">
        <v>45359</v>
      </c>
      <c r="C687" s="331">
        <v>45323</v>
      </c>
      <c r="D687" s="321" t="s">
        <v>105</v>
      </c>
      <c r="E687" s="332" t="s">
        <v>229</v>
      </c>
      <c r="F687" s="369">
        <v>2244.56</v>
      </c>
      <c r="G687" s="267" t="s">
        <v>1769</v>
      </c>
      <c r="H687" s="321" t="s">
        <v>121</v>
      </c>
      <c r="I687" s="321" t="s">
        <v>1526</v>
      </c>
      <c r="J687" s="370" t="s">
        <v>1528</v>
      </c>
      <c r="K687" s="370" t="s">
        <v>1307</v>
      </c>
      <c r="L687" s="370" t="s">
        <v>848</v>
      </c>
      <c r="M687" s="379" t="s">
        <v>2034</v>
      </c>
      <c r="N687" s="371">
        <v>45363</v>
      </c>
      <c r="O687" s="321" t="s">
        <v>452</v>
      </c>
      <c r="P687" s="370" t="s">
        <v>1528</v>
      </c>
      <c r="Q687" s="372"/>
      <c r="R687" s="372"/>
      <c r="S687" s="372"/>
    </row>
    <row r="688" spans="1:19" ht="24" x14ac:dyDescent="0.2">
      <c r="A688" s="303">
        <f>IF(B688="","",ROW()-ROW($A$3)+'Diário 1º PA'!$P$1)</f>
        <v>901</v>
      </c>
      <c r="B688" s="368">
        <v>45359</v>
      </c>
      <c r="C688" s="331">
        <v>45323</v>
      </c>
      <c r="D688" s="321" t="s">
        <v>105</v>
      </c>
      <c r="E688" s="332" t="s">
        <v>229</v>
      </c>
      <c r="F688" s="369">
        <v>53.62</v>
      </c>
      <c r="G688" s="321" t="s">
        <v>1769</v>
      </c>
      <c r="H688" s="321" t="s">
        <v>119</v>
      </c>
      <c r="I688" s="321" t="s">
        <v>1314</v>
      </c>
      <c r="J688" s="370" t="s">
        <v>1316</v>
      </c>
      <c r="K688" s="370" t="s">
        <v>1307</v>
      </c>
      <c r="L688" s="370" t="s">
        <v>848</v>
      </c>
      <c r="M688" s="370">
        <v>3676987760099</v>
      </c>
      <c r="N688" s="371">
        <v>45363</v>
      </c>
      <c r="O688" s="321" t="s">
        <v>452</v>
      </c>
      <c r="P688" s="370" t="s">
        <v>1316</v>
      </c>
      <c r="Q688" s="372"/>
      <c r="R688" s="372"/>
      <c r="S688" s="372"/>
    </row>
    <row r="689" spans="1:19" ht="48" x14ac:dyDescent="0.2">
      <c r="A689" s="303">
        <f>IF(B689="","",ROW()-ROW($A$3)+'Diário 1º PA'!$P$1)</f>
        <v>902</v>
      </c>
      <c r="B689" s="368">
        <v>45359</v>
      </c>
      <c r="C689" s="331">
        <v>45323</v>
      </c>
      <c r="D689" s="321" t="s">
        <v>105</v>
      </c>
      <c r="E689" s="332" t="s">
        <v>299</v>
      </c>
      <c r="F689" s="369">
        <v>10145.4</v>
      </c>
      <c r="G689" s="321" t="s">
        <v>858</v>
      </c>
      <c r="H689" s="321" t="s">
        <v>125</v>
      </c>
      <c r="I689" s="321" t="s">
        <v>2005</v>
      </c>
      <c r="J689" s="370" t="s">
        <v>1337</v>
      </c>
      <c r="K689" s="370" t="s">
        <v>1307</v>
      </c>
      <c r="L689" s="370" t="s">
        <v>848</v>
      </c>
      <c r="M689" s="370">
        <v>1</v>
      </c>
      <c r="N689" s="371">
        <v>45359</v>
      </c>
      <c r="O689" s="321" t="s">
        <v>452</v>
      </c>
      <c r="P689" s="370" t="s">
        <v>1337</v>
      </c>
      <c r="Q689" s="372"/>
      <c r="R689" s="372"/>
      <c r="S689" s="372"/>
    </row>
    <row r="690" spans="1:19" ht="24" x14ac:dyDescent="0.2">
      <c r="A690" s="303">
        <f>IF(B690="","",ROW()-ROW($A$3)+'Diário 1º PA'!$P$1)</f>
        <v>903</v>
      </c>
      <c r="B690" s="368">
        <v>45359</v>
      </c>
      <c r="C690" s="331">
        <v>45323</v>
      </c>
      <c r="D690" s="321" t="s">
        <v>105</v>
      </c>
      <c r="E690" s="332" t="s">
        <v>227</v>
      </c>
      <c r="F690" s="369">
        <v>1983.35</v>
      </c>
      <c r="G690" s="321" t="s">
        <v>1037</v>
      </c>
      <c r="H690" s="321" t="s">
        <v>126</v>
      </c>
      <c r="I690" s="321" t="s">
        <v>1401</v>
      </c>
      <c r="J690" s="370" t="s">
        <v>1181</v>
      </c>
      <c r="K690" s="370" t="s">
        <v>1307</v>
      </c>
      <c r="L690" s="370" t="s">
        <v>848</v>
      </c>
      <c r="M690" s="370">
        <v>118324620</v>
      </c>
      <c r="N690" s="371">
        <v>45362</v>
      </c>
      <c r="O690" s="321" t="s">
        <v>452</v>
      </c>
      <c r="P690" s="370" t="s">
        <v>1181</v>
      </c>
      <c r="Q690" s="372"/>
      <c r="R690" s="372"/>
      <c r="S690" s="372"/>
    </row>
    <row r="691" spans="1:19" ht="24" x14ac:dyDescent="0.2">
      <c r="A691" s="303">
        <f>IF(B691="","",ROW()-ROW($A$3)+'Diário 1º PA'!$P$1)</f>
        <v>904</v>
      </c>
      <c r="B691" s="368">
        <v>45359</v>
      </c>
      <c r="C691" s="331">
        <v>45323</v>
      </c>
      <c r="D691" s="321" t="s">
        <v>105</v>
      </c>
      <c r="E691" s="332" t="s">
        <v>229</v>
      </c>
      <c r="F691" s="369">
        <v>4708.93</v>
      </c>
      <c r="G691" s="321" t="s">
        <v>1023</v>
      </c>
      <c r="H691" s="321" t="s">
        <v>129</v>
      </c>
      <c r="I691" s="321" t="s">
        <v>1535</v>
      </c>
      <c r="J691" s="370" t="s">
        <v>1025</v>
      </c>
      <c r="K691" s="370" t="s">
        <v>1307</v>
      </c>
      <c r="L691" s="370" t="s">
        <v>848</v>
      </c>
      <c r="M691" s="370" t="s">
        <v>2035</v>
      </c>
      <c r="N691" s="371">
        <v>45362</v>
      </c>
      <c r="O691" s="321" t="s">
        <v>452</v>
      </c>
      <c r="P691" s="370" t="s">
        <v>1025</v>
      </c>
      <c r="Q691" s="372"/>
      <c r="R691" s="372"/>
      <c r="S691" s="372"/>
    </row>
    <row r="692" spans="1:19" ht="24" x14ac:dyDescent="0.2">
      <c r="A692" s="303">
        <f>IF(B692="","",ROW()-ROW($A$3)+'Diário 1º PA'!$P$1)</f>
        <v>905</v>
      </c>
      <c r="B692" s="368">
        <v>45359</v>
      </c>
      <c r="C692" s="331">
        <v>45323</v>
      </c>
      <c r="D692" s="321" t="s">
        <v>105</v>
      </c>
      <c r="E692" s="332" t="s">
        <v>229</v>
      </c>
      <c r="F692" s="369">
        <v>373.05</v>
      </c>
      <c r="G692" s="267" t="s">
        <v>1023</v>
      </c>
      <c r="H692" s="321" t="s">
        <v>122</v>
      </c>
      <c r="I692" s="321" t="s">
        <v>1529</v>
      </c>
      <c r="J692" s="370" t="s">
        <v>1530</v>
      </c>
      <c r="K692" s="370" t="s">
        <v>1307</v>
      </c>
      <c r="L692" s="370" t="s">
        <v>848</v>
      </c>
      <c r="M692" s="370">
        <v>1133</v>
      </c>
      <c r="N692" s="371">
        <v>45361</v>
      </c>
      <c r="O692" s="321" t="s">
        <v>452</v>
      </c>
      <c r="P692" s="370" t="s">
        <v>1530</v>
      </c>
      <c r="Q692" s="372"/>
      <c r="R692" s="372"/>
      <c r="S692" s="372"/>
    </row>
    <row r="693" spans="1:19" ht="24" x14ac:dyDescent="0.2">
      <c r="A693" s="303">
        <f>IF(B693="","",ROW()-ROW($A$3)+'Diário 1º PA'!$P$1)</f>
        <v>906</v>
      </c>
      <c r="B693" s="368">
        <v>45359</v>
      </c>
      <c r="C693" s="331">
        <v>45323</v>
      </c>
      <c r="D693" s="321" t="s">
        <v>105</v>
      </c>
      <c r="E693" s="332" t="s">
        <v>341</v>
      </c>
      <c r="F693" s="369">
        <v>840</v>
      </c>
      <c r="G693" s="267" t="s">
        <v>2036</v>
      </c>
      <c r="H693" s="321" t="s">
        <v>126</v>
      </c>
      <c r="I693" s="321" t="s">
        <v>1740</v>
      </c>
      <c r="J693" s="370" t="s">
        <v>1356</v>
      </c>
      <c r="K693" s="370" t="s">
        <v>881</v>
      </c>
      <c r="L693" s="370" t="s">
        <v>1301</v>
      </c>
      <c r="M693" s="370">
        <v>41</v>
      </c>
      <c r="N693" s="371">
        <v>45357</v>
      </c>
      <c r="O693" s="321" t="s">
        <v>452</v>
      </c>
      <c r="P693" s="370" t="s">
        <v>1356</v>
      </c>
      <c r="Q693" s="372"/>
      <c r="R693" s="372"/>
      <c r="S693" s="372"/>
    </row>
    <row r="694" spans="1:19" ht="24" x14ac:dyDescent="0.2">
      <c r="A694" s="303">
        <f>IF(B694="","",ROW()-ROW($A$3)+'Diário 1º PA'!$P$1)</f>
        <v>907</v>
      </c>
      <c r="B694" s="368">
        <v>45359</v>
      </c>
      <c r="C694" s="331">
        <v>45323</v>
      </c>
      <c r="D694" s="321" t="s">
        <v>105</v>
      </c>
      <c r="E694" s="332" t="s">
        <v>341</v>
      </c>
      <c r="F694" s="369">
        <v>1560</v>
      </c>
      <c r="G694" s="267" t="s">
        <v>2037</v>
      </c>
      <c r="H694" s="321" t="s">
        <v>126</v>
      </c>
      <c r="I694" s="321" t="s">
        <v>1645</v>
      </c>
      <c r="J694" s="370" t="s">
        <v>1646</v>
      </c>
      <c r="K694" s="370" t="s">
        <v>881</v>
      </c>
      <c r="L694" s="370" t="s">
        <v>1301</v>
      </c>
      <c r="M694" s="370">
        <v>44</v>
      </c>
      <c r="N694" s="371">
        <v>45353</v>
      </c>
      <c r="O694" s="321" t="s">
        <v>452</v>
      </c>
      <c r="P694" s="370" t="s">
        <v>1646</v>
      </c>
      <c r="Q694" s="372"/>
      <c r="R694" s="372"/>
      <c r="S694" s="372"/>
    </row>
    <row r="695" spans="1:19" ht="24" x14ac:dyDescent="0.2">
      <c r="A695" s="303">
        <f>IF(B695="","",ROW()-ROW($A$3)+'Diário 1º PA'!$P$1)</f>
        <v>908</v>
      </c>
      <c r="B695" s="368">
        <v>45359</v>
      </c>
      <c r="C695" s="331">
        <v>45323</v>
      </c>
      <c r="D695" s="321" t="s">
        <v>105</v>
      </c>
      <c r="E695" s="332" t="s">
        <v>235</v>
      </c>
      <c r="F695" s="369">
        <v>142.77000000000001</v>
      </c>
      <c r="G695" s="267" t="s">
        <v>1774</v>
      </c>
      <c r="H695" s="321" t="s">
        <v>137</v>
      </c>
      <c r="I695" s="321" t="s">
        <v>1520</v>
      </c>
      <c r="J695" s="370" t="s">
        <v>1521</v>
      </c>
      <c r="K695" s="370" t="s">
        <v>1307</v>
      </c>
      <c r="L695" s="370" t="s">
        <v>848</v>
      </c>
      <c r="M695" s="370">
        <v>451756163</v>
      </c>
      <c r="N695" s="371">
        <v>45362</v>
      </c>
      <c r="O695" s="321" t="s">
        <v>452</v>
      </c>
      <c r="P695" s="370" t="s">
        <v>1521</v>
      </c>
      <c r="Q695" s="372"/>
      <c r="R695" s="372"/>
      <c r="S695" s="372"/>
    </row>
    <row r="696" spans="1:19" ht="36" x14ac:dyDescent="0.2">
      <c r="A696" s="303">
        <f>IF(B696="","",ROW()-ROW($A$3)+'Diário 1º PA'!$P$1)</f>
        <v>909</v>
      </c>
      <c r="B696" s="368">
        <v>45359</v>
      </c>
      <c r="C696" s="331">
        <v>45352</v>
      </c>
      <c r="D696" s="321" t="s">
        <v>105</v>
      </c>
      <c r="E696" s="332" t="s">
        <v>339</v>
      </c>
      <c r="F696" s="369">
        <v>75</v>
      </c>
      <c r="G696" s="267" t="s">
        <v>2017</v>
      </c>
      <c r="H696" s="321" t="s">
        <v>125</v>
      </c>
      <c r="I696" s="321" t="s">
        <v>2038</v>
      </c>
      <c r="J696" s="370" t="s">
        <v>922</v>
      </c>
      <c r="K696" s="370" t="s">
        <v>881</v>
      </c>
      <c r="L696" s="370" t="s">
        <v>1611</v>
      </c>
      <c r="M696" s="370" t="s">
        <v>117</v>
      </c>
      <c r="N696" s="371">
        <v>45358</v>
      </c>
      <c r="O696" s="321" t="s">
        <v>452</v>
      </c>
      <c r="P696" s="370" t="s">
        <v>2039</v>
      </c>
      <c r="Q696" s="372"/>
      <c r="R696" s="372"/>
      <c r="S696" s="372"/>
    </row>
    <row r="697" spans="1:19" ht="24" x14ac:dyDescent="0.2">
      <c r="A697" s="303">
        <f>IF(B697="","",ROW()-ROW($A$3)+'Diário 1º PA'!$P$1)</f>
        <v>910</v>
      </c>
      <c r="B697" s="368">
        <v>45359</v>
      </c>
      <c r="C697" s="331">
        <v>45352</v>
      </c>
      <c r="D697" s="321" t="s">
        <v>105</v>
      </c>
      <c r="E697" s="332" t="s">
        <v>345</v>
      </c>
      <c r="F697" s="369">
        <v>2000</v>
      </c>
      <c r="G697" s="321" t="s">
        <v>2040</v>
      </c>
      <c r="H697" s="321" t="s">
        <v>129</v>
      </c>
      <c r="I697" s="321" t="s">
        <v>1438</v>
      </c>
      <c r="J697" s="370" t="s">
        <v>1173</v>
      </c>
      <c r="K697" s="370" t="s">
        <v>881</v>
      </c>
      <c r="L697" s="370" t="s">
        <v>1301</v>
      </c>
      <c r="M697" s="370" t="s">
        <v>2041</v>
      </c>
      <c r="N697" s="371">
        <v>45358</v>
      </c>
      <c r="O697" s="321" t="s">
        <v>452</v>
      </c>
      <c r="P697" s="370" t="s">
        <v>1173</v>
      </c>
      <c r="Q697" s="372"/>
      <c r="R697" s="372"/>
      <c r="S697" s="372"/>
    </row>
    <row r="698" spans="1:19" x14ac:dyDescent="0.2">
      <c r="A698" s="303">
        <f>IF(B698="","",ROW()-ROW($A$3)+'Diário 1º PA'!$P$1)</f>
        <v>911</v>
      </c>
      <c r="B698" s="368">
        <v>45359</v>
      </c>
      <c r="C698" s="331">
        <v>45352</v>
      </c>
      <c r="D698" s="321" t="s">
        <v>105</v>
      </c>
      <c r="E698" s="332" t="s">
        <v>283</v>
      </c>
      <c r="F698" s="369">
        <v>2</v>
      </c>
      <c r="G698" s="321" t="s">
        <v>2042</v>
      </c>
      <c r="H698" s="321" t="s">
        <v>118</v>
      </c>
      <c r="I698" s="321" t="s">
        <v>117</v>
      </c>
      <c r="J698" s="370" t="s">
        <v>79</v>
      </c>
      <c r="K698" s="370" t="s">
        <v>117</v>
      </c>
      <c r="L698" s="370" t="s">
        <v>117</v>
      </c>
      <c r="M698" s="370" t="s">
        <v>117</v>
      </c>
      <c r="N698" s="371" t="s">
        <v>117</v>
      </c>
      <c r="O698" s="321" t="s">
        <v>452</v>
      </c>
      <c r="P698" s="370" t="s">
        <v>79</v>
      </c>
      <c r="Q698" s="372"/>
      <c r="R698" s="372"/>
      <c r="S698" s="372"/>
    </row>
    <row r="699" spans="1:19" x14ac:dyDescent="0.2">
      <c r="A699" s="303">
        <f>IF(B699="","",ROW()-ROW($A$3)+'Diário 1º PA'!$P$1)</f>
        <v>912</v>
      </c>
      <c r="B699" s="368">
        <v>45359</v>
      </c>
      <c r="C699" s="331">
        <v>45352</v>
      </c>
      <c r="D699" s="321" t="s">
        <v>105</v>
      </c>
      <c r="E699" s="332" t="s">
        <v>283</v>
      </c>
      <c r="F699" s="369">
        <v>4</v>
      </c>
      <c r="G699" s="267" t="s">
        <v>2043</v>
      </c>
      <c r="H699" s="321" t="s">
        <v>118</v>
      </c>
      <c r="I699" s="321" t="s">
        <v>117</v>
      </c>
      <c r="J699" s="370" t="s">
        <v>79</v>
      </c>
      <c r="K699" s="370" t="s">
        <v>117</v>
      </c>
      <c r="L699" s="370" t="s">
        <v>117</v>
      </c>
      <c r="M699" s="370" t="s">
        <v>117</v>
      </c>
      <c r="N699" s="371" t="s">
        <v>117</v>
      </c>
      <c r="O699" s="321" t="s">
        <v>452</v>
      </c>
      <c r="P699" s="370" t="s">
        <v>79</v>
      </c>
      <c r="Q699" s="372"/>
      <c r="R699" s="372"/>
      <c r="S699" s="372"/>
    </row>
    <row r="700" spans="1:19" ht="36" x14ac:dyDescent="0.2">
      <c r="A700" s="303">
        <f>IF(B700="","",ROW()-ROW($A$3)+'Diário 1º PA'!$P$1)</f>
        <v>913</v>
      </c>
      <c r="B700" s="368">
        <v>45362</v>
      </c>
      <c r="C700" s="331">
        <v>45352</v>
      </c>
      <c r="D700" s="321" t="s">
        <v>105</v>
      </c>
      <c r="E700" s="332" t="s">
        <v>339</v>
      </c>
      <c r="F700" s="369">
        <v>210</v>
      </c>
      <c r="G700" s="267" t="s">
        <v>2044</v>
      </c>
      <c r="H700" s="321" t="s">
        <v>135</v>
      </c>
      <c r="I700" s="321" t="s">
        <v>2045</v>
      </c>
      <c r="J700" s="370" t="s">
        <v>922</v>
      </c>
      <c r="K700" s="370" t="s">
        <v>839</v>
      </c>
      <c r="L700" s="370" t="s">
        <v>1611</v>
      </c>
      <c r="M700" s="370" t="s">
        <v>117</v>
      </c>
      <c r="N700" s="371">
        <v>45362</v>
      </c>
      <c r="O700" s="321" t="s">
        <v>452</v>
      </c>
      <c r="P700" s="370" t="s">
        <v>2046</v>
      </c>
      <c r="Q700" s="372"/>
      <c r="R700" s="372"/>
      <c r="S700" s="372"/>
    </row>
    <row r="701" spans="1:19" ht="36" x14ac:dyDescent="0.2">
      <c r="A701" s="303">
        <f>IF(B701="","",ROW()-ROW($A$3)+'Diário 1º PA'!$P$1)</f>
        <v>914</v>
      </c>
      <c r="B701" s="368">
        <v>45362</v>
      </c>
      <c r="C701" s="331">
        <v>45352</v>
      </c>
      <c r="D701" s="321" t="s">
        <v>105</v>
      </c>
      <c r="E701" s="332" t="s">
        <v>339</v>
      </c>
      <c r="F701" s="369">
        <v>75</v>
      </c>
      <c r="G701" s="267" t="s">
        <v>2044</v>
      </c>
      <c r="H701" s="321" t="s">
        <v>121</v>
      </c>
      <c r="I701" s="321" t="s">
        <v>2047</v>
      </c>
      <c r="J701" s="370" t="s">
        <v>922</v>
      </c>
      <c r="K701" s="370" t="s">
        <v>839</v>
      </c>
      <c r="L701" s="370" t="s">
        <v>1611</v>
      </c>
      <c r="M701" s="370" t="s">
        <v>117</v>
      </c>
      <c r="N701" s="371">
        <v>45362</v>
      </c>
      <c r="O701" s="321" t="s">
        <v>452</v>
      </c>
      <c r="P701" s="370" t="s">
        <v>2048</v>
      </c>
      <c r="Q701" s="372"/>
      <c r="R701" s="372"/>
      <c r="S701" s="372"/>
    </row>
    <row r="702" spans="1:19" ht="36" x14ac:dyDescent="0.2">
      <c r="A702" s="303">
        <f>IF(B702="","",ROW()-ROW($A$3)+'Diário 1º PA'!$P$1)</f>
        <v>915</v>
      </c>
      <c r="B702" s="368">
        <v>45362</v>
      </c>
      <c r="C702" s="331">
        <v>45352</v>
      </c>
      <c r="D702" s="321" t="s">
        <v>105</v>
      </c>
      <c r="E702" s="332" t="s">
        <v>339</v>
      </c>
      <c r="F702" s="369">
        <v>600</v>
      </c>
      <c r="G702" s="267" t="s">
        <v>2049</v>
      </c>
      <c r="H702" s="321" t="s">
        <v>118</v>
      </c>
      <c r="I702" s="321" t="s">
        <v>2050</v>
      </c>
      <c r="J702" s="370" t="s">
        <v>922</v>
      </c>
      <c r="K702" s="370" t="s">
        <v>839</v>
      </c>
      <c r="L702" s="370" t="s">
        <v>1611</v>
      </c>
      <c r="M702" s="370" t="s">
        <v>117</v>
      </c>
      <c r="N702" s="371">
        <v>45361</v>
      </c>
      <c r="O702" s="321" t="s">
        <v>452</v>
      </c>
      <c r="P702" s="370" t="s">
        <v>1069</v>
      </c>
      <c r="Q702" s="372"/>
      <c r="R702" s="372"/>
      <c r="S702" s="372"/>
    </row>
    <row r="703" spans="1:19" ht="24" x14ac:dyDescent="0.2">
      <c r="A703" s="303">
        <f>IF(B703="","",ROW()-ROW($A$3)+'Diário 1º PA'!$P$1)</f>
        <v>916</v>
      </c>
      <c r="B703" s="368">
        <v>45362</v>
      </c>
      <c r="C703" s="331">
        <v>45323</v>
      </c>
      <c r="D703" s="321" t="s">
        <v>94</v>
      </c>
      <c r="E703" s="332" t="s">
        <v>211</v>
      </c>
      <c r="F703" s="369">
        <v>723.55</v>
      </c>
      <c r="G703" s="267" t="s">
        <v>1544</v>
      </c>
      <c r="H703" s="321" t="s">
        <v>134</v>
      </c>
      <c r="I703" s="321" t="s">
        <v>1545</v>
      </c>
      <c r="J703" s="370" t="s">
        <v>1546</v>
      </c>
      <c r="K703" s="370" t="s">
        <v>1307</v>
      </c>
      <c r="L703" s="370" t="s">
        <v>848</v>
      </c>
      <c r="M703" s="370">
        <v>815014</v>
      </c>
      <c r="N703" s="371">
        <v>45361</v>
      </c>
      <c r="O703" s="321" t="s">
        <v>452</v>
      </c>
      <c r="P703" s="370" t="s">
        <v>1546</v>
      </c>
      <c r="Q703" s="372"/>
      <c r="R703" s="372"/>
      <c r="S703" s="372"/>
    </row>
    <row r="704" spans="1:19" ht="24" x14ac:dyDescent="0.2">
      <c r="A704" s="303">
        <f>IF(B704="","",ROW()-ROW($A$3)+'Diário 1º PA'!$P$1)</f>
        <v>917</v>
      </c>
      <c r="B704" s="368">
        <v>45362</v>
      </c>
      <c r="C704" s="331">
        <v>45323</v>
      </c>
      <c r="D704" s="321" t="s">
        <v>94</v>
      </c>
      <c r="E704" s="332" t="s">
        <v>211</v>
      </c>
      <c r="F704" s="369">
        <v>648.70000000000005</v>
      </c>
      <c r="G704" s="267" t="s">
        <v>1544</v>
      </c>
      <c r="H704" s="321" t="s">
        <v>126</v>
      </c>
      <c r="I704" s="321" t="s">
        <v>1545</v>
      </c>
      <c r="J704" s="370" t="s">
        <v>1546</v>
      </c>
      <c r="K704" s="370" t="s">
        <v>1307</v>
      </c>
      <c r="L704" s="370" t="s">
        <v>848</v>
      </c>
      <c r="M704" s="370">
        <v>809959</v>
      </c>
      <c r="N704" s="371">
        <v>45361</v>
      </c>
      <c r="O704" s="321" t="s">
        <v>452</v>
      </c>
      <c r="P704" s="370" t="s">
        <v>1546</v>
      </c>
      <c r="Q704" s="372"/>
      <c r="R704" s="372"/>
      <c r="S704" s="372"/>
    </row>
    <row r="705" spans="1:19" ht="24" x14ac:dyDescent="0.2">
      <c r="A705" s="303">
        <f>IF(B705="","",ROW()-ROW($A$3)+'Diário 1º PA'!$P$1)</f>
        <v>918</v>
      </c>
      <c r="B705" s="368">
        <v>45362</v>
      </c>
      <c r="C705" s="331">
        <v>45323</v>
      </c>
      <c r="D705" s="321" t="s">
        <v>94</v>
      </c>
      <c r="E705" s="332" t="s">
        <v>211</v>
      </c>
      <c r="F705" s="369">
        <v>499</v>
      </c>
      <c r="G705" s="267" t="s">
        <v>1544</v>
      </c>
      <c r="H705" s="321" t="s">
        <v>135</v>
      </c>
      <c r="I705" s="321" t="s">
        <v>1545</v>
      </c>
      <c r="J705" s="370" t="s">
        <v>1546</v>
      </c>
      <c r="K705" s="370" t="s">
        <v>1307</v>
      </c>
      <c r="L705" s="370" t="s">
        <v>848</v>
      </c>
      <c r="M705" s="370">
        <v>815391</v>
      </c>
      <c r="N705" s="371">
        <v>45361</v>
      </c>
      <c r="O705" s="321" t="s">
        <v>452</v>
      </c>
      <c r="P705" s="370" t="s">
        <v>1546</v>
      </c>
      <c r="Q705" s="372"/>
      <c r="R705" s="372"/>
      <c r="S705" s="372"/>
    </row>
    <row r="706" spans="1:19" ht="24" x14ac:dyDescent="0.2">
      <c r="A706" s="303">
        <f>IF(B706="","",ROW()-ROW($A$3)+'Diário 1º PA'!$P$1)</f>
        <v>919</v>
      </c>
      <c r="B706" s="368">
        <v>45362</v>
      </c>
      <c r="C706" s="331">
        <v>45323</v>
      </c>
      <c r="D706" s="321" t="s">
        <v>94</v>
      </c>
      <c r="E706" s="332" t="s">
        <v>211</v>
      </c>
      <c r="F706" s="369">
        <v>548.9</v>
      </c>
      <c r="G706" s="267" t="s">
        <v>1544</v>
      </c>
      <c r="H706" s="321" t="s">
        <v>137</v>
      </c>
      <c r="I706" s="321" t="s">
        <v>1545</v>
      </c>
      <c r="J706" s="370" t="s">
        <v>1546</v>
      </c>
      <c r="K706" s="370" t="s">
        <v>1307</v>
      </c>
      <c r="L706" s="370" t="s">
        <v>848</v>
      </c>
      <c r="M706" s="370">
        <v>815421</v>
      </c>
      <c r="N706" s="371">
        <v>45361</v>
      </c>
      <c r="O706" s="321" t="s">
        <v>452</v>
      </c>
      <c r="P706" s="370" t="s">
        <v>1546</v>
      </c>
      <c r="Q706" s="372"/>
      <c r="R706" s="372"/>
      <c r="S706" s="372"/>
    </row>
    <row r="707" spans="1:19" ht="36" x14ac:dyDescent="0.2">
      <c r="A707" s="303">
        <f>IF(B707="","",ROW()-ROW($A$3)+'Diário 1º PA'!$P$1)</f>
        <v>920</v>
      </c>
      <c r="B707" s="368">
        <v>45362</v>
      </c>
      <c r="C707" s="331">
        <v>45323</v>
      </c>
      <c r="D707" s="321" t="s">
        <v>94</v>
      </c>
      <c r="E707" s="332" t="s">
        <v>203</v>
      </c>
      <c r="F707" s="369">
        <v>1232</v>
      </c>
      <c r="G707" s="267" t="s">
        <v>1544</v>
      </c>
      <c r="H707" s="321" t="s">
        <v>134</v>
      </c>
      <c r="I707" s="321" t="s">
        <v>1555</v>
      </c>
      <c r="J707" s="370" t="s">
        <v>1552</v>
      </c>
      <c r="K707" s="370" t="s">
        <v>1307</v>
      </c>
      <c r="L707" s="370" t="s">
        <v>848</v>
      </c>
      <c r="M707" s="370">
        <v>14800</v>
      </c>
      <c r="N707" s="371">
        <v>45361</v>
      </c>
      <c r="O707" s="321" t="s">
        <v>452</v>
      </c>
      <c r="P707" s="370" t="s">
        <v>1552</v>
      </c>
      <c r="Q707" s="372"/>
      <c r="R707" s="372"/>
      <c r="S707" s="372"/>
    </row>
    <row r="708" spans="1:19" ht="36" x14ac:dyDescent="0.2">
      <c r="A708" s="303">
        <f>IF(B708="","",ROW()-ROW($A$3)+'Diário 1º PA'!$P$1)</f>
        <v>921</v>
      </c>
      <c r="B708" s="368">
        <v>45362</v>
      </c>
      <c r="C708" s="331">
        <v>45323</v>
      </c>
      <c r="D708" s="321" t="s">
        <v>94</v>
      </c>
      <c r="E708" s="332" t="s">
        <v>203</v>
      </c>
      <c r="F708" s="369">
        <v>269</v>
      </c>
      <c r="G708" s="267" t="s">
        <v>2051</v>
      </c>
      <c r="H708" s="321" t="s">
        <v>134</v>
      </c>
      <c r="I708" s="321" t="s">
        <v>1555</v>
      </c>
      <c r="J708" s="370" t="s">
        <v>1552</v>
      </c>
      <c r="K708" s="370" t="s">
        <v>1307</v>
      </c>
      <c r="L708" s="370" t="s">
        <v>848</v>
      </c>
      <c r="M708" s="370">
        <v>14902</v>
      </c>
      <c r="N708" s="371">
        <v>45361</v>
      </c>
      <c r="O708" s="321" t="s">
        <v>452</v>
      </c>
      <c r="P708" s="370" t="s">
        <v>1552</v>
      </c>
      <c r="Q708" s="372"/>
      <c r="R708" s="372"/>
      <c r="S708" s="372"/>
    </row>
    <row r="709" spans="1:19" ht="24" x14ac:dyDescent="0.2">
      <c r="A709" s="303">
        <f>IF(B709="","",ROW()-ROW($A$3)+'Diário 1º PA'!$P$1)</f>
        <v>922</v>
      </c>
      <c r="B709" s="368">
        <v>45362</v>
      </c>
      <c r="C709" s="331">
        <v>45323</v>
      </c>
      <c r="D709" s="321" t="s">
        <v>94</v>
      </c>
      <c r="E709" s="332" t="s">
        <v>203</v>
      </c>
      <c r="F709" s="369">
        <v>112</v>
      </c>
      <c r="G709" s="267" t="s">
        <v>1544</v>
      </c>
      <c r="H709" s="321" t="s">
        <v>134</v>
      </c>
      <c r="I709" s="321" t="s">
        <v>1551</v>
      </c>
      <c r="J709" s="370" t="s">
        <v>1552</v>
      </c>
      <c r="K709" s="370" t="s">
        <v>1307</v>
      </c>
      <c r="L709" s="370" t="s">
        <v>848</v>
      </c>
      <c r="M709" s="370">
        <v>14586</v>
      </c>
      <c r="N709" s="371">
        <v>45361</v>
      </c>
      <c r="O709" s="321" t="s">
        <v>452</v>
      </c>
      <c r="P709" s="370" t="s">
        <v>1552</v>
      </c>
      <c r="Q709" s="372"/>
      <c r="R709" s="372"/>
      <c r="S709" s="372"/>
    </row>
    <row r="710" spans="1:19" ht="24" x14ac:dyDescent="0.2">
      <c r="A710" s="303">
        <f>IF(B710="","",ROW()-ROW($A$3)+'Diário 1º PA'!$P$1)</f>
        <v>923</v>
      </c>
      <c r="B710" s="368">
        <v>45362</v>
      </c>
      <c r="C710" s="331">
        <v>45323</v>
      </c>
      <c r="D710" s="321" t="s">
        <v>94</v>
      </c>
      <c r="E710" s="332" t="s">
        <v>203</v>
      </c>
      <c r="F710" s="369">
        <v>41</v>
      </c>
      <c r="G710" s="267" t="s">
        <v>2051</v>
      </c>
      <c r="H710" s="321" t="s">
        <v>134</v>
      </c>
      <c r="I710" s="321" t="s">
        <v>1553</v>
      </c>
      <c r="J710" s="370" t="s">
        <v>1552</v>
      </c>
      <c r="K710" s="370" t="s">
        <v>1307</v>
      </c>
      <c r="L710" s="370" t="s">
        <v>848</v>
      </c>
      <c r="M710" s="370">
        <v>14643</v>
      </c>
      <c r="N710" s="371">
        <v>45361</v>
      </c>
      <c r="O710" s="321" t="s">
        <v>452</v>
      </c>
      <c r="P710" s="370" t="s">
        <v>1552</v>
      </c>
      <c r="Q710" s="372"/>
      <c r="R710" s="372"/>
      <c r="S710" s="372"/>
    </row>
    <row r="711" spans="1:19" ht="36" x14ac:dyDescent="0.2">
      <c r="A711" s="303">
        <f>IF(B711="","",ROW()-ROW($A$3)+'Diário 1º PA'!$P$1)</f>
        <v>924</v>
      </c>
      <c r="B711" s="368">
        <v>45362</v>
      </c>
      <c r="C711" s="331">
        <v>45323</v>
      </c>
      <c r="D711" s="321" t="s">
        <v>94</v>
      </c>
      <c r="E711" s="332" t="s">
        <v>203</v>
      </c>
      <c r="F711" s="369">
        <v>725</v>
      </c>
      <c r="G711" s="267" t="s">
        <v>1544</v>
      </c>
      <c r="H711" s="321" t="s">
        <v>136</v>
      </c>
      <c r="I711" s="321" t="s">
        <v>1555</v>
      </c>
      <c r="J711" s="370" t="s">
        <v>1552</v>
      </c>
      <c r="K711" s="370" t="s">
        <v>1307</v>
      </c>
      <c r="L711" s="370" t="s">
        <v>848</v>
      </c>
      <c r="M711" s="370">
        <v>17718</v>
      </c>
      <c r="N711" s="371">
        <v>45361</v>
      </c>
      <c r="O711" s="321" t="s">
        <v>452</v>
      </c>
      <c r="P711" s="370" t="s">
        <v>1552</v>
      </c>
      <c r="Q711" s="372"/>
      <c r="R711" s="372"/>
      <c r="S711" s="372"/>
    </row>
    <row r="712" spans="1:19" ht="36" x14ac:dyDescent="0.2">
      <c r="A712" s="303">
        <f>IF(B712="","",ROW()-ROW($A$3)+'Diário 1º PA'!$P$1)</f>
        <v>925</v>
      </c>
      <c r="B712" s="368">
        <v>45362</v>
      </c>
      <c r="C712" s="331">
        <v>45323</v>
      </c>
      <c r="D712" s="321" t="s">
        <v>94</v>
      </c>
      <c r="E712" s="332" t="s">
        <v>203</v>
      </c>
      <c r="F712" s="369">
        <v>701</v>
      </c>
      <c r="G712" s="267" t="s">
        <v>1544</v>
      </c>
      <c r="H712" s="321" t="s">
        <v>135</v>
      </c>
      <c r="I712" s="321" t="s">
        <v>1555</v>
      </c>
      <c r="J712" s="370" t="s">
        <v>1552</v>
      </c>
      <c r="K712" s="370" t="s">
        <v>1307</v>
      </c>
      <c r="L712" s="370" t="s">
        <v>848</v>
      </c>
      <c r="M712" s="370">
        <v>17720</v>
      </c>
      <c r="N712" s="371">
        <v>45361</v>
      </c>
      <c r="O712" s="321" t="s">
        <v>452</v>
      </c>
      <c r="P712" s="370" t="s">
        <v>1552</v>
      </c>
      <c r="Q712" s="372"/>
      <c r="R712" s="372"/>
      <c r="S712" s="372"/>
    </row>
    <row r="713" spans="1:19" ht="36" x14ac:dyDescent="0.2">
      <c r="A713" s="303">
        <f>IF(B713="","",ROW()-ROW($A$3)+'Diário 1º PA'!$P$1)</f>
        <v>926</v>
      </c>
      <c r="B713" s="368">
        <v>45362</v>
      </c>
      <c r="C713" s="331">
        <v>45323</v>
      </c>
      <c r="D713" s="321" t="s">
        <v>94</v>
      </c>
      <c r="E713" s="332" t="s">
        <v>203</v>
      </c>
      <c r="F713" s="369">
        <v>758</v>
      </c>
      <c r="G713" s="267" t="s">
        <v>1544</v>
      </c>
      <c r="H713" s="321" t="s">
        <v>137</v>
      </c>
      <c r="I713" s="321" t="s">
        <v>1555</v>
      </c>
      <c r="J713" s="370" t="s">
        <v>1552</v>
      </c>
      <c r="K713" s="370" t="s">
        <v>1307</v>
      </c>
      <c r="L713" s="370" t="s">
        <v>848</v>
      </c>
      <c r="M713" s="370">
        <v>17719</v>
      </c>
      <c r="N713" s="371">
        <v>45361</v>
      </c>
      <c r="O713" s="321" t="s">
        <v>452</v>
      </c>
      <c r="P713" s="370" t="s">
        <v>1552</v>
      </c>
      <c r="Q713" s="372"/>
      <c r="R713" s="372"/>
      <c r="S713" s="372"/>
    </row>
    <row r="714" spans="1:19" ht="36" x14ac:dyDescent="0.2">
      <c r="A714" s="303">
        <f>IF(B714="","",ROW()-ROW($A$3)+'Diário 1º PA'!$P$1)</f>
        <v>927</v>
      </c>
      <c r="B714" s="368">
        <v>45362</v>
      </c>
      <c r="C714" s="331">
        <v>45323</v>
      </c>
      <c r="D714" s="321" t="s">
        <v>94</v>
      </c>
      <c r="E714" s="332" t="s">
        <v>215</v>
      </c>
      <c r="F714" s="369">
        <v>475</v>
      </c>
      <c r="G714" s="267" t="s">
        <v>1559</v>
      </c>
      <c r="H714" s="321" t="s">
        <v>134</v>
      </c>
      <c r="I714" s="321" t="s">
        <v>1555</v>
      </c>
      <c r="J714" s="370" t="s">
        <v>1552</v>
      </c>
      <c r="K714" s="370" t="s">
        <v>1307</v>
      </c>
      <c r="L714" s="370" t="s">
        <v>848</v>
      </c>
      <c r="M714" s="370">
        <v>14282</v>
      </c>
      <c r="N714" s="371">
        <v>45361</v>
      </c>
      <c r="O714" s="321" t="s">
        <v>452</v>
      </c>
      <c r="P714" s="370" t="s">
        <v>1552</v>
      </c>
      <c r="Q714" s="372"/>
      <c r="R714" s="372"/>
      <c r="S714" s="372"/>
    </row>
    <row r="715" spans="1:19" ht="36" x14ac:dyDescent="0.2">
      <c r="A715" s="303">
        <f>IF(B715="","",ROW()-ROW($A$3)+'Diário 1º PA'!$P$1)</f>
        <v>928</v>
      </c>
      <c r="B715" s="368">
        <v>45362</v>
      </c>
      <c r="C715" s="331">
        <v>45323</v>
      </c>
      <c r="D715" s="321" t="s">
        <v>94</v>
      </c>
      <c r="E715" s="332" t="s">
        <v>215</v>
      </c>
      <c r="F715" s="369">
        <v>475</v>
      </c>
      <c r="G715" s="267" t="s">
        <v>1559</v>
      </c>
      <c r="H715" s="321" t="s">
        <v>136</v>
      </c>
      <c r="I715" s="321" t="s">
        <v>1555</v>
      </c>
      <c r="J715" s="370" t="s">
        <v>1552</v>
      </c>
      <c r="K715" s="370" t="s">
        <v>1307</v>
      </c>
      <c r="L715" s="370" t="s">
        <v>848</v>
      </c>
      <c r="M715" s="370">
        <v>14278</v>
      </c>
      <c r="N715" s="371">
        <v>45361</v>
      </c>
      <c r="O715" s="321" t="s">
        <v>452</v>
      </c>
      <c r="P715" s="370" t="s">
        <v>1552</v>
      </c>
      <c r="Q715" s="372"/>
      <c r="R715" s="372"/>
      <c r="S715" s="372"/>
    </row>
    <row r="716" spans="1:19" ht="36" x14ac:dyDescent="0.2">
      <c r="A716" s="303">
        <f>IF(B716="","",ROW()-ROW($A$3)+'Diário 1º PA'!$P$1)</f>
        <v>929</v>
      </c>
      <c r="B716" s="368">
        <v>45362</v>
      </c>
      <c r="C716" s="331">
        <v>45323</v>
      </c>
      <c r="D716" s="321" t="s">
        <v>94</v>
      </c>
      <c r="E716" s="332" t="s">
        <v>215</v>
      </c>
      <c r="F716" s="369">
        <v>361</v>
      </c>
      <c r="G716" s="267" t="s">
        <v>1559</v>
      </c>
      <c r="H716" s="321" t="s">
        <v>135</v>
      </c>
      <c r="I716" s="321" t="s">
        <v>1555</v>
      </c>
      <c r="J716" s="370" t="s">
        <v>1552</v>
      </c>
      <c r="K716" s="370" t="s">
        <v>1307</v>
      </c>
      <c r="L716" s="370" t="s">
        <v>848</v>
      </c>
      <c r="M716" s="370">
        <v>14280</v>
      </c>
      <c r="N716" s="371">
        <v>45361</v>
      </c>
      <c r="O716" s="321" t="s">
        <v>452</v>
      </c>
      <c r="P716" s="370" t="s">
        <v>1552</v>
      </c>
      <c r="Q716" s="372"/>
      <c r="R716" s="372"/>
      <c r="S716" s="372"/>
    </row>
    <row r="717" spans="1:19" ht="36" x14ac:dyDescent="0.2">
      <c r="A717" s="303">
        <f>IF(B717="","",ROW()-ROW($A$3)+'Diário 1º PA'!$P$1)</f>
        <v>930</v>
      </c>
      <c r="B717" s="368">
        <v>45362</v>
      </c>
      <c r="C717" s="331">
        <v>45323</v>
      </c>
      <c r="D717" s="321" t="s">
        <v>94</v>
      </c>
      <c r="E717" s="332" t="s">
        <v>215</v>
      </c>
      <c r="F717" s="369">
        <v>418</v>
      </c>
      <c r="G717" s="267" t="s">
        <v>1559</v>
      </c>
      <c r="H717" s="321" t="s">
        <v>137</v>
      </c>
      <c r="I717" s="321" t="s">
        <v>1555</v>
      </c>
      <c r="J717" s="370" t="s">
        <v>1552</v>
      </c>
      <c r="K717" s="370" t="s">
        <v>1307</v>
      </c>
      <c r="L717" s="370" t="s">
        <v>848</v>
      </c>
      <c r="M717" s="370">
        <v>14279</v>
      </c>
      <c r="N717" s="371">
        <v>45361</v>
      </c>
      <c r="O717" s="321" t="s">
        <v>452</v>
      </c>
      <c r="P717" s="370" t="s">
        <v>1552</v>
      </c>
      <c r="Q717" s="372"/>
      <c r="R717" s="372"/>
      <c r="S717" s="372"/>
    </row>
    <row r="718" spans="1:19" ht="24" x14ac:dyDescent="0.2">
      <c r="A718" s="303">
        <f>IF(B718="","",ROW()-ROW($A$3)+'Diário 1º PA'!$P$1)</f>
        <v>931</v>
      </c>
      <c r="B718" s="368">
        <v>45362</v>
      </c>
      <c r="C718" s="331">
        <v>45323</v>
      </c>
      <c r="D718" s="321" t="s">
        <v>94</v>
      </c>
      <c r="E718" s="332" t="s">
        <v>205</v>
      </c>
      <c r="F718" s="369">
        <v>293.48</v>
      </c>
      <c r="G718" s="267" t="s">
        <v>1544</v>
      </c>
      <c r="H718" s="321" t="s">
        <v>134</v>
      </c>
      <c r="I718" s="321" t="s">
        <v>1545</v>
      </c>
      <c r="J718" s="370" t="s">
        <v>1546</v>
      </c>
      <c r="K718" s="370" t="s">
        <v>1307</v>
      </c>
      <c r="L718" s="370" t="s">
        <v>848</v>
      </c>
      <c r="M718" s="370">
        <v>823506</v>
      </c>
      <c r="N718" s="371">
        <v>45361</v>
      </c>
      <c r="O718" s="321" t="s">
        <v>452</v>
      </c>
      <c r="P718" s="370" t="s">
        <v>1546</v>
      </c>
      <c r="Q718" s="372"/>
      <c r="R718" s="372"/>
      <c r="S718" s="372"/>
    </row>
    <row r="719" spans="1:19" ht="24" x14ac:dyDescent="0.2">
      <c r="A719" s="303">
        <f>IF(B719="","",ROW()-ROW($A$3)+'Diário 1º PA'!$P$1)</f>
        <v>932</v>
      </c>
      <c r="B719" s="368">
        <v>45362</v>
      </c>
      <c r="C719" s="331">
        <v>45323</v>
      </c>
      <c r="D719" s="321" t="s">
        <v>94</v>
      </c>
      <c r="E719" s="332" t="s">
        <v>205</v>
      </c>
      <c r="F719" s="369">
        <v>263.12</v>
      </c>
      <c r="G719" s="267" t="s">
        <v>1544</v>
      </c>
      <c r="H719" s="321" t="s">
        <v>136</v>
      </c>
      <c r="I719" s="321" t="s">
        <v>1545</v>
      </c>
      <c r="J719" s="370" t="s">
        <v>1546</v>
      </c>
      <c r="K719" s="370" t="s">
        <v>1307</v>
      </c>
      <c r="L719" s="370" t="s">
        <v>848</v>
      </c>
      <c r="M719" s="370">
        <v>823555</v>
      </c>
      <c r="N719" s="371">
        <v>45361</v>
      </c>
      <c r="O719" s="321" t="s">
        <v>452</v>
      </c>
      <c r="P719" s="370" t="s">
        <v>1546</v>
      </c>
      <c r="Q719" s="372"/>
      <c r="R719" s="372"/>
      <c r="S719" s="372"/>
    </row>
    <row r="720" spans="1:19" ht="24" x14ac:dyDescent="0.2">
      <c r="A720" s="303">
        <f>IF(B720="","",ROW()-ROW($A$3)+'Diário 1º PA'!$P$1)</f>
        <v>933</v>
      </c>
      <c r="B720" s="368">
        <v>45362</v>
      </c>
      <c r="C720" s="331">
        <v>45323</v>
      </c>
      <c r="D720" s="321" t="s">
        <v>94</v>
      </c>
      <c r="E720" s="332" t="s">
        <v>205</v>
      </c>
      <c r="F720" s="369">
        <v>202.4</v>
      </c>
      <c r="G720" s="267" t="s">
        <v>1544</v>
      </c>
      <c r="H720" s="321" t="s">
        <v>135</v>
      </c>
      <c r="I720" s="321" t="s">
        <v>1545</v>
      </c>
      <c r="J720" s="370" t="s">
        <v>1546</v>
      </c>
      <c r="K720" s="370" t="s">
        <v>1307</v>
      </c>
      <c r="L720" s="370" t="s">
        <v>848</v>
      </c>
      <c r="M720" s="370">
        <v>823631</v>
      </c>
      <c r="N720" s="371">
        <v>45361</v>
      </c>
      <c r="O720" s="321" t="s">
        <v>452</v>
      </c>
      <c r="P720" s="370" t="s">
        <v>1546</v>
      </c>
      <c r="Q720" s="372"/>
      <c r="R720" s="372"/>
      <c r="S720" s="372"/>
    </row>
    <row r="721" spans="1:19" ht="24" x14ac:dyDescent="0.2">
      <c r="A721" s="303">
        <f>IF(B721="","",ROW()-ROW($A$3)+'Diário 1º PA'!$P$1)</f>
        <v>934</v>
      </c>
      <c r="B721" s="368">
        <v>45362</v>
      </c>
      <c r="C721" s="331">
        <v>45323</v>
      </c>
      <c r="D721" s="321" t="s">
        <v>94</v>
      </c>
      <c r="E721" s="332" t="s">
        <v>205</v>
      </c>
      <c r="F721" s="369">
        <v>222.64</v>
      </c>
      <c r="G721" s="267" t="s">
        <v>1544</v>
      </c>
      <c r="H721" s="321" t="s">
        <v>137</v>
      </c>
      <c r="I721" s="321" t="s">
        <v>1545</v>
      </c>
      <c r="J721" s="370" t="s">
        <v>1546</v>
      </c>
      <c r="K721" s="370" t="s">
        <v>1307</v>
      </c>
      <c r="L721" s="370" t="s">
        <v>848</v>
      </c>
      <c r="M721" s="370">
        <v>823641</v>
      </c>
      <c r="N721" s="371">
        <v>45361</v>
      </c>
      <c r="O721" s="321" t="s">
        <v>452</v>
      </c>
      <c r="P721" s="370" t="s">
        <v>1546</v>
      </c>
      <c r="Q721" s="372"/>
      <c r="R721" s="372"/>
      <c r="S721" s="372"/>
    </row>
    <row r="722" spans="1:19" ht="48" x14ac:dyDescent="0.2">
      <c r="A722" s="303">
        <f>IF(B722="","",ROW()-ROW($A$3)+'Diário 1º PA'!$P$1)</f>
        <v>935</v>
      </c>
      <c r="B722" s="368">
        <v>45362</v>
      </c>
      <c r="C722" s="331">
        <v>45323</v>
      </c>
      <c r="D722" s="321" t="s">
        <v>94</v>
      </c>
      <c r="E722" s="332" t="s">
        <v>207</v>
      </c>
      <c r="F722" s="369">
        <v>530.54</v>
      </c>
      <c r="G722" s="267" t="s">
        <v>1560</v>
      </c>
      <c r="H722" s="321" t="s">
        <v>134</v>
      </c>
      <c r="I722" s="321" t="s">
        <v>1561</v>
      </c>
      <c r="J722" s="370" t="s">
        <v>1562</v>
      </c>
      <c r="K722" s="370" t="s">
        <v>1307</v>
      </c>
      <c r="L722" s="370" t="s">
        <v>848</v>
      </c>
      <c r="M722" s="370">
        <v>612417</v>
      </c>
      <c r="N722" s="371">
        <v>45361</v>
      </c>
      <c r="O722" s="321" t="s">
        <v>452</v>
      </c>
      <c r="P722" s="370" t="s">
        <v>1562</v>
      </c>
      <c r="Q722" s="372"/>
      <c r="R722" s="372"/>
      <c r="S722" s="372"/>
    </row>
    <row r="723" spans="1:19" ht="48" x14ac:dyDescent="0.2">
      <c r="A723" s="303">
        <f>IF(B723="","",ROW()-ROW($A$3)+'Diário 1º PA'!$P$1)</f>
        <v>936</v>
      </c>
      <c r="B723" s="368">
        <v>45362</v>
      </c>
      <c r="C723" s="331">
        <v>45323</v>
      </c>
      <c r="D723" s="321" t="s">
        <v>94</v>
      </c>
      <c r="E723" s="332" t="s">
        <v>207</v>
      </c>
      <c r="F723" s="369">
        <v>462.08</v>
      </c>
      <c r="G723" s="267" t="s">
        <v>1560</v>
      </c>
      <c r="H723" s="321" t="s">
        <v>136</v>
      </c>
      <c r="I723" s="321" t="s">
        <v>1561</v>
      </c>
      <c r="J723" s="370" t="s">
        <v>1562</v>
      </c>
      <c r="K723" s="370" t="s">
        <v>1307</v>
      </c>
      <c r="L723" s="370" t="s">
        <v>848</v>
      </c>
      <c r="M723" s="370">
        <v>612453</v>
      </c>
      <c r="N723" s="371">
        <v>45361</v>
      </c>
      <c r="O723" s="321" t="s">
        <v>452</v>
      </c>
      <c r="P723" s="370" t="s">
        <v>1562</v>
      </c>
      <c r="Q723" s="372"/>
      <c r="R723" s="372"/>
      <c r="S723" s="372"/>
    </row>
    <row r="724" spans="1:19" ht="48" x14ac:dyDescent="0.2">
      <c r="A724" s="303">
        <f>IF(B724="","",ROW()-ROW($A$3)+'Diário 1º PA'!$P$1)</f>
        <v>937</v>
      </c>
      <c r="B724" s="368">
        <v>45362</v>
      </c>
      <c r="C724" s="331">
        <v>45323</v>
      </c>
      <c r="D724" s="321" t="s">
        <v>94</v>
      </c>
      <c r="E724" s="332" t="s">
        <v>207</v>
      </c>
      <c r="F724" s="369">
        <v>350</v>
      </c>
      <c r="G724" s="267" t="s">
        <v>1560</v>
      </c>
      <c r="H724" s="321" t="s">
        <v>135</v>
      </c>
      <c r="I724" s="321" t="s">
        <v>1561</v>
      </c>
      <c r="J724" s="370" t="s">
        <v>1562</v>
      </c>
      <c r="K724" s="370" t="s">
        <v>1307</v>
      </c>
      <c r="L724" s="370" t="s">
        <v>848</v>
      </c>
      <c r="M724" s="370">
        <v>612601</v>
      </c>
      <c r="N724" s="371">
        <v>45361</v>
      </c>
      <c r="O724" s="321" t="s">
        <v>452</v>
      </c>
      <c r="P724" s="370" t="s">
        <v>1562</v>
      </c>
      <c r="Q724" s="372"/>
      <c r="R724" s="372"/>
      <c r="S724" s="372"/>
    </row>
    <row r="725" spans="1:19" ht="48" x14ac:dyDescent="0.2">
      <c r="A725" s="303">
        <f>IF(B725="","",ROW()-ROW($A$3)+'Diário 1º PA'!$P$1)</f>
        <v>938</v>
      </c>
      <c r="B725" s="368">
        <v>45362</v>
      </c>
      <c r="C725" s="331">
        <v>45323</v>
      </c>
      <c r="D725" s="321" t="s">
        <v>94</v>
      </c>
      <c r="E725" s="332" t="s">
        <v>207</v>
      </c>
      <c r="F725" s="369">
        <v>650.34</v>
      </c>
      <c r="G725" s="267" t="s">
        <v>1560</v>
      </c>
      <c r="H725" s="321" t="s">
        <v>137</v>
      </c>
      <c r="I725" s="321" t="s">
        <v>1561</v>
      </c>
      <c r="J725" s="370" t="s">
        <v>1562</v>
      </c>
      <c r="K725" s="370" t="s">
        <v>1307</v>
      </c>
      <c r="L725" s="370" t="s">
        <v>848</v>
      </c>
      <c r="M725" s="370">
        <v>612628</v>
      </c>
      <c r="N725" s="371">
        <v>45361</v>
      </c>
      <c r="O725" s="321" t="s">
        <v>452</v>
      </c>
      <c r="P725" s="370" t="s">
        <v>1562</v>
      </c>
      <c r="Q725" s="372"/>
      <c r="R725" s="372"/>
      <c r="S725" s="372"/>
    </row>
    <row r="726" spans="1:19" ht="24" x14ac:dyDescent="0.2">
      <c r="A726" s="303">
        <f>IF(B726="","",ROW()-ROW($A$3)+'Diário 1º PA'!$P$1)</f>
        <v>939</v>
      </c>
      <c r="B726" s="368">
        <v>45362</v>
      </c>
      <c r="C726" s="331">
        <v>45323</v>
      </c>
      <c r="D726" s="321" t="s">
        <v>94</v>
      </c>
      <c r="E726" s="332" t="s">
        <v>211</v>
      </c>
      <c r="F726" s="369">
        <v>299.39999999999998</v>
      </c>
      <c r="G726" s="267" t="s">
        <v>1544</v>
      </c>
      <c r="H726" s="321" t="s">
        <v>118</v>
      </c>
      <c r="I726" s="321" t="s">
        <v>1545</v>
      </c>
      <c r="J726" s="370" t="s">
        <v>1546</v>
      </c>
      <c r="K726" s="370" t="s">
        <v>1307</v>
      </c>
      <c r="L726" s="370" t="s">
        <v>848</v>
      </c>
      <c r="M726" s="370">
        <v>809628</v>
      </c>
      <c r="N726" s="371">
        <v>45361</v>
      </c>
      <c r="O726" s="321" t="s">
        <v>452</v>
      </c>
      <c r="P726" s="370" t="s">
        <v>1546</v>
      </c>
      <c r="Q726" s="372"/>
      <c r="R726" s="372"/>
      <c r="S726" s="372"/>
    </row>
    <row r="727" spans="1:19" ht="24" x14ac:dyDescent="0.2">
      <c r="A727" s="303">
        <f>IF(B727="","",ROW()-ROW($A$3)+'Diário 1º PA'!$P$1)</f>
        <v>940</v>
      </c>
      <c r="B727" s="368">
        <v>45362</v>
      </c>
      <c r="C727" s="331">
        <v>45323</v>
      </c>
      <c r="D727" s="321" t="s">
        <v>94</v>
      </c>
      <c r="E727" s="332" t="s">
        <v>211</v>
      </c>
      <c r="F727" s="369">
        <v>673.65</v>
      </c>
      <c r="G727" s="267" t="s">
        <v>1544</v>
      </c>
      <c r="H727" s="321" t="s">
        <v>121</v>
      </c>
      <c r="I727" s="321" t="s">
        <v>1545</v>
      </c>
      <c r="J727" s="370" t="s">
        <v>1546</v>
      </c>
      <c r="K727" s="370" t="s">
        <v>1307</v>
      </c>
      <c r="L727" s="370" t="s">
        <v>848</v>
      </c>
      <c r="M727" s="370">
        <v>809958</v>
      </c>
      <c r="N727" s="371">
        <v>45361</v>
      </c>
      <c r="O727" s="321" t="s">
        <v>452</v>
      </c>
      <c r="P727" s="370" t="s">
        <v>1546</v>
      </c>
      <c r="Q727" s="372"/>
      <c r="R727" s="372"/>
      <c r="S727" s="372"/>
    </row>
    <row r="728" spans="1:19" ht="24" x14ac:dyDescent="0.2">
      <c r="A728" s="303">
        <f>IF(B728="","",ROW()-ROW($A$3)+'Diário 1º PA'!$P$1)</f>
        <v>941</v>
      </c>
      <c r="B728" s="368">
        <v>45362</v>
      </c>
      <c r="C728" s="331">
        <v>45323</v>
      </c>
      <c r="D728" s="321" t="s">
        <v>94</v>
      </c>
      <c r="E728" s="332" t="s">
        <v>211</v>
      </c>
      <c r="F728" s="369">
        <v>648.70000000000005</v>
      </c>
      <c r="G728" s="267" t="s">
        <v>1544</v>
      </c>
      <c r="H728" s="321" t="s">
        <v>120</v>
      </c>
      <c r="I728" s="321" t="s">
        <v>1545</v>
      </c>
      <c r="J728" s="370" t="s">
        <v>1546</v>
      </c>
      <c r="K728" s="370" t="s">
        <v>1307</v>
      </c>
      <c r="L728" s="370" t="s">
        <v>848</v>
      </c>
      <c r="M728" s="370">
        <v>810069</v>
      </c>
      <c r="N728" s="371">
        <v>45361</v>
      </c>
      <c r="O728" s="321" t="s">
        <v>452</v>
      </c>
      <c r="P728" s="370" t="s">
        <v>1546</v>
      </c>
      <c r="Q728" s="372"/>
      <c r="R728" s="372"/>
      <c r="S728" s="372"/>
    </row>
    <row r="729" spans="1:19" ht="24" x14ac:dyDescent="0.2">
      <c r="A729" s="303">
        <f>IF(B729="","",ROW()-ROW($A$3)+'Diário 1º PA'!$P$1)</f>
        <v>942</v>
      </c>
      <c r="B729" s="368">
        <v>45362</v>
      </c>
      <c r="C729" s="331">
        <v>45323</v>
      </c>
      <c r="D729" s="321" t="s">
        <v>94</v>
      </c>
      <c r="E729" s="332" t="s">
        <v>211</v>
      </c>
      <c r="F729" s="369">
        <v>698.6</v>
      </c>
      <c r="G729" s="267" t="s">
        <v>1544</v>
      </c>
      <c r="H729" s="321" t="s">
        <v>119</v>
      </c>
      <c r="I729" s="321" t="s">
        <v>1545</v>
      </c>
      <c r="J729" s="370" t="s">
        <v>1546</v>
      </c>
      <c r="K729" s="370" t="s">
        <v>1307</v>
      </c>
      <c r="L729" s="370" t="s">
        <v>848</v>
      </c>
      <c r="M729" s="370">
        <v>814121</v>
      </c>
      <c r="N729" s="371">
        <v>45361</v>
      </c>
      <c r="O729" s="321" t="s">
        <v>452</v>
      </c>
      <c r="P729" s="370" t="s">
        <v>1546</v>
      </c>
      <c r="Q729" s="372"/>
      <c r="R729" s="372"/>
      <c r="S729" s="372"/>
    </row>
    <row r="730" spans="1:19" ht="24" x14ac:dyDescent="0.2">
      <c r="A730" s="303">
        <f>IF(B730="","",ROW()-ROW($A$3)+'Diário 1º PA'!$P$1)</f>
        <v>943</v>
      </c>
      <c r="B730" s="368">
        <v>45362</v>
      </c>
      <c r="C730" s="331">
        <v>45323</v>
      </c>
      <c r="D730" s="321" t="s">
        <v>94</v>
      </c>
      <c r="E730" s="332" t="s">
        <v>203</v>
      </c>
      <c r="F730" s="369">
        <v>123</v>
      </c>
      <c r="G730" s="267" t="s">
        <v>1544</v>
      </c>
      <c r="H730" s="321" t="s">
        <v>118</v>
      </c>
      <c r="I730" s="321" t="s">
        <v>1551</v>
      </c>
      <c r="J730" s="370" t="s">
        <v>1552</v>
      </c>
      <c r="K730" s="370" t="s">
        <v>1307</v>
      </c>
      <c r="L730" s="370" t="s">
        <v>848</v>
      </c>
      <c r="M730" s="370">
        <v>18133</v>
      </c>
      <c r="N730" s="371">
        <v>45361</v>
      </c>
      <c r="O730" s="321" t="s">
        <v>452</v>
      </c>
      <c r="P730" s="370" t="s">
        <v>1552</v>
      </c>
      <c r="Q730" s="372"/>
      <c r="R730" s="372"/>
      <c r="S730" s="372"/>
    </row>
    <row r="731" spans="1:19" ht="36" x14ac:dyDescent="0.2">
      <c r="A731" s="303">
        <f>IF(B731="","",ROW()-ROW($A$3)+'Diário 1º PA'!$P$1)</f>
        <v>944</v>
      </c>
      <c r="B731" s="368">
        <v>45362</v>
      </c>
      <c r="C731" s="331">
        <v>45323</v>
      </c>
      <c r="D731" s="321" t="s">
        <v>94</v>
      </c>
      <c r="E731" s="332" t="s">
        <v>203</v>
      </c>
      <c r="F731" s="369">
        <v>783</v>
      </c>
      <c r="G731" s="267" t="s">
        <v>1544</v>
      </c>
      <c r="H731" s="321" t="s">
        <v>121</v>
      </c>
      <c r="I731" s="321" t="s">
        <v>1555</v>
      </c>
      <c r="J731" s="370" t="s">
        <v>1552</v>
      </c>
      <c r="K731" s="370" t="s">
        <v>1307</v>
      </c>
      <c r="L731" s="370" t="s">
        <v>848</v>
      </c>
      <c r="M731" s="370">
        <v>17723</v>
      </c>
      <c r="N731" s="371">
        <v>45361</v>
      </c>
      <c r="O731" s="321" t="s">
        <v>452</v>
      </c>
      <c r="P731" s="370" t="s">
        <v>1552</v>
      </c>
      <c r="Q731" s="372"/>
      <c r="R731" s="372"/>
      <c r="S731" s="372"/>
    </row>
    <row r="732" spans="1:19" ht="24" x14ac:dyDescent="0.2">
      <c r="A732" s="303">
        <f>IF(B732="","",ROW()-ROW($A$3)+'Diário 1º PA'!$P$1)</f>
        <v>945</v>
      </c>
      <c r="B732" s="368">
        <v>45362</v>
      </c>
      <c r="C732" s="331">
        <v>45323</v>
      </c>
      <c r="D732" s="321" t="s">
        <v>94</v>
      </c>
      <c r="E732" s="332" t="s">
        <v>203</v>
      </c>
      <c r="F732" s="369">
        <v>1036</v>
      </c>
      <c r="G732" s="267" t="s">
        <v>1544</v>
      </c>
      <c r="H732" s="321" t="s">
        <v>120</v>
      </c>
      <c r="I732" s="321" t="s">
        <v>1551</v>
      </c>
      <c r="J732" s="370" t="s">
        <v>1552</v>
      </c>
      <c r="K732" s="370" t="s">
        <v>1307</v>
      </c>
      <c r="L732" s="370" t="s">
        <v>848</v>
      </c>
      <c r="M732" s="370">
        <v>18135</v>
      </c>
      <c r="N732" s="371">
        <v>45361</v>
      </c>
      <c r="O732" s="321" t="s">
        <v>452</v>
      </c>
      <c r="P732" s="370" t="s">
        <v>1552</v>
      </c>
      <c r="Q732" s="372"/>
      <c r="R732" s="372"/>
      <c r="S732" s="372"/>
    </row>
    <row r="733" spans="1:19" ht="24" x14ac:dyDescent="0.2">
      <c r="A733" s="303">
        <f>IF(B733="","",ROW()-ROW($A$3)+'Diário 1º PA'!$P$1)</f>
        <v>946</v>
      </c>
      <c r="B733" s="368">
        <v>45362</v>
      </c>
      <c r="C733" s="331">
        <v>45323</v>
      </c>
      <c r="D733" s="321" t="s">
        <v>94</v>
      </c>
      <c r="E733" s="332" t="s">
        <v>203</v>
      </c>
      <c r="F733" s="369">
        <v>884</v>
      </c>
      <c r="G733" s="267" t="s">
        <v>1544</v>
      </c>
      <c r="H733" s="321" t="s">
        <v>119</v>
      </c>
      <c r="I733" s="321" t="s">
        <v>1551</v>
      </c>
      <c r="J733" s="370" t="s">
        <v>1552</v>
      </c>
      <c r="K733" s="370" t="s">
        <v>1307</v>
      </c>
      <c r="L733" s="370" t="s">
        <v>848</v>
      </c>
      <c r="M733" s="370">
        <v>18134</v>
      </c>
      <c r="N733" s="371">
        <v>45361</v>
      </c>
      <c r="O733" s="321" t="s">
        <v>452</v>
      </c>
      <c r="P733" s="370" t="s">
        <v>1552</v>
      </c>
      <c r="Q733" s="372"/>
      <c r="R733" s="372"/>
      <c r="S733" s="372"/>
    </row>
    <row r="734" spans="1:19" ht="36" x14ac:dyDescent="0.2">
      <c r="A734" s="303">
        <f>IF(B734="","",ROW()-ROW($A$3)+'Diário 1º PA'!$P$1)</f>
        <v>947</v>
      </c>
      <c r="B734" s="368">
        <v>45362</v>
      </c>
      <c r="C734" s="331">
        <v>45323</v>
      </c>
      <c r="D734" s="321" t="s">
        <v>94</v>
      </c>
      <c r="E734" s="332" t="s">
        <v>215</v>
      </c>
      <c r="F734" s="369">
        <v>209</v>
      </c>
      <c r="G734" s="267" t="s">
        <v>1559</v>
      </c>
      <c r="H734" s="321" t="s">
        <v>118</v>
      </c>
      <c r="I734" s="321" t="s">
        <v>1555</v>
      </c>
      <c r="J734" s="370" t="s">
        <v>1552</v>
      </c>
      <c r="K734" s="370" t="s">
        <v>1307</v>
      </c>
      <c r="L734" s="370" t="s">
        <v>848</v>
      </c>
      <c r="M734" s="370">
        <v>14276</v>
      </c>
      <c r="N734" s="371">
        <v>45361</v>
      </c>
      <c r="O734" s="321" t="s">
        <v>452</v>
      </c>
      <c r="P734" s="370" t="s">
        <v>1552</v>
      </c>
      <c r="Q734" s="372"/>
      <c r="R734" s="372"/>
      <c r="S734" s="372"/>
    </row>
    <row r="735" spans="1:19" ht="36" x14ac:dyDescent="0.2">
      <c r="A735" s="303">
        <f>IF(B735="","",ROW()-ROW($A$3)+'Diário 1º PA'!$P$1)</f>
        <v>948</v>
      </c>
      <c r="B735" s="368">
        <v>45362</v>
      </c>
      <c r="C735" s="331">
        <v>45323</v>
      </c>
      <c r="D735" s="321" t="s">
        <v>94</v>
      </c>
      <c r="E735" s="332" t="s">
        <v>215</v>
      </c>
      <c r="F735" s="369">
        <v>513</v>
      </c>
      <c r="G735" s="267" t="s">
        <v>1559</v>
      </c>
      <c r="H735" s="321" t="s">
        <v>121</v>
      </c>
      <c r="I735" s="321" t="s">
        <v>1555</v>
      </c>
      <c r="J735" s="370" t="s">
        <v>1552</v>
      </c>
      <c r="K735" s="370" t="s">
        <v>1307</v>
      </c>
      <c r="L735" s="370" t="s">
        <v>848</v>
      </c>
      <c r="M735" s="370">
        <v>14284</v>
      </c>
      <c r="N735" s="371">
        <v>45361</v>
      </c>
      <c r="O735" s="321" t="s">
        <v>452</v>
      </c>
      <c r="P735" s="370" t="s">
        <v>1552</v>
      </c>
      <c r="Q735" s="372"/>
      <c r="R735" s="372"/>
      <c r="S735" s="372"/>
    </row>
    <row r="736" spans="1:19" ht="36" x14ac:dyDescent="0.2">
      <c r="A736" s="303">
        <f>IF(B736="","",ROW()-ROW($A$3)+'Diário 1º PA'!$P$1)</f>
        <v>949</v>
      </c>
      <c r="B736" s="368">
        <v>45362</v>
      </c>
      <c r="C736" s="331">
        <v>45323</v>
      </c>
      <c r="D736" s="321" t="s">
        <v>94</v>
      </c>
      <c r="E736" s="332" t="s">
        <v>215</v>
      </c>
      <c r="F736" s="369">
        <v>570</v>
      </c>
      <c r="G736" s="267" t="s">
        <v>1559</v>
      </c>
      <c r="H736" s="321" t="s">
        <v>120</v>
      </c>
      <c r="I736" s="321" t="s">
        <v>1555</v>
      </c>
      <c r="J736" s="370" t="s">
        <v>1552</v>
      </c>
      <c r="K736" s="370" t="s">
        <v>1307</v>
      </c>
      <c r="L736" s="370" t="s">
        <v>848</v>
      </c>
      <c r="M736" s="370">
        <v>14295</v>
      </c>
      <c r="N736" s="371">
        <v>45361</v>
      </c>
      <c r="O736" s="321" t="s">
        <v>452</v>
      </c>
      <c r="P736" s="370" t="s">
        <v>1552</v>
      </c>
      <c r="Q736" s="372"/>
      <c r="R736" s="372"/>
      <c r="S736" s="372"/>
    </row>
    <row r="737" spans="1:19" ht="36" x14ac:dyDescent="0.2">
      <c r="A737" s="303">
        <f>IF(B737="","",ROW()-ROW($A$3)+'Diário 1º PA'!$P$1)</f>
        <v>950</v>
      </c>
      <c r="B737" s="368">
        <v>45362</v>
      </c>
      <c r="C737" s="331">
        <v>45323</v>
      </c>
      <c r="D737" s="321" t="s">
        <v>94</v>
      </c>
      <c r="E737" s="332" t="s">
        <v>215</v>
      </c>
      <c r="F737" s="369">
        <v>57</v>
      </c>
      <c r="G737" s="267" t="s">
        <v>1559</v>
      </c>
      <c r="H737" s="321" t="s">
        <v>120</v>
      </c>
      <c r="I737" s="321" t="s">
        <v>1555</v>
      </c>
      <c r="J737" s="370" t="s">
        <v>1552</v>
      </c>
      <c r="K737" s="370" t="s">
        <v>1307</v>
      </c>
      <c r="L737" s="370" t="s">
        <v>848</v>
      </c>
      <c r="M737" s="370">
        <v>14513</v>
      </c>
      <c r="N737" s="371">
        <v>45361</v>
      </c>
      <c r="O737" s="321" t="s">
        <v>452</v>
      </c>
      <c r="P737" s="370" t="s">
        <v>1552</v>
      </c>
      <c r="Q737" s="372"/>
      <c r="R737" s="372"/>
      <c r="S737" s="372"/>
    </row>
    <row r="738" spans="1:19" ht="36" x14ac:dyDescent="0.2">
      <c r="A738" s="303">
        <f>IF(B738="","",ROW()-ROW($A$3)+'Diário 1º PA'!$P$1)</f>
        <v>951</v>
      </c>
      <c r="B738" s="368">
        <v>45362</v>
      </c>
      <c r="C738" s="331">
        <v>45323</v>
      </c>
      <c r="D738" s="321" t="s">
        <v>94</v>
      </c>
      <c r="E738" s="332" t="s">
        <v>215</v>
      </c>
      <c r="F738" s="369">
        <v>570</v>
      </c>
      <c r="G738" s="267" t="s">
        <v>1544</v>
      </c>
      <c r="H738" s="321" t="s">
        <v>119</v>
      </c>
      <c r="I738" s="321" t="s">
        <v>1555</v>
      </c>
      <c r="J738" s="370" t="s">
        <v>1552</v>
      </c>
      <c r="K738" s="370" t="s">
        <v>1307</v>
      </c>
      <c r="L738" s="370" t="s">
        <v>848</v>
      </c>
      <c r="M738" s="370">
        <v>14281</v>
      </c>
      <c r="N738" s="371">
        <v>45361</v>
      </c>
      <c r="O738" s="321" t="s">
        <v>452</v>
      </c>
      <c r="P738" s="370" t="s">
        <v>1552</v>
      </c>
      <c r="Q738" s="372"/>
      <c r="R738" s="372"/>
      <c r="S738" s="372"/>
    </row>
    <row r="739" spans="1:19" ht="24" x14ac:dyDescent="0.2">
      <c r="A739" s="303">
        <f>IF(B739="","",ROW()-ROW($A$3)+'Diário 1º PA'!$P$1)</f>
        <v>952</v>
      </c>
      <c r="B739" s="368">
        <v>45362</v>
      </c>
      <c r="C739" s="331">
        <v>45323</v>
      </c>
      <c r="D739" s="321" t="s">
        <v>94</v>
      </c>
      <c r="E739" s="332" t="s">
        <v>205</v>
      </c>
      <c r="F739" s="369">
        <v>273.24</v>
      </c>
      <c r="G739" s="267" t="s">
        <v>1544</v>
      </c>
      <c r="H739" s="321" t="s">
        <v>121</v>
      </c>
      <c r="I739" s="321" t="s">
        <v>1545</v>
      </c>
      <c r="J739" s="370" t="s">
        <v>1546</v>
      </c>
      <c r="K739" s="370" t="s">
        <v>1307</v>
      </c>
      <c r="L739" s="370" t="s">
        <v>848</v>
      </c>
      <c r="M739" s="370">
        <v>821369</v>
      </c>
      <c r="N739" s="371">
        <v>45361</v>
      </c>
      <c r="O739" s="321" t="s">
        <v>452</v>
      </c>
      <c r="P739" s="370" t="s">
        <v>1546</v>
      </c>
      <c r="Q739" s="372"/>
      <c r="R739" s="372"/>
      <c r="S739" s="372"/>
    </row>
    <row r="740" spans="1:19" ht="24" x14ac:dyDescent="0.2">
      <c r="A740" s="303">
        <f>IF(B740="","",ROW()-ROW($A$3)+'Diário 1º PA'!$P$1)</f>
        <v>953</v>
      </c>
      <c r="B740" s="368">
        <v>45362</v>
      </c>
      <c r="C740" s="331">
        <v>45323</v>
      </c>
      <c r="D740" s="321" t="s">
        <v>94</v>
      </c>
      <c r="E740" s="332" t="s">
        <v>205</v>
      </c>
      <c r="F740" s="369">
        <v>263.12</v>
      </c>
      <c r="G740" s="267" t="s">
        <v>1544</v>
      </c>
      <c r="H740" s="321" t="s">
        <v>120</v>
      </c>
      <c r="I740" s="321" t="s">
        <v>1545</v>
      </c>
      <c r="J740" s="370" t="s">
        <v>1546</v>
      </c>
      <c r="K740" s="370" t="s">
        <v>1307</v>
      </c>
      <c r="L740" s="370" t="s">
        <v>848</v>
      </c>
      <c r="M740" s="370">
        <v>821493</v>
      </c>
      <c r="N740" s="371">
        <v>45361</v>
      </c>
      <c r="O740" s="321" t="s">
        <v>452</v>
      </c>
      <c r="P740" s="370" t="s">
        <v>1546</v>
      </c>
      <c r="Q740" s="372"/>
      <c r="R740" s="372"/>
      <c r="S740" s="372"/>
    </row>
    <row r="741" spans="1:19" ht="24" x14ac:dyDescent="0.2">
      <c r="A741" s="303">
        <f>IF(B741="","",ROW()-ROW($A$3)+'Diário 1º PA'!$P$1)</f>
        <v>954</v>
      </c>
      <c r="B741" s="368">
        <v>45362</v>
      </c>
      <c r="C741" s="331">
        <v>45323</v>
      </c>
      <c r="D741" s="321" t="s">
        <v>94</v>
      </c>
      <c r="E741" s="332" t="s">
        <v>205</v>
      </c>
      <c r="F741" s="369">
        <v>283.36</v>
      </c>
      <c r="G741" s="267" t="s">
        <v>1544</v>
      </c>
      <c r="H741" s="321" t="s">
        <v>119</v>
      </c>
      <c r="I741" s="321" t="s">
        <v>1545</v>
      </c>
      <c r="J741" s="370" t="s">
        <v>1546</v>
      </c>
      <c r="K741" s="370" t="s">
        <v>1307</v>
      </c>
      <c r="L741" s="370" t="s">
        <v>848</v>
      </c>
      <c r="M741" s="370">
        <v>823242</v>
      </c>
      <c r="N741" s="371">
        <v>45361</v>
      </c>
      <c r="O741" s="321" t="s">
        <v>452</v>
      </c>
      <c r="P741" s="370" t="s">
        <v>1546</v>
      </c>
      <c r="Q741" s="372"/>
      <c r="R741" s="372"/>
      <c r="S741" s="372"/>
    </row>
    <row r="742" spans="1:19" ht="48" x14ac:dyDescent="0.2">
      <c r="A742" s="303">
        <f>IF(B742="","",ROW()-ROW($A$3)+'Diário 1º PA'!$P$1)</f>
        <v>955</v>
      </c>
      <c r="B742" s="368">
        <v>45362</v>
      </c>
      <c r="C742" s="331">
        <v>45323</v>
      </c>
      <c r="D742" s="321" t="s">
        <v>94</v>
      </c>
      <c r="E742" s="332" t="s">
        <v>207</v>
      </c>
      <c r="F742" s="369">
        <v>262.5</v>
      </c>
      <c r="G742" s="267" t="s">
        <v>1560</v>
      </c>
      <c r="H742" s="321" t="s">
        <v>118</v>
      </c>
      <c r="I742" s="321" t="s">
        <v>1561</v>
      </c>
      <c r="J742" s="370" t="s">
        <v>1562</v>
      </c>
      <c r="K742" s="370" t="s">
        <v>1307</v>
      </c>
      <c r="L742" s="370" t="s">
        <v>848</v>
      </c>
      <c r="M742" s="370">
        <v>610522</v>
      </c>
      <c r="N742" s="371">
        <v>45361</v>
      </c>
      <c r="O742" s="321" t="s">
        <v>452</v>
      </c>
      <c r="P742" s="370" t="s">
        <v>1562</v>
      </c>
      <c r="Q742" s="372"/>
      <c r="R742" s="372"/>
      <c r="S742" s="372"/>
    </row>
    <row r="743" spans="1:19" ht="48" x14ac:dyDescent="0.2">
      <c r="A743" s="303">
        <f>IF(B743="","",ROW()-ROW($A$3)+'Diário 1º PA'!$P$1)</f>
        <v>956</v>
      </c>
      <c r="B743" s="368">
        <v>45362</v>
      </c>
      <c r="C743" s="331">
        <v>45323</v>
      </c>
      <c r="D743" s="321" t="s">
        <v>94</v>
      </c>
      <c r="E743" s="332" t="s">
        <v>207</v>
      </c>
      <c r="F743" s="369">
        <v>598.99</v>
      </c>
      <c r="G743" s="267" t="s">
        <v>1560</v>
      </c>
      <c r="H743" s="321" t="s">
        <v>121</v>
      </c>
      <c r="I743" s="321" t="s">
        <v>1561</v>
      </c>
      <c r="J743" s="370" t="s">
        <v>1562</v>
      </c>
      <c r="K743" s="370" t="s">
        <v>1307</v>
      </c>
      <c r="L743" s="370" t="s">
        <v>848</v>
      </c>
      <c r="M743" s="370">
        <v>610880</v>
      </c>
      <c r="N743" s="371">
        <v>45361</v>
      </c>
      <c r="O743" s="321" t="s">
        <v>452</v>
      </c>
      <c r="P743" s="370" t="s">
        <v>1562</v>
      </c>
      <c r="Q743" s="372"/>
      <c r="R743" s="372"/>
      <c r="S743" s="372"/>
    </row>
    <row r="744" spans="1:19" ht="48" x14ac:dyDescent="0.2">
      <c r="A744" s="303">
        <f>IF(B744="","",ROW()-ROW($A$3)+'Diário 1º PA'!$P$1)</f>
        <v>957</v>
      </c>
      <c r="B744" s="368">
        <v>45362</v>
      </c>
      <c r="C744" s="331">
        <v>45323</v>
      </c>
      <c r="D744" s="321" t="s">
        <v>94</v>
      </c>
      <c r="E744" s="332" t="s">
        <v>207</v>
      </c>
      <c r="F744" s="369">
        <v>924.16</v>
      </c>
      <c r="G744" s="267" t="s">
        <v>1560</v>
      </c>
      <c r="H744" s="321" t="s">
        <v>120</v>
      </c>
      <c r="I744" s="321" t="s">
        <v>1561</v>
      </c>
      <c r="J744" s="370" t="s">
        <v>1562</v>
      </c>
      <c r="K744" s="370" t="s">
        <v>1307</v>
      </c>
      <c r="L744" s="370" t="s">
        <v>848</v>
      </c>
      <c r="M744" s="370">
        <v>610942</v>
      </c>
      <c r="N744" s="371">
        <v>45361</v>
      </c>
      <c r="O744" s="321" t="s">
        <v>452</v>
      </c>
      <c r="P744" s="370" t="s">
        <v>1562</v>
      </c>
      <c r="Q744" s="372"/>
      <c r="R744" s="372"/>
      <c r="S744" s="372"/>
    </row>
    <row r="745" spans="1:19" ht="48" x14ac:dyDescent="0.2">
      <c r="A745" s="303">
        <f>IF(B745="","",ROW()-ROW($A$3)+'Diário 1º PA'!$P$1)</f>
        <v>958</v>
      </c>
      <c r="B745" s="368">
        <v>45362</v>
      </c>
      <c r="C745" s="331">
        <v>45323</v>
      </c>
      <c r="D745" s="321" t="s">
        <v>94</v>
      </c>
      <c r="E745" s="332" t="s">
        <v>207</v>
      </c>
      <c r="F745" s="369">
        <v>838.59</v>
      </c>
      <c r="G745" s="267" t="s">
        <v>1560</v>
      </c>
      <c r="H745" s="321" t="s">
        <v>119</v>
      </c>
      <c r="I745" s="321" t="s">
        <v>1561</v>
      </c>
      <c r="J745" s="370" t="s">
        <v>1562</v>
      </c>
      <c r="K745" s="370" t="s">
        <v>1307</v>
      </c>
      <c r="L745" s="370" t="s">
        <v>848</v>
      </c>
      <c r="M745" s="370">
        <v>612237</v>
      </c>
      <c r="N745" s="371">
        <v>45361</v>
      </c>
      <c r="O745" s="321" t="s">
        <v>452</v>
      </c>
      <c r="P745" s="370" t="s">
        <v>1562</v>
      </c>
      <c r="Q745" s="372"/>
      <c r="R745" s="372"/>
      <c r="S745" s="372"/>
    </row>
    <row r="746" spans="1:19" ht="24" x14ac:dyDescent="0.2">
      <c r="A746" s="303">
        <f>IF(B746="","",ROW()-ROW($A$3)+'Diário 1º PA'!$P$1)</f>
        <v>959</v>
      </c>
      <c r="B746" s="368">
        <v>45362</v>
      </c>
      <c r="C746" s="331">
        <v>45323</v>
      </c>
      <c r="D746" s="321" t="s">
        <v>94</v>
      </c>
      <c r="E746" s="332" t="s">
        <v>203</v>
      </c>
      <c r="F746" s="369">
        <v>616</v>
      </c>
      <c r="G746" s="267" t="s">
        <v>1544</v>
      </c>
      <c r="H746" s="321" t="s">
        <v>120</v>
      </c>
      <c r="I746" s="321" t="s">
        <v>1551</v>
      </c>
      <c r="J746" s="370" t="s">
        <v>1552</v>
      </c>
      <c r="K746" s="370" t="s">
        <v>1307</v>
      </c>
      <c r="L746" s="370" t="s">
        <v>848</v>
      </c>
      <c r="M746" s="370">
        <v>18008</v>
      </c>
      <c r="N746" s="371">
        <v>45361</v>
      </c>
      <c r="O746" s="321" t="s">
        <v>452</v>
      </c>
      <c r="P746" s="370" t="s">
        <v>1552</v>
      </c>
      <c r="Q746" s="372"/>
      <c r="R746" s="372"/>
      <c r="S746" s="372"/>
    </row>
    <row r="747" spans="1:19" ht="24" x14ac:dyDescent="0.2">
      <c r="A747" s="303">
        <f>IF(B747="","",ROW()-ROW($A$3)+'Diário 1º PA'!$P$1)</f>
        <v>960</v>
      </c>
      <c r="B747" s="368">
        <v>45362</v>
      </c>
      <c r="C747" s="331">
        <v>45323</v>
      </c>
      <c r="D747" s="321" t="s">
        <v>94</v>
      </c>
      <c r="E747" s="332" t="s">
        <v>203</v>
      </c>
      <c r="F747" s="369">
        <v>1680</v>
      </c>
      <c r="G747" s="267" t="s">
        <v>1544</v>
      </c>
      <c r="H747" s="321" t="s">
        <v>119</v>
      </c>
      <c r="I747" s="321" t="s">
        <v>1551</v>
      </c>
      <c r="J747" s="370" t="s">
        <v>1552</v>
      </c>
      <c r="K747" s="370" t="s">
        <v>1307</v>
      </c>
      <c r="L747" s="370" t="s">
        <v>848</v>
      </c>
      <c r="M747" s="370">
        <v>18009</v>
      </c>
      <c r="N747" s="371">
        <v>45361</v>
      </c>
      <c r="O747" s="321" t="s">
        <v>452</v>
      </c>
      <c r="P747" s="370" t="s">
        <v>1552</v>
      </c>
      <c r="Q747" s="372"/>
      <c r="R747" s="372"/>
      <c r="S747" s="372"/>
    </row>
    <row r="748" spans="1:19" ht="24" x14ac:dyDescent="0.2">
      <c r="A748" s="303">
        <f>IF(B748="","",ROW()-ROW($A$3)+'Diário 1º PA'!$P$1)</f>
        <v>961</v>
      </c>
      <c r="B748" s="368">
        <v>45362</v>
      </c>
      <c r="C748" s="331">
        <v>45323</v>
      </c>
      <c r="D748" s="321" t="s">
        <v>94</v>
      </c>
      <c r="E748" s="332" t="s">
        <v>203</v>
      </c>
      <c r="F748" s="369">
        <v>1680</v>
      </c>
      <c r="G748" s="267" t="s">
        <v>1544</v>
      </c>
      <c r="H748" s="321" t="s">
        <v>120</v>
      </c>
      <c r="I748" s="321" t="s">
        <v>1551</v>
      </c>
      <c r="J748" s="370" t="s">
        <v>1552</v>
      </c>
      <c r="K748" s="370" t="s">
        <v>1307</v>
      </c>
      <c r="L748" s="370" t="s">
        <v>848</v>
      </c>
      <c r="M748" s="370">
        <v>18010</v>
      </c>
      <c r="N748" s="371">
        <v>45361</v>
      </c>
      <c r="O748" s="321" t="s">
        <v>452</v>
      </c>
      <c r="P748" s="370" t="s">
        <v>1552</v>
      </c>
      <c r="Q748" s="372"/>
      <c r="R748" s="372"/>
      <c r="S748" s="372"/>
    </row>
    <row r="749" spans="1:19" ht="36" x14ac:dyDescent="0.2">
      <c r="A749" s="303">
        <f>IF(B749="","",ROW()-ROW($A$3)+'Diário 1º PA'!$P$1)</f>
        <v>962</v>
      </c>
      <c r="B749" s="368">
        <v>45362</v>
      </c>
      <c r="C749" s="331">
        <v>45352</v>
      </c>
      <c r="D749" s="321" t="s">
        <v>105</v>
      </c>
      <c r="E749" s="332" t="s">
        <v>325</v>
      </c>
      <c r="F749" s="369">
        <v>298.86</v>
      </c>
      <c r="G749" s="267" t="s">
        <v>2052</v>
      </c>
      <c r="H749" s="321" t="s">
        <v>121</v>
      </c>
      <c r="I749" s="321" t="s">
        <v>1565</v>
      </c>
      <c r="J749" s="370" t="s">
        <v>1003</v>
      </c>
      <c r="K749" s="370" t="s">
        <v>1307</v>
      </c>
      <c r="L749" s="370" t="s">
        <v>848</v>
      </c>
      <c r="M749" s="370">
        <v>39048</v>
      </c>
      <c r="N749" s="371">
        <v>45361</v>
      </c>
      <c r="O749" s="321" t="s">
        <v>452</v>
      </c>
      <c r="P749" s="370" t="s">
        <v>1003</v>
      </c>
      <c r="Q749" s="372"/>
      <c r="R749" s="372"/>
      <c r="S749" s="372"/>
    </row>
    <row r="750" spans="1:19" ht="36" x14ac:dyDescent="0.2">
      <c r="A750" s="303">
        <f>IF(B750="","",ROW()-ROW($A$3)+'Diário 1º PA'!$P$1)</f>
        <v>963</v>
      </c>
      <c r="B750" s="368">
        <v>45362</v>
      </c>
      <c r="C750" s="331">
        <v>45323</v>
      </c>
      <c r="D750" s="321" t="s">
        <v>105</v>
      </c>
      <c r="E750" s="332" t="s">
        <v>219</v>
      </c>
      <c r="F750" s="369">
        <v>11733.12</v>
      </c>
      <c r="G750" s="267" t="s">
        <v>2053</v>
      </c>
      <c r="H750" s="321" t="s">
        <v>119</v>
      </c>
      <c r="I750" s="321" t="s">
        <v>2054</v>
      </c>
      <c r="J750" s="370" t="s">
        <v>2055</v>
      </c>
      <c r="K750" s="370" t="s">
        <v>1307</v>
      </c>
      <c r="L750" s="370" t="s">
        <v>848</v>
      </c>
      <c r="M750" s="370">
        <v>21938</v>
      </c>
      <c r="N750" s="371">
        <v>45362</v>
      </c>
      <c r="O750" s="321" t="s">
        <v>452</v>
      </c>
      <c r="P750" s="370" t="s">
        <v>2055</v>
      </c>
      <c r="Q750" s="372"/>
      <c r="R750" s="372"/>
      <c r="S750" s="372"/>
    </row>
    <row r="751" spans="1:19" ht="24" x14ac:dyDescent="0.2">
      <c r="A751" s="303">
        <f>IF(B751="","",ROW()-ROW($A$3)+'Diário 1º PA'!$P$1)</f>
        <v>964</v>
      </c>
      <c r="B751" s="368">
        <v>45362</v>
      </c>
      <c r="C751" s="331">
        <v>45323</v>
      </c>
      <c r="D751" s="321" t="s">
        <v>94</v>
      </c>
      <c r="E751" s="332" t="s">
        <v>211</v>
      </c>
      <c r="F751" s="369">
        <v>648.70000000000005</v>
      </c>
      <c r="G751" s="267" t="s">
        <v>1544</v>
      </c>
      <c r="H751" s="321"/>
      <c r="I751" s="321" t="s">
        <v>1545</v>
      </c>
      <c r="J751" s="370" t="s">
        <v>1546</v>
      </c>
      <c r="K751" s="370" t="s">
        <v>1307</v>
      </c>
      <c r="L751" s="370" t="s">
        <v>848</v>
      </c>
      <c r="M751" s="370"/>
      <c r="N751" s="371">
        <v>45361</v>
      </c>
      <c r="O751" s="321" t="s">
        <v>452</v>
      </c>
      <c r="P751" s="370" t="s">
        <v>1546</v>
      </c>
      <c r="Q751" s="372"/>
      <c r="R751" s="372"/>
      <c r="S751" s="372"/>
    </row>
    <row r="752" spans="1:19" ht="24" x14ac:dyDescent="0.2">
      <c r="A752" s="303">
        <f>IF(B752="","",ROW()-ROW($A$3)+'Diário 1º PA'!$P$1)</f>
        <v>965</v>
      </c>
      <c r="B752" s="368">
        <v>45362</v>
      </c>
      <c r="C752" s="331">
        <v>45323</v>
      </c>
      <c r="D752" s="321" t="s">
        <v>94</v>
      </c>
      <c r="E752" s="332" t="s">
        <v>211</v>
      </c>
      <c r="F752" s="369">
        <v>573.85</v>
      </c>
      <c r="G752" s="267" t="s">
        <v>1544</v>
      </c>
      <c r="H752" s="321" t="s">
        <v>127</v>
      </c>
      <c r="I752" s="321" t="s">
        <v>1545</v>
      </c>
      <c r="J752" s="370" t="s">
        <v>1546</v>
      </c>
      <c r="K752" s="370" t="s">
        <v>1307</v>
      </c>
      <c r="L752" s="370" t="s">
        <v>848</v>
      </c>
      <c r="M752" s="370">
        <v>809960</v>
      </c>
      <c r="N752" s="371">
        <v>45361</v>
      </c>
      <c r="O752" s="321" t="s">
        <v>452</v>
      </c>
      <c r="P752" s="370" t="s">
        <v>1546</v>
      </c>
      <c r="Q752" s="372"/>
      <c r="R752" s="372"/>
      <c r="S752" s="372"/>
    </row>
    <row r="753" spans="1:19" ht="24" x14ac:dyDescent="0.2">
      <c r="A753" s="303">
        <f>IF(B753="","",ROW()-ROW($A$3)+'Diário 1º PA'!$P$1)</f>
        <v>966</v>
      </c>
      <c r="B753" s="368">
        <v>45362</v>
      </c>
      <c r="C753" s="331">
        <v>45323</v>
      </c>
      <c r="D753" s="321" t="s">
        <v>94</v>
      </c>
      <c r="E753" s="332" t="s">
        <v>211</v>
      </c>
      <c r="F753" s="369">
        <v>399.2</v>
      </c>
      <c r="G753" s="267" t="s">
        <v>1544</v>
      </c>
      <c r="H753" s="321" t="s">
        <v>125</v>
      </c>
      <c r="I753" s="321" t="s">
        <v>1545</v>
      </c>
      <c r="J753" s="370" t="s">
        <v>1546</v>
      </c>
      <c r="K753" s="370" t="s">
        <v>1307</v>
      </c>
      <c r="L753" s="370" t="s">
        <v>848</v>
      </c>
      <c r="M753" s="370">
        <v>809961</v>
      </c>
      <c r="N753" s="371">
        <v>45361</v>
      </c>
      <c r="O753" s="321" t="s">
        <v>452</v>
      </c>
      <c r="P753" s="370" t="s">
        <v>1546</v>
      </c>
      <c r="Q753" s="372"/>
      <c r="R753" s="372"/>
      <c r="S753" s="372"/>
    </row>
    <row r="754" spans="1:19" ht="24" x14ac:dyDescent="0.2">
      <c r="A754" s="303">
        <f>IF(B754="","",ROW()-ROW($A$3)+'Diário 1º PA'!$P$1)</f>
        <v>967</v>
      </c>
      <c r="B754" s="368">
        <v>45362</v>
      </c>
      <c r="C754" s="331">
        <v>45323</v>
      </c>
      <c r="D754" s="321" t="s">
        <v>94</v>
      </c>
      <c r="E754" s="332" t="s">
        <v>211</v>
      </c>
      <c r="F754" s="369">
        <v>623.75</v>
      </c>
      <c r="G754" s="267" t="s">
        <v>1544</v>
      </c>
      <c r="H754" s="321" t="s">
        <v>129</v>
      </c>
      <c r="I754" s="321" t="s">
        <v>1545</v>
      </c>
      <c r="J754" s="370" t="s">
        <v>1546</v>
      </c>
      <c r="K754" s="370" t="s">
        <v>1307</v>
      </c>
      <c r="L754" s="370" t="s">
        <v>848</v>
      </c>
      <c r="M754" s="370">
        <v>810094</v>
      </c>
      <c r="N754" s="371">
        <v>45361</v>
      </c>
      <c r="O754" s="321" t="s">
        <v>452</v>
      </c>
      <c r="P754" s="370" t="s">
        <v>1546</v>
      </c>
      <c r="Q754" s="372"/>
      <c r="R754" s="372"/>
      <c r="S754" s="372"/>
    </row>
    <row r="755" spans="1:19" ht="24" x14ac:dyDescent="0.2">
      <c r="A755" s="303">
        <f>IF(B755="","",ROW()-ROW($A$3)+'Diário 1º PA'!$P$1)</f>
        <v>968</v>
      </c>
      <c r="B755" s="368">
        <v>45362</v>
      </c>
      <c r="C755" s="331">
        <v>45323</v>
      </c>
      <c r="D755" s="321" t="s">
        <v>94</v>
      </c>
      <c r="E755" s="332" t="s">
        <v>211</v>
      </c>
      <c r="F755" s="369">
        <v>731.35</v>
      </c>
      <c r="G755" s="267" t="s">
        <v>1544</v>
      </c>
      <c r="H755" s="321" t="s">
        <v>118</v>
      </c>
      <c r="I755" s="321" t="s">
        <v>1545</v>
      </c>
      <c r="J755" s="370" t="s">
        <v>1546</v>
      </c>
      <c r="K755" s="370" t="s">
        <v>1307</v>
      </c>
      <c r="L755" s="370" t="s">
        <v>848</v>
      </c>
      <c r="M755" s="370">
        <v>819708</v>
      </c>
      <c r="N755" s="371">
        <v>45361</v>
      </c>
      <c r="O755" s="321" t="s">
        <v>452</v>
      </c>
      <c r="P755" s="370" t="s">
        <v>1546</v>
      </c>
      <c r="Q755" s="372"/>
      <c r="R755" s="372"/>
      <c r="S755" s="372"/>
    </row>
    <row r="756" spans="1:19" ht="36" x14ac:dyDescent="0.2">
      <c r="A756" s="303">
        <f>IF(B756="","",ROW()-ROW($A$3)+'Diário 1º PA'!$P$1)</f>
        <v>969</v>
      </c>
      <c r="B756" s="368">
        <v>45362</v>
      </c>
      <c r="C756" s="331">
        <v>45323</v>
      </c>
      <c r="D756" s="321" t="s">
        <v>94</v>
      </c>
      <c r="E756" s="332" t="s">
        <v>203</v>
      </c>
      <c r="F756" s="369">
        <v>616</v>
      </c>
      <c r="G756" s="267" t="s">
        <v>1544</v>
      </c>
      <c r="H756" s="321" t="s">
        <v>126</v>
      </c>
      <c r="I756" s="321" t="s">
        <v>1555</v>
      </c>
      <c r="J756" s="370" t="s">
        <v>1552</v>
      </c>
      <c r="K756" s="370" t="s">
        <v>1307</v>
      </c>
      <c r="L756" s="370" t="s">
        <v>848</v>
      </c>
      <c r="M756" s="370">
        <v>15580</v>
      </c>
      <c r="N756" s="371">
        <v>45361</v>
      </c>
      <c r="O756" s="321" t="s">
        <v>452</v>
      </c>
      <c r="P756" s="370" t="s">
        <v>1552</v>
      </c>
      <c r="Q756" s="372"/>
      <c r="R756" s="372"/>
      <c r="S756" s="372"/>
    </row>
    <row r="757" spans="1:19" ht="36" x14ac:dyDescent="0.2">
      <c r="A757" s="303">
        <f>IF(B757="","",ROW()-ROW($A$3)+'Diário 1º PA'!$P$1)</f>
        <v>970</v>
      </c>
      <c r="B757" s="368">
        <v>45362</v>
      </c>
      <c r="C757" s="331">
        <v>45323</v>
      </c>
      <c r="D757" s="321" t="s">
        <v>94</v>
      </c>
      <c r="E757" s="332" t="s">
        <v>203</v>
      </c>
      <c r="F757" s="369">
        <v>82</v>
      </c>
      <c r="G757" s="267" t="s">
        <v>2056</v>
      </c>
      <c r="H757" s="321" t="s">
        <v>126</v>
      </c>
      <c r="I757" s="321" t="s">
        <v>1555</v>
      </c>
      <c r="J757" s="370" t="s">
        <v>1552</v>
      </c>
      <c r="K757" s="370" t="s">
        <v>1307</v>
      </c>
      <c r="L757" s="370" t="s">
        <v>848</v>
      </c>
      <c r="M757" s="370">
        <v>15918</v>
      </c>
      <c r="N757" s="371">
        <v>45361</v>
      </c>
      <c r="O757" s="321" t="s">
        <v>452</v>
      </c>
      <c r="P757" s="370" t="s">
        <v>1552</v>
      </c>
      <c r="Q757" s="372"/>
      <c r="R757" s="372"/>
      <c r="S757" s="372"/>
    </row>
    <row r="758" spans="1:19" ht="36" x14ac:dyDescent="0.2">
      <c r="A758" s="303">
        <f>IF(B758="","",ROW()-ROW($A$3)+'Diário 1º PA'!$P$1)</f>
        <v>971</v>
      </c>
      <c r="B758" s="368">
        <v>45362</v>
      </c>
      <c r="C758" s="331">
        <v>45323</v>
      </c>
      <c r="D758" s="321" t="s">
        <v>94</v>
      </c>
      <c r="E758" s="332" t="s">
        <v>203</v>
      </c>
      <c r="F758" s="369">
        <v>1736</v>
      </c>
      <c r="G758" s="267" t="s">
        <v>1544</v>
      </c>
      <c r="H758" s="321" t="s">
        <v>127</v>
      </c>
      <c r="I758" s="321" t="s">
        <v>1555</v>
      </c>
      <c r="J758" s="370" t="s">
        <v>1552</v>
      </c>
      <c r="K758" s="370" t="s">
        <v>1307</v>
      </c>
      <c r="L758" s="370" t="s">
        <v>848</v>
      </c>
      <c r="M758" s="370">
        <v>15578</v>
      </c>
      <c r="N758" s="371">
        <v>45361</v>
      </c>
      <c r="O758" s="321" t="s">
        <v>452</v>
      </c>
      <c r="P758" s="370" t="s">
        <v>1552</v>
      </c>
      <c r="Q758" s="372"/>
      <c r="R758" s="372"/>
      <c r="S758" s="372"/>
    </row>
    <row r="759" spans="1:19" ht="36" x14ac:dyDescent="0.2">
      <c r="A759" s="303">
        <f>IF(B759="","",ROW()-ROW($A$3)+'Diário 1º PA'!$P$1)</f>
        <v>972</v>
      </c>
      <c r="B759" s="368">
        <v>45362</v>
      </c>
      <c r="C759" s="331">
        <v>45323</v>
      </c>
      <c r="D759" s="321" t="s">
        <v>94</v>
      </c>
      <c r="E759" s="332" t="s">
        <v>203</v>
      </c>
      <c r="F759" s="369">
        <v>91</v>
      </c>
      <c r="G759" s="267" t="s">
        <v>2056</v>
      </c>
      <c r="H759" s="321" t="s">
        <v>127</v>
      </c>
      <c r="I759" s="321" t="s">
        <v>1555</v>
      </c>
      <c r="J759" s="370" t="s">
        <v>1552</v>
      </c>
      <c r="K759" s="370" t="s">
        <v>1307</v>
      </c>
      <c r="L759" s="370" t="s">
        <v>848</v>
      </c>
      <c r="M759" s="370">
        <v>15916</v>
      </c>
      <c r="N759" s="371">
        <v>45361</v>
      </c>
      <c r="O759" s="321" t="s">
        <v>452</v>
      </c>
      <c r="P759" s="370" t="s">
        <v>1552</v>
      </c>
      <c r="Q759" s="372"/>
      <c r="R759" s="372"/>
      <c r="S759" s="372"/>
    </row>
    <row r="760" spans="1:19" ht="36" x14ac:dyDescent="0.2">
      <c r="A760" s="303">
        <f>IF(B760="","",ROW()-ROW($A$3)+'Diário 1º PA'!$P$1)</f>
        <v>973</v>
      </c>
      <c r="B760" s="368">
        <v>45362</v>
      </c>
      <c r="C760" s="331">
        <v>45323</v>
      </c>
      <c r="D760" s="321" t="s">
        <v>94</v>
      </c>
      <c r="E760" s="332" t="s">
        <v>203</v>
      </c>
      <c r="F760" s="369">
        <v>1400</v>
      </c>
      <c r="G760" s="267" t="s">
        <v>1544</v>
      </c>
      <c r="H760" s="321" t="s">
        <v>125</v>
      </c>
      <c r="I760" s="321" t="s">
        <v>1555</v>
      </c>
      <c r="J760" s="370" t="s">
        <v>1552</v>
      </c>
      <c r="K760" s="370" t="s">
        <v>1307</v>
      </c>
      <c r="L760" s="370" t="s">
        <v>848</v>
      </c>
      <c r="M760" s="370">
        <v>15579</v>
      </c>
      <c r="N760" s="371">
        <v>45361</v>
      </c>
      <c r="O760" s="321" t="s">
        <v>452</v>
      </c>
      <c r="P760" s="370" t="s">
        <v>1552</v>
      </c>
      <c r="Q760" s="372"/>
      <c r="R760" s="372"/>
      <c r="S760" s="372"/>
    </row>
    <row r="761" spans="1:19" ht="36" x14ac:dyDescent="0.2">
      <c r="A761" s="303">
        <f>IF(B761="","",ROW()-ROW($A$3)+'Diário 1º PA'!$P$1)</f>
        <v>974</v>
      </c>
      <c r="B761" s="368">
        <v>45362</v>
      </c>
      <c r="C761" s="331">
        <v>45323</v>
      </c>
      <c r="D761" s="321" t="s">
        <v>94</v>
      </c>
      <c r="E761" s="332" t="s">
        <v>203</v>
      </c>
      <c r="F761" s="369">
        <v>254</v>
      </c>
      <c r="G761" s="267" t="s">
        <v>2056</v>
      </c>
      <c r="H761" s="321" t="s">
        <v>125</v>
      </c>
      <c r="I761" s="321" t="s">
        <v>1555</v>
      </c>
      <c r="J761" s="370" t="s">
        <v>1552</v>
      </c>
      <c r="K761" s="370" t="s">
        <v>1307</v>
      </c>
      <c r="L761" s="370" t="s">
        <v>848</v>
      </c>
      <c r="M761" s="370">
        <v>15917</v>
      </c>
      <c r="N761" s="371">
        <v>45361</v>
      </c>
      <c r="O761" s="321" t="s">
        <v>452</v>
      </c>
      <c r="P761" s="370" t="s">
        <v>1552</v>
      </c>
      <c r="Q761" s="372"/>
      <c r="R761" s="372"/>
      <c r="S761" s="372"/>
    </row>
    <row r="762" spans="1:19" ht="36" x14ac:dyDescent="0.2">
      <c r="A762" s="303">
        <f>IF(B762="","",ROW()-ROW($A$3)+'Diário 1º PA'!$P$1)</f>
        <v>975</v>
      </c>
      <c r="B762" s="368">
        <v>45362</v>
      </c>
      <c r="C762" s="331">
        <v>45323</v>
      </c>
      <c r="D762" s="321" t="s">
        <v>94</v>
      </c>
      <c r="E762" s="332" t="s">
        <v>203</v>
      </c>
      <c r="F762" s="369">
        <v>1960</v>
      </c>
      <c r="G762" s="267" t="s">
        <v>1544</v>
      </c>
      <c r="H762" s="321" t="s">
        <v>129</v>
      </c>
      <c r="I762" s="321" t="s">
        <v>1555</v>
      </c>
      <c r="J762" s="370" t="s">
        <v>1552</v>
      </c>
      <c r="K762" s="370" t="s">
        <v>1307</v>
      </c>
      <c r="L762" s="370" t="s">
        <v>848</v>
      </c>
      <c r="M762" s="370">
        <v>15581</v>
      </c>
      <c r="N762" s="371">
        <v>45361</v>
      </c>
      <c r="O762" s="321" t="s">
        <v>452</v>
      </c>
      <c r="P762" s="370" t="s">
        <v>1552</v>
      </c>
      <c r="Q762" s="372"/>
      <c r="R762" s="372"/>
      <c r="S762" s="372"/>
    </row>
    <row r="763" spans="1:19" ht="36" x14ac:dyDescent="0.2">
      <c r="A763" s="303">
        <f>IF(B763="","",ROW()-ROW($A$3)+'Diário 1º PA'!$P$1)</f>
        <v>976</v>
      </c>
      <c r="B763" s="368">
        <v>45362</v>
      </c>
      <c r="C763" s="331">
        <v>45323</v>
      </c>
      <c r="D763" s="321" t="s">
        <v>94</v>
      </c>
      <c r="E763" s="332" t="s">
        <v>203</v>
      </c>
      <c r="F763" s="369">
        <v>209</v>
      </c>
      <c r="G763" s="267" t="s">
        <v>2056</v>
      </c>
      <c r="H763" s="321" t="s">
        <v>129</v>
      </c>
      <c r="I763" s="321" t="s">
        <v>1555</v>
      </c>
      <c r="J763" s="370" t="s">
        <v>1552</v>
      </c>
      <c r="K763" s="370" t="s">
        <v>1307</v>
      </c>
      <c r="L763" s="370" t="s">
        <v>848</v>
      </c>
      <c r="M763" s="370">
        <v>15919</v>
      </c>
      <c r="N763" s="371">
        <v>45361</v>
      </c>
      <c r="O763" s="321" t="s">
        <v>452</v>
      </c>
      <c r="P763" s="370" t="s">
        <v>1552</v>
      </c>
      <c r="Q763" s="372"/>
      <c r="R763" s="372"/>
      <c r="S763" s="372"/>
    </row>
    <row r="764" spans="1:19" ht="36" x14ac:dyDescent="0.2">
      <c r="A764" s="303">
        <f>IF(B764="","",ROW()-ROW($A$3)+'Diário 1º PA'!$P$1)</f>
        <v>977</v>
      </c>
      <c r="B764" s="368">
        <v>45362</v>
      </c>
      <c r="C764" s="331">
        <v>45323</v>
      </c>
      <c r="D764" s="321" t="s">
        <v>94</v>
      </c>
      <c r="E764" s="332" t="s">
        <v>215</v>
      </c>
      <c r="F764" s="369">
        <v>209</v>
      </c>
      <c r="G764" s="267" t="s">
        <v>1559</v>
      </c>
      <c r="H764" s="321" t="s">
        <v>126</v>
      </c>
      <c r="I764" s="321" t="s">
        <v>1555</v>
      </c>
      <c r="J764" s="370" t="s">
        <v>1552</v>
      </c>
      <c r="K764" s="370" t="s">
        <v>1307</v>
      </c>
      <c r="L764" s="370" t="s">
        <v>848</v>
      </c>
      <c r="M764" s="370">
        <v>14299</v>
      </c>
      <c r="N764" s="371">
        <v>45361</v>
      </c>
      <c r="O764" s="321" t="s">
        <v>452</v>
      </c>
      <c r="P764" s="370" t="s">
        <v>1552</v>
      </c>
      <c r="Q764" s="372"/>
      <c r="R764" s="372"/>
      <c r="S764" s="372"/>
    </row>
    <row r="765" spans="1:19" ht="36" x14ac:dyDescent="0.2">
      <c r="A765" s="303">
        <f>IF(B765="","",ROW()-ROW($A$3)+'Diário 1º PA'!$P$1)</f>
        <v>978</v>
      </c>
      <c r="B765" s="368">
        <v>45362</v>
      </c>
      <c r="C765" s="331">
        <v>45323</v>
      </c>
      <c r="D765" s="321" t="s">
        <v>94</v>
      </c>
      <c r="E765" s="332" t="s">
        <v>215</v>
      </c>
      <c r="F765" s="369">
        <v>589</v>
      </c>
      <c r="G765" s="267" t="s">
        <v>1559</v>
      </c>
      <c r="H765" s="321" t="s">
        <v>127</v>
      </c>
      <c r="I765" s="321" t="s">
        <v>1555</v>
      </c>
      <c r="J765" s="370" t="s">
        <v>1552</v>
      </c>
      <c r="K765" s="370" t="s">
        <v>1307</v>
      </c>
      <c r="L765" s="370" t="s">
        <v>848</v>
      </c>
      <c r="M765" s="370">
        <v>14297</v>
      </c>
      <c r="N765" s="371">
        <v>45361</v>
      </c>
      <c r="O765" s="321" t="s">
        <v>452</v>
      </c>
      <c r="P765" s="370" t="s">
        <v>1552</v>
      </c>
      <c r="Q765" s="372"/>
      <c r="R765" s="372"/>
      <c r="S765" s="372"/>
    </row>
    <row r="766" spans="1:19" ht="36" x14ac:dyDescent="0.2">
      <c r="A766" s="303">
        <f>IF(B766="","",ROW()-ROW($A$3)+'Diário 1º PA'!$P$1)</f>
        <v>979</v>
      </c>
      <c r="B766" s="368">
        <v>45362</v>
      </c>
      <c r="C766" s="331">
        <v>45323</v>
      </c>
      <c r="D766" s="321" t="s">
        <v>94</v>
      </c>
      <c r="E766" s="332" t="s">
        <v>215</v>
      </c>
      <c r="F766" s="369">
        <v>475</v>
      </c>
      <c r="G766" s="267" t="s">
        <v>1559</v>
      </c>
      <c r="H766" s="321" t="s">
        <v>125</v>
      </c>
      <c r="I766" s="321" t="s">
        <v>1555</v>
      </c>
      <c r="J766" s="370" t="s">
        <v>1552</v>
      </c>
      <c r="K766" s="370" t="s">
        <v>1307</v>
      </c>
      <c r="L766" s="370" t="s">
        <v>848</v>
      </c>
      <c r="M766" s="370">
        <v>14298</v>
      </c>
      <c r="N766" s="371">
        <v>45361</v>
      </c>
      <c r="O766" s="321" t="s">
        <v>452</v>
      </c>
      <c r="P766" s="370" t="s">
        <v>1552</v>
      </c>
      <c r="Q766" s="372"/>
      <c r="R766" s="372"/>
      <c r="S766" s="372"/>
    </row>
    <row r="767" spans="1:19" ht="36" x14ac:dyDescent="0.2">
      <c r="A767" s="303">
        <f>IF(B767="","",ROW()-ROW($A$3)+'Diário 1º PA'!$P$1)</f>
        <v>980</v>
      </c>
      <c r="B767" s="368">
        <v>45362</v>
      </c>
      <c r="C767" s="331">
        <v>45323</v>
      </c>
      <c r="D767" s="321" t="s">
        <v>94</v>
      </c>
      <c r="E767" s="332" t="s">
        <v>215</v>
      </c>
      <c r="F767" s="369">
        <v>665</v>
      </c>
      <c r="G767" s="267" t="s">
        <v>1559</v>
      </c>
      <c r="H767" s="321" t="s">
        <v>129</v>
      </c>
      <c r="I767" s="321" t="s">
        <v>1555</v>
      </c>
      <c r="J767" s="370" t="s">
        <v>1552</v>
      </c>
      <c r="K767" s="370" t="s">
        <v>1307</v>
      </c>
      <c r="L767" s="370" t="s">
        <v>848</v>
      </c>
      <c r="M767" s="370">
        <v>14300</v>
      </c>
      <c r="N767" s="371">
        <v>45361</v>
      </c>
      <c r="O767" s="321" t="s">
        <v>452</v>
      </c>
      <c r="P767" s="370" t="s">
        <v>1552</v>
      </c>
      <c r="Q767" s="372"/>
      <c r="R767" s="372"/>
      <c r="S767" s="372"/>
    </row>
    <row r="768" spans="1:19" ht="24" x14ac:dyDescent="0.2">
      <c r="A768" s="303">
        <f>IF(B768="","",ROW()-ROW($A$3)+'Diário 1º PA'!$P$1)</f>
        <v>981</v>
      </c>
      <c r="B768" s="368">
        <v>45362</v>
      </c>
      <c r="C768" s="331">
        <v>45323</v>
      </c>
      <c r="D768" s="321" t="s">
        <v>94</v>
      </c>
      <c r="E768" s="332" t="s">
        <v>205</v>
      </c>
      <c r="F768" s="369">
        <v>263.12</v>
      </c>
      <c r="G768" s="267" t="s">
        <v>1544</v>
      </c>
      <c r="H768" s="321" t="s">
        <v>126</v>
      </c>
      <c r="I768" s="321" t="s">
        <v>1545</v>
      </c>
      <c r="J768" s="370" t="s">
        <v>1546</v>
      </c>
      <c r="K768" s="370" t="s">
        <v>1307</v>
      </c>
      <c r="L768" s="370" t="s">
        <v>848</v>
      </c>
      <c r="M768" s="370">
        <v>821370</v>
      </c>
      <c r="N768" s="371">
        <v>45361</v>
      </c>
      <c r="O768" s="321" t="s">
        <v>452</v>
      </c>
      <c r="P768" s="370" t="s">
        <v>1546</v>
      </c>
      <c r="Q768" s="372"/>
      <c r="R768" s="372"/>
      <c r="S768" s="372"/>
    </row>
    <row r="769" spans="1:19" ht="24" x14ac:dyDescent="0.2">
      <c r="A769" s="303">
        <f>IF(B769="","",ROW()-ROW($A$3)+'Diário 1º PA'!$P$1)</f>
        <v>982</v>
      </c>
      <c r="B769" s="368">
        <v>45362</v>
      </c>
      <c r="C769" s="331">
        <v>45323</v>
      </c>
      <c r="D769" s="321" t="s">
        <v>94</v>
      </c>
      <c r="E769" s="332" t="s">
        <v>205</v>
      </c>
      <c r="F769" s="369">
        <v>232.76</v>
      </c>
      <c r="G769" s="267" t="s">
        <v>1544</v>
      </c>
      <c r="H769" s="321" t="s">
        <v>127</v>
      </c>
      <c r="I769" s="321" t="s">
        <v>1545</v>
      </c>
      <c r="J769" s="370" t="s">
        <v>1546</v>
      </c>
      <c r="K769" s="370" t="s">
        <v>1307</v>
      </c>
      <c r="L769" s="370" t="s">
        <v>848</v>
      </c>
      <c r="M769" s="370">
        <v>821371</v>
      </c>
      <c r="N769" s="371">
        <v>45361</v>
      </c>
      <c r="O769" s="321" t="s">
        <v>452</v>
      </c>
      <c r="P769" s="370" t="s">
        <v>1546</v>
      </c>
      <c r="Q769" s="372"/>
      <c r="R769" s="372"/>
      <c r="S769" s="372"/>
    </row>
    <row r="770" spans="1:19" ht="24" x14ac:dyDescent="0.2">
      <c r="A770" s="303">
        <f>IF(B770="","",ROW()-ROW($A$3)+'Diário 1º PA'!$P$1)</f>
        <v>983</v>
      </c>
      <c r="B770" s="368">
        <v>45362</v>
      </c>
      <c r="C770" s="331">
        <v>45323</v>
      </c>
      <c r="D770" s="321" t="s">
        <v>94</v>
      </c>
      <c r="E770" s="332" t="s">
        <v>205</v>
      </c>
      <c r="F770" s="369">
        <v>161.91999999999999</v>
      </c>
      <c r="G770" s="267" t="s">
        <v>1544</v>
      </c>
      <c r="H770" s="321" t="s">
        <v>125</v>
      </c>
      <c r="I770" s="321" t="s">
        <v>1545</v>
      </c>
      <c r="J770" s="370" t="s">
        <v>1546</v>
      </c>
      <c r="K770" s="370" t="s">
        <v>1307</v>
      </c>
      <c r="L770" s="370" t="s">
        <v>848</v>
      </c>
      <c r="M770" s="370">
        <v>821372</v>
      </c>
      <c r="N770" s="371">
        <v>45361</v>
      </c>
      <c r="O770" s="321" t="s">
        <v>452</v>
      </c>
      <c r="P770" s="370" t="s">
        <v>1546</v>
      </c>
      <c r="Q770" s="372"/>
      <c r="R770" s="372"/>
      <c r="S770" s="372"/>
    </row>
    <row r="771" spans="1:19" ht="24" x14ac:dyDescent="0.2">
      <c r="A771" s="303">
        <f>IF(B771="","",ROW()-ROW($A$3)+'Diário 1º PA'!$P$1)</f>
        <v>984</v>
      </c>
      <c r="B771" s="368">
        <v>45362</v>
      </c>
      <c r="C771" s="331">
        <v>45323</v>
      </c>
      <c r="D771" s="321" t="s">
        <v>94</v>
      </c>
      <c r="E771" s="332" t="s">
        <v>205</v>
      </c>
      <c r="F771" s="369">
        <v>253</v>
      </c>
      <c r="G771" s="267" t="s">
        <v>1544</v>
      </c>
      <c r="H771" s="321" t="s">
        <v>129</v>
      </c>
      <c r="I771" s="321" t="s">
        <v>1545</v>
      </c>
      <c r="J771" s="370" t="s">
        <v>1546</v>
      </c>
      <c r="K771" s="370" t="s">
        <v>1307</v>
      </c>
      <c r="L771" s="370" t="s">
        <v>848</v>
      </c>
      <c r="M771" s="370">
        <v>821519</v>
      </c>
      <c r="N771" s="371">
        <v>45361</v>
      </c>
      <c r="O771" s="321" t="s">
        <v>452</v>
      </c>
      <c r="P771" s="370" t="s">
        <v>1546</v>
      </c>
      <c r="Q771" s="372"/>
      <c r="R771" s="372"/>
      <c r="S771" s="372"/>
    </row>
    <row r="772" spans="1:19" ht="24" x14ac:dyDescent="0.2">
      <c r="A772" s="303">
        <f>IF(B772="","",ROW()-ROW($A$3)+'Diário 1º PA'!$P$1)</f>
        <v>985</v>
      </c>
      <c r="B772" s="368">
        <v>45362</v>
      </c>
      <c r="C772" s="331">
        <v>45323</v>
      </c>
      <c r="D772" s="321" t="s">
        <v>94</v>
      </c>
      <c r="E772" s="332" t="s">
        <v>205</v>
      </c>
      <c r="F772" s="369">
        <v>293.48</v>
      </c>
      <c r="G772" s="267" t="s">
        <v>1544</v>
      </c>
      <c r="H772" s="321" t="s">
        <v>118</v>
      </c>
      <c r="I772" s="321" t="s">
        <v>1545</v>
      </c>
      <c r="J772" s="370" t="s">
        <v>1546</v>
      </c>
      <c r="K772" s="370" t="s">
        <v>1307</v>
      </c>
      <c r="L772" s="370" t="s">
        <v>848</v>
      </c>
      <c r="M772" s="370">
        <v>824958</v>
      </c>
      <c r="N772" s="371">
        <v>45361</v>
      </c>
      <c r="O772" s="321" t="s">
        <v>452</v>
      </c>
      <c r="P772" s="370" t="s">
        <v>1546</v>
      </c>
      <c r="Q772" s="372"/>
      <c r="R772" s="372"/>
      <c r="S772" s="372"/>
    </row>
    <row r="773" spans="1:19" ht="48" x14ac:dyDescent="0.2">
      <c r="A773" s="303">
        <f>IF(B773="","",ROW()-ROW($A$3)+'Diário 1º PA'!$P$1)</f>
        <v>986</v>
      </c>
      <c r="B773" s="368">
        <v>45362</v>
      </c>
      <c r="C773" s="331">
        <v>45323</v>
      </c>
      <c r="D773" s="321" t="s">
        <v>94</v>
      </c>
      <c r="E773" s="332" t="s">
        <v>207</v>
      </c>
      <c r="F773" s="369">
        <v>667.45</v>
      </c>
      <c r="G773" s="267" t="s">
        <v>1560</v>
      </c>
      <c r="H773" s="321" t="s">
        <v>126</v>
      </c>
      <c r="I773" s="321" t="s">
        <v>1561</v>
      </c>
      <c r="J773" s="370" t="s">
        <v>1562</v>
      </c>
      <c r="K773" s="370" t="s">
        <v>1307</v>
      </c>
      <c r="L773" s="370" t="s">
        <v>848</v>
      </c>
      <c r="M773" s="370">
        <v>610860</v>
      </c>
      <c r="N773" s="371">
        <v>45361</v>
      </c>
      <c r="O773" s="321" t="s">
        <v>452</v>
      </c>
      <c r="P773" s="370" t="s">
        <v>1562</v>
      </c>
      <c r="Q773" s="372"/>
      <c r="R773" s="372"/>
      <c r="S773" s="372"/>
    </row>
    <row r="774" spans="1:19" ht="48" x14ac:dyDescent="0.2">
      <c r="A774" s="303">
        <f>IF(B774="","",ROW()-ROW($A$3)+'Diário 1º PA'!$P$1)</f>
        <v>987</v>
      </c>
      <c r="B774" s="368">
        <v>45362</v>
      </c>
      <c r="C774" s="331">
        <v>45323</v>
      </c>
      <c r="D774" s="321" t="s">
        <v>94</v>
      </c>
      <c r="E774" s="332" t="s">
        <v>207</v>
      </c>
      <c r="F774" s="369">
        <v>581.88</v>
      </c>
      <c r="G774" s="267" t="s">
        <v>1560</v>
      </c>
      <c r="H774" s="321" t="s">
        <v>127</v>
      </c>
      <c r="I774" s="321" t="s">
        <v>1561</v>
      </c>
      <c r="J774" s="370" t="s">
        <v>1562</v>
      </c>
      <c r="K774" s="370" t="s">
        <v>1307</v>
      </c>
      <c r="L774" s="370" t="s">
        <v>848</v>
      </c>
      <c r="M774" s="370">
        <v>610861</v>
      </c>
      <c r="N774" s="371">
        <v>45361</v>
      </c>
      <c r="O774" s="321" t="s">
        <v>452</v>
      </c>
      <c r="P774" s="370" t="s">
        <v>1562</v>
      </c>
      <c r="Q774" s="372"/>
      <c r="R774" s="372"/>
      <c r="S774" s="372"/>
    </row>
    <row r="775" spans="1:19" ht="48" x14ac:dyDescent="0.2">
      <c r="A775" s="303">
        <f>IF(B775="","",ROW()-ROW($A$3)+'Diário 1º PA'!$P$1)</f>
        <v>988</v>
      </c>
      <c r="B775" s="368">
        <v>45362</v>
      </c>
      <c r="C775" s="331">
        <v>45323</v>
      </c>
      <c r="D775" s="321" t="s">
        <v>94</v>
      </c>
      <c r="E775" s="332" t="s">
        <v>207</v>
      </c>
      <c r="F775" s="369">
        <v>315</v>
      </c>
      <c r="G775" s="267" t="s">
        <v>1560</v>
      </c>
      <c r="H775" s="321" t="s">
        <v>125</v>
      </c>
      <c r="I775" s="321" t="s">
        <v>1561</v>
      </c>
      <c r="J775" s="370" t="s">
        <v>1562</v>
      </c>
      <c r="K775" s="370" t="s">
        <v>1307</v>
      </c>
      <c r="L775" s="370" t="s">
        <v>848</v>
      </c>
      <c r="M775" s="370">
        <v>610862</v>
      </c>
      <c r="N775" s="371">
        <v>45361</v>
      </c>
      <c r="O775" s="321" t="s">
        <v>452</v>
      </c>
      <c r="P775" s="370" t="s">
        <v>1562</v>
      </c>
      <c r="Q775" s="372"/>
      <c r="R775" s="372"/>
      <c r="S775" s="372"/>
    </row>
    <row r="776" spans="1:19" ht="48" x14ac:dyDescent="0.2">
      <c r="A776" s="303">
        <f>IF(B776="","",ROW()-ROW($A$3)+'Diário 1º PA'!$P$1)</f>
        <v>989</v>
      </c>
      <c r="B776" s="368">
        <v>45362</v>
      </c>
      <c r="C776" s="331">
        <v>45323</v>
      </c>
      <c r="D776" s="321" t="s">
        <v>94</v>
      </c>
      <c r="E776" s="332" t="s">
        <v>207</v>
      </c>
      <c r="F776" s="369">
        <v>547.64</v>
      </c>
      <c r="G776" s="267" t="s">
        <v>1560</v>
      </c>
      <c r="H776" s="321" t="s">
        <v>129</v>
      </c>
      <c r="I776" s="321" t="s">
        <v>1561</v>
      </c>
      <c r="J776" s="370" t="s">
        <v>1562</v>
      </c>
      <c r="K776" s="370" t="s">
        <v>1307</v>
      </c>
      <c r="L776" s="370" t="s">
        <v>848</v>
      </c>
      <c r="M776" s="370">
        <v>610972</v>
      </c>
      <c r="N776" s="371">
        <v>45361</v>
      </c>
      <c r="O776" s="321" t="s">
        <v>452</v>
      </c>
      <c r="P776" s="370" t="s">
        <v>1562</v>
      </c>
      <c r="Q776" s="372"/>
      <c r="R776" s="372"/>
      <c r="S776" s="372"/>
    </row>
    <row r="777" spans="1:19" ht="48" x14ac:dyDescent="0.2">
      <c r="A777" s="303">
        <f>IF(B777="","",ROW()-ROW($A$3)+'Diário 1º PA'!$P$1)</f>
        <v>990</v>
      </c>
      <c r="B777" s="368">
        <v>45362</v>
      </c>
      <c r="C777" s="331">
        <v>45323</v>
      </c>
      <c r="D777" s="321" t="s">
        <v>94</v>
      </c>
      <c r="E777" s="332" t="s">
        <v>207</v>
      </c>
      <c r="F777" s="369">
        <v>547.64</v>
      </c>
      <c r="G777" s="267" t="s">
        <v>1560</v>
      </c>
      <c r="H777" s="321" t="s">
        <v>118</v>
      </c>
      <c r="I777" s="321" t="s">
        <v>1561</v>
      </c>
      <c r="J777" s="370" t="s">
        <v>1562</v>
      </c>
      <c r="K777" s="370" t="s">
        <v>1307</v>
      </c>
      <c r="L777" s="370" t="s">
        <v>848</v>
      </c>
      <c r="M777" s="370">
        <v>613927</v>
      </c>
      <c r="N777" s="371">
        <v>45361</v>
      </c>
      <c r="O777" s="321" t="s">
        <v>452</v>
      </c>
      <c r="P777" s="370" t="s">
        <v>1562</v>
      </c>
      <c r="Q777" s="372"/>
      <c r="R777" s="372"/>
      <c r="S777" s="372"/>
    </row>
    <row r="778" spans="1:19" ht="36" x14ac:dyDescent="0.2">
      <c r="A778" s="303">
        <f>IF(B778="","",ROW()-ROW($A$3)+'Diário 1º PA'!$P$1)</f>
        <v>991</v>
      </c>
      <c r="B778" s="368">
        <v>45362</v>
      </c>
      <c r="C778" s="331">
        <v>45323</v>
      </c>
      <c r="D778" s="321" t="s">
        <v>105</v>
      </c>
      <c r="E778" s="332" t="s">
        <v>343</v>
      </c>
      <c r="F778" s="369">
        <v>934.5</v>
      </c>
      <c r="G778" s="267" t="s">
        <v>1745</v>
      </c>
      <c r="H778" s="321" t="s">
        <v>126</v>
      </c>
      <c r="I778" s="321" t="s">
        <v>1746</v>
      </c>
      <c r="J778" s="370" t="s">
        <v>2057</v>
      </c>
      <c r="K778" s="370" t="s">
        <v>1307</v>
      </c>
      <c r="L778" s="370" t="s">
        <v>848</v>
      </c>
      <c r="M778" s="370" t="s">
        <v>2058</v>
      </c>
      <c r="N778" s="371">
        <v>45361</v>
      </c>
      <c r="O778" s="321" t="s">
        <v>452</v>
      </c>
      <c r="P778" s="370" t="s">
        <v>2057</v>
      </c>
      <c r="Q778" s="372"/>
      <c r="R778" s="372"/>
      <c r="S778" s="372"/>
    </row>
    <row r="779" spans="1:19" ht="24" x14ac:dyDescent="0.2">
      <c r="A779" s="303">
        <f>IF(B779="","",ROW()-ROW($A$3)+'Diário 1º PA'!$P$1)</f>
        <v>992</v>
      </c>
      <c r="B779" s="368">
        <v>45362</v>
      </c>
      <c r="C779" s="331">
        <v>45323</v>
      </c>
      <c r="D779" s="321" t="s">
        <v>94</v>
      </c>
      <c r="E779" s="332" t="s">
        <v>211</v>
      </c>
      <c r="F779" s="369">
        <v>673.65</v>
      </c>
      <c r="G779" s="267" t="s">
        <v>1544</v>
      </c>
      <c r="H779" s="321" t="s">
        <v>122</v>
      </c>
      <c r="I779" s="321" t="s">
        <v>1545</v>
      </c>
      <c r="J779" s="370" t="s">
        <v>1546</v>
      </c>
      <c r="K779" s="370" t="s">
        <v>1307</v>
      </c>
      <c r="L779" s="370" t="s">
        <v>848</v>
      </c>
      <c r="M779" s="370">
        <v>810091</v>
      </c>
      <c r="N779" s="371">
        <v>45361</v>
      </c>
      <c r="O779" s="321" t="s">
        <v>452</v>
      </c>
      <c r="P779" s="370" t="s">
        <v>1546</v>
      </c>
      <c r="Q779" s="372"/>
      <c r="R779" s="372"/>
      <c r="S779" s="372"/>
    </row>
    <row r="780" spans="1:19" ht="24" x14ac:dyDescent="0.2">
      <c r="A780" s="303">
        <f>IF(B780="","",ROW()-ROW($A$3)+'Diário 1º PA'!$P$1)</f>
        <v>993</v>
      </c>
      <c r="B780" s="368">
        <v>45362</v>
      </c>
      <c r="C780" s="331">
        <v>45323</v>
      </c>
      <c r="D780" s="321" t="s">
        <v>94</v>
      </c>
      <c r="E780" s="332" t="s">
        <v>211</v>
      </c>
      <c r="F780" s="369">
        <v>698.6</v>
      </c>
      <c r="G780" s="267" t="s">
        <v>1544</v>
      </c>
      <c r="H780" s="321" t="s">
        <v>123</v>
      </c>
      <c r="I780" s="321" t="s">
        <v>1545</v>
      </c>
      <c r="J780" s="370" t="s">
        <v>1546</v>
      </c>
      <c r="K780" s="370" t="s">
        <v>1307</v>
      </c>
      <c r="L780" s="370" t="s">
        <v>848</v>
      </c>
      <c r="M780" s="370">
        <v>811741</v>
      </c>
      <c r="N780" s="371">
        <v>45361</v>
      </c>
      <c r="O780" s="321" t="s">
        <v>452</v>
      </c>
      <c r="P780" s="370" t="s">
        <v>1546</v>
      </c>
      <c r="Q780" s="372"/>
      <c r="R780" s="372"/>
      <c r="S780" s="372"/>
    </row>
    <row r="781" spans="1:19" ht="24" x14ac:dyDescent="0.2">
      <c r="A781" s="303">
        <f>IF(B781="","",ROW()-ROW($A$3)+'Diário 1º PA'!$P$1)</f>
        <v>994</v>
      </c>
      <c r="B781" s="368">
        <v>45362</v>
      </c>
      <c r="C781" s="331">
        <v>45323</v>
      </c>
      <c r="D781" s="321" t="s">
        <v>94</v>
      </c>
      <c r="E781" s="332" t="s">
        <v>211</v>
      </c>
      <c r="F781" s="369">
        <v>548.9</v>
      </c>
      <c r="G781" s="267" t="s">
        <v>1544</v>
      </c>
      <c r="H781" s="321" t="s">
        <v>124</v>
      </c>
      <c r="I781" s="321" t="s">
        <v>1545</v>
      </c>
      <c r="J781" s="370" t="s">
        <v>1546</v>
      </c>
      <c r="K781" s="370" t="s">
        <v>1307</v>
      </c>
      <c r="L781" s="370" t="s">
        <v>848</v>
      </c>
      <c r="M781" s="370">
        <v>811847</v>
      </c>
      <c r="N781" s="371">
        <v>45361</v>
      </c>
      <c r="O781" s="321" t="s">
        <v>452</v>
      </c>
      <c r="P781" s="370" t="s">
        <v>1546</v>
      </c>
      <c r="Q781" s="372"/>
      <c r="R781" s="372"/>
      <c r="S781" s="372"/>
    </row>
    <row r="782" spans="1:19" ht="24" x14ac:dyDescent="0.2">
      <c r="A782" s="303">
        <f>IF(B782="","",ROW()-ROW($A$3)+'Diário 1º PA'!$P$1)</f>
        <v>995</v>
      </c>
      <c r="B782" s="368">
        <v>45362</v>
      </c>
      <c r="C782" s="331">
        <v>45323</v>
      </c>
      <c r="D782" s="321" t="s">
        <v>94</v>
      </c>
      <c r="E782" s="332" t="s">
        <v>203</v>
      </c>
      <c r="F782" s="369">
        <v>1310.4000000000001</v>
      </c>
      <c r="G782" s="267" t="s">
        <v>1544</v>
      </c>
      <c r="H782" s="321" t="s">
        <v>122</v>
      </c>
      <c r="I782" s="321" t="s">
        <v>1551</v>
      </c>
      <c r="J782" s="370" t="s">
        <v>1552</v>
      </c>
      <c r="K782" s="370" t="s">
        <v>1307</v>
      </c>
      <c r="L782" s="370" t="s">
        <v>848</v>
      </c>
      <c r="M782" s="370">
        <v>29732</v>
      </c>
      <c r="N782" s="371">
        <v>45361</v>
      </c>
      <c r="O782" s="321" t="s">
        <v>452</v>
      </c>
      <c r="P782" s="370" t="s">
        <v>1552</v>
      </c>
      <c r="Q782" s="372"/>
      <c r="R782" s="372"/>
      <c r="S782" s="372"/>
    </row>
    <row r="783" spans="1:19" ht="36" x14ac:dyDescent="0.2">
      <c r="A783" s="303">
        <f>IF(B783="","",ROW()-ROW($A$3)+'Diário 1º PA'!$P$1)</f>
        <v>996</v>
      </c>
      <c r="B783" s="368">
        <v>45362</v>
      </c>
      <c r="C783" s="331">
        <v>45323</v>
      </c>
      <c r="D783" s="321" t="s">
        <v>94</v>
      </c>
      <c r="E783" s="332" t="s">
        <v>203</v>
      </c>
      <c r="F783" s="369">
        <v>54.7</v>
      </c>
      <c r="G783" s="267" t="s">
        <v>2056</v>
      </c>
      <c r="H783" s="321" t="s">
        <v>122</v>
      </c>
      <c r="I783" s="321" t="s">
        <v>1551</v>
      </c>
      <c r="J783" s="370" t="s">
        <v>1552</v>
      </c>
      <c r="K783" s="370" t="s">
        <v>1307</v>
      </c>
      <c r="L783" s="370" t="s">
        <v>848</v>
      </c>
      <c r="M783" s="370">
        <v>29748</v>
      </c>
      <c r="N783" s="371">
        <v>45361</v>
      </c>
      <c r="O783" s="321" t="s">
        <v>452</v>
      </c>
      <c r="P783" s="370" t="s">
        <v>1552</v>
      </c>
      <c r="Q783" s="372"/>
      <c r="R783" s="372"/>
      <c r="S783" s="372"/>
    </row>
    <row r="784" spans="1:19" ht="36" x14ac:dyDescent="0.2">
      <c r="A784" s="303">
        <f>IF(B784="","",ROW()-ROW($A$3)+'Diário 1º PA'!$P$1)</f>
        <v>997</v>
      </c>
      <c r="B784" s="368">
        <v>45362</v>
      </c>
      <c r="C784" s="331">
        <v>45323</v>
      </c>
      <c r="D784" s="321" t="s">
        <v>94</v>
      </c>
      <c r="E784" s="332" t="s">
        <v>203</v>
      </c>
      <c r="F784" s="369">
        <v>754</v>
      </c>
      <c r="G784" s="267" t="s">
        <v>1544</v>
      </c>
      <c r="H784" s="321" t="s">
        <v>123</v>
      </c>
      <c r="I784" s="321" t="s">
        <v>1555</v>
      </c>
      <c r="J784" s="370" t="s">
        <v>1552</v>
      </c>
      <c r="K784" s="370" t="s">
        <v>1307</v>
      </c>
      <c r="L784" s="370" t="s">
        <v>848</v>
      </c>
      <c r="M784" s="370">
        <v>17722</v>
      </c>
      <c r="N784" s="371">
        <v>45361</v>
      </c>
      <c r="O784" s="321" t="s">
        <v>452</v>
      </c>
      <c r="P784" s="370" t="s">
        <v>1552</v>
      </c>
      <c r="Q784" s="372"/>
      <c r="R784" s="372"/>
      <c r="S784" s="372"/>
    </row>
    <row r="785" spans="1:19" ht="36" x14ac:dyDescent="0.2">
      <c r="A785" s="303">
        <f>IF(B785="","",ROW()-ROW($A$3)+'Diário 1º PA'!$P$1)</f>
        <v>998</v>
      </c>
      <c r="B785" s="368">
        <v>45362</v>
      </c>
      <c r="C785" s="331">
        <v>45323</v>
      </c>
      <c r="D785" s="321" t="s">
        <v>94</v>
      </c>
      <c r="E785" s="332" t="s">
        <v>203</v>
      </c>
      <c r="F785" s="369">
        <v>638</v>
      </c>
      <c r="G785" s="267" t="s">
        <v>1544</v>
      </c>
      <c r="H785" s="321" t="s">
        <v>124</v>
      </c>
      <c r="I785" s="321" t="s">
        <v>1555</v>
      </c>
      <c r="J785" s="370" t="s">
        <v>1552</v>
      </c>
      <c r="K785" s="370" t="s">
        <v>1307</v>
      </c>
      <c r="L785" s="370" t="s">
        <v>848</v>
      </c>
      <c r="M785" s="370">
        <v>17717</v>
      </c>
      <c r="N785" s="371">
        <v>45361</v>
      </c>
      <c r="O785" s="321" t="s">
        <v>452</v>
      </c>
      <c r="P785" s="370" t="s">
        <v>1552</v>
      </c>
      <c r="Q785" s="372"/>
      <c r="R785" s="372"/>
      <c r="S785" s="372"/>
    </row>
    <row r="786" spans="1:19" ht="36" x14ac:dyDescent="0.2">
      <c r="A786" s="303">
        <f>IF(B786="","",ROW()-ROW($A$3)+'Diário 1º PA'!$P$1)</f>
        <v>999</v>
      </c>
      <c r="B786" s="368">
        <v>45362</v>
      </c>
      <c r="C786" s="331">
        <v>45323</v>
      </c>
      <c r="D786" s="321" t="s">
        <v>94</v>
      </c>
      <c r="E786" s="332" t="s">
        <v>215</v>
      </c>
      <c r="F786" s="369">
        <v>494</v>
      </c>
      <c r="G786" s="267" t="s">
        <v>1559</v>
      </c>
      <c r="H786" s="321" t="s">
        <v>122</v>
      </c>
      <c r="I786" s="321" t="s">
        <v>1555</v>
      </c>
      <c r="J786" s="370" t="s">
        <v>1552</v>
      </c>
      <c r="K786" s="370" t="s">
        <v>1307</v>
      </c>
      <c r="L786" s="370" t="s">
        <v>848</v>
      </c>
      <c r="M786" s="370">
        <v>14296</v>
      </c>
      <c r="N786" s="371">
        <v>45361</v>
      </c>
      <c r="O786" s="321" t="s">
        <v>452</v>
      </c>
      <c r="P786" s="370" t="s">
        <v>1552</v>
      </c>
      <c r="Q786" s="372"/>
      <c r="R786" s="372"/>
      <c r="S786" s="372"/>
    </row>
    <row r="787" spans="1:19" ht="36" x14ac:dyDescent="0.2">
      <c r="A787" s="303">
        <f>IF(B787="","",ROW()-ROW($A$3)+'Diário 1º PA'!$P$1)</f>
        <v>1000</v>
      </c>
      <c r="B787" s="368">
        <v>45362</v>
      </c>
      <c r="C787" s="331">
        <v>45323</v>
      </c>
      <c r="D787" s="321" t="s">
        <v>94</v>
      </c>
      <c r="E787" s="332" t="s">
        <v>215</v>
      </c>
      <c r="F787" s="369">
        <v>494</v>
      </c>
      <c r="G787" s="267" t="s">
        <v>1559</v>
      </c>
      <c r="H787" s="321" t="s">
        <v>123</v>
      </c>
      <c r="I787" s="321" t="s">
        <v>1555</v>
      </c>
      <c r="J787" s="370" t="s">
        <v>1552</v>
      </c>
      <c r="K787" s="370" t="s">
        <v>1307</v>
      </c>
      <c r="L787" s="370" t="s">
        <v>848</v>
      </c>
      <c r="M787" s="370">
        <v>14283</v>
      </c>
      <c r="N787" s="371">
        <v>45361</v>
      </c>
      <c r="O787" s="321" t="s">
        <v>452</v>
      </c>
      <c r="P787" s="370" t="s">
        <v>1552</v>
      </c>
      <c r="Q787" s="372"/>
      <c r="R787" s="372"/>
      <c r="S787" s="372"/>
    </row>
    <row r="788" spans="1:19" ht="36" x14ac:dyDescent="0.2">
      <c r="A788" s="303">
        <f>IF(B788="","",ROW()-ROW($A$3)+'Diário 1º PA'!$P$1)</f>
        <v>1001</v>
      </c>
      <c r="B788" s="368">
        <v>45362</v>
      </c>
      <c r="C788" s="331">
        <v>45323</v>
      </c>
      <c r="D788" s="321" t="s">
        <v>94</v>
      </c>
      <c r="E788" s="332" t="s">
        <v>215</v>
      </c>
      <c r="F788" s="369">
        <v>418</v>
      </c>
      <c r="G788" s="267" t="s">
        <v>1559</v>
      </c>
      <c r="H788" s="321" t="s">
        <v>124</v>
      </c>
      <c r="I788" s="321" t="s">
        <v>1555</v>
      </c>
      <c r="J788" s="370" t="s">
        <v>1552</v>
      </c>
      <c r="K788" s="370" t="s">
        <v>1307</v>
      </c>
      <c r="L788" s="370" t="s">
        <v>848</v>
      </c>
      <c r="M788" s="370">
        <v>14277</v>
      </c>
      <c r="N788" s="371">
        <v>45361</v>
      </c>
      <c r="O788" s="321" t="s">
        <v>452</v>
      </c>
      <c r="P788" s="370" t="s">
        <v>1552</v>
      </c>
      <c r="Q788" s="372"/>
      <c r="R788" s="372"/>
      <c r="S788" s="372"/>
    </row>
    <row r="789" spans="1:19" ht="24" x14ac:dyDescent="0.2">
      <c r="A789" s="303">
        <f>IF(B789="","",ROW()-ROW($A$3)+'Diário 1º PA'!$P$1)</f>
        <v>1002</v>
      </c>
      <c r="B789" s="368">
        <v>45362</v>
      </c>
      <c r="C789" s="331">
        <v>45323</v>
      </c>
      <c r="D789" s="321" t="s">
        <v>94</v>
      </c>
      <c r="E789" s="332" t="s">
        <v>205</v>
      </c>
      <c r="F789" s="369">
        <v>273.24</v>
      </c>
      <c r="G789" s="267" t="s">
        <v>1544</v>
      </c>
      <c r="H789" s="321" t="s">
        <v>122</v>
      </c>
      <c r="I789" s="321" t="s">
        <v>1545</v>
      </c>
      <c r="J789" s="370" t="s">
        <v>1546</v>
      </c>
      <c r="K789" s="370" t="s">
        <v>1307</v>
      </c>
      <c r="L789" s="370" t="s">
        <v>848</v>
      </c>
      <c r="M789" s="370">
        <v>821516</v>
      </c>
      <c r="N789" s="371">
        <v>45361</v>
      </c>
      <c r="O789" s="321" t="s">
        <v>452</v>
      </c>
      <c r="P789" s="370" t="s">
        <v>1546</v>
      </c>
      <c r="Q789" s="372"/>
      <c r="R789" s="372"/>
      <c r="S789" s="372"/>
    </row>
    <row r="790" spans="1:19" ht="24" x14ac:dyDescent="0.2">
      <c r="A790" s="303">
        <f>IF(B790="","",ROW()-ROW($A$3)+'Diário 1º PA'!$P$1)</f>
        <v>1003</v>
      </c>
      <c r="B790" s="368">
        <v>45362</v>
      </c>
      <c r="C790" s="331">
        <v>45323</v>
      </c>
      <c r="D790" s="321" t="s">
        <v>94</v>
      </c>
      <c r="E790" s="332" t="s">
        <v>205</v>
      </c>
      <c r="F790" s="369">
        <v>222.64</v>
      </c>
      <c r="G790" s="267" t="s">
        <v>1544</v>
      </c>
      <c r="H790" s="321" t="s">
        <v>124</v>
      </c>
      <c r="I790" s="321" t="s">
        <v>1545</v>
      </c>
      <c r="J790" s="370" t="s">
        <v>1546</v>
      </c>
      <c r="K790" s="370" t="s">
        <v>1307</v>
      </c>
      <c r="L790" s="370" t="s">
        <v>848</v>
      </c>
      <c r="M790" s="370">
        <v>822728</v>
      </c>
      <c r="N790" s="371">
        <v>45361</v>
      </c>
      <c r="O790" s="321" t="s">
        <v>452</v>
      </c>
      <c r="P790" s="370" t="s">
        <v>1546</v>
      </c>
      <c r="Q790" s="372"/>
      <c r="R790" s="372"/>
      <c r="S790" s="372"/>
    </row>
    <row r="791" spans="1:19" ht="48" x14ac:dyDescent="0.2">
      <c r="A791" s="303">
        <f>IF(B791="","",ROW()-ROW($A$3)+'Diário 1º PA'!$P$1)</f>
        <v>1004</v>
      </c>
      <c r="B791" s="368">
        <v>45362</v>
      </c>
      <c r="C791" s="331">
        <v>45323</v>
      </c>
      <c r="D791" s="321" t="s">
        <v>94</v>
      </c>
      <c r="E791" s="332" t="s">
        <v>207</v>
      </c>
      <c r="F791" s="369">
        <v>598.99</v>
      </c>
      <c r="G791" s="267" t="s">
        <v>1560</v>
      </c>
      <c r="H791" s="321" t="s">
        <v>123</v>
      </c>
      <c r="I791" s="321" t="s">
        <v>1561</v>
      </c>
      <c r="J791" s="370" t="s">
        <v>1562</v>
      </c>
      <c r="K791" s="370" t="s">
        <v>1307</v>
      </c>
      <c r="L791" s="370" t="s">
        <v>848</v>
      </c>
      <c r="M791" s="370">
        <v>611968</v>
      </c>
      <c r="N791" s="371">
        <v>45361</v>
      </c>
      <c r="O791" s="321" t="s">
        <v>452</v>
      </c>
      <c r="P791" s="370" t="s">
        <v>1562</v>
      </c>
      <c r="Q791" s="372"/>
      <c r="R791" s="372"/>
      <c r="S791" s="372"/>
    </row>
    <row r="792" spans="1:19" ht="48" x14ac:dyDescent="0.2">
      <c r="A792" s="303">
        <f>IF(B792="","",ROW()-ROW($A$3)+'Diário 1º PA'!$P$1)</f>
        <v>1005</v>
      </c>
      <c r="B792" s="368">
        <v>45362</v>
      </c>
      <c r="C792" s="331">
        <v>45323</v>
      </c>
      <c r="D792" s="321" t="s">
        <v>94</v>
      </c>
      <c r="E792" s="332" t="s">
        <v>207</v>
      </c>
      <c r="F792" s="369">
        <v>581.88</v>
      </c>
      <c r="G792" s="267" t="s">
        <v>1560</v>
      </c>
      <c r="H792" s="321" t="s">
        <v>124</v>
      </c>
      <c r="I792" s="321" t="s">
        <v>1561</v>
      </c>
      <c r="J792" s="370" t="s">
        <v>1562</v>
      </c>
      <c r="K792" s="370" t="s">
        <v>1307</v>
      </c>
      <c r="L792" s="370" t="s">
        <v>848</v>
      </c>
      <c r="M792" s="370">
        <v>611979</v>
      </c>
      <c r="N792" s="371">
        <v>45361</v>
      </c>
      <c r="O792" s="321" t="s">
        <v>452</v>
      </c>
      <c r="P792" s="370" t="s">
        <v>1562</v>
      </c>
      <c r="Q792" s="372"/>
      <c r="R792" s="372"/>
      <c r="S792" s="372"/>
    </row>
    <row r="793" spans="1:19" ht="24" x14ac:dyDescent="0.2">
      <c r="A793" s="303">
        <f>IF(B793="","",ROW()-ROW($A$3)+'Diário 1º PA'!$P$1)</f>
        <v>1006</v>
      </c>
      <c r="B793" s="368">
        <v>45362</v>
      </c>
      <c r="C793" s="331">
        <v>45323</v>
      </c>
      <c r="D793" s="321" t="s">
        <v>105</v>
      </c>
      <c r="E793" s="332" t="s">
        <v>265</v>
      </c>
      <c r="F793" s="369">
        <v>275</v>
      </c>
      <c r="G793" s="267" t="s">
        <v>1577</v>
      </c>
      <c r="H793" s="321" t="s">
        <v>122</v>
      </c>
      <c r="I793" s="321" t="s">
        <v>1578</v>
      </c>
      <c r="J793" s="370" t="s">
        <v>1284</v>
      </c>
      <c r="K793" s="370" t="s">
        <v>1307</v>
      </c>
      <c r="L793" s="370" t="s">
        <v>848</v>
      </c>
      <c r="M793" s="370">
        <v>97</v>
      </c>
      <c r="N793" s="371">
        <v>45362</v>
      </c>
      <c r="O793" s="321" t="s">
        <v>452</v>
      </c>
      <c r="P793" s="370" t="s">
        <v>1284</v>
      </c>
      <c r="Q793" s="372"/>
      <c r="R793" s="372"/>
      <c r="S793" s="372"/>
    </row>
    <row r="794" spans="1:19" ht="24" x14ac:dyDescent="0.2">
      <c r="A794" s="303">
        <f>IF(B794="","",ROW()-ROW($A$3)+'Diário 1º PA'!$P$1)</f>
        <v>1007</v>
      </c>
      <c r="B794" s="368">
        <v>45362</v>
      </c>
      <c r="C794" s="331">
        <v>45323</v>
      </c>
      <c r="D794" s="321" t="s">
        <v>105</v>
      </c>
      <c r="E794" s="332" t="s">
        <v>235</v>
      </c>
      <c r="F794" s="369">
        <v>129.9</v>
      </c>
      <c r="G794" s="267" t="s">
        <v>1774</v>
      </c>
      <c r="H794" s="321" t="s">
        <v>124</v>
      </c>
      <c r="I794" s="321" t="s">
        <v>1543</v>
      </c>
      <c r="J794" s="370" t="s">
        <v>984</v>
      </c>
      <c r="K794" s="370" t="s">
        <v>1307</v>
      </c>
      <c r="L794" s="370" t="s">
        <v>848</v>
      </c>
      <c r="M794" s="370">
        <v>1034396</v>
      </c>
      <c r="N794" s="371">
        <v>45361</v>
      </c>
      <c r="O794" s="321" t="s">
        <v>452</v>
      </c>
      <c r="P794" s="370" t="s">
        <v>984</v>
      </c>
      <c r="Q794" s="372"/>
      <c r="R794" s="372"/>
      <c r="S794" s="372"/>
    </row>
    <row r="795" spans="1:19" ht="36" x14ac:dyDescent="0.2">
      <c r="A795" s="303">
        <f>IF(B795="","",ROW()-ROW($A$3)+'Diário 1º PA'!$P$1)</f>
        <v>1008</v>
      </c>
      <c r="B795" s="368">
        <v>45362</v>
      </c>
      <c r="C795" s="331">
        <v>45323</v>
      </c>
      <c r="D795" s="321" t="s">
        <v>105</v>
      </c>
      <c r="E795" s="332" t="s">
        <v>325</v>
      </c>
      <c r="F795" s="369">
        <v>459.18</v>
      </c>
      <c r="G795" s="267" t="s">
        <v>2052</v>
      </c>
      <c r="H795" s="321" t="s">
        <v>137</v>
      </c>
      <c r="I795" s="321" t="s">
        <v>1152</v>
      </c>
      <c r="J795" s="370" t="s">
        <v>971</v>
      </c>
      <c r="K795" s="370" t="s">
        <v>1307</v>
      </c>
      <c r="L795" s="370" t="s">
        <v>848</v>
      </c>
      <c r="M795" s="370" t="s">
        <v>2059</v>
      </c>
      <c r="N795" s="371">
        <v>45361</v>
      </c>
      <c r="O795" s="321" t="s">
        <v>452</v>
      </c>
      <c r="P795" s="370" t="s">
        <v>971</v>
      </c>
      <c r="Q795" s="372"/>
      <c r="R795" s="372"/>
      <c r="S795" s="372"/>
    </row>
    <row r="796" spans="1:19" ht="36" x14ac:dyDescent="0.2">
      <c r="A796" s="303">
        <f>IF(B796="","",ROW()-ROW($A$3)+'Diário 1º PA'!$P$1)</f>
        <v>1009</v>
      </c>
      <c r="B796" s="368">
        <v>45362</v>
      </c>
      <c r="C796" s="331">
        <v>45323</v>
      </c>
      <c r="D796" s="321" t="s">
        <v>94</v>
      </c>
      <c r="E796" s="332" t="s">
        <v>203</v>
      </c>
      <c r="F796" s="369">
        <v>29</v>
      </c>
      <c r="G796" s="321" t="s">
        <v>1544</v>
      </c>
      <c r="H796" s="321" t="s">
        <v>134</v>
      </c>
      <c r="I796" s="321" t="s">
        <v>1555</v>
      </c>
      <c r="J796" s="370" t="s">
        <v>1552</v>
      </c>
      <c r="K796" s="370" t="s">
        <v>1307</v>
      </c>
      <c r="L796" s="370" t="s">
        <v>848</v>
      </c>
      <c r="M796" s="370">
        <v>17721</v>
      </c>
      <c r="N796" s="371">
        <v>45361</v>
      </c>
      <c r="O796" s="321" t="s">
        <v>452</v>
      </c>
      <c r="P796" s="370" t="s">
        <v>1552</v>
      </c>
      <c r="Q796" s="372"/>
      <c r="R796" s="372"/>
      <c r="S796" s="372"/>
    </row>
    <row r="797" spans="1:19" ht="24" x14ac:dyDescent="0.2">
      <c r="A797" s="303">
        <f>IF(B797="","",ROW()-ROW($A$3)+'Diário 1º PA'!$P$1)</f>
        <v>1010</v>
      </c>
      <c r="B797" s="368">
        <v>45362</v>
      </c>
      <c r="C797" s="331">
        <v>45323</v>
      </c>
      <c r="D797" s="321" t="s">
        <v>105</v>
      </c>
      <c r="E797" s="332" t="s">
        <v>219</v>
      </c>
      <c r="F797" s="369">
        <v>4643.03</v>
      </c>
      <c r="G797" s="267" t="s">
        <v>1362</v>
      </c>
      <c r="H797" s="321" t="s">
        <v>125</v>
      </c>
      <c r="I797" s="321" t="s">
        <v>1547</v>
      </c>
      <c r="J797" s="370" t="s">
        <v>977</v>
      </c>
      <c r="K797" s="370" t="s">
        <v>1307</v>
      </c>
      <c r="L797" s="370" t="s">
        <v>848</v>
      </c>
      <c r="M797" s="370">
        <v>24373</v>
      </c>
      <c r="N797" s="371">
        <v>45361</v>
      </c>
      <c r="O797" s="321" t="s">
        <v>452</v>
      </c>
      <c r="P797" s="370" t="s">
        <v>977</v>
      </c>
      <c r="Q797" s="372"/>
      <c r="R797" s="372"/>
      <c r="S797" s="372"/>
    </row>
    <row r="798" spans="1:19" ht="24" x14ac:dyDescent="0.2">
      <c r="A798" s="303">
        <f>IF(B798="","",ROW()-ROW($A$3)+'Diário 1º PA'!$P$1)</f>
        <v>1011</v>
      </c>
      <c r="B798" s="368">
        <v>45362</v>
      </c>
      <c r="C798" s="331">
        <v>45352</v>
      </c>
      <c r="D798" s="321" t="s">
        <v>105</v>
      </c>
      <c r="E798" s="332" t="s">
        <v>225</v>
      </c>
      <c r="F798" s="369">
        <v>524.57000000000005</v>
      </c>
      <c r="G798" s="267" t="s">
        <v>2060</v>
      </c>
      <c r="H798" s="321" t="s">
        <v>125</v>
      </c>
      <c r="I798" s="321" t="s">
        <v>1217</v>
      </c>
      <c r="J798" s="370" t="s">
        <v>857</v>
      </c>
      <c r="K798" s="370" t="s">
        <v>1307</v>
      </c>
      <c r="L798" s="370" t="s">
        <v>848</v>
      </c>
      <c r="M798" s="370">
        <v>82947034</v>
      </c>
      <c r="N798" s="371">
        <v>45362</v>
      </c>
      <c r="O798" s="321" t="s">
        <v>452</v>
      </c>
      <c r="P798" s="370" t="s">
        <v>857</v>
      </c>
      <c r="Q798" s="372"/>
      <c r="R798" s="372"/>
      <c r="S798" s="372"/>
    </row>
    <row r="799" spans="1:19" ht="24" x14ac:dyDescent="0.2">
      <c r="A799" s="303">
        <f>IF(B799="","",ROW()-ROW($A$3)+'Diário 1º PA'!$P$1)</f>
        <v>1012</v>
      </c>
      <c r="B799" s="368">
        <v>45362</v>
      </c>
      <c r="C799" s="331">
        <v>45323</v>
      </c>
      <c r="D799" s="321" t="s">
        <v>105</v>
      </c>
      <c r="E799" s="332" t="s">
        <v>279</v>
      </c>
      <c r="F799" s="369">
        <v>1732.89</v>
      </c>
      <c r="G799" s="267" t="s">
        <v>1548</v>
      </c>
      <c r="H799" s="321" t="s">
        <v>117</v>
      </c>
      <c r="I799" s="321" t="s">
        <v>2061</v>
      </c>
      <c r="J799" s="370" t="s">
        <v>1550</v>
      </c>
      <c r="K799" s="370" t="s">
        <v>1307</v>
      </c>
      <c r="L799" s="370" t="s">
        <v>848</v>
      </c>
      <c r="M799" s="370">
        <v>1970347</v>
      </c>
      <c r="N799" s="371">
        <v>45362</v>
      </c>
      <c r="O799" s="321" t="s">
        <v>452</v>
      </c>
      <c r="P799" s="370" t="s">
        <v>1550</v>
      </c>
      <c r="Q799" s="372"/>
      <c r="R799" s="372"/>
      <c r="S799" s="372"/>
    </row>
    <row r="800" spans="1:19" ht="24" x14ac:dyDescent="0.2">
      <c r="A800" s="303">
        <f>IF(B800="","",ROW()-ROW($A$3)+'Diário 1º PA'!$P$1)</f>
        <v>1013</v>
      </c>
      <c r="B800" s="368">
        <v>45362</v>
      </c>
      <c r="C800" s="331">
        <v>45323</v>
      </c>
      <c r="D800" s="321" t="s">
        <v>105</v>
      </c>
      <c r="E800" s="332" t="s">
        <v>279</v>
      </c>
      <c r="F800" s="369">
        <v>197.16</v>
      </c>
      <c r="G800" s="267" t="s">
        <v>1548</v>
      </c>
      <c r="H800" s="321" t="s">
        <v>117</v>
      </c>
      <c r="I800" s="321" t="s">
        <v>2061</v>
      </c>
      <c r="J800" s="370" t="s">
        <v>1550</v>
      </c>
      <c r="K800" s="370" t="s">
        <v>1307</v>
      </c>
      <c r="L800" s="370" t="s">
        <v>848</v>
      </c>
      <c r="M800" s="370">
        <v>1967488</v>
      </c>
      <c r="N800" s="371">
        <v>45362</v>
      </c>
      <c r="O800" s="321" t="s">
        <v>452</v>
      </c>
      <c r="P800" s="370" t="s">
        <v>1550</v>
      </c>
      <c r="Q800" s="372"/>
      <c r="R800" s="372"/>
      <c r="S800" s="372"/>
    </row>
    <row r="801" spans="1:19" ht="24" x14ac:dyDescent="0.2">
      <c r="A801" s="303">
        <f>IF(B801="","",ROW()-ROW($A$3)+'Diário 1º PA'!$P$1)</f>
        <v>1014</v>
      </c>
      <c r="B801" s="368">
        <v>45362</v>
      </c>
      <c r="C801" s="331">
        <v>45323</v>
      </c>
      <c r="D801" s="321" t="s">
        <v>105</v>
      </c>
      <c r="E801" s="332" t="s">
        <v>279</v>
      </c>
      <c r="F801" s="369">
        <v>86.7</v>
      </c>
      <c r="G801" s="267" t="s">
        <v>1548</v>
      </c>
      <c r="H801" s="321" t="s">
        <v>117</v>
      </c>
      <c r="I801" s="321" t="s">
        <v>2061</v>
      </c>
      <c r="J801" s="370" t="s">
        <v>1550</v>
      </c>
      <c r="K801" s="370" t="s">
        <v>1307</v>
      </c>
      <c r="L801" s="370" t="s">
        <v>848</v>
      </c>
      <c r="M801" s="370">
        <v>1970194</v>
      </c>
      <c r="N801" s="371">
        <v>45362</v>
      </c>
      <c r="O801" s="321" t="s">
        <v>452</v>
      </c>
      <c r="P801" s="370" t="s">
        <v>1550</v>
      </c>
      <c r="Q801" s="372"/>
      <c r="R801" s="372"/>
      <c r="S801" s="372"/>
    </row>
    <row r="802" spans="1:19" ht="24" x14ac:dyDescent="0.2">
      <c r="A802" s="303">
        <f>IF(B802="","",ROW()-ROW($A$3)+'Diário 1º PA'!$P$1)</f>
        <v>1015</v>
      </c>
      <c r="B802" s="368">
        <v>45362</v>
      </c>
      <c r="C802" s="331">
        <v>45352</v>
      </c>
      <c r="D802" s="321" t="s">
        <v>105</v>
      </c>
      <c r="E802" s="332" t="s">
        <v>341</v>
      </c>
      <c r="F802" s="369">
        <v>63.7</v>
      </c>
      <c r="G802" s="321" t="s">
        <v>1583</v>
      </c>
      <c r="H802" s="321" t="s">
        <v>118</v>
      </c>
      <c r="I802" s="321" t="s">
        <v>1584</v>
      </c>
      <c r="J802" s="370" t="s">
        <v>1585</v>
      </c>
      <c r="K802" s="370" t="s">
        <v>1325</v>
      </c>
      <c r="L802" s="370" t="s">
        <v>117</v>
      </c>
      <c r="M802" s="370" t="s">
        <v>117</v>
      </c>
      <c r="N802" s="371" t="s">
        <v>117</v>
      </c>
      <c r="O802" s="321" t="s">
        <v>452</v>
      </c>
      <c r="P802" s="370" t="s">
        <v>1585</v>
      </c>
      <c r="Q802" s="372"/>
      <c r="R802" s="372"/>
      <c r="S802" s="372"/>
    </row>
    <row r="803" spans="1:19" ht="24" x14ac:dyDescent="0.2">
      <c r="A803" s="303">
        <f>IF(B803="","",ROW()-ROW($A$3)+'Diário 1º PA'!$P$1)</f>
        <v>1016</v>
      </c>
      <c r="B803" s="368">
        <v>45362</v>
      </c>
      <c r="C803" s="331">
        <v>45323</v>
      </c>
      <c r="D803" s="321" t="s">
        <v>105</v>
      </c>
      <c r="E803" s="332" t="s">
        <v>227</v>
      </c>
      <c r="F803" s="369">
        <v>2159.89</v>
      </c>
      <c r="G803" s="267" t="s">
        <v>1037</v>
      </c>
      <c r="H803" s="321" t="s">
        <v>123</v>
      </c>
      <c r="I803" s="321" t="s">
        <v>1401</v>
      </c>
      <c r="J803" s="370" t="s">
        <v>1181</v>
      </c>
      <c r="K803" s="370" t="s">
        <v>1307</v>
      </c>
      <c r="L803" s="370" t="s">
        <v>848</v>
      </c>
      <c r="M803" s="370">
        <v>118212536</v>
      </c>
      <c r="N803" s="371">
        <v>45362</v>
      </c>
      <c r="O803" s="321" t="s">
        <v>452</v>
      </c>
      <c r="P803" s="370" t="s">
        <v>1181</v>
      </c>
      <c r="Q803" s="372"/>
      <c r="R803" s="372"/>
      <c r="S803" s="372"/>
    </row>
    <row r="804" spans="1:19" ht="24" x14ac:dyDescent="0.2">
      <c r="A804" s="303">
        <f>IF(B804="","",ROW()-ROW($A$3)+'Diário 1º PA'!$P$1)</f>
        <v>1017</v>
      </c>
      <c r="B804" s="368">
        <v>45363</v>
      </c>
      <c r="C804" s="331">
        <v>45323</v>
      </c>
      <c r="D804" s="321" t="s">
        <v>105</v>
      </c>
      <c r="E804" s="332" t="s">
        <v>307</v>
      </c>
      <c r="F804" s="369">
        <v>1664.95</v>
      </c>
      <c r="G804" s="267" t="s">
        <v>2062</v>
      </c>
      <c r="H804" s="321" t="s">
        <v>121</v>
      </c>
      <c r="I804" s="321" t="s">
        <v>2063</v>
      </c>
      <c r="J804" s="370" t="s">
        <v>2064</v>
      </c>
      <c r="K804" s="370" t="s">
        <v>839</v>
      </c>
      <c r="L804" s="370" t="s">
        <v>1301</v>
      </c>
      <c r="M804" s="370">
        <v>36902</v>
      </c>
      <c r="N804" s="371">
        <v>45359</v>
      </c>
      <c r="O804" s="321" t="s">
        <v>452</v>
      </c>
      <c r="P804" s="370" t="s">
        <v>2064</v>
      </c>
      <c r="Q804" s="372"/>
      <c r="R804" s="372"/>
      <c r="S804" s="372"/>
    </row>
    <row r="805" spans="1:19" ht="36" x14ac:dyDescent="0.2">
      <c r="A805" s="303">
        <f>IF(B805="","",ROW()-ROW($A$3)+'Diário 1º PA'!$P$1)</f>
        <v>1018</v>
      </c>
      <c r="B805" s="368">
        <v>45363</v>
      </c>
      <c r="C805" s="331">
        <v>45352</v>
      </c>
      <c r="D805" s="321" t="s">
        <v>105</v>
      </c>
      <c r="E805" s="332" t="s">
        <v>345</v>
      </c>
      <c r="F805" s="369">
        <v>10346.969999999999</v>
      </c>
      <c r="G805" s="267" t="s">
        <v>2065</v>
      </c>
      <c r="H805" s="321" t="s">
        <v>128</v>
      </c>
      <c r="I805" s="321" t="s">
        <v>1717</v>
      </c>
      <c r="J805" s="370" t="s">
        <v>1718</v>
      </c>
      <c r="K805" s="370" t="s">
        <v>839</v>
      </c>
      <c r="L805" s="370"/>
      <c r="M805" s="370">
        <v>20240000012</v>
      </c>
      <c r="N805" s="371">
        <v>45362</v>
      </c>
      <c r="O805" s="321" t="s">
        <v>452</v>
      </c>
      <c r="P805" s="370" t="s">
        <v>1718</v>
      </c>
      <c r="Q805" s="372"/>
      <c r="R805" s="372"/>
      <c r="S805" s="372"/>
    </row>
    <row r="806" spans="1:19" ht="36" x14ac:dyDescent="0.2">
      <c r="A806" s="303">
        <f>IF(B806="","",ROW()-ROW($A$3)+'Diário 1º PA'!$P$1)</f>
        <v>1019</v>
      </c>
      <c r="B806" s="368">
        <v>45363</v>
      </c>
      <c r="C806" s="331">
        <v>45352</v>
      </c>
      <c r="D806" s="321" t="s">
        <v>105</v>
      </c>
      <c r="E806" s="332" t="s">
        <v>337</v>
      </c>
      <c r="F806" s="369">
        <v>89.86</v>
      </c>
      <c r="G806" s="267" t="s">
        <v>952</v>
      </c>
      <c r="H806" s="321" t="s">
        <v>124</v>
      </c>
      <c r="I806" s="321" t="s">
        <v>2066</v>
      </c>
      <c r="J806" s="370" t="s">
        <v>968</v>
      </c>
      <c r="K806" s="370" t="s">
        <v>839</v>
      </c>
      <c r="L806" s="370" t="s">
        <v>1301</v>
      </c>
      <c r="M806" s="370">
        <v>23235</v>
      </c>
      <c r="N806" s="371">
        <v>45364</v>
      </c>
      <c r="O806" s="321" t="s">
        <v>452</v>
      </c>
      <c r="P806" s="370" t="s">
        <v>968</v>
      </c>
      <c r="Q806" s="372"/>
      <c r="R806" s="372"/>
      <c r="S806" s="372"/>
    </row>
    <row r="807" spans="1:19" ht="36" x14ac:dyDescent="0.2">
      <c r="A807" s="303">
        <f>IF(B807="","",ROW()-ROW($A$3)+'Diário 1º PA'!$P$1)</f>
        <v>1020</v>
      </c>
      <c r="B807" s="368">
        <v>45363</v>
      </c>
      <c r="C807" s="331">
        <v>45352</v>
      </c>
      <c r="D807" s="321" t="s">
        <v>105</v>
      </c>
      <c r="E807" s="332" t="s">
        <v>337</v>
      </c>
      <c r="F807" s="369">
        <v>282.48</v>
      </c>
      <c r="G807" s="267" t="s">
        <v>952</v>
      </c>
      <c r="H807" s="321" t="s">
        <v>124</v>
      </c>
      <c r="I807" s="321" t="s">
        <v>2066</v>
      </c>
      <c r="J807" s="370" t="s">
        <v>968</v>
      </c>
      <c r="K807" s="370" t="s">
        <v>839</v>
      </c>
      <c r="L807" s="370" t="s">
        <v>1301</v>
      </c>
      <c r="M807" s="370">
        <v>23237</v>
      </c>
      <c r="N807" s="371">
        <v>45364</v>
      </c>
      <c r="O807" s="321" t="s">
        <v>452</v>
      </c>
      <c r="P807" s="370" t="s">
        <v>968</v>
      </c>
      <c r="Q807" s="372"/>
      <c r="R807" s="372"/>
      <c r="S807" s="372"/>
    </row>
    <row r="808" spans="1:19" ht="36" x14ac:dyDescent="0.2">
      <c r="A808" s="303">
        <f>IF(B808="","",ROW()-ROW($A$3)+'Diário 1º PA'!$P$1)</f>
        <v>1021</v>
      </c>
      <c r="B808" s="368">
        <v>45363</v>
      </c>
      <c r="C808" s="331">
        <v>45352</v>
      </c>
      <c r="D808" s="321" t="s">
        <v>105</v>
      </c>
      <c r="E808" s="332" t="s">
        <v>337</v>
      </c>
      <c r="F808" s="369">
        <v>117.03</v>
      </c>
      <c r="G808" s="267" t="s">
        <v>952</v>
      </c>
      <c r="H808" s="321" t="s">
        <v>124</v>
      </c>
      <c r="I808" s="321" t="s">
        <v>2066</v>
      </c>
      <c r="J808" s="370" t="s">
        <v>968</v>
      </c>
      <c r="K808" s="370" t="s">
        <v>839</v>
      </c>
      <c r="L808" s="370" t="s">
        <v>1301</v>
      </c>
      <c r="M808" s="370">
        <v>23234</v>
      </c>
      <c r="N808" s="371">
        <v>45364</v>
      </c>
      <c r="O808" s="321" t="s">
        <v>452</v>
      </c>
      <c r="P808" s="370" t="s">
        <v>968</v>
      </c>
      <c r="Q808" s="372"/>
      <c r="R808" s="372"/>
      <c r="S808" s="372"/>
    </row>
    <row r="809" spans="1:19" ht="24" x14ac:dyDescent="0.2">
      <c r="A809" s="303">
        <f>IF(B809="","",ROW()-ROW($A$3)+'Diário 1º PA'!$P$1)</f>
        <v>1022</v>
      </c>
      <c r="B809" s="368">
        <v>45363</v>
      </c>
      <c r="C809" s="331">
        <v>45352</v>
      </c>
      <c r="D809" s="321" t="s">
        <v>105</v>
      </c>
      <c r="E809" s="332" t="s">
        <v>341</v>
      </c>
      <c r="F809" s="369">
        <v>840</v>
      </c>
      <c r="G809" s="321" t="s">
        <v>2036</v>
      </c>
      <c r="H809" s="321" t="s">
        <v>125</v>
      </c>
      <c r="I809" s="321" t="s">
        <v>2067</v>
      </c>
      <c r="J809" s="370" t="s">
        <v>2027</v>
      </c>
      <c r="K809" s="370" t="s">
        <v>839</v>
      </c>
      <c r="L809" s="370"/>
      <c r="M809" s="370">
        <v>3</v>
      </c>
      <c r="N809" s="371">
        <v>45359</v>
      </c>
      <c r="O809" s="321" t="s">
        <v>452</v>
      </c>
      <c r="P809" s="370" t="s">
        <v>2027</v>
      </c>
      <c r="Q809" s="372"/>
      <c r="R809" s="372"/>
      <c r="S809" s="372"/>
    </row>
    <row r="810" spans="1:19" ht="48" x14ac:dyDescent="0.2">
      <c r="A810" s="303">
        <f>IF(B810="","",ROW()-ROW($A$3)+'Diário 1º PA'!$P$1)</f>
        <v>1023</v>
      </c>
      <c r="B810" s="368">
        <v>45363</v>
      </c>
      <c r="C810" s="331">
        <v>45323</v>
      </c>
      <c r="D810" s="321" t="s">
        <v>105</v>
      </c>
      <c r="E810" s="332" t="s">
        <v>299</v>
      </c>
      <c r="F810" s="369">
        <v>33020.9</v>
      </c>
      <c r="G810" s="321" t="s">
        <v>858</v>
      </c>
      <c r="H810" s="321" t="s">
        <v>127</v>
      </c>
      <c r="I810" s="321" t="s">
        <v>2068</v>
      </c>
      <c r="J810" s="370" t="s">
        <v>1337</v>
      </c>
      <c r="K810" s="370" t="s">
        <v>1307</v>
      </c>
      <c r="L810" s="370" t="s">
        <v>848</v>
      </c>
      <c r="M810" s="370">
        <v>1</v>
      </c>
      <c r="N810" s="371">
        <v>45363</v>
      </c>
      <c r="O810" s="321" t="s">
        <v>452</v>
      </c>
      <c r="P810" s="370" t="s">
        <v>1337</v>
      </c>
      <c r="Q810" s="372"/>
      <c r="R810" s="372"/>
      <c r="S810" s="372"/>
    </row>
    <row r="811" spans="1:19" ht="48" x14ac:dyDescent="0.2">
      <c r="A811" s="303">
        <f>IF(B811="","",ROW()-ROW($A$3)+'Diário 1º PA'!$P$1)</f>
        <v>1024</v>
      </c>
      <c r="B811" s="368">
        <v>45363</v>
      </c>
      <c r="C811" s="331">
        <v>45323</v>
      </c>
      <c r="D811" s="321" t="s">
        <v>105</v>
      </c>
      <c r="E811" s="332" t="s">
        <v>299</v>
      </c>
      <c r="F811" s="369">
        <v>4148</v>
      </c>
      <c r="G811" s="267" t="s">
        <v>858</v>
      </c>
      <c r="H811" s="321" t="s">
        <v>118</v>
      </c>
      <c r="I811" s="321" t="s">
        <v>2068</v>
      </c>
      <c r="J811" s="370" t="s">
        <v>1337</v>
      </c>
      <c r="K811" s="370" t="s">
        <v>1307</v>
      </c>
      <c r="L811" s="370" t="s">
        <v>848</v>
      </c>
      <c r="M811" s="370">
        <v>28</v>
      </c>
      <c r="N811" s="371">
        <v>45363</v>
      </c>
      <c r="O811" s="321" t="s">
        <v>452</v>
      </c>
      <c r="P811" s="370" t="s">
        <v>1337</v>
      </c>
      <c r="Q811" s="372"/>
      <c r="R811" s="372"/>
      <c r="S811" s="372"/>
    </row>
    <row r="812" spans="1:19" ht="36" x14ac:dyDescent="0.2">
      <c r="A812" s="303">
        <f>IF(B812="","",ROW()-ROW($A$3)+'Diário 1º PA'!$P$1)</f>
        <v>1025</v>
      </c>
      <c r="B812" s="368">
        <v>45363</v>
      </c>
      <c r="C812" s="331">
        <v>45352</v>
      </c>
      <c r="D812" s="321" t="s">
        <v>105</v>
      </c>
      <c r="E812" s="332" t="s">
        <v>241</v>
      </c>
      <c r="F812" s="369">
        <v>356</v>
      </c>
      <c r="G812" s="267" t="s">
        <v>2069</v>
      </c>
      <c r="H812" s="321" t="s">
        <v>118</v>
      </c>
      <c r="I812" s="321" t="s">
        <v>2070</v>
      </c>
      <c r="J812" s="370" t="s">
        <v>922</v>
      </c>
      <c r="K812" s="370" t="s">
        <v>881</v>
      </c>
      <c r="L812" s="370" t="s">
        <v>1301</v>
      </c>
      <c r="M812" s="370" t="s">
        <v>117</v>
      </c>
      <c r="N812" s="371" t="s">
        <v>117</v>
      </c>
      <c r="O812" s="321" t="s">
        <v>452</v>
      </c>
      <c r="P812" s="370" t="s">
        <v>2071</v>
      </c>
      <c r="Q812" s="372"/>
      <c r="R812" s="372"/>
      <c r="S812" s="372"/>
    </row>
    <row r="813" spans="1:19" ht="24" x14ac:dyDescent="0.2">
      <c r="A813" s="303">
        <f>IF(B813="","",ROW()-ROW($A$3)+'Diário 1º PA'!$P$1)</f>
        <v>1026</v>
      </c>
      <c r="B813" s="368">
        <v>45363</v>
      </c>
      <c r="C813" s="331">
        <v>45323</v>
      </c>
      <c r="D813" s="321" t="s">
        <v>105</v>
      </c>
      <c r="E813" s="332" t="s">
        <v>341</v>
      </c>
      <c r="F813" s="369">
        <v>2400</v>
      </c>
      <c r="G813" s="321" t="s">
        <v>2072</v>
      </c>
      <c r="H813" s="321" t="s">
        <v>117</v>
      </c>
      <c r="I813" s="321" t="s">
        <v>1441</v>
      </c>
      <c r="J813" s="370" t="s">
        <v>1442</v>
      </c>
      <c r="K813" s="370" t="s">
        <v>881</v>
      </c>
      <c r="L813" s="370" t="s">
        <v>1301</v>
      </c>
      <c r="M813" s="370">
        <v>10</v>
      </c>
      <c r="N813" s="371">
        <v>45356</v>
      </c>
      <c r="O813" s="321" t="s">
        <v>452</v>
      </c>
      <c r="P813" s="370" t="s">
        <v>1442</v>
      </c>
      <c r="Q813" s="372"/>
      <c r="R813" s="372"/>
      <c r="S813" s="372"/>
    </row>
    <row r="814" spans="1:19" ht="36" x14ac:dyDescent="0.2">
      <c r="A814" s="303">
        <f>IF(B814="","",ROW()-ROW($A$3)+'Diário 1º PA'!$P$1)</f>
        <v>1027</v>
      </c>
      <c r="B814" s="368">
        <v>45363</v>
      </c>
      <c r="C814" s="331">
        <v>45352</v>
      </c>
      <c r="D814" s="321" t="s">
        <v>105</v>
      </c>
      <c r="E814" s="332" t="s">
        <v>325</v>
      </c>
      <c r="F814" s="369">
        <v>136.91999999999999</v>
      </c>
      <c r="G814" s="321" t="s">
        <v>1309</v>
      </c>
      <c r="H814" s="321" t="s">
        <v>134</v>
      </c>
      <c r="I814" s="321" t="s">
        <v>1310</v>
      </c>
      <c r="J814" s="370" t="s">
        <v>1151</v>
      </c>
      <c r="K814" s="370" t="s">
        <v>1307</v>
      </c>
      <c r="L814" s="370" t="s">
        <v>848</v>
      </c>
      <c r="M814" s="370">
        <v>4873</v>
      </c>
      <c r="N814" s="371">
        <v>45363</v>
      </c>
      <c r="O814" s="321" t="s">
        <v>452</v>
      </c>
      <c r="P814" s="370" t="s">
        <v>1151</v>
      </c>
      <c r="Q814" s="372"/>
      <c r="R814" s="372"/>
      <c r="S814" s="372"/>
    </row>
    <row r="815" spans="1:19" ht="36" x14ac:dyDescent="0.2">
      <c r="A815" s="303">
        <f>IF(B815="","",ROW()-ROW($A$3)+'Diário 1º PA'!$P$1)</f>
        <v>1028</v>
      </c>
      <c r="B815" s="368">
        <v>45363</v>
      </c>
      <c r="C815" s="331">
        <v>45323</v>
      </c>
      <c r="D815" s="321" t="s">
        <v>105</v>
      </c>
      <c r="E815" s="332" t="s">
        <v>225</v>
      </c>
      <c r="F815" s="369">
        <v>120006.7</v>
      </c>
      <c r="G815" s="321" t="s">
        <v>2073</v>
      </c>
      <c r="H815" s="321" t="s">
        <v>2074</v>
      </c>
      <c r="I815" s="321" t="s">
        <v>1242</v>
      </c>
      <c r="J815" s="370" t="s">
        <v>1243</v>
      </c>
      <c r="K815" s="370" t="s">
        <v>1307</v>
      </c>
      <c r="L815" s="370" t="s">
        <v>848</v>
      </c>
      <c r="M815" s="370" t="s">
        <v>2075</v>
      </c>
      <c r="N815" s="371">
        <v>45363</v>
      </c>
      <c r="O815" s="321" t="s">
        <v>452</v>
      </c>
      <c r="P815" s="370" t="s">
        <v>1243</v>
      </c>
      <c r="Q815" s="372"/>
      <c r="R815" s="372"/>
      <c r="S815" s="372"/>
    </row>
    <row r="816" spans="1:19" ht="24" x14ac:dyDescent="0.2">
      <c r="A816" s="303">
        <f>IF(B816="","",ROW()-ROW($A$3)+'Diário 1º PA'!$P$1)</f>
        <v>1029</v>
      </c>
      <c r="B816" s="368">
        <v>45363</v>
      </c>
      <c r="C816" s="331">
        <v>45352</v>
      </c>
      <c r="D816" s="321" t="s">
        <v>105</v>
      </c>
      <c r="E816" s="332" t="s">
        <v>299</v>
      </c>
      <c r="F816" s="369">
        <v>3220.5</v>
      </c>
      <c r="G816" s="321" t="s">
        <v>2076</v>
      </c>
      <c r="H816" s="321" t="s">
        <v>130</v>
      </c>
      <c r="I816" s="321" t="s">
        <v>2005</v>
      </c>
      <c r="J816" s="370" t="s">
        <v>1337</v>
      </c>
      <c r="K816" s="370" t="s">
        <v>1307</v>
      </c>
      <c r="L816" s="370" t="s">
        <v>848</v>
      </c>
      <c r="M816" s="370">
        <v>29</v>
      </c>
      <c r="N816" s="371">
        <v>45363</v>
      </c>
      <c r="O816" s="321" t="s">
        <v>452</v>
      </c>
      <c r="P816" s="370" t="s">
        <v>1337</v>
      </c>
      <c r="Q816" s="372"/>
      <c r="R816" s="372"/>
      <c r="S816" s="372"/>
    </row>
    <row r="817" spans="1:19" ht="48" x14ac:dyDescent="0.2">
      <c r="A817" s="303">
        <f>IF(B817="","",ROW()-ROW($A$3)+'Diário 1º PA'!$P$1)</f>
        <v>1030</v>
      </c>
      <c r="B817" s="368">
        <v>45363</v>
      </c>
      <c r="C817" s="331">
        <v>45323</v>
      </c>
      <c r="D817" s="321" t="s">
        <v>105</v>
      </c>
      <c r="E817" s="332" t="s">
        <v>299</v>
      </c>
      <c r="F817" s="369">
        <v>2233</v>
      </c>
      <c r="G817" s="267" t="s">
        <v>858</v>
      </c>
      <c r="H817" s="321" t="s">
        <v>130</v>
      </c>
      <c r="I817" s="321" t="s">
        <v>2005</v>
      </c>
      <c r="J817" s="370" t="s">
        <v>1337</v>
      </c>
      <c r="K817" s="370" t="s">
        <v>1307</v>
      </c>
      <c r="L817" s="370" t="s">
        <v>848</v>
      </c>
      <c r="M817" s="370">
        <v>30</v>
      </c>
      <c r="N817" s="371">
        <v>45363</v>
      </c>
      <c r="O817" s="321" t="s">
        <v>452</v>
      </c>
      <c r="P817" s="370" t="s">
        <v>1337</v>
      </c>
      <c r="Q817" s="372"/>
      <c r="R817" s="372"/>
      <c r="S817" s="372"/>
    </row>
    <row r="818" spans="1:19" ht="36" x14ac:dyDescent="0.2">
      <c r="A818" s="303">
        <f>IF(B818="","",ROW()-ROW($A$3)+'Diário 1º PA'!$P$1)</f>
        <v>1031</v>
      </c>
      <c r="B818" s="368">
        <v>45363</v>
      </c>
      <c r="C818" s="331">
        <v>45352</v>
      </c>
      <c r="D818" s="321" t="s">
        <v>105</v>
      </c>
      <c r="E818" s="332" t="s">
        <v>339</v>
      </c>
      <c r="F818" s="369">
        <v>450</v>
      </c>
      <c r="G818" s="267" t="s">
        <v>2077</v>
      </c>
      <c r="H818" s="321" t="s">
        <v>126</v>
      </c>
      <c r="I818" s="321" t="s">
        <v>2078</v>
      </c>
      <c r="J818" s="370" t="s">
        <v>922</v>
      </c>
      <c r="K818" s="370" t="s">
        <v>881</v>
      </c>
      <c r="L818" s="370" t="s">
        <v>1611</v>
      </c>
      <c r="M818" s="370" t="s">
        <v>117</v>
      </c>
      <c r="N818" s="371">
        <v>45362</v>
      </c>
      <c r="O818" s="321" t="s">
        <v>452</v>
      </c>
      <c r="P818" s="370" t="s">
        <v>2079</v>
      </c>
      <c r="Q818" s="372"/>
      <c r="R818" s="372"/>
      <c r="S818" s="372"/>
    </row>
    <row r="819" spans="1:19" ht="36" x14ac:dyDescent="0.2">
      <c r="A819" s="303">
        <f>IF(B819="","",ROW()-ROW($A$3)+'Diário 1º PA'!$P$1)</f>
        <v>1032</v>
      </c>
      <c r="B819" s="368">
        <v>45363</v>
      </c>
      <c r="C819" s="331">
        <v>45352</v>
      </c>
      <c r="D819" s="321" t="s">
        <v>105</v>
      </c>
      <c r="E819" s="332" t="s">
        <v>339</v>
      </c>
      <c r="F819" s="369">
        <v>876</v>
      </c>
      <c r="G819" s="267" t="s">
        <v>2080</v>
      </c>
      <c r="H819" s="321" t="s">
        <v>126</v>
      </c>
      <c r="I819" s="321" t="s">
        <v>2081</v>
      </c>
      <c r="J819" s="370" t="s">
        <v>2082</v>
      </c>
      <c r="K819" s="370" t="s">
        <v>881</v>
      </c>
      <c r="L819" s="370"/>
      <c r="M819" s="370">
        <v>16190</v>
      </c>
      <c r="N819" s="371">
        <v>45366</v>
      </c>
      <c r="O819" s="321" t="s">
        <v>452</v>
      </c>
      <c r="P819" s="370" t="s">
        <v>2082</v>
      </c>
      <c r="Q819" s="372"/>
      <c r="R819" s="372"/>
      <c r="S819" s="372"/>
    </row>
    <row r="820" spans="1:19" ht="36" x14ac:dyDescent="0.2">
      <c r="A820" s="303">
        <f>IF(B820="","",ROW()-ROW($A$3)+'Diário 1º PA'!$P$1)</f>
        <v>1033</v>
      </c>
      <c r="B820" s="368">
        <v>45364</v>
      </c>
      <c r="C820" s="331">
        <v>45352</v>
      </c>
      <c r="D820" s="321" t="s">
        <v>105</v>
      </c>
      <c r="E820" s="332" t="s">
        <v>337</v>
      </c>
      <c r="F820" s="369">
        <v>141.24</v>
      </c>
      <c r="G820" s="267" t="s">
        <v>952</v>
      </c>
      <c r="H820" s="321" t="s">
        <v>124</v>
      </c>
      <c r="I820" s="321" t="s">
        <v>2066</v>
      </c>
      <c r="J820" s="370" t="s">
        <v>968</v>
      </c>
      <c r="K820" s="370" t="s">
        <v>839</v>
      </c>
      <c r="L820" s="370" t="s">
        <v>1301</v>
      </c>
      <c r="M820" s="370">
        <v>23236</v>
      </c>
      <c r="N820" s="371">
        <v>45364</v>
      </c>
      <c r="O820" s="321" t="s">
        <v>452</v>
      </c>
      <c r="P820" s="370" t="s">
        <v>968</v>
      </c>
      <c r="Q820" s="372"/>
      <c r="R820" s="372"/>
      <c r="S820" s="372"/>
    </row>
    <row r="821" spans="1:19" ht="36" x14ac:dyDescent="0.2">
      <c r="A821" s="303">
        <f>IF(B821="","",ROW()-ROW($A$3)+'Diário 1º PA'!$P$1)</f>
        <v>1034</v>
      </c>
      <c r="B821" s="368">
        <v>45364</v>
      </c>
      <c r="C821" s="331">
        <v>45352</v>
      </c>
      <c r="D821" s="321" t="s">
        <v>105</v>
      </c>
      <c r="E821" s="332" t="s">
        <v>337</v>
      </c>
      <c r="F821" s="369">
        <v>141.24</v>
      </c>
      <c r="G821" s="267" t="s">
        <v>952</v>
      </c>
      <c r="H821" s="321" t="s">
        <v>124</v>
      </c>
      <c r="I821" s="321" t="s">
        <v>2066</v>
      </c>
      <c r="J821" s="370" t="s">
        <v>968</v>
      </c>
      <c r="K821" s="370" t="s">
        <v>839</v>
      </c>
      <c r="L821" s="370" t="s">
        <v>1301</v>
      </c>
      <c r="M821" s="370">
        <v>23238</v>
      </c>
      <c r="N821" s="371">
        <v>45364</v>
      </c>
      <c r="O821" s="321" t="s">
        <v>452</v>
      </c>
      <c r="P821" s="370" t="s">
        <v>968</v>
      </c>
      <c r="Q821" s="372"/>
      <c r="R821" s="372"/>
      <c r="S821" s="372"/>
    </row>
    <row r="822" spans="1:19" ht="24" x14ac:dyDescent="0.2">
      <c r="A822" s="303">
        <f>IF(B822="","",ROW()-ROW($A$3)+'Diário 1º PA'!$P$1)</f>
        <v>1035</v>
      </c>
      <c r="B822" s="368">
        <v>45364</v>
      </c>
      <c r="C822" s="331">
        <v>45352</v>
      </c>
      <c r="D822" s="321" t="s">
        <v>105</v>
      </c>
      <c r="E822" s="332" t="s">
        <v>359</v>
      </c>
      <c r="F822" s="369">
        <v>58.68</v>
      </c>
      <c r="G822" s="267" t="s">
        <v>460</v>
      </c>
      <c r="H822" s="321" t="s">
        <v>124</v>
      </c>
      <c r="I822" s="321" t="s">
        <v>1239</v>
      </c>
      <c r="J822" s="370" t="s">
        <v>1240</v>
      </c>
      <c r="K822" s="370" t="s">
        <v>839</v>
      </c>
      <c r="L822" s="370"/>
      <c r="M822" s="370">
        <v>120575</v>
      </c>
      <c r="N822" s="371">
        <v>45364</v>
      </c>
      <c r="O822" s="321" t="s">
        <v>452</v>
      </c>
      <c r="P822" s="370" t="s">
        <v>1240</v>
      </c>
      <c r="Q822" s="372"/>
      <c r="R822" s="372"/>
      <c r="S822" s="372"/>
    </row>
    <row r="823" spans="1:19" ht="36" x14ac:dyDescent="0.2">
      <c r="A823" s="303">
        <f>IF(B823="","",ROW()-ROW($A$3)+'Diário 1º PA'!$P$1)</f>
        <v>1036</v>
      </c>
      <c r="B823" s="368">
        <v>45364</v>
      </c>
      <c r="C823" s="331">
        <v>45352</v>
      </c>
      <c r="D823" s="321" t="s">
        <v>94</v>
      </c>
      <c r="E823" s="332" t="s">
        <v>192</v>
      </c>
      <c r="F823" s="369">
        <v>-1460.37</v>
      </c>
      <c r="G823" s="267" t="s">
        <v>2083</v>
      </c>
      <c r="H823" s="321" t="s">
        <v>117</v>
      </c>
      <c r="I823" s="321" t="s">
        <v>117</v>
      </c>
      <c r="J823" s="370" t="s">
        <v>79</v>
      </c>
      <c r="K823" s="370" t="s">
        <v>117</v>
      </c>
      <c r="L823" s="370" t="s">
        <v>117</v>
      </c>
      <c r="M823" s="370" t="s">
        <v>117</v>
      </c>
      <c r="N823" s="371" t="s">
        <v>117</v>
      </c>
      <c r="O823" s="321" t="s">
        <v>452</v>
      </c>
      <c r="P823" s="370" t="s">
        <v>79</v>
      </c>
      <c r="Q823" s="372"/>
      <c r="R823" s="372"/>
      <c r="S823" s="372"/>
    </row>
    <row r="824" spans="1:19" ht="36" x14ac:dyDescent="0.2">
      <c r="A824" s="303">
        <f>IF(B824="","",ROW()-ROW($A$3)+'Diário 1º PA'!$P$1)</f>
        <v>1037</v>
      </c>
      <c r="B824" s="368">
        <v>45364</v>
      </c>
      <c r="C824" s="331">
        <v>45352</v>
      </c>
      <c r="D824" s="321" t="s">
        <v>94</v>
      </c>
      <c r="E824" s="332" t="s">
        <v>166</v>
      </c>
      <c r="F824" s="369">
        <v>1460.37</v>
      </c>
      <c r="G824" s="267" t="s">
        <v>2084</v>
      </c>
      <c r="H824" s="321" t="s">
        <v>117</v>
      </c>
      <c r="I824" s="321" t="s">
        <v>117</v>
      </c>
      <c r="J824" s="370" t="s">
        <v>79</v>
      </c>
      <c r="K824" s="370" t="s">
        <v>117</v>
      </c>
      <c r="L824" s="370" t="s">
        <v>117</v>
      </c>
      <c r="M824" s="370" t="s">
        <v>117</v>
      </c>
      <c r="N824" s="371" t="s">
        <v>117</v>
      </c>
      <c r="O824" s="321" t="s">
        <v>452</v>
      </c>
      <c r="P824" s="370" t="s">
        <v>79</v>
      </c>
      <c r="Q824" s="372"/>
      <c r="R824" s="372"/>
      <c r="S824" s="372"/>
    </row>
    <row r="825" spans="1:19" ht="24" x14ac:dyDescent="0.2">
      <c r="A825" s="303">
        <f>IF(B825="","",ROW()-ROW($A$3)+'Diário 1º PA'!$P$1)</f>
        <v>1038</v>
      </c>
      <c r="B825" s="368">
        <v>45364</v>
      </c>
      <c r="C825" s="331">
        <v>45352</v>
      </c>
      <c r="D825" s="321" t="s">
        <v>105</v>
      </c>
      <c r="E825" s="332" t="s">
        <v>315</v>
      </c>
      <c r="F825" s="369">
        <v>1560</v>
      </c>
      <c r="G825" s="267" t="s">
        <v>2085</v>
      </c>
      <c r="H825" s="321" t="s">
        <v>134</v>
      </c>
      <c r="I825" s="321" t="s">
        <v>1534</v>
      </c>
      <c r="J825" s="370" t="s">
        <v>877</v>
      </c>
      <c r="K825" s="370" t="s">
        <v>1307</v>
      </c>
      <c r="L825" s="370" t="s">
        <v>848</v>
      </c>
      <c r="M825" s="370">
        <v>79047562</v>
      </c>
      <c r="N825" s="371">
        <v>45364</v>
      </c>
      <c r="O825" s="321" t="s">
        <v>452</v>
      </c>
      <c r="P825" s="370" t="s">
        <v>877</v>
      </c>
      <c r="Q825" s="372"/>
      <c r="R825" s="372"/>
      <c r="S825" s="372"/>
    </row>
    <row r="826" spans="1:19" ht="24" x14ac:dyDescent="0.2">
      <c r="A826" s="303">
        <f>IF(B826="","",ROW()-ROW($A$3)+'Diário 1º PA'!$P$1)</f>
        <v>1039</v>
      </c>
      <c r="B826" s="368">
        <v>45364</v>
      </c>
      <c r="C826" s="331">
        <v>45352</v>
      </c>
      <c r="D826" s="321" t="s">
        <v>105</v>
      </c>
      <c r="E826" s="332" t="s">
        <v>287</v>
      </c>
      <c r="F826" s="369">
        <v>529.03</v>
      </c>
      <c r="G826" s="267" t="s">
        <v>2086</v>
      </c>
      <c r="H826" s="321" t="s">
        <v>130</v>
      </c>
      <c r="I826" s="321" t="s">
        <v>2087</v>
      </c>
      <c r="J826" s="370" t="s">
        <v>2088</v>
      </c>
      <c r="K826" s="370" t="s">
        <v>848</v>
      </c>
      <c r="L826" s="370" t="s">
        <v>1207</v>
      </c>
      <c r="M826" s="370">
        <v>2774133</v>
      </c>
      <c r="N826" s="371">
        <v>45366</v>
      </c>
      <c r="O826" s="321" t="s">
        <v>452</v>
      </c>
      <c r="P826" s="370" t="s">
        <v>2088</v>
      </c>
      <c r="Q826" s="372"/>
      <c r="R826" s="372"/>
      <c r="S826" s="372"/>
    </row>
    <row r="827" spans="1:19" ht="24" x14ac:dyDescent="0.2">
      <c r="A827" s="303">
        <f>IF(B827="","",ROW()-ROW($A$3)+'Diário 1º PA'!$P$1)</f>
        <v>1040</v>
      </c>
      <c r="B827" s="368">
        <v>45364</v>
      </c>
      <c r="C827" s="331">
        <v>45352</v>
      </c>
      <c r="D827" s="321" t="s">
        <v>94</v>
      </c>
      <c r="E827" s="332" t="s">
        <v>201</v>
      </c>
      <c r="F827" s="369">
        <v>36933.339999999997</v>
      </c>
      <c r="G827" s="267" t="s">
        <v>1544</v>
      </c>
      <c r="H827" s="321" t="s">
        <v>127</v>
      </c>
      <c r="I827" s="321" t="s">
        <v>2089</v>
      </c>
      <c r="J827" s="370" t="s">
        <v>2090</v>
      </c>
      <c r="K827" s="370" t="s">
        <v>1307</v>
      </c>
      <c r="L827" s="370" t="s">
        <v>848</v>
      </c>
      <c r="M827" s="370">
        <v>24511368</v>
      </c>
      <c r="N827" s="371">
        <v>45365</v>
      </c>
      <c r="O827" s="321" t="s">
        <v>452</v>
      </c>
      <c r="P827" s="370" t="s">
        <v>2090</v>
      </c>
      <c r="Q827" s="372"/>
      <c r="R827" s="372"/>
      <c r="S827" s="372"/>
    </row>
    <row r="828" spans="1:19" ht="24" x14ac:dyDescent="0.2">
      <c r="A828" s="303">
        <f>IF(B828="","",ROW()-ROW($A$3)+'Diário 1º PA'!$P$1)</f>
        <v>1041</v>
      </c>
      <c r="B828" s="368">
        <v>45364</v>
      </c>
      <c r="C828" s="331">
        <v>45352</v>
      </c>
      <c r="D828" s="321" t="s">
        <v>94</v>
      </c>
      <c r="E828" s="332" t="s">
        <v>201</v>
      </c>
      <c r="F828" s="369">
        <v>43083.37</v>
      </c>
      <c r="G828" s="267" t="s">
        <v>1544</v>
      </c>
      <c r="H828" s="321" t="s">
        <v>121</v>
      </c>
      <c r="I828" s="321" t="s">
        <v>2089</v>
      </c>
      <c r="J828" s="370" t="s">
        <v>2090</v>
      </c>
      <c r="K828" s="370" t="s">
        <v>1307</v>
      </c>
      <c r="L828" s="370" t="s">
        <v>848</v>
      </c>
      <c r="M828" s="370">
        <v>24511372</v>
      </c>
      <c r="N828" s="371">
        <v>45365</v>
      </c>
      <c r="O828" s="321" t="s">
        <v>452</v>
      </c>
      <c r="P828" s="370" t="s">
        <v>2090</v>
      </c>
      <c r="Q828" s="372"/>
      <c r="R828" s="372"/>
      <c r="S828" s="372"/>
    </row>
    <row r="829" spans="1:19" ht="24" x14ac:dyDescent="0.2">
      <c r="A829" s="303">
        <f>IF(B829="","",ROW()-ROW($A$3)+'Diário 1º PA'!$P$1)</f>
        <v>1042</v>
      </c>
      <c r="B829" s="368">
        <v>45364</v>
      </c>
      <c r="C829" s="331">
        <v>45352</v>
      </c>
      <c r="D829" s="321" t="s">
        <v>94</v>
      </c>
      <c r="E829" s="332" t="s">
        <v>201</v>
      </c>
      <c r="F829" s="369">
        <v>36150</v>
      </c>
      <c r="G829" s="267" t="s">
        <v>1544</v>
      </c>
      <c r="H829" s="321" t="s">
        <v>136</v>
      </c>
      <c r="I829" s="321" t="s">
        <v>2089</v>
      </c>
      <c r="J829" s="370" t="s">
        <v>2090</v>
      </c>
      <c r="K829" s="370" t="s">
        <v>1307</v>
      </c>
      <c r="L829" s="370" t="s">
        <v>848</v>
      </c>
      <c r="M829" s="370">
        <v>24511373</v>
      </c>
      <c r="N829" s="371">
        <v>45365</v>
      </c>
      <c r="O829" s="321" t="s">
        <v>452</v>
      </c>
      <c r="P829" s="370" t="s">
        <v>2090</v>
      </c>
      <c r="Q829" s="372"/>
      <c r="R829" s="372"/>
      <c r="S829" s="372"/>
    </row>
    <row r="830" spans="1:19" ht="24" x14ac:dyDescent="0.2">
      <c r="A830" s="303">
        <f>IF(B830="","",ROW()-ROW($A$3)+'Diário 1º PA'!$P$1)</f>
        <v>1043</v>
      </c>
      <c r="B830" s="368">
        <v>45364</v>
      </c>
      <c r="C830" s="331">
        <v>45352</v>
      </c>
      <c r="D830" s="321" t="s">
        <v>94</v>
      </c>
      <c r="E830" s="332" t="s">
        <v>201</v>
      </c>
      <c r="F830" s="369">
        <v>33383.35</v>
      </c>
      <c r="G830" s="267" t="s">
        <v>1544</v>
      </c>
      <c r="H830" s="321" t="s">
        <v>137</v>
      </c>
      <c r="I830" s="321" t="s">
        <v>2089</v>
      </c>
      <c r="J830" s="370" t="s">
        <v>2090</v>
      </c>
      <c r="K830" s="370" t="s">
        <v>1307</v>
      </c>
      <c r="L830" s="370" t="s">
        <v>848</v>
      </c>
      <c r="M830" s="370">
        <v>24511374</v>
      </c>
      <c r="N830" s="371">
        <v>45365</v>
      </c>
      <c r="O830" s="321" t="s">
        <v>452</v>
      </c>
      <c r="P830" s="370" t="s">
        <v>2090</v>
      </c>
      <c r="Q830" s="372"/>
      <c r="R830" s="372"/>
      <c r="S830" s="372"/>
    </row>
    <row r="831" spans="1:19" ht="24" x14ac:dyDescent="0.2">
      <c r="A831" s="303">
        <f>IF(B831="","",ROW()-ROW($A$3)+'Diário 1º PA'!$P$1)</f>
        <v>1044</v>
      </c>
      <c r="B831" s="368">
        <v>45364</v>
      </c>
      <c r="C831" s="331">
        <v>45352</v>
      </c>
      <c r="D831" s="321" t="s">
        <v>94</v>
      </c>
      <c r="E831" s="332" t="s">
        <v>201</v>
      </c>
      <c r="F831" s="369">
        <v>22633.32</v>
      </c>
      <c r="G831" s="267" t="s">
        <v>1544</v>
      </c>
      <c r="H831" s="321" t="s">
        <v>130</v>
      </c>
      <c r="I831" s="321" t="s">
        <v>2089</v>
      </c>
      <c r="J831" s="370" t="s">
        <v>2090</v>
      </c>
      <c r="K831" s="370" t="s">
        <v>1307</v>
      </c>
      <c r="L831" s="370" t="s">
        <v>848</v>
      </c>
      <c r="M831" s="370">
        <v>24511375</v>
      </c>
      <c r="N831" s="371">
        <v>45365</v>
      </c>
      <c r="O831" s="321" t="s">
        <v>452</v>
      </c>
      <c r="P831" s="370" t="s">
        <v>2090</v>
      </c>
      <c r="Q831" s="372"/>
      <c r="R831" s="372"/>
      <c r="S831" s="372"/>
    </row>
    <row r="832" spans="1:19" ht="24" x14ac:dyDescent="0.2">
      <c r="A832" s="303">
        <f>IF(B832="","",ROW()-ROW($A$3)+'Diário 1º PA'!$P$1)</f>
        <v>1045</v>
      </c>
      <c r="B832" s="368">
        <v>45364</v>
      </c>
      <c r="C832" s="331">
        <v>45352</v>
      </c>
      <c r="D832" s="321" t="s">
        <v>94</v>
      </c>
      <c r="E832" s="332" t="s">
        <v>201</v>
      </c>
      <c r="F832" s="369">
        <v>40550.04</v>
      </c>
      <c r="G832" s="267" t="s">
        <v>1544</v>
      </c>
      <c r="H832" s="321" t="s">
        <v>122</v>
      </c>
      <c r="I832" s="321" t="s">
        <v>2089</v>
      </c>
      <c r="J832" s="370" t="s">
        <v>2090</v>
      </c>
      <c r="K832" s="370" t="s">
        <v>1307</v>
      </c>
      <c r="L832" s="370" t="s">
        <v>848</v>
      </c>
      <c r="M832" s="370">
        <v>24511376</v>
      </c>
      <c r="N832" s="371">
        <v>45365</v>
      </c>
      <c r="O832" s="321" t="s">
        <v>452</v>
      </c>
      <c r="P832" s="370" t="s">
        <v>2090</v>
      </c>
      <c r="Q832" s="372"/>
      <c r="R832" s="372"/>
      <c r="S832" s="372"/>
    </row>
    <row r="833" spans="1:19" ht="24" x14ac:dyDescent="0.2">
      <c r="A833" s="303">
        <f>IF(B833="","",ROW()-ROW($A$3)+'Diário 1º PA'!$P$1)</f>
        <v>1046</v>
      </c>
      <c r="B833" s="368">
        <v>45364</v>
      </c>
      <c r="C833" s="331">
        <v>45352</v>
      </c>
      <c r="D833" s="321" t="s">
        <v>94</v>
      </c>
      <c r="E833" s="332" t="s">
        <v>201</v>
      </c>
      <c r="F833" s="369">
        <v>46416.71</v>
      </c>
      <c r="G833" s="267" t="s">
        <v>1544</v>
      </c>
      <c r="H833" s="321" t="s">
        <v>123</v>
      </c>
      <c r="I833" s="321" t="s">
        <v>2089</v>
      </c>
      <c r="J833" s="370" t="s">
        <v>2090</v>
      </c>
      <c r="K833" s="370" t="s">
        <v>1307</v>
      </c>
      <c r="L833" s="370" t="s">
        <v>848</v>
      </c>
      <c r="M833" s="370">
        <v>24511377</v>
      </c>
      <c r="N833" s="371">
        <v>45365</v>
      </c>
      <c r="O833" s="321" t="s">
        <v>452</v>
      </c>
      <c r="P833" s="370" t="s">
        <v>2090</v>
      </c>
      <c r="Q833" s="372"/>
      <c r="R833" s="372"/>
      <c r="S833" s="372"/>
    </row>
    <row r="834" spans="1:19" ht="24" x14ac:dyDescent="0.2">
      <c r="A834" s="303">
        <f>IF(B834="","",ROW()-ROW($A$3)+'Diário 1º PA'!$P$1)</f>
        <v>1047</v>
      </c>
      <c r="B834" s="368">
        <v>45364</v>
      </c>
      <c r="C834" s="331">
        <v>45352</v>
      </c>
      <c r="D834" s="321" t="s">
        <v>94</v>
      </c>
      <c r="E834" s="332" t="s">
        <v>201</v>
      </c>
      <c r="F834" s="369">
        <v>18150</v>
      </c>
      <c r="G834" s="267" t="s">
        <v>1544</v>
      </c>
      <c r="H834" s="321" t="s">
        <v>118</v>
      </c>
      <c r="I834" s="321" t="s">
        <v>2089</v>
      </c>
      <c r="J834" s="370" t="s">
        <v>2090</v>
      </c>
      <c r="K834" s="370" t="s">
        <v>1307</v>
      </c>
      <c r="L834" s="370" t="s">
        <v>848</v>
      </c>
      <c r="M834" s="370">
        <v>24495248</v>
      </c>
      <c r="N834" s="371">
        <v>45365</v>
      </c>
      <c r="O834" s="321" t="s">
        <v>452</v>
      </c>
      <c r="P834" s="370" t="s">
        <v>2090</v>
      </c>
      <c r="Q834" s="372"/>
      <c r="R834" s="372"/>
      <c r="S834" s="372"/>
    </row>
    <row r="835" spans="1:19" ht="24" x14ac:dyDescent="0.2">
      <c r="A835" s="303">
        <f>IF(B835="","",ROW()-ROW($A$3)+'Diário 1º PA'!$P$1)</f>
        <v>1048</v>
      </c>
      <c r="B835" s="368">
        <v>45364</v>
      </c>
      <c r="C835" s="331">
        <v>45352</v>
      </c>
      <c r="D835" s="321" t="s">
        <v>94</v>
      </c>
      <c r="E835" s="332" t="s">
        <v>201</v>
      </c>
      <c r="F835" s="369">
        <v>34416.69</v>
      </c>
      <c r="G835" s="267" t="s">
        <v>1544</v>
      </c>
      <c r="H835" s="321" t="s">
        <v>135</v>
      </c>
      <c r="I835" s="321" t="s">
        <v>2089</v>
      </c>
      <c r="J835" s="370" t="s">
        <v>2090</v>
      </c>
      <c r="K835" s="370" t="s">
        <v>1307</v>
      </c>
      <c r="L835" s="370" t="s">
        <v>848</v>
      </c>
      <c r="M835" s="370">
        <v>24511379</v>
      </c>
      <c r="N835" s="371">
        <v>45365</v>
      </c>
      <c r="O835" s="321" t="s">
        <v>452</v>
      </c>
      <c r="P835" s="370" t="s">
        <v>2090</v>
      </c>
      <c r="Q835" s="372"/>
      <c r="R835" s="372"/>
      <c r="S835" s="372"/>
    </row>
    <row r="836" spans="1:19" ht="24" x14ac:dyDescent="0.2">
      <c r="A836" s="303">
        <f>IF(B836="","",ROW()-ROW($A$3)+'Diário 1º PA'!$P$1)</f>
        <v>1049</v>
      </c>
      <c r="B836" s="368">
        <v>45364</v>
      </c>
      <c r="C836" s="331">
        <v>45352</v>
      </c>
      <c r="D836" s="321" t="s">
        <v>94</v>
      </c>
      <c r="E836" s="332" t="s">
        <v>201</v>
      </c>
      <c r="F836" s="369">
        <v>35016.69</v>
      </c>
      <c r="G836" s="267" t="s">
        <v>1544</v>
      </c>
      <c r="H836" s="321" t="s">
        <v>120</v>
      </c>
      <c r="I836" s="321" t="s">
        <v>2089</v>
      </c>
      <c r="J836" s="370" t="s">
        <v>2090</v>
      </c>
      <c r="K836" s="370" t="s">
        <v>1307</v>
      </c>
      <c r="L836" s="370" t="s">
        <v>848</v>
      </c>
      <c r="M836" s="370">
        <v>24511380</v>
      </c>
      <c r="N836" s="371">
        <v>45365</v>
      </c>
      <c r="O836" s="321" t="s">
        <v>452</v>
      </c>
      <c r="P836" s="370" t="s">
        <v>2090</v>
      </c>
      <c r="Q836" s="372"/>
      <c r="R836" s="372"/>
      <c r="S836" s="372"/>
    </row>
    <row r="837" spans="1:19" ht="24" x14ac:dyDescent="0.2">
      <c r="A837" s="303">
        <f>IF(B837="","",ROW()-ROW($A$3)+'Diário 1º PA'!$P$1)</f>
        <v>1050</v>
      </c>
      <c r="B837" s="368">
        <v>45364</v>
      </c>
      <c r="C837" s="331">
        <v>45352</v>
      </c>
      <c r="D837" s="321" t="s">
        <v>94</v>
      </c>
      <c r="E837" s="332" t="s">
        <v>201</v>
      </c>
      <c r="F837" s="369">
        <v>37883.360000000001</v>
      </c>
      <c r="G837" s="267" t="s">
        <v>1544</v>
      </c>
      <c r="H837" s="321" t="s">
        <v>119</v>
      </c>
      <c r="I837" s="321" t="s">
        <v>2089</v>
      </c>
      <c r="J837" s="370" t="s">
        <v>2090</v>
      </c>
      <c r="K837" s="370" t="s">
        <v>1307</v>
      </c>
      <c r="L837" s="370" t="s">
        <v>848</v>
      </c>
      <c r="M837" s="370">
        <v>24511381</v>
      </c>
      <c r="N837" s="371">
        <v>45365</v>
      </c>
      <c r="O837" s="321" t="s">
        <v>452</v>
      </c>
      <c r="P837" s="370" t="s">
        <v>2090</v>
      </c>
      <c r="Q837" s="372"/>
      <c r="R837" s="372"/>
      <c r="S837" s="372"/>
    </row>
    <row r="838" spans="1:19" ht="24" x14ac:dyDescent="0.2">
      <c r="A838" s="303">
        <f>IF(B838="","",ROW()-ROW($A$3)+'Diário 1º PA'!$P$1)</f>
        <v>1051</v>
      </c>
      <c r="B838" s="368">
        <v>45364</v>
      </c>
      <c r="C838" s="331">
        <v>45352</v>
      </c>
      <c r="D838" s="321" t="s">
        <v>94</v>
      </c>
      <c r="E838" s="332" t="s">
        <v>201</v>
      </c>
      <c r="F838" s="369">
        <v>33850.03</v>
      </c>
      <c r="G838" s="267" t="s">
        <v>1544</v>
      </c>
      <c r="H838" s="321" t="s">
        <v>126</v>
      </c>
      <c r="I838" s="321" t="s">
        <v>2089</v>
      </c>
      <c r="J838" s="370" t="s">
        <v>2090</v>
      </c>
      <c r="K838" s="370" t="s">
        <v>1307</v>
      </c>
      <c r="L838" s="370" t="s">
        <v>848</v>
      </c>
      <c r="M838" s="370">
        <v>24511378</v>
      </c>
      <c r="N838" s="371">
        <v>45365</v>
      </c>
      <c r="O838" s="321" t="s">
        <v>452</v>
      </c>
      <c r="P838" s="370" t="s">
        <v>2090</v>
      </c>
      <c r="Q838" s="372"/>
      <c r="R838" s="372"/>
      <c r="S838" s="372"/>
    </row>
    <row r="839" spans="1:19" ht="24" x14ac:dyDescent="0.2">
      <c r="A839" s="303">
        <f>IF(B839="","",ROW()-ROW($A$3)+'Diário 1º PA'!$P$1)</f>
        <v>1052</v>
      </c>
      <c r="B839" s="368">
        <v>45364</v>
      </c>
      <c r="C839" s="331">
        <v>45352</v>
      </c>
      <c r="D839" s="321" t="s">
        <v>94</v>
      </c>
      <c r="E839" s="332" t="s">
        <v>201</v>
      </c>
      <c r="F839" s="369">
        <v>40833.35</v>
      </c>
      <c r="G839" s="267" t="s">
        <v>1544</v>
      </c>
      <c r="H839" s="321" t="s">
        <v>134</v>
      </c>
      <c r="I839" s="321" t="s">
        <v>2089</v>
      </c>
      <c r="J839" s="370" t="s">
        <v>2090</v>
      </c>
      <c r="K839" s="370" t="s">
        <v>1307</v>
      </c>
      <c r="L839" s="370" t="s">
        <v>848</v>
      </c>
      <c r="M839" s="370">
        <v>24511370</v>
      </c>
      <c r="N839" s="371">
        <v>45365</v>
      </c>
      <c r="O839" s="321" t="s">
        <v>452</v>
      </c>
      <c r="P839" s="370" t="s">
        <v>2090</v>
      </c>
      <c r="Q839" s="372"/>
      <c r="R839" s="372"/>
      <c r="S839" s="372"/>
    </row>
    <row r="840" spans="1:19" ht="36" x14ac:dyDescent="0.2">
      <c r="A840" s="303">
        <f>IF(B840="","",ROW()-ROW($A$3)+'Diário 1º PA'!$P$1)</f>
        <v>1053</v>
      </c>
      <c r="B840" s="368">
        <v>45364</v>
      </c>
      <c r="C840" s="331">
        <v>45352</v>
      </c>
      <c r="D840" s="321" t="s">
        <v>94</v>
      </c>
      <c r="E840" s="332" t="s">
        <v>201</v>
      </c>
      <c r="F840" s="369">
        <v>107000</v>
      </c>
      <c r="G840" s="267" t="s">
        <v>2091</v>
      </c>
      <c r="H840" s="321" t="s">
        <v>117</v>
      </c>
      <c r="I840" s="321" t="s">
        <v>2089</v>
      </c>
      <c r="J840" s="370" t="s">
        <v>2090</v>
      </c>
      <c r="K840" s="370" t="s">
        <v>1307</v>
      </c>
      <c r="L840" s="370" t="s">
        <v>848</v>
      </c>
      <c r="M840" s="370">
        <v>2451371</v>
      </c>
      <c r="N840" s="371">
        <v>45365</v>
      </c>
      <c r="O840" s="321" t="s">
        <v>452</v>
      </c>
      <c r="P840" s="370" t="s">
        <v>2090</v>
      </c>
      <c r="Q840" s="372"/>
      <c r="R840" s="372"/>
      <c r="S840" s="372"/>
    </row>
    <row r="841" spans="1:19" ht="36" x14ac:dyDescent="0.2">
      <c r="A841" s="303">
        <f>IF(B841="","",ROW()-ROW($A$3)+'Diário 1º PA'!$P$1)</f>
        <v>1054</v>
      </c>
      <c r="B841" s="368">
        <v>45364</v>
      </c>
      <c r="C841" s="331">
        <v>45352</v>
      </c>
      <c r="D841" s="321" t="s">
        <v>105</v>
      </c>
      <c r="E841" s="332" t="s">
        <v>345</v>
      </c>
      <c r="F841" s="369">
        <v>16212.96</v>
      </c>
      <c r="G841" s="321" t="s">
        <v>2092</v>
      </c>
      <c r="H841" s="321" t="s">
        <v>128</v>
      </c>
      <c r="I841" s="321" t="s">
        <v>1500</v>
      </c>
      <c r="J841" s="370" t="s">
        <v>2093</v>
      </c>
      <c r="K841" s="370" t="s">
        <v>881</v>
      </c>
      <c r="L841" s="370" t="s">
        <v>1301</v>
      </c>
      <c r="M841" s="370">
        <v>368314</v>
      </c>
      <c r="N841" s="371">
        <v>45365</v>
      </c>
      <c r="O841" s="321" t="s">
        <v>452</v>
      </c>
      <c r="P841" s="370" t="s">
        <v>2093</v>
      </c>
      <c r="Q841" s="372"/>
      <c r="R841" s="372"/>
      <c r="S841" s="372"/>
    </row>
    <row r="842" spans="1:19" x14ac:dyDescent="0.2">
      <c r="A842" s="303">
        <f>IF(B842="","",ROW()-ROW($A$3)+'Diário 1º PA'!$P$1)</f>
        <v>1055</v>
      </c>
      <c r="B842" s="368">
        <v>45364</v>
      </c>
      <c r="C842" s="331">
        <v>45352</v>
      </c>
      <c r="D842" s="321" t="s">
        <v>105</v>
      </c>
      <c r="E842" s="332" t="s">
        <v>283</v>
      </c>
      <c r="F842" s="369">
        <v>4</v>
      </c>
      <c r="G842" s="267" t="s">
        <v>2094</v>
      </c>
      <c r="H842" s="321" t="s">
        <v>118</v>
      </c>
      <c r="I842" s="321" t="s">
        <v>117</v>
      </c>
      <c r="J842" s="370" t="s">
        <v>79</v>
      </c>
      <c r="K842" s="370" t="s">
        <v>117</v>
      </c>
      <c r="L842" s="370" t="s">
        <v>117</v>
      </c>
      <c r="M842" s="370" t="s">
        <v>117</v>
      </c>
      <c r="N842" s="371" t="s">
        <v>117</v>
      </c>
      <c r="O842" s="321" t="s">
        <v>452</v>
      </c>
      <c r="P842" s="370" t="s">
        <v>79</v>
      </c>
      <c r="Q842" s="372"/>
      <c r="R842" s="372"/>
      <c r="S842" s="372"/>
    </row>
    <row r="843" spans="1:19" ht="24" x14ac:dyDescent="0.2">
      <c r="A843" s="303">
        <f>IF(B843="","",ROW()-ROW($A$3)+'Diário 1º PA'!$P$1)</f>
        <v>1056</v>
      </c>
      <c r="B843" s="368">
        <v>45365</v>
      </c>
      <c r="C843" s="331">
        <v>45323</v>
      </c>
      <c r="D843" s="321" t="s">
        <v>105</v>
      </c>
      <c r="E843" s="332" t="s">
        <v>341</v>
      </c>
      <c r="F843" s="369">
        <v>1548</v>
      </c>
      <c r="G843" s="267" t="s">
        <v>2095</v>
      </c>
      <c r="H843" s="321" t="s">
        <v>136</v>
      </c>
      <c r="I843" s="321" t="s">
        <v>1453</v>
      </c>
      <c r="J843" s="370" t="s">
        <v>843</v>
      </c>
      <c r="K843" s="370" t="s">
        <v>839</v>
      </c>
      <c r="L843" s="370" t="s">
        <v>1301</v>
      </c>
      <c r="M843" s="370">
        <v>7</v>
      </c>
      <c r="N843" s="371">
        <v>45349</v>
      </c>
      <c r="O843" s="321" t="s">
        <v>452</v>
      </c>
      <c r="P843" s="370" t="s">
        <v>843</v>
      </c>
      <c r="Q843" s="372"/>
      <c r="R843" s="372"/>
      <c r="S843" s="372"/>
    </row>
    <row r="844" spans="1:19" ht="24" x14ac:dyDescent="0.2">
      <c r="A844" s="303">
        <f>IF(B844="","",ROW()-ROW($A$3)+'Diário 1º PA'!$P$1)</f>
        <v>1057</v>
      </c>
      <c r="B844" s="368">
        <v>45365</v>
      </c>
      <c r="C844" s="331">
        <v>45352</v>
      </c>
      <c r="D844" s="321" t="s">
        <v>105</v>
      </c>
      <c r="E844" s="332" t="s">
        <v>341</v>
      </c>
      <c r="F844" s="369">
        <v>450</v>
      </c>
      <c r="G844" s="321" t="s">
        <v>2096</v>
      </c>
      <c r="H844" s="321" t="s">
        <v>134</v>
      </c>
      <c r="I844" s="321" t="s">
        <v>1534</v>
      </c>
      <c r="J844" s="370" t="s">
        <v>877</v>
      </c>
      <c r="K844" s="370" t="s">
        <v>1307</v>
      </c>
      <c r="L844" s="370" t="s">
        <v>848</v>
      </c>
      <c r="M844" s="370">
        <v>79270764</v>
      </c>
      <c r="N844" s="371">
        <v>45365</v>
      </c>
      <c r="O844" s="321" t="s">
        <v>452</v>
      </c>
      <c r="P844" s="370" t="s">
        <v>877</v>
      </c>
      <c r="Q844" s="372"/>
      <c r="R844" s="372"/>
      <c r="S844" s="372"/>
    </row>
    <row r="845" spans="1:19" ht="24" x14ac:dyDescent="0.2">
      <c r="A845" s="303">
        <f>IF(B845="","",ROW()-ROW($A$3)+'Diário 1º PA'!$P$1)</f>
        <v>1058</v>
      </c>
      <c r="B845" s="368">
        <v>45365</v>
      </c>
      <c r="C845" s="331">
        <v>45323</v>
      </c>
      <c r="D845" s="321" t="s">
        <v>105</v>
      </c>
      <c r="E845" s="332" t="s">
        <v>227</v>
      </c>
      <c r="F845" s="369">
        <v>1986.88</v>
      </c>
      <c r="G845" s="321" t="s">
        <v>1037</v>
      </c>
      <c r="H845" s="321" t="s">
        <v>134</v>
      </c>
      <c r="I845" s="321" t="s">
        <v>1401</v>
      </c>
      <c r="J845" s="370" t="s">
        <v>1181</v>
      </c>
      <c r="K845" s="370" t="s">
        <v>1307</v>
      </c>
      <c r="L845" s="370" t="s">
        <v>848</v>
      </c>
      <c r="M845" s="370">
        <v>124668799</v>
      </c>
      <c r="N845" s="371">
        <v>45368</v>
      </c>
      <c r="O845" s="321" t="s">
        <v>452</v>
      </c>
      <c r="P845" s="370" t="s">
        <v>1181</v>
      </c>
      <c r="Q845" s="372"/>
      <c r="R845" s="372"/>
      <c r="S845" s="372"/>
    </row>
    <row r="846" spans="1:19" ht="48" x14ac:dyDescent="0.2">
      <c r="A846" s="303">
        <f>IF(B846="","",ROW()-ROW($A$3)+'Diário 1º PA'!$P$1)</f>
        <v>1059</v>
      </c>
      <c r="B846" s="368">
        <v>45365</v>
      </c>
      <c r="C846" s="331">
        <v>45323</v>
      </c>
      <c r="D846" s="321" t="s">
        <v>105</v>
      </c>
      <c r="E846" s="332" t="s">
        <v>299</v>
      </c>
      <c r="F846" s="369">
        <v>27584.3</v>
      </c>
      <c r="G846" s="321" t="s">
        <v>858</v>
      </c>
      <c r="H846" s="321" t="s">
        <v>126</v>
      </c>
      <c r="I846" s="321" t="s">
        <v>2097</v>
      </c>
      <c r="J846" s="370" t="s">
        <v>1337</v>
      </c>
      <c r="K846" s="370" t="s">
        <v>1307</v>
      </c>
      <c r="L846" s="370" t="s">
        <v>848</v>
      </c>
      <c r="M846" s="370">
        <v>31</v>
      </c>
      <c r="N846" s="371">
        <v>45365</v>
      </c>
      <c r="O846" s="321" t="s">
        <v>452</v>
      </c>
      <c r="P846" s="370" t="s">
        <v>1337</v>
      </c>
      <c r="Q846" s="372"/>
      <c r="R846" s="372"/>
      <c r="S846" s="372"/>
    </row>
    <row r="847" spans="1:19" ht="24" x14ac:dyDescent="0.2">
      <c r="A847" s="303">
        <f>IF(B847="","",ROW()-ROW($A$3)+'Diário 1º PA'!$P$1)</f>
        <v>1060</v>
      </c>
      <c r="B847" s="368">
        <v>45365</v>
      </c>
      <c r="C847" s="331">
        <v>45323</v>
      </c>
      <c r="D847" s="321" t="s">
        <v>105</v>
      </c>
      <c r="E847" s="332" t="s">
        <v>229</v>
      </c>
      <c r="F847" s="369">
        <v>372.81</v>
      </c>
      <c r="G847" s="267" t="s">
        <v>1023</v>
      </c>
      <c r="H847" s="321" t="s">
        <v>125</v>
      </c>
      <c r="I847" s="321" t="s">
        <v>1535</v>
      </c>
      <c r="J847" s="370" t="s">
        <v>1025</v>
      </c>
      <c r="K847" s="370" t="s">
        <v>1307</v>
      </c>
      <c r="L847" s="370" t="s">
        <v>848</v>
      </c>
      <c r="M847" s="370" t="s">
        <v>2098</v>
      </c>
      <c r="N847" s="371">
        <v>45367</v>
      </c>
      <c r="O847" s="321" t="s">
        <v>452</v>
      </c>
      <c r="P847" s="370" t="s">
        <v>1025</v>
      </c>
      <c r="Q847" s="372"/>
      <c r="R847" s="372"/>
      <c r="S847" s="372"/>
    </row>
    <row r="848" spans="1:19" ht="24" x14ac:dyDescent="0.2">
      <c r="A848" s="303">
        <f>IF(B848="","",ROW()-ROW($A$3)+'Diário 1º PA'!$P$1)</f>
        <v>1061</v>
      </c>
      <c r="B848" s="368">
        <v>45365</v>
      </c>
      <c r="C848" s="331">
        <v>45323</v>
      </c>
      <c r="D848" s="321" t="s">
        <v>105</v>
      </c>
      <c r="E848" s="332" t="s">
        <v>305</v>
      </c>
      <c r="F848" s="369">
        <v>1635.9</v>
      </c>
      <c r="G848" s="267" t="s">
        <v>2099</v>
      </c>
      <c r="H848" s="321" t="s">
        <v>134</v>
      </c>
      <c r="I848" s="321" t="s">
        <v>2100</v>
      </c>
      <c r="J848" s="370" t="s">
        <v>2101</v>
      </c>
      <c r="K848" s="370" t="s">
        <v>1307</v>
      </c>
      <c r="L848" s="370" t="s">
        <v>848</v>
      </c>
      <c r="M848" s="370">
        <v>1029213</v>
      </c>
      <c r="N848" s="371">
        <v>45365</v>
      </c>
      <c r="O848" s="321" t="s">
        <v>452</v>
      </c>
      <c r="P848" s="370" t="s">
        <v>2101</v>
      </c>
      <c r="Q848" s="372"/>
      <c r="R848" s="372"/>
      <c r="S848" s="372"/>
    </row>
    <row r="849" spans="1:19" ht="24" x14ac:dyDescent="0.2">
      <c r="A849" s="303">
        <f>IF(B849="","",ROW()-ROW($A$3)+'Diário 1º PA'!$P$1)</f>
        <v>1062</v>
      </c>
      <c r="B849" s="368">
        <v>45365</v>
      </c>
      <c r="C849" s="331">
        <v>45323</v>
      </c>
      <c r="D849" s="321" t="s">
        <v>105</v>
      </c>
      <c r="E849" s="332" t="s">
        <v>307</v>
      </c>
      <c r="F849" s="369">
        <v>1598.1</v>
      </c>
      <c r="G849" s="321" t="s">
        <v>2102</v>
      </c>
      <c r="H849" s="321" t="s">
        <v>134</v>
      </c>
      <c r="I849" s="321" t="s">
        <v>2100</v>
      </c>
      <c r="J849" s="370" t="s">
        <v>2101</v>
      </c>
      <c r="K849" s="370" t="s">
        <v>1307</v>
      </c>
      <c r="L849" s="370" t="s">
        <v>848</v>
      </c>
      <c r="M849" s="370">
        <v>1029211</v>
      </c>
      <c r="N849" s="371">
        <v>45365</v>
      </c>
      <c r="O849" s="321" t="s">
        <v>452</v>
      </c>
      <c r="P849" s="370" t="s">
        <v>2101</v>
      </c>
      <c r="Q849" s="372"/>
      <c r="R849" s="372"/>
      <c r="S849" s="372"/>
    </row>
    <row r="850" spans="1:19" ht="24" x14ac:dyDescent="0.2">
      <c r="A850" s="303">
        <f>IF(B850="","",ROW()-ROW($A$3)+'Diário 1º PA'!$P$1)</f>
        <v>1063</v>
      </c>
      <c r="B850" s="368">
        <v>45365</v>
      </c>
      <c r="C850" s="331">
        <v>45323</v>
      </c>
      <c r="D850" s="321" t="s">
        <v>105</v>
      </c>
      <c r="E850" s="332" t="s">
        <v>227</v>
      </c>
      <c r="F850" s="369">
        <v>1220.29</v>
      </c>
      <c r="G850" s="267" t="s">
        <v>1037</v>
      </c>
      <c r="H850" s="321" t="s">
        <v>137</v>
      </c>
      <c r="I850" s="321" t="s">
        <v>1401</v>
      </c>
      <c r="J850" s="370" t="s">
        <v>1181</v>
      </c>
      <c r="K850" s="370" t="s">
        <v>1307</v>
      </c>
      <c r="L850" s="370" t="s">
        <v>848</v>
      </c>
      <c r="M850" s="370">
        <v>122513516</v>
      </c>
      <c r="N850" s="371">
        <v>45368</v>
      </c>
      <c r="O850" s="321" t="s">
        <v>452</v>
      </c>
      <c r="P850" s="370" t="s">
        <v>1181</v>
      </c>
      <c r="Q850" s="372"/>
      <c r="R850" s="372"/>
      <c r="S850" s="372"/>
    </row>
    <row r="851" spans="1:19" ht="24" x14ac:dyDescent="0.2">
      <c r="A851" s="303">
        <f>IF(B851="","",ROW()-ROW($A$3)+'Diário 1º PA'!$P$1)</f>
        <v>1064</v>
      </c>
      <c r="B851" s="368">
        <v>45365</v>
      </c>
      <c r="C851" s="331">
        <v>45323</v>
      </c>
      <c r="D851" s="321" t="s">
        <v>105</v>
      </c>
      <c r="E851" s="332" t="s">
        <v>265</v>
      </c>
      <c r="F851" s="369">
        <v>186.8</v>
      </c>
      <c r="G851" s="267" t="s">
        <v>1577</v>
      </c>
      <c r="H851" s="321" t="s">
        <v>119</v>
      </c>
      <c r="I851" s="321" t="s">
        <v>1469</v>
      </c>
      <c r="J851" s="370" t="s">
        <v>1470</v>
      </c>
      <c r="K851" s="370" t="s">
        <v>1307</v>
      </c>
      <c r="L851" s="370" t="s">
        <v>848</v>
      </c>
      <c r="M851" s="370">
        <v>20815</v>
      </c>
      <c r="N851" s="371">
        <v>45365</v>
      </c>
      <c r="O851" s="321" t="s">
        <v>452</v>
      </c>
      <c r="P851" s="370" t="s">
        <v>1470</v>
      </c>
      <c r="Q851" s="372"/>
      <c r="R851" s="372"/>
      <c r="S851" s="372"/>
    </row>
    <row r="852" spans="1:19" ht="24" x14ac:dyDescent="0.2">
      <c r="A852" s="303">
        <f>IF(B852="","",ROW()-ROW($A$3)+'Diário 1º PA'!$P$1)</f>
        <v>1065</v>
      </c>
      <c r="B852" s="368">
        <v>45365</v>
      </c>
      <c r="C852" s="331">
        <v>45323</v>
      </c>
      <c r="D852" s="321" t="s">
        <v>105</v>
      </c>
      <c r="E852" s="332" t="s">
        <v>265</v>
      </c>
      <c r="F852" s="369">
        <v>186.8</v>
      </c>
      <c r="G852" s="267" t="s">
        <v>1577</v>
      </c>
      <c r="H852" s="321" t="s">
        <v>120</v>
      </c>
      <c r="I852" s="321" t="s">
        <v>1469</v>
      </c>
      <c r="J852" s="370" t="s">
        <v>1470</v>
      </c>
      <c r="K852" s="370" t="s">
        <v>1307</v>
      </c>
      <c r="L852" s="370" t="s">
        <v>848</v>
      </c>
      <c r="M852" s="370">
        <v>20816</v>
      </c>
      <c r="N852" s="371">
        <v>45365</v>
      </c>
      <c r="O852" s="321" t="s">
        <v>452</v>
      </c>
      <c r="P852" s="370" t="s">
        <v>1470</v>
      </c>
      <c r="Q852" s="372"/>
      <c r="R852" s="372"/>
      <c r="S852" s="372"/>
    </row>
    <row r="853" spans="1:19" ht="24" x14ac:dyDescent="0.2">
      <c r="A853" s="303">
        <f>IF(B853="","",ROW()-ROW($A$3)+'Diário 1º PA'!$P$1)</f>
        <v>1066</v>
      </c>
      <c r="B853" s="368">
        <v>45365</v>
      </c>
      <c r="C853" s="331">
        <v>45352</v>
      </c>
      <c r="D853" s="321" t="s">
        <v>105</v>
      </c>
      <c r="E853" s="332" t="s">
        <v>313</v>
      </c>
      <c r="F853" s="369">
        <v>1650</v>
      </c>
      <c r="G853" s="267" t="s">
        <v>2103</v>
      </c>
      <c r="H853" s="321" t="s">
        <v>130</v>
      </c>
      <c r="I853" s="321" t="s">
        <v>2104</v>
      </c>
      <c r="J853" s="370" t="s">
        <v>2105</v>
      </c>
      <c r="K853" s="370" t="s">
        <v>1307</v>
      </c>
      <c r="L853" s="370" t="s">
        <v>848</v>
      </c>
      <c r="M853" s="370" t="s">
        <v>2106</v>
      </c>
      <c r="N853" s="371">
        <v>45365</v>
      </c>
      <c r="O853" s="321" t="s">
        <v>452</v>
      </c>
      <c r="P853" s="370" t="s">
        <v>2105</v>
      </c>
      <c r="Q853" s="372"/>
      <c r="R853" s="372"/>
      <c r="S853" s="372"/>
    </row>
    <row r="854" spans="1:19" ht="24" x14ac:dyDescent="0.2">
      <c r="A854" s="303">
        <f>IF(B854="","",ROW()-ROW($A$3)+'Diário 1º PA'!$P$1)</f>
        <v>1067</v>
      </c>
      <c r="B854" s="368">
        <v>45365</v>
      </c>
      <c r="C854" s="331">
        <v>45352</v>
      </c>
      <c r="D854" s="321" t="s">
        <v>94</v>
      </c>
      <c r="E854" s="332" t="s">
        <v>199</v>
      </c>
      <c r="F854" s="369">
        <v>90</v>
      </c>
      <c r="G854" s="267" t="s">
        <v>1795</v>
      </c>
      <c r="H854" s="321" t="s">
        <v>118</v>
      </c>
      <c r="I854" s="321" t="s">
        <v>1814</v>
      </c>
      <c r="J854" s="370" t="s">
        <v>854</v>
      </c>
      <c r="K854" s="370" t="s">
        <v>1307</v>
      </c>
      <c r="L854" s="370" t="s">
        <v>848</v>
      </c>
      <c r="M854" s="370">
        <v>2557302</v>
      </c>
      <c r="N854" s="371">
        <v>45385</v>
      </c>
      <c r="O854" s="321" t="s">
        <v>452</v>
      </c>
      <c r="P854" s="370" t="s">
        <v>854</v>
      </c>
      <c r="Q854" s="372"/>
      <c r="R854" s="372"/>
      <c r="S854" s="372"/>
    </row>
    <row r="855" spans="1:19" ht="24" x14ac:dyDescent="0.2">
      <c r="A855" s="303">
        <f>IF(B855="","",ROW()-ROW($A$3)+'Diário 1º PA'!$P$1)</f>
        <v>1068</v>
      </c>
      <c r="B855" s="368">
        <v>45365</v>
      </c>
      <c r="C855" s="331">
        <v>45352</v>
      </c>
      <c r="D855" s="321" t="s">
        <v>105</v>
      </c>
      <c r="E855" s="332" t="s">
        <v>345</v>
      </c>
      <c r="F855" s="369">
        <v>733.8</v>
      </c>
      <c r="G855" s="267" t="s">
        <v>2107</v>
      </c>
      <c r="H855" s="321" t="s">
        <v>130</v>
      </c>
      <c r="I855" s="321" t="s">
        <v>2108</v>
      </c>
      <c r="J855" s="370" t="s">
        <v>2109</v>
      </c>
      <c r="K855" s="370" t="s">
        <v>881</v>
      </c>
      <c r="L855" s="370" t="s">
        <v>1301</v>
      </c>
      <c r="M855" s="370">
        <v>68</v>
      </c>
      <c r="N855" s="371">
        <v>45359</v>
      </c>
      <c r="O855" s="321" t="s">
        <v>452</v>
      </c>
      <c r="P855" s="370" t="s">
        <v>2109</v>
      </c>
      <c r="Q855" s="372"/>
      <c r="R855" s="372"/>
      <c r="S855" s="372"/>
    </row>
    <row r="856" spans="1:19" ht="24" x14ac:dyDescent="0.2">
      <c r="A856" s="303">
        <f>IF(B856="","",ROW()-ROW($A$3)+'Diário 1º PA'!$P$1)</f>
        <v>1069</v>
      </c>
      <c r="B856" s="368">
        <v>45365</v>
      </c>
      <c r="C856" s="331">
        <v>45323</v>
      </c>
      <c r="D856" s="321" t="s">
        <v>105</v>
      </c>
      <c r="E856" s="332" t="s">
        <v>341</v>
      </c>
      <c r="F856" s="369">
        <v>2000</v>
      </c>
      <c r="G856" s="321" t="s">
        <v>2110</v>
      </c>
      <c r="H856" s="321" t="s">
        <v>126</v>
      </c>
      <c r="I856" s="321" t="s">
        <v>1642</v>
      </c>
      <c r="J856" s="370" t="s">
        <v>1643</v>
      </c>
      <c r="K856" s="370" t="s">
        <v>881</v>
      </c>
      <c r="L856" s="370" t="s">
        <v>1301</v>
      </c>
      <c r="M856" s="370">
        <v>10</v>
      </c>
      <c r="N856" s="371">
        <v>45362</v>
      </c>
      <c r="O856" s="321" t="s">
        <v>452</v>
      </c>
      <c r="P856" s="370" t="s">
        <v>1643</v>
      </c>
      <c r="Q856" s="372"/>
      <c r="R856" s="372"/>
      <c r="S856" s="372"/>
    </row>
    <row r="857" spans="1:19" x14ac:dyDescent="0.2">
      <c r="A857" s="303">
        <f>IF(B857="","",ROW()-ROW($A$3)+'Diário 1º PA'!$P$1)</f>
        <v>1070</v>
      </c>
      <c r="B857" s="368">
        <v>45365</v>
      </c>
      <c r="C857" s="331">
        <v>45352</v>
      </c>
      <c r="D857" s="321" t="s">
        <v>105</v>
      </c>
      <c r="E857" s="332" t="s">
        <v>283</v>
      </c>
      <c r="F857" s="369">
        <v>1</v>
      </c>
      <c r="G857" s="267" t="s">
        <v>2111</v>
      </c>
      <c r="H857" s="321" t="s">
        <v>118</v>
      </c>
      <c r="I857" s="321" t="s">
        <v>117</v>
      </c>
      <c r="J857" s="370" t="s">
        <v>79</v>
      </c>
      <c r="K857" s="370" t="s">
        <v>117</v>
      </c>
      <c r="L857" s="370" t="s">
        <v>117</v>
      </c>
      <c r="M857" s="370" t="s">
        <v>117</v>
      </c>
      <c r="N857" s="371" t="s">
        <v>117</v>
      </c>
      <c r="O857" s="321" t="s">
        <v>452</v>
      </c>
      <c r="P857" s="370" t="s">
        <v>79</v>
      </c>
      <c r="Q857" s="372"/>
      <c r="R857" s="372"/>
      <c r="S857" s="372"/>
    </row>
    <row r="858" spans="1:19" ht="36" x14ac:dyDescent="0.2">
      <c r="A858" s="303">
        <f>IF(B858="","",ROW()-ROW($A$3)+'Diário 1º PA'!$P$1)</f>
        <v>1071</v>
      </c>
      <c r="B858" s="368">
        <v>45366</v>
      </c>
      <c r="C858" s="331">
        <v>45352</v>
      </c>
      <c r="D858" s="321" t="s">
        <v>105</v>
      </c>
      <c r="E858" s="332" t="s">
        <v>325</v>
      </c>
      <c r="F858" s="369">
        <v>671.38</v>
      </c>
      <c r="G858" s="267" t="s">
        <v>2112</v>
      </c>
      <c r="H858" s="321" t="s">
        <v>135</v>
      </c>
      <c r="I858" s="321" t="s">
        <v>1861</v>
      </c>
      <c r="J858" s="370" t="s">
        <v>1862</v>
      </c>
      <c r="K858" s="370" t="s">
        <v>1307</v>
      </c>
      <c r="L858" s="370" t="s">
        <v>848</v>
      </c>
      <c r="M858" s="370">
        <v>20655</v>
      </c>
      <c r="N858" s="371">
        <v>45366</v>
      </c>
      <c r="O858" s="321" t="s">
        <v>452</v>
      </c>
      <c r="P858" s="370" t="s">
        <v>1862</v>
      </c>
      <c r="Q858" s="372"/>
      <c r="R858" s="372"/>
      <c r="S858" s="372"/>
    </row>
    <row r="859" spans="1:19" ht="48" x14ac:dyDescent="0.2">
      <c r="A859" s="303">
        <f>IF(B859="","",ROW()-ROW($A$3)+'Diário 1º PA'!$P$1)</f>
        <v>1072</v>
      </c>
      <c r="B859" s="368">
        <v>45366</v>
      </c>
      <c r="C859" s="331">
        <v>45352</v>
      </c>
      <c r="D859" s="321" t="s">
        <v>105</v>
      </c>
      <c r="E859" s="332" t="s">
        <v>325</v>
      </c>
      <c r="F859" s="369">
        <v>515.32000000000005</v>
      </c>
      <c r="G859" s="321" t="s">
        <v>2113</v>
      </c>
      <c r="H859" s="321" t="s">
        <v>134</v>
      </c>
      <c r="I859" s="321" t="s">
        <v>1707</v>
      </c>
      <c r="J859" s="370" t="s">
        <v>1151</v>
      </c>
      <c r="K859" s="370" t="s">
        <v>1307</v>
      </c>
      <c r="L859" s="370" t="s">
        <v>848</v>
      </c>
      <c r="M859" s="370">
        <v>7088</v>
      </c>
      <c r="N859" s="371">
        <v>45366</v>
      </c>
      <c r="O859" s="321" t="s">
        <v>452</v>
      </c>
      <c r="P859" s="370" t="s">
        <v>1151</v>
      </c>
      <c r="Q859" s="372"/>
      <c r="R859" s="372"/>
      <c r="S859" s="372"/>
    </row>
    <row r="860" spans="1:19" ht="36" x14ac:dyDescent="0.2">
      <c r="A860" s="303">
        <f>IF(B860="","",ROW()-ROW($A$3)+'Diário 1º PA'!$P$1)</f>
        <v>1073</v>
      </c>
      <c r="B860" s="368">
        <v>45366</v>
      </c>
      <c r="C860" s="331">
        <v>45352</v>
      </c>
      <c r="D860" s="321" t="s">
        <v>105</v>
      </c>
      <c r="E860" s="332" t="s">
        <v>325</v>
      </c>
      <c r="F860" s="369">
        <v>206.05</v>
      </c>
      <c r="G860" s="267" t="s">
        <v>1309</v>
      </c>
      <c r="H860" s="321" t="s">
        <v>136</v>
      </c>
      <c r="I860" s="321" t="s">
        <v>1310</v>
      </c>
      <c r="J860" s="370" t="s">
        <v>991</v>
      </c>
      <c r="K860" s="370" t="s">
        <v>1307</v>
      </c>
      <c r="L860" s="370" t="s">
        <v>848</v>
      </c>
      <c r="M860" s="370">
        <v>4895</v>
      </c>
      <c r="N860" s="371">
        <v>45366</v>
      </c>
      <c r="O860" s="321" t="s">
        <v>452</v>
      </c>
      <c r="P860" s="370" t="s">
        <v>991</v>
      </c>
      <c r="Q860" s="372"/>
      <c r="R860" s="372"/>
      <c r="S860" s="372"/>
    </row>
    <row r="861" spans="1:19" ht="36" x14ac:dyDescent="0.2">
      <c r="A861" s="303">
        <f>IF(B861="","",ROW()-ROW($A$3)+'Diário 1º PA'!$P$1)</f>
        <v>1074</v>
      </c>
      <c r="B861" s="368">
        <v>45366</v>
      </c>
      <c r="C861" s="331">
        <v>45323</v>
      </c>
      <c r="D861" s="321" t="s">
        <v>105</v>
      </c>
      <c r="E861" s="332" t="s">
        <v>257</v>
      </c>
      <c r="F861" s="369">
        <v>178.25</v>
      </c>
      <c r="G861" s="267" t="s">
        <v>2114</v>
      </c>
      <c r="H861" s="321" t="s">
        <v>118</v>
      </c>
      <c r="I861" s="321" t="s">
        <v>2115</v>
      </c>
      <c r="J861" s="370" t="s">
        <v>1006</v>
      </c>
      <c r="K861" s="370" t="s">
        <v>1307</v>
      </c>
      <c r="L861" s="370" t="s">
        <v>848</v>
      </c>
      <c r="M861" s="370">
        <v>16291</v>
      </c>
      <c r="N861" s="371">
        <v>45366</v>
      </c>
      <c r="O861" s="321" t="s">
        <v>452</v>
      </c>
      <c r="P861" s="370" t="s">
        <v>1006</v>
      </c>
      <c r="Q861" s="372"/>
      <c r="R861" s="372"/>
      <c r="S861" s="372"/>
    </row>
    <row r="862" spans="1:19" ht="24" x14ac:dyDescent="0.2">
      <c r="A862" s="303">
        <f>IF(B862="","",ROW()-ROW($A$3)+'Diário 1º PA'!$P$1)</f>
        <v>1075</v>
      </c>
      <c r="B862" s="368">
        <v>45366</v>
      </c>
      <c r="C862" s="331">
        <v>45323</v>
      </c>
      <c r="D862" s="321" t="s">
        <v>105</v>
      </c>
      <c r="E862" s="332" t="s">
        <v>265</v>
      </c>
      <c r="F862" s="369">
        <v>186.8</v>
      </c>
      <c r="G862" s="267" t="s">
        <v>1577</v>
      </c>
      <c r="H862" s="321" t="s">
        <v>121</v>
      </c>
      <c r="I862" s="321" t="s">
        <v>2116</v>
      </c>
      <c r="J862" s="370" t="s">
        <v>1470</v>
      </c>
      <c r="K862" s="370" t="s">
        <v>1307</v>
      </c>
      <c r="L862" s="370" t="s">
        <v>848</v>
      </c>
      <c r="M862" s="370">
        <v>20846</v>
      </c>
      <c r="N862" s="371">
        <v>45366</v>
      </c>
      <c r="O862" s="321" t="s">
        <v>452</v>
      </c>
      <c r="P862" s="370" t="s">
        <v>1470</v>
      </c>
      <c r="Q862" s="372"/>
      <c r="R862" s="372"/>
      <c r="S862" s="372"/>
    </row>
    <row r="863" spans="1:19" ht="24" x14ac:dyDescent="0.2">
      <c r="A863" s="303">
        <f>IF(B863="","",ROW()-ROW($A$3)+'Diário 1º PA'!$P$1)</f>
        <v>1076</v>
      </c>
      <c r="B863" s="368">
        <v>45366</v>
      </c>
      <c r="C863" s="331">
        <v>45323</v>
      </c>
      <c r="D863" s="321" t="s">
        <v>105</v>
      </c>
      <c r="E863" s="332" t="s">
        <v>235</v>
      </c>
      <c r="F863" s="369">
        <v>130</v>
      </c>
      <c r="G863" s="267" t="s">
        <v>1774</v>
      </c>
      <c r="H863" s="321" t="s">
        <v>120</v>
      </c>
      <c r="I863" s="321" t="s">
        <v>1649</v>
      </c>
      <c r="J863" s="370" t="s">
        <v>1650</v>
      </c>
      <c r="K863" s="370" t="s">
        <v>1307</v>
      </c>
      <c r="L863" s="370" t="s">
        <v>848</v>
      </c>
      <c r="M863" s="370" t="s">
        <v>2117</v>
      </c>
      <c r="N863" s="371">
        <v>45366</v>
      </c>
      <c r="O863" s="321" t="s">
        <v>452</v>
      </c>
      <c r="P863" s="370" t="s">
        <v>1650</v>
      </c>
      <c r="Q863" s="372"/>
      <c r="R863" s="372"/>
      <c r="S863" s="372"/>
    </row>
    <row r="864" spans="1:19" ht="36" x14ac:dyDescent="0.2">
      <c r="A864" s="303">
        <f>IF(B864="","",ROW()-ROW($A$3)+'Diário 1º PA'!$P$1)</f>
        <v>1077</v>
      </c>
      <c r="B864" s="368">
        <v>45366</v>
      </c>
      <c r="C864" s="331">
        <v>45323</v>
      </c>
      <c r="D864" s="321" t="s">
        <v>105</v>
      </c>
      <c r="E864" s="332" t="s">
        <v>257</v>
      </c>
      <c r="F864" s="369">
        <v>237.67</v>
      </c>
      <c r="G864" s="267" t="s">
        <v>2114</v>
      </c>
      <c r="H864" s="321" t="s">
        <v>118</v>
      </c>
      <c r="I864" s="321" t="s">
        <v>2115</v>
      </c>
      <c r="J864" s="370" t="s">
        <v>1006</v>
      </c>
      <c r="K864" s="370" t="s">
        <v>1307</v>
      </c>
      <c r="L864" s="370" t="s">
        <v>848</v>
      </c>
      <c r="M864" s="370">
        <v>16292</v>
      </c>
      <c r="N864" s="371">
        <v>45366</v>
      </c>
      <c r="O864" s="321" t="s">
        <v>452</v>
      </c>
      <c r="P864" s="370" t="s">
        <v>1006</v>
      </c>
      <c r="Q864" s="372"/>
      <c r="R864" s="372"/>
      <c r="S864" s="372"/>
    </row>
    <row r="865" spans="1:19" ht="48" x14ac:dyDescent="0.2">
      <c r="A865" s="303">
        <f>IF(B865="","",ROW()-ROW($A$3)+'Diário 1º PA'!$P$1)</f>
        <v>1078</v>
      </c>
      <c r="B865" s="368">
        <v>45366</v>
      </c>
      <c r="C865" s="331">
        <v>45323</v>
      </c>
      <c r="D865" s="321" t="s">
        <v>105</v>
      </c>
      <c r="E865" s="332" t="s">
        <v>303</v>
      </c>
      <c r="F865" s="369">
        <v>477.6</v>
      </c>
      <c r="G865" s="267" t="s">
        <v>2118</v>
      </c>
      <c r="H865" s="321" t="s">
        <v>117</v>
      </c>
      <c r="I865" s="321" t="s">
        <v>1970</v>
      </c>
      <c r="J865" s="370" t="s">
        <v>2119</v>
      </c>
      <c r="K865" s="370" t="s">
        <v>1307</v>
      </c>
      <c r="L865" s="370" t="s">
        <v>848</v>
      </c>
      <c r="M865" s="370">
        <v>521</v>
      </c>
      <c r="N865" s="371">
        <v>45366</v>
      </c>
      <c r="O865" s="321" t="s">
        <v>452</v>
      </c>
      <c r="P865" s="370" t="s">
        <v>2119</v>
      </c>
      <c r="Q865" s="372"/>
      <c r="R865" s="372"/>
      <c r="S865" s="372"/>
    </row>
    <row r="866" spans="1:19" ht="36" x14ac:dyDescent="0.2">
      <c r="A866" s="303">
        <f>IF(B866="","",ROW()-ROW($A$3)+'Diário 1º PA'!$P$1)</f>
        <v>1079</v>
      </c>
      <c r="B866" s="368">
        <v>45366</v>
      </c>
      <c r="C866" s="331">
        <v>45323</v>
      </c>
      <c r="D866" s="321" t="s">
        <v>105</v>
      </c>
      <c r="E866" s="332" t="s">
        <v>257</v>
      </c>
      <c r="F866" s="369">
        <v>178.25</v>
      </c>
      <c r="G866" s="267" t="s">
        <v>2114</v>
      </c>
      <c r="H866" s="321" t="s">
        <v>118</v>
      </c>
      <c r="I866" s="321" t="s">
        <v>2115</v>
      </c>
      <c r="J866" s="370" t="s">
        <v>1006</v>
      </c>
      <c r="K866" s="370" t="s">
        <v>1307</v>
      </c>
      <c r="L866" s="370" t="s">
        <v>848</v>
      </c>
      <c r="M866" s="370">
        <v>16293</v>
      </c>
      <c r="N866" s="371">
        <v>45366</v>
      </c>
      <c r="O866" s="321" t="s">
        <v>452</v>
      </c>
      <c r="P866" s="370" t="s">
        <v>1006</v>
      </c>
      <c r="Q866" s="372"/>
      <c r="R866" s="372"/>
      <c r="S866" s="372"/>
    </row>
    <row r="867" spans="1:19" ht="36" x14ac:dyDescent="0.2">
      <c r="A867" s="303">
        <f>IF(B867="","",ROW()-ROW($A$3)+'Diário 1º PA'!$P$1)</f>
        <v>1080</v>
      </c>
      <c r="B867" s="368">
        <v>45366</v>
      </c>
      <c r="C867" s="331">
        <v>45323</v>
      </c>
      <c r="D867" s="321" t="s">
        <v>105</v>
      </c>
      <c r="E867" s="332" t="s">
        <v>325</v>
      </c>
      <c r="F867" s="369">
        <v>705.8</v>
      </c>
      <c r="G867" s="267" t="s">
        <v>1772</v>
      </c>
      <c r="H867" s="321" t="s">
        <v>124</v>
      </c>
      <c r="I867" s="321" t="s">
        <v>2120</v>
      </c>
      <c r="J867" s="370" t="s">
        <v>1281</v>
      </c>
      <c r="K867" s="370" t="s">
        <v>1307</v>
      </c>
      <c r="L867" s="370" t="s">
        <v>848</v>
      </c>
      <c r="M867" s="370" t="s">
        <v>2121</v>
      </c>
      <c r="N867" s="371">
        <v>45366</v>
      </c>
      <c r="O867" s="321" t="s">
        <v>452</v>
      </c>
      <c r="P867" s="370" t="s">
        <v>1281</v>
      </c>
      <c r="Q867" s="372"/>
      <c r="R867" s="372"/>
      <c r="S867" s="372"/>
    </row>
    <row r="868" spans="1:19" ht="24" x14ac:dyDescent="0.2">
      <c r="A868" s="303">
        <f>IF(B868="","",ROW()-ROW($A$3)+'Diário 1º PA'!$P$1)</f>
        <v>1081</v>
      </c>
      <c r="B868" s="368">
        <v>45366</v>
      </c>
      <c r="C868" s="331">
        <v>45352</v>
      </c>
      <c r="D868" s="321" t="s">
        <v>105</v>
      </c>
      <c r="E868" s="332" t="s">
        <v>345</v>
      </c>
      <c r="F868" s="369">
        <v>2163.1999999999998</v>
      </c>
      <c r="G868" s="267" t="s">
        <v>2107</v>
      </c>
      <c r="H868" s="321" t="s">
        <v>130</v>
      </c>
      <c r="I868" s="321" t="s">
        <v>1647</v>
      </c>
      <c r="J868" s="370" t="s">
        <v>1648</v>
      </c>
      <c r="K868" s="370" t="s">
        <v>1307</v>
      </c>
      <c r="L868" s="370" t="s">
        <v>848</v>
      </c>
      <c r="M868" s="370">
        <v>6351587</v>
      </c>
      <c r="N868" s="371">
        <v>45366</v>
      </c>
      <c r="O868" s="321" t="s">
        <v>452</v>
      </c>
      <c r="P868" s="370" t="s">
        <v>1648</v>
      </c>
      <c r="Q868" s="372"/>
      <c r="R868" s="372"/>
      <c r="S868" s="372"/>
    </row>
    <row r="869" spans="1:19" ht="24" x14ac:dyDescent="0.2">
      <c r="A869" s="303">
        <f>IF(B869="","",ROW()-ROW($A$3)+'Diário 1º PA'!$P$1)</f>
        <v>1082</v>
      </c>
      <c r="B869" s="368">
        <v>45366</v>
      </c>
      <c r="C869" s="331">
        <v>45352</v>
      </c>
      <c r="D869" s="321" t="s">
        <v>105</v>
      </c>
      <c r="E869" s="332" t="s">
        <v>223</v>
      </c>
      <c r="F869" s="369">
        <v>11823.5</v>
      </c>
      <c r="G869" s="321" t="s">
        <v>1863</v>
      </c>
      <c r="H869" s="321" t="s">
        <v>128</v>
      </c>
      <c r="I869" s="321" t="s">
        <v>1205</v>
      </c>
      <c r="J869" s="370" t="s">
        <v>1206</v>
      </c>
      <c r="K869" s="370" t="s">
        <v>1307</v>
      </c>
      <c r="L869" s="370" t="s">
        <v>1207</v>
      </c>
      <c r="M869" s="370" t="s">
        <v>2122</v>
      </c>
      <c r="N869" s="371">
        <v>45427</v>
      </c>
      <c r="O869" s="321" t="s">
        <v>452</v>
      </c>
      <c r="P869" s="370" t="s">
        <v>1206</v>
      </c>
      <c r="Q869" s="372"/>
      <c r="R869" s="372"/>
      <c r="S869" s="372"/>
    </row>
    <row r="870" spans="1:19" x14ac:dyDescent="0.2">
      <c r="A870" s="303">
        <f>IF(B870="","",ROW()-ROW($A$3)+'Diário 1º PA'!$P$1)</f>
        <v>1083</v>
      </c>
      <c r="B870" s="368">
        <v>45366</v>
      </c>
      <c r="C870" s="331">
        <v>45352</v>
      </c>
      <c r="D870" s="321" t="s">
        <v>105</v>
      </c>
      <c r="E870" s="332" t="s">
        <v>283</v>
      </c>
      <c r="F870" s="369">
        <v>2</v>
      </c>
      <c r="G870" s="267" t="s">
        <v>2123</v>
      </c>
      <c r="H870" s="321" t="s">
        <v>118</v>
      </c>
      <c r="I870" s="321" t="s">
        <v>117</v>
      </c>
      <c r="J870" s="370" t="s">
        <v>79</v>
      </c>
      <c r="K870" s="370" t="s">
        <v>117</v>
      </c>
      <c r="L870" s="370" t="s">
        <v>117</v>
      </c>
      <c r="M870" s="370" t="s">
        <v>117</v>
      </c>
      <c r="N870" s="371" t="s">
        <v>117</v>
      </c>
      <c r="O870" s="321" t="s">
        <v>452</v>
      </c>
      <c r="P870" s="370" t="s">
        <v>79</v>
      </c>
      <c r="Q870" s="372"/>
      <c r="R870" s="372"/>
      <c r="S870" s="372"/>
    </row>
    <row r="871" spans="1:19" ht="36" x14ac:dyDescent="0.2">
      <c r="A871" s="303">
        <f>IF(B871="","",ROW()-ROW($A$3)+'Diário 1º PA'!$P$1)</f>
        <v>1084</v>
      </c>
      <c r="B871" s="368">
        <v>45369</v>
      </c>
      <c r="C871" s="331">
        <v>45323</v>
      </c>
      <c r="D871" s="321" t="s">
        <v>105</v>
      </c>
      <c r="E871" s="332" t="s">
        <v>341</v>
      </c>
      <c r="F871" s="369">
        <v>4050</v>
      </c>
      <c r="G871" s="267" t="s">
        <v>2124</v>
      </c>
      <c r="H871" s="321" t="s">
        <v>117</v>
      </c>
      <c r="I871" s="321" t="s">
        <v>1761</v>
      </c>
      <c r="J871" s="370" t="s">
        <v>1762</v>
      </c>
      <c r="K871" s="370" t="s">
        <v>839</v>
      </c>
      <c r="L871" s="370" t="s">
        <v>1301</v>
      </c>
      <c r="M871" s="370">
        <v>7</v>
      </c>
      <c r="N871" s="371">
        <v>45351</v>
      </c>
      <c r="O871" s="321" t="s">
        <v>452</v>
      </c>
      <c r="P871" s="370" t="s">
        <v>1762</v>
      </c>
      <c r="Q871" s="372"/>
      <c r="R871" s="372"/>
      <c r="S871" s="372"/>
    </row>
    <row r="872" spans="1:19" ht="36" x14ac:dyDescent="0.2">
      <c r="A872" s="303">
        <f>IF(B872="","",ROW()-ROW($A$3)+'Diário 1º PA'!$P$1)</f>
        <v>1085</v>
      </c>
      <c r="B872" s="368">
        <v>45369</v>
      </c>
      <c r="C872" s="331">
        <v>45352</v>
      </c>
      <c r="D872" s="321" t="s">
        <v>105</v>
      </c>
      <c r="E872" s="332" t="s">
        <v>311</v>
      </c>
      <c r="F872" s="369">
        <v>619</v>
      </c>
      <c r="G872" s="267" t="s">
        <v>2125</v>
      </c>
      <c r="H872" s="321" t="s">
        <v>121</v>
      </c>
      <c r="I872" s="321" t="s">
        <v>2126</v>
      </c>
      <c r="J872" s="370" t="s">
        <v>2127</v>
      </c>
      <c r="K872" s="370" t="s">
        <v>1307</v>
      </c>
      <c r="L872" s="370" t="s">
        <v>848</v>
      </c>
      <c r="M872" s="370">
        <v>387</v>
      </c>
      <c r="N872" s="371">
        <v>45359</v>
      </c>
      <c r="O872" s="321" t="s">
        <v>452</v>
      </c>
      <c r="P872" s="370" t="s">
        <v>2127</v>
      </c>
      <c r="Q872" s="372"/>
      <c r="R872" s="372"/>
      <c r="S872" s="372"/>
    </row>
    <row r="873" spans="1:19" ht="24" x14ac:dyDescent="0.2">
      <c r="A873" s="303">
        <f>IF(B873="","",ROW()-ROW($A$3)+'Diário 1º PA'!$P$1)</f>
        <v>1086</v>
      </c>
      <c r="B873" s="368">
        <v>45369</v>
      </c>
      <c r="C873" s="331">
        <v>45352</v>
      </c>
      <c r="D873" s="321" t="s">
        <v>94</v>
      </c>
      <c r="E873" s="332" t="s">
        <v>205</v>
      </c>
      <c r="F873" s="369">
        <v>121.44</v>
      </c>
      <c r="G873" s="321" t="s">
        <v>1544</v>
      </c>
      <c r="H873" s="321" t="s">
        <v>118</v>
      </c>
      <c r="I873" s="321" t="s">
        <v>2128</v>
      </c>
      <c r="J873" s="370" t="s">
        <v>1546</v>
      </c>
      <c r="K873" s="370" t="s">
        <v>1307</v>
      </c>
      <c r="L873" s="370" t="s">
        <v>848</v>
      </c>
      <c r="M873" s="370">
        <v>820991</v>
      </c>
      <c r="N873" s="371">
        <v>45369</v>
      </c>
      <c r="O873" s="321" t="s">
        <v>452</v>
      </c>
      <c r="P873" s="370" t="s">
        <v>1546</v>
      </c>
      <c r="Q873" s="372"/>
      <c r="R873" s="372"/>
      <c r="S873" s="372"/>
    </row>
    <row r="874" spans="1:19" ht="24" x14ac:dyDescent="0.2">
      <c r="A874" s="303">
        <f>IF(B874="","",ROW()-ROW($A$3)+'Diário 1º PA'!$P$1)</f>
        <v>1087</v>
      </c>
      <c r="B874" s="368">
        <v>45369</v>
      </c>
      <c r="C874" s="331">
        <v>45352</v>
      </c>
      <c r="D874" s="321" t="s">
        <v>105</v>
      </c>
      <c r="E874" s="332" t="s">
        <v>229</v>
      </c>
      <c r="F874" s="369">
        <v>214.98</v>
      </c>
      <c r="G874" s="267" t="s">
        <v>1023</v>
      </c>
      <c r="H874" s="321" t="s">
        <v>127</v>
      </c>
      <c r="I874" s="321" t="s">
        <v>1535</v>
      </c>
      <c r="J874" s="370" t="s">
        <v>1025</v>
      </c>
      <c r="K874" s="370" t="s">
        <v>1307</v>
      </c>
      <c r="L874" s="370" t="s">
        <v>848</v>
      </c>
      <c r="M874" s="370" t="s">
        <v>2129</v>
      </c>
      <c r="N874" s="371">
        <v>45369</v>
      </c>
      <c r="O874" s="321" t="s">
        <v>452</v>
      </c>
      <c r="P874" s="370" t="s">
        <v>1025</v>
      </c>
      <c r="Q874" s="372"/>
      <c r="R874" s="372"/>
      <c r="S874" s="372"/>
    </row>
    <row r="875" spans="1:19" ht="36" x14ac:dyDescent="0.2">
      <c r="A875" s="303">
        <f>IF(B875="","",ROW()-ROW($A$3)+'Diário 1º PA'!$P$1)</f>
        <v>1088</v>
      </c>
      <c r="B875" s="368">
        <v>45369</v>
      </c>
      <c r="C875" s="331">
        <v>45352</v>
      </c>
      <c r="D875" s="321" t="s">
        <v>107</v>
      </c>
      <c r="E875" s="332" t="s">
        <v>370</v>
      </c>
      <c r="F875" s="369">
        <v>44854.55</v>
      </c>
      <c r="G875" s="267" t="s">
        <v>2130</v>
      </c>
      <c r="H875" s="321" t="s">
        <v>128</v>
      </c>
      <c r="I875" s="321" t="s">
        <v>1970</v>
      </c>
      <c r="J875" s="370" t="s">
        <v>1632</v>
      </c>
      <c r="K875" s="370" t="s">
        <v>1307</v>
      </c>
      <c r="L875" s="370" t="s">
        <v>848</v>
      </c>
      <c r="M875" s="370">
        <v>520</v>
      </c>
      <c r="N875" s="371">
        <v>45369</v>
      </c>
      <c r="O875" s="321" t="s">
        <v>452</v>
      </c>
      <c r="P875" s="370" t="s">
        <v>1632</v>
      </c>
      <c r="Q875" s="372"/>
      <c r="R875" s="372"/>
      <c r="S875" s="372"/>
    </row>
    <row r="876" spans="1:19" ht="24" x14ac:dyDescent="0.2">
      <c r="A876" s="303">
        <f>IF(B876="","",ROW()-ROW($A$3)+'Diário 1º PA'!$P$1)</f>
        <v>1089</v>
      </c>
      <c r="B876" s="368">
        <v>45369</v>
      </c>
      <c r="C876" s="331">
        <v>45352</v>
      </c>
      <c r="D876" s="321" t="s">
        <v>105</v>
      </c>
      <c r="E876" s="332" t="s">
        <v>223</v>
      </c>
      <c r="F876" s="369">
        <v>2095.27</v>
      </c>
      <c r="G876" s="267" t="s">
        <v>1863</v>
      </c>
      <c r="H876" s="321" t="s">
        <v>122</v>
      </c>
      <c r="I876" s="321" t="s">
        <v>1532</v>
      </c>
      <c r="J876" s="370" t="s">
        <v>2131</v>
      </c>
      <c r="K876" s="370" t="s">
        <v>1307</v>
      </c>
      <c r="L876" s="370" t="s">
        <v>1207</v>
      </c>
      <c r="M876" s="379">
        <v>1426450</v>
      </c>
      <c r="N876" s="371">
        <v>45392</v>
      </c>
      <c r="O876" s="321" t="s">
        <v>452</v>
      </c>
      <c r="P876" s="370" t="s">
        <v>2131</v>
      </c>
      <c r="Q876" s="372"/>
      <c r="R876" s="372"/>
      <c r="S876" s="372"/>
    </row>
    <row r="877" spans="1:19" ht="24" x14ac:dyDescent="0.2">
      <c r="A877" s="303">
        <f>IF(B877="","",ROW()-ROW($A$3)+'Diário 1º PA'!$P$1)</f>
        <v>1090</v>
      </c>
      <c r="B877" s="368">
        <v>45369</v>
      </c>
      <c r="C877" s="331">
        <v>45352</v>
      </c>
      <c r="D877" s="321" t="s">
        <v>105</v>
      </c>
      <c r="E877" s="332" t="s">
        <v>287</v>
      </c>
      <c r="F877" s="369">
        <v>757.55</v>
      </c>
      <c r="G877" s="267" t="s">
        <v>2132</v>
      </c>
      <c r="H877" s="321" t="s">
        <v>123</v>
      </c>
      <c r="I877" s="321" t="s">
        <v>2133</v>
      </c>
      <c r="J877" s="370" t="s">
        <v>1058</v>
      </c>
      <c r="K877" s="370" t="s">
        <v>1307</v>
      </c>
      <c r="L877" s="370" t="s">
        <v>1207</v>
      </c>
      <c r="M877" s="370">
        <v>20240025705</v>
      </c>
      <c r="N877" s="371">
        <v>45378</v>
      </c>
      <c r="O877" s="321" t="s">
        <v>452</v>
      </c>
      <c r="P877" s="370" t="s">
        <v>1058</v>
      </c>
      <c r="Q877" s="372"/>
      <c r="R877" s="372"/>
      <c r="S877" s="372"/>
    </row>
    <row r="878" spans="1:19" ht="36" x14ac:dyDescent="0.2">
      <c r="A878" s="303">
        <f>IF(B878="","",ROW()-ROW($A$3)+'Diário 1º PA'!$P$1)</f>
        <v>1091</v>
      </c>
      <c r="B878" s="368">
        <v>45369</v>
      </c>
      <c r="C878" s="331">
        <v>45352</v>
      </c>
      <c r="D878" s="321" t="s">
        <v>105</v>
      </c>
      <c r="E878" s="332" t="s">
        <v>341</v>
      </c>
      <c r="F878" s="369">
        <v>2640</v>
      </c>
      <c r="G878" s="321" t="s">
        <v>2134</v>
      </c>
      <c r="H878" s="321" t="s">
        <v>117</v>
      </c>
      <c r="I878" s="321" t="s">
        <v>2135</v>
      </c>
      <c r="J878" s="370" t="s">
        <v>2136</v>
      </c>
      <c r="K878" s="370" t="s">
        <v>881</v>
      </c>
      <c r="L878" s="370" t="s">
        <v>1301</v>
      </c>
      <c r="M878" s="370">
        <v>2</v>
      </c>
      <c r="N878" s="371">
        <v>45365</v>
      </c>
      <c r="O878" s="321" t="s">
        <v>452</v>
      </c>
      <c r="P878" s="370" t="s">
        <v>2136</v>
      </c>
      <c r="Q878" s="372"/>
      <c r="R878" s="372"/>
      <c r="S878" s="372"/>
    </row>
    <row r="879" spans="1:19" ht="24" x14ac:dyDescent="0.2">
      <c r="A879" s="303">
        <f>IF(B879="","",ROW()-ROW($A$3)+'Diário 1º PA'!$P$1)</f>
        <v>1092</v>
      </c>
      <c r="B879" s="368">
        <v>45369</v>
      </c>
      <c r="C879" s="331">
        <v>45323</v>
      </c>
      <c r="D879" s="321" t="s">
        <v>105</v>
      </c>
      <c r="E879" s="332" t="s">
        <v>219</v>
      </c>
      <c r="F879" s="369">
        <v>2226.85</v>
      </c>
      <c r="G879" s="267" t="s">
        <v>1362</v>
      </c>
      <c r="H879" s="321" t="s">
        <v>118</v>
      </c>
      <c r="I879" s="321" t="s">
        <v>1367</v>
      </c>
      <c r="J879" s="370" t="s">
        <v>922</v>
      </c>
      <c r="K879" s="370" t="s">
        <v>881</v>
      </c>
      <c r="L879" s="370" t="s">
        <v>117</v>
      </c>
      <c r="M879" s="379" t="s">
        <v>117</v>
      </c>
      <c r="N879" s="371" t="s">
        <v>117</v>
      </c>
      <c r="O879" s="321" t="s">
        <v>452</v>
      </c>
      <c r="P879" s="370" t="s">
        <v>1368</v>
      </c>
      <c r="Q879" s="372"/>
      <c r="R879" s="372"/>
      <c r="S879" s="372"/>
    </row>
    <row r="880" spans="1:19" ht="24" x14ac:dyDescent="0.2">
      <c r="A880" s="303">
        <f>IF(B880="","",ROW()-ROW($A$3)+'Diário 1º PA'!$P$1)</f>
        <v>1093</v>
      </c>
      <c r="B880" s="368">
        <v>45369</v>
      </c>
      <c r="C880" s="331">
        <v>45323</v>
      </c>
      <c r="D880" s="321" t="s">
        <v>105</v>
      </c>
      <c r="E880" s="332" t="s">
        <v>225</v>
      </c>
      <c r="F880" s="369">
        <v>488.31</v>
      </c>
      <c r="G880" s="321" t="s">
        <v>2137</v>
      </c>
      <c r="H880" s="321" t="s">
        <v>130</v>
      </c>
      <c r="I880" s="321" t="s">
        <v>2138</v>
      </c>
      <c r="J880" s="370" t="s">
        <v>2139</v>
      </c>
      <c r="K880" s="370" t="s">
        <v>1307</v>
      </c>
      <c r="L880" s="370" t="s">
        <v>848</v>
      </c>
      <c r="M880" s="370">
        <v>1886220240011210</v>
      </c>
      <c r="N880" s="371">
        <v>45365</v>
      </c>
      <c r="O880" s="321" t="s">
        <v>452</v>
      </c>
      <c r="P880" s="370" t="s">
        <v>2139</v>
      </c>
      <c r="Q880" s="372"/>
      <c r="R880" s="372"/>
      <c r="S880" s="372"/>
    </row>
    <row r="881" spans="1:19" ht="24" x14ac:dyDescent="0.2">
      <c r="A881" s="303">
        <f>IF(B881="","",ROW()-ROW($A$3)+'Diário 1º PA'!$P$1)</f>
        <v>1094</v>
      </c>
      <c r="B881" s="368">
        <v>45369</v>
      </c>
      <c r="C881" s="331">
        <v>45323</v>
      </c>
      <c r="D881" s="321" t="s">
        <v>105</v>
      </c>
      <c r="E881" s="332" t="s">
        <v>229</v>
      </c>
      <c r="F881" s="369">
        <v>829.06</v>
      </c>
      <c r="G881" s="267" t="s">
        <v>1023</v>
      </c>
      <c r="H881" s="321" t="s">
        <v>127</v>
      </c>
      <c r="I881" s="321" t="s">
        <v>1535</v>
      </c>
      <c r="J881" s="370" t="s">
        <v>1025</v>
      </c>
      <c r="K881" s="370" t="s">
        <v>1307</v>
      </c>
      <c r="L881" s="370" t="s">
        <v>848</v>
      </c>
      <c r="M881" s="370" t="s">
        <v>2140</v>
      </c>
      <c r="N881" s="371">
        <v>45369</v>
      </c>
      <c r="O881" s="321" t="s">
        <v>452</v>
      </c>
      <c r="P881" s="370" t="s">
        <v>1025</v>
      </c>
      <c r="Q881" s="372"/>
      <c r="R881" s="372"/>
      <c r="S881" s="372"/>
    </row>
    <row r="882" spans="1:19" ht="24" x14ac:dyDescent="0.2">
      <c r="A882" s="303">
        <f>IF(B882="","",ROW()-ROW($A$3)+'Diário 1º PA'!$P$1)</f>
        <v>1095</v>
      </c>
      <c r="B882" s="368">
        <v>45369</v>
      </c>
      <c r="C882" s="331">
        <v>45352</v>
      </c>
      <c r="D882" s="321" t="s">
        <v>105</v>
      </c>
      <c r="E882" s="332" t="s">
        <v>307</v>
      </c>
      <c r="F882" s="369">
        <v>448</v>
      </c>
      <c r="G882" s="267" t="s">
        <v>2141</v>
      </c>
      <c r="H882" s="321" t="s">
        <v>126</v>
      </c>
      <c r="I882" s="321" t="s">
        <v>2142</v>
      </c>
      <c r="J882" s="370" t="s">
        <v>2143</v>
      </c>
      <c r="K882" s="370" t="s">
        <v>881</v>
      </c>
      <c r="L882" s="370" t="s">
        <v>1301</v>
      </c>
      <c r="M882" s="370">
        <v>48430</v>
      </c>
      <c r="N882" s="371">
        <v>45369</v>
      </c>
      <c r="O882" s="321" t="s">
        <v>452</v>
      </c>
      <c r="P882" s="370" t="s">
        <v>2143</v>
      </c>
      <c r="Q882" s="372"/>
      <c r="R882" s="372"/>
      <c r="S882" s="372"/>
    </row>
    <row r="883" spans="1:19" ht="36" x14ac:dyDescent="0.2">
      <c r="A883" s="303">
        <f>IF(B883="","",ROW()-ROW($A$3)+'Diário 1º PA'!$P$1)</f>
        <v>1096</v>
      </c>
      <c r="B883" s="368">
        <v>45369</v>
      </c>
      <c r="C883" s="331">
        <v>45352</v>
      </c>
      <c r="D883" s="321" t="s">
        <v>107</v>
      </c>
      <c r="E883" s="332" t="s">
        <v>378</v>
      </c>
      <c r="F883" s="369">
        <v>778</v>
      </c>
      <c r="G883" s="267" t="s">
        <v>2107</v>
      </c>
      <c r="H883" s="321" t="s">
        <v>128</v>
      </c>
      <c r="I883" s="321" t="s">
        <v>2144</v>
      </c>
      <c r="J883" s="370" t="s">
        <v>2145</v>
      </c>
      <c r="K883" s="370" t="s">
        <v>881</v>
      </c>
      <c r="L883" s="370" t="s">
        <v>1301</v>
      </c>
      <c r="M883" s="370">
        <v>15657</v>
      </c>
      <c r="N883" s="371">
        <v>45369</v>
      </c>
      <c r="O883" s="321" t="s">
        <v>452</v>
      </c>
      <c r="P883" s="370" t="s">
        <v>2145</v>
      </c>
      <c r="Q883" s="372"/>
      <c r="R883" s="372"/>
      <c r="S883" s="372"/>
    </row>
    <row r="884" spans="1:19" ht="24" x14ac:dyDescent="0.2">
      <c r="A884" s="303">
        <f>IF(B884="","",ROW()-ROW($A$3)+'Diário 1º PA'!$P$1)</f>
        <v>1097</v>
      </c>
      <c r="B884" s="368">
        <v>45369</v>
      </c>
      <c r="C884" s="331">
        <v>45352</v>
      </c>
      <c r="D884" s="321" t="s">
        <v>105</v>
      </c>
      <c r="E884" s="332" t="s">
        <v>345</v>
      </c>
      <c r="F884" s="369">
        <v>16015.59</v>
      </c>
      <c r="G884" s="321" t="s">
        <v>2107</v>
      </c>
      <c r="H884" s="321" t="s">
        <v>128</v>
      </c>
      <c r="I884" s="321" t="s">
        <v>2146</v>
      </c>
      <c r="J884" s="370" t="s">
        <v>2147</v>
      </c>
      <c r="K884" s="370" t="s">
        <v>881</v>
      </c>
      <c r="L884" s="370" t="s">
        <v>1301</v>
      </c>
      <c r="M884" s="370">
        <v>1402</v>
      </c>
      <c r="N884" s="371">
        <v>45370</v>
      </c>
      <c r="O884" s="321" t="s">
        <v>452</v>
      </c>
      <c r="P884" s="370" t="s">
        <v>2147</v>
      </c>
      <c r="Q884" s="372"/>
      <c r="R884" s="372"/>
      <c r="S884" s="372"/>
    </row>
    <row r="885" spans="1:19" ht="60" x14ac:dyDescent="0.2">
      <c r="A885" s="303">
        <f>IF(B885="","",ROW()-ROW($A$3)+'Diário 1º PA'!$P$1)</f>
        <v>1098</v>
      </c>
      <c r="B885" s="368">
        <v>45369</v>
      </c>
      <c r="C885" s="331">
        <v>45323</v>
      </c>
      <c r="D885" s="321" t="s">
        <v>94</v>
      </c>
      <c r="E885" s="332" t="s">
        <v>174</v>
      </c>
      <c r="F885" s="369">
        <v>296349.75</v>
      </c>
      <c r="G885" s="267" t="s">
        <v>2863</v>
      </c>
      <c r="H885" s="321" t="s">
        <v>117</v>
      </c>
      <c r="I885" s="321" t="s">
        <v>918</v>
      </c>
      <c r="J885" s="370" t="s">
        <v>79</v>
      </c>
      <c r="K885" s="370" t="s">
        <v>1045</v>
      </c>
      <c r="L885" s="370" t="s">
        <v>1045</v>
      </c>
      <c r="M885" s="370" t="s">
        <v>79</v>
      </c>
      <c r="N885" s="371">
        <v>45371</v>
      </c>
      <c r="O885" s="321" t="s">
        <v>452</v>
      </c>
      <c r="P885" s="370" t="s">
        <v>79</v>
      </c>
      <c r="Q885" s="372"/>
      <c r="R885" s="372"/>
      <c r="S885" s="372"/>
    </row>
    <row r="886" spans="1:19" ht="36" x14ac:dyDescent="0.2">
      <c r="A886" s="303">
        <f>IF(B886="","",ROW()-ROW($A$3)+'Diário 1º PA'!$P$1)</f>
        <v>1099</v>
      </c>
      <c r="B886" s="368">
        <v>45369</v>
      </c>
      <c r="C886" s="331">
        <v>45323</v>
      </c>
      <c r="D886" s="321" t="s">
        <v>94</v>
      </c>
      <c r="E886" s="332" t="s">
        <v>96</v>
      </c>
      <c r="F886" s="369">
        <v>93856.28</v>
      </c>
      <c r="G886" s="267" t="s">
        <v>2864</v>
      </c>
      <c r="H886" s="321" t="s">
        <v>117</v>
      </c>
      <c r="I886" s="321" t="s">
        <v>918</v>
      </c>
      <c r="J886" s="370" t="s">
        <v>79</v>
      </c>
      <c r="K886" s="370" t="s">
        <v>1045</v>
      </c>
      <c r="L886" s="370" t="s">
        <v>1045</v>
      </c>
      <c r="M886" s="370" t="s">
        <v>79</v>
      </c>
      <c r="N886" s="371">
        <v>45371</v>
      </c>
      <c r="O886" s="321" t="s">
        <v>452</v>
      </c>
      <c r="P886" s="370" t="s">
        <v>79</v>
      </c>
      <c r="Q886" s="372"/>
      <c r="R886" s="372"/>
      <c r="S886" s="372"/>
    </row>
    <row r="887" spans="1:19" ht="36" x14ac:dyDescent="0.2">
      <c r="A887" s="303">
        <f>IF(B887="","",ROW()-ROW($A$3)+'Diário 1º PA'!$P$1)</f>
        <v>1100</v>
      </c>
      <c r="B887" s="368">
        <v>45369</v>
      </c>
      <c r="C887" s="331">
        <v>45323</v>
      </c>
      <c r="D887" s="321" t="s">
        <v>94</v>
      </c>
      <c r="E887" s="332" t="s">
        <v>96</v>
      </c>
      <c r="F887" s="369">
        <v>19881.900000000001</v>
      </c>
      <c r="G887" s="267" t="s">
        <v>2865</v>
      </c>
      <c r="H887" s="321" t="s">
        <v>117</v>
      </c>
      <c r="I887" s="321" t="s">
        <v>918</v>
      </c>
      <c r="J887" s="370" t="s">
        <v>79</v>
      </c>
      <c r="K887" s="370" t="s">
        <v>1045</v>
      </c>
      <c r="L887" s="370" t="s">
        <v>1045</v>
      </c>
      <c r="M887" s="370" t="s">
        <v>79</v>
      </c>
      <c r="N887" s="371">
        <v>45371</v>
      </c>
      <c r="O887" s="321" t="s">
        <v>452</v>
      </c>
      <c r="P887" s="370" t="s">
        <v>79</v>
      </c>
      <c r="Q887" s="372"/>
      <c r="R887" s="372"/>
      <c r="S887" s="372"/>
    </row>
    <row r="888" spans="1:19" ht="36" x14ac:dyDescent="0.2">
      <c r="A888" s="303">
        <f>IF(B888="","",ROW()-ROW($A$3)+'Diário 1º PA'!$P$1)</f>
        <v>1101</v>
      </c>
      <c r="B888" s="368">
        <v>45369</v>
      </c>
      <c r="C888" s="331">
        <v>45323</v>
      </c>
      <c r="D888" s="321" t="s">
        <v>105</v>
      </c>
      <c r="E888" s="332" t="s">
        <v>219</v>
      </c>
      <c r="F888" s="369">
        <v>6814.66</v>
      </c>
      <c r="G888" s="267" t="s">
        <v>2866</v>
      </c>
      <c r="H888" s="321" t="s">
        <v>117</v>
      </c>
      <c r="I888" s="321" t="s">
        <v>918</v>
      </c>
      <c r="J888" s="370" t="s">
        <v>79</v>
      </c>
      <c r="K888" s="370" t="s">
        <v>1045</v>
      </c>
      <c r="L888" s="370" t="s">
        <v>1045</v>
      </c>
      <c r="M888" s="370" t="s">
        <v>79</v>
      </c>
      <c r="N888" s="371">
        <v>45371</v>
      </c>
      <c r="O888" s="321" t="s">
        <v>452</v>
      </c>
      <c r="P888" s="370" t="s">
        <v>79</v>
      </c>
      <c r="Q888" s="372"/>
      <c r="R888" s="372"/>
      <c r="S888" s="372"/>
    </row>
    <row r="889" spans="1:19" ht="48" x14ac:dyDescent="0.2">
      <c r="A889" s="303">
        <f>IF(B889="","",ROW()-ROW($A$3)+'Diário 1º PA'!$P$1)</f>
        <v>1102</v>
      </c>
      <c r="B889" s="368">
        <v>45369</v>
      </c>
      <c r="C889" s="331">
        <v>45323</v>
      </c>
      <c r="D889" s="321" t="s">
        <v>105</v>
      </c>
      <c r="E889" s="332" t="s">
        <v>287</v>
      </c>
      <c r="F889" s="369">
        <v>99.19</v>
      </c>
      <c r="G889" s="267" t="s">
        <v>2867</v>
      </c>
      <c r="H889" s="321" t="s">
        <v>117</v>
      </c>
      <c r="I889" s="321" t="s">
        <v>918</v>
      </c>
      <c r="J889" s="370" t="s">
        <v>79</v>
      </c>
      <c r="K889" s="370" t="s">
        <v>1045</v>
      </c>
      <c r="L889" s="370" t="s">
        <v>1045</v>
      </c>
      <c r="M889" s="370" t="s">
        <v>79</v>
      </c>
      <c r="N889" s="371">
        <v>45371</v>
      </c>
      <c r="O889" s="321" t="s">
        <v>452</v>
      </c>
      <c r="P889" s="370" t="s">
        <v>79</v>
      </c>
      <c r="Q889" s="372"/>
      <c r="R889" s="372"/>
      <c r="S889" s="372"/>
    </row>
    <row r="890" spans="1:19" ht="24" x14ac:dyDescent="0.2">
      <c r="A890" s="303">
        <f>IF(B890="","",ROW()-ROW($A$3)+'Diário 1º PA'!$P$1)</f>
        <v>1103</v>
      </c>
      <c r="B890" s="368">
        <v>45369</v>
      </c>
      <c r="C890" s="331">
        <v>45323</v>
      </c>
      <c r="D890" s="321" t="s">
        <v>94</v>
      </c>
      <c r="E890" s="332" t="s">
        <v>176</v>
      </c>
      <c r="F890" s="369">
        <v>10755.3</v>
      </c>
      <c r="G890" s="267" t="s">
        <v>2868</v>
      </c>
      <c r="H890" s="321" t="s">
        <v>117</v>
      </c>
      <c r="I890" s="321" t="s">
        <v>918</v>
      </c>
      <c r="J890" s="370" t="s">
        <v>79</v>
      </c>
      <c r="K890" s="370" t="s">
        <v>1045</v>
      </c>
      <c r="L890" s="370" t="s">
        <v>1045</v>
      </c>
      <c r="M890" s="370" t="s">
        <v>79</v>
      </c>
      <c r="N890" s="371">
        <v>45371</v>
      </c>
      <c r="O890" s="321" t="s">
        <v>452</v>
      </c>
      <c r="P890" s="370" t="s">
        <v>79</v>
      </c>
      <c r="Q890" s="372"/>
      <c r="R890" s="372"/>
      <c r="S890" s="372"/>
    </row>
    <row r="891" spans="1:19" ht="24" x14ac:dyDescent="0.2">
      <c r="A891" s="303">
        <f>IF(B891="","",ROW()-ROW($A$3)+'Diário 1º PA'!$P$1)</f>
        <v>1104</v>
      </c>
      <c r="B891" s="368">
        <v>45369</v>
      </c>
      <c r="C891" s="331">
        <v>45352</v>
      </c>
      <c r="D891" s="321" t="s">
        <v>94</v>
      </c>
      <c r="E891" s="332" t="s">
        <v>201</v>
      </c>
      <c r="F891" s="369">
        <v>4500</v>
      </c>
      <c r="G891" s="267" t="s">
        <v>1544</v>
      </c>
      <c r="H891" s="321" t="s">
        <v>120</v>
      </c>
      <c r="I891" s="321" t="s">
        <v>2089</v>
      </c>
      <c r="J891" s="370" t="s">
        <v>2090</v>
      </c>
      <c r="K891" s="370" t="s">
        <v>1307</v>
      </c>
      <c r="L891" s="370" t="s">
        <v>848</v>
      </c>
      <c r="M891" s="370">
        <v>24531450</v>
      </c>
      <c r="N891" s="371">
        <v>45370</v>
      </c>
      <c r="O891" s="321" t="s">
        <v>452</v>
      </c>
      <c r="P891" s="370" t="s">
        <v>2090</v>
      </c>
      <c r="Q891" s="372"/>
      <c r="R891" s="372"/>
      <c r="S891" s="372"/>
    </row>
    <row r="892" spans="1:19" ht="24" x14ac:dyDescent="0.2">
      <c r="A892" s="303">
        <f>IF(B892="","",ROW()-ROW($A$3)+'Diário 1º PA'!$P$1)</f>
        <v>1105</v>
      </c>
      <c r="B892" s="368">
        <v>45369</v>
      </c>
      <c r="C892" s="331">
        <v>45352</v>
      </c>
      <c r="D892" s="321" t="s">
        <v>94</v>
      </c>
      <c r="E892" s="332" t="s">
        <v>201</v>
      </c>
      <c r="F892" s="369">
        <v>4516.67</v>
      </c>
      <c r="G892" s="267" t="s">
        <v>1544</v>
      </c>
      <c r="H892" s="321" t="s">
        <v>119</v>
      </c>
      <c r="I892" s="321" t="s">
        <v>2089</v>
      </c>
      <c r="J892" s="370" t="s">
        <v>2090</v>
      </c>
      <c r="K892" s="370" t="s">
        <v>1307</v>
      </c>
      <c r="L892" s="370" t="s">
        <v>848</v>
      </c>
      <c r="M892" s="370">
        <v>24531470</v>
      </c>
      <c r="N892" s="371">
        <v>45370</v>
      </c>
      <c r="O892" s="321" t="s">
        <v>452</v>
      </c>
      <c r="P892" s="370" t="s">
        <v>2090</v>
      </c>
      <c r="Q892" s="372"/>
      <c r="R892" s="372"/>
      <c r="S892" s="372"/>
    </row>
    <row r="893" spans="1:19" ht="24" x14ac:dyDescent="0.2">
      <c r="A893" s="303">
        <f>IF(B893="","",ROW()-ROW($A$3)+'Diário 1º PA'!$P$1)</f>
        <v>1106</v>
      </c>
      <c r="B893" s="368">
        <v>45369</v>
      </c>
      <c r="C893" s="331">
        <v>45352</v>
      </c>
      <c r="D893" s="321" t="s">
        <v>94</v>
      </c>
      <c r="E893" s="332" t="s">
        <v>201</v>
      </c>
      <c r="F893" s="369">
        <v>600</v>
      </c>
      <c r="G893" s="267" t="s">
        <v>1544</v>
      </c>
      <c r="H893" s="321" t="s">
        <v>136</v>
      </c>
      <c r="I893" s="321" t="s">
        <v>2089</v>
      </c>
      <c r="J893" s="370" t="s">
        <v>2090</v>
      </c>
      <c r="K893" s="370" t="s">
        <v>1307</v>
      </c>
      <c r="L893" s="370" t="s">
        <v>848</v>
      </c>
      <c r="M893" s="370">
        <v>24531472</v>
      </c>
      <c r="N893" s="371">
        <v>45370</v>
      </c>
      <c r="O893" s="321" t="s">
        <v>452</v>
      </c>
      <c r="P893" s="370" t="s">
        <v>2090</v>
      </c>
      <c r="Q893" s="372"/>
      <c r="R893" s="372"/>
      <c r="S893" s="372"/>
    </row>
    <row r="894" spans="1:19" ht="24" x14ac:dyDescent="0.2">
      <c r="A894" s="303">
        <f>IF(B894="","",ROW()-ROW($A$3)+'Diário 1º PA'!$P$1)</f>
        <v>1107</v>
      </c>
      <c r="B894" s="368">
        <v>45370</v>
      </c>
      <c r="C894" s="331">
        <v>45323</v>
      </c>
      <c r="D894" s="321" t="s">
        <v>59</v>
      </c>
      <c r="E894" s="332" t="s">
        <v>59</v>
      </c>
      <c r="F894" s="369">
        <v>151503.53</v>
      </c>
      <c r="G894" s="321" t="s">
        <v>2148</v>
      </c>
      <c r="H894" s="321" t="s">
        <v>117</v>
      </c>
      <c r="I894" s="321" t="s">
        <v>117</v>
      </c>
      <c r="J894" s="370" t="s">
        <v>79</v>
      </c>
      <c r="K894" s="370" t="s">
        <v>839</v>
      </c>
      <c r="L894" s="370" t="s">
        <v>117</v>
      </c>
      <c r="M894" s="370" t="s">
        <v>117</v>
      </c>
      <c r="N894" s="371" t="s">
        <v>117</v>
      </c>
      <c r="O894" s="321" t="s">
        <v>452</v>
      </c>
      <c r="P894" s="370" t="s">
        <v>79</v>
      </c>
      <c r="Q894" s="372"/>
      <c r="R894" s="372"/>
      <c r="S894" s="372"/>
    </row>
    <row r="895" spans="1:19" ht="48" x14ac:dyDescent="0.2">
      <c r="A895" s="303">
        <f>IF(B895="","",ROW()-ROW($A$3)+'Diário 1º PA'!$P$1)</f>
        <v>1108</v>
      </c>
      <c r="B895" s="368">
        <v>45370</v>
      </c>
      <c r="C895" s="331">
        <v>45352</v>
      </c>
      <c r="D895" s="321" t="s">
        <v>105</v>
      </c>
      <c r="E895" s="332" t="s">
        <v>337</v>
      </c>
      <c r="F895" s="369">
        <v>118.48</v>
      </c>
      <c r="G895" s="321" t="s">
        <v>952</v>
      </c>
      <c r="H895" s="321" t="s">
        <v>121</v>
      </c>
      <c r="I895" s="321" t="s">
        <v>1296</v>
      </c>
      <c r="J895" s="370" t="s">
        <v>954</v>
      </c>
      <c r="K895" s="370" t="s">
        <v>839</v>
      </c>
      <c r="L895" s="370" t="s">
        <v>1297</v>
      </c>
      <c r="M895" s="370">
        <v>5971631</v>
      </c>
      <c r="N895" s="371">
        <v>45376</v>
      </c>
      <c r="O895" s="321" t="s">
        <v>452</v>
      </c>
      <c r="P895" s="370" t="s">
        <v>954</v>
      </c>
      <c r="Q895" s="372"/>
      <c r="R895" s="372"/>
      <c r="S895" s="372"/>
    </row>
    <row r="896" spans="1:19" ht="48" x14ac:dyDescent="0.2">
      <c r="A896" s="303">
        <f>IF(B896="","",ROW()-ROW($A$3)+'Diário 1º PA'!$P$1)</f>
        <v>1109</v>
      </c>
      <c r="B896" s="368">
        <v>45370</v>
      </c>
      <c r="C896" s="331">
        <v>45352</v>
      </c>
      <c r="D896" s="321" t="s">
        <v>105</v>
      </c>
      <c r="E896" s="332" t="s">
        <v>337</v>
      </c>
      <c r="F896" s="369">
        <v>93.4</v>
      </c>
      <c r="G896" s="321" t="s">
        <v>952</v>
      </c>
      <c r="H896" s="321" t="s">
        <v>123</v>
      </c>
      <c r="I896" s="321" t="s">
        <v>1296</v>
      </c>
      <c r="J896" s="370" t="s">
        <v>954</v>
      </c>
      <c r="K896" s="370" t="s">
        <v>839</v>
      </c>
      <c r="L896" s="370" t="s">
        <v>1297</v>
      </c>
      <c r="M896" s="370">
        <v>5966777</v>
      </c>
      <c r="N896" s="371">
        <v>45371</v>
      </c>
      <c r="O896" s="321" t="s">
        <v>452</v>
      </c>
      <c r="P896" s="370" t="s">
        <v>954</v>
      </c>
      <c r="Q896" s="372"/>
      <c r="R896" s="372"/>
      <c r="S896" s="372"/>
    </row>
    <row r="897" spans="1:19" ht="48" x14ac:dyDescent="0.2">
      <c r="A897" s="303">
        <f>IF(B897="","",ROW()-ROW($A$3)+'Diário 1º PA'!$P$1)</f>
        <v>1110</v>
      </c>
      <c r="B897" s="368">
        <v>45370</v>
      </c>
      <c r="C897" s="331">
        <v>45352</v>
      </c>
      <c r="D897" s="321" t="s">
        <v>105</v>
      </c>
      <c r="E897" s="332" t="s">
        <v>337</v>
      </c>
      <c r="F897" s="369">
        <v>121.42</v>
      </c>
      <c r="G897" s="321" t="s">
        <v>952</v>
      </c>
      <c r="H897" s="321" t="s">
        <v>123</v>
      </c>
      <c r="I897" s="321" t="s">
        <v>1296</v>
      </c>
      <c r="J897" s="370" t="s">
        <v>954</v>
      </c>
      <c r="K897" s="370" t="s">
        <v>839</v>
      </c>
      <c r="L897" s="370" t="s">
        <v>1297</v>
      </c>
      <c r="M897" s="370" t="s">
        <v>2149</v>
      </c>
      <c r="N897" s="371">
        <v>45374</v>
      </c>
      <c r="O897" s="321" t="s">
        <v>452</v>
      </c>
      <c r="P897" s="370" t="s">
        <v>954</v>
      </c>
      <c r="Q897" s="372"/>
      <c r="R897" s="372"/>
      <c r="S897" s="372"/>
    </row>
    <row r="898" spans="1:19" ht="48" x14ac:dyDescent="0.2">
      <c r="A898" s="303">
        <f>IF(B898="","",ROW()-ROW($A$3)+'Diário 1º PA'!$P$1)</f>
        <v>1111</v>
      </c>
      <c r="B898" s="368">
        <v>45370</v>
      </c>
      <c r="C898" s="331">
        <v>45352</v>
      </c>
      <c r="D898" s="321" t="s">
        <v>105</v>
      </c>
      <c r="E898" s="332" t="s">
        <v>337</v>
      </c>
      <c r="F898" s="369">
        <v>268.31</v>
      </c>
      <c r="G898" s="321" t="s">
        <v>952</v>
      </c>
      <c r="H898" s="321" t="s">
        <v>123</v>
      </c>
      <c r="I898" s="321" t="s">
        <v>1296</v>
      </c>
      <c r="J898" s="370" t="s">
        <v>954</v>
      </c>
      <c r="K898" s="370" t="s">
        <v>839</v>
      </c>
      <c r="L898" s="370" t="s">
        <v>1297</v>
      </c>
      <c r="M898" s="370">
        <v>6002944</v>
      </c>
      <c r="N898" s="371">
        <v>45382</v>
      </c>
      <c r="O898" s="321" t="s">
        <v>452</v>
      </c>
      <c r="P898" s="370" t="s">
        <v>954</v>
      </c>
      <c r="Q898" s="372"/>
      <c r="R898" s="372"/>
      <c r="S898" s="372"/>
    </row>
    <row r="899" spans="1:19" ht="48" x14ac:dyDescent="0.2">
      <c r="A899" s="303">
        <f>IF(B899="","",ROW()-ROW($A$3)+'Diário 1º PA'!$P$1)</f>
        <v>1112</v>
      </c>
      <c r="B899" s="368">
        <v>45370</v>
      </c>
      <c r="C899" s="331">
        <v>45352</v>
      </c>
      <c r="D899" s="321" t="s">
        <v>105</v>
      </c>
      <c r="E899" s="332" t="s">
        <v>337</v>
      </c>
      <c r="F899" s="369">
        <v>32.630000000000003</v>
      </c>
      <c r="G899" s="321" t="s">
        <v>952</v>
      </c>
      <c r="H899" s="321" t="s">
        <v>122</v>
      </c>
      <c r="I899" s="321" t="s">
        <v>2066</v>
      </c>
      <c r="J899" s="370" t="s">
        <v>968</v>
      </c>
      <c r="K899" s="370" t="s">
        <v>839</v>
      </c>
      <c r="L899" s="370" t="s">
        <v>1297</v>
      </c>
      <c r="M899" s="370" t="s">
        <v>2150</v>
      </c>
      <c r="N899" s="371">
        <v>45371</v>
      </c>
      <c r="O899" s="321" t="s">
        <v>452</v>
      </c>
      <c r="P899" s="370" t="s">
        <v>968</v>
      </c>
      <c r="Q899" s="372"/>
      <c r="R899" s="372"/>
      <c r="S899" s="372"/>
    </row>
    <row r="900" spans="1:19" ht="48" x14ac:dyDescent="0.2">
      <c r="A900" s="303">
        <f>IF(B900="","",ROW()-ROW($A$3)+'Diário 1º PA'!$P$1)</f>
        <v>1113</v>
      </c>
      <c r="B900" s="368">
        <v>45370</v>
      </c>
      <c r="C900" s="331">
        <v>45352</v>
      </c>
      <c r="D900" s="321" t="s">
        <v>105</v>
      </c>
      <c r="E900" s="332" t="s">
        <v>337</v>
      </c>
      <c r="F900" s="369">
        <v>88.95</v>
      </c>
      <c r="G900" s="267" t="s">
        <v>952</v>
      </c>
      <c r="H900" s="321" t="s">
        <v>123</v>
      </c>
      <c r="I900" s="321" t="s">
        <v>2066</v>
      </c>
      <c r="J900" s="370" t="s">
        <v>968</v>
      </c>
      <c r="K900" s="370" t="s">
        <v>839</v>
      </c>
      <c r="L900" s="370" t="s">
        <v>1297</v>
      </c>
      <c r="M900" s="370" t="s">
        <v>2151</v>
      </c>
      <c r="N900" s="371">
        <v>45371</v>
      </c>
      <c r="O900" s="321" t="s">
        <v>452</v>
      </c>
      <c r="P900" s="370" t="s">
        <v>968</v>
      </c>
      <c r="Q900" s="372"/>
      <c r="R900" s="372"/>
      <c r="S900" s="372"/>
    </row>
    <row r="901" spans="1:19" ht="24" x14ac:dyDescent="0.2">
      <c r="A901" s="303">
        <f>IF(B901="","",ROW()-ROW($A$3)+'Diário 1º PA'!$P$1)</f>
        <v>1114</v>
      </c>
      <c r="B901" s="368">
        <v>45370</v>
      </c>
      <c r="C901" s="331">
        <v>45352</v>
      </c>
      <c r="D901" s="321" t="s">
        <v>105</v>
      </c>
      <c r="E901" s="332" t="s">
        <v>339</v>
      </c>
      <c r="F901" s="369">
        <v>150</v>
      </c>
      <c r="G901" s="267" t="s">
        <v>2152</v>
      </c>
      <c r="H901" s="321" t="s">
        <v>118</v>
      </c>
      <c r="I901" s="321" t="s">
        <v>1610</v>
      </c>
      <c r="J901" s="370" t="s">
        <v>922</v>
      </c>
      <c r="K901" s="370" t="s">
        <v>839</v>
      </c>
      <c r="L901" s="370" t="s">
        <v>1611</v>
      </c>
      <c r="M901" s="370" t="s">
        <v>117</v>
      </c>
      <c r="N901" s="371">
        <v>45370</v>
      </c>
      <c r="O901" s="321" t="s">
        <v>452</v>
      </c>
      <c r="P901" s="370" t="s">
        <v>950</v>
      </c>
      <c r="Q901" s="372"/>
      <c r="R901" s="372"/>
      <c r="S901" s="372"/>
    </row>
    <row r="902" spans="1:19" ht="24" x14ac:dyDescent="0.2">
      <c r="A902" s="303">
        <f>IF(B902="","",ROW()-ROW($A$3)+'Diário 1º PA'!$P$1)</f>
        <v>1115</v>
      </c>
      <c r="B902" s="368">
        <v>45370</v>
      </c>
      <c r="C902" s="331">
        <v>45352</v>
      </c>
      <c r="D902" s="321" t="s">
        <v>94</v>
      </c>
      <c r="E902" s="332" t="s">
        <v>201</v>
      </c>
      <c r="F902" s="369">
        <v>300</v>
      </c>
      <c r="G902" s="267" t="s">
        <v>2153</v>
      </c>
      <c r="H902" s="321" t="s">
        <v>118</v>
      </c>
      <c r="I902" s="321" t="s">
        <v>2154</v>
      </c>
      <c r="J902" s="370" t="s">
        <v>2090</v>
      </c>
      <c r="K902" s="370" t="s">
        <v>1307</v>
      </c>
      <c r="L902" s="370" t="s">
        <v>848</v>
      </c>
      <c r="M902" s="370">
        <v>24531417</v>
      </c>
      <c r="N902" s="371">
        <v>45370</v>
      </c>
      <c r="O902" s="321" t="s">
        <v>452</v>
      </c>
      <c r="P902" s="370" t="s">
        <v>2090</v>
      </c>
      <c r="Q902" s="372"/>
      <c r="R902" s="372"/>
      <c r="S902" s="372"/>
    </row>
    <row r="903" spans="1:19" ht="36" x14ac:dyDescent="0.2">
      <c r="A903" s="303">
        <f>IF(B903="","",ROW()-ROW($A$3)+'Diário 1º PA'!$P$1)</f>
        <v>1116</v>
      </c>
      <c r="B903" s="368">
        <v>45370</v>
      </c>
      <c r="C903" s="331">
        <v>45352</v>
      </c>
      <c r="D903" s="321" t="s">
        <v>105</v>
      </c>
      <c r="E903" s="332" t="s">
        <v>339</v>
      </c>
      <c r="F903" s="369">
        <v>173.37</v>
      </c>
      <c r="G903" s="267" t="s">
        <v>2155</v>
      </c>
      <c r="H903" s="321" t="s">
        <v>118</v>
      </c>
      <c r="I903" s="321" t="s">
        <v>2156</v>
      </c>
      <c r="J903" s="370" t="s">
        <v>922</v>
      </c>
      <c r="K903" s="370" t="s">
        <v>881</v>
      </c>
      <c r="L903" s="370" t="s">
        <v>1604</v>
      </c>
      <c r="M903" s="370" t="s">
        <v>117</v>
      </c>
      <c r="N903" s="371">
        <v>45369</v>
      </c>
      <c r="O903" s="321" t="s">
        <v>452</v>
      </c>
      <c r="P903" s="370" t="s">
        <v>2157</v>
      </c>
      <c r="Q903" s="372"/>
      <c r="R903" s="372"/>
      <c r="S903" s="372"/>
    </row>
    <row r="904" spans="1:19" ht="24" x14ac:dyDescent="0.2">
      <c r="A904" s="303">
        <f>IF(B904="","",ROW()-ROW($A$3)+'Diário 1º PA'!$P$1)</f>
        <v>1117</v>
      </c>
      <c r="B904" s="368">
        <v>45370</v>
      </c>
      <c r="C904" s="331">
        <v>45323</v>
      </c>
      <c r="D904" s="321" t="s">
        <v>105</v>
      </c>
      <c r="E904" s="332" t="s">
        <v>265</v>
      </c>
      <c r="F904" s="369">
        <v>761.13</v>
      </c>
      <c r="G904" s="267" t="s">
        <v>1577</v>
      </c>
      <c r="H904" s="321" t="s">
        <v>134</v>
      </c>
      <c r="I904" s="321" t="s">
        <v>1659</v>
      </c>
      <c r="J904" s="370" t="s">
        <v>1029</v>
      </c>
      <c r="K904" s="370" t="s">
        <v>1307</v>
      </c>
      <c r="L904" s="370" t="s">
        <v>848</v>
      </c>
      <c r="M904" s="370">
        <v>11744</v>
      </c>
      <c r="N904" s="371">
        <v>45370</v>
      </c>
      <c r="O904" s="321" t="s">
        <v>452</v>
      </c>
      <c r="P904" s="370" t="s">
        <v>1029</v>
      </c>
      <c r="Q904" s="372"/>
      <c r="R904" s="372"/>
      <c r="S904" s="372"/>
    </row>
    <row r="905" spans="1:19" ht="36" x14ac:dyDescent="0.2">
      <c r="A905" s="303">
        <f>IF(B905="","",ROW()-ROW($A$3)+'Diário 1º PA'!$P$1)</f>
        <v>1118</v>
      </c>
      <c r="B905" s="368">
        <v>45370</v>
      </c>
      <c r="C905" s="331">
        <v>45323</v>
      </c>
      <c r="D905" s="321" t="s">
        <v>105</v>
      </c>
      <c r="E905" s="332" t="s">
        <v>339</v>
      </c>
      <c r="F905" s="369">
        <v>263.43</v>
      </c>
      <c r="G905" s="267" t="s">
        <v>2158</v>
      </c>
      <c r="H905" s="321" t="s">
        <v>118</v>
      </c>
      <c r="I905" s="321" t="s">
        <v>1841</v>
      </c>
      <c r="J905" s="370" t="s">
        <v>2159</v>
      </c>
      <c r="K905" s="370" t="s">
        <v>1307</v>
      </c>
      <c r="L905" s="370" t="s">
        <v>848</v>
      </c>
      <c r="M905" s="370">
        <v>25649</v>
      </c>
      <c r="N905" s="371">
        <v>45344</v>
      </c>
      <c r="O905" s="321" t="s">
        <v>452</v>
      </c>
      <c r="P905" s="370" t="s">
        <v>2159</v>
      </c>
      <c r="Q905" s="372"/>
      <c r="R905" s="372"/>
      <c r="S905" s="372"/>
    </row>
    <row r="906" spans="1:19" ht="36" x14ac:dyDescent="0.2">
      <c r="A906" s="303">
        <f>IF(B906="","",ROW()-ROW($A$3)+'Diário 1º PA'!$P$1)</f>
        <v>1119</v>
      </c>
      <c r="B906" s="368">
        <v>45370</v>
      </c>
      <c r="C906" s="331">
        <v>45323</v>
      </c>
      <c r="D906" s="321" t="s">
        <v>105</v>
      </c>
      <c r="E906" s="332" t="s">
        <v>339</v>
      </c>
      <c r="F906" s="369">
        <v>263.43</v>
      </c>
      <c r="G906" s="267" t="s">
        <v>2158</v>
      </c>
      <c r="H906" s="321" t="s">
        <v>118</v>
      </c>
      <c r="I906" s="321" t="s">
        <v>1841</v>
      </c>
      <c r="J906" s="370" t="s">
        <v>2159</v>
      </c>
      <c r="K906" s="370" t="s">
        <v>1307</v>
      </c>
      <c r="L906" s="370" t="s">
        <v>848</v>
      </c>
      <c r="M906" s="370">
        <v>25641</v>
      </c>
      <c r="N906" s="371">
        <v>45344</v>
      </c>
      <c r="O906" s="321" t="s">
        <v>452</v>
      </c>
      <c r="P906" s="370" t="s">
        <v>2159</v>
      </c>
      <c r="Q906" s="372"/>
      <c r="R906" s="372"/>
      <c r="S906" s="372"/>
    </row>
    <row r="907" spans="1:19" ht="24" x14ac:dyDescent="0.2">
      <c r="A907" s="303">
        <f>IF(B907="","",ROW()-ROW($A$3)+'Diário 1º PA'!$P$1)</f>
        <v>1120</v>
      </c>
      <c r="B907" s="368">
        <v>45370</v>
      </c>
      <c r="C907" s="331">
        <v>45323</v>
      </c>
      <c r="D907" s="321" t="s">
        <v>105</v>
      </c>
      <c r="E907" s="332" t="s">
        <v>235</v>
      </c>
      <c r="F907" s="369">
        <v>112.1</v>
      </c>
      <c r="G907" s="267" t="s">
        <v>2160</v>
      </c>
      <c r="H907" s="321" t="s">
        <v>126</v>
      </c>
      <c r="I907" s="321" t="s">
        <v>1727</v>
      </c>
      <c r="J907" s="370" t="s">
        <v>1728</v>
      </c>
      <c r="K907" s="370" t="s">
        <v>1307</v>
      </c>
      <c r="L907" s="370" t="s">
        <v>848</v>
      </c>
      <c r="M907" s="370">
        <v>369367937</v>
      </c>
      <c r="N907" s="371">
        <v>45370</v>
      </c>
      <c r="O907" s="321" t="s">
        <v>452</v>
      </c>
      <c r="P907" s="370" t="s">
        <v>1728</v>
      </c>
      <c r="Q907" s="372"/>
      <c r="R907" s="372"/>
      <c r="S907" s="372"/>
    </row>
    <row r="908" spans="1:19" ht="24" x14ac:dyDescent="0.2">
      <c r="A908" s="303">
        <f>IF(B908="","",ROW()-ROW($A$3)+'Diário 1º PA'!$P$1)</f>
        <v>1121</v>
      </c>
      <c r="B908" s="368">
        <v>45370</v>
      </c>
      <c r="C908" s="331">
        <v>45352</v>
      </c>
      <c r="D908" s="321" t="s">
        <v>94</v>
      </c>
      <c r="E908" s="332" t="s">
        <v>205</v>
      </c>
      <c r="F908" s="369">
        <v>283.36</v>
      </c>
      <c r="G908" s="267" t="s">
        <v>1544</v>
      </c>
      <c r="H908" s="321" t="s">
        <v>123</v>
      </c>
      <c r="I908" s="321" t="s">
        <v>2128</v>
      </c>
      <c r="J908" s="370" t="s">
        <v>1546</v>
      </c>
      <c r="K908" s="370" t="s">
        <v>1307</v>
      </c>
      <c r="L908" s="370" t="s">
        <v>848</v>
      </c>
      <c r="M908" s="370">
        <v>822713</v>
      </c>
      <c r="N908" s="371">
        <v>45370</v>
      </c>
      <c r="O908" s="321" t="s">
        <v>452</v>
      </c>
      <c r="P908" s="370" t="s">
        <v>1546</v>
      </c>
      <c r="Q908" s="372"/>
      <c r="R908" s="372"/>
      <c r="S908" s="372"/>
    </row>
    <row r="909" spans="1:19" ht="24" x14ac:dyDescent="0.2">
      <c r="A909" s="303">
        <f>IF(B909="","",ROW()-ROW($A$3)+'Diário 1º PA'!$P$1)</f>
        <v>1122</v>
      </c>
      <c r="B909" s="368">
        <v>45370</v>
      </c>
      <c r="C909" s="331">
        <v>45323</v>
      </c>
      <c r="D909" s="321" t="s">
        <v>105</v>
      </c>
      <c r="E909" s="332" t="s">
        <v>229</v>
      </c>
      <c r="F909" s="369">
        <v>2045.04</v>
      </c>
      <c r="G909" s="267" t="s">
        <v>1769</v>
      </c>
      <c r="H909" s="321" t="s">
        <v>123</v>
      </c>
      <c r="I909" s="321" t="s">
        <v>1535</v>
      </c>
      <c r="J909" s="370" t="s">
        <v>1025</v>
      </c>
      <c r="K909" s="370" t="s">
        <v>1307</v>
      </c>
      <c r="L909" s="370" t="s">
        <v>848</v>
      </c>
      <c r="M909" s="370" t="s">
        <v>2161</v>
      </c>
      <c r="N909" s="371">
        <v>45370</v>
      </c>
      <c r="O909" s="321" t="s">
        <v>452</v>
      </c>
      <c r="P909" s="370" t="s">
        <v>1025</v>
      </c>
      <c r="Q909" s="372"/>
      <c r="R909" s="372"/>
      <c r="S909" s="372"/>
    </row>
    <row r="910" spans="1:19" ht="24" x14ac:dyDescent="0.2">
      <c r="A910" s="303">
        <f>IF(B910="","",ROW()-ROW($A$3)+'Diário 1º PA'!$P$1)</f>
        <v>1123</v>
      </c>
      <c r="B910" s="368">
        <v>45370</v>
      </c>
      <c r="C910" s="331">
        <v>45323</v>
      </c>
      <c r="D910" s="321" t="s">
        <v>105</v>
      </c>
      <c r="E910" s="332" t="s">
        <v>229</v>
      </c>
      <c r="F910" s="369">
        <v>2716.04</v>
      </c>
      <c r="G910" s="267" t="s">
        <v>1769</v>
      </c>
      <c r="H910" s="321" t="s">
        <v>124</v>
      </c>
      <c r="I910" s="321" t="s">
        <v>1535</v>
      </c>
      <c r="J910" s="370" t="s">
        <v>1025</v>
      </c>
      <c r="K910" s="370" t="s">
        <v>1307</v>
      </c>
      <c r="L910" s="370" t="s">
        <v>848</v>
      </c>
      <c r="M910" s="370" t="s">
        <v>2162</v>
      </c>
      <c r="N910" s="371">
        <v>45371</v>
      </c>
      <c r="O910" s="321" t="s">
        <v>452</v>
      </c>
      <c r="P910" s="370" t="s">
        <v>1025</v>
      </c>
      <c r="Q910" s="372"/>
      <c r="R910" s="372"/>
      <c r="S910" s="372"/>
    </row>
    <row r="911" spans="1:19" ht="36" x14ac:dyDescent="0.2">
      <c r="A911" s="303">
        <f>IF(B911="","",ROW()-ROW($A$3)+'Diário 1º PA'!$P$1)</f>
        <v>1124</v>
      </c>
      <c r="B911" s="368">
        <v>45370</v>
      </c>
      <c r="C911" s="331">
        <v>45323</v>
      </c>
      <c r="D911" s="321" t="s">
        <v>105</v>
      </c>
      <c r="E911" s="332" t="s">
        <v>339</v>
      </c>
      <c r="F911" s="369">
        <v>218.65</v>
      </c>
      <c r="G911" s="267" t="s">
        <v>2155</v>
      </c>
      <c r="H911" s="321" t="s">
        <v>118</v>
      </c>
      <c r="I911" s="321" t="s">
        <v>2163</v>
      </c>
      <c r="J911" s="370" t="s">
        <v>922</v>
      </c>
      <c r="K911" s="370" t="s">
        <v>881</v>
      </c>
      <c r="L911" s="370" t="s">
        <v>1604</v>
      </c>
      <c r="M911" s="370" t="s">
        <v>117</v>
      </c>
      <c r="N911" s="371">
        <v>45369</v>
      </c>
      <c r="O911" s="321" t="s">
        <v>452</v>
      </c>
      <c r="P911" s="370" t="s">
        <v>2164</v>
      </c>
      <c r="Q911" s="372"/>
      <c r="R911" s="372"/>
      <c r="S911" s="372"/>
    </row>
    <row r="912" spans="1:19" ht="24" x14ac:dyDescent="0.2">
      <c r="A912" s="303">
        <f>IF(B912="","",ROW()-ROW($A$3)+'Diário 1º PA'!$P$1)</f>
        <v>1125</v>
      </c>
      <c r="B912" s="368">
        <v>45370</v>
      </c>
      <c r="C912" s="331">
        <v>45352</v>
      </c>
      <c r="D912" s="321" t="s">
        <v>94</v>
      </c>
      <c r="E912" s="332" t="s">
        <v>201</v>
      </c>
      <c r="F912" s="369">
        <v>1500</v>
      </c>
      <c r="G912" s="267" t="s">
        <v>1544</v>
      </c>
      <c r="H912" s="321" t="s">
        <v>125</v>
      </c>
      <c r="I912" s="321" t="s">
        <v>2089</v>
      </c>
      <c r="J912" s="370" t="s">
        <v>2090</v>
      </c>
      <c r="K912" s="370" t="s">
        <v>1307</v>
      </c>
      <c r="L912" s="370" t="s">
        <v>848</v>
      </c>
      <c r="M912" s="370">
        <v>24531471</v>
      </c>
      <c r="N912" s="371">
        <v>45370</v>
      </c>
      <c r="O912" s="321" t="s">
        <v>452</v>
      </c>
      <c r="P912" s="370" t="s">
        <v>2090</v>
      </c>
      <c r="Q912" s="372"/>
      <c r="R912" s="372"/>
      <c r="S912" s="372"/>
    </row>
    <row r="913" spans="1:19" ht="24" x14ac:dyDescent="0.2">
      <c r="A913" s="303">
        <f>IF(B913="","",ROW()-ROW($A$3)+'Diário 1º PA'!$P$1)</f>
        <v>1126</v>
      </c>
      <c r="B913" s="368">
        <v>45370</v>
      </c>
      <c r="C913" s="331">
        <v>45352</v>
      </c>
      <c r="D913" s="321" t="s">
        <v>94</v>
      </c>
      <c r="E913" s="332" t="s">
        <v>201</v>
      </c>
      <c r="F913" s="369">
        <v>300</v>
      </c>
      <c r="G913" s="267" t="s">
        <v>1544</v>
      </c>
      <c r="H913" s="321" t="s">
        <v>122</v>
      </c>
      <c r="I913" s="321" t="s">
        <v>2089</v>
      </c>
      <c r="J913" s="370" t="s">
        <v>2090</v>
      </c>
      <c r="K913" s="370" t="s">
        <v>1307</v>
      </c>
      <c r="L913" s="370" t="s">
        <v>848</v>
      </c>
      <c r="M913" s="370">
        <v>24531469</v>
      </c>
      <c r="N913" s="371">
        <v>45370</v>
      </c>
      <c r="O913" s="321" t="s">
        <v>452</v>
      </c>
      <c r="P913" s="370" t="s">
        <v>2090</v>
      </c>
      <c r="Q913" s="372"/>
      <c r="R913" s="372"/>
      <c r="S913" s="372"/>
    </row>
    <row r="914" spans="1:19" ht="24" x14ac:dyDescent="0.2">
      <c r="A914" s="303">
        <f>IF(B914="","",ROW()-ROW($A$3)+'Diário 1º PA'!$P$1)</f>
        <v>1127</v>
      </c>
      <c r="B914" s="368">
        <v>45370</v>
      </c>
      <c r="C914" s="331">
        <v>45352</v>
      </c>
      <c r="D914" s="321" t="s">
        <v>105</v>
      </c>
      <c r="E914" s="332" t="s">
        <v>313</v>
      </c>
      <c r="F914" s="369">
        <v>641.1</v>
      </c>
      <c r="G914" s="267" t="s">
        <v>2165</v>
      </c>
      <c r="H914" s="321" t="s">
        <v>119</v>
      </c>
      <c r="I914" s="321" t="s">
        <v>2166</v>
      </c>
      <c r="J914" s="370" t="s">
        <v>2167</v>
      </c>
      <c r="K914" s="370" t="s">
        <v>881</v>
      </c>
      <c r="L914" s="370" t="s">
        <v>1301</v>
      </c>
      <c r="M914" s="370">
        <v>2878</v>
      </c>
      <c r="N914" s="371">
        <v>45370</v>
      </c>
      <c r="O914" s="321" t="s">
        <v>452</v>
      </c>
      <c r="P914" s="370" t="s">
        <v>2167</v>
      </c>
      <c r="Q914" s="372"/>
      <c r="R914" s="372"/>
      <c r="S914" s="372"/>
    </row>
    <row r="915" spans="1:19" ht="24" x14ac:dyDescent="0.2">
      <c r="A915" s="303">
        <f>IF(B915="","",ROW()-ROW($A$3)+'Diário 1º PA'!$P$1)</f>
        <v>1128</v>
      </c>
      <c r="B915" s="368">
        <v>45370</v>
      </c>
      <c r="C915" s="331">
        <v>45352</v>
      </c>
      <c r="D915" s="321" t="s">
        <v>105</v>
      </c>
      <c r="E915" s="332" t="s">
        <v>269</v>
      </c>
      <c r="F915" s="369">
        <v>420</v>
      </c>
      <c r="G915" s="267" t="s">
        <v>2168</v>
      </c>
      <c r="H915" s="321" t="s">
        <v>124</v>
      </c>
      <c r="I915" s="321" t="s">
        <v>2169</v>
      </c>
      <c r="J915" s="370" t="s">
        <v>2170</v>
      </c>
      <c r="K915" s="370" t="s">
        <v>881</v>
      </c>
      <c r="L915" s="370" t="s">
        <v>1301</v>
      </c>
      <c r="M915" s="370" t="s">
        <v>2171</v>
      </c>
      <c r="N915" s="371">
        <v>45369</v>
      </c>
      <c r="O915" s="321" t="s">
        <v>452</v>
      </c>
      <c r="P915" s="370" t="s">
        <v>2170</v>
      </c>
      <c r="Q915" s="372"/>
      <c r="R915" s="372"/>
      <c r="S915" s="372"/>
    </row>
    <row r="916" spans="1:19" ht="24" x14ac:dyDescent="0.2">
      <c r="A916" s="303">
        <f>IF(B916="","",ROW()-ROW($A$3)+'Diário 1º PA'!$P$1)</f>
        <v>1129</v>
      </c>
      <c r="B916" s="368">
        <v>45370</v>
      </c>
      <c r="C916" s="331">
        <v>45323</v>
      </c>
      <c r="D916" s="321" t="s">
        <v>105</v>
      </c>
      <c r="E916" s="332" t="s">
        <v>227</v>
      </c>
      <c r="F916" s="369">
        <v>1697.38</v>
      </c>
      <c r="G916" s="267" t="s">
        <v>1037</v>
      </c>
      <c r="H916" s="321" t="s">
        <v>136</v>
      </c>
      <c r="I916" s="321" t="s">
        <v>1401</v>
      </c>
      <c r="J916" s="370" t="s">
        <v>1181</v>
      </c>
      <c r="K916" s="370" t="s">
        <v>881</v>
      </c>
      <c r="L916" s="370" t="s">
        <v>848</v>
      </c>
      <c r="M916" s="370">
        <v>124876547</v>
      </c>
      <c r="N916" s="371">
        <v>45362</v>
      </c>
      <c r="O916" s="321" t="s">
        <v>452</v>
      </c>
      <c r="P916" s="370" t="s">
        <v>1181</v>
      </c>
      <c r="Q916" s="372"/>
      <c r="R916" s="372"/>
      <c r="S916" s="372"/>
    </row>
    <row r="917" spans="1:19" ht="48" x14ac:dyDescent="0.2">
      <c r="A917" s="303">
        <f>IF(B917="","",ROW()-ROW($A$3)+'Diário 1º PA'!$P$1)</f>
        <v>1130</v>
      </c>
      <c r="B917" s="368">
        <v>45370</v>
      </c>
      <c r="C917" s="331">
        <v>45352</v>
      </c>
      <c r="D917" s="321" t="s">
        <v>105</v>
      </c>
      <c r="E917" s="332" t="s">
        <v>299</v>
      </c>
      <c r="F917" s="369">
        <v>8407.5</v>
      </c>
      <c r="G917" s="267" t="s">
        <v>2001</v>
      </c>
      <c r="H917" s="321" t="s">
        <v>130</v>
      </c>
      <c r="I917" s="321" t="s">
        <v>2005</v>
      </c>
      <c r="J917" s="370" t="s">
        <v>1337</v>
      </c>
      <c r="K917" s="370" t="s">
        <v>1307</v>
      </c>
      <c r="L917" s="370" t="s">
        <v>848</v>
      </c>
      <c r="M917" s="370">
        <v>32</v>
      </c>
      <c r="N917" s="371">
        <v>45359</v>
      </c>
      <c r="O917" s="321" t="s">
        <v>452</v>
      </c>
      <c r="P917" s="370" t="s">
        <v>1337</v>
      </c>
      <c r="Q917" s="372"/>
      <c r="R917" s="372"/>
      <c r="S917" s="372"/>
    </row>
    <row r="918" spans="1:19" ht="36" x14ac:dyDescent="0.2">
      <c r="A918" s="303">
        <f>IF(B918="","",ROW()-ROW($A$3)+'Diário 1º PA'!$P$1)</f>
        <v>1131</v>
      </c>
      <c r="B918" s="368">
        <v>45370</v>
      </c>
      <c r="C918" s="331">
        <v>45352</v>
      </c>
      <c r="D918" s="321" t="s">
        <v>105</v>
      </c>
      <c r="E918" s="332" t="s">
        <v>339</v>
      </c>
      <c r="F918" s="369">
        <v>340</v>
      </c>
      <c r="G918" s="321" t="s">
        <v>2172</v>
      </c>
      <c r="H918" s="321" t="s">
        <v>126</v>
      </c>
      <c r="I918" s="321" t="s">
        <v>2173</v>
      </c>
      <c r="J918" s="370" t="s">
        <v>2174</v>
      </c>
      <c r="K918" s="370" t="s">
        <v>1307</v>
      </c>
      <c r="L918" s="370" t="s">
        <v>848</v>
      </c>
      <c r="M918" s="370">
        <v>39368</v>
      </c>
      <c r="N918" s="371">
        <v>45358</v>
      </c>
      <c r="O918" s="321" t="s">
        <v>452</v>
      </c>
      <c r="P918" s="370" t="s">
        <v>2174</v>
      </c>
      <c r="Q918" s="372"/>
      <c r="R918" s="372"/>
      <c r="S918" s="372"/>
    </row>
    <row r="919" spans="1:19" x14ac:dyDescent="0.2">
      <c r="A919" s="303">
        <f>IF(B919="","",ROW()-ROW($A$3)+'Diário 1º PA'!$P$1)</f>
        <v>1132</v>
      </c>
      <c r="B919" s="368">
        <v>45370</v>
      </c>
      <c r="C919" s="331">
        <v>45352</v>
      </c>
      <c r="D919" s="321" t="s">
        <v>105</v>
      </c>
      <c r="E919" s="332" t="s">
        <v>283</v>
      </c>
      <c r="F919" s="369">
        <v>4</v>
      </c>
      <c r="G919" s="267" t="s">
        <v>2175</v>
      </c>
      <c r="H919" s="321" t="s">
        <v>118</v>
      </c>
      <c r="I919" s="321" t="s">
        <v>117</v>
      </c>
      <c r="J919" s="370" t="s">
        <v>79</v>
      </c>
      <c r="K919" s="370" t="s">
        <v>117</v>
      </c>
      <c r="L919" s="370" t="s">
        <v>117</v>
      </c>
      <c r="M919" s="370" t="s">
        <v>117</v>
      </c>
      <c r="N919" s="371" t="s">
        <v>117</v>
      </c>
      <c r="O919" s="321" t="s">
        <v>452</v>
      </c>
      <c r="P919" s="370" t="s">
        <v>79</v>
      </c>
      <c r="Q919" s="372"/>
      <c r="R919" s="372"/>
      <c r="S919" s="372"/>
    </row>
    <row r="920" spans="1:19" ht="36" x14ac:dyDescent="0.2">
      <c r="A920" s="303">
        <f>IF(B920="","",ROW()-ROW($A$3)+'Diário 1º PA'!$P$1)</f>
        <v>1133</v>
      </c>
      <c r="B920" s="368">
        <v>45371</v>
      </c>
      <c r="C920" s="331">
        <v>45352</v>
      </c>
      <c r="D920" s="321" t="s">
        <v>105</v>
      </c>
      <c r="E920" s="332" t="s">
        <v>339</v>
      </c>
      <c r="F920" s="369">
        <v>150</v>
      </c>
      <c r="G920" s="267" t="s">
        <v>2176</v>
      </c>
      <c r="H920" s="321" t="s">
        <v>127</v>
      </c>
      <c r="I920" s="321" t="s">
        <v>2177</v>
      </c>
      <c r="J920" s="370" t="s">
        <v>922</v>
      </c>
      <c r="K920" s="370" t="s">
        <v>839</v>
      </c>
      <c r="L920" s="370" t="s">
        <v>1611</v>
      </c>
      <c r="M920" s="370" t="s">
        <v>117</v>
      </c>
      <c r="N920" s="371">
        <v>45369</v>
      </c>
      <c r="O920" s="321" t="s">
        <v>452</v>
      </c>
      <c r="P920" s="370" t="s">
        <v>2178</v>
      </c>
      <c r="Q920" s="372"/>
      <c r="R920" s="372"/>
      <c r="S920" s="372"/>
    </row>
    <row r="921" spans="1:19" ht="48" x14ac:dyDescent="0.2">
      <c r="A921" s="303">
        <f>IF(B921="","",ROW()-ROW($A$3)+'Diário 1º PA'!$P$1)</f>
        <v>1134</v>
      </c>
      <c r="B921" s="368">
        <v>45371</v>
      </c>
      <c r="C921" s="331">
        <v>45323</v>
      </c>
      <c r="D921" s="321" t="s">
        <v>105</v>
      </c>
      <c r="E921" s="332" t="s">
        <v>299</v>
      </c>
      <c r="F921" s="369">
        <v>24807.08</v>
      </c>
      <c r="G921" s="267" t="s">
        <v>2001</v>
      </c>
      <c r="H921" s="321" t="s">
        <v>136</v>
      </c>
      <c r="I921" s="321" t="s">
        <v>1228</v>
      </c>
      <c r="J921" s="370" t="s">
        <v>1229</v>
      </c>
      <c r="K921" s="370" t="s">
        <v>1307</v>
      </c>
      <c r="L921" s="370" t="s">
        <v>848</v>
      </c>
      <c r="M921" s="370">
        <v>9342401</v>
      </c>
      <c r="N921" s="371">
        <v>45371</v>
      </c>
      <c r="O921" s="321" t="s">
        <v>452</v>
      </c>
      <c r="P921" s="370" t="s">
        <v>1229</v>
      </c>
      <c r="Q921" s="372"/>
      <c r="R921" s="372"/>
      <c r="S921" s="372"/>
    </row>
    <row r="922" spans="1:19" ht="24" x14ac:dyDescent="0.2">
      <c r="A922" s="303">
        <f>IF(B922="","",ROW()-ROW($A$3)+'Diário 1º PA'!$P$1)</f>
        <v>1135</v>
      </c>
      <c r="B922" s="368">
        <v>45371</v>
      </c>
      <c r="C922" s="331">
        <v>45323</v>
      </c>
      <c r="D922" s="321" t="s">
        <v>105</v>
      </c>
      <c r="E922" s="332" t="s">
        <v>239</v>
      </c>
      <c r="F922" s="369">
        <v>11096</v>
      </c>
      <c r="G922" s="267" t="s">
        <v>2179</v>
      </c>
      <c r="H922" s="321" t="s">
        <v>118</v>
      </c>
      <c r="I922" s="321" t="s">
        <v>2180</v>
      </c>
      <c r="J922" s="370" t="s">
        <v>1001</v>
      </c>
      <c r="K922" s="370" t="s">
        <v>1307</v>
      </c>
      <c r="L922" s="370" t="s">
        <v>848</v>
      </c>
      <c r="M922" s="370">
        <v>102624</v>
      </c>
      <c r="N922" s="371">
        <v>45371</v>
      </c>
      <c r="O922" s="321" t="s">
        <v>452</v>
      </c>
      <c r="P922" s="370" t="s">
        <v>1001</v>
      </c>
      <c r="Q922" s="372"/>
      <c r="R922" s="372"/>
      <c r="S922" s="372"/>
    </row>
    <row r="923" spans="1:19" ht="24" x14ac:dyDescent="0.2">
      <c r="A923" s="303">
        <f>IF(B923="","",ROW()-ROW($A$3)+'Diário 1º PA'!$P$1)</f>
        <v>1136</v>
      </c>
      <c r="B923" s="368">
        <v>45371</v>
      </c>
      <c r="C923" s="331">
        <v>45323</v>
      </c>
      <c r="D923" s="321" t="s">
        <v>105</v>
      </c>
      <c r="E923" s="332" t="s">
        <v>219</v>
      </c>
      <c r="F923" s="369">
        <v>7754.6</v>
      </c>
      <c r="G923" s="267" t="s">
        <v>1311</v>
      </c>
      <c r="H923" s="321" t="s">
        <v>126</v>
      </c>
      <c r="I923" s="321" t="s">
        <v>1684</v>
      </c>
      <c r="J923" s="370" t="s">
        <v>1107</v>
      </c>
      <c r="K923" s="370" t="s">
        <v>1307</v>
      </c>
      <c r="L923" s="370" t="s">
        <v>848</v>
      </c>
      <c r="M923" s="370">
        <v>262834</v>
      </c>
      <c r="N923" s="371">
        <v>45371</v>
      </c>
      <c r="O923" s="321" t="s">
        <v>452</v>
      </c>
      <c r="P923" s="370" t="s">
        <v>1107</v>
      </c>
      <c r="Q923" s="372"/>
      <c r="R923" s="372"/>
      <c r="S923" s="372"/>
    </row>
    <row r="924" spans="1:19" ht="48" x14ac:dyDescent="0.2">
      <c r="A924" s="303">
        <f>IF(B924="","",ROW()-ROW($A$3)+'Diário 1º PA'!$P$1)</f>
        <v>1137</v>
      </c>
      <c r="B924" s="368">
        <v>45371</v>
      </c>
      <c r="C924" s="331">
        <v>45352</v>
      </c>
      <c r="D924" s="321" t="s">
        <v>105</v>
      </c>
      <c r="E924" s="332" t="s">
        <v>325</v>
      </c>
      <c r="F924" s="369">
        <v>1687.42</v>
      </c>
      <c r="G924" s="267" t="s">
        <v>2181</v>
      </c>
      <c r="H924" s="321" t="s">
        <v>117</v>
      </c>
      <c r="I924" s="321" t="s">
        <v>1109</v>
      </c>
      <c r="J924" s="370" t="s">
        <v>2182</v>
      </c>
      <c r="K924" s="370" t="s">
        <v>1307</v>
      </c>
      <c r="L924" s="370" t="s">
        <v>848</v>
      </c>
      <c r="M924" s="370">
        <v>312649</v>
      </c>
      <c r="N924" s="371">
        <v>45371</v>
      </c>
      <c r="O924" s="321" t="s">
        <v>452</v>
      </c>
      <c r="P924" s="370" t="s">
        <v>2182</v>
      </c>
      <c r="Q924" s="372"/>
      <c r="R924" s="372"/>
      <c r="S924" s="372"/>
    </row>
    <row r="925" spans="1:19" ht="36" x14ac:dyDescent="0.2">
      <c r="A925" s="303">
        <f>IF(B925="","",ROW()-ROW($A$3)+'Diário 1º PA'!$P$1)</f>
        <v>1138</v>
      </c>
      <c r="B925" s="368">
        <v>45371</v>
      </c>
      <c r="C925" s="331">
        <v>45352</v>
      </c>
      <c r="D925" s="321" t="s">
        <v>105</v>
      </c>
      <c r="E925" s="332" t="s">
        <v>339</v>
      </c>
      <c r="F925" s="369">
        <v>150</v>
      </c>
      <c r="G925" s="267" t="s">
        <v>2176</v>
      </c>
      <c r="H925" s="321" t="s">
        <v>129</v>
      </c>
      <c r="I925" s="321" t="s">
        <v>1935</v>
      </c>
      <c r="J925" s="370" t="s">
        <v>922</v>
      </c>
      <c r="K925" s="370" t="s">
        <v>881</v>
      </c>
      <c r="L925" s="370" t="s">
        <v>1611</v>
      </c>
      <c r="M925" s="379" t="s">
        <v>117</v>
      </c>
      <c r="N925" s="371">
        <v>45369</v>
      </c>
      <c r="O925" s="321" t="s">
        <v>452</v>
      </c>
      <c r="P925" s="370" t="s">
        <v>1936</v>
      </c>
      <c r="Q925" s="372"/>
      <c r="R925" s="372"/>
      <c r="S925" s="372"/>
    </row>
    <row r="926" spans="1:19" ht="24" x14ac:dyDescent="0.2">
      <c r="A926" s="303">
        <f>IF(B926="","",ROW()-ROW($A$3)+'Diário 1º PA'!$P$1)</f>
        <v>1139</v>
      </c>
      <c r="B926" s="368">
        <v>45371</v>
      </c>
      <c r="C926" s="331">
        <v>45352</v>
      </c>
      <c r="D926" s="321" t="s">
        <v>105</v>
      </c>
      <c r="E926" s="332" t="s">
        <v>341</v>
      </c>
      <c r="F926" s="369">
        <v>264.8</v>
      </c>
      <c r="G926" s="267" t="s">
        <v>1741</v>
      </c>
      <c r="H926" s="321" t="s">
        <v>129</v>
      </c>
      <c r="I926" s="321" t="s">
        <v>1709</v>
      </c>
      <c r="J926" s="370" t="s">
        <v>1710</v>
      </c>
      <c r="K926" s="370" t="s">
        <v>1307</v>
      </c>
      <c r="L926" s="370" t="s">
        <v>848</v>
      </c>
      <c r="M926" s="370">
        <v>571014771701</v>
      </c>
      <c r="N926" s="371">
        <v>45371</v>
      </c>
      <c r="O926" s="321" t="s">
        <v>452</v>
      </c>
      <c r="P926" s="370" t="s">
        <v>1710</v>
      </c>
      <c r="Q926" s="372"/>
      <c r="R926" s="372"/>
      <c r="S926" s="372"/>
    </row>
    <row r="927" spans="1:19" ht="24" x14ac:dyDescent="0.2">
      <c r="A927" s="303">
        <f>IF(B927="","",ROW()-ROW($A$3)+'Diário 1º PA'!$P$1)</f>
        <v>1140</v>
      </c>
      <c r="B927" s="368">
        <v>45371</v>
      </c>
      <c r="C927" s="331">
        <v>45352</v>
      </c>
      <c r="D927" s="321" t="s">
        <v>105</v>
      </c>
      <c r="E927" s="332" t="s">
        <v>307</v>
      </c>
      <c r="F927" s="369">
        <v>409</v>
      </c>
      <c r="G927" s="321" t="s">
        <v>2183</v>
      </c>
      <c r="H927" s="321" t="s">
        <v>120</v>
      </c>
      <c r="I927" s="321" t="s">
        <v>2166</v>
      </c>
      <c r="J927" s="370" t="s">
        <v>2167</v>
      </c>
      <c r="K927" s="370" t="s">
        <v>881</v>
      </c>
      <c r="L927" s="370" t="s">
        <v>1301</v>
      </c>
      <c r="M927" s="370">
        <v>2882</v>
      </c>
      <c r="N927" s="371">
        <v>45372</v>
      </c>
      <c r="O927" s="321" t="s">
        <v>452</v>
      </c>
      <c r="P927" s="370" t="s">
        <v>2167</v>
      </c>
      <c r="Q927" s="372"/>
      <c r="R927" s="372"/>
      <c r="S927" s="372"/>
    </row>
    <row r="928" spans="1:19" x14ac:dyDescent="0.2">
      <c r="A928" s="303">
        <f>IF(B928="","",ROW()-ROW($A$3)+'Diário 1º PA'!$P$1)</f>
        <v>1141</v>
      </c>
      <c r="B928" s="368">
        <v>45371</v>
      </c>
      <c r="C928" s="331">
        <v>45352</v>
      </c>
      <c r="D928" s="321" t="s">
        <v>105</v>
      </c>
      <c r="E928" s="332" t="s">
        <v>283</v>
      </c>
      <c r="F928" s="369">
        <v>4</v>
      </c>
      <c r="G928" s="267" t="s">
        <v>2184</v>
      </c>
      <c r="H928" s="321" t="s">
        <v>118</v>
      </c>
      <c r="I928" s="321" t="s">
        <v>117</v>
      </c>
      <c r="J928" s="370" t="s">
        <v>79</v>
      </c>
      <c r="K928" s="370" t="s">
        <v>117</v>
      </c>
      <c r="L928" s="370" t="s">
        <v>117</v>
      </c>
      <c r="M928" s="370" t="s">
        <v>117</v>
      </c>
      <c r="N928" s="371" t="s">
        <v>117</v>
      </c>
      <c r="O928" s="321" t="s">
        <v>452</v>
      </c>
      <c r="P928" s="370" t="s">
        <v>79</v>
      </c>
      <c r="Q928" s="372"/>
      <c r="R928" s="372"/>
      <c r="S928" s="372"/>
    </row>
    <row r="929" spans="1:19" ht="36" x14ac:dyDescent="0.2">
      <c r="A929" s="303">
        <f>IF(B929="","",ROW()-ROW($A$3)+'Diário 1º PA'!$P$1)</f>
        <v>1142</v>
      </c>
      <c r="B929" s="368">
        <v>45372</v>
      </c>
      <c r="C929" s="331">
        <v>45323</v>
      </c>
      <c r="D929" s="321" t="s">
        <v>105</v>
      </c>
      <c r="E929" s="332" t="s">
        <v>233</v>
      </c>
      <c r="F929" s="369">
        <v>1142.28</v>
      </c>
      <c r="G929" s="267" t="s">
        <v>2185</v>
      </c>
      <c r="H929" s="321" t="s">
        <v>117</v>
      </c>
      <c r="I929" s="321" t="s">
        <v>2186</v>
      </c>
      <c r="J929" s="370" t="s">
        <v>1346</v>
      </c>
      <c r="K929" s="370" t="s">
        <v>1307</v>
      </c>
      <c r="L929" s="370" t="s">
        <v>848</v>
      </c>
      <c r="M929" s="370" t="s">
        <v>2187</v>
      </c>
      <c r="N929" s="371">
        <v>45372</v>
      </c>
      <c r="O929" s="321" t="s">
        <v>452</v>
      </c>
      <c r="P929" s="370" t="s">
        <v>1346</v>
      </c>
      <c r="Q929" s="372"/>
      <c r="R929" s="372"/>
      <c r="S929" s="372"/>
    </row>
    <row r="930" spans="1:19" ht="36" x14ac:dyDescent="0.2">
      <c r="A930" s="303">
        <f>IF(B930="","",ROW()-ROW($A$3)+'Diário 1º PA'!$P$1)</f>
        <v>1143</v>
      </c>
      <c r="B930" s="368">
        <v>45372</v>
      </c>
      <c r="C930" s="331">
        <v>45323</v>
      </c>
      <c r="D930" s="321" t="s">
        <v>105</v>
      </c>
      <c r="E930" s="332" t="s">
        <v>233</v>
      </c>
      <c r="F930" s="369">
        <v>1205.74</v>
      </c>
      <c r="G930" s="267" t="s">
        <v>2188</v>
      </c>
      <c r="H930" s="321" t="s">
        <v>117</v>
      </c>
      <c r="I930" s="321" t="s">
        <v>2186</v>
      </c>
      <c r="J930" s="370" t="s">
        <v>1346</v>
      </c>
      <c r="K930" s="370" t="s">
        <v>1307</v>
      </c>
      <c r="L930" s="370" t="s">
        <v>848</v>
      </c>
      <c r="M930" s="370" t="s">
        <v>2189</v>
      </c>
      <c r="N930" s="371">
        <v>45372</v>
      </c>
      <c r="O930" s="321" t="s">
        <v>452</v>
      </c>
      <c r="P930" s="370" t="s">
        <v>1346</v>
      </c>
      <c r="Q930" s="372"/>
      <c r="R930" s="372"/>
      <c r="S930" s="372"/>
    </row>
    <row r="931" spans="1:19" ht="36" x14ac:dyDescent="0.2">
      <c r="A931" s="303">
        <f>IF(B931="","",ROW()-ROW($A$3)+'Diário 1º PA'!$P$1)</f>
        <v>1144</v>
      </c>
      <c r="B931" s="368">
        <v>45372</v>
      </c>
      <c r="C931" s="331">
        <v>45323</v>
      </c>
      <c r="D931" s="321" t="s">
        <v>105</v>
      </c>
      <c r="E931" s="332" t="s">
        <v>233</v>
      </c>
      <c r="F931" s="369">
        <v>888.44</v>
      </c>
      <c r="G931" s="267" t="s">
        <v>2190</v>
      </c>
      <c r="H931" s="321" t="s">
        <v>117</v>
      </c>
      <c r="I931" s="321" t="s">
        <v>2186</v>
      </c>
      <c r="J931" s="370" t="s">
        <v>1346</v>
      </c>
      <c r="K931" s="370" t="s">
        <v>1307</v>
      </c>
      <c r="L931" s="370" t="s">
        <v>848</v>
      </c>
      <c r="M931" s="370" t="s">
        <v>2191</v>
      </c>
      <c r="N931" s="371">
        <v>45372</v>
      </c>
      <c r="O931" s="321" t="s">
        <v>452</v>
      </c>
      <c r="P931" s="370" t="s">
        <v>1346</v>
      </c>
      <c r="Q931" s="372"/>
      <c r="R931" s="372"/>
      <c r="S931" s="372"/>
    </row>
    <row r="932" spans="1:19" ht="36" x14ac:dyDescent="0.2">
      <c r="A932" s="303">
        <f>IF(B932="","",ROW()-ROW($A$3)+'Diário 1º PA'!$P$1)</f>
        <v>1145</v>
      </c>
      <c r="B932" s="368">
        <v>45372</v>
      </c>
      <c r="C932" s="331">
        <v>45323</v>
      </c>
      <c r="D932" s="321" t="s">
        <v>105</v>
      </c>
      <c r="E932" s="332" t="s">
        <v>233</v>
      </c>
      <c r="F932" s="369">
        <v>824.98</v>
      </c>
      <c r="G932" s="267" t="s">
        <v>2192</v>
      </c>
      <c r="H932" s="321" t="s">
        <v>117</v>
      </c>
      <c r="I932" s="321" t="s">
        <v>2186</v>
      </c>
      <c r="J932" s="370" t="s">
        <v>1346</v>
      </c>
      <c r="K932" s="370" t="s">
        <v>1307</v>
      </c>
      <c r="L932" s="370" t="s">
        <v>848</v>
      </c>
      <c r="M932" s="370" t="s">
        <v>2193</v>
      </c>
      <c r="N932" s="371">
        <v>45372</v>
      </c>
      <c r="O932" s="321" t="s">
        <v>452</v>
      </c>
      <c r="P932" s="370" t="s">
        <v>1346</v>
      </c>
      <c r="Q932" s="372"/>
      <c r="R932" s="372"/>
      <c r="S932" s="372"/>
    </row>
    <row r="933" spans="1:19" ht="36" x14ac:dyDescent="0.2">
      <c r="A933" s="303">
        <f>IF(B933="","",ROW()-ROW($A$3)+'Diário 1º PA'!$P$1)</f>
        <v>1146</v>
      </c>
      <c r="B933" s="368">
        <v>45372</v>
      </c>
      <c r="C933" s="331">
        <v>45323</v>
      </c>
      <c r="D933" s="321" t="s">
        <v>94</v>
      </c>
      <c r="E933" s="332" t="s">
        <v>190</v>
      </c>
      <c r="F933" s="369">
        <v>50</v>
      </c>
      <c r="G933" s="267" t="s">
        <v>1478</v>
      </c>
      <c r="H933" s="321" t="s">
        <v>136</v>
      </c>
      <c r="I933" s="321" t="s">
        <v>1705</v>
      </c>
      <c r="J933" s="370" t="s">
        <v>1706</v>
      </c>
      <c r="K933" s="370" t="s">
        <v>1307</v>
      </c>
      <c r="L933" s="370" t="s">
        <v>848</v>
      </c>
      <c r="M933" s="370">
        <v>28000</v>
      </c>
      <c r="N933" s="371">
        <v>45372</v>
      </c>
      <c r="O933" s="321" t="s">
        <v>452</v>
      </c>
      <c r="P933" s="370" t="s">
        <v>1706</v>
      </c>
      <c r="Q933" s="372"/>
      <c r="R933" s="372"/>
      <c r="S933" s="372"/>
    </row>
    <row r="934" spans="1:19" ht="36" x14ac:dyDescent="0.2">
      <c r="A934" s="303">
        <f>IF(B934="","",ROW()-ROW($A$3)+'Diário 1º PA'!$P$1)</f>
        <v>1147</v>
      </c>
      <c r="B934" s="368">
        <v>45372</v>
      </c>
      <c r="C934" s="331">
        <v>45323</v>
      </c>
      <c r="D934" s="321" t="s">
        <v>94</v>
      </c>
      <c r="E934" s="332" t="s">
        <v>190</v>
      </c>
      <c r="F934" s="369">
        <v>50</v>
      </c>
      <c r="G934" s="321" t="s">
        <v>1478</v>
      </c>
      <c r="H934" s="321" t="s">
        <v>135</v>
      </c>
      <c r="I934" s="321" t="s">
        <v>1705</v>
      </c>
      <c r="J934" s="370" t="s">
        <v>1706</v>
      </c>
      <c r="K934" s="370" t="s">
        <v>1307</v>
      </c>
      <c r="L934" s="370" t="s">
        <v>848</v>
      </c>
      <c r="M934" s="370">
        <v>28001</v>
      </c>
      <c r="N934" s="371">
        <v>45372</v>
      </c>
      <c r="O934" s="321" t="s">
        <v>452</v>
      </c>
      <c r="P934" s="370" t="s">
        <v>1706</v>
      </c>
      <c r="Q934" s="372"/>
      <c r="R934" s="372"/>
      <c r="S934" s="372"/>
    </row>
    <row r="935" spans="1:19" x14ac:dyDescent="0.2">
      <c r="A935" s="303">
        <f>IF(B935="","",ROW()-ROW($A$3)+'Diário 1º PA'!$P$1)</f>
        <v>1148</v>
      </c>
      <c r="B935" s="368">
        <v>45372</v>
      </c>
      <c r="C935" s="331">
        <v>45352</v>
      </c>
      <c r="D935" s="321" t="s">
        <v>105</v>
      </c>
      <c r="E935" s="332" t="s">
        <v>283</v>
      </c>
      <c r="F935" s="369">
        <v>1</v>
      </c>
      <c r="G935" s="267" t="s">
        <v>2194</v>
      </c>
      <c r="H935" s="321" t="s">
        <v>118</v>
      </c>
      <c r="I935" s="321" t="s">
        <v>117</v>
      </c>
      <c r="J935" s="370" t="s">
        <v>79</v>
      </c>
      <c r="K935" s="370" t="s">
        <v>117</v>
      </c>
      <c r="L935" s="370" t="s">
        <v>117</v>
      </c>
      <c r="M935" s="370" t="s">
        <v>117</v>
      </c>
      <c r="N935" s="371" t="s">
        <v>117</v>
      </c>
      <c r="O935" s="321" t="s">
        <v>452</v>
      </c>
      <c r="P935" s="370" t="s">
        <v>79</v>
      </c>
      <c r="Q935" s="372"/>
      <c r="R935" s="372"/>
      <c r="S935" s="372"/>
    </row>
    <row r="936" spans="1:19" ht="36" x14ac:dyDescent="0.2">
      <c r="A936" s="303">
        <f>IF(B936="","",ROW()-ROW($A$3)+'Diário 1º PA'!$P$1)</f>
        <v>1149</v>
      </c>
      <c r="B936" s="368">
        <v>45373</v>
      </c>
      <c r="C936" s="331">
        <v>45352</v>
      </c>
      <c r="D936" s="321" t="s">
        <v>105</v>
      </c>
      <c r="E936" s="332" t="s">
        <v>307</v>
      </c>
      <c r="F936" s="369">
        <v>307.08</v>
      </c>
      <c r="G936" s="267" t="s">
        <v>2195</v>
      </c>
      <c r="H936" s="321" t="s">
        <v>123</v>
      </c>
      <c r="I936" s="321" t="s">
        <v>2196</v>
      </c>
      <c r="J936" s="370" t="s">
        <v>2197</v>
      </c>
      <c r="K936" s="370" t="s">
        <v>839</v>
      </c>
      <c r="L936" s="370" t="s">
        <v>1301</v>
      </c>
      <c r="M936" s="370">
        <v>40602</v>
      </c>
      <c r="N936" s="371">
        <v>45374</v>
      </c>
      <c r="O936" s="321" t="s">
        <v>452</v>
      </c>
      <c r="P936" s="370" t="s">
        <v>2197</v>
      </c>
      <c r="Q936" s="372"/>
      <c r="R936" s="372"/>
      <c r="S936" s="372"/>
    </row>
    <row r="937" spans="1:19" ht="24" x14ac:dyDescent="0.2">
      <c r="A937" s="303">
        <f>IF(B937="","",ROW()-ROW($A$3)+'Diário 1º PA'!$P$1)</f>
        <v>1150</v>
      </c>
      <c r="B937" s="368">
        <v>45373</v>
      </c>
      <c r="C937" s="331">
        <v>45352</v>
      </c>
      <c r="D937" s="321" t="s">
        <v>105</v>
      </c>
      <c r="E937" s="332" t="s">
        <v>345</v>
      </c>
      <c r="F937" s="369">
        <v>12260.5</v>
      </c>
      <c r="G937" s="267" t="s">
        <v>2198</v>
      </c>
      <c r="H937" s="321" t="s">
        <v>128</v>
      </c>
      <c r="I937" s="321" t="s">
        <v>1717</v>
      </c>
      <c r="J937" s="370" t="s">
        <v>1718</v>
      </c>
      <c r="K937" s="370" t="s">
        <v>839</v>
      </c>
      <c r="L937" s="370" t="s">
        <v>1301</v>
      </c>
      <c r="M937" s="370" t="s">
        <v>2199</v>
      </c>
      <c r="N937" s="371">
        <v>45373</v>
      </c>
      <c r="O937" s="321" t="s">
        <v>452</v>
      </c>
      <c r="P937" s="370" t="s">
        <v>1718</v>
      </c>
      <c r="Q937" s="372"/>
      <c r="R937" s="372"/>
      <c r="S937" s="372"/>
    </row>
    <row r="938" spans="1:19" ht="24" x14ac:dyDescent="0.2">
      <c r="A938" s="303">
        <f>IF(B938="","",ROW()-ROW($A$3)+'Diário 1º PA'!$P$1)</f>
        <v>1151</v>
      </c>
      <c r="B938" s="368">
        <v>45373</v>
      </c>
      <c r="C938" s="331">
        <v>45352</v>
      </c>
      <c r="D938" s="321" t="s">
        <v>105</v>
      </c>
      <c r="E938" s="332" t="s">
        <v>339</v>
      </c>
      <c r="F938" s="369">
        <v>56.8</v>
      </c>
      <c r="G938" s="267" t="s">
        <v>2200</v>
      </c>
      <c r="H938" s="321" t="s">
        <v>118</v>
      </c>
      <c r="I938" s="321" t="s">
        <v>1677</v>
      </c>
      <c r="J938" s="370" t="s">
        <v>922</v>
      </c>
      <c r="K938" s="370" t="s">
        <v>839</v>
      </c>
      <c r="L938" s="370" t="s">
        <v>1604</v>
      </c>
      <c r="M938" s="370" t="s">
        <v>117</v>
      </c>
      <c r="N938" s="371">
        <v>45371</v>
      </c>
      <c r="O938" s="321" t="s">
        <v>452</v>
      </c>
      <c r="P938" s="370" t="s">
        <v>959</v>
      </c>
      <c r="Q938" s="372"/>
      <c r="R938" s="372"/>
      <c r="S938" s="372"/>
    </row>
    <row r="939" spans="1:19" ht="36" x14ac:dyDescent="0.2">
      <c r="A939" s="303">
        <f>IF(B939="","",ROW()-ROW($A$3)+'Diário 1º PA'!$P$1)</f>
        <v>1152</v>
      </c>
      <c r="B939" s="368">
        <v>45373</v>
      </c>
      <c r="C939" s="331">
        <v>45352</v>
      </c>
      <c r="D939" s="321" t="s">
        <v>105</v>
      </c>
      <c r="E939" s="332" t="s">
        <v>345</v>
      </c>
      <c r="F939" s="369">
        <v>2560</v>
      </c>
      <c r="G939" s="267" t="s">
        <v>2201</v>
      </c>
      <c r="H939" s="321" t="s">
        <v>128</v>
      </c>
      <c r="I939" s="321" t="s">
        <v>2202</v>
      </c>
      <c r="J939" s="370" t="s">
        <v>2203</v>
      </c>
      <c r="K939" s="370" t="s">
        <v>839</v>
      </c>
      <c r="L939" s="370" t="s">
        <v>1301</v>
      </c>
      <c r="M939" s="370">
        <v>16</v>
      </c>
      <c r="N939" s="371">
        <v>45370</v>
      </c>
      <c r="O939" s="321" t="s">
        <v>452</v>
      </c>
      <c r="P939" s="370" t="s">
        <v>2203</v>
      </c>
      <c r="Q939" s="372"/>
      <c r="R939" s="372"/>
      <c r="S939" s="372"/>
    </row>
    <row r="940" spans="1:19" ht="24" x14ac:dyDescent="0.2">
      <c r="A940" s="303">
        <f>IF(B940="","",ROW()-ROW($A$3)+'Diário 1º PA'!$P$1)</f>
        <v>1153</v>
      </c>
      <c r="B940" s="368">
        <v>45373</v>
      </c>
      <c r="C940" s="331">
        <v>45323</v>
      </c>
      <c r="D940" s="321" t="s">
        <v>105</v>
      </c>
      <c r="E940" s="332" t="s">
        <v>229</v>
      </c>
      <c r="F940" s="369">
        <v>843.5</v>
      </c>
      <c r="G940" s="267" t="s">
        <v>1769</v>
      </c>
      <c r="H940" s="321" t="s">
        <v>135</v>
      </c>
      <c r="I940" s="321" t="s">
        <v>1638</v>
      </c>
      <c r="J940" s="370" t="s">
        <v>1639</v>
      </c>
      <c r="K940" s="370" t="s">
        <v>1307</v>
      </c>
      <c r="L940" s="370" t="s">
        <v>848</v>
      </c>
      <c r="M940" s="370">
        <v>369891538</v>
      </c>
      <c r="N940" s="371">
        <v>45373</v>
      </c>
      <c r="O940" s="321" t="s">
        <v>452</v>
      </c>
      <c r="P940" s="370" t="s">
        <v>1639</v>
      </c>
      <c r="Q940" s="372"/>
      <c r="R940" s="372"/>
      <c r="S940" s="372"/>
    </row>
    <row r="941" spans="1:19" ht="36" x14ac:dyDescent="0.2">
      <c r="A941" s="303">
        <f>IF(B941="","",ROW()-ROW($A$3)+'Diário 1º PA'!$P$1)</f>
        <v>1154</v>
      </c>
      <c r="B941" s="368">
        <v>45373</v>
      </c>
      <c r="C941" s="331">
        <v>45352</v>
      </c>
      <c r="D941" s="321" t="s">
        <v>105</v>
      </c>
      <c r="E941" s="332" t="s">
        <v>325</v>
      </c>
      <c r="F941" s="369">
        <v>311.31</v>
      </c>
      <c r="G941" s="267" t="s">
        <v>1772</v>
      </c>
      <c r="H941" s="321" t="s">
        <v>134</v>
      </c>
      <c r="I941" s="321" t="s">
        <v>1308</v>
      </c>
      <c r="J941" s="370" t="s">
        <v>1151</v>
      </c>
      <c r="K941" s="370" t="s">
        <v>1307</v>
      </c>
      <c r="L941" s="370" t="s">
        <v>848</v>
      </c>
      <c r="M941" s="370">
        <v>7102</v>
      </c>
      <c r="N941" s="371">
        <v>45373</v>
      </c>
      <c r="O941" s="321" t="s">
        <v>452</v>
      </c>
      <c r="P941" s="370" t="s">
        <v>1151</v>
      </c>
      <c r="Q941" s="372"/>
      <c r="R941" s="372"/>
      <c r="S941" s="372"/>
    </row>
    <row r="942" spans="1:19" ht="36" x14ac:dyDescent="0.2">
      <c r="A942" s="303">
        <f>IF(B942="","",ROW()-ROW($A$3)+'Diário 1º PA'!$P$1)</f>
        <v>1155</v>
      </c>
      <c r="B942" s="368">
        <v>45373</v>
      </c>
      <c r="C942" s="331">
        <v>45352</v>
      </c>
      <c r="D942" s="321" t="s">
        <v>105</v>
      </c>
      <c r="E942" s="332" t="s">
        <v>325</v>
      </c>
      <c r="F942" s="369">
        <v>321.7</v>
      </c>
      <c r="G942" s="267" t="s">
        <v>1772</v>
      </c>
      <c r="H942" s="321" t="s">
        <v>136</v>
      </c>
      <c r="I942" s="321" t="s">
        <v>1310</v>
      </c>
      <c r="J942" s="370" t="s">
        <v>991</v>
      </c>
      <c r="K942" s="370" t="s">
        <v>1307</v>
      </c>
      <c r="L942" s="370" t="s">
        <v>848</v>
      </c>
      <c r="M942" s="370">
        <v>4903</v>
      </c>
      <c r="N942" s="371">
        <v>45373</v>
      </c>
      <c r="O942" s="321" t="s">
        <v>452</v>
      </c>
      <c r="P942" s="370" t="s">
        <v>991</v>
      </c>
      <c r="Q942" s="372"/>
      <c r="R942" s="372"/>
      <c r="S942" s="372"/>
    </row>
    <row r="943" spans="1:19" ht="36" x14ac:dyDescent="0.2">
      <c r="A943" s="303">
        <f>IF(B943="","",ROW()-ROW($A$3)+'Diário 1º PA'!$P$1)</f>
        <v>1156</v>
      </c>
      <c r="B943" s="368">
        <v>45373</v>
      </c>
      <c r="C943" s="331">
        <v>45352</v>
      </c>
      <c r="D943" s="321" t="s">
        <v>105</v>
      </c>
      <c r="E943" s="332" t="s">
        <v>325</v>
      </c>
      <c r="F943" s="369">
        <v>683.97</v>
      </c>
      <c r="G943" s="267" t="s">
        <v>1772</v>
      </c>
      <c r="H943" s="321" t="s">
        <v>118</v>
      </c>
      <c r="I943" s="321" t="s">
        <v>1508</v>
      </c>
      <c r="J943" s="370" t="s">
        <v>1509</v>
      </c>
      <c r="K943" s="370" t="s">
        <v>1307</v>
      </c>
      <c r="L943" s="370" t="s">
        <v>848</v>
      </c>
      <c r="M943" s="370">
        <v>9698</v>
      </c>
      <c r="N943" s="371">
        <v>45373</v>
      </c>
      <c r="O943" s="321" t="s">
        <v>452</v>
      </c>
      <c r="P943" s="370" t="s">
        <v>1509</v>
      </c>
      <c r="Q943" s="372"/>
      <c r="R943" s="372"/>
      <c r="S943" s="372"/>
    </row>
    <row r="944" spans="1:19" ht="24" x14ac:dyDescent="0.2">
      <c r="A944" s="303">
        <f>IF(B944="","",ROW()-ROW($A$3)+'Diário 1º PA'!$P$1)</f>
        <v>1157</v>
      </c>
      <c r="B944" s="368">
        <v>45373</v>
      </c>
      <c r="C944" s="331">
        <v>45323</v>
      </c>
      <c r="D944" s="321" t="s">
        <v>105</v>
      </c>
      <c r="E944" s="332" t="s">
        <v>229</v>
      </c>
      <c r="F944" s="369">
        <v>1675.14</v>
      </c>
      <c r="G944" s="267" t="s">
        <v>1769</v>
      </c>
      <c r="H944" s="321" t="s">
        <v>137</v>
      </c>
      <c r="I944" s="321" t="s">
        <v>1535</v>
      </c>
      <c r="J944" s="370" t="s">
        <v>1025</v>
      </c>
      <c r="K944" s="370" t="s">
        <v>1307</v>
      </c>
      <c r="L944" s="370" t="s">
        <v>848</v>
      </c>
      <c r="M944" s="370" t="s">
        <v>2204</v>
      </c>
      <c r="N944" s="371">
        <v>45375</v>
      </c>
      <c r="O944" s="321" t="s">
        <v>452</v>
      </c>
      <c r="P944" s="370" t="s">
        <v>1025</v>
      </c>
      <c r="Q944" s="372"/>
      <c r="R944" s="372"/>
      <c r="S944" s="372"/>
    </row>
    <row r="945" spans="1:19" ht="24" x14ac:dyDescent="0.2">
      <c r="A945" s="303">
        <f>IF(B945="","",ROW()-ROW($A$3)+'Diário 1º PA'!$P$1)</f>
        <v>1158</v>
      </c>
      <c r="B945" s="368">
        <v>45373</v>
      </c>
      <c r="C945" s="331">
        <v>45323</v>
      </c>
      <c r="D945" s="321" t="s">
        <v>105</v>
      </c>
      <c r="E945" s="332" t="s">
        <v>229</v>
      </c>
      <c r="F945" s="369">
        <v>1747.59</v>
      </c>
      <c r="G945" s="267" t="s">
        <v>1769</v>
      </c>
      <c r="H945" s="321" t="s">
        <v>134</v>
      </c>
      <c r="I945" s="321" t="s">
        <v>1770</v>
      </c>
      <c r="J945" s="370" t="s">
        <v>1771</v>
      </c>
      <c r="K945" s="370" t="s">
        <v>1307</v>
      </c>
      <c r="L945" s="370" t="s">
        <v>848</v>
      </c>
      <c r="M945" s="370" t="s">
        <v>2205</v>
      </c>
      <c r="N945" s="371">
        <v>45375</v>
      </c>
      <c r="O945" s="321" t="s">
        <v>452</v>
      </c>
      <c r="P945" s="370" t="s">
        <v>1771</v>
      </c>
      <c r="Q945" s="372"/>
      <c r="R945" s="372"/>
      <c r="S945" s="372"/>
    </row>
    <row r="946" spans="1:19" ht="24" x14ac:dyDescent="0.2">
      <c r="A946" s="303">
        <f>IF(B946="","",ROW()-ROW($A$3)+'Diário 1º PA'!$P$1)</f>
        <v>1159</v>
      </c>
      <c r="B946" s="368">
        <v>45373</v>
      </c>
      <c r="C946" s="331">
        <v>45323</v>
      </c>
      <c r="D946" s="321" t="s">
        <v>105</v>
      </c>
      <c r="E946" s="332" t="s">
        <v>227</v>
      </c>
      <c r="F946" s="369">
        <v>1764.03</v>
      </c>
      <c r="G946" s="267" t="s">
        <v>1037</v>
      </c>
      <c r="H946" s="321" t="s">
        <v>119</v>
      </c>
      <c r="I946" s="321" t="s">
        <v>1401</v>
      </c>
      <c r="J946" s="370" t="s">
        <v>1181</v>
      </c>
      <c r="K946" s="370" t="s">
        <v>1307</v>
      </c>
      <c r="L946" s="370" t="s">
        <v>848</v>
      </c>
      <c r="M946" s="370">
        <v>123382766</v>
      </c>
      <c r="N946" s="371">
        <v>45373</v>
      </c>
      <c r="O946" s="321" t="s">
        <v>452</v>
      </c>
      <c r="P946" s="370" t="s">
        <v>1181</v>
      </c>
      <c r="Q946" s="372"/>
      <c r="R946" s="372"/>
      <c r="S946" s="372"/>
    </row>
    <row r="947" spans="1:19" ht="36" x14ac:dyDescent="0.2">
      <c r="A947" s="303">
        <f>IF(B947="","",ROW()-ROW($A$3)+'Diário 1º PA'!$P$1)</f>
        <v>1160</v>
      </c>
      <c r="B947" s="368">
        <v>45373</v>
      </c>
      <c r="C947" s="331">
        <v>45352</v>
      </c>
      <c r="D947" s="321" t="s">
        <v>105</v>
      </c>
      <c r="E947" s="332" t="s">
        <v>325</v>
      </c>
      <c r="F947" s="369">
        <v>515.08000000000004</v>
      </c>
      <c r="G947" s="267" t="s">
        <v>1772</v>
      </c>
      <c r="H947" s="321" t="s">
        <v>121</v>
      </c>
      <c r="I947" s="321" t="s">
        <v>2206</v>
      </c>
      <c r="J947" s="370" t="s">
        <v>2207</v>
      </c>
      <c r="K947" s="370" t="s">
        <v>1307</v>
      </c>
      <c r="L947" s="370" t="s">
        <v>848</v>
      </c>
      <c r="M947" s="370">
        <v>28</v>
      </c>
      <c r="N947" s="371">
        <v>45366</v>
      </c>
      <c r="O947" s="321" t="s">
        <v>452</v>
      </c>
      <c r="P947" s="370" t="s">
        <v>2207</v>
      </c>
      <c r="Q947" s="372"/>
      <c r="R947" s="372"/>
      <c r="S947" s="372"/>
    </row>
    <row r="948" spans="1:19" ht="24" x14ac:dyDescent="0.2">
      <c r="A948" s="303">
        <f>IF(B948="","",ROW()-ROW($A$3)+'Diário 1º PA'!$P$1)</f>
        <v>1161</v>
      </c>
      <c r="B948" s="368">
        <v>45373</v>
      </c>
      <c r="C948" s="331">
        <v>45323</v>
      </c>
      <c r="D948" s="321" t="s">
        <v>105</v>
      </c>
      <c r="E948" s="332" t="s">
        <v>229</v>
      </c>
      <c r="F948" s="369">
        <v>1723.01</v>
      </c>
      <c r="G948" s="267" t="s">
        <v>1769</v>
      </c>
      <c r="H948" s="321" t="s">
        <v>126</v>
      </c>
      <c r="I948" s="321" t="s">
        <v>1535</v>
      </c>
      <c r="J948" s="370" t="s">
        <v>1025</v>
      </c>
      <c r="K948" s="370" t="s">
        <v>1307</v>
      </c>
      <c r="L948" s="370" t="s">
        <v>848</v>
      </c>
      <c r="M948" s="370" t="s">
        <v>2208</v>
      </c>
      <c r="N948" s="371">
        <v>45375</v>
      </c>
      <c r="O948" s="321" t="s">
        <v>452</v>
      </c>
      <c r="P948" s="370" t="s">
        <v>1025</v>
      </c>
      <c r="Q948" s="372"/>
      <c r="R948" s="372"/>
      <c r="S948" s="372"/>
    </row>
    <row r="949" spans="1:19" ht="24" x14ac:dyDescent="0.2">
      <c r="A949" s="303">
        <f>IF(B949="","",ROW()-ROW($A$3)+'Diário 1º PA'!$P$1)</f>
        <v>1162</v>
      </c>
      <c r="B949" s="368">
        <v>45373</v>
      </c>
      <c r="C949" s="331">
        <v>45323</v>
      </c>
      <c r="D949" s="321" t="s">
        <v>105</v>
      </c>
      <c r="E949" s="332" t="s">
        <v>227</v>
      </c>
      <c r="F949" s="369">
        <v>2325.23</v>
      </c>
      <c r="G949" s="267" t="s">
        <v>1037</v>
      </c>
      <c r="H949" s="321" t="s">
        <v>124</v>
      </c>
      <c r="I949" s="321" t="s">
        <v>1401</v>
      </c>
      <c r="J949" s="370" t="s">
        <v>1181</v>
      </c>
      <c r="K949" s="370" t="s">
        <v>1307</v>
      </c>
      <c r="L949" s="370" t="s">
        <v>848</v>
      </c>
      <c r="M949" s="370">
        <v>124604392</v>
      </c>
      <c r="N949" s="371">
        <v>45373</v>
      </c>
      <c r="O949" s="321" t="s">
        <v>452</v>
      </c>
      <c r="P949" s="370" t="s">
        <v>1181</v>
      </c>
      <c r="Q949" s="372"/>
      <c r="R949" s="372"/>
      <c r="S949" s="372"/>
    </row>
    <row r="950" spans="1:19" ht="24" x14ac:dyDescent="0.2">
      <c r="A950" s="303">
        <f>IF(B950="","",ROW()-ROW($A$3)+'Diário 1º PA'!$P$1)</f>
        <v>1163</v>
      </c>
      <c r="B950" s="368">
        <v>45373</v>
      </c>
      <c r="C950" s="331">
        <v>45352</v>
      </c>
      <c r="D950" s="321" t="s">
        <v>94</v>
      </c>
      <c r="E950" s="332" t="s">
        <v>180</v>
      </c>
      <c r="F950" s="369">
        <v>183.73</v>
      </c>
      <c r="G950" s="267" t="s">
        <v>2209</v>
      </c>
      <c r="H950" s="321" t="s">
        <v>127</v>
      </c>
      <c r="I950" s="321" t="s">
        <v>918</v>
      </c>
      <c r="J950" s="370" t="s">
        <v>79</v>
      </c>
      <c r="K950" s="370" t="s">
        <v>881</v>
      </c>
      <c r="L950" s="370" t="s">
        <v>2210</v>
      </c>
      <c r="M950" s="370" t="s">
        <v>2211</v>
      </c>
      <c r="N950" s="371">
        <v>45379</v>
      </c>
      <c r="O950" s="321" t="s">
        <v>452</v>
      </c>
      <c r="P950" s="370" t="s">
        <v>79</v>
      </c>
      <c r="Q950" s="372"/>
      <c r="R950" s="372"/>
      <c r="S950" s="372"/>
    </row>
    <row r="951" spans="1:19" ht="36" x14ac:dyDescent="0.2">
      <c r="A951" s="303">
        <f>IF(B951="","",ROW()-ROW($A$3)+'Diário 1º PA'!$P$1)</f>
        <v>1164</v>
      </c>
      <c r="B951" s="368">
        <v>45373</v>
      </c>
      <c r="C951" s="331">
        <v>45352</v>
      </c>
      <c r="D951" s="321" t="s">
        <v>105</v>
      </c>
      <c r="E951" s="332" t="s">
        <v>257</v>
      </c>
      <c r="F951" s="369">
        <v>6925</v>
      </c>
      <c r="G951" s="267" t="s">
        <v>2212</v>
      </c>
      <c r="H951" s="321" t="s">
        <v>128</v>
      </c>
      <c r="I951" s="321" t="s">
        <v>2213</v>
      </c>
      <c r="J951" s="370" t="s">
        <v>2214</v>
      </c>
      <c r="K951" s="370" t="s">
        <v>1307</v>
      </c>
      <c r="L951" s="370" t="s">
        <v>848</v>
      </c>
      <c r="M951" s="370" t="s">
        <v>1702</v>
      </c>
      <c r="N951" s="371">
        <v>45372</v>
      </c>
      <c r="O951" s="321" t="s">
        <v>452</v>
      </c>
      <c r="P951" s="370" t="s">
        <v>2214</v>
      </c>
      <c r="Q951" s="372"/>
      <c r="R951" s="372"/>
      <c r="S951" s="372"/>
    </row>
    <row r="952" spans="1:19" ht="24" x14ac:dyDescent="0.2">
      <c r="A952" s="303">
        <f>IF(B952="","",ROW()-ROW($A$3)+'Diário 1º PA'!$P$1)</f>
        <v>1165</v>
      </c>
      <c r="B952" s="368">
        <v>45373</v>
      </c>
      <c r="C952" s="331">
        <v>45323</v>
      </c>
      <c r="D952" s="321" t="s">
        <v>105</v>
      </c>
      <c r="E952" s="332" t="s">
        <v>227</v>
      </c>
      <c r="F952" s="369">
        <v>745.68</v>
      </c>
      <c r="G952" s="267" t="s">
        <v>1037</v>
      </c>
      <c r="H952" s="321" t="s">
        <v>130</v>
      </c>
      <c r="I952" s="321" t="s">
        <v>1401</v>
      </c>
      <c r="J952" s="370" t="s">
        <v>1181</v>
      </c>
      <c r="K952" s="370" t="s">
        <v>1307</v>
      </c>
      <c r="L952" s="370" t="s">
        <v>848</v>
      </c>
      <c r="M952" s="370">
        <v>125959192</v>
      </c>
      <c r="N952" s="371">
        <v>45373</v>
      </c>
      <c r="O952" s="321" t="s">
        <v>452</v>
      </c>
      <c r="P952" s="370" t="s">
        <v>1181</v>
      </c>
      <c r="Q952" s="372"/>
      <c r="R952" s="372"/>
      <c r="S952" s="372"/>
    </row>
    <row r="953" spans="1:19" ht="24" x14ac:dyDescent="0.2">
      <c r="A953" s="303">
        <f>IF(B953="","",ROW()-ROW($A$3)+'Diário 1º PA'!$P$1)</f>
        <v>1166</v>
      </c>
      <c r="B953" s="368">
        <v>45373</v>
      </c>
      <c r="C953" s="331">
        <v>45352</v>
      </c>
      <c r="D953" s="321" t="s">
        <v>105</v>
      </c>
      <c r="E953" s="332" t="s">
        <v>345</v>
      </c>
      <c r="F953" s="369">
        <v>294.89999999999998</v>
      </c>
      <c r="G953" s="267" t="s">
        <v>2215</v>
      </c>
      <c r="H953" s="321" t="s">
        <v>119</v>
      </c>
      <c r="I953" s="321" t="s">
        <v>2216</v>
      </c>
      <c r="J953" s="370" t="s">
        <v>2217</v>
      </c>
      <c r="K953" s="370" t="s">
        <v>1307</v>
      </c>
      <c r="L953" s="370" t="s">
        <v>848</v>
      </c>
      <c r="M953" s="370">
        <v>1333</v>
      </c>
      <c r="N953" s="371">
        <v>45369</v>
      </c>
      <c r="O953" s="321" t="s">
        <v>452</v>
      </c>
      <c r="P953" s="370" t="s">
        <v>2217</v>
      </c>
      <c r="Q953" s="372"/>
      <c r="R953" s="372"/>
      <c r="S953" s="372"/>
    </row>
    <row r="954" spans="1:19" ht="36" x14ac:dyDescent="0.2">
      <c r="A954" s="303">
        <f>IF(B954="","",ROW()-ROW($A$3)+'Diário 1º PA'!$P$1)</f>
        <v>1167</v>
      </c>
      <c r="B954" s="368">
        <v>45373</v>
      </c>
      <c r="C954" s="331">
        <v>45352</v>
      </c>
      <c r="D954" s="321" t="s">
        <v>105</v>
      </c>
      <c r="E954" s="332" t="s">
        <v>313</v>
      </c>
      <c r="F954" s="369">
        <v>536.35</v>
      </c>
      <c r="G954" s="267" t="s">
        <v>2218</v>
      </c>
      <c r="H954" s="321" t="s">
        <v>124</v>
      </c>
      <c r="I954" s="321" t="s">
        <v>2219</v>
      </c>
      <c r="J954" s="370" t="s">
        <v>2220</v>
      </c>
      <c r="K954" s="370" t="s">
        <v>881</v>
      </c>
      <c r="L954" s="370" t="s">
        <v>1301</v>
      </c>
      <c r="M954" s="370">
        <v>102986</v>
      </c>
      <c r="N954" s="371">
        <v>45376</v>
      </c>
      <c r="O954" s="321" t="s">
        <v>452</v>
      </c>
      <c r="P954" s="370" t="s">
        <v>2220</v>
      </c>
      <c r="Q954" s="372"/>
      <c r="R954" s="372"/>
      <c r="S954" s="372"/>
    </row>
    <row r="955" spans="1:19" ht="36" x14ac:dyDescent="0.2">
      <c r="A955" s="303">
        <f>IF(B955="","",ROW()-ROW($A$3)+'Diário 1º PA'!$P$1)</f>
        <v>1168</v>
      </c>
      <c r="B955" s="368">
        <v>45376</v>
      </c>
      <c r="C955" s="331">
        <v>45352</v>
      </c>
      <c r="D955" s="321" t="s">
        <v>105</v>
      </c>
      <c r="E955" s="332" t="s">
        <v>339</v>
      </c>
      <c r="F955" s="369">
        <v>75</v>
      </c>
      <c r="G955" s="321" t="s">
        <v>2221</v>
      </c>
      <c r="H955" s="321" t="s">
        <v>136</v>
      </c>
      <c r="I955" s="321" t="s">
        <v>2222</v>
      </c>
      <c r="J955" s="370" t="s">
        <v>922</v>
      </c>
      <c r="K955" s="370" t="s">
        <v>839</v>
      </c>
      <c r="L955" s="370" t="s">
        <v>1611</v>
      </c>
      <c r="M955" s="370" t="s">
        <v>117</v>
      </c>
      <c r="N955" s="371">
        <v>45373</v>
      </c>
      <c r="O955" s="321" t="s">
        <v>452</v>
      </c>
      <c r="P955" s="370" t="s">
        <v>2223</v>
      </c>
      <c r="Q955" s="372"/>
      <c r="R955" s="372"/>
      <c r="S955" s="372"/>
    </row>
    <row r="956" spans="1:19" ht="36" x14ac:dyDescent="0.2">
      <c r="A956" s="303">
        <f>IF(B956="","",ROW()-ROW($A$3)+'Diário 1º PA'!$P$1)</f>
        <v>1169</v>
      </c>
      <c r="B956" s="368">
        <v>45376</v>
      </c>
      <c r="C956" s="331">
        <v>45352</v>
      </c>
      <c r="D956" s="321" t="s">
        <v>105</v>
      </c>
      <c r="E956" s="332" t="s">
        <v>337</v>
      </c>
      <c r="F956" s="369">
        <v>111.7</v>
      </c>
      <c r="G956" s="267" t="s">
        <v>952</v>
      </c>
      <c r="H956" s="321" t="s">
        <v>119</v>
      </c>
      <c r="I956" s="321" t="s">
        <v>1326</v>
      </c>
      <c r="J956" s="370" t="s">
        <v>1061</v>
      </c>
      <c r="K956" s="370" t="s">
        <v>839</v>
      </c>
      <c r="L956" s="370" t="s">
        <v>1301</v>
      </c>
      <c r="M956" s="370">
        <v>61994</v>
      </c>
      <c r="N956" s="371">
        <v>45373</v>
      </c>
      <c r="O956" s="321" t="s">
        <v>452</v>
      </c>
      <c r="P956" s="370" t="s">
        <v>1061</v>
      </c>
      <c r="Q956" s="372"/>
      <c r="R956" s="372"/>
      <c r="S956" s="372"/>
    </row>
    <row r="957" spans="1:19" ht="36" x14ac:dyDescent="0.2">
      <c r="A957" s="303">
        <f>IF(B957="","",ROW()-ROW($A$3)+'Diário 1º PA'!$P$1)</f>
        <v>1170</v>
      </c>
      <c r="B957" s="368">
        <v>45376</v>
      </c>
      <c r="C957" s="331">
        <v>45352</v>
      </c>
      <c r="D957" s="321" t="s">
        <v>105</v>
      </c>
      <c r="E957" s="332" t="s">
        <v>339</v>
      </c>
      <c r="F957" s="369">
        <v>75</v>
      </c>
      <c r="G957" s="267" t="s">
        <v>2224</v>
      </c>
      <c r="H957" s="321" t="s">
        <v>134</v>
      </c>
      <c r="I957" s="321" t="s">
        <v>2225</v>
      </c>
      <c r="J957" s="370" t="s">
        <v>922</v>
      </c>
      <c r="K957" s="370" t="s">
        <v>839</v>
      </c>
      <c r="L957" s="370" t="s">
        <v>1611</v>
      </c>
      <c r="M957" s="370" t="s">
        <v>117</v>
      </c>
      <c r="N957" s="371">
        <v>45373</v>
      </c>
      <c r="O957" s="321" t="s">
        <v>452</v>
      </c>
      <c r="P957" s="370" t="s">
        <v>2226</v>
      </c>
      <c r="Q957" s="372"/>
      <c r="R957" s="372"/>
      <c r="S957" s="372"/>
    </row>
    <row r="958" spans="1:19" ht="36" x14ac:dyDescent="0.2">
      <c r="A958" s="303">
        <f>IF(B958="","",ROW()-ROW($A$3)+'Diário 1º PA'!$P$1)</f>
        <v>1171</v>
      </c>
      <c r="B958" s="368">
        <v>45376</v>
      </c>
      <c r="C958" s="331">
        <v>45352</v>
      </c>
      <c r="D958" s="321" t="s">
        <v>105</v>
      </c>
      <c r="E958" s="332" t="s">
        <v>339</v>
      </c>
      <c r="F958" s="369">
        <v>450</v>
      </c>
      <c r="G958" s="321" t="s">
        <v>2227</v>
      </c>
      <c r="H958" s="321" t="s">
        <v>134</v>
      </c>
      <c r="I958" s="321" t="s">
        <v>2228</v>
      </c>
      <c r="J958" s="370" t="s">
        <v>922</v>
      </c>
      <c r="K958" s="370" t="s">
        <v>839</v>
      </c>
      <c r="L958" s="370" t="s">
        <v>1611</v>
      </c>
      <c r="M958" s="370" t="s">
        <v>117</v>
      </c>
      <c r="N958" s="371">
        <v>45373</v>
      </c>
      <c r="O958" s="321" t="s">
        <v>452</v>
      </c>
      <c r="P958" s="370" t="s">
        <v>2229</v>
      </c>
      <c r="Q958" s="372"/>
      <c r="R958" s="372"/>
      <c r="S958" s="372"/>
    </row>
    <row r="959" spans="1:19" ht="36" x14ac:dyDescent="0.2">
      <c r="A959" s="303">
        <f>IF(B959="","",ROW()-ROW($A$3)+'Diário 1º PA'!$P$1)</f>
        <v>1172</v>
      </c>
      <c r="B959" s="368">
        <v>45376</v>
      </c>
      <c r="C959" s="331">
        <v>45352</v>
      </c>
      <c r="D959" s="321" t="s">
        <v>105</v>
      </c>
      <c r="E959" s="332" t="s">
        <v>337</v>
      </c>
      <c r="F959" s="369">
        <v>121.42</v>
      </c>
      <c r="G959" s="321" t="s">
        <v>952</v>
      </c>
      <c r="H959" s="321" t="s">
        <v>123</v>
      </c>
      <c r="I959" s="321" t="s">
        <v>1296</v>
      </c>
      <c r="J959" s="370" t="s">
        <v>954</v>
      </c>
      <c r="K959" s="370" t="s">
        <v>839</v>
      </c>
      <c r="L959" s="370" t="s">
        <v>1301</v>
      </c>
      <c r="M959" s="370">
        <v>6015079</v>
      </c>
      <c r="N959" s="371">
        <v>45383</v>
      </c>
      <c r="O959" s="321" t="s">
        <v>452</v>
      </c>
      <c r="P959" s="370" t="s">
        <v>954</v>
      </c>
      <c r="Q959" s="372"/>
      <c r="R959" s="372"/>
      <c r="S959" s="372"/>
    </row>
    <row r="960" spans="1:19" ht="36" x14ac:dyDescent="0.2">
      <c r="A960" s="303">
        <f>IF(B960="","",ROW()-ROW($A$3)+'Diário 1º PA'!$P$1)</f>
        <v>1173</v>
      </c>
      <c r="B960" s="368">
        <v>45376</v>
      </c>
      <c r="C960" s="331">
        <v>45352</v>
      </c>
      <c r="D960" s="321" t="s">
        <v>105</v>
      </c>
      <c r="E960" s="332" t="s">
        <v>337</v>
      </c>
      <c r="F960" s="369">
        <v>204.08</v>
      </c>
      <c r="G960" s="321" t="s">
        <v>952</v>
      </c>
      <c r="H960" s="321" t="s">
        <v>121</v>
      </c>
      <c r="I960" s="321" t="s">
        <v>1296</v>
      </c>
      <c r="J960" s="370" t="s">
        <v>954</v>
      </c>
      <c r="K960" s="370" t="s">
        <v>839</v>
      </c>
      <c r="L960" s="370" t="s">
        <v>1301</v>
      </c>
      <c r="M960" s="370">
        <v>5986893</v>
      </c>
      <c r="N960" s="371">
        <v>45378</v>
      </c>
      <c r="O960" s="321" t="s">
        <v>452</v>
      </c>
      <c r="P960" s="370" t="s">
        <v>954</v>
      </c>
      <c r="Q960" s="372"/>
      <c r="R960" s="372"/>
      <c r="S960" s="372"/>
    </row>
    <row r="961" spans="1:19" ht="36" x14ac:dyDescent="0.2">
      <c r="A961" s="303">
        <f>IF(B961="","",ROW()-ROW($A$3)+'Diário 1º PA'!$P$1)</f>
        <v>1174</v>
      </c>
      <c r="B961" s="368">
        <v>45376</v>
      </c>
      <c r="C961" s="331">
        <v>45352</v>
      </c>
      <c r="D961" s="321" t="s">
        <v>105</v>
      </c>
      <c r="E961" s="332" t="s">
        <v>337</v>
      </c>
      <c r="F961" s="369">
        <v>168.72</v>
      </c>
      <c r="G961" s="321" t="s">
        <v>952</v>
      </c>
      <c r="H961" s="321" t="s">
        <v>136</v>
      </c>
      <c r="I961" s="321" t="s">
        <v>1296</v>
      </c>
      <c r="J961" s="370" t="s">
        <v>954</v>
      </c>
      <c r="K961" s="370" t="s">
        <v>839</v>
      </c>
      <c r="L961" s="370" t="s">
        <v>1301</v>
      </c>
      <c r="M961" s="370">
        <v>6015089</v>
      </c>
      <c r="N961" s="371">
        <v>45383</v>
      </c>
      <c r="O961" s="321" t="s">
        <v>452</v>
      </c>
      <c r="P961" s="370" t="s">
        <v>954</v>
      </c>
      <c r="Q961" s="372"/>
      <c r="R961" s="372"/>
      <c r="S961" s="372"/>
    </row>
    <row r="962" spans="1:19" ht="36" x14ac:dyDescent="0.2">
      <c r="A962" s="303">
        <f>IF(B962="","",ROW()-ROW($A$3)+'Diário 1º PA'!$P$1)</f>
        <v>1175</v>
      </c>
      <c r="B962" s="368">
        <v>45376</v>
      </c>
      <c r="C962" s="331">
        <v>45352</v>
      </c>
      <c r="D962" s="321" t="s">
        <v>105</v>
      </c>
      <c r="E962" s="332" t="s">
        <v>337</v>
      </c>
      <c r="F962" s="369">
        <v>165.18</v>
      </c>
      <c r="G962" s="321" t="s">
        <v>952</v>
      </c>
      <c r="H962" s="321" t="s">
        <v>122</v>
      </c>
      <c r="I962" s="321" t="s">
        <v>1296</v>
      </c>
      <c r="J962" s="370" t="s">
        <v>954</v>
      </c>
      <c r="K962" s="370" t="s">
        <v>839</v>
      </c>
      <c r="L962" s="370" t="s">
        <v>1301</v>
      </c>
      <c r="M962" s="370">
        <v>6003899</v>
      </c>
      <c r="N962" s="371">
        <v>45382</v>
      </c>
      <c r="O962" s="321" t="s">
        <v>452</v>
      </c>
      <c r="P962" s="370" t="s">
        <v>954</v>
      </c>
      <c r="Q962" s="372"/>
      <c r="R962" s="372"/>
      <c r="S962" s="372"/>
    </row>
    <row r="963" spans="1:19" ht="36" x14ac:dyDescent="0.2">
      <c r="A963" s="303">
        <f>IF(B963="","",ROW()-ROW($A$3)+'Diário 1º PA'!$P$1)</f>
        <v>1176</v>
      </c>
      <c r="B963" s="368">
        <v>45376</v>
      </c>
      <c r="C963" s="331">
        <v>45352</v>
      </c>
      <c r="D963" s="321" t="s">
        <v>105</v>
      </c>
      <c r="E963" s="332" t="s">
        <v>337</v>
      </c>
      <c r="F963" s="369">
        <v>133.94</v>
      </c>
      <c r="G963" s="321" t="s">
        <v>952</v>
      </c>
      <c r="H963" s="321" t="s">
        <v>119</v>
      </c>
      <c r="I963" s="321" t="s">
        <v>1296</v>
      </c>
      <c r="J963" s="370" t="s">
        <v>954</v>
      </c>
      <c r="K963" s="370" t="s">
        <v>839</v>
      </c>
      <c r="L963" s="370" t="s">
        <v>1301</v>
      </c>
      <c r="M963" s="370">
        <v>6003884</v>
      </c>
      <c r="N963" s="371">
        <v>45382</v>
      </c>
      <c r="O963" s="321" t="s">
        <v>452</v>
      </c>
      <c r="P963" s="370" t="s">
        <v>954</v>
      </c>
      <c r="Q963" s="372"/>
      <c r="R963" s="372"/>
      <c r="S963" s="372"/>
    </row>
    <row r="964" spans="1:19" ht="36" x14ac:dyDescent="0.2">
      <c r="A964" s="303">
        <f>IF(B964="","",ROW()-ROW($A$3)+'Diário 1º PA'!$P$1)</f>
        <v>1177</v>
      </c>
      <c r="B964" s="368">
        <v>45376</v>
      </c>
      <c r="C964" s="331">
        <v>45352</v>
      </c>
      <c r="D964" s="321" t="s">
        <v>105</v>
      </c>
      <c r="E964" s="332" t="s">
        <v>337</v>
      </c>
      <c r="F964" s="369">
        <v>248.33</v>
      </c>
      <c r="G964" s="321" t="s">
        <v>952</v>
      </c>
      <c r="H964" s="321" t="s">
        <v>119</v>
      </c>
      <c r="I964" s="321" t="s">
        <v>1296</v>
      </c>
      <c r="J964" s="370" t="s">
        <v>954</v>
      </c>
      <c r="K964" s="370" t="s">
        <v>839</v>
      </c>
      <c r="L964" s="370" t="s">
        <v>1301</v>
      </c>
      <c r="M964" s="370">
        <v>6003830</v>
      </c>
      <c r="N964" s="371">
        <v>45382</v>
      </c>
      <c r="O964" s="321" t="s">
        <v>452</v>
      </c>
      <c r="P964" s="370" t="s">
        <v>954</v>
      </c>
      <c r="Q964" s="372"/>
      <c r="R964" s="372"/>
      <c r="S964" s="372"/>
    </row>
    <row r="965" spans="1:19" ht="36" x14ac:dyDescent="0.2">
      <c r="A965" s="303">
        <f>IF(B965="","",ROW()-ROW($A$3)+'Diário 1º PA'!$P$1)</f>
        <v>1178</v>
      </c>
      <c r="B965" s="368">
        <v>45376</v>
      </c>
      <c r="C965" s="331">
        <v>45352</v>
      </c>
      <c r="D965" s="321" t="s">
        <v>105</v>
      </c>
      <c r="E965" s="332" t="s">
        <v>337</v>
      </c>
      <c r="F965" s="369">
        <v>248.33</v>
      </c>
      <c r="G965" s="267" t="s">
        <v>952</v>
      </c>
      <c r="H965" s="321" t="s">
        <v>119</v>
      </c>
      <c r="I965" s="321" t="s">
        <v>1296</v>
      </c>
      <c r="J965" s="370" t="s">
        <v>954</v>
      </c>
      <c r="K965" s="370" t="s">
        <v>839</v>
      </c>
      <c r="L965" s="370" t="s">
        <v>1301</v>
      </c>
      <c r="M965" s="370">
        <v>6003846</v>
      </c>
      <c r="N965" s="371">
        <v>45382</v>
      </c>
      <c r="O965" s="321" t="s">
        <v>452</v>
      </c>
      <c r="P965" s="370" t="s">
        <v>954</v>
      </c>
      <c r="Q965" s="372"/>
      <c r="R965" s="372"/>
      <c r="S965" s="372"/>
    </row>
    <row r="966" spans="1:19" ht="36" x14ac:dyDescent="0.2">
      <c r="A966" s="303">
        <f>IF(B966="","",ROW()-ROW($A$3)+'Diário 1º PA'!$P$1)</f>
        <v>1179</v>
      </c>
      <c r="B966" s="368">
        <v>45376</v>
      </c>
      <c r="C966" s="331">
        <v>45352</v>
      </c>
      <c r="D966" s="321" t="s">
        <v>105</v>
      </c>
      <c r="E966" s="332" t="s">
        <v>339</v>
      </c>
      <c r="F966" s="369">
        <v>450</v>
      </c>
      <c r="G966" s="267" t="s">
        <v>2227</v>
      </c>
      <c r="H966" s="321" t="s">
        <v>134</v>
      </c>
      <c r="I966" s="321" t="s">
        <v>2230</v>
      </c>
      <c r="J966" s="370" t="s">
        <v>922</v>
      </c>
      <c r="K966" s="370" t="s">
        <v>839</v>
      </c>
      <c r="L966" s="370" t="s">
        <v>1611</v>
      </c>
      <c r="M966" s="370" t="s">
        <v>117</v>
      </c>
      <c r="N966" s="371">
        <v>45383</v>
      </c>
      <c r="O966" s="321" t="s">
        <v>452</v>
      </c>
      <c r="P966" s="370" t="s">
        <v>2231</v>
      </c>
      <c r="Q966" s="372"/>
      <c r="R966" s="372"/>
      <c r="S966" s="372"/>
    </row>
    <row r="967" spans="1:19" ht="36" x14ac:dyDescent="0.2">
      <c r="A967" s="303">
        <f>IF(B967="","",ROW()-ROW($A$3)+'Diário 1º PA'!$P$1)</f>
        <v>1180</v>
      </c>
      <c r="B967" s="368">
        <v>45376</v>
      </c>
      <c r="C967" s="331">
        <v>45352</v>
      </c>
      <c r="D967" s="321" t="s">
        <v>105</v>
      </c>
      <c r="E967" s="332" t="s">
        <v>325</v>
      </c>
      <c r="F967" s="369">
        <v>3177.76</v>
      </c>
      <c r="G967" s="267" t="s">
        <v>2232</v>
      </c>
      <c r="H967" s="321" t="s">
        <v>117</v>
      </c>
      <c r="I967" s="321" t="s">
        <v>1492</v>
      </c>
      <c r="J967" s="370" t="s">
        <v>901</v>
      </c>
      <c r="K967" s="370" t="s">
        <v>1307</v>
      </c>
      <c r="L967" s="370" t="s">
        <v>848</v>
      </c>
      <c r="M967" s="370">
        <v>1418</v>
      </c>
      <c r="N967" s="371">
        <v>45374</v>
      </c>
      <c r="O967" s="321" t="s">
        <v>452</v>
      </c>
      <c r="P967" s="370" t="s">
        <v>901</v>
      </c>
      <c r="Q967" s="372"/>
      <c r="R967" s="372"/>
      <c r="S967" s="372"/>
    </row>
    <row r="968" spans="1:19" ht="24" x14ac:dyDescent="0.2">
      <c r="A968" s="303">
        <f>IF(B968="","",ROW()-ROW($A$3)+'Diário 1º PA'!$P$1)</f>
        <v>1181</v>
      </c>
      <c r="B968" s="368">
        <v>45376</v>
      </c>
      <c r="C968" s="331">
        <v>45352</v>
      </c>
      <c r="D968" s="321" t="s">
        <v>105</v>
      </c>
      <c r="E968" s="332" t="s">
        <v>359</v>
      </c>
      <c r="F968" s="369">
        <v>156.57</v>
      </c>
      <c r="G968" s="267" t="s">
        <v>1764</v>
      </c>
      <c r="H968" s="321" t="s">
        <v>136</v>
      </c>
      <c r="I968" s="321" t="s">
        <v>2233</v>
      </c>
      <c r="J968" s="370" t="s">
        <v>2234</v>
      </c>
      <c r="K968" s="370" t="s">
        <v>1307</v>
      </c>
      <c r="L968" s="370" t="s">
        <v>848</v>
      </c>
      <c r="M968" s="370">
        <v>670</v>
      </c>
      <c r="N968" s="371">
        <v>45376</v>
      </c>
      <c r="O968" s="321" t="s">
        <v>452</v>
      </c>
      <c r="P968" s="370" t="s">
        <v>2234</v>
      </c>
      <c r="Q968" s="372"/>
      <c r="R968" s="372"/>
      <c r="S968" s="372"/>
    </row>
    <row r="969" spans="1:19" ht="24" x14ac:dyDescent="0.2">
      <c r="A969" s="303">
        <f>IF(B969="","",ROW()-ROW($A$3)+'Diário 1º PA'!$P$1)</f>
        <v>1182</v>
      </c>
      <c r="B969" s="368">
        <v>45376</v>
      </c>
      <c r="C969" s="331">
        <v>45352</v>
      </c>
      <c r="D969" s="321" t="s">
        <v>105</v>
      </c>
      <c r="E969" s="332" t="s">
        <v>235</v>
      </c>
      <c r="F969" s="369">
        <v>152.34</v>
      </c>
      <c r="G969" s="267" t="s">
        <v>1774</v>
      </c>
      <c r="H969" s="321" t="s">
        <v>134</v>
      </c>
      <c r="I969" s="321" t="s">
        <v>1775</v>
      </c>
      <c r="J969" s="370" t="s">
        <v>1776</v>
      </c>
      <c r="K969" s="370" t="s">
        <v>1307</v>
      </c>
      <c r="L969" s="370" t="s">
        <v>848</v>
      </c>
      <c r="M969" s="370" t="s">
        <v>1777</v>
      </c>
      <c r="N969" s="371">
        <v>45376</v>
      </c>
      <c r="O969" s="321" t="s">
        <v>452</v>
      </c>
      <c r="P969" s="370" t="s">
        <v>1776</v>
      </c>
      <c r="Q969" s="372"/>
      <c r="R969" s="372"/>
      <c r="S969" s="372"/>
    </row>
    <row r="970" spans="1:19" ht="24" x14ac:dyDescent="0.2">
      <c r="A970" s="303">
        <f>IF(B970="","",ROW()-ROW($A$3)+'Diário 1º PA'!$P$1)</f>
        <v>1183</v>
      </c>
      <c r="B970" s="368">
        <v>45376</v>
      </c>
      <c r="C970" s="331">
        <v>45352</v>
      </c>
      <c r="D970" s="321" t="s">
        <v>105</v>
      </c>
      <c r="E970" s="332" t="s">
        <v>235</v>
      </c>
      <c r="F970" s="369">
        <v>132.56</v>
      </c>
      <c r="G970" s="267" t="s">
        <v>1774</v>
      </c>
      <c r="H970" s="321" t="s">
        <v>136</v>
      </c>
      <c r="I970" s="321" t="s">
        <v>1775</v>
      </c>
      <c r="J970" s="370" t="s">
        <v>1776</v>
      </c>
      <c r="K970" s="370" t="s">
        <v>1307</v>
      </c>
      <c r="L970" s="370" t="s">
        <v>848</v>
      </c>
      <c r="M970" s="379" t="s">
        <v>1779</v>
      </c>
      <c r="N970" s="371">
        <v>45376</v>
      </c>
      <c r="O970" s="321" t="s">
        <v>452</v>
      </c>
      <c r="P970" s="370" t="s">
        <v>1776</v>
      </c>
      <c r="Q970" s="372"/>
      <c r="R970" s="372"/>
      <c r="S970" s="372"/>
    </row>
    <row r="971" spans="1:19" ht="36" x14ac:dyDescent="0.2">
      <c r="A971" s="303">
        <f>IF(B971="","",ROW()-ROW($A$3)+'Diário 1º PA'!$P$1)</f>
        <v>1184</v>
      </c>
      <c r="B971" s="368">
        <v>45376</v>
      </c>
      <c r="C971" s="331">
        <v>45352</v>
      </c>
      <c r="D971" s="321" t="s">
        <v>105</v>
      </c>
      <c r="E971" s="332" t="s">
        <v>325</v>
      </c>
      <c r="F971" s="369">
        <v>557.04999999999995</v>
      </c>
      <c r="G971" s="267" t="s">
        <v>1772</v>
      </c>
      <c r="H971" s="321" t="s">
        <v>137</v>
      </c>
      <c r="I971" s="321" t="s">
        <v>1773</v>
      </c>
      <c r="J971" s="370" t="s">
        <v>971</v>
      </c>
      <c r="K971" s="370" t="s">
        <v>1307</v>
      </c>
      <c r="L971" s="370" t="s">
        <v>848</v>
      </c>
      <c r="M971" s="370">
        <v>940000015972</v>
      </c>
      <c r="N971" s="371">
        <v>45376</v>
      </c>
      <c r="O971" s="321" t="s">
        <v>452</v>
      </c>
      <c r="P971" s="370" t="s">
        <v>971</v>
      </c>
      <c r="Q971" s="372"/>
      <c r="R971" s="372"/>
      <c r="S971" s="372"/>
    </row>
    <row r="972" spans="1:19" ht="24" x14ac:dyDescent="0.2">
      <c r="A972" s="303">
        <f>IF(B972="","",ROW()-ROW($A$3)+'Diário 1º PA'!$P$1)</f>
        <v>1185</v>
      </c>
      <c r="B972" s="368">
        <v>45376</v>
      </c>
      <c r="C972" s="331">
        <v>45352</v>
      </c>
      <c r="D972" s="321" t="s">
        <v>94</v>
      </c>
      <c r="E972" s="332" t="s">
        <v>166</v>
      </c>
      <c r="F972" s="369">
        <v>1387.68</v>
      </c>
      <c r="G972" s="267" t="s">
        <v>2235</v>
      </c>
      <c r="H972" s="321" t="s">
        <v>118</v>
      </c>
      <c r="I972" s="321" t="s">
        <v>1784</v>
      </c>
      <c r="J972" s="370" t="s">
        <v>1155</v>
      </c>
      <c r="K972" s="370" t="s">
        <v>1307</v>
      </c>
      <c r="L972" s="370" t="s">
        <v>848</v>
      </c>
      <c r="M972" s="370" t="s">
        <v>2236</v>
      </c>
      <c r="N972" s="371">
        <v>45376</v>
      </c>
      <c r="O972" s="321" t="s">
        <v>452</v>
      </c>
      <c r="P972" s="370" t="s">
        <v>1155</v>
      </c>
      <c r="Q972" s="372"/>
      <c r="R972" s="372"/>
      <c r="S972" s="372"/>
    </row>
    <row r="973" spans="1:19" ht="24" x14ac:dyDescent="0.2">
      <c r="A973" s="303">
        <f>IF(B973="","",ROW()-ROW($A$3)+'Diário 1º PA'!$P$1)</f>
        <v>1186</v>
      </c>
      <c r="B973" s="368">
        <v>45376</v>
      </c>
      <c r="C973" s="331">
        <v>45352</v>
      </c>
      <c r="D973" s="321" t="s">
        <v>94</v>
      </c>
      <c r="E973" s="332" t="s">
        <v>166</v>
      </c>
      <c r="F973" s="369">
        <v>1519.89</v>
      </c>
      <c r="G973" s="267" t="s">
        <v>2235</v>
      </c>
      <c r="H973" s="321" t="s">
        <v>118</v>
      </c>
      <c r="I973" s="321" t="s">
        <v>1784</v>
      </c>
      <c r="J973" s="370" t="s">
        <v>1155</v>
      </c>
      <c r="K973" s="370" t="s">
        <v>1307</v>
      </c>
      <c r="L973" s="370" t="s">
        <v>848</v>
      </c>
      <c r="M973" s="370" t="s">
        <v>2237</v>
      </c>
      <c r="N973" s="371">
        <v>45376</v>
      </c>
      <c r="O973" s="321" t="s">
        <v>452</v>
      </c>
      <c r="P973" s="370" t="s">
        <v>1155</v>
      </c>
      <c r="Q973" s="372"/>
      <c r="R973" s="372"/>
      <c r="S973" s="372"/>
    </row>
    <row r="974" spans="1:19" ht="24" x14ac:dyDescent="0.2">
      <c r="A974" s="303">
        <f>IF(B974="","",ROW()-ROW($A$3)+'Diário 1º PA'!$P$1)</f>
        <v>1187</v>
      </c>
      <c r="B974" s="368">
        <v>45376</v>
      </c>
      <c r="C974" s="331">
        <v>45352</v>
      </c>
      <c r="D974" s="321" t="s">
        <v>105</v>
      </c>
      <c r="E974" s="332" t="s">
        <v>235</v>
      </c>
      <c r="F974" s="369">
        <v>176.19</v>
      </c>
      <c r="G974" s="267" t="s">
        <v>1774</v>
      </c>
      <c r="H974" s="321" t="s">
        <v>125</v>
      </c>
      <c r="I974" s="321" t="s">
        <v>1775</v>
      </c>
      <c r="J974" s="370" t="s">
        <v>1776</v>
      </c>
      <c r="K974" s="370" t="s">
        <v>1307</v>
      </c>
      <c r="L974" s="370" t="s">
        <v>848</v>
      </c>
      <c r="M974" s="370" t="s">
        <v>1804</v>
      </c>
      <c r="N974" s="371">
        <v>45376</v>
      </c>
      <c r="O974" s="321" t="s">
        <v>452</v>
      </c>
      <c r="P974" s="370" t="s">
        <v>1776</v>
      </c>
      <c r="Q974" s="372"/>
      <c r="R974" s="372"/>
      <c r="S974" s="372"/>
    </row>
    <row r="975" spans="1:19" ht="24" x14ac:dyDescent="0.2">
      <c r="A975" s="303">
        <f>IF(B975="","",ROW()-ROW($A$3)+'Diário 1º PA'!$P$1)</f>
        <v>1188</v>
      </c>
      <c r="B975" s="368">
        <v>45376</v>
      </c>
      <c r="C975" s="331">
        <v>45352</v>
      </c>
      <c r="D975" s="321" t="s">
        <v>105</v>
      </c>
      <c r="E975" s="332" t="s">
        <v>235</v>
      </c>
      <c r="F975" s="369">
        <v>155.78</v>
      </c>
      <c r="G975" s="267" t="s">
        <v>1774</v>
      </c>
      <c r="H975" s="321" t="s">
        <v>118</v>
      </c>
      <c r="I975" s="321" t="s">
        <v>1775</v>
      </c>
      <c r="J975" s="370" t="s">
        <v>1776</v>
      </c>
      <c r="K975" s="370" t="s">
        <v>1307</v>
      </c>
      <c r="L975" s="370" t="s">
        <v>848</v>
      </c>
      <c r="M975" s="370" t="s">
        <v>1791</v>
      </c>
      <c r="N975" s="371">
        <v>45376</v>
      </c>
      <c r="O975" s="321" t="s">
        <v>452</v>
      </c>
      <c r="P975" s="370" t="s">
        <v>1776</v>
      </c>
      <c r="Q975" s="372"/>
      <c r="R975" s="372"/>
      <c r="S975" s="372"/>
    </row>
    <row r="976" spans="1:19" ht="24" x14ac:dyDescent="0.2">
      <c r="A976" s="303">
        <f>IF(B976="","",ROW()-ROW($A$3)+'Diário 1º PA'!$P$1)</f>
        <v>1189</v>
      </c>
      <c r="B976" s="368">
        <v>45376</v>
      </c>
      <c r="C976" s="331">
        <v>45352</v>
      </c>
      <c r="D976" s="321" t="s">
        <v>105</v>
      </c>
      <c r="E976" s="332" t="s">
        <v>235</v>
      </c>
      <c r="F976" s="369">
        <v>147.71</v>
      </c>
      <c r="G976" s="267" t="s">
        <v>1774</v>
      </c>
      <c r="H976" s="321" t="s">
        <v>127</v>
      </c>
      <c r="I976" s="321" t="s">
        <v>1775</v>
      </c>
      <c r="J976" s="370" t="s">
        <v>1776</v>
      </c>
      <c r="K976" s="370" t="s">
        <v>1307</v>
      </c>
      <c r="L976" s="370" t="s">
        <v>848</v>
      </c>
      <c r="M976" s="370" t="s">
        <v>1805</v>
      </c>
      <c r="N976" s="371">
        <v>45376</v>
      </c>
      <c r="O976" s="321" t="s">
        <v>452</v>
      </c>
      <c r="P976" s="370" t="s">
        <v>1776</v>
      </c>
      <c r="Q976" s="372"/>
      <c r="R976" s="372"/>
      <c r="S976" s="372"/>
    </row>
    <row r="977" spans="1:19" ht="24" x14ac:dyDescent="0.2">
      <c r="A977" s="303">
        <f>IF(B977="","",ROW()-ROW($A$3)+'Diário 1º PA'!$P$1)</f>
        <v>1190</v>
      </c>
      <c r="B977" s="368">
        <v>45376</v>
      </c>
      <c r="C977" s="331">
        <v>45352</v>
      </c>
      <c r="D977" s="321" t="s">
        <v>105</v>
      </c>
      <c r="E977" s="332" t="s">
        <v>227</v>
      </c>
      <c r="F977" s="369">
        <v>1659.58</v>
      </c>
      <c r="G977" s="267" t="s">
        <v>1037</v>
      </c>
      <c r="H977" s="321" t="s">
        <v>129</v>
      </c>
      <c r="I977" s="321" t="s">
        <v>1401</v>
      </c>
      <c r="J977" s="370" t="s">
        <v>1181</v>
      </c>
      <c r="K977" s="370" t="s">
        <v>1307</v>
      </c>
      <c r="L977" s="370" t="s">
        <v>848</v>
      </c>
      <c r="M977" s="370">
        <v>127124126</v>
      </c>
      <c r="N977" s="371">
        <v>45376</v>
      </c>
      <c r="O977" s="321" t="s">
        <v>452</v>
      </c>
      <c r="P977" s="370" t="s">
        <v>1181</v>
      </c>
      <c r="Q977" s="372"/>
      <c r="R977" s="372"/>
      <c r="S977" s="372"/>
    </row>
    <row r="978" spans="1:19" ht="24" x14ac:dyDescent="0.2">
      <c r="A978" s="303">
        <f>IF(B978="","",ROW()-ROW($A$3)+'Diário 1º PA'!$P$1)</f>
        <v>1191</v>
      </c>
      <c r="B978" s="368">
        <v>45376</v>
      </c>
      <c r="C978" s="331">
        <v>45352</v>
      </c>
      <c r="D978" s="321" t="s">
        <v>105</v>
      </c>
      <c r="E978" s="332" t="s">
        <v>235</v>
      </c>
      <c r="F978" s="369">
        <v>147.47</v>
      </c>
      <c r="G978" s="267" t="s">
        <v>1774</v>
      </c>
      <c r="H978" s="321" t="s">
        <v>123</v>
      </c>
      <c r="I978" s="321" t="s">
        <v>1775</v>
      </c>
      <c r="J978" s="370" t="s">
        <v>1776</v>
      </c>
      <c r="K978" s="370" t="s">
        <v>1307</v>
      </c>
      <c r="L978" s="370" t="s">
        <v>848</v>
      </c>
      <c r="M978" s="370" t="s">
        <v>1794</v>
      </c>
      <c r="N978" s="371">
        <v>45376</v>
      </c>
      <c r="O978" s="321" t="s">
        <v>452</v>
      </c>
      <c r="P978" s="370" t="s">
        <v>1776</v>
      </c>
      <c r="Q978" s="372"/>
      <c r="R978" s="372"/>
      <c r="S978" s="372"/>
    </row>
    <row r="979" spans="1:19" ht="24" x14ac:dyDescent="0.2">
      <c r="A979" s="303">
        <f>IF(B979="","",ROW()-ROW($A$3)+'Diário 1º PA'!$P$1)</f>
        <v>1192</v>
      </c>
      <c r="B979" s="368">
        <v>45376</v>
      </c>
      <c r="C979" s="331">
        <v>45352</v>
      </c>
      <c r="D979" s="321" t="s">
        <v>105</v>
      </c>
      <c r="E979" s="332" t="s">
        <v>231</v>
      </c>
      <c r="F979" s="369">
        <v>39.6</v>
      </c>
      <c r="G979" s="267" t="s">
        <v>1774</v>
      </c>
      <c r="H979" s="321" t="s">
        <v>124</v>
      </c>
      <c r="I979" s="321" t="s">
        <v>1775</v>
      </c>
      <c r="J979" s="370" t="s">
        <v>1776</v>
      </c>
      <c r="K979" s="370" t="s">
        <v>1307</v>
      </c>
      <c r="L979" s="370" t="s">
        <v>848</v>
      </c>
      <c r="M979" s="370" t="s">
        <v>1793</v>
      </c>
      <c r="N979" s="371">
        <v>45376</v>
      </c>
      <c r="O979" s="321" t="s">
        <v>452</v>
      </c>
      <c r="P979" s="370" t="s">
        <v>1776</v>
      </c>
      <c r="Q979" s="372"/>
      <c r="R979" s="372"/>
      <c r="S979" s="372"/>
    </row>
    <row r="980" spans="1:19" ht="24" x14ac:dyDescent="0.2">
      <c r="A980" s="303">
        <f>IF(B980="","",ROW()-ROW($A$3)+'Diário 1º PA'!$P$1)</f>
        <v>1193</v>
      </c>
      <c r="B980" s="368">
        <v>45376</v>
      </c>
      <c r="C980" s="331">
        <v>45352</v>
      </c>
      <c r="D980" s="321" t="s">
        <v>105</v>
      </c>
      <c r="E980" s="332" t="s">
        <v>359</v>
      </c>
      <c r="F980" s="369">
        <v>79.709999999999994</v>
      </c>
      <c r="G980" s="267" t="s">
        <v>1764</v>
      </c>
      <c r="H980" s="321" t="s">
        <v>122</v>
      </c>
      <c r="I980" s="321" t="s">
        <v>1534</v>
      </c>
      <c r="J980" s="370" t="s">
        <v>1765</v>
      </c>
      <c r="K980" s="370" t="s">
        <v>1307</v>
      </c>
      <c r="L980" s="370" t="s">
        <v>848</v>
      </c>
      <c r="M980" s="370">
        <v>80442417</v>
      </c>
      <c r="N980" s="371">
        <v>45376</v>
      </c>
      <c r="O980" s="321" t="s">
        <v>452</v>
      </c>
      <c r="P980" s="370" t="s">
        <v>1765</v>
      </c>
      <c r="Q980" s="372"/>
      <c r="R980" s="372"/>
      <c r="S980" s="372"/>
    </row>
    <row r="981" spans="1:19" ht="24" x14ac:dyDescent="0.2">
      <c r="A981" s="303">
        <f>IF(B981="","",ROW()-ROW($A$3)+'Diário 1º PA'!$P$1)</f>
        <v>1194</v>
      </c>
      <c r="B981" s="368">
        <v>45376</v>
      </c>
      <c r="C981" s="331">
        <v>45352</v>
      </c>
      <c r="D981" s="321" t="s">
        <v>94</v>
      </c>
      <c r="E981" s="332" t="s">
        <v>199</v>
      </c>
      <c r="F981" s="369">
        <v>204</v>
      </c>
      <c r="G981" s="267" t="s">
        <v>1795</v>
      </c>
      <c r="H981" s="321" t="s">
        <v>123</v>
      </c>
      <c r="I981" s="321" t="s">
        <v>1803</v>
      </c>
      <c r="J981" s="370" t="s">
        <v>2238</v>
      </c>
      <c r="K981" s="370" t="s">
        <v>1307</v>
      </c>
      <c r="L981" s="370" t="s">
        <v>848</v>
      </c>
      <c r="M981" s="370">
        <v>1000133546</v>
      </c>
      <c r="N981" s="371">
        <v>45387</v>
      </c>
      <c r="O981" s="321" t="s">
        <v>452</v>
      </c>
      <c r="P981" s="370" t="s">
        <v>2238</v>
      </c>
      <c r="Q981" s="372"/>
      <c r="R981" s="372"/>
      <c r="S981" s="372"/>
    </row>
    <row r="982" spans="1:19" ht="24" x14ac:dyDescent="0.2">
      <c r="A982" s="303">
        <f>IF(B982="","",ROW()-ROW($A$3)+'Diário 1º PA'!$P$1)</f>
        <v>1195</v>
      </c>
      <c r="B982" s="368">
        <v>45376</v>
      </c>
      <c r="C982" s="331">
        <v>45352</v>
      </c>
      <c r="D982" s="321" t="s">
        <v>94</v>
      </c>
      <c r="E982" s="332" t="s">
        <v>199</v>
      </c>
      <c r="F982" s="369">
        <v>198</v>
      </c>
      <c r="G982" s="267" t="s">
        <v>1795</v>
      </c>
      <c r="H982" s="321" t="s">
        <v>134</v>
      </c>
      <c r="I982" s="321" t="s">
        <v>1802</v>
      </c>
      <c r="J982" s="370" t="s">
        <v>993</v>
      </c>
      <c r="K982" s="370" t="s">
        <v>1307</v>
      </c>
      <c r="L982" s="370" t="s">
        <v>848</v>
      </c>
      <c r="M982" s="370">
        <v>1000430602</v>
      </c>
      <c r="N982" s="371">
        <v>45402</v>
      </c>
      <c r="O982" s="321" t="s">
        <v>452</v>
      </c>
      <c r="P982" s="370" t="s">
        <v>993</v>
      </c>
      <c r="Q982" s="372"/>
      <c r="R982" s="372"/>
      <c r="S982" s="372"/>
    </row>
    <row r="983" spans="1:19" ht="24" x14ac:dyDescent="0.2">
      <c r="A983" s="303">
        <f>IF(B983="","",ROW()-ROW($A$3)+'Diário 1º PA'!$P$1)</f>
        <v>1196</v>
      </c>
      <c r="B983" s="368">
        <v>45376</v>
      </c>
      <c r="C983" s="331">
        <v>45352</v>
      </c>
      <c r="D983" s="321" t="s">
        <v>94</v>
      </c>
      <c r="E983" s="332" t="s">
        <v>199</v>
      </c>
      <c r="F983" s="369">
        <v>821.85</v>
      </c>
      <c r="G983" s="267" t="s">
        <v>1795</v>
      </c>
      <c r="H983" s="321" t="s">
        <v>126</v>
      </c>
      <c r="I983" s="321" t="s">
        <v>1375</v>
      </c>
      <c r="J983" s="370" t="s">
        <v>850</v>
      </c>
      <c r="K983" s="370" t="s">
        <v>1307</v>
      </c>
      <c r="L983" s="370" t="s">
        <v>848</v>
      </c>
      <c r="M983" s="370">
        <v>5853491</v>
      </c>
      <c r="N983" s="371">
        <v>45388</v>
      </c>
      <c r="O983" s="321" t="s">
        <v>452</v>
      </c>
      <c r="P983" s="370" t="s">
        <v>850</v>
      </c>
      <c r="Q983" s="372"/>
      <c r="R983" s="372"/>
      <c r="S983" s="372"/>
    </row>
    <row r="984" spans="1:19" ht="24" x14ac:dyDescent="0.2">
      <c r="A984" s="303">
        <f>IF(B984="","",ROW()-ROW($A$3)+'Diário 1º PA'!$P$1)</f>
        <v>1197</v>
      </c>
      <c r="B984" s="368">
        <v>45376</v>
      </c>
      <c r="C984" s="331">
        <v>45352</v>
      </c>
      <c r="D984" s="321" t="s">
        <v>94</v>
      </c>
      <c r="E984" s="332" t="s">
        <v>199</v>
      </c>
      <c r="F984" s="369">
        <v>321.89</v>
      </c>
      <c r="G984" s="267" t="s">
        <v>1795</v>
      </c>
      <c r="H984" s="321" t="s">
        <v>126</v>
      </c>
      <c r="I984" s="321" t="s">
        <v>1342</v>
      </c>
      <c r="J984" s="370" t="s">
        <v>846</v>
      </c>
      <c r="K984" s="370" t="s">
        <v>1307</v>
      </c>
      <c r="L984" s="370" t="s">
        <v>848</v>
      </c>
      <c r="M984" s="370">
        <v>3976314</v>
      </c>
      <c r="N984" s="371">
        <v>45388</v>
      </c>
      <c r="O984" s="321" t="s">
        <v>452</v>
      </c>
      <c r="P984" s="370" t="s">
        <v>846</v>
      </c>
      <c r="Q984" s="372"/>
      <c r="R984" s="372"/>
      <c r="S984" s="372"/>
    </row>
    <row r="985" spans="1:19" ht="24" x14ac:dyDescent="0.2">
      <c r="A985" s="303">
        <f>IF(B985="","",ROW()-ROW($A$3)+'Diário 1º PA'!$P$1)</f>
        <v>1198</v>
      </c>
      <c r="B985" s="368">
        <v>45376</v>
      </c>
      <c r="C985" s="331">
        <v>45352</v>
      </c>
      <c r="D985" s="321" t="s">
        <v>94</v>
      </c>
      <c r="E985" s="332" t="s">
        <v>199</v>
      </c>
      <c r="F985" s="369">
        <v>657.93</v>
      </c>
      <c r="G985" s="267" t="s">
        <v>1795</v>
      </c>
      <c r="H985" s="321" t="s">
        <v>130</v>
      </c>
      <c r="I985" s="321" t="s">
        <v>1342</v>
      </c>
      <c r="J985" s="370" t="s">
        <v>846</v>
      </c>
      <c r="K985" s="370" t="s">
        <v>1307</v>
      </c>
      <c r="L985" s="370" t="s">
        <v>848</v>
      </c>
      <c r="M985" s="370">
        <v>3976298</v>
      </c>
      <c r="N985" s="371">
        <v>45388</v>
      </c>
      <c r="O985" s="321" t="s">
        <v>452</v>
      </c>
      <c r="P985" s="370" t="s">
        <v>846</v>
      </c>
      <c r="Q985" s="372"/>
      <c r="R985" s="372"/>
      <c r="S985" s="372"/>
    </row>
    <row r="986" spans="1:19" ht="24" x14ac:dyDescent="0.2">
      <c r="A986" s="303">
        <f>IF(B986="","",ROW()-ROW($A$3)+'Diário 1º PA'!$P$1)</f>
        <v>1199</v>
      </c>
      <c r="B986" s="368">
        <v>45376</v>
      </c>
      <c r="C986" s="331">
        <v>45352</v>
      </c>
      <c r="D986" s="321" t="s">
        <v>94</v>
      </c>
      <c r="E986" s="332" t="s">
        <v>199</v>
      </c>
      <c r="F986" s="369">
        <v>308.25</v>
      </c>
      <c r="G986" s="267" t="s">
        <v>1795</v>
      </c>
      <c r="H986" s="321" t="s">
        <v>118</v>
      </c>
      <c r="I986" s="321" t="s">
        <v>1342</v>
      </c>
      <c r="J986" s="370" t="s">
        <v>846</v>
      </c>
      <c r="K986" s="370" t="s">
        <v>1307</v>
      </c>
      <c r="L986" s="370" t="s">
        <v>848</v>
      </c>
      <c r="M986" s="370">
        <v>3976311</v>
      </c>
      <c r="N986" s="371">
        <v>45388</v>
      </c>
      <c r="O986" s="321" t="s">
        <v>452</v>
      </c>
      <c r="P986" s="370" t="s">
        <v>846</v>
      </c>
      <c r="Q986" s="372"/>
      <c r="R986" s="372"/>
      <c r="S986" s="372"/>
    </row>
    <row r="987" spans="1:19" ht="36" x14ac:dyDescent="0.2">
      <c r="A987" s="303">
        <f>IF(B987="","",ROW()-ROW($A$3)+'Diário 1º PA'!$P$1)</f>
        <v>1200</v>
      </c>
      <c r="B987" s="368">
        <v>45376</v>
      </c>
      <c r="C987" s="331">
        <v>45352</v>
      </c>
      <c r="D987" s="321" t="s">
        <v>105</v>
      </c>
      <c r="E987" s="332" t="s">
        <v>339</v>
      </c>
      <c r="F987" s="369">
        <v>1134</v>
      </c>
      <c r="G987" s="267" t="s">
        <v>2239</v>
      </c>
      <c r="H987" s="321" t="s">
        <v>118</v>
      </c>
      <c r="I987" s="321" t="s">
        <v>2240</v>
      </c>
      <c r="J987" s="370" t="s">
        <v>2241</v>
      </c>
      <c r="K987" s="370" t="s">
        <v>1307</v>
      </c>
      <c r="L987" s="370" t="s">
        <v>848</v>
      </c>
      <c r="M987" s="370">
        <v>125955</v>
      </c>
      <c r="N987" s="371">
        <v>45366</v>
      </c>
      <c r="O987" s="321" t="s">
        <v>452</v>
      </c>
      <c r="P987" s="370" t="s">
        <v>2241</v>
      </c>
      <c r="Q987" s="372"/>
      <c r="R987" s="372"/>
      <c r="S987" s="372"/>
    </row>
    <row r="988" spans="1:19" ht="36" x14ac:dyDescent="0.2">
      <c r="A988" s="303">
        <f>IF(B988="","",ROW()-ROW($A$3)+'Diário 1º PA'!$P$1)</f>
        <v>1201</v>
      </c>
      <c r="B988" s="368">
        <v>45376</v>
      </c>
      <c r="C988" s="331">
        <v>45352</v>
      </c>
      <c r="D988" s="321" t="s">
        <v>105</v>
      </c>
      <c r="E988" s="332" t="s">
        <v>341</v>
      </c>
      <c r="F988" s="369">
        <v>440</v>
      </c>
      <c r="G988" s="267" t="s">
        <v>2242</v>
      </c>
      <c r="H988" s="321" t="s">
        <v>123</v>
      </c>
      <c r="I988" s="321" t="s">
        <v>2243</v>
      </c>
      <c r="J988" s="370" t="s">
        <v>2244</v>
      </c>
      <c r="K988" s="370" t="s">
        <v>881</v>
      </c>
      <c r="L988" s="370" t="s">
        <v>1301</v>
      </c>
      <c r="M988" s="370">
        <v>130</v>
      </c>
      <c r="N988" s="371">
        <v>45376</v>
      </c>
      <c r="O988" s="321" t="s">
        <v>452</v>
      </c>
      <c r="P988" s="370" t="s">
        <v>2244</v>
      </c>
      <c r="Q988" s="372"/>
      <c r="R988" s="372"/>
      <c r="S988" s="372"/>
    </row>
    <row r="989" spans="1:19" ht="24" x14ac:dyDescent="0.2">
      <c r="A989" s="303">
        <f>IF(B989="","",ROW()-ROW($A$3)+'Diário 1º PA'!$P$1)</f>
        <v>1202</v>
      </c>
      <c r="B989" s="368">
        <v>45376</v>
      </c>
      <c r="C989" s="331">
        <v>45352</v>
      </c>
      <c r="D989" s="321" t="s">
        <v>105</v>
      </c>
      <c r="E989" s="332" t="s">
        <v>225</v>
      </c>
      <c r="F989" s="369">
        <v>4944.5200000000004</v>
      </c>
      <c r="G989" s="267" t="s">
        <v>2137</v>
      </c>
      <c r="H989" s="321" t="s">
        <v>118</v>
      </c>
      <c r="I989" s="321" t="s">
        <v>2245</v>
      </c>
      <c r="J989" s="370" t="s">
        <v>2246</v>
      </c>
      <c r="K989" s="370" t="s">
        <v>1307</v>
      </c>
      <c r="L989" s="370" t="s">
        <v>848</v>
      </c>
      <c r="M989" s="370">
        <v>20772941</v>
      </c>
      <c r="N989" s="371">
        <v>45380</v>
      </c>
      <c r="O989" s="321" t="s">
        <v>452</v>
      </c>
      <c r="P989" s="370" t="s">
        <v>2246</v>
      </c>
      <c r="Q989" s="372"/>
      <c r="R989" s="372"/>
      <c r="S989" s="372"/>
    </row>
    <row r="990" spans="1:19" ht="24" x14ac:dyDescent="0.2">
      <c r="A990" s="303">
        <f>IF(B990="","",ROW()-ROW($A$3)+'Diário 1º PA'!$P$1)</f>
        <v>1203</v>
      </c>
      <c r="B990" s="368">
        <v>45376</v>
      </c>
      <c r="C990" s="331">
        <v>45352</v>
      </c>
      <c r="D990" s="321" t="s">
        <v>105</v>
      </c>
      <c r="E990" s="332" t="s">
        <v>227</v>
      </c>
      <c r="F990" s="369">
        <v>959.94</v>
      </c>
      <c r="G990" s="267" t="s">
        <v>1037</v>
      </c>
      <c r="H990" s="321" t="s">
        <v>118</v>
      </c>
      <c r="I990" s="321" t="s">
        <v>1401</v>
      </c>
      <c r="J990" s="370" t="s">
        <v>1181</v>
      </c>
      <c r="K990" s="370" t="s">
        <v>1307</v>
      </c>
      <c r="L990" s="370" t="s">
        <v>848</v>
      </c>
      <c r="M990" s="370">
        <v>126836344</v>
      </c>
      <c r="N990" s="371">
        <v>45376</v>
      </c>
      <c r="O990" s="321" t="s">
        <v>452</v>
      </c>
      <c r="P990" s="370" t="s">
        <v>1181</v>
      </c>
      <c r="Q990" s="372"/>
      <c r="R990" s="372"/>
      <c r="S990" s="372"/>
    </row>
    <row r="991" spans="1:19" ht="24" x14ac:dyDescent="0.2">
      <c r="A991" s="303">
        <f>IF(B991="","",ROW()-ROW($A$3)+'Diário 1º PA'!$P$1)</f>
        <v>1204</v>
      </c>
      <c r="B991" s="368">
        <v>45376</v>
      </c>
      <c r="C991" s="331">
        <v>45352</v>
      </c>
      <c r="D991" s="321" t="s">
        <v>105</v>
      </c>
      <c r="E991" s="332" t="s">
        <v>235</v>
      </c>
      <c r="F991" s="369">
        <v>345.08</v>
      </c>
      <c r="G991" s="267" t="s">
        <v>1774</v>
      </c>
      <c r="H991" s="321" t="s">
        <v>129</v>
      </c>
      <c r="I991" s="321" t="s">
        <v>1775</v>
      </c>
      <c r="J991" s="370" t="s">
        <v>1776</v>
      </c>
      <c r="K991" s="370" t="s">
        <v>1307</v>
      </c>
      <c r="L991" s="370" t="s">
        <v>848</v>
      </c>
      <c r="M991" s="370" t="s">
        <v>1790</v>
      </c>
      <c r="N991" s="371">
        <v>45376</v>
      </c>
      <c r="O991" s="321" t="s">
        <v>452</v>
      </c>
      <c r="P991" s="370" t="s">
        <v>1776</v>
      </c>
      <c r="Q991" s="372"/>
      <c r="R991" s="372"/>
      <c r="S991" s="372"/>
    </row>
    <row r="992" spans="1:19" ht="24" x14ac:dyDescent="0.2">
      <c r="A992" s="303">
        <f>IF(B992="","",ROW()-ROW($A$3)+'Diário 1º PA'!$P$1)</f>
        <v>1205</v>
      </c>
      <c r="B992" s="368">
        <v>45376</v>
      </c>
      <c r="C992" s="331">
        <v>45352</v>
      </c>
      <c r="D992" s="321" t="s">
        <v>105</v>
      </c>
      <c r="E992" s="332" t="s">
        <v>221</v>
      </c>
      <c r="F992" s="369">
        <v>526.99</v>
      </c>
      <c r="G992" s="267" t="s">
        <v>2247</v>
      </c>
      <c r="H992" s="321" t="s">
        <v>118</v>
      </c>
      <c r="I992" s="321" t="s">
        <v>1786</v>
      </c>
      <c r="J992" s="370" t="s">
        <v>1160</v>
      </c>
      <c r="K992" s="370" t="s">
        <v>1307</v>
      </c>
      <c r="L992" s="370" t="s">
        <v>848</v>
      </c>
      <c r="M992" s="370">
        <v>522205</v>
      </c>
      <c r="N992" s="371">
        <v>45376</v>
      </c>
      <c r="O992" s="321" t="s">
        <v>452</v>
      </c>
      <c r="P992" s="370" t="s">
        <v>1160</v>
      </c>
      <c r="Q992" s="372"/>
      <c r="R992" s="372"/>
      <c r="S992" s="372"/>
    </row>
    <row r="993" spans="1:19" ht="24" x14ac:dyDescent="0.2">
      <c r="A993" s="303">
        <f>IF(B993="","",ROW()-ROW($A$3)+'Diário 1º PA'!$P$1)</f>
        <v>1206</v>
      </c>
      <c r="B993" s="368">
        <v>45376</v>
      </c>
      <c r="C993" s="331">
        <v>45352</v>
      </c>
      <c r="D993" s="321" t="s">
        <v>105</v>
      </c>
      <c r="E993" s="332" t="s">
        <v>221</v>
      </c>
      <c r="F993" s="369">
        <v>526.99</v>
      </c>
      <c r="G993" s="267" t="s">
        <v>2247</v>
      </c>
      <c r="H993" s="321" t="s">
        <v>118</v>
      </c>
      <c r="I993" s="321" t="s">
        <v>1786</v>
      </c>
      <c r="J993" s="370" t="s">
        <v>1160</v>
      </c>
      <c r="K993" s="370" t="s">
        <v>1307</v>
      </c>
      <c r="L993" s="370" t="s">
        <v>848</v>
      </c>
      <c r="M993" s="370">
        <v>522206</v>
      </c>
      <c r="N993" s="371">
        <v>45376</v>
      </c>
      <c r="O993" s="321" t="s">
        <v>452</v>
      </c>
      <c r="P993" s="370" t="s">
        <v>1160</v>
      </c>
      <c r="Q993" s="372"/>
      <c r="R993" s="372"/>
      <c r="S993" s="372"/>
    </row>
    <row r="994" spans="1:19" ht="24" x14ac:dyDescent="0.2">
      <c r="A994" s="303">
        <f>IF(B994="","",ROW()-ROW($A$3)+'Diário 1º PA'!$P$1)</f>
        <v>1207</v>
      </c>
      <c r="B994" s="368">
        <v>45376</v>
      </c>
      <c r="C994" s="331">
        <v>45352</v>
      </c>
      <c r="D994" s="321" t="s">
        <v>105</v>
      </c>
      <c r="E994" s="332" t="s">
        <v>221</v>
      </c>
      <c r="F994" s="369">
        <v>526.99</v>
      </c>
      <c r="G994" s="267" t="s">
        <v>2247</v>
      </c>
      <c r="H994" s="321" t="s">
        <v>118</v>
      </c>
      <c r="I994" s="321" t="s">
        <v>1786</v>
      </c>
      <c r="J994" s="370" t="s">
        <v>1160</v>
      </c>
      <c r="K994" s="370" t="s">
        <v>1307</v>
      </c>
      <c r="L994" s="370" t="s">
        <v>848</v>
      </c>
      <c r="M994" s="370">
        <v>522207</v>
      </c>
      <c r="N994" s="371">
        <v>45376</v>
      </c>
      <c r="O994" s="321" t="s">
        <v>452</v>
      </c>
      <c r="P994" s="370" t="s">
        <v>1160</v>
      </c>
      <c r="Q994" s="372"/>
      <c r="R994" s="372"/>
      <c r="S994" s="372"/>
    </row>
    <row r="995" spans="1:19" ht="24" x14ac:dyDescent="0.2">
      <c r="A995" s="303">
        <f>IF(B995="","",ROW()-ROW($A$3)+'Diário 1º PA'!$P$1)</f>
        <v>1208</v>
      </c>
      <c r="B995" s="368">
        <v>45376</v>
      </c>
      <c r="C995" s="331">
        <v>45352</v>
      </c>
      <c r="D995" s="321" t="s">
        <v>105</v>
      </c>
      <c r="E995" s="332" t="s">
        <v>221</v>
      </c>
      <c r="F995" s="369">
        <v>548.91999999999996</v>
      </c>
      <c r="G995" s="267" t="s">
        <v>2247</v>
      </c>
      <c r="H995" s="321" t="s">
        <v>118</v>
      </c>
      <c r="I995" s="321" t="s">
        <v>1786</v>
      </c>
      <c r="J995" s="370" t="s">
        <v>1160</v>
      </c>
      <c r="K995" s="370" t="s">
        <v>1307</v>
      </c>
      <c r="L995" s="370" t="s">
        <v>848</v>
      </c>
      <c r="M995" s="370">
        <v>522208</v>
      </c>
      <c r="N995" s="371">
        <v>45376</v>
      </c>
      <c r="O995" s="321" t="s">
        <v>452</v>
      </c>
      <c r="P995" s="370" t="s">
        <v>1160</v>
      </c>
      <c r="Q995" s="372"/>
      <c r="R995" s="372"/>
      <c r="S995" s="372"/>
    </row>
    <row r="996" spans="1:19" ht="24" x14ac:dyDescent="0.2">
      <c r="A996" s="303">
        <f>IF(B996="","",ROW()-ROW($A$3)+'Diário 1º PA'!$P$1)</f>
        <v>1209</v>
      </c>
      <c r="B996" s="368">
        <v>45376</v>
      </c>
      <c r="C996" s="331">
        <v>45352</v>
      </c>
      <c r="D996" s="321" t="s">
        <v>105</v>
      </c>
      <c r="E996" s="332" t="s">
        <v>345</v>
      </c>
      <c r="F996" s="369">
        <v>620</v>
      </c>
      <c r="G996" s="267" t="s">
        <v>2248</v>
      </c>
      <c r="H996" s="321" t="s">
        <v>124</v>
      </c>
      <c r="I996" s="321" t="s">
        <v>2249</v>
      </c>
      <c r="J996" s="370" t="s">
        <v>1287</v>
      </c>
      <c r="K996" s="370" t="s">
        <v>1307</v>
      </c>
      <c r="L996" s="370" t="s">
        <v>848</v>
      </c>
      <c r="M996" s="370">
        <v>1</v>
      </c>
      <c r="N996" s="371">
        <v>45376</v>
      </c>
      <c r="O996" s="321" t="s">
        <v>452</v>
      </c>
      <c r="P996" s="370" t="s">
        <v>1287</v>
      </c>
      <c r="Q996" s="372"/>
      <c r="R996" s="372"/>
      <c r="S996" s="372"/>
    </row>
    <row r="997" spans="1:19" ht="24" x14ac:dyDescent="0.2">
      <c r="A997" s="303">
        <f>IF(B997="","",ROW()-ROW($A$3)+'Diário 1º PA'!$P$1)</f>
        <v>1210</v>
      </c>
      <c r="B997" s="368">
        <v>45376</v>
      </c>
      <c r="C997" s="331">
        <v>45352</v>
      </c>
      <c r="D997" s="321" t="s">
        <v>105</v>
      </c>
      <c r="E997" s="332" t="s">
        <v>345</v>
      </c>
      <c r="F997" s="369">
        <v>230</v>
      </c>
      <c r="G997" s="267" t="s">
        <v>2250</v>
      </c>
      <c r="H997" s="321" t="s">
        <v>124</v>
      </c>
      <c r="I997" s="321" t="s">
        <v>2249</v>
      </c>
      <c r="J997" s="370" t="s">
        <v>1287</v>
      </c>
      <c r="K997" s="370" t="s">
        <v>1307</v>
      </c>
      <c r="L997" s="370" t="s">
        <v>848</v>
      </c>
      <c r="M997" s="370">
        <v>697</v>
      </c>
      <c r="N997" s="371">
        <v>45376</v>
      </c>
      <c r="O997" s="321" t="s">
        <v>452</v>
      </c>
      <c r="P997" s="370" t="s">
        <v>1287</v>
      </c>
      <c r="Q997" s="372"/>
      <c r="R997" s="372"/>
      <c r="S997" s="372"/>
    </row>
    <row r="998" spans="1:19" ht="24" x14ac:dyDescent="0.2">
      <c r="A998" s="303">
        <f>IF(B998="","",ROW()-ROW($A$3)+'Diário 1º PA'!$P$1)</f>
        <v>1211</v>
      </c>
      <c r="B998" s="368">
        <v>45376</v>
      </c>
      <c r="C998" s="331">
        <v>45352</v>
      </c>
      <c r="D998" s="321" t="s">
        <v>94</v>
      </c>
      <c r="E998" s="332" t="s">
        <v>199</v>
      </c>
      <c r="F998" s="369">
        <v>660</v>
      </c>
      <c r="G998" s="267" t="s">
        <v>1795</v>
      </c>
      <c r="H998" s="321" t="s">
        <v>118</v>
      </c>
      <c r="I998" s="321" t="s">
        <v>1814</v>
      </c>
      <c r="J998" s="370" t="s">
        <v>854</v>
      </c>
      <c r="K998" s="370" t="s">
        <v>1307</v>
      </c>
      <c r="L998" s="370" t="s">
        <v>848</v>
      </c>
      <c r="M998" s="370">
        <v>2562079</v>
      </c>
      <c r="N998" s="371">
        <v>45393</v>
      </c>
      <c r="O998" s="321" t="s">
        <v>452</v>
      </c>
      <c r="P998" s="370" t="s">
        <v>854</v>
      </c>
      <c r="Q998" s="372"/>
      <c r="R998" s="372"/>
      <c r="S998" s="372"/>
    </row>
    <row r="999" spans="1:19" ht="24" x14ac:dyDescent="0.2">
      <c r="A999" s="303">
        <f>IF(B999="","",ROW()-ROW($A$3)+'Diário 1º PA'!$P$1)</f>
        <v>1212</v>
      </c>
      <c r="B999" s="368">
        <v>45376</v>
      </c>
      <c r="C999" s="331">
        <v>45352</v>
      </c>
      <c r="D999" s="321" t="s">
        <v>94</v>
      </c>
      <c r="E999" s="332" t="s">
        <v>199</v>
      </c>
      <c r="F999" s="369">
        <v>1215</v>
      </c>
      <c r="G999" s="267" t="s">
        <v>1795</v>
      </c>
      <c r="H999" s="321" t="s">
        <v>119</v>
      </c>
      <c r="I999" s="321" t="s">
        <v>1814</v>
      </c>
      <c r="J999" s="370" t="s">
        <v>854</v>
      </c>
      <c r="K999" s="370" t="s">
        <v>1307</v>
      </c>
      <c r="L999" s="370" t="s">
        <v>848</v>
      </c>
      <c r="M999" s="370">
        <v>2562113</v>
      </c>
      <c r="N999" s="371">
        <v>45393</v>
      </c>
      <c r="O999" s="321" t="s">
        <v>452</v>
      </c>
      <c r="P999" s="370" t="s">
        <v>854</v>
      </c>
      <c r="Q999" s="372"/>
      <c r="R999" s="372"/>
      <c r="S999" s="372"/>
    </row>
    <row r="1000" spans="1:19" ht="24" x14ac:dyDescent="0.2">
      <c r="A1000" s="303">
        <f>IF(B1000="","",ROW()-ROW($A$3)+'Diário 1º PA'!$P$1)</f>
        <v>1213</v>
      </c>
      <c r="B1000" s="368">
        <v>45376</v>
      </c>
      <c r="C1000" s="331">
        <v>45352</v>
      </c>
      <c r="D1000" s="321" t="s">
        <v>94</v>
      </c>
      <c r="E1000" s="332" t="s">
        <v>199</v>
      </c>
      <c r="F1000" s="369">
        <v>495</v>
      </c>
      <c r="G1000" s="267" t="s">
        <v>1795</v>
      </c>
      <c r="H1000" s="321" t="s">
        <v>120</v>
      </c>
      <c r="I1000" s="321" t="s">
        <v>1814</v>
      </c>
      <c r="J1000" s="370" t="s">
        <v>854</v>
      </c>
      <c r="K1000" s="370" t="s">
        <v>1307</v>
      </c>
      <c r="L1000" s="370" t="s">
        <v>848</v>
      </c>
      <c r="M1000" s="370">
        <v>2562099</v>
      </c>
      <c r="N1000" s="371">
        <v>45393</v>
      </c>
      <c r="O1000" s="321" t="s">
        <v>452</v>
      </c>
      <c r="P1000" s="370" t="s">
        <v>854</v>
      </c>
      <c r="Q1000" s="372"/>
      <c r="R1000" s="372"/>
      <c r="S1000" s="372"/>
    </row>
    <row r="1001" spans="1:19" ht="24" x14ac:dyDescent="0.2">
      <c r="A1001" s="303">
        <f>IF(B1001="","",ROW()-ROW($A$3)+'Diário 1º PA'!$P$1)</f>
        <v>1214</v>
      </c>
      <c r="B1001" s="368">
        <v>45376</v>
      </c>
      <c r="C1001" s="331">
        <v>45352</v>
      </c>
      <c r="D1001" s="321" t="s">
        <v>94</v>
      </c>
      <c r="E1001" s="332" t="s">
        <v>199</v>
      </c>
      <c r="F1001" s="369">
        <v>632.12</v>
      </c>
      <c r="G1001" s="267" t="s">
        <v>1795</v>
      </c>
      <c r="H1001" s="321" t="s">
        <v>118</v>
      </c>
      <c r="I1001" s="321" t="s">
        <v>1375</v>
      </c>
      <c r="J1001" s="370" t="s">
        <v>850</v>
      </c>
      <c r="K1001" s="370" t="s">
        <v>1307</v>
      </c>
      <c r="L1001" s="370" t="s">
        <v>848</v>
      </c>
      <c r="M1001" s="370">
        <v>5853474</v>
      </c>
      <c r="N1001" s="371">
        <v>45388</v>
      </c>
      <c r="O1001" s="321" t="s">
        <v>452</v>
      </c>
      <c r="P1001" s="370" t="s">
        <v>850</v>
      </c>
      <c r="Q1001" s="372"/>
      <c r="R1001" s="372"/>
      <c r="S1001" s="372"/>
    </row>
    <row r="1002" spans="1:19" ht="24" x14ac:dyDescent="0.2">
      <c r="A1002" s="303">
        <f>IF(B1002="","",ROW()-ROW($A$3)+'Diário 1º PA'!$P$1)</f>
        <v>1215</v>
      </c>
      <c r="B1002" s="368">
        <v>45376</v>
      </c>
      <c r="C1002" s="331">
        <v>45352</v>
      </c>
      <c r="D1002" s="321" t="s">
        <v>94</v>
      </c>
      <c r="E1002" s="332" t="s">
        <v>199</v>
      </c>
      <c r="F1002" s="369">
        <v>479.6</v>
      </c>
      <c r="G1002" s="321" t="s">
        <v>1795</v>
      </c>
      <c r="H1002" s="321" t="s">
        <v>118</v>
      </c>
      <c r="I1002" s="321" t="s">
        <v>1260</v>
      </c>
      <c r="J1002" s="370" t="s">
        <v>1261</v>
      </c>
      <c r="K1002" s="370" t="s">
        <v>881</v>
      </c>
      <c r="L1002" s="370" t="s">
        <v>1301</v>
      </c>
      <c r="M1002" s="370">
        <v>100</v>
      </c>
      <c r="N1002" s="371">
        <v>45372</v>
      </c>
      <c r="O1002" s="321" t="s">
        <v>452</v>
      </c>
      <c r="P1002" s="370" t="s">
        <v>1261</v>
      </c>
      <c r="Q1002" s="372"/>
      <c r="R1002" s="372"/>
      <c r="S1002" s="372"/>
    </row>
    <row r="1003" spans="1:19" x14ac:dyDescent="0.2">
      <c r="A1003" s="303">
        <f>IF(B1003="","",ROW()-ROW($A$3)+'Diário 1º PA'!$P$1)</f>
        <v>1216</v>
      </c>
      <c r="B1003" s="368">
        <v>45376</v>
      </c>
      <c r="C1003" s="331">
        <v>45352</v>
      </c>
      <c r="D1003" s="321" t="s">
        <v>105</v>
      </c>
      <c r="E1003" s="332" t="s">
        <v>283</v>
      </c>
      <c r="F1003" s="369">
        <v>1</v>
      </c>
      <c r="G1003" s="267" t="s">
        <v>2251</v>
      </c>
      <c r="H1003" s="321" t="s">
        <v>118</v>
      </c>
      <c r="I1003" s="321" t="s">
        <v>117</v>
      </c>
      <c r="J1003" s="370" t="s">
        <v>79</v>
      </c>
      <c r="K1003" s="370" t="s">
        <v>117</v>
      </c>
      <c r="L1003" s="370" t="s">
        <v>117</v>
      </c>
      <c r="M1003" s="370" t="s">
        <v>117</v>
      </c>
      <c r="N1003" s="371" t="s">
        <v>117</v>
      </c>
      <c r="O1003" s="321" t="s">
        <v>452</v>
      </c>
      <c r="P1003" s="370" t="s">
        <v>79</v>
      </c>
      <c r="Q1003" s="372"/>
      <c r="R1003" s="372"/>
      <c r="S1003" s="372"/>
    </row>
    <row r="1004" spans="1:19" ht="24" x14ac:dyDescent="0.2">
      <c r="A1004" s="303">
        <f>IF(B1004="","",ROW()-ROW($A$3)+'Diário 1º PA'!$P$1)</f>
        <v>1217</v>
      </c>
      <c r="B1004" s="368">
        <v>45377</v>
      </c>
      <c r="C1004" s="331">
        <v>45352</v>
      </c>
      <c r="D1004" s="321" t="s">
        <v>94</v>
      </c>
      <c r="E1004" s="332" t="s">
        <v>166</v>
      </c>
      <c r="F1004" s="369">
        <v>176.96</v>
      </c>
      <c r="G1004" s="267" t="s">
        <v>1656</v>
      </c>
      <c r="H1004" s="321" t="s">
        <v>117</v>
      </c>
      <c r="I1004" s="321" t="s">
        <v>79</v>
      </c>
      <c r="J1004" s="370" t="s">
        <v>922</v>
      </c>
      <c r="K1004" s="370" t="s">
        <v>117</v>
      </c>
      <c r="L1004" s="370" t="s">
        <v>117</v>
      </c>
      <c r="M1004" s="370" t="s">
        <v>117</v>
      </c>
      <c r="N1004" s="371" t="s">
        <v>117</v>
      </c>
      <c r="O1004" s="321" t="s">
        <v>452</v>
      </c>
      <c r="P1004" s="370" t="s">
        <v>79</v>
      </c>
      <c r="Q1004" s="372"/>
      <c r="R1004" s="372"/>
      <c r="S1004" s="372"/>
    </row>
    <row r="1005" spans="1:19" ht="24" x14ac:dyDescent="0.2">
      <c r="A1005" s="303">
        <f>IF(B1005="","",ROW()-ROW($A$3)+'Diário 1º PA'!$P$1)</f>
        <v>1218</v>
      </c>
      <c r="B1005" s="368">
        <v>45377</v>
      </c>
      <c r="C1005" s="331">
        <v>45352</v>
      </c>
      <c r="D1005" s="321" t="s">
        <v>105</v>
      </c>
      <c r="E1005" s="332" t="s">
        <v>345</v>
      </c>
      <c r="F1005" s="369">
        <v>292</v>
      </c>
      <c r="G1005" s="267" t="s">
        <v>2252</v>
      </c>
      <c r="H1005" s="321" t="s">
        <v>135</v>
      </c>
      <c r="I1005" s="321" t="s">
        <v>2253</v>
      </c>
      <c r="J1005" s="370" t="s">
        <v>2254</v>
      </c>
      <c r="K1005" s="370" t="s">
        <v>839</v>
      </c>
      <c r="L1005" s="370" t="s">
        <v>1301</v>
      </c>
      <c r="M1005" s="370">
        <v>203381</v>
      </c>
      <c r="N1005" s="371">
        <v>45377</v>
      </c>
      <c r="O1005" s="321" t="s">
        <v>452</v>
      </c>
      <c r="P1005" s="370" t="s">
        <v>2254</v>
      </c>
      <c r="Q1005" s="372"/>
      <c r="R1005" s="372"/>
      <c r="S1005" s="372"/>
    </row>
    <row r="1006" spans="1:19" ht="36" x14ac:dyDescent="0.2">
      <c r="A1006" s="303">
        <f>IF(B1006="","",ROW()-ROW($A$3)+'Diário 1º PA'!$P$1)</f>
        <v>1219</v>
      </c>
      <c r="B1006" s="368">
        <v>45377</v>
      </c>
      <c r="C1006" s="331">
        <v>45352</v>
      </c>
      <c r="D1006" s="321" t="s">
        <v>105</v>
      </c>
      <c r="E1006" s="332" t="s">
        <v>337</v>
      </c>
      <c r="F1006" s="369">
        <v>152.66</v>
      </c>
      <c r="G1006" s="267" t="s">
        <v>952</v>
      </c>
      <c r="H1006" s="321" t="s">
        <v>130</v>
      </c>
      <c r="I1006" s="321" t="s">
        <v>1296</v>
      </c>
      <c r="J1006" s="370" t="s">
        <v>954</v>
      </c>
      <c r="K1006" s="370" t="s">
        <v>839</v>
      </c>
      <c r="L1006" s="370" t="s">
        <v>1301</v>
      </c>
      <c r="M1006" s="370">
        <v>5987746</v>
      </c>
      <c r="N1006" s="371">
        <v>45378</v>
      </c>
      <c r="O1006" s="321" t="s">
        <v>452</v>
      </c>
      <c r="P1006" s="370" t="s">
        <v>954</v>
      </c>
      <c r="Q1006" s="372"/>
      <c r="R1006" s="372"/>
      <c r="S1006" s="372"/>
    </row>
    <row r="1007" spans="1:19" ht="36" x14ac:dyDescent="0.2">
      <c r="A1007" s="303">
        <f>IF(B1007="","",ROW()-ROW($A$3)+'Diário 1º PA'!$P$1)</f>
        <v>1220</v>
      </c>
      <c r="B1007" s="368">
        <v>45377</v>
      </c>
      <c r="C1007" s="331">
        <v>45352</v>
      </c>
      <c r="D1007" s="321" t="s">
        <v>105</v>
      </c>
      <c r="E1007" s="332" t="s">
        <v>337</v>
      </c>
      <c r="F1007" s="369">
        <v>204.08</v>
      </c>
      <c r="G1007" s="267" t="s">
        <v>952</v>
      </c>
      <c r="H1007" s="321" t="s">
        <v>120</v>
      </c>
      <c r="I1007" s="321" t="s">
        <v>1296</v>
      </c>
      <c r="J1007" s="370" t="s">
        <v>954</v>
      </c>
      <c r="K1007" s="370" t="s">
        <v>839</v>
      </c>
      <c r="L1007" s="370" t="s">
        <v>1301</v>
      </c>
      <c r="M1007" s="370">
        <v>6004293</v>
      </c>
      <c r="N1007" s="371">
        <v>45382</v>
      </c>
      <c r="O1007" s="321" t="s">
        <v>452</v>
      </c>
      <c r="P1007" s="370" t="s">
        <v>954</v>
      </c>
      <c r="Q1007" s="372"/>
      <c r="R1007" s="372"/>
      <c r="S1007" s="372"/>
    </row>
    <row r="1008" spans="1:19" ht="36" x14ac:dyDescent="0.2">
      <c r="A1008" s="303">
        <f>IF(B1008="","",ROW()-ROW($A$3)+'Diário 1º PA'!$P$1)</f>
        <v>1221</v>
      </c>
      <c r="B1008" s="368">
        <v>45377</v>
      </c>
      <c r="C1008" s="331">
        <v>45352</v>
      </c>
      <c r="D1008" s="321" t="s">
        <v>105</v>
      </c>
      <c r="E1008" s="332" t="s">
        <v>337</v>
      </c>
      <c r="F1008" s="369">
        <v>303.39999999999998</v>
      </c>
      <c r="G1008" s="267" t="s">
        <v>952</v>
      </c>
      <c r="H1008" s="321" t="s">
        <v>120</v>
      </c>
      <c r="I1008" s="321" t="s">
        <v>1296</v>
      </c>
      <c r="J1008" s="370" t="s">
        <v>954</v>
      </c>
      <c r="K1008" s="370" t="s">
        <v>839</v>
      </c>
      <c r="L1008" s="370" t="s">
        <v>1301</v>
      </c>
      <c r="M1008" s="370">
        <v>6004325</v>
      </c>
      <c r="N1008" s="371">
        <v>45382</v>
      </c>
      <c r="O1008" s="321" t="s">
        <v>452</v>
      </c>
      <c r="P1008" s="370" t="s">
        <v>954</v>
      </c>
      <c r="Q1008" s="372"/>
      <c r="R1008" s="372"/>
      <c r="S1008" s="372"/>
    </row>
    <row r="1009" spans="1:19" ht="36" x14ac:dyDescent="0.2">
      <c r="A1009" s="303">
        <f>IF(B1009="","",ROW()-ROW($A$3)+'Diário 1º PA'!$P$1)</f>
        <v>1222</v>
      </c>
      <c r="B1009" s="368">
        <v>45377</v>
      </c>
      <c r="C1009" s="331">
        <v>45352</v>
      </c>
      <c r="D1009" s="321" t="s">
        <v>105</v>
      </c>
      <c r="E1009" s="332" t="s">
        <v>337</v>
      </c>
      <c r="F1009" s="369">
        <v>204.08</v>
      </c>
      <c r="G1009" s="267" t="s">
        <v>952</v>
      </c>
      <c r="H1009" s="321" t="s">
        <v>120</v>
      </c>
      <c r="I1009" s="321" t="s">
        <v>1296</v>
      </c>
      <c r="J1009" s="370" t="s">
        <v>954</v>
      </c>
      <c r="K1009" s="370" t="s">
        <v>839</v>
      </c>
      <c r="L1009" s="370" t="s">
        <v>1301</v>
      </c>
      <c r="M1009" s="370">
        <v>6004304</v>
      </c>
      <c r="N1009" s="371">
        <v>45382</v>
      </c>
      <c r="O1009" s="321" t="s">
        <v>452</v>
      </c>
      <c r="P1009" s="370" t="s">
        <v>954</v>
      </c>
      <c r="Q1009" s="372"/>
      <c r="R1009" s="372"/>
      <c r="S1009" s="372"/>
    </row>
    <row r="1010" spans="1:19" ht="24" x14ac:dyDescent="0.2">
      <c r="A1010" s="303">
        <f>IF(B1010="","",ROW()-ROW($A$3)+'Diário 1º PA'!$P$1)</f>
        <v>1223</v>
      </c>
      <c r="B1010" s="368">
        <v>45377</v>
      </c>
      <c r="C1010" s="331">
        <v>45352</v>
      </c>
      <c r="D1010" s="321" t="s">
        <v>94</v>
      </c>
      <c r="E1010" s="332" t="s">
        <v>180</v>
      </c>
      <c r="F1010" s="369">
        <v>181.75</v>
      </c>
      <c r="G1010" s="267" t="s">
        <v>2209</v>
      </c>
      <c r="H1010" s="321" t="s">
        <v>125</v>
      </c>
      <c r="I1010" s="321" t="s">
        <v>918</v>
      </c>
      <c r="J1010" s="370" t="s">
        <v>922</v>
      </c>
      <c r="K1010" s="370" t="s">
        <v>881</v>
      </c>
      <c r="L1010" s="370" t="s">
        <v>2210</v>
      </c>
      <c r="M1010" s="370" t="s">
        <v>2255</v>
      </c>
      <c r="N1010" s="371">
        <v>45379</v>
      </c>
      <c r="O1010" s="321" t="s">
        <v>452</v>
      </c>
      <c r="P1010" s="370" t="s">
        <v>79</v>
      </c>
      <c r="Q1010" s="372"/>
      <c r="R1010" s="372"/>
      <c r="S1010" s="372"/>
    </row>
    <row r="1011" spans="1:19" ht="24" x14ac:dyDescent="0.2">
      <c r="A1011" s="303">
        <f>IF(B1011="","",ROW()-ROW($A$3)+'Diário 1º PA'!$P$1)</f>
        <v>1224</v>
      </c>
      <c r="B1011" s="368">
        <v>45377</v>
      </c>
      <c r="C1011" s="331">
        <v>45352</v>
      </c>
      <c r="D1011" s="321" t="s">
        <v>105</v>
      </c>
      <c r="E1011" s="332" t="s">
        <v>341</v>
      </c>
      <c r="F1011" s="369">
        <v>2000</v>
      </c>
      <c r="G1011" s="267" t="s">
        <v>2256</v>
      </c>
      <c r="H1011" s="321" t="s">
        <v>127</v>
      </c>
      <c r="I1011" s="321" t="s">
        <v>1882</v>
      </c>
      <c r="J1011" s="370" t="s">
        <v>1883</v>
      </c>
      <c r="K1011" s="370" t="s">
        <v>881</v>
      </c>
      <c r="L1011" s="370" t="s">
        <v>1301</v>
      </c>
      <c r="M1011" s="370">
        <v>7</v>
      </c>
      <c r="N1011" s="371">
        <v>45359</v>
      </c>
      <c r="O1011" s="321" t="s">
        <v>452</v>
      </c>
      <c r="P1011" s="370" t="s">
        <v>1883</v>
      </c>
      <c r="Q1011" s="372"/>
      <c r="R1011" s="372"/>
      <c r="S1011" s="372"/>
    </row>
    <row r="1012" spans="1:19" ht="36" x14ac:dyDescent="0.2">
      <c r="A1012" s="303">
        <f>IF(B1012="","",ROW()-ROW($A$3)+'Diário 1º PA'!$P$1)</f>
        <v>1225</v>
      </c>
      <c r="B1012" s="368">
        <v>45377</v>
      </c>
      <c r="C1012" s="331">
        <v>45352</v>
      </c>
      <c r="D1012" s="321" t="s">
        <v>105</v>
      </c>
      <c r="E1012" s="332" t="s">
        <v>307</v>
      </c>
      <c r="F1012" s="369">
        <v>296.3</v>
      </c>
      <c r="G1012" s="267" t="s">
        <v>2257</v>
      </c>
      <c r="H1012" s="321" t="s">
        <v>126</v>
      </c>
      <c r="I1012" s="321" t="s">
        <v>2258</v>
      </c>
      <c r="J1012" s="370" t="s">
        <v>2259</v>
      </c>
      <c r="K1012" s="370" t="s">
        <v>881</v>
      </c>
      <c r="L1012" s="370" t="s">
        <v>1301</v>
      </c>
      <c r="M1012" s="370">
        <v>2054</v>
      </c>
      <c r="N1012" s="371">
        <v>45377</v>
      </c>
      <c r="O1012" s="321" t="s">
        <v>452</v>
      </c>
      <c r="P1012" s="370" t="s">
        <v>2259</v>
      </c>
      <c r="Q1012" s="372"/>
      <c r="R1012" s="372"/>
      <c r="S1012" s="372"/>
    </row>
    <row r="1013" spans="1:19" ht="36" x14ac:dyDescent="0.2">
      <c r="A1013" s="303">
        <f>IF(B1013="","",ROW()-ROW($A$3)+'Diário 1º PA'!$P$1)</f>
        <v>1226</v>
      </c>
      <c r="B1013" s="368">
        <v>45377</v>
      </c>
      <c r="C1013" s="331">
        <v>45352</v>
      </c>
      <c r="D1013" s="321" t="s">
        <v>105</v>
      </c>
      <c r="E1013" s="332" t="s">
        <v>307</v>
      </c>
      <c r="F1013" s="369">
        <v>452.9</v>
      </c>
      <c r="G1013" s="267" t="s">
        <v>2257</v>
      </c>
      <c r="H1013" s="321" t="s">
        <v>125</v>
      </c>
      <c r="I1013" s="321" t="s">
        <v>2258</v>
      </c>
      <c r="J1013" s="370" t="s">
        <v>2259</v>
      </c>
      <c r="K1013" s="370" t="s">
        <v>881</v>
      </c>
      <c r="L1013" s="370" t="s">
        <v>1301</v>
      </c>
      <c r="M1013" s="370">
        <v>2055</v>
      </c>
      <c r="N1013" s="371">
        <v>45377</v>
      </c>
      <c r="O1013" s="321" t="s">
        <v>452</v>
      </c>
      <c r="P1013" s="370" t="s">
        <v>2259</v>
      </c>
      <c r="Q1013" s="372"/>
      <c r="R1013" s="372"/>
      <c r="S1013" s="372"/>
    </row>
    <row r="1014" spans="1:19" ht="24" x14ac:dyDescent="0.2">
      <c r="A1014" s="303">
        <f>IF(B1014="","",ROW()-ROW($A$3)+'Diário 1º PA'!$P$1)</f>
        <v>1227</v>
      </c>
      <c r="B1014" s="368">
        <v>45377</v>
      </c>
      <c r="C1014" s="331">
        <v>45352</v>
      </c>
      <c r="D1014" s="321" t="s">
        <v>94</v>
      </c>
      <c r="E1014" s="332" t="s">
        <v>199</v>
      </c>
      <c r="F1014" s="369">
        <v>188.87</v>
      </c>
      <c r="G1014" s="321" t="s">
        <v>1795</v>
      </c>
      <c r="H1014" s="321" t="s">
        <v>135</v>
      </c>
      <c r="I1014" s="321" t="s">
        <v>2260</v>
      </c>
      <c r="J1014" s="370" t="s">
        <v>2261</v>
      </c>
      <c r="K1014" s="370" t="s">
        <v>1307</v>
      </c>
      <c r="L1014" s="370" t="s">
        <v>1301</v>
      </c>
      <c r="M1014" s="370">
        <v>20</v>
      </c>
      <c r="N1014" s="371">
        <v>45365</v>
      </c>
      <c r="O1014" s="321" t="s">
        <v>452</v>
      </c>
      <c r="P1014" s="370" t="s">
        <v>2261</v>
      </c>
      <c r="Q1014" s="372"/>
      <c r="R1014" s="372"/>
      <c r="S1014" s="372"/>
    </row>
    <row r="1015" spans="1:19" x14ac:dyDescent="0.2">
      <c r="A1015" s="303">
        <f>IF(B1015="","",ROW()-ROW($A$3)+'Diário 1º PA'!$P$1)</f>
        <v>1228</v>
      </c>
      <c r="B1015" s="368">
        <v>45377</v>
      </c>
      <c r="C1015" s="331">
        <v>45352</v>
      </c>
      <c r="D1015" s="321" t="s">
        <v>105</v>
      </c>
      <c r="E1015" s="332" t="s">
        <v>283</v>
      </c>
      <c r="F1015" s="369">
        <v>2</v>
      </c>
      <c r="G1015" s="267" t="s">
        <v>2262</v>
      </c>
      <c r="H1015" s="321" t="s">
        <v>118</v>
      </c>
      <c r="I1015" s="321" t="s">
        <v>117</v>
      </c>
      <c r="J1015" s="370" t="s">
        <v>79</v>
      </c>
      <c r="K1015" s="370" t="s">
        <v>117</v>
      </c>
      <c r="L1015" s="370" t="s">
        <v>117</v>
      </c>
      <c r="M1015" s="370" t="s">
        <v>117</v>
      </c>
      <c r="N1015" s="371" t="s">
        <v>117</v>
      </c>
      <c r="O1015" s="321" t="s">
        <v>452</v>
      </c>
      <c r="P1015" s="370" t="s">
        <v>79</v>
      </c>
      <c r="Q1015" s="372"/>
      <c r="R1015" s="372"/>
      <c r="S1015" s="372"/>
    </row>
    <row r="1016" spans="1:19" ht="24" x14ac:dyDescent="0.2">
      <c r="A1016" s="303">
        <f>IF(B1016="","",ROW()-ROW($A$3)+'Diário 1º PA'!$P$1)</f>
        <v>1229</v>
      </c>
      <c r="B1016" s="368">
        <v>45378</v>
      </c>
      <c r="C1016" s="331">
        <v>45352</v>
      </c>
      <c r="D1016" s="321" t="s">
        <v>105</v>
      </c>
      <c r="E1016" s="332" t="s">
        <v>341</v>
      </c>
      <c r="F1016" s="369">
        <v>1248</v>
      </c>
      <c r="G1016" s="267" t="s">
        <v>2263</v>
      </c>
      <c r="H1016" s="321" t="s">
        <v>135</v>
      </c>
      <c r="I1016" s="321" t="s">
        <v>1984</v>
      </c>
      <c r="J1016" s="370" t="s">
        <v>2261</v>
      </c>
      <c r="K1016" s="370" t="s">
        <v>839</v>
      </c>
      <c r="L1016" s="370" t="s">
        <v>1301</v>
      </c>
      <c r="M1016" s="370">
        <v>20</v>
      </c>
      <c r="N1016" s="371">
        <v>45365</v>
      </c>
      <c r="O1016" s="321" t="s">
        <v>452</v>
      </c>
      <c r="P1016" s="370" t="s">
        <v>2261</v>
      </c>
      <c r="Q1016" s="372"/>
      <c r="R1016" s="372"/>
      <c r="S1016" s="372"/>
    </row>
    <row r="1017" spans="1:19" ht="36" x14ac:dyDescent="0.2">
      <c r="A1017" s="303">
        <f>IF(B1017="","",ROW()-ROW($A$3)+'Diário 1º PA'!$P$1)</f>
        <v>1230</v>
      </c>
      <c r="B1017" s="368">
        <v>45378</v>
      </c>
      <c r="C1017" s="331">
        <v>45352</v>
      </c>
      <c r="D1017" s="321" t="s">
        <v>105</v>
      </c>
      <c r="E1017" s="332" t="s">
        <v>339</v>
      </c>
      <c r="F1017" s="369">
        <v>75</v>
      </c>
      <c r="G1017" s="267" t="s">
        <v>2264</v>
      </c>
      <c r="H1017" s="321" t="s">
        <v>134</v>
      </c>
      <c r="I1017" s="321" t="s">
        <v>2225</v>
      </c>
      <c r="J1017" s="370" t="s">
        <v>922</v>
      </c>
      <c r="K1017" s="370" t="s">
        <v>839</v>
      </c>
      <c r="L1017" s="370" t="s">
        <v>1611</v>
      </c>
      <c r="M1017" s="370" t="s">
        <v>117</v>
      </c>
      <c r="N1017" s="371">
        <v>45373</v>
      </c>
      <c r="O1017" s="321" t="s">
        <v>452</v>
      </c>
      <c r="P1017" s="370" t="s">
        <v>2226</v>
      </c>
      <c r="Q1017" s="372"/>
      <c r="R1017" s="372"/>
      <c r="S1017" s="372"/>
    </row>
    <row r="1018" spans="1:19" ht="24" x14ac:dyDescent="0.2">
      <c r="A1018" s="303">
        <f>IF(B1018="","",ROW()-ROW($A$3)+'Diário 1º PA'!$P$1)</f>
        <v>1231</v>
      </c>
      <c r="B1018" s="368">
        <v>45378</v>
      </c>
      <c r="C1018" s="331">
        <v>45352</v>
      </c>
      <c r="D1018" s="321" t="s">
        <v>105</v>
      </c>
      <c r="E1018" s="332" t="s">
        <v>339</v>
      </c>
      <c r="F1018" s="369">
        <v>80</v>
      </c>
      <c r="G1018" s="267" t="s">
        <v>2265</v>
      </c>
      <c r="H1018" s="321" t="s">
        <v>134</v>
      </c>
      <c r="I1018" s="321" t="s">
        <v>2225</v>
      </c>
      <c r="J1018" s="370" t="s">
        <v>922</v>
      </c>
      <c r="K1018" s="370" t="s">
        <v>839</v>
      </c>
      <c r="L1018" s="370" t="s">
        <v>1604</v>
      </c>
      <c r="M1018" s="370" t="s">
        <v>117</v>
      </c>
      <c r="N1018" s="371">
        <v>45377</v>
      </c>
      <c r="O1018" s="321" t="s">
        <v>452</v>
      </c>
      <c r="P1018" s="370" t="s">
        <v>2226</v>
      </c>
      <c r="Q1018" s="372"/>
      <c r="R1018" s="372"/>
      <c r="S1018" s="372"/>
    </row>
    <row r="1019" spans="1:19" ht="36" x14ac:dyDescent="0.2">
      <c r="A1019" s="303">
        <f>IF(B1019="","",ROW()-ROW($A$3)+'Diário 1º PA'!$P$1)</f>
        <v>1232</v>
      </c>
      <c r="B1019" s="368">
        <v>45378</v>
      </c>
      <c r="C1019" s="331">
        <v>45352</v>
      </c>
      <c r="D1019" s="321" t="s">
        <v>105</v>
      </c>
      <c r="E1019" s="332" t="s">
        <v>325</v>
      </c>
      <c r="F1019" s="369">
        <v>299.87</v>
      </c>
      <c r="G1019" s="267" t="s">
        <v>2266</v>
      </c>
      <c r="H1019" s="321" t="s">
        <v>122</v>
      </c>
      <c r="I1019" s="321" t="s">
        <v>1236</v>
      </c>
      <c r="J1019" s="370" t="s">
        <v>1237</v>
      </c>
      <c r="K1019" s="370" t="s">
        <v>839</v>
      </c>
      <c r="L1019" s="370" t="s">
        <v>1301</v>
      </c>
      <c r="M1019" s="370">
        <v>14427</v>
      </c>
      <c r="N1019" s="371">
        <v>45369</v>
      </c>
      <c r="O1019" s="321" t="s">
        <v>452</v>
      </c>
      <c r="P1019" s="370" t="s">
        <v>1237</v>
      </c>
      <c r="Q1019" s="372"/>
      <c r="R1019" s="372"/>
      <c r="S1019" s="372"/>
    </row>
    <row r="1020" spans="1:19" ht="36" x14ac:dyDescent="0.2">
      <c r="A1020" s="303">
        <f>IF(B1020="","",ROW()-ROW($A$3)+'Diário 1º PA'!$P$1)</f>
        <v>1233</v>
      </c>
      <c r="B1020" s="368">
        <v>45378</v>
      </c>
      <c r="C1020" s="331">
        <v>45352</v>
      </c>
      <c r="D1020" s="321" t="s">
        <v>105</v>
      </c>
      <c r="E1020" s="332" t="s">
        <v>339</v>
      </c>
      <c r="F1020" s="369">
        <v>20.76</v>
      </c>
      <c r="G1020" s="267" t="s">
        <v>2267</v>
      </c>
      <c r="H1020" s="321" t="s">
        <v>130</v>
      </c>
      <c r="I1020" s="321" t="s">
        <v>2268</v>
      </c>
      <c r="J1020" s="370" t="s">
        <v>922</v>
      </c>
      <c r="K1020" s="370" t="s">
        <v>839</v>
      </c>
      <c r="L1020" s="370" t="s">
        <v>1611</v>
      </c>
      <c r="M1020" s="370" t="s">
        <v>117</v>
      </c>
      <c r="N1020" s="371">
        <v>45377</v>
      </c>
      <c r="O1020" s="321" t="s">
        <v>452</v>
      </c>
      <c r="P1020" s="370" t="s">
        <v>2269</v>
      </c>
      <c r="Q1020" s="372"/>
      <c r="R1020" s="372"/>
      <c r="S1020" s="372"/>
    </row>
    <row r="1021" spans="1:19" ht="24" x14ac:dyDescent="0.2">
      <c r="A1021" s="303">
        <f>IF(B1021="","",ROW()-ROW($A$3)+'Diário 1º PA'!$P$1)</f>
        <v>1234</v>
      </c>
      <c r="B1021" s="368">
        <v>45378</v>
      </c>
      <c r="C1021" s="331">
        <v>45352</v>
      </c>
      <c r="D1021" s="321" t="s">
        <v>105</v>
      </c>
      <c r="E1021" s="332" t="s">
        <v>257</v>
      </c>
      <c r="F1021" s="369">
        <v>300</v>
      </c>
      <c r="G1021" s="267" t="s">
        <v>1464</v>
      </c>
      <c r="H1021" s="321" t="s">
        <v>134</v>
      </c>
      <c r="I1021" s="321" t="s">
        <v>1465</v>
      </c>
      <c r="J1021" s="370" t="s">
        <v>2270</v>
      </c>
      <c r="K1021" s="370" t="s">
        <v>1307</v>
      </c>
      <c r="L1021" s="370" t="s">
        <v>848</v>
      </c>
      <c r="M1021" s="370">
        <v>49</v>
      </c>
      <c r="N1021" s="371">
        <v>45378</v>
      </c>
      <c r="O1021" s="321" t="s">
        <v>452</v>
      </c>
      <c r="P1021" s="370" t="s">
        <v>2270</v>
      </c>
      <c r="Q1021" s="372"/>
      <c r="R1021" s="372"/>
      <c r="S1021" s="372"/>
    </row>
    <row r="1022" spans="1:19" ht="36" x14ac:dyDescent="0.2">
      <c r="A1022" s="303">
        <f>IF(B1022="","",ROW()-ROW($A$3)+'Diário 1º PA'!$P$1)</f>
        <v>1235</v>
      </c>
      <c r="B1022" s="368">
        <v>45378</v>
      </c>
      <c r="C1022" s="331">
        <v>45352</v>
      </c>
      <c r="D1022" s="321" t="s">
        <v>94</v>
      </c>
      <c r="E1022" s="332" t="s">
        <v>190</v>
      </c>
      <c r="F1022" s="369">
        <v>80</v>
      </c>
      <c r="G1022" s="267" t="s">
        <v>1478</v>
      </c>
      <c r="H1022" s="321" t="s">
        <v>121</v>
      </c>
      <c r="I1022" s="321" t="s">
        <v>1479</v>
      </c>
      <c r="J1022" s="370" t="s">
        <v>1481</v>
      </c>
      <c r="K1022" s="370" t="s">
        <v>1307</v>
      </c>
      <c r="L1022" s="370" t="s">
        <v>848</v>
      </c>
      <c r="M1022" s="370" t="s">
        <v>2271</v>
      </c>
      <c r="N1022" s="371">
        <v>45378</v>
      </c>
      <c r="O1022" s="321" t="s">
        <v>452</v>
      </c>
      <c r="P1022" s="370" t="s">
        <v>1481</v>
      </c>
      <c r="Q1022" s="372"/>
      <c r="R1022" s="372"/>
      <c r="S1022" s="372"/>
    </row>
    <row r="1023" spans="1:19" ht="24" x14ac:dyDescent="0.2">
      <c r="A1023" s="303">
        <f>IF(B1023="","",ROW()-ROW($A$3)+'Diário 1º PA'!$P$1)</f>
        <v>1236</v>
      </c>
      <c r="B1023" s="368">
        <v>45378</v>
      </c>
      <c r="C1023" s="331">
        <v>45352</v>
      </c>
      <c r="D1023" s="321" t="s">
        <v>105</v>
      </c>
      <c r="E1023" s="332" t="s">
        <v>227</v>
      </c>
      <c r="F1023" s="369">
        <v>926.22</v>
      </c>
      <c r="G1023" s="267" t="s">
        <v>1037</v>
      </c>
      <c r="H1023" s="321" t="s">
        <v>125</v>
      </c>
      <c r="I1023" s="321" t="s">
        <v>1401</v>
      </c>
      <c r="J1023" s="370" t="s">
        <v>1181</v>
      </c>
      <c r="K1023" s="370" t="s">
        <v>1307</v>
      </c>
      <c r="L1023" s="370" t="s">
        <v>848</v>
      </c>
      <c r="M1023" s="370">
        <v>129793417</v>
      </c>
      <c r="N1023" s="371">
        <v>45378</v>
      </c>
      <c r="O1023" s="321" t="s">
        <v>452</v>
      </c>
      <c r="P1023" s="370" t="s">
        <v>1181</v>
      </c>
      <c r="Q1023" s="372"/>
      <c r="R1023" s="372"/>
      <c r="S1023" s="372"/>
    </row>
    <row r="1024" spans="1:19" ht="24" x14ac:dyDescent="0.2">
      <c r="A1024" s="303">
        <f>IF(B1024="","",ROW()-ROW($A$3)+'Diário 1º PA'!$P$1)</f>
        <v>1237</v>
      </c>
      <c r="B1024" s="368">
        <v>45378</v>
      </c>
      <c r="C1024" s="331">
        <v>45352</v>
      </c>
      <c r="D1024" s="321" t="s">
        <v>105</v>
      </c>
      <c r="E1024" s="332" t="s">
        <v>227</v>
      </c>
      <c r="F1024" s="369">
        <v>94.11</v>
      </c>
      <c r="G1024" s="267" t="s">
        <v>1037</v>
      </c>
      <c r="H1024" s="321" t="s">
        <v>127</v>
      </c>
      <c r="I1024" s="321" t="s">
        <v>1401</v>
      </c>
      <c r="J1024" s="370" t="s">
        <v>1181</v>
      </c>
      <c r="K1024" s="370" t="s">
        <v>1307</v>
      </c>
      <c r="L1024" s="370" t="s">
        <v>848</v>
      </c>
      <c r="M1024" s="370">
        <v>127637004</v>
      </c>
      <c r="N1024" s="371">
        <v>45378</v>
      </c>
      <c r="O1024" s="321" t="s">
        <v>452</v>
      </c>
      <c r="P1024" s="370" t="s">
        <v>1181</v>
      </c>
      <c r="Q1024" s="372"/>
      <c r="R1024" s="372"/>
      <c r="S1024" s="372"/>
    </row>
    <row r="1025" spans="1:19" ht="24" x14ac:dyDescent="0.2">
      <c r="A1025" s="303">
        <f>IF(B1025="","",ROW()-ROW($A$3)+'Diário 1º PA'!$P$1)</f>
        <v>1238</v>
      </c>
      <c r="B1025" s="368">
        <v>45378</v>
      </c>
      <c r="C1025" s="331">
        <v>45352</v>
      </c>
      <c r="D1025" s="321" t="s">
        <v>105</v>
      </c>
      <c r="E1025" s="332" t="s">
        <v>227</v>
      </c>
      <c r="F1025" s="369">
        <v>1640.41</v>
      </c>
      <c r="G1025" s="267" t="s">
        <v>1037</v>
      </c>
      <c r="H1025" s="321" t="s">
        <v>127</v>
      </c>
      <c r="I1025" s="321" t="s">
        <v>1401</v>
      </c>
      <c r="J1025" s="370" t="s">
        <v>1181</v>
      </c>
      <c r="K1025" s="370" t="s">
        <v>1307</v>
      </c>
      <c r="L1025" s="370" t="s">
        <v>848</v>
      </c>
      <c r="M1025" s="370">
        <v>127637005</v>
      </c>
      <c r="N1025" s="371">
        <v>45378</v>
      </c>
      <c r="O1025" s="321" t="s">
        <v>452</v>
      </c>
      <c r="P1025" s="370" t="s">
        <v>1181</v>
      </c>
      <c r="Q1025" s="372"/>
      <c r="R1025" s="372"/>
      <c r="S1025" s="372"/>
    </row>
    <row r="1026" spans="1:19" ht="24" x14ac:dyDescent="0.2">
      <c r="A1026" s="303">
        <f>IF(B1026="","",ROW()-ROW($A$3)+'Diário 1º PA'!$P$1)</f>
        <v>1239</v>
      </c>
      <c r="B1026" s="368">
        <v>45378</v>
      </c>
      <c r="C1026" s="331">
        <v>45352</v>
      </c>
      <c r="D1026" s="321" t="s">
        <v>105</v>
      </c>
      <c r="E1026" s="332" t="s">
        <v>227</v>
      </c>
      <c r="F1026" s="369">
        <v>528.79999999999995</v>
      </c>
      <c r="G1026" s="267" t="s">
        <v>1037</v>
      </c>
      <c r="H1026" s="321" t="s">
        <v>118</v>
      </c>
      <c r="I1026" s="321" t="s">
        <v>1401</v>
      </c>
      <c r="J1026" s="370" t="s">
        <v>1181</v>
      </c>
      <c r="K1026" s="370" t="s">
        <v>1307</v>
      </c>
      <c r="L1026" s="370" t="s">
        <v>848</v>
      </c>
      <c r="M1026" s="370">
        <v>120457330</v>
      </c>
      <c r="N1026" s="371">
        <v>45378</v>
      </c>
      <c r="O1026" s="321" t="s">
        <v>452</v>
      </c>
      <c r="P1026" s="370" t="s">
        <v>1181</v>
      </c>
      <c r="Q1026" s="372"/>
      <c r="R1026" s="372"/>
      <c r="S1026" s="372"/>
    </row>
    <row r="1027" spans="1:19" ht="24" x14ac:dyDescent="0.2">
      <c r="A1027" s="303">
        <f>IF(B1027="","",ROW()-ROW($A$3)+'Diário 1º PA'!$P$1)</f>
        <v>1240</v>
      </c>
      <c r="B1027" s="368">
        <v>45378</v>
      </c>
      <c r="C1027" s="331">
        <v>45352</v>
      </c>
      <c r="D1027" s="321" t="s">
        <v>105</v>
      </c>
      <c r="E1027" s="332" t="s">
        <v>307</v>
      </c>
      <c r="F1027" s="369">
        <v>521.67999999999995</v>
      </c>
      <c r="G1027" s="267" t="s">
        <v>2272</v>
      </c>
      <c r="H1027" s="321" t="s">
        <v>123</v>
      </c>
      <c r="I1027" s="321" t="s">
        <v>2273</v>
      </c>
      <c r="J1027" s="370" t="s">
        <v>2274</v>
      </c>
      <c r="K1027" s="370" t="s">
        <v>1307</v>
      </c>
      <c r="L1027" s="370" t="s">
        <v>848</v>
      </c>
      <c r="M1027" s="370">
        <v>3515</v>
      </c>
      <c r="N1027" s="371">
        <v>45378</v>
      </c>
      <c r="O1027" s="321" t="s">
        <v>452</v>
      </c>
      <c r="P1027" s="370" t="s">
        <v>2274</v>
      </c>
      <c r="Q1027" s="372"/>
      <c r="R1027" s="372"/>
      <c r="S1027" s="372"/>
    </row>
    <row r="1028" spans="1:19" ht="24" x14ac:dyDescent="0.2">
      <c r="A1028" s="303">
        <f>IF(B1028="","",ROW()-ROW($A$3)+'Diário 1º PA'!$P$1)</f>
        <v>1241</v>
      </c>
      <c r="B1028" s="368">
        <v>45378</v>
      </c>
      <c r="C1028" s="331">
        <v>45352</v>
      </c>
      <c r="D1028" s="321" t="s">
        <v>105</v>
      </c>
      <c r="E1028" s="332" t="s">
        <v>287</v>
      </c>
      <c r="F1028" s="369">
        <v>45.21</v>
      </c>
      <c r="G1028" s="267" t="s">
        <v>2275</v>
      </c>
      <c r="H1028" s="321" t="s">
        <v>134</v>
      </c>
      <c r="I1028" s="321" t="s">
        <v>2276</v>
      </c>
      <c r="J1028" s="370" t="s">
        <v>2277</v>
      </c>
      <c r="K1028" s="370" t="s">
        <v>1307</v>
      </c>
      <c r="L1028" s="370" t="s">
        <v>848</v>
      </c>
      <c r="M1028" s="370" t="s">
        <v>2278</v>
      </c>
      <c r="N1028" s="371">
        <v>45379</v>
      </c>
      <c r="O1028" s="321" t="s">
        <v>452</v>
      </c>
      <c r="P1028" s="370" t="s">
        <v>2277</v>
      </c>
      <c r="Q1028" s="372"/>
      <c r="R1028" s="372"/>
      <c r="S1028" s="372"/>
    </row>
    <row r="1029" spans="1:19" ht="24" x14ac:dyDescent="0.2">
      <c r="A1029" s="303">
        <f>IF(B1029="","",ROW()-ROW($A$3)+'Diário 1º PA'!$P$1)</f>
        <v>1242</v>
      </c>
      <c r="B1029" s="368">
        <v>45378</v>
      </c>
      <c r="C1029" s="331">
        <v>45352</v>
      </c>
      <c r="D1029" s="321" t="s">
        <v>105</v>
      </c>
      <c r="E1029" s="332" t="s">
        <v>345</v>
      </c>
      <c r="F1029" s="369">
        <v>1800</v>
      </c>
      <c r="G1029" s="267" t="s">
        <v>2279</v>
      </c>
      <c r="H1029" s="321" t="s">
        <v>128</v>
      </c>
      <c r="I1029" s="321" t="s">
        <v>2280</v>
      </c>
      <c r="J1029" s="370" t="s">
        <v>2281</v>
      </c>
      <c r="K1029" s="370" t="s">
        <v>881</v>
      </c>
      <c r="L1029" s="370" t="s">
        <v>1301</v>
      </c>
      <c r="M1029" s="370">
        <v>23</v>
      </c>
      <c r="N1029" s="371">
        <v>45377</v>
      </c>
      <c r="O1029" s="321" t="s">
        <v>452</v>
      </c>
      <c r="P1029" s="370" t="s">
        <v>2281</v>
      </c>
      <c r="Q1029" s="372"/>
      <c r="R1029" s="372"/>
      <c r="S1029" s="372"/>
    </row>
    <row r="1030" spans="1:19" ht="24" x14ac:dyDescent="0.2">
      <c r="A1030" s="303">
        <f>IF(B1030="","",ROW()-ROW($A$3)+'Diário 1º PA'!$P$1)</f>
        <v>1243</v>
      </c>
      <c r="B1030" s="368">
        <v>45378</v>
      </c>
      <c r="C1030" s="331">
        <v>45352</v>
      </c>
      <c r="D1030" s="321" t="s">
        <v>105</v>
      </c>
      <c r="E1030" s="332" t="s">
        <v>265</v>
      </c>
      <c r="F1030" s="369">
        <v>537.54</v>
      </c>
      <c r="G1030" s="267" t="s">
        <v>1577</v>
      </c>
      <c r="H1030" s="321" t="s">
        <v>118</v>
      </c>
      <c r="I1030" s="321" t="s">
        <v>2003</v>
      </c>
      <c r="J1030" s="370" t="s">
        <v>2004</v>
      </c>
      <c r="K1030" s="370" t="s">
        <v>1307</v>
      </c>
      <c r="L1030" s="370" t="s">
        <v>848</v>
      </c>
      <c r="M1030" s="370">
        <v>24296</v>
      </c>
      <c r="N1030" s="371">
        <v>45378</v>
      </c>
      <c r="O1030" s="321" t="s">
        <v>452</v>
      </c>
      <c r="P1030" s="370" t="s">
        <v>2004</v>
      </c>
      <c r="Q1030" s="372"/>
      <c r="R1030" s="372"/>
      <c r="S1030" s="372"/>
    </row>
    <row r="1031" spans="1:19" ht="36" x14ac:dyDescent="0.2">
      <c r="A1031" s="303">
        <f>IF(B1031="","",ROW()-ROW($A$3)+'Diário 1º PA'!$P$1)</f>
        <v>1244</v>
      </c>
      <c r="B1031" s="368">
        <v>45378</v>
      </c>
      <c r="C1031" s="331">
        <v>45352</v>
      </c>
      <c r="D1031" s="321" t="s">
        <v>105</v>
      </c>
      <c r="E1031" s="332" t="s">
        <v>339</v>
      </c>
      <c r="F1031" s="369">
        <v>474</v>
      </c>
      <c r="G1031" s="321" t="s">
        <v>2282</v>
      </c>
      <c r="H1031" s="321" t="s">
        <v>118</v>
      </c>
      <c r="I1031" s="321" t="s">
        <v>2283</v>
      </c>
      <c r="J1031" s="370" t="s">
        <v>2284</v>
      </c>
      <c r="K1031" s="370" t="s">
        <v>881</v>
      </c>
      <c r="L1031" s="370" t="s">
        <v>1301</v>
      </c>
      <c r="M1031" s="370" t="s">
        <v>2285</v>
      </c>
      <c r="N1031" s="371">
        <v>45386</v>
      </c>
      <c r="O1031" s="321" t="s">
        <v>452</v>
      </c>
      <c r="P1031" s="370" t="s">
        <v>2284</v>
      </c>
      <c r="Q1031" s="372"/>
      <c r="R1031" s="372"/>
      <c r="S1031" s="372"/>
    </row>
    <row r="1032" spans="1:19" x14ac:dyDescent="0.2">
      <c r="A1032" s="303">
        <f>IF(B1032="","",ROW()-ROW($A$3)+'Diário 1º PA'!$P$1)</f>
        <v>1245</v>
      </c>
      <c r="B1032" s="368">
        <v>45378</v>
      </c>
      <c r="C1032" s="331">
        <v>45352</v>
      </c>
      <c r="D1032" s="321" t="s">
        <v>105</v>
      </c>
      <c r="E1032" s="332" t="s">
        <v>283</v>
      </c>
      <c r="F1032" s="369">
        <v>3</v>
      </c>
      <c r="G1032" s="267" t="s">
        <v>2286</v>
      </c>
      <c r="H1032" s="321" t="s">
        <v>118</v>
      </c>
      <c r="I1032" s="321" t="s">
        <v>117</v>
      </c>
      <c r="J1032" s="370" t="s">
        <v>79</v>
      </c>
      <c r="K1032" s="370" t="s">
        <v>117</v>
      </c>
      <c r="L1032" s="370" t="s">
        <v>117</v>
      </c>
      <c r="M1032" s="370" t="s">
        <v>117</v>
      </c>
      <c r="N1032" s="371" t="s">
        <v>117</v>
      </c>
      <c r="O1032" s="321" t="s">
        <v>452</v>
      </c>
      <c r="P1032" s="370" t="s">
        <v>79</v>
      </c>
      <c r="Q1032" s="372"/>
      <c r="R1032" s="372"/>
      <c r="S1032" s="372"/>
    </row>
    <row r="1033" spans="1:19" ht="36" x14ac:dyDescent="0.2">
      <c r="A1033" s="303">
        <f>IF(B1033="","",ROW()-ROW($A$3)+'Diário 1º PA'!$P$1)</f>
        <v>1246</v>
      </c>
      <c r="B1033" s="368">
        <v>45379</v>
      </c>
      <c r="C1033" s="331">
        <v>45352</v>
      </c>
      <c r="D1033" s="321" t="s">
        <v>105</v>
      </c>
      <c r="E1033" s="332" t="s">
        <v>339</v>
      </c>
      <c r="F1033" s="369">
        <v>600</v>
      </c>
      <c r="G1033" s="267" t="s">
        <v>2287</v>
      </c>
      <c r="H1033" s="321" t="s">
        <v>118</v>
      </c>
      <c r="I1033" s="321" t="s">
        <v>1677</v>
      </c>
      <c r="J1033" s="370" t="s">
        <v>922</v>
      </c>
      <c r="K1033" s="370" t="s">
        <v>839</v>
      </c>
      <c r="L1033" s="370" t="s">
        <v>1611</v>
      </c>
      <c r="M1033" s="370" t="s">
        <v>117</v>
      </c>
      <c r="N1033" s="371">
        <v>45378</v>
      </c>
      <c r="O1033" s="321" t="s">
        <v>452</v>
      </c>
      <c r="P1033" s="370" t="s">
        <v>959</v>
      </c>
      <c r="Q1033" s="372"/>
      <c r="R1033" s="372"/>
      <c r="S1033" s="372"/>
    </row>
    <row r="1034" spans="1:19" ht="36" x14ac:dyDescent="0.2">
      <c r="A1034" s="303">
        <f>IF(B1034="","",ROW()-ROW($A$3)+'Diário 1º PA'!$P$1)</f>
        <v>1247</v>
      </c>
      <c r="B1034" s="368">
        <v>45379</v>
      </c>
      <c r="C1034" s="331">
        <v>45352</v>
      </c>
      <c r="D1034" s="321" t="s">
        <v>105</v>
      </c>
      <c r="E1034" s="332" t="s">
        <v>339</v>
      </c>
      <c r="F1034" s="369">
        <v>600</v>
      </c>
      <c r="G1034" s="267" t="s">
        <v>2288</v>
      </c>
      <c r="H1034" s="321" t="s">
        <v>118</v>
      </c>
      <c r="I1034" s="321" t="s">
        <v>1679</v>
      </c>
      <c r="J1034" s="370" t="s">
        <v>922</v>
      </c>
      <c r="K1034" s="370" t="s">
        <v>839</v>
      </c>
      <c r="L1034" s="370" t="s">
        <v>1611</v>
      </c>
      <c r="M1034" s="370" t="s">
        <v>117</v>
      </c>
      <c r="N1034" s="371">
        <v>45378</v>
      </c>
      <c r="O1034" s="321" t="s">
        <v>452</v>
      </c>
      <c r="P1034" s="370" t="s">
        <v>1680</v>
      </c>
      <c r="Q1034" s="372"/>
      <c r="R1034" s="372"/>
      <c r="S1034" s="372"/>
    </row>
    <row r="1035" spans="1:19" ht="24" x14ac:dyDescent="0.2">
      <c r="A1035" s="303">
        <f>IF(B1035="","",ROW()-ROW($A$3)+'Diário 1º PA'!$P$1)</f>
        <v>1248</v>
      </c>
      <c r="B1035" s="368">
        <v>45379</v>
      </c>
      <c r="C1035" s="331">
        <v>45352</v>
      </c>
      <c r="D1035" s="321" t="s">
        <v>105</v>
      </c>
      <c r="E1035" s="332" t="s">
        <v>345</v>
      </c>
      <c r="F1035" s="369">
        <v>3566.71</v>
      </c>
      <c r="G1035" s="267" t="s">
        <v>2289</v>
      </c>
      <c r="H1035" s="321" t="s">
        <v>123</v>
      </c>
      <c r="I1035" s="321" t="s">
        <v>2290</v>
      </c>
      <c r="J1035" s="370" t="s">
        <v>2291</v>
      </c>
      <c r="K1035" s="370" t="s">
        <v>839</v>
      </c>
      <c r="L1035" s="370" t="s">
        <v>1301</v>
      </c>
      <c r="M1035" s="370">
        <v>43465</v>
      </c>
      <c r="N1035" s="371">
        <v>45379</v>
      </c>
      <c r="O1035" s="321" t="s">
        <v>452</v>
      </c>
      <c r="P1035" s="370" t="s">
        <v>2291</v>
      </c>
      <c r="Q1035" s="372"/>
      <c r="R1035" s="372"/>
      <c r="S1035" s="372"/>
    </row>
    <row r="1036" spans="1:19" ht="36" x14ac:dyDescent="0.2">
      <c r="A1036" s="303">
        <f>IF(B1036="","",ROW()-ROW($A$3)+'Diário 1º PA'!$P$1)</f>
        <v>1249</v>
      </c>
      <c r="B1036" s="368">
        <v>45379</v>
      </c>
      <c r="C1036" s="331">
        <v>45352</v>
      </c>
      <c r="D1036" s="321" t="s">
        <v>94</v>
      </c>
      <c r="E1036" s="332" t="s">
        <v>201</v>
      </c>
      <c r="F1036" s="369">
        <v>40500</v>
      </c>
      <c r="G1036" s="267" t="s">
        <v>2292</v>
      </c>
      <c r="H1036" s="321" t="s">
        <v>117</v>
      </c>
      <c r="I1036" s="321" t="s">
        <v>2293</v>
      </c>
      <c r="J1036" s="370" t="s">
        <v>2090</v>
      </c>
      <c r="K1036" s="370" t="s">
        <v>839</v>
      </c>
      <c r="L1036" s="370" t="s">
        <v>848</v>
      </c>
      <c r="M1036" s="370">
        <v>24601232</v>
      </c>
      <c r="N1036" s="371">
        <v>45379</v>
      </c>
      <c r="O1036" s="321" t="s">
        <v>452</v>
      </c>
      <c r="P1036" s="370" t="s">
        <v>2090</v>
      </c>
      <c r="Q1036" s="372"/>
      <c r="R1036" s="372"/>
      <c r="S1036" s="372"/>
    </row>
    <row r="1037" spans="1:19" ht="24" x14ac:dyDescent="0.2">
      <c r="A1037" s="303">
        <f>IF(B1037="","",ROW()-ROW($A$3)+'Diário 1º PA'!$P$1)</f>
        <v>1250</v>
      </c>
      <c r="B1037" s="368">
        <v>45379</v>
      </c>
      <c r="C1037" s="331">
        <v>45352</v>
      </c>
      <c r="D1037" s="321" t="s">
        <v>94</v>
      </c>
      <c r="E1037" s="332" t="s">
        <v>201</v>
      </c>
      <c r="F1037" s="369">
        <v>47500</v>
      </c>
      <c r="G1037" s="267" t="s">
        <v>2294</v>
      </c>
      <c r="H1037" s="321" t="s">
        <v>117</v>
      </c>
      <c r="I1037" s="321" t="s">
        <v>2293</v>
      </c>
      <c r="J1037" s="370" t="s">
        <v>2090</v>
      </c>
      <c r="K1037" s="370" t="s">
        <v>839</v>
      </c>
      <c r="L1037" s="370" t="s">
        <v>848</v>
      </c>
      <c r="M1037" s="370">
        <v>24601414</v>
      </c>
      <c r="N1037" s="371">
        <v>45379</v>
      </c>
      <c r="O1037" s="321" t="s">
        <v>452</v>
      </c>
      <c r="P1037" s="370" t="s">
        <v>2090</v>
      </c>
      <c r="Q1037" s="372"/>
      <c r="R1037" s="372"/>
      <c r="S1037" s="372"/>
    </row>
    <row r="1038" spans="1:19" ht="24" x14ac:dyDescent="0.2">
      <c r="A1038" s="303">
        <f>IF(B1038="","",ROW()-ROW($A$3)+'Diário 1º PA'!$P$1)</f>
        <v>1251</v>
      </c>
      <c r="B1038" s="368">
        <v>45379</v>
      </c>
      <c r="C1038" s="331">
        <v>45352</v>
      </c>
      <c r="D1038" s="321" t="s">
        <v>94</v>
      </c>
      <c r="E1038" s="332" t="s">
        <v>201</v>
      </c>
      <c r="F1038" s="369">
        <v>47500</v>
      </c>
      <c r="G1038" s="267" t="s">
        <v>2295</v>
      </c>
      <c r="H1038" s="321" t="s">
        <v>117</v>
      </c>
      <c r="I1038" s="321" t="s">
        <v>2293</v>
      </c>
      <c r="J1038" s="370" t="s">
        <v>2090</v>
      </c>
      <c r="K1038" s="370" t="s">
        <v>839</v>
      </c>
      <c r="L1038" s="370" t="s">
        <v>848</v>
      </c>
      <c r="M1038" s="370">
        <v>24601415</v>
      </c>
      <c r="N1038" s="371">
        <v>45379</v>
      </c>
      <c r="O1038" s="321" t="s">
        <v>452</v>
      </c>
      <c r="P1038" s="370" t="s">
        <v>2090</v>
      </c>
      <c r="Q1038" s="372"/>
      <c r="R1038" s="372"/>
      <c r="S1038" s="372"/>
    </row>
    <row r="1039" spans="1:19" ht="24" x14ac:dyDescent="0.2">
      <c r="A1039" s="303">
        <f>IF(B1039="","",ROW()-ROW($A$3)+'Diário 1º PA'!$P$1)</f>
        <v>1252</v>
      </c>
      <c r="B1039" s="368">
        <v>45379</v>
      </c>
      <c r="C1039" s="331">
        <v>45352</v>
      </c>
      <c r="D1039" s="321" t="s">
        <v>94</v>
      </c>
      <c r="E1039" s="332" t="s">
        <v>201</v>
      </c>
      <c r="F1039" s="369">
        <v>50050.01</v>
      </c>
      <c r="G1039" s="267" t="s">
        <v>2296</v>
      </c>
      <c r="H1039" s="321" t="s">
        <v>117</v>
      </c>
      <c r="I1039" s="321" t="s">
        <v>2293</v>
      </c>
      <c r="J1039" s="370" t="s">
        <v>2090</v>
      </c>
      <c r="K1039" s="370" t="s">
        <v>839</v>
      </c>
      <c r="L1039" s="370" t="s">
        <v>848</v>
      </c>
      <c r="M1039" s="370">
        <v>24601231</v>
      </c>
      <c r="N1039" s="371">
        <v>45379</v>
      </c>
      <c r="O1039" s="321" t="s">
        <v>452</v>
      </c>
      <c r="P1039" s="370" t="s">
        <v>2090</v>
      </c>
      <c r="Q1039" s="372"/>
      <c r="R1039" s="372"/>
      <c r="S1039" s="372"/>
    </row>
    <row r="1040" spans="1:19" ht="24" x14ac:dyDescent="0.2">
      <c r="A1040" s="303">
        <f>IF(B1040="","",ROW()-ROW($A$3)+'Diário 1º PA'!$P$1)</f>
        <v>1253</v>
      </c>
      <c r="B1040" s="368">
        <v>45379</v>
      </c>
      <c r="C1040" s="331">
        <v>45352</v>
      </c>
      <c r="D1040" s="321" t="s">
        <v>94</v>
      </c>
      <c r="E1040" s="332" t="s">
        <v>201</v>
      </c>
      <c r="F1040" s="369">
        <v>13000</v>
      </c>
      <c r="G1040" s="267" t="s">
        <v>1544</v>
      </c>
      <c r="H1040" s="321" t="s">
        <v>129</v>
      </c>
      <c r="I1040" s="321" t="s">
        <v>2293</v>
      </c>
      <c r="J1040" s="370" t="s">
        <v>2090</v>
      </c>
      <c r="K1040" s="370" t="s">
        <v>839</v>
      </c>
      <c r="L1040" s="370" t="s">
        <v>848</v>
      </c>
      <c r="M1040" s="370">
        <v>24600979</v>
      </c>
      <c r="N1040" s="371">
        <v>45379</v>
      </c>
      <c r="O1040" s="321" t="s">
        <v>452</v>
      </c>
      <c r="P1040" s="370" t="s">
        <v>2090</v>
      </c>
      <c r="Q1040" s="372"/>
      <c r="R1040" s="372"/>
      <c r="S1040" s="372"/>
    </row>
    <row r="1041" spans="1:19" ht="36" x14ac:dyDescent="0.2">
      <c r="A1041" s="303">
        <f>IF(B1041="","",ROW()-ROW($A$3)+'Diário 1º PA'!$P$1)</f>
        <v>1254</v>
      </c>
      <c r="B1041" s="368">
        <v>45379</v>
      </c>
      <c r="C1041" s="331">
        <v>45352</v>
      </c>
      <c r="D1041" s="321" t="s">
        <v>105</v>
      </c>
      <c r="E1041" s="332" t="s">
        <v>339</v>
      </c>
      <c r="F1041" s="369">
        <v>450</v>
      </c>
      <c r="G1041" s="267" t="s">
        <v>2297</v>
      </c>
      <c r="H1041" s="321" t="s">
        <v>118</v>
      </c>
      <c r="I1041" s="321" t="s">
        <v>2050</v>
      </c>
      <c r="J1041" s="370" t="s">
        <v>922</v>
      </c>
      <c r="K1041" s="370" t="s">
        <v>839</v>
      </c>
      <c r="L1041" s="370" t="s">
        <v>1611</v>
      </c>
      <c r="M1041" s="370" t="s">
        <v>117</v>
      </c>
      <c r="N1041" s="371">
        <v>45379</v>
      </c>
      <c r="O1041" s="321" t="s">
        <v>452</v>
      </c>
      <c r="P1041" s="370" t="s">
        <v>1069</v>
      </c>
      <c r="Q1041" s="372"/>
      <c r="R1041" s="372"/>
      <c r="S1041" s="372"/>
    </row>
    <row r="1042" spans="1:19" ht="36" x14ac:dyDescent="0.2">
      <c r="A1042" s="303">
        <f>IF(B1042="","",ROW()-ROW($A$3)+'Diário 1º PA'!$P$1)</f>
        <v>1255</v>
      </c>
      <c r="B1042" s="368">
        <v>45379</v>
      </c>
      <c r="C1042" s="331">
        <v>45352</v>
      </c>
      <c r="D1042" s="321" t="s">
        <v>105</v>
      </c>
      <c r="E1042" s="332" t="s">
        <v>325</v>
      </c>
      <c r="F1042" s="369">
        <v>414.22</v>
      </c>
      <c r="G1042" s="267" t="s">
        <v>2298</v>
      </c>
      <c r="H1042" s="321" t="s">
        <v>134</v>
      </c>
      <c r="I1042" s="321" t="s">
        <v>1707</v>
      </c>
      <c r="J1042" s="370" t="s">
        <v>1151</v>
      </c>
      <c r="K1042" s="370" t="s">
        <v>1307</v>
      </c>
      <c r="L1042" s="370" t="s">
        <v>848</v>
      </c>
      <c r="M1042" s="370">
        <v>7117</v>
      </c>
      <c r="N1042" s="371">
        <v>45379</v>
      </c>
      <c r="O1042" s="321" t="s">
        <v>452</v>
      </c>
      <c r="P1042" s="370" t="s">
        <v>1151</v>
      </c>
      <c r="Q1042" s="372"/>
      <c r="R1042" s="372"/>
      <c r="S1042" s="372"/>
    </row>
    <row r="1043" spans="1:19" ht="24" x14ac:dyDescent="0.2">
      <c r="A1043" s="303">
        <f>IF(B1043="","",ROW()-ROW($A$3)+'Diário 1º PA'!$P$1)</f>
        <v>1256</v>
      </c>
      <c r="B1043" s="368">
        <v>45379</v>
      </c>
      <c r="C1043" s="331">
        <v>45352</v>
      </c>
      <c r="D1043" s="321" t="s">
        <v>105</v>
      </c>
      <c r="E1043" s="332" t="s">
        <v>257</v>
      </c>
      <c r="F1043" s="369">
        <v>300</v>
      </c>
      <c r="G1043" s="267" t="s">
        <v>1464</v>
      </c>
      <c r="H1043" s="321" t="s">
        <v>135</v>
      </c>
      <c r="I1043" s="321" t="s">
        <v>2299</v>
      </c>
      <c r="J1043" s="370" t="s">
        <v>2300</v>
      </c>
      <c r="K1043" s="370" t="s">
        <v>1307</v>
      </c>
      <c r="L1043" s="370" t="s">
        <v>848</v>
      </c>
      <c r="M1043" s="370" t="s">
        <v>2301</v>
      </c>
      <c r="N1043" s="371">
        <v>45379</v>
      </c>
      <c r="O1043" s="321" t="s">
        <v>452</v>
      </c>
      <c r="P1043" s="370" t="s">
        <v>2300</v>
      </c>
      <c r="Q1043" s="372"/>
      <c r="R1043" s="372"/>
      <c r="S1043" s="372"/>
    </row>
    <row r="1044" spans="1:19" ht="24" x14ac:dyDescent="0.2">
      <c r="A1044" s="303">
        <f>IF(B1044="","",ROW()-ROW($A$3)+'Diário 1º PA'!$P$1)</f>
        <v>1257</v>
      </c>
      <c r="B1044" s="368">
        <v>45379</v>
      </c>
      <c r="C1044" s="331">
        <v>45352</v>
      </c>
      <c r="D1044" s="321" t="s">
        <v>105</v>
      </c>
      <c r="E1044" s="332" t="s">
        <v>347</v>
      </c>
      <c r="F1044" s="369">
        <v>590</v>
      </c>
      <c r="G1044" s="267" t="s">
        <v>2302</v>
      </c>
      <c r="H1044" s="321" t="s">
        <v>121</v>
      </c>
      <c r="I1044" s="321" t="s">
        <v>2303</v>
      </c>
      <c r="J1044" s="370" t="s">
        <v>2304</v>
      </c>
      <c r="K1044" s="370" t="s">
        <v>1307</v>
      </c>
      <c r="L1044" s="370" t="s">
        <v>848</v>
      </c>
      <c r="M1044" s="370">
        <v>7358</v>
      </c>
      <c r="N1044" s="371">
        <v>45379</v>
      </c>
      <c r="O1044" s="321" t="s">
        <v>452</v>
      </c>
      <c r="P1044" s="370" t="s">
        <v>2304</v>
      </c>
      <c r="Q1044" s="372"/>
      <c r="R1044" s="372"/>
      <c r="S1044" s="372"/>
    </row>
    <row r="1045" spans="1:19" ht="36" x14ac:dyDescent="0.2">
      <c r="A1045" s="303">
        <f>IF(B1045="","",ROW()-ROW($A$3)+'Diário 1º PA'!$P$1)</f>
        <v>1258</v>
      </c>
      <c r="B1045" s="368">
        <v>45379</v>
      </c>
      <c r="C1045" s="331">
        <v>45352</v>
      </c>
      <c r="D1045" s="321" t="s">
        <v>94</v>
      </c>
      <c r="E1045" s="332" t="s">
        <v>190</v>
      </c>
      <c r="F1045" s="369">
        <v>476.56</v>
      </c>
      <c r="G1045" s="267" t="s">
        <v>1478</v>
      </c>
      <c r="H1045" s="321" t="s">
        <v>126</v>
      </c>
      <c r="I1045" s="321" t="s">
        <v>1211</v>
      </c>
      <c r="J1045" s="370" t="s">
        <v>1212</v>
      </c>
      <c r="K1045" s="370" t="s">
        <v>1307</v>
      </c>
      <c r="L1045" s="370" t="s">
        <v>848</v>
      </c>
      <c r="M1045" s="370" t="s">
        <v>2305</v>
      </c>
      <c r="N1045" s="371">
        <v>45379</v>
      </c>
      <c r="O1045" s="321" t="s">
        <v>452</v>
      </c>
      <c r="P1045" s="370" t="s">
        <v>1212</v>
      </c>
      <c r="Q1045" s="372"/>
      <c r="R1045" s="372"/>
      <c r="S1045" s="372"/>
    </row>
    <row r="1046" spans="1:19" ht="36" x14ac:dyDescent="0.2">
      <c r="A1046" s="303">
        <f>IF(B1046="","",ROW()-ROW($A$3)+'Diário 1º PA'!$P$1)</f>
        <v>1259</v>
      </c>
      <c r="B1046" s="368">
        <v>45379</v>
      </c>
      <c r="C1046" s="331">
        <v>45352</v>
      </c>
      <c r="D1046" s="321" t="s">
        <v>94</v>
      </c>
      <c r="E1046" s="332" t="s">
        <v>190</v>
      </c>
      <c r="F1046" s="369">
        <v>476.56</v>
      </c>
      <c r="G1046" s="267" t="s">
        <v>1478</v>
      </c>
      <c r="H1046" s="321" t="s">
        <v>127</v>
      </c>
      <c r="I1046" s="321" t="s">
        <v>1211</v>
      </c>
      <c r="J1046" s="370" t="s">
        <v>1212</v>
      </c>
      <c r="K1046" s="370" t="s">
        <v>1307</v>
      </c>
      <c r="L1046" s="370" t="s">
        <v>848</v>
      </c>
      <c r="M1046" s="370" t="s">
        <v>2306</v>
      </c>
      <c r="N1046" s="371">
        <v>45379</v>
      </c>
      <c r="O1046" s="321" t="s">
        <v>452</v>
      </c>
      <c r="P1046" s="370" t="s">
        <v>1212</v>
      </c>
      <c r="Q1046" s="372"/>
      <c r="R1046" s="372"/>
      <c r="S1046" s="372"/>
    </row>
    <row r="1047" spans="1:19" ht="36" x14ac:dyDescent="0.2">
      <c r="A1047" s="303">
        <f>IF(B1047="","",ROW()-ROW($A$3)+'Diário 1º PA'!$P$1)</f>
        <v>1260</v>
      </c>
      <c r="B1047" s="368">
        <v>45379</v>
      </c>
      <c r="C1047" s="331">
        <v>45352</v>
      </c>
      <c r="D1047" s="321" t="s">
        <v>94</v>
      </c>
      <c r="E1047" s="332" t="s">
        <v>190</v>
      </c>
      <c r="F1047" s="369">
        <v>326.77999999999997</v>
      </c>
      <c r="G1047" s="267" t="s">
        <v>1478</v>
      </c>
      <c r="H1047" s="321" t="s">
        <v>125</v>
      </c>
      <c r="I1047" s="321" t="s">
        <v>1211</v>
      </c>
      <c r="J1047" s="370" t="s">
        <v>1212</v>
      </c>
      <c r="K1047" s="370" t="s">
        <v>1307</v>
      </c>
      <c r="L1047" s="370" t="s">
        <v>848</v>
      </c>
      <c r="M1047" s="370" t="s">
        <v>2307</v>
      </c>
      <c r="N1047" s="371">
        <v>45379</v>
      </c>
      <c r="O1047" s="321" t="s">
        <v>452</v>
      </c>
      <c r="P1047" s="370" t="s">
        <v>1212</v>
      </c>
      <c r="Q1047" s="372"/>
      <c r="R1047" s="372"/>
      <c r="S1047" s="372"/>
    </row>
    <row r="1048" spans="1:19" ht="36" x14ac:dyDescent="0.2">
      <c r="A1048" s="303">
        <f>IF(B1048="","",ROW()-ROW($A$3)+'Diário 1º PA'!$P$1)</f>
        <v>1261</v>
      </c>
      <c r="B1048" s="368">
        <v>45379</v>
      </c>
      <c r="C1048" s="331">
        <v>45352</v>
      </c>
      <c r="D1048" s="321" t="s">
        <v>94</v>
      </c>
      <c r="E1048" s="332" t="s">
        <v>190</v>
      </c>
      <c r="F1048" s="369">
        <v>476.56</v>
      </c>
      <c r="G1048" s="267" t="s">
        <v>1478</v>
      </c>
      <c r="H1048" s="321" t="s">
        <v>129</v>
      </c>
      <c r="I1048" s="321" t="s">
        <v>1211</v>
      </c>
      <c r="J1048" s="370" t="s">
        <v>1212</v>
      </c>
      <c r="K1048" s="370" t="s">
        <v>1307</v>
      </c>
      <c r="L1048" s="370" t="s">
        <v>848</v>
      </c>
      <c r="M1048" s="370" t="s">
        <v>2308</v>
      </c>
      <c r="N1048" s="371">
        <v>45379</v>
      </c>
      <c r="O1048" s="321" t="s">
        <v>452</v>
      </c>
      <c r="P1048" s="370" t="s">
        <v>1212</v>
      </c>
      <c r="Q1048" s="372"/>
      <c r="R1048" s="372"/>
      <c r="S1048" s="372"/>
    </row>
    <row r="1049" spans="1:19" ht="24" x14ac:dyDescent="0.2">
      <c r="A1049" s="303">
        <f>IF(B1049="","",ROW()-ROW($A$3)+'Diário 1º PA'!$P$1)</f>
        <v>1262</v>
      </c>
      <c r="B1049" s="368">
        <v>45379</v>
      </c>
      <c r="C1049" s="331">
        <v>45352</v>
      </c>
      <c r="D1049" s="321" t="s">
        <v>105</v>
      </c>
      <c r="E1049" s="332" t="s">
        <v>225</v>
      </c>
      <c r="F1049" s="369">
        <v>507.98</v>
      </c>
      <c r="G1049" s="267" t="s">
        <v>1317</v>
      </c>
      <c r="H1049" s="321" t="s">
        <v>126</v>
      </c>
      <c r="I1049" s="321" t="s">
        <v>1217</v>
      </c>
      <c r="J1049" s="370" t="s">
        <v>857</v>
      </c>
      <c r="K1049" s="370" t="s">
        <v>1307</v>
      </c>
      <c r="L1049" s="370" t="s">
        <v>848</v>
      </c>
      <c r="M1049" s="370">
        <v>75293019</v>
      </c>
      <c r="N1049" s="371">
        <v>45379</v>
      </c>
      <c r="O1049" s="321" t="s">
        <v>452</v>
      </c>
      <c r="P1049" s="370" t="s">
        <v>857</v>
      </c>
      <c r="Q1049" s="372"/>
      <c r="R1049" s="372"/>
      <c r="S1049" s="372"/>
    </row>
    <row r="1050" spans="1:19" ht="36" x14ac:dyDescent="0.2">
      <c r="A1050" s="303">
        <f>IF(B1050="","",ROW()-ROW($A$3)+'Diário 1º PA'!$P$1)</f>
        <v>1263</v>
      </c>
      <c r="B1050" s="368">
        <v>45379</v>
      </c>
      <c r="C1050" s="331">
        <v>45352</v>
      </c>
      <c r="D1050" s="321" t="s">
        <v>94</v>
      </c>
      <c r="E1050" s="332" t="s">
        <v>190</v>
      </c>
      <c r="F1050" s="369">
        <v>413.97</v>
      </c>
      <c r="G1050" s="267" t="s">
        <v>1478</v>
      </c>
      <c r="H1050" s="321" t="s">
        <v>122</v>
      </c>
      <c r="I1050" s="321" t="s">
        <v>1211</v>
      </c>
      <c r="J1050" s="370" t="s">
        <v>2309</v>
      </c>
      <c r="K1050" s="370" t="s">
        <v>1307</v>
      </c>
      <c r="L1050" s="370" t="s">
        <v>848</v>
      </c>
      <c r="M1050" s="370">
        <v>92509</v>
      </c>
      <c r="N1050" s="371">
        <v>45379</v>
      </c>
      <c r="O1050" s="321" t="s">
        <v>452</v>
      </c>
      <c r="P1050" s="370" t="s">
        <v>2309</v>
      </c>
      <c r="Q1050" s="372"/>
      <c r="R1050" s="372"/>
      <c r="S1050" s="372"/>
    </row>
    <row r="1051" spans="1:19" ht="36" x14ac:dyDescent="0.2">
      <c r="A1051" s="303">
        <f>IF(B1051="","",ROW()-ROW($A$3)+'Diário 1º PA'!$P$1)</f>
        <v>1264</v>
      </c>
      <c r="B1051" s="368">
        <v>45379</v>
      </c>
      <c r="C1051" s="331">
        <v>45352</v>
      </c>
      <c r="D1051" s="321" t="s">
        <v>94</v>
      </c>
      <c r="E1051" s="332" t="s">
        <v>190</v>
      </c>
      <c r="F1051" s="369">
        <v>360.61</v>
      </c>
      <c r="G1051" s="267" t="s">
        <v>1478</v>
      </c>
      <c r="H1051" s="321" t="s">
        <v>123</v>
      </c>
      <c r="I1051" s="321" t="s">
        <v>1211</v>
      </c>
      <c r="J1051" s="370" t="s">
        <v>2309</v>
      </c>
      <c r="K1051" s="370" t="s">
        <v>1307</v>
      </c>
      <c r="L1051" s="370" t="s">
        <v>848</v>
      </c>
      <c r="M1051" s="370">
        <v>92510</v>
      </c>
      <c r="N1051" s="371">
        <v>45379</v>
      </c>
      <c r="O1051" s="321" t="s">
        <v>452</v>
      </c>
      <c r="P1051" s="370" t="s">
        <v>2309</v>
      </c>
      <c r="Q1051" s="372"/>
      <c r="R1051" s="372"/>
      <c r="S1051" s="372"/>
    </row>
    <row r="1052" spans="1:19" ht="36" x14ac:dyDescent="0.2">
      <c r="A1052" s="303">
        <f>IF(B1052="","",ROW()-ROW($A$3)+'Diário 1º PA'!$P$1)</f>
        <v>1265</v>
      </c>
      <c r="B1052" s="368">
        <v>45379</v>
      </c>
      <c r="C1052" s="331">
        <v>45352</v>
      </c>
      <c r="D1052" s="321" t="s">
        <v>94</v>
      </c>
      <c r="E1052" s="332" t="s">
        <v>190</v>
      </c>
      <c r="F1052" s="369">
        <v>286.58</v>
      </c>
      <c r="G1052" s="267" t="s">
        <v>1478</v>
      </c>
      <c r="H1052" s="321" t="s">
        <v>124</v>
      </c>
      <c r="I1052" s="321" t="s">
        <v>1211</v>
      </c>
      <c r="J1052" s="370" t="s">
        <v>2309</v>
      </c>
      <c r="K1052" s="370" t="s">
        <v>1307</v>
      </c>
      <c r="L1052" s="370" t="s">
        <v>848</v>
      </c>
      <c r="M1052" s="370">
        <v>92986</v>
      </c>
      <c r="N1052" s="371">
        <v>45379</v>
      </c>
      <c r="O1052" s="321" t="s">
        <v>452</v>
      </c>
      <c r="P1052" s="370" t="s">
        <v>2309</v>
      </c>
      <c r="Q1052" s="372"/>
      <c r="R1052" s="372"/>
      <c r="S1052" s="372"/>
    </row>
    <row r="1053" spans="1:19" ht="24" x14ac:dyDescent="0.2">
      <c r="A1053" s="303">
        <f>IF(B1053="","",ROW()-ROW($A$3)+'Diário 1º PA'!$P$1)</f>
        <v>1266</v>
      </c>
      <c r="B1053" s="368">
        <v>45379</v>
      </c>
      <c r="C1053" s="331">
        <v>45352</v>
      </c>
      <c r="D1053" s="321" t="s">
        <v>105</v>
      </c>
      <c r="E1053" s="332" t="s">
        <v>223</v>
      </c>
      <c r="F1053" s="369">
        <v>1720.71</v>
      </c>
      <c r="G1053" s="267" t="s">
        <v>1863</v>
      </c>
      <c r="H1053" s="321" t="s">
        <v>135</v>
      </c>
      <c r="I1053" s="321" t="s">
        <v>1837</v>
      </c>
      <c r="J1053" s="370" t="s">
        <v>1838</v>
      </c>
      <c r="K1053" s="370" t="s">
        <v>1307</v>
      </c>
      <c r="L1053" s="370" t="s">
        <v>848</v>
      </c>
      <c r="M1053" s="380">
        <v>7126</v>
      </c>
      <c r="N1053" s="371">
        <v>45397</v>
      </c>
      <c r="O1053" s="321" t="s">
        <v>452</v>
      </c>
      <c r="P1053" s="370" t="s">
        <v>1838</v>
      </c>
      <c r="Q1053" s="372"/>
      <c r="R1053" s="372"/>
      <c r="S1053" s="372"/>
    </row>
    <row r="1054" spans="1:19" ht="24" x14ac:dyDescent="0.2">
      <c r="A1054" s="303">
        <f>IF(B1054="","",ROW()-ROW($A$3)+'Diário 1º PA'!$P$1)</f>
        <v>1267</v>
      </c>
      <c r="B1054" s="368">
        <v>45379</v>
      </c>
      <c r="C1054" s="331">
        <v>45323</v>
      </c>
      <c r="D1054" s="321" t="s">
        <v>105</v>
      </c>
      <c r="E1054" s="332" t="s">
        <v>229</v>
      </c>
      <c r="F1054" s="369">
        <v>506.08</v>
      </c>
      <c r="G1054" s="267" t="s">
        <v>1769</v>
      </c>
      <c r="H1054" s="321" t="s">
        <v>120</v>
      </c>
      <c r="I1054" s="321" t="s">
        <v>1314</v>
      </c>
      <c r="J1054" s="370" t="s">
        <v>1316</v>
      </c>
      <c r="K1054" s="370" t="s">
        <v>1307</v>
      </c>
      <c r="L1054" s="370" t="s">
        <v>848</v>
      </c>
      <c r="M1054" s="370" t="s">
        <v>2310</v>
      </c>
      <c r="N1054" s="371">
        <v>45383</v>
      </c>
      <c r="O1054" s="321" t="s">
        <v>452</v>
      </c>
      <c r="P1054" s="370" t="s">
        <v>1316</v>
      </c>
      <c r="Q1054" s="372"/>
      <c r="R1054" s="372"/>
      <c r="S1054" s="372"/>
    </row>
    <row r="1055" spans="1:19" ht="24" x14ac:dyDescent="0.2">
      <c r="A1055" s="303">
        <f>IF(B1055="","",ROW()-ROW($A$3)+'Diário 1º PA'!$P$1)</f>
        <v>1268</v>
      </c>
      <c r="B1055" s="368">
        <v>45379</v>
      </c>
      <c r="C1055" s="331">
        <v>45352</v>
      </c>
      <c r="D1055" s="321" t="s">
        <v>105</v>
      </c>
      <c r="E1055" s="332" t="s">
        <v>345</v>
      </c>
      <c r="F1055" s="369">
        <v>540</v>
      </c>
      <c r="G1055" s="267" t="s">
        <v>2311</v>
      </c>
      <c r="H1055" s="321" t="s">
        <v>124</v>
      </c>
      <c r="I1055" s="321" t="s">
        <v>2312</v>
      </c>
      <c r="J1055" s="370" t="s">
        <v>2313</v>
      </c>
      <c r="K1055" s="370" t="s">
        <v>881</v>
      </c>
      <c r="L1055" s="370" t="s">
        <v>1301</v>
      </c>
      <c r="M1055" s="370">
        <v>20329</v>
      </c>
      <c r="N1055" s="371">
        <v>45379</v>
      </c>
      <c r="O1055" s="321" t="s">
        <v>452</v>
      </c>
      <c r="P1055" s="370" t="s">
        <v>2313</v>
      </c>
      <c r="Q1055" s="372"/>
      <c r="R1055" s="372"/>
      <c r="S1055" s="372"/>
    </row>
    <row r="1056" spans="1:19" ht="24" x14ac:dyDescent="0.2">
      <c r="A1056" s="303">
        <f>IF(B1056="","",ROW()-ROW($A$3)+'Diário 1º PA'!$P$1)</f>
        <v>1269</v>
      </c>
      <c r="B1056" s="368">
        <v>45379</v>
      </c>
      <c r="C1056" s="331">
        <v>45352</v>
      </c>
      <c r="D1056" s="321" t="s">
        <v>105</v>
      </c>
      <c r="E1056" s="332" t="s">
        <v>223</v>
      </c>
      <c r="F1056" s="369">
        <v>178.55</v>
      </c>
      <c r="G1056" s="267" t="s">
        <v>1863</v>
      </c>
      <c r="H1056" s="321" t="s">
        <v>118</v>
      </c>
      <c r="I1056" s="321" t="s">
        <v>1624</v>
      </c>
      <c r="J1056" s="370" t="s">
        <v>2314</v>
      </c>
      <c r="K1056" s="370" t="s">
        <v>1307</v>
      </c>
      <c r="L1056" s="370" t="s">
        <v>1207</v>
      </c>
      <c r="M1056" s="370">
        <v>2940151</v>
      </c>
      <c r="N1056" s="371">
        <v>45380</v>
      </c>
      <c r="O1056" s="321" t="s">
        <v>452</v>
      </c>
      <c r="P1056" s="370" t="s">
        <v>2314</v>
      </c>
      <c r="Q1056" s="372"/>
      <c r="R1056" s="372"/>
      <c r="S1056" s="372"/>
    </row>
    <row r="1057" spans="1:19" ht="24" x14ac:dyDescent="0.2">
      <c r="A1057" s="303">
        <f>IF(B1057="","",ROW()-ROW($A$3)+'Diário 1º PA'!$P$1)</f>
        <v>1270</v>
      </c>
      <c r="B1057" s="368">
        <v>45379</v>
      </c>
      <c r="C1057" s="331">
        <v>45352</v>
      </c>
      <c r="D1057" s="321" t="s">
        <v>105</v>
      </c>
      <c r="E1057" s="332" t="s">
        <v>223</v>
      </c>
      <c r="F1057" s="369">
        <v>165.82</v>
      </c>
      <c r="G1057" s="321" t="s">
        <v>1863</v>
      </c>
      <c r="H1057" s="321" t="s">
        <v>118</v>
      </c>
      <c r="I1057" s="321" t="s">
        <v>1624</v>
      </c>
      <c r="J1057" s="370" t="s">
        <v>2314</v>
      </c>
      <c r="K1057" s="370" t="s">
        <v>1307</v>
      </c>
      <c r="L1057" s="370" t="s">
        <v>1207</v>
      </c>
      <c r="M1057" s="370">
        <v>2939754</v>
      </c>
      <c r="N1057" s="371">
        <v>45380</v>
      </c>
      <c r="O1057" s="321" t="s">
        <v>452</v>
      </c>
      <c r="P1057" s="370" t="s">
        <v>2314</v>
      </c>
      <c r="Q1057" s="372"/>
      <c r="R1057" s="372"/>
      <c r="S1057" s="372"/>
    </row>
    <row r="1058" spans="1:19" x14ac:dyDescent="0.2">
      <c r="A1058" s="303">
        <f>IF(B1058="","",ROW()-ROW($A$3)+'Diário 1º PA'!$P$1)</f>
        <v>1271</v>
      </c>
      <c r="B1058" s="368">
        <v>45379</v>
      </c>
      <c r="C1058" s="331">
        <v>45352</v>
      </c>
      <c r="D1058" s="321" t="s">
        <v>105</v>
      </c>
      <c r="E1058" s="332" t="s">
        <v>283</v>
      </c>
      <c r="F1058" s="369">
        <v>2</v>
      </c>
      <c r="G1058" s="267" t="s">
        <v>2315</v>
      </c>
      <c r="H1058" s="321" t="s">
        <v>118</v>
      </c>
      <c r="I1058" s="321" t="s">
        <v>117</v>
      </c>
      <c r="J1058" s="370" t="s">
        <v>79</v>
      </c>
      <c r="K1058" s="370" t="s">
        <v>1325</v>
      </c>
      <c r="L1058" s="370" t="s">
        <v>117</v>
      </c>
      <c r="M1058" s="370" t="s">
        <v>117</v>
      </c>
      <c r="N1058" s="371" t="s">
        <v>117</v>
      </c>
      <c r="O1058" s="321" t="s">
        <v>452</v>
      </c>
      <c r="P1058" s="370" t="s">
        <v>79</v>
      </c>
      <c r="Q1058" s="372"/>
      <c r="R1058" s="372"/>
      <c r="S1058" s="372"/>
    </row>
    <row r="1059" spans="1:19" ht="24" x14ac:dyDescent="0.2">
      <c r="A1059" s="303">
        <f>IF(B1059="","",ROW()-ROW($A$3)+'Diário 1º PA'!$P$1)</f>
        <v>1272</v>
      </c>
      <c r="B1059" s="368">
        <v>45383</v>
      </c>
      <c r="C1059" s="331">
        <v>45352</v>
      </c>
      <c r="D1059" s="321" t="s">
        <v>105</v>
      </c>
      <c r="E1059" s="332" t="s">
        <v>337</v>
      </c>
      <c r="F1059" s="369">
        <v>-121.42</v>
      </c>
      <c r="G1059" s="321" t="s">
        <v>1655</v>
      </c>
      <c r="H1059" s="321" t="s">
        <v>123</v>
      </c>
      <c r="I1059" s="321" t="s">
        <v>117</v>
      </c>
      <c r="J1059" s="370" t="s">
        <v>79</v>
      </c>
      <c r="K1059" s="370" t="s">
        <v>117</v>
      </c>
      <c r="L1059" s="370" t="s">
        <v>117</v>
      </c>
      <c r="M1059" s="370" t="s">
        <v>117</v>
      </c>
      <c r="N1059" s="371" t="s">
        <v>117</v>
      </c>
      <c r="O1059" s="321" t="s">
        <v>452</v>
      </c>
      <c r="P1059" s="370" t="s">
        <v>79</v>
      </c>
      <c r="Q1059" s="372"/>
      <c r="R1059" s="372"/>
      <c r="S1059" s="372"/>
    </row>
    <row r="1060" spans="1:19" ht="24" x14ac:dyDescent="0.2">
      <c r="A1060" s="303">
        <f>IF(B1060="","",ROW()-ROW($A$3)+'Diário 1º PA'!$P$1)</f>
        <v>1273</v>
      </c>
      <c r="B1060" s="368">
        <v>45383</v>
      </c>
      <c r="C1060" s="331">
        <v>45352</v>
      </c>
      <c r="D1060" s="321" t="s">
        <v>105</v>
      </c>
      <c r="E1060" s="332" t="s">
        <v>219</v>
      </c>
      <c r="F1060" s="369">
        <v>7084.6</v>
      </c>
      <c r="G1060" s="321" t="s">
        <v>1362</v>
      </c>
      <c r="H1060" s="321" t="s">
        <v>124</v>
      </c>
      <c r="I1060" s="321" t="s">
        <v>1329</v>
      </c>
      <c r="J1060" s="370" t="s">
        <v>1330</v>
      </c>
      <c r="K1060" s="370" t="s">
        <v>839</v>
      </c>
      <c r="L1060" s="370" t="s">
        <v>117</v>
      </c>
      <c r="M1060" s="370" t="s">
        <v>117</v>
      </c>
      <c r="N1060" s="371" t="s">
        <v>117</v>
      </c>
      <c r="O1060" s="321" t="s">
        <v>452</v>
      </c>
      <c r="P1060" s="370" t="s">
        <v>1330</v>
      </c>
      <c r="Q1060" s="372"/>
      <c r="R1060" s="372"/>
      <c r="S1060" s="372"/>
    </row>
    <row r="1061" spans="1:19" ht="24" x14ac:dyDescent="0.2">
      <c r="A1061" s="303">
        <f>IF(B1061="","",ROW()-ROW($A$3)+'Diário 1º PA'!$P$1)</f>
        <v>1274</v>
      </c>
      <c r="B1061" s="368">
        <v>45383</v>
      </c>
      <c r="C1061" s="331">
        <v>45352</v>
      </c>
      <c r="D1061" s="321" t="s">
        <v>105</v>
      </c>
      <c r="E1061" s="332" t="s">
        <v>219</v>
      </c>
      <c r="F1061" s="369">
        <v>3700.13</v>
      </c>
      <c r="G1061" s="267" t="s">
        <v>1362</v>
      </c>
      <c r="H1061" s="321" t="s">
        <v>122</v>
      </c>
      <c r="I1061" s="321" t="s">
        <v>1331</v>
      </c>
      <c r="J1061" s="370" t="s">
        <v>922</v>
      </c>
      <c r="K1061" s="370" t="s">
        <v>839</v>
      </c>
      <c r="L1061" s="370" t="s">
        <v>117</v>
      </c>
      <c r="M1061" s="370" t="s">
        <v>117</v>
      </c>
      <c r="N1061" s="371" t="s">
        <v>117</v>
      </c>
      <c r="O1061" s="321" t="s">
        <v>452</v>
      </c>
      <c r="P1061" s="370" t="s">
        <v>1332</v>
      </c>
      <c r="Q1061" s="372"/>
      <c r="R1061" s="372"/>
      <c r="S1061" s="372"/>
    </row>
    <row r="1062" spans="1:19" ht="24" x14ac:dyDescent="0.2">
      <c r="A1062" s="303">
        <f>IF(B1062="","",ROW()-ROW($A$3)+'Diário 1º PA'!$P$1)</f>
        <v>1275</v>
      </c>
      <c r="B1062" s="368">
        <v>45383</v>
      </c>
      <c r="C1062" s="331">
        <v>45383</v>
      </c>
      <c r="D1062" s="321" t="s">
        <v>105</v>
      </c>
      <c r="E1062" s="332" t="s">
        <v>339</v>
      </c>
      <c r="F1062" s="369">
        <v>80</v>
      </c>
      <c r="G1062" s="321" t="s">
        <v>2265</v>
      </c>
      <c r="H1062" s="321" t="s">
        <v>134</v>
      </c>
      <c r="I1062" s="321" t="s">
        <v>2225</v>
      </c>
      <c r="J1062" s="370" t="s">
        <v>922</v>
      </c>
      <c r="K1062" s="370" t="s">
        <v>839</v>
      </c>
      <c r="L1062" s="370" t="s">
        <v>1604</v>
      </c>
      <c r="M1062" s="370" t="s">
        <v>117</v>
      </c>
      <c r="N1062" s="371">
        <v>45377</v>
      </c>
      <c r="O1062" s="321" t="s">
        <v>452</v>
      </c>
      <c r="P1062" s="370" t="s">
        <v>2226</v>
      </c>
      <c r="Q1062" s="372"/>
      <c r="R1062" s="372"/>
      <c r="S1062" s="372"/>
    </row>
    <row r="1063" spans="1:19" ht="24" x14ac:dyDescent="0.2">
      <c r="A1063" s="303">
        <f>IF(B1063="","",ROW()-ROW($A$3)+'Diário 1º PA'!$P$1)</f>
        <v>1276</v>
      </c>
      <c r="B1063" s="368">
        <v>45383</v>
      </c>
      <c r="C1063" s="331">
        <v>45352</v>
      </c>
      <c r="D1063" s="321" t="s">
        <v>105</v>
      </c>
      <c r="E1063" s="332" t="s">
        <v>219</v>
      </c>
      <c r="F1063" s="369">
        <v>3715.78</v>
      </c>
      <c r="G1063" s="267" t="s">
        <v>1362</v>
      </c>
      <c r="H1063" s="321" t="s">
        <v>123</v>
      </c>
      <c r="I1063" s="321" t="s">
        <v>1333</v>
      </c>
      <c r="J1063" s="370" t="s">
        <v>922</v>
      </c>
      <c r="K1063" s="370" t="s">
        <v>839</v>
      </c>
      <c r="L1063" s="370" t="s">
        <v>117</v>
      </c>
      <c r="M1063" s="370" t="s">
        <v>117</v>
      </c>
      <c r="N1063" s="371" t="s">
        <v>117</v>
      </c>
      <c r="O1063" s="321" t="s">
        <v>452</v>
      </c>
      <c r="P1063" s="370" t="s">
        <v>1334</v>
      </c>
      <c r="Q1063" s="372"/>
      <c r="R1063" s="372"/>
      <c r="S1063" s="372"/>
    </row>
    <row r="1064" spans="1:19" ht="36" x14ac:dyDescent="0.2">
      <c r="A1064" s="303">
        <f>IF(B1064="","",ROW()-ROW($A$3)+'Diário 1º PA'!$P$1)</f>
        <v>1277</v>
      </c>
      <c r="B1064" s="368">
        <v>45383</v>
      </c>
      <c r="C1064" s="331">
        <v>45352</v>
      </c>
      <c r="D1064" s="321" t="s">
        <v>105</v>
      </c>
      <c r="E1064" s="332" t="s">
        <v>341</v>
      </c>
      <c r="F1064" s="369">
        <v>2400</v>
      </c>
      <c r="G1064" s="321" t="s">
        <v>2316</v>
      </c>
      <c r="H1064" s="321" t="s">
        <v>117</v>
      </c>
      <c r="I1064" s="321" t="s">
        <v>1271</v>
      </c>
      <c r="J1064" s="370" t="s">
        <v>1272</v>
      </c>
      <c r="K1064" s="370" t="s">
        <v>839</v>
      </c>
      <c r="L1064" s="370" t="s">
        <v>1301</v>
      </c>
      <c r="M1064" s="370">
        <v>7</v>
      </c>
      <c r="N1064" s="371">
        <v>45379</v>
      </c>
      <c r="O1064" s="321" t="s">
        <v>452</v>
      </c>
      <c r="P1064" s="370" t="s">
        <v>1272</v>
      </c>
      <c r="Q1064" s="372"/>
      <c r="R1064" s="372"/>
      <c r="S1064" s="372"/>
    </row>
    <row r="1065" spans="1:19" ht="24" x14ac:dyDescent="0.2">
      <c r="A1065" s="303">
        <f>IF(B1065="","",ROW()-ROW($A$3)+'Diário 1º PA'!$P$1)</f>
        <v>1278</v>
      </c>
      <c r="B1065" s="368">
        <v>45383</v>
      </c>
      <c r="C1065" s="331">
        <v>45352</v>
      </c>
      <c r="D1065" s="321" t="s">
        <v>105</v>
      </c>
      <c r="E1065" s="332" t="s">
        <v>219</v>
      </c>
      <c r="F1065" s="369">
        <v>1920</v>
      </c>
      <c r="G1065" s="321" t="s">
        <v>1362</v>
      </c>
      <c r="H1065" s="321" t="s">
        <v>118</v>
      </c>
      <c r="I1065" s="321" t="s">
        <v>1850</v>
      </c>
      <c r="J1065" s="370" t="s">
        <v>922</v>
      </c>
      <c r="K1065" s="370" t="s">
        <v>839</v>
      </c>
      <c r="L1065" s="370" t="s">
        <v>117</v>
      </c>
      <c r="M1065" s="370" t="s">
        <v>117</v>
      </c>
      <c r="N1065" s="371" t="s">
        <v>117</v>
      </c>
      <c r="O1065" s="321" t="s">
        <v>452</v>
      </c>
      <c r="P1065" s="370" t="s">
        <v>1851</v>
      </c>
      <c r="Q1065" s="372"/>
      <c r="R1065" s="372"/>
      <c r="S1065" s="372"/>
    </row>
    <row r="1066" spans="1:19" ht="24" x14ac:dyDescent="0.2">
      <c r="A1066" s="303">
        <f>IF(B1066="","",ROW()-ROW($A$3)+'Diário 1º PA'!$P$1)</f>
        <v>1279</v>
      </c>
      <c r="B1066" s="368">
        <v>45383</v>
      </c>
      <c r="C1066" s="331">
        <v>45352</v>
      </c>
      <c r="D1066" s="321" t="s">
        <v>105</v>
      </c>
      <c r="E1066" s="332" t="s">
        <v>219</v>
      </c>
      <c r="F1066" s="369">
        <v>1920</v>
      </c>
      <c r="G1066" s="267" t="s">
        <v>1362</v>
      </c>
      <c r="H1066" s="321" t="s">
        <v>118</v>
      </c>
      <c r="I1066" s="321" t="s">
        <v>1850</v>
      </c>
      <c r="J1066" s="370" t="s">
        <v>922</v>
      </c>
      <c r="K1066" s="370" t="s">
        <v>839</v>
      </c>
      <c r="L1066" s="370" t="s">
        <v>117</v>
      </c>
      <c r="M1066" s="370" t="s">
        <v>117</v>
      </c>
      <c r="N1066" s="371" t="s">
        <v>117</v>
      </c>
      <c r="O1066" s="321" t="s">
        <v>452</v>
      </c>
      <c r="P1066" s="370" t="s">
        <v>1851</v>
      </c>
      <c r="Q1066" s="372"/>
      <c r="R1066" s="372"/>
      <c r="S1066" s="372"/>
    </row>
    <row r="1067" spans="1:19" ht="36" x14ac:dyDescent="0.2">
      <c r="A1067" s="303">
        <f>IF(B1067="","",ROW()-ROW($A$3)+'Diário 1º PA'!$P$1)</f>
        <v>1280</v>
      </c>
      <c r="B1067" s="368">
        <v>45383</v>
      </c>
      <c r="C1067" s="331">
        <v>45383</v>
      </c>
      <c r="D1067" s="321" t="s">
        <v>94</v>
      </c>
      <c r="E1067" s="332" t="s">
        <v>188</v>
      </c>
      <c r="F1067" s="369">
        <v>5909.15</v>
      </c>
      <c r="G1067" s="267" t="s">
        <v>2317</v>
      </c>
      <c r="H1067" s="321" t="s">
        <v>117</v>
      </c>
      <c r="I1067" s="321" t="s">
        <v>117</v>
      </c>
      <c r="J1067" s="370" t="s">
        <v>79</v>
      </c>
      <c r="K1067" s="370" t="s">
        <v>1340</v>
      </c>
      <c r="L1067" s="370" t="s">
        <v>117</v>
      </c>
      <c r="M1067" s="370" t="s">
        <v>117</v>
      </c>
      <c r="N1067" s="371" t="s">
        <v>117</v>
      </c>
      <c r="O1067" s="321" t="s">
        <v>452</v>
      </c>
      <c r="P1067" s="370" t="s">
        <v>79</v>
      </c>
      <c r="Q1067" s="372"/>
      <c r="R1067" s="372"/>
      <c r="S1067" s="372"/>
    </row>
    <row r="1068" spans="1:19" ht="36" x14ac:dyDescent="0.2">
      <c r="A1068" s="303">
        <f>IF(B1068="","",ROW()-ROW($A$3)+'Diário 1º PA'!$P$1)</f>
        <v>1281</v>
      </c>
      <c r="B1068" s="368">
        <v>45383</v>
      </c>
      <c r="C1068" s="331">
        <v>45383</v>
      </c>
      <c r="D1068" s="321" t="s">
        <v>105</v>
      </c>
      <c r="E1068" s="332" t="s">
        <v>339</v>
      </c>
      <c r="F1068" s="369">
        <v>1176</v>
      </c>
      <c r="G1068" s="321" t="s">
        <v>2318</v>
      </c>
      <c r="H1068" s="321" t="s">
        <v>118</v>
      </c>
      <c r="I1068" s="321" t="s">
        <v>2319</v>
      </c>
      <c r="J1068" s="370" t="s">
        <v>1049</v>
      </c>
      <c r="K1068" s="370" t="s">
        <v>1307</v>
      </c>
      <c r="L1068" s="370" t="s">
        <v>848</v>
      </c>
      <c r="M1068" s="370">
        <v>1070</v>
      </c>
      <c r="N1068" s="371">
        <v>45380</v>
      </c>
      <c r="O1068" s="321" t="s">
        <v>452</v>
      </c>
      <c r="P1068" s="370" t="s">
        <v>1049</v>
      </c>
      <c r="Q1068" s="372"/>
      <c r="R1068" s="372"/>
      <c r="S1068" s="372"/>
    </row>
    <row r="1069" spans="1:19" ht="24" x14ac:dyDescent="0.2">
      <c r="A1069" s="303">
        <f>IF(B1069="","",ROW()-ROW($A$3)+'Diário 1º PA'!$P$1)</f>
        <v>1282</v>
      </c>
      <c r="B1069" s="368">
        <v>45383</v>
      </c>
      <c r="C1069" s="331">
        <v>45352</v>
      </c>
      <c r="D1069" s="321" t="s">
        <v>105</v>
      </c>
      <c r="E1069" s="332" t="s">
        <v>219</v>
      </c>
      <c r="F1069" s="369">
        <v>9349.0300000000007</v>
      </c>
      <c r="G1069" s="267" t="s">
        <v>1362</v>
      </c>
      <c r="H1069" s="321" t="s">
        <v>134</v>
      </c>
      <c r="I1069" s="321" t="s">
        <v>1242</v>
      </c>
      <c r="J1069" s="370" t="s">
        <v>1243</v>
      </c>
      <c r="K1069" s="370" t="s">
        <v>1307</v>
      </c>
      <c r="L1069" s="370" t="s">
        <v>848</v>
      </c>
      <c r="M1069" s="370" t="s">
        <v>2320</v>
      </c>
      <c r="N1069" s="371">
        <v>45381</v>
      </c>
      <c r="O1069" s="321" t="s">
        <v>452</v>
      </c>
      <c r="P1069" s="370" t="s">
        <v>1243</v>
      </c>
      <c r="Q1069" s="372"/>
      <c r="R1069" s="372"/>
      <c r="S1069" s="372"/>
    </row>
    <row r="1070" spans="1:19" ht="24" x14ac:dyDescent="0.2">
      <c r="A1070" s="303">
        <f>IF(B1070="","",ROW()-ROW($A$3)+'Diário 1º PA'!$P$1)</f>
        <v>1283</v>
      </c>
      <c r="B1070" s="368">
        <v>45383</v>
      </c>
      <c r="C1070" s="331">
        <v>45352</v>
      </c>
      <c r="D1070" s="321" t="s">
        <v>105</v>
      </c>
      <c r="E1070" s="332" t="s">
        <v>265</v>
      </c>
      <c r="F1070" s="369">
        <v>250</v>
      </c>
      <c r="G1070" s="267" t="s">
        <v>1577</v>
      </c>
      <c r="H1070" s="321" t="s">
        <v>124</v>
      </c>
      <c r="I1070" s="321" t="s">
        <v>1283</v>
      </c>
      <c r="J1070" s="370" t="s">
        <v>1912</v>
      </c>
      <c r="K1070" s="370" t="s">
        <v>1307</v>
      </c>
      <c r="L1070" s="370" t="s">
        <v>848</v>
      </c>
      <c r="M1070" s="370">
        <v>24300</v>
      </c>
      <c r="N1070" s="371">
        <v>45381</v>
      </c>
      <c r="O1070" s="321" t="s">
        <v>452</v>
      </c>
      <c r="P1070" s="370" t="s">
        <v>1912</v>
      </c>
      <c r="Q1070" s="372"/>
      <c r="R1070" s="372"/>
      <c r="S1070" s="372"/>
    </row>
    <row r="1071" spans="1:19" ht="24" x14ac:dyDescent="0.2">
      <c r="A1071" s="303">
        <f>IF(B1071="","",ROW()-ROW($A$3)+'Diário 1º PA'!$P$1)</f>
        <v>1284</v>
      </c>
      <c r="B1071" s="368">
        <v>45383</v>
      </c>
      <c r="C1071" s="331">
        <v>45383</v>
      </c>
      <c r="D1071" s="321" t="s">
        <v>105</v>
      </c>
      <c r="E1071" s="332" t="s">
        <v>359</v>
      </c>
      <c r="F1071" s="369">
        <v>28.08</v>
      </c>
      <c r="G1071" s="267" t="s">
        <v>1764</v>
      </c>
      <c r="H1071" s="321" t="s">
        <v>122</v>
      </c>
      <c r="I1071" s="321" t="s">
        <v>1534</v>
      </c>
      <c r="J1071" s="370" t="s">
        <v>1765</v>
      </c>
      <c r="K1071" s="370" t="s">
        <v>1307</v>
      </c>
      <c r="L1071" s="370" t="s">
        <v>848</v>
      </c>
      <c r="M1071" s="370">
        <v>80819698</v>
      </c>
      <c r="N1071" s="371">
        <v>45381</v>
      </c>
      <c r="O1071" s="321" t="s">
        <v>452</v>
      </c>
      <c r="P1071" s="370" t="s">
        <v>1765</v>
      </c>
      <c r="Q1071" s="372"/>
      <c r="R1071" s="372"/>
      <c r="S1071" s="372"/>
    </row>
    <row r="1072" spans="1:19" ht="24" x14ac:dyDescent="0.2">
      <c r="A1072" s="303">
        <f>IF(B1072="","",ROW()-ROW($A$3)+'Diário 1º PA'!$P$1)</f>
        <v>1285</v>
      </c>
      <c r="B1072" s="368">
        <v>45383</v>
      </c>
      <c r="C1072" s="331">
        <v>45352</v>
      </c>
      <c r="D1072" s="321" t="s">
        <v>105</v>
      </c>
      <c r="E1072" s="332" t="s">
        <v>265</v>
      </c>
      <c r="F1072" s="369">
        <v>250</v>
      </c>
      <c r="G1072" s="267" t="s">
        <v>1577</v>
      </c>
      <c r="H1072" s="321" t="s">
        <v>123</v>
      </c>
      <c r="I1072" s="321" t="s">
        <v>1578</v>
      </c>
      <c r="J1072" s="370" t="s">
        <v>1284</v>
      </c>
      <c r="K1072" s="370" t="s">
        <v>1307</v>
      </c>
      <c r="L1072" s="370" t="s">
        <v>848</v>
      </c>
      <c r="M1072" s="370">
        <v>8151</v>
      </c>
      <c r="N1072" s="371">
        <v>45382</v>
      </c>
      <c r="O1072" s="321" t="s">
        <v>452</v>
      </c>
      <c r="P1072" s="370" t="s">
        <v>1284</v>
      </c>
      <c r="Q1072" s="372"/>
      <c r="R1072" s="372"/>
      <c r="S1072" s="372"/>
    </row>
    <row r="1073" spans="1:19" ht="36" x14ac:dyDescent="0.2">
      <c r="A1073" s="303">
        <f>IF(B1073="","",ROW()-ROW($A$3)+'Diário 1º PA'!$P$1)</f>
        <v>1286</v>
      </c>
      <c r="B1073" s="368">
        <v>45383</v>
      </c>
      <c r="C1073" s="331">
        <v>45352</v>
      </c>
      <c r="D1073" s="321" t="s">
        <v>105</v>
      </c>
      <c r="E1073" s="332" t="s">
        <v>325</v>
      </c>
      <c r="F1073" s="369">
        <v>644.33000000000004</v>
      </c>
      <c r="G1073" s="321" t="s">
        <v>2321</v>
      </c>
      <c r="H1073" s="321" t="s">
        <v>124</v>
      </c>
      <c r="I1073" s="321" t="s">
        <v>2120</v>
      </c>
      <c r="J1073" s="370" t="s">
        <v>1281</v>
      </c>
      <c r="K1073" s="370" t="s">
        <v>1307</v>
      </c>
      <c r="L1073" s="370" t="s">
        <v>848</v>
      </c>
      <c r="M1073" s="370" t="s">
        <v>2322</v>
      </c>
      <c r="N1073" s="371">
        <v>45382</v>
      </c>
      <c r="O1073" s="321" t="s">
        <v>452</v>
      </c>
      <c r="P1073" s="370" t="s">
        <v>1281</v>
      </c>
      <c r="Q1073" s="372"/>
      <c r="R1073" s="372"/>
      <c r="S1073" s="372"/>
    </row>
    <row r="1074" spans="1:19" ht="24" x14ac:dyDescent="0.2">
      <c r="A1074" s="303">
        <f>IF(B1074="","",ROW()-ROW($A$3)+'Diário 1º PA'!$P$1)</f>
        <v>1287</v>
      </c>
      <c r="B1074" s="368">
        <v>45383</v>
      </c>
      <c r="C1074" s="331">
        <v>45352</v>
      </c>
      <c r="D1074" s="321" t="s">
        <v>105</v>
      </c>
      <c r="E1074" s="332" t="s">
        <v>219</v>
      </c>
      <c r="F1074" s="369">
        <v>7954.16</v>
      </c>
      <c r="G1074" s="321" t="s">
        <v>1362</v>
      </c>
      <c r="H1074" s="321" t="s">
        <v>127</v>
      </c>
      <c r="I1074" s="321" t="s">
        <v>2323</v>
      </c>
      <c r="J1074" s="370" t="s">
        <v>1247</v>
      </c>
      <c r="K1074" s="370" t="s">
        <v>1307</v>
      </c>
      <c r="L1074" s="370" t="s">
        <v>848</v>
      </c>
      <c r="M1074" s="370">
        <v>54902</v>
      </c>
      <c r="N1074" s="371">
        <v>45381</v>
      </c>
      <c r="O1074" s="321" t="s">
        <v>452</v>
      </c>
      <c r="P1074" s="370" t="s">
        <v>1247</v>
      </c>
      <c r="Q1074" s="372"/>
      <c r="R1074" s="372"/>
      <c r="S1074" s="372"/>
    </row>
    <row r="1075" spans="1:19" ht="24" x14ac:dyDescent="0.2">
      <c r="A1075" s="303">
        <f>IF(B1075="","",ROW()-ROW($A$3)+'Diário 1º PA'!$P$1)</f>
        <v>1288</v>
      </c>
      <c r="B1075" s="368">
        <v>45383</v>
      </c>
      <c r="C1075" s="331">
        <v>45352</v>
      </c>
      <c r="D1075" s="321" t="s">
        <v>105</v>
      </c>
      <c r="E1075" s="332" t="s">
        <v>219</v>
      </c>
      <c r="F1075" s="369">
        <v>4805.75</v>
      </c>
      <c r="G1075" s="321" t="s">
        <v>1362</v>
      </c>
      <c r="H1075" s="321" t="s">
        <v>136</v>
      </c>
      <c r="I1075" s="321" t="s">
        <v>1365</v>
      </c>
      <c r="J1075" s="370" t="s">
        <v>922</v>
      </c>
      <c r="K1075" s="370" t="s">
        <v>881</v>
      </c>
      <c r="L1075" s="370" t="s">
        <v>117</v>
      </c>
      <c r="M1075" s="370" t="s">
        <v>117</v>
      </c>
      <c r="N1075" s="371" t="s">
        <v>117</v>
      </c>
      <c r="O1075" s="321" t="s">
        <v>452</v>
      </c>
      <c r="P1075" s="370" t="s">
        <v>1366</v>
      </c>
      <c r="Q1075" s="372"/>
      <c r="R1075" s="372"/>
      <c r="S1075" s="372"/>
    </row>
    <row r="1076" spans="1:19" ht="24" x14ac:dyDescent="0.2">
      <c r="A1076" s="303">
        <f>IF(B1076="","",ROW()-ROW($A$3)+'Diário 1º PA'!$P$1)</f>
        <v>1289</v>
      </c>
      <c r="B1076" s="368">
        <v>45383</v>
      </c>
      <c r="C1076" s="331">
        <v>45352</v>
      </c>
      <c r="D1076" s="321" t="s">
        <v>105</v>
      </c>
      <c r="E1076" s="332" t="s">
        <v>219</v>
      </c>
      <c r="F1076" s="369">
        <v>2659.3</v>
      </c>
      <c r="G1076" s="321" t="s">
        <v>1362</v>
      </c>
      <c r="H1076" s="321" t="s">
        <v>135</v>
      </c>
      <c r="I1076" s="321" t="s">
        <v>1358</v>
      </c>
      <c r="J1076" s="370" t="s">
        <v>922</v>
      </c>
      <c r="K1076" s="370" t="s">
        <v>881</v>
      </c>
      <c r="L1076" s="370" t="s">
        <v>117</v>
      </c>
      <c r="M1076" s="370" t="s">
        <v>117</v>
      </c>
      <c r="N1076" s="371" t="s">
        <v>117</v>
      </c>
      <c r="O1076" s="321" t="s">
        <v>452</v>
      </c>
      <c r="P1076" s="370" t="s">
        <v>1359</v>
      </c>
      <c r="Q1076" s="372"/>
      <c r="R1076" s="372"/>
      <c r="S1076" s="372"/>
    </row>
    <row r="1077" spans="1:19" ht="24" x14ac:dyDescent="0.2">
      <c r="A1077" s="303">
        <f>IF(B1077="","",ROW()-ROW($A$3)+'Diário 1º PA'!$P$1)</f>
        <v>1290</v>
      </c>
      <c r="B1077" s="368">
        <v>45383</v>
      </c>
      <c r="C1077" s="331">
        <v>45352</v>
      </c>
      <c r="D1077" s="321" t="s">
        <v>105</v>
      </c>
      <c r="E1077" s="332" t="s">
        <v>219</v>
      </c>
      <c r="F1077" s="369">
        <v>2659.3</v>
      </c>
      <c r="G1077" s="321" t="s">
        <v>1362</v>
      </c>
      <c r="H1077" s="321" t="s">
        <v>135</v>
      </c>
      <c r="I1077" s="321" t="s">
        <v>1360</v>
      </c>
      <c r="J1077" s="370" t="s">
        <v>922</v>
      </c>
      <c r="K1077" s="370" t="s">
        <v>881</v>
      </c>
      <c r="L1077" s="370" t="s">
        <v>117</v>
      </c>
      <c r="M1077" s="370" t="s">
        <v>117</v>
      </c>
      <c r="N1077" s="371" t="s">
        <v>117</v>
      </c>
      <c r="O1077" s="321" t="s">
        <v>452</v>
      </c>
      <c r="P1077" s="370" t="s">
        <v>1361</v>
      </c>
      <c r="Q1077" s="372"/>
      <c r="R1077" s="372"/>
      <c r="S1077" s="372"/>
    </row>
    <row r="1078" spans="1:19" ht="24" x14ac:dyDescent="0.2">
      <c r="A1078" s="303">
        <f>IF(B1078="","",ROW()-ROW($A$3)+'Diário 1º PA'!$P$1)</f>
        <v>1291</v>
      </c>
      <c r="B1078" s="368">
        <v>45383</v>
      </c>
      <c r="C1078" s="331">
        <v>45352</v>
      </c>
      <c r="D1078" s="321" t="s">
        <v>105</v>
      </c>
      <c r="E1078" s="332" t="s">
        <v>219</v>
      </c>
      <c r="F1078" s="369">
        <v>5268.66</v>
      </c>
      <c r="G1078" s="321" t="s">
        <v>1362</v>
      </c>
      <c r="H1078" s="321" t="s">
        <v>121</v>
      </c>
      <c r="I1078" s="321" t="s">
        <v>1369</v>
      </c>
      <c r="J1078" s="370" t="s">
        <v>922</v>
      </c>
      <c r="K1078" s="370" t="s">
        <v>881</v>
      </c>
      <c r="L1078" s="370" t="s">
        <v>117</v>
      </c>
      <c r="M1078" s="370" t="s">
        <v>117</v>
      </c>
      <c r="N1078" s="371" t="s">
        <v>117</v>
      </c>
      <c r="O1078" s="321" t="s">
        <v>452</v>
      </c>
      <c r="P1078" s="370" t="s">
        <v>1370</v>
      </c>
      <c r="Q1078" s="372"/>
      <c r="R1078" s="372"/>
      <c r="S1078" s="372"/>
    </row>
    <row r="1079" spans="1:19" ht="24" x14ac:dyDescent="0.2">
      <c r="A1079" s="303">
        <f>IF(B1079="","",ROW()-ROW($A$3)+'Diário 1º PA'!$P$1)</f>
        <v>1292</v>
      </c>
      <c r="B1079" s="368">
        <v>45383</v>
      </c>
      <c r="C1079" s="331">
        <v>45352</v>
      </c>
      <c r="D1079" s="321" t="s">
        <v>105</v>
      </c>
      <c r="E1079" s="332" t="s">
        <v>219</v>
      </c>
      <c r="F1079" s="369">
        <v>2226.85</v>
      </c>
      <c r="G1079" s="267" t="s">
        <v>1362</v>
      </c>
      <c r="H1079" s="321" t="s">
        <v>118</v>
      </c>
      <c r="I1079" s="321" t="s">
        <v>1367</v>
      </c>
      <c r="J1079" s="370" t="s">
        <v>922</v>
      </c>
      <c r="K1079" s="370" t="s">
        <v>881</v>
      </c>
      <c r="L1079" s="370" t="s">
        <v>117</v>
      </c>
      <c r="M1079" s="370" t="s">
        <v>117</v>
      </c>
      <c r="N1079" s="371" t="s">
        <v>117</v>
      </c>
      <c r="O1079" s="321" t="s">
        <v>452</v>
      </c>
      <c r="P1079" s="370" t="s">
        <v>1368</v>
      </c>
      <c r="Q1079" s="372"/>
      <c r="R1079" s="372"/>
      <c r="S1079" s="372"/>
    </row>
    <row r="1080" spans="1:19" ht="36" x14ac:dyDescent="0.2">
      <c r="A1080" s="303">
        <f>IF(B1080="","",ROW()-ROW($A$3)+'Diário 1º PA'!$P$1)</f>
        <v>1293</v>
      </c>
      <c r="B1080" s="368">
        <v>45383</v>
      </c>
      <c r="C1080" s="331">
        <v>45352</v>
      </c>
      <c r="D1080" s="321" t="s">
        <v>105</v>
      </c>
      <c r="E1080" s="332" t="s">
        <v>257</v>
      </c>
      <c r="F1080" s="369">
        <v>975</v>
      </c>
      <c r="G1080" s="267" t="s">
        <v>2324</v>
      </c>
      <c r="H1080" s="321" t="s">
        <v>117</v>
      </c>
      <c r="I1080" s="321" t="s">
        <v>1277</v>
      </c>
      <c r="J1080" s="370" t="s">
        <v>1278</v>
      </c>
      <c r="K1080" s="370" t="s">
        <v>1307</v>
      </c>
      <c r="L1080" s="370" t="s">
        <v>848</v>
      </c>
      <c r="M1080" s="370">
        <v>359</v>
      </c>
      <c r="N1080" s="371">
        <v>45380</v>
      </c>
      <c r="O1080" s="321" t="s">
        <v>452</v>
      </c>
      <c r="P1080" s="370" t="s">
        <v>1278</v>
      </c>
      <c r="Q1080" s="372"/>
      <c r="R1080" s="372"/>
      <c r="S1080" s="372"/>
    </row>
    <row r="1081" spans="1:19" ht="36" x14ac:dyDescent="0.2">
      <c r="A1081" s="303">
        <f>IF(B1081="","",ROW()-ROW($A$3)+'Diário 1º PA'!$P$1)</f>
        <v>1294</v>
      </c>
      <c r="B1081" s="368">
        <v>45383</v>
      </c>
      <c r="C1081" s="331">
        <v>45352</v>
      </c>
      <c r="D1081" s="321" t="s">
        <v>105</v>
      </c>
      <c r="E1081" s="332" t="s">
        <v>257</v>
      </c>
      <c r="F1081" s="369">
        <v>975</v>
      </c>
      <c r="G1081" s="267" t="s">
        <v>2325</v>
      </c>
      <c r="H1081" s="321" t="s">
        <v>117</v>
      </c>
      <c r="I1081" s="321" t="s">
        <v>1277</v>
      </c>
      <c r="J1081" s="370" t="s">
        <v>1278</v>
      </c>
      <c r="K1081" s="370" t="s">
        <v>1307</v>
      </c>
      <c r="L1081" s="370" t="s">
        <v>848</v>
      </c>
      <c r="M1081" s="370">
        <v>358</v>
      </c>
      <c r="N1081" s="371">
        <v>45380</v>
      </c>
      <c r="O1081" s="321" t="s">
        <v>452</v>
      </c>
      <c r="P1081" s="370" t="s">
        <v>1278</v>
      </c>
      <c r="Q1081" s="372"/>
      <c r="R1081" s="372"/>
      <c r="S1081" s="372"/>
    </row>
    <row r="1082" spans="1:19" ht="24" x14ac:dyDescent="0.2">
      <c r="A1082" s="303">
        <f>IF(B1082="","",ROW()-ROW($A$3)+'Diário 1º PA'!$P$1)</f>
        <v>1295</v>
      </c>
      <c r="B1082" s="368">
        <v>45383</v>
      </c>
      <c r="C1082" s="331">
        <v>45383</v>
      </c>
      <c r="D1082" s="321" t="s">
        <v>105</v>
      </c>
      <c r="E1082" s="332" t="s">
        <v>225</v>
      </c>
      <c r="F1082" s="369">
        <v>700.15</v>
      </c>
      <c r="G1082" s="267" t="s">
        <v>2326</v>
      </c>
      <c r="H1082" s="321" t="s">
        <v>124</v>
      </c>
      <c r="I1082" s="321" t="s">
        <v>1217</v>
      </c>
      <c r="J1082" s="370" t="s">
        <v>857</v>
      </c>
      <c r="K1082" s="370" t="s">
        <v>1307</v>
      </c>
      <c r="L1082" s="370" t="s">
        <v>848</v>
      </c>
      <c r="M1082" s="370">
        <v>96814040</v>
      </c>
      <c r="N1082" s="371">
        <v>45383</v>
      </c>
      <c r="O1082" s="321" t="s">
        <v>452</v>
      </c>
      <c r="P1082" s="370" t="s">
        <v>857</v>
      </c>
      <c r="Q1082" s="372"/>
      <c r="R1082" s="372"/>
      <c r="S1082" s="372"/>
    </row>
    <row r="1083" spans="1:19" ht="24" x14ac:dyDescent="0.2">
      <c r="A1083" s="303">
        <f>IF(B1083="","",ROW()-ROW($A$3)+'Diário 1º PA'!$P$1)</f>
        <v>1296</v>
      </c>
      <c r="B1083" s="368">
        <v>45383</v>
      </c>
      <c r="C1083" s="331">
        <v>45352</v>
      </c>
      <c r="D1083" s="321" t="s">
        <v>105</v>
      </c>
      <c r="E1083" s="332" t="s">
        <v>341</v>
      </c>
      <c r="F1083" s="369">
        <v>23800</v>
      </c>
      <c r="G1083" s="267" t="s">
        <v>2327</v>
      </c>
      <c r="H1083" s="321" t="s">
        <v>118</v>
      </c>
      <c r="I1083" s="321" t="s">
        <v>2328</v>
      </c>
      <c r="J1083" s="370" t="s">
        <v>1353</v>
      </c>
      <c r="K1083" s="370" t="s">
        <v>1307</v>
      </c>
      <c r="L1083" s="370" t="s">
        <v>848</v>
      </c>
      <c r="M1083" s="370">
        <v>94774430</v>
      </c>
      <c r="N1083" s="371">
        <v>45383</v>
      </c>
      <c r="O1083" s="321" t="s">
        <v>452</v>
      </c>
      <c r="P1083" s="370" t="s">
        <v>1353</v>
      </c>
      <c r="Q1083" s="372"/>
      <c r="R1083" s="372"/>
      <c r="S1083" s="372"/>
    </row>
    <row r="1084" spans="1:19" ht="24" x14ac:dyDescent="0.2">
      <c r="A1084" s="303">
        <f>IF(B1084="","",ROW()-ROW($A$3)+'Diário 1º PA'!$P$1)</f>
        <v>1297</v>
      </c>
      <c r="B1084" s="368">
        <v>45383</v>
      </c>
      <c r="C1084" s="331">
        <v>45383</v>
      </c>
      <c r="D1084" s="321" t="s">
        <v>94</v>
      </c>
      <c r="E1084" s="332" t="s">
        <v>199</v>
      </c>
      <c r="F1084" s="369">
        <v>62.4</v>
      </c>
      <c r="G1084" s="267" t="s">
        <v>1795</v>
      </c>
      <c r="H1084" s="321" t="s">
        <v>126</v>
      </c>
      <c r="I1084" s="321" t="s">
        <v>1375</v>
      </c>
      <c r="J1084" s="370" t="s">
        <v>850</v>
      </c>
      <c r="K1084" s="370" t="s">
        <v>1307</v>
      </c>
      <c r="L1084" s="370" t="s">
        <v>848</v>
      </c>
      <c r="M1084" s="370" t="s">
        <v>2329</v>
      </c>
      <c r="N1084" s="371">
        <v>45394</v>
      </c>
      <c r="O1084" s="321" t="s">
        <v>452</v>
      </c>
      <c r="P1084" s="370" t="s">
        <v>850</v>
      </c>
      <c r="Q1084" s="372"/>
      <c r="R1084" s="372"/>
      <c r="S1084" s="372"/>
    </row>
    <row r="1085" spans="1:19" ht="24" x14ac:dyDescent="0.2">
      <c r="A1085" s="303">
        <f>IF(B1085="","",ROW()-ROW($A$3)+'Diário 1º PA'!$P$1)</f>
        <v>1298</v>
      </c>
      <c r="B1085" s="368">
        <v>45383</v>
      </c>
      <c r="C1085" s="331">
        <v>45383</v>
      </c>
      <c r="D1085" s="321" t="s">
        <v>94</v>
      </c>
      <c r="E1085" s="332" t="s">
        <v>199</v>
      </c>
      <c r="F1085" s="369">
        <v>567.67999999999995</v>
      </c>
      <c r="G1085" s="267" t="s">
        <v>1795</v>
      </c>
      <c r="H1085" s="321" t="s">
        <v>127</v>
      </c>
      <c r="I1085" s="321" t="s">
        <v>1375</v>
      </c>
      <c r="J1085" s="370" t="s">
        <v>850</v>
      </c>
      <c r="K1085" s="370" t="s">
        <v>1307</v>
      </c>
      <c r="L1085" s="370" t="s">
        <v>848</v>
      </c>
      <c r="M1085" s="370" t="s">
        <v>2330</v>
      </c>
      <c r="N1085" s="371">
        <v>45394</v>
      </c>
      <c r="O1085" s="321" t="s">
        <v>452</v>
      </c>
      <c r="P1085" s="370" t="s">
        <v>850</v>
      </c>
      <c r="Q1085" s="372"/>
      <c r="R1085" s="372"/>
      <c r="S1085" s="372"/>
    </row>
    <row r="1086" spans="1:19" ht="24" x14ac:dyDescent="0.2">
      <c r="A1086" s="303">
        <f>IF(B1086="","",ROW()-ROW($A$3)+'Diário 1º PA'!$P$1)</f>
        <v>1299</v>
      </c>
      <c r="B1086" s="368">
        <v>45383</v>
      </c>
      <c r="C1086" s="331">
        <v>45383</v>
      </c>
      <c r="D1086" s="321" t="s">
        <v>94</v>
      </c>
      <c r="E1086" s="332" t="s">
        <v>199</v>
      </c>
      <c r="F1086" s="369">
        <v>884.93</v>
      </c>
      <c r="G1086" s="267" t="s">
        <v>1795</v>
      </c>
      <c r="H1086" s="321" t="s">
        <v>125</v>
      </c>
      <c r="I1086" s="321" t="s">
        <v>1375</v>
      </c>
      <c r="J1086" s="370" t="s">
        <v>850</v>
      </c>
      <c r="K1086" s="370" t="s">
        <v>1307</v>
      </c>
      <c r="L1086" s="370" t="s">
        <v>848</v>
      </c>
      <c r="M1086" s="370" t="s">
        <v>2331</v>
      </c>
      <c r="N1086" s="371">
        <v>45394</v>
      </c>
      <c r="O1086" s="321" t="s">
        <v>452</v>
      </c>
      <c r="P1086" s="370" t="s">
        <v>850</v>
      </c>
      <c r="Q1086" s="372"/>
      <c r="R1086" s="372"/>
      <c r="S1086" s="372"/>
    </row>
    <row r="1087" spans="1:19" ht="24" x14ac:dyDescent="0.2">
      <c r="A1087" s="303">
        <f>IF(B1087="","",ROW()-ROW($A$3)+'Diário 1º PA'!$P$1)</f>
        <v>1300</v>
      </c>
      <c r="B1087" s="368">
        <v>45383</v>
      </c>
      <c r="C1087" s="331">
        <v>45383</v>
      </c>
      <c r="D1087" s="321" t="s">
        <v>94</v>
      </c>
      <c r="E1087" s="332" t="s">
        <v>199</v>
      </c>
      <c r="F1087" s="369">
        <v>1362.47</v>
      </c>
      <c r="G1087" s="267" t="s">
        <v>1795</v>
      </c>
      <c r="H1087" s="321" t="s">
        <v>129</v>
      </c>
      <c r="I1087" s="321" t="s">
        <v>1375</v>
      </c>
      <c r="J1087" s="370" t="s">
        <v>850</v>
      </c>
      <c r="K1087" s="370" t="s">
        <v>1307</v>
      </c>
      <c r="L1087" s="370" t="s">
        <v>848</v>
      </c>
      <c r="M1087" s="370" t="s">
        <v>2332</v>
      </c>
      <c r="N1087" s="371">
        <v>45394</v>
      </c>
      <c r="O1087" s="321" t="s">
        <v>452</v>
      </c>
      <c r="P1087" s="370" t="s">
        <v>850</v>
      </c>
      <c r="Q1087" s="372"/>
      <c r="R1087" s="372"/>
      <c r="S1087" s="372"/>
    </row>
    <row r="1088" spans="1:19" ht="24" x14ac:dyDescent="0.2">
      <c r="A1088" s="303">
        <f>IF(B1088="","",ROW()-ROW($A$3)+'Diário 1º PA'!$P$1)</f>
        <v>1301</v>
      </c>
      <c r="B1088" s="368">
        <v>45383</v>
      </c>
      <c r="C1088" s="331">
        <v>45383</v>
      </c>
      <c r="D1088" s="321" t="s">
        <v>94</v>
      </c>
      <c r="E1088" s="332" t="s">
        <v>199</v>
      </c>
      <c r="F1088" s="369">
        <v>688.06</v>
      </c>
      <c r="G1088" s="267" t="s">
        <v>1795</v>
      </c>
      <c r="H1088" s="321" t="s">
        <v>127</v>
      </c>
      <c r="I1088" s="321" t="s">
        <v>1342</v>
      </c>
      <c r="J1088" s="370" t="s">
        <v>846</v>
      </c>
      <c r="K1088" s="370" t="s">
        <v>1307</v>
      </c>
      <c r="L1088" s="370" t="s">
        <v>848</v>
      </c>
      <c r="M1088" s="370">
        <v>3985797</v>
      </c>
      <c r="N1088" s="371">
        <v>45394</v>
      </c>
      <c r="O1088" s="321" t="s">
        <v>452</v>
      </c>
      <c r="P1088" s="370" t="s">
        <v>846</v>
      </c>
      <c r="Q1088" s="372"/>
      <c r="R1088" s="372"/>
      <c r="S1088" s="372"/>
    </row>
    <row r="1089" spans="1:19" ht="24" x14ac:dyDescent="0.2">
      <c r="A1089" s="303">
        <f>IF(B1089="","",ROW()-ROW($A$3)+'Diário 1º PA'!$P$1)</f>
        <v>1302</v>
      </c>
      <c r="B1089" s="368">
        <v>45383</v>
      </c>
      <c r="C1089" s="331">
        <v>45383</v>
      </c>
      <c r="D1089" s="321" t="s">
        <v>94</v>
      </c>
      <c r="E1089" s="332" t="s">
        <v>199</v>
      </c>
      <c r="F1089" s="369">
        <v>1469.85</v>
      </c>
      <c r="G1089" s="267" t="s">
        <v>1795</v>
      </c>
      <c r="H1089" s="321" t="s">
        <v>125</v>
      </c>
      <c r="I1089" s="321" t="s">
        <v>1342</v>
      </c>
      <c r="J1089" s="370" t="s">
        <v>846</v>
      </c>
      <c r="K1089" s="370" t="s">
        <v>1307</v>
      </c>
      <c r="L1089" s="370" t="s">
        <v>848</v>
      </c>
      <c r="M1089" s="370">
        <v>3985777</v>
      </c>
      <c r="N1089" s="371">
        <v>45394</v>
      </c>
      <c r="O1089" s="321" t="s">
        <v>452</v>
      </c>
      <c r="P1089" s="370" t="s">
        <v>846</v>
      </c>
      <c r="Q1089" s="372"/>
      <c r="R1089" s="372"/>
      <c r="S1089" s="372"/>
    </row>
    <row r="1090" spans="1:19" ht="24" x14ac:dyDescent="0.2">
      <c r="A1090" s="303">
        <f>IF(B1090="","",ROW()-ROW($A$3)+'Diário 1º PA'!$P$1)</f>
        <v>1303</v>
      </c>
      <c r="B1090" s="368">
        <v>45383</v>
      </c>
      <c r="C1090" s="331">
        <v>45383</v>
      </c>
      <c r="D1090" s="321" t="s">
        <v>94</v>
      </c>
      <c r="E1090" s="332" t="s">
        <v>199</v>
      </c>
      <c r="F1090" s="369">
        <v>199.37</v>
      </c>
      <c r="G1090" s="267" t="s">
        <v>1795</v>
      </c>
      <c r="H1090" s="321" t="s">
        <v>129</v>
      </c>
      <c r="I1090" s="321" t="s">
        <v>1342</v>
      </c>
      <c r="J1090" s="370" t="s">
        <v>846</v>
      </c>
      <c r="K1090" s="370" t="s">
        <v>1307</v>
      </c>
      <c r="L1090" s="370" t="s">
        <v>848</v>
      </c>
      <c r="M1090" s="370">
        <v>3985711</v>
      </c>
      <c r="N1090" s="371">
        <v>45394</v>
      </c>
      <c r="O1090" s="321" t="s">
        <v>452</v>
      </c>
      <c r="P1090" s="370" t="s">
        <v>846</v>
      </c>
      <c r="Q1090" s="372"/>
      <c r="R1090" s="372"/>
      <c r="S1090" s="372"/>
    </row>
    <row r="1091" spans="1:19" ht="24" x14ac:dyDescent="0.2">
      <c r="A1091" s="303">
        <f>IF(B1091="","",ROW()-ROW($A$3)+'Diário 1º PA'!$P$1)</f>
        <v>1304</v>
      </c>
      <c r="B1091" s="368">
        <v>45383</v>
      </c>
      <c r="C1091" s="331">
        <v>45383</v>
      </c>
      <c r="D1091" s="321" t="s">
        <v>94</v>
      </c>
      <c r="E1091" s="332" t="s">
        <v>199</v>
      </c>
      <c r="F1091" s="369">
        <v>325.60000000000002</v>
      </c>
      <c r="G1091" s="267" t="s">
        <v>1795</v>
      </c>
      <c r="H1091" s="321" t="s">
        <v>123</v>
      </c>
      <c r="I1091" s="321" t="s">
        <v>1799</v>
      </c>
      <c r="J1091" s="370" t="s">
        <v>874</v>
      </c>
      <c r="K1091" s="370" t="s">
        <v>1307</v>
      </c>
      <c r="L1091" s="370" t="s">
        <v>848</v>
      </c>
      <c r="M1091" s="370">
        <v>1000208580</v>
      </c>
      <c r="N1091" s="371">
        <v>45394</v>
      </c>
      <c r="O1091" s="321" t="s">
        <v>452</v>
      </c>
      <c r="P1091" s="370" t="s">
        <v>874</v>
      </c>
      <c r="Q1091" s="372"/>
      <c r="R1091" s="372"/>
      <c r="S1091" s="372"/>
    </row>
    <row r="1092" spans="1:19" ht="24" x14ac:dyDescent="0.2">
      <c r="A1092" s="303">
        <f>IF(B1092="","",ROW()-ROW($A$3)+'Diário 1º PA'!$P$1)</f>
        <v>1305</v>
      </c>
      <c r="B1092" s="368">
        <v>45383</v>
      </c>
      <c r="C1092" s="331">
        <v>45352</v>
      </c>
      <c r="D1092" s="321" t="s">
        <v>105</v>
      </c>
      <c r="E1092" s="332" t="s">
        <v>219</v>
      </c>
      <c r="F1092" s="369">
        <v>7347.94</v>
      </c>
      <c r="G1092" s="267" t="s">
        <v>1362</v>
      </c>
      <c r="H1092" s="321" t="s">
        <v>120</v>
      </c>
      <c r="I1092" s="321" t="s">
        <v>1312</v>
      </c>
      <c r="J1092" s="370" t="s">
        <v>1313</v>
      </c>
      <c r="K1092" s="370" t="s">
        <v>1307</v>
      </c>
      <c r="L1092" s="370" t="s">
        <v>848</v>
      </c>
      <c r="M1092" s="370">
        <v>142029</v>
      </c>
      <c r="N1092" s="371">
        <v>45383</v>
      </c>
      <c r="O1092" s="321" t="s">
        <v>452</v>
      </c>
      <c r="P1092" s="370" t="s">
        <v>1313</v>
      </c>
      <c r="Q1092" s="372"/>
      <c r="R1092" s="372"/>
      <c r="S1092" s="372"/>
    </row>
    <row r="1093" spans="1:19" ht="24" x14ac:dyDescent="0.2">
      <c r="A1093" s="303">
        <f>IF(B1093="","",ROW()-ROW($A$3)+'Diário 1º PA'!$P$1)</f>
        <v>1306</v>
      </c>
      <c r="B1093" s="368">
        <v>45383</v>
      </c>
      <c r="C1093" s="331">
        <v>45352</v>
      </c>
      <c r="D1093" s="321" t="s">
        <v>94</v>
      </c>
      <c r="E1093" s="332" t="s">
        <v>199</v>
      </c>
      <c r="F1093" s="369">
        <v>268.41000000000003</v>
      </c>
      <c r="G1093" s="321" t="s">
        <v>1795</v>
      </c>
      <c r="H1093" s="321"/>
      <c r="I1093" s="321" t="s">
        <v>1375</v>
      </c>
      <c r="J1093" s="370" t="s">
        <v>850</v>
      </c>
      <c r="K1093" s="370" t="s">
        <v>1307</v>
      </c>
      <c r="L1093" s="370" t="s">
        <v>848</v>
      </c>
      <c r="M1093" s="370" t="s">
        <v>2333</v>
      </c>
      <c r="N1093" s="371">
        <v>45394</v>
      </c>
      <c r="O1093" s="321" t="s">
        <v>452</v>
      </c>
      <c r="P1093" s="370" t="s">
        <v>850</v>
      </c>
      <c r="Q1093" s="372"/>
      <c r="R1093" s="372"/>
      <c r="S1093" s="372"/>
    </row>
    <row r="1094" spans="1:19" ht="24" x14ac:dyDescent="0.2">
      <c r="A1094" s="303">
        <f>IF(B1094="","",ROW()-ROW($A$3)+'Diário 1º PA'!$P$1)</f>
        <v>1307</v>
      </c>
      <c r="B1094" s="368">
        <v>45383</v>
      </c>
      <c r="C1094" s="331">
        <v>45352</v>
      </c>
      <c r="D1094" s="321" t="s">
        <v>105</v>
      </c>
      <c r="E1094" s="332" t="s">
        <v>219</v>
      </c>
      <c r="F1094" s="369">
        <v>4730.71</v>
      </c>
      <c r="G1094" s="267" t="s">
        <v>1362</v>
      </c>
      <c r="H1094" s="321" t="s">
        <v>137</v>
      </c>
      <c r="I1094" s="321" t="s">
        <v>1895</v>
      </c>
      <c r="J1094" s="370" t="s">
        <v>922</v>
      </c>
      <c r="K1094" s="370" t="s">
        <v>881</v>
      </c>
      <c r="L1094" s="370" t="s">
        <v>117</v>
      </c>
      <c r="M1094" s="370" t="s">
        <v>117</v>
      </c>
      <c r="N1094" s="371" t="s">
        <v>117</v>
      </c>
      <c r="O1094" s="321" t="s">
        <v>452</v>
      </c>
      <c r="P1094" s="370" t="s">
        <v>1364</v>
      </c>
      <c r="Q1094" s="372"/>
      <c r="R1094" s="372"/>
      <c r="S1094" s="372"/>
    </row>
    <row r="1095" spans="1:19" ht="36" x14ac:dyDescent="0.2">
      <c r="A1095" s="303">
        <f>IF(B1095="","",ROW()-ROW($A$3)+'Diário 1º PA'!$P$1)</f>
        <v>1308</v>
      </c>
      <c r="B1095" s="368">
        <v>45383</v>
      </c>
      <c r="C1095" s="331">
        <v>45383</v>
      </c>
      <c r="D1095" s="321" t="s">
        <v>105</v>
      </c>
      <c r="E1095" s="332" t="s">
        <v>359</v>
      </c>
      <c r="F1095" s="369">
        <v>701.39</v>
      </c>
      <c r="G1095" s="267" t="s">
        <v>2334</v>
      </c>
      <c r="H1095" s="321" t="s">
        <v>117</v>
      </c>
      <c r="I1095" s="321" t="s">
        <v>1515</v>
      </c>
      <c r="J1095" s="370" t="s">
        <v>1516</v>
      </c>
      <c r="K1095" s="370" t="s">
        <v>1307</v>
      </c>
      <c r="L1095" s="370" t="s">
        <v>848</v>
      </c>
      <c r="M1095" s="370" t="s">
        <v>2335</v>
      </c>
      <c r="N1095" s="371">
        <v>45381</v>
      </c>
      <c r="O1095" s="321" t="s">
        <v>452</v>
      </c>
      <c r="P1095" s="370" t="s">
        <v>1516</v>
      </c>
      <c r="Q1095" s="372"/>
      <c r="R1095" s="372"/>
      <c r="S1095" s="372"/>
    </row>
    <row r="1096" spans="1:19" ht="24" x14ac:dyDescent="0.2">
      <c r="A1096" s="303">
        <f>IF(B1096="","",ROW()-ROW($A$3)+'Diário 1º PA'!$P$1)</f>
        <v>1309</v>
      </c>
      <c r="B1096" s="368">
        <v>45383</v>
      </c>
      <c r="C1096" s="331">
        <v>45383</v>
      </c>
      <c r="D1096" s="321" t="s">
        <v>105</v>
      </c>
      <c r="E1096" s="332" t="s">
        <v>295</v>
      </c>
      <c r="F1096" s="369">
        <v>1220.44</v>
      </c>
      <c r="G1096" s="267" t="s">
        <v>1514</v>
      </c>
      <c r="H1096" s="321" t="s">
        <v>134</v>
      </c>
      <c r="I1096" s="321" t="s">
        <v>1515</v>
      </c>
      <c r="J1096" s="370" t="s">
        <v>1516</v>
      </c>
      <c r="K1096" s="370" t="s">
        <v>1307</v>
      </c>
      <c r="L1096" s="370" t="s">
        <v>848</v>
      </c>
      <c r="M1096" s="370" t="s">
        <v>2336</v>
      </c>
      <c r="N1096" s="371">
        <v>45382</v>
      </c>
      <c r="O1096" s="321" t="s">
        <v>452</v>
      </c>
      <c r="P1096" s="370" t="s">
        <v>1516</v>
      </c>
      <c r="Q1096" s="372"/>
      <c r="R1096" s="372"/>
      <c r="S1096" s="372"/>
    </row>
    <row r="1097" spans="1:19" ht="24" x14ac:dyDescent="0.2">
      <c r="A1097" s="303">
        <f>IF(B1097="","",ROW()-ROW($A$3)+'Diário 1º PA'!$P$1)</f>
        <v>1310</v>
      </c>
      <c r="B1097" s="368">
        <v>45383</v>
      </c>
      <c r="C1097" s="331">
        <v>45383</v>
      </c>
      <c r="D1097" s="321" t="s">
        <v>105</v>
      </c>
      <c r="E1097" s="332" t="s">
        <v>339</v>
      </c>
      <c r="F1097" s="369">
        <v>600</v>
      </c>
      <c r="G1097" s="321" t="s">
        <v>2337</v>
      </c>
      <c r="H1097" s="321" t="s">
        <v>118</v>
      </c>
      <c r="I1097" s="321" t="s">
        <v>2338</v>
      </c>
      <c r="J1097" s="370" t="s">
        <v>922</v>
      </c>
      <c r="K1097" s="370" t="s">
        <v>839</v>
      </c>
      <c r="L1097" s="370" t="s">
        <v>1611</v>
      </c>
      <c r="M1097" s="370" t="s">
        <v>117</v>
      </c>
      <c r="N1097" s="371" t="s">
        <v>117</v>
      </c>
      <c r="O1097" s="321" t="s">
        <v>452</v>
      </c>
      <c r="P1097" s="370" t="s">
        <v>950</v>
      </c>
      <c r="Q1097" s="372"/>
      <c r="R1097" s="372"/>
      <c r="S1097" s="372"/>
    </row>
    <row r="1098" spans="1:19" x14ac:dyDescent="0.2">
      <c r="A1098" s="303">
        <f>IF(B1098="","",ROW()-ROW($A$3)+'Diário 1º PA'!$P$1)</f>
        <v>1311</v>
      </c>
      <c r="B1098" s="368">
        <v>45383</v>
      </c>
      <c r="C1098" s="331">
        <v>45383</v>
      </c>
      <c r="D1098" s="321" t="s">
        <v>105</v>
      </c>
      <c r="E1098" s="332" t="s">
        <v>283</v>
      </c>
      <c r="F1098" s="369">
        <v>1</v>
      </c>
      <c r="G1098" s="267" t="s">
        <v>2339</v>
      </c>
      <c r="H1098" s="321" t="s">
        <v>118</v>
      </c>
      <c r="I1098" s="321" t="s">
        <v>117</v>
      </c>
      <c r="J1098" s="370" t="s">
        <v>79</v>
      </c>
      <c r="K1098" s="370" t="s">
        <v>1325</v>
      </c>
      <c r="L1098" s="370" t="s">
        <v>117</v>
      </c>
      <c r="M1098" s="370" t="s">
        <v>117</v>
      </c>
      <c r="N1098" s="371" t="s">
        <v>117</v>
      </c>
      <c r="O1098" s="321" t="s">
        <v>452</v>
      </c>
      <c r="P1098" s="370" t="s">
        <v>79</v>
      </c>
      <c r="Q1098" s="372"/>
      <c r="R1098" s="372"/>
      <c r="S1098" s="372"/>
    </row>
    <row r="1099" spans="1:19" ht="24" x14ac:dyDescent="0.2">
      <c r="A1099" s="303">
        <f>IF(B1099="","",ROW()-ROW($A$3)+'Diário 1º PA'!$P$1)</f>
        <v>1312</v>
      </c>
      <c r="B1099" s="368">
        <v>45384</v>
      </c>
      <c r="C1099" s="331">
        <v>45383</v>
      </c>
      <c r="D1099" s="321" t="s">
        <v>105</v>
      </c>
      <c r="E1099" s="332" t="s">
        <v>339</v>
      </c>
      <c r="F1099" s="369">
        <v>15</v>
      </c>
      <c r="G1099" s="267" t="s">
        <v>2340</v>
      </c>
      <c r="H1099" s="321" t="s">
        <v>134</v>
      </c>
      <c r="I1099" s="321" t="s">
        <v>2225</v>
      </c>
      <c r="J1099" s="370" t="s">
        <v>922</v>
      </c>
      <c r="K1099" s="370" t="s">
        <v>839</v>
      </c>
      <c r="L1099" s="370" t="s">
        <v>1604</v>
      </c>
      <c r="M1099" s="370" t="s">
        <v>117</v>
      </c>
      <c r="N1099" s="371" t="s">
        <v>117</v>
      </c>
      <c r="O1099" s="321" t="s">
        <v>452</v>
      </c>
      <c r="P1099" s="370" t="s">
        <v>2226</v>
      </c>
      <c r="Q1099" s="372"/>
      <c r="R1099" s="372"/>
      <c r="S1099" s="372"/>
    </row>
    <row r="1100" spans="1:19" ht="24" x14ac:dyDescent="0.2">
      <c r="A1100" s="303">
        <f>IF(B1100="","",ROW()-ROW($A$3)+'Diário 1º PA'!$P$1)</f>
        <v>1313</v>
      </c>
      <c r="B1100" s="368">
        <v>45384</v>
      </c>
      <c r="C1100" s="331">
        <v>45383</v>
      </c>
      <c r="D1100" s="321" t="s">
        <v>105</v>
      </c>
      <c r="E1100" s="332" t="s">
        <v>345</v>
      </c>
      <c r="F1100" s="369">
        <v>12260.5</v>
      </c>
      <c r="G1100" s="267" t="s">
        <v>2341</v>
      </c>
      <c r="H1100" s="321" t="s">
        <v>128</v>
      </c>
      <c r="I1100" s="321" t="s">
        <v>1717</v>
      </c>
      <c r="J1100" s="370" t="s">
        <v>1718</v>
      </c>
      <c r="K1100" s="370" t="s">
        <v>839</v>
      </c>
      <c r="L1100" s="370" t="s">
        <v>1301</v>
      </c>
      <c r="M1100" s="370">
        <v>14</v>
      </c>
      <c r="N1100" s="371">
        <v>45383</v>
      </c>
      <c r="O1100" s="321" t="s">
        <v>452</v>
      </c>
      <c r="P1100" s="370" t="s">
        <v>1718</v>
      </c>
      <c r="Q1100" s="372"/>
      <c r="R1100" s="372"/>
      <c r="S1100" s="372"/>
    </row>
    <row r="1101" spans="1:19" ht="36" x14ac:dyDescent="0.2">
      <c r="A1101" s="303">
        <f>IF(B1101="","",ROW()-ROW($A$3)+'Diário 1º PA'!$P$1)</f>
        <v>1314</v>
      </c>
      <c r="B1101" s="368">
        <v>45384</v>
      </c>
      <c r="C1101" s="331">
        <v>45352</v>
      </c>
      <c r="D1101" s="321" t="s">
        <v>105</v>
      </c>
      <c r="E1101" s="332" t="s">
        <v>299</v>
      </c>
      <c r="F1101" s="369">
        <v>83622.2</v>
      </c>
      <c r="G1101" s="321" t="s">
        <v>2342</v>
      </c>
      <c r="H1101" s="321" t="s">
        <v>117</v>
      </c>
      <c r="I1101" s="321" t="s">
        <v>1300</v>
      </c>
      <c r="J1101" s="370" t="s">
        <v>897</v>
      </c>
      <c r="K1101" s="370" t="s">
        <v>839</v>
      </c>
      <c r="L1101" s="370" t="s">
        <v>1301</v>
      </c>
      <c r="M1101" s="370">
        <v>112</v>
      </c>
      <c r="N1101" s="371">
        <v>45383</v>
      </c>
      <c r="O1101" s="321" t="s">
        <v>452</v>
      </c>
      <c r="P1101" s="370" t="s">
        <v>897</v>
      </c>
      <c r="Q1101" s="372"/>
      <c r="R1101" s="372"/>
      <c r="S1101" s="372"/>
    </row>
    <row r="1102" spans="1:19" ht="36" x14ac:dyDescent="0.2">
      <c r="A1102" s="303">
        <f>IF(B1102="","",ROW()-ROW($A$3)+'Diário 1º PA'!$P$1)</f>
        <v>1315</v>
      </c>
      <c r="B1102" s="368">
        <v>45384</v>
      </c>
      <c r="C1102" s="331">
        <v>45352</v>
      </c>
      <c r="D1102" s="321" t="s">
        <v>105</v>
      </c>
      <c r="E1102" s="332" t="s">
        <v>219</v>
      </c>
      <c r="F1102" s="369">
        <v>1920</v>
      </c>
      <c r="G1102" s="267" t="s">
        <v>2343</v>
      </c>
      <c r="H1102" s="321" t="s">
        <v>118</v>
      </c>
      <c r="I1102" s="321" t="s">
        <v>1850</v>
      </c>
      <c r="J1102" s="370" t="s">
        <v>922</v>
      </c>
      <c r="K1102" s="370" t="s">
        <v>839</v>
      </c>
      <c r="L1102" s="370" t="s">
        <v>117</v>
      </c>
      <c r="M1102" s="370" t="s">
        <v>117</v>
      </c>
      <c r="N1102" s="371" t="s">
        <v>117</v>
      </c>
      <c r="O1102" s="321" t="s">
        <v>452</v>
      </c>
      <c r="P1102" s="370" t="s">
        <v>1851</v>
      </c>
      <c r="Q1102" s="372"/>
      <c r="R1102" s="372"/>
      <c r="S1102" s="372"/>
    </row>
    <row r="1103" spans="1:19" ht="36" x14ac:dyDescent="0.2">
      <c r="A1103" s="303">
        <f>IF(B1103="","",ROW()-ROW($A$3)+'Diário 1º PA'!$P$1)</f>
        <v>1316</v>
      </c>
      <c r="B1103" s="368">
        <v>45384</v>
      </c>
      <c r="C1103" s="331">
        <v>45383</v>
      </c>
      <c r="D1103" s="321" t="s">
        <v>105</v>
      </c>
      <c r="E1103" s="332" t="s">
        <v>337</v>
      </c>
      <c r="F1103" s="369">
        <v>187.3</v>
      </c>
      <c r="G1103" s="267" t="s">
        <v>952</v>
      </c>
      <c r="H1103" s="321" t="s">
        <v>124</v>
      </c>
      <c r="I1103" s="321" t="s">
        <v>2066</v>
      </c>
      <c r="J1103" s="370" t="s">
        <v>968</v>
      </c>
      <c r="K1103" s="370" t="s">
        <v>839</v>
      </c>
      <c r="L1103" s="370" t="s">
        <v>1301</v>
      </c>
      <c r="M1103" s="370" t="s">
        <v>2344</v>
      </c>
      <c r="N1103" s="371">
        <v>45384</v>
      </c>
      <c r="O1103" s="321" t="s">
        <v>452</v>
      </c>
      <c r="P1103" s="370" t="s">
        <v>968</v>
      </c>
      <c r="Q1103" s="372"/>
      <c r="R1103" s="372"/>
      <c r="S1103" s="372"/>
    </row>
    <row r="1104" spans="1:19" ht="36" x14ac:dyDescent="0.2">
      <c r="A1104" s="303">
        <f>IF(B1104="","",ROW()-ROW($A$3)+'Diário 1º PA'!$P$1)</f>
        <v>1317</v>
      </c>
      <c r="B1104" s="368">
        <v>45384</v>
      </c>
      <c r="C1104" s="331">
        <v>45383</v>
      </c>
      <c r="D1104" s="321" t="s">
        <v>105</v>
      </c>
      <c r="E1104" s="332" t="s">
        <v>337</v>
      </c>
      <c r="F1104" s="369">
        <v>173.13</v>
      </c>
      <c r="G1104" s="267" t="s">
        <v>952</v>
      </c>
      <c r="H1104" s="321" t="s">
        <v>122</v>
      </c>
      <c r="I1104" s="321" t="s">
        <v>2066</v>
      </c>
      <c r="J1104" s="370" t="s">
        <v>968</v>
      </c>
      <c r="K1104" s="370" t="s">
        <v>839</v>
      </c>
      <c r="L1104" s="370" t="s">
        <v>1301</v>
      </c>
      <c r="M1104" s="370" t="s">
        <v>2345</v>
      </c>
      <c r="N1104" s="371">
        <v>45384</v>
      </c>
      <c r="O1104" s="321" t="s">
        <v>452</v>
      </c>
      <c r="P1104" s="370" t="s">
        <v>968</v>
      </c>
      <c r="Q1104" s="372"/>
      <c r="R1104" s="372"/>
      <c r="S1104" s="372"/>
    </row>
    <row r="1105" spans="1:19" ht="36" x14ac:dyDescent="0.2">
      <c r="A1105" s="303">
        <f>IF(B1105="","",ROW()-ROW($A$3)+'Diário 1º PA'!$P$1)</f>
        <v>1318</v>
      </c>
      <c r="B1105" s="368">
        <v>45384</v>
      </c>
      <c r="C1105" s="331">
        <v>45383</v>
      </c>
      <c r="D1105" s="321" t="s">
        <v>105</v>
      </c>
      <c r="E1105" s="332" t="s">
        <v>337</v>
      </c>
      <c r="F1105" s="369">
        <v>234.06</v>
      </c>
      <c r="G1105" s="267" t="s">
        <v>952</v>
      </c>
      <c r="H1105" s="321" t="s">
        <v>124</v>
      </c>
      <c r="I1105" s="321" t="s">
        <v>2066</v>
      </c>
      <c r="J1105" s="370" t="s">
        <v>968</v>
      </c>
      <c r="K1105" s="370" t="s">
        <v>839</v>
      </c>
      <c r="L1105" s="370" t="s">
        <v>1301</v>
      </c>
      <c r="M1105" s="370" t="s">
        <v>2346</v>
      </c>
      <c r="N1105" s="371">
        <v>45384</v>
      </c>
      <c r="O1105" s="321" t="s">
        <v>452</v>
      </c>
      <c r="P1105" s="370" t="s">
        <v>968</v>
      </c>
      <c r="Q1105" s="372"/>
      <c r="R1105" s="372"/>
      <c r="S1105" s="372"/>
    </row>
    <row r="1106" spans="1:19" ht="36" x14ac:dyDescent="0.2">
      <c r="A1106" s="303">
        <f>IF(B1106="","",ROW()-ROW($A$3)+'Diário 1º PA'!$P$1)</f>
        <v>1319</v>
      </c>
      <c r="B1106" s="368">
        <v>45384</v>
      </c>
      <c r="C1106" s="331">
        <v>45383</v>
      </c>
      <c r="D1106" s="321" t="s">
        <v>105</v>
      </c>
      <c r="E1106" s="332" t="s">
        <v>337</v>
      </c>
      <c r="F1106" s="369">
        <v>32.630000000000003</v>
      </c>
      <c r="G1106" s="267" t="s">
        <v>952</v>
      </c>
      <c r="H1106" s="321" t="s">
        <v>122</v>
      </c>
      <c r="I1106" s="321" t="s">
        <v>2066</v>
      </c>
      <c r="J1106" s="370" t="s">
        <v>968</v>
      </c>
      <c r="K1106" s="370" t="s">
        <v>839</v>
      </c>
      <c r="L1106" s="370" t="s">
        <v>1301</v>
      </c>
      <c r="M1106" s="370" t="s">
        <v>2347</v>
      </c>
      <c r="N1106" s="371">
        <v>45384</v>
      </c>
      <c r="O1106" s="321" t="s">
        <v>452</v>
      </c>
      <c r="P1106" s="370" t="s">
        <v>968</v>
      </c>
      <c r="Q1106" s="372"/>
      <c r="R1106" s="372"/>
      <c r="S1106" s="372"/>
    </row>
    <row r="1107" spans="1:19" ht="48" x14ac:dyDescent="0.2">
      <c r="A1107" s="303">
        <f>IF(B1107="","",ROW()-ROW($A$3)+'Diário 1º PA'!$P$1)</f>
        <v>1320</v>
      </c>
      <c r="B1107" s="368">
        <v>45384</v>
      </c>
      <c r="C1107" s="331">
        <v>45352</v>
      </c>
      <c r="D1107" s="321" t="s">
        <v>105</v>
      </c>
      <c r="E1107" s="332" t="s">
        <v>299</v>
      </c>
      <c r="F1107" s="369">
        <v>18505.2</v>
      </c>
      <c r="G1107" s="267" t="s">
        <v>2001</v>
      </c>
      <c r="H1107" s="321" t="s">
        <v>126</v>
      </c>
      <c r="I1107" s="321" t="s">
        <v>2005</v>
      </c>
      <c r="J1107" s="370" t="s">
        <v>1337</v>
      </c>
      <c r="K1107" s="370" t="s">
        <v>1307</v>
      </c>
      <c r="L1107" s="370" t="s">
        <v>848</v>
      </c>
      <c r="M1107" s="370">
        <v>36</v>
      </c>
      <c r="N1107" s="371">
        <v>45384</v>
      </c>
      <c r="O1107" s="321" t="s">
        <v>452</v>
      </c>
      <c r="P1107" s="370" t="s">
        <v>1337</v>
      </c>
      <c r="Q1107" s="372"/>
      <c r="R1107" s="372"/>
      <c r="S1107" s="372"/>
    </row>
    <row r="1108" spans="1:19" ht="48" x14ac:dyDescent="0.2">
      <c r="A1108" s="303">
        <f>IF(B1108="","",ROW()-ROW($A$3)+'Diário 1º PA'!$P$1)</f>
        <v>1321</v>
      </c>
      <c r="B1108" s="368">
        <v>45384</v>
      </c>
      <c r="C1108" s="331">
        <v>45352</v>
      </c>
      <c r="D1108" s="321" t="s">
        <v>105</v>
      </c>
      <c r="E1108" s="332" t="s">
        <v>299</v>
      </c>
      <c r="F1108" s="369">
        <v>26615.599999999999</v>
      </c>
      <c r="G1108" s="267" t="s">
        <v>2001</v>
      </c>
      <c r="H1108" s="321" t="s">
        <v>129</v>
      </c>
      <c r="I1108" s="321" t="s">
        <v>2005</v>
      </c>
      <c r="J1108" s="370" t="s">
        <v>1337</v>
      </c>
      <c r="K1108" s="370" t="s">
        <v>1307</v>
      </c>
      <c r="L1108" s="370" t="s">
        <v>848</v>
      </c>
      <c r="M1108" s="370">
        <v>35</v>
      </c>
      <c r="N1108" s="371">
        <v>45384</v>
      </c>
      <c r="O1108" s="321" t="s">
        <v>452</v>
      </c>
      <c r="P1108" s="370" t="s">
        <v>1337</v>
      </c>
      <c r="Q1108" s="372"/>
      <c r="R1108" s="372"/>
      <c r="S1108" s="372"/>
    </row>
    <row r="1109" spans="1:19" ht="48" x14ac:dyDescent="0.2">
      <c r="A1109" s="303">
        <f>IF(B1109="","",ROW()-ROW($A$3)+'Diário 1º PA'!$P$1)</f>
        <v>1322</v>
      </c>
      <c r="B1109" s="368">
        <v>45384</v>
      </c>
      <c r="C1109" s="331">
        <v>45352</v>
      </c>
      <c r="D1109" s="321" t="s">
        <v>105</v>
      </c>
      <c r="E1109" s="332" t="s">
        <v>299</v>
      </c>
      <c r="F1109" s="369">
        <v>29738.400000000001</v>
      </c>
      <c r="G1109" s="267" t="s">
        <v>2001</v>
      </c>
      <c r="H1109" s="321" t="s">
        <v>127</v>
      </c>
      <c r="I1109" s="321" t="s">
        <v>2005</v>
      </c>
      <c r="J1109" s="370" t="s">
        <v>1337</v>
      </c>
      <c r="K1109" s="370" t="s">
        <v>1307</v>
      </c>
      <c r="L1109" s="370" t="s">
        <v>848</v>
      </c>
      <c r="M1109" s="370">
        <v>34</v>
      </c>
      <c r="N1109" s="371">
        <v>45384</v>
      </c>
      <c r="O1109" s="321" t="s">
        <v>452</v>
      </c>
      <c r="P1109" s="370" t="s">
        <v>1337</v>
      </c>
      <c r="Q1109" s="372"/>
      <c r="R1109" s="372"/>
      <c r="S1109" s="372"/>
    </row>
    <row r="1110" spans="1:19" ht="48" x14ac:dyDescent="0.2">
      <c r="A1110" s="303">
        <f>IF(B1110="","",ROW()-ROW($A$3)+'Diário 1º PA'!$P$1)</f>
        <v>1323</v>
      </c>
      <c r="B1110" s="368">
        <v>45384</v>
      </c>
      <c r="C1110" s="331">
        <v>45352</v>
      </c>
      <c r="D1110" s="321" t="s">
        <v>105</v>
      </c>
      <c r="E1110" s="332" t="s">
        <v>299</v>
      </c>
      <c r="F1110" s="369">
        <v>31385.1</v>
      </c>
      <c r="G1110" s="267" t="s">
        <v>2001</v>
      </c>
      <c r="H1110" s="321" t="s">
        <v>135</v>
      </c>
      <c r="I1110" s="321" t="s">
        <v>1306</v>
      </c>
      <c r="J1110" s="370" t="s">
        <v>2348</v>
      </c>
      <c r="K1110" s="370" t="s">
        <v>1307</v>
      </c>
      <c r="L1110" s="370" t="s">
        <v>848</v>
      </c>
      <c r="M1110" s="370">
        <v>131</v>
      </c>
      <c r="N1110" s="371">
        <v>45384</v>
      </c>
      <c r="O1110" s="321" t="s">
        <v>452</v>
      </c>
      <c r="P1110" s="370" t="s">
        <v>2348</v>
      </c>
      <c r="Q1110" s="372"/>
      <c r="R1110" s="372"/>
      <c r="S1110" s="372"/>
    </row>
    <row r="1111" spans="1:19" ht="24" x14ac:dyDescent="0.2">
      <c r="A1111" s="303">
        <f>IF(B1111="","",ROW()-ROW($A$3)+'Diário 1º PA'!$P$1)</f>
        <v>1324</v>
      </c>
      <c r="B1111" s="368">
        <v>45384</v>
      </c>
      <c r="C1111" s="331">
        <v>45383</v>
      </c>
      <c r="D1111" s="321" t="s">
        <v>105</v>
      </c>
      <c r="E1111" s="332" t="s">
        <v>339</v>
      </c>
      <c r="F1111" s="369">
        <v>158</v>
      </c>
      <c r="G1111" s="267" t="s">
        <v>2349</v>
      </c>
      <c r="H1111" s="321" t="s">
        <v>122</v>
      </c>
      <c r="I1111" s="321" t="s">
        <v>2283</v>
      </c>
      <c r="J1111" s="370" t="s">
        <v>2284</v>
      </c>
      <c r="K1111" s="370" t="s">
        <v>881</v>
      </c>
      <c r="L1111" s="370" t="s">
        <v>1301</v>
      </c>
      <c r="M1111" s="370" t="s">
        <v>2350</v>
      </c>
      <c r="N1111" s="371">
        <v>45390</v>
      </c>
      <c r="O1111" s="321" t="s">
        <v>452</v>
      </c>
      <c r="P1111" s="370" t="s">
        <v>2284</v>
      </c>
      <c r="Q1111" s="372"/>
      <c r="R1111" s="372"/>
      <c r="S1111" s="372"/>
    </row>
    <row r="1112" spans="1:19" ht="24" x14ac:dyDescent="0.2">
      <c r="A1112" s="303">
        <f>IF(B1112="","",ROW()-ROW($A$3)+'Diário 1º PA'!$P$1)</f>
        <v>1325</v>
      </c>
      <c r="B1112" s="368">
        <v>45384</v>
      </c>
      <c r="C1112" s="331">
        <v>45383</v>
      </c>
      <c r="D1112" s="321" t="s">
        <v>105</v>
      </c>
      <c r="E1112" s="332" t="s">
        <v>345</v>
      </c>
      <c r="F1112" s="369">
        <v>124</v>
      </c>
      <c r="G1112" s="267" t="s">
        <v>2351</v>
      </c>
      <c r="H1112" s="321" t="s">
        <v>123</v>
      </c>
      <c r="I1112" s="321" t="s">
        <v>2352</v>
      </c>
      <c r="J1112" s="370" t="s">
        <v>2353</v>
      </c>
      <c r="K1112" s="370" t="s">
        <v>881</v>
      </c>
      <c r="L1112" s="370" t="s">
        <v>1301</v>
      </c>
      <c r="M1112" s="370">
        <v>222</v>
      </c>
      <c r="N1112" s="371">
        <v>45393</v>
      </c>
      <c r="O1112" s="321" t="s">
        <v>452</v>
      </c>
      <c r="P1112" s="370" t="s">
        <v>2353</v>
      </c>
      <c r="Q1112" s="372"/>
      <c r="R1112" s="372"/>
      <c r="S1112" s="372"/>
    </row>
    <row r="1113" spans="1:19" ht="24" x14ac:dyDescent="0.2">
      <c r="A1113" s="303">
        <f>IF(B1113="","",ROW()-ROW($A$3)+'Diário 1º PA'!$P$1)</f>
        <v>1326</v>
      </c>
      <c r="B1113" s="368">
        <v>45384</v>
      </c>
      <c r="C1113" s="331">
        <v>45383</v>
      </c>
      <c r="D1113" s="321" t="s">
        <v>105</v>
      </c>
      <c r="E1113" s="332" t="s">
        <v>345</v>
      </c>
      <c r="F1113" s="369">
        <v>192</v>
      </c>
      <c r="G1113" s="267" t="s">
        <v>2351</v>
      </c>
      <c r="H1113" s="321" t="s">
        <v>123</v>
      </c>
      <c r="I1113" s="321" t="s">
        <v>2354</v>
      </c>
      <c r="J1113" s="370" t="s">
        <v>2355</v>
      </c>
      <c r="K1113" s="370" t="s">
        <v>881</v>
      </c>
      <c r="L1113" s="370" t="s">
        <v>1301</v>
      </c>
      <c r="M1113" s="370">
        <v>47</v>
      </c>
      <c r="N1113" s="371">
        <v>45386</v>
      </c>
      <c r="O1113" s="321" t="s">
        <v>452</v>
      </c>
      <c r="P1113" s="370" t="s">
        <v>2355</v>
      </c>
      <c r="Q1113" s="372"/>
      <c r="R1113" s="372"/>
      <c r="S1113" s="372"/>
    </row>
    <row r="1114" spans="1:19" ht="24" x14ac:dyDescent="0.2">
      <c r="A1114" s="303">
        <f>IF(B1114="","",ROW()-ROW($A$3)+'Diário 1º PA'!$P$1)</f>
        <v>1327</v>
      </c>
      <c r="B1114" s="368">
        <v>45384</v>
      </c>
      <c r="C1114" s="331">
        <v>45383</v>
      </c>
      <c r="D1114" s="321" t="s">
        <v>105</v>
      </c>
      <c r="E1114" s="332" t="s">
        <v>345</v>
      </c>
      <c r="F1114" s="369">
        <v>2513.91</v>
      </c>
      <c r="G1114" s="321" t="s">
        <v>2356</v>
      </c>
      <c r="H1114" s="321" t="s">
        <v>128</v>
      </c>
      <c r="I1114" s="321" t="s">
        <v>2357</v>
      </c>
      <c r="J1114" s="370" t="s">
        <v>2358</v>
      </c>
      <c r="K1114" s="370" t="s">
        <v>881</v>
      </c>
      <c r="L1114" s="370" t="s">
        <v>1301</v>
      </c>
      <c r="M1114" s="370">
        <v>298479</v>
      </c>
      <c r="N1114" s="371">
        <v>45376</v>
      </c>
      <c r="O1114" s="321" t="s">
        <v>452</v>
      </c>
      <c r="P1114" s="370" t="s">
        <v>2358</v>
      </c>
      <c r="Q1114" s="372"/>
      <c r="R1114" s="372"/>
      <c r="S1114" s="372"/>
    </row>
    <row r="1115" spans="1:19" x14ac:dyDescent="0.2">
      <c r="A1115" s="303">
        <f>IF(B1115="","",ROW()-ROW($A$3)+'Diário 1º PA'!$P$1)</f>
        <v>1328</v>
      </c>
      <c r="B1115" s="368">
        <v>45384</v>
      </c>
      <c r="C1115" s="331">
        <v>45383</v>
      </c>
      <c r="D1115" s="321" t="s">
        <v>105</v>
      </c>
      <c r="E1115" s="332" t="s">
        <v>283</v>
      </c>
      <c r="F1115" s="369">
        <v>2</v>
      </c>
      <c r="G1115" s="267" t="s">
        <v>2359</v>
      </c>
      <c r="H1115" s="321" t="s">
        <v>118</v>
      </c>
      <c r="I1115" s="321" t="s">
        <v>117</v>
      </c>
      <c r="J1115" s="370" t="s">
        <v>79</v>
      </c>
      <c r="K1115" s="370" t="s">
        <v>1325</v>
      </c>
      <c r="L1115" s="370" t="s">
        <v>117</v>
      </c>
      <c r="M1115" s="370" t="s">
        <v>117</v>
      </c>
      <c r="N1115" s="371" t="s">
        <v>117</v>
      </c>
      <c r="O1115" s="321" t="s">
        <v>452</v>
      </c>
      <c r="P1115" s="370" t="s">
        <v>79</v>
      </c>
      <c r="Q1115" s="372"/>
      <c r="R1115" s="372"/>
      <c r="S1115" s="372"/>
    </row>
    <row r="1116" spans="1:19" ht="48" x14ac:dyDescent="0.2">
      <c r="A1116" s="303">
        <f>IF(B1116="","",ROW()-ROW($A$3)+'Diário 1º PA'!$P$1)</f>
        <v>1329</v>
      </c>
      <c r="B1116" s="368">
        <v>45385</v>
      </c>
      <c r="C1116" s="331">
        <v>45352</v>
      </c>
      <c r="D1116" s="321" t="s">
        <v>105</v>
      </c>
      <c r="E1116" s="332" t="s">
        <v>299</v>
      </c>
      <c r="F1116" s="369">
        <v>19933.03</v>
      </c>
      <c r="G1116" s="267" t="s">
        <v>2001</v>
      </c>
      <c r="H1116" s="321" t="s">
        <v>122</v>
      </c>
      <c r="I1116" s="321" t="s">
        <v>1423</v>
      </c>
      <c r="J1116" s="370" t="s">
        <v>893</v>
      </c>
      <c r="K1116" s="370" t="s">
        <v>839</v>
      </c>
      <c r="L1116" s="370" t="s">
        <v>1301</v>
      </c>
      <c r="M1116" s="370">
        <v>3620</v>
      </c>
      <c r="N1116" s="371">
        <v>45383</v>
      </c>
      <c r="O1116" s="321" t="s">
        <v>452</v>
      </c>
      <c r="P1116" s="370" t="s">
        <v>893</v>
      </c>
      <c r="Q1116" s="372"/>
      <c r="R1116" s="372"/>
      <c r="S1116" s="372"/>
    </row>
    <row r="1117" spans="1:19" ht="24" x14ac:dyDescent="0.2">
      <c r="A1117" s="303">
        <f>IF(B1117="","",ROW()-ROW($A$3)+'Diário 1º PA'!$P$1)</f>
        <v>1330</v>
      </c>
      <c r="B1117" s="368">
        <v>45385</v>
      </c>
      <c r="C1117" s="331">
        <v>45352</v>
      </c>
      <c r="D1117" s="321" t="s">
        <v>105</v>
      </c>
      <c r="E1117" s="332" t="s">
        <v>341</v>
      </c>
      <c r="F1117" s="369">
        <v>1200</v>
      </c>
      <c r="G1117" s="267" t="s">
        <v>2360</v>
      </c>
      <c r="H1117" s="321" t="s">
        <v>121</v>
      </c>
      <c r="I1117" s="321" t="s">
        <v>1424</v>
      </c>
      <c r="J1117" s="370" t="s">
        <v>1425</v>
      </c>
      <c r="K1117" s="370" t="s">
        <v>839</v>
      </c>
      <c r="L1117" s="370" t="s">
        <v>1301</v>
      </c>
      <c r="M1117" s="370">
        <v>16</v>
      </c>
      <c r="N1117" s="371">
        <v>45379</v>
      </c>
      <c r="O1117" s="321" t="s">
        <v>452</v>
      </c>
      <c r="P1117" s="370" t="s">
        <v>1425</v>
      </c>
      <c r="Q1117" s="372"/>
      <c r="R1117" s="372"/>
      <c r="S1117" s="372"/>
    </row>
    <row r="1118" spans="1:19" ht="24" x14ac:dyDescent="0.2">
      <c r="A1118" s="303">
        <f>IF(B1118="","",ROW()-ROW($A$3)+'Diário 1º PA'!$P$1)</f>
        <v>1331</v>
      </c>
      <c r="B1118" s="368">
        <v>45385</v>
      </c>
      <c r="C1118" s="331">
        <v>45352</v>
      </c>
      <c r="D1118" s="321" t="s">
        <v>105</v>
      </c>
      <c r="E1118" s="332" t="s">
        <v>341</v>
      </c>
      <c r="F1118" s="369">
        <v>624</v>
      </c>
      <c r="G1118" s="267" t="s">
        <v>2361</v>
      </c>
      <c r="H1118" s="321" t="s">
        <v>136</v>
      </c>
      <c r="I1118" s="321" t="s">
        <v>2016</v>
      </c>
      <c r="J1118" s="370" t="s">
        <v>1451</v>
      </c>
      <c r="K1118" s="370" t="s">
        <v>839</v>
      </c>
      <c r="L1118" s="370" t="s">
        <v>1301</v>
      </c>
      <c r="M1118" s="370">
        <v>9</v>
      </c>
      <c r="N1118" s="371">
        <v>45379</v>
      </c>
      <c r="O1118" s="321" t="s">
        <v>452</v>
      </c>
      <c r="P1118" s="370" t="s">
        <v>1451</v>
      </c>
      <c r="Q1118" s="372"/>
      <c r="R1118" s="372"/>
      <c r="S1118" s="372"/>
    </row>
    <row r="1119" spans="1:19" ht="36" x14ac:dyDescent="0.2">
      <c r="A1119" s="303">
        <f>IF(B1119="","",ROW()-ROW($A$3)+'Diário 1º PA'!$P$1)</f>
        <v>1332</v>
      </c>
      <c r="B1119" s="368">
        <v>45385</v>
      </c>
      <c r="C1119" s="331">
        <v>45383</v>
      </c>
      <c r="D1119" s="321" t="s">
        <v>105</v>
      </c>
      <c r="E1119" s="332" t="s">
        <v>337</v>
      </c>
      <c r="F1119" s="369">
        <v>174.6</v>
      </c>
      <c r="G1119" s="267" t="s">
        <v>952</v>
      </c>
      <c r="H1119" s="321" t="s">
        <v>125</v>
      </c>
      <c r="I1119" s="321" t="s">
        <v>1296</v>
      </c>
      <c r="J1119" s="370" t="s">
        <v>954</v>
      </c>
      <c r="K1119" s="370" t="s">
        <v>839</v>
      </c>
      <c r="L1119" s="370" t="s">
        <v>1301</v>
      </c>
      <c r="M1119" s="370">
        <v>6025160</v>
      </c>
      <c r="N1119" s="371">
        <v>45386</v>
      </c>
      <c r="O1119" s="321" t="s">
        <v>452</v>
      </c>
      <c r="P1119" s="370" t="s">
        <v>954</v>
      </c>
      <c r="Q1119" s="372"/>
      <c r="R1119" s="372"/>
      <c r="S1119" s="372"/>
    </row>
    <row r="1120" spans="1:19" ht="36" x14ac:dyDescent="0.2">
      <c r="A1120" s="303">
        <f>IF(B1120="","",ROW()-ROW($A$3)+'Diário 1º PA'!$P$1)</f>
        <v>1333</v>
      </c>
      <c r="B1120" s="368">
        <v>45385</v>
      </c>
      <c r="C1120" s="331">
        <v>45383</v>
      </c>
      <c r="D1120" s="321" t="s">
        <v>105</v>
      </c>
      <c r="E1120" s="332" t="s">
        <v>337</v>
      </c>
      <c r="F1120" s="369">
        <v>149.81</v>
      </c>
      <c r="G1120" s="267" t="s">
        <v>952</v>
      </c>
      <c r="H1120" s="321" t="s">
        <v>134</v>
      </c>
      <c r="I1120" s="321" t="s">
        <v>1296</v>
      </c>
      <c r="J1120" s="370" t="s">
        <v>954</v>
      </c>
      <c r="K1120" s="370" t="s">
        <v>839</v>
      </c>
      <c r="L1120" s="370" t="s">
        <v>1301</v>
      </c>
      <c r="M1120" s="370">
        <v>53303</v>
      </c>
      <c r="N1120" s="371">
        <v>45386</v>
      </c>
      <c r="O1120" s="321" t="s">
        <v>452</v>
      </c>
      <c r="P1120" s="370" t="s">
        <v>954</v>
      </c>
      <c r="Q1120" s="372"/>
      <c r="R1120" s="372"/>
      <c r="S1120" s="372"/>
    </row>
    <row r="1121" spans="1:19" ht="24" x14ac:dyDescent="0.2">
      <c r="A1121" s="303">
        <f>IF(B1121="","",ROW()-ROW($A$3)+'Diário 1º PA'!$P$1)</f>
        <v>1334</v>
      </c>
      <c r="B1121" s="368">
        <v>45385</v>
      </c>
      <c r="C1121" s="331">
        <v>45352</v>
      </c>
      <c r="D1121" s="321" t="s">
        <v>105</v>
      </c>
      <c r="E1121" s="332" t="s">
        <v>325</v>
      </c>
      <c r="F1121" s="369">
        <v>939.88</v>
      </c>
      <c r="G1121" s="267"/>
      <c r="H1121" s="321"/>
      <c r="I1121" s="321" t="s">
        <v>1376</v>
      </c>
      <c r="J1121" s="370" t="s">
        <v>887</v>
      </c>
      <c r="K1121" s="370" t="s">
        <v>839</v>
      </c>
      <c r="L1121" s="370" t="s">
        <v>1301</v>
      </c>
      <c r="M1121" s="370">
        <v>4272</v>
      </c>
      <c r="N1121" s="371">
        <v>45378</v>
      </c>
      <c r="O1121" s="321" t="s">
        <v>452</v>
      </c>
      <c r="P1121" s="370" t="s">
        <v>887</v>
      </c>
      <c r="Q1121" s="372"/>
      <c r="R1121" s="372"/>
      <c r="S1121" s="372"/>
    </row>
    <row r="1122" spans="1:19" ht="24" x14ac:dyDescent="0.2">
      <c r="A1122" s="303">
        <f>IF(B1122="","",ROW()-ROW($A$3)+'Diário 1º PA'!$P$1)</f>
        <v>1335</v>
      </c>
      <c r="B1122" s="368">
        <v>45385</v>
      </c>
      <c r="C1122" s="331">
        <v>45352</v>
      </c>
      <c r="D1122" s="321" t="s">
        <v>105</v>
      </c>
      <c r="E1122" s="332" t="s">
        <v>319</v>
      </c>
      <c r="F1122" s="369">
        <v>36600</v>
      </c>
      <c r="G1122" s="267" t="s">
        <v>2362</v>
      </c>
      <c r="H1122" s="321" t="s">
        <v>117</v>
      </c>
      <c r="I1122" s="321" t="s">
        <v>1338</v>
      </c>
      <c r="J1122" s="370" t="s">
        <v>989</v>
      </c>
      <c r="K1122" s="370" t="s">
        <v>839</v>
      </c>
      <c r="L1122" s="370" t="s">
        <v>1301</v>
      </c>
      <c r="M1122" s="370">
        <v>296</v>
      </c>
      <c r="N1122" s="371">
        <v>45382</v>
      </c>
      <c r="O1122" s="321" t="s">
        <v>452</v>
      </c>
      <c r="P1122" s="370" t="s">
        <v>989</v>
      </c>
      <c r="Q1122" s="372"/>
      <c r="R1122" s="372"/>
      <c r="S1122" s="372"/>
    </row>
    <row r="1123" spans="1:19" ht="24" x14ac:dyDescent="0.2">
      <c r="A1123" s="303">
        <f>IF(B1123="","",ROW()-ROW($A$3)+'Diário 1º PA'!$P$1)</f>
        <v>1336</v>
      </c>
      <c r="B1123" s="368">
        <v>45385</v>
      </c>
      <c r="C1123" s="331">
        <v>45352</v>
      </c>
      <c r="D1123" s="321" t="s">
        <v>105</v>
      </c>
      <c r="E1123" s="332" t="s">
        <v>341</v>
      </c>
      <c r="F1123" s="369">
        <v>1714</v>
      </c>
      <c r="G1123" s="267" t="s">
        <v>2360</v>
      </c>
      <c r="H1123" s="321" t="s">
        <v>122</v>
      </c>
      <c r="I1123" s="321" t="s">
        <v>1988</v>
      </c>
      <c r="J1123" s="370" t="s">
        <v>1456</v>
      </c>
      <c r="K1123" s="370" t="s">
        <v>839</v>
      </c>
      <c r="L1123" s="370" t="s">
        <v>1301</v>
      </c>
      <c r="M1123" s="370">
        <v>7</v>
      </c>
      <c r="N1123" s="371">
        <v>45382</v>
      </c>
      <c r="O1123" s="321" t="s">
        <v>452</v>
      </c>
      <c r="P1123" s="370" t="s">
        <v>1456</v>
      </c>
      <c r="Q1123" s="372"/>
      <c r="R1123" s="372"/>
      <c r="S1123" s="372"/>
    </row>
    <row r="1124" spans="1:19" ht="24" x14ac:dyDescent="0.2">
      <c r="A1124" s="303">
        <f>IF(B1124="","",ROW()-ROW($A$3)+'Diário 1º PA'!$P$1)</f>
        <v>1337</v>
      </c>
      <c r="B1124" s="368">
        <v>45385</v>
      </c>
      <c r="C1124" s="331">
        <v>45352</v>
      </c>
      <c r="D1124" s="321" t="s">
        <v>94</v>
      </c>
      <c r="E1124" s="332" t="s">
        <v>96</v>
      </c>
      <c r="F1124" s="369">
        <v>1005459.72</v>
      </c>
      <c r="G1124" s="267" t="s">
        <v>2363</v>
      </c>
      <c r="H1124" s="321" t="s">
        <v>117</v>
      </c>
      <c r="I1124" s="321" t="s">
        <v>117</v>
      </c>
      <c r="J1124" s="370" t="s">
        <v>922</v>
      </c>
      <c r="K1124" s="370" t="s">
        <v>1340</v>
      </c>
      <c r="L1124" s="370" t="s">
        <v>1340</v>
      </c>
      <c r="M1124" s="370" t="s">
        <v>117</v>
      </c>
      <c r="N1124" s="371" t="s">
        <v>117</v>
      </c>
      <c r="O1124" s="321" t="s">
        <v>452</v>
      </c>
      <c r="P1124" s="370" t="s">
        <v>79</v>
      </c>
      <c r="Q1124" s="372"/>
      <c r="R1124" s="372"/>
      <c r="S1124" s="372"/>
    </row>
    <row r="1125" spans="1:19" ht="24" x14ac:dyDescent="0.2">
      <c r="A1125" s="303">
        <f>IF(B1125="","",ROW()-ROW($A$3)+'Diário 1º PA'!$P$1)</f>
        <v>1338</v>
      </c>
      <c r="B1125" s="368">
        <v>45385</v>
      </c>
      <c r="C1125" s="331">
        <v>45383</v>
      </c>
      <c r="D1125" s="321" t="s">
        <v>105</v>
      </c>
      <c r="E1125" s="332" t="s">
        <v>337</v>
      </c>
      <c r="F1125" s="369">
        <v>290</v>
      </c>
      <c r="G1125" s="267" t="s">
        <v>2364</v>
      </c>
      <c r="H1125" s="321" t="s">
        <v>137</v>
      </c>
      <c r="I1125" s="321" t="s">
        <v>1534</v>
      </c>
      <c r="J1125" s="370" t="s">
        <v>2365</v>
      </c>
      <c r="K1125" s="370" t="s">
        <v>1307</v>
      </c>
      <c r="L1125" s="370" t="s">
        <v>848</v>
      </c>
      <c r="M1125" s="370">
        <v>81175430</v>
      </c>
      <c r="N1125" s="371">
        <v>45385</v>
      </c>
      <c r="O1125" s="321" t="s">
        <v>452</v>
      </c>
      <c r="P1125" s="370" t="s">
        <v>2365</v>
      </c>
      <c r="Q1125" s="372"/>
      <c r="R1125" s="372"/>
      <c r="S1125" s="372"/>
    </row>
    <row r="1126" spans="1:19" ht="24" x14ac:dyDescent="0.2">
      <c r="A1126" s="303">
        <f>IF(B1126="","",ROW()-ROW($A$3)+'Diário 1º PA'!$P$1)</f>
        <v>1339</v>
      </c>
      <c r="B1126" s="368">
        <v>45385</v>
      </c>
      <c r="C1126" s="331">
        <v>45352</v>
      </c>
      <c r="D1126" s="321" t="s">
        <v>105</v>
      </c>
      <c r="E1126" s="332" t="s">
        <v>235</v>
      </c>
      <c r="F1126" s="369">
        <v>151.12</v>
      </c>
      <c r="G1126" s="267" t="s">
        <v>1774</v>
      </c>
      <c r="H1126" s="321" t="s">
        <v>135</v>
      </c>
      <c r="I1126" s="321" t="s">
        <v>1394</v>
      </c>
      <c r="J1126" s="370" t="s">
        <v>964</v>
      </c>
      <c r="K1126" s="370" t="s">
        <v>1307</v>
      </c>
      <c r="L1126" s="370" t="s">
        <v>848</v>
      </c>
      <c r="M1126" s="370" t="s">
        <v>2366</v>
      </c>
      <c r="N1126" s="371">
        <v>45385</v>
      </c>
      <c r="O1126" s="321" t="s">
        <v>452</v>
      </c>
      <c r="P1126" s="370" t="s">
        <v>964</v>
      </c>
      <c r="Q1126" s="372"/>
      <c r="R1126" s="372"/>
      <c r="S1126" s="372"/>
    </row>
    <row r="1127" spans="1:19" ht="24" x14ac:dyDescent="0.2">
      <c r="A1127" s="303">
        <f>IF(B1127="","",ROW()-ROW($A$3)+'Diário 1º PA'!$P$1)</f>
        <v>1340</v>
      </c>
      <c r="B1127" s="368">
        <v>45385</v>
      </c>
      <c r="C1127" s="331">
        <v>45352</v>
      </c>
      <c r="D1127" s="321" t="s">
        <v>105</v>
      </c>
      <c r="E1127" s="332" t="s">
        <v>235</v>
      </c>
      <c r="F1127" s="369">
        <v>144.72</v>
      </c>
      <c r="G1127" s="267" t="s">
        <v>1774</v>
      </c>
      <c r="H1127" s="321" t="s">
        <v>121</v>
      </c>
      <c r="I1127" s="321" t="s">
        <v>1394</v>
      </c>
      <c r="J1127" s="370" t="s">
        <v>964</v>
      </c>
      <c r="K1127" s="370" t="s">
        <v>1307</v>
      </c>
      <c r="L1127" s="370" t="s">
        <v>848</v>
      </c>
      <c r="M1127" s="370" t="s">
        <v>2367</v>
      </c>
      <c r="N1127" s="371">
        <v>45385</v>
      </c>
      <c r="O1127" s="321" t="s">
        <v>452</v>
      </c>
      <c r="P1127" s="370" t="s">
        <v>964</v>
      </c>
      <c r="Q1127" s="372"/>
      <c r="R1127" s="372"/>
      <c r="S1127" s="372"/>
    </row>
    <row r="1128" spans="1:19" ht="24" x14ac:dyDescent="0.2">
      <c r="A1128" s="303">
        <f>IF(B1128="","",ROW()-ROW($A$3)+'Diário 1º PA'!$P$1)</f>
        <v>1341</v>
      </c>
      <c r="B1128" s="368">
        <v>45385</v>
      </c>
      <c r="C1128" s="331">
        <v>45352</v>
      </c>
      <c r="D1128" s="321" t="s">
        <v>105</v>
      </c>
      <c r="E1128" s="332" t="s">
        <v>235</v>
      </c>
      <c r="F1128" s="369">
        <v>117</v>
      </c>
      <c r="G1128" s="267" t="s">
        <v>1774</v>
      </c>
      <c r="H1128" s="321" t="s">
        <v>118</v>
      </c>
      <c r="I1128" s="321" t="s">
        <v>1394</v>
      </c>
      <c r="J1128" s="370" t="s">
        <v>964</v>
      </c>
      <c r="K1128" s="370" t="s">
        <v>1307</v>
      </c>
      <c r="L1128" s="370" t="s">
        <v>848</v>
      </c>
      <c r="M1128" s="370" t="s">
        <v>2368</v>
      </c>
      <c r="N1128" s="371">
        <v>45385</v>
      </c>
      <c r="O1128" s="321" t="s">
        <v>452</v>
      </c>
      <c r="P1128" s="370" t="s">
        <v>964</v>
      </c>
      <c r="Q1128" s="372"/>
      <c r="R1128" s="372"/>
      <c r="S1128" s="372"/>
    </row>
    <row r="1129" spans="1:19" ht="24" x14ac:dyDescent="0.2">
      <c r="A1129" s="303">
        <f>IF(B1129="","",ROW()-ROW($A$3)+'Diário 1º PA'!$P$1)</f>
        <v>1342</v>
      </c>
      <c r="B1129" s="368">
        <v>45385</v>
      </c>
      <c r="C1129" s="331">
        <v>45352</v>
      </c>
      <c r="D1129" s="321" t="s">
        <v>105</v>
      </c>
      <c r="E1129" s="332" t="s">
        <v>235</v>
      </c>
      <c r="F1129" s="369">
        <v>158.47999999999999</v>
      </c>
      <c r="G1129" s="267" t="s">
        <v>1774</v>
      </c>
      <c r="H1129" s="321" t="s">
        <v>119</v>
      </c>
      <c r="I1129" s="321" t="s">
        <v>1394</v>
      </c>
      <c r="J1129" s="370" t="s">
        <v>964</v>
      </c>
      <c r="K1129" s="370" t="s">
        <v>1307</v>
      </c>
      <c r="L1129" s="370" t="s">
        <v>848</v>
      </c>
      <c r="M1129" s="370" t="s">
        <v>2369</v>
      </c>
      <c r="N1129" s="371">
        <v>45385</v>
      </c>
      <c r="O1129" s="321" t="s">
        <v>452</v>
      </c>
      <c r="P1129" s="370" t="s">
        <v>964</v>
      </c>
      <c r="Q1129" s="372"/>
      <c r="R1129" s="372"/>
      <c r="S1129" s="372"/>
    </row>
    <row r="1130" spans="1:19" ht="24" x14ac:dyDescent="0.2">
      <c r="A1130" s="303">
        <f>IF(B1130="","",ROW()-ROW($A$3)+'Diário 1º PA'!$P$1)</f>
        <v>1343</v>
      </c>
      <c r="B1130" s="368">
        <v>45385</v>
      </c>
      <c r="C1130" s="331">
        <v>45352</v>
      </c>
      <c r="D1130" s="321" t="s">
        <v>105</v>
      </c>
      <c r="E1130" s="332" t="s">
        <v>235</v>
      </c>
      <c r="F1130" s="369">
        <v>119.99</v>
      </c>
      <c r="G1130" s="267" t="s">
        <v>1774</v>
      </c>
      <c r="H1130" s="321" t="s">
        <v>122</v>
      </c>
      <c r="I1130" s="321" t="s">
        <v>1394</v>
      </c>
      <c r="J1130" s="370" t="s">
        <v>964</v>
      </c>
      <c r="K1130" s="370" t="s">
        <v>1307</v>
      </c>
      <c r="L1130" s="370" t="s">
        <v>848</v>
      </c>
      <c r="M1130" s="370" t="s">
        <v>2370</v>
      </c>
      <c r="N1130" s="371">
        <v>45385</v>
      </c>
      <c r="O1130" s="321" t="s">
        <v>452</v>
      </c>
      <c r="P1130" s="370" t="s">
        <v>964</v>
      </c>
      <c r="Q1130" s="372"/>
      <c r="R1130" s="372"/>
      <c r="S1130" s="372"/>
    </row>
    <row r="1131" spans="1:19" ht="24" x14ac:dyDescent="0.2">
      <c r="A1131" s="303">
        <f>IF(B1131="","",ROW()-ROW($A$3)+'Diário 1º PA'!$P$1)</f>
        <v>1344</v>
      </c>
      <c r="B1131" s="368">
        <v>45385</v>
      </c>
      <c r="C1131" s="331">
        <v>45352</v>
      </c>
      <c r="D1131" s="321" t="s">
        <v>105</v>
      </c>
      <c r="E1131" s="332" t="s">
        <v>229</v>
      </c>
      <c r="F1131" s="369">
        <v>68.12</v>
      </c>
      <c r="G1131" s="267" t="s">
        <v>1769</v>
      </c>
      <c r="H1131" s="321" t="s">
        <v>130</v>
      </c>
      <c r="I1131" s="321" t="s">
        <v>1535</v>
      </c>
      <c r="J1131" s="370" t="s">
        <v>1025</v>
      </c>
      <c r="K1131" s="370" t="s">
        <v>1307</v>
      </c>
      <c r="L1131" s="370" t="s">
        <v>848</v>
      </c>
      <c r="M1131" s="370" t="s">
        <v>2371</v>
      </c>
      <c r="N1131" s="371">
        <v>45385</v>
      </c>
      <c r="O1131" s="321" t="s">
        <v>452</v>
      </c>
      <c r="P1131" s="370" t="s">
        <v>1025</v>
      </c>
      <c r="Q1131" s="372"/>
      <c r="R1131" s="372"/>
      <c r="S1131" s="372"/>
    </row>
    <row r="1132" spans="1:19" ht="24" x14ac:dyDescent="0.2">
      <c r="A1132" s="303">
        <f>IF(B1132="","",ROW()-ROW($A$3)+'Diário 1º PA'!$P$1)</f>
        <v>1345</v>
      </c>
      <c r="B1132" s="368">
        <v>45385</v>
      </c>
      <c r="C1132" s="331">
        <v>45383</v>
      </c>
      <c r="D1132" s="321" t="s">
        <v>105</v>
      </c>
      <c r="E1132" s="332" t="s">
        <v>361</v>
      </c>
      <c r="F1132" s="369">
        <v>357.54</v>
      </c>
      <c r="G1132" s="267" t="s">
        <v>2372</v>
      </c>
      <c r="H1132" s="321" t="s">
        <v>134</v>
      </c>
      <c r="I1132" s="321" t="s">
        <v>2373</v>
      </c>
      <c r="J1132" s="370" t="s">
        <v>2374</v>
      </c>
      <c r="K1132" s="370" t="s">
        <v>1307</v>
      </c>
      <c r="L1132" s="370" t="s">
        <v>848</v>
      </c>
      <c r="M1132" s="370" t="s">
        <v>2375</v>
      </c>
      <c r="N1132" s="371">
        <v>45385</v>
      </c>
      <c r="O1132" s="321" t="s">
        <v>452</v>
      </c>
      <c r="P1132" s="370" t="s">
        <v>2374</v>
      </c>
      <c r="Q1132" s="372"/>
      <c r="R1132" s="372"/>
      <c r="S1132" s="372"/>
    </row>
    <row r="1133" spans="1:19" ht="36" x14ac:dyDescent="0.2">
      <c r="A1133" s="303">
        <f>IF(B1133="","",ROW()-ROW($A$3)+'Diário 1º PA'!$P$1)</f>
        <v>1346</v>
      </c>
      <c r="B1133" s="368">
        <v>45385</v>
      </c>
      <c r="C1133" s="331">
        <v>45352</v>
      </c>
      <c r="D1133" s="321" t="s">
        <v>105</v>
      </c>
      <c r="E1133" s="332" t="s">
        <v>325</v>
      </c>
      <c r="F1133" s="369">
        <v>558.89</v>
      </c>
      <c r="G1133" s="267" t="s">
        <v>2376</v>
      </c>
      <c r="H1133" s="321" t="s">
        <v>136</v>
      </c>
      <c r="I1133" s="321" t="s">
        <v>1310</v>
      </c>
      <c r="J1133" s="370" t="s">
        <v>991</v>
      </c>
      <c r="K1133" s="370" t="s">
        <v>1307</v>
      </c>
      <c r="L1133" s="370" t="s">
        <v>848</v>
      </c>
      <c r="M1133" s="370">
        <v>4913</v>
      </c>
      <c r="N1133" s="371">
        <v>45385</v>
      </c>
      <c r="O1133" s="321" t="s">
        <v>452</v>
      </c>
      <c r="P1133" s="370" t="s">
        <v>991</v>
      </c>
      <c r="Q1133" s="372"/>
      <c r="R1133" s="372"/>
      <c r="S1133" s="372"/>
    </row>
    <row r="1134" spans="1:19" ht="24" x14ac:dyDescent="0.2">
      <c r="A1134" s="303">
        <f>IF(B1134="","",ROW()-ROW($A$3)+'Diário 1º PA'!$P$1)</f>
        <v>1347</v>
      </c>
      <c r="B1134" s="368">
        <v>45385</v>
      </c>
      <c r="C1134" s="331">
        <v>45383</v>
      </c>
      <c r="D1134" s="321" t="s">
        <v>105</v>
      </c>
      <c r="E1134" s="332" t="s">
        <v>297</v>
      </c>
      <c r="F1134" s="369">
        <v>2179.83</v>
      </c>
      <c r="G1134" s="267" t="s">
        <v>2377</v>
      </c>
      <c r="H1134" s="321" t="s">
        <v>128</v>
      </c>
      <c r="I1134" s="321" t="s">
        <v>1515</v>
      </c>
      <c r="J1134" s="370" t="s">
        <v>1516</v>
      </c>
      <c r="K1134" s="370" t="s">
        <v>1307</v>
      </c>
      <c r="L1134" s="370" t="s">
        <v>848</v>
      </c>
      <c r="M1134" s="370" t="s">
        <v>2378</v>
      </c>
      <c r="N1134" s="371">
        <v>45385</v>
      </c>
      <c r="O1134" s="321" t="s">
        <v>452</v>
      </c>
      <c r="P1134" s="370" t="s">
        <v>1516</v>
      </c>
      <c r="Q1134" s="372"/>
      <c r="R1134" s="372"/>
      <c r="S1134" s="372"/>
    </row>
    <row r="1135" spans="1:19" ht="36" x14ac:dyDescent="0.2">
      <c r="A1135" s="303">
        <f>IF(B1135="","",ROW()-ROW($A$3)+'Diário 1º PA'!$P$1)</f>
        <v>1348</v>
      </c>
      <c r="B1135" s="368">
        <v>45385</v>
      </c>
      <c r="C1135" s="331">
        <v>45383</v>
      </c>
      <c r="D1135" s="321" t="s">
        <v>107</v>
      </c>
      <c r="E1135" s="332" t="s">
        <v>374</v>
      </c>
      <c r="F1135" s="369">
        <v>1010.86</v>
      </c>
      <c r="G1135" s="267" t="s">
        <v>2379</v>
      </c>
      <c r="H1135" s="321" t="s">
        <v>128</v>
      </c>
      <c r="I1135" s="321" t="s">
        <v>1515</v>
      </c>
      <c r="J1135" s="370" t="s">
        <v>1516</v>
      </c>
      <c r="K1135" s="370" t="s">
        <v>1307</v>
      </c>
      <c r="L1135" s="370" t="s">
        <v>848</v>
      </c>
      <c r="M1135" s="370" t="s">
        <v>2380</v>
      </c>
      <c r="N1135" s="371">
        <v>45385</v>
      </c>
      <c r="O1135" s="321" t="s">
        <v>452</v>
      </c>
      <c r="P1135" s="370" t="s">
        <v>1516</v>
      </c>
      <c r="Q1135" s="372"/>
      <c r="R1135" s="372"/>
      <c r="S1135" s="372"/>
    </row>
    <row r="1136" spans="1:19" ht="36" x14ac:dyDescent="0.2">
      <c r="A1136" s="303">
        <f>IF(B1136="","",ROW()-ROW($A$3)+'Diário 1º PA'!$P$1)</f>
        <v>1349</v>
      </c>
      <c r="B1136" s="368">
        <v>45385</v>
      </c>
      <c r="C1136" s="331">
        <v>45383</v>
      </c>
      <c r="D1136" s="321" t="s">
        <v>107</v>
      </c>
      <c r="E1136" s="332" t="s">
        <v>374</v>
      </c>
      <c r="F1136" s="369">
        <v>2860.49</v>
      </c>
      <c r="G1136" s="267" t="s">
        <v>2381</v>
      </c>
      <c r="H1136" s="321" t="s">
        <v>128</v>
      </c>
      <c r="I1136" s="321" t="s">
        <v>1515</v>
      </c>
      <c r="J1136" s="370" t="s">
        <v>1516</v>
      </c>
      <c r="K1136" s="370" t="s">
        <v>1307</v>
      </c>
      <c r="L1136" s="370" t="s">
        <v>848</v>
      </c>
      <c r="M1136" s="370" t="s">
        <v>2382</v>
      </c>
      <c r="N1136" s="371">
        <v>45385</v>
      </c>
      <c r="O1136" s="321" t="s">
        <v>452</v>
      </c>
      <c r="P1136" s="370" t="s">
        <v>1516</v>
      </c>
      <c r="Q1136" s="372"/>
      <c r="R1136" s="372"/>
      <c r="S1136" s="372"/>
    </row>
    <row r="1137" spans="1:19" ht="36" x14ac:dyDescent="0.2">
      <c r="A1137" s="303">
        <f>IF(B1137="","",ROW()-ROW($A$3)+'Diário 1º PA'!$P$1)</f>
        <v>1350</v>
      </c>
      <c r="B1137" s="368">
        <v>45385</v>
      </c>
      <c r="C1137" s="331">
        <v>45383</v>
      </c>
      <c r="D1137" s="321" t="s">
        <v>107</v>
      </c>
      <c r="E1137" s="332" t="s">
        <v>374</v>
      </c>
      <c r="F1137" s="369">
        <v>4868.24</v>
      </c>
      <c r="G1137" s="267" t="s">
        <v>2383</v>
      </c>
      <c r="H1137" s="321" t="s">
        <v>128</v>
      </c>
      <c r="I1137" s="321" t="s">
        <v>2384</v>
      </c>
      <c r="J1137" s="370" t="s">
        <v>2374</v>
      </c>
      <c r="K1137" s="370" t="s">
        <v>1307</v>
      </c>
      <c r="L1137" s="370" t="s">
        <v>848</v>
      </c>
      <c r="M1137" s="370">
        <v>21690472</v>
      </c>
      <c r="N1137" s="371">
        <v>45387</v>
      </c>
      <c r="O1137" s="321" t="s">
        <v>452</v>
      </c>
      <c r="P1137" s="370" t="s">
        <v>2374</v>
      </c>
      <c r="Q1137" s="372"/>
      <c r="R1137" s="372"/>
      <c r="S1137" s="372"/>
    </row>
    <row r="1138" spans="1:19" ht="24" x14ac:dyDescent="0.2">
      <c r="A1138" s="303">
        <f>IF(B1138="","",ROW()-ROW($A$3)+'Diário 1º PA'!$P$1)</f>
        <v>1351</v>
      </c>
      <c r="B1138" s="368">
        <v>45385</v>
      </c>
      <c r="C1138" s="331">
        <v>45352</v>
      </c>
      <c r="D1138" s="321" t="s">
        <v>105</v>
      </c>
      <c r="E1138" s="332" t="s">
        <v>299</v>
      </c>
      <c r="F1138" s="369">
        <v>13653.4</v>
      </c>
      <c r="G1138" s="267" t="s">
        <v>2385</v>
      </c>
      <c r="H1138" s="321" t="s">
        <v>117</v>
      </c>
      <c r="I1138" s="321" t="s">
        <v>2386</v>
      </c>
      <c r="J1138" s="370" t="s">
        <v>880</v>
      </c>
      <c r="K1138" s="370" t="s">
        <v>1307</v>
      </c>
      <c r="L1138" s="370" t="s">
        <v>848</v>
      </c>
      <c r="M1138" s="370">
        <v>19</v>
      </c>
      <c r="N1138" s="371">
        <v>45383</v>
      </c>
      <c r="O1138" s="321" t="s">
        <v>452</v>
      </c>
      <c r="P1138" s="370" t="s">
        <v>880</v>
      </c>
      <c r="Q1138" s="372"/>
      <c r="R1138" s="372"/>
      <c r="S1138" s="372"/>
    </row>
    <row r="1139" spans="1:19" ht="36" x14ac:dyDescent="0.2">
      <c r="A1139" s="303">
        <f>IF(B1139="","",ROW()-ROW($A$3)+'Diário 1º PA'!$P$1)</f>
        <v>1352</v>
      </c>
      <c r="B1139" s="368">
        <v>45385</v>
      </c>
      <c r="C1139" s="331">
        <v>45383</v>
      </c>
      <c r="D1139" s="321" t="s">
        <v>107</v>
      </c>
      <c r="E1139" s="332" t="s">
        <v>378</v>
      </c>
      <c r="F1139" s="369">
        <v>36362</v>
      </c>
      <c r="G1139" s="321" t="s">
        <v>2387</v>
      </c>
      <c r="H1139" s="321" t="s">
        <v>128</v>
      </c>
      <c r="I1139" s="321" t="s">
        <v>2388</v>
      </c>
      <c r="J1139" s="370" t="s">
        <v>1404</v>
      </c>
      <c r="K1139" s="370" t="s">
        <v>881</v>
      </c>
      <c r="L1139" s="370" t="s">
        <v>1301</v>
      </c>
      <c r="M1139" s="370">
        <v>3549</v>
      </c>
      <c r="N1139" s="371">
        <v>45373</v>
      </c>
      <c r="O1139" s="321" t="s">
        <v>452</v>
      </c>
      <c r="P1139" s="370" t="s">
        <v>1404</v>
      </c>
      <c r="Q1139" s="372"/>
      <c r="R1139" s="372"/>
      <c r="S1139" s="372"/>
    </row>
    <row r="1140" spans="1:19" x14ac:dyDescent="0.2">
      <c r="A1140" s="303">
        <f>IF(B1140="","",ROW()-ROW($A$3)+'Diário 1º PA'!$P$1)</f>
        <v>1353</v>
      </c>
      <c r="B1140" s="368">
        <v>45385</v>
      </c>
      <c r="C1140" s="331">
        <v>45383</v>
      </c>
      <c r="D1140" s="321" t="s">
        <v>105</v>
      </c>
      <c r="E1140" s="332" t="s">
        <v>283</v>
      </c>
      <c r="F1140" s="369">
        <v>3</v>
      </c>
      <c r="G1140" s="267" t="s">
        <v>2389</v>
      </c>
      <c r="H1140" s="321" t="s">
        <v>118</v>
      </c>
      <c r="I1140" s="321" t="s">
        <v>117</v>
      </c>
      <c r="J1140" s="370" t="s">
        <v>79</v>
      </c>
      <c r="K1140" s="370" t="s">
        <v>117</v>
      </c>
      <c r="L1140" s="370" t="s">
        <v>117</v>
      </c>
      <c r="M1140" s="370" t="s">
        <v>117</v>
      </c>
      <c r="N1140" s="371" t="s">
        <v>117</v>
      </c>
      <c r="O1140" s="321" t="s">
        <v>452</v>
      </c>
      <c r="P1140" s="370" t="s">
        <v>79</v>
      </c>
      <c r="Q1140" s="372"/>
      <c r="R1140" s="372"/>
      <c r="S1140" s="372"/>
    </row>
    <row r="1141" spans="1:19" ht="24" x14ac:dyDescent="0.2">
      <c r="A1141" s="303">
        <f>IF(B1141="","",ROW()-ROW($A$3)+'Diário 1º PA'!$P$1)</f>
        <v>1354</v>
      </c>
      <c r="B1141" s="368">
        <v>45386</v>
      </c>
      <c r="C1141" s="331">
        <v>45352</v>
      </c>
      <c r="D1141" s="321" t="s">
        <v>105</v>
      </c>
      <c r="E1141" s="332" t="s">
        <v>337</v>
      </c>
      <c r="F1141" s="369">
        <v>-149.81</v>
      </c>
      <c r="G1141" s="267" t="s">
        <v>1655</v>
      </c>
      <c r="H1141" s="321" t="s">
        <v>134</v>
      </c>
      <c r="I1141" s="321" t="s">
        <v>1296</v>
      </c>
      <c r="J1141" s="370" t="s">
        <v>922</v>
      </c>
      <c r="K1141" s="370" t="s">
        <v>117</v>
      </c>
      <c r="L1141" s="370" t="s">
        <v>117</v>
      </c>
      <c r="M1141" s="370" t="s">
        <v>117</v>
      </c>
      <c r="N1141" s="371" t="s">
        <v>117</v>
      </c>
      <c r="O1141" s="321" t="s">
        <v>452</v>
      </c>
      <c r="P1141" s="370" t="s">
        <v>79</v>
      </c>
      <c r="Q1141" s="372"/>
      <c r="R1141" s="372"/>
      <c r="S1141" s="372"/>
    </row>
    <row r="1142" spans="1:19" ht="24" x14ac:dyDescent="0.2">
      <c r="A1142" s="303">
        <f>IF(B1142="","",ROW()-ROW($A$3)+'Diário 1º PA'!$P$1)</f>
        <v>1355</v>
      </c>
      <c r="B1142" s="368">
        <v>45386</v>
      </c>
      <c r="C1142" s="331">
        <v>45352</v>
      </c>
      <c r="D1142" s="321" t="s">
        <v>105</v>
      </c>
      <c r="E1142" s="332" t="s">
        <v>341</v>
      </c>
      <c r="F1142" s="369">
        <v>1760</v>
      </c>
      <c r="G1142" s="267" t="s">
        <v>2390</v>
      </c>
      <c r="H1142" s="321" t="s">
        <v>136</v>
      </c>
      <c r="I1142" s="321" t="s">
        <v>1448</v>
      </c>
      <c r="J1142" s="370" t="s">
        <v>884</v>
      </c>
      <c r="K1142" s="370" t="s">
        <v>839</v>
      </c>
      <c r="L1142" s="370" t="s">
        <v>1301</v>
      </c>
      <c r="M1142" s="370">
        <v>12</v>
      </c>
      <c r="N1142" s="371">
        <v>45383</v>
      </c>
      <c r="O1142" s="321" t="s">
        <v>452</v>
      </c>
      <c r="P1142" s="370" t="s">
        <v>884</v>
      </c>
      <c r="Q1142" s="372"/>
      <c r="R1142" s="372"/>
      <c r="S1142" s="372"/>
    </row>
    <row r="1143" spans="1:19" ht="24" x14ac:dyDescent="0.2">
      <c r="A1143" s="303">
        <f>IF(B1143="","",ROW()-ROW($A$3)+'Diário 1º PA'!$P$1)</f>
        <v>1356</v>
      </c>
      <c r="B1143" s="368">
        <v>45386</v>
      </c>
      <c r="C1143" s="331">
        <v>45352</v>
      </c>
      <c r="D1143" s="321" t="s">
        <v>105</v>
      </c>
      <c r="E1143" s="332" t="s">
        <v>341</v>
      </c>
      <c r="F1143" s="369">
        <v>2800</v>
      </c>
      <c r="G1143" s="267" t="s">
        <v>2391</v>
      </c>
      <c r="H1143" s="321" t="s">
        <v>135</v>
      </c>
      <c r="I1143" s="321" t="s">
        <v>1589</v>
      </c>
      <c r="J1143" s="370" t="s">
        <v>2392</v>
      </c>
      <c r="K1143" s="370" t="s">
        <v>839</v>
      </c>
      <c r="L1143" s="370" t="s">
        <v>1301</v>
      </c>
      <c r="M1143" s="370">
        <v>10</v>
      </c>
      <c r="N1143" s="371">
        <v>45385</v>
      </c>
      <c r="O1143" s="321" t="s">
        <v>452</v>
      </c>
      <c r="P1143" s="370" t="s">
        <v>2392</v>
      </c>
      <c r="Q1143" s="372"/>
      <c r="R1143" s="372"/>
      <c r="S1143" s="372"/>
    </row>
    <row r="1144" spans="1:19" ht="24" x14ac:dyDescent="0.2">
      <c r="A1144" s="303">
        <f>IF(B1144="","",ROW()-ROW($A$3)+'Diário 1º PA'!$P$1)</f>
        <v>1357</v>
      </c>
      <c r="B1144" s="368">
        <v>45386</v>
      </c>
      <c r="C1144" s="331">
        <v>45352</v>
      </c>
      <c r="D1144" s="321" t="s">
        <v>94</v>
      </c>
      <c r="E1144" s="332" t="s">
        <v>166</v>
      </c>
      <c r="F1144" s="369">
        <v>706</v>
      </c>
      <c r="G1144" s="267" t="s">
        <v>2393</v>
      </c>
      <c r="H1144" s="321" t="s">
        <v>126</v>
      </c>
      <c r="I1144" s="321" t="s">
        <v>1378</v>
      </c>
      <c r="J1144" s="370" t="s">
        <v>922</v>
      </c>
      <c r="K1144" s="370" t="s">
        <v>839</v>
      </c>
      <c r="L1144" s="370" t="s">
        <v>1379</v>
      </c>
      <c r="M1144" s="370" t="s">
        <v>117</v>
      </c>
      <c r="N1144" s="371" t="s">
        <v>117</v>
      </c>
      <c r="O1144" s="321" t="s">
        <v>452</v>
      </c>
      <c r="P1144" s="370" t="s">
        <v>1380</v>
      </c>
      <c r="Q1144" s="372"/>
      <c r="R1144" s="372"/>
      <c r="S1144" s="372"/>
    </row>
    <row r="1145" spans="1:19" ht="36" x14ac:dyDescent="0.2">
      <c r="A1145" s="303">
        <f>IF(B1145="","",ROW()-ROW($A$3)+'Diário 1º PA'!$P$1)</f>
        <v>1358</v>
      </c>
      <c r="B1145" s="368">
        <v>45386</v>
      </c>
      <c r="C1145" s="331">
        <v>45383</v>
      </c>
      <c r="D1145" s="321" t="s">
        <v>105</v>
      </c>
      <c r="E1145" s="332" t="s">
        <v>339</v>
      </c>
      <c r="F1145" s="369">
        <v>70</v>
      </c>
      <c r="G1145" s="267" t="s">
        <v>2394</v>
      </c>
      <c r="H1145" s="321" t="s">
        <v>122</v>
      </c>
      <c r="I1145" s="321" t="s">
        <v>2395</v>
      </c>
      <c r="J1145" s="370" t="s">
        <v>922</v>
      </c>
      <c r="K1145" s="370" t="s">
        <v>881</v>
      </c>
      <c r="L1145" s="370" t="s">
        <v>1611</v>
      </c>
      <c r="M1145" s="370" t="s">
        <v>117</v>
      </c>
      <c r="N1145" s="371">
        <v>45378</v>
      </c>
      <c r="O1145" s="321" t="s">
        <v>452</v>
      </c>
      <c r="P1145" s="370" t="s">
        <v>2396</v>
      </c>
      <c r="Q1145" s="372"/>
      <c r="R1145" s="372"/>
      <c r="S1145" s="372"/>
    </row>
    <row r="1146" spans="1:19" ht="36" x14ac:dyDescent="0.2">
      <c r="A1146" s="303">
        <f>IF(B1146="","",ROW()-ROW($A$3)+'Diário 1º PA'!$P$1)</f>
        <v>1359</v>
      </c>
      <c r="B1146" s="368">
        <v>45386</v>
      </c>
      <c r="C1146" s="331">
        <v>45352</v>
      </c>
      <c r="D1146" s="321" t="s">
        <v>105</v>
      </c>
      <c r="E1146" s="332" t="s">
        <v>343</v>
      </c>
      <c r="F1146" s="369">
        <v>250</v>
      </c>
      <c r="G1146" s="267" t="s">
        <v>1745</v>
      </c>
      <c r="H1146" s="321" t="s">
        <v>121</v>
      </c>
      <c r="I1146" s="321" t="s">
        <v>1319</v>
      </c>
      <c r="J1146" s="370" t="s">
        <v>1320</v>
      </c>
      <c r="K1146" s="370" t="s">
        <v>881</v>
      </c>
      <c r="L1146" s="370" t="s">
        <v>1301</v>
      </c>
      <c r="M1146" s="370">
        <v>8</v>
      </c>
      <c r="N1146" s="371">
        <v>45379</v>
      </c>
      <c r="O1146" s="321" t="s">
        <v>452</v>
      </c>
      <c r="P1146" s="370" t="s">
        <v>1320</v>
      </c>
      <c r="Q1146" s="372"/>
      <c r="R1146" s="372"/>
      <c r="S1146" s="372"/>
    </row>
    <row r="1147" spans="1:19" ht="24" x14ac:dyDescent="0.2">
      <c r="A1147" s="303">
        <f>IF(B1147="","",ROW()-ROW($A$3)+'Diário 1º PA'!$P$1)</f>
        <v>1360</v>
      </c>
      <c r="B1147" s="368">
        <v>45386</v>
      </c>
      <c r="C1147" s="331">
        <v>45383</v>
      </c>
      <c r="D1147" s="321" t="s">
        <v>105</v>
      </c>
      <c r="E1147" s="332" t="s">
        <v>307</v>
      </c>
      <c r="F1147" s="369">
        <v>59.5</v>
      </c>
      <c r="G1147" s="267" t="s">
        <v>2397</v>
      </c>
      <c r="H1147" s="321" t="s">
        <v>130</v>
      </c>
      <c r="I1147" s="321" t="s">
        <v>2398</v>
      </c>
      <c r="J1147" s="370" t="s">
        <v>2399</v>
      </c>
      <c r="K1147" s="370" t="s">
        <v>881</v>
      </c>
      <c r="L1147" s="370" t="s">
        <v>1301</v>
      </c>
      <c r="M1147" s="370">
        <v>21</v>
      </c>
      <c r="N1147" s="371">
        <v>45378</v>
      </c>
      <c r="O1147" s="321" t="s">
        <v>452</v>
      </c>
      <c r="P1147" s="370" t="s">
        <v>2399</v>
      </c>
      <c r="Q1147" s="372"/>
      <c r="R1147" s="372"/>
      <c r="S1147" s="372"/>
    </row>
    <row r="1148" spans="1:19" ht="36" x14ac:dyDescent="0.2">
      <c r="A1148" s="303">
        <f>IF(B1148="","",ROW()-ROW($A$3)+'Diário 1º PA'!$P$1)</f>
        <v>1361</v>
      </c>
      <c r="B1148" s="368">
        <v>45386</v>
      </c>
      <c r="C1148" s="331">
        <v>45383</v>
      </c>
      <c r="D1148" s="321" t="s">
        <v>107</v>
      </c>
      <c r="E1148" s="332" t="s">
        <v>374</v>
      </c>
      <c r="F1148" s="369">
        <v>487.3</v>
      </c>
      <c r="G1148" s="267" t="s">
        <v>2400</v>
      </c>
      <c r="H1148" s="321" t="s">
        <v>130</v>
      </c>
      <c r="I1148" s="321" t="s">
        <v>2398</v>
      </c>
      <c r="J1148" s="370" t="s">
        <v>2399</v>
      </c>
      <c r="K1148" s="370" t="s">
        <v>881</v>
      </c>
      <c r="L1148" s="370" t="s">
        <v>1301</v>
      </c>
      <c r="M1148" s="370">
        <v>22</v>
      </c>
      <c r="N1148" s="371">
        <v>45378</v>
      </c>
      <c r="O1148" s="321" t="s">
        <v>452</v>
      </c>
      <c r="P1148" s="370" t="s">
        <v>2399</v>
      </c>
      <c r="Q1148" s="372"/>
      <c r="R1148" s="372"/>
      <c r="S1148" s="372"/>
    </row>
    <row r="1149" spans="1:19" ht="24" x14ac:dyDescent="0.2">
      <c r="A1149" s="303">
        <f>IF(B1149="","",ROW()-ROW($A$3)+'Diário 1º PA'!$P$1)</f>
        <v>1362</v>
      </c>
      <c r="B1149" s="368">
        <v>45386</v>
      </c>
      <c r="C1149" s="331">
        <v>45383</v>
      </c>
      <c r="D1149" s="321" t="s">
        <v>105</v>
      </c>
      <c r="E1149" s="332" t="s">
        <v>307</v>
      </c>
      <c r="F1149" s="369">
        <v>1581.24</v>
      </c>
      <c r="G1149" s="267" t="s">
        <v>2401</v>
      </c>
      <c r="H1149" s="321" t="s">
        <v>136</v>
      </c>
      <c r="I1149" s="321" t="s">
        <v>1515</v>
      </c>
      <c r="J1149" s="370" t="s">
        <v>1516</v>
      </c>
      <c r="K1149" s="370" t="s">
        <v>1307</v>
      </c>
      <c r="L1149" s="370" t="s">
        <v>848</v>
      </c>
      <c r="M1149" s="370" t="s">
        <v>2402</v>
      </c>
      <c r="N1149" s="371">
        <v>45386</v>
      </c>
      <c r="O1149" s="321" t="s">
        <v>452</v>
      </c>
      <c r="P1149" s="370" t="s">
        <v>1516</v>
      </c>
      <c r="Q1149" s="372"/>
      <c r="R1149" s="372"/>
      <c r="S1149" s="372"/>
    </row>
    <row r="1150" spans="1:19" ht="24" x14ac:dyDescent="0.2">
      <c r="A1150" s="303">
        <f>IF(B1150="","",ROW()-ROW($A$3)+'Diário 1º PA'!$P$1)</f>
        <v>1363</v>
      </c>
      <c r="B1150" s="368">
        <v>45386</v>
      </c>
      <c r="C1150" s="331">
        <v>45383</v>
      </c>
      <c r="D1150" s="321" t="s">
        <v>105</v>
      </c>
      <c r="E1150" s="332" t="s">
        <v>307</v>
      </c>
      <c r="F1150" s="369">
        <v>1720.82</v>
      </c>
      <c r="G1150" s="267" t="s">
        <v>2401</v>
      </c>
      <c r="H1150" s="321" t="s">
        <v>134</v>
      </c>
      <c r="I1150" s="321" t="s">
        <v>1515</v>
      </c>
      <c r="J1150" s="370" t="s">
        <v>1516</v>
      </c>
      <c r="K1150" s="370" t="s">
        <v>1307</v>
      </c>
      <c r="L1150" s="370" t="s">
        <v>848</v>
      </c>
      <c r="M1150" s="370" t="s">
        <v>2403</v>
      </c>
      <c r="N1150" s="371">
        <v>45386</v>
      </c>
      <c r="O1150" s="321" t="s">
        <v>452</v>
      </c>
      <c r="P1150" s="370" t="s">
        <v>1516</v>
      </c>
      <c r="Q1150" s="372"/>
      <c r="R1150" s="372"/>
      <c r="S1150" s="372"/>
    </row>
    <row r="1151" spans="1:19" ht="36" x14ac:dyDescent="0.2">
      <c r="A1151" s="303">
        <f>IF(B1151="","",ROW()-ROW($A$3)+'Diário 1º PA'!$P$1)</f>
        <v>1364</v>
      </c>
      <c r="B1151" s="368">
        <v>45386</v>
      </c>
      <c r="C1151" s="331">
        <v>45383</v>
      </c>
      <c r="D1151" s="321" t="s">
        <v>105</v>
      </c>
      <c r="E1151" s="332" t="s">
        <v>325</v>
      </c>
      <c r="F1151" s="369">
        <v>245.29</v>
      </c>
      <c r="G1151" s="267" t="s">
        <v>2404</v>
      </c>
      <c r="H1151" s="321" t="s">
        <v>136</v>
      </c>
      <c r="I1151" s="321" t="s">
        <v>1310</v>
      </c>
      <c r="J1151" s="370" t="s">
        <v>2405</v>
      </c>
      <c r="K1151" s="370" t="s">
        <v>1307</v>
      </c>
      <c r="L1151" s="370" t="s">
        <v>848</v>
      </c>
      <c r="M1151" s="370">
        <v>4923</v>
      </c>
      <c r="N1151" s="371">
        <v>45386</v>
      </c>
      <c r="O1151" s="321" t="s">
        <v>452</v>
      </c>
      <c r="P1151" s="370" t="s">
        <v>2405</v>
      </c>
      <c r="Q1151" s="372"/>
      <c r="R1151" s="372"/>
      <c r="S1151" s="372"/>
    </row>
    <row r="1152" spans="1:19" ht="24" x14ac:dyDescent="0.2">
      <c r="A1152" s="303">
        <f>IF(B1152="","",ROW()-ROW($A$3)+'Diário 1º PA'!$P$1)</f>
        <v>1365</v>
      </c>
      <c r="B1152" s="368">
        <v>45386</v>
      </c>
      <c r="C1152" s="331">
        <v>45383</v>
      </c>
      <c r="D1152" s="321" t="s">
        <v>105</v>
      </c>
      <c r="E1152" s="332" t="s">
        <v>359</v>
      </c>
      <c r="F1152" s="369">
        <v>98</v>
      </c>
      <c r="G1152" s="267" t="s">
        <v>2406</v>
      </c>
      <c r="H1152" s="321" t="s">
        <v>124</v>
      </c>
      <c r="I1152" s="321" t="s">
        <v>2407</v>
      </c>
      <c r="J1152" s="370" t="s">
        <v>2408</v>
      </c>
      <c r="K1152" s="370" t="s">
        <v>1307</v>
      </c>
      <c r="L1152" s="370" t="s">
        <v>848</v>
      </c>
      <c r="M1152" s="370">
        <v>1790</v>
      </c>
      <c r="N1152" s="371">
        <v>45386</v>
      </c>
      <c r="O1152" s="321" t="s">
        <v>452</v>
      </c>
      <c r="P1152" s="370" t="s">
        <v>2408</v>
      </c>
      <c r="Q1152" s="372"/>
      <c r="R1152" s="372"/>
      <c r="S1152" s="372"/>
    </row>
    <row r="1153" spans="1:19" ht="36" x14ac:dyDescent="0.2">
      <c r="A1153" s="303">
        <f>IF(B1153="","",ROW()-ROW($A$3)+'Diário 1º PA'!$P$1)</f>
        <v>1366</v>
      </c>
      <c r="B1153" s="368">
        <v>45386</v>
      </c>
      <c r="C1153" s="331">
        <v>45352</v>
      </c>
      <c r="D1153" s="321" t="s">
        <v>107</v>
      </c>
      <c r="E1153" s="332" t="s">
        <v>374</v>
      </c>
      <c r="F1153" s="369">
        <v>1708.98</v>
      </c>
      <c r="G1153" s="267" t="s">
        <v>2409</v>
      </c>
      <c r="H1153" s="321" t="s">
        <v>119</v>
      </c>
      <c r="I1153" s="321" t="s">
        <v>2373</v>
      </c>
      <c r="J1153" s="370" t="s">
        <v>2374</v>
      </c>
      <c r="K1153" s="370" t="s">
        <v>1307</v>
      </c>
      <c r="L1153" s="370" t="s">
        <v>848</v>
      </c>
      <c r="M1153" s="370" t="s">
        <v>2410</v>
      </c>
      <c r="N1153" s="371">
        <v>45386</v>
      </c>
      <c r="O1153" s="321" t="s">
        <v>452</v>
      </c>
      <c r="P1153" s="370" t="s">
        <v>2374</v>
      </c>
      <c r="Q1153" s="372"/>
      <c r="R1153" s="372"/>
      <c r="S1153" s="372"/>
    </row>
    <row r="1154" spans="1:19" ht="24" x14ac:dyDescent="0.2">
      <c r="A1154" s="303">
        <f>IF(B1154="","",ROW()-ROW($A$3)+'Diário 1º PA'!$P$1)</f>
        <v>1367</v>
      </c>
      <c r="B1154" s="368">
        <v>45386</v>
      </c>
      <c r="C1154" s="331">
        <v>45352</v>
      </c>
      <c r="D1154" s="321" t="s">
        <v>105</v>
      </c>
      <c r="E1154" s="332" t="s">
        <v>229</v>
      </c>
      <c r="F1154" s="369">
        <v>584.30999999999995</v>
      </c>
      <c r="G1154" s="267" t="s">
        <v>1769</v>
      </c>
      <c r="H1154" s="321" t="s">
        <v>136</v>
      </c>
      <c r="I1154" s="321" t="s">
        <v>1418</v>
      </c>
      <c r="J1154" s="370" t="s">
        <v>1419</v>
      </c>
      <c r="K1154" s="370" t="s">
        <v>1307</v>
      </c>
      <c r="L1154" s="370" t="s">
        <v>848</v>
      </c>
      <c r="M1154" s="370">
        <v>29663436</v>
      </c>
      <c r="N1154" s="371">
        <v>45387</v>
      </c>
      <c r="O1154" s="321" t="s">
        <v>452</v>
      </c>
      <c r="P1154" s="370" t="s">
        <v>1419</v>
      </c>
      <c r="Q1154" s="372"/>
      <c r="R1154" s="372"/>
      <c r="S1154" s="372"/>
    </row>
    <row r="1155" spans="1:19" ht="24" x14ac:dyDescent="0.2">
      <c r="A1155" s="303">
        <f>IF(B1155="","",ROW()-ROW($A$3)+'Diário 1º PA'!$P$1)</f>
        <v>1368</v>
      </c>
      <c r="B1155" s="368">
        <v>45386</v>
      </c>
      <c r="C1155" s="331">
        <v>45352</v>
      </c>
      <c r="D1155" s="321" t="s">
        <v>105</v>
      </c>
      <c r="E1155" s="332" t="s">
        <v>227</v>
      </c>
      <c r="F1155" s="369">
        <v>1283.57</v>
      </c>
      <c r="G1155" s="267" t="s">
        <v>1037</v>
      </c>
      <c r="H1155" s="321" t="s">
        <v>135</v>
      </c>
      <c r="I1155" s="321" t="s">
        <v>1401</v>
      </c>
      <c r="J1155" s="370" t="s">
        <v>1181</v>
      </c>
      <c r="K1155" s="370" t="s">
        <v>1307</v>
      </c>
      <c r="L1155" s="370" t="s">
        <v>848</v>
      </c>
      <c r="M1155" s="370">
        <v>126519167</v>
      </c>
      <c r="N1155" s="371">
        <v>45388</v>
      </c>
      <c r="O1155" s="321" t="s">
        <v>452</v>
      </c>
      <c r="P1155" s="370" t="s">
        <v>1181</v>
      </c>
      <c r="Q1155" s="372"/>
      <c r="R1155" s="372"/>
      <c r="S1155" s="372"/>
    </row>
    <row r="1156" spans="1:19" ht="24" x14ac:dyDescent="0.2">
      <c r="A1156" s="303">
        <f>IF(B1156="","",ROW()-ROW($A$3)+'Diário 1º PA'!$P$1)</f>
        <v>1369</v>
      </c>
      <c r="B1156" s="368">
        <v>45386</v>
      </c>
      <c r="C1156" s="331">
        <v>45352</v>
      </c>
      <c r="D1156" s="321" t="s">
        <v>105</v>
      </c>
      <c r="E1156" s="332" t="s">
        <v>227</v>
      </c>
      <c r="F1156" s="369">
        <v>325.18</v>
      </c>
      <c r="G1156" s="267" t="s">
        <v>1037</v>
      </c>
      <c r="H1156" s="321" t="s">
        <v>122</v>
      </c>
      <c r="I1156" s="321" t="s">
        <v>1401</v>
      </c>
      <c r="J1156" s="370" t="s">
        <v>1181</v>
      </c>
      <c r="K1156" s="370" t="s">
        <v>1307</v>
      </c>
      <c r="L1156" s="370" t="s">
        <v>848</v>
      </c>
      <c r="M1156" s="379">
        <v>130093331</v>
      </c>
      <c r="N1156" s="371">
        <v>45388</v>
      </c>
      <c r="O1156" s="321" t="s">
        <v>452</v>
      </c>
      <c r="P1156" s="370" t="s">
        <v>1181</v>
      </c>
      <c r="Q1156" s="372"/>
      <c r="R1156" s="372"/>
      <c r="S1156" s="372"/>
    </row>
    <row r="1157" spans="1:19" ht="24" x14ac:dyDescent="0.2">
      <c r="A1157" s="303">
        <f>IF(B1157="","",ROW()-ROW($A$3)+'Diário 1º PA'!$P$1)</f>
        <v>1370</v>
      </c>
      <c r="B1157" s="368">
        <v>45386</v>
      </c>
      <c r="C1157" s="331">
        <v>45352</v>
      </c>
      <c r="D1157" s="321" t="s">
        <v>105</v>
      </c>
      <c r="E1157" s="332" t="s">
        <v>341</v>
      </c>
      <c r="F1157" s="369">
        <v>1469.85</v>
      </c>
      <c r="G1157" s="267" t="s">
        <v>2411</v>
      </c>
      <c r="H1157" s="321" t="s">
        <v>123</v>
      </c>
      <c r="I1157" s="321" t="s">
        <v>1411</v>
      </c>
      <c r="J1157" s="370" t="s">
        <v>1413</v>
      </c>
      <c r="K1157" s="370" t="s">
        <v>881</v>
      </c>
      <c r="L1157" s="370" t="s">
        <v>1301</v>
      </c>
      <c r="M1157" s="370">
        <v>20240000007</v>
      </c>
      <c r="N1157" s="371">
        <v>45379</v>
      </c>
      <c r="O1157" s="321" t="s">
        <v>452</v>
      </c>
      <c r="P1157" s="370" t="s">
        <v>1413</v>
      </c>
      <c r="Q1157" s="372"/>
      <c r="R1157" s="372"/>
      <c r="S1157" s="372"/>
    </row>
    <row r="1158" spans="1:19" ht="36" x14ac:dyDescent="0.2">
      <c r="A1158" s="303">
        <f>IF(B1158="","",ROW()-ROW($A$3)+'Diário 1º PA'!$P$1)</f>
        <v>1371</v>
      </c>
      <c r="B1158" s="368">
        <v>45386</v>
      </c>
      <c r="C1158" s="331">
        <v>45383</v>
      </c>
      <c r="D1158" s="321" t="s">
        <v>105</v>
      </c>
      <c r="E1158" s="332" t="s">
        <v>339</v>
      </c>
      <c r="F1158" s="369">
        <v>80</v>
      </c>
      <c r="G1158" s="267" t="s">
        <v>2394</v>
      </c>
      <c r="H1158" s="321" t="s">
        <v>122</v>
      </c>
      <c r="I1158" s="321" t="s">
        <v>2395</v>
      </c>
      <c r="J1158" s="370" t="s">
        <v>922</v>
      </c>
      <c r="K1158" s="370" t="s">
        <v>881</v>
      </c>
      <c r="L1158" s="370" t="s">
        <v>1611</v>
      </c>
      <c r="M1158" s="370" t="s">
        <v>117</v>
      </c>
      <c r="N1158" s="371">
        <v>45378</v>
      </c>
      <c r="O1158" s="321" t="s">
        <v>452</v>
      </c>
      <c r="P1158" s="370" t="s">
        <v>2396</v>
      </c>
      <c r="Q1158" s="372"/>
      <c r="R1158" s="372"/>
      <c r="S1158" s="372"/>
    </row>
    <row r="1159" spans="1:19" ht="36" x14ac:dyDescent="0.2">
      <c r="A1159" s="303">
        <f>IF(B1159="","",ROW()-ROW($A$3)+'Diário 1º PA'!$P$1)</f>
        <v>1372</v>
      </c>
      <c r="B1159" s="368">
        <v>45386</v>
      </c>
      <c r="C1159" s="331">
        <v>45352</v>
      </c>
      <c r="D1159" s="321" t="s">
        <v>94</v>
      </c>
      <c r="E1159" s="332" t="s">
        <v>190</v>
      </c>
      <c r="F1159" s="369">
        <v>240</v>
      </c>
      <c r="G1159" s="267" t="s">
        <v>1478</v>
      </c>
      <c r="H1159" s="321" t="s">
        <v>117</v>
      </c>
      <c r="I1159" s="321" t="s">
        <v>1479</v>
      </c>
      <c r="J1159" s="370" t="s">
        <v>1481</v>
      </c>
      <c r="K1159" s="370" t="s">
        <v>1307</v>
      </c>
      <c r="L1159" s="370" t="s">
        <v>848</v>
      </c>
      <c r="M1159" s="370" t="s">
        <v>2412</v>
      </c>
      <c r="N1159" s="371">
        <v>45386</v>
      </c>
      <c r="O1159" s="321" t="s">
        <v>452</v>
      </c>
      <c r="P1159" s="370" t="s">
        <v>1481</v>
      </c>
      <c r="Q1159" s="372"/>
      <c r="R1159" s="372"/>
      <c r="S1159" s="372"/>
    </row>
    <row r="1160" spans="1:19" ht="24" x14ac:dyDescent="0.2">
      <c r="A1160" s="303">
        <f>IF(B1160="","",ROW()-ROW($A$3)+'Diário 1º PA'!$P$1)</f>
        <v>1373</v>
      </c>
      <c r="B1160" s="368">
        <v>45386</v>
      </c>
      <c r="C1160" s="331">
        <v>45352</v>
      </c>
      <c r="D1160" s="321" t="s">
        <v>94</v>
      </c>
      <c r="E1160" s="332" t="s">
        <v>166</v>
      </c>
      <c r="F1160" s="369">
        <v>739.64</v>
      </c>
      <c r="G1160" s="267" t="s">
        <v>2393</v>
      </c>
      <c r="H1160" s="321" t="s">
        <v>126</v>
      </c>
      <c r="I1160" s="321" t="s">
        <v>936</v>
      </c>
      <c r="J1160" s="370" t="s">
        <v>922</v>
      </c>
      <c r="K1160" s="370" t="s">
        <v>881</v>
      </c>
      <c r="L1160" s="370" t="s">
        <v>1379</v>
      </c>
      <c r="M1160" s="370" t="s">
        <v>117</v>
      </c>
      <c r="N1160" s="371" t="s">
        <v>117</v>
      </c>
      <c r="O1160" s="321" t="s">
        <v>452</v>
      </c>
      <c r="P1160" s="370" t="s">
        <v>937</v>
      </c>
      <c r="Q1160" s="372"/>
      <c r="R1160" s="372"/>
      <c r="S1160" s="372"/>
    </row>
    <row r="1161" spans="1:19" ht="24" x14ac:dyDescent="0.2">
      <c r="A1161" s="303">
        <f>IF(B1161="","",ROW()-ROW($A$3)+'Diário 1º PA'!$P$1)</f>
        <v>1374</v>
      </c>
      <c r="B1161" s="368">
        <v>45386</v>
      </c>
      <c r="C1161" s="331">
        <v>45352</v>
      </c>
      <c r="D1161" s="321" t="s">
        <v>94</v>
      </c>
      <c r="E1161" s="332" t="s">
        <v>166</v>
      </c>
      <c r="F1161" s="369">
        <v>362.81</v>
      </c>
      <c r="G1161" s="267" t="s">
        <v>2393</v>
      </c>
      <c r="H1161" s="321" t="s">
        <v>127</v>
      </c>
      <c r="I1161" s="321" t="s">
        <v>2413</v>
      </c>
      <c r="J1161" s="370" t="s">
        <v>922</v>
      </c>
      <c r="K1161" s="370" t="s">
        <v>881</v>
      </c>
      <c r="L1161" s="370" t="s">
        <v>1379</v>
      </c>
      <c r="M1161" s="370" t="s">
        <v>117</v>
      </c>
      <c r="N1161" s="371" t="s">
        <v>117</v>
      </c>
      <c r="O1161" s="321" t="s">
        <v>452</v>
      </c>
      <c r="P1161" s="370" t="s">
        <v>2414</v>
      </c>
      <c r="Q1161" s="372"/>
      <c r="R1161" s="372"/>
      <c r="S1161" s="372"/>
    </row>
    <row r="1162" spans="1:19" ht="24" x14ac:dyDescent="0.2">
      <c r="A1162" s="303">
        <f>IF(B1162="","",ROW()-ROW($A$3)+'Diário 1º PA'!$P$1)</f>
        <v>1375</v>
      </c>
      <c r="B1162" s="368">
        <v>45386</v>
      </c>
      <c r="C1162" s="331">
        <v>45352</v>
      </c>
      <c r="D1162" s="321" t="s">
        <v>94</v>
      </c>
      <c r="E1162" s="332" t="s">
        <v>166</v>
      </c>
      <c r="F1162" s="369">
        <v>423.6</v>
      </c>
      <c r="G1162" s="267" t="s">
        <v>2393</v>
      </c>
      <c r="H1162" s="321" t="s">
        <v>121</v>
      </c>
      <c r="I1162" s="321" t="s">
        <v>1414</v>
      </c>
      <c r="J1162" s="370" t="s">
        <v>922</v>
      </c>
      <c r="K1162" s="370" t="s">
        <v>881</v>
      </c>
      <c r="L1162" s="370" t="s">
        <v>1379</v>
      </c>
      <c r="M1162" s="370" t="s">
        <v>117</v>
      </c>
      <c r="N1162" s="371" t="s">
        <v>117</v>
      </c>
      <c r="O1162" s="321" t="s">
        <v>452</v>
      </c>
      <c r="P1162" s="370" t="s">
        <v>1415</v>
      </c>
      <c r="Q1162" s="372"/>
      <c r="R1162" s="372"/>
      <c r="S1162" s="372"/>
    </row>
    <row r="1163" spans="1:19" ht="24" x14ac:dyDescent="0.2">
      <c r="A1163" s="303">
        <f>IF(B1163="","",ROW()-ROW($A$3)+'Diário 1º PA'!$P$1)</f>
        <v>1376</v>
      </c>
      <c r="B1163" s="368">
        <v>45386</v>
      </c>
      <c r="C1163" s="331">
        <v>45352</v>
      </c>
      <c r="D1163" s="321" t="s">
        <v>94</v>
      </c>
      <c r="E1163" s="332" t="s">
        <v>166</v>
      </c>
      <c r="F1163" s="369">
        <v>481.36</v>
      </c>
      <c r="G1163" s="321" t="s">
        <v>2393</v>
      </c>
      <c r="H1163" s="321" t="s">
        <v>121</v>
      </c>
      <c r="I1163" s="321" t="s">
        <v>1416</v>
      </c>
      <c r="J1163" s="370" t="s">
        <v>922</v>
      </c>
      <c r="K1163" s="370" t="s">
        <v>881</v>
      </c>
      <c r="L1163" s="370" t="s">
        <v>1379</v>
      </c>
      <c r="M1163" s="370" t="s">
        <v>117</v>
      </c>
      <c r="N1163" s="371" t="s">
        <v>117</v>
      </c>
      <c r="O1163" s="321" t="s">
        <v>452</v>
      </c>
      <c r="P1163" s="370" t="s">
        <v>1417</v>
      </c>
      <c r="Q1163" s="372"/>
      <c r="R1163" s="372"/>
      <c r="S1163" s="372"/>
    </row>
    <row r="1164" spans="1:19" x14ac:dyDescent="0.2">
      <c r="A1164" s="303">
        <f>IF(B1164="","",ROW()-ROW($A$3)+'Diário 1º PA'!$P$1)</f>
        <v>1377</v>
      </c>
      <c r="B1164" s="368">
        <v>45386</v>
      </c>
      <c r="C1164" s="331">
        <v>45383</v>
      </c>
      <c r="D1164" s="321" t="s">
        <v>105</v>
      </c>
      <c r="E1164" s="332" t="s">
        <v>283</v>
      </c>
      <c r="F1164" s="369">
        <v>1</v>
      </c>
      <c r="G1164" s="267" t="s">
        <v>2415</v>
      </c>
      <c r="H1164" s="321" t="s">
        <v>118</v>
      </c>
      <c r="I1164" s="321" t="s">
        <v>117</v>
      </c>
      <c r="J1164" s="370" t="s">
        <v>79</v>
      </c>
      <c r="K1164" s="370" t="s">
        <v>1325</v>
      </c>
      <c r="L1164" s="370" t="s">
        <v>117</v>
      </c>
      <c r="M1164" s="370" t="s">
        <v>117</v>
      </c>
      <c r="N1164" s="371" t="s">
        <v>117</v>
      </c>
      <c r="O1164" s="321" t="s">
        <v>452</v>
      </c>
      <c r="P1164" s="370" t="s">
        <v>79</v>
      </c>
      <c r="Q1164" s="372"/>
      <c r="R1164" s="372"/>
      <c r="S1164" s="372"/>
    </row>
    <row r="1165" spans="1:19" ht="36" x14ac:dyDescent="0.2">
      <c r="A1165" s="303">
        <f>IF(B1165="","",ROW()-ROW($A$3)+'Diário 1º PA'!$P$1)</f>
        <v>1378</v>
      </c>
      <c r="B1165" s="368">
        <v>45387</v>
      </c>
      <c r="C1165" s="331">
        <v>45383</v>
      </c>
      <c r="D1165" s="321" t="s">
        <v>105</v>
      </c>
      <c r="E1165" s="332" t="s">
        <v>337</v>
      </c>
      <c r="F1165" s="369">
        <v>116.19</v>
      </c>
      <c r="G1165" s="267" t="s">
        <v>952</v>
      </c>
      <c r="H1165" s="321" t="s">
        <v>137</v>
      </c>
      <c r="I1165" s="321" t="s">
        <v>2416</v>
      </c>
      <c r="J1165" s="370" t="s">
        <v>2417</v>
      </c>
      <c r="K1165" s="370" t="s">
        <v>839</v>
      </c>
      <c r="L1165" s="370" t="s">
        <v>1301</v>
      </c>
      <c r="M1165" s="370" t="s">
        <v>2418</v>
      </c>
      <c r="N1165" s="371">
        <v>45387</v>
      </c>
      <c r="O1165" s="321" t="s">
        <v>452</v>
      </c>
      <c r="P1165" s="370" t="s">
        <v>2417</v>
      </c>
      <c r="Q1165" s="372"/>
      <c r="R1165" s="372"/>
      <c r="S1165" s="372"/>
    </row>
    <row r="1166" spans="1:19" ht="24" x14ac:dyDescent="0.2">
      <c r="A1166" s="303">
        <f>IF(B1166="","",ROW()-ROW($A$3)+'Diário 1º PA'!$P$1)</f>
        <v>1379</v>
      </c>
      <c r="B1166" s="368">
        <v>45387</v>
      </c>
      <c r="C1166" s="331">
        <v>45352</v>
      </c>
      <c r="D1166" s="321" t="s">
        <v>105</v>
      </c>
      <c r="E1166" s="332" t="s">
        <v>341</v>
      </c>
      <c r="F1166" s="369">
        <v>1200</v>
      </c>
      <c r="G1166" s="267" t="s">
        <v>2263</v>
      </c>
      <c r="H1166" s="321" t="s">
        <v>134</v>
      </c>
      <c r="I1166" s="321" t="s">
        <v>1534</v>
      </c>
      <c r="J1166" s="370" t="s">
        <v>877</v>
      </c>
      <c r="K1166" s="370" t="s">
        <v>1307</v>
      </c>
      <c r="L1166" s="370" t="s">
        <v>848</v>
      </c>
      <c r="M1166" s="370">
        <v>81103255</v>
      </c>
      <c r="N1166" s="371">
        <v>45387</v>
      </c>
      <c r="O1166" s="321" t="s">
        <v>452</v>
      </c>
      <c r="P1166" s="370" t="s">
        <v>877</v>
      </c>
      <c r="Q1166" s="372"/>
      <c r="R1166" s="372"/>
      <c r="S1166" s="372"/>
    </row>
    <row r="1167" spans="1:19" ht="24" x14ac:dyDescent="0.2">
      <c r="A1167" s="303">
        <f>IF(B1167="","",ROW()-ROW($A$3)+'Diário 1º PA'!$P$1)</f>
        <v>1380</v>
      </c>
      <c r="B1167" s="368">
        <v>45387</v>
      </c>
      <c r="C1167" s="331">
        <v>45352</v>
      </c>
      <c r="D1167" s="321" t="s">
        <v>105</v>
      </c>
      <c r="E1167" s="332" t="s">
        <v>341</v>
      </c>
      <c r="F1167" s="369">
        <v>1040</v>
      </c>
      <c r="G1167" s="267" t="s">
        <v>2419</v>
      </c>
      <c r="H1167" s="321" t="s">
        <v>134</v>
      </c>
      <c r="I1167" s="321" t="s">
        <v>1534</v>
      </c>
      <c r="J1167" s="370" t="s">
        <v>877</v>
      </c>
      <c r="K1167" s="370" t="s">
        <v>1307</v>
      </c>
      <c r="L1167" s="370" t="s">
        <v>848</v>
      </c>
      <c r="M1167" s="370">
        <v>82056601</v>
      </c>
      <c r="N1167" s="371">
        <v>45387</v>
      </c>
      <c r="O1167" s="321" t="s">
        <v>452</v>
      </c>
      <c r="P1167" s="370" t="s">
        <v>877</v>
      </c>
      <c r="Q1167" s="372"/>
      <c r="R1167" s="372"/>
      <c r="S1167" s="372"/>
    </row>
    <row r="1168" spans="1:19" ht="24" x14ac:dyDescent="0.2">
      <c r="A1168" s="303">
        <f>IF(B1168="","",ROW()-ROW($A$3)+'Diário 1º PA'!$P$1)</f>
        <v>1381</v>
      </c>
      <c r="B1168" s="368">
        <v>45387</v>
      </c>
      <c r="C1168" s="331">
        <v>45352</v>
      </c>
      <c r="D1168" s="321" t="s">
        <v>105</v>
      </c>
      <c r="E1168" s="332" t="s">
        <v>341</v>
      </c>
      <c r="F1168" s="369">
        <v>1920</v>
      </c>
      <c r="G1168" s="267" t="s">
        <v>2420</v>
      </c>
      <c r="H1168" s="321" t="s">
        <v>134</v>
      </c>
      <c r="I1168" s="321" t="s">
        <v>2421</v>
      </c>
      <c r="J1168" s="370" t="s">
        <v>946</v>
      </c>
      <c r="K1168" s="370" t="s">
        <v>1307</v>
      </c>
      <c r="L1168" s="370" t="s">
        <v>848</v>
      </c>
      <c r="M1168" s="370">
        <v>23</v>
      </c>
      <c r="N1168" s="371">
        <v>45387</v>
      </c>
      <c r="O1168" s="321" t="s">
        <v>452</v>
      </c>
      <c r="P1168" s="370" t="s">
        <v>946</v>
      </c>
      <c r="Q1168" s="372"/>
      <c r="R1168" s="372"/>
      <c r="S1168" s="372"/>
    </row>
    <row r="1169" spans="1:19" ht="48" x14ac:dyDescent="0.2">
      <c r="A1169" s="303">
        <f>IF(B1169="","",ROW()-ROW($A$3)+'Diário 1º PA'!$P$1)</f>
        <v>1382</v>
      </c>
      <c r="B1169" s="368">
        <v>45387</v>
      </c>
      <c r="C1169" s="331">
        <v>45352</v>
      </c>
      <c r="D1169" s="321" t="s">
        <v>105</v>
      </c>
      <c r="E1169" s="332" t="s">
        <v>299</v>
      </c>
      <c r="F1169" s="369">
        <v>28467.19</v>
      </c>
      <c r="G1169" s="267" t="s">
        <v>2001</v>
      </c>
      <c r="H1169" s="321" t="s">
        <v>134</v>
      </c>
      <c r="I1169" s="321" t="s">
        <v>1467</v>
      </c>
      <c r="J1169" s="370" t="s">
        <v>961</v>
      </c>
      <c r="K1169" s="370" t="s">
        <v>1307</v>
      </c>
      <c r="L1169" s="370" t="s">
        <v>848</v>
      </c>
      <c r="M1169" s="370">
        <v>1706</v>
      </c>
      <c r="N1169" s="371">
        <v>45387</v>
      </c>
      <c r="O1169" s="321" t="s">
        <v>452</v>
      </c>
      <c r="P1169" s="370" t="s">
        <v>961</v>
      </c>
      <c r="Q1169" s="372"/>
      <c r="R1169" s="372"/>
      <c r="S1169" s="372"/>
    </row>
    <row r="1170" spans="1:19" ht="24" x14ac:dyDescent="0.2">
      <c r="A1170" s="303">
        <f>IF(B1170="","",ROW()-ROW($A$3)+'Diário 1º PA'!$P$1)</f>
        <v>1383</v>
      </c>
      <c r="B1170" s="368">
        <v>45387</v>
      </c>
      <c r="C1170" s="331">
        <v>45352</v>
      </c>
      <c r="D1170" s="321" t="s">
        <v>105</v>
      </c>
      <c r="E1170" s="332" t="s">
        <v>341</v>
      </c>
      <c r="F1170" s="369">
        <v>1404</v>
      </c>
      <c r="G1170" s="267" t="s">
        <v>2422</v>
      </c>
      <c r="H1170" s="321" t="s">
        <v>134</v>
      </c>
      <c r="I1170" s="321" t="s">
        <v>2423</v>
      </c>
      <c r="J1170" s="370" t="s">
        <v>911</v>
      </c>
      <c r="K1170" s="370" t="s">
        <v>1307</v>
      </c>
      <c r="L1170" s="370" t="s">
        <v>848</v>
      </c>
      <c r="M1170" s="370">
        <v>381860951</v>
      </c>
      <c r="N1170" s="371">
        <v>45387</v>
      </c>
      <c r="O1170" s="321" t="s">
        <v>452</v>
      </c>
      <c r="P1170" s="370" t="s">
        <v>911</v>
      </c>
      <c r="Q1170" s="372"/>
      <c r="R1170" s="372"/>
      <c r="S1170" s="372"/>
    </row>
    <row r="1171" spans="1:19" ht="24" x14ac:dyDescent="0.2">
      <c r="A1171" s="303">
        <f>IF(B1171="","",ROW()-ROW($A$3)+'Diário 1º PA'!$P$1)</f>
        <v>1384</v>
      </c>
      <c r="B1171" s="368">
        <v>45387</v>
      </c>
      <c r="C1171" s="331">
        <v>45383</v>
      </c>
      <c r="D1171" s="321" t="s">
        <v>105</v>
      </c>
      <c r="E1171" s="332" t="s">
        <v>257</v>
      </c>
      <c r="F1171" s="369">
        <v>300</v>
      </c>
      <c r="G1171" s="321" t="s">
        <v>2424</v>
      </c>
      <c r="H1171" s="321" t="s">
        <v>134</v>
      </c>
      <c r="I1171" s="321" t="s">
        <v>2425</v>
      </c>
      <c r="J1171" s="370" t="s">
        <v>1466</v>
      </c>
      <c r="K1171" s="370" t="s">
        <v>1307</v>
      </c>
      <c r="L1171" s="370" t="s">
        <v>848</v>
      </c>
      <c r="M1171" s="370">
        <v>58</v>
      </c>
      <c r="N1171" s="371">
        <v>45387</v>
      </c>
      <c r="O1171" s="321" t="s">
        <v>452</v>
      </c>
      <c r="P1171" s="370" t="s">
        <v>1466</v>
      </c>
      <c r="Q1171" s="372"/>
      <c r="R1171" s="372"/>
      <c r="S1171" s="372"/>
    </row>
    <row r="1172" spans="1:19" ht="24" x14ac:dyDescent="0.2">
      <c r="A1172" s="303">
        <f>IF(B1172="","",ROW()-ROW($A$3)+'Diário 1º PA'!$P$1)</f>
        <v>1385</v>
      </c>
      <c r="B1172" s="368">
        <v>45387</v>
      </c>
      <c r="C1172" s="331">
        <v>45352</v>
      </c>
      <c r="D1172" s="321" t="s">
        <v>105</v>
      </c>
      <c r="E1172" s="332" t="s">
        <v>219</v>
      </c>
      <c r="F1172" s="369">
        <v>4853.34</v>
      </c>
      <c r="G1172" s="321" t="s">
        <v>1362</v>
      </c>
      <c r="H1172" s="321" t="s">
        <v>129</v>
      </c>
      <c r="I1172" s="321" t="s">
        <v>1392</v>
      </c>
      <c r="J1172" s="370" t="s">
        <v>1393</v>
      </c>
      <c r="K1172" s="370" t="s">
        <v>1307</v>
      </c>
      <c r="L1172" s="370" t="s">
        <v>848</v>
      </c>
      <c r="M1172" s="370">
        <v>15439</v>
      </c>
      <c r="N1172" s="371">
        <v>45387</v>
      </c>
      <c r="O1172" s="321" t="s">
        <v>452</v>
      </c>
      <c r="P1172" s="370" t="s">
        <v>1393</v>
      </c>
      <c r="Q1172" s="372"/>
      <c r="R1172" s="372"/>
      <c r="S1172" s="372"/>
    </row>
    <row r="1173" spans="1:19" ht="24" x14ac:dyDescent="0.2">
      <c r="A1173" s="303">
        <f>IF(B1173="","",ROW()-ROW($A$3)+'Diário 1º PA'!$P$1)</f>
        <v>1386</v>
      </c>
      <c r="B1173" s="368">
        <v>45387</v>
      </c>
      <c r="C1173" s="331">
        <v>45352</v>
      </c>
      <c r="D1173" s="321" t="s">
        <v>105</v>
      </c>
      <c r="E1173" s="332" t="s">
        <v>219</v>
      </c>
      <c r="F1173" s="369">
        <v>14003.95</v>
      </c>
      <c r="G1173" s="267" t="s">
        <v>1362</v>
      </c>
      <c r="H1173" s="321" t="s">
        <v>130</v>
      </c>
      <c r="I1173" s="321" t="s">
        <v>1977</v>
      </c>
      <c r="J1173" s="370" t="s">
        <v>1978</v>
      </c>
      <c r="K1173" s="370" t="s">
        <v>1307</v>
      </c>
      <c r="L1173" s="370" t="s">
        <v>848</v>
      </c>
      <c r="M1173" s="371">
        <v>36241</v>
      </c>
      <c r="N1173" s="371">
        <v>45387</v>
      </c>
      <c r="O1173" s="321" t="s">
        <v>452</v>
      </c>
      <c r="P1173" s="370" t="s">
        <v>1978</v>
      </c>
      <c r="Q1173" s="372"/>
      <c r="R1173" s="372"/>
      <c r="S1173" s="372"/>
    </row>
    <row r="1174" spans="1:19" ht="36" x14ac:dyDescent="0.2">
      <c r="A1174" s="303">
        <f>IF(B1174="","",ROW()-ROW($A$3)+'Diário 1º PA'!$P$1)</f>
        <v>1387</v>
      </c>
      <c r="B1174" s="368">
        <v>45387</v>
      </c>
      <c r="C1174" s="331">
        <v>45383</v>
      </c>
      <c r="D1174" s="321" t="s">
        <v>105</v>
      </c>
      <c r="E1174" s="332" t="s">
        <v>257</v>
      </c>
      <c r="F1174" s="369">
        <v>1594.9</v>
      </c>
      <c r="G1174" s="267" t="s">
        <v>2426</v>
      </c>
      <c r="H1174" s="321" t="s">
        <v>117</v>
      </c>
      <c r="I1174" s="321" t="s">
        <v>1981</v>
      </c>
      <c r="J1174" s="370" t="s">
        <v>1022</v>
      </c>
      <c r="K1174" s="370" t="s">
        <v>1307</v>
      </c>
      <c r="L1174" s="370" t="s">
        <v>848</v>
      </c>
      <c r="M1174" s="370" t="s">
        <v>2427</v>
      </c>
      <c r="N1174" s="371">
        <v>45387</v>
      </c>
      <c r="O1174" s="321" t="s">
        <v>452</v>
      </c>
      <c r="P1174" s="370" t="s">
        <v>1022</v>
      </c>
      <c r="Q1174" s="372"/>
      <c r="R1174" s="372"/>
      <c r="S1174" s="372"/>
    </row>
    <row r="1175" spans="1:19" ht="48" x14ac:dyDescent="0.2">
      <c r="A1175" s="303">
        <f>IF(B1175="","",ROW()-ROW($A$3)+'Diário 1º PA'!$P$1)</f>
        <v>1388</v>
      </c>
      <c r="B1175" s="368">
        <v>45387</v>
      </c>
      <c r="C1175" s="331">
        <v>45352</v>
      </c>
      <c r="D1175" s="321" t="s">
        <v>105</v>
      </c>
      <c r="E1175" s="332" t="s">
        <v>325</v>
      </c>
      <c r="F1175" s="369">
        <v>1803.15</v>
      </c>
      <c r="G1175" s="267" t="s">
        <v>2428</v>
      </c>
      <c r="H1175" s="321" t="s">
        <v>117</v>
      </c>
      <c r="I1175" s="321" t="s">
        <v>1109</v>
      </c>
      <c r="J1175" s="370" t="s">
        <v>1110</v>
      </c>
      <c r="K1175" s="370" t="s">
        <v>1307</v>
      </c>
      <c r="L1175" s="370" t="s">
        <v>848</v>
      </c>
      <c r="M1175" s="370">
        <v>21013981</v>
      </c>
      <c r="N1175" s="371">
        <v>45387</v>
      </c>
      <c r="O1175" s="321" t="s">
        <v>452</v>
      </c>
      <c r="P1175" s="370" t="s">
        <v>1110</v>
      </c>
      <c r="Q1175" s="372"/>
      <c r="R1175" s="372"/>
      <c r="S1175" s="372"/>
    </row>
    <row r="1176" spans="1:19" ht="36" x14ac:dyDescent="0.2">
      <c r="A1176" s="303">
        <f>IF(B1176="","",ROW()-ROW($A$3)+'Diário 1º PA'!$P$1)</f>
        <v>1389</v>
      </c>
      <c r="B1176" s="368">
        <v>45387</v>
      </c>
      <c r="C1176" s="331">
        <v>45383</v>
      </c>
      <c r="D1176" s="321" t="s">
        <v>105</v>
      </c>
      <c r="E1176" s="332" t="s">
        <v>345</v>
      </c>
      <c r="F1176" s="369">
        <v>6925</v>
      </c>
      <c r="G1176" s="267" t="s">
        <v>2429</v>
      </c>
      <c r="H1176" s="321" t="s">
        <v>128</v>
      </c>
      <c r="I1176" s="321" t="s">
        <v>2430</v>
      </c>
      <c r="J1176" s="370" t="s">
        <v>2214</v>
      </c>
      <c r="K1176" s="370" t="s">
        <v>881</v>
      </c>
      <c r="L1176" s="370" t="s">
        <v>1301</v>
      </c>
      <c r="M1176" s="370" t="s">
        <v>2041</v>
      </c>
      <c r="N1176" s="371">
        <v>45379</v>
      </c>
      <c r="O1176" s="321" t="s">
        <v>452</v>
      </c>
      <c r="P1176" s="370" t="s">
        <v>2214</v>
      </c>
      <c r="Q1176" s="372"/>
      <c r="R1176" s="372"/>
      <c r="S1176" s="372"/>
    </row>
    <row r="1177" spans="1:19" ht="24" x14ac:dyDescent="0.2">
      <c r="A1177" s="303">
        <f>IF(B1177="","",ROW()-ROW($A$3)+'Diário 1º PA'!$P$1)</f>
        <v>1390</v>
      </c>
      <c r="B1177" s="368">
        <v>45387</v>
      </c>
      <c r="C1177" s="331">
        <v>45383</v>
      </c>
      <c r="D1177" s="321" t="s">
        <v>105</v>
      </c>
      <c r="E1177" s="332" t="s">
        <v>345</v>
      </c>
      <c r="F1177" s="369">
        <v>5599.96</v>
      </c>
      <c r="G1177" s="267" t="s">
        <v>2107</v>
      </c>
      <c r="H1177" s="321" t="s">
        <v>128</v>
      </c>
      <c r="I1177" s="321" t="s">
        <v>2431</v>
      </c>
      <c r="J1177" s="370" t="s">
        <v>2432</v>
      </c>
      <c r="K1177" s="370" t="s">
        <v>881</v>
      </c>
      <c r="L1177" s="370" t="s">
        <v>1301</v>
      </c>
      <c r="M1177" s="370">
        <v>1439</v>
      </c>
      <c r="N1177" s="371">
        <v>45387</v>
      </c>
      <c r="O1177" s="321" t="s">
        <v>452</v>
      </c>
      <c r="P1177" s="370" t="s">
        <v>2432</v>
      </c>
      <c r="Q1177" s="372"/>
      <c r="R1177" s="372"/>
      <c r="S1177" s="372"/>
    </row>
    <row r="1178" spans="1:19" ht="24" x14ac:dyDescent="0.2">
      <c r="A1178" s="303">
        <f>IF(B1178="","",ROW()-ROW($A$3)+'Diário 1º PA'!$P$1)</f>
        <v>1391</v>
      </c>
      <c r="B1178" s="368">
        <v>45387</v>
      </c>
      <c r="C1178" s="331">
        <v>45383</v>
      </c>
      <c r="D1178" s="321" t="s">
        <v>105</v>
      </c>
      <c r="E1178" s="332" t="s">
        <v>345</v>
      </c>
      <c r="F1178" s="369">
        <v>8389.9699999999993</v>
      </c>
      <c r="G1178" s="321" t="s">
        <v>2107</v>
      </c>
      <c r="H1178" s="321" t="s">
        <v>128</v>
      </c>
      <c r="I1178" s="321" t="s">
        <v>2433</v>
      </c>
      <c r="J1178" s="370" t="s">
        <v>2434</v>
      </c>
      <c r="K1178" s="370" t="s">
        <v>881</v>
      </c>
      <c r="L1178" s="370" t="s">
        <v>1301</v>
      </c>
      <c r="M1178" s="370">
        <v>134340</v>
      </c>
      <c r="N1178" s="371">
        <v>45388</v>
      </c>
      <c r="O1178" s="321" t="s">
        <v>452</v>
      </c>
      <c r="P1178" s="370" t="s">
        <v>2434</v>
      </c>
      <c r="Q1178" s="372"/>
      <c r="R1178" s="372"/>
      <c r="S1178" s="372"/>
    </row>
    <row r="1179" spans="1:19" x14ac:dyDescent="0.2">
      <c r="A1179" s="303">
        <f>IF(B1179="","",ROW()-ROW($A$3)+'Diário 1º PA'!$P$1)</f>
        <v>1392</v>
      </c>
      <c r="B1179" s="368">
        <v>45387</v>
      </c>
      <c r="C1179" s="331">
        <v>45383</v>
      </c>
      <c r="D1179" s="321" t="s">
        <v>105</v>
      </c>
      <c r="E1179" s="332" t="s">
        <v>283</v>
      </c>
      <c r="F1179" s="369">
        <v>10</v>
      </c>
      <c r="G1179" s="267" t="s">
        <v>2435</v>
      </c>
      <c r="H1179" s="321" t="s">
        <v>118</v>
      </c>
      <c r="I1179" s="321" t="s">
        <v>117</v>
      </c>
      <c r="J1179" s="370" t="s">
        <v>79</v>
      </c>
      <c r="K1179" s="370" t="s">
        <v>1325</v>
      </c>
      <c r="L1179" s="370" t="s">
        <v>117</v>
      </c>
      <c r="M1179" s="370" t="s">
        <v>117</v>
      </c>
      <c r="N1179" s="371" t="s">
        <v>117</v>
      </c>
      <c r="O1179" s="321" t="s">
        <v>452</v>
      </c>
      <c r="P1179" s="370" t="s">
        <v>79</v>
      </c>
      <c r="Q1179" s="372"/>
      <c r="R1179" s="372"/>
      <c r="S1179" s="372"/>
    </row>
    <row r="1180" spans="1:19" ht="24" x14ac:dyDescent="0.2">
      <c r="A1180" s="303">
        <f>IF(B1180="","",ROW()-ROW($A$3)+'Diário 1º PA'!$P$1)</f>
        <v>1393</v>
      </c>
      <c r="B1180" s="368">
        <v>45387</v>
      </c>
      <c r="C1180" s="331">
        <v>45352</v>
      </c>
      <c r="D1180" s="321" t="s">
        <v>105</v>
      </c>
      <c r="E1180" s="332" t="s">
        <v>227</v>
      </c>
      <c r="F1180" s="369">
        <v>325.18</v>
      </c>
      <c r="G1180" s="267" t="s">
        <v>1037</v>
      </c>
      <c r="H1180" s="321" t="s">
        <v>122</v>
      </c>
      <c r="I1180" s="321" t="s">
        <v>1401</v>
      </c>
      <c r="J1180" s="370" t="s">
        <v>1181</v>
      </c>
      <c r="K1180" s="370" t="s">
        <v>1307</v>
      </c>
      <c r="L1180" s="370" t="s">
        <v>848</v>
      </c>
      <c r="M1180" s="370">
        <v>130093331</v>
      </c>
      <c r="N1180" s="371">
        <v>45387</v>
      </c>
      <c r="O1180" s="321" t="s">
        <v>452</v>
      </c>
      <c r="P1180" s="370" t="s">
        <v>1181</v>
      </c>
      <c r="Q1180" s="372"/>
      <c r="R1180" s="372"/>
      <c r="S1180" s="372"/>
    </row>
    <row r="1181" spans="1:19" ht="24" x14ac:dyDescent="0.2">
      <c r="A1181" s="303">
        <f>IF(B1181="","",ROW()-ROW($A$3)+'Diário 1º PA'!$P$1)</f>
        <v>1394</v>
      </c>
      <c r="B1181" s="368">
        <v>45390</v>
      </c>
      <c r="C1181" s="331">
        <v>45352</v>
      </c>
      <c r="D1181" s="321" t="s">
        <v>105</v>
      </c>
      <c r="E1181" s="332" t="s">
        <v>341</v>
      </c>
      <c r="F1181" s="369">
        <v>1450</v>
      </c>
      <c r="G1181" s="267" t="s">
        <v>2436</v>
      </c>
      <c r="H1181" s="321" t="s">
        <v>123</v>
      </c>
      <c r="I1181" s="321" t="s">
        <v>1382</v>
      </c>
      <c r="J1181" s="370" t="s">
        <v>1383</v>
      </c>
      <c r="K1181" s="370" t="s">
        <v>839</v>
      </c>
      <c r="L1181" s="370" t="s">
        <v>1301</v>
      </c>
      <c r="M1181" s="370">
        <v>7</v>
      </c>
      <c r="N1181" s="371">
        <v>45379</v>
      </c>
      <c r="O1181" s="321" t="s">
        <v>452</v>
      </c>
      <c r="P1181" s="370" t="s">
        <v>1383</v>
      </c>
      <c r="Q1181" s="372"/>
      <c r="R1181" s="372"/>
      <c r="S1181" s="372"/>
    </row>
    <row r="1182" spans="1:19" ht="24" x14ac:dyDescent="0.2">
      <c r="A1182" s="303">
        <f>IF(B1182="","",ROW()-ROW($A$3)+'Diário 1º PA'!$P$1)</f>
        <v>1395</v>
      </c>
      <c r="B1182" s="368">
        <v>45390</v>
      </c>
      <c r="C1182" s="331">
        <v>45352</v>
      </c>
      <c r="D1182" s="321" t="s">
        <v>105</v>
      </c>
      <c r="E1182" s="332" t="s">
        <v>341</v>
      </c>
      <c r="F1182" s="369">
        <v>2250</v>
      </c>
      <c r="G1182" s="267" t="s">
        <v>2437</v>
      </c>
      <c r="H1182" s="321" t="s">
        <v>129</v>
      </c>
      <c r="I1182" s="321" t="s">
        <v>1591</v>
      </c>
      <c r="J1182" s="370" t="s">
        <v>869</v>
      </c>
      <c r="K1182" s="370" t="s">
        <v>839</v>
      </c>
      <c r="L1182" s="370" t="s">
        <v>1301</v>
      </c>
      <c r="M1182" s="370">
        <v>15</v>
      </c>
      <c r="N1182" s="371">
        <v>45385</v>
      </c>
      <c r="O1182" s="321" t="s">
        <v>452</v>
      </c>
      <c r="P1182" s="370" t="s">
        <v>869</v>
      </c>
      <c r="Q1182" s="372"/>
      <c r="R1182" s="372"/>
      <c r="S1182" s="372"/>
    </row>
    <row r="1183" spans="1:19" ht="24" x14ac:dyDescent="0.2">
      <c r="A1183" s="303">
        <f>IF(B1183="","",ROW()-ROW($A$3)+'Diário 1º PA'!$P$1)</f>
        <v>1396</v>
      </c>
      <c r="B1183" s="368">
        <v>45390</v>
      </c>
      <c r="C1183" s="331">
        <v>45383</v>
      </c>
      <c r="D1183" s="321" t="s">
        <v>105</v>
      </c>
      <c r="E1183" s="332" t="s">
        <v>287</v>
      </c>
      <c r="F1183" s="369">
        <v>99.64</v>
      </c>
      <c r="G1183" s="267" t="s">
        <v>2438</v>
      </c>
      <c r="H1183" s="321" t="s">
        <v>130</v>
      </c>
      <c r="I1183" s="321" t="s">
        <v>2439</v>
      </c>
      <c r="J1183" s="370" t="s">
        <v>2440</v>
      </c>
      <c r="K1183" s="370" t="s">
        <v>1307</v>
      </c>
      <c r="L1183" s="370" t="s">
        <v>848</v>
      </c>
      <c r="M1183" s="370">
        <v>8604291205</v>
      </c>
      <c r="N1183" s="371">
        <v>45389</v>
      </c>
      <c r="O1183" s="321" t="s">
        <v>452</v>
      </c>
      <c r="P1183" s="370" t="s">
        <v>2440</v>
      </c>
      <c r="Q1183" s="372"/>
      <c r="R1183" s="372"/>
      <c r="S1183" s="372"/>
    </row>
    <row r="1184" spans="1:19" ht="24" x14ac:dyDescent="0.2">
      <c r="A1184" s="303">
        <f>IF(B1184="","",ROW()-ROW($A$3)+'Diário 1º PA'!$P$1)</f>
        <v>1397</v>
      </c>
      <c r="B1184" s="368">
        <v>45390</v>
      </c>
      <c r="C1184" s="331">
        <v>45352</v>
      </c>
      <c r="D1184" s="321" t="s">
        <v>105</v>
      </c>
      <c r="E1184" s="332" t="s">
        <v>341</v>
      </c>
      <c r="F1184" s="369">
        <v>2100</v>
      </c>
      <c r="G1184" s="267" t="s">
        <v>2441</v>
      </c>
      <c r="H1184" s="321" t="s">
        <v>135</v>
      </c>
      <c r="I1184" s="321" t="s">
        <v>1534</v>
      </c>
      <c r="J1184" s="370" t="s">
        <v>877</v>
      </c>
      <c r="K1184" s="370" t="s">
        <v>1307</v>
      </c>
      <c r="L1184" s="370" t="s">
        <v>848</v>
      </c>
      <c r="M1184" s="370">
        <v>12</v>
      </c>
      <c r="N1184" s="371">
        <v>45389</v>
      </c>
      <c r="O1184" s="321" t="s">
        <v>452</v>
      </c>
      <c r="P1184" s="370" t="s">
        <v>877</v>
      </c>
      <c r="Q1184" s="372"/>
      <c r="R1184" s="372"/>
      <c r="S1184" s="372"/>
    </row>
    <row r="1185" spans="1:19" ht="36" x14ac:dyDescent="0.2">
      <c r="A1185" s="303">
        <f>IF(B1185="","",ROW()-ROW($A$3)+'Diário 1º PA'!$P$1)</f>
        <v>1398</v>
      </c>
      <c r="B1185" s="368">
        <v>45390</v>
      </c>
      <c r="C1185" s="331">
        <v>45383</v>
      </c>
      <c r="D1185" s="321" t="s">
        <v>105</v>
      </c>
      <c r="E1185" s="332" t="s">
        <v>325</v>
      </c>
      <c r="F1185" s="369">
        <v>276.97000000000003</v>
      </c>
      <c r="G1185" s="267" t="s">
        <v>2298</v>
      </c>
      <c r="H1185" s="321" t="s">
        <v>134</v>
      </c>
      <c r="I1185" s="321" t="s">
        <v>1308</v>
      </c>
      <c r="J1185" s="370" t="s">
        <v>1151</v>
      </c>
      <c r="K1185" s="370" t="s">
        <v>1307</v>
      </c>
      <c r="L1185" s="370" t="s">
        <v>848</v>
      </c>
      <c r="M1185" s="370">
        <v>7124</v>
      </c>
      <c r="N1185" s="371">
        <v>45390</v>
      </c>
      <c r="O1185" s="321" t="s">
        <v>452</v>
      </c>
      <c r="P1185" s="370" t="s">
        <v>1151</v>
      </c>
      <c r="Q1185" s="372"/>
      <c r="R1185" s="372"/>
      <c r="S1185" s="372"/>
    </row>
    <row r="1186" spans="1:19" ht="36" x14ac:dyDescent="0.2">
      <c r="A1186" s="303">
        <f>IF(B1186="","",ROW()-ROW($A$3)+'Diário 1º PA'!$P$1)</f>
        <v>1399</v>
      </c>
      <c r="B1186" s="368">
        <v>45390</v>
      </c>
      <c r="C1186" s="331">
        <v>45352</v>
      </c>
      <c r="D1186" s="321" t="s">
        <v>105</v>
      </c>
      <c r="E1186" s="332" t="s">
        <v>325</v>
      </c>
      <c r="F1186" s="369">
        <v>2803.76</v>
      </c>
      <c r="G1186" s="267" t="s">
        <v>2442</v>
      </c>
      <c r="H1186" s="321" t="s">
        <v>117</v>
      </c>
      <c r="I1186" s="321" t="s">
        <v>1492</v>
      </c>
      <c r="J1186" s="370" t="s">
        <v>901</v>
      </c>
      <c r="K1186" s="370" t="s">
        <v>1307</v>
      </c>
      <c r="L1186" s="370" t="s">
        <v>848</v>
      </c>
      <c r="M1186" s="370">
        <v>1427</v>
      </c>
      <c r="N1186" s="371">
        <v>45390</v>
      </c>
      <c r="O1186" s="321" t="s">
        <v>452</v>
      </c>
      <c r="P1186" s="370" t="s">
        <v>901</v>
      </c>
      <c r="Q1186" s="372"/>
      <c r="R1186" s="372"/>
      <c r="S1186" s="372"/>
    </row>
    <row r="1187" spans="1:19" ht="24" x14ac:dyDescent="0.2">
      <c r="A1187" s="303">
        <f>IF(B1187="","",ROW()-ROW($A$3)+'Diário 1º PA'!$P$1)</f>
        <v>1400</v>
      </c>
      <c r="B1187" s="368">
        <v>45390</v>
      </c>
      <c r="C1187" s="331">
        <v>45383</v>
      </c>
      <c r="D1187" s="321" t="s">
        <v>105</v>
      </c>
      <c r="E1187" s="332" t="s">
        <v>225</v>
      </c>
      <c r="F1187" s="369">
        <v>357.55</v>
      </c>
      <c r="G1187" s="267" t="s">
        <v>2443</v>
      </c>
      <c r="H1187" s="321" t="s">
        <v>121</v>
      </c>
      <c r="I1187" s="321" t="s">
        <v>2444</v>
      </c>
      <c r="J1187" s="370" t="s">
        <v>1044</v>
      </c>
      <c r="K1187" s="370" t="s">
        <v>1307</v>
      </c>
      <c r="L1187" s="370" t="s">
        <v>848</v>
      </c>
      <c r="M1187" s="370">
        <v>36057005</v>
      </c>
      <c r="N1187" s="371">
        <v>45390</v>
      </c>
      <c r="O1187" s="321" t="s">
        <v>452</v>
      </c>
      <c r="P1187" s="370" t="s">
        <v>1044</v>
      </c>
      <c r="Q1187" s="372"/>
      <c r="R1187" s="372"/>
      <c r="S1187" s="372"/>
    </row>
    <row r="1188" spans="1:19" ht="24" x14ac:dyDescent="0.2">
      <c r="A1188" s="303">
        <f>IF(B1188="","",ROW()-ROW($A$3)+'Diário 1º PA'!$P$1)</f>
        <v>1401</v>
      </c>
      <c r="B1188" s="368">
        <v>45390</v>
      </c>
      <c r="C1188" s="331">
        <v>45352</v>
      </c>
      <c r="D1188" s="321" t="s">
        <v>105</v>
      </c>
      <c r="E1188" s="332" t="s">
        <v>235</v>
      </c>
      <c r="F1188" s="369">
        <v>129.99</v>
      </c>
      <c r="G1188" s="267" t="s">
        <v>1774</v>
      </c>
      <c r="H1188" s="321" t="s">
        <v>130</v>
      </c>
      <c r="I1188" s="321" t="s">
        <v>1394</v>
      </c>
      <c r="J1188" s="370" t="s">
        <v>2445</v>
      </c>
      <c r="K1188" s="370" t="s">
        <v>1307</v>
      </c>
      <c r="L1188" s="370" t="s">
        <v>848</v>
      </c>
      <c r="M1188" s="370" t="s">
        <v>2446</v>
      </c>
      <c r="N1188" s="371">
        <v>45387</v>
      </c>
      <c r="O1188" s="321" t="s">
        <v>452</v>
      </c>
      <c r="P1188" s="370" t="s">
        <v>2445</v>
      </c>
      <c r="Q1188" s="372"/>
      <c r="R1188" s="372"/>
      <c r="S1188" s="372"/>
    </row>
    <row r="1189" spans="1:19" ht="24" x14ac:dyDescent="0.2">
      <c r="A1189" s="303">
        <f>IF(B1189="","",ROW()-ROW($A$3)+'Diário 1º PA'!$P$1)</f>
        <v>1402</v>
      </c>
      <c r="B1189" s="368">
        <v>45390</v>
      </c>
      <c r="C1189" s="331">
        <v>45352</v>
      </c>
      <c r="D1189" s="321" t="s">
        <v>105</v>
      </c>
      <c r="E1189" s="332" t="s">
        <v>231</v>
      </c>
      <c r="F1189" s="369">
        <v>20.95</v>
      </c>
      <c r="G1189" s="267" t="s">
        <v>2447</v>
      </c>
      <c r="H1189" s="321" t="s">
        <v>130</v>
      </c>
      <c r="I1189" s="321" t="s">
        <v>1394</v>
      </c>
      <c r="J1189" s="370" t="s">
        <v>2445</v>
      </c>
      <c r="K1189" s="370" t="s">
        <v>1307</v>
      </c>
      <c r="L1189" s="370" t="s">
        <v>848</v>
      </c>
      <c r="M1189" s="370" t="s">
        <v>2448</v>
      </c>
      <c r="N1189" s="371">
        <v>45386</v>
      </c>
      <c r="O1189" s="321" t="s">
        <v>452</v>
      </c>
      <c r="P1189" s="370" t="s">
        <v>2445</v>
      </c>
      <c r="Q1189" s="372"/>
      <c r="R1189" s="372"/>
      <c r="S1189" s="372"/>
    </row>
    <row r="1190" spans="1:19" ht="36" x14ac:dyDescent="0.2">
      <c r="A1190" s="303">
        <f>IF(B1190="","",ROW()-ROW($A$3)+'Diário 1º PA'!$P$1)</f>
        <v>1403</v>
      </c>
      <c r="B1190" s="368">
        <v>45390</v>
      </c>
      <c r="C1190" s="331">
        <v>45352</v>
      </c>
      <c r="D1190" s="321" t="s">
        <v>105</v>
      </c>
      <c r="E1190" s="332" t="s">
        <v>299</v>
      </c>
      <c r="F1190" s="369">
        <v>9101.2000000000007</v>
      </c>
      <c r="G1190" s="267" t="s">
        <v>2449</v>
      </c>
      <c r="H1190" s="321" t="s">
        <v>128</v>
      </c>
      <c r="I1190" s="321" t="s">
        <v>2450</v>
      </c>
      <c r="J1190" s="370" t="s">
        <v>1337</v>
      </c>
      <c r="K1190" s="370" t="s">
        <v>1307</v>
      </c>
      <c r="L1190" s="370" t="s">
        <v>848</v>
      </c>
      <c r="M1190" s="370">
        <v>1</v>
      </c>
      <c r="N1190" s="371">
        <v>45390</v>
      </c>
      <c r="O1190" s="321" t="s">
        <v>452</v>
      </c>
      <c r="P1190" s="370" t="s">
        <v>1337</v>
      </c>
      <c r="Q1190" s="372"/>
      <c r="R1190" s="372"/>
      <c r="S1190" s="372"/>
    </row>
    <row r="1191" spans="1:19" ht="24" x14ac:dyDescent="0.2">
      <c r="A1191" s="303">
        <f>IF(B1191="","",ROW()-ROW($A$3)+'Diário 1º PA'!$P$1)</f>
        <v>1404</v>
      </c>
      <c r="B1191" s="368">
        <v>45390</v>
      </c>
      <c r="C1191" s="331">
        <v>45352</v>
      </c>
      <c r="D1191" s="321" t="s">
        <v>105</v>
      </c>
      <c r="E1191" s="332" t="s">
        <v>229</v>
      </c>
      <c r="F1191" s="369">
        <v>2972.91</v>
      </c>
      <c r="G1191" s="267" t="s">
        <v>1769</v>
      </c>
      <c r="H1191" s="321" t="s">
        <v>129</v>
      </c>
      <c r="I1191" s="321" t="s">
        <v>1535</v>
      </c>
      <c r="J1191" s="370" t="s">
        <v>1025</v>
      </c>
      <c r="K1191" s="370" t="s">
        <v>1307</v>
      </c>
      <c r="L1191" s="370" t="s">
        <v>848</v>
      </c>
      <c r="M1191" s="370" t="s">
        <v>2451</v>
      </c>
      <c r="N1191" s="371">
        <v>45390</v>
      </c>
      <c r="O1191" s="321" t="s">
        <v>452</v>
      </c>
      <c r="P1191" s="370" t="s">
        <v>1025</v>
      </c>
      <c r="Q1191" s="372"/>
      <c r="R1191" s="372"/>
      <c r="S1191" s="372"/>
    </row>
    <row r="1192" spans="1:19" ht="36" x14ac:dyDescent="0.2">
      <c r="A1192" s="303">
        <f>IF(B1192="","",ROW()-ROW($A$3)+'Diário 1º PA'!$P$1)</f>
        <v>1405</v>
      </c>
      <c r="B1192" s="368">
        <v>45390</v>
      </c>
      <c r="C1192" s="331">
        <v>45383</v>
      </c>
      <c r="D1192" s="321" t="s">
        <v>105</v>
      </c>
      <c r="E1192" s="332" t="s">
        <v>345</v>
      </c>
      <c r="F1192" s="369">
        <v>501.26</v>
      </c>
      <c r="G1192" s="267" t="s">
        <v>2452</v>
      </c>
      <c r="H1192" s="321" t="s">
        <v>123</v>
      </c>
      <c r="I1192" s="321" t="s">
        <v>2453</v>
      </c>
      <c r="J1192" s="370" t="s">
        <v>2454</v>
      </c>
      <c r="K1192" s="370" t="s">
        <v>1307</v>
      </c>
      <c r="L1192" s="370" t="s">
        <v>848</v>
      </c>
      <c r="M1192" s="370">
        <v>12134</v>
      </c>
      <c r="N1192" s="371">
        <v>45390</v>
      </c>
      <c r="O1192" s="321" t="s">
        <v>452</v>
      </c>
      <c r="P1192" s="370" t="s">
        <v>2454</v>
      </c>
      <c r="Q1192" s="372"/>
      <c r="R1192" s="372"/>
      <c r="S1192" s="372"/>
    </row>
    <row r="1193" spans="1:19" ht="24" x14ac:dyDescent="0.2">
      <c r="A1193" s="303">
        <f>IF(B1193="","",ROW()-ROW($A$3)+'Diário 1º PA'!$P$1)</f>
        <v>1406</v>
      </c>
      <c r="B1193" s="368">
        <v>45390</v>
      </c>
      <c r="C1193" s="331">
        <v>45352</v>
      </c>
      <c r="D1193" s="321" t="s">
        <v>105</v>
      </c>
      <c r="E1193" s="332" t="s">
        <v>341</v>
      </c>
      <c r="F1193" s="369">
        <v>1160</v>
      </c>
      <c r="G1193" s="267" t="s">
        <v>2455</v>
      </c>
      <c r="H1193" s="321" t="s">
        <v>123</v>
      </c>
      <c r="I1193" s="321" t="s">
        <v>2456</v>
      </c>
      <c r="J1193" s="370" t="s">
        <v>2457</v>
      </c>
      <c r="K1193" s="370" t="s">
        <v>881</v>
      </c>
      <c r="L1193" s="370" t="s">
        <v>1301</v>
      </c>
      <c r="M1193" s="370">
        <v>4</v>
      </c>
      <c r="N1193" s="371">
        <v>45379</v>
      </c>
      <c r="O1193" s="321" t="s">
        <v>452</v>
      </c>
      <c r="P1193" s="370" t="s">
        <v>2457</v>
      </c>
      <c r="Q1193" s="372"/>
      <c r="R1193" s="372"/>
      <c r="S1193" s="372"/>
    </row>
    <row r="1194" spans="1:19" ht="24" x14ac:dyDescent="0.2">
      <c r="A1194" s="303">
        <f>IF(B1194="","",ROW()-ROW($A$3)+'Diário 1º PA'!$P$1)</f>
        <v>1407</v>
      </c>
      <c r="B1194" s="368">
        <v>45390</v>
      </c>
      <c r="C1194" s="331">
        <v>45383</v>
      </c>
      <c r="D1194" s="321" t="s">
        <v>105</v>
      </c>
      <c r="E1194" s="332" t="s">
        <v>353</v>
      </c>
      <c r="F1194" s="369">
        <v>8020</v>
      </c>
      <c r="G1194" s="267" t="s">
        <v>2458</v>
      </c>
      <c r="H1194" s="321" t="s">
        <v>128</v>
      </c>
      <c r="I1194" s="321" t="s">
        <v>2459</v>
      </c>
      <c r="J1194" s="370" t="s">
        <v>2460</v>
      </c>
      <c r="K1194" s="370" t="s">
        <v>1307</v>
      </c>
      <c r="L1194" s="370" t="s">
        <v>848</v>
      </c>
      <c r="M1194" s="370">
        <v>836</v>
      </c>
      <c r="N1194" s="371">
        <v>45390</v>
      </c>
      <c r="O1194" s="321" t="s">
        <v>452</v>
      </c>
      <c r="P1194" s="370" t="s">
        <v>2460</v>
      </c>
      <c r="Q1194" s="372"/>
      <c r="R1194" s="372"/>
      <c r="S1194" s="372"/>
    </row>
    <row r="1195" spans="1:19" ht="36" x14ac:dyDescent="0.2">
      <c r="A1195" s="303">
        <f>IF(B1195="","",ROW()-ROW($A$3)+'Diário 1º PA'!$P$1)</f>
        <v>1408</v>
      </c>
      <c r="B1195" s="368">
        <v>45390</v>
      </c>
      <c r="C1195" s="331">
        <v>45383</v>
      </c>
      <c r="D1195" s="321" t="s">
        <v>107</v>
      </c>
      <c r="E1195" s="332" t="s">
        <v>372</v>
      </c>
      <c r="F1195" s="369">
        <v>1249.25</v>
      </c>
      <c r="G1195" s="321" t="s">
        <v>2461</v>
      </c>
      <c r="H1195" s="321" t="s">
        <v>128</v>
      </c>
      <c r="I1195" s="321" t="s">
        <v>2462</v>
      </c>
      <c r="J1195" s="370" t="s">
        <v>2463</v>
      </c>
      <c r="K1195" s="370" t="s">
        <v>881</v>
      </c>
      <c r="L1195" s="370" t="s">
        <v>1301</v>
      </c>
      <c r="M1195" s="370">
        <v>324038</v>
      </c>
      <c r="N1195" s="371">
        <v>45390</v>
      </c>
      <c r="O1195" s="321" t="s">
        <v>452</v>
      </c>
      <c r="P1195" s="370" t="s">
        <v>2463</v>
      </c>
      <c r="Q1195" s="372"/>
      <c r="R1195" s="372"/>
      <c r="S1195" s="372"/>
    </row>
    <row r="1196" spans="1:19" x14ac:dyDescent="0.2">
      <c r="A1196" s="303">
        <f>IF(B1196="","",ROW()-ROW($A$3)+'Diário 1º PA'!$P$1)</f>
        <v>1409</v>
      </c>
      <c r="B1196" s="368">
        <v>45390</v>
      </c>
      <c r="C1196" s="331">
        <v>45383</v>
      </c>
      <c r="D1196" s="321" t="s">
        <v>105</v>
      </c>
      <c r="E1196" s="332" t="s">
        <v>283</v>
      </c>
      <c r="F1196" s="369">
        <v>3</v>
      </c>
      <c r="G1196" s="267" t="s">
        <v>2464</v>
      </c>
      <c r="H1196" s="321" t="s">
        <v>118</v>
      </c>
      <c r="I1196" s="321" t="s">
        <v>117</v>
      </c>
      <c r="J1196" s="370" t="s">
        <v>79</v>
      </c>
      <c r="K1196" s="370" t="s">
        <v>1325</v>
      </c>
      <c r="L1196" s="370" t="s">
        <v>117</v>
      </c>
      <c r="M1196" s="370" t="s">
        <v>117</v>
      </c>
      <c r="N1196" s="371" t="s">
        <v>117</v>
      </c>
      <c r="O1196" s="321" t="s">
        <v>452</v>
      </c>
      <c r="P1196" s="370" t="s">
        <v>79</v>
      </c>
      <c r="Q1196" s="372"/>
      <c r="R1196" s="372"/>
      <c r="S1196" s="372"/>
    </row>
    <row r="1197" spans="1:19" ht="24" x14ac:dyDescent="0.2">
      <c r="A1197" s="303">
        <f>IF(B1197="","",ROW()-ROW($A$3)+'Diário 1º PA'!$P$1)</f>
        <v>1410</v>
      </c>
      <c r="B1197" s="368">
        <v>45391</v>
      </c>
      <c r="C1197" s="331">
        <v>45383</v>
      </c>
      <c r="D1197" s="321" t="s">
        <v>105</v>
      </c>
      <c r="E1197" s="332" t="s">
        <v>339</v>
      </c>
      <c r="F1197" s="369">
        <v>-75</v>
      </c>
      <c r="G1197" s="267" t="s">
        <v>2465</v>
      </c>
      <c r="H1197" s="321" t="s">
        <v>118</v>
      </c>
      <c r="I1197" s="321" t="s">
        <v>117</v>
      </c>
      <c r="J1197" s="370" t="s">
        <v>79</v>
      </c>
      <c r="K1197" s="370" t="s">
        <v>117</v>
      </c>
      <c r="L1197" s="370" t="s">
        <v>117</v>
      </c>
      <c r="M1197" s="370" t="s">
        <v>117</v>
      </c>
      <c r="N1197" s="371" t="s">
        <v>117</v>
      </c>
      <c r="O1197" s="321" t="s">
        <v>452</v>
      </c>
      <c r="P1197" s="370" t="s">
        <v>79</v>
      </c>
      <c r="Q1197" s="372"/>
      <c r="R1197" s="372"/>
      <c r="S1197" s="372"/>
    </row>
    <row r="1198" spans="1:19" ht="36" x14ac:dyDescent="0.2">
      <c r="A1198" s="303">
        <f>IF(B1198="","",ROW()-ROW($A$3)+'Diário 1º PA'!$P$1)</f>
        <v>1411</v>
      </c>
      <c r="B1198" s="368">
        <v>45391</v>
      </c>
      <c r="C1198" s="331">
        <v>45383</v>
      </c>
      <c r="D1198" s="321" t="s">
        <v>105</v>
      </c>
      <c r="E1198" s="332" t="s">
        <v>307</v>
      </c>
      <c r="F1198" s="369">
        <v>-56.29</v>
      </c>
      <c r="G1198" s="267" t="s">
        <v>2466</v>
      </c>
      <c r="H1198" s="321" t="s">
        <v>126</v>
      </c>
      <c r="I1198" s="321" t="s">
        <v>2467</v>
      </c>
      <c r="J1198" s="370" t="s">
        <v>79</v>
      </c>
      <c r="K1198" s="370" t="s">
        <v>117</v>
      </c>
      <c r="L1198" s="370" t="s">
        <v>117</v>
      </c>
      <c r="M1198" s="370" t="s">
        <v>117</v>
      </c>
      <c r="N1198" s="371" t="s">
        <v>117</v>
      </c>
      <c r="O1198" s="321" t="s">
        <v>452</v>
      </c>
      <c r="P1198" s="370" t="s">
        <v>79</v>
      </c>
      <c r="Q1198" s="372"/>
      <c r="R1198" s="372"/>
      <c r="S1198" s="372"/>
    </row>
    <row r="1199" spans="1:19" ht="36" x14ac:dyDescent="0.2">
      <c r="A1199" s="303">
        <f>IF(B1199="","",ROW()-ROW($A$3)+'Diário 1º PA'!$P$1)</f>
        <v>1412</v>
      </c>
      <c r="B1199" s="368">
        <v>45391</v>
      </c>
      <c r="C1199" s="331">
        <v>45352</v>
      </c>
      <c r="D1199" s="321" t="s">
        <v>105</v>
      </c>
      <c r="E1199" s="332" t="s">
        <v>299</v>
      </c>
      <c r="F1199" s="369">
        <v>23825.78</v>
      </c>
      <c r="G1199" s="267" t="s">
        <v>2468</v>
      </c>
      <c r="H1199" s="321" t="s">
        <v>124</v>
      </c>
      <c r="I1199" s="321" t="s">
        <v>1423</v>
      </c>
      <c r="J1199" s="370" t="s">
        <v>894</v>
      </c>
      <c r="K1199" s="370" t="s">
        <v>839</v>
      </c>
      <c r="L1199" s="370" t="s">
        <v>1301</v>
      </c>
      <c r="M1199" s="370">
        <v>55</v>
      </c>
      <c r="N1199" s="371">
        <v>45383</v>
      </c>
      <c r="O1199" s="321" t="s">
        <v>452</v>
      </c>
      <c r="P1199" s="370" t="s">
        <v>894</v>
      </c>
      <c r="Q1199" s="372"/>
      <c r="R1199" s="372"/>
      <c r="S1199" s="372"/>
    </row>
    <row r="1200" spans="1:19" ht="24" x14ac:dyDescent="0.2">
      <c r="A1200" s="303">
        <f>IF(B1200="","",ROW()-ROW($A$3)+'Diário 1º PA'!$P$1)</f>
        <v>1413</v>
      </c>
      <c r="B1200" s="368">
        <v>45391</v>
      </c>
      <c r="C1200" s="331">
        <v>45383</v>
      </c>
      <c r="D1200" s="321" t="s">
        <v>105</v>
      </c>
      <c r="E1200" s="332" t="s">
        <v>337</v>
      </c>
      <c r="F1200" s="369">
        <v>75</v>
      </c>
      <c r="G1200" s="267" t="s">
        <v>2469</v>
      </c>
      <c r="H1200" s="321" t="s">
        <v>122</v>
      </c>
      <c r="I1200" s="321" t="s">
        <v>2470</v>
      </c>
      <c r="J1200" s="370" t="s">
        <v>922</v>
      </c>
      <c r="K1200" s="370" t="s">
        <v>839</v>
      </c>
      <c r="L1200" s="370" t="s">
        <v>1611</v>
      </c>
      <c r="M1200" s="370" t="s">
        <v>117</v>
      </c>
      <c r="N1200" s="371">
        <v>45391</v>
      </c>
      <c r="O1200" s="321" t="s">
        <v>452</v>
      </c>
      <c r="P1200" s="370" t="s">
        <v>2471</v>
      </c>
      <c r="Q1200" s="372"/>
      <c r="R1200" s="372"/>
      <c r="S1200" s="372"/>
    </row>
    <row r="1201" spans="1:19" ht="36" x14ac:dyDescent="0.2">
      <c r="A1201" s="303">
        <f>IF(B1201="","",ROW()-ROW($A$3)+'Diário 1º PA'!$P$1)</f>
        <v>1414</v>
      </c>
      <c r="B1201" s="368">
        <v>45391</v>
      </c>
      <c r="C1201" s="331">
        <v>45383</v>
      </c>
      <c r="D1201" s="321" t="s">
        <v>105</v>
      </c>
      <c r="E1201" s="332" t="s">
        <v>337</v>
      </c>
      <c r="F1201" s="369">
        <v>210.22</v>
      </c>
      <c r="G1201" s="267" t="s">
        <v>952</v>
      </c>
      <c r="H1201" s="321" t="s">
        <v>121</v>
      </c>
      <c r="I1201" s="321" t="s">
        <v>1296</v>
      </c>
      <c r="J1201" s="370" t="s">
        <v>954</v>
      </c>
      <c r="K1201" s="370" t="s">
        <v>839</v>
      </c>
      <c r="L1201" s="370" t="s">
        <v>1301</v>
      </c>
      <c r="M1201" s="370">
        <v>6052371</v>
      </c>
      <c r="N1201" s="371">
        <v>45397</v>
      </c>
      <c r="O1201" s="321" t="s">
        <v>452</v>
      </c>
      <c r="P1201" s="370" t="s">
        <v>954</v>
      </c>
      <c r="Q1201" s="372"/>
      <c r="R1201" s="372"/>
      <c r="S1201" s="372"/>
    </row>
    <row r="1202" spans="1:19" ht="36" x14ac:dyDescent="0.2">
      <c r="A1202" s="303">
        <f>IF(B1202="","",ROW()-ROW($A$3)+'Diário 1º PA'!$P$1)</f>
        <v>1415</v>
      </c>
      <c r="B1202" s="368">
        <v>45391</v>
      </c>
      <c r="C1202" s="331">
        <v>45383</v>
      </c>
      <c r="D1202" s="321" t="s">
        <v>105</v>
      </c>
      <c r="E1202" s="332" t="s">
        <v>337</v>
      </c>
      <c r="F1202" s="369">
        <v>165.18</v>
      </c>
      <c r="G1202" s="267" t="s">
        <v>952</v>
      </c>
      <c r="H1202" s="321" t="s">
        <v>122</v>
      </c>
      <c r="I1202" s="321" t="s">
        <v>1296</v>
      </c>
      <c r="J1202" s="370" t="s">
        <v>954</v>
      </c>
      <c r="K1202" s="370" t="s">
        <v>839</v>
      </c>
      <c r="L1202" s="370" t="s">
        <v>1301</v>
      </c>
      <c r="M1202" s="370">
        <v>6052386</v>
      </c>
      <c r="N1202" s="371">
        <v>45396</v>
      </c>
      <c r="O1202" s="321" t="s">
        <v>452</v>
      </c>
      <c r="P1202" s="370" t="s">
        <v>954</v>
      </c>
      <c r="Q1202" s="372"/>
      <c r="R1202" s="372"/>
      <c r="S1202" s="372"/>
    </row>
    <row r="1203" spans="1:19" ht="36" x14ac:dyDescent="0.2">
      <c r="A1203" s="303">
        <f>IF(B1203="","",ROW()-ROW($A$3)+'Diário 1º PA'!$P$1)</f>
        <v>1416</v>
      </c>
      <c r="B1203" s="368">
        <v>45391</v>
      </c>
      <c r="C1203" s="331">
        <v>45383</v>
      </c>
      <c r="D1203" s="321" t="s">
        <v>105</v>
      </c>
      <c r="E1203" s="332" t="s">
        <v>337</v>
      </c>
      <c r="F1203" s="369">
        <v>121.42</v>
      </c>
      <c r="G1203" s="267" t="s">
        <v>952</v>
      </c>
      <c r="H1203" s="321" t="s">
        <v>123</v>
      </c>
      <c r="I1203" s="321" t="s">
        <v>1296</v>
      </c>
      <c r="J1203" s="370" t="s">
        <v>954</v>
      </c>
      <c r="K1203" s="370" t="s">
        <v>839</v>
      </c>
      <c r="L1203" s="370" t="s">
        <v>1301</v>
      </c>
      <c r="M1203" s="370">
        <v>6052334</v>
      </c>
      <c r="N1203" s="371">
        <v>45397</v>
      </c>
      <c r="O1203" s="321" t="s">
        <v>452</v>
      </c>
      <c r="P1203" s="370" t="s">
        <v>954</v>
      </c>
      <c r="Q1203" s="372"/>
      <c r="R1203" s="372"/>
      <c r="S1203" s="372"/>
    </row>
    <row r="1204" spans="1:19" ht="36" x14ac:dyDescent="0.2">
      <c r="A1204" s="303">
        <f>IF(B1204="","",ROW()-ROW($A$3)+'Diário 1º PA'!$P$1)</f>
        <v>1417</v>
      </c>
      <c r="B1204" s="368">
        <v>45391</v>
      </c>
      <c r="C1204" s="331">
        <v>45383</v>
      </c>
      <c r="D1204" s="321" t="s">
        <v>105</v>
      </c>
      <c r="E1204" s="332" t="s">
        <v>337</v>
      </c>
      <c r="F1204" s="369">
        <v>93.46</v>
      </c>
      <c r="G1204" s="267" t="s">
        <v>952</v>
      </c>
      <c r="H1204" s="321" t="s">
        <v>123</v>
      </c>
      <c r="I1204" s="321" t="s">
        <v>1296</v>
      </c>
      <c r="J1204" s="370" t="s">
        <v>954</v>
      </c>
      <c r="K1204" s="370" t="s">
        <v>839</v>
      </c>
      <c r="L1204" s="370" t="s">
        <v>1301</v>
      </c>
      <c r="M1204" s="370">
        <v>6047704</v>
      </c>
      <c r="N1204" s="371">
        <v>45394</v>
      </c>
      <c r="O1204" s="321" t="s">
        <v>452</v>
      </c>
      <c r="P1204" s="370" t="s">
        <v>954</v>
      </c>
      <c r="Q1204" s="372"/>
      <c r="R1204" s="372"/>
      <c r="S1204" s="372"/>
    </row>
    <row r="1205" spans="1:19" ht="36" x14ac:dyDescent="0.2">
      <c r="A1205" s="303">
        <f>IF(B1205="","",ROW()-ROW($A$3)+'Diário 1º PA'!$P$1)</f>
        <v>1418</v>
      </c>
      <c r="B1205" s="368">
        <v>45391</v>
      </c>
      <c r="C1205" s="331">
        <v>45383</v>
      </c>
      <c r="D1205" s="321" t="s">
        <v>105</v>
      </c>
      <c r="E1205" s="332" t="s">
        <v>337</v>
      </c>
      <c r="F1205" s="369">
        <v>210.22</v>
      </c>
      <c r="G1205" s="267" t="s">
        <v>952</v>
      </c>
      <c r="H1205" s="321" t="s">
        <v>121</v>
      </c>
      <c r="I1205" s="321" t="s">
        <v>1296</v>
      </c>
      <c r="J1205" s="370" t="s">
        <v>954</v>
      </c>
      <c r="K1205" s="370" t="s">
        <v>839</v>
      </c>
      <c r="L1205" s="370" t="s">
        <v>1301</v>
      </c>
      <c r="M1205" s="370">
        <v>6043488</v>
      </c>
      <c r="N1205" s="371">
        <v>45392</v>
      </c>
      <c r="O1205" s="321" t="s">
        <v>452</v>
      </c>
      <c r="P1205" s="370" t="s">
        <v>954</v>
      </c>
      <c r="Q1205" s="372"/>
      <c r="R1205" s="372"/>
      <c r="S1205" s="372"/>
    </row>
    <row r="1206" spans="1:19" ht="24" x14ac:dyDescent="0.2">
      <c r="A1206" s="303">
        <f>IF(B1206="","",ROW()-ROW($A$3)+'Diário 1º PA'!$P$1)</f>
        <v>1419</v>
      </c>
      <c r="B1206" s="368">
        <v>45391</v>
      </c>
      <c r="C1206" s="331">
        <v>45383</v>
      </c>
      <c r="D1206" s="321" t="s">
        <v>105</v>
      </c>
      <c r="E1206" s="332" t="s">
        <v>339</v>
      </c>
      <c r="F1206" s="369">
        <v>300</v>
      </c>
      <c r="G1206" s="267" t="s">
        <v>2472</v>
      </c>
      <c r="H1206" s="321" t="s">
        <v>130</v>
      </c>
      <c r="I1206" s="321" t="s">
        <v>2473</v>
      </c>
      <c r="J1206" s="370" t="s">
        <v>922</v>
      </c>
      <c r="K1206" s="370" t="s">
        <v>839</v>
      </c>
      <c r="L1206" s="370" t="s">
        <v>1611</v>
      </c>
      <c r="M1206" s="370" t="s">
        <v>117</v>
      </c>
      <c r="N1206" s="371">
        <v>45390</v>
      </c>
      <c r="O1206" s="321" t="s">
        <v>452</v>
      </c>
      <c r="P1206" s="370" t="s">
        <v>2474</v>
      </c>
      <c r="Q1206" s="372"/>
      <c r="R1206" s="372"/>
      <c r="S1206" s="372"/>
    </row>
    <row r="1207" spans="1:19" ht="36" x14ac:dyDescent="0.2">
      <c r="A1207" s="303">
        <f>IF(B1207="","",ROW()-ROW($A$3)+'Diário 1º PA'!$P$1)</f>
        <v>1420</v>
      </c>
      <c r="B1207" s="368">
        <v>45391</v>
      </c>
      <c r="C1207" s="331">
        <v>45383</v>
      </c>
      <c r="D1207" s="321" t="s">
        <v>105</v>
      </c>
      <c r="E1207" s="332" t="s">
        <v>325</v>
      </c>
      <c r="F1207" s="369">
        <v>239</v>
      </c>
      <c r="G1207" s="267" t="s">
        <v>2298</v>
      </c>
      <c r="H1207" s="321" t="s">
        <v>122</v>
      </c>
      <c r="I1207" s="321" t="s">
        <v>1236</v>
      </c>
      <c r="J1207" s="370" t="s">
        <v>1237</v>
      </c>
      <c r="K1207" s="370" t="s">
        <v>839</v>
      </c>
      <c r="L1207" s="370" t="s">
        <v>1301</v>
      </c>
      <c r="M1207" s="370">
        <v>14488</v>
      </c>
      <c r="N1207" s="371">
        <v>45383</v>
      </c>
      <c r="O1207" s="321" t="s">
        <v>452</v>
      </c>
      <c r="P1207" s="370" t="s">
        <v>1237</v>
      </c>
      <c r="Q1207" s="372"/>
      <c r="R1207" s="372"/>
      <c r="S1207" s="372"/>
    </row>
    <row r="1208" spans="1:19" ht="24" x14ac:dyDescent="0.2">
      <c r="A1208" s="303">
        <f>IF(B1208="","",ROW()-ROW($A$3)+'Diário 1º PA'!$P$1)</f>
        <v>1421</v>
      </c>
      <c r="B1208" s="368">
        <v>45391</v>
      </c>
      <c r="C1208" s="331">
        <v>45383</v>
      </c>
      <c r="D1208" s="321" t="s">
        <v>105</v>
      </c>
      <c r="E1208" s="332" t="s">
        <v>339</v>
      </c>
      <c r="F1208" s="369">
        <v>300</v>
      </c>
      <c r="G1208" s="267" t="s">
        <v>2472</v>
      </c>
      <c r="H1208" s="321" t="s">
        <v>118</v>
      </c>
      <c r="I1208" s="321" t="s">
        <v>1677</v>
      </c>
      <c r="J1208" s="370" t="s">
        <v>922</v>
      </c>
      <c r="K1208" s="370" t="s">
        <v>839</v>
      </c>
      <c r="L1208" s="370" t="s">
        <v>1611</v>
      </c>
      <c r="M1208" s="370" t="s">
        <v>117</v>
      </c>
      <c r="N1208" s="371">
        <v>45390</v>
      </c>
      <c r="O1208" s="321" t="s">
        <v>452</v>
      </c>
      <c r="P1208" s="370" t="s">
        <v>959</v>
      </c>
      <c r="Q1208" s="372"/>
      <c r="R1208" s="372"/>
      <c r="S1208" s="372"/>
    </row>
    <row r="1209" spans="1:19" ht="24" x14ac:dyDescent="0.2">
      <c r="A1209" s="303">
        <f>IF(B1209="","",ROW()-ROW($A$3)+'Diário 1º PA'!$P$1)</f>
        <v>1422</v>
      </c>
      <c r="B1209" s="368">
        <v>45391</v>
      </c>
      <c r="C1209" s="331">
        <v>45383</v>
      </c>
      <c r="D1209" s="321" t="s">
        <v>105</v>
      </c>
      <c r="E1209" s="332" t="s">
        <v>339</v>
      </c>
      <c r="F1209" s="369">
        <v>300</v>
      </c>
      <c r="G1209" s="267" t="s">
        <v>2472</v>
      </c>
      <c r="H1209" s="321" t="s">
        <v>118</v>
      </c>
      <c r="I1209" s="321" t="s">
        <v>1679</v>
      </c>
      <c r="J1209" s="370" t="s">
        <v>922</v>
      </c>
      <c r="K1209" s="370" t="s">
        <v>839</v>
      </c>
      <c r="L1209" s="370" t="s">
        <v>1611</v>
      </c>
      <c r="M1209" s="370" t="s">
        <v>117</v>
      </c>
      <c r="N1209" s="371">
        <v>45390</v>
      </c>
      <c r="O1209" s="321" t="s">
        <v>452</v>
      </c>
      <c r="P1209" s="370" t="s">
        <v>1680</v>
      </c>
      <c r="Q1209" s="372"/>
      <c r="R1209" s="372"/>
      <c r="S1209" s="372"/>
    </row>
    <row r="1210" spans="1:19" ht="48" x14ac:dyDescent="0.2">
      <c r="A1210" s="303">
        <f>IF(B1210="","",ROW()-ROW($A$3)+'Diário 1º PA'!$P$1)</f>
        <v>1423</v>
      </c>
      <c r="B1210" s="368">
        <v>45391</v>
      </c>
      <c r="C1210" s="331">
        <v>45352</v>
      </c>
      <c r="D1210" s="321" t="s">
        <v>105</v>
      </c>
      <c r="E1210" s="332" t="s">
        <v>299</v>
      </c>
      <c r="F1210" s="369">
        <v>32587.31</v>
      </c>
      <c r="G1210" s="267" t="s">
        <v>2001</v>
      </c>
      <c r="H1210" s="321" t="s">
        <v>123</v>
      </c>
      <c r="I1210" s="321" t="s">
        <v>1431</v>
      </c>
      <c r="J1210" s="370" t="s">
        <v>889</v>
      </c>
      <c r="K1210" s="370" t="s">
        <v>839</v>
      </c>
      <c r="L1210" s="370" t="s">
        <v>1301</v>
      </c>
      <c r="M1210" s="370">
        <v>138</v>
      </c>
      <c r="N1210" s="371">
        <v>45383</v>
      </c>
      <c r="O1210" s="321" t="s">
        <v>452</v>
      </c>
      <c r="P1210" s="370" t="s">
        <v>889</v>
      </c>
      <c r="Q1210" s="372"/>
      <c r="R1210" s="372"/>
      <c r="S1210" s="372"/>
    </row>
    <row r="1211" spans="1:19" ht="24" x14ac:dyDescent="0.2">
      <c r="A1211" s="303">
        <f>IF(B1211="","",ROW()-ROW($A$3)+'Diário 1º PA'!$P$1)</f>
        <v>1424</v>
      </c>
      <c r="B1211" s="368">
        <v>45391</v>
      </c>
      <c r="C1211" s="331">
        <v>45352</v>
      </c>
      <c r="D1211" s="321" t="s">
        <v>105</v>
      </c>
      <c r="E1211" s="332" t="s">
        <v>341</v>
      </c>
      <c r="F1211" s="369">
        <v>1350</v>
      </c>
      <c r="G1211" s="267" t="s">
        <v>2422</v>
      </c>
      <c r="H1211" s="321" t="s">
        <v>119</v>
      </c>
      <c r="I1211" s="321" t="s">
        <v>1432</v>
      </c>
      <c r="J1211" s="370" t="s">
        <v>1433</v>
      </c>
      <c r="K1211" s="370" t="s">
        <v>839</v>
      </c>
      <c r="L1211" s="370" t="s">
        <v>1301</v>
      </c>
      <c r="M1211" s="370">
        <v>10</v>
      </c>
      <c r="N1211" s="371">
        <v>45383</v>
      </c>
      <c r="O1211" s="321" t="s">
        <v>452</v>
      </c>
      <c r="P1211" s="370" t="s">
        <v>1433</v>
      </c>
      <c r="Q1211" s="372"/>
      <c r="R1211" s="372"/>
      <c r="S1211" s="372"/>
    </row>
    <row r="1212" spans="1:19" ht="36" x14ac:dyDescent="0.2">
      <c r="A1212" s="303">
        <f>IF(B1212="","",ROW()-ROW($A$3)+'Diário 1º PA'!$P$1)</f>
        <v>1425</v>
      </c>
      <c r="B1212" s="368">
        <v>45391</v>
      </c>
      <c r="C1212" s="331">
        <v>45352</v>
      </c>
      <c r="D1212" s="321" t="s">
        <v>105</v>
      </c>
      <c r="E1212" s="332" t="s">
        <v>341</v>
      </c>
      <c r="F1212" s="369">
        <v>1750</v>
      </c>
      <c r="G1212" s="267" t="s">
        <v>2475</v>
      </c>
      <c r="H1212" s="321" t="s">
        <v>120</v>
      </c>
      <c r="I1212" s="321" t="s">
        <v>1432</v>
      </c>
      <c r="J1212" s="370" t="s">
        <v>1433</v>
      </c>
      <c r="K1212" s="370" t="s">
        <v>839</v>
      </c>
      <c r="L1212" s="370" t="s">
        <v>1301</v>
      </c>
      <c r="M1212" s="370">
        <v>9</v>
      </c>
      <c r="N1212" s="371">
        <v>45383</v>
      </c>
      <c r="O1212" s="321" t="s">
        <v>452</v>
      </c>
      <c r="P1212" s="370" t="s">
        <v>1433</v>
      </c>
      <c r="Q1212" s="372"/>
      <c r="R1212" s="372"/>
      <c r="S1212" s="372"/>
    </row>
    <row r="1213" spans="1:19" ht="24" x14ac:dyDescent="0.2">
      <c r="A1213" s="303">
        <f>IF(B1213="","",ROW()-ROW($A$3)+'Diário 1º PA'!$P$1)</f>
        <v>1426</v>
      </c>
      <c r="B1213" s="368">
        <v>45391</v>
      </c>
      <c r="C1213" s="331">
        <v>45383</v>
      </c>
      <c r="D1213" s="321" t="s">
        <v>105</v>
      </c>
      <c r="E1213" s="332" t="s">
        <v>339</v>
      </c>
      <c r="F1213" s="369">
        <v>300</v>
      </c>
      <c r="G1213" s="267" t="s">
        <v>2472</v>
      </c>
      <c r="H1213" s="321" t="s">
        <v>129</v>
      </c>
      <c r="I1213" s="321" t="s">
        <v>2476</v>
      </c>
      <c r="J1213" s="370" t="s">
        <v>922</v>
      </c>
      <c r="K1213" s="370" t="s">
        <v>839</v>
      </c>
      <c r="L1213" s="370" t="s">
        <v>1611</v>
      </c>
      <c r="M1213" s="370" t="s">
        <v>117</v>
      </c>
      <c r="N1213" s="371">
        <v>45390</v>
      </c>
      <c r="O1213" s="321" t="s">
        <v>452</v>
      </c>
      <c r="P1213" s="370" t="s">
        <v>2477</v>
      </c>
      <c r="Q1213" s="372"/>
      <c r="R1213" s="372"/>
      <c r="S1213" s="372"/>
    </row>
    <row r="1214" spans="1:19" ht="24" x14ac:dyDescent="0.2">
      <c r="A1214" s="303">
        <f>IF(B1214="","",ROW()-ROW($A$3)+'Diário 1º PA'!$P$1)</f>
        <v>1427</v>
      </c>
      <c r="B1214" s="368">
        <v>45391</v>
      </c>
      <c r="C1214" s="331">
        <v>45383</v>
      </c>
      <c r="D1214" s="321" t="s">
        <v>105</v>
      </c>
      <c r="E1214" s="332" t="s">
        <v>339</v>
      </c>
      <c r="F1214" s="369">
        <v>150</v>
      </c>
      <c r="G1214" s="267" t="s">
        <v>2478</v>
      </c>
      <c r="H1214" s="321" t="s">
        <v>118</v>
      </c>
      <c r="I1214" s="321" t="s">
        <v>1610</v>
      </c>
      <c r="J1214" s="370" t="s">
        <v>922</v>
      </c>
      <c r="K1214" s="370" t="s">
        <v>839</v>
      </c>
      <c r="L1214" s="370" t="s">
        <v>1604</v>
      </c>
      <c r="M1214" s="370" t="s">
        <v>117</v>
      </c>
      <c r="N1214" s="371">
        <v>45390</v>
      </c>
      <c r="O1214" s="321" t="s">
        <v>452</v>
      </c>
      <c r="P1214" s="370" t="s">
        <v>950</v>
      </c>
      <c r="Q1214" s="372"/>
      <c r="R1214" s="372"/>
      <c r="S1214" s="372"/>
    </row>
    <row r="1215" spans="1:19" ht="24" x14ac:dyDescent="0.2">
      <c r="A1215" s="303">
        <f>IF(B1215="","",ROW()-ROW($A$3)+'Diário 1º PA'!$P$1)</f>
        <v>1428</v>
      </c>
      <c r="B1215" s="368">
        <v>45391</v>
      </c>
      <c r="C1215" s="331">
        <v>45383</v>
      </c>
      <c r="D1215" s="321" t="s">
        <v>105</v>
      </c>
      <c r="E1215" s="332" t="s">
        <v>339</v>
      </c>
      <c r="F1215" s="369">
        <v>300</v>
      </c>
      <c r="G1215" s="267" t="s">
        <v>2472</v>
      </c>
      <c r="H1215" s="321" t="s">
        <v>118</v>
      </c>
      <c r="I1215" s="321" t="s">
        <v>1610</v>
      </c>
      <c r="J1215" s="370" t="s">
        <v>922</v>
      </c>
      <c r="K1215" s="370" t="s">
        <v>839</v>
      </c>
      <c r="L1215" s="370" t="s">
        <v>1611</v>
      </c>
      <c r="M1215" s="370" t="s">
        <v>117</v>
      </c>
      <c r="N1215" s="371">
        <v>45390</v>
      </c>
      <c r="O1215" s="321" t="s">
        <v>452</v>
      </c>
      <c r="P1215" s="370" t="s">
        <v>950</v>
      </c>
      <c r="Q1215" s="372"/>
      <c r="R1215" s="372"/>
      <c r="S1215" s="372"/>
    </row>
    <row r="1216" spans="1:19" ht="24" x14ac:dyDescent="0.2">
      <c r="A1216" s="303">
        <f>IF(B1216="","",ROW()-ROW($A$3)+'Diário 1º PA'!$P$1)</f>
        <v>1429</v>
      </c>
      <c r="B1216" s="368">
        <v>45391</v>
      </c>
      <c r="C1216" s="331">
        <v>45383</v>
      </c>
      <c r="D1216" s="321" t="s">
        <v>105</v>
      </c>
      <c r="E1216" s="332" t="s">
        <v>339</v>
      </c>
      <c r="F1216" s="369">
        <v>75</v>
      </c>
      <c r="G1216" s="267" t="s">
        <v>2469</v>
      </c>
      <c r="H1216" s="321" t="s">
        <v>122</v>
      </c>
      <c r="I1216" s="321" t="s">
        <v>2479</v>
      </c>
      <c r="J1216" s="370" t="s">
        <v>922</v>
      </c>
      <c r="K1216" s="370" t="s">
        <v>839</v>
      </c>
      <c r="L1216" s="370" t="s">
        <v>1611</v>
      </c>
      <c r="M1216" s="370" t="s">
        <v>117</v>
      </c>
      <c r="N1216" s="371">
        <v>45391</v>
      </c>
      <c r="O1216" s="321" t="s">
        <v>452</v>
      </c>
      <c r="P1216" s="370" t="s">
        <v>2480</v>
      </c>
      <c r="Q1216" s="372"/>
      <c r="R1216" s="372"/>
      <c r="S1216" s="372"/>
    </row>
    <row r="1217" spans="1:19" ht="24" x14ac:dyDescent="0.2">
      <c r="A1217" s="303">
        <f>IF(B1217="","",ROW()-ROW($A$3)+'Diário 1º PA'!$P$1)</f>
        <v>1430</v>
      </c>
      <c r="B1217" s="368">
        <v>45391</v>
      </c>
      <c r="C1217" s="331">
        <v>45352</v>
      </c>
      <c r="D1217" s="321" t="s">
        <v>105</v>
      </c>
      <c r="E1217" s="332" t="s">
        <v>341</v>
      </c>
      <c r="F1217" s="369">
        <v>1600</v>
      </c>
      <c r="G1217" s="267" t="s">
        <v>2481</v>
      </c>
      <c r="H1217" s="321" t="s">
        <v>137</v>
      </c>
      <c r="I1217" s="321" t="s">
        <v>1613</v>
      </c>
      <c r="J1217" s="370" t="s">
        <v>1614</v>
      </c>
      <c r="K1217" s="370" t="s">
        <v>839</v>
      </c>
      <c r="L1217" s="370" t="s">
        <v>1301</v>
      </c>
      <c r="M1217" s="370">
        <v>4</v>
      </c>
      <c r="N1217" s="371">
        <v>45383</v>
      </c>
      <c r="O1217" s="321" t="s">
        <v>452</v>
      </c>
      <c r="P1217" s="370" t="s">
        <v>1614</v>
      </c>
      <c r="Q1217" s="372"/>
      <c r="R1217" s="372"/>
      <c r="S1217" s="372"/>
    </row>
    <row r="1218" spans="1:19" ht="24" x14ac:dyDescent="0.2">
      <c r="A1218" s="303">
        <f>IF(B1218="","",ROW()-ROW($A$3)+'Diário 1º PA'!$P$1)</f>
        <v>1431</v>
      </c>
      <c r="B1218" s="368">
        <v>45391</v>
      </c>
      <c r="C1218" s="331">
        <v>45352</v>
      </c>
      <c r="D1218" s="321" t="s">
        <v>105</v>
      </c>
      <c r="E1218" s="332" t="s">
        <v>341</v>
      </c>
      <c r="F1218" s="369">
        <v>1200</v>
      </c>
      <c r="G1218" s="267" t="s">
        <v>2263</v>
      </c>
      <c r="H1218" s="321" t="s">
        <v>137</v>
      </c>
      <c r="I1218" s="321" t="s">
        <v>1965</v>
      </c>
      <c r="J1218" s="370" t="s">
        <v>1617</v>
      </c>
      <c r="K1218" s="370" t="s">
        <v>839</v>
      </c>
      <c r="L1218" s="370" t="s">
        <v>1301</v>
      </c>
      <c r="M1218" s="370">
        <v>3</v>
      </c>
      <c r="N1218" s="371">
        <v>45383</v>
      </c>
      <c r="O1218" s="321" t="s">
        <v>452</v>
      </c>
      <c r="P1218" s="370" t="s">
        <v>1617</v>
      </c>
      <c r="Q1218" s="372"/>
      <c r="R1218" s="372"/>
      <c r="S1218" s="372"/>
    </row>
    <row r="1219" spans="1:19" ht="24" x14ac:dyDescent="0.2">
      <c r="A1219" s="303">
        <f>IF(B1219="","",ROW()-ROW($A$3)+'Diário 1º PA'!$P$1)</f>
        <v>1432</v>
      </c>
      <c r="B1219" s="368">
        <v>45391</v>
      </c>
      <c r="C1219" s="331">
        <v>45352</v>
      </c>
      <c r="D1219" s="321" t="s">
        <v>105</v>
      </c>
      <c r="E1219" s="332" t="s">
        <v>265</v>
      </c>
      <c r="F1219" s="369">
        <v>186.8</v>
      </c>
      <c r="G1219" s="267" t="s">
        <v>1577</v>
      </c>
      <c r="H1219" s="321" t="s">
        <v>120</v>
      </c>
      <c r="I1219" s="321" t="s">
        <v>1469</v>
      </c>
      <c r="J1219" s="370" t="s">
        <v>1470</v>
      </c>
      <c r="K1219" s="370" t="s">
        <v>1307</v>
      </c>
      <c r="L1219" s="370" t="s">
        <v>848</v>
      </c>
      <c r="M1219" s="370">
        <v>20999</v>
      </c>
      <c r="N1219" s="371">
        <v>45391</v>
      </c>
      <c r="O1219" s="321" t="s">
        <v>452</v>
      </c>
      <c r="P1219" s="370" t="s">
        <v>1470</v>
      </c>
      <c r="Q1219" s="372"/>
      <c r="R1219" s="372"/>
      <c r="S1219" s="372"/>
    </row>
    <row r="1220" spans="1:19" ht="24" x14ac:dyDescent="0.2">
      <c r="A1220" s="303">
        <f>IF(B1220="","",ROW()-ROW($A$3)+'Diário 1º PA'!$P$1)</f>
        <v>1433</v>
      </c>
      <c r="B1220" s="368">
        <v>45391</v>
      </c>
      <c r="C1220" s="331">
        <v>45352</v>
      </c>
      <c r="D1220" s="321" t="s">
        <v>105</v>
      </c>
      <c r="E1220" s="332" t="s">
        <v>227</v>
      </c>
      <c r="F1220" s="369">
        <v>1532.96</v>
      </c>
      <c r="G1220" s="267" t="s">
        <v>1037</v>
      </c>
      <c r="H1220" s="321" t="s">
        <v>120</v>
      </c>
      <c r="I1220" s="321" t="s">
        <v>1401</v>
      </c>
      <c r="J1220" s="370" t="s">
        <v>1181</v>
      </c>
      <c r="K1220" s="370" t="s">
        <v>1307</v>
      </c>
      <c r="L1220" s="370" t="s">
        <v>848</v>
      </c>
      <c r="M1220" s="370">
        <v>132185123</v>
      </c>
      <c r="N1220" s="371">
        <v>45392</v>
      </c>
      <c r="O1220" s="321" t="s">
        <v>452</v>
      </c>
      <c r="P1220" s="370" t="s">
        <v>1181</v>
      </c>
      <c r="Q1220" s="372"/>
      <c r="R1220" s="372"/>
      <c r="S1220" s="372"/>
    </row>
    <row r="1221" spans="1:19" ht="24" x14ac:dyDescent="0.2">
      <c r="A1221" s="303">
        <f>IF(B1221="","",ROW()-ROW($A$3)+'Diário 1º PA'!$P$1)</f>
        <v>1434</v>
      </c>
      <c r="B1221" s="368">
        <v>45391</v>
      </c>
      <c r="C1221" s="331">
        <v>45352</v>
      </c>
      <c r="D1221" s="321" t="s">
        <v>105</v>
      </c>
      <c r="E1221" s="332" t="s">
        <v>235</v>
      </c>
      <c r="F1221" s="369">
        <v>142.77000000000001</v>
      </c>
      <c r="G1221" s="267" t="s">
        <v>1774</v>
      </c>
      <c r="H1221" s="321" t="s">
        <v>137</v>
      </c>
      <c r="I1221" s="321" t="s">
        <v>1520</v>
      </c>
      <c r="J1221" s="370" t="s">
        <v>1521</v>
      </c>
      <c r="K1221" s="370" t="s">
        <v>1307</v>
      </c>
      <c r="L1221" s="370" t="s">
        <v>848</v>
      </c>
      <c r="M1221" s="370">
        <v>455301166</v>
      </c>
      <c r="N1221" s="371">
        <v>45393</v>
      </c>
      <c r="O1221" s="321" t="s">
        <v>452</v>
      </c>
      <c r="P1221" s="370" t="s">
        <v>1521</v>
      </c>
      <c r="Q1221" s="372"/>
      <c r="R1221" s="372"/>
      <c r="S1221" s="372"/>
    </row>
    <row r="1222" spans="1:19" ht="24" x14ac:dyDescent="0.2">
      <c r="A1222" s="303">
        <f>IF(B1222="","",ROW()-ROW($A$3)+'Diário 1º PA'!$P$1)</f>
        <v>1435</v>
      </c>
      <c r="B1222" s="368">
        <v>45391</v>
      </c>
      <c r="C1222" s="331">
        <v>45352</v>
      </c>
      <c r="D1222" s="321" t="s">
        <v>105</v>
      </c>
      <c r="E1222" s="332" t="s">
        <v>227</v>
      </c>
      <c r="F1222" s="369">
        <v>1522.86</v>
      </c>
      <c r="G1222" s="267" t="s">
        <v>1037</v>
      </c>
      <c r="H1222" s="321" t="s">
        <v>136</v>
      </c>
      <c r="I1222" s="321" t="s">
        <v>1401</v>
      </c>
      <c r="J1222" s="370" t="s">
        <v>1181</v>
      </c>
      <c r="K1222" s="370" t="s">
        <v>1307</v>
      </c>
      <c r="L1222" s="370" t="s">
        <v>848</v>
      </c>
      <c r="M1222" s="370">
        <v>134618305</v>
      </c>
      <c r="N1222" s="371">
        <v>45392</v>
      </c>
      <c r="O1222" s="321" t="s">
        <v>452</v>
      </c>
      <c r="P1222" s="370" t="s">
        <v>1181</v>
      </c>
      <c r="Q1222" s="372"/>
      <c r="R1222" s="372"/>
      <c r="S1222" s="372"/>
    </row>
    <row r="1223" spans="1:19" ht="24" x14ac:dyDescent="0.2">
      <c r="A1223" s="303">
        <f>IF(B1223="","",ROW()-ROW($A$3)+'Diário 1º PA'!$P$1)</f>
        <v>1436</v>
      </c>
      <c r="B1223" s="368">
        <v>45391</v>
      </c>
      <c r="C1223" s="331">
        <v>45352</v>
      </c>
      <c r="D1223" s="321" t="s">
        <v>105</v>
      </c>
      <c r="E1223" s="332" t="s">
        <v>227</v>
      </c>
      <c r="F1223" s="369">
        <v>1548.37</v>
      </c>
      <c r="G1223" s="267" t="s">
        <v>1037</v>
      </c>
      <c r="H1223" s="321" t="s">
        <v>126</v>
      </c>
      <c r="I1223" s="321" t="s">
        <v>1401</v>
      </c>
      <c r="J1223" s="370" t="s">
        <v>1181</v>
      </c>
      <c r="K1223" s="370" t="s">
        <v>1307</v>
      </c>
      <c r="L1223" s="370" t="s">
        <v>848</v>
      </c>
      <c r="M1223" s="370">
        <v>128149175</v>
      </c>
      <c r="N1223" s="371">
        <v>45392</v>
      </c>
      <c r="O1223" s="321" t="s">
        <v>452</v>
      </c>
      <c r="P1223" s="370" t="s">
        <v>1181</v>
      </c>
      <c r="Q1223" s="372"/>
      <c r="R1223" s="372"/>
      <c r="S1223" s="372"/>
    </row>
    <row r="1224" spans="1:19" ht="24" x14ac:dyDescent="0.2">
      <c r="A1224" s="303">
        <f>IF(B1224="","",ROW()-ROW($A$3)+'Diário 1º PA'!$P$1)</f>
        <v>1437</v>
      </c>
      <c r="B1224" s="368">
        <v>45391</v>
      </c>
      <c r="C1224" s="331">
        <v>45352</v>
      </c>
      <c r="D1224" s="321" t="s">
        <v>105</v>
      </c>
      <c r="E1224" s="332" t="s">
        <v>227</v>
      </c>
      <c r="F1224" s="369">
        <v>2534.4899999999998</v>
      </c>
      <c r="G1224" s="267" t="s">
        <v>1037</v>
      </c>
      <c r="H1224" s="321" t="s">
        <v>123</v>
      </c>
      <c r="I1224" s="321" t="s">
        <v>1401</v>
      </c>
      <c r="J1224" s="370" t="s">
        <v>1181</v>
      </c>
      <c r="K1224" s="370" t="s">
        <v>1307</v>
      </c>
      <c r="L1224" s="370" t="s">
        <v>848</v>
      </c>
      <c r="M1224" s="370">
        <v>128047173</v>
      </c>
      <c r="N1224" s="371">
        <v>45392</v>
      </c>
      <c r="O1224" s="321" t="s">
        <v>452</v>
      </c>
      <c r="P1224" s="370" t="s">
        <v>1181</v>
      </c>
      <c r="Q1224" s="372"/>
      <c r="R1224" s="372"/>
      <c r="S1224" s="372"/>
    </row>
    <row r="1225" spans="1:19" ht="24" x14ac:dyDescent="0.2">
      <c r="A1225" s="303">
        <f>IF(B1225="","",ROW()-ROW($A$3)+'Diário 1º PA'!$P$1)</f>
        <v>1438</v>
      </c>
      <c r="B1225" s="368">
        <v>45391</v>
      </c>
      <c r="C1225" s="331">
        <v>45352</v>
      </c>
      <c r="D1225" s="321" t="s">
        <v>105</v>
      </c>
      <c r="E1225" s="332" t="s">
        <v>229</v>
      </c>
      <c r="F1225" s="369">
        <v>1853.15</v>
      </c>
      <c r="G1225" s="267" t="s">
        <v>1769</v>
      </c>
      <c r="H1225" s="321" t="s">
        <v>121</v>
      </c>
      <c r="I1225" s="321" t="s">
        <v>1526</v>
      </c>
      <c r="J1225" s="370" t="s">
        <v>1528</v>
      </c>
      <c r="K1225" s="370" t="s">
        <v>1307</v>
      </c>
      <c r="L1225" s="370" t="s">
        <v>848</v>
      </c>
      <c r="M1225" s="370" t="s">
        <v>2482</v>
      </c>
      <c r="N1225" s="371">
        <v>45394</v>
      </c>
      <c r="O1225" s="321" t="s">
        <v>452</v>
      </c>
      <c r="P1225" s="370" t="s">
        <v>1528</v>
      </c>
      <c r="Q1225" s="372"/>
      <c r="R1225" s="372"/>
      <c r="S1225" s="372"/>
    </row>
    <row r="1226" spans="1:19" ht="24" x14ac:dyDescent="0.2">
      <c r="A1226" s="303">
        <f>IF(B1226="","",ROW()-ROW($A$3)+'Diário 1º PA'!$P$1)</f>
        <v>1439</v>
      </c>
      <c r="B1226" s="368">
        <v>45391</v>
      </c>
      <c r="C1226" s="331">
        <v>45383</v>
      </c>
      <c r="D1226" s="321" t="s">
        <v>94</v>
      </c>
      <c r="E1226" s="332" t="s">
        <v>180</v>
      </c>
      <c r="F1226" s="369">
        <v>75.739999999999995</v>
      </c>
      <c r="G1226" s="267" t="s">
        <v>2209</v>
      </c>
      <c r="H1226" s="321" t="s">
        <v>129</v>
      </c>
      <c r="I1226" s="321" t="s">
        <v>918</v>
      </c>
      <c r="J1226" s="370" t="s">
        <v>922</v>
      </c>
      <c r="K1226" s="370" t="s">
        <v>881</v>
      </c>
      <c r="L1226" s="370" t="s">
        <v>2210</v>
      </c>
      <c r="M1226" s="370" t="s">
        <v>2483</v>
      </c>
      <c r="N1226" s="371">
        <v>45394</v>
      </c>
      <c r="O1226" s="321" t="s">
        <v>452</v>
      </c>
      <c r="P1226" s="370" t="s">
        <v>2484</v>
      </c>
      <c r="Q1226" s="372"/>
      <c r="R1226" s="372"/>
      <c r="S1226" s="372"/>
    </row>
    <row r="1227" spans="1:19" ht="24" x14ac:dyDescent="0.2">
      <c r="A1227" s="303">
        <f>IF(B1227="","",ROW()-ROW($A$3)+'Diário 1º PA'!$P$1)</f>
        <v>1440</v>
      </c>
      <c r="B1227" s="368">
        <v>45391</v>
      </c>
      <c r="C1227" s="331">
        <v>45383</v>
      </c>
      <c r="D1227" s="321" t="s">
        <v>105</v>
      </c>
      <c r="E1227" s="332" t="s">
        <v>297</v>
      </c>
      <c r="F1227" s="369">
        <v>682.5</v>
      </c>
      <c r="G1227" s="267" t="s">
        <v>2485</v>
      </c>
      <c r="H1227" s="321" t="s">
        <v>130</v>
      </c>
      <c r="I1227" s="321" t="s">
        <v>1515</v>
      </c>
      <c r="J1227" s="370" t="s">
        <v>1516</v>
      </c>
      <c r="K1227" s="370" t="s">
        <v>1307</v>
      </c>
      <c r="L1227" s="370" t="s">
        <v>848</v>
      </c>
      <c r="M1227" s="370" t="s">
        <v>2486</v>
      </c>
      <c r="N1227" s="371">
        <v>45385</v>
      </c>
      <c r="O1227" s="321" t="s">
        <v>452</v>
      </c>
      <c r="P1227" s="370" t="s">
        <v>1516</v>
      </c>
      <c r="Q1227" s="372"/>
      <c r="R1227" s="372"/>
      <c r="S1227" s="372"/>
    </row>
    <row r="1228" spans="1:19" ht="24" x14ac:dyDescent="0.2">
      <c r="A1228" s="303">
        <f>IF(B1228="","",ROW()-ROW($A$3)+'Diário 1º PA'!$P$1)</f>
        <v>1441</v>
      </c>
      <c r="B1228" s="368">
        <v>45391</v>
      </c>
      <c r="C1228" s="331">
        <v>45352</v>
      </c>
      <c r="D1228" s="321" t="s">
        <v>105</v>
      </c>
      <c r="E1228" s="332" t="s">
        <v>265</v>
      </c>
      <c r="F1228" s="369">
        <v>186.8</v>
      </c>
      <c r="G1228" s="267" t="s">
        <v>1577</v>
      </c>
      <c r="H1228" s="321" t="s">
        <v>121</v>
      </c>
      <c r="I1228" s="321" t="s">
        <v>1469</v>
      </c>
      <c r="J1228" s="370" t="s">
        <v>1470</v>
      </c>
      <c r="K1228" s="370" t="s">
        <v>1307</v>
      </c>
      <c r="L1228" s="370" t="s">
        <v>848</v>
      </c>
      <c r="M1228" s="370">
        <v>21001</v>
      </c>
      <c r="N1228" s="371">
        <v>45391</v>
      </c>
      <c r="O1228" s="321" t="s">
        <v>452</v>
      </c>
      <c r="P1228" s="370" t="s">
        <v>1470</v>
      </c>
      <c r="Q1228" s="372"/>
      <c r="R1228" s="372"/>
      <c r="S1228" s="372"/>
    </row>
    <row r="1229" spans="1:19" ht="24" x14ac:dyDescent="0.2">
      <c r="A1229" s="303">
        <f>IF(B1229="","",ROW()-ROW($A$3)+'Diário 1º PA'!$P$1)</f>
        <v>1442</v>
      </c>
      <c r="B1229" s="368">
        <v>45391</v>
      </c>
      <c r="C1229" s="331">
        <v>45352</v>
      </c>
      <c r="D1229" s="321" t="s">
        <v>105</v>
      </c>
      <c r="E1229" s="332" t="s">
        <v>265</v>
      </c>
      <c r="F1229" s="369">
        <v>186.8</v>
      </c>
      <c r="G1229" s="267" t="s">
        <v>1577</v>
      </c>
      <c r="H1229" s="321" t="s">
        <v>119</v>
      </c>
      <c r="I1229" s="321" t="s">
        <v>1469</v>
      </c>
      <c r="J1229" s="370" t="s">
        <v>1470</v>
      </c>
      <c r="K1229" s="370" t="s">
        <v>1307</v>
      </c>
      <c r="L1229" s="370" t="s">
        <v>848</v>
      </c>
      <c r="M1229" s="370">
        <v>21000</v>
      </c>
      <c r="N1229" s="371">
        <v>45391</v>
      </c>
      <c r="O1229" s="321" t="s">
        <v>452</v>
      </c>
      <c r="P1229" s="370" t="s">
        <v>1470</v>
      </c>
      <c r="Q1229" s="372"/>
      <c r="R1229" s="372"/>
      <c r="S1229" s="372"/>
    </row>
    <row r="1230" spans="1:19" ht="24" x14ac:dyDescent="0.2">
      <c r="A1230" s="303">
        <f>IF(B1230="","",ROW()-ROW($A$3)+'Diário 1º PA'!$P$1)</f>
        <v>1443</v>
      </c>
      <c r="B1230" s="368">
        <v>45391</v>
      </c>
      <c r="C1230" s="331">
        <v>45383</v>
      </c>
      <c r="D1230" s="321" t="s">
        <v>105</v>
      </c>
      <c r="E1230" s="332" t="s">
        <v>339</v>
      </c>
      <c r="F1230" s="369">
        <v>300</v>
      </c>
      <c r="G1230" s="267" t="s">
        <v>2472</v>
      </c>
      <c r="H1230" s="321" t="s">
        <v>126</v>
      </c>
      <c r="I1230" s="321" t="s">
        <v>2078</v>
      </c>
      <c r="J1230" s="370" t="s">
        <v>922</v>
      </c>
      <c r="K1230" s="370" t="s">
        <v>881</v>
      </c>
      <c r="L1230" s="370" t="s">
        <v>1611</v>
      </c>
      <c r="M1230" s="370" t="s">
        <v>117</v>
      </c>
      <c r="N1230" s="371">
        <v>45390</v>
      </c>
      <c r="O1230" s="321" t="s">
        <v>452</v>
      </c>
      <c r="P1230" s="370" t="s">
        <v>2079</v>
      </c>
      <c r="Q1230" s="372"/>
      <c r="R1230" s="372"/>
      <c r="S1230" s="372"/>
    </row>
    <row r="1231" spans="1:19" ht="24" x14ac:dyDescent="0.2">
      <c r="A1231" s="303">
        <f>IF(B1231="","",ROW()-ROW($A$3)+'Diário 1º PA'!$P$1)</f>
        <v>1444</v>
      </c>
      <c r="B1231" s="368">
        <v>45391</v>
      </c>
      <c r="C1231" s="331">
        <v>45383</v>
      </c>
      <c r="D1231" s="321" t="s">
        <v>105</v>
      </c>
      <c r="E1231" s="332" t="s">
        <v>339</v>
      </c>
      <c r="F1231" s="369">
        <v>300</v>
      </c>
      <c r="G1231" s="267" t="s">
        <v>2472</v>
      </c>
      <c r="H1231" s="321" t="s">
        <v>122</v>
      </c>
      <c r="I1231" s="321" t="s">
        <v>2487</v>
      </c>
      <c r="J1231" s="370" t="s">
        <v>922</v>
      </c>
      <c r="K1231" s="370" t="s">
        <v>881</v>
      </c>
      <c r="L1231" s="370" t="s">
        <v>1611</v>
      </c>
      <c r="M1231" s="370" t="s">
        <v>117</v>
      </c>
      <c r="N1231" s="371">
        <v>45391</v>
      </c>
      <c r="O1231" s="321" t="s">
        <v>452</v>
      </c>
      <c r="P1231" s="370" t="s">
        <v>2488</v>
      </c>
      <c r="Q1231" s="372"/>
      <c r="R1231" s="372"/>
      <c r="S1231" s="372"/>
    </row>
    <row r="1232" spans="1:19" ht="24" x14ac:dyDescent="0.2">
      <c r="A1232" s="303">
        <f>IF(B1232="","",ROW()-ROW($A$3)+'Diário 1º PA'!$P$1)</f>
        <v>1445</v>
      </c>
      <c r="B1232" s="368">
        <v>45391</v>
      </c>
      <c r="C1232" s="331">
        <v>45383</v>
      </c>
      <c r="D1232" s="321" t="s">
        <v>105</v>
      </c>
      <c r="E1232" s="332" t="s">
        <v>341</v>
      </c>
      <c r="F1232" s="369">
        <v>60</v>
      </c>
      <c r="G1232" s="267" t="s">
        <v>2489</v>
      </c>
      <c r="H1232" s="321" t="s">
        <v>119</v>
      </c>
      <c r="I1232" s="321" t="s">
        <v>2490</v>
      </c>
      <c r="J1232" s="370" t="s">
        <v>2491</v>
      </c>
      <c r="K1232" s="370" t="s">
        <v>881</v>
      </c>
      <c r="L1232" s="370" t="s">
        <v>1301</v>
      </c>
      <c r="M1232" s="370">
        <v>5588</v>
      </c>
      <c r="N1232" s="371">
        <v>45392</v>
      </c>
      <c r="O1232" s="321" t="s">
        <v>452</v>
      </c>
      <c r="P1232" s="370" t="s">
        <v>2491</v>
      </c>
      <c r="Q1232" s="372"/>
      <c r="R1232" s="372"/>
      <c r="S1232" s="372"/>
    </row>
    <row r="1233" spans="1:19" ht="24" x14ac:dyDescent="0.2">
      <c r="A1233" s="303">
        <f>IF(B1233="","",ROW()-ROW($A$3)+'Diário 1º PA'!$P$1)</f>
        <v>1446</v>
      </c>
      <c r="B1233" s="368">
        <v>45391</v>
      </c>
      <c r="C1233" s="331">
        <v>45383</v>
      </c>
      <c r="D1233" s="321" t="s">
        <v>105</v>
      </c>
      <c r="E1233" s="332" t="s">
        <v>339</v>
      </c>
      <c r="F1233" s="369">
        <v>300</v>
      </c>
      <c r="G1233" s="321" t="s">
        <v>2472</v>
      </c>
      <c r="H1233" s="321" t="s">
        <v>127</v>
      </c>
      <c r="I1233" s="321" t="s">
        <v>2492</v>
      </c>
      <c r="J1233" s="370" t="s">
        <v>922</v>
      </c>
      <c r="K1233" s="370" t="s">
        <v>881</v>
      </c>
      <c r="L1233" s="370" t="s">
        <v>1611</v>
      </c>
      <c r="M1233" s="370" t="s">
        <v>117</v>
      </c>
      <c r="N1233" s="371">
        <v>45390</v>
      </c>
      <c r="O1233" s="321" t="s">
        <v>452</v>
      </c>
      <c r="P1233" s="370" t="s">
        <v>2493</v>
      </c>
      <c r="Q1233" s="372"/>
      <c r="R1233" s="372"/>
      <c r="S1233" s="372"/>
    </row>
    <row r="1234" spans="1:19" x14ac:dyDescent="0.2">
      <c r="A1234" s="303">
        <f>IF(B1234="","",ROW()-ROW($A$3)+'Diário 1º PA'!$P$1)</f>
        <v>1447</v>
      </c>
      <c r="B1234" s="368">
        <v>45391</v>
      </c>
      <c r="C1234" s="331">
        <v>45383</v>
      </c>
      <c r="D1234" s="321" t="s">
        <v>105</v>
      </c>
      <c r="E1234" s="332" t="s">
        <v>283</v>
      </c>
      <c r="F1234" s="369">
        <v>1</v>
      </c>
      <c r="G1234" s="267" t="s">
        <v>2494</v>
      </c>
      <c r="H1234" s="321" t="s">
        <v>118</v>
      </c>
      <c r="I1234" s="321" t="s">
        <v>117</v>
      </c>
      <c r="J1234" s="370" t="s">
        <v>79</v>
      </c>
      <c r="K1234" s="370" t="s">
        <v>1325</v>
      </c>
      <c r="L1234" s="370" t="s">
        <v>117</v>
      </c>
      <c r="M1234" s="370" t="s">
        <v>117</v>
      </c>
      <c r="N1234" s="371" t="s">
        <v>117</v>
      </c>
      <c r="O1234" s="321" t="s">
        <v>452</v>
      </c>
      <c r="P1234" s="370" t="s">
        <v>79</v>
      </c>
      <c r="Q1234" s="372"/>
      <c r="R1234" s="372"/>
      <c r="S1234" s="372"/>
    </row>
    <row r="1235" spans="1:19" ht="24" x14ac:dyDescent="0.2">
      <c r="A1235" s="303">
        <f>IF(B1235="","",ROW()-ROW($A$3)+'Diário 1º PA'!$P$1)</f>
        <v>1448</v>
      </c>
      <c r="B1235" s="368">
        <v>45392</v>
      </c>
      <c r="C1235" s="331">
        <v>45352</v>
      </c>
      <c r="D1235" s="321" t="s">
        <v>105</v>
      </c>
      <c r="E1235" s="332" t="s">
        <v>229</v>
      </c>
      <c r="F1235" s="369">
        <v>53.62</v>
      </c>
      <c r="G1235" s="267" t="s">
        <v>1769</v>
      </c>
      <c r="H1235" s="321" t="s">
        <v>119</v>
      </c>
      <c r="I1235" s="321" t="s">
        <v>1314</v>
      </c>
      <c r="J1235" s="370" t="s">
        <v>1316</v>
      </c>
      <c r="K1235" s="370" t="s">
        <v>1307</v>
      </c>
      <c r="L1235" s="370" t="s">
        <v>848</v>
      </c>
      <c r="M1235" s="370" t="s">
        <v>2495</v>
      </c>
      <c r="N1235" s="371">
        <v>45394</v>
      </c>
      <c r="O1235" s="321" t="s">
        <v>452</v>
      </c>
      <c r="P1235" s="370" t="s">
        <v>1316</v>
      </c>
      <c r="Q1235" s="372"/>
      <c r="R1235" s="372"/>
      <c r="S1235" s="372"/>
    </row>
    <row r="1236" spans="1:19" ht="36" x14ac:dyDescent="0.2">
      <c r="A1236" s="303">
        <f>IF(B1236="","",ROW()-ROW($A$3)+'Diário 1º PA'!$P$1)</f>
        <v>1449</v>
      </c>
      <c r="B1236" s="368">
        <v>45392</v>
      </c>
      <c r="C1236" s="331">
        <v>45383</v>
      </c>
      <c r="D1236" s="321" t="s">
        <v>105</v>
      </c>
      <c r="E1236" s="332" t="s">
        <v>281</v>
      </c>
      <c r="F1236" s="369">
        <v>565.9</v>
      </c>
      <c r="G1236" s="267" t="s">
        <v>2496</v>
      </c>
      <c r="H1236" s="321" t="s">
        <v>128</v>
      </c>
      <c r="I1236" s="321" t="s">
        <v>2497</v>
      </c>
      <c r="J1236" s="370" t="s">
        <v>1142</v>
      </c>
      <c r="K1236" s="370" t="s">
        <v>1698</v>
      </c>
      <c r="L1236" s="370" t="s">
        <v>1301</v>
      </c>
      <c r="M1236" s="370" t="s">
        <v>2498</v>
      </c>
      <c r="N1236" s="371">
        <v>45392</v>
      </c>
      <c r="O1236" s="321" t="s">
        <v>452</v>
      </c>
      <c r="P1236" s="370" t="s">
        <v>1142</v>
      </c>
      <c r="Q1236" s="372"/>
      <c r="R1236" s="372"/>
      <c r="S1236" s="372"/>
    </row>
    <row r="1237" spans="1:19" ht="24" x14ac:dyDescent="0.2">
      <c r="A1237" s="303">
        <f>IF(B1237="","",ROW()-ROW($A$3)+'Diário 1º PA'!$P$1)</f>
        <v>1450</v>
      </c>
      <c r="B1237" s="368">
        <v>45392</v>
      </c>
      <c r="C1237" s="331">
        <v>45352</v>
      </c>
      <c r="D1237" s="321" t="s">
        <v>94</v>
      </c>
      <c r="E1237" s="332" t="s">
        <v>211</v>
      </c>
      <c r="F1237" s="369">
        <v>698.6</v>
      </c>
      <c r="G1237" s="267" t="s">
        <v>2153</v>
      </c>
      <c r="H1237" s="321" t="s">
        <v>134</v>
      </c>
      <c r="I1237" s="321" t="s">
        <v>1545</v>
      </c>
      <c r="J1237" s="370" t="s">
        <v>1546</v>
      </c>
      <c r="K1237" s="370" t="s">
        <v>1307</v>
      </c>
      <c r="L1237" s="370" t="s">
        <v>848</v>
      </c>
      <c r="M1237" s="370">
        <v>831738</v>
      </c>
      <c r="N1237" s="371">
        <v>45392</v>
      </c>
      <c r="O1237" s="321" t="s">
        <v>452</v>
      </c>
      <c r="P1237" s="370" t="s">
        <v>1546</v>
      </c>
      <c r="Q1237" s="372"/>
      <c r="R1237" s="372"/>
      <c r="S1237" s="372"/>
    </row>
    <row r="1238" spans="1:19" ht="24" x14ac:dyDescent="0.2">
      <c r="A1238" s="303">
        <f>IF(B1238="","",ROW()-ROW($A$3)+'Diário 1º PA'!$P$1)</f>
        <v>1451</v>
      </c>
      <c r="B1238" s="368">
        <v>45392</v>
      </c>
      <c r="C1238" s="331">
        <v>45383</v>
      </c>
      <c r="D1238" s="321" t="s">
        <v>105</v>
      </c>
      <c r="E1238" s="332" t="s">
        <v>345</v>
      </c>
      <c r="F1238" s="369">
        <v>924.1</v>
      </c>
      <c r="G1238" s="267" t="s">
        <v>2107</v>
      </c>
      <c r="H1238" s="321" t="s">
        <v>128</v>
      </c>
      <c r="I1238" s="321" t="s">
        <v>2499</v>
      </c>
      <c r="J1238" s="370" t="s">
        <v>2500</v>
      </c>
      <c r="K1238" s="370" t="s">
        <v>881</v>
      </c>
      <c r="L1238" s="370" t="s">
        <v>1301</v>
      </c>
      <c r="M1238" s="370">
        <v>10106</v>
      </c>
      <c r="N1238" s="371">
        <v>45393</v>
      </c>
      <c r="O1238" s="321" t="s">
        <v>452</v>
      </c>
      <c r="P1238" s="370" t="s">
        <v>2500</v>
      </c>
      <c r="Q1238" s="372"/>
      <c r="R1238" s="372"/>
      <c r="S1238" s="372"/>
    </row>
    <row r="1239" spans="1:19" ht="24" x14ac:dyDescent="0.2">
      <c r="A1239" s="303">
        <f>IF(B1239="","",ROW()-ROW($A$3)+'Diário 1º PA'!$P$1)</f>
        <v>1452</v>
      </c>
      <c r="B1239" s="368">
        <v>45392</v>
      </c>
      <c r="C1239" s="331">
        <v>45352</v>
      </c>
      <c r="D1239" s="321" t="s">
        <v>94</v>
      </c>
      <c r="E1239" s="332" t="s">
        <v>211</v>
      </c>
      <c r="F1239" s="369">
        <v>673.65</v>
      </c>
      <c r="G1239" s="267" t="s">
        <v>2153</v>
      </c>
      <c r="H1239" s="321" t="s">
        <v>136</v>
      </c>
      <c r="I1239" s="321" t="s">
        <v>1545</v>
      </c>
      <c r="J1239" s="370" t="s">
        <v>1546</v>
      </c>
      <c r="K1239" s="370" t="s">
        <v>1307</v>
      </c>
      <c r="L1239" s="370" t="s">
        <v>848</v>
      </c>
      <c r="M1239" s="370">
        <v>831876</v>
      </c>
      <c r="N1239" s="371">
        <v>45392</v>
      </c>
      <c r="O1239" s="321" t="s">
        <v>452</v>
      </c>
      <c r="P1239" s="370" t="s">
        <v>1546</v>
      </c>
      <c r="Q1239" s="372"/>
      <c r="R1239" s="372"/>
      <c r="S1239" s="372"/>
    </row>
    <row r="1240" spans="1:19" ht="24" x14ac:dyDescent="0.2">
      <c r="A1240" s="303">
        <f>IF(B1240="","",ROW()-ROW($A$3)+'Diário 1º PA'!$P$1)</f>
        <v>1453</v>
      </c>
      <c r="B1240" s="368">
        <v>45392</v>
      </c>
      <c r="C1240" s="331">
        <v>45352</v>
      </c>
      <c r="D1240" s="321" t="s">
        <v>94</v>
      </c>
      <c r="E1240" s="332" t="s">
        <v>211</v>
      </c>
      <c r="F1240" s="369">
        <v>499</v>
      </c>
      <c r="G1240" s="267" t="s">
        <v>2153</v>
      </c>
      <c r="H1240" s="321" t="s">
        <v>135</v>
      </c>
      <c r="I1240" s="321" t="s">
        <v>1545</v>
      </c>
      <c r="J1240" s="370" t="s">
        <v>1546</v>
      </c>
      <c r="K1240" s="370" t="s">
        <v>1307</v>
      </c>
      <c r="L1240" s="370" t="s">
        <v>848</v>
      </c>
      <c r="M1240" s="370">
        <v>832119</v>
      </c>
      <c r="N1240" s="371">
        <v>45392</v>
      </c>
      <c r="O1240" s="321" t="s">
        <v>452</v>
      </c>
      <c r="P1240" s="370" t="s">
        <v>1546</v>
      </c>
      <c r="Q1240" s="372"/>
      <c r="R1240" s="372"/>
      <c r="S1240" s="372"/>
    </row>
    <row r="1241" spans="1:19" ht="24" x14ac:dyDescent="0.2">
      <c r="A1241" s="303">
        <f>IF(B1241="","",ROW()-ROW($A$3)+'Diário 1º PA'!$P$1)</f>
        <v>1454</v>
      </c>
      <c r="B1241" s="368">
        <v>45392</v>
      </c>
      <c r="C1241" s="331">
        <v>45352</v>
      </c>
      <c r="D1241" s="321" t="s">
        <v>94</v>
      </c>
      <c r="E1241" s="332" t="s">
        <v>211</v>
      </c>
      <c r="F1241" s="369">
        <v>523.95000000000005</v>
      </c>
      <c r="G1241" s="267" t="s">
        <v>2153</v>
      </c>
      <c r="H1241" s="321" t="s">
        <v>137</v>
      </c>
      <c r="I1241" s="321" t="s">
        <v>1545</v>
      </c>
      <c r="J1241" s="370" t="s">
        <v>1546</v>
      </c>
      <c r="K1241" s="370" t="s">
        <v>1307</v>
      </c>
      <c r="L1241" s="370" t="s">
        <v>848</v>
      </c>
      <c r="M1241" s="370">
        <v>832148</v>
      </c>
      <c r="N1241" s="371">
        <v>45392</v>
      </c>
      <c r="O1241" s="321" t="s">
        <v>452</v>
      </c>
      <c r="P1241" s="370" t="s">
        <v>1546</v>
      </c>
      <c r="Q1241" s="372"/>
      <c r="R1241" s="372"/>
      <c r="S1241" s="372"/>
    </row>
    <row r="1242" spans="1:19" ht="36" x14ac:dyDescent="0.2">
      <c r="A1242" s="303">
        <f>IF(B1242="","",ROW()-ROW($A$3)+'Diário 1º PA'!$P$1)</f>
        <v>1455</v>
      </c>
      <c r="B1242" s="368">
        <v>45392</v>
      </c>
      <c r="C1242" s="331">
        <v>45352</v>
      </c>
      <c r="D1242" s="321" t="s">
        <v>94</v>
      </c>
      <c r="E1242" s="332" t="s">
        <v>203</v>
      </c>
      <c r="F1242" s="369">
        <v>1456</v>
      </c>
      <c r="G1242" s="267" t="s">
        <v>2501</v>
      </c>
      <c r="H1242" s="321" t="s">
        <v>134</v>
      </c>
      <c r="I1242" s="321" t="s">
        <v>1555</v>
      </c>
      <c r="J1242" s="370" t="s">
        <v>1552</v>
      </c>
      <c r="K1242" s="370" t="s">
        <v>1307</v>
      </c>
      <c r="L1242" s="370" t="s">
        <v>848</v>
      </c>
      <c r="M1242" s="370">
        <v>42483</v>
      </c>
      <c r="N1242" s="371">
        <v>45392</v>
      </c>
      <c r="O1242" s="321" t="s">
        <v>452</v>
      </c>
      <c r="P1242" s="370" t="s">
        <v>1552</v>
      </c>
      <c r="Q1242" s="372"/>
      <c r="R1242" s="372"/>
      <c r="S1242" s="372"/>
    </row>
    <row r="1243" spans="1:19" ht="36" x14ac:dyDescent="0.2">
      <c r="A1243" s="303">
        <f>IF(B1243="","",ROW()-ROW($A$3)+'Diário 1º PA'!$P$1)</f>
        <v>1456</v>
      </c>
      <c r="B1243" s="368">
        <v>45392</v>
      </c>
      <c r="C1243" s="331">
        <v>45352</v>
      </c>
      <c r="D1243" s="321" t="s">
        <v>94</v>
      </c>
      <c r="E1243" s="332" t="s">
        <v>203</v>
      </c>
      <c r="F1243" s="369">
        <v>269</v>
      </c>
      <c r="G1243" s="267" t="s">
        <v>2502</v>
      </c>
      <c r="H1243" s="321" t="s">
        <v>134</v>
      </c>
      <c r="I1243" s="321" t="s">
        <v>1555</v>
      </c>
      <c r="J1243" s="370" t="s">
        <v>1552</v>
      </c>
      <c r="K1243" s="370" t="s">
        <v>1307</v>
      </c>
      <c r="L1243" s="370" t="s">
        <v>848</v>
      </c>
      <c r="M1243" s="370">
        <v>42585</v>
      </c>
      <c r="N1243" s="371">
        <v>45392</v>
      </c>
      <c r="O1243" s="321" t="s">
        <v>452</v>
      </c>
      <c r="P1243" s="370" t="s">
        <v>1552</v>
      </c>
      <c r="Q1243" s="372"/>
      <c r="R1243" s="372"/>
      <c r="S1243" s="372"/>
    </row>
    <row r="1244" spans="1:19" ht="24" x14ac:dyDescent="0.2">
      <c r="A1244" s="303">
        <f>IF(B1244="","",ROW()-ROW($A$3)+'Diário 1º PA'!$P$1)</f>
        <v>1457</v>
      </c>
      <c r="B1244" s="368">
        <v>45392</v>
      </c>
      <c r="C1244" s="331">
        <v>45352</v>
      </c>
      <c r="D1244" s="321" t="s">
        <v>94</v>
      </c>
      <c r="E1244" s="332" t="s">
        <v>203</v>
      </c>
      <c r="F1244" s="369">
        <v>198</v>
      </c>
      <c r="G1244" s="267" t="s">
        <v>2501</v>
      </c>
      <c r="H1244" s="321" t="s">
        <v>134</v>
      </c>
      <c r="I1244" s="321" t="s">
        <v>1551</v>
      </c>
      <c r="J1244" s="370" t="s">
        <v>1552</v>
      </c>
      <c r="K1244" s="370" t="s">
        <v>1307</v>
      </c>
      <c r="L1244" s="370" t="s">
        <v>848</v>
      </c>
      <c r="M1244" s="370">
        <v>42656</v>
      </c>
      <c r="N1244" s="371">
        <v>45392</v>
      </c>
      <c r="O1244" s="321" t="s">
        <v>452</v>
      </c>
      <c r="P1244" s="370" t="s">
        <v>1552</v>
      </c>
      <c r="Q1244" s="372"/>
      <c r="R1244" s="372"/>
      <c r="S1244" s="372"/>
    </row>
    <row r="1245" spans="1:19" ht="36" x14ac:dyDescent="0.2">
      <c r="A1245" s="303">
        <f>IF(B1245="","",ROW()-ROW($A$3)+'Diário 1º PA'!$P$1)</f>
        <v>1458</v>
      </c>
      <c r="B1245" s="368">
        <v>45392</v>
      </c>
      <c r="C1245" s="331">
        <v>45352</v>
      </c>
      <c r="D1245" s="321" t="s">
        <v>94</v>
      </c>
      <c r="E1245" s="332" t="s">
        <v>203</v>
      </c>
      <c r="F1245" s="369">
        <v>814</v>
      </c>
      <c r="G1245" s="267" t="s">
        <v>2501</v>
      </c>
      <c r="H1245" s="321" t="s">
        <v>136</v>
      </c>
      <c r="I1245" s="321" t="s">
        <v>1555</v>
      </c>
      <c r="J1245" s="370" t="s">
        <v>1552</v>
      </c>
      <c r="K1245" s="370" t="s">
        <v>1307</v>
      </c>
      <c r="L1245" s="370" t="s">
        <v>848</v>
      </c>
      <c r="M1245" s="370">
        <v>40557</v>
      </c>
      <c r="N1245" s="371">
        <v>45392</v>
      </c>
      <c r="O1245" s="321" t="s">
        <v>452</v>
      </c>
      <c r="P1245" s="370" t="s">
        <v>1552</v>
      </c>
      <c r="Q1245" s="372"/>
      <c r="R1245" s="372"/>
      <c r="S1245" s="372"/>
    </row>
    <row r="1246" spans="1:19" ht="36" x14ac:dyDescent="0.2">
      <c r="A1246" s="303">
        <f>IF(B1246="","",ROW()-ROW($A$3)+'Diário 1º PA'!$P$1)</f>
        <v>1459</v>
      </c>
      <c r="B1246" s="368">
        <v>45392</v>
      </c>
      <c r="C1246" s="331">
        <v>45352</v>
      </c>
      <c r="D1246" s="321" t="s">
        <v>94</v>
      </c>
      <c r="E1246" s="332" t="s">
        <v>203</v>
      </c>
      <c r="F1246" s="369">
        <v>610</v>
      </c>
      <c r="G1246" s="267" t="s">
        <v>2501</v>
      </c>
      <c r="H1246" s="321" t="s">
        <v>135</v>
      </c>
      <c r="I1246" s="321" t="s">
        <v>1555</v>
      </c>
      <c r="J1246" s="370" t="s">
        <v>1552</v>
      </c>
      <c r="K1246" s="370" t="s">
        <v>1307</v>
      </c>
      <c r="L1246" s="370" t="s">
        <v>848</v>
      </c>
      <c r="M1246" s="370">
        <v>40559</v>
      </c>
      <c r="N1246" s="371">
        <v>45392</v>
      </c>
      <c r="O1246" s="321" t="s">
        <v>452</v>
      </c>
      <c r="P1246" s="370" t="s">
        <v>1552</v>
      </c>
      <c r="Q1246" s="372"/>
      <c r="R1246" s="372"/>
      <c r="S1246" s="372"/>
    </row>
    <row r="1247" spans="1:19" ht="36" x14ac:dyDescent="0.2">
      <c r="A1247" s="303">
        <f>IF(B1247="","",ROW()-ROW($A$3)+'Diário 1º PA'!$P$1)</f>
        <v>1460</v>
      </c>
      <c r="B1247" s="368">
        <v>45392</v>
      </c>
      <c r="C1247" s="331">
        <v>45352</v>
      </c>
      <c r="D1247" s="321" t="s">
        <v>94</v>
      </c>
      <c r="E1247" s="332" t="s">
        <v>203</v>
      </c>
      <c r="F1247" s="369">
        <v>638</v>
      </c>
      <c r="G1247" s="267" t="s">
        <v>2501</v>
      </c>
      <c r="H1247" s="321" t="s">
        <v>137</v>
      </c>
      <c r="I1247" s="321" t="s">
        <v>1555</v>
      </c>
      <c r="J1247" s="370" t="s">
        <v>1552</v>
      </c>
      <c r="K1247" s="370" t="s">
        <v>1307</v>
      </c>
      <c r="L1247" s="370" t="s">
        <v>848</v>
      </c>
      <c r="M1247" s="370">
        <v>40558</v>
      </c>
      <c r="N1247" s="371">
        <v>45392</v>
      </c>
      <c r="O1247" s="321" t="s">
        <v>452</v>
      </c>
      <c r="P1247" s="370" t="s">
        <v>1552</v>
      </c>
      <c r="Q1247" s="372"/>
      <c r="R1247" s="372"/>
      <c r="S1247" s="372"/>
    </row>
    <row r="1248" spans="1:19" ht="36" x14ac:dyDescent="0.2">
      <c r="A1248" s="303">
        <f>IF(B1248="","",ROW()-ROW($A$3)+'Diário 1º PA'!$P$1)</f>
        <v>1461</v>
      </c>
      <c r="B1248" s="368">
        <v>45392</v>
      </c>
      <c r="C1248" s="331">
        <v>45352</v>
      </c>
      <c r="D1248" s="321" t="s">
        <v>94</v>
      </c>
      <c r="E1248" s="332" t="s">
        <v>215</v>
      </c>
      <c r="F1248" s="369">
        <v>551</v>
      </c>
      <c r="G1248" s="267" t="s">
        <v>2503</v>
      </c>
      <c r="H1248" s="321" t="s">
        <v>134</v>
      </c>
      <c r="I1248" s="321" t="s">
        <v>1555</v>
      </c>
      <c r="J1248" s="370" t="s">
        <v>1552</v>
      </c>
      <c r="K1248" s="370" t="s">
        <v>1307</v>
      </c>
      <c r="L1248" s="370" t="s">
        <v>848</v>
      </c>
      <c r="M1248" s="370">
        <v>44764</v>
      </c>
      <c r="N1248" s="371">
        <v>45392</v>
      </c>
      <c r="O1248" s="321" t="s">
        <v>452</v>
      </c>
      <c r="P1248" s="370" t="s">
        <v>1552</v>
      </c>
      <c r="Q1248" s="372"/>
      <c r="R1248" s="372"/>
      <c r="S1248" s="372"/>
    </row>
    <row r="1249" spans="1:19" ht="36" x14ac:dyDescent="0.2">
      <c r="A1249" s="303">
        <f>IF(B1249="","",ROW()-ROW($A$3)+'Diário 1º PA'!$P$1)</f>
        <v>1462</v>
      </c>
      <c r="B1249" s="368">
        <v>45392</v>
      </c>
      <c r="C1249" s="331">
        <v>45352</v>
      </c>
      <c r="D1249" s="321" t="s">
        <v>94</v>
      </c>
      <c r="E1249" s="332" t="s">
        <v>215</v>
      </c>
      <c r="F1249" s="369">
        <v>494</v>
      </c>
      <c r="G1249" s="267" t="s">
        <v>2503</v>
      </c>
      <c r="H1249" s="321" t="s">
        <v>136</v>
      </c>
      <c r="I1249" s="321" t="s">
        <v>1555</v>
      </c>
      <c r="J1249" s="370" t="s">
        <v>1552</v>
      </c>
      <c r="K1249" s="370" t="s">
        <v>1307</v>
      </c>
      <c r="L1249" s="370" t="s">
        <v>848</v>
      </c>
      <c r="M1249" s="370">
        <v>44760</v>
      </c>
      <c r="N1249" s="371">
        <v>45392</v>
      </c>
      <c r="O1249" s="321" t="s">
        <v>452</v>
      </c>
      <c r="P1249" s="370" t="s">
        <v>1552</v>
      </c>
      <c r="Q1249" s="372"/>
      <c r="R1249" s="372"/>
      <c r="S1249" s="372"/>
    </row>
    <row r="1250" spans="1:19" ht="36" x14ac:dyDescent="0.2">
      <c r="A1250" s="303">
        <f>IF(B1250="","",ROW()-ROW($A$3)+'Diário 1º PA'!$P$1)</f>
        <v>1463</v>
      </c>
      <c r="B1250" s="368">
        <v>45392</v>
      </c>
      <c r="C1250" s="331">
        <v>45352</v>
      </c>
      <c r="D1250" s="321" t="s">
        <v>94</v>
      </c>
      <c r="E1250" s="332" t="s">
        <v>215</v>
      </c>
      <c r="F1250" s="369">
        <v>380</v>
      </c>
      <c r="G1250" s="267" t="s">
        <v>2503</v>
      </c>
      <c r="H1250" s="321" t="s">
        <v>135</v>
      </c>
      <c r="I1250" s="321" t="s">
        <v>1555</v>
      </c>
      <c r="J1250" s="370" t="s">
        <v>1552</v>
      </c>
      <c r="K1250" s="370" t="s">
        <v>1307</v>
      </c>
      <c r="L1250" s="370" t="s">
        <v>848</v>
      </c>
      <c r="M1250" s="370">
        <v>44762</v>
      </c>
      <c r="N1250" s="371">
        <v>45392</v>
      </c>
      <c r="O1250" s="321" t="s">
        <v>452</v>
      </c>
      <c r="P1250" s="370" t="s">
        <v>1552</v>
      </c>
      <c r="Q1250" s="372"/>
      <c r="R1250" s="372"/>
      <c r="S1250" s="372"/>
    </row>
    <row r="1251" spans="1:19" ht="36" x14ac:dyDescent="0.2">
      <c r="A1251" s="303">
        <f>IF(B1251="","",ROW()-ROW($A$3)+'Diário 1º PA'!$P$1)</f>
        <v>1464</v>
      </c>
      <c r="B1251" s="368">
        <v>45392</v>
      </c>
      <c r="C1251" s="331">
        <v>45352</v>
      </c>
      <c r="D1251" s="321" t="s">
        <v>94</v>
      </c>
      <c r="E1251" s="332" t="s">
        <v>215</v>
      </c>
      <c r="F1251" s="369">
        <v>418</v>
      </c>
      <c r="G1251" s="267" t="s">
        <v>2153</v>
      </c>
      <c r="H1251" s="321" t="s">
        <v>137</v>
      </c>
      <c r="I1251" s="321" t="s">
        <v>1555</v>
      </c>
      <c r="J1251" s="370" t="s">
        <v>1552</v>
      </c>
      <c r="K1251" s="370" t="s">
        <v>1307</v>
      </c>
      <c r="L1251" s="370" t="s">
        <v>848</v>
      </c>
      <c r="M1251" s="370">
        <v>44761</v>
      </c>
      <c r="N1251" s="371">
        <v>45392</v>
      </c>
      <c r="O1251" s="321" t="s">
        <v>452</v>
      </c>
      <c r="P1251" s="370" t="s">
        <v>1552</v>
      </c>
      <c r="Q1251" s="372"/>
      <c r="R1251" s="372"/>
      <c r="S1251" s="372"/>
    </row>
    <row r="1252" spans="1:19" ht="24" x14ac:dyDescent="0.2">
      <c r="A1252" s="303">
        <f>IF(B1252="","",ROW()-ROW($A$3)+'Diário 1º PA'!$P$1)</f>
        <v>1465</v>
      </c>
      <c r="B1252" s="368">
        <v>45392</v>
      </c>
      <c r="C1252" s="331">
        <v>45352</v>
      </c>
      <c r="D1252" s="321" t="s">
        <v>94</v>
      </c>
      <c r="E1252" s="332" t="s">
        <v>205</v>
      </c>
      <c r="F1252" s="369">
        <v>283.36</v>
      </c>
      <c r="G1252" s="267" t="s">
        <v>2504</v>
      </c>
      <c r="H1252" s="321" t="s">
        <v>134</v>
      </c>
      <c r="I1252" s="321" t="s">
        <v>1545</v>
      </c>
      <c r="J1252" s="370" t="s">
        <v>1546</v>
      </c>
      <c r="K1252" s="370" t="s">
        <v>1307</v>
      </c>
      <c r="L1252" s="370" t="s">
        <v>848</v>
      </c>
      <c r="M1252" s="370">
        <v>840392</v>
      </c>
      <c r="N1252" s="371">
        <v>45392</v>
      </c>
      <c r="O1252" s="321" t="s">
        <v>452</v>
      </c>
      <c r="P1252" s="370" t="s">
        <v>1546</v>
      </c>
      <c r="Q1252" s="372"/>
      <c r="R1252" s="372"/>
      <c r="S1252" s="372"/>
    </row>
    <row r="1253" spans="1:19" ht="24" x14ac:dyDescent="0.2">
      <c r="A1253" s="303">
        <f>IF(B1253="","",ROW()-ROW($A$3)+'Diário 1º PA'!$P$1)</f>
        <v>1466</v>
      </c>
      <c r="B1253" s="368">
        <v>45392</v>
      </c>
      <c r="C1253" s="331">
        <v>45352</v>
      </c>
      <c r="D1253" s="321" t="s">
        <v>94</v>
      </c>
      <c r="E1253" s="332" t="s">
        <v>205</v>
      </c>
      <c r="F1253" s="369">
        <v>273.24</v>
      </c>
      <c r="G1253" s="267" t="s">
        <v>2504</v>
      </c>
      <c r="H1253" s="321" t="s">
        <v>136</v>
      </c>
      <c r="I1253" s="321" t="s">
        <v>1545</v>
      </c>
      <c r="J1253" s="370" t="s">
        <v>1546</v>
      </c>
      <c r="K1253" s="370" t="s">
        <v>1307</v>
      </c>
      <c r="L1253" s="370" t="s">
        <v>848</v>
      </c>
      <c r="M1253" s="370">
        <v>840441</v>
      </c>
      <c r="N1253" s="371">
        <v>45392</v>
      </c>
      <c r="O1253" s="321" t="s">
        <v>452</v>
      </c>
      <c r="P1253" s="370" t="s">
        <v>1546</v>
      </c>
      <c r="Q1253" s="372"/>
      <c r="R1253" s="372"/>
      <c r="S1253" s="372"/>
    </row>
    <row r="1254" spans="1:19" ht="24" x14ac:dyDescent="0.2">
      <c r="A1254" s="303">
        <f>IF(B1254="","",ROW()-ROW($A$3)+'Diário 1º PA'!$P$1)</f>
        <v>1467</v>
      </c>
      <c r="B1254" s="368">
        <v>45392</v>
      </c>
      <c r="C1254" s="331">
        <v>45352</v>
      </c>
      <c r="D1254" s="321" t="s">
        <v>94</v>
      </c>
      <c r="E1254" s="332" t="s">
        <v>205</v>
      </c>
      <c r="F1254" s="369">
        <v>202.4</v>
      </c>
      <c r="G1254" s="267" t="s">
        <v>2504</v>
      </c>
      <c r="H1254" s="321" t="s">
        <v>135</v>
      </c>
      <c r="I1254" s="321" t="s">
        <v>1545</v>
      </c>
      <c r="J1254" s="370" t="s">
        <v>1546</v>
      </c>
      <c r="K1254" s="370" t="s">
        <v>1307</v>
      </c>
      <c r="L1254" s="370" t="s">
        <v>848</v>
      </c>
      <c r="M1254" s="370">
        <v>840518</v>
      </c>
      <c r="N1254" s="371">
        <v>45392</v>
      </c>
      <c r="O1254" s="321" t="s">
        <v>452</v>
      </c>
      <c r="P1254" s="370" t="s">
        <v>1546</v>
      </c>
      <c r="Q1254" s="372"/>
      <c r="R1254" s="372"/>
      <c r="S1254" s="372"/>
    </row>
    <row r="1255" spans="1:19" ht="24" x14ac:dyDescent="0.2">
      <c r="A1255" s="303">
        <f>IF(B1255="","",ROW()-ROW($A$3)+'Diário 1º PA'!$P$1)</f>
        <v>1468</v>
      </c>
      <c r="B1255" s="368">
        <v>45392</v>
      </c>
      <c r="C1255" s="331">
        <v>45352</v>
      </c>
      <c r="D1255" s="321" t="s">
        <v>94</v>
      </c>
      <c r="E1255" s="332" t="s">
        <v>205</v>
      </c>
      <c r="F1255" s="369">
        <v>212.52</v>
      </c>
      <c r="G1255" s="267" t="s">
        <v>2504</v>
      </c>
      <c r="H1255" s="321" t="s">
        <v>137</v>
      </c>
      <c r="I1255" s="321" t="s">
        <v>1545</v>
      </c>
      <c r="J1255" s="370" t="s">
        <v>1546</v>
      </c>
      <c r="K1255" s="370" t="s">
        <v>1307</v>
      </c>
      <c r="L1255" s="370" t="s">
        <v>848</v>
      </c>
      <c r="M1255" s="370">
        <v>840528</v>
      </c>
      <c r="N1255" s="371">
        <v>45392</v>
      </c>
      <c r="O1255" s="321" t="s">
        <v>452</v>
      </c>
      <c r="P1255" s="370" t="s">
        <v>1546</v>
      </c>
      <c r="Q1255" s="372"/>
      <c r="R1255" s="372"/>
      <c r="S1255" s="372"/>
    </row>
    <row r="1256" spans="1:19" ht="24" x14ac:dyDescent="0.2">
      <c r="A1256" s="303">
        <f>IF(B1256="","",ROW()-ROW($A$3)+'Diário 1º PA'!$P$1)</f>
        <v>1469</v>
      </c>
      <c r="B1256" s="368">
        <v>45392</v>
      </c>
      <c r="C1256" s="331">
        <v>45352</v>
      </c>
      <c r="D1256" s="321" t="s">
        <v>94</v>
      </c>
      <c r="E1256" s="332" t="s">
        <v>207</v>
      </c>
      <c r="F1256" s="369">
        <v>581.88</v>
      </c>
      <c r="G1256" s="267" t="s">
        <v>2501</v>
      </c>
      <c r="H1256" s="321" t="s">
        <v>134</v>
      </c>
      <c r="I1256" s="321" t="s">
        <v>1561</v>
      </c>
      <c r="J1256" s="370" t="s">
        <v>1562</v>
      </c>
      <c r="K1256" s="370" t="s">
        <v>1307</v>
      </c>
      <c r="L1256" s="370" t="s">
        <v>848</v>
      </c>
      <c r="M1256" s="370">
        <v>411974</v>
      </c>
      <c r="N1256" s="371">
        <v>45392</v>
      </c>
      <c r="O1256" s="321" t="s">
        <v>452</v>
      </c>
      <c r="P1256" s="370" t="s">
        <v>1562</v>
      </c>
      <c r="Q1256" s="372"/>
      <c r="R1256" s="372"/>
      <c r="S1256" s="372"/>
    </row>
    <row r="1257" spans="1:19" ht="24" x14ac:dyDescent="0.2">
      <c r="A1257" s="303">
        <f>IF(B1257="","",ROW()-ROW($A$3)+'Diário 1º PA'!$P$1)</f>
        <v>1470</v>
      </c>
      <c r="B1257" s="368">
        <v>45392</v>
      </c>
      <c r="C1257" s="331">
        <v>45352</v>
      </c>
      <c r="D1257" s="321" t="s">
        <v>94</v>
      </c>
      <c r="E1257" s="332" t="s">
        <v>207</v>
      </c>
      <c r="F1257" s="369">
        <v>530.54</v>
      </c>
      <c r="G1257" s="267" t="s">
        <v>2501</v>
      </c>
      <c r="H1257" s="321" t="s">
        <v>136</v>
      </c>
      <c r="I1257" s="321" t="s">
        <v>1561</v>
      </c>
      <c r="J1257" s="370" t="s">
        <v>1562</v>
      </c>
      <c r="K1257" s="370" t="s">
        <v>1307</v>
      </c>
      <c r="L1257" s="370" t="s">
        <v>848</v>
      </c>
      <c r="M1257" s="370">
        <v>412013</v>
      </c>
      <c r="N1257" s="371">
        <v>45392</v>
      </c>
      <c r="O1257" s="321" t="s">
        <v>452</v>
      </c>
      <c r="P1257" s="370" t="s">
        <v>1562</v>
      </c>
      <c r="Q1257" s="372"/>
      <c r="R1257" s="372"/>
      <c r="S1257" s="372"/>
    </row>
    <row r="1258" spans="1:19" ht="24" x14ac:dyDescent="0.2">
      <c r="A1258" s="303">
        <f>IF(B1258="","",ROW()-ROW($A$3)+'Diário 1º PA'!$P$1)</f>
        <v>1471</v>
      </c>
      <c r="B1258" s="368">
        <v>45392</v>
      </c>
      <c r="C1258" s="331">
        <v>45352</v>
      </c>
      <c r="D1258" s="321" t="s">
        <v>94</v>
      </c>
      <c r="E1258" s="332" t="s">
        <v>207</v>
      </c>
      <c r="F1258" s="369">
        <v>332.5</v>
      </c>
      <c r="G1258" s="267" t="s">
        <v>2501</v>
      </c>
      <c r="H1258" s="321" t="s">
        <v>135</v>
      </c>
      <c r="I1258" s="321" t="s">
        <v>1561</v>
      </c>
      <c r="J1258" s="370" t="s">
        <v>1562</v>
      </c>
      <c r="K1258" s="370" t="s">
        <v>1307</v>
      </c>
      <c r="L1258" s="370" t="s">
        <v>848</v>
      </c>
      <c r="M1258" s="370">
        <v>412160</v>
      </c>
      <c r="N1258" s="371">
        <v>45392</v>
      </c>
      <c r="O1258" s="321" t="s">
        <v>452</v>
      </c>
      <c r="P1258" s="370" t="s">
        <v>1562</v>
      </c>
      <c r="Q1258" s="372"/>
      <c r="R1258" s="372"/>
      <c r="S1258" s="372"/>
    </row>
    <row r="1259" spans="1:19" ht="24" x14ac:dyDescent="0.2">
      <c r="A1259" s="303">
        <f>IF(B1259="","",ROW()-ROW($A$3)+'Diário 1º PA'!$P$1)</f>
        <v>1472</v>
      </c>
      <c r="B1259" s="368">
        <v>45392</v>
      </c>
      <c r="C1259" s="331">
        <v>45352</v>
      </c>
      <c r="D1259" s="321" t="s">
        <v>94</v>
      </c>
      <c r="E1259" s="332" t="s">
        <v>207</v>
      </c>
      <c r="F1259" s="369">
        <v>633.22</v>
      </c>
      <c r="G1259" s="267" t="s">
        <v>2501</v>
      </c>
      <c r="H1259" s="321" t="s">
        <v>137</v>
      </c>
      <c r="I1259" s="321" t="s">
        <v>1561</v>
      </c>
      <c r="J1259" s="370" t="s">
        <v>1562</v>
      </c>
      <c r="K1259" s="370" t="s">
        <v>1307</v>
      </c>
      <c r="L1259" s="370" t="s">
        <v>848</v>
      </c>
      <c r="M1259" s="370">
        <v>412186</v>
      </c>
      <c r="N1259" s="371">
        <v>45392</v>
      </c>
      <c r="O1259" s="321" t="s">
        <v>452</v>
      </c>
      <c r="P1259" s="370" t="s">
        <v>1562</v>
      </c>
      <c r="Q1259" s="372"/>
      <c r="R1259" s="372"/>
      <c r="S1259" s="372"/>
    </row>
    <row r="1260" spans="1:19" ht="24" x14ac:dyDescent="0.2">
      <c r="A1260" s="303">
        <f>IF(B1260="","",ROW()-ROW($A$3)+'Diário 1º PA'!$P$1)</f>
        <v>1473</v>
      </c>
      <c r="B1260" s="368">
        <v>45392</v>
      </c>
      <c r="C1260" s="331">
        <v>45352</v>
      </c>
      <c r="D1260" s="321" t="s">
        <v>94</v>
      </c>
      <c r="E1260" s="332" t="s">
        <v>211</v>
      </c>
      <c r="F1260" s="369">
        <v>324.35000000000002</v>
      </c>
      <c r="G1260" s="267" t="s">
        <v>2153</v>
      </c>
      <c r="H1260" s="321" t="s">
        <v>118</v>
      </c>
      <c r="I1260" s="321" t="s">
        <v>1545</v>
      </c>
      <c r="J1260" s="370" t="s">
        <v>1546</v>
      </c>
      <c r="K1260" s="370" t="s">
        <v>1307</v>
      </c>
      <c r="L1260" s="370" t="s">
        <v>848</v>
      </c>
      <c r="M1260" s="370">
        <v>826354</v>
      </c>
      <c r="N1260" s="371">
        <v>45392</v>
      </c>
      <c r="O1260" s="321" t="s">
        <v>452</v>
      </c>
      <c r="P1260" s="370" t="s">
        <v>1546</v>
      </c>
      <c r="Q1260" s="372"/>
      <c r="R1260" s="372"/>
      <c r="S1260" s="372"/>
    </row>
    <row r="1261" spans="1:19" ht="24" x14ac:dyDescent="0.2">
      <c r="A1261" s="303">
        <f>IF(B1261="","",ROW()-ROW($A$3)+'Diário 1º PA'!$P$1)</f>
        <v>1474</v>
      </c>
      <c r="B1261" s="368">
        <v>45392</v>
      </c>
      <c r="C1261" s="331">
        <v>45352</v>
      </c>
      <c r="D1261" s="321" t="s">
        <v>94</v>
      </c>
      <c r="E1261" s="332" t="s">
        <v>211</v>
      </c>
      <c r="F1261" s="369">
        <v>673.65</v>
      </c>
      <c r="G1261" s="267" t="s">
        <v>2153</v>
      </c>
      <c r="H1261" s="321" t="s">
        <v>121</v>
      </c>
      <c r="I1261" s="321" t="s">
        <v>1545</v>
      </c>
      <c r="J1261" s="370" t="s">
        <v>1546</v>
      </c>
      <c r="K1261" s="370" t="s">
        <v>1307</v>
      </c>
      <c r="L1261" s="370" t="s">
        <v>848</v>
      </c>
      <c r="M1261" s="370">
        <v>826689</v>
      </c>
      <c r="N1261" s="371">
        <v>45392</v>
      </c>
      <c r="O1261" s="321" t="s">
        <v>452</v>
      </c>
      <c r="P1261" s="370" t="s">
        <v>1546</v>
      </c>
      <c r="Q1261" s="372"/>
      <c r="R1261" s="372"/>
      <c r="S1261" s="372"/>
    </row>
    <row r="1262" spans="1:19" ht="24" x14ac:dyDescent="0.2">
      <c r="A1262" s="303">
        <f>IF(B1262="","",ROW()-ROW($A$3)+'Diário 1º PA'!$P$1)</f>
        <v>1475</v>
      </c>
      <c r="B1262" s="368">
        <v>45392</v>
      </c>
      <c r="C1262" s="331">
        <v>45352</v>
      </c>
      <c r="D1262" s="321" t="s">
        <v>94</v>
      </c>
      <c r="E1262" s="332" t="s">
        <v>211</v>
      </c>
      <c r="F1262" s="369">
        <v>748.5</v>
      </c>
      <c r="G1262" s="267" t="s">
        <v>2153</v>
      </c>
      <c r="H1262" s="321" t="s">
        <v>120</v>
      </c>
      <c r="I1262" s="321" t="s">
        <v>1545</v>
      </c>
      <c r="J1262" s="370" t="s">
        <v>1546</v>
      </c>
      <c r="K1262" s="370" t="s">
        <v>1307</v>
      </c>
      <c r="L1262" s="370" t="s">
        <v>848</v>
      </c>
      <c r="M1262" s="370">
        <v>826800</v>
      </c>
      <c r="N1262" s="371">
        <v>45392</v>
      </c>
      <c r="O1262" s="321" t="s">
        <v>452</v>
      </c>
      <c r="P1262" s="370" t="s">
        <v>1546</v>
      </c>
      <c r="Q1262" s="372"/>
      <c r="R1262" s="372"/>
      <c r="S1262" s="372"/>
    </row>
    <row r="1263" spans="1:19" ht="24" x14ac:dyDescent="0.2">
      <c r="A1263" s="303">
        <f>IF(B1263="","",ROW()-ROW($A$3)+'Diário 1º PA'!$P$1)</f>
        <v>1476</v>
      </c>
      <c r="B1263" s="368">
        <v>45392</v>
      </c>
      <c r="C1263" s="331">
        <v>45352</v>
      </c>
      <c r="D1263" s="321" t="s">
        <v>94</v>
      </c>
      <c r="E1263" s="332" t="s">
        <v>211</v>
      </c>
      <c r="F1263" s="369">
        <v>773.45</v>
      </c>
      <c r="G1263" s="267" t="s">
        <v>2153</v>
      </c>
      <c r="H1263" s="321" t="s">
        <v>119</v>
      </c>
      <c r="I1263" s="321" t="s">
        <v>1545</v>
      </c>
      <c r="J1263" s="370" t="s">
        <v>1546</v>
      </c>
      <c r="K1263" s="370" t="s">
        <v>1307</v>
      </c>
      <c r="L1263" s="370" t="s">
        <v>848</v>
      </c>
      <c r="M1263" s="370">
        <v>830846</v>
      </c>
      <c r="N1263" s="371">
        <v>45392</v>
      </c>
      <c r="O1263" s="321" t="s">
        <v>452</v>
      </c>
      <c r="P1263" s="370" t="s">
        <v>1546</v>
      </c>
      <c r="Q1263" s="372"/>
      <c r="R1263" s="372"/>
      <c r="S1263" s="372"/>
    </row>
    <row r="1264" spans="1:19" ht="24" x14ac:dyDescent="0.2">
      <c r="A1264" s="303">
        <f>IF(B1264="","",ROW()-ROW($A$3)+'Diário 1º PA'!$P$1)</f>
        <v>1477</v>
      </c>
      <c r="B1264" s="368">
        <v>45392</v>
      </c>
      <c r="C1264" s="331">
        <v>45352</v>
      </c>
      <c r="D1264" s="321" t="s">
        <v>94</v>
      </c>
      <c r="E1264" s="332" t="s">
        <v>203</v>
      </c>
      <c r="F1264" s="369">
        <v>616</v>
      </c>
      <c r="G1264" s="267" t="s">
        <v>2153</v>
      </c>
      <c r="H1264" s="321" t="s">
        <v>118</v>
      </c>
      <c r="I1264" s="321" t="s">
        <v>1551</v>
      </c>
      <c r="J1264" s="370" t="s">
        <v>1552</v>
      </c>
      <c r="K1264" s="370" t="s">
        <v>1307</v>
      </c>
      <c r="L1264" s="370" t="s">
        <v>848</v>
      </c>
      <c r="M1264" s="370">
        <v>42195</v>
      </c>
      <c r="N1264" s="371">
        <v>45392</v>
      </c>
      <c r="O1264" s="321" t="s">
        <v>452</v>
      </c>
      <c r="P1264" s="370" t="s">
        <v>1552</v>
      </c>
      <c r="Q1264" s="372"/>
      <c r="R1264" s="372"/>
      <c r="S1264" s="372"/>
    </row>
    <row r="1265" spans="1:19" ht="36" x14ac:dyDescent="0.2">
      <c r="A1265" s="303">
        <f>IF(B1265="","",ROW()-ROW($A$3)+'Diário 1º PA'!$P$1)</f>
        <v>1478</v>
      </c>
      <c r="B1265" s="368">
        <v>45392</v>
      </c>
      <c r="C1265" s="331">
        <v>45352</v>
      </c>
      <c r="D1265" s="321" t="s">
        <v>94</v>
      </c>
      <c r="E1265" s="332" t="s">
        <v>203</v>
      </c>
      <c r="F1265" s="369">
        <v>193</v>
      </c>
      <c r="G1265" s="267" t="s">
        <v>2502</v>
      </c>
      <c r="H1265" s="321" t="s">
        <v>118</v>
      </c>
      <c r="I1265" s="321" t="s">
        <v>1551</v>
      </c>
      <c r="J1265" s="370" t="s">
        <v>1552</v>
      </c>
      <c r="K1265" s="370" t="s">
        <v>1307</v>
      </c>
      <c r="L1265" s="370" t="s">
        <v>848</v>
      </c>
      <c r="M1265" s="370">
        <v>42313</v>
      </c>
      <c r="N1265" s="371">
        <v>45392</v>
      </c>
      <c r="O1265" s="321" t="s">
        <v>452</v>
      </c>
      <c r="P1265" s="370" t="s">
        <v>1552</v>
      </c>
      <c r="Q1265" s="372"/>
      <c r="R1265" s="372"/>
      <c r="S1265" s="372"/>
    </row>
    <row r="1266" spans="1:19" ht="36" x14ac:dyDescent="0.2">
      <c r="A1266" s="303">
        <f>IF(B1266="","",ROW()-ROW($A$3)+'Diário 1º PA'!$P$1)</f>
        <v>1479</v>
      </c>
      <c r="B1266" s="368">
        <v>45392</v>
      </c>
      <c r="C1266" s="331">
        <v>45352</v>
      </c>
      <c r="D1266" s="321" t="s">
        <v>94</v>
      </c>
      <c r="E1266" s="332" t="s">
        <v>203</v>
      </c>
      <c r="F1266" s="369">
        <v>783</v>
      </c>
      <c r="G1266" s="267" t="s">
        <v>2153</v>
      </c>
      <c r="H1266" s="321" t="s">
        <v>121</v>
      </c>
      <c r="I1266" s="321" t="s">
        <v>1555</v>
      </c>
      <c r="J1266" s="370" t="s">
        <v>1552</v>
      </c>
      <c r="K1266" s="370" t="s">
        <v>1307</v>
      </c>
      <c r="L1266" s="370" t="s">
        <v>848</v>
      </c>
      <c r="M1266" s="370">
        <v>40561</v>
      </c>
      <c r="N1266" s="371">
        <v>45392</v>
      </c>
      <c r="O1266" s="321" t="s">
        <v>452</v>
      </c>
      <c r="P1266" s="370" t="s">
        <v>1552</v>
      </c>
      <c r="Q1266" s="372"/>
      <c r="R1266" s="372"/>
      <c r="S1266" s="372"/>
    </row>
    <row r="1267" spans="1:19" ht="24" x14ac:dyDescent="0.2">
      <c r="A1267" s="303">
        <f>IF(B1267="","",ROW()-ROW($A$3)+'Diário 1º PA'!$P$1)</f>
        <v>1480</v>
      </c>
      <c r="B1267" s="368">
        <v>45392</v>
      </c>
      <c r="C1267" s="331">
        <v>45352</v>
      </c>
      <c r="D1267" s="321" t="s">
        <v>94</v>
      </c>
      <c r="E1267" s="332" t="s">
        <v>203</v>
      </c>
      <c r="F1267" s="369">
        <v>1624</v>
      </c>
      <c r="G1267" s="267" t="s">
        <v>2153</v>
      </c>
      <c r="H1267" s="321" t="s">
        <v>120</v>
      </c>
      <c r="I1267" s="321" t="s">
        <v>1551</v>
      </c>
      <c r="J1267" s="370" t="s">
        <v>1552</v>
      </c>
      <c r="K1267" s="370" t="s">
        <v>1307</v>
      </c>
      <c r="L1267" s="370" t="s">
        <v>848</v>
      </c>
      <c r="M1267" s="370">
        <v>42197</v>
      </c>
      <c r="N1267" s="371">
        <v>45392</v>
      </c>
      <c r="O1267" s="321" t="s">
        <v>452</v>
      </c>
      <c r="P1267" s="370" t="s">
        <v>1552</v>
      </c>
      <c r="Q1267" s="372"/>
      <c r="R1267" s="372"/>
      <c r="S1267" s="372"/>
    </row>
    <row r="1268" spans="1:19" ht="36" x14ac:dyDescent="0.2">
      <c r="A1268" s="303">
        <f>IF(B1268="","",ROW()-ROW($A$3)+'Diário 1º PA'!$P$1)</f>
        <v>1481</v>
      </c>
      <c r="B1268" s="368">
        <v>45392</v>
      </c>
      <c r="C1268" s="331">
        <v>45352</v>
      </c>
      <c r="D1268" s="321" t="s">
        <v>94</v>
      </c>
      <c r="E1268" s="332" t="s">
        <v>203</v>
      </c>
      <c r="F1268" s="369">
        <v>1835</v>
      </c>
      <c r="G1268" s="267" t="s">
        <v>2502</v>
      </c>
      <c r="H1268" s="321" t="s">
        <v>120</v>
      </c>
      <c r="I1268" s="321" t="s">
        <v>1551</v>
      </c>
      <c r="J1268" s="370" t="s">
        <v>1552</v>
      </c>
      <c r="K1268" s="370" t="s">
        <v>1307</v>
      </c>
      <c r="L1268" s="370" t="s">
        <v>848</v>
      </c>
      <c r="M1268" s="370">
        <v>42315</v>
      </c>
      <c r="N1268" s="371">
        <v>45392</v>
      </c>
      <c r="O1268" s="321" t="s">
        <v>452</v>
      </c>
      <c r="P1268" s="370" t="s">
        <v>1552</v>
      </c>
      <c r="Q1268" s="372"/>
      <c r="R1268" s="372"/>
      <c r="S1268" s="372"/>
    </row>
    <row r="1269" spans="1:19" ht="24" x14ac:dyDescent="0.2">
      <c r="A1269" s="303">
        <f>IF(B1269="","",ROW()-ROW($A$3)+'Diário 1º PA'!$P$1)</f>
        <v>1482</v>
      </c>
      <c r="B1269" s="368">
        <v>45392</v>
      </c>
      <c r="C1269" s="331">
        <v>45352</v>
      </c>
      <c r="D1269" s="321" t="s">
        <v>94</v>
      </c>
      <c r="E1269" s="332" t="s">
        <v>203</v>
      </c>
      <c r="F1269" s="369">
        <v>1624</v>
      </c>
      <c r="G1269" s="267" t="s">
        <v>2153</v>
      </c>
      <c r="H1269" s="321" t="s">
        <v>119</v>
      </c>
      <c r="I1269" s="321" t="s">
        <v>1551</v>
      </c>
      <c r="J1269" s="370" t="s">
        <v>1552</v>
      </c>
      <c r="K1269" s="370" t="s">
        <v>1307</v>
      </c>
      <c r="L1269" s="370" t="s">
        <v>848</v>
      </c>
      <c r="M1269" s="370">
        <v>42196</v>
      </c>
      <c r="N1269" s="371">
        <v>45392</v>
      </c>
      <c r="O1269" s="321" t="s">
        <v>452</v>
      </c>
      <c r="P1269" s="370" t="s">
        <v>1552</v>
      </c>
      <c r="Q1269" s="372"/>
      <c r="R1269" s="372"/>
      <c r="S1269" s="372"/>
    </row>
    <row r="1270" spans="1:19" ht="36" x14ac:dyDescent="0.2">
      <c r="A1270" s="303">
        <f>IF(B1270="","",ROW()-ROW($A$3)+'Diário 1º PA'!$P$1)</f>
        <v>1483</v>
      </c>
      <c r="B1270" s="368">
        <v>45392</v>
      </c>
      <c r="C1270" s="331">
        <v>45352</v>
      </c>
      <c r="D1270" s="321" t="s">
        <v>94</v>
      </c>
      <c r="E1270" s="332" t="s">
        <v>203</v>
      </c>
      <c r="F1270" s="369">
        <v>1689</v>
      </c>
      <c r="G1270" s="267" t="s">
        <v>2502</v>
      </c>
      <c r="H1270" s="321" t="s">
        <v>119</v>
      </c>
      <c r="I1270" s="321" t="s">
        <v>1551</v>
      </c>
      <c r="J1270" s="370" t="s">
        <v>1552</v>
      </c>
      <c r="K1270" s="370" t="s">
        <v>1307</v>
      </c>
      <c r="L1270" s="370" t="s">
        <v>848</v>
      </c>
      <c r="M1270" s="370">
        <v>42314</v>
      </c>
      <c r="N1270" s="371">
        <v>45392</v>
      </c>
      <c r="O1270" s="321" t="s">
        <v>452</v>
      </c>
      <c r="P1270" s="370" t="s">
        <v>1552</v>
      </c>
      <c r="Q1270" s="372"/>
      <c r="R1270" s="372"/>
      <c r="S1270" s="372"/>
    </row>
    <row r="1271" spans="1:19" ht="36" x14ac:dyDescent="0.2">
      <c r="A1271" s="303">
        <f>IF(B1271="","",ROW()-ROW($A$3)+'Diário 1º PA'!$P$1)</f>
        <v>1484</v>
      </c>
      <c r="B1271" s="368">
        <v>45392</v>
      </c>
      <c r="C1271" s="331">
        <v>45352</v>
      </c>
      <c r="D1271" s="321" t="s">
        <v>94</v>
      </c>
      <c r="E1271" s="332" t="s">
        <v>215</v>
      </c>
      <c r="F1271" s="369">
        <v>209</v>
      </c>
      <c r="G1271" s="267" t="s">
        <v>2503</v>
      </c>
      <c r="H1271" s="321" t="s">
        <v>118</v>
      </c>
      <c r="I1271" s="321" t="s">
        <v>1555</v>
      </c>
      <c r="J1271" s="370" t="s">
        <v>1552</v>
      </c>
      <c r="K1271" s="370" t="s">
        <v>1307</v>
      </c>
      <c r="L1271" s="370" t="s">
        <v>848</v>
      </c>
      <c r="M1271" s="370">
        <v>44757</v>
      </c>
      <c r="N1271" s="371">
        <v>45392</v>
      </c>
      <c r="O1271" s="321" t="s">
        <v>452</v>
      </c>
      <c r="P1271" s="370" t="s">
        <v>1552</v>
      </c>
      <c r="Q1271" s="372"/>
      <c r="R1271" s="372"/>
      <c r="S1271" s="372"/>
    </row>
    <row r="1272" spans="1:19" ht="36" x14ac:dyDescent="0.2">
      <c r="A1272" s="303">
        <f>IF(B1272="","",ROW()-ROW($A$3)+'Diário 1º PA'!$P$1)</f>
        <v>1485</v>
      </c>
      <c r="B1272" s="368">
        <v>45392</v>
      </c>
      <c r="C1272" s="331">
        <v>45352</v>
      </c>
      <c r="D1272" s="321" t="s">
        <v>94</v>
      </c>
      <c r="E1272" s="332" t="s">
        <v>215</v>
      </c>
      <c r="F1272" s="369">
        <v>513</v>
      </c>
      <c r="G1272" s="267" t="s">
        <v>2503</v>
      </c>
      <c r="H1272" s="321" t="s">
        <v>121</v>
      </c>
      <c r="I1272" s="321" t="s">
        <v>1555</v>
      </c>
      <c r="J1272" s="370" t="s">
        <v>1552</v>
      </c>
      <c r="K1272" s="370" t="s">
        <v>1307</v>
      </c>
      <c r="L1272" s="370" t="s">
        <v>848</v>
      </c>
      <c r="M1272" s="370">
        <v>44778</v>
      </c>
      <c r="N1272" s="371">
        <v>45392</v>
      </c>
      <c r="O1272" s="321" t="s">
        <v>452</v>
      </c>
      <c r="P1272" s="370" t="s">
        <v>1552</v>
      </c>
      <c r="Q1272" s="372"/>
      <c r="R1272" s="372"/>
      <c r="S1272" s="372"/>
    </row>
    <row r="1273" spans="1:19" ht="36" x14ac:dyDescent="0.2">
      <c r="A1273" s="303">
        <f>IF(B1273="","",ROW()-ROW($A$3)+'Diário 1º PA'!$P$1)</f>
        <v>1486</v>
      </c>
      <c r="B1273" s="368">
        <v>45392</v>
      </c>
      <c r="C1273" s="331">
        <v>45352</v>
      </c>
      <c r="D1273" s="321" t="s">
        <v>94</v>
      </c>
      <c r="E1273" s="332" t="s">
        <v>215</v>
      </c>
      <c r="F1273" s="369">
        <v>551</v>
      </c>
      <c r="G1273" s="267" t="s">
        <v>2503</v>
      </c>
      <c r="H1273" s="321" t="s">
        <v>2505</v>
      </c>
      <c r="I1273" s="321" t="s">
        <v>1555</v>
      </c>
      <c r="J1273" s="370" t="s">
        <v>1552</v>
      </c>
      <c r="K1273" s="370" t="s">
        <v>1307</v>
      </c>
      <c r="L1273" s="370" t="s">
        <v>848</v>
      </c>
      <c r="M1273" s="370">
        <v>44777</v>
      </c>
      <c r="N1273" s="371">
        <v>45392</v>
      </c>
      <c r="O1273" s="321" t="s">
        <v>452</v>
      </c>
      <c r="P1273" s="370" t="s">
        <v>1552</v>
      </c>
      <c r="Q1273" s="372"/>
      <c r="R1273" s="372"/>
      <c r="S1273" s="372"/>
    </row>
    <row r="1274" spans="1:19" ht="36" x14ac:dyDescent="0.2">
      <c r="A1274" s="303">
        <f>IF(B1274="","",ROW()-ROW($A$3)+'Diário 1º PA'!$P$1)</f>
        <v>1487</v>
      </c>
      <c r="B1274" s="368">
        <v>45392</v>
      </c>
      <c r="C1274" s="331">
        <v>45352</v>
      </c>
      <c r="D1274" s="321" t="s">
        <v>94</v>
      </c>
      <c r="E1274" s="332" t="s">
        <v>215</v>
      </c>
      <c r="F1274" s="369">
        <v>57</v>
      </c>
      <c r="G1274" s="267" t="s">
        <v>2502</v>
      </c>
      <c r="H1274" s="321" t="s">
        <v>120</v>
      </c>
      <c r="I1274" s="321" t="s">
        <v>1555</v>
      </c>
      <c r="J1274" s="370" t="s">
        <v>1552</v>
      </c>
      <c r="K1274" s="370" t="s">
        <v>1307</v>
      </c>
      <c r="L1274" s="370" t="s">
        <v>848</v>
      </c>
      <c r="M1274" s="370">
        <v>44994</v>
      </c>
      <c r="N1274" s="371">
        <v>45392</v>
      </c>
      <c r="O1274" s="321" t="s">
        <v>452</v>
      </c>
      <c r="P1274" s="370" t="s">
        <v>1552</v>
      </c>
      <c r="Q1274" s="372"/>
      <c r="R1274" s="372"/>
      <c r="S1274" s="372"/>
    </row>
    <row r="1275" spans="1:19" ht="36" x14ac:dyDescent="0.2">
      <c r="A1275" s="303">
        <f>IF(B1275="","",ROW()-ROW($A$3)+'Diário 1º PA'!$P$1)</f>
        <v>1488</v>
      </c>
      <c r="B1275" s="368">
        <v>45392</v>
      </c>
      <c r="C1275" s="331">
        <v>45352</v>
      </c>
      <c r="D1275" s="321" t="s">
        <v>94</v>
      </c>
      <c r="E1275" s="332" t="s">
        <v>215</v>
      </c>
      <c r="F1275" s="369">
        <v>551</v>
      </c>
      <c r="G1275" s="267" t="s">
        <v>2503</v>
      </c>
      <c r="H1275" s="321" t="s">
        <v>119</v>
      </c>
      <c r="I1275" s="321" t="s">
        <v>1555</v>
      </c>
      <c r="J1275" s="370" t="s">
        <v>1552</v>
      </c>
      <c r="K1275" s="370" t="s">
        <v>1307</v>
      </c>
      <c r="L1275" s="370" t="s">
        <v>848</v>
      </c>
      <c r="M1275" s="370">
        <v>44763</v>
      </c>
      <c r="N1275" s="371">
        <v>45392</v>
      </c>
      <c r="O1275" s="321" t="s">
        <v>452</v>
      </c>
      <c r="P1275" s="370" t="s">
        <v>1552</v>
      </c>
      <c r="Q1275" s="372"/>
      <c r="R1275" s="372"/>
      <c r="S1275" s="372"/>
    </row>
    <row r="1276" spans="1:19" ht="24" x14ac:dyDescent="0.2">
      <c r="A1276" s="303">
        <f>IF(B1276="","",ROW()-ROW($A$3)+'Diário 1º PA'!$P$1)</f>
        <v>1489</v>
      </c>
      <c r="B1276" s="368">
        <v>45392</v>
      </c>
      <c r="C1276" s="331">
        <v>45352</v>
      </c>
      <c r="D1276" s="321" t="s">
        <v>94</v>
      </c>
      <c r="E1276" s="332" t="s">
        <v>205</v>
      </c>
      <c r="F1276" s="369">
        <v>131.56</v>
      </c>
      <c r="G1276" s="267" t="s">
        <v>2501</v>
      </c>
      <c r="H1276" s="321" t="s">
        <v>118</v>
      </c>
      <c r="I1276" s="321" t="s">
        <v>1545</v>
      </c>
      <c r="J1276" s="370" t="s">
        <v>1546</v>
      </c>
      <c r="K1276" s="370" t="s">
        <v>1307</v>
      </c>
      <c r="L1276" s="370" t="s">
        <v>848</v>
      </c>
      <c r="M1276" s="370">
        <v>837879</v>
      </c>
      <c r="N1276" s="371">
        <v>45392</v>
      </c>
      <c r="O1276" s="321" t="s">
        <v>452</v>
      </c>
      <c r="P1276" s="370" t="s">
        <v>1546</v>
      </c>
      <c r="Q1276" s="372"/>
      <c r="R1276" s="372"/>
      <c r="S1276" s="372"/>
    </row>
    <row r="1277" spans="1:19" ht="24" x14ac:dyDescent="0.2">
      <c r="A1277" s="303">
        <f>IF(B1277="","",ROW()-ROW($A$3)+'Diário 1º PA'!$P$1)</f>
        <v>1490</v>
      </c>
      <c r="B1277" s="368">
        <v>45392</v>
      </c>
      <c r="C1277" s="331">
        <v>45352</v>
      </c>
      <c r="D1277" s="321" t="s">
        <v>94</v>
      </c>
      <c r="E1277" s="332" t="s">
        <v>205</v>
      </c>
      <c r="F1277" s="369">
        <v>273.24</v>
      </c>
      <c r="G1277" s="267" t="s">
        <v>2501</v>
      </c>
      <c r="H1277" s="321" t="s">
        <v>121</v>
      </c>
      <c r="I1277" s="321" t="s">
        <v>1545</v>
      </c>
      <c r="J1277" s="370" t="s">
        <v>1546</v>
      </c>
      <c r="K1277" s="370" t="s">
        <v>1307</v>
      </c>
      <c r="L1277" s="370" t="s">
        <v>848</v>
      </c>
      <c r="M1277" s="370">
        <v>838259</v>
      </c>
      <c r="N1277" s="371">
        <v>45392</v>
      </c>
      <c r="O1277" s="321" t="s">
        <v>452</v>
      </c>
      <c r="P1277" s="370" t="s">
        <v>1546</v>
      </c>
      <c r="Q1277" s="372"/>
      <c r="R1277" s="372"/>
      <c r="S1277" s="372"/>
    </row>
    <row r="1278" spans="1:19" ht="24" x14ac:dyDescent="0.2">
      <c r="A1278" s="303">
        <f>IF(B1278="","",ROW()-ROW($A$3)+'Diário 1º PA'!$P$1)</f>
        <v>1491</v>
      </c>
      <c r="B1278" s="368">
        <v>45392</v>
      </c>
      <c r="C1278" s="331">
        <v>45352</v>
      </c>
      <c r="D1278" s="321" t="s">
        <v>94</v>
      </c>
      <c r="E1278" s="332" t="s">
        <v>205</v>
      </c>
      <c r="F1278" s="369">
        <v>303.60000000000002</v>
      </c>
      <c r="G1278" s="267" t="s">
        <v>2501</v>
      </c>
      <c r="H1278" s="321" t="s">
        <v>120</v>
      </c>
      <c r="I1278" s="321" t="s">
        <v>1545</v>
      </c>
      <c r="J1278" s="370" t="s">
        <v>1546</v>
      </c>
      <c r="K1278" s="370" t="s">
        <v>1307</v>
      </c>
      <c r="L1278" s="370" t="s">
        <v>848</v>
      </c>
      <c r="M1278" s="370">
        <v>838383</v>
      </c>
      <c r="N1278" s="371">
        <v>45392</v>
      </c>
      <c r="O1278" s="321" t="s">
        <v>452</v>
      </c>
      <c r="P1278" s="370" t="s">
        <v>1546</v>
      </c>
      <c r="Q1278" s="372"/>
      <c r="R1278" s="372"/>
      <c r="S1278" s="372"/>
    </row>
    <row r="1279" spans="1:19" ht="24" x14ac:dyDescent="0.2">
      <c r="A1279" s="303">
        <f>IF(B1279="","",ROW()-ROW($A$3)+'Diário 1º PA'!$P$1)</f>
        <v>1492</v>
      </c>
      <c r="B1279" s="368">
        <v>45392</v>
      </c>
      <c r="C1279" s="331">
        <v>45352</v>
      </c>
      <c r="D1279" s="321" t="s">
        <v>94</v>
      </c>
      <c r="E1279" s="332" t="s">
        <v>205</v>
      </c>
      <c r="F1279" s="369">
        <v>313.72000000000003</v>
      </c>
      <c r="G1279" s="267" t="s">
        <v>2501</v>
      </c>
      <c r="H1279" s="321" t="s">
        <v>119</v>
      </c>
      <c r="I1279" s="321" t="s">
        <v>1545</v>
      </c>
      <c r="J1279" s="370" t="s">
        <v>1546</v>
      </c>
      <c r="K1279" s="370" t="s">
        <v>1307</v>
      </c>
      <c r="L1279" s="370" t="s">
        <v>848</v>
      </c>
      <c r="M1279" s="370">
        <v>840127</v>
      </c>
      <c r="N1279" s="371">
        <v>45392</v>
      </c>
      <c r="O1279" s="321" t="s">
        <v>452</v>
      </c>
      <c r="P1279" s="370" t="s">
        <v>1546</v>
      </c>
      <c r="Q1279" s="372"/>
      <c r="R1279" s="372"/>
      <c r="S1279" s="372"/>
    </row>
    <row r="1280" spans="1:19" ht="24" x14ac:dyDescent="0.2">
      <c r="A1280" s="303">
        <f>IF(B1280="","",ROW()-ROW($A$3)+'Diário 1º PA'!$P$1)</f>
        <v>1493</v>
      </c>
      <c r="B1280" s="368">
        <v>45392</v>
      </c>
      <c r="C1280" s="331">
        <v>45352</v>
      </c>
      <c r="D1280" s="321" t="s">
        <v>94</v>
      </c>
      <c r="E1280" s="332" t="s">
        <v>207</v>
      </c>
      <c r="F1280" s="369">
        <v>280</v>
      </c>
      <c r="G1280" s="267" t="s">
        <v>2501</v>
      </c>
      <c r="H1280" s="321" t="s">
        <v>118</v>
      </c>
      <c r="I1280" s="321" t="s">
        <v>1561</v>
      </c>
      <c r="J1280" s="370" t="s">
        <v>1562</v>
      </c>
      <c r="K1280" s="370" t="s">
        <v>1307</v>
      </c>
      <c r="L1280" s="370" t="s">
        <v>848</v>
      </c>
      <c r="M1280" s="370">
        <v>409706</v>
      </c>
      <c r="N1280" s="371">
        <v>45392</v>
      </c>
      <c r="O1280" s="321" t="s">
        <v>452</v>
      </c>
      <c r="P1280" s="370" t="s">
        <v>1562</v>
      </c>
      <c r="Q1280" s="372"/>
      <c r="R1280" s="372"/>
      <c r="S1280" s="372"/>
    </row>
    <row r="1281" spans="1:19" ht="24" x14ac:dyDescent="0.2">
      <c r="A1281" s="303">
        <f>IF(B1281="","",ROW()-ROW($A$3)+'Diário 1º PA'!$P$1)</f>
        <v>1494</v>
      </c>
      <c r="B1281" s="368">
        <v>45392</v>
      </c>
      <c r="C1281" s="331">
        <v>45352</v>
      </c>
      <c r="D1281" s="321" t="s">
        <v>94</v>
      </c>
      <c r="E1281" s="332" t="s">
        <v>207</v>
      </c>
      <c r="F1281" s="369">
        <v>598.99</v>
      </c>
      <c r="G1281" s="267" t="s">
        <v>2501</v>
      </c>
      <c r="H1281" s="321" t="s">
        <v>121</v>
      </c>
      <c r="I1281" s="321" t="s">
        <v>1561</v>
      </c>
      <c r="J1281" s="370" t="s">
        <v>1562</v>
      </c>
      <c r="K1281" s="370" t="s">
        <v>1307</v>
      </c>
      <c r="L1281" s="370" t="s">
        <v>848</v>
      </c>
      <c r="M1281" s="370">
        <v>410100</v>
      </c>
      <c r="N1281" s="371">
        <v>45392</v>
      </c>
      <c r="O1281" s="321" t="s">
        <v>452</v>
      </c>
      <c r="P1281" s="370" t="s">
        <v>1562</v>
      </c>
      <c r="Q1281" s="372"/>
      <c r="R1281" s="372"/>
      <c r="S1281" s="372"/>
    </row>
    <row r="1282" spans="1:19" ht="24" x14ac:dyDescent="0.2">
      <c r="A1282" s="303">
        <f>IF(B1282="","",ROW()-ROW($A$3)+'Diário 1º PA'!$P$1)</f>
        <v>1495</v>
      </c>
      <c r="B1282" s="368">
        <v>45392</v>
      </c>
      <c r="C1282" s="331">
        <v>45352</v>
      </c>
      <c r="D1282" s="321" t="s">
        <v>94</v>
      </c>
      <c r="E1282" s="332" t="s">
        <v>207</v>
      </c>
      <c r="F1282" s="369">
        <v>958.39</v>
      </c>
      <c r="G1282" s="267" t="s">
        <v>2501</v>
      </c>
      <c r="H1282" s="321" t="s">
        <v>120</v>
      </c>
      <c r="I1282" s="321" t="s">
        <v>1561</v>
      </c>
      <c r="J1282" s="370" t="s">
        <v>1562</v>
      </c>
      <c r="K1282" s="370" t="s">
        <v>1307</v>
      </c>
      <c r="L1282" s="370" t="s">
        <v>848</v>
      </c>
      <c r="M1282" s="370">
        <v>410166</v>
      </c>
      <c r="N1282" s="371">
        <v>45392</v>
      </c>
      <c r="O1282" s="321" t="s">
        <v>452</v>
      </c>
      <c r="P1282" s="370" t="s">
        <v>1562</v>
      </c>
      <c r="Q1282" s="372"/>
      <c r="R1282" s="372"/>
      <c r="S1282" s="372"/>
    </row>
    <row r="1283" spans="1:19" ht="24" x14ac:dyDescent="0.2">
      <c r="A1283" s="303">
        <f>IF(B1283="","",ROW()-ROW($A$3)+'Diário 1º PA'!$P$1)</f>
        <v>1496</v>
      </c>
      <c r="B1283" s="368">
        <v>45392</v>
      </c>
      <c r="C1283" s="331">
        <v>45352</v>
      </c>
      <c r="D1283" s="321" t="s">
        <v>94</v>
      </c>
      <c r="E1283" s="332" t="s">
        <v>207</v>
      </c>
      <c r="F1283" s="369">
        <v>907.04</v>
      </c>
      <c r="G1283" s="267" t="s">
        <v>2501</v>
      </c>
      <c r="H1283" s="321" t="s">
        <v>119</v>
      </c>
      <c r="I1283" s="321" t="s">
        <v>1561</v>
      </c>
      <c r="J1283" s="370" t="s">
        <v>1562</v>
      </c>
      <c r="K1283" s="370" t="s">
        <v>1307</v>
      </c>
      <c r="L1283" s="370" t="s">
        <v>848</v>
      </c>
      <c r="M1283" s="370">
        <v>411783</v>
      </c>
      <c r="N1283" s="371">
        <v>45392</v>
      </c>
      <c r="O1283" s="321" t="s">
        <v>452</v>
      </c>
      <c r="P1283" s="370" t="s">
        <v>1562</v>
      </c>
      <c r="Q1283" s="372"/>
      <c r="R1283" s="372"/>
      <c r="S1283" s="372"/>
    </row>
    <row r="1284" spans="1:19" ht="24" x14ac:dyDescent="0.2">
      <c r="A1284" s="303">
        <f>IF(B1284="","",ROW()-ROW($A$3)+'Diário 1º PA'!$P$1)</f>
        <v>1497</v>
      </c>
      <c r="B1284" s="368">
        <v>45392</v>
      </c>
      <c r="C1284" s="331">
        <v>45352</v>
      </c>
      <c r="D1284" s="321" t="s">
        <v>94</v>
      </c>
      <c r="E1284" s="332" t="s">
        <v>211</v>
      </c>
      <c r="F1284" s="369">
        <v>648.70000000000005</v>
      </c>
      <c r="G1284" s="267" t="s">
        <v>2153</v>
      </c>
      <c r="H1284" s="321" t="s">
        <v>126</v>
      </c>
      <c r="I1284" s="321" t="s">
        <v>1545</v>
      </c>
      <c r="J1284" s="370" t="s">
        <v>1546</v>
      </c>
      <c r="K1284" s="370" t="s">
        <v>1307</v>
      </c>
      <c r="L1284" s="370" t="s">
        <v>848</v>
      </c>
      <c r="M1284" s="370">
        <v>826690</v>
      </c>
      <c r="N1284" s="371">
        <v>45392</v>
      </c>
      <c r="O1284" s="321" t="s">
        <v>452</v>
      </c>
      <c r="P1284" s="370" t="s">
        <v>1546</v>
      </c>
      <c r="Q1284" s="372"/>
      <c r="R1284" s="372"/>
      <c r="S1284" s="372"/>
    </row>
    <row r="1285" spans="1:19" ht="24" x14ac:dyDescent="0.2">
      <c r="A1285" s="303">
        <f>IF(B1285="","",ROW()-ROW($A$3)+'Diário 1º PA'!$P$1)</f>
        <v>1498</v>
      </c>
      <c r="B1285" s="368">
        <v>45392</v>
      </c>
      <c r="C1285" s="331">
        <v>45352</v>
      </c>
      <c r="D1285" s="321" t="s">
        <v>94</v>
      </c>
      <c r="E1285" s="332" t="s">
        <v>211</v>
      </c>
      <c r="F1285" s="369">
        <v>573.85</v>
      </c>
      <c r="G1285" s="267" t="s">
        <v>2153</v>
      </c>
      <c r="H1285" s="321" t="s">
        <v>127</v>
      </c>
      <c r="I1285" s="321" t="s">
        <v>1545</v>
      </c>
      <c r="J1285" s="370" t="s">
        <v>1546</v>
      </c>
      <c r="K1285" s="370" t="s">
        <v>1307</v>
      </c>
      <c r="L1285" s="370" t="s">
        <v>848</v>
      </c>
      <c r="M1285" s="370">
        <v>826691</v>
      </c>
      <c r="N1285" s="371">
        <v>45392</v>
      </c>
      <c r="O1285" s="321" t="s">
        <v>452</v>
      </c>
      <c r="P1285" s="370" t="s">
        <v>1546</v>
      </c>
      <c r="Q1285" s="372"/>
      <c r="R1285" s="372"/>
      <c r="S1285" s="372"/>
    </row>
    <row r="1286" spans="1:19" ht="24" x14ac:dyDescent="0.2">
      <c r="A1286" s="303">
        <f>IF(B1286="","",ROW()-ROW($A$3)+'Diário 1º PA'!$P$1)</f>
        <v>1499</v>
      </c>
      <c r="B1286" s="368">
        <v>45392</v>
      </c>
      <c r="C1286" s="331">
        <v>45352</v>
      </c>
      <c r="D1286" s="321" t="s">
        <v>94</v>
      </c>
      <c r="E1286" s="332" t="s">
        <v>211</v>
      </c>
      <c r="F1286" s="369">
        <v>499</v>
      </c>
      <c r="G1286" s="267" t="s">
        <v>2153</v>
      </c>
      <c r="H1286" s="321" t="s">
        <v>125</v>
      </c>
      <c r="I1286" s="321" t="s">
        <v>1545</v>
      </c>
      <c r="J1286" s="370" t="s">
        <v>1546</v>
      </c>
      <c r="K1286" s="370" t="s">
        <v>1307</v>
      </c>
      <c r="L1286" s="370" t="s">
        <v>848</v>
      </c>
      <c r="M1286" s="370">
        <v>826692</v>
      </c>
      <c r="N1286" s="371">
        <v>45392</v>
      </c>
      <c r="O1286" s="321" t="s">
        <v>452</v>
      </c>
      <c r="P1286" s="370" t="s">
        <v>1546</v>
      </c>
      <c r="Q1286" s="372"/>
      <c r="R1286" s="372"/>
      <c r="S1286" s="372"/>
    </row>
    <row r="1287" spans="1:19" ht="24" x14ac:dyDescent="0.2">
      <c r="A1287" s="303">
        <f>IF(B1287="","",ROW()-ROW($A$3)+'Diário 1º PA'!$P$1)</f>
        <v>1500</v>
      </c>
      <c r="B1287" s="368">
        <v>45392</v>
      </c>
      <c r="C1287" s="331">
        <v>45352</v>
      </c>
      <c r="D1287" s="321" t="s">
        <v>94</v>
      </c>
      <c r="E1287" s="332" t="s">
        <v>211</v>
      </c>
      <c r="F1287" s="369">
        <v>598.79999999999995</v>
      </c>
      <c r="G1287" s="267" t="s">
        <v>2153</v>
      </c>
      <c r="H1287" s="321" t="s">
        <v>129</v>
      </c>
      <c r="I1287" s="321" t="s">
        <v>1545</v>
      </c>
      <c r="J1287" s="370" t="s">
        <v>1546</v>
      </c>
      <c r="K1287" s="370" t="s">
        <v>1307</v>
      </c>
      <c r="L1287" s="370" t="s">
        <v>848</v>
      </c>
      <c r="M1287" s="370">
        <v>826825</v>
      </c>
      <c r="N1287" s="371">
        <v>45392</v>
      </c>
      <c r="O1287" s="321" t="s">
        <v>452</v>
      </c>
      <c r="P1287" s="370" t="s">
        <v>1546</v>
      </c>
      <c r="Q1287" s="372"/>
      <c r="R1287" s="372"/>
      <c r="S1287" s="372"/>
    </row>
    <row r="1288" spans="1:19" ht="24" x14ac:dyDescent="0.2">
      <c r="A1288" s="303">
        <f>IF(B1288="","",ROW()-ROW($A$3)+'Diário 1º PA'!$P$1)</f>
        <v>1501</v>
      </c>
      <c r="B1288" s="368">
        <v>45392</v>
      </c>
      <c r="C1288" s="331">
        <v>45352</v>
      </c>
      <c r="D1288" s="321" t="s">
        <v>94</v>
      </c>
      <c r="E1288" s="332" t="s">
        <v>211</v>
      </c>
      <c r="F1288" s="369">
        <v>723.55</v>
      </c>
      <c r="G1288" s="267" t="s">
        <v>2153</v>
      </c>
      <c r="H1288" s="321" t="s">
        <v>118</v>
      </c>
      <c r="I1288" s="321" t="s">
        <v>1545</v>
      </c>
      <c r="J1288" s="370" t="s">
        <v>1546</v>
      </c>
      <c r="K1288" s="370" t="s">
        <v>1307</v>
      </c>
      <c r="L1288" s="370" t="s">
        <v>848</v>
      </c>
      <c r="M1288" s="370">
        <v>836376</v>
      </c>
      <c r="N1288" s="371">
        <v>45392</v>
      </c>
      <c r="O1288" s="321" t="s">
        <v>452</v>
      </c>
      <c r="P1288" s="370" t="s">
        <v>1546</v>
      </c>
      <c r="Q1288" s="372"/>
      <c r="R1288" s="372"/>
      <c r="S1288" s="372"/>
    </row>
    <row r="1289" spans="1:19" ht="36" x14ac:dyDescent="0.2">
      <c r="A1289" s="303">
        <f>IF(B1289="","",ROW()-ROW($A$3)+'Diário 1º PA'!$P$1)</f>
        <v>1502</v>
      </c>
      <c r="B1289" s="368">
        <v>45392</v>
      </c>
      <c r="C1289" s="331">
        <v>45352</v>
      </c>
      <c r="D1289" s="321" t="s">
        <v>94</v>
      </c>
      <c r="E1289" s="332" t="s">
        <v>203</v>
      </c>
      <c r="F1289" s="369">
        <v>2056</v>
      </c>
      <c r="G1289" s="267" t="s">
        <v>2501</v>
      </c>
      <c r="H1289" s="321" t="s">
        <v>126</v>
      </c>
      <c r="I1289" s="321" t="s">
        <v>1555</v>
      </c>
      <c r="J1289" s="370" t="s">
        <v>1552</v>
      </c>
      <c r="K1289" s="370" t="s">
        <v>1307</v>
      </c>
      <c r="L1289" s="370" t="s">
        <v>848</v>
      </c>
      <c r="M1289" s="370">
        <v>41681</v>
      </c>
      <c r="N1289" s="371">
        <v>45392</v>
      </c>
      <c r="O1289" s="321" t="s">
        <v>452</v>
      </c>
      <c r="P1289" s="370" t="s">
        <v>1552</v>
      </c>
      <c r="Q1289" s="372"/>
      <c r="R1289" s="372"/>
      <c r="S1289" s="372"/>
    </row>
    <row r="1290" spans="1:19" ht="36" x14ac:dyDescent="0.2">
      <c r="A1290" s="303">
        <f>IF(B1290="","",ROW()-ROW($A$3)+'Diário 1º PA'!$P$1)</f>
        <v>1503</v>
      </c>
      <c r="B1290" s="368">
        <v>45392</v>
      </c>
      <c r="C1290" s="331">
        <v>45352</v>
      </c>
      <c r="D1290" s="321" t="s">
        <v>94</v>
      </c>
      <c r="E1290" s="332" t="s">
        <v>203</v>
      </c>
      <c r="F1290" s="369">
        <v>82</v>
      </c>
      <c r="G1290" s="267" t="s">
        <v>2502</v>
      </c>
      <c r="H1290" s="321" t="s">
        <v>126</v>
      </c>
      <c r="I1290" s="321" t="s">
        <v>1555</v>
      </c>
      <c r="J1290" s="370" t="s">
        <v>1552</v>
      </c>
      <c r="K1290" s="370" t="s">
        <v>1307</v>
      </c>
      <c r="L1290" s="370" t="s">
        <v>848</v>
      </c>
      <c r="M1290" s="370">
        <v>42023</v>
      </c>
      <c r="N1290" s="371">
        <v>45392</v>
      </c>
      <c r="O1290" s="321" t="s">
        <v>452</v>
      </c>
      <c r="P1290" s="370" t="s">
        <v>1552</v>
      </c>
      <c r="Q1290" s="372"/>
      <c r="R1290" s="372"/>
      <c r="S1290" s="372"/>
    </row>
    <row r="1291" spans="1:19" ht="36" x14ac:dyDescent="0.2">
      <c r="A1291" s="303">
        <f>IF(B1291="","",ROW()-ROW($A$3)+'Diário 1º PA'!$P$1)</f>
        <v>1504</v>
      </c>
      <c r="B1291" s="368">
        <v>45392</v>
      </c>
      <c r="C1291" s="331">
        <v>45352</v>
      </c>
      <c r="D1291" s="321" t="s">
        <v>94</v>
      </c>
      <c r="E1291" s="332" t="s">
        <v>203</v>
      </c>
      <c r="F1291" s="369">
        <v>1580</v>
      </c>
      <c r="G1291" s="267" t="s">
        <v>2501</v>
      </c>
      <c r="H1291" s="321" t="s">
        <v>127</v>
      </c>
      <c r="I1291" s="321" t="s">
        <v>1555</v>
      </c>
      <c r="J1291" s="370" t="s">
        <v>1552</v>
      </c>
      <c r="K1291" s="370" t="s">
        <v>1307</v>
      </c>
      <c r="L1291" s="370" t="s">
        <v>848</v>
      </c>
      <c r="M1291" s="370">
        <v>41679</v>
      </c>
      <c r="N1291" s="371">
        <v>45392</v>
      </c>
      <c r="O1291" s="321" t="s">
        <v>452</v>
      </c>
      <c r="P1291" s="370" t="s">
        <v>1552</v>
      </c>
      <c r="Q1291" s="372"/>
      <c r="R1291" s="372"/>
      <c r="S1291" s="372"/>
    </row>
    <row r="1292" spans="1:19" ht="36" x14ac:dyDescent="0.2">
      <c r="A1292" s="303">
        <f>IF(B1292="","",ROW()-ROW($A$3)+'Diário 1º PA'!$P$1)</f>
        <v>1505</v>
      </c>
      <c r="B1292" s="368">
        <v>45392</v>
      </c>
      <c r="C1292" s="331">
        <v>45352</v>
      </c>
      <c r="D1292" s="321" t="s">
        <v>94</v>
      </c>
      <c r="E1292" s="332" t="s">
        <v>203</v>
      </c>
      <c r="F1292" s="369">
        <v>41</v>
      </c>
      <c r="G1292" s="267" t="s">
        <v>2502</v>
      </c>
      <c r="H1292" s="321" t="s">
        <v>127</v>
      </c>
      <c r="I1292" s="321" t="s">
        <v>1555</v>
      </c>
      <c r="J1292" s="370" t="s">
        <v>1552</v>
      </c>
      <c r="K1292" s="370" t="s">
        <v>1307</v>
      </c>
      <c r="L1292" s="370" t="s">
        <v>848</v>
      </c>
      <c r="M1292" s="370">
        <v>42021</v>
      </c>
      <c r="N1292" s="371">
        <v>45392</v>
      </c>
      <c r="O1292" s="321" t="s">
        <v>452</v>
      </c>
      <c r="P1292" s="370" t="s">
        <v>1552</v>
      </c>
      <c r="Q1292" s="372"/>
      <c r="R1292" s="372"/>
      <c r="S1292" s="372"/>
    </row>
    <row r="1293" spans="1:19" ht="36" x14ac:dyDescent="0.2">
      <c r="A1293" s="303">
        <f>IF(B1293="","",ROW()-ROW($A$3)+'Diário 1º PA'!$P$1)</f>
        <v>1506</v>
      </c>
      <c r="B1293" s="368">
        <v>45392</v>
      </c>
      <c r="C1293" s="331">
        <v>45352</v>
      </c>
      <c r="D1293" s="321" t="s">
        <v>94</v>
      </c>
      <c r="E1293" s="332" t="s">
        <v>203</v>
      </c>
      <c r="F1293" s="369">
        <v>1046</v>
      </c>
      <c r="G1293" s="267" t="s">
        <v>2501</v>
      </c>
      <c r="H1293" s="321" t="s">
        <v>125</v>
      </c>
      <c r="I1293" s="321" t="s">
        <v>1555</v>
      </c>
      <c r="J1293" s="370" t="s">
        <v>1552</v>
      </c>
      <c r="K1293" s="370" t="s">
        <v>1307</v>
      </c>
      <c r="L1293" s="370" t="s">
        <v>848</v>
      </c>
      <c r="M1293" s="370">
        <v>41680</v>
      </c>
      <c r="N1293" s="371">
        <v>45392</v>
      </c>
      <c r="O1293" s="321" t="s">
        <v>452</v>
      </c>
      <c r="P1293" s="370" t="s">
        <v>1552</v>
      </c>
      <c r="Q1293" s="372"/>
      <c r="R1293" s="372"/>
      <c r="S1293" s="372"/>
    </row>
    <row r="1294" spans="1:19" ht="36" x14ac:dyDescent="0.2">
      <c r="A1294" s="303">
        <f>IF(B1294="","",ROW()-ROW($A$3)+'Diário 1º PA'!$P$1)</f>
        <v>1507</v>
      </c>
      <c r="B1294" s="368">
        <v>45392</v>
      </c>
      <c r="C1294" s="331">
        <v>45352</v>
      </c>
      <c r="D1294" s="321" t="s">
        <v>94</v>
      </c>
      <c r="E1294" s="332" t="s">
        <v>203</v>
      </c>
      <c r="F1294" s="369">
        <v>168</v>
      </c>
      <c r="G1294" s="267" t="s">
        <v>2502</v>
      </c>
      <c r="H1294" s="321" t="s">
        <v>125</v>
      </c>
      <c r="I1294" s="321" t="s">
        <v>1555</v>
      </c>
      <c r="J1294" s="370" t="s">
        <v>1552</v>
      </c>
      <c r="K1294" s="370" t="s">
        <v>1307</v>
      </c>
      <c r="L1294" s="370" t="s">
        <v>848</v>
      </c>
      <c r="M1294" s="370">
        <v>42022</v>
      </c>
      <c r="N1294" s="371">
        <v>45392</v>
      </c>
      <c r="O1294" s="321" t="s">
        <v>452</v>
      </c>
      <c r="P1294" s="370" t="s">
        <v>1552</v>
      </c>
      <c r="Q1294" s="372"/>
      <c r="R1294" s="372"/>
      <c r="S1294" s="372"/>
    </row>
    <row r="1295" spans="1:19" ht="36" x14ac:dyDescent="0.2">
      <c r="A1295" s="303">
        <f>IF(B1295="","",ROW()-ROW($A$3)+'Diário 1º PA'!$P$1)</f>
        <v>1508</v>
      </c>
      <c r="B1295" s="368">
        <v>45392</v>
      </c>
      <c r="C1295" s="331">
        <v>45352</v>
      </c>
      <c r="D1295" s="321" t="s">
        <v>94</v>
      </c>
      <c r="E1295" s="332" t="s">
        <v>203</v>
      </c>
      <c r="F1295" s="369">
        <v>1950</v>
      </c>
      <c r="G1295" s="267" t="s">
        <v>2501</v>
      </c>
      <c r="H1295" s="321" t="s">
        <v>129</v>
      </c>
      <c r="I1295" s="321" t="s">
        <v>1555</v>
      </c>
      <c r="J1295" s="370" t="s">
        <v>1552</v>
      </c>
      <c r="K1295" s="370" t="s">
        <v>1307</v>
      </c>
      <c r="L1295" s="370" t="s">
        <v>848</v>
      </c>
      <c r="M1295" s="370">
        <v>39158</v>
      </c>
      <c r="N1295" s="371">
        <v>45392</v>
      </c>
      <c r="O1295" s="321" t="s">
        <v>452</v>
      </c>
      <c r="P1295" s="370" t="s">
        <v>1552</v>
      </c>
      <c r="Q1295" s="372"/>
      <c r="R1295" s="372"/>
      <c r="S1295" s="372"/>
    </row>
    <row r="1296" spans="1:19" ht="36" x14ac:dyDescent="0.2">
      <c r="A1296" s="303">
        <f>IF(B1296="","",ROW()-ROW($A$3)+'Diário 1º PA'!$P$1)</f>
        <v>1509</v>
      </c>
      <c r="B1296" s="368">
        <v>45392</v>
      </c>
      <c r="C1296" s="331">
        <v>45352</v>
      </c>
      <c r="D1296" s="321" t="s">
        <v>94</v>
      </c>
      <c r="E1296" s="332" t="s">
        <v>203</v>
      </c>
      <c r="F1296" s="369">
        <v>209</v>
      </c>
      <c r="G1296" s="267" t="s">
        <v>2501</v>
      </c>
      <c r="H1296" s="321" t="s">
        <v>129</v>
      </c>
      <c r="I1296" s="321" t="s">
        <v>1555</v>
      </c>
      <c r="J1296" s="370" t="s">
        <v>1552</v>
      </c>
      <c r="K1296" s="370" t="s">
        <v>1307</v>
      </c>
      <c r="L1296" s="370" t="s">
        <v>848</v>
      </c>
      <c r="M1296" s="370">
        <v>42024</v>
      </c>
      <c r="N1296" s="371">
        <v>45392</v>
      </c>
      <c r="O1296" s="321" t="s">
        <v>452</v>
      </c>
      <c r="P1296" s="370" t="s">
        <v>1552</v>
      </c>
      <c r="Q1296" s="372"/>
      <c r="R1296" s="372"/>
      <c r="S1296" s="372"/>
    </row>
    <row r="1297" spans="1:19" ht="36" x14ac:dyDescent="0.2">
      <c r="A1297" s="303">
        <f>IF(B1297="","",ROW()-ROW($A$3)+'Diário 1º PA'!$P$1)</f>
        <v>1510</v>
      </c>
      <c r="B1297" s="368">
        <v>45392</v>
      </c>
      <c r="C1297" s="331">
        <v>45352</v>
      </c>
      <c r="D1297" s="321" t="s">
        <v>94</v>
      </c>
      <c r="E1297" s="332" t="s">
        <v>215</v>
      </c>
      <c r="F1297" s="369">
        <v>494</v>
      </c>
      <c r="G1297" s="267" t="s">
        <v>2503</v>
      </c>
      <c r="H1297" s="321" t="s">
        <v>126</v>
      </c>
      <c r="I1297" s="321" t="s">
        <v>1555</v>
      </c>
      <c r="J1297" s="370" t="s">
        <v>1552</v>
      </c>
      <c r="K1297" s="370" t="s">
        <v>1307</v>
      </c>
      <c r="L1297" s="370" t="s">
        <v>848</v>
      </c>
      <c r="M1297" s="370">
        <v>44781</v>
      </c>
      <c r="N1297" s="371">
        <v>45392</v>
      </c>
      <c r="O1297" s="321" t="s">
        <v>452</v>
      </c>
      <c r="P1297" s="370" t="s">
        <v>1552</v>
      </c>
      <c r="Q1297" s="372"/>
      <c r="R1297" s="372"/>
      <c r="S1297" s="372"/>
    </row>
    <row r="1298" spans="1:19" ht="36" x14ac:dyDescent="0.2">
      <c r="A1298" s="303">
        <f>IF(B1298="","",ROW()-ROW($A$3)+'Diário 1º PA'!$P$1)</f>
        <v>1511</v>
      </c>
      <c r="B1298" s="368">
        <v>45392</v>
      </c>
      <c r="C1298" s="331">
        <v>45352</v>
      </c>
      <c r="D1298" s="321" t="s">
        <v>94</v>
      </c>
      <c r="E1298" s="332" t="s">
        <v>215</v>
      </c>
      <c r="F1298" s="369">
        <v>475</v>
      </c>
      <c r="G1298" s="267" t="s">
        <v>2503</v>
      </c>
      <c r="H1298" s="321" t="s">
        <v>127</v>
      </c>
      <c r="I1298" s="321" t="s">
        <v>1555</v>
      </c>
      <c r="J1298" s="370" t="s">
        <v>1552</v>
      </c>
      <c r="K1298" s="370" t="s">
        <v>1307</v>
      </c>
      <c r="L1298" s="370" t="s">
        <v>848</v>
      </c>
      <c r="M1298" s="370">
        <v>44779</v>
      </c>
      <c r="N1298" s="371">
        <v>45392</v>
      </c>
      <c r="O1298" s="321" t="s">
        <v>452</v>
      </c>
      <c r="P1298" s="370" t="s">
        <v>1552</v>
      </c>
      <c r="Q1298" s="372"/>
      <c r="R1298" s="372"/>
      <c r="S1298" s="372"/>
    </row>
    <row r="1299" spans="1:19" ht="36" x14ac:dyDescent="0.2">
      <c r="A1299" s="303">
        <f>IF(B1299="","",ROW()-ROW($A$3)+'Diário 1º PA'!$P$1)</f>
        <v>1512</v>
      </c>
      <c r="B1299" s="368">
        <v>45392</v>
      </c>
      <c r="C1299" s="331">
        <v>45352</v>
      </c>
      <c r="D1299" s="321" t="s">
        <v>94</v>
      </c>
      <c r="E1299" s="332" t="s">
        <v>215</v>
      </c>
      <c r="F1299" s="369">
        <v>570</v>
      </c>
      <c r="G1299" s="267" t="s">
        <v>2503</v>
      </c>
      <c r="H1299" s="321" t="s">
        <v>129</v>
      </c>
      <c r="I1299" s="321" t="s">
        <v>1555</v>
      </c>
      <c r="J1299" s="370" t="s">
        <v>1552</v>
      </c>
      <c r="K1299" s="370" t="s">
        <v>1307</v>
      </c>
      <c r="L1299" s="370" t="s">
        <v>848</v>
      </c>
      <c r="M1299" s="370">
        <v>44782</v>
      </c>
      <c r="N1299" s="371">
        <v>45392</v>
      </c>
      <c r="O1299" s="321" t="s">
        <v>452</v>
      </c>
      <c r="P1299" s="370" t="s">
        <v>1552</v>
      </c>
      <c r="Q1299" s="372"/>
      <c r="R1299" s="372"/>
      <c r="S1299" s="372"/>
    </row>
    <row r="1300" spans="1:19" ht="24" x14ac:dyDescent="0.2">
      <c r="A1300" s="303">
        <f>IF(B1300="","",ROW()-ROW($A$3)+'Diário 1º PA'!$P$1)</f>
        <v>1513</v>
      </c>
      <c r="B1300" s="368">
        <v>45392</v>
      </c>
      <c r="C1300" s="331">
        <v>45352</v>
      </c>
      <c r="D1300" s="321" t="s">
        <v>94</v>
      </c>
      <c r="E1300" s="332" t="s">
        <v>205</v>
      </c>
      <c r="F1300" s="369">
        <v>263.12</v>
      </c>
      <c r="G1300" s="267" t="s">
        <v>2501</v>
      </c>
      <c r="H1300" s="321" t="s">
        <v>126</v>
      </c>
      <c r="I1300" s="321" t="s">
        <v>1545</v>
      </c>
      <c r="J1300" s="370" t="s">
        <v>1546</v>
      </c>
      <c r="K1300" s="370" t="s">
        <v>1307</v>
      </c>
      <c r="L1300" s="370" t="s">
        <v>848</v>
      </c>
      <c r="M1300" s="370">
        <v>838260</v>
      </c>
      <c r="N1300" s="371">
        <v>45392</v>
      </c>
      <c r="O1300" s="321" t="s">
        <v>452</v>
      </c>
      <c r="P1300" s="370" t="s">
        <v>1546</v>
      </c>
      <c r="Q1300" s="372"/>
      <c r="R1300" s="372"/>
      <c r="S1300" s="372"/>
    </row>
    <row r="1301" spans="1:19" ht="24" x14ac:dyDescent="0.2">
      <c r="A1301" s="303">
        <f>IF(B1301="","",ROW()-ROW($A$3)+'Diário 1º PA'!$P$1)</f>
        <v>1514</v>
      </c>
      <c r="B1301" s="368">
        <v>45392</v>
      </c>
      <c r="C1301" s="331">
        <v>45352</v>
      </c>
      <c r="D1301" s="321" t="s">
        <v>94</v>
      </c>
      <c r="E1301" s="332" t="s">
        <v>205</v>
      </c>
      <c r="F1301" s="369">
        <v>232.76</v>
      </c>
      <c r="G1301" s="267" t="s">
        <v>2501</v>
      </c>
      <c r="H1301" s="321" t="s">
        <v>127</v>
      </c>
      <c r="I1301" s="321" t="s">
        <v>1545</v>
      </c>
      <c r="J1301" s="370" t="s">
        <v>1546</v>
      </c>
      <c r="K1301" s="370" t="s">
        <v>1307</v>
      </c>
      <c r="L1301" s="370" t="s">
        <v>848</v>
      </c>
      <c r="M1301" s="370">
        <v>838261</v>
      </c>
      <c r="N1301" s="371">
        <v>45392</v>
      </c>
      <c r="O1301" s="321" t="s">
        <v>452</v>
      </c>
      <c r="P1301" s="370" t="s">
        <v>1546</v>
      </c>
      <c r="Q1301" s="372"/>
      <c r="R1301" s="372"/>
      <c r="S1301" s="372"/>
    </row>
    <row r="1302" spans="1:19" ht="24" x14ac:dyDescent="0.2">
      <c r="A1302" s="303">
        <f>IF(B1302="","",ROW()-ROW($A$3)+'Diário 1º PA'!$P$1)</f>
        <v>1515</v>
      </c>
      <c r="B1302" s="368">
        <v>45392</v>
      </c>
      <c r="C1302" s="331">
        <v>45352</v>
      </c>
      <c r="D1302" s="321" t="s">
        <v>94</v>
      </c>
      <c r="E1302" s="332" t="s">
        <v>205</v>
      </c>
      <c r="F1302" s="369">
        <v>202.4</v>
      </c>
      <c r="G1302" s="267" t="s">
        <v>2501</v>
      </c>
      <c r="H1302" s="321" t="s">
        <v>125</v>
      </c>
      <c r="I1302" s="321" t="s">
        <v>1545</v>
      </c>
      <c r="J1302" s="370" t="s">
        <v>1546</v>
      </c>
      <c r="K1302" s="370" t="s">
        <v>1307</v>
      </c>
      <c r="L1302" s="370" t="s">
        <v>848</v>
      </c>
      <c r="M1302" s="370">
        <v>838262</v>
      </c>
      <c r="N1302" s="371">
        <v>45392</v>
      </c>
      <c r="O1302" s="321" t="s">
        <v>452</v>
      </c>
      <c r="P1302" s="370" t="s">
        <v>1546</v>
      </c>
      <c r="Q1302" s="372"/>
      <c r="R1302" s="372"/>
      <c r="S1302" s="372"/>
    </row>
    <row r="1303" spans="1:19" ht="24" x14ac:dyDescent="0.2">
      <c r="A1303" s="303">
        <f>IF(B1303="","",ROW()-ROW($A$3)+'Diário 1º PA'!$P$1)</f>
        <v>1516</v>
      </c>
      <c r="B1303" s="368">
        <v>45392</v>
      </c>
      <c r="C1303" s="331">
        <v>45352</v>
      </c>
      <c r="D1303" s="321" t="s">
        <v>94</v>
      </c>
      <c r="E1303" s="332" t="s">
        <v>205</v>
      </c>
      <c r="F1303" s="369">
        <v>242.88</v>
      </c>
      <c r="G1303" s="267" t="s">
        <v>2501</v>
      </c>
      <c r="H1303" s="321" t="s">
        <v>129</v>
      </c>
      <c r="I1303" s="321" t="s">
        <v>1545</v>
      </c>
      <c r="J1303" s="370" t="s">
        <v>1546</v>
      </c>
      <c r="K1303" s="370" t="s">
        <v>1307</v>
      </c>
      <c r="L1303" s="370" t="s">
        <v>848</v>
      </c>
      <c r="M1303" s="370">
        <v>838409</v>
      </c>
      <c r="N1303" s="371">
        <v>45392</v>
      </c>
      <c r="O1303" s="321" t="s">
        <v>452</v>
      </c>
      <c r="P1303" s="370" t="s">
        <v>1546</v>
      </c>
      <c r="Q1303" s="372"/>
      <c r="R1303" s="372"/>
      <c r="S1303" s="372"/>
    </row>
    <row r="1304" spans="1:19" ht="24" x14ac:dyDescent="0.2">
      <c r="A1304" s="303">
        <f>IF(B1304="","",ROW()-ROW($A$3)+'Diário 1º PA'!$P$1)</f>
        <v>1517</v>
      </c>
      <c r="B1304" s="368">
        <v>45392</v>
      </c>
      <c r="C1304" s="331">
        <v>45352</v>
      </c>
      <c r="D1304" s="321" t="s">
        <v>94</v>
      </c>
      <c r="E1304" s="332" t="s">
        <v>205</v>
      </c>
      <c r="F1304" s="369">
        <v>293.48</v>
      </c>
      <c r="G1304" s="267" t="s">
        <v>2501</v>
      </c>
      <c r="H1304" s="321" t="s">
        <v>118</v>
      </c>
      <c r="I1304" s="321" t="s">
        <v>1545</v>
      </c>
      <c r="J1304" s="370" t="s">
        <v>1546</v>
      </c>
      <c r="K1304" s="370" t="s">
        <v>1307</v>
      </c>
      <c r="L1304" s="370" t="s">
        <v>848</v>
      </c>
      <c r="M1304" s="370">
        <v>841857</v>
      </c>
      <c r="N1304" s="371">
        <v>45392</v>
      </c>
      <c r="O1304" s="321" t="s">
        <v>452</v>
      </c>
      <c r="P1304" s="370" t="s">
        <v>1546</v>
      </c>
      <c r="Q1304" s="372"/>
      <c r="R1304" s="372"/>
      <c r="S1304" s="372"/>
    </row>
    <row r="1305" spans="1:19" ht="24" x14ac:dyDescent="0.2">
      <c r="A1305" s="303">
        <f>IF(B1305="","",ROW()-ROW($A$3)+'Diário 1º PA'!$P$1)</f>
        <v>1518</v>
      </c>
      <c r="B1305" s="368">
        <v>45392</v>
      </c>
      <c r="C1305" s="331">
        <v>45352</v>
      </c>
      <c r="D1305" s="321" t="s">
        <v>94</v>
      </c>
      <c r="E1305" s="332" t="s">
        <v>207</v>
      </c>
      <c r="F1305" s="369">
        <v>667.45</v>
      </c>
      <c r="G1305" s="267" t="s">
        <v>2501</v>
      </c>
      <c r="H1305" s="321" t="s">
        <v>126</v>
      </c>
      <c r="I1305" s="321" t="s">
        <v>1561</v>
      </c>
      <c r="J1305" s="370" t="s">
        <v>1562</v>
      </c>
      <c r="K1305" s="370" t="s">
        <v>1307</v>
      </c>
      <c r="L1305" s="370" t="s">
        <v>848</v>
      </c>
      <c r="M1305" s="370">
        <v>410080</v>
      </c>
      <c r="N1305" s="371">
        <v>45392</v>
      </c>
      <c r="O1305" s="321" t="s">
        <v>452</v>
      </c>
      <c r="P1305" s="370" t="s">
        <v>1562</v>
      </c>
      <c r="Q1305" s="372"/>
      <c r="R1305" s="372"/>
      <c r="S1305" s="372"/>
    </row>
    <row r="1306" spans="1:19" ht="24" x14ac:dyDescent="0.2">
      <c r="A1306" s="303">
        <f>IF(B1306="","",ROW()-ROW($A$3)+'Diário 1º PA'!$P$1)</f>
        <v>1519</v>
      </c>
      <c r="B1306" s="368">
        <v>45392</v>
      </c>
      <c r="C1306" s="331">
        <v>45352</v>
      </c>
      <c r="D1306" s="321" t="s">
        <v>94</v>
      </c>
      <c r="E1306" s="332" t="s">
        <v>207</v>
      </c>
      <c r="F1306" s="369">
        <v>564.76</v>
      </c>
      <c r="G1306" s="267" t="s">
        <v>2501</v>
      </c>
      <c r="H1306" s="321" t="s">
        <v>127</v>
      </c>
      <c r="I1306" s="321" t="s">
        <v>1561</v>
      </c>
      <c r="J1306" s="370" t="s">
        <v>1562</v>
      </c>
      <c r="K1306" s="370" t="s">
        <v>1307</v>
      </c>
      <c r="L1306" s="370" t="s">
        <v>848</v>
      </c>
      <c r="M1306" s="370">
        <v>410081</v>
      </c>
      <c r="N1306" s="371">
        <v>45392</v>
      </c>
      <c r="O1306" s="321" t="s">
        <v>452</v>
      </c>
      <c r="P1306" s="370" t="s">
        <v>1562</v>
      </c>
      <c r="Q1306" s="372"/>
      <c r="R1306" s="372"/>
      <c r="S1306" s="372"/>
    </row>
    <row r="1307" spans="1:19" ht="24" x14ac:dyDescent="0.2">
      <c r="A1307" s="303">
        <f>IF(B1307="","",ROW()-ROW($A$3)+'Diário 1º PA'!$P$1)</f>
        <v>1520</v>
      </c>
      <c r="B1307" s="368">
        <v>45392</v>
      </c>
      <c r="C1307" s="331">
        <v>45352</v>
      </c>
      <c r="D1307" s="321" t="s">
        <v>94</v>
      </c>
      <c r="E1307" s="332" t="s">
        <v>207</v>
      </c>
      <c r="F1307" s="369">
        <v>402.5</v>
      </c>
      <c r="G1307" s="267" t="s">
        <v>2501</v>
      </c>
      <c r="H1307" s="321" t="s">
        <v>125</v>
      </c>
      <c r="I1307" s="321" t="s">
        <v>1561</v>
      </c>
      <c r="J1307" s="370" t="s">
        <v>1562</v>
      </c>
      <c r="K1307" s="370" t="s">
        <v>1307</v>
      </c>
      <c r="L1307" s="370" t="s">
        <v>848</v>
      </c>
      <c r="M1307" s="370">
        <v>410082</v>
      </c>
      <c r="N1307" s="371">
        <v>45392</v>
      </c>
      <c r="O1307" s="321" t="s">
        <v>452</v>
      </c>
      <c r="P1307" s="370" t="s">
        <v>1562</v>
      </c>
      <c r="Q1307" s="372"/>
      <c r="R1307" s="372"/>
      <c r="S1307" s="372"/>
    </row>
    <row r="1308" spans="1:19" ht="24" x14ac:dyDescent="0.2">
      <c r="A1308" s="303">
        <f>IF(B1308="","",ROW()-ROW($A$3)+'Diário 1º PA'!$P$1)</f>
        <v>1521</v>
      </c>
      <c r="B1308" s="368">
        <v>45392</v>
      </c>
      <c r="C1308" s="331">
        <v>45352</v>
      </c>
      <c r="D1308" s="321" t="s">
        <v>94</v>
      </c>
      <c r="E1308" s="332" t="s">
        <v>207</v>
      </c>
      <c r="F1308" s="369">
        <v>530.54</v>
      </c>
      <c r="G1308" s="267" t="s">
        <v>2501</v>
      </c>
      <c r="H1308" s="321" t="s">
        <v>129</v>
      </c>
      <c r="I1308" s="321" t="s">
        <v>1561</v>
      </c>
      <c r="J1308" s="370" t="s">
        <v>1562</v>
      </c>
      <c r="K1308" s="370" t="s">
        <v>1307</v>
      </c>
      <c r="L1308" s="370" t="s">
        <v>848</v>
      </c>
      <c r="M1308" s="370">
        <v>410197</v>
      </c>
      <c r="N1308" s="371">
        <v>45392</v>
      </c>
      <c r="O1308" s="321" t="s">
        <v>452</v>
      </c>
      <c r="P1308" s="370" t="s">
        <v>1562</v>
      </c>
      <c r="Q1308" s="372"/>
      <c r="R1308" s="372"/>
      <c r="S1308" s="372"/>
    </row>
    <row r="1309" spans="1:19" ht="24" x14ac:dyDescent="0.2">
      <c r="A1309" s="303">
        <f>IF(B1309="","",ROW()-ROW($A$3)+'Diário 1º PA'!$P$1)</f>
        <v>1522</v>
      </c>
      <c r="B1309" s="368">
        <v>45392</v>
      </c>
      <c r="C1309" s="331">
        <v>45352</v>
      </c>
      <c r="D1309" s="321" t="s">
        <v>94</v>
      </c>
      <c r="E1309" s="332" t="s">
        <v>207</v>
      </c>
      <c r="F1309" s="369">
        <v>547.64</v>
      </c>
      <c r="G1309" s="267" t="s">
        <v>2501</v>
      </c>
      <c r="H1309" s="321" t="s">
        <v>118</v>
      </c>
      <c r="I1309" s="321" t="s">
        <v>1561</v>
      </c>
      <c r="J1309" s="370" t="s">
        <v>1562</v>
      </c>
      <c r="K1309" s="370" t="s">
        <v>1307</v>
      </c>
      <c r="L1309" s="370" t="s">
        <v>848</v>
      </c>
      <c r="M1309" s="370">
        <v>413605</v>
      </c>
      <c r="N1309" s="371">
        <v>45392</v>
      </c>
      <c r="O1309" s="321" t="s">
        <v>452</v>
      </c>
      <c r="P1309" s="370" t="s">
        <v>1562</v>
      </c>
      <c r="Q1309" s="372"/>
      <c r="R1309" s="372"/>
      <c r="S1309" s="372"/>
    </row>
    <row r="1310" spans="1:19" ht="24" x14ac:dyDescent="0.2">
      <c r="A1310" s="303">
        <f>IF(B1310="","",ROW()-ROW($A$3)+'Diário 1º PA'!$P$1)</f>
        <v>1523</v>
      </c>
      <c r="B1310" s="368">
        <v>45392</v>
      </c>
      <c r="C1310" s="331">
        <v>45352</v>
      </c>
      <c r="D1310" s="321" t="s">
        <v>94</v>
      </c>
      <c r="E1310" s="332" t="s">
        <v>211</v>
      </c>
      <c r="F1310" s="369">
        <v>698.6</v>
      </c>
      <c r="G1310" s="267" t="s">
        <v>2153</v>
      </c>
      <c r="H1310" s="321" t="s">
        <v>122</v>
      </c>
      <c r="I1310" s="321" t="s">
        <v>1545</v>
      </c>
      <c r="J1310" s="370" t="s">
        <v>1546</v>
      </c>
      <c r="K1310" s="370" t="s">
        <v>1307</v>
      </c>
      <c r="L1310" s="370" t="s">
        <v>848</v>
      </c>
      <c r="M1310" s="370">
        <v>826822</v>
      </c>
      <c r="N1310" s="371">
        <v>45392</v>
      </c>
      <c r="O1310" s="321" t="s">
        <v>452</v>
      </c>
      <c r="P1310" s="370" t="s">
        <v>1546</v>
      </c>
      <c r="Q1310" s="372"/>
      <c r="R1310" s="372"/>
      <c r="S1310" s="372"/>
    </row>
    <row r="1311" spans="1:19" ht="24" x14ac:dyDescent="0.2">
      <c r="A1311" s="303">
        <f>IF(B1311="","",ROW()-ROW($A$3)+'Diário 1º PA'!$P$1)</f>
        <v>1524</v>
      </c>
      <c r="B1311" s="368">
        <v>45392</v>
      </c>
      <c r="C1311" s="331">
        <v>45352</v>
      </c>
      <c r="D1311" s="321" t="s">
        <v>94</v>
      </c>
      <c r="E1311" s="332" t="s">
        <v>211</v>
      </c>
      <c r="F1311" s="369">
        <v>698.6</v>
      </c>
      <c r="G1311" s="267" t="s">
        <v>2153</v>
      </c>
      <c r="H1311" s="321" t="s">
        <v>123</v>
      </c>
      <c r="I1311" s="321" t="s">
        <v>1545</v>
      </c>
      <c r="J1311" s="370" t="s">
        <v>1546</v>
      </c>
      <c r="K1311" s="370" t="s">
        <v>1307</v>
      </c>
      <c r="L1311" s="370" t="s">
        <v>848</v>
      </c>
      <c r="M1311" s="370">
        <v>828478</v>
      </c>
      <c r="N1311" s="371">
        <v>45392</v>
      </c>
      <c r="O1311" s="321" t="s">
        <v>452</v>
      </c>
      <c r="P1311" s="370" t="s">
        <v>1546</v>
      </c>
      <c r="Q1311" s="372"/>
      <c r="R1311" s="372"/>
      <c r="S1311" s="372"/>
    </row>
    <row r="1312" spans="1:19" ht="24" x14ac:dyDescent="0.2">
      <c r="A1312" s="303">
        <f>IF(B1312="","",ROW()-ROW($A$3)+'Diário 1º PA'!$P$1)</f>
        <v>1525</v>
      </c>
      <c r="B1312" s="368">
        <v>45392</v>
      </c>
      <c r="C1312" s="331">
        <v>45352</v>
      </c>
      <c r="D1312" s="321" t="s">
        <v>94</v>
      </c>
      <c r="E1312" s="332" t="s">
        <v>211</v>
      </c>
      <c r="F1312" s="369">
        <v>573.85</v>
      </c>
      <c r="G1312" s="267" t="s">
        <v>2153</v>
      </c>
      <c r="H1312" s="321" t="s">
        <v>124</v>
      </c>
      <c r="I1312" s="321" t="s">
        <v>1545</v>
      </c>
      <c r="J1312" s="370" t="s">
        <v>1546</v>
      </c>
      <c r="K1312" s="370" t="s">
        <v>1307</v>
      </c>
      <c r="L1312" s="370" t="s">
        <v>848</v>
      </c>
      <c r="M1312" s="370">
        <v>828583</v>
      </c>
      <c r="N1312" s="371">
        <v>45392</v>
      </c>
      <c r="O1312" s="321" t="s">
        <v>452</v>
      </c>
      <c r="P1312" s="370" t="s">
        <v>1546</v>
      </c>
      <c r="Q1312" s="372"/>
      <c r="R1312" s="372"/>
      <c r="S1312" s="372"/>
    </row>
    <row r="1313" spans="1:19" ht="24" x14ac:dyDescent="0.2">
      <c r="A1313" s="303">
        <f>IF(B1313="","",ROW()-ROW($A$3)+'Diário 1º PA'!$P$1)</f>
        <v>1526</v>
      </c>
      <c r="B1313" s="368">
        <v>45392</v>
      </c>
      <c r="C1313" s="331">
        <v>45352</v>
      </c>
      <c r="D1313" s="321" t="s">
        <v>94</v>
      </c>
      <c r="E1313" s="332" t="s">
        <v>203</v>
      </c>
      <c r="F1313" s="369">
        <v>1570.8</v>
      </c>
      <c r="G1313" s="267" t="s">
        <v>2501</v>
      </c>
      <c r="H1313" s="321" t="s">
        <v>122</v>
      </c>
      <c r="I1313" s="321" t="s">
        <v>1551</v>
      </c>
      <c r="J1313" s="370" t="s">
        <v>1552</v>
      </c>
      <c r="K1313" s="370" t="s">
        <v>1307</v>
      </c>
      <c r="L1313" s="370" t="s">
        <v>848</v>
      </c>
      <c r="M1313" s="370">
        <v>38734</v>
      </c>
      <c r="N1313" s="371">
        <v>45392</v>
      </c>
      <c r="O1313" s="321" t="s">
        <v>452</v>
      </c>
      <c r="P1313" s="370" t="s">
        <v>1552</v>
      </c>
      <c r="Q1313" s="372"/>
      <c r="R1313" s="372"/>
      <c r="S1313" s="372"/>
    </row>
    <row r="1314" spans="1:19" ht="24" x14ac:dyDescent="0.2">
      <c r="A1314" s="303">
        <f>IF(B1314="","",ROW()-ROW($A$3)+'Diário 1º PA'!$P$1)</f>
        <v>1527</v>
      </c>
      <c r="B1314" s="368">
        <v>45392</v>
      </c>
      <c r="C1314" s="331">
        <v>45352</v>
      </c>
      <c r="D1314" s="321" t="s">
        <v>94</v>
      </c>
      <c r="E1314" s="332" t="s">
        <v>203</v>
      </c>
      <c r="F1314" s="369">
        <v>54.7</v>
      </c>
      <c r="G1314" s="267" t="s">
        <v>2501</v>
      </c>
      <c r="H1314" s="321" t="s">
        <v>122</v>
      </c>
      <c r="I1314" s="321" t="s">
        <v>1551</v>
      </c>
      <c r="J1314" s="370" t="s">
        <v>1552</v>
      </c>
      <c r="K1314" s="370" t="s">
        <v>1307</v>
      </c>
      <c r="L1314" s="370" t="s">
        <v>848</v>
      </c>
      <c r="M1314" s="370">
        <v>38755</v>
      </c>
      <c r="N1314" s="371">
        <v>45392</v>
      </c>
      <c r="O1314" s="321" t="s">
        <v>452</v>
      </c>
      <c r="P1314" s="370" t="s">
        <v>1552</v>
      </c>
      <c r="Q1314" s="372"/>
      <c r="R1314" s="372"/>
      <c r="S1314" s="372"/>
    </row>
    <row r="1315" spans="1:19" ht="36" x14ac:dyDescent="0.2">
      <c r="A1315" s="303">
        <f>IF(B1315="","",ROW()-ROW($A$3)+'Diário 1º PA'!$P$1)</f>
        <v>1528</v>
      </c>
      <c r="B1315" s="368">
        <v>45392</v>
      </c>
      <c r="C1315" s="331">
        <v>45352</v>
      </c>
      <c r="D1315" s="321" t="s">
        <v>94</v>
      </c>
      <c r="E1315" s="332" t="s">
        <v>203</v>
      </c>
      <c r="F1315" s="369">
        <v>1051</v>
      </c>
      <c r="G1315" s="267" t="s">
        <v>2501</v>
      </c>
      <c r="H1315" s="321" t="s">
        <v>123</v>
      </c>
      <c r="I1315" s="321" t="s">
        <v>1555</v>
      </c>
      <c r="J1315" s="370" t="s">
        <v>1552</v>
      </c>
      <c r="K1315" s="370" t="s">
        <v>1307</v>
      </c>
      <c r="L1315" s="370" t="s">
        <v>848</v>
      </c>
      <c r="M1315" s="370">
        <v>40560</v>
      </c>
      <c r="N1315" s="371">
        <v>45392</v>
      </c>
      <c r="O1315" s="321" t="s">
        <v>452</v>
      </c>
      <c r="P1315" s="370" t="s">
        <v>1552</v>
      </c>
      <c r="Q1315" s="372"/>
      <c r="R1315" s="372"/>
      <c r="S1315" s="372"/>
    </row>
    <row r="1316" spans="1:19" ht="36" x14ac:dyDescent="0.2">
      <c r="A1316" s="303">
        <f>IF(B1316="","",ROW()-ROW($A$3)+'Diário 1º PA'!$P$1)</f>
        <v>1529</v>
      </c>
      <c r="B1316" s="368">
        <v>45392</v>
      </c>
      <c r="C1316" s="331">
        <v>45352</v>
      </c>
      <c r="D1316" s="321" t="s">
        <v>94</v>
      </c>
      <c r="E1316" s="332" t="s">
        <v>203</v>
      </c>
      <c r="F1316" s="369">
        <v>728</v>
      </c>
      <c r="G1316" s="267" t="s">
        <v>2501</v>
      </c>
      <c r="H1316" s="321" t="s">
        <v>124</v>
      </c>
      <c r="I1316" s="321" t="s">
        <v>1555</v>
      </c>
      <c r="J1316" s="370" t="s">
        <v>1552</v>
      </c>
      <c r="K1316" s="370" t="s">
        <v>1307</v>
      </c>
      <c r="L1316" s="370" t="s">
        <v>848</v>
      </c>
      <c r="M1316" s="370">
        <v>40556</v>
      </c>
      <c r="N1316" s="371">
        <v>45392</v>
      </c>
      <c r="O1316" s="321" t="s">
        <v>452</v>
      </c>
      <c r="P1316" s="370" t="s">
        <v>1552</v>
      </c>
      <c r="Q1316" s="372"/>
      <c r="R1316" s="372"/>
      <c r="S1316" s="372"/>
    </row>
    <row r="1317" spans="1:19" ht="36" x14ac:dyDescent="0.2">
      <c r="A1317" s="303">
        <f>IF(B1317="","",ROW()-ROW($A$3)+'Diário 1º PA'!$P$1)</f>
        <v>1530</v>
      </c>
      <c r="B1317" s="368">
        <v>45392</v>
      </c>
      <c r="C1317" s="331">
        <v>45352</v>
      </c>
      <c r="D1317" s="321" t="s">
        <v>94</v>
      </c>
      <c r="E1317" s="332" t="s">
        <v>203</v>
      </c>
      <c r="F1317" s="369">
        <v>513</v>
      </c>
      <c r="G1317" s="267" t="s">
        <v>2503</v>
      </c>
      <c r="H1317" s="321" t="s">
        <v>122</v>
      </c>
      <c r="I1317" s="321" t="s">
        <v>1555</v>
      </c>
      <c r="J1317" s="370" t="s">
        <v>1552</v>
      </c>
      <c r="K1317" s="370" t="s">
        <v>1307</v>
      </c>
      <c r="L1317" s="370" t="s">
        <v>848</v>
      </c>
      <c r="M1317" s="370">
        <v>44778</v>
      </c>
      <c r="N1317" s="371">
        <v>45392</v>
      </c>
      <c r="O1317" s="321" t="s">
        <v>452</v>
      </c>
      <c r="P1317" s="370" t="s">
        <v>1552</v>
      </c>
      <c r="Q1317" s="372"/>
      <c r="R1317" s="372"/>
      <c r="S1317" s="372"/>
    </row>
    <row r="1318" spans="1:19" ht="36" x14ac:dyDescent="0.2">
      <c r="A1318" s="303">
        <f>IF(B1318="","",ROW()-ROW($A$3)+'Diário 1º PA'!$P$1)</f>
        <v>1531</v>
      </c>
      <c r="B1318" s="368">
        <v>45392</v>
      </c>
      <c r="C1318" s="331">
        <v>45352</v>
      </c>
      <c r="D1318" s="321" t="s">
        <v>94</v>
      </c>
      <c r="E1318" s="332" t="s">
        <v>203</v>
      </c>
      <c r="F1318" s="369">
        <v>551</v>
      </c>
      <c r="G1318" s="267" t="s">
        <v>2503</v>
      </c>
      <c r="H1318" s="321" t="s">
        <v>123</v>
      </c>
      <c r="I1318" s="321" t="s">
        <v>1555</v>
      </c>
      <c r="J1318" s="370" t="s">
        <v>1552</v>
      </c>
      <c r="K1318" s="370" t="s">
        <v>1307</v>
      </c>
      <c r="L1318" s="370" t="s">
        <v>848</v>
      </c>
      <c r="M1318" s="370">
        <v>44765</v>
      </c>
      <c r="N1318" s="371">
        <v>45392</v>
      </c>
      <c r="O1318" s="321" t="s">
        <v>452</v>
      </c>
      <c r="P1318" s="370" t="s">
        <v>1552</v>
      </c>
      <c r="Q1318" s="372"/>
      <c r="R1318" s="372"/>
      <c r="S1318" s="372"/>
    </row>
    <row r="1319" spans="1:19" ht="36" x14ac:dyDescent="0.2">
      <c r="A1319" s="303">
        <f>IF(B1319="","",ROW()-ROW($A$3)+'Diário 1º PA'!$P$1)</f>
        <v>1532</v>
      </c>
      <c r="B1319" s="368">
        <v>45392</v>
      </c>
      <c r="C1319" s="331">
        <v>45352</v>
      </c>
      <c r="D1319" s="321" t="s">
        <v>94</v>
      </c>
      <c r="E1319" s="332" t="s">
        <v>203</v>
      </c>
      <c r="F1319" s="369">
        <v>418</v>
      </c>
      <c r="G1319" s="267" t="s">
        <v>2503</v>
      </c>
      <c r="H1319" s="321" t="s">
        <v>124</v>
      </c>
      <c r="I1319" s="321" t="s">
        <v>1555</v>
      </c>
      <c r="J1319" s="370" t="s">
        <v>1552</v>
      </c>
      <c r="K1319" s="370" t="s">
        <v>1307</v>
      </c>
      <c r="L1319" s="370" t="s">
        <v>848</v>
      </c>
      <c r="M1319" s="370">
        <v>44759</v>
      </c>
      <c r="N1319" s="371">
        <v>45392</v>
      </c>
      <c r="O1319" s="321" t="s">
        <v>452</v>
      </c>
      <c r="P1319" s="370" t="s">
        <v>1552</v>
      </c>
      <c r="Q1319" s="372"/>
      <c r="R1319" s="372"/>
      <c r="S1319" s="372"/>
    </row>
    <row r="1320" spans="1:19" ht="24" x14ac:dyDescent="0.2">
      <c r="A1320" s="303">
        <f>IF(B1320="","",ROW()-ROW($A$3)+'Diário 1º PA'!$P$1)</f>
        <v>1533</v>
      </c>
      <c r="B1320" s="368">
        <v>45392</v>
      </c>
      <c r="C1320" s="331">
        <v>45352</v>
      </c>
      <c r="D1320" s="321" t="s">
        <v>94</v>
      </c>
      <c r="E1320" s="332" t="s">
        <v>205</v>
      </c>
      <c r="F1320" s="369">
        <v>283.36</v>
      </c>
      <c r="G1320" s="267" t="s">
        <v>2153</v>
      </c>
      <c r="H1320" s="321" t="s">
        <v>122</v>
      </c>
      <c r="I1320" s="321" t="s">
        <v>1545</v>
      </c>
      <c r="J1320" s="370" t="s">
        <v>1546</v>
      </c>
      <c r="K1320" s="370" t="s">
        <v>1307</v>
      </c>
      <c r="L1320" s="370" t="s">
        <v>848</v>
      </c>
      <c r="M1320" s="370">
        <v>838406</v>
      </c>
      <c r="N1320" s="371">
        <v>45392</v>
      </c>
      <c r="O1320" s="321" t="s">
        <v>452</v>
      </c>
      <c r="P1320" s="370" t="s">
        <v>1546</v>
      </c>
      <c r="Q1320" s="372"/>
      <c r="R1320" s="372"/>
      <c r="S1320" s="372"/>
    </row>
    <row r="1321" spans="1:19" ht="24" x14ac:dyDescent="0.2">
      <c r="A1321" s="303">
        <f>IF(B1321="","",ROW()-ROW($A$3)+'Diário 1º PA'!$P$1)</f>
        <v>1534</v>
      </c>
      <c r="B1321" s="368">
        <v>45392</v>
      </c>
      <c r="C1321" s="331">
        <v>45352</v>
      </c>
      <c r="D1321" s="321" t="s">
        <v>94</v>
      </c>
      <c r="E1321" s="332" t="s">
        <v>205</v>
      </c>
      <c r="F1321" s="369">
        <v>283.36</v>
      </c>
      <c r="G1321" s="267" t="s">
        <v>2153</v>
      </c>
      <c r="H1321" s="321" t="s">
        <v>123</v>
      </c>
      <c r="I1321" s="321" t="s">
        <v>1545</v>
      </c>
      <c r="J1321" s="370" t="s">
        <v>1546</v>
      </c>
      <c r="K1321" s="370" t="s">
        <v>1307</v>
      </c>
      <c r="L1321" s="370" t="s">
        <v>848</v>
      </c>
      <c r="M1321" s="370">
        <v>839602</v>
      </c>
      <c r="N1321" s="371">
        <v>45392</v>
      </c>
      <c r="O1321" s="321" t="s">
        <v>452</v>
      </c>
      <c r="P1321" s="370" t="s">
        <v>1546</v>
      </c>
      <c r="Q1321" s="372"/>
      <c r="R1321" s="372"/>
      <c r="S1321" s="372"/>
    </row>
    <row r="1322" spans="1:19" ht="24" x14ac:dyDescent="0.2">
      <c r="A1322" s="303">
        <f>IF(B1322="","",ROW()-ROW($A$3)+'Diário 1º PA'!$P$1)</f>
        <v>1535</v>
      </c>
      <c r="B1322" s="368">
        <v>45392</v>
      </c>
      <c r="C1322" s="331">
        <v>45352</v>
      </c>
      <c r="D1322" s="321" t="s">
        <v>94</v>
      </c>
      <c r="E1322" s="332" t="s">
        <v>205</v>
      </c>
      <c r="F1322" s="369">
        <v>232.76</v>
      </c>
      <c r="G1322" s="267" t="s">
        <v>2153</v>
      </c>
      <c r="H1322" s="321" t="s">
        <v>124</v>
      </c>
      <c r="I1322" s="321" t="s">
        <v>1545</v>
      </c>
      <c r="J1322" s="370" t="s">
        <v>1546</v>
      </c>
      <c r="K1322" s="370" t="s">
        <v>1307</v>
      </c>
      <c r="L1322" s="370" t="s">
        <v>848</v>
      </c>
      <c r="M1322" s="370">
        <v>839617</v>
      </c>
      <c r="N1322" s="371">
        <v>45392</v>
      </c>
      <c r="O1322" s="321" t="s">
        <v>452</v>
      </c>
      <c r="P1322" s="370" t="s">
        <v>1546</v>
      </c>
      <c r="Q1322" s="372"/>
      <c r="R1322" s="372"/>
      <c r="S1322" s="372"/>
    </row>
    <row r="1323" spans="1:19" ht="24" x14ac:dyDescent="0.2">
      <c r="A1323" s="303">
        <f>IF(B1323="","",ROW()-ROW($A$3)+'Diário 1º PA'!$P$1)</f>
        <v>1536</v>
      </c>
      <c r="B1323" s="368">
        <v>45392</v>
      </c>
      <c r="C1323" s="331">
        <v>45352</v>
      </c>
      <c r="D1323" s="321" t="s">
        <v>94</v>
      </c>
      <c r="E1323" s="332" t="s">
        <v>207</v>
      </c>
      <c r="F1323" s="369">
        <v>598.99</v>
      </c>
      <c r="G1323" s="267" t="s">
        <v>2501</v>
      </c>
      <c r="H1323" s="321" t="s">
        <v>123</v>
      </c>
      <c r="I1323" s="321" t="s">
        <v>1561</v>
      </c>
      <c r="J1323" s="370" t="s">
        <v>1562</v>
      </c>
      <c r="K1323" s="370" t="s">
        <v>1307</v>
      </c>
      <c r="L1323" s="370" t="s">
        <v>848</v>
      </c>
      <c r="M1323" s="370">
        <v>411486</v>
      </c>
      <c r="N1323" s="371">
        <v>45392</v>
      </c>
      <c r="O1323" s="321" t="s">
        <v>452</v>
      </c>
      <c r="P1323" s="370" t="s">
        <v>1562</v>
      </c>
      <c r="Q1323" s="372"/>
      <c r="R1323" s="372"/>
      <c r="S1323" s="372"/>
    </row>
    <row r="1324" spans="1:19" ht="24" x14ac:dyDescent="0.2">
      <c r="A1324" s="303">
        <f>IF(B1324="","",ROW()-ROW($A$3)+'Diário 1º PA'!$P$1)</f>
        <v>1537</v>
      </c>
      <c r="B1324" s="368">
        <v>45392</v>
      </c>
      <c r="C1324" s="331">
        <v>45352</v>
      </c>
      <c r="D1324" s="321" t="s">
        <v>94</v>
      </c>
      <c r="E1324" s="332" t="s">
        <v>207</v>
      </c>
      <c r="F1324" s="369">
        <v>616.11</v>
      </c>
      <c r="G1324" s="267" t="s">
        <v>2501</v>
      </c>
      <c r="H1324" s="321" t="s">
        <v>124</v>
      </c>
      <c r="I1324" s="321" t="s">
        <v>1561</v>
      </c>
      <c r="J1324" s="370" t="s">
        <v>1562</v>
      </c>
      <c r="K1324" s="370" t="s">
        <v>1307</v>
      </c>
      <c r="L1324" s="370" t="s">
        <v>848</v>
      </c>
      <c r="M1324" s="370">
        <v>411497</v>
      </c>
      <c r="N1324" s="371">
        <v>45392</v>
      </c>
      <c r="O1324" s="321" t="s">
        <v>452</v>
      </c>
      <c r="P1324" s="370" t="s">
        <v>1562</v>
      </c>
      <c r="Q1324" s="372"/>
      <c r="R1324" s="372"/>
      <c r="S1324" s="372"/>
    </row>
    <row r="1325" spans="1:19" ht="24" x14ac:dyDescent="0.2">
      <c r="A1325" s="303">
        <f>IF(B1325="","",ROW()-ROW($A$3)+'Diário 1º PA'!$P$1)</f>
        <v>1538</v>
      </c>
      <c r="B1325" s="368">
        <v>45392</v>
      </c>
      <c r="C1325" s="331">
        <v>45352</v>
      </c>
      <c r="D1325" s="321" t="s">
        <v>105</v>
      </c>
      <c r="E1325" s="332" t="s">
        <v>257</v>
      </c>
      <c r="F1325" s="369">
        <v>300</v>
      </c>
      <c r="G1325" s="267" t="s">
        <v>1464</v>
      </c>
      <c r="H1325" s="321" t="s">
        <v>135</v>
      </c>
      <c r="I1325" s="321" t="s">
        <v>2299</v>
      </c>
      <c r="J1325" s="370" t="s">
        <v>2506</v>
      </c>
      <c r="K1325" s="370" t="s">
        <v>1307</v>
      </c>
      <c r="L1325" s="370" t="s">
        <v>848</v>
      </c>
      <c r="M1325" s="370">
        <v>4</v>
      </c>
      <c r="N1325" s="371">
        <v>45392</v>
      </c>
      <c r="O1325" s="321" t="s">
        <v>452</v>
      </c>
      <c r="P1325" s="370" t="s">
        <v>2506</v>
      </c>
      <c r="Q1325" s="372"/>
      <c r="R1325" s="372"/>
      <c r="S1325" s="372"/>
    </row>
    <row r="1326" spans="1:19" ht="36" x14ac:dyDescent="0.2">
      <c r="A1326" s="303">
        <f>IF(B1326="","",ROW()-ROW($A$3)+'Diário 1º PA'!$P$1)</f>
        <v>1539</v>
      </c>
      <c r="B1326" s="368">
        <v>45392</v>
      </c>
      <c r="C1326" s="331">
        <v>45383</v>
      </c>
      <c r="D1326" s="321" t="s">
        <v>105</v>
      </c>
      <c r="E1326" s="332" t="s">
        <v>325</v>
      </c>
      <c r="F1326" s="369">
        <v>516.25</v>
      </c>
      <c r="G1326" s="267" t="s">
        <v>2298</v>
      </c>
      <c r="H1326" s="321" t="s">
        <v>137</v>
      </c>
      <c r="I1326" s="321" t="s">
        <v>1152</v>
      </c>
      <c r="J1326" s="370" t="s">
        <v>971</v>
      </c>
      <c r="K1326" s="370" t="s">
        <v>1307</v>
      </c>
      <c r="L1326" s="370" t="s">
        <v>848</v>
      </c>
      <c r="M1326" s="370">
        <v>1600401</v>
      </c>
      <c r="N1326" s="371">
        <v>45392</v>
      </c>
      <c r="O1326" s="321" t="s">
        <v>452</v>
      </c>
      <c r="P1326" s="370" t="s">
        <v>971</v>
      </c>
      <c r="Q1326" s="372"/>
      <c r="R1326" s="372"/>
      <c r="S1326" s="372"/>
    </row>
    <row r="1327" spans="1:19" ht="36" x14ac:dyDescent="0.2">
      <c r="A1327" s="303">
        <f>IF(B1327="","",ROW()-ROW($A$3)+'Diário 1º PA'!$P$1)</f>
        <v>1540</v>
      </c>
      <c r="B1327" s="368">
        <v>45392</v>
      </c>
      <c r="C1327" s="331">
        <v>45383</v>
      </c>
      <c r="D1327" s="321" t="s">
        <v>105</v>
      </c>
      <c r="E1327" s="332" t="s">
        <v>325</v>
      </c>
      <c r="F1327" s="369">
        <v>97.13</v>
      </c>
      <c r="G1327" s="267" t="s">
        <v>2298</v>
      </c>
      <c r="H1327" s="321" t="s">
        <v>121</v>
      </c>
      <c r="I1327" s="321" t="s">
        <v>2206</v>
      </c>
      <c r="J1327" s="370" t="s">
        <v>2207</v>
      </c>
      <c r="K1327" s="370" t="s">
        <v>1307</v>
      </c>
      <c r="L1327" s="370" t="s">
        <v>848</v>
      </c>
      <c r="M1327" s="370">
        <v>35</v>
      </c>
      <c r="N1327" s="371">
        <v>45392</v>
      </c>
      <c r="O1327" s="321" t="s">
        <v>452</v>
      </c>
      <c r="P1327" s="370" t="s">
        <v>2207</v>
      </c>
      <c r="Q1327" s="372"/>
      <c r="R1327" s="372"/>
      <c r="S1327" s="372"/>
    </row>
    <row r="1328" spans="1:19" ht="36" x14ac:dyDescent="0.2">
      <c r="A1328" s="303">
        <f>IF(B1328="","",ROW()-ROW($A$3)+'Diário 1º PA'!$P$1)</f>
        <v>1541</v>
      </c>
      <c r="B1328" s="368">
        <v>45392</v>
      </c>
      <c r="C1328" s="331">
        <v>45383</v>
      </c>
      <c r="D1328" s="321" t="s">
        <v>107</v>
      </c>
      <c r="E1328" s="332" t="s">
        <v>374</v>
      </c>
      <c r="F1328" s="369">
        <v>6105</v>
      </c>
      <c r="G1328" s="267" t="s">
        <v>2507</v>
      </c>
      <c r="H1328" s="321" t="s">
        <v>128</v>
      </c>
      <c r="I1328" s="321" t="s">
        <v>2508</v>
      </c>
      <c r="J1328" s="370" t="s">
        <v>1484</v>
      </c>
      <c r="K1328" s="370" t="s">
        <v>1307</v>
      </c>
      <c r="L1328" s="370" t="s">
        <v>848</v>
      </c>
      <c r="M1328" s="370">
        <v>15302</v>
      </c>
      <c r="N1328" s="371">
        <v>45392</v>
      </c>
      <c r="O1328" s="321" t="s">
        <v>452</v>
      </c>
      <c r="P1328" s="370" t="s">
        <v>1484</v>
      </c>
      <c r="Q1328" s="372"/>
      <c r="R1328" s="372"/>
      <c r="S1328" s="372"/>
    </row>
    <row r="1329" spans="1:19" ht="36" x14ac:dyDescent="0.2">
      <c r="A1329" s="303">
        <f>IF(B1329="","",ROW()-ROW($A$3)+'Diário 1º PA'!$P$1)</f>
        <v>1542</v>
      </c>
      <c r="B1329" s="368">
        <v>45392</v>
      </c>
      <c r="C1329" s="331">
        <v>45352</v>
      </c>
      <c r="D1329" s="321" t="s">
        <v>105</v>
      </c>
      <c r="E1329" s="332" t="s">
        <v>343</v>
      </c>
      <c r="F1329" s="369">
        <v>934.5</v>
      </c>
      <c r="G1329" s="267" t="s">
        <v>1745</v>
      </c>
      <c r="H1329" s="321" t="s">
        <v>126</v>
      </c>
      <c r="I1329" s="321" t="s">
        <v>1746</v>
      </c>
      <c r="J1329" s="370" t="s">
        <v>1747</v>
      </c>
      <c r="K1329" s="370" t="s">
        <v>1307</v>
      </c>
      <c r="L1329" s="370" t="s">
        <v>848</v>
      </c>
      <c r="M1329" s="370" t="s">
        <v>2509</v>
      </c>
      <c r="N1329" s="371">
        <v>45392</v>
      </c>
      <c r="O1329" s="321" t="s">
        <v>452</v>
      </c>
      <c r="P1329" s="370" t="s">
        <v>1747</v>
      </c>
      <c r="Q1329" s="372"/>
      <c r="R1329" s="372"/>
      <c r="S1329" s="372"/>
    </row>
    <row r="1330" spans="1:19" ht="24" x14ac:dyDescent="0.2">
      <c r="A1330" s="303">
        <f>IF(B1330="","",ROW()-ROW($A$3)+'Diário 1º PA'!$P$1)</f>
        <v>1543</v>
      </c>
      <c r="B1330" s="368">
        <v>45392</v>
      </c>
      <c r="C1330" s="331">
        <v>45352</v>
      </c>
      <c r="D1330" s="321" t="s">
        <v>105</v>
      </c>
      <c r="E1330" s="332" t="s">
        <v>265</v>
      </c>
      <c r="F1330" s="369">
        <v>275</v>
      </c>
      <c r="G1330" s="267" t="s">
        <v>1577</v>
      </c>
      <c r="H1330" s="321" t="s">
        <v>122</v>
      </c>
      <c r="I1330" s="321" t="s">
        <v>1578</v>
      </c>
      <c r="J1330" s="370" t="s">
        <v>1284</v>
      </c>
      <c r="K1330" s="370" t="s">
        <v>1307</v>
      </c>
      <c r="L1330" s="370" t="s">
        <v>848</v>
      </c>
      <c r="M1330" s="370">
        <v>170</v>
      </c>
      <c r="N1330" s="371">
        <v>45392</v>
      </c>
      <c r="O1330" s="321" t="s">
        <v>452</v>
      </c>
      <c r="P1330" s="370" t="s">
        <v>1284</v>
      </c>
      <c r="Q1330" s="372"/>
      <c r="R1330" s="372"/>
      <c r="S1330" s="372"/>
    </row>
    <row r="1331" spans="1:19" ht="36" x14ac:dyDescent="0.2">
      <c r="A1331" s="303">
        <f>IF(B1331="","",ROW()-ROW($A$3)+'Diário 1º PA'!$P$1)</f>
        <v>1544</v>
      </c>
      <c r="B1331" s="368">
        <v>45392</v>
      </c>
      <c r="C1331" s="331">
        <v>45383</v>
      </c>
      <c r="D1331" s="321" t="s">
        <v>107</v>
      </c>
      <c r="E1331" s="332" t="s">
        <v>386</v>
      </c>
      <c r="F1331" s="369">
        <v>2348.81</v>
      </c>
      <c r="G1331" s="267" t="s">
        <v>2510</v>
      </c>
      <c r="H1331" s="321" t="s">
        <v>128</v>
      </c>
      <c r="I1331" s="321" t="s">
        <v>2511</v>
      </c>
      <c r="J1331" s="370" t="s">
        <v>1009</v>
      </c>
      <c r="K1331" s="370" t="s">
        <v>1307</v>
      </c>
      <c r="L1331" s="370" t="s">
        <v>848</v>
      </c>
      <c r="M1331" s="370">
        <v>9920</v>
      </c>
      <c r="N1331" s="371">
        <v>45392</v>
      </c>
      <c r="O1331" s="321" t="s">
        <v>452</v>
      </c>
      <c r="P1331" s="370" t="s">
        <v>1009</v>
      </c>
      <c r="Q1331" s="372"/>
      <c r="R1331" s="372"/>
      <c r="S1331" s="372"/>
    </row>
    <row r="1332" spans="1:19" ht="36" x14ac:dyDescent="0.2">
      <c r="A1332" s="303">
        <f>IF(B1332="","",ROW()-ROW($A$3)+'Diário 1º PA'!$P$1)</f>
        <v>1545</v>
      </c>
      <c r="B1332" s="368">
        <v>45392</v>
      </c>
      <c r="C1332" s="331">
        <v>45383</v>
      </c>
      <c r="D1332" s="321" t="s">
        <v>107</v>
      </c>
      <c r="E1332" s="332" t="s">
        <v>378</v>
      </c>
      <c r="F1332" s="369">
        <v>2835</v>
      </c>
      <c r="G1332" s="321" t="s">
        <v>2510</v>
      </c>
      <c r="H1332" s="321" t="s">
        <v>128</v>
      </c>
      <c r="I1332" s="321" t="s">
        <v>2511</v>
      </c>
      <c r="J1332" s="370" t="s">
        <v>1009</v>
      </c>
      <c r="K1332" s="370" t="s">
        <v>1307</v>
      </c>
      <c r="L1332" s="370" t="s">
        <v>848</v>
      </c>
      <c r="M1332" s="370">
        <v>99193</v>
      </c>
      <c r="N1332" s="371">
        <v>45392</v>
      </c>
      <c r="O1332" s="321" t="s">
        <v>452</v>
      </c>
      <c r="P1332" s="370" t="s">
        <v>1009</v>
      </c>
      <c r="Q1332" s="372"/>
      <c r="R1332" s="372"/>
      <c r="S1332" s="372"/>
    </row>
    <row r="1333" spans="1:19" ht="24" x14ac:dyDescent="0.2">
      <c r="A1333" s="303">
        <f>IF(B1333="","",ROW()-ROW($A$3)+'Diário 1º PA'!$P$1)</f>
        <v>1546</v>
      </c>
      <c r="B1333" s="368">
        <v>45392</v>
      </c>
      <c r="C1333" s="331">
        <v>45352</v>
      </c>
      <c r="D1333" s="321" t="s">
        <v>105</v>
      </c>
      <c r="E1333" s="332" t="s">
        <v>219</v>
      </c>
      <c r="F1333" s="369">
        <v>4643.03</v>
      </c>
      <c r="G1333" s="321" t="s">
        <v>1362</v>
      </c>
      <c r="H1333" s="321" t="s">
        <v>125</v>
      </c>
      <c r="I1333" s="321" t="s">
        <v>2512</v>
      </c>
      <c r="J1333" s="370" t="s">
        <v>977</v>
      </c>
      <c r="K1333" s="370" t="s">
        <v>1307</v>
      </c>
      <c r="L1333" s="370" t="s">
        <v>848</v>
      </c>
      <c r="M1333" s="370">
        <v>24587</v>
      </c>
      <c r="N1333" s="371">
        <v>45392</v>
      </c>
      <c r="O1333" s="321" t="s">
        <v>452</v>
      </c>
      <c r="P1333" s="370" t="s">
        <v>977</v>
      </c>
      <c r="Q1333" s="372"/>
      <c r="R1333" s="372"/>
      <c r="S1333" s="372"/>
    </row>
    <row r="1334" spans="1:19" ht="24" x14ac:dyDescent="0.2">
      <c r="A1334" s="303">
        <f>IF(B1334="","",ROW()-ROW($A$3)+'Diário 1º PA'!$P$1)</f>
        <v>1547</v>
      </c>
      <c r="B1334" s="368">
        <v>45392</v>
      </c>
      <c r="C1334" s="331">
        <v>45352</v>
      </c>
      <c r="D1334" s="321" t="s">
        <v>105</v>
      </c>
      <c r="E1334" s="332" t="s">
        <v>219</v>
      </c>
      <c r="F1334" s="369">
        <v>11733.12</v>
      </c>
      <c r="G1334" s="267" t="s">
        <v>1362</v>
      </c>
      <c r="H1334" s="321" t="s">
        <v>119</v>
      </c>
      <c r="I1334" s="321" t="s">
        <v>974</v>
      </c>
      <c r="J1334" s="370" t="s">
        <v>975</v>
      </c>
      <c r="K1334" s="370" t="s">
        <v>1307</v>
      </c>
      <c r="L1334" s="370" t="s">
        <v>848</v>
      </c>
      <c r="M1334" s="370">
        <v>22342</v>
      </c>
      <c r="N1334" s="371">
        <v>45392</v>
      </c>
      <c r="O1334" s="321" t="s">
        <v>452</v>
      </c>
      <c r="P1334" s="370" t="s">
        <v>975</v>
      </c>
      <c r="Q1334" s="372"/>
      <c r="R1334" s="372"/>
      <c r="S1334" s="372"/>
    </row>
    <row r="1335" spans="1:19" ht="24" x14ac:dyDescent="0.2">
      <c r="A1335" s="303">
        <f>IF(B1335="","",ROW()-ROW($A$3)+'Diário 1º PA'!$P$1)</f>
        <v>1548</v>
      </c>
      <c r="B1335" s="368">
        <v>45392</v>
      </c>
      <c r="C1335" s="331">
        <v>45352</v>
      </c>
      <c r="D1335" s="321" t="s">
        <v>105</v>
      </c>
      <c r="E1335" s="332" t="s">
        <v>235</v>
      </c>
      <c r="F1335" s="369">
        <v>129.9</v>
      </c>
      <c r="G1335" s="321" t="s">
        <v>1542</v>
      </c>
      <c r="H1335" s="321" t="s">
        <v>124</v>
      </c>
      <c r="I1335" s="321" t="s">
        <v>2513</v>
      </c>
      <c r="J1335" s="370" t="s">
        <v>984</v>
      </c>
      <c r="K1335" s="370" t="s">
        <v>1307</v>
      </c>
      <c r="L1335" s="370" t="s">
        <v>848</v>
      </c>
      <c r="M1335" s="370">
        <v>1034397</v>
      </c>
      <c r="N1335" s="371">
        <v>45392</v>
      </c>
      <c r="O1335" s="321" t="s">
        <v>452</v>
      </c>
      <c r="P1335" s="370" t="s">
        <v>984</v>
      </c>
      <c r="Q1335" s="372"/>
      <c r="R1335" s="372"/>
      <c r="S1335" s="372"/>
    </row>
    <row r="1336" spans="1:19" ht="24" x14ac:dyDescent="0.2">
      <c r="A1336" s="303">
        <f>IF(B1336="","",ROW()-ROW($A$3)+'Diário 1º PA'!$P$1)</f>
        <v>1549</v>
      </c>
      <c r="B1336" s="368">
        <v>45392</v>
      </c>
      <c r="C1336" s="331">
        <v>45383</v>
      </c>
      <c r="D1336" s="321" t="s">
        <v>105</v>
      </c>
      <c r="E1336" s="332" t="s">
        <v>283</v>
      </c>
      <c r="F1336" s="369">
        <v>12</v>
      </c>
      <c r="G1336" s="321" t="s">
        <v>2514</v>
      </c>
      <c r="H1336" s="321" t="s">
        <v>118</v>
      </c>
      <c r="I1336" s="321" t="s">
        <v>2515</v>
      </c>
      <c r="J1336" s="370" t="s">
        <v>79</v>
      </c>
      <c r="K1336" s="370" t="s">
        <v>1325</v>
      </c>
      <c r="L1336" s="370" t="s">
        <v>117</v>
      </c>
      <c r="M1336" s="370" t="s">
        <v>117</v>
      </c>
      <c r="N1336" s="371" t="s">
        <v>117</v>
      </c>
      <c r="O1336" s="321" t="s">
        <v>452</v>
      </c>
      <c r="P1336" s="370" t="s">
        <v>79</v>
      </c>
      <c r="Q1336" s="372"/>
      <c r="R1336" s="372"/>
      <c r="S1336" s="372"/>
    </row>
    <row r="1337" spans="1:19" ht="24" x14ac:dyDescent="0.2">
      <c r="A1337" s="303">
        <f>IF(B1337="","",ROW()-ROW($A$3)+'Diário 1º PA'!$P$1)</f>
        <v>1550</v>
      </c>
      <c r="B1337" s="368">
        <v>45392</v>
      </c>
      <c r="C1337" s="331">
        <v>45383</v>
      </c>
      <c r="D1337" s="321" t="s">
        <v>105</v>
      </c>
      <c r="E1337" s="332" t="s">
        <v>283</v>
      </c>
      <c r="F1337" s="369">
        <v>4</v>
      </c>
      <c r="G1337" s="267" t="s">
        <v>2516</v>
      </c>
      <c r="H1337" s="321" t="s">
        <v>118</v>
      </c>
      <c r="I1337" s="321" t="s">
        <v>2516</v>
      </c>
      <c r="J1337" s="370" t="s">
        <v>79</v>
      </c>
      <c r="K1337" s="370" t="s">
        <v>1325</v>
      </c>
      <c r="L1337" s="370" t="s">
        <v>117</v>
      </c>
      <c r="M1337" s="370" t="s">
        <v>117</v>
      </c>
      <c r="N1337" s="371" t="s">
        <v>117</v>
      </c>
      <c r="O1337" s="321" t="s">
        <v>452</v>
      </c>
      <c r="P1337" s="370" t="s">
        <v>79</v>
      </c>
      <c r="Q1337" s="372"/>
      <c r="R1337" s="372"/>
      <c r="S1337" s="372"/>
    </row>
    <row r="1338" spans="1:19" ht="24" x14ac:dyDescent="0.2">
      <c r="A1338" s="303">
        <f>IF(B1338="","",ROW()-ROW($A$3)+'Diário 1º PA'!$P$1)</f>
        <v>1551</v>
      </c>
      <c r="B1338" s="368">
        <v>45392</v>
      </c>
      <c r="C1338" s="331">
        <v>45383</v>
      </c>
      <c r="D1338" s="321" t="s">
        <v>105</v>
      </c>
      <c r="E1338" s="332" t="s">
        <v>339</v>
      </c>
      <c r="F1338" s="369">
        <v>251.91</v>
      </c>
      <c r="G1338" s="267" t="s">
        <v>2517</v>
      </c>
      <c r="H1338" s="321" t="s">
        <v>118</v>
      </c>
      <c r="I1338" s="321" t="s">
        <v>1584</v>
      </c>
      <c r="J1338" s="370" t="s">
        <v>1585</v>
      </c>
      <c r="K1338" s="370" t="s">
        <v>1325</v>
      </c>
      <c r="L1338" s="370" t="s">
        <v>1604</v>
      </c>
      <c r="M1338" s="370" t="s">
        <v>117</v>
      </c>
      <c r="N1338" s="371">
        <v>45391</v>
      </c>
      <c r="O1338" s="321" t="s">
        <v>452</v>
      </c>
      <c r="P1338" s="370" t="s">
        <v>1585</v>
      </c>
      <c r="Q1338" s="372"/>
      <c r="R1338" s="372"/>
      <c r="S1338" s="372"/>
    </row>
    <row r="1339" spans="1:19" ht="24" x14ac:dyDescent="0.2">
      <c r="A1339" s="303">
        <f>IF(B1339="","",ROW()-ROW($A$3)+'Diário 1º PA'!$P$1)</f>
        <v>1552</v>
      </c>
      <c r="B1339" s="368">
        <v>45392</v>
      </c>
      <c r="C1339" s="331">
        <v>45383</v>
      </c>
      <c r="D1339" s="321" t="s">
        <v>105</v>
      </c>
      <c r="E1339" s="332" t="s">
        <v>227</v>
      </c>
      <c r="F1339" s="369">
        <v>1532.96</v>
      </c>
      <c r="G1339" s="267" t="s">
        <v>1037</v>
      </c>
      <c r="H1339" s="321" t="s">
        <v>120</v>
      </c>
      <c r="I1339" s="321" t="s">
        <v>1401</v>
      </c>
      <c r="J1339" s="370" t="s">
        <v>1181</v>
      </c>
      <c r="K1339" s="370" t="s">
        <v>1307</v>
      </c>
      <c r="L1339" s="370" t="s">
        <v>848</v>
      </c>
      <c r="M1339" s="370">
        <v>132185123</v>
      </c>
      <c r="N1339" s="371">
        <v>45392</v>
      </c>
      <c r="O1339" s="321" t="s">
        <v>452</v>
      </c>
      <c r="P1339" s="370" t="s">
        <v>1181</v>
      </c>
      <c r="Q1339" s="372"/>
      <c r="R1339" s="372"/>
      <c r="S1339" s="372"/>
    </row>
    <row r="1340" spans="1:19" ht="36" x14ac:dyDescent="0.2">
      <c r="A1340" s="303">
        <f>IF(B1340="","",ROW()-ROW($A$3)+'Diário 1º PA'!$P$1)</f>
        <v>1553</v>
      </c>
      <c r="B1340" s="368">
        <v>45393</v>
      </c>
      <c r="C1340" s="331">
        <v>45383</v>
      </c>
      <c r="D1340" s="321" t="s">
        <v>105</v>
      </c>
      <c r="E1340" s="332" t="s">
        <v>325</v>
      </c>
      <c r="F1340" s="369">
        <v>722.93</v>
      </c>
      <c r="G1340" s="267" t="s">
        <v>1772</v>
      </c>
      <c r="H1340" s="321" t="s">
        <v>136</v>
      </c>
      <c r="I1340" s="321" t="s">
        <v>1310</v>
      </c>
      <c r="J1340" s="370" t="s">
        <v>991</v>
      </c>
      <c r="K1340" s="370" t="s">
        <v>1307</v>
      </c>
      <c r="L1340" s="370" t="s">
        <v>848</v>
      </c>
      <c r="M1340" s="370">
        <v>4945</v>
      </c>
      <c r="N1340" s="371">
        <v>45393</v>
      </c>
      <c r="O1340" s="321" t="s">
        <v>452</v>
      </c>
      <c r="P1340" s="370" t="s">
        <v>991</v>
      </c>
      <c r="Q1340" s="372"/>
      <c r="R1340" s="372"/>
      <c r="S1340" s="372"/>
    </row>
    <row r="1341" spans="1:19" ht="24" x14ac:dyDescent="0.2">
      <c r="A1341" s="303">
        <f>IF(B1341="","",ROW()-ROW($A$3)+'Diário 1º PA'!$P$1)</f>
        <v>1554</v>
      </c>
      <c r="B1341" s="368">
        <v>45393</v>
      </c>
      <c r="C1341" s="331">
        <v>45383</v>
      </c>
      <c r="D1341" s="321" t="s">
        <v>105</v>
      </c>
      <c r="E1341" s="332" t="s">
        <v>225</v>
      </c>
      <c r="F1341" s="369">
        <v>524.57000000000005</v>
      </c>
      <c r="G1341" s="267" t="s">
        <v>1317</v>
      </c>
      <c r="H1341" s="321" t="s">
        <v>125</v>
      </c>
      <c r="I1341" s="321" t="s">
        <v>1217</v>
      </c>
      <c r="J1341" s="370" t="s">
        <v>857</v>
      </c>
      <c r="K1341" s="370" t="s">
        <v>1307</v>
      </c>
      <c r="L1341" s="370" t="s">
        <v>848</v>
      </c>
      <c r="M1341" s="370">
        <v>82947035</v>
      </c>
      <c r="N1341" s="371">
        <v>45393</v>
      </c>
      <c r="O1341" s="321" t="s">
        <v>452</v>
      </c>
      <c r="P1341" s="370" t="s">
        <v>857</v>
      </c>
      <c r="Q1341" s="372"/>
      <c r="R1341" s="372"/>
      <c r="S1341" s="372"/>
    </row>
    <row r="1342" spans="1:19" ht="36" x14ac:dyDescent="0.2">
      <c r="A1342" s="303">
        <f>IF(B1342="","",ROW()-ROW($A$3)+'Diário 1º PA'!$P$1)</f>
        <v>1555</v>
      </c>
      <c r="B1342" s="368">
        <v>45393</v>
      </c>
      <c r="C1342" s="331">
        <v>45383</v>
      </c>
      <c r="D1342" s="321" t="s">
        <v>105</v>
      </c>
      <c r="E1342" s="332" t="s">
        <v>343</v>
      </c>
      <c r="F1342" s="369">
        <v>756</v>
      </c>
      <c r="G1342" s="267" t="s">
        <v>2518</v>
      </c>
      <c r="H1342" s="321" t="s">
        <v>122</v>
      </c>
      <c r="I1342" s="321" t="s">
        <v>2519</v>
      </c>
      <c r="J1342" s="370" t="s">
        <v>2520</v>
      </c>
      <c r="K1342" s="370" t="s">
        <v>1307</v>
      </c>
      <c r="L1342" s="370" t="s">
        <v>848</v>
      </c>
      <c r="M1342" s="370">
        <v>4201</v>
      </c>
      <c r="N1342" s="371">
        <v>45393</v>
      </c>
      <c r="O1342" s="321" t="s">
        <v>452</v>
      </c>
      <c r="P1342" s="370" t="s">
        <v>2520</v>
      </c>
      <c r="Q1342" s="372"/>
      <c r="R1342" s="372"/>
      <c r="S1342" s="372"/>
    </row>
    <row r="1343" spans="1:19" ht="24" x14ac:dyDescent="0.2">
      <c r="A1343" s="303">
        <f>IF(B1343="","",ROW()-ROW($A$3)+'Diário 1º PA'!$P$1)</f>
        <v>1556</v>
      </c>
      <c r="B1343" s="368">
        <v>45393</v>
      </c>
      <c r="C1343" s="331">
        <v>45383</v>
      </c>
      <c r="D1343" s="321" t="s">
        <v>105</v>
      </c>
      <c r="E1343" s="332" t="s">
        <v>359</v>
      </c>
      <c r="F1343" s="369">
        <v>35.76</v>
      </c>
      <c r="G1343" s="267" t="s">
        <v>1764</v>
      </c>
      <c r="H1343" s="321" t="s">
        <v>122</v>
      </c>
      <c r="I1343" s="321" t="s">
        <v>1534</v>
      </c>
      <c r="J1343" s="370" t="s">
        <v>1765</v>
      </c>
      <c r="K1343" s="370" t="s">
        <v>1307</v>
      </c>
      <c r="L1343" s="370" t="s">
        <v>848</v>
      </c>
      <c r="M1343" s="370">
        <v>82527794</v>
      </c>
      <c r="N1343" s="371">
        <v>45393</v>
      </c>
      <c r="O1343" s="321" t="s">
        <v>452</v>
      </c>
      <c r="P1343" s="370" t="s">
        <v>1765</v>
      </c>
      <c r="Q1343" s="372"/>
      <c r="R1343" s="372"/>
      <c r="S1343" s="372"/>
    </row>
    <row r="1344" spans="1:19" ht="48" x14ac:dyDescent="0.2">
      <c r="A1344" s="303">
        <f>IF(B1344="","",ROW()-ROW($A$3)+'Diário 1º PA'!$P$1)</f>
        <v>1557</v>
      </c>
      <c r="B1344" s="368">
        <v>45393</v>
      </c>
      <c r="C1344" s="331">
        <v>45352</v>
      </c>
      <c r="D1344" s="321" t="s">
        <v>105</v>
      </c>
      <c r="E1344" s="332" t="s">
        <v>299</v>
      </c>
      <c r="F1344" s="369">
        <v>12053.1</v>
      </c>
      <c r="G1344" s="267" t="s">
        <v>2001</v>
      </c>
      <c r="H1344" s="321" t="s">
        <v>125</v>
      </c>
      <c r="I1344" s="321" t="s">
        <v>2521</v>
      </c>
      <c r="J1344" s="370" t="s">
        <v>1337</v>
      </c>
      <c r="K1344" s="370" t="s">
        <v>1307</v>
      </c>
      <c r="L1344" s="370" t="s">
        <v>848</v>
      </c>
      <c r="M1344" s="370">
        <v>1</v>
      </c>
      <c r="N1344" s="371">
        <v>45393</v>
      </c>
      <c r="O1344" s="321" t="s">
        <v>452</v>
      </c>
      <c r="P1344" s="370" t="s">
        <v>1337</v>
      </c>
      <c r="Q1344" s="372"/>
      <c r="R1344" s="372"/>
      <c r="S1344" s="372"/>
    </row>
    <row r="1345" spans="1:19" ht="24" x14ac:dyDescent="0.2">
      <c r="A1345" s="303">
        <f>IF(B1345="","",ROW()-ROW($A$3)+'Diário 1º PA'!$P$1)</f>
        <v>1558</v>
      </c>
      <c r="B1345" s="368">
        <v>45393</v>
      </c>
      <c r="C1345" s="331">
        <v>45352</v>
      </c>
      <c r="D1345" s="321" t="s">
        <v>105</v>
      </c>
      <c r="E1345" s="332" t="s">
        <v>279</v>
      </c>
      <c r="F1345" s="369">
        <v>1817.9</v>
      </c>
      <c r="G1345" s="267" t="s">
        <v>1548</v>
      </c>
      <c r="H1345" s="321" t="s">
        <v>117</v>
      </c>
      <c r="I1345" s="321" t="s">
        <v>2061</v>
      </c>
      <c r="J1345" s="370" t="s">
        <v>1550</v>
      </c>
      <c r="K1345" s="370" t="s">
        <v>1307</v>
      </c>
      <c r="L1345" s="370" t="s">
        <v>848</v>
      </c>
      <c r="M1345" s="370">
        <v>1986351</v>
      </c>
      <c r="N1345" s="371">
        <v>45393</v>
      </c>
      <c r="O1345" s="321" t="s">
        <v>452</v>
      </c>
      <c r="P1345" s="370" t="s">
        <v>1550</v>
      </c>
      <c r="Q1345" s="372"/>
      <c r="R1345" s="372"/>
      <c r="S1345" s="372"/>
    </row>
    <row r="1346" spans="1:19" ht="24" x14ac:dyDescent="0.2">
      <c r="A1346" s="303">
        <f>IF(B1346="","",ROW()-ROW($A$3)+'Diário 1º PA'!$P$1)</f>
        <v>1559</v>
      </c>
      <c r="B1346" s="368">
        <v>45393</v>
      </c>
      <c r="C1346" s="331">
        <v>45352</v>
      </c>
      <c r="D1346" s="321" t="s">
        <v>105</v>
      </c>
      <c r="E1346" s="332" t="s">
        <v>279</v>
      </c>
      <c r="F1346" s="369">
        <v>242.28</v>
      </c>
      <c r="G1346" s="267" t="s">
        <v>1548</v>
      </c>
      <c r="H1346" s="321" t="s">
        <v>117</v>
      </c>
      <c r="I1346" s="321" t="s">
        <v>2061</v>
      </c>
      <c r="J1346" s="370" t="s">
        <v>1550</v>
      </c>
      <c r="K1346" s="370" t="s">
        <v>1307</v>
      </c>
      <c r="L1346" s="370" t="s">
        <v>848</v>
      </c>
      <c r="M1346" s="370">
        <v>1988745</v>
      </c>
      <c r="N1346" s="371">
        <v>45393</v>
      </c>
      <c r="O1346" s="321" t="s">
        <v>452</v>
      </c>
      <c r="P1346" s="370" t="s">
        <v>1550</v>
      </c>
      <c r="Q1346" s="372"/>
      <c r="R1346" s="372"/>
      <c r="S1346" s="372"/>
    </row>
    <row r="1347" spans="1:19" ht="24" x14ac:dyDescent="0.2">
      <c r="A1347" s="303">
        <f>IF(B1347="","",ROW()-ROW($A$3)+'Diário 1º PA'!$P$1)</f>
        <v>1560</v>
      </c>
      <c r="B1347" s="368">
        <v>45393</v>
      </c>
      <c r="C1347" s="331">
        <v>45352</v>
      </c>
      <c r="D1347" s="321" t="s">
        <v>105</v>
      </c>
      <c r="E1347" s="332" t="s">
        <v>279</v>
      </c>
      <c r="F1347" s="369">
        <v>115.6</v>
      </c>
      <c r="G1347" s="267" t="s">
        <v>1548</v>
      </c>
      <c r="H1347" s="321" t="s">
        <v>117</v>
      </c>
      <c r="I1347" s="321" t="s">
        <v>2061</v>
      </c>
      <c r="J1347" s="370" t="s">
        <v>1550</v>
      </c>
      <c r="K1347" s="370" t="s">
        <v>1307</v>
      </c>
      <c r="L1347" s="370" t="s">
        <v>848</v>
      </c>
      <c r="M1347" s="370">
        <v>1989233</v>
      </c>
      <c r="N1347" s="371">
        <v>45393</v>
      </c>
      <c r="O1347" s="321" t="s">
        <v>452</v>
      </c>
      <c r="P1347" s="370" t="s">
        <v>1550</v>
      </c>
      <c r="Q1347" s="372"/>
      <c r="R1347" s="372"/>
      <c r="S1347" s="372"/>
    </row>
    <row r="1348" spans="1:19" ht="24" x14ac:dyDescent="0.2">
      <c r="A1348" s="303">
        <f>IF(B1348="","",ROW()-ROW($A$3)+'Diário 1º PA'!$P$1)</f>
        <v>1561</v>
      </c>
      <c r="B1348" s="368">
        <v>45393</v>
      </c>
      <c r="C1348" s="331">
        <v>45383</v>
      </c>
      <c r="D1348" s="321" t="s">
        <v>105</v>
      </c>
      <c r="E1348" s="332" t="s">
        <v>349</v>
      </c>
      <c r="F1348" s="369">
        <v>264</v>
      </c>
      <c r="G1348" s="321" t="s">
        <v>2522</v>
      </c>
      <c r="H1348" s="321" t="s">
        <v>135</v>
      </c>
      <c r="I1348" s="321" t="s">
        <v>2523</v>
      </c>
      <c r="J1348" s="370" t="s">
        <v>2524</v>
      </c>
      <c r="K1348" s="370" t="s">
        <v>1307</v>
      </c>
      <c r="L1348" s="370" t="s">
        <v>848</v>
      </c>
      <c r="M1348" s="370">
        <v>26262</v>
      </c>
      <c r="N1348" s="371">
        <v>45393</v>
      </c>
      <c r="O1348" s="321" t="s">
        <v>452</v>
      </c>
      <c r="P1348" s="370" t="s">
        <v>2524</v>
      </c>
      <c r="Q1348" s="372"/>
      <c r="R1348" s="372"/>
      <c r="S1348" s="372"/>
    </row>
    <row r="1349" spans="1:19" x14ac:dyDescent="0.2">
      <c r="A1349" s="303">
        <f>IF(B1349="","",ROW()-ROW($A$3)+'Diário 1º PA'!$P$1)</f>
        <v>1562</v>
      </c>
      <c r="B1349" s="368">
        <v>45393</v>
      </c>
      <c r="C1349" s="331">
        <v>45383</v>
      </c>
      <c r="D1349" s="321" t="s">
        <v>105</v>
      </c>
      <c r="E1349" s="332" t="s">
        <v>283</v>
      </c>
      <c r="F1349" s="369">
        <v>1</v>
      </c>
      <c r="G1349" s="267" t="s">
        <v>2525</v>
      </c>
      <c r="H1349" s="321" t="s">
        <v>118</v>
      </c>
      <c r="I1349" s="321" t="s">
        <v>117</v>
      </c>
      <c r="J1349" s="370" t="s">
        <v>79</v>
      </c>
      <c r="K1349" s="370" t="s">
        <v>1325</v>
      </c>
      <c r="L1349" s="370" t="s">
        <v>117</v>
      </c>
      <c r="M1349" s="370" t="s">
        <v>117</v>
      </c>
      <c r="N1349" s="371" t="s">
        <v>117</v>
      </c>
      <c r="O1349" s="321" t="s">
        <v>452</v>
      </c>
      <c r="P1349" s="370" t="s">
        <v>79</v>
      </c>
      <c r="Q1349" s="372"/>
      <c r="R1349" s="372"/>
      <c r="S1349" s="372"/>
    </row>
    <row r="1350" spans="1:19" ht="24" x14ac:dyDescent="0.2">
      <c r="A1350" s="303">
        <f>IF(B1350="","",ROW()-ROW($A$3)+'Diário 1º PA'!$P$1)</f>
        <v>1563</v>
      </c>
      <c r="B1350" s="368">
        <v>45394</v>
      </c>
      <c r="C1350" s="331">
        <v>45383</v>
      </c>
      <c r="D1350" s="321" t="s">
        <v>94</v>
      </c>
      <c r="E1350" s="332" t="s">
        <v>188</v>
      </c>
      <c r="F1350" s="369">
        <v>1260.77</v>
      </c>
      <c r="G1350" s="267" t="s">
        <v>2526</v>
      </c>
      <c r="H1350" s="321" t="s">
        <v>129</v>
      </c>
      <c r="I1350" s="321" t="s">
        <v>2527</v>
      </c>
      <c r="J1350" s="370" t="s">
        <v>922</v>
      </c>
      <c r="K1350" s="370" t="s">
        <v>1340</v>
      </c>
      <c r="L1350" s="370" t="s">
        <v>1340</v>
      </c>
      <c r="M1350" s="370" t="s">
        <v>117</v>
      </c>
      <c r="N1350" s="371">
        <v>45393</v>
      </c>
      <c r="O1350" s="321" t="s">
        <v>452</v>
      </c>
      <c r="P1350" s="370" t="s">
        <v>2484</v>
      </c>
      <c r="Q1350" s="372"/>
      <c r="R1350" s="372"/>
      <c r="S1350" s="372"/>
    </row>
    <row r="1351" spans="1:19" ht="36" x14ac:dyDescent="0.2">
      <c r="A1351" s="303">
        <f>IF(B1351="","",ROW()-ROW($A$3)+'Diário 1º PA'!$P$1)</f>
        <v>1564</v>
      </c>
      <c r="B1351" s="368">
        <v>45394</v>
      </c>
      <c r="C1351" s="331">
        <v>45383</v>
      </c>
      <c r="D1351" s="321" t="s">
        <v>105</v>
      </c>
      <c r="E1351" s="332" t="s">
        <v>339</v>
      </c>
      <c r="F1351" s="369">
        <v>466.2</v>
      </c>
      <c r="G1351" s="267" t="s">
        <v>2528</v>
      </c>
      <c r="H1351" s="321" t="s">
        <v>118</v>
      </c>
      <c r="I1351" s="321" t="s">
        <v>2529</v>
      </c>
      <c r="J1351" s="370" t="s">
        <v>2530</v>
      </c>
      <c r="K1351" s="370" t="s">
        <v>1307</v>
      </c>
      <c r="L1351" s="370" t="s">
        <v>848</v>
      </c>
      <c r="M1351" s="370">
        <v>3073</v>
      </c>
      <c r="N1351" s="371">
        <v>45394</v>
      </c>
      <c r="O1351" s="321" t="s">
        <v>452</v>
      </c>
      <c r="P1351" s="370" t="s">
        <v>2530</v>
      </c>
      <c r="Q1351" s="372"/>
      <c r="R1351" s="372"/>
      <c r="S1351" s="372"/>
    </row>
    <row r="1352" spans="1:19" ht="24" x14ac:dyDescent="0.2">
      <c r="A1352" s="303">
        <f>IF(B1352="","",ROW()-ROW($A$3)+'Diário 1º PA'!$P$1)</f>
        <v>1565</v>
      </c>
      <c r="B1352" s="368">
        <v>45394</v>
      </c>
      <c r="C1352" s="331">
        <v>45352</v>
      </c>
      <c r="D1352" s="321" t="s">
        <v>105</v>
      </c>
      <c r="E1352" s="332" t="s">
        <v>341</v>
      </c>
      <c r="F1352" s="369">
        <v>3000</v>
      </c>
      <c r="G1352" s="267" t="s">
        <v>2531</v>
      </c>
      <c r="H1352" s="321" t="s">
        <v>119</v>
      </c>
      <c r="I1352" s="321" t="s">
        <v>2532</v>
      </c>
      <c r="J1352" s="370" t="s">
        <v>2533</v>
      </c>
      <c r="K1352" s="370" t="s">
        <v>881</v>
      </c>
      <c r="L1352" s="370" t="s">
        <v>1301</v>
      </c>
      <c r="M1352" s="370">
        <v>12</v>
      </c>
      <c r="N1352" s="371">
        <v>45392</v>
      </c>
      <c r="O1352" s="321" t="s">
        <v>452</v>
      </c>
      <c r="P1352" s="370" t="s">
        <v>2533</v>
      </c>
      <c r="Q1352" s="372"/>
      <c r="R1352" s="372"/>
      <c r="S1352" s="372"/>
    </row>
    <row r="1353" spans="1:19" ht="24" x14ac:dyDescent="0.2">
      <c r="A1353" s="303">
        <f>IF(B1353="","",ROW()-ROW($A$3)+'Diário 1º PA'!$P$1)</f>
        <v>1566</v>
      </c>
      <c r="B1353" s="368">
        <v>45394</v>
      </c>
      <c r="C1353" s="331">
        <v>45352</v>
      </c>
      <c r="D1353" s="321" t="s">
        <v>105</v>
      </c>
      <c r="E1353" s="332" t="s">
        <v>241</v>
      </c>
      <c r="F1353" s="369">
        <v>10900</v>
      </c>
      <c r="G1353" s="267" t="s">
        <v>2534</v>
      </c>
      <c r="H1353" s="321" t="s">
        <v>118</v>
      </c>
      <c r="I1353" s="321" t="s">
        <v>2535</v>
      </c>
      <c r="J1353" s="370" t="s">
        <v>2536</v>
      </c>
      <c r="K1353" s="370" t="s">
        <v>881</v>
      </c>
      <c r="L1353" s="370" t="s">
        <v>1301</v>
      </c>
      <c r="M1353" s="370">
        <v>336</v>
      </c>
      <c r="N1353" s="371">
        <v>45392</v>
      </c>
      <c r="O1353" s="321" t="s">
        <v>452</v>
      </c>
      <c r="P1353" s="370" t="s">
        <v>2536</v>
      </c>
      <c r="Q1353" s="372"/>
      <c r="R1353" s="372"/>
      <c r="S1353" s="372"/>
    </row>
    <row r="1354" spans="1:19" ht="24" x14ac:dyDescent="0.2">
      <c r="A1354" s="303">
        <f>IF(B1354="","",ROW()-ROW($A$3)+'Diário 1º PA'!$P$1)</f>
        <v>1567</v>
      </c>
      <c r="B1354" s="368">
        <v>45394</v>
      </c>
      <c r="C1354" s="331">
        <v>45383</v>
      </c>
      <c r="D1354" s="321" t="s">
        <v>105</v>
      </c>
      <c r="E1354" s="332" t="s">
        <v>345</v>
      </c>
      <c r="F1354" s="369">
        <v>3900</v>
      </c>
      <c r="G1354" s="267" t="s">
        <v>2537</v>
      </c>
      <c r="H1354" s="321" t="s">
        <v>128</v>
      </c>
      <c r="I1354" s="321" t="s">
        <v>2430</v>
      </c>
      <c r="J1354" s="370" t="s">
        <v>2214</v>
      </c>
      <c r="K1354" s="370" t="s">
        <v>881</v>
      </c>
      <c r="L1354" s="370" t="s">
        <v>1301</v>
      </c>
      <c r="M1354" s="370" t="s">
        <v>2538</v>
      </c>
      <c r="N1354" s="371">
        <v>45393</v>
      </c>
      <c r="O1354" s="321" t="s">
        <v>452</v>
      </c>
      <c r="P1354" s="370" t="s">
        <v>2214</v>
      </c>
      <c r="Q1354" s="372"/>
      <c r="R1354" s="372"/>
      <c r="S1354" s="372"/>
    </row>
    <row r="1355" spans="1:19" ht="24" x14ac:dyDescent="0.2">
      <c r="A1355" s="303">
        <f>IF(B1355="","",ROW()-ROW($A$3)+'Diário 1º PA'!$P$1)</f>
        <v>1568</v>
      </c>
      <c r="B1355" s="368">
        <v>45397</v>
      </c>
      <c r="C1355" s="331">
        <v>45352</v>
      </c>
      <c r="D1355" s="321" t="s">
        <v>105</v>
      </c>
      <c r="E1355" s="332" t="s">
        <v>341</v>
      </c>
      <c r="F1355" s="369">
        <v>900</v>
      </c>
      <c r="G1355" s="267" t="s">
        <v>2539</v>
      </c>
      <c r="H1355" s="321" t="s">
        <v>124</v>
      </c>
      <c r="I1355" s="321" t="s">
        <v>2540</v>
      </c>
      <c r="J1355" s="370" t="s">
        <v>2541</v>
      </c>
      <c r="K1355" s="370" t="s">
        <v>839</v>
      </c>
      <c r="L1355" s="370" t="s">
        <v>1301</v>
      </c>
      <c r="M1355" s="370">
        <v>64</v>
      </c>
      <c r="N1355" s="371">
        <v>45377</v>
      </c>
      <c r="O1355" s="321" t="s">
        <v>452</v>
      </c>
      <c r="P1355" s="370" t="s">
        <v>2541</v>
      </c>
      <c r="Q1355" s="372"/>
      <c r="R1355" s="372"/>
      <c r="S1355" s="372"/>
    </row>
    <row r="1356" spans="1:19" ht="24" x14ac:dyDescent="0.2">
      <c r="A1356" s="303">
        <f>IF(B1356="","",ROW()-ROW($A$3)+'Diário 1º PA'!$P$1)</f>
        <v>1569</v>
      </c>
      <c r="B1356" s="368">
        <v>45397</v>
      </c>
      <c r="C1356" s="331">
        <v>45352</v>
      </c>
      <c r="D1356" s="321" t="s">
        <v>105</v>
      </c>
      <c r="E1356" s="332" t="s">
        <v>341</v>
      </c>
      <c r="F1356" s="369">
        <v>1248</v>
      </c>
      <c r="G1356" s="267" t="s">
        <v>2031</v>
      </c>
      <c r="H1356" s="321" t="s">
        <v>135</v>
      </c>
      <c r="I1356" s="321" t="s">
        <v>2542</v>
      </c>
      <c r="J1356" s="370" t="s">
        <v>838</v>
      </c>
      <c r="K1356" s="370" t="s">
        <v>839</v>
      </c>
      <c r="L1356" s="370" t="s">
        <v>1301</v>
      </c>
      <c r="M1356" s="370">
        <v>156</v>
      </c>
      <c r="N1356" s="371">
        <v>45378</v>
      </c>
      <c r="O1356" s="321" t="s">
        <v>452</v>
      </c>
      <c r="P1356" s="370" t="s">
        <v>838</v>
      </c>
      <c r="Q1356" s="372"/>
      <c r="R1356" s="372"/>
      <c r="S1356" s="372"/>
    </row>
    <row r="1357" spans="1:19" ht="36" x14ac:dyDescent="0.2">
      <c r="A1357" s="303">
        <f>IF(B1357="","",ROW()-ROW($A$3)+'Diário 1º PA'!$P$1)</f>
        <v>1570</v>
      </c>
      <c r="B1357" s="368">
        <v>45397</v>
      </c>
      <c r="C1357" s="331">
        <v>45383</v>
      </c>
      <c r="D1357" s="321" t="s">
        <v>105</v>
      </c>
      <c r="E1357" s="332" t="s">
        <v>345</v>
      </c>
      <c r="F1357" s="369">
        <v>1433.46</v>
      </c>
      <c r="G1357" s="267" t="s">
        <v>2543</v>
      </c>
      <c r="H1357" s="321" t="s">
        <v>128</v>
      </c>
      <c r="I1357" s="321" t="s">
        <v>2544</v>
      </c>
      <c r="J1357" s="370" t="s">
        <v>2545</v>
      </c>
      <c r="K1357" s="370" t="s">
        <v>839</v>
      </c>
      <c r="L1357" s="370" t="s">
        <v>1301</v>
      </c>
      <c r="M1357" s="370">
        <v>49849</v>
      </c>
      <c r="N1357" s="371">
        <v>45400</v>
      </c>
      <c r="O1357" s="321" t="s">
        <v>452</v>
      </c>
      <c r="P1357" s="370" t="s">
        <v>2545</v>
      </c>
      <c r="Q1357" s="372"/>
      <c r="R1357" s="372"/>
      <c r="S1357" s="372"/>
    </row>
    <row r="1358" spans="1:19" ht="36" x14ac:dyDescent="0.2">
      <c r="A1358" s="303">
        <f>IF(B1358="","",ROW()-ROW($A$3)+'Diário 1º PA'!$P$1)</f>
        <v>1571</v>
      </c>
      <c r="B1358" s="368">
        <v>45397</v>
      </c>
      <c r="C1358" s="331">
        <v>45383</v>
      </c>
      <c r="D1358" s="321" t="s">
        <v>105</v>
      </c>
      <c r="E1358" s="332" t="s">
        <v>337</v>
      </c>
      <c r="F1358" s="369">
        <v>198.12</v>
      </c>
      <c r="G1358" s="267" t="s">
        <v>952</v>
      </c>
      <c r="H1358" s="321" t="s">
        <v>129</v>
      </c>
      <c r="I1358" s="321" t="s">
        <v>1296</v>
      </c>
      <c r="J1358" s="370" t="s">
        <v>954</v>
      </c>
      <c r="K1358" s="370" t="s">
        <v>839</v>
      </c>
      <c r="L1358" s="370" t="s">
        <v>1301</v>
      </c>
      <c r="M1358" s="370">
        <v>6063036</v>
      </c>
      <c r="N1358" s="371">
        <v>45398</v>
      </c>
      <c r="O1358" s="321" t="s">
        <v>452</v>
      </c>
      <c r="P1358" s="370" t="s">
        <v>954</v>
      </c>
      <c r="Q1358" s="372"/>
      <c r="R1358" s="372"/>
      <c r="S1358" s="372"/>
    </row>
    <row r="1359" spans="1:19" ht="36" x14ac:dyDescent="0.2">
      <c r="A1359" s="303">
        <f>IF(B1359="","",ROW()-ROW($A$3)+'Diário 1º PA'!$P$1)</f>
        <v>1572</v>
      </c>
      <c r="B1359" s="368">
        <v>45397</v>
      </c>
      <c r="C1359" s="331">
        <v>45383</v>
      </c>
      <c r="D1359" s="321" t="s">
        <v>105</v>
      </c>
      <c r="E1359" s="332" t="s">
        <v>337</v>
      </c>
      <c r="F1359" s="369">
        <v>167.54</v>
      </c>
      <c r="G1359" s="267" t="s">
        <v>952</v>
      </c>
      <c r="H1359" s="321" t="s">
        <v>136</v>
      </c>
      <c r="I1359" s="321" t="s">
        <v>1296</v>
      </c>
      <c r="J1359" s="370" t="s">
        <v>954</v>
      </c>
      <c r="K1359" s="370" t="s">
        <v>839</v>
      </c>
      <c r="L1359" s="370" t="s">
        <v>1301</v>
      </c>
      <c r="M1359" s="370">
        <v>6067451</v>
      </c>
      <c r="N1359" s="371">
        <v>45400</v>
      </c>
      <c r="O1359" s="321" t="s">
        <v>452</v>
      </c>
      <c r="P1359" s="370" t="s">
        <v>954</v>
      </c>
      <c r="Q1359" s="372"/>
      <c r="R1359" s="372"/>
      <c r="S1359" s="372"/>
    </row>
    <row r="1360" spans="1:19" ht="36" x14ac:dyDescent="0.2">
      <c r="A1360" s="303">
        <f>IF(B1360="","",ROW()-ROW($A$3)+'Diário 1º PA'!$P$1)</f>
        <v>1573</v>
      </c>
      <c r="B1360" s="368">
        <v>45397</v>
      </c>
      <c r="C1360" s="331">
        <v>45383</v>
      </c>
      <c r="D1360" s="321" t="s">
        <v>105</v>
      </c>
      <c r="E1360" s="332" t="s">
        <v>337</v>
      </c>
      <c r="F1360" s="369">
        <v>93.46</v>
      </c>
      <c r="G1360" s="267" t="s">
        <v>952</v>
      </c>
      <c r="H1360" s="321" t="s">
        <v>123</v>
      </c>
      <c r="I1360" s="321" t="s">
        <v>1296</v>
      </c>
      <c r="J1360" s="370" t="s">
        <v>954</v>
      </c>
      <c r="K1360" s="370" t="s">
        <v>839</v>
      </c>
      <c r="L1360" s="370" t="s">
        <v>1301</v>
      </c>
      <c r="M1360" s="370" t="s">
        <v>2546</v>
      </c>
      <c r="N1360" s="371">
        <v>45399</v>
      </c>
      <c r="O1360" s="321" t="s">
        <v>452</v>
      </c>
      <c r="P1360" s="370" t="s">
        <v>954</v>
      </c>
      <c r="Q1360" s="372"/>
      <c r="R1360" s="372"/>
      <c r="S1360" s="372"/>
    </row>
    <row r="1361" spans="1:19" ht="36" x14ac:dyDescent="0.2">
      <c r="A1361" s="303">
        <f>IF(B1361="","",ROW()-ROW($A$3)+'Diário 1º PA'!$P$1)</f>
        <v>1574</v>
      </c>
      <c r="B1361" s="368">
        <v>45397</v>
      </c>
      <c r="C1361" s="331">
        <v>45383</v>
      </c>
      <c r="D1361" s="321" t="s">
        <v>105</v>
      </c>
      <c r="E1361" s="332" t="s">
        <v>337</v>
      </c>
      <c r="F1361" s="369">
        <v>172.46</v>
      </c>
      <c r="G1361" s="267" t="s">
        <v>952</v>
      </c>
      <c r="H1361" s="321" t="s">
        <v>120</v>
      </c>
      <c r="I1361" s="321" t="s">
        <v>1296</v>
      </c>
      <c r="J1361" s="370" t="s">
        <v>954</v>
      </c>
      <c r="K1361" s="370" t="s">
        <v>839</v>
      </c>
      <c r="L1361" s="370" t="s">
        <v>1301</v>
      </c>
      <c r="M1361" s="370">
        <v>6067436</v>
      </c>
      <c r="N1361" s="371">
        <v>45400</v>
      </c>
      <c r="O1361" s="321" t="s">
        <v>452</v>
      </c>
      <c r="P1361" s="370" t="s">
        <v>954</v>
      </c>
      <c r="Q1361" s="372"/>
      <c r="R1361" s="372"/>
      <c r="S1361" s="372"/>
    </row>
    <row r="1362" spans="1:19" ht="36" x14ac:dyDescent="0.2">
      <c r="A1362" s="303">
        <f>IF(B1362="","",ROW()-ROW($A$3)+'Diário 1º PA'!$P$1)</f>
        <v>1575</v>
      </c>
      <c r="B1362" s="368">
        <v>45397</v>
      </c>
      <c r="C1362" s="331">
        <v>45383</v>
      </c>
      <c r="D1362" s="321" t="s">
        <v>105</v>
      </c>
      <c r="E1362" s="332" t="s">
        <v>337</v>
      </c>
      <c r="F1362" s="369">
        <v>303.39999999999998</v>
      </c>
      <c r="G1362" s="267" t="s">
        <v>952</v>
      </c>
      <c r="H1362" s="321" t="s">
        <v>120</v>
      </c>
      <c r="I1362" s="321" t="s">
        <v>1296</v>
      </c>
      <c r="J1362" s="370" t="s">
        <v>954</v>
      </c>
      <c r="K1362" s="370" t="s">
        <v>839</v>
      </c>
      <c r="L1362" s="370" t="s">
        <v>1301</v>
      </c>
      <c r="M1362" s="370">
        <v>6077445</v>
      </c>
      <c r="N1362" s="371">
        <v>45403</v>
      </c>
      <c r="O1362" s="321" t="s">
        <v>452</v>
      </c>
      <c r="P1362" s="370" t="s">
        <v>954</v>
      </c>
      <c r="Q1362" s="372"/>
      <c r="R1362" s="372"/>
      <c r="S1362" s="372"/>
    </row>
    <row r="1363" spans="1:19" ht="24" x14ac:dyDescent="0.2">
      <c r="A1363" s="303">
        <f>IF(B1363="","",ROW()-ROW($A$3)+'Diário 1º PA'!$P$1)</f>
        <v>1576</v>
      </c>
      <c r="B1363" s="368">
        <v>45397</v>
      </c>
      <c r="C1363" s="331">
        <v>45352</v>
      </c>
      <c r="D1363" s="321" t="s">
        <v>105</v>
      </c>
      <c r="E1363" s="332" t="s">
        <v>341</v>
      </c>
      <c r="F1363" s="369">
        <v>1350</v>
      </c>
      <c r="G1363" s="267" t="s">
        <v>1488</v>
      </c>
      <c r="H1363" s="321" t="s">
        <v>137</v>
      </c>
      <c r="I1363" s="321" t="s">
        <v>1607</v>
      </c>
      <c r="J1363" s="370" t="s">
        <v>1958</v>
      </c>
      <c r="K1363" s="370" t="s">
        <v>839</v>
      </c>
      <c r="L1363" s="370" t="s">
        <v>1301</v>
      </c>
      <c r="M1363" s="370">
        <v>6</v>
      </c>
      <c r="N1363" s="371">
        <v>45392</v>
      </c>
      <c r="O1363" s="321" t="s">
        <v>452</v>
      </c>
      <c r="P1363" s="370" t="s">
        <v>1958</v>
      </c>
      <c r="Q1363" s="372"/>
      <c r="R1363" s="372"/>
      <c r="S1363" s="372"/>
    </row>
    <row r="1364" spans="1:19" ht="36" x14ac:dyDescent="0.2">
      <c r="A1364" s="303">
        <f>IF(B1364="","",ROW()-ROW($A$3)+'Diário 1º PA'!$P$1)</f>
        <v>1577</v>
      </c>
      <c r="B1364" s="368">
        <v>45397</v>
      </c>
      <c r="C1364" s="331">
        <v>45383</v>
      </c>
      <c r="D1364" s="321" t="s">
        <v>105</v>
      </c>
      <c r="E1364" s="332" t="s">
        <v>337</v>
      </c>
      <c r="F1364" s="369">
        <v>90.28</v>
      </c>
      <c r="G1364" s="267" t="s">
        <v>952</v>
      </c>
      <c r="H1364" s="321" t="s">
        <v>123</v>
      </c>
      <c r="I1364" s="321" t="s">
        <v>2066</v>
      </c>
      <c r="J1364" s="370" t="s">
        <v>968</v>
      </c>
      <c r="K1364" s="370" t="s">
        <v>839</v>
      </c>
      <c r="L1364" s="370" t="s">
        <v>1301</v>
      </c>
      <c r="M1364" s="370">
        <v>23301</v>
      </c>
      <c r="N1364" s="371">
        <v>45397</v>
      </c>
      <c r="O1364" s="321" t="s">
        <v>452</v>
      </c>
      <c r="P1364" s="370" t="s">
        <v>968</v>
      </c>
      <c r="Q1364" s="372"/>
      <c r="R1364" s="372"/>
      <c r="S1364" s="372"/>
    </row>
    <row r="1365" spans="1:19" ht="36" x14ac:dyDescent="0.2">
      <c r="A1365" s="303">
        <f>IF(B1365="","",ROW()-ROW($A$3)+'Diário 1º PA'!$P$1)</f>
        <v>1578</v>
      </c>
      <c r="B1365" s="368">
        <v>45397</v>
      </c>
      <c r="C1365" s="331">
        <v>45383</v>
      </c>
      <c r="D1365" s="321" t="s">
        <v>105</v>
      </c>
      <c r="E1365" s="332" t="s">
        <v>337</v>
      </c>
      <c r="F1365" s="369">
        <v>89.86</v>
      </c>
      <c r="G1365" s="267" t="s">
        <v>952</v>
      </c>
      <c r="H1365" s="321" t="s">
        <v>124</v>
      </c>
      <c r="I1365" s="321" t="s">
        <v>2066</v>
      </c>
      <c r="J1365" s="370" t="s">
        <v>968</v>
      </c>
      <c r="K1365" s="370" t="s">
        <v>839</v>
      </c>
      <c r="L1365" s="370" t="s">
        <v>1301</v>
      </c>
      <c r="M1365" s="370">
        <v>23304</v>
      </c>
      <c r="N1365" s="371">
        <v>45397</v>
      </c>
      <c r="O1365" s="321" t="s">
        <v>452</v>
      </c>
      <c r="P1365" s="370" t="s">
        <v>968</v>
      </c>
      <c r="Q1365" s="372"/>
      <c r="R1365" s="372"/>
      <c r="S1365" s="372"/>
    </row>
    <row r="1366" spans="1:19" ht="36" x14ac:dyDescent="0.2">
      <c r="A1366" s="303">
        <f>IF(B1366="","",ROW()-ROW($A$3)+'Diário 1º PA'!$P$1)</f>
        <v>1579</v>
      </c>
      <c r="B1366" s="368">
        <v>45397</v>
      </c>
      <c r="C1366" s="331">
        <v>45383</v>
      </c>
      <c r="D1366" s="321" t="s">
        <v>105</v>
      </c>
      <c r="E1366" s="332" t="s">
        <v>337</v>
      </c>
      <c r="F1366" s="369">
        <v>141.24</v>
      </c>
      <c r="G1366" s="267" t="s">
        <v>952</v>
      </c>
      <c r="H1366" s="321" t="s">
        <v>124</v>
      </c>
      <c r="I1366" s="321" t="s">
        <v>2066</v>
      </c>
      <c r="J1366" s="370" t="s">
        <v>968</v>
      </c>
      <c r="K1366" s="370" t="s">
        <v>839</v>
      </c>
      <c r="L1366" s="370" t="s">
        <v>1301</v>
      </c>
      <c r="M1366" s="370">
        <v>23303</v>
      </c>
      <c r="N1366" s="371">
        <v>45397</v>
      </c>
      <c r="O1366" s="321" t="s">
        <v>452</v>
      </c>
      <c r="P1366" s="370" t="s">
        <v>968</v>
      </c>
      <c r="Q1366" s="372"/>
      <c r="R1366" s="372"/>
      <c r="S1366" s="372"/>
    </row>
    <row r="1367" spans="1:19" ht="36" x14ac:dyDescent="0.2">
      <c r="A1367" s="303">
        <f>IF(B1367="","",ROW()-ROW($A$3)+'Diário 1º PA'!$P$1)</f>
        <v>1580</v>
      </c>
      <c r="B1367" s="368">
        <v>45397</v>
      </c>
      <c r="C1367" s="331">
        <v>45383</v>
      </c>
      <c r="D1367" s="321" t="s">
        <v>105</v>
      </c>
      <c r="E1367" s="332" t="s">
        <v>337</v>
      </c>
      <c r="F1367" s="369">
        <v>32.630000000000003</v>
      </c>
      <c r="G1367" s="267" t="s">
        <v>952</v>
      </c>
      <c r="H1367" s="321" t="s">
        <v>122</v>
      </c>
      <c r="I1367" s="321" t="s">
        <v>2066</v>
      </c>
      <c r="J1367" s="370" t="s">
        <v>968</v>
      </c>
      <c r="K1367" s="370" t="s">
        <v>839</v>
      </c>
      <c r="L1367" s="370" t="s">
        <v>1301</v>
      </c>
      <c r="M1367" s="370">
        <v>23302</v>
      </c>
      <c r="N1367" s="371">
        <v>45397</v>
      </c>
      <c r="O1367" s="321" t="s">
        <v>452</v>
      </c>
      <c r="P1367" s="370" t="s">
        <v>968</v>
      </c>
      <c r="Q1367" s="372"/>
      <c r="R1367" s="372"/>
      <c r="S1367" s="372"/>
    </row>
    <row r="1368" spans="1:19" ht="36" x14ac:dyDescent="0.2">
      <c r="A1368" s="303">
        <f>IF(B1368="","",ROW()-ROW($A$3)+'Diário 1º PA'!$P$1)</f>
        <v>1581</v>
      </c>
      <c r="B1368" s="368">
        <v>45397</v>
      </c>
      <c r="C1368" s="331">
        <v>45383</v>
      </c>
      <c r="D1368" s="321" t="s">
        <v>105</v>
      </c>
      <c r="E1368" s="332" t="s">
        <v>337</v>
      </c>
      <c r="F1368" s="369">
        <v>88.95</v>
      </c>
      <c r="G1368" s="267" t="s">
        <v>952</v>
      </c>
      <c r="H1368" s="321" t="s">
        <v>123</v>
      </c>
      <c r="I1368" s="321" t="s">
        <v>2066</v>
      </c>
      <c r="J1368" s="370" t="s">
        <v>968</v>
      </c>
      <c r="K1368" s="370" t="s">
        <v>839</v>
      </c>
      <c r="L1368" s="370" t="s">
        <v>1301</v>
      </c>
      <c r="M1368" s="370">
        <v>23300</v>
      </c>
      <c r="N1368" s="371">
        <v>45397</v>
      </c>
      <c r="O1368" s="321" t="s">
        <v>452</v>
      </c>
      <c r="P1368" s="370" t="s">
        <v>968</v>
      </c>
      <c r="Q1368" s="372"/>
      <c r="R1368" s="372"/>
      <c r="S1368" s="372"/>
    </row>
    <row r="1369" spans="1:19" ht="36" x14ac:dyDescent="0.2">
      <c r="A1369" s="303">
        <f>IF(B1369="","",ROW()-ROW($A$3)+'Diário 1º PA'!$P$1)</f>
        <v>1582</v>
      </c>
      <c r="B1369" s="368">
        <v>45397</v>
      </c>
      <c r="C1369" s="331">
        <v>45383</v>
      </c>
      <c r="D1369" s="321" t="s">
        <v>105</v>
      </c>
      <c r="E1369" s="332" t="s">
        <v>337</v>
      </c>
      <c r="F1369" s="369">
        <v>303.39999999999998</v>
      </c>
      <c r="G1369" s="267" t="s">
        <v>952</v>
      </c>
      <c r="H1369" s="321" t="s">
        <v>120</v>
      </c>
      <c r="I1369" s="321" t="s">
        <v>1296</v>
      </c>
      <c r="J1369" s="370" t="s">
        <v>954</v>
      </c>
      <c r="K1369" s="370" t="s">
        <v>839</v>
      </c>
      <c r="L1369" s="370" t="s">
        <v>1301</v>
      </c>
      <c r="M1369" s="370">
        <v>6077445</v>
      </c>
      <c r="N1369" s="371">
        <v>45403</v>
      </c>
      <c r="O1369" s="321" t="s">
        <v>452</v>
      </c>
      <c r="P1369" s="370" t="s">
        <v>954</v>
      </c>
      <c r="Q1369" s="372"/>
      <c r="R1369" s="372"/>
      <c r="S1369" s="372"/>
    </row>
    <row r="1370" spans="1:19" ht="48" x14ac:dyDescent="0.2">
      <c r="A1370" s="303">
        <f>IF(B1370="","",ROW()-ROW($A$3)+'Diário 1º PA'!$P$1)</f>
        <v>1583</v>
      </c>
      <c r="B1370" s="368">
        <v>45397</v>
      </c>
      <c r="C1370" s="331">
        <v>45383</v>
      </c>
      <c r="D1370" s="321" t="s">
        <v>105</v>
      </c>
      <c r="E1370" s="332" t="s">
        <v>341</v>
      </c>
      <c r="F1370" s="369">
        <v>119.96</v>
      </c>
      <c r="G1370" s="267" t="s">
        <v>2547</v>
      </c>
      <c r="H1370" s="321" t="s">
        <v>125</v>
      </c>
      <c r="I1370" s="321" t="s">
        <v>2548</v>
      </c>
      <c r="J1370" s="370" t="s">
        <v>922</v>
      </c>
      <c r="K1370" s="370" t="s">
        <v>839</v>
      </c>
      <c r="L1370" s="370" t="s">
        <v>1604</v>
      </c>
      <c r="M1370" s="370" t="s">
        <v>117</v>
      </c>
      <c r="N1370" s="371">
        <v>45393</v>
      </c>
      <c r="O1370" s="321" t="s">
        <v>452</v>
      </c>
      <c r="P1370" s="370" t="s">
        <v>2549</v>
      </c>
      <c r="Q1370" s="372"/>
      <c r="R1370" s="372"/>
      <c r="S1370" s="372"/>
    </row>
    <row r="1371" spans="1:19" ht="24" x14ac:dyDescent="0.2">
      <c r="A1371" s="303">
        <f>IF(B1371="","",ROW()-ROW($A$3)+'Diário 1º PA'!$P$1)</f>
        <v>1584</v>
      </c>
      <c r="B1371" s="368">
        <v>45397</v>
      </c>
      <c r="C1371" s="331">
        <v>45383</v>
      </c>
      <c r="D1371" s="321" t="s">
        <v>105</v>
      </c>
      <c r="E1371" s="332" t="s">
        <v>341</v>
      </c>
      <c r="F1371" s="369">
        <v>1440</v>
      </c>
      <c r="G1371" s="267" t="s">
        <v>2031</v>
      </c>
      <c r="H1371" s="321" t="s">
        <v>130</v>
      </c>
      <c r="I1371" s="321" t="s">
        <v>1761</v>
      </c>
      <c r="J1371" s="370" t="s">
        <v>1762</v>
      </c>
      <c r="K1371" s="370" t="s">
        <v>839</v>
      </c>
      <c r="L1371" s="370" t="s">
        <v>1301</v>
      </c>
      <c r="M1371" s="370">
        <v>8</v>
      </c>
      <c r="N1371" s="371">
        <v>45393</v>
      </c>
      <c r="O1371" s="321" t="s">
        <v>452</v>
      </c>
      <c r="P1371" s="370" t="s">
        <v>1762</v>
      </c>
      <c r="Q1371" s="372"/>
      <c r="R1371" s="372"/>
      <c r="S1371" s="372"/>
    </row>
    <row r="1372" spans="1:19" ht="36" x14ac:dyDescent="0.2">
      <c r="A1372" s="303">
        <f>IF(B1372="","",ROW()-ROW($A$3)+'Diário 1º PA'!$P$1)</f>
        <v>1585</v>
      </c>
      <c r="B1372" s="368">
        <v>45397</v>
      </c>
      <c r="C1372" s="331">
        <v>45383</v>
      </c>
      <c r="D1372" s="321" t="s">
        <v>105</v>
      </c>
      <c r="E1372" s="332" t="s">
        <v>341</v>
      </c>
      <c r="F1372" s="369">
        <v>5130</v>
      </c>
      <c r="G1372" s="267" t="s">
        <v>2550</v>
      </c>
      <c r="H1372" s="321" t="s">
        <v>117</v>
      </c>
      <c r="I1372" s="321" t="s">
        <v>1761</v>
      </c>
      <c r="J1372" s="370" t="s">
        <v>1762</v>
      </c>
      <c r="K1372" s="370" t="s">
        <v>839</v>
      </c>
      <c r="L1372" s="370" t="s">
        <v>1301</v>
      </c>
      <c r="M1372" s="370">
        <v>9</v>
      </c>
      <c r="N1372" s="371">
        <v>45393</v>
      </c>
      <c r="O1372" s="321" t="s">
        <v>452</v>
      </c>
      <c r="P1372" s="370" t="s">
        <v>1762</v>
      </c>
      <c r="Q1372" s="372"/>
      <c r="R1372" s="372"/>
      <c r="S1372" s="372"/>
    </row>
    <row r="1373" spans="1:19" ht="36" x14ac:dyDescent="0.2">
      <c r="A1373" s="303">
        <f>IF(B1373="","",ROW()-ROW($A$3)+'Diário 1º PA'!$P$1)</f>
        <v>1586</v>
      </c>
      <c r="B1373" s="368">
        <v>45397</v>
      </c>
      <c r="C1373" s="331">
        <v>45352</v>
      </c>
      <c r="D1373" s="321" t="s">
        <v>105</v>
      </c>
      <c r="E1373" s="332" t="s">
        <v>245</v>
      </c>
      <c r="F1373" s="369">
        <v>3000</v>
      </c>
      <c r="G1373" s="267" t="s">
        <v>2551</v>
      </c>
      <c r="H1373" s="321" t="s">
        <v>117</v>
      </c>
      <c r="I1373" s="321" t="s">
        <v>2552</v>
      </c>
      <c r="J1373" s="370" t="s">
        <v>1890</v>
      </c>
      <c r="K1373" s="370" t="s">
        <v>881</v>
      </c>
      <c r="L1373" s="370" t="s">
        <v>1301</v>
      </c>
      <c r="M1373" s="370">
        <v>847</v>
      </c>
      <c r="N1373" s="371">
        <v>45352</v>
      </c>
      <c r="O1373" s="321" t="s">
        <v>452</v>
      </c>
      <c r="P1373" s="370" t="s">
        <v>1890</v>
      </c>
      <c r="Q1373" s="372"/>
      <c r="R1373" s="372"/>
      <c r="S1373" s="372"/>
    </row>
    <row r="1374" spans="1:19" ht="48" x14ac:dyDescent="0.2">
      <c r="A1374" s="303">
        <f>IF(B1374="","",ROW()-ROW($A$3)+'Diário 1º PA'!$P$1)</f>
        <v>1587</v>
      </c>
      <c r="B1374" s="368">
        <v>45397</v>
      </c>
      <c r="C1374" s="331">
        <v>45352</v>
      </c>
      <c r="D1374" s="321" t="s">
        <v>105</v>
      </c>
      <c r="E1374" s="332" t="s">
        <v>299</v>
      </c>
      <c r="F1374" s="369">
        <v>22749.200000000001</v>
      </c>
      <c r="G1374" s="267" t="s">
        <v>2001</v>
      </c>
      <c r="H1374" s="321" t="s">
        <v>137</v>
      </c>
      <c r="I1374" s="321" t="s">
        <v>1519</v>
      </c>
      <c r="J1374" s="370" t="s">
        <v>943</v>
      </c>
      <c r="K1374" s="370" t="s">
        <v>1307</v>
      </c>
      <c r="L1374" s="370" t="s">
        <v>848</v>
      </c>
      <c r="M1374" s="370">
        <v>72</v>
      </c>
      <c r="N1374" s="371">
        <v>45397</v>
      </c>
      <c r="O1374" s="321" t="s">
        <v>452</v>
      </c>
      <c r="P1374" s="370" t="s">
        <v>943</v>
      </c>
      <c r="Q1374" s="372"/>
      <c r="R1374" s="372"/>
      <c r="S1374" s="372"/>
    </row>
    <row r="1375" spans="1:19" ht="36" x14ac:dyDescent="0.2">
      <c r="A1375" s="303">
        <f>IF(B1375="","",ROW()-ROW($A$3)+'Diário 1º PA'!$P$1)</f>
        <v>1588</v>
      </c>
      <c r="B1375" s="368">
        <v>45397</v>
      </c>
      <c r="C1375" s="331">
        <v>45352</v>
      </c>
      <c r="D1375" s="321" t="s">
        <v>105</v>
      </c>
      <c r="E1375" s="332" t="s">
        <v>325</v>
      </c>
      <c r="F1375" s="369">
        <v>1438.72</v>
      </c>
      <c r="G1375" s="267" t="s">
        <v>1772</v>
      </c>
      <c r="H1375" s="321" t="s">
        <v>135</v>
      </c>
      <c r="I1375" s="321" t="s">
        <v>1861</v>
      </c>
      <c r="J1375" s="370" t="s">
        <v>1862</v>
      </c>
      <c r="K1375" s="370" t="s">
        <v>1307</v>
      </c>
      <c r="L1375" s="370" t="s">
        <v>848</v>
      </c>
      <c r="M1375" s="370">
        <v>20997</v>
      </c>
      <c r="N1375" s="371">
        <v>45397</v>
      </c>
      <c r="O1375" s="321" t="s">
        <v>452</v>
      </c>
      <c r="P1375" s="370" t="s">
        <v>1862</v>
      </c>
      <c r="Q1375" s="372"/>
      <c r="R1375" s="372"/>
      <c r="S1375" s="372"/>
    </row>
    <row r="1376" spans="1:19" ht="36" x14ac:dyDescent="0.2">
      <c r="A1376" s="303">
        <f>IF(B1376="","",ROW()-ROW($A$3)+'Diário 1º PA'!$P$1)</f>
        <v>1589</v>
      </c>
      <c r="B1376" s="368">
        <v>45397</v>
      </c>
      <c r="C1376" s="331">
        <v>45352</v>
      </c>
      <c r="D1376" s="321" t="s">
        <v>105</v>
      </c>
      <c r="E1376" s="332" t="s">
        <v>325</v>
      </c>
      <c r="F1376" s="369">
        <v>613.73</v>
      </c>
      <c r="G1376" s="267" t="s">
        <v>1772</v>
      </c>
      <c r="H1376" s="321" t="s">
        <v>134</v>
      </c>
      <c r="I1376" s="321" t="s">
        <v>1308</v>
      </c>
      <c r="J1376" s="370" t="s">
        <v>1151</v>
      </c>
      <c r="K1376" s="370" t="s">
        <v>1307</v>
      </c>
      <c r="L1376" s="370" t="s">
        <v>848</v>
      </c>
      <c r="M1376" s="370">
        <v>7135</v>
      </c>
      <c r="N1376" s="371">
        <v>45397</v>
      </c>
      <c r="O1376" s="321" t="s">
        <v>452</v>
      </c>
      <c r="P1376" s="370" t="s">
        <v>1151</v>
      </c>
      <c r="Q1376" s="372"/>
      <c r="R1376" s="372"/>
      <c r="S1376" s="372"/>
    </row>
    <row r="1377" spans="1:19" ht="24" x14ac:dyDescent="0.2">
      <c r="A1377" s="303">
        <f>IF(B1377="","",ROW()-ROW($A$3)+'Diário 1º PA'!$P$1)</f>
        <v>1590</v>
      </c>
      <c r="B1377" s="368">
        <v>45397</v>
      </c>
      <c r="C1377" s="331">
        <v>45383</v>
      </c>
      <c r="D1377" s="321" t="s">
        <v>105</v>
      </c>
      <c r="E1377" s="332" t="s">
        <v>353</v>
      </c>
      <c r="F1377" s="369">
        <v>11813.99</v>
      </c>
      <c r="G1377" s="267" t="s">
        <v>2553</v>
      </c>
      <c r="H1377" s="321" t="s">
        <v>128</v>
      </c>
      <c r="I1377" s="321" t="s">
        <v>1515</v>
      </c>
      <c r="J1377" s="370" t="s">
        <v>1516</v>
      </c>
      <c r="K1377" s="370" t="s">
        <v>1307</v>
      </c>
      <c r="L1377" s="370" t="s">
        <v>848</v>
      </c>
      <c r="M1377" s="370" t="s">
        <v>2554</v>
      </c>
      <c r="N1377" s="371">
        <v>45395</v>
      </c>
      <c r="O1377" s="321" t="s">
        <v>452</v>
      </c>
      <c r="P1377" s="370" t="s">
        <v>1516</v>
      </c>
      <c r="Q1377" s="372"/>
      <c r="R1377" s="372"/>
      <c r="S1377" s="372"/>
    </row>
    <row r="1378" spans="1:19" ht="24" x14ac:dyDescent="0.2">
      <c r="A1378" s="303">
        <f>IF(B1378="","",ROW()-ROW($A$3)+'Diário 1º PA'!$P$1)</f>
        <v>1591</v>
      </c>
      <c r="B1378" s="368">
        <v>45397</v>
      </c>
      <c r="C1378" s="331">
        <v>45383</v>
      </c>
      <c r="D1378" s="321" t="s">
        <v>105</v>
      </c>
      <c r="E1378" s="332" t="s">
        <v>353</v>
      </c>
      <c r="F1378" s="369">
        <v>1997.29</v>
      </c>
      <c r="G1378" s="267" t="s">
        <v>2555</v>
      </c>
      <c r="H1378" s="321" t="s">
        <v>128</v>
      </c>
      <c r="I1378" s="321" t="s">
        <v>1515</v>
      </c>
      <c r="J1378" s="370" t="s">
        <v>1516</v>
      </c>
      <c r="K1378" s="370" t="s">
        <v>1307</v>
      </c>
      <c r="L1378" s="370" t="s">
        <v>848</v>
      </c>
      <c r="M1378" s="370" t="s">
        <v>2556</v>
      </c>
      <c r="N1378" s="371">
        <v>45395</v>
      </c>
      <c r="O1378" s="321" t="s">
        <v>452</v>
      </c>
      <c r="P1378" s="370" t="s">
        <v>1516</v>
      </c>
      <c r="Q1378" s="372"/>
      <c r="R1378" s="372"/>
      <c r="S1378" s="372"/>
    </row>
    <row r="1379" spans="1:19" ht="24" x14ac:dyDescent="0.2">
      <c r="A1379" s="303">
        <f>IF(B1379="","",ROW()-ROW($A$3)+'Diário 1º PA'!$P$1)</f>
        <v>1592</v>
      </c>
      <c r="B1379" s="368">
        <v>45397</v>
      </c>
      <c r="C1379" s="331">
        <v>45352</v>
      </c>
      <c r="D1379" s="321" t="s">
        <v>105</v>
      </c>
      <c r="E1379" s="332" t="s">
        <v>229</v>
      </c>
      <c r="F1379" s="369">
        <v>34.35</v>
      </c>
      <c r="G1379" s="267" t="s">
        <v>1769</v>
      </c>
      <c r="H1379" s="321" t="s">
        <v>128</v>
      </c>
      <c r="I1379" s="321" t="s">
        <v>1535</v>
      </c>
      <c r="J1379" s="370" t="s">
        <v>1025</v>
      </c>
      <c r="K1379" s="370" t="s">
        <v>1307</v>
      </c>
      <c r="L1379" s="370" t="s">
        <v>848</v>
      </c>
      <c r="M1379" s="370" t="s">
        <v>2557</v>
      </c>
      <c r="N1379" s="371">
        <v>45396</v>
      </c>
      <c r="O1379" s="321" t="s">
        <v>452</v>
      </c>
      <c r="P1379" s="370" t="s">
        <v>1025</v>
      </c>
      <c r="Q1379" s="372"/>
      <c r="R1379" s="372"/>
      <c r="S1379" s="372"/>
    </row>
    <row r="1380" spans="1:19" ht="48" x14ac:dyDescent="0.2">
      <c r="A1380" s="303">
        <f>IF(B1380="","",ROW()-ROW($A$3)+'Diário 1º PA'!$P$1)</f>
        <v>1593</v>
      </c>
      <c r="B1380" s="368">
        <v>45397</v>
      </c>
      <c r="C1380" s="331">
        <v>45352</v>
      </c>
      <c r="D1380" s="321" t="s">
        <v>105</v>
      </c>
      <c r="E1380" s="332" t="s">
        <v>299</v>
      </c>
      <c r="F1380" s="369">
        <v>12765.3</v>
      </c>
      <c r="G1380" s="267" t="s">
        <v>2001</v>
      </c>
      <c r="H1380" s="321" t="s">
        <v>130</v>
      </c>
      <c r="I1380" s="321" t="s">
        <v>2450</v>
      </c>
      <c r="J1380" s="370" t="s">
        <v>1337</v>
      </c>
      <c r="K1380" s="370" t="s">
        <v>1307</v>
      </c>
      <c r="L1380" s="370" t="s">
        <v>848</v>
      </c>
      <c r="M1380" s="371">
        <v>39</v>
      </c>
      <c r="N1380" s="371">
        <v>45397</v>
      </c>
      <c r="O1380" s="321" t="s">
        <v>452</v>
      </c>
      <c r="P1380" s="370" t="s">
        <v>1337</v>
      </c>
      <c r="Q1380" s="372"/>
      <c r="R1380" s="372"/>
      <c r="S1380" s="372"/>
    </row>
    <row r="1381" spans="1:19" ht="36" x14ac:dyDescent="0.2">
      <c r="A1381" s="303">
        <f>IF(B1381="","",ROW()-ROW($A$3)+'Diário 1º PA'!$P$1)</f>
        <v>1594</v>
      </c>
      <c r="B1381" s="368">
        <v>45397</v>
      </c>
      <c r="C1381" s="331">
        <v>45383</v>
      </c>
      <c r="D1381" s="321" t="s">
        <v>105</v>
      </c>
      <c r="E1381" s="332" t="s">
        <v>325</v>
      </c>
      <c r="F1381" s="369">
        <v>645.07000000000005</v>
      </c>
      <c r="G1381" s="267" t="s">
        <v>1772</v>
      </c>
      <c r="H1381" s="321" t="s">
        <v>124</v>
      </c>
      <c r="I1381" s="321" t="s">
        <v>1280</v>
      </c>
      <c r="J1381" s="370" t="s">
        <v>1281</v>
      </c>
      <c r="K1381" s="370" t="s">
        <v>1307</v>
      </c>
      <c r="L1381" s="370" t="s">
        <v>848</v>
      </c>
      <c r="M1381" s="370" t="s">
        <v>2558</v>
      </c>
      <c r="N1381" s="371">
        <v>45397</v>
      </c>
      <c r="O1381" s="321" t="s">
        <v>452</v>
      </c>
      <c r="P1381" s="370" t="s">
        <v>1281</v>
      </c>
      <c r="Q1381" s="372"/>
      <c r="R1381" s="372"/>
      <c r="S1381" s="372"/>
    </row>
    <row r="1382" spans="1:19" ht="24" x14ac:dyDescent="0.2">
      <c r="A1382" s="303">
        <f>IF(B1382="","",ROW()-ROW($A$3)+'Diário 1º PA'!$P$1)</f>
        <v>1595</v>
      </c>
      <c r="B1382" s="368">
        <v>45397</v>
      </c>
      <c r="C1382" s="331">
        <v>45383</v>
      </c>
      <c r="D1382" s="321" t="s">
        <v>105</v>
      </c>
      <c r="E1382" s="332" t="s">
        <v>287</v>
      </c>
      <c r="F1382" s="369">
        <v>45.21</v>
      </c>
      <c r="G1382" s="267" t="s">
        <v>2559</v>
      </c>
      <c r="H1382" s="321" t="s">
        <v>134</v>
      </c>
      <c r="I1382" s="321" t="s">
        <v>2276</v>
      </c>
      <c r="J1382" s="370" t="s">
        <v>2277</v>
      </c>
      <c r="K1382" s="370" t="s">
        <v>1307</v>
      </c>
      <c r="L1382" s="370" t="s">
        <v>1207</v>
      </c>
      <c r="M1382" s="370" t="s">
        <v>2560</v>
      </c>
      <c r="N1382" s="371">
        <v>45504</v>
      </c>
      <c r="O1382" s="321" t="s">
        <v>452</v>
      </c>
      <c r="P1382" s="370" t="s">
        <v>2277</v>
      </c>
      <c r="Q1382" s="372"/>
      <c r="R1382" s="372"/>
      <c r="S1382" s="372"/>
    </row>
    <row r="1383" spans="1:19" ht="24" x14ac:dyDescent="0.2">
      <c r="A1383" s="303">
        <f>IF(B1383="","",ROW()-ROW($A$3)+'Diário 1º PA'!$P$1)</f>
        <v>1596</v>
      </c>
      <c r="B1383" s="368">
        <v>45397</v>
      </c>
      <c r="C1383" s="331">
        <v>45383</v>
      </c>
      <c r="D1383" s="321" t="s">
        <v>105</v>
      </c>
      <c r="E1383" s="332" t="s">
        <v>223</v>
      </c>
      <c r="F1383" s="369">
        <v>4848.53</v>
      </c>
      <c r="G1383" s="267" t="s">
        <v>1863</v>
      </c>
      <c r="H1383" s="321" t="s">
        <v>124</v>
      </c>
      <c r="I1383" s="321" t="s">
        <v>2561</v>
      </c>
      <c r="J1383" s="370" t="s">
        <v>1138</v>
      </c>
      <c r="K1383" s="370" t="s">
        <v>1307</v>
      </c>
      <c r="L1383" s="370" t="s">
        <v>1207</v>
      </c>
      <c r="M1383" s="370">
        <v>21760</v>
      </c>
      <c r="N1383" s="371">
        <v>45407</v>
      </c>
      <c r="O1383" s="321" t="s">
        <v>452</v>
      </c>
      <c r="P1383" s="370" t="s">
        <v>1138</v>
      </c>
      <c r="Q1383" s="372"/>
      <c r="R1383" s="372"/>
      <c r="S1383" s="372"/>
    </row>
    <row r="1384" spans="1:19" ht="24" x14ac:dyDescent="0.2">
      <c r="A1384" s="303">
        <f>IF(B1384="","",ROW()-ROW($A$3)+'Diário 1º PA'!$P$1)</f>
        <v>1597</v>
      </c>
      <c r="B1384" s="368">
        <v>45397</v>
      </c>
      <c r="C1384" s="331">
        <v>45383</v>
      </c>
      <c r="D1384" s="321" t="s">
        <v>94</v>
      </c>
      <c r="E1384" s="332" t="s">
        <v>180</v>
      </c>
      <c r="F1384" s="369">
        <v>115.26</v>
      </c>
      <c r="G1384" s="267" t="s">
        <v>2562</v>
      </c>
      <c r="H1384" s="321" t="s">
        <v>123</v>
      </c>
      <c r="I1384" s="321" t="s">
        <v>2563</v>
      </c>
      <c r="J1384" s="370" t="s">
        <v>2564</v>
      </c>
      <c r="K1384" s="370" t="s">
        <v>881</v>
      </c>
      <c r="L1384" s="370" t="s">
        <v>2210</v>
      </c>
      <c r="M1384" s="370" t="s">
        <v>2565</v>
      </c>
      <c r="N1384" s="371">
        <v>45401</v>
      </c>
      <c r="O1384" s="321" t="s">
        <v>452</v>
      </c>
      <c r="P1384" s="370" t="s">
        <v>2564</v>
      </c>
      <c r="Q1384" s="372"/>
      <c r="R1384" s="372"/>
      <c r="S1384" s="372"/>
    </row>
    <row r="1385" spans="1:19" ht="36" x14ac:dyDescent="0.2">
      <c r="A1385" s="303">
        <f>IF(B1385="","",ROW()-ROW($A$3)+'Diário 1º PA'!$P$1)</f>
        <v>1598</v>
      </c>
      <c r="B1385" s="368">
        <v>45397</v>
      </c>
      <c r="C1385" s="331">
        <v>45383</v>
      </c>
      <c r="D1385" s="321" t="s">
        <v>105</v>
      </c>
      <c r="E1385" s="332" t="s">
        <v>307</v>
      </c>
      <c r="F1385" s="369">
        <v>1036.26</v>
      </c>
      <c r="G1385" s="267" t="s">
        <v>2566</v>
      </c>
      <c r="H1385" s="321" t="s">
        <v>127</v>
      </c>
      <c r="I1385" s="321" t="s">
        <v>2567</v>
      </c>
      <c r="J1385" s="370" t="s">
        <v>2568</v>
      </c>
      <c r="K1385" s="370" t="s">
        <v>881</v>
      </c>
      <c r="L1385" s="370" t="s">
        <v>1301</v>
      </c>
      <c r="M1385" s="370">
        <v>25336</v>
      </c>
      <c r="N1385" s="371">
        <v>45397</v>
      </c>
      <c r="O1385" s="321" t="s">
        <v>452</v>
      </c>
      <c r="P1385" s="370" t="s">
        <v>2568</v>
      </c>
      <c r="Q1385" s="372"/>
      <c r="R1385" s="372"/>
      <c r="S1385" s="372"/>
    </row>
    <row r="1386" spans="1:19" ht="36" x14ac:dyDescent="0.2">
      <c r="A1386" s="303">
        <f>IF(B1386="","",ROW()-ROW($A$3)+'Diário 1º PA'!$P$1)</f>
        <v>1599</v>
      </c>
      <c r="B1386" s="368">
        <v>45397</v>
      </c>
      <c r="C1386" s="331">
        <v>45383</v>
      </c>
      <c r="D1386" s="321" t="s">
        <v>105</v>
      </c>
      <c r="E1386" s="332" t="s">
        <v>345</v>
      </c>
      <c r="F1386" s="369">
        <v>470</v>
      </c>
      <c r="G1386" s="267" t="s">
        <v>2569</v>
      </c>
      <c r="H1386" s="321" t="s">
        <v>128</v>
      </c>
      <c r="I1386" s="321" t="s">
        <v>2570</v>
      </c>
      <c r="J1386" s="370" t="s">
        <v>2571</v>
      </c>
      <c r="K1386" s="370" t="s">
        <v>881</v>
      </c>
      <c r="L1386" s="370" t="s">
        <v>1301</v>
      </c>
      <c r="M1386" s="370">
        <v>25</v>
      </c>
      <c r="N1386" s="371">
        <v>45397</v>
      </c>
      <c r="O1386" s="321" t="s">
        <v>452</v>
      </c>
      <c r="P1386" s="370" t="s">
        <v>2571</v>
      </c>
      <c r="Q1386" s="372"/>
      <c r="R1386" s="372"/>
      <c r="S1386" s="372"/>
    </row>
    <row r="1387" spans="1:19" ht="36" x14ac:dyDescent="0.2">
      <c r="A1387" s="303">
        <f>IF(B1387="","",ROW()-ROW($A$3)+'Diário 1º PA'!$P$1)</f>
        <v>1600</v>
      </c>
      <c r="B1387" s="368">
        <v>45397</v>
      </c>
      <c r="C1387" s="331">
        <v>45352</v>
      </c>
      <c r="D1387" s="321" t="s">
        <v>105</v>
      </c>
      <c r="E1387" s="332" t="s">
        <v>343</v>
      </c>
      <c r="F1387" s="369">
        <v>445</v>
      </c>
      <c r="G1387" s="267" t="s">
        <v>1745</v>
      </c>
      <c r="H1387" s="321" t="s">
        <v>119</v>
      </c>
      <c r="I1387" s="321" t="s">
        <v>1443</v>
      </c>
      <c r="J1387" s="370" t="s">
        <v>1444</v>
      </c>
      <c r="K1387" s="370" t="s">
        <v>881</v>
      </c>
      <c r="L1387" s="370" t="s">
        <v>1301</v>
      </c>
      <c r="M1387" s="370">
        <v>6032</v>
      </c>
      <c r="N1387" s="371">
        <v>45377</v>
      </c>
      <c r="O1387" s="321" t="s">
        <v>452</v>
      </c>
      <c r="P1387" s="370" t="s">
        <v>1444</v>
      </c>
      <c r="Q1387" s="372"/>
      <c r="R1387" s="372"/>
      <c r="S1387" s="372"/>
    </row>
    <row r="1388" spans="1:19" ht="24" x14ac:dyDescent="0.2">
      <c r="A1388" s="303">
        <f>IF(B1388="","",ROW()-ROW($A$3)+'Diário 1º PA'!$P$1)</f>
        <v>1601</v>
      </c>
      <c r="B1388" s="368">
        <v>45397</v>
      </c>
      <c r="C1388" s="331">
        <v>45352</v>
      </c>
      <c r="D1388" s="321" t="s">
        <v>105</v>
      </c>
      <c r="E1388" s="332" t="s">
        <v>341</v>
      </c>
      <c r="F1388" s="369">
        <v>2400</v>
      </c>
      <c r="G1388" s="267" t="s">
        <v>2072</v>
      </c>
      <c r="H1388" s="321" t="s">
        <v>117</v>
      </c>
      <c r="I1388" s="321" t="s">
        <v>1441</v>
      </c>
      <c r="J1388" s="370" t="s">
        <v>1442</v>
      </c>
      <c r="K1388" s="370" t="s">
        <v>881</v>
      </c>
      <c r="L1388" s="370" t="s">
        <v>1301</v>
      </c>
      <c r="M1388" s="370">
        <v>11</v>
      </c>
      <c r="N1388" s="371">
        <v>45384</v>
      </c>
      <c r="O1388" s="321" t="s">
        <v>452</v>
      </c>
      <c r="P1388" s="370" t="s">
        <v>1442</v>
      </c>
      <c r="Q1388" s="372"/>
      <c r="R1388" s="372"/>
      <c r="S1388" s="372"/>
    </row>
    <row r="1389" spans="1:19" ht="36" x14ac:dyDescent="0.2">
      <c r="A1389" s="303">
        <f>IF(B1389="","",ROW()-ROW($A$3)+'Diário 1º PA'!$P$1)</f>
        <v>1602</v>
      </c>
      <c r="B1389" s="368">
        <v>45397</v>
      </c>
      <c r="C1389" s="331">
        <v>45352</v>
      </c>
      <c r="D1389" s="321" t="s">
        <v>105</v>
      </c>
      <c r="E1389" s="332" t="s">
        <v>343</v>
      </c>
      <c r="F1389" s="369">
        <v>350</v>
      </c>
      <c r="G1389" s="267" t="s">
        <v>1745</v>
      </c>
      <c r="H1389" s="321" t="s">
        <v>120</v>
      </c>
      <c r="I1389" s="321" t="s">
        <v>1443</v>
      </c>
      <c r="J1389" s="370" t="s">
        <v>1444</v>
      </c>
      <c r="K1389" s="370" t="s">
        <v>881</v>
      </c>
      <c r="L1389" s="370" t="s">
        <v>1301</v>
      </c>
      <c r="M1389" s="370">
        <v>6031</v>
      </c>
      <c r="N1389" s="371">
        <v>45377</v>
      </c>
      <c r="O1389" s="321" t="s">
        <v>452</v>
      </c>
      <c r="P1389" s="370" t="s">
        <v>1444</v>
      </c>
      <c r="Q1389" s="372"/>
      <c r="R1389" s="372"/>
      <c r="S1389" s="372"/>
    </row>
    <row r="1390" spans="1:19" ht="24" x14ac:dyDescent="0.2">
      <c r="A1390" s="303">
        <f>IF(B1390="","",ROW()-ROW($A$3)+'Diário 1º PA'!$P$1)</f>
        <v>1603</v>
      </c>
      <c r="B1390" s="368">
        <v>45397</v>
      </c>
      <c r="C1390" s="331">
        <v>45352</v>
      </c>
      <c r="D1390" s="321" t="s">
        <v>105</v>
      </c>
      <c r="E1390" s="332" t="s">
        <v>341</v>
      </c>
      <c r="F1390" s="369">
        <v>1560</v>
      </c>
      <c r="G1390" s="267" t="s">
        <v>2037</v>
      </c>
      <c r="H1390" s="321" t="s">
        <v>126</v>
      </c>
      <c r="I1390" s="321" t="s">
        <v>1645</v>
      </c>
      <c r="J1390" s="370" t="s">
        <v>1646</v>
      </c>
      <c r="K1390" s="370" t="s">
        <v>881</v>
      </c>
      <c r="L1390" s="370" t="s">
        <v>1301</v>
      </c>
      <c r="M1390" s="370">
        <v>49</v>
      </c>
      <c r="N1390" s="371">
        <v>45383</v>
      </c>
      <c r="O1390" s="321" t="s">
        <v>452</v>
      </c>
      <c r="P1390" s="370" t="s">
        <v>1646</v>
      </c>
      <c r="Q1390" s="372"/>
      <c r="R1390" s="372"/>
      <c r="S1390" s="372"/>
    </row>
    <row r="1391" spans="1:19" ht="24" x14ac:dyDescent="0.2">
      <c r="A1391" s="303">
        <f>IF(B1391="","",ROW()-ROW($A$3)+'Diário 1º PA'!$P$1)</f>
        <v>1604</v>
      </c>
      <c r="B1391" s="368">
        <v>45397</v>
      </c>
      <c r="C1391" s="331">
        <v>45352</v>
      </c>
      <c r="D1391" s="321" t="s">
        <v>105</v>
      </c>
      <c r="E1391" s="332" t="s">
        <v>341</v>
      </c>
      <c r="F1391" s="369">
        <v>900</v>
      </c>
      <c r="G1391" s="267" t="s">
        <v>2572</v>
      </c>
      <c r="H1391" s="321" t="s">
        <v>126</v>
      </c>
      <c r="I1391" s="321" t="s">
        <v>1816</v>
      </c>
      <c r="J1391" s="370" t="s">
        <v>1817</v>
      </c>
      <c r="K1391" s="370" t="s">
        <v>881</v>
      </c>
      <c r="L1391" s="370" t="s">
        <v>1301</v>
      </c>
      <c r="M1391" s="370">
        <v>56</v>
      </c>
      <c r="N1391" s="371">
        <v>45384</v>
      </c>
      <c r="O1391" s="321" t="s">
        <v>452</v>
      </c>
      <c r="P1391" s="370" t="s">
        <v>1817</v>
      </c>
      <c r="Q1391" s="372"/>
      <c r="R1391" s="372"/>
      <c r="S1391" s="372"/>
    </row>
    <row r="1392" spans="1:19" ht="24" x14ac:dyDescent="0.2">
      <c r="A1392" s="303">
        <f>IF(B1392="","",ROW()-ROW($A$3)+'Diário 1º PA'!$P$1)</f>
        <v>1605</v>
      </c>
      <c r="B1392" s="368">
        <v>45397</v>
      </c>
      <c r="C1392" s="331">
        <v>45352</v>
      </c>
      <c r="D1392" s="321" t="s">
        <v>105</v>
      </c>
      <c r="E1392" s="332" t="s">
        <v>341</v>
      </c>
      <c r="F1392" s="369">
        <v>960</v>
      </c>
      <c r="G1392" s="267" t="s">
        <v>2573</v>
      </c>
      <c r="H1392" s="321" t="s">
        <v>126</v>
      </c>
      <c r="I1392" s="321" t="s">
        <v>1740</v>
      </c>
      <c r="J1392" s="370" t="s">
        <v>1356</v>
      </c>
      <c r="K1392" s="370" t="s">
        <v>881</v>
      </c>
      <c r="L1392" s="370" t="s">
        <v>1301</v>
      </c>
      <c r="M1392" s="370">
        <v>45</v>
      </c>
      <c r="N1392" s="371">
        <v>45383</v>
      </c>
      <c r="O1392" s="321" t="s">
        <v>452</v>
      </c>
      <c r="P1392" s="370" t="s">
        <v>1356</v>
      </c>
      <c r="Q1392" s="372"/>
      <c r="R1392" s="372"/>
      <c r="S1392" s="372"/>
    </row>
    <row r="1393" spans="1:19" ht="24" x14ac:dyDescent="0.2">
      <c r="A1393" s="303">
        <f>IF(B1393="","",ROW()-ROW($A$3)+'Diário 1º PA'!$P$1)</f>
        <v>1606</v>
      </c>
      <c r="B1393" s="368">
        <v>45397</v>
      </c>
      <c r="C1393" s="331">
        <v>45352</v>
      </c>
      <c r="D1393" s="321" t="s">
        <v>105</v>
      </c>
      <c r="E1393" s="332" t="s">
        <v>341</v>
      </c>
      <c r="F1393" s="369">
        <v>1680</v>
      </c>
      <c r="G1393" s="267" t="s">
        <v>2574</v>
      </c>
      <c r="H1393" s="321" t="s">
        <v>126</v>
      </c>
      <c r="I1393" s="321" t="s">
        <v>1642</v>
      </c>
      <c r="J1393" s="370" t="s">
        <v>1643</v>
      </c>
      <c r="K1393" s="370" t="s">
        <v>881</v>
      </c>
      <c r="L1393" s="370" t="s">
        <v>1301</v>
      </c>
      <c r="M1393" s="370">
        <v>11</v>
      </c>
      <c r="N1393" s="371">
        <v>45382</v>
      </c>
      <c r="O1393" s="321" t="s">
        <v>452</v>
      </c>
      <c r="P1393" s="370" t="s">
        <v>1643</v>
      </c>
      <c r="Q1393" s="372"/>
      <c r="R1393" s="372"/>
      <c r="S1393" s="372"/>
    </row>
    <row r="1394" spans="1:19" ht="24" x14ac:dyDescent="0.2">
      <c r="A1394" s="303">
        <f>IF(B1394="","",ROW()-ROW($A$3)+'Diário 1º PA'!$P$1)</f>
        <v>1607</v>
      </c>
      <c r="B1394" s="368">
        <v>45397</v>
      </c>
      <c r="C1394" s="331">
        <v>45352</v>
      </c>
      <c r="D1394" s="321" t="s">
        <v>105</v>
      </c>
      <c r="E1394" s="332" t="s">
        <v>341</v>
      </c>
      <c r="F1394" s="369">
        <v>3000</v>
      </c>
      <c r="G1394" s="267" t="s">
        <v>2575</v>
      </c>
      <c r="H1394" s="321" t="s">
        <v>119</v>
      </c>
      <c r="I1394" s="321" t="s">
        <v>2532</v>
      </c>
      <c r="J1394" s="370" t="s">
        <v>2533</v>
      </c>
      <c r="K1394" s="370" t="s">
        <v>881</v>
      </c>
      <c r="L1394" s="370" t="s">
        <v>1301</v>
      </c>
      <c r="M1394" s="370">
        <v>13</v>
      </c>
      <c r="N1394" s="371">
        <v>45392</v>
      </c>
      <c r="O1394" s="321" t="s">
        <v>452</v>
      </c>
      <c r="P1394" s="370" t="s">
        <v>2533</v>
      </c>
      <c r="Q1394" s="372"/>
      <c r="R1394" s="372"/>
      <c r="S1394" s="372"/>
    </row>
    <row r="1395" spans="1:19" ht="24" x14ac:dyDescent="0.2">
      <c r="A1395" s="303">
        <f>IF(B1395="","",ROW()-ROW($A$3)+'Diário 1º PA'!$P$1)</f>
        <v>1608</v>
      </c>
      <c r="B1395" s="368">
        <v>45397</v>
      </c>
      <c r="C1395" s="331">
        <v>45383</v>
      </c>
      <c r="D1395" s="321" t="s">
        <v>105</v>
      </c>
      <c r="E1395" s="332" t="s">
        <v>345</v>
      </c>
      <c r="F1395" s="369">
        <v>7750</v>
      </c>
      <c r="G1395" s="267" t="s">
        <v>2576</v>
      </c>
      <c r="H1395" s="321" t="s">
        <v>128</v>
      </c>
      <c r="I1395" s="321" t="s">
        <v>2430</v>
      </c>
      <c r="J1395" s="370" t="s">
        <v>2214</v>
      </c>
      <c r="K1395" s="370" t="s">
        <v>881</v>
      </c>
      <c r="L1395" s="370" t="s">
        <v>1301</v>
      </c>
      <c r="M1395" s="370" t="s">
        <v>2577</v>
      </c>
      <c r="N1395" s="371">
        <v>45393</v>
      </c>
      <c r="O1395" s="321" t="s">
        <v>452</v>
      </c>
      <c r="P1395" s="370" t="s">
        <v>2214</v>
      </c>
      <c r="Q1395" s="372"/>
      <c r="R1395" s="372"/>
      <c r="S1395" s="372"/>
    </row>
    <row r="1396" spans="1:19" ht="24" x14ac:dyDescent="0.2">
      <c r="A1396" s="303">
        <f>IF(B1396="","",ROW()-ROW($A$3)+'Diário 1º PA'!$P$1)</f>
        <v>1609</v>
      </c>
      <c r="B1396" s="368">
        <v>45397</v>
      </c>
      <c r="C1396" s="331">
        <v>45352</v>
      </c>
      <c r="D1396" s="321" t="s">
        <v>105</v>
      </c>
      <c r="E1396" s="332" t="s">
        <v>257</v>
      </c>
      <c r="F1396" s="369">
        <v>178.25</v>
      </c>
      <c r="G1396" s="267" t="s">
        <v>2578</v>
      </c>
      <c r="H1396" s="321" t="s">
        <v>118</v>
      </c>
      <c r="I1396" s="321" t="s">
        <v>1595</v>
      </c>
      <c r="J1396" s="370" t="s">
        <v>1006</v>
      </c>
      <c r="K1396" s="370" t="s">
        <v>1307</v>
      </c>
      <c r="L1396" s="370" t="s">
        <v>848</v>
      </c>
      <c r="M1396" s="370">
        <v>16823</v>
      </c>
      <c r="N1396" s="371">
        <v>45397</v>
      </c>
      <c r="O1396" s="321" t="s">
        <v>452</v>
      </c>
      <c r="P1396" s="370" t="s">
        <v>1006</v>
      </c>
      <c r="Q1396" s="372"/>
      <c r="R1396" s="372"/>
      <c r="S1396" s="372"/>
    </row>
    <row r="1397" spans="1:19" ht="24" x14ac:dyDescent="0.2">
      <c r="A1397" s="303">
        <f>IF(B1397="","",ROW()-ROW($A$3)+'Diário 1º PA'!$P$1)</f>
        <v>1610</v>
      </c>
      <c r="B1397" s="368">
        <v>45397</v>
      </c>
      <c r="C1397" s="331">
        <v>45352</v>
      </c>
      <c r="D1397" s="321" t="s">
        <v>105</v>
      </c>
      <c r="E1397" s="332" t="s">
        <v>257</v>
      </c>
      <c r="F1397" s="369">
        <v>237.67</v>
      </c>
      <c r="G1397" s="267" t="s">
        <v>2578</v>
      </c>
      <c r="H1397" s="321" t="s">
        <v>118</v>
      </c>
      <c r="I1397" s="321" t="s">
        <v>1595</v>
      </c>
      <c r="J1397" s="370" t="s">
        <v>1006</v>
      </c>
      <c r="K1397" s="370" t="s">
        <v>1307</v>
      </c>
      <c r="L1397" s="370" t="s">
        <v>848</v>
      </c>
      <c r="M1397" s="370">
        <v>16824</v>
      </c>
      <c r="N1397" s="371">
        <v>45397</v>
      </c>
      <c r="O1397" s="321" t="s">
        <v>452</v>
      </c>
      <c r="P1397" s="370" t="s">
        <v>1006</v>
      </c>
      <c r="Q1397" s="372"/>
      <c r="R1397" s="372"/>
      <c r="S1397" s="372"/>
    </row>
    <row r="1398" spans="1:19" ht="24" x14ac:dyDescent="0.2">
      <c r="A1398" s="303">
        <f>IF(B1398="","",ROW()-ROW($A$3)+'Diário 1º PA'!$P$1)</f>
        <v>1611</v>
      </c>
      <c r="B1398" s="368">
        <v>45397</v>
      </c>
      <c r="C1398" s="331">
        <v>45352</v>
      </c>
      <c r="D1398" s="321" t="s">
        <v>105</v>
      </c>
      <c r="E1398" s="332" t="s">
        <v>257</v>
      </c>
      <c r="F1398" s="369">
        <v>178.25</v>
      </c>
      <c r="G1398" s="267" t="s">
        <v>2578</v>
      </c>
      <c r="H1398" s="321" t="s">
        <v>118</v>
      </c>
      <c r="I1398" s="321" t="s">
        <v>1595</v>
      </c>
      <c r="J1398" s="370" t="s">
        <v>1006</v>
      </c>
      <c r="K1398" s="370" t="s">
        <v>1307</v>
      </c>
      <c r="L1398" s="370" t="s">
        <v>848</v>
      </c>
      <c r="M1398" s="370">
        <v>16825</v>
      </c>
      <c r="N1398" s="371">
        <v>45397</v>
      </c>
      <c r="O1398" s="321" t="s">
        <v>452</v>
      </c>
      <c r="P1398" s="370" t="s">
        <v>1006</v>
      </c>
      <c r="Q1398" s="372"/>
      <c r="R1398" s="372"/>
      <c r="S1398" s="372"/>
    </row>
    <row r="1399" spans="1:19" ht="24" x14ac:dyDescent="0.2">
      <c r="A1399" s="303">
        <f>IF(B1399="","",ROW()-ROW($A$3)+'Diário 1º PA'!$P$1)</f>
        <v>1612</v>
      </c>
      <c r="B1399" s="368">
        <v>45397</v>
      </c>
      <c r="C1399" s="331">
        <v>45352</v>
      </c>
      <c r="D1399" s="321" t="s">
        <v>105</v>
      </c>
      <c r="E1399" s="332" t="s">
        <v>235</v>
      </c>
      <c r="F1399" s="369">
        <v>130</v>
      </c>
      <c r="G1399" s="267" t="s">
        <v>1774</v>
      </c>
      <c r="H1399" s="321" t="s">
        <v>120</v>
      </c>
      <c r="I1399" s="321" t="s">
        <v>1649</v>
      </c>
      <c r="J1399" s="370" t="s">
        <v>1650</v>
      </c>
      <c r="K1399" s="370" t="s">
        <v>1307</v>
      </c>
      <c r="L1399" s="370" t="s">
        <v>848</v>
      </c>
      <c r="M1399" s="370">
        <v>10761583</v>
      </c>
      <c r="N1399" s="371">
        <v>45397</v>
      </c>
      <c r="O1399" s="321" t="s">
        <v>452</v>
      </c>
      <c r="P1399" s="370" t="s">
        <v>1650</v>
      </c>
      <c r="Q1399" s="372"/>
      <c r="R1399" s="372"/>
      <c r="S1399" s="372"/>
    </row>
    <row r="1400" spans="1:19" ht="24" x14ac:dyDescent="0.2">
      <c r="A1400" s="303">
        <f>IF(B1400="","",ROW()-ROW($A$3)+'Diário 1º PA'!$P$1)</f>
        <v>1613</v>
      </c>
      <c r="B1400" s="368">
        <v>45397</v>
      </c>
      <c r="C1400" s="331">
        <v>45383</v>
      </c>
      <c r="D1400" s="321" t="s">
        <v>105</v>
      </c>
      <c r="E1400" s="332" t="s">
        <v>345</v>
      </c>
      <c r="F1400" s="369">
        <v>1148.75</v>
      </c>
      <c r="G1400" s="267" t="s">
        <v>2107</v>
      </c>
      <c r="H1400" s="321" t="s">
        <v>128</v>
      </c>
      <c r="I1400" s="321" t="s">
        <v>2499</v>
      </c>
      <c r="J1400" s="370" t="s">
        <v>2500</v>
      </c>
      <c r="K1400" s="370" t="s">
        <v>881</v>
      </c>
      <c r="L1400" s="370" t="s">
        <v>1301</v>
      </c>
      <c r="M1400" s="370">
        <v>10122</v>
      </c>
      <c r="N1400" s="371">
        <v>45398</v>
      </c>
      <c r="O1400" s="321" t="s">
        <v>452</v>
      </c>
      <c r="P1400" s="370" t="s">
        <v>2500</v>
      </c>
      <c r="Q1400" s="372"/>
      <c r="R1400" s="372"/>
      <c r="S1400" s="372"/>
    </row>
    <row r="1401" spans="1:19" ht="24" x14ac:dyDescent="0.2">
      <c r="A1401" s="303">
        <f>IF(B1401="","",ROW()-ROW($A$3)+'Diário 1º PA'!$P$1)</f>
        <v>1614</v>
      </c>
      <c r="B1401" s="368">
        <v>45397</v>
      </c>
      <c r="C1401" s="331">
        <v>45383</v>
      </c>
      <c r="D1401" s="321" t="s">
        <v>105</v>
      </c>
      <c r="E1401" s="332" t="s">
        <v>345</v>
      </c>
      <c r="F1401" s="369">
        <v>679.25</v>
      </c>
      <c r="G1401" s="321" t="s">
        <v>2107</v>
      </c>
      <c r="H1401" s="321" t="s">
        <v>128</v>
      </c>
      <c r="I1401" s="321" t="s">
        <v>2431</v>
      </c>
      <c r="J1401" s="370" t="s">
        <v>2432</v>
      </c>
      <c r="K1401" s="370" t="s">
        <v>881</v>
      </c>
      <c r="L1401" s="370" t="s">
        <v>1301</v>
      </c>
      <c r="M1401" s="370">
        <v>1450</v>
      </c>
      <c r="N1401" s="371">
        <v>45397</v>
      </c>
      <c r="O1401" s="321" t="s">
        <v>452</v>
      </c>
      <c r="P1401" s="370" t="s">
        <v>2432</v>
      </c>
      <c r="Q1401" s="372"/>
      <c r="R1401" s="372"/>
      <c r="S1401" s="372"/>
    </row>
    <row r="1402" spans="1:19" x14ac:dyDescent="0.2">
      <c r="A1402" s="303">
        <f>IF(B1402="","",ROW()-ROW($A$3)+'Diário 1º PA'!$P$1)</f>
        <v>1615</v>
      </c>
      <c r="B1402" s="368">
        <v>45397</v>
      </c>
      <c r="C1402" s="331">
        <v>45383</v>
      </c>
      <c r="D1402" s="321" t="s">
        <v>105</v>
      </c>
      <c r="E1402" s="332" t="s">
        <v>283</v>
      </c>
      <c r="F1402" s="369">
        <v>3</v>
      </c>
      <c r="G1402" s="267" t="s">
        <v>2579</v>
      </c>
      <c r="H1402" s="321" t="s">
        <v>118</v>
      </c>
      <c r="I1402" s="321" t="s">
        <v>117</v>
      </c>
      <c r="J1402" s="370" t="s">
        <v>79</v>
      </c>
      <c r="K1402" s="370" t="s">
        <v>881</v>
      </c>
      <c r="L1402" s="370" t="s">
        <v>117</v>
      </c>
      <c r="M1402" s="370" t="s">
        <v>117</v>
      </c>
      <c r="N1402" s="371" t="s">
        <v>117</v>
      </c>
      <c r="O1402" s="321" t="s">
        <v>452</v>
      </c>
      <c r="P1402" s="370" t="s">
        <v>79</v>
      </c>
      <c r="Q1402" s="372"/>
      <c r="R1402" s="372"/>
      <c r="S1402" s="372"/>
    </row>
    <row r="1403" spans="1:19" ht="24" x14ac:dyDescent="0.2">
      <c r="A1403" s="303">
        <f>IF(B1403="","",ROW()-ROW($A$3)+'Diário 1º PA'!$P$1)</f>
        <v>1616</v>
      </c>
      <c r="B1403" s="368">
        <v>45398</v>
      </c>
      <c r="C1403" s="331">
        <v>45383</v>
      </c>
      <c r="D1403" s="321" t="s">
        <v>105</v>
      </c>
      <c r="E1403" s="332" t="s">
        <v>337</v>
      </c>
      <c r="F1403" s="369">
        <v>-93.46</v>
      </c>
      <c r="G1403" s="267" t="s">
        <v>2580</v>
      </c>
      <c r="H1403" s="321" t="s">
        <v>123</v>
      </c>
      <c r="I1403" s="321" t="s">
        <v>2581</v>
      </c>
      <c r="J1403" s="370" t="s">
        <v>79</v>
      </c>
      <c r="K1403" s="370" t="s">
        <v>117</v>
      </c>
      <c r="L1403" s="370" t="s">
        <v>117</v>
      </c>
      <c r="M1403" s="370" t="s">
        <v>117</v>
      </c>
      <c r="N1403" s="371" t="s">
        <v>117</v>
      </c>
      <c r="O1403" s="321" t="s">
        <v>452</v>
      </c>
      <c r="P1403" s="370" t="s">
        <v>79</v>
      </c>
      <c r="Q1403" s="372"/>
      <c r="R1403" s="372"/>
      <c r="S1403" s="372"/>
    </row>
    <row r="1404" spans="1:19" ht="36" x14ac:dyDescent="0.2">
      <c r="A1404" s="303">
        <f>IF(B1404="","",ROW()-ROW($A$3)+'Diário 1º PA'!$P$1)</f>
        <v>1617</v>
      </c>
      <c r="B1404" s="368">
        <v>45398</v>
      </c>
      <c r="C1404" s="331">
        <v>45383</v>
      </c>
      <c r="D1404" s="321" t="s">
        <v>105</v>
      </c>
      <c r="E1404" s="332" t="s">
        <v>337</v>
      </c>
      <c r="F1404" s="369">
        <v>83.77</v>
      </c>
      <c r="G1404" s="267" t="s">
        <v>952</v>
      </c>
      <c r="H1404" s="321" t="s">
        <v>136</v>
      </c>
      <c r="I1404" s="321" t="s">
        <v>1296</v>
      </c>
      <c r="J1404" s="370" t="s">
        <v>954</v>
      </c>
      <c r="K1404" s="370" t="s">
        <v>839</v>
      </c>
      <c r="L1404" s="370" t="s">
        <v>1301</v>
      </c>
      <c r="M1404" s="370">
        <v>6067863</v>
      </c>
      <c r="N1404" s="371">
        <v>45400</v>
      </c>
      <c r="O1404" s="321" t="s">
        <v>452</v>
      </c>
      <c r="P1404" s="370" t="s">
        <v>954</v>
      </c>
      <c r="Q1404" s="372"/>
      <c r="R1404" s="372"/>
      <c r="S1404" s="372"/>
    </row>
    <row r="1405" spans="1:19" ht="36" x14ac:dyDescent="0.2">
      <c r="A1405" s="303">
        <f>IF(B1405="","",ROW()-ROW($A$3)+'Diário 1º PA'!$P$1)</f>
        <v>1618</v>
      </c>
      <c r="B1405" s="368">
        <v>45398</v>
      </c>
      <c r="C1405" s="331">
        <v>45383</v>
      </c>
      <c r="D1405" s="321" t="s">
        <v>105</v>
      </c>
      <c r="E1405" s="332" t="s">
        <v>337</v>
      </c>
      <c r="F1405" s="369">
        <v>173.13</v>
      </c>
      <c r="G1405" s="267" t="s">
        <v>952</v>
      </c>
      <c r="H1405" s="321" t="s">
        <v>122</v>
      </c>
      <c r="I1405" s="321" t="s">
        <v>2066</v>
      </c>
      <c r="J1405" s="370" t="s">
        <v>968</v>
      </c>
      <c r="K1405" s="370" t="s">
        <v>2582</v>
      </c>
      <c r="L1405" s="370" t="s">
        <v>1301</v>
      </c>
      <c r="M1405" s="370" t="s">
        <v>2583</v>
      </c>
      <c r="N1405" s="371">
        <v>45398</v>
      </c>
      <c r="O1405" s="321" t="s">
        <v>452</v>
      </c>
      <c r="P1405" s="370" t="s">
        <v>968</v>
      </c>
      <c r="Q1405" s="372"/>
      <c r="R1405" s="372"/>
      <c r="S1405" s="372"/>
    </row>
    <row r="1406" spans="1:19" ht="24" x14ac:dyDescent="0.2">
      <c r="A1406" s="303">
        <f>IF(B1406="","",ROW()-ROW($A$3)+'Diário 1º PA'!$P$1)</f>
        <v>1619</v>
      </c>
      <c r="B1406" s="368">
        <v>45398</v>
      </c>
      <c r="C1406" s="331">
        <v>45383</v>
      </c>
      <c r="D1406" s="321" t="s">
        <v>94</v>
      </c>
      <c r="E1406" s="332" t="s">
        <v>188</v>
      </c>
      <c r="F1406" s="369">
        <v>2150.73</v>
      </c>
      <c r="G1406" s="267" t="s">
        <v>2584</v>
      </c>
      <c r="H1406" s="321" t="s">
        <v>136</v>
      </c>
      <c r="I1406" s="321" t="s">
        <v>2585</v>
      </c>
      <c r="J1406" s="370" t="s">
        <v>922</v>
      </c>
      <c r="K1406" s="370" t="s">
        <v>1340</v>
      </c>
      <c r="L1406" s="370" t="s">
        <v>1389</v>
      </c>
      <c r="M1406" s="370" t="s">
        <v>117</v>
      </c>
      <c r="N1406" s="371">
        <v>45399</v>
      </c>
      <c r="O1406" s="321" t="s">
        <v>452</v>
      </c>
      <c r="P1406" s="370" t="s">
        <v>2586</v>
      </c>
      <c r="Q1406" s="372"/>
      <c r="R1406" s="372"/>
      <c r="S1406" s="372"/>
    </row>
    <row r="1407" spans="1:19" ht="24" x14ac:dyDescent="0.2">
      <c r="A1407" s="303">
        <f>IF(B1407="","",ROW()-ROW($A$3)+'Diário 1º PA'!$P$1)</f>
        <v>1620</v>
      </c>
      <c r="B1407" s="368">
        <v>45398</v>
      </c>
      <c r="C1407" s="331">
        <v>45352</v>
      </c>
      <c r="D1407" s="321" t="s">
        <v>105</v>
      </c>
      <c r="E1407" s="332" t="s">
        <v>227</v>
      </c>
      <c r="F1407" s="369">
        <v>2308.25</v>
      </c>
      <c r="G1407" s="267" t="s">
        <v>1037</v>
      </c>
      <c r="H1407" s="321" t="s">
        <v>121</v>
      </c>
      <c r="I1407" s="321" t="s">
        <v>1647</v>
      </c>
      <c r="J1407" s="370" t="s">
        <v>1648</v>
      </c>
      <c r="K1407" s="370" t="s">
        <v>1307</v>
      </c>
      <c r="L1407" s="370" t="s">
        <v>848</v>
      </c>
      <c r="M1407" s="370">
        <v>6706245</v>
      </c>
      <c r="N1407" s="371">
        <v>45398</v>
      </c>
      <c r="O1407" s="321" t="s">
        <v>452</v>
      </c>
      <c r="P1407" s="370" t="s">
        <v>1648</v>
      </c>
      <c r="Q1407" s="372"/>
      <c r="R1407" s="372"/>
      <c r="S1407" s="372"/>
    </row>
    <row r="1408" spans="1:19" ht="24" x14ac:dyDescent="0.2">
      <c r="A1408" s="303">
        <f>IF(B1408="","",ROW()-ROW($A$3)+'Diário 1º PA'!$P$1)</f>
        <v>1621</v>
      </c>
      <c r="B1408" s="368">
        <v>45398</v>
      </c>
      <c r="C1408" s="331">
        <v>45352</v>
      </c>
      <c r="D1408" s="321" t="s">
        <v>105</v>
      </c>
      <c r="E1408" s="332" t="s">
        <v>229</v>
      </c>
      <c r="F1408" s="369">
        <v>499.22</v>
      </c>
      <c r="G1408" s="267" t="s">
        <v>1769</v>
      </c>
      <c r="H1408" s="321" t="s">
        <v>125</v>
      </c>
      <c r="I1408" s="321" t="s">
        <v>1535</v>
      </c>
      <c r="J1408" s="370" t="s">
        <v>1025</v>
      </c>
      <c r="K1408" s="370" t="s">
        <v>1307</v>
      </c>
      <c r="L1408" s="370" t="s">
        <v>848</v>
      </c>
      <c r="M1408" s="370" t="s">
        <v>2587</v>
      </c>
      <c r="N1408" s="371">
        <v>45398</v>
      </c>
      <c r="O1408" s="321" t="s">
        <v>452</v>
      </c>
      <c r="P1408" s="370" t="s">
        <v>1025</v>
      </c>
      <c r="Q1408" s="372"/>
      <c r="R1408" s="372"/>
      <c r="S1408" s="372"/>
    </row>
    <row r="1409" spans="1:19" ht="24" x14ac:dyDescent="0.2">
      <c r="A1409" s="303">
        <f>IF(B1409="","",ROW()-ROW($A$3)+'Diário 1º PA'!$P$1)</f>
        <v>1622</v>
      </c>
      <c r="B1409" s="368">
        <v>45398</v>
      </c>
      <c r="C1409" s="331">
        <v>45383</v>
      </c>
      <c r="D1409" s="321" t="s">
        <v>105</v>
      </c>
      <c r="E1409" s="332" t="s">
        <v>341</v>
      </c>
      <c r="F1409" s="369">
        <v>22</v>
      </c>
      <c r="G1409" s="267" t="s">
        <v>2588</v>
      </c>
      <c r="H1409" s="321" t="s">
        <v>130</v>
      </c>
      <c r="I1409" s="321" t="s">
        <v>1937</v>
      </c>
      <c r="J1409" s="370" t="s">
        <v>922</v>
      </c>
      <c r="K1409" s="370" t="s">
        <v>881</v>
      </c>
      <c r="L1409" s="370" t="s">
        <v>1604</v>
      </c>
      <c r="M1409" s="370" t="s">
        <v>117</v>
      </c>
      <c r="N1409" s="371">
        <v>45392</v>
      </c>
      <c r="O1409" s="321" t="s">
        <v>452</v>
      </c>
      <c r="P1409" s="370" t="s">
        <v>1938</v>
      </c>
      <c r="Q1409" s="372"/>
      <c r="R1409" s="372"/>
      <c r="S1409" s="372"/>
    </row>
    <row r="1410" spans="1:19" ht="36" x14ac:dyDescent="0.2">
      <c r="A1410" s="303">
        <f>IF(B1410="","",ROW()-ROW($A$3)+'Diário 1º PA'!$P$1)</f>
        <v>1623</v>
      </c>
      <c r="B1410" s="368">
        <v>45398</v>
      </c>
      <c r="C1410" s="331">
        <v>45383</v>
      </c>
      <c r="D1410" s="321" t="s">
        <v>105</v>
      </c>
      <c r="E1410" s="332" t="s">
        <v>307</v>
      </c>
      <c r="F1410" s="369">
        <v>469.68</v>
      </c>
      <c r="G1410" s="267" t="s">
        <v>2589</v>
      </c>
      <c r="H1410" s="321" t="s">
        <v>126</v>
      </c>
      <c r="I1410" s="321" t="s">
        <v>2590</v>
      </c>
      <c r="J1410" s="370" t="s">
        <v>2591</v>
      </c>
      <c r="K1410" s="370" t="s">
        <v>881</v>
      </c>
      <c r="L1410" s="370" t="s">
        <v>1301</v>
      </c>
      <c r="M1410" s="370">
        <v>345000</v>
      </c>
      <c r="N1410" s="371">
        <v>45307</v>
      </c>
      <c r="O1410" s="321" t="s">
        <v>452</v>
      </c>
      <c r="P1410" s="370" t="s">
        <v>2591</v>
      </c>
      <c r="Q1410" s="372"/>
      <c r="R1410" s="372"/>
      <c r="S1410" s="372"/>
    </row>
    <row r="1411" spans="1:19" ht="36" x14ac:dyDescent="0.2">
      <c r="A1411" s="303">
        <f>IF(B1411="","",ROW()-ROW($A$3)+'Diário 1º PA'!$P$1)</f>
        <v>1624</v>
      </c>
      <c r="B1411" s="368">
        <v>45398</v>
      </c>
      <c r="C1411" s="331">
        <v>45383</v>
      </c>
      <c r="D1411" s="321" t="s">
        <v>105</v>
      </c>
      <c r="E1411" s="332" t="s">
        <v>307</v>
      </c>
      <c r="F1411" s="369">
        <v>1256.0999999999999</v>
      </c>
      <c r="G1411" s="321" t="s">
        <v>2589</v>
      </c>
      <c r="H1411" s="321" t="s">
        <v>126</v>
      </c>
      <c r="I1411" s="321" t="s">
        <v>2592</v>
      </c>
      <c r="J1411" s="370" t="s">
        <v>2593</v>
      </c>
      <c r="K1411" s="370" t="s">
        <v>881</v>
      </c>
      <c r="L1411" s="370" t="s">
        <v>1301</v>
      </c>
      <c r="M1411" s="370">
        <v>126</v>
      </c>
      <c r="N1411" s="371">
        <v>45399</v>
      </c>
      <c r="O1411" s="321" t="s">
        <v>452</v>
      </c>
      <c r="P1411" s="370" t="s">
        <v>2593</v>
      </c>
      <c r="Q1411" s="372"/>
      <c r="R1411" s="372"/>
      <c r="S1411" s="372"/>
    </row>
    <row r="1412" spans="1:19" x14ac:dyDescent="0.2">
      <c r="A1412" s="303">
        <f>IF(B1412="","",ROW()-ROW($A$3)+'Diário 1º PA'!$P$1)</f>
        <v>1625</v>
      </c>
      <c r="B1412" s="368">
        <v>45398</v>
      </c>
      <c r="C1412" s="331">
        <v>45383</v>
      </c>
      <c r="D1412" s="321" t="s">
        <v>105</v>
      </c>
      <c r="E1412" s="332" t="s">
        <v>283</v>
      </c>
      <c r="F1412" s="369">
        <v>14</v>
      </c>
      <c r="G1412" s="267" t="s">
        <v>2594</v>
      </c>
      <c r="H1412" s="321" t="s">
        <v>118</v>
      </c>
      <c r="I1412" s="321" t="s">
        <v>117</v>
      </c>
      <c r="J1412" s="370" t="s">
        <v>79</v>
      </c>
      <c r="K1412" s="370" t="s">
        <v>117</v>
      </c>
      <c r="L1412" s="370" t="s">
        <v>117</v>
      </c>
      <c r="M1412" s="370" t="s">
        <v>117</v>
      </c>
      <c r="N1412" s="371" t="s">
        <v>117</v>
      </c>
      <c r="O1412" s="321" t="s">
        <v>452</v>
      </c>
      <c r="P1412" s="370" t="s">
        <v>79</v>
      </c>
      <c r="Q1412" s="372"/>
      <c r="R1412" s="372"/>
      <c r="S1412" s="372"/>
    </row>
    <row r="1413" spans="1:19" ht="36" x14ac:dyDescent="0.2">
      <c r="A1413" s="303">
        <f>IF(B1413="","",ROW()-ROW($A$3)+'Diário 1º PA'!$P$1)</f>
        <v>1626</v>
      </c>
      <c r="B1413" s="368">
        <v>45399</v>
      </c>
      <c r="C1413" s="331">
        <v>45383</v>
      </c>
      <c r="D1413" s="321" t="s">
        <v>105</v>
      </c>
      <c r="E1413" s="332" t="s">
        <v>341</v>
      </c>
      <c r="F1413" s="369">
        <v>-2400</v>
      </c>
      <c r="G1413" s="267" t="s">
        <v>2595</v>
      </c>
      <c r="H1413" s="321" t="s">
        <v>117</v>
      </c>
      <c r="I1413" s="321" t="s">
        <v>117</v>
      </c>
      <c r="J1413" s="370" t="s">
        <v>79</v>
      </c>
      <c r="K1413" s="370" t="s">
        <v>117</v>
      </c>
      <c r="L1413" s="370" t="s">
        <v>117</v>
      </c>
      <c r="M1413" s="370" t="s">
        <v>117</v>
      </c>
      <c r="N1413" s="371" t="s">
        <v>117</v>
      </c>
      <c r="O1413" s="321" t="s">
        <v>452</v>
      </c>
      <c r="P1413" s="370" t="s">
        <v>79</v>
      </c>
      <c r="Q1413" s="372"/>
      <c r="R1413" s="372"/>
      <c r="S1413" s="372"/>
    </row>
    <row r="1414" spans="1:19" ht="24" x14ac:dyDescent="0.2">
      <c r="A1414" s="303">
        <f>IF(B1414="","",ROW()-ROW($A$3)+'Diário 1º PA'!$P$1)</f>
        <v>1627</v>
      </c>
      <c r="B1414" s="368">
        <v>45399</v>
      </c>
      <c r="C1414" s="331">
        <v>45383</v>
      </c>
      <c r="D1414" s="321" t="s">
        <v>105</v>
      </c>
      <c r="E1414" s="332" t="s">
        <v>341</v>
      </c>
      <c r="F1414" s="369">
        <v>1404</v>
      </c>
      <c r="G1414" s="267" t="s">
        <v>2596</v>
      </c>
      <c r="H1414" s="321" t="s">
        <v>135</v>
      </c>
      <c r="I1414" s="321" t="s">
        <v>1984</v>
      </c>
      <c r="J1414" s="370" t="s">
        <v>2261</v>
      </c>
      <c r="K1414" s="370" t="s">
        <v>839</v>
      </c>
      <c r="L1414" s="370" t="s">
        <v>1301</v>
      </c>
      <c r="M1414" s="370">
        <v>23</v>
      </c>
      <c r="N1414" s="371">
        <v>45391</v>
      </c>
      <c r="O1414" s="321" t="s">
        <v>452</v>
      </c>
      <c r="P1414" s="370" t="s">
        <v>2261</v>
      </c>
      <c r="Q1414" s="372"/>
      <c r="R1414" s="372"/>
      <c r="S1414" s="372"/>
    </row>
    <row r="1415" spans="1:19" ht="24" x14ac:dyDescent="0.2">
      <c r="A1415" s="303">
        <f>IF(B1415="","",ROW()-ROW($A$3)+'Diário 1º PA'!$P$1)</f>
        <v>1628</v>
      </c>
      <c r="B1415" s="368">
        <v>45399</v>
      </c>
      <c r="C1415" s="331">
        <v>45383</v>
      </c>
      <c r="D1415" s="321" t="s">
        <v>105</v>
      </c>
      <c r="E1415" s="332" t="s">
        <v>339</v>
      </c>
      <c r="F1415" s="369">
        <v>300</v>
      </c>
      <c r="G1415" s="267" t="s">
        <v>2472</v>
      </c>
      <c r="H1415" s="321" t="s">
        <v>126</v>
      </c>
      <c r="I1415" s="321" t="s">
        <v>2597</v>
      </c>
      <c r="J1415" s="370" t="s">
        <v>922</v>
      </c>
      <c r="K1415" s="370" t="s">
        <v>839</v>
      </c>
      <c r="L1415" s="370" t="s">
        <v>1611</v>
      </c>
      <c r="M1415" s="370" t="s">
        <v>117</v>
      </c>
      <c r="N1415" s="371">
        <v>45398</v>
      </c>
      <c r="O1415" s="321" t="s">
        <v>452</v>
      </c>
      <c r="P1415" s="370" t="s">
        <v>2598</v>
      </c>
      <c r="Q1415" s="372"/>
      <c r="R1415" s="372"/>
      <c r="S1415" s="372"/>
    </row>
    <row r="1416" spans="1:19" ht="24" x14ac:dyDescent="0.2">
      <c r="A1416" s="303">
        <f>IF(B1416="","",ROW()-ROW($A$3)+'Diário 1º PA'!$P$1)</f>
        <v>1629</v>
      </c>
      <c r="B1416" s="368">
        <v>45399</v>
      </c>
      <c r="C1416" s="331">
        <v>45383</v>
      </c>
      <c r="D1416" s="321" t="s">
        <v>105</v>
      </c>
      <c r="E1416" s="332" t="s">
        <v>339</v>
      </c>
      <c r="F1416" s="369">
        <v>1072</v>
      </c>
      <c r="G1416" s="267" t="s">
        <v>2599</v>
      </c>
      <c r="H1416" s="321" t="s">
        <v>126</v>
      </c>
      <c r="I1416" s="321" t="s">
        <v>2600</v>
      </c>
      <c r="J1416" s="370" t="s">
        <v>2601</v>
      </c>
      <c r="K1416" s="370" t="s">
        <v>881</v>
      </c>
      <c r="L1416" s="370" t="s">
        <v>1301</v>
      </c>
      <c r="M1416" s="379">
        <v>45499</v>
      </c>
      <c r="N1416" s="371">
        <v>45407</v>
      </c>
      <c r="O1416" s="321" t="s">
        <v>452</v>
      </c>
      <c r="P1416" s="370" t="s">
        <v>2601</v>
      </c>
      <c r="Q1416" s="372"/>
      <c r="R1416" s="372"/>
      <c r="S1416" s="372"/>
    </row>
    <row r="1417" spans="1:19" ht="24" x14ac:dyDescent="0.2">
      <c r="A1417" s="303">
        <f>IF(B1417="","",ROW()-ROW($A$3)+'Diário 1º PA'!$P$1)</f>
        <v>1630</v>
      </c>
      <c r="B1417" s="368">
        <v>45399</v>
      </c>
      <c r="C1417" s="331">
        <v>45383</v>
      </c>
      <c r="D1417" s="321" t="s">
        <v>105</v>
      </c>
      <c r="E1417" s="332" t="s">
        <v>307</v>
      </c>
      <c r="F1417" s="369">
        <v>1322</v>
      </c>
      <c r="G1417" s="267" t="s">
        <v>2602</v>
      </c>
      <c r="H1417" s="321" t="s">
        <v>124</v>
      </c>
      <c r="I1417" s="321" t="s">
        <v>2603</v>
      </c>
      <c r="J1417" s="370" t="s">
        <v>2604</v>
      </c>
      <c r="K1417" s="370" t="s">
        <v>1307</v>
      </c>
      <c r="L1417" s="370" t="s">
        <v>848</v>
      </c>
      <c r="M1417" s="370">
        <v>225292</v>
      </c>
      <c r="N1417" s="371">
        <v>45417</v>
      </c>
      <c r="O1417" s="321" t="s">
        <v>452</v>
      </c>
      <c r="P1417" s="370" t="s">
        <v>2604</v>
      </c>
      <c r="Q1417" s="372"/>
      <c r="R1417" s="372"/>
      <c r="S1417" s="372"/>
    </row>
    <row r="1418" spans="1:19" ht="24" x14ac:dyDescent="0.2">
      <c r="A1418" s="303">
        <f>IF(B1418="","",ROW()-ROW($A$3)+'Diário 1º PA'!$P$1)</f>
        <v>1631</v>
      </c>
      <c r="B1418" s="368">
        <v>45399</v>
      </c>
      <c r="C1418" s="331">
        <v>45383</v>
      </c>
      <c r="D1418" s="321" t="s">
        <v>94</v>
      </c>
      <c r="E1418" s="332" t="s">
        <v>199</v>
      </c>
      <c r="F1418" s="369">
        <v>565.6</v>
      </c>
      <c r="G1418" s="267" t="s">
        <v>1795</v>
      </c>
      <c r="H1418" s="321" t="s">
        <v>127</v>
      </c>
      <c r="I1418" s="321" t="s">
        <v>1341</v>
      </c>
      <c r="J1418" s="370" t="s">
        <v>850</v>
      </c>
      <c r="K1418" s="370" t="s">
        <v>1307</v>
      </c>
      <c r="L1418" s="370" t="s">
        <v>848</v>
      </c>
      <c r="M1418" s="370">
        <v>5870335</v>
      </c>
      <c r="N1418" s="371">
        <v>45409</v>
      </c>
      <c r="O1418" s="321" t="s">
        <v>452</v>
      </c>
      <c r="P1418" s="370" t="s">
        <v>850</v>
      </c>
      <c r="Q1418" s="372"/>
      <c r="R1418" s="372"/>
      <c r="S1418" s="372"/>
    </row>
    <row r="1419" spans="1:19" ht="24" x14ac:dyDescent="0.2">
      <c r="A1419" s="303">
        <f>IF(B1419="","",ROW()-ROW($A$3)+'Diário 1º PA'!$P$1)</f>
        <v>1632</v>
      </c>
      <c r="B1419" s="368">
        <v>45399</v>
      </c>
      <c r="C1419" s="331">
        <v>45383</v>
      </c>
      <c r="D1419" s="321" t="s">
        <v>94</v>
      </c>
      <c r="E1419" s="332" t="s">
        <v>199</v>
      </c>
      <c r="F1419" s="369">
        <v>551.46</v>
      </c>
      <c r="G1419" s="267" t="s">
        <v>1795</v>
      </c>
      <c r="H1419" s="321" t="s">
        <v>129</v>
      </c>
      <c r="I1419" s="321" t="s">
        <v>1341</v>
      </c>
      <c r="J1419" s="370" t="s">
        <v>850</v>
      </c>
      <c r="K1419" s="370" t="s">
        <v>1307</v>
      </c>
      <c r="L1419" s="370" t="s">
        <v>848</v>
      </c>
      <c r="M1419" s="370">
        <v>5870346</v>
      </c>
      <c r="N1419" s="371">
        <v>45409</v>
      </c>
      <c r="O1419" s="321" t="s">
        <v>452</v>
      </c>
      <c r="P1419" s="370" t="s">
        <v>850</v>
      </c>
      <c r="Q1419" s="372"/>
      <c r="R1419" s="372"/>
      <c r="S1419" s="372"/>
    </row>
    <row r="1420" spans="1:19" ht="24" x14ac:dyDescent="0.2">
      <c r="A1420" s="303">
        <f>IF(B1420="","",ROW()-ROW($A$3)+'Diário 1º PA'!$P$1)</f>
        <v>1633</v>
      </c>
      <c r="B1420" s="368">
        <v>45399</v>
      </c>
      <c r="C1420" s="331">
        <v>45352</v>
      </c>
      <c r="D1420" s="321" t="s">
        <v>105</v>
      </c>
      <c r="E1420" s="332" t="s">
        <v>227</v>
      </c>
      <c r="F1420" s="369">
        <v>2035.05</v>
      </c>
      <c r="G1420" s="267" t="s">
        <v>1037</v>
      </c>
      <c r="H1420" s="321" t="s">
        <v>134</v>
      </c>
      <c r="I1420" s="321" t="s">
        <v>1401</v>
      </c>
      <c r="J1420" s="370" t="s">
        <v>1181</v>
      </c>
      <c r="K1420" s="370" t="s">
        <v>1307</v>
      </c>
      <c r="L1420" s="370" t="s">
        <v>848</v>
      </c>
      <c r="M1420" s="370">
        <v>134464284</v>
      </c>
      <c r="N1420" s="371">
        <v>45399</v>
      </c>
      <c r="O1420" s="321" t="s">
        <v>452</v>
      </c>
      <c r="P1420" s="370" t="s">
        <v>1181</v>
      </c>
      <c r="Q1420" s="372"/>
      <c r="R1420" s="372"/>
      <c r="S1420" s="372"/>
    </row>
    <row r="1421" spans="1:19" ht="24" x14ac:dyDescent="0.2">
      <c r="A1421" s="303">
        <f>IF(B1421="","",ROW()-ROW($A$3)+'Diário 1º PA'!$P$1)</f>
        <v>1634</v>
      </c>
      <c r="B1421" s="368">
        <v>45399</v>
      </c>
      <c r="C1421" s="331">
        <v>45352</v>
      </c>
      <c r="D1421" s="321" t="s">
        <v>105</v>
      </c>
      <c r="E1421" s="332" t="s">
        <v>227</v>
      </c>
      <c r="F1421" s="369">
        <v>1211.49</v>
      </c>
      <c r="G1421" s="267" t="s">
        <v>1037</v>
      </c>
      <c r="H1421" s="321" t="s">
        <v>137</v>
      </c>
      <c r="I1421" s="321" t="s">
        <v>1401</v>
      </c>
      <c r="J1421" s="370" t="s">
        <v>1181</v>
      </c>
      <c r="K1421" s="370" t="s">
        <v>1307</v>
      </c>
      <c r="L1421" s="370" t="s">
        <v>848</v>
      </c>
      <c r="M1421" s="370">
        <v>132357853</v>
      </c>
      <c r="N1421" s="371">
        <v>45399</v>
      </c>
      <c r="O1421" s="321" t="s">
        <v>452</v>
      </c>
      <c r="P1421" s="370" t="s">
        <v>1181</v>
      </c>
      <c r="Q1421" s="372"/>
      <c r="R1421" s="372"/>
      <c r="S1421" s="372"/>
    </row>
    <row r="1422" spans="1:19" ht="24" x14ac:dyDescent="0.2">
      <c r="A1422" s="303">
        <f>IF(B1422="","",ROW()-ROW($A$3)+'Diário 1º PA'!$P$1)</f>
        <v>1635</v>
      </c>
      <c r="B1422" s="368">
        <v>45399</v>
      </c>
      <c r="C1422" s="331">
        <v>45352</v>
      </c>
      <c r="D1422" s="321" t="s">
        <v>105</v>
      </c>
      <c r="E1422" s="332" t="s">
        <v>233</v>
      </c>
      <c r="F1422" s="369">
        <v>1142.28</v>
      </c>
      <c r="G1422" s="321" t="s">
        <v>2605</v>
      </c>
      <c r="H1422" s="321" t="s">
        <v>117</v>
      </c>
      <c r="I1422" s="321" t="s">
        <v>1344</v>
      </c>
      <c r="J1422" s="370" t="s">
        <v>1346</v>
      </c>
      <c r="K1422" s="370" t="s">
        <v>1307</v>
      </c>
      <c r="L1422" s="370" t="s">
        <v>848</v>
      </c>
      <c r="M1422" s="370" t="s">
        <v>2606</v>
      </c>
      <c r="N1422" s="371">
        <v>45399</v>
      </c>
      <c r="O1422" s="321" t="s">
        <v>452</v>
      </c>
      <c r="P1422" s="370" t="s">
        <v>1346</v>
      </c>
      <c r="Q1422" s="372"/>
      <c r="R1422" s="372"/>
      <c r="S1422" s="372"/>
    </row>
    <row r="1423" spans="1:19" ht="60" x14ac:dyDescent="0.2">
      <c r="A1423" s="303">
        <f>IF(B1423="","",ROW()-ROW($A$3)+'Diário 1º PA'!$P$1)</f>
        <v>1636</v>
      </c>
      <c r="B1423" s="368">
        <v>45399</v>
      </c>
      <c r="C1423" s="331">
        <v>45352</v>
      </c>
      <c r="D1423" s="321" t="s">
        <v>94</v>
      </c>
      <c r="E1423" s="332" t="s">
        <v>174</v>
      </c>
      <c r="F1423" s="369">
        <v>314731.20999999996</v>
      </c>
      <c r="G1423" s="267" t="s">
        <v>2863</v>
      </c>
      <c r="H1423" s="321" t="s">
        <v>117</v>
      </c>
      <c r="I1423" s="321" t="s">
        <v>918</v>
      </c>
      <c r="J1423" s="370" t="s">
        <v>79</v>
      </c>
      <c r="K1423" s="370" t="s">
        <v>1045</v>
      </c>
      <c r="L1423" s="370" t="s">
        <v>1045</v>
      </c>
      <c r="M1423" s="370" t="s">
        <v>117</v>
      </c>
      <c r="N1423" s="371">
        <v>45401</v>
      </c>
      <c r="O1423" s="321" t="s">
        <v>452</v>
      </c>
      <c r="P1423" s="370" t="s">
        <v>79</v>
      </c>
      <c r="Q1423" s="372"/>
      <c r="R1423" s="372"/>
      <c r="S1423" s="372"/>
    </row>
    <row r="1424" spans="1:19" ht="36" x14ac:dyDescent="0.2">
      <c r="A1424" s="303">
        <f>IF(B1424="","",ROW()-ROW($A$3)+'Diário 1º PA'!$P$1)</f>
        <v>1637</v>
      </c>
      <c r="B1424" s="368">
        <v>45399</v>
      </c>
      <c r="C1424" s="331">
        <v>45352</v>
      </c>
      <c r="D1424" s="321" t="s">
        <v>94</v>
      </c>
      <c r="E1424" s="332" t="s">
        <v>96</v>
      </c>
      <c r="F1424" s="369">
        <v>99775.49</v>
      </c>
      <c r="G1424" s="267" t="s">
        <v>2864</v>
      </c>
      <c r="H1424" s="321" t="s">
        <v>117</v>
      </c>
      <c r="I1424" s="321" t="s">
        <v>918</v>
      </c>
      <c r="J1424" s="370" t="s">
        <v>79</v>
      </c>
      <c r="K1424" s="370" t="s">
        <v>1045</v>
      </c>
      <c r="L1424" s="370" t="s">
        <v>1045</v>
      </c>
      <c r="M1424" s="370" t="s">
        <v>117</v>
      </c>
      <c r="N1424" s="371">
        <v>45401</v>
      </c>
      <c r="O1424" s="321" t="s">
        <v>452</v>
      </c>
      <c r="P1424" s="370" t="s">
        <v>79</v>
      </c>
      <c r="Q1424" s="372"/>
      <c r="R1424" s="372"/>
      <c r="S1424" s="372"/>
    </row>
    <row r="1425" spans="1:19" ht="36" x14ac:dyDescent="0.2">
      <c r="A1425" s="303">
        <f>IF(B1425="","",ROW()-ROW($A$3)+'Diário 1º PA'!$P$1)</f>
        <v>1638</v>
      </c>
      <c r="B1425" s="368">
        <v>45399</v>
      </c>
      <c r="C1425" s="331">
        <v>45352</v>
      </c>
      <c r="D1425" s="321" t="s">
        <v>94</v>
      </c>
      <c r="E1425" s="332" t="s">
        <v>96</v>
      </c>
      <c r="F1425" s="369">
        <v>21114.65</v>
      </c>
      <c r="G1425" s="267" t="s">
        <v>2865</v>
      </c>
      <c r="H1425" s="321" t="s">
        <v>117</v>
      </c>
      <c r="I1425" s="321" t="s">
        <v>918</v>
      </c>
      <c r="J1425" s="370" t="s">
        <v>79</v>
      </c>
      <c r="K1425" s="370" t="s">
        <v>1045</v>
      </c>
      <c r="L1425" s="370" t="s">
        <v>1045</v>
      </c>
      <c r="M1425" s="370" t="s">
        <v>117</v>
      </c>
      <c r="N1425" s="371">
        <v>45401</v>
      </c>
      <c r="O1425" s="321" t="s">
        <v>452</v>
      </c>
      <c r="P1425" s="370" t="s">
        <v>79</v>
      </c>
      <c r="Q1425" s="372"/>
      <c r="R1425" s="372"/>
      <c r="S1425" s="372"/>
    </row>
    <row r="1426" spans="1:19" ht="36" x14ac:dyDescent="0.2">
      <c r="A1426" s="303">
        <f>IF(B1426="","",ROW()-ROW($A$3)+'Diário 1º PA'!$P$1)</f>
        <v>1639</v>
      </c>
      <c r="B1426" s="368">
        <v>45399</v>
      </c>
      <c r="C1426" s="331">
        <v>45352</v>
      </c>
      <c r="D1426" s="321" t="s">
        <v>105</v>
      </c>
      <c r="E1426" s="332" t="s">
        <v>219</v>
      </c>
      <c r="F1426" s="369">
        <v>0</v>
      </c>
      <c r="G1426" s="267" t="s">
        <v>2866</v>
      </c>
      <c r="H1426" s="321" t="s">
        <v>117</v>
      </c>
      <c r="I1426" s="321" t="s">
        <v>918</v>
      </c>
      <c r="J1426" s="370" t="s">
        <v>79</v>
      </c>
      <c r="K1426" s="370" t="s">
        <v>1045</v>
      </c>
      <c r="L1426" s="370" t="s">
        <v>1045</v>
      </c>
      <c r="M1426" s="370" t="s">
        <v>117</v>
      </c>
      <c r="N1426" s="371">
        <v>45401</v>
      </c>
      <c r="O1426" s="321" t="s">
        <v>452</v>
      </c>
      <c r="P1426" s="370" t="s">
        <v>79</v>
      </c>
      <c r="Q1426" s="372"/>
      <c r="R1426" s="372"/>
      <c r="S1426" s="372"/>
    </row>
    <row r="1427" spans="1:19" ht="48" x14ac:dyDescent="0.2">
      <c r="A1427" s="303">
        <f>IF(B1427="","",ROW()-ROW($A$3)+'Diário 1º PA'!$P$1)</f>
        <v>1640</v>
      </c>
      <c r="B1427" s="368">
        <v>45399</v>
      </c>
      <c r="C1427" s="331">
        <v>45352</v>
      </c>
      <c r="D1427" s="321" t="s">
        <v>105</v>
      </c>
      <c r="E1427" s="332" t="s">
        <v>287</v>
      </c>
      <c r="F1427" s="369">
        <v>0</v>
      </c>
      <c r="G1427" s="267" t="s">
        <v>2867</v>
      </c>
      <c r="H1427" s="321" t="s">
        <v>117</v>
      </c>
      <c r="I1427" s="321" t="s">
        <v>918</v>
      </c>
      <c r="J1427" s="370" t="s">
        <v>79</v>
      </c>
      <c r="K1427" s="370" t="s">
        <v>1045</v>
      </c>
      <c r="L1427" s="370" t="s">
        <v>1045</v>
      </c>
      <c r="M1427" s="370" t="s">
        <v>117</v>
      </c>
      <c r="N1427" s="371">
        <v>45401</v>
      </c>
      <c r="O1427" s="321" t="s">
        <v>452</v>
      </c>
      <c r="P1427" s="370" t="s">
        <v>79</v>
      </c>
      <c r="Q1427" s="372"/>
      <c r="R1427" s="372"/>
      <c r="S1427" s="372"/>
    </row>
    <row r="1428" spans="1:19" ht="24" x14ac:dyDescent="0.2">
      <c r="A1428" s="303">
        <f>IF(B1428="","",ROW()-ROW($A$3)+'Diário 1º PA'!$P$1)</f>
        <v>1641</v>
      </c>
      <c r="B1428" s="368">
        <v>45399</v>
      </c>
      <c r="C1428" s="331">
        <v>45352</v>
      </c>
      <c r="D1428" s="321" t="s">
        <v>94</v>
      </c>
      <c r="E1428" s="332" t="s">
        <v>176</v>
      </c>
      <c r="F1428" s="369">
        <v>11415.12</v>
      </c>
      <c r="G1428" s="267" t="s">
        <v>2868</v>
      </c>
      <c r="H1428" s="321" t="s">
        <v>117</v>
      </c>
      <c r="I1428" s="321" t="s">
        <v>918</v>
      </c>
      <c r="J1428" s="370" t="s">
        <v>79</v>
      </c>
      <c r="K1428" s="370" t="s">
        <v>1045</v>
      </c>
      <c r="L1428" s="370" t="s">
        <v>1045</v>
      </c>
      <c r="M1428" s="370" t="s">
        <v>117</v>
      </c>
      <c r="N1428" s="371">
        <v>45401</v>
      </c>
      <c r="O1428" s="321" t="s">
        <v>452</v>
      </c>
      <c r="P1428" s="370" t="s">
        <v>79</v>
      </c>
      <c r="Q1428" s="372"/>
      <c r="R1428" s="372"/>
      <c r="S1428" s="372"/>
    </row>
    <row r="1429" spans="1:19" ht="24" x14ac:dyDescent="0.2">
      <c r="A1429" s="303">
        <f>IF(B1429="","",ROW()-ROW($A$3)+'Diário 1º PA'!$P$1)</f>
        <v>1642</v>
      </c>
      <c r="B1429" s="368">
        <v>45399</v>
      </c>
      <c r="C1429" s="331">
        <v>45352</v>
      </c>
      <c r="D1429" s="321" t="s">
        <v>105</v>
      </c>
      <c r="E1429" s="332" t="s">
        <v>219</v>
      </c>
      <c r="F1429" s="369">
        <v>6968.88</v>
      </c>
      <c r="G1429" s="267" t="s">
        <v>2607</v>
      </c>
      <c r="H1429" s="321" t="s">
        <v>117</v>
      </c>
      <c r="I1429" s="321" t="s">
        <v>918</v>
      </c>
      <c r="J1429" s="370" t="s">
        <v>922</v>
      </c>
      <c r="K1429" s="370" t="s">
        <v>1045</v>
      </c>
      <c r="L1429" s="370" t="s">
        <v>1045</v>
      </c>
      <c r="M1429" s="370" t="s">
        <v>117</v>
      </c>
      <c r="N1429" s="371">
        <v>45401</v>
      </c>
      <c r="O1429" s="321" t="s">
        <v>452</v>
      </c>
      <c r="P1429" s="370" t="s">
        <v>79</v>
      </c>
      <c r="Q1429" s="372"/>
      <c r="R1429" s="372"/>
      <c r="S1429" s="372"/>
    </row>
    <row r="1430" spans="1:19" ht="24" x14ac:dyDescent="0.2">
      <c r="A1430" s="303">
        <f>IF(B1430="","",ROW()-ROW($A$3)+'Diário 1º PA'!$P$1)</f>
        <v>1643</v>
      </c>
      <c r="B1430" s="368">
        <v>45399</v>
      </c>
      <c r="C1430" s="331">
        <v>45352</v>
      </c>
      <c r="D1430" s="321" t="s">
        <v>105</v>
      </c>
      <c r="E1430" s="332" t="s">
        <v>233</v>
      </c>
      <c r="F1430" s="369">
        <v>1142.28</v>
      </c>
      <c r="G1430" s="267" t="s">
        <v>2605</v>
      </c>
      <c r="H1430" s="321" t="s">
        <v>117</v>
      </c>
      <c r="I1430" s="321" t="s">
        <v>1344</v>
      </c>
      <c r="J1430" s="370" t="s">
        <v>1346</v>
      </c>
      <c r="K1430" s="370" t="s">
        <v>1307</v>
      </c>
      <c r="L1430" s="370" t="s">
        <v>848</v>
      </c>
      <c r="M1430" s="370" t="s">
        <v>2608</v>
      </c>
      <c r="N1430" s="371">
        <v>45399</v>
      </c>
      <c r="O1430" s="321" t="s">
        <v>452</v>
      </c>
      <c r="P1430" s="370" t="s">
        <v>1346</v>
      </c>
      <c r="Q1430" s="372"/>
      <c r="R1430" s="372"/>
      <c r="S1430" s="372"/>
    </row>
    <row r="1431" spans="1:19" ht="24" x14ac:dyDescent="0.2">
      <c r="A1431" s="303">
        <f>IF(B1431="","",ROW()-ROW($A$3)+'Diário 1º PA'!$P$1)</f>
        <v>1644</v>
      </c>
      <c r="B1431" s="368">
        <v>45399</v>
      </c>
      <c r="C1431" s="331">
        <v>45383</v>
      </c>
      <c r="D1431" s="321" t="s">
        <v>105</v>
      </c>
      <c r="E1431" s="332" t="s">
        <v>345</v>
      </c>
      <c r="F1431" s="369">
        <v>684</v>
      </c>
      <c r="G1431" s="267" t="s">
        <v>2107</v>
      </c>
      <c r="H1431" s="321" t="s">
        <v>128</v>
      </c>
      <c r="I1431" s="321" t="s">
        <v>2609</v>
      </c>
      <c r="J1431" s="370" t="s">
        <v>2147</v>
      </c>
      <c r="K1431" s="370" t="s">
        <v>1307</v>
      </c>
      <c r="L1431" s="370" t="s">
        <v>848</v>
      </c>
      <c r="M1431" s="370">
        <v>1415</v>
      </c>
      <c r="N1431" s="371">
        <v>45399</v>
      </c>
      <c r="O1431" s="321" t="s">
        <v>452</v>
      </c>
      <c r="P1431" s="370" t="s">
        <v>2147</v>
      </c>
      <c r="Q1431" s="372"/>
      <c r="R1431" s="372"/>
      <c r="S1431" s="372"/>
    </row>
    <row r="1432" spans="1:19" ht="24" x14ac:dyDescent="0.2">
      <c r="A1432" s="303">
        <f>IF(B1432="","",ROW()-ROW($A$3)+'Diário 1º PA'!$P$1)</f>
        <v>1645</v>
      </c>
      <c r="B1432" s="368">
        <v>45399</v>
      </c>
      <c r="C1432" s="331">
        <v>45352</v>
      </c>
      <c r="D1432" s="321" t="s">
        <v>105</v>
      </c>
      <c r="E1432" s="332" t="s">
        <v>233</v>
      </c>
      <c r="F1432" s="369">
        <v>1142.28</v>
      </c>
      <c r="G1432" s="267" t="s">
        <v>2605</v>
      </c>
      <c r="H1432" s="321" t="s">
        <v>117</v>
      </c>
      <c r="I1432" s="321" t="s">
        <v>1344</v>
      </c>
      <c r="J1432" s="370" t="s">
        <v>1346</v>
      </c>
      <c r="K1432" s="370" t="s">
        <v>1307</v>
      </c>
      <c r="L1432" s="370" t="s">
        <v>848</v>
      </c>
      <c r="M1432" s="370" t="s">
        <v>2610</v>
      </c>
      <c r="N1432" s="371">
        <v>45399</v>
      </c>
      <c r="O1432" s="321" t="s">
        <v>452</v>
      </c>
      <c r="P1432" s="370" t="s">
        <v>1346</v>
      </c>
      <c r="Q1432" s="372"/>
      <c r="R1432" s="372"/>
      <c r="S1432" s="372"/>
    </row>
    <row r="1433" spans="1:19" ht="24" x14ac:dyDescent="0.2">
      <c r="A1433" s="303">
        <f>IF(B1433="","",ROW()-ROW($A$3)+'Diário 1º PA'!$P$1)</f>
        <v>1646</v>
      </c>
      <c r="B1433" s="368">
        <v>45399</v>
      </c>
      <c r="C1433" s="331">
        <v>45352</v>
      </c>
      <c r="D1433" s="321" t="s">
        <v>105</v>
      </c>
      <c r="E1433" s="332" t="s">
        <v>233</v>
      </c>
      <c r="F1433" s="369">
        <v>824.98</v>
      </c>
      <c r="G1433" s="267" t="s">
        <v>2605</v>
      </c>
      <c r="H1433" s="321" t="s">
        <v>117</v>
      </c>
      <c r="I1433" s="321" t="s">
        <v>1344</v>
      </c>
      <c r="J1433" s="370" t="s">
        <v>1346</v>
      </c>
      <c r="K1433" s="370" t="s">
        <v>1307</v>
      </c>
      <c r="L1433" s="370" t="s">
        <v>848</v>
      </c>
      <c r="M1433" s="370" t="s">
        <v>2611</v>
      </c>
      <c r="N1433" s="371">
        <v>45399</v>
      </c>
      <c r="O1433" s="321" t="s">
        <v>452</v>
      </c>
      <c r="P1433" s="370" t="s">
        <v>1346</v>
      </c>
      <c r="Q1433" s="372"/>
      <c r="R1433" s="372"/>
      <c r="S1433" s="372"/>
    </row>
    <row r="1434" spans="1:19" ht="36" x14ac:dyDescent="0.2">
      <c r="A1434" s="303">
        <f>IF(B1434="","",ROW()-ROW($A$3)+'Diário 1º PA'!$P$1)</f>
        <v>1647</v>
      </c>
      <c r="B1434" s="368">
        <v>45399</v>
      </c>
      <c r="C1434" s="331">
        <v>45383</v>
      </c>
      <c r="D1434" s="321" t="s">
        <v>105</v>
      </c>
      <c r="E1434" s="332" t="s">
        <v>345</v>
      </c>
      <c r="F1434" s="369">
        <v>2720.25</v>
      </c>
      <c r="G1434" s="267" t="s">
        <v>2612</v>
      </c>
      <c r="H1434" s="321" t="s">
        <v>128</v>
      </c>
      <c r="I1434" s="321" t="s">
        <v>1995</v>
      </c>
      <c r="J1434" s="370" t="s">
        <v>1996</v>
      </c>
      <c r="K1434" s="370" t="s">
        <v>881</v>
      </c>
      <c r="L1434" s="370" t="s">
        <v>1301</v>
      </c>
      <c r="M1434" s="370">
        <v>92</v>
      </c>
      <c r="N1434" s="371">
        <v>45397</v>
      </c>
      <c r="O1434" s="321" t="s">
        <v>452</v>
      </c>
      <c r="P1434" s="370" t="s">
        <v>1996</v>
      </c>
      <c r="Q1434" s="372"/>
      <c r="R1434" s="372"/>
      <c r="S1434" s="372"/>
    </row>
    <row r="1435" spans="1:19" ht="24" x14ac:dyDescent="0.2">
      <c r="A1435" s="303">
        <f>IF(B1435="","",ROW()-ROW($A$3)+'Diário 1º PA'!$P$1)</f>
        <v>1648</v>
      </c>
      <c r="B1435" s="368">
        <v>45399</v>
      </c>
      <c r="C1435" s="331">
        <v>45383</v>
      </c>
      <c r="D1435" s="321" t="s">
        <v>105</v>
      </c>
      <c r="E1435" s="332" t="s">
        <v>339</v>
      </c>
      <c r="F1435" s="369">
        <v>300</v>
      </c>
      <c r="G1435" s="267" t="s">
        <v>2472</v>
      </c>
      <c r="H1435" s="321" t="s">
        <v>126</v>
      </c>
      <c r="I1435" s="321" t="s">
        <v>2613</v>
      </c>
      <c r="J1435" s="370" t="s">
        <v>922</v>
      </c>
      <c r="K1435" s="370" t="s">
        <v>881</v>
      </c>
      <c r="L1435" s="370" t="s">
        <v>1611</v>
      </c>
      <c r="M1435" s="370" t="s">
        <v>117</v>
      </c>
      <c r="N1435" s="371">
        <v>45399</v>
      </c>
      <c r="O1435" s="321" t="s">
        <v>452</v>
      </c>
      <c r="P1435" s="370" t="s">
        <v>2614</v>
      </c>
      <c r="Q1435" s="372"/>
      <c r="R1435" s="372"/>
      <c r="S1435" s="372"/>
    </row>
    <row r="1436" spans="1:19" ht="24" x14ac:dyDescent="0.2">
      <c r="A1436" s="303">
        <f>IF(B1436="","",ROW()-ROW($A$3)+'Diário 1º PA'!$P$1)</f>
        <v>1649</v>
      </c>
      <c r="B1436" s="368">
        <v>45399</v>
      </c>
      <c r="C1436" s="331">
        <v>45352</v>
      </c>
      <c r="D1436" s="321" t="s">
        <v>105</v>
      </c>
      <c r="E1436" s="332" t="s">
        <v>341</v>
      </c>
      <c r="F1436" s="369">
        <v>2400</v>
      </c>
      <c r="G1436" s="267" t="s">
        <v>2615</v>
      </c>
      <c r="H1436" s="321" t="s">
        <v>117</v>
      </c>
      <c r="I1436" s="321" t="s">
        <v>1967</v>
      </c>
      <c r="J1436" s="370" t="s">
        <v>1908</v>
      </c>
      <c r="K1436" s="370" t="s">
        <v>881</v>
      </c>
      <c r="L1436" s="370" t="s">
        <v>1301</v>
      </c>
      <c r="M1436" s="370">
        <v>6</v>
      </c>
      <c r="N1436" s="371">
        <v>45382</v>
      </c>
      <c r="O1436" s="321" t="s">
        <v>452</v>
      </c>
      <c r="P1436" s="370" t="s">
        <v>1908</v>
      </c>
      <c r="Q1436" s="372"/>
      <c r="R1436" s="372"/>
      <c r="S1436" s="372"/>
    </row>
    <row r="1437" spans="1:19" ht="24" x14ac:dyDescent="0.2">
      <c r="A1437" s="303">
        <f>IF(B1437="","",ROW()-ROW($A$3)+'Diário 1º PA'!$P$1)</f>
        <v>1650</v>
      </c>
      <c r="B1437" s="368">
        <v>45399</v>
      </c>
      <c r="C1437" s="331">
        <v>45352</v>
      </c>
      <c r="D1437" s="321" t="s">
        <v>105</v>
      </c>
      <c r="E1437" s="332" t="s">
        <v>341</v>
      </c>
      <c r="F1437" s="369">
        <v>2400</v>
      </c>
      <c r="G1437" s="267" t="s">
        <v>2615</v>
      </c>
      <c r="H1437" s="321" t="s">
        <v>117</v>
      </c>
      <c r="I1437" s="321" t="s">
        <v>1967</v>
      </c>
      <c r="J1437" s="370" t="s">
        <v>1908</v>
      </c>
      <c r="K1437" s="370" t="s">
        <v>881</v>
      </c>
      <c r="L1437" s="370" t="s">
        <v>1301</v>
      </c>
      <c r="M1437" s="370">
        <v>6</v>
      </c>
      <c r="N1437" s="371">
        <v>45382</v>
      </c>
      <c r="O1437" s="321" t="s">
        <v>452</v>
      </c>
      <c r="P1437" s="370" t="s">
        <v>1908</v>
      </c>
      <c r="Q1437" s="372"/>
      <c r="R1437" s="372"/>
      <c r="S1437" s="372"/>
    </row>
    <row r="1438" spans="1:19" ht="24" x14ac:dyDescent="0.2">
      <c r="A1438" s="303">
        <f>IF(B1438="","",ROW()-ROW($A$3)+'Diário 1º PA'!$P$1)</f>
        <v>1651</v>
      </c>
      <c r="B1438" s="368">
        <v>45399</v>
      </c>
      <c r="C1438" s="331">
        <v>45383</v>
      </c>
      <c r="D1438" s="321" t="s">
        <v>105</v>
      </c>
      <c r="E1438" s="332" t="s">
        <v>325</v>
      </c>
      <c r="F1438" s="369">
        <v>386.15</v>
      </c>
      <c r="G1438" s="267" t="s">
        <v>2616</v>
      </c>
      <c r="H1438" s="321" t="s">
        <v>118</v>
      </c>
      <c r="I1438" s="321" t="s">
        <v>1508</v>
      </c>
      <c r="J1438" s="370" t="s">
        <v>1509</v>
      </c>
      <c r="K1438" s="370" t="s">
        <v>1307</v>
      </c>
      <c r="L1438" s="370" t="s">
        <v>848</v>
      </c>
      <c r="M1438" s="370">
        <v>9774</v>
      </c>
      <c r="N1438" s="371">
        <v>45397</v>
      </c>
      <c r="O1438" s="321" t="s">
        <v>452</v>
      </c>
      <c r="P1438" s="370" t="s">
        <v>1509</v>
      </c>
      <c r="Q1438" s="372"/>
      <c r="R1438" s="372"/>
      <c r="S1438" s="372"/>
    </row>
    <row r="1439" spans="1:19" ht="24" x14ac:dyDescent="0.2">
      <c r="A1439" s="303">
        <f>IF(B1439="","",ROW()-ROW($A$3)+'Diário 1º PA'!$P$1)</f>
        <v>1652</v>
      </c>
      <c r="B1439" s="368">
        <v>45399</v>
      </c>
      <c r="C1439" s="331">
        <v>45383</v>
      </c>
      <c r="D1439" s="321" t="s">
        <v>105</v>
      </c>
      <c r="E1439" s="332" t="s">
        <v>359</v>
      </c>
      <c r="F1439" s="369">
        <v>472</v>
      </c>
      <c r="G1439" s="267" t="s">
        <v>460</v>
      </c>
      <c r="H1439" s="321" t="s">
        <v>120</v>
      </c>
      <c r="I1439" s="321" t="s">
        <v>1224</v>
      </c>
      <c r="J1439" s="370" t="s">
        <v>1034</v>
      </c>
      <c r="K1439" s="370" t="s">
        <v>881</v>
      </c>
      <c r="L1439" s="370" t="s">
        <v>1301</v>
      </c>
      <c r="M1439" s="370">
        <v>8035</v>
      </c>
      <c r="N1439" s="371">
        <v>45400</v>
      </c>
      <c r="O1439" s="321" t="s">
        <v>452</v>
      </c>
      <c r="P1439" s="370" t="s">
        <v>1034</v>
      </c>
      <c r="Q1439" s="372"/>
      <c r="R1439" s="372"/>
      <c r="S1439" s="372"/>
    </row>
    <row r="1440" spans="1:19" ht="24" x14ac:dyDescent="0.2">
      <c r="A1440" s="303">
        <f>IF(B1440="","",ROW()-ROW($A$3)+'Diário 1º PA'!$P$1)</f>
        <v>1653</v>
      </c>
      <c r="B1440" s="368">
        <v>45399</v>
      </c>
      <c r="C1440" s="331">
        <v>45383</v>
      </c>
      <c r="D1440" s="321" t="s">
        <v>105</v>
      </c>
      <c r="E1440" s="332" t="s">
        <v>359</v>
      </c>
      <c r="F1440" s="369">
        <v>138.65</v>
      </c>
      <c r="G1440" s="321" t="s">
        <v>460</v>
      </c>
      <c r="H1440" s="321" t="s">
        <v>120</v>
      </c>
      <c r="I1440" s="321" t="s">
        <v>2617</v>
      </c>
      <c r="J1440" s="370" t="s">
        <v>2618</v>
      </c>
      <c r="K1440" s="370" t="s">
        <v>881</v>
      </c>
      <c r="L1440" s="370" t="s">
        <v>1301</v>
      </c>
      <c r="M1440" s="370">
        <v>1364</v>
      </c>
      <c r="N1440" s="371">
        <v>45400</v>
      </c>
      <c r="O1440" s="321" t="s">
        <v>452</v>
      </c>
      <c r="P1440" s="370" t="s">
        <v>2618</v>
      </c>
      <c r="Q1440" s="372"/>
      <c r="R1440" s="372"/>
      <c r="S1440" s="372"/>
    </row>
    <row r="1441" spans="1:19" x14ac:dyDescent="0.2">
      <c r="A1441" s="303">
        <f>IF(B1441="","",ROW()-ROW($A$3)+'Diário 1º PA'!$P$1)</f>
        <v>1654</v>
      </c>
      <c r="B1441" s="368">
        <v>45399</v>
      </c>
      <c r="C1441" s="331">
        <v>45383</v>
      </c>
      <c r="D1441" s="321" t="s">
        <v>105</v>
      </c>
      <c r="E1441" s="332" t="s">
        <v>283</v>
      </c>
      <c r="F1441" s="369">
        <v>3</v>
      </c>
      <c r="G1441" s="267" t="s">
        <v>2619</v>
      </c>
      <c r="H1441" s="321" t="s">
        <v>118</v>
      </c>
      <c r="I1441" s="321" t="s">
        <v>117</v>
      </c>
      <c r="J1441" s="370" t="s">
        <v>79</v>
      </c>
      <c r="K1441" s="370" t="s">
        <v>117</v>
      </c>
      <c r="L1441" s="370" t="s">
        <v>117</v>
      </c>
      <c r="M1441" s="370" t="s">
        <v>117</v>
      </c>
      <c r="N1441" s="371" t="s">
        <v>117</v>
      </c>
      <c r="O1441" s="321" t="s">
        <v>452</v>
      </c>
      <c r="P1441" s="370" t="s">
        <v>79</v>
      </c>
      <c r="Q1441" s="372"/>
      <c r="R1441" s="372"/>
      <c r="S1441" s="372"/>
    </row>
    <row r="1442" spans="1:19" ht="36" x14ac:dyDescent="0.2">
      <c r="A1442" s="303">
        <f>IF(B1442="","",ROW()-ROW($A$3)+'Diário 1º PA'!$P$1)</f>
        <v>1655</v>
      </c>
      <c r="B1442" s="368">
        <v>45400</v>
      </c>
      <c r="C1442" s="331">
        <v>45352</v>
      </c>
      <c r="D1442" s="321" t="s">
        <v>105</v>
      </c>
      <c r="E1442" s="332" t="s">
        <v>343</v>
      </c>
      <c r="F1442" s="369">
        <v>250</v>
      </c>
      <c r="G1442" s="267" t="s">
        <v>1745</v>
      </c>
      <c r="H1442" s="321" t="s">
        <v>124</v>
      </c>
      <c r="I1442" s="321" t="s">
        <v>1421</v>
      </c>
      <c r="J1442" s="370" t="s">
        <v>922</v>
      </c>
      <c r="K1442" s="370" t="s">
        <v>839</v>
      </c>
      <c r="L1442" s="370" t="s">
        <v>1301</v>
      </c>
      <c r="M1442" s="370">
        <v>1308</v>
      </c>
      <c r="N1442" s="371">
        <v>45399</v>
      </c>
      <c r="O1442" s="321" t="s">
        <v>452</v>
      </c>
      <c r="P1442" s="370" t="s">
        <v>1422</v>
      </c>
      <c r="Q1442" s="372"/>
      <c r="R1442" s="372"/>
      <c r="S1442" s="372"/>
    </row>
    <row r="1443" spans="1:19" ht="24" x14ac:dyDescent="0.2">
      <c r="A1443" s="303">
        <f>IF(B1443="","",ROW()-ROW($A$3)+'Diário 1º PA'!$P$1)</f>
        <v>1656</v>
      </c>
      <c r="B1443" s="368">
        <v>45400</v>
      </c>
      <c r="C1443" s="331">
        <v>45383</v>
      </c>
      <c r="D1443" s="321" t="s">
        <v>105</v>
      </c>
      <c r="E1443" s="332" t="s">
        <v>315</v>
      </c>
      <c r="F1443" s="369">
        <v>1540</v>
      </c>
      <c r="G1443" s="267" t="s">
        <v>2620</v>
      </c>
      <c r="H1443" s="321" t="s">
        <v>125</v>
      </c>
      <c r="I1443" s="321" t="s">
        <v>2621</v>
      </c>
      <c r="J1443" s="370" t="s">
        <v>2622</v>
      </c>
      <c r="K1443" s="370" t="s">
        <v>839</v>
      </c>
      <c r="L1443" s="370" t="s">
        <v>1301</v>
      </c>
      <c r="M1443" s="370">
        <v>8</v>
      </c>
      <c r="N1443" s="371">
        <v>45395</v>
      </c>
      <c r="O1443" s="321" t="s">
        <v>452</v>
      </c>
      <c r="P1443" s="370" t="s">
        <v>2622</v>
      </c>
      <c r="Q1443" s="372"/>
      <c r="R1443" s="372"/>
      <c r="S1443" s="372"/>
    </row>
    <row r="1444" spans="1:19" ht="36" x14ac:dyDescent="0.2">
      <c r="A1444" s="303">
        <f>IF(B1444="","",ROW()-ROW($A$3)+'Diário 1º PA'!$P$1)</f>
        <v>1657</v>
      </c>
      <c r="B1444" s="368">
        <v>45400</v>
      </c>
      <c r="C1444" s="331">
        <v>45383</v>
      </c>
      <c r="D1444" s="321" t="s">
        <v>105</v>
      </c>
      <c r="E1444" s="332" t="s">
        <v>325</v>
      </c>
      <c r="F1444" s="369">
        <v>268.10000000000002</v>
      </c>
      <c r="G1444" s="267" t="s">
        <v>1772</v>
      </c>
      <c r="H1444" s="321" t="s">
        <v>136</v>
      </c>
      <c r="I1444" s="321" t="s">
        <v>1310</v>
      </c>
      <c r="J1444" s="370" t="s">
        <v>991</v>
      </c>
      <c r="K1444" s="370" t="s">
        <v>1307</v>
      </c>
      <c r="L1444" s="370" t="s">
        <v>848</v>
      </c>
      <c r="M1444" s="370">
        <v>4956</v>
      </c>
      <c r="N1444" s="371">
        <v>45400</v>
      </c>
      <c r="O1444" s="321" t="s">
        <v>452</v>
      </c>
      <c r="P1444" s="370" t="s">
        <v>991</v>
      </c>
      <c r="Q1444" s="372"/>
      <c r="R1444" s="372"/>
      <c r="S1444" s="372"/>
    </row>
    <row r="1445" spans="1:19" ht="36" x14ac:dyDescent="0.2">
      <c r="A1445" s="303">
        <f>IF(B1445="","",ROW()-ROW($A$3)+'Diário 1º PA'!$P$1)</f>
        <v>1658</v>
      </c>
      <c r="B1445" s="368">
        <v>45400</v>
      </c>
      <c r="C1445" s="331">
        <v>45383</v>
      </c>
      <c r="D1445" s="321" t="s">
        <v>105</v>
      </c>
      <c r="E1445" s="332" t="s">
        <v>345</v>
      </c>
      <c r="F1445" s="369">
        <v>304.55</v>
      </c>
      <c r="G1445" s="267" t="s">
        <v>2452</v>
      </c>
      <c r="H1445" s="321" t="s">
        <v>120</v>
      </c>
      <c r="I1445" s="321" t="s">
        <v>2216</v>
      </c>
      <c r="J1445" s="370" t="s">
        <v>2217</v>
      </c>
      <c r="K1445" s="370" t="s">
        <v>1307</v>
      </c>
      <c r="L1445" s="370" t="s">
        <v>848</v>
      </c>
      <c r="M1445" s="370">
        <v>1398</v>
      </c>
      <c r="N1445" s="371">
        <v>45400</v>
      </c>
      <c r="O1445" s="321" t="s">
        <v>452</v>
      </c>
      <c r="P1445" s="370" t="s">
        <v>2217</v>
      </c>
      <c r="Q1445" s="372"/>
      <c r="R1445" s="372"/>
      <c r="S1445" s="372"/>
    </row>
    <row r="1446" spans="1:19" ht="24" x14ac:dyDescent="0.2">
      <c r="A1446" s="303">
        <f>IF(B1446="","",ROW()-ROW($A$3)+'Diário 1º PA'!$P$1)</f>
        <v>1659</v>
      </c>
      <c r="B1446" s="368">
        <v>45400</v>
      </c>
      <c r="C1446" s="331">
        <v>45383</v>
      </c>
      <c r="D1446" s="321" t="s">
        <v>105</v>
      </c>
      <c r="E1446" s="332" t="s">
        <v>235</v>
      </c>
      <c r="F1446" s="369">
        <v>109.88</v>
      </c>
      <c r="G1446" s="267" t="s">
        <v>1774</v>
      </c>
      <c r="H1446" s="321" t="s">
        <v>126</v>
      </c>
      <c r="I1446" s="321" t="s">
        <v>1727</v>
      </c>
      <c r="J1446" s="370" t="s">
        <v>1728</v>
      </c>
      <c r="K1446" s="370" t="s">
        <v>1307</v>
      </c>
      <c r="L1446" s="370" t="s">
        <v>848</v>
      </c>
      <c r="M1446" s="370">
        <v>384937208</v>
      </c>
      <c r="N1446" s="371">
        <v>45400</v>
      </c>
      <c r="O1446" s="321" t="s">
        <v>452</v>
      </c>
      <c r="P1446" s="370" t="s">
        <v>1728</v>
      </c>
      <c r="Q1446" s="372"/>
      <c r="R1446" s="372"/>
      <c r="S1446" s="372"/>
    </row>
    <row r="1447" spans="1:19" ht="36" x14ac:dyDescent="0.2">
      <c r="A1447" s="303">
        <f>IF(B1447="","",ROW()-ROW($A$3)+'Diário 1º PA'!$P$1)</f>
        <v>1660</v>
      </c>
      <c r="B1447" s="368">
        <v>45400</v>
      </c>
      <c r="C1447" s="331">
        <v>45383</v>
      </c>
      <c r="D1447" s="321" t="s">
        <v>105</v>
      </c>
      <c r="E1447" s="332" t="s">
        <v>339</v>
      </c>
      <c r="F1447" s="369">
        <v>100</v>
      </c>
      <c r="G1447" s="267" t="s">
        <v>2623</v>
      </c>
      <c r="H1447" s="321" t="s">
        <v>122</v>
      </c>
      <c r="I1447" s="321" t="s">
        <v>2395</v>
      </c>
      <c r="J1447" s="370" t="s">
        <v>922</v>
      </c>
      <c r="K1447" s="370" t="s">
        <v>881</v>
      </c>
      <c r="L1447" s="370" t="s">
        <v>1611</v>
      </c>
      <c r="M1447" s="370" t="s">
        <v>117</v>
      </c>
      <c r="N1447" s="371">
        <v>45394</v>
      </c>
      <c r="O1447" s="321" t="s">
        <v>452</v>
      </c>
      <c r="P1447" s="370" t="s">
        <v>2396</v>
      </c>
      <c r="Q1447" s="372"/>
      <c r="R1447" s="372"/>
      <c r="S1447" s="372"/>
    </row>
    <row r="1448" spans="1:19" ht="24" x14ac:dyDescent="0.2">
      <c r="A1448" s="303">
        <f>IF(B1448="","",ROW()-ROW($A$3)+'Diário 1º PA'!$P$1)</f>
        <v>1661</v>
      </c>
      <c r="B1448" s="368">
        <v>45400</v>
      </c>
      <c r="C1448" s="331">
        <v>45383</v>
      </c>
      <c r="D1448" s="321" t="s">
        <v>105</v>
      </c>
      <c r="E1448" s="332" t="s">
        <v>307</v>
      </c>
      <c r="F1448" s="369">
        <v>59.8</v>
      </c>
      <c r="G1448" s="267" t="s">
        <v>2624</v>
      </c>
      <c r="H1448" s="321" t="s">
        <v>126</v>
      </c>
      <c r="I1448" s="321" t="s">
        <v>2625</v>
      </c>
      <c r="J1448" s="370" t="s">
        <v>2626</v>
      </c>
      <c r="K1448" s="370" t="s">
        <v>881</v>
      </c>
      <c r="L1448" s="370" t="s">
        <v>1301</v>
      </c>
      <c r="M1448" s="370">
        <v>8055</v>
      </c>
      <c r="N1448" s="371">
        <v>45400</v>
      </c>
      <c r="O1448" s="321" t="s">
        <v>452</v>
      </c>
      <c r="P1448" s="370" t="s">
        <v>2626</v>
      </c>
      <c r="Q1448" s="372"/>
      <c r="R1448" s="372"/>
      <c r="S1448" s="372"/>
    </row>
    <row r="1449" spans="1:19" ht="24" x14ac:dyDescent="0.2">
      <c r="A1449" s="303">
        <f>IF(B1449="","",ROW()-ROW($A$3)+'Diário 1º PA'!$P$1)</f>
        <v>1662</v>
      </c>
      <c r="B1449" s="368">
        <v>45400</v>
      </c>
      <c r="C1449" s="331">
        <v>45352</v>
      </c>
      <c r="D1449" s="321" t="s">
        <v>105</v>
      </c>
      <c r="E1449" s="332" t="s">
        <v>219</v>
      </c>
      <c r="F1449" s="369">
        <v>2226.85</v>
      </c>
      <c r="G1449" s="267" t="s">
        <v>2627</v>
      </c>
      <c r="H1449" s="321" t="s">
        <v>118</v>
      </c>
      <c r="I1449" s="321" t="s">
        <v>1367</v>
      </c>
      <c r="J1449" s="370" t="s">
        <v>922</v>
      </c>
      <c r="K1449" s="370" t="s">
        <v>881</v>
      </c>
      <c r="L1449" s="370" t="s">
        <v>117</v>
      </c>
      <c r="M1449" s="370" t="s">
        <v>117</v>
      </c>
      <c r="N1449" s="371" t="s">
        <v>117</v>
      </c>
      <c r="O1449" s="321" t="s">
        <v>452</v>
      </c>
      <c r="P1449" s="370" t="s">
        <v>1368</v>
      </c>
      <c r="Q1449" s="372"/>
      <c r="R1449" s="372"/>
      <c r="S1449" s="372"/>
    </row>
    <row r="1450" spans="1:19" ht="24" x14ac:dyDescent="0.2">
      <c r="A1450" s="303">
        <f>IF(B1450="","",ROW()-ROW($A$3)+'Diário 1º PA'!$P$1)</f>
        <v>1663</v>
      </c>
      <c r="B1450" s="368">
        <v>45400</v>
      </c>
      <c r="C1450" s="331">
        <v>45352</v>
      </c>
      <c r="D1450" s="321" t="s">
        <v>94</v>
      </c>
      <c r="E1450" s="332" t="s">
        <v>178</v>
      </c>
      <c r="F1450" s="369">
        <v>91538.75</v>
      </c>
      <c r="G1450" s="267" t="s">
        <v>2628</v>
      </c>
      <c r="H1450" s="321" t="s">
        <v>117</v>
      </c>
      <c r="I1450" s="321" t="s">
        <v>2563</v>
      </c>
      <c r="J1450" s="370" t="s">
        <v>2564</v>
      </c>
      <c r="K1450" s="370" t="s">
        <v>881</v>
      </c>
      <c r="L1450" s="370" t="s">
        <v>2210</v>
      </c>
      <c r="M1450" s="370" t="s">
        <v>2629</v>
      </c>
      <c r="N1450" s="371">
        <v>45401</v>
      </c>
      <c r="O1450" s="321" t="s">
        <v>452</v>
      </c>
      <c r="P1450" s="370" t="s">
        <v>2564</v>
      </c>
      <c r="Q1450" s="372"/>
      <c r="R1450" s="372"/>
      <c r="S1450" s="372"/>
    </row>
    <row r="1451" spans="1:19" ht="24" x14ac:dyDescent="0.2">
      <c r="A1451" s="303">
        <f>IF(B1451="","",ROW()-ROW($A$3)+'Diário 1º PA'!$P$1)</f>
        <v>1664</v>
      </c>
      <c r="B1451" s="368">
        <v>45400</v>
      </c>
      <c r="C1451" s="331">
        <v>45383</v>
      </c>
      <c r="D1451" s="321" t="s">
        <v>105</v>
      </c>
      <c r="E1451" s="332" t="s">
        <v>359</v>
      </c>
      <c r="F1451" s="369">
        <v>59</v>
      </c>
      <c r="G1451" s="267" t="s">
        <v>460</v>
      </c>
      <c r="H1451" s="321" t="s">
        <v>119</v>
      </c>
      <c r="I1451" s="321" t="s">
        <v>1224</v>
      </c>
      <c r="J1451" s="370" t="s">
        <v>1034</v>
      </c>
      <c r="K1451" s="370" t="s">
        <v>881</v>
      </c>
      <c r="L1451" s="370" t="s">
        <v>1301</v>
      </c>
      <c r="M1451" s="370">
        <v>8055</v>
      </c>
      <c r="N1451" s="371">
        <v>45400</v>
      </c>
      <c r="O1451" s="321" t="s">
        <v>452</v>
      </c>
      <c r="P1451" s="370" t="s">
        <v>1034</v>
      </c>
      <c r="Q1451" s="372"/>
      <c r="R1451" s="372"/>
      <c r="S1451" s="372"/>
    </row>
    <row r="1452" spans="1:19" ht="24" x14ac:dyDescent="0.2">
      <c r="A1452" s="303">
        <f>IF(B1452="","",ROW()-ROW($A$3)+'Diário 1º PA'!$P$1)</f>
        <v>1665</v>
      </c>
      <c r="B1452" s="368">
        <v>45400</v>
      </c>
      <c r="C1452" s="331">
        <v>45383</v>
      </c>
      <c r="D1452" s="321" t="s">
        <v>105</v>
      </c>
      <c r="E1452" s="332" t="s">
        <v>265</v>
      </c>
      <c r="F1452" s="369">
        <v>780.16</v>
      </c>
      <c r="G1452" s="321" t="s">
        <v>1577</v>
      </c>
      <c r="H1452" s="321" t="s">
        <v>134</v>
      </c>
      <c r="I1452" s="321" t="s">
        <v>1659</v>
      </c>
      <c r="J1452" s="370" t="s">
        <v>1029</v>
      </c>
      <c r="K1452" s="370" t="s">
        <v>1307</v>
      </c>
      <c r="L1452" s="370" t="s">
        <v>848</v>
      </c>
      <c r="M1452" s="370" t="s">
        <v>2630</v>
      </c>
      <c r="N1452" s="371">
        <v>45400</v>
      </c>
      <c r="O1452" s="321" t="s">
        <v>452</v>
      </c>
      <c r="P1452" s="370" t="s">
        <v>1029</v>
      </c>
      <c r="Q1452" s="372"/>
      <c r="R1452" s="372"/>
      <c r="S1452" s="372"/>
    </row>
    <row r="1453" spans="1:19" x14ac:dyDescent="0.2">
      <c r="A1453" s="303">
        <f>IF(B1453="","",ROW()-ROW($A$3)+'Diário 1º PA'!$P$1)</f>
        <v>1666</v>
      </c>
      <c r="B1453" s="368">
        <v>45400</v>
      </c>
      <c r="C1453" s="331">
        <v>45383</v>
      </c>
      <c r="D1453" s="321" t="s">
        <v>105</v>
      </c>
      <c r="E1453" s="332" t="s">
        <v>283</v>
      </c>
      <c r="F1453" s="369">
        <v>6</v>
      </c>
      <c r="G1453" s="267" t="s">
        <v>2631</v>
      </c>
      <c r="H1453" s="321" t="s">
        <v>118</v>
      </c>
      <c r="I1453" s="321" t="s">
        <v>117</v>
      </c>
      <c r="J1453" s="370" t="s">
        <v>79</v>
      </c>
      <c r="K1453" s="370" t="s">
        <v>117</v>
      </c>
      <c r="L1453" s="370" t="s">
        <v>117</v>
      </c>
      <c r="M1453" s="370" t="s">
        <v>117</v>
      </c>
      <c r="N1453" s="371" t="s">
        <v>117</v>
      </c>
      <c r="O1453" s="321" t="s">
        <v>452</v>
      </c>
      <c r="P1453" s="370" t="s">
        <v>79</v>
      </c>
      <c r="Q1453" s="372"/>
      <c r="R1453" s="372"/>
      <c r="S1453" s="372"/>
    </row>
    <row r="1454" spans="1:19" ht="36" x14ac:dyDescent="0.2">
      <c r="A1454" s="303">
        <f>IF(B1454="","",ROW()-ROW($A$3)+'Diário 1º PA'!$P$1)</f>
        <v>1667</v>
      </c>
      <c r="B1454" s="368">
        <v>45401</v>
      </c>
      <c r="C1454" s="331">
        <v>45383</v>
      </c>
      <c r="D1454" s="321" t="s">
        <v>105</v>
      </c>
      <c r="E1454" s="332" t="s">
        <v>337</v>
      </c>
      <c r="F1454" s="369">
        <v>170.92</v>
      </c>
      <c r="G1454" s="267" t="s">
        <v>952</v>
      </c>
      <c r="H1454" s="321" t="s">
        <v>119</v>
      </c>
      <c r="I1454" s="321" t="s">
        <v>1296</v>
      </c>
      <c r="J1454" s="370" t="s">
        <v>954</v>
      </c>
      <c r="K1454" s="370" t="s">
        <v>839</v>
      </c>
      <c r="L1454" s="370" t="s">
        <v>1301</v>
      </c>
      <c r="M1454" s="370">
        <v>6075004</v>
      </c>
      <c r="N1454" s="371">
        <v>45402</v>
      </c>
      <c r="O1454" s="321" t="s">
        <v>452</v>
      </c>
      <c r="P1454" s="370" t="s">
        <v>954</v>
      </c>
      <c r="Q1454" s="372"/>
      <c r="R1454" s="372"/>
      <c r="S1454" s="372"/>
    </row>
    <row r="1455" spans="1:19" ht="24" x14ac:dyDescent="0.2">
      <c r="A1455" s="303">
        <f>IF(B1455="","",ROW()-ROW($A$3)+'Diário 1º PA'!$P$1)</f>
        <v>1668</v>
      </c>
      <c r="B1455" s="368">
        <v>45401</v>
      </c>
      <c r="C1455" s="331">
        <v>45383</v>
      </c>
      <c r="D1455" s="321" t="s">
        <v>94</v>
      </c>
      <c r="E1455" s="332" t="s">
        <v>188</v>
      </c>
      <c r="F1455" s="369">
        <v>1817.72</v>
      </c>
      <c r="G1455" s="267" t="s">
        <v>2584</v>
      </c>
      <c r="H1455" s="321" t="s">
        <v>123</v>
      </c>
      <c r="I1455" s="321" t="s">
        <v>2632</v>
      </c>
      <c r="J1455" s="370" t="s">
        <v>922</v>
      </c>
      <c r="K1455" s="370" t="s">
        <v>1340</v>
      </c>
      <c r="L1455" s="370" t="s">
        <v>1389</v>
      </c>
      <c r="M1455" s="370" t="s">
        <v>117</v>
      </c>
      <c r="N1455" s="371">
        <v>45401</v>
      </c>
      <c r="O1455" s="321" t="s">
        <v>452</v>
      </c>
      <c r="P1455" s="370" t="s">
        <v>2633</v>
      </c>
      <c r="Q1455" s="372"/>
      <c r="R1455" s="372"/>
      <c r="S1455" s="372"/>
    </row>
    <row r="1456" spans="1:19" ht="24" x14ac:dyDescent="0.2">
      <c r="A1456" s="303">
        <f>IF(B1456="","",ROW()-ROW($A$3)+'Diário 1º PA'!$P$1)</f>
        <v>1669</v>
      </c>
      <c r="B1456" s="368">
        <v>45401</v>
      </c>
      <c r="C1456" s="331">
        <v>45383</v>
      </c>
      <c r="D1456" s="321" t="s">
        <v>105</v>
      </c>
      <c r="E1456" s="332" t="s">
        <v>345</v>
      </c>
      <c r="F1456" s="369">
        <v>2700</v>
      </c>
      <c r="G1456" s="267" t="s">
        <v>2634</v>
      </c>
      <c r="H1456" s="321" t="s">
        <v>134</v>
      </c>
      <c r="I1456" s="321" t="s">
        <v>2635</v>
      </c>
      <c r="J1456" s="370" t="s">
        <v>2636</v>
      </c>
      <c r="K1456" s="370" t="s">
        <v>1307</v>
      </c>
      <c r="L1456" s="370" t="s">
        <v>848</v>
      </c>
      <c r="M1456" s="370">
        <v>83</v>
      </c>
      <c r="N1456" s="371">
        <v>45401</v>
      </c>
      <c r="O1456" s="321" t="s">
        <v>452</v>
      </c>
      <c r="P1456" s="370" t="s">
        <v>2636</v>
      </c>
      <c r="Q1456" s="372"/>
      <c r="R1456" s="372"/>
      <c r="S1456" s="372"/>
    </row>
    <row r="1457" spans="1:19" ht="48" x14ac:dyDescent="0.2">
      <c r="A1457" s="303">
        <f>IF(B1457="","",ROW()-ROW($A$3)+'Diário 1º PA'!$P$1)</f>
        <v>1670</v>
      </c>
      <c r="B1457" s="368">
        <v>45401</v>
      </c>
      <c r="C1457" s="331">
        <v>45352</v>
      </c>
      <c r="D1457" s="321" t="s">
        <v>105</v>
      </c>
      <c r="E1457" s="332" t="s">
        <v>299</v>
      </c>
      <c r="F1457" s="369">
        <v>27689.18</v>
      </c>
      <c r="G1457" s="267" t="s">
        <v>2001</v>
      </c>
      <c r="H1457" s="321" t="s">
        <v>136</v>
      </c>
      <c r="I1457" s="321" t="s">
        <v>1228</v>
      </c>
      <c r="J1457" s="370" t="s">
        <v>1229</v>
      </c>
      <c r="K1457" s="370" t="s">
        <v>1307</v>
      </c>
      <c r="L1457" s="370" t="s">
        <v>848</v>
      </c>
      <c r="M1457" s="370" t="s">
        <v>2637</v>
      </c>
      <c r="N1457" s="371">
        <v>45401</v>
      </c>
      <c r="O1457" s="321" t="s">
        <v>452</v>
      </c>
      <c r="P1457" s="370" t="s">
        <v>1229</v>
      </c>
      <c r="Q1457" s="372"/>
      <c r="R1457" s="372"/>
      <c r="S1457" s="372"/>
    </row>
    <row r="1458" spans="1:19" ht="24" x14ac:dyDescent="0.2">
      <c r="A1458" s="303">
        <f>IF(B1458="","",ROW()-ROW($A$3)+'Diário 1º PA'!$P$1)</f>
        <v>1671</v>
      </c>
      <c r="B1458" s="368">
        <v>45401</v>
      </c>
      <c r="C1458" s="331">
        <v>45383</v>
      </c>
      <c r="D1458" s="321" t="s">
        <v>105</v>
      </c>
      <c r="E1458" s="332" t="s">
        <v>339</v>
      </c>
      <c r="F1458" s="369">
        <v>1020</v>
      </c>
      <c r="G1458" s="267" t="s">
        <v>2638</v>
      </c>
      <c r="H1458" s="321" t="s">
        <v>118</v>
      </c>
      <c r="I1458" s="321" t="s">
        <v>2639</v>
      </c>
      <c r="J1458" s="370" t="s">
        <v>1078</v>
      </c>
      <c r="K1458" s="370" t="s">
        <v>1307</v>
      </c>
      <c r="L1458" s="370" t="s">
        <v>848</v>
      </c>
      <c r="M1458" s="370">
        <v>5617</v>
      </c>
      <c r="N1458" s="371">
        <v>45401</v>
      </c>
      <c r="O1458" s="321" t="s">
        <v>452</v>
      </c>
      <c r="P1458" s="370" t="s">
        <v>1078</v>
      </c>
      <c r="Q1458" s="372"/>
      <c r="R1458" s="372"/>
      <c r="S1458" s="372"/>
    </row>
    <row r="1459" spans="1:19" ht="24" x14ac:dyDescent="0.2">
      <c r="A1459" s="303">
        <f>IF(B1459="","",ROW()-ROW($A$3)+'Diário 1º PA'!$P$1)</f>
        <v>1672</v>
      </c>
      <c r="B1459" s="368">
        <v>45401</v>
      </c>
      <c r="C1459" s="331">
        <v>45383</v>
      </c>
      <c r="D1459" s="321" t="s">
        <v>105</v>
      </c>
      <c r="E1459" s="332" t="s">
        <v>353</v>
      </c>
      <c r="F1459" s="369">
        <v>1760</v>
      </c>
      <c r="G1459" s="267" t="s">
        <v>2640</v>
      </c>
      <c r="H1459" s="321" t="s">
        <v>123</v>
      </c>
      <c r="I1459" s="321" t="s">
        <v>2641</v>
      </c>
      <c r="J1459" s="370" t="s">
        <v>2642</v>
      </c>
      <c r="K1459" s="370" t="s">
        <v>1307</v>
      </c>
      <c r="L1459" s="370" t="s">
        <v>848</v>
      </c>
      <c r="M1459" s="370">
        <v>23086</v>
      </c>
      <c r="N1459" s="371">
        <v>45401</v>
      </c>
      <c r="O1459" s="321" t="s">
        <v>452</v>
      </c>
      <c r="P1459" s="370" t="s">
        <v>2642</v>
      </c>
      <c r="Q1459" s="372"/>
      <c r="R1459" s="372"/>
      <c r="S1459" s="372"/>
    </row>
    <row r="1460" spans="1:19" ht="24" x14ac:dyDescent="0.2">
      <c r="A1460" s="303">
        <f>IF(B1460="","",ROW()-ROW($A$3)+'Diário 1º PA'!$P$1)</f>
        <v>1673</v>
      </c>
      <c r="B1460" s="368">
        <v>45401</v>
      </c>
      <c r="C1460" s="331">
        <v>45383</v>
      </c>
      <c r="D1460" s="321" t="s">
        <v>105</v>
      </c>
      <c r="E1460" s="332" t="s">
        <v>339</v>
      </c>
      <c r="F1460" s="369">
        <v>1203.3</v>
      </c>
      <c r="G1460" s="267" t="s">
        <v>2638</v>
      </c>
      <c r="H1460" s="321" t="s">
        <v>118</v>
      </c>
      <c r="I1460" s="321" t="s">
        <v>2529</v>
      </c>
      <c r="J1460" s="370" t="s">
        <v>2530</v>
      </c>
      <c r="K1460" s="370" t="s">
        <v>1307</v>
      </c>
      <c r="L1460" s="370" t="s">
        <v>848</v>
      </c>
      <c r="M1460" s="370">
        <v>3089</v>
      </c>
      <c r="N1460" s="371">
        <v>45414</v>
      </c>
      <c r="O1460" s="321" t="s">
        <v>452</v>
      </c>
      <c r="P1460" s="370" t="s">
        <v>2530</v>
      </c>
      <c r="Q1460" s="372"/>
      <c r="R1460" s="372"/>
      <c r="S1460" s="372"/>
    </row>
    <row r="1461" spans="1:19" ht="36" x14ac:dyDescent="0.2">
      <c r="A1461" s="303">
        <f>IF(B1461="","",ROW()-ROW($A$3)+'Diário 1º PA'!$P$1)</f>
        <v>1674</v>
      </c>
      <c r="B1461" s="368">
        <v>45401</v>
      </c>
      <c r="C1461" s="331">
        <v>45383</v>
      </c>
      <c r="D1461" s="321" t="s">
        <v>105</v>
      </c>
      <c r="E1461" s="332" t="s">
        <v>339</v>
      </c>
      <c r="F1461" s="369">
        <v>1755.6</v>
      </c>
      <c r="G1461" s="267" t="s">
        <v>2643</v>
      </c>
      <c r="H1461" s="321" t="s">
        <v>117</v>
      </c>
      <c r="I1461" s="321" t="s">
        <v>2644</v>
      </c>
      <c r="J1461" s="370" t="s">
        <v>2645</v>
      </c>
      <c r="K1461" s="370" t="s">
        <v>1307</v>
      </c>
      <c r="L1461" s="370" t="s">
        <v>848</v>
      </c>
      <c r="M1461" s="370">
        <v>4069</v>
      </c>
      <c r="N1461" s="371">
        <v>45414</v>
      </c>
      <c r="O1461" s="321" t="s">
        <v>452</v>
      </c>
      <c r="P1461" s="370" t="s">
        <v>2645</v>
      </c>
      <c r="Q1461" s="372"/>
      <c r="R1461" s="372"/>
      <c r="S1461" s="372"/>
    </row>
    <row r="1462" spans="1:19" ht="24" x14ac:dyDescent="0.2">
      <c r="A1462" s="303">
        <f>IF(B1462="","",ROW()-ROW($A$3)+'Diário 1º PA'!$P$1)</f>
        <v>1675</v>
      </c>
      <c r="B1462" s="368">
        <v>45401</v>
      </c>
      <c r="C1462" s="331">
        <v>45383</v>
      </c>
      <c r="D1462" s="321" t="s">
        <v>105</v>
      </c>
      <c r="E1462" s="332" t="s">
        <v>287</v>
      </c>
      <c r="F1462" s="369">
        <v>659.56</v>
      </c>
      <c r="G1462" s="267" t="s">
        <v>2646</v>
      </c>
      <c r="H1462" s="321" t="s">
        <v>137</v>
      </c>
      <c r="I1462" s="321" t="s">
        <v>2647</v>
      </c>
      <c r="J1462" s="370" t="s">
        <v>2648</v>
      </c>
      <c r="K1462" s="370" t="s">
        <v>1307</v>
      </c>
      <c r="L1462" s="370" t="s">
        <v>1207</v>
      </c>
      <c r="M1462" s="370">
        <v>5975650</v>
      </c>
      <c r="N1462" s="371">
        <v>45412</v>
      </c>
      <c r="O1462" s="321" t="s">
        <v>452</v>
      </c>
      <c r="P1462" s="370" t="s">
        <v>2648</v>
      </c>
      <c r="Q1462" s="372"/>
      <c r="R1462" s="372"/>
      <c r="S1462" s="372"/>
    </row>
    <row r="1463" spans="1:19" ht="24" x14ac:dyDescent="0.2">
      <c r="A1463" s="303">
        <f>IF(B1463="","",ROW()-ROW($A$3)+'Diário 1º PA'!$P$1)</f>
        <v>1676</v>
      </c>
      <c r="B1463" s="368">
        <v>45401</v>
      </c>
      <c r="C1463" s="331">
        <v>45383</v>
      </c>
      <c r="D1463" s="321" t="s">
        <v>105</v>
      </c>
      <c r="E1463" s="332" t="s">
        <v>223</v>
      </c>
      <c r="F1463" s="369">
        <v>172.45</v>
      </c>
      <c r="G1463" s="267" t="s">
        <v>1863</v>
      </c>
      <c r="H1463" s="321" t="s">
        <v>118</v>
      </c>
      <c r="I1463" s="321" t="s">
        <v>1624</v>
      </c>
      <c r="J1463" s="370" t="s">
        <v>1625</v>
      </c>
      <c r="K1463" s="370" t="s">
        <v>1307</v>
      </c>
      <c r="L1463" s="370" t="s">
        <v>1207</v>
      </c>
      <c r="M1463" s="370">
        <v>5205678</v>
      </c>
      <c r="N1463" s="371">
        <v>45401</v>
      </c>
      <c r="O1463" s="321" t="s">
        <v>452</v>
      </c>
      <c r="P1463" s="370" t="s">
        <v>1625</v>
      </c>
      <c r="Q1463" s="372"/>
      <c r="R1463" s="372"/>
      <c r="S1463" s="372"/>
    </row>
    <row r="1464" spans="1:19" ht="24" x14ac:dyDescent="0.2">
      <c r="A1464" s="303">
        <f>IF(B1464="","",ROW()-ROW($A$3)+'Diário 1º PA'!$P$1)</f>
        <v>1677</v>
      </c>
      <c r="B1464" s="368">
        <v>45401</v>
      </c>
      <c r="C1464" s="331">
        <v>45383</v>
      </c>
      <c r="D1464" s="321" t="s">
        <v>105</v>
      </c>
      <c r="E1464" s="332" t="s">
        <v>223</v>
      </c>
      <c r="F1464" s="369">
        <v>165.82</v>
      </c>
      <c r="G1464" s="267" t="s">
        <v>1863</v>
      </c>
      <c r="H1464" s="321" t="s">
        <v>118</v>
      </c>
      <c r="I1464" s="321" t="s">
        <v>1624</v>
      </c>
      <c r="J1464" s="370" t="s">
        <v>1625</v>
      </c>
      <c r="K1464" s="370" t="s">
        <v>1307</v>
      </c>
      <c r="L1464" s="370" t="s">
        <v>1207</v>
      </c>
      <c r="M1464" s="370">
        <v>5205679</v>
      </c>
      <c r="N1464" s="371">
        <v>45404</v>
      </c>
      <c r="O1464" s="321" t="s">
        <v>452</v>
      </c>
      <c r="P1464" s="370" t="s">
        <v>1625</v>
      </c>
      <c r="Q1464" s="372"/>
      <c r="R1464" s="372"/>
      <c r="S1464" s="372"/>
    </row>
    <row r="1465" spans="1:19" ht="24" x14ac:dyDescent="0.2">
      <c r="A1465" s="303">
        <f>IF(B1465="","",ROW()-ROW($A$3)+'Diário 1º PA'!$P$1)</f>
        <v>1678</v>
      </c>
      <c r="B1465" s="368">
        <v>45401</v>
      </c>
      <c r="C1465" s="331">
        <v>45383</v>
      </c>
      <c r="D1465" s="321" t="s">
        <v>105</v>
      </c>
      <c r="E1465" s="332" t="s">
        <v>223</v>
      </c>
      <c r="F1465" s="369">
        <v>172.45</v>
      </c>
      <c r="G1465" s="267" t="s">
        <v>1863</v>
      </c>
      <c r="H1465" s="321" t="s">
        <v>118</v>
      </c>
      <c r="I1465" s="321" t="s">
        <v>1624</v>
      </c>
      <c r="J1465" s="370" t="s">
        <v>1625</v>
      </c>
      <c r="K1465" s="370" t="s">
        <v>1307</v>
      </c>
      <c r="L1465" s="370" t="s">
        <v>1207</v>
      </c>
      <c r="M1465" s="370">
        <v>5207959</v>
      </c>
      <c r="N1465" s="371">
        <v>45401</v>
      </c>
      <c r="O1465" s="321" t="s">
        <v>452</v>
      </c>
      <c r="P1465" s="370" t="s">
        <v>1625</v>
      </c>
      <c r="Q1465" s="372"/>
      <c r="R1465" s="372"/>
      <c r="S1465" s="372"/>
    </row>
    <row r="1466" spans="1:19" ht="24" x14ac:dyDescent="0.2">
      <c r="A1466" s="303">
        <f>IF(B1466="","",ROW()-ROW($A$3)+'Diário 1º PA'!$P$1)</f>
        <v>1679</v>
      </c>
      <c r="B1466" s="368">
        <v>45401</v>
      </c>
      <c r="C1466" s="331">
        <v>45383</v>
      </c>
      <c r="D1466" s="321" t="s">
        <v>105</v>
      </c>
      <c r="E1466" s="332" t="s">
        <v>223</v>
      </c>
      <c r="F1466" s="369">
        <v>165.82</v>
      </c>
      <c r="G1466" s="267" t="s">
        <v>1863</v>
      </c>
      <c r="H1466" s="321" t="s">
        <v>118</v>
      </c>
      <c r="I1466" s="321" t="s">
        <v>1624</v>
      </c>
      <c r="J1466" s="370" t="s">
        <v>1625</v>
      </c>
      <c r="K1466" s="370" t="s">
        <v>1307</v>
      </c>
      <c r="L1466" s="370" t="s">
        <v>1207</v>
      </c>
      <c r="M1466" s="370">
        <v>5207960</v>
      </c>
      <c r="N1466" s="371">
        <v>45404</v>
      </c>
      <c r="O1466" s="321" t="s">
        <v>452</v>
      </c>
      <c r="P1466" s="370" t="s">
        <v>1625</v>
      </c>
      <c r="Q1466" s="372"/>
      <c r="R1466" s="372"/>
      <c r="S1466" s="372"/>
    </row>
    <row r="1467" spans="1:19" ht="24" x14ac:dyDescent="0.2">
      <c r="A1467" s="303">
        <f>IF(B1467="","",ROW()-ROW($A$3)+'Diário 1º PA'!$P$1)</f>
        <v>1680</v>
      </c>
      <c r="B1467" s="368">
        <v>45401</v>
      </c>
      <c r="C1467" s="331">
        <v>45383</v>
      </c>
      <c r="D1467" s="321" t="s">
        <v>105</v>
      </c>
      <c r="E1467" s="332" t="s">
        <v>223</v>
      </c>
      <c r="F1467" s="369">
        <v>165.82</v>
      </c>
      <c r="G1467" s="267" t="s">
        <v>1863</v>
      </c>
      <c r="H1467" s="321" t="s">
        <v>118</v>
      </c>
      <c r="I1467" s="321" t="s">
        <v>1624</v>
      </c>
      <c r="J1467" s="370" t="s">
        <v>1625</v>
      </c>
      <c r="K1467" s="370" t="s">
        <v>1307</v>
      </c>
      <c r="L1467" s="370" t="s">
        <v>1207</v>
      </c>
      <c r="M1467" s="370">
        <v>5207962</v>
      </c>
      <c r="N1467" s="371">
        <v>45404</v>
      </c>
      <c r="O1467" s="321" t="s">
        <v>452</v>
      </c>
      <c r="P1467" s="370" t="s">
        <v>1625</v>
      </c>
      <c r="Q1467" s="372"/>
      <c r="R1467" s="372"/>
      <c r="S1467" s="372"/>
    </row>
    <row r="1468" spans="1:19" ht="24" x14ac:dyDescent="0.2">
      <c r="A1468" s="303">
        <f>IF(B1468="","",ROW()-ROW($A$3)+'Diário 1º PA'!$P$1)</f>
        <v>1681</v>
      </c>
      <c r="B1468" s="368">
        <v>45401</v>
      </c>
      <c r="C1468" s="331">
        <v>45383</v>
      </c>
      <c r="D1468" s="321" t="s">
        <v>105</v>
      </c>
      <c r="E1468" s="332" t="s">
        <v>223</v>
      </c>
      <c r="F1468" s="369">
        <v>178.54</v>
      </c>
      <c r="G1468" s="267" t="s">
        <v>1863</v>
      </c>
      <c r="H1468" s="321" t="s">
        <v>118</v>
      </c>
      <c r="I1468" s="321" t="s">
        <v>1624</v>
      </c>
      <c r="J1468" s="370" t="s">
        <v>1625</v>
      </c>
      <c r="K1468" s="370" t="s">
        <v>1307</v>
      </c>
      <c r="L1468" s="370" t="s">
        <v>1207</v>
      </c>
      <c r="M1468" s="370">
        <v>5207965</v>
      </c>
      <c r="N1468" s="371">
        <v>45404</v>
      </c>
      <c r="O1468" s="321" t="s">
        <v>452</v>
      </c>
      <c r="P1468" s="370" t="s">
        <v>1625</v>
      </c>
      <c r="Q1468" s="372"/>
      <c r="R1468" s="372"/>
      <c r="S1468" s="372"/>
    </row>
    <row r="1469" spans="1:19" ht="24" x14ac:dyDescent="0.2">
      <c r="A1469" s="303">
        <f>IF(B1469="","",ROW()-ROW($A$3)+'Diário 1º PA'!$P$1)</f>
        <v>1682</v>
      </c>
      <c r="B1469" s="368">
        <v>45401</v>
      </c>
      <c r="C1469" s="331">
        <v>45383</v>
      </c>
      <c r="D1469" s="321" t="s">
        <v>105</v>
      </c>
      <c r="E1469" s="332" t="s">
        <v>301</v>
      </c>
      <c r="F1469" s="369">
        <v>668</v>
      </c>
      <c r="G1469" s="267" t="s">
        <v>2649</v>
      </c>
      <c r="H1469" s="321" t="s">
        <v>117</v>
      </c>
      <c r="I1469" s="321" t="s">
        <v>2650</v>
      </c>
      <c r="J1469" s="370" t="s">
        <v>2651</v>
      </c>
      <c r="K1469" s="370" t="s">
        <v>881</v>
      </c>
      <c r="L1469" s="370" t="s">
        <v>1301</v>
      </c>
      <c r="M1469" s="370">
        <v>37</v>
      </c>
      <c r="N1469" s="371">
        <v>45404</v>
      </c>
      <c r="O1469" s="321" t="s">
        <v>452</v>
      </c>
      <c r="P1469" s="370" t="s">
        <v>2651</v>
      </c>
      <c r="Q1469" s="372"/>
      <c r="R1469" s="372"/>
      <c r="S1469" s="372"/>
    </row>
    <row r="1470" spans="1:19" ht="24" x14ac:dyDescent="0.2">
      <c r="A1470" s="303">
        <f>IF(B1470="","",ROW()-ROW($A$3)+'Diário 1º PA'!$P$1)</f>
        <v>1683</v>
      </c>
      <c r="B1470" s="368">
        <v>45401</v>
      </c>
      <c r="C1470" s="331">
        <v>45383</v>
      </c>
      <c r="D1470" s="321" t="s">
        <v>105</v>
      </c>
      <c r="E1470" s="332" t="s">
        <v>245</v>
      </c>
      <c r="F1470" s="369">
        <v>3000</v>
      </c>
      <c r="G1470" s="267" t="s">
        <v>2652</v>
      </c>
      <c r="H1470" s="321" t="s">
        <v>118</v>
      </c>
      <c r="I1470" s="321" t="s">
        <v>2552</v>
      </c>
      <c r="J1470" s="370" t="s">
        <v>1890</v>
      </c>
      <c r="K1470" s="370" t="s">
        <v>881</v>
      </c>
      <c r="L1470" s="370" t="s">
        <v>1301</v>
      </c>
      <c r="M1470" s="370">
        <v>878</v>
      </c>
      <c r="N1470" s="371">
        <v>45383</v>
      </c>
      <c r="O1470" s="321" t="s">
        <v>452</v>
      </c>
      <c r="P1470" s="370" t="s">
        <v>1890</v>
      </c>
      <c r="Q1470" s="372"/>
      <c r="R1470" s="372"/>
      <c r="S1470" s="372"/>
    </row>
    <row r="1471" spans="1:19" ht="24" x14ac:dyDescent="0.2">
      <c r="A1471" s="303">
        <f>IF(B1471="","",ROW()-ROW($A$3)+'Diário 1º PA'!$P$1)</f>
        <v>1684</v>
      </c>
      <c r="B1471" s="368">
        <v>45401</v>
      </c>
      <c r="C1471" s="331">
        <v>45383</v>
      </c>
      <c r="D1471" s="321" t="s">
        <v>94</v>
      </c>
      <c r="E1471" s="332" t="s">
        <v>199</v>
      </c>
      <c r="F1471" s="369">
        <v>176.75</v>
      </c>
      <c r="G1471" s="321" t="s">
        <v>1795</v>
      </c>
      <c r="H1471" s="321" t="s">
        <v>118</v>
      </c>
      <c r="I1471" s="321" t="s">
        <v>1342</v>
      </c>
      <c r="J1471" s="370" t="s">
        <v>846</v>
      </c>
      <c r="K1471" s="370" t="s">
        <v>1307</v>
      </c>
      <c r="L1471" s="370" t="s">
        <v>848</v>
      </c>
      <c r="M1471" s="370">
        <v>3997605</v>
      </c>
      <c r="N1471" s="371">
        <v>45416</v>
      </c>
      <c r="O1471" s="321" t="s">
        <v>452</v>
      </c>
      <c r="P1471" s="370" t="s">
        <v>846</v>
      </c>
      <c r="Q1471" s="372"/>
      <c r="R1471" s="372"/>
      <c r="S1471" s="372"/>
    </row>
    <row r="1472" spans="1:19" x14ac:dyDescent="0.2">
      <c r="A1472" s="303">
        <f>IF(B1472="","",ROW()-ROW($A$3)+'Diário 1º PA'!$P$1)</f>
        <v>1685</v>
      </c>
      <c r="B1472" s="368">
        <v>45401</v>
      </c>
      <c r="C1472" s="331">
        <v>45383</v>
      </c>
      <c r="D1472" s="321" t="s">
        <v>105</v>
      </c>
      <c r="E1472" s="332" t="s">
        <v>283</v>
      </c>
      <c r="F1472" s="369">
        <v>3</v>
      </c>
      <c r="G1472" s="267" t="s">
        <v>2653</v>
      </c>
      <c r="H1472" s="321" t="s">
        <v>118</v>
      </c>
      <c r="I1472" s="321" t="s">
        <v>117</v>
      </c>
      <c r="J1472" s="370" t="s">
        <v>79</v>
      </c>
      <c r="K1472" s="370" t="s">
        <v>117</v>
      </c>
      <c r="L1472" s="370" t="s">
        <v>117</v>
      </c>
      <c r="M1472" s="370" t="s">
        <v>117</v>
      </c>
      <c r="N1472" s="371" t="s">
        <v>117</v>
      </c>
      <c r="O1472" s="321" t="s">
        <v>452</v>
      </c>
      <c r="P1472" s="370" t="s">
        <v>79</v>
      </c>
      <c r="Q1472" s="372"/>
      <c r="R1472" s="372"/>
      <c r="S1472" s="372"/>
    </row>
    <row r="1473" spans="1:19" ht="48" x14ac:dyDescent="0.2">
      <c r="A1473" s="303">
        <f>IF(B1473="","",ROW()-ROW($A$3)+'Diário 1º PA'!$P$1)</f>
        <v>1686</v>
      </c>
      <c r="B1473" s="368">
        <v>45404</v>
      </c>
      <c r="C1473" s="331">
        <v>45383</v>
      </c>
      <c r="D1473" s="321" t="s">
        <v>105</v>
      </c>
      <c r="E1473" s="332" t="s">
        <v>337</v>
      </c>
      <c r="F1473" s="369">
        <v>-172.46</v>
      </c>
      <c r="G1473" s="267" t="s">
        <v>2654</v>
      </c>
      <c r="H1473" s="321" t="s">
        <v>119</v>
      </c>
      <c r="I1473" s="321" t="s">
        <v>117</v>
      </c>
      <c r="J1473" s="370" t="s">
        <v>79</v>
      </c>
      <c r="K1473" s="370" t="s">
        <v>117</v>
      </c>
      <c r="L1473" s="370" t="s">
        <v>117</v>
      </c>
      <c r="M1473" s="370" t="s">
        <v>117</v>
      </c>
      <c r="N1473" s="371" t="s">
        <v>117</v>
      </c>
      <c r="O1473" s="321" t="s">
        <v>452</v>
      </c>
      <c r="P1473" s="370" t="s">
        <v>79</v>
      </c>
      <c r="Q1473" s="372"/>
      <c r="R1473" s="372"/>
      <c r="S1473" s="372"/>
    </row>
    <row r="1474" spans="1:19" ht="48" x14ac:dyDescent="0.2">
      <c r="A1474" s="303">
        <f>IF(B1474="","",ROW()-ROW($A$3)+'Diário 1º PA'!$P$1)</f>
        <v>1687</v>
      </c>
      <c r="B1474" s="368">
        <v>45404</v>
      </c>
      <c r="C1474" s="331">
        <v>45383</v>
      </c>
      <c r="D1474" s="321" t="s">
        <v>105</v>
      </c>
      <c r="E1474" s="332" t="s">
        <v>337</v>
      </c>
      <c r="F1474" s="369">
        <v>-238.71</v>
      </c>
      <c r="G1474" s="267" t="s">
        <v>2655</v>
      </c>
      <c r="H1474" s="321" t="s">
        <v>124</v>
      </c>
      <c r="I1474" s="321" t="s">
        <v>117</v>
      </c>
      <c r="J1474" s="370" t="s">
        <v>79</v>
      </c>
      <c r="K1474" s="370" t="s">
        <v>117</v>
      </c>
      <c r="L1474" s="370" t="s">
        <v>117</v>
      </c>
      <c r="M1474" s="370" t="s">
        <v>117</v>
      </c>
      <c r="N1474" s="371" t="s">
        <v>117</v>
      </c>
      <c r="O1474" s="321" t="s">
        <v>452</v>
      </c>
      <c r="P1474" s="370" t="s">
        <v>79</v>
      </c>
      <c r="Q1474" s="372"/>
      <c r="R1474" s="372"/>
      <c r="S1474" s="372"/>
    </row>
    <row r="1475" spans="1:19" ht="48" x14ac:dyDescent="0.2">
      <c r="A1475" s="303">
        <f>IF(B1475="","",ROW()-ROW($A$3)+'Diário 1º PA'!$P$1)</f>
        <v>1688</v>
      </c>
      <c r="B1475" s="368">
        <v>45404</v>
      </c>
      <c r="C1475" s="331">
        <v>45383</v>
      </c>
      <c r="D1475" s="321" t="s">
        <v>105</v>
      </c>
      <c r="E1475" s="332" t="s">
        <v>337</v>
      </c>
      <c r="F1475" s="369">
        <v>-488.39</v>
      </c>
      <c r="G1475" s="267" t="s">
        <v>2654</v>
      </c>
      <c r="H1475" s="321" t="s">
        <v>125</v>
      </c>
      <c r="I1475" s="321" t="s">
        <v>117</v>
      </c>
      <c r="J1475" s="370" t="s">
        <v>79</v>
      </c>
      <c r="K1475" s="370" t="s">
        <v>117</v>
      </c>
      <c r="L1475" s="370" t="s">
        <v>117</v>
      </c>
      <c r="M1475" s="370" t="s">
        <v>117</v>
      </c>
      <c r="N1475" s="371" t="s">
        <v>117</v>
      </c>
      <c r="O1475" s="321" t="s">
        <v>452</v>
      </c>
      <c r="P1475" s="370" t="s">
        <v>79</v>
      </c>
      <c r="Q1475" s="372"/>
      <c r="R1475" s="372"/>
      <c r="S1475" s="372"/>
    </row>
    <row r="1476" spans="1:19" ht="24" x14ac:dyDescent="0.2">
      <c r="A1476" s="303">
        <f>IF(B1476="","",ROW()-ROW($A$3)+'Diário 1º PA'!$P$1)</f>
        <v>1689</v>
      </c>
      <c r="B1476" s="368">
        <v>45404</v>
      </c>
      <c r="C1476" s="331">
        <v>45383</v>
      </c>
      <c r="D1476" s="321" t="s">
        <v>105</v>
      </c>
      <c r="E1476" s="332" t="s">
        <v>339</v>
      </c>
      <c r="F1476" s="369">
        <v>75</v>
      </c>
      <c r="G1476" s="267" t="s">
        <v>2469</v>
      </c>
      <c r="H1476" s="321" t="s">
        <v>136</v>
      </c>
      <c r="I1476" s="321" t="s">
        <v>2656</v>
      </c>
      <c r="J1476" s="370" t="s">
        <v>922</v>
      </c>
      <c r="K1476" s="370" t="s">
        <v>839</v>
      </c>
      <c r="L1476" s="370" t="s">
        <v>1611</v>
      </c>
      <c r="M1476" s="370" t="s">
        <v>117</v>
      </c>
      <c r="N1476" s="371">
        <v>45404</v>
      </c>
      <c r="O1476" s="321" t="s">
        <v>452</v>
      </c>
      <c r="P1476" s="370" t="s">
        <v>2657</v>
      </c>
      <c r="Q1476" s="372"/>
      <c r="R1476" s="372"/>
      <c r="S1476" s="372"/>
    </row>
    <row r="1477" spans="1:19" ht="24" x14ac:dyDescent="0.2">
      <c r="A1477" s="303">
        <f>IF(B1477="","",ROW()-ROW($A$3)+'Diário 1º PA'!$P$1)</f>
        <v>1690</v>
      </c>
      <c r="B1477" s="368">
        <v>45404</v>
      </c>
      <c r="C1477" s="331">
        <v>45383</v>
      </c>
      <c r="D1477" s="321" t="s">
        <v>105</v>
      </c>
      <c r="E1477" s="332" t="s">
        <v>339</v>
      </c>
      <c r="F1477" s="369">
        <v>75</v>
      </c>
      <c r="G1477" s="267" t="s">
        <v>2469</v>
      </c>
      <c r="H1477" s="321" t="s">
        <v>136</v>
      </c>
      <c r="I1477" s="321" t="s">
        <v>2658</v>
      </c>
      <c r="J1477" s="370" t="s">
        <v>922</v>
      </c>
      <c r="K1477" s="370" t="s">
        <v>839</v>
      </c>
      <c r="L1477" s="370" t="s">
        <v>1611</v>
      </c>
      <c r="M1477" s="370" t="s">
        <v>117</v>
      </c>
      <c r="N1477" s="371">
        <v>45404</v>
      </c>
      <c r="O1477" s="321" t="s">
        <v>452</v>
      </c>
      <c r="P1477" s="370" t="s">
        <v>2659</v>
      </c>
      <c r="Q1477" s="372"/>
      <c r="R1477" s="372"/>
      <c r="S1477" s="372"/>
    </row>
    <row r="1478" spans="1:19" ht="36" x14ac:dyDescent="0.2">
      <c r="A1478" s="303">
        <f>IF(B1478="","",ROW()-ROW($A$3)+'Diário 1º PA'!$P$1)</f>
        <v>1691</v>
      </c>
      <c r="B1478" s="368">
        <v>45404</v>
      </c>
      <c r="C1478" s="331">
        <v>45383</v>
      </c>
      <c r="D1478" s="321" t="s">
        <v>105</v>
      </c>
      <c r="E1478" s="332" t="s">
        <v>337</v>
      </c>
      <c r="F1478" s="369">
        <v>172.46</v>
      </c>
      <c r="G1478" s="267" t="s">
        <v>952</v>
      </c>
      <c r="H1478" s="321" t="s">
        <v>119</v>
      </c>
      <c r="I1478" s="321" t="s">
        <v>1296</v>
      </c>
      <c r="J1478" s="370" t="s">
        <v>954</v>
      </c>
      <c r="K1478" s="370" t="s">
        <v>839</v>
      </c>
      <c r="L1478" s="370" t="s">
        <v>1301</v>
      </c>
      <c r="M1478" s="370">
        <v>6085182</v>
      </c>
      <c r="N1478" s="371">
        <v>45405</v>
      </c>
      <c r="O1478" s="321" t="s">
        <v>452</v>
      </c>
      <c r="P1478" s="370" t="s">
        <v>954</v>
      </c>
      <c r="Q1478" s="372"/>
      <c r="R1478" s="372"/>
      <c r="S1478" s="372"/>
    </row>
    <row r="1479" spans="1:19" ht="48" x14ac:dyDescent="0.2">
      <c r="A1479" s="303">
        <f>IF(B1479="","",ROW()-ROW($A$3)+'Diário 1º PA'!$P$1)</f>
        <v>1692</v>
      </c>
      <c r="B1479" s="368">
        <v>45404</v>
      </c>
      <c r="C1479" s="331">
        <v>45383</v>
      </c>
      <c r="D1479" s="321" t="s">
        <v>105</v>
      </c>
      <c r="E1479" s="332" t="s">
        <v>337</v>
      </c>
      <c r="F1479" s="369">
        <v>172.46</v>
      </c>
      <c r="G1479" s="267" t="s">
        <v>2654</v>
      </c>
      <c r="H1479" s="321" t="s">
        <v>119</v>
      </c>
      <c r="I1479" s="321" t="s">
        <v>117</v>
      </c>
      <c r="J1479" s="370" t="s">
        <v>79</v>
      </c>
      <c r="K1479" s="370" t="s">
        <v>117</v>
      </c>
      <c r="L1479" s="370" t="s">
        <v>117</v>
      </c>
      <c r="M1479" s="370" t="s">
        <v>117</v>
      </c>
      <c r="N1479" s="371" t="s">
        <v>117</v>
      </c>
      <c r="O1479" s="321" t="s">
        <v>452</v>
      </c>
      <c r="P1479" s="370" t="s">
        <v>79</v>
      </c>
      <c r="Q1479" s="372"/>
      <c r="R1479" s="372"/>
      <c r="S1479" s="372"/>
    </row>
    <row r="1480" spans="1:19" ht="36" x14ac:dyDescent="0.2">
      <c r="A1480" s="303">
        <f>IF(B1480="","",ROW()-ROW($A$3)+'Diário 1º PA'!$P$1)</f>
        <v>1693</v>
      </c>
      <c r="B1480" s="368">
        <v>45404</v>
      </c>
      <c r="C1480" s="331">
        <v>45383</v>
      </c>
      <c r="D1480" s="321" t="s">
        <v>105</v>
      </c>
      <c r="E1480" s="332" t="s">
        <v>337</v>
      </c>
      <c r="F1480" s="369">
        <v>172.46</v>
      </c>
      <c r="G1480" s="267" t="s">
        <v>952</v>
      </c>
      <c r="H1480" s="321" t="s">
        <v>119</v>
      </c>
      <c r="I1480" s="321" t="s">
        <v>1296</v>
      </c>
      <c r="J1480" s="370" t="s">
        <v>954</v>
      </c>
      <c r="K1480" s="370" t="s">
        <v>839</v>
      </c>
      <c r="L1480" s="370" t="s">
        <v>1301</v>
      </c>
      <c r="M1480" s="370">
        <v>6085366</v>
      </c>
      <c r="N1480" s="371">
        <v>45405</v>
      </c>
      <c r="O1480" s="321" t="s">
        <v>452</v>
      </c>
      <c r="P1480" s="370" t="s">
        <v>954</v>
      </c>
      <c r="Q1480" s="372"/>
      <c r="R1480" s="372"/>
      <c r="S1480" s="372"/>
    </row>
    <row r="1481" spans="1:19" ht="36" x14ac:dyDescent="0.2">
      <c r="A1481" s="303">
        <f>IF(B1481="","",ROW()-ROW($A$3)+'Diário 1º PA'!$P$1)</f>
        <v>1694</v>
      </c>
      <c r="B1481" s="368">
        <v>45404</v>
      </c>
      <c r="C1481" s="331">
        <v>45383</v>
      </c>
      <c r="D1481" s="321" t="s">
        <v>105</v>
      </c>
      <c r="E1481" s="332" t="s">
        <v>337</v>
      </c>
      <c r="F1481" s="369">
        <v>93.46</v>
      </c>
      <c r="G1481" s="267" t="s">
        <v>952</v>
      </c>
      <c r="H1481" s="321" t="s">
        <v>123</v>
      </c>
      <c r="I1481" s="321" t="s">
        <v>1296</v>
      </c>
      <c r="J1481" s="370" t="s">
        <v>954</v>
      </c>
      <c r="K1481" s="370" t="s">
        <v>839</v>
      </c>
      <c r="L1481" s="370" t="s">
        <v>1301</v>
      </c>
      <c r="M1481" s="370">
        <v>6086980</v>
      </c>
      <c r="N1481" s="371">
        <v>45406</v>
      </c>
      <c r="O1481" s="321" t="s">
        <v>452</v>
      </c>
      <c r="P1481" s="370" t="s">
        <v>954</v>
      </c>
      <c r="Q1481" s="372"/>
      <c r="R1481" s="372"/>
      <c r="S1481" s="372"/>
    </row>
    <row r="1482" spans="1:19" ht="36" x14ac:dyDescent="0.2">
      <c r="A1482" s="303">
        <f>IF(B1482="","",ROW()-ROW($A$3)+'Diário 1º PA'!$P$1)</f>
        <v>1695</v>
      </c>
      <c r="B1482" s="368">
        <v>45404</v>
      </c>
      <c r="C1482" s="331">
        <v>45383</v>
      </c>
      <c r="D1482" s="321" t="s">
        <v>105</v>
      </c>
      <c r="E1482" s="332" t="s">
        <v>337</v>
      </c>
      <c r="F1482" s="369">
        <v>248.33</v>
      </c>
      <c r="G1482" s="267" t="s">
        <v>952</v>
      </c>
      <c r="H1482" s="321" t="s">
        <v>119</v>
      </c>
      <c r="I1482" s="321" t="s">
        <v>1296</v>
      </c>
      <c r="J1482" s="370" t="s">
        <v>954</v>
      </c>
      <c r="K1482" s="370" t="s">
        <v>839</v>
      </c>
      <c r="L1482" s="370" t="s">
        <v>1301</v>
      </c>
      <c r="M1482" s="370">
        <v>6096316</v>
      </c>
      <c r="N1482" s="371">
        <v>45410</v>
      </c>
      <c r="O1482" s="321" t="s">
        <v>452</v>
      </c>
      <c r="P1482" s="370" t="s">
        <v>954</v>
      </c>
      <c r="Q1482" s="372"/>
      <c r="R1482" s="372"/>
      <c r="S1482" s="372"/>
    </row>
    <row r="1483" spans="1:19" ht="36" x14ac:dyDescent="0.2">
      <c r="A1483" s="303">
        <f>IF(B1483="","",ROW()-ROW($A$3)+'Diário 1º PA'!$P$1)</f>
        <v>1696</v>
      </c>
      <c r="B1483" s="368">
        <v>45404</v>
      </c>
      <c r="C1483" s="331">
        <v>45383</v>
      </c>
      <c r="D1483" s="321" t="s">
        <v>105</v>
      </c>
      <c r="E1483" s="332" t="s">
        <v>337</v>
      </c>
      <c r="F1483" s="369">
        <v>133.94</v>
      </c>
      <c r="G1483" s="267" t="s">
        <v>952</v>
      </c>
      <c r="H1483" s="321" t="s">
        <v>119</v>
      </c>
      <c r="I1483" s="321" t="s">
        <v>1296</v>
      </c>
      <c r="J1483" s="370" t="s">
        <v>954</v>
      </c>
      <c r="K1483" s="370" t="s">
        <v>839</v>
      </c>
      <c r="L1483" s="370" t="s">
        <v>1301</v>
      </c>
      <c r="M1483" s="370">
        <v>6096288</v>
      </c>
      <c r="N1483" s="371">
        <v>45410</v>
      </c>
      <c r="O1483" s="321" t="s">
        <v>452</v>
      </c>
      <c r="P1483" s="370" t="s">
        <v>954</v>
      </c>
      <c r="Q1483" s="372"/>
      <c r="R1483" s="372"/>
      <c r="S1483" s="372"/>
    </row>
    <row r="1484" spans="1:19" ht="36" x14ac:dyDescent="0.2">
      <c r="A1484" s="303">
        <f>IF(B1484="","",ROW()-ROW($A$3)+'Diário 1º PA'!$P$1)</f>
        <v>1697</v>
      </c>
      <c r="B1484" s="368">
        <v>45404</v>
      </c>
      <c r="C1484" s="331">
        <v>45383</v>
      </c>
      <c r="D1484" s="321" t="s">
        <v>105</v>
      </c>
      <c r="E1484" s="332" t="s">
        <v>337</v>
      </c>
      <c r="F1484" s="369">
        <v>86.46</v>
      </c>
      <c r="G1484" s="267" t="s">
        <v>952</v>
      </c>
      <c r="H1484" s="321" t="s">
        <v>119</v>
      </c>
      <c r="I1484" s="321" t="s">
        <v>1296</v>
      </c>
      <c r="J1484" s="370" t="s">
        <v>954</v>
      </c>
      <c r="K1484" s="370" t="s">
        <v>839</v>
      </c>
      <c r="L1484" s="370" t="s">
        <v>1301</v>
      </c>
      <c r="M1484" s="370">
        <v>6096286</v>
      </c>
      <c r="N1484" s="371">
        <v>45410</v>
      </c>
      <c r="O1484" s="321" t="s">
        <v>452</v>
      </c>
      <c r="P1484" s="370" t="s">
        <v>954</v>
      </c>
      <c r="Q1484" s="372"/>
      <c r="R1484" s="372"/>
      <c r="S1484" s="372"/>
    </row>
    <row r="1485" spans="1:19" ht="36" x14ac:dyDescent="0.2">
      <c r="A1485" s="303">
        <f>IF(B1485="","",ROW()-ROW($A$3)+'Diário 1º PA'!$P$1)</f>
        <v>1698</v>
      </c>
      <c r="B1485" s="368">
        <v>45404</v>
      </c>
      <c r="C1485" s="331">
        <v>45383</v>
      </c>
      <c r="D1485" s="321" t="s">
        <v>105</v>
      </c>
      <c r="E1485" s="332" t="s">
        <v>337</v>
      </c>
      <c r="F1485" s="369">
        <v>248.33</v>
      </c>
      <c r="G1485" s="267" t="s">
        <v>952</v>
      </c>
      <c r="H1485" s="321" t="s">
        <v>119</v>
      </c>
      <c r="I1485" s="321" t="s">
        <v>1296</v>
      </c>
      <c r="J1485" s="370" t="s">
        <v>954</v>
      </c>
      <c r="K1485" s="370" t="s">
        <v>839</v>
      </c>
      <c r="L1485" s="370" t="s">
        <v>1301</v>
      </c>
      <c r="M1485" s="370">
        <v>6096309</v>
      </c>
      <c r="N1485" s="371">
        <v>45410</v>
      </c>
      <c r="O1485" s="321" t="s">
        <v>452</v>
      </c>
      <c r="P1485" s="370" t="s">
        <v>954</v>
      </c>
      <c r="Q1485" s="372"/>
      <c r="R1485" s="372"/>
      <c r="S1485" s="372"/>
    </row>
    <row r="1486" spans="1:19" ht="36" x14ac:dyDescent="0.2">
      <c r="A1486" s="303">
        <f>IF(B1486="","",ROW()-ROW($A$3)+'Diário 1º PA'!$P$1)</f>
        <v>1699</v>
      </c>
      <c r="B1486" s="368">
        <v>45404</v>
      </c>
      <c r="C1486" s="331">
        <v>45383</v>
      </c>
      <c r="D1486" s="321" t="s">
        <v>105</v>
      </c>
      <c r="E1486" s="332" t="s">
        <v>337</v>
      </c>
      <c r="F1486" s="369">
        <v>210.22</v>
      </c>
      <c r="G1486" s="267" t="s">
        <v>952</v>
      </c>
      <c r="H1486" s="321" t="s">
        <v>120</v>
      </c>
      <c r="I1486" s="321" t="s">
        <v>1296</v>
      </c>
      <c r="J1486" s="370" t="s">
        <v>954</v>
      </c>
      <c r="K1486" s="370" t="s">
        <v>839</v>
      </c>
      <c r="L1486" s="370" t="s">
        <v>1301</v>
      </c>
      <c r="M1486" s="370">
        <v>6087027</v>
      </c>
      <c r="N1486" s="371">
        <v>45406</v>
      </c>
      <c r="O1486" s="321" t="s">
        <v>452</v>
      </c>
      <c r="P1486" s="370" t="s">
        <v>954</v>
      </c>
      <c r="Q1486" s="372"/>
      <c r="R1486" s="372"/>
      <c r="S1486" s="372"/>
    </row>
    <row r="1487" spans="1:19" ht="36" x14ac:dyDescent="0.2">
      <c r="A1487" s="303">
        <f>IF(B1487="","",ROW()-ROW($A$3)+'Diário 1º PA'!$P$1)</f>
        <v>1700</v>
      </c>
      <c r="B1487" s="368">
        <v>45404</v>
      </c>
      <c r="C1487" s="331">
        <v>45383</v>
      </c>
      <c r="D1487" s="321" t="s">
        <v>105</v>
      </c>
      <c r="E1487" s="332" t="s">
        <v>337</v>
      </c>
      <c r="F1487" s="369">
        <v>165.18</v>
      </c>
      <c r="G1487" s="267" t="s">
        <v>952</v>
      </c>
      <c r="H1487" s="321" t="s">
        <v>122</v>
      </c>
      <c r="I1487" s="321" t="s">
        <v>1296</v>
      </c>
      <c r="J1487" s="370" t="s">
        <v>954</v>
      </c>
      <c r="K1487" s="370" t="s">
        <v>839</v>
      </c>
      <c r="L1487" s="370" t="s">
        <v>1301</v>
      </c>
      <c r="M1487" s="370">
        <v>6096341</v>
      </c>
      <c r="N1487" s="371">
        <v>45410</v>
      </c>
      <c r="O1487" s="321" t="s">
        <v>452</v>
      </c>
      <c r="P1487" s="370" t="s">
        <v>954</v>
      </c>
      <c r="Q1487" s="372"/>
      <c r="R1487" s="372"/>
      <c r="S1487" s="372"/>
    </row>
    <row r="1488" spans="1:19" ht="36" x14ac:dyDescent="0.2">
      <c r="A1488" s="303">
        <f>IF(B1488="","",ROW()-ROW($A$3)+'Diário 1º PA'!$P$1)</f>
        <v>1701</v>
      </c>
      <c r="B1488" s="368">
        <v>45404</v>
      </c>
      <c r="C1488" s="331">
        <v>45383</v>
      </c>
      <c r="D1488" s="321" t="s">
        <v>105</v>
      </c>
      <c r="E1488" s="332" t="s">
        <v>337</v>
      </c>
      <c r="F1488" s="369">
        <v>121.42</v>
      </c>
      <c r="G1488" s="267" t="s">
        <v>952</v>
      </c>
      <c r="H1488" s="321" t="s">
        <v>123</v>
      </c>
      <c r="I1488" s="321" t="s">
        <v>1296</v>
      </c>
      <c r="J1488" s="370" t="s">
        <v>954</v>
      </c>
      <c r="K1488" s="370" t="s">
        <v>839</v>
      </c>
      <c r="L1488" s="370" t="s">
        <v>1301</v>
      </c>
      <c r="M1488" s="370">
        <v>6103901</v>
      </c>
      <c r="N1488" s="371">
        <v>45411</v>
      </c>
      <c r="O1488" s="321" t="s">
        <v>452</v>
      </c>
      <c r="P1488" s="370" t="s">
        <v>954</v>
      </c>
      <c r="Q1488" s="372"/>
      <c r="R1488" s="372"/>
      <c r="S1488" s="372"/>
    </row>
    <row r="1489" spans="1:19" ht="48" x14ac:dyDescent="0.2">
      <c r="A1489" s="303">
        <f>IF(B1489="","",ROW()-ROW($A$3)+'Diário 1º PA'!$P$1)</f>
        <v>1702</v>
      </c>
      <c r="B1489" s="368">
        <v>45404</v>
      </c>
      <c r="C1489" s="331">
        <v>45383</v>
      </c>
      <c r="D1489" s="321" t="s">
        <v>105</v>
      </c>
      <c r="E1489" s="332" t="s">
        <v>337</v>
      </c>
      <c r="F1489" s="369">
        <v>238.71</v>
      </c>
      <c r="G1489" s="267" t="s">
        <v>2654</v>
      </c>
      <c r="H1489" s="321" t="s">
        <v>124</v>
      </c>
      <c r="I1489" s="321" t="s">
        <v>117</v>
      </c>
      <c r="J1489" s="370" t="s">
        <v>79</v>
      </c>
      <c r="K1489" s="370" t="s">
        <v>117</v>
      </c>
      <c r="L1489" s="370" t="s">
        <v>117</v>
      </c>
      <c r="M1489" s="370" t="s">
        <v>117</v>
      </c>
      <c r="N1489" s="371" t="s">
        <v>117</v>
      </c>
      <c r="O1489" s="321" t="s">
        <v>452</v>
      </c>
      <c r="P1489" s="370" t="s">
        <v>79</v>
      </c>
      <c r="Q1489" s="372"/>
      <c r="R1489" s="372"/>
      <c r="S1489" s="372"/>
    </row>
    <row r="1490" spans="1:19" ht="48" x14ac:dyDescent="0.2">
      <c r="A1490" s="303">
        <f>IF(B1490="","",ROW()-ROW($A$3)+'Diário 1º PA'!$P$1)</f>
        <v>1703</v>
      </c>
      <c r="B1490" s="368">
        <v>45404</v>
      </c>
      <c r="C1490" s="331">
        <v>45383</v>
      </c>
      <c r="D1490" s="321" t="s">
        <v>105</v>
      </c>
      <c r="E1490" s="332" t="s">
        <v>337</v>
      </c>
      <c r="F1490" s="369">
        <v>488.39</v>
      </c>
      <c r="G1490" s="267" t="s">
        <v>2654</v>
      </c>
      <c r="H1490" s="321" t="s">
        <v>125</v>
      </c>
      <c r="I1490" s="321" t="s">
        <v>117</v>
      </c>
      <c r="J1490" s="370" t="s">
        <v>79</v>
      </c>
      <c r="K1490" s="370" t="s">
        <v>117</v>
      </c>
      <c r="L1490" s="370" t="s">
        <v>117</v>
      </c>
      <c r="M1490" s="370" t="s">
        <v>117</v>
      </c>
      <c r="N1490" s="371" t="s">
        <v>117</v>
      </c>
      <c r="O1490" s="321" t="s">
        <v>452</v>
      </c>
      <c r="P1490" s="370" t="s">
        <v>79</v>
      </c>
      <c r="Q1490" s="372"/>
      <c r="R1490" s="372"/>
      <c r="S1490" s="372"/>
    </row>
    <row r="1491" spans="1:19" ht="48" x14ac:dyDescent="0.2">
      <c r="A1491" s="303">
        <f>IF(B1491="","",ROW()-ROW($A$3)+'Diário 1º PA'!$P$1)</f>
        <v>1704</v>
      </c>
      <c r="B1491" s="368">
        <v>45404</v>
      </c>
      <c r="C1491" s="331">
        <v>45383</v>
      </c>
      <c r="D1491" s="321" t="s">
        <v>105</v>
      </c>
      <c r="E1491" s="332" t="s">
        <v>337</v>
      </c>
      <c r="F1491" s="369">
        <v>172.46</v>
      </c>
      <c r="G1491" s="267" t="s">
        <v>2654</v>
      </c>
      <c r="H1491" s="321" t="s">
        <v>119</v>
      </c>
      <c r="I1491" s="321" t="s">
        <v>117</v>
      </c>
      <c r="J1491" s="370" t="s">
        <v>79</v>
      </c>
      <c r="K1491" s="370" t="s">
        <v>117</v>
      </c>
      <c r="L1491" s="370" t="s">
        <v>117</v>
      </c>
      <c r="M1491" s="370" t="s">
        <v>117</v>
      </c>
      <c r="N1491" s="371" t="s">
        <v>117</v>
      </c>
      <c r="O1491" s="321" t="s">
        <v>452</v>
      </c>
      <c r="P1491" s="370" t="s">
        <v>79</v>
      </c>
      <c r="Q1491" s="372"/>
      <c r="R1491" s="372"/>
      <c r="S1491" s="372"/>
    </row>
    <row r="1492" spans="1:19" ht="36" x14ac:dyDescent="0.2">
      <c r="A1492" s="303">
        <f>IF(B1492="","",ROW()-ROW($A$3)+'Diário 1º PA'!$P$1)</f>
        <v>1705</v>
      </c>
      <c r="B1492" s="368">
        <v>45404</v>
      </c>
      <c r="C1492" s="331">
        <v>45383</v>
      </c>
      <c r="D1492" s="321" t="s">
        <v>105</v>
      </c>
      <c r="E1492" s="332" t="s">
        <v>337</v>
      </c>
      <c r="F1492" s="369">
        <v>221.59</v>
      </c>
      <c r="G1492" s="267" t="s">
        <v>952</v>
      </c>
      <c r="H1492" s="321" t="s">
        <v>127</v>
      </c>
      <c r="I1492" s="321" t="s">
        <v>2660</v>
      </c>
      <c r="J1492" s="370" t="s">
        <v>2417</v>
      </c>
      <c r="K1492" s="370" t="s">
        <v>839</v>
      </c>
      <c r="L1492" s="370" t="s">
        <v>1301</v>
      </c>
      <c r="M1492" s="370" t="s">
        <v>2661</v>
      </c>
      <c r="N1492" s="371">
        <v>45412</v>
      </c>
      <c r="O1492" s="321" t="s">
        <v>452</v>
      </c>
      <c r="P1492" s="370" t="s">
        <v>2417</v>
      </c>
      <c r="Q1492" s="372"/>
      <c r="R1492" s="372"/>
      <c r="S1492" s="372"/>
    </row>
    <row r="1493" spans="1:19" ht="24" x14ac:dyDescent="0.2">
      <c r="A1493" s="303">
        <f>IF(B1493="","",ROW()-ROW($A$3)+'Diário 1º PA'!$P$1)</f>
        <v>1706</v>
      </c>
      <c r="B1493" s="368">
        <v>45404</v>
      </c>
      <c r="C1493" s="331">
        <v>45352</v>
      </c>
      <c r="D1493" s="321" t="s">
        <v>105</v>
      </c>
      <c r="E1493" s="332" t="s">
        <v>219</v>
      </c>
      <c r="F1493" s="369">
        <v>7754.6</v>
      </c>
      <c r="G1493" s="267" t="s">
        <v>2627</v>
      </c>
      <c r="H1493" s="321" t="s">
        <v>126</v>
      </c>
      <c r="I1493" s="321" t="s">
        <v>1684</v>
      </c>
      <c r="J1493" s="370" t="s">
        <v>1107</v>
      </c>
      <c r="K1493" s="370" t="s">
        <v>1307</v>
      </c>
      <c r="L1493" s="370" t="s">
        <v>848</v>
      </c>
      <c r="M1493" s="370">
        <v>268594</v>
      </c>
      <c r="N1493" s="371">
        <v>45402</v>
      </c>
      <c r="O1493" s="321" t="s">
        <v>452</v>
      </c>
      <c r="P1493" s="370" t="s">
        <v>1107</v>
      </c>
      <c r="Q1493" s="372"/>
      <c r="R1493" s="372"/>
      <c r="S1493" s="372"/>
    </row>
    <row r="1494" spans="1:19" ht="24" x14ac:dyDescent="0.2">
      <c r="A1494" s="303">
        <f>IF(B1494="","",ROW()-ROW($A$3)+'Diário 1º PA'!$P$1)</f>
        <v>1707</v>
      </c>
      <c r="B1494" s="368">
        <v>45404</v>
      </c>
      <c r="C1494" s="331">
        <v>45352</v>
      </c>
      <c r="D1494" s="321" t="s">
        <v>105</v>
      </c>
      <c r="E1494" s="332" t="s">
        <v>229</v>
      </c>
      <c r="F1494" s="369">
        <v>702.18</v>
      </c>
      <c r="G1494" s="267" t="s">
        <v>1769</v>
      </c>
      <c r="H1494" s="321" t="s">
        <v>135</v>
      </c>
      <c r="I1494" s="321" t="s">
        <v>1638</v>
      </c>
      <c r="J1494" s="370" t="s">
        <v>1639</v>
      </c>
      <c r="K1494" s="370" t="s">
        <v>1307</v>
      </c>
      <c r="L1494" s="370" t="s">
        <v>848</v>
      </c>
      <c r="M1494" s="370">
        <v>369924130</v>
      </c>
      <c r="N1494" s="371">
        <v>45404</v>
      </c>
      <c r="O1494" s="321" t="s">
        <v>452</v>
      </c>
      <c r="P1494" s="370" t="s">
        <v>1639</v>
      </c>
      <c r="Q1494" s="372"/>
      <c r="R1494" s="372"/>
      <c r="S1494" s="372"/>
    </row>
    <row r="1495" spans="1:19" ht="24" x14ac:dyDescent="0.2">
      <c r="A1495" s="303">
        <f>IF(B1495="","",ROW()-ROW($A$3)+'Diário 1º PA'!$P$1)</f>
        <v>1708</v>
      </c>
      <c r="B1495" s="368">
        <v>45404</v>
      </c>
      <c r="C1495" s="331">
        <v>45383</v>
      </c>
      <c r="D1495" s="321" t="s">
        <v>105</v>
      </c>
      <c r="E1495" s="332" t="s">
        <v>339</v>
      </c>
      <c r="F1495" s="369">
        <v>1146.5999999999999</v>
      </c>
      <c r="G1495" s="267" t="s">
        <v>2662</v>
      </c>
      <c r="H1495" s="321" t="s">
        <v>134</v>
      </c>
      <c r="I1495" s="321" t="s">
        <v>2529</v>
      </c>
      <c r="J1495" s="370" t="s">
        <v>2530</v>
      </c>
      <c r="K1495" s="370" t="s">
        <v>1307</v>
      </c>
      <c r="L1495" s="370" t="s">
        <v>848</v>
      </c>
      <c r="M1495" s="370" t="s">
        <v>2663</v>
      </c>
      <c r="N1495" s="371">
        <v>45383</v>
      </c>
      <c r="O1495" s="321" t="s">
        <v>452</v>
      </c>
      <c r="P1495" s="370" t="s">
        <v>2530</v>
      </c>
      <c r="Q1495" s="372"/>
      <c r="R1495" s="372"/>
      <c r="S1495" s="372"/>
    </row>
    <row r="1496" spans="1:19" ht="36" x14ac:dyDescent="0.2">
      <c r="A1496" s="303">
        <f>IF(B1496="","",ROW()-ROW($A$3)+'Diário 1º PA'!$P$1)</f>
        <v>1709</v>
      </c>
      <c r="B1496" s="368">
        <v>45404</v>
      </c>
      <c r="C1496" s="331">
        <v>45383</v>
      </c>
      <c r="D1496" s="321" t="s">
        <v>105</v>
      </c>
      <c r="E1496" s="332" t="s">
        <v>325</v>
      </c>
      <c r="F1496" s="369">
        <v>637.27</v>
      </c>
      <c r="G1496" s="267" t="s">
        <v>1772</v>
      </c>
      <c r="H1496" s="321" t="s">
        <v>134</v>
      </c>
      <c r="I1496" s="321" t="s">
        <v>1308</v>
      </c>
      <c r="J1496" s="370" t="s">
        <v>1151</v>
      </c>
      <c r="K1496" s="370" t="s">
        <v>1307</v>
      </c>
      <c r="L1496" s="370" t="s">
        <v>848</v>
      </c>
      <c r="M1496" s="370">
        <v>7147</v>
      </c>
      <c r="N1496" s="371">
        <v>45404</v>
      </c>
      <c r="O1496" s="321" t="s">
        <v>452</v>
      </c>
      <c r="P1496" s="370" t="s">
        <v>1151</v>
      </c>
      <c r="Q1496" s="372"/>
      <c r="R1496" s="372"/>
      <c r="S1496" s="372"/>
    </row>
    <row r="1497" spans="1:19" ht="24" x14ac:dyDescent="0.2">
      <c r="A1497" s="303">
        <f>IF(B1497="","",ROW()-ROW($A$3)+'Diário 1º PA'!$P$1)</f>
        <v>1710</v>
      </c>
      <c r="B1497" s="368">
        <v>45404</v>
      </c>
      <c r="C1497" s="331">
        <v>45383</v>
      </c>
      <c r="D1497" s="321" t="s">
        <v>105</v>
      </c>
      <c r="E1497" s="332" t="s">
        <v>349</v>
      </c>
      <c r="F1497" s="369">
        <v>600</v>
      </c>
      <c r="G1497" s="267" t="s">
        <v>2664</v>
      </c>
      <c r="H1497" s="321" t="s">
        <v>120</v>
      </c>
      <c r="I1497" s="321" t="s">
        <v>2665</v>
      </c>
      <c r="J1497" s="370" t="s">
        <v>2666</v>
      </c>
      <c r="K1497" s="370" t="s">
        <v>1307</v>
      </c>
      <c r="L1497" s="370" t="s">
        <v>848</v>
      </c>
      <c r="M1497" s="370">
        <v>6368</v>
      </c>
      <c r="N1497" s="371">
        <v>45403</v>
      </c>
      <c r="O1497" s="321" t="s">
        <v>452</v>
      </c>
      <c r="P1497" s="370" t="s">
        <v>2666</v>
      </c>
      <c r="Q1497" s="372"/>
      <c r="R1497" s="372"/>
      <c r="S1497" s="372"/>
    </row>
    <row r="1498" spans="1:19" ht="24" x14ac:dyDescent="0.2">
      <c r="A1498" s="303">
        <f>IF(B1498="","",ROW()-ROW($A$3)+'Diário 1º PA'!$P$1)</f>
        <v>1711</v>
      </c>
      <c r="B1498" s="368">
        <v>45404</v>
      </c>
      <c r="C1498" s="331">
        <v>45383</v>
      </c>
      <c r="D1498" s="321" t="s">
        <v>105</v>
      </c>
      <c r="E1498" s="332" t="s">
        <v>349</v>
      </c>
      <c r="F1498" s="369">
        <v>600</v>
      </c>
      <c r="G1498" s="267" t="s">
        <v>2664</v>
      </c>
      <c r="H1498" s="321" t="s">
        <v>119</v>
      </c>
      <c r="I1498" s="321" t="s">
        <v>2665</v>
      </c>
      <c r="J1498" s="370" t="s">
        <v>2666</v>
      </c>
      <c r="K1498" s="370" t="s">
        <v>1307</v>
      </c>
      <c r="L1498" s="370" t="s">
        <v>848</v>
      </c>
      <c r="M1498" s="370">
        <v>6369</v>
      </c>
      <c r="N1498" s="371">
        <v>45403</v>
      </c>
      <c r="O1498" s="321" t="s">
        <v>452</v>
      </c>
      <c r="P1498" s="370" t="s">
        <v>2666</v>
      </c>
      <c r="Q1498" s="372"/>
      <c r="R1498" s="372"/>
      <c r="S1498" s="372"/>
    </row>
    <row r="1499" spans="1:19" ht="36" x14ac:dyDescent="0.2">
      <c r="A1499" s="303">
        <f>IF(B1499="","",ROW()-ROW($A$3)+'Diário 1º PA'!$P$1)</f>
        <v>1712</v>
      </c>
      <c r="B1499" s="368">
        <v>45404</v>
      </c>
      <c r="C1499" s="331">
        <v>45383</v>
      </c>
      <c r="D1499" s="321" t="s">
        <v>105</v>
      </c>
      <c r="E1499" s="332" t="s">
        <v>307</v>
      </c>
      <c r="F1499" s="369">
        <v>1163.54</v>
      </c>
      <c r="G1499" s="267" t="s">
        <v>2667</v>
      </c>
      <c r="H1499" s="321" t="s">
        <v>117</v>
      </c>
      <c r="I1499" s="321" t="s">
        <v>1515</v>
      </c>
      <c r="J1499" s="370" t="s">
        <v>1516</v>
      </c>
      <c r="K1499" s="370" t="s">
        <v>1307</v>
      </c>
      <c r="L1499" s="370" t="s">
        <v>848</v>
      </c>
      <c r="M1499" s="370" t="s">
        <v>2668</v>
      </c>
      <c r="N1499" s="371">
        <v>45403</v>
      </c>
      <c r="O1499" s="321" t="s">
        <v>452</v>
      </c>
      <c r="P1499" s="370" t="s">
        <v>1516</v>
      </c>
      <c r="Q1499" s="372"/>
      <c r="R1499" s="372"/>
      <c r="S1499" s="372"/>
    </row>
    <row r="1500" spans="1:19" ht="36" x14ac:dyDescent="0.2">
      <c r="A1500" s="303">
        <f>IF(B1500="","",ROW()-ROW($A$3)+'Diário 1º PA'!$P$1)</f>
        <v>1713</v>
      </c>
      <c r="B1500" s="368">
        <v>45404</v>
      </c>
      <c r="C1500" s="331">
        <v>45352</v>
      </c>
      <c r="D1500" s="321" t="s">
        <v>105</v>
      </c>
      <c r="E1500" s="332" t="s">
        <v>227</v>
      </c>
      <c r="F1500" s="369">
        <v>1805.2</v>
      </c>
      <c r="G1500" s="267" t="s">
        <v>2669</v>
      </c>
      <c r="H1500" s="321" t="s">
        <v>117</v>
      </c>
      <c r="I1500" s="321" t="s">
        <v>1515</v>
      </c>
      <c r="J1500" s="370" t="s">
        <v>1516</v>
      </c>
      <c r="K1500" s="370" t="s">
        <v>1307</v>
      </c>
      <c r="L1500" s="370" t="s">
        <v>848</v>
      </c>
      <c r="M1500" s="370" t="s">
        <v>2670</v>
      </c>
      <c r="N1500" s="371">
        <v>45403</v>
      </c>
      <c r="O1500" s="321" t="s">
        <v>452</v>
      </c>
      <c r="P1500" s="370" t="s">
        <v>1516</v>
      </c>
      <c r="Q1500" s="372"/>
      <c r="R1500" s="372"/>
      <c r="S1500" s="372"/>
    </row>
    <row r="1501" spans="1:19" ht="36" x14ac:dyDescent="0.2">
      <c r="A1501" s="303">
        <f>IF(B1501="","",ROW()-ROW($A$3)+'Diário 1º PA'!$P$1)</f>
        <v>1714</v>
      </c>
      <c r="B1501" s="368">
        <v>45404</v>
      </c>
      <c r="C1501" s="331">
        <v>45383</v>
      </c>
      <c r="D1501" s="321" t="s">
        <v>105</v>
      </c>
      <c r="E1501" s="332" t="s">
        <v>325</v>
      </c>
      <c r="F1501" s="369">
        <v>3183.47</v>
      </c>
      <c r="G1501" s="267" t="s">
        <v>2671</v>
      </c>
      <c r="H1501" s="321" t="s">
        <v>117</v>
      </c>
      <c r="I1501" s="321" t="s">
        <v>1445</v>
      </c>
      <c r="J1501" s="370" t="s">
        <v>1110</v>
      </c>
      <c r="K1501" s="370" t="s">
        <v>1307</v>
      </c>
      <c r="L1501" s="370" t="s">
        <v>848</v>
      </c>
      <c r="M1501" s="370">
        <v>21301163</v>
      </c>
      <c r="N1501" s="371">
        <v>45402</v>
      </c>
      <c r="O1501" s="321" t="s">
        <v>452</v>
      </c>
      <c r="P1501" s="370" t="s">
        <v>1110</v>
      </c>
      <c r="Q1501" s="372"/>
      <c r="R1501" s="372"/>
      <c r="S1501" s="372"/>
    </row>
    <row r="1502" spans="1:19" ht="24" x14ac:dyDescent="0.2">
      <c r="A1502" s="303">
        <f>IF(B1502="","",ROW()-ROW($A$3)+'Diário 1º PA'!$P$1)</f>
        <v>1715</v>
      </c>
      <c r="B1502" s="368">
        <v>45404</v>
      </c>
      <c r="C1502" s="331">
        <v>45352</v>
      </c>
      <c r="D1502" s="321" t="s">
        <v>105</v>
      </c>
      <c r="E1502" s="332" t="s">
        <v>229</v>
      </c>
      <c r="F1502" s="369">
        <v>1262.53</v>
      </c>
      <c r="G1502" s="267" t="s">
        <v>1769</v>
      </c>
      <c r="H1502" s="321" t="s">
        <v>127</v>
      </c>
      <c r="I1502" s="321" t="s">
        <v>1535</v>
      </c>
      <c r="J1502" s="370" t="s">
        <v>1025</v>
      </c>
      <c r="K1502" s="370" t="s">
        <v>1307</v>
      </c>
      <c r="L1502" s="370" t="s">
        <v>848</v>
      </c>
      <c r="M1502" s="370" t="s">
        <v>2672</v>
      </c>
      <c r="N1502" s="371">
        <v>45402</v>
      </c>
      <c r="O1502" s="321" t="s">
        <v>452</v>
      </c>
      <c r="P1502" s="370" t="s">
        <v>1025</v>
      </c>
      <c r="Q1502" s="372"/>
      <c r="R1502" s="372"/>
      <c r="S1502" s="372"/>
    </row>
    <row r="1503" spans="1:19" ht="24" x14ac:dyDescent="0.2">
      <c r="A1503" s="303">
        <f>IF(B1503="","",ROW()-ROW($A$3)+'Diário 1º PA'!$P$1)</f>
        <v>1716</v>
      </c>
      <c r="B1503" s="368">
        <v>45404</v>
      </c>
      <c r="C1503" s="331">
        <v>45352</v>
      </c>
      <c r="D1503" s="321" t="s">
        <v>105</v>
      </c>
      <c r="E1503" s="332" t="s">
        <v>229</v>
      </c>
      <c r="F1503" s="369">
        <v>138.87</v>
      </c>
      <c r="G1503" s="267" t="s">
        <v>1769</v>
      </c>
      <c r="H1503" s="321" t="s">
        <v>127</v>
      </c>
      <c r="I1503" s="321" t="s">
        <v>1535</v>
      </c>
      <c r="J1503" s="370" t="s">
        <v>1025</v>
      </c>
      <c r="K1503" s="370" t="s">
        <v>1307</v>
      </c>
      <c r="L1503" s="370" t="s">
        <v>848</v>
      </c>
      <c r="M1503" s="370" t="s">
        <v>2673</v>
      </c>
      <c r="N1503" s="371">
        <v>45402</v>
      </c>
      <c r="O1503" s="321" t="s">
        <v>452</v>
      </c>
      <c r="P1503" s="370" t="s">
        <v>1025</v>
      </c>
      <c r="Q1503" s="372"/>
      <c r="R1503" s="372"/>
      <c r="S1503" s="372"/>
    </row>
    <row r="1504" spans="1:19" ht="24" x14ac:dyDescent="0.2">
      <c r="A1504" s="303">
        <f>IF(B1504="","",ROW()-ROW($A$3)+'Diário 1º PA'!$P$1)</f>
        <v>1717</v>
      </c>
      <c r="B1504" s="368">
        <v>45404</v>
      </c>
      <c r="C1504" s="331">
        <v>45352</v>
      </c>
      <c r="D1504" s="321" t="s">
        <v>105</v>
      </c>
      <c r="E1504" s="332" t="s">
        <v>227</v>
      </c>
      <c r="F1504" s="369">
        <v>1052.04</v>
      </c>
      <c r="G1504" s="267" t="s">
        <v>1037</v>
      </c>
      <c r="H1504" s="321" t="s">
        <v>130</v>
      </c>
      <c r="I1504" s="321" t="s">
        <v>1401</v>
      </c>
      <c r="J1504" s="370" t="s">
        <v>1181</v>
      </c>
      <c r="K1504" s="370" t="s">
        <v>1307</v>
      </c>
      <c r="L1504" s="370" t="s">
        <v>848</v>
      </c>
      <c r="M1504" s="370">
        <v>135743933</v>
      </c>
      <c r="N1504" s="371">
        <v>45404</v>
      </c>
      <c r="O1504" s="321" t="s">
        <v>452</v>
      </c>
      <c r="P1504" s="370" t="s">
        <v>1181</v>
      </c>
      <c r="Q1504" s="372"/>
      <c r="R1504" s="372"/>
      <c r="S1504" s="372"/>
    </row>
    <row r="1505" spans="1:19" ht="36" x14ac:dyDescent="0.2">
      <c r="A1505" s="303">
        <f>IF(B1505="","",ROW()-ROW($A$3)+'Diário 1º PA'!$P$1)</f>
        <v>1718</v>
      </c>
      <c r="B1505" s="368">
        <v>45404</v>
      </c>
      <c r="C1505" s="331">
        <v>45383</v>
      </c>
      <c r="D1505" s="321" t="s">
        <v>107</v>
      </c>
      <c r="E1505" s="332" t="s">
        <v>370</v>
      </c>
      <c r="F1505" s="369">
        <v>3940.3</v>
      </c>
      <c r="G1505" s="267" t="s">
        <v>2674</v>
      </c>
      <c r="H1505" s="321" t="s">
        <v>118</v>
      </c>
      <c r="I1505" s="321" t="s">
        <v>1970</v>
      </c>
      <c r="J1505" s="370" t="s">
        <v>1632</v>
      </c>
      <c r="K1505" s="370" t="s">
        <v>1307</v>
      </c>
      <c r="L1505" s="370" t="s">
        <v>848</v>
      </c>
      <c r="M1505" s="370">
        <v>640</v>
      </c>
      <c r="N1505" s="371">
        <v>45404</v>
      </c>
      <c r="O1505" s="321" t="s">
        <v>452</v>
      </c>
      <c r="P1505" s="370" t="s">
        <v>1632</v>
      </c>
      <c r="Q1505" s="372"/>
      <c r="R1505" s="372"/>
      <c r="S1505" s="372"/>
    </row>
    <row r="1506" spans="1:19" ht="36" x14ac:dyDescent="0.2">
      <c r="A1506" s="303">
        <f>IF(B1506="","",ROW()-ROW($A$3)+'Diário 1º PA'!$P$1)</f>
        <v>1719</v>
      </c>
      <c r="B1506" s="368">
        <v>45404</v>
      </c>
      <c r="C1506" s="331">
        <v>45352</v>
      </c>
      <c r="D1506" s="321" t="s">
        <v>107</v>
      </c>
      <c r="E1506" s="332" t="s">
        <v>370</v>
      </c>
      <c r="F1506" s="369">
        <v>518.70000000000005</v>
      </c>
      <c r="G1506" s="267" t="s">
        <v>2675</v>
      </c>
      <c r="H1506" s="321" t="s">
        <v>128</v>
      </c>
      <c r="I1506" s="321" t="s">
        <v>1498</v>
      </c>
      <c r="J1506" s="370" t="s">
        <v>1009</v>
      </c>
      <c r="K1506" s="370" t="s">
        <v>1307</v>
      </c>
      <c r="L1506" s="370" t="s">
        <v>848</v>
      </c>
      <c r="M1506" s="370">
        <v>12282</v>
      </c>
      <c r="N1506" s="371">
        <v>45402</v>
      </c>
      <c r="O1506" s="321" t="s">
        <v>452</v>
      </c>
      <c r="P1506" s="370" t="s">
        <v>1009</v>
      </c>
      <c r="Q1506" s="372"/>
      <c r="R1506" s="372"/>
      <c r="S1506" s="372"/>
    </row>
    <row r="1507" spans="1:19" ht="24" x14ac:dyDescent="0.2">
      <c r="A1507" s="303">
        <f>IF(B1507="","",ROW()-ROW($A$3)+'Diário 1º PA'!$P$1)</f>
        <v>1720</v>
      </c>
      <c r="B1507" s="368">
        <v>45404</v>
      </c>
      <c r="C1507" s="331">
        <v>45352</v>
      </c>
      <c r="D1507" s="321" t="s">
        <v>105</v>
      </c>
      <c r="E1507" s="332" t="s">
        <v>307</v>
      </c>
      <c r="F1507" s="369">
        <v>719.17</v>
      </c>
      <c r="G1507" s="267" t="s">
        <v>2401</v>
      </c>
      <c r="H1507" s="321" t="s">
        <v>123</v>
      </c>
      <c r="I1507" s="321" t="s">
        <v>1515</v>
      </c>
      <c r="J1507" s="370" t="s">
        <v>1516</v>
      </c>
      <c r="K1507" s="370" t="s">
        <v>1307</v>
      </c>
      <c r="L1507" s="370" t="s">
        <v>848</v>
      </c>
      <c r="M1507" s="370" t="s">
        <v>2676</v>
      </c>
      <c r="N1507" s="371">
        <v>45403</v>
      </c>
      <c r="O1507" s="321" t="s">
        <v>452</v>
      </c>
      <c r="P1507" s="370" t="s">
        <v>1516</v>
      </c>
      <c r="Q1507" s="372"/>
      <c r="R1507" s="372"/>
      <c r="S1507" s="372"/>
    </row>
    <row r="1508" spans="1:19" ht="24" x14ac:dyDescent="0.2">
      <c r="A1508" s="303">
        <f>IF(B1508="","",ROW()-ROW($A$3)+'Diário 1º PA'!$P$1)</f>
        <v>1721</v>
      </c>
      <c r="B1508" s="368">
        <v>45404</v>
      </c>
      <c r="C1508" s="331">
        <v>45352</v>
      </c>
      <c r="D1508" s="321" t="s">
        <v>105</v>
      </c>
      <c r="E1508" s="332" t="s">
        <v>229</v>
      </c>
      <c r="F1508" s="369">
        <v>2238.63</v>
      </c>
      <c r="G1508" s="267" t="s">
        <v>1769</v>
      </c>
      <c r="H1508" s="321" t="s">
        <v>123</v>
      </c>
      <c r="I1508" s="321" t="s">
        <v>1535</v>
      </c>
      <c r="J1508" s="370" t="s">
        <v>1025</v>
      </c>
      <c r="K1508" s="370" t="s">
        <v>1307</v>
      </c>
      <c r="L1508" s="370" t="s">
        <v>848</v>
      </c>
      <c r="M1508" s="370" t="s">
        <v>2677</v>
      </c>
      <c r="N1508" s="371">
        <v>45403</v>
      </c>
      <c r="O1508" s="321" t="s">
        <v>452</v>
      </c>
      <c r="P1508" s="370" t="s">
        <v>1025</v>
      </c>
      <c r="Q1508" s="372"/>
      <c r="R1508" s="372"/>
      <c r="S1508" s="372"/>
    </row>
    <row r="1509" spans="1:19" ht="24" x14ac:dyDescent="0.2">
      <c r="A1509" s="303">
        <f>IF(B1509="","",ROW()-ROW($A$3)+'Diário 1º PA'!$P$1)</f>
        <v>1722</v>
      </c>
      <c r="B1509" s="368">
        <v>45404</v>
      </c>
      <c r="C1509" s="331">
        <v>45352</v>
      </c>
      <c r="D1509" s="321" t="s">
        <v>105</v>
      </c>
      <c r="E1509" s="332" t="s">
        <v>227</v>
      </c>
      <c r="F1509" s="369">
        <v>2416.66</v>
      </c>
      <c r="G1509" s="267" t="s">
        <v>1037</v>
      </c>
      <c r="H1509" s="321" t="s">
        <v>124</v>
      </c>
      <c r="I1509" s="321" t="s">
        <v>1401</v>
      </c>
      <c r="J1509" s="370" t="s">
        <v>1181</v>
      </c>
      <c r="K1509" s="370" t="s">
        <v>1307</v>
      </c>
      <c r="L1509" s="370" t="s">
        <v>848</v>
      </c>
      <c r="M1509" s="370">
        <v>134394863</v>
      </c>
      <c r="N1509" s="371">
        <v>45404</v>
      </c>
      <c r="O1509" s="321" t="s">
        <v>452</v>
      </c>
      <c r="P1509" s="370" t="s">
        <v>1181</v>
      </c>
      <c r="Q1509" s="372"/>
      <c r="R1509" s="372"/>
      <c r="S1509" s="372"/>
    </row>
    <row r="1510" spans="1:19" ht="24" x14ac:dyDescent="0.2">
      <c r="A1510" s="303">
        <f>IF(B1510="","",ROW()-ROW($A$3)+'Diário 1º PA'!$P$1)</f>
        <v>1723</v>
      </c>
      <c r="B1510" s="368">
        <v>45404</v>
      </c>
      <c r="C1510" s="331">
        <v>45352</v>
      </c>
      <c r="D1510" s="321" t="s">
        <v>105</v>
      </c>
      <c r="E1510" s="332" t="s">
        <v>229</v>
      </c>
      <c r="F1510" s="369">
        <v>2767.08</v>
      </c>
      <c r="G1510" s="267" t="s">
        <v>1769</v>
      </c>
      <c r="H1510" s="321" t="s">
        <v>124</v>
      </c>
      <c r="I1510" s="321" t="s">
        <v>1535</v>
      </c>
      <c r="J1510" s="370" t="s">
        <v>1025</v>
      </c>
      <c r="K1510" s="370" t="s">
        <v>1307</v>
      </c>
      <c r="L1510" s="370" t="s">
        <v>848</v>
      </c>
      <c r="M1510" s="370" t="s">
        <v>2678</v>
      </c>
      <c r="N1510" s="371">
        <v>45404</v>
      </c>
      <c r="O1510" s="321" t="s">
        <v>452</v>
      </c>
      <c r="P1510" s="370" t="s">
        <v>1025</v>
      </c>
      <c r="Q1510" s="372"/>
      <c r="R1510" s="372"/>
      <c r="S1510" s="372"/>
    </row>
    <row r="1511" spans="1:19" ht="24" x14ac:dyDescent="0.2">
      <c r="A1511" s="303">
        <f>IF(B1511="","",ROW()-ROW($A$3)+'Diário 1º PA'!$P$1)</f>
        <v>1724</v>
      </c>
      <c r="B1511" s="368">
        <v>45404</v>
      </c>
      <c r="C1511" s="331">
        <v>45383</v>
      </c>
      <c r="D1511" s="321" t="s">
        <v>94</v>
      </c>
      <c r="E1511" s="332" t="s">
        <v>203</v>
      </c>
      <c r="F1511" s="369">
        <v>82</v>
      </c>
      <c r="G1511" s="267" t="s">
        <v>2679</v>
      </c>
      <c r="H1511" s="321" t="s">
        <v>134</v>
      </c>
      <c r="I1511" s="321" t="s">
        <v>1553</v>
      </c>
      <c r="J1511" s="370" t="s">
        <v>1552</v>
      </c>
      <c r="K1511" s="370" t="s">
        <v>1307</v>
      </c>
      <c r="L1511" s="370" t="s">
        <v>848</v>
      </c>
      <c r="M1511" s="370">
        <v>45234</v>
      </c>
      <c r="N1511" s="371">
        <v>45406</v>
      </c>
      <c r="O1511" s="321" t="s">
        <v>452</v>
      </c>
      <c r="P1511" s="370" t="s">
        <v>1552</v>
      </c>
      <c r="Q1511" s="372"/>
      <c r="R1511" s="372"/>
      <c r="S1511" s="372"/>
    </row>
    <row r="1512" spans="1:19" ht="24" x14ac:dyDescent="0.2">
      <c r="A1512" s="303">
        <f>IF(B1512="","",ROW()-ROW($A$3)+'Diário 1º PA'!$P$1)</f>
        <v>1725</v>
      </c>
      <c r="B1512" s="368">
        <v>45404</v>
      </c>
      <c r="C1512" s="331">
        <v>45383</v>
      </c>
      <c r="D1512" s="321" t="s">
        <v>94</v>
      </c>
      <c r="E1512" s="332" t="s">
        <v>199</v>
      </c>
      <c r="F1512" s="369">
        <v>656.5</v>
      </c>
      <c r="G1512" s="267" t="s">
        <v>1795</v>
      </c>
      <c r="H1512" s="321" t="s">
        <v>126</v>
      </c>
      <c r="I1512" s="321" t="s">
        <v>1341</v>
      </c>
      <c r="J1512" s="370" t="s">
        <v>850</v>
      </c>
      <c r="K1512" s="370" t="s">
        <v>1307</v>
      </c>
      <c r="L1512" s="370" t="s">
        <v>848</v>
      </c>
      <c r="M1512" s="370" t="s">
        <v>2680</v>
      </c>
      <c r="N1512" s="371">
        <v>45415</v>
      </c>
      <c r="O1512" s="321" t="s">
        <v>452</v>
      </c>
      <c r="P1512" s="370" t="s">
        <v>850</v>
      </c>
      <c r="Q1512" s="372"/>
      <c r="R1512" s="372"/>
      <c r="S1512" s="372"/>
    </row>
    <row r="1513" spans="1:19" ht="24" x14ac:dyDescent="0.2">
      <c r="A1513" s="303">
        <f>IF(B1513="","",ROW()-ROW($A$3)+'Diário 1º PA'!$P$1)</f>
        <v>1726</v>
      </c>
      <c r="B1513" s="368">
        <v>45404</v>
      </c>
      <c r="C1513" s="331">
        <v>45383</v>
      </c>
      <c r="D1513" s="321" t="s">
        <v>94</v>
      </c>
      <c r="E1513" s="332" t="s">
        <v>199</v>
      </c>
      <c r="F1513" s="369">
        <v>157</v>
      </c>
      <c r="G1513" s="267" t="s">
        <v>1795</v>
      </c>
      <c r="H1513" s="321" t="s">
        <v>127</v>
      </c>
      <c r="I1513" s="321" t="s">
        <v>1342</v>
      </c>
      <c r="J1513" s="370" t="s">
        <v>846</v>
      </c>
      <c r="K1513" s="370" t="s">
        <v>1307</v>
      </c>
      <c r="L1513" s="370" t="s">
        <v>848</v>
      </c>
      <c r="M1513" s="370">
        <v>3997120</v>
      </c>
      <c r="N1513" s="371">
        <v>45415</v>
      </c>
      <c r="O1513" s="321" t="s">
        <v>452</v>
      </c>
      <c r="P1513" s="370" t="s">
        <v>846</v>
      </c>
      <c r="Q1513" s="372"/>
      <c r="R1513" s="372"/>
      <c r="S1513" s="372"/>
    </row>
    <row r="1514" spans="1:19" ht="24" x14ac:dyDescent="0.2">
      <c r="A1514" s="303">
        <f>IF(B1514="","",ROW()-ROW($A$3)+'Diário 1º PA'!$P$1)</f>
        <v>1727</v>
      </c>
      <c r="B1514" s="368">
        <v>45404</v>
      </c>
      <c r="C1514" s="331">
        <v>45383</v>
      </c>
      <c r="D1514" s="321" t="s">
        <v>94</v>
      </c>
      <c r="E1514" s="332" t="s">
        <v>199</v>
      </c>
      <c r="F1514" s="369">
        <v>265.14999999999998</v>
      </c>
      <c r="G1514" s="267" t="s">
        <v>1795</v>
      </c>
      <c r="H1514" s="321" t="s">
        <v>118</v>
      </c>
      <c r="I1514" s="321" t="s">
        <v>1342</v>
      </c>
      <c r="J1514" s="370" t="s">
        <v>846</v>
      </c>
      <c r="K1514" s="370" t="s">
        <v>1307</v>
      </c>
      <c r="L1514" s="370" t="s">
        <v>848</v>
      </c>
      <c r="M1514" s="370">
        <v>3997113</v>
      </c>
      <c r="N1514" s="371">
        <v>45415</v>
      </c>
      <c r="O1514" s="321" t="s">
        <v>452</v>
      </c>
      <c r="P1514" s="370" t="s">
        <v>846</v>
      </c>
      <c r="Q1514" s="372"/>
      <c r="R1514" s="372"/>
      <c r="S1514" s="372"/>
    </row>
    <row r="1515" spans="1:19" ht="24" x14ac:dyDescent="0.2">
      <c r="A1515" s="303">
        <f>IF(B1515="","",ROW()-ROW($A$3)+'Diário 1º PA'!$P$1)</f>
        <v>1728</v>
      </c>
      <c r="B1515" s="368">
        <v>45404</v>
      </c>
      <c r="C1515" s="331">
        <v>45383</v>
      </c>
      <c r="D1515" s="321" t="s">
        <v>105</v>
      </c>
      <c r="E1515" s="332" t="s">
        <v>345</v>
      </c>
      <c r="F1515" s="369">
        <v>1650</v>
      </c>
      <c r="G1515" s="267" t="s">
        <v>2103</v>
      </c>
      <c r="H1515" s="321" t="s">
        <v>128</v>
      </c>
      <c r="I1515" s="321" t="s">
        <v>2104</v>
      </c>
      <c r="J1515" s="370" t="s">
        <v>2105</v>
      </c>
      <c r="K1515" s="370" t="s">
        <v>1307</v>
      </c>
      <c r="L1515" s="370" t="s">
        <v>848</v>
      </c>
      <c r="M1515" s="370" t="s">
        <v>2681</v>
      </c>
      <c r="N1515" s="371">
        <v>45426</v>
      </c>
      <c r="O1515" s="321" t="s">
        <v>452</v>
      </c>
      <c r="P1515" s="370" t="s">
        <v>2105</v>
      </c>
      <c r="Q1515" s="372"/>
      <c r="R1515" s="372"/>
      <c r="S1515" s="372"/>
    </row>
    <row r="1516" spans="1:19" ht="24" x14ac:dyDescent="0.2">
      <c r="A1516" s="303">
        <f>IF(B1516="","",ROW()-ROW($A$3)+'Diário 1º PA'!$P$1)</f>
        <v>1729</v>
      </c>
      <c r="B1516" s="368">
        <v>45404</v>
      </c>
      <c r="C1516" s="331">
        <v>45383</v>
      </c>
      <c r="D1516" s="321" t="s">
        <v>105</v>
      </c>
      <c r="E1516" s="332" t="s">
        <v>341</v>
      </c>
      <c r="F1516" s="369">
        <v>230.18</v>
      </c>
      <c r="G1516" s="267" t="s">
        <v>2682</v>
      </c>
      <c r="H1516" s="321" t="s">
        <v>126</v>
      </c>
      <c r="I1516" s="321" t="s">
        <v>2078</v>
      </c>
      <c r="J1516" s="370" t="s">
        <v>922</v>
      </c>
      <c r="K1516" s="370" t="s">
        <v>881</v>
      </c>
      <c r="L1516" s="370" t="s">
        <v>1604</v>
      </c>
      <c r="M1516" s="370" t="s">
        <v>117</v>
      </c>
      <c r="N1516" s="371">
        <v>45401</v>
      </c>
      <c r="O1516" s="321" t="s">
        <v>452</v>
      </c>
      <c r="P1516" s="370" t="s">
        <v>2079</v>
      </c>
      <c r="Q1516" s="372"/>
      <c r="R1516" s="372"/>
      <c r="S1516" s="372"/>
    </row>
    <row r="1517" spans="1:19" ht="48" x14ac:dyDescent="0.2">
      <c r="A1517" s="303">
        <f>IF(B1517="","",ROW()-ROW($A$3)+'Diário 1º PA'!$P$1)</f>
        <v>1730</v>
      </c>
      <c r="B1517" s="368">
        <v>45404</v>
      </c>
      <c r="C1517" s="331">
        <v>45383</v>
      </c>
      <c r="D1517" s="321" t="s">
        <v>105</v>
      </c>
      <c r="E1517" s="332" t="s">
        <v>337</v>
      </c>
      <c r="F1517" s="369">
        <v>3750</v>
      </c>
      <c r="G1517" s="267" t="s">
        <v>2683</v>
      </c>
      <c r="H1517" s="321" t="s">
        <v>117</v>
      </c>
      <c r="I1517" s="321" t="s">
        <v>2684</v>
      </c>
      <c r="J1517" s="370" t="s">
        <v>854</v>
      </c>
      <c r="K1517" s="370" t="s">
        <v>881</v>
      </c>
      <c r="L1517" s="370" t="s">
        <v>1301</v>
      </c>
      <c r="M1517" s="370">
        <v>220424</v>
      </c>
      <c r="N1517" s="371">
        <v>45404</v>
      </c>
      <c r="O1517" s="321" t="s">
        <v>452</v>
      </c>
      <c r="P1517" s="370" t="s">
        <v>854</v>
      </c>
      <c r="Q1517" s="372"/>
      <c r="R1517" s="372"/>
      <c r="S1517" s="372"/>
    </row>
    <row r="1518" spans="1:19" ht="24" x14ac:dyDescent="0.2">
      <c r="A1518" s="303">
        <f>IF(B1518="","",ROW()-ROW($A$3)+'Diário 1º PA'!$P$1)</f>
        <v>1731</v>
      </c>
      <c r="B1518" s="368">
        <v>45404</v>
      </c>
      <c r="C1518" s="331">
        <v>45383</v>
      </c>
      <c r="D1518" s="321" t="s">
        <v>105</v>
      </c>
      <c r="E1518" s="332" t="s">
        <v>261</v>
      </c>
      <c r="F1518" s="369">
        <v>150</v>
      </c>
      <c r="G1518" s="267" t="s">
        <v>2685</v>
      </c>
      <c r="H1518" s="321" t="s">
        <v>137</v>
      </c>
      <c r="I1518" s="321" t="s">
        <v>2686</v>
      </c>
      <c r="J1518" s="370" t="s">
        <v>2687</v>
      </c>
      <c r="K1518" s="370" t="s">
        <v>1307</v>
      </c>
      <c r="L1518" s="370" t="s">
        <v>848</v>
      </c>
      <c r="M1518" s="370">
        <v>7862</v>
      </c>
      <c r="N1518" s="371">
        <v>45404</v>
      </c>
      <c r="O1518" s="321" t="s">
        <v>452</v>
      </c>
      <c r="P1518" s="370" t="s">
        <v>2687</v>
      </c>
      <c r="Q1518" s="372"/>
      <c r="R1518" s="372"/>
      <c r="S1518" s="372"/>
    </row>
    <row r="1519" spans="1:19" ht="24" x14ac:dyDescent="0.2">
      <c r="A1519" s="303">
        <f>IF(B1519="","",ROW()-ROW($A$3)+'Diário 1º PA'!$P$1)</f>
        <v>1732</v>
      </c>
      <c r="B1519" s="368">
        <v>45404</v>
      </c>
      <c r="C1519" s="331">
        <v>45383</v>
      </c>
      <c r="D1519" s="321" t="s">
        <v>105</v>
      </c>
      <c r="E1519" s="332" t="s">
        <v>337</v>
      </c>
      <c r="F1519" s="369">
        <v>81.75</v>
      </c>
      <c r="G1519" s="267" t="s">
        <v>2364</v>
      </c>
      <c r="H1519" s="321" t="s">
        <v>126</v>
      </c>
      <c r="I1519" s="321" t="s">
        <v>1342</v>
      </c>
      <c r="J1519" s="370" t="s">
        <v>846</v>
      </c>
      <c r="K1519" s="370" t="s">
        <v>1307</v>
      </c>
      <c r="L1519" s="370" t="s">
        <v>848</v>
      </c>
      <c r="M1519" s="370">
        <v>2969704</v>
      </c>
      <c r="N1519" s="371">
        <v>45404</v>
      </c>
      <c r="O1519" s="321" t="s">
        <v>452</v>
      </c>
      <c r="P1519" s="370" t="s">
        <v>846</v>
      </c>
      <c r="Q1519" s="372"/>
      <c r="R1519" s="372"/>
      <c r="S1519" s="372"/>
    </row>
    <row r="1520" spans="1:19" ht="24" x14ac:dyDescent="0.2">
      <c r="A1520" s="303">
        <f>IF(B1520="","",ROW()-ROW($A$3)+'Diário 1º PA'!$P$1)</f>
        <v>1733</v>
      </c>
      <c r="B1520" s="368">
        <v>45404</v>
      </c>
      <c r="C1520" s="331">
        <v>45383</v>
      </c>
      <c r="D1520" s="321" t="s">
        <v>105</v>
      </c>
      <c r="E1520" s="332" t="s">
        <v>337</v>
      </c>
      <c r="F1520" s="369">
        <v>48.6</v>
      </c>
      <c r="G1520" s="267" t="s">
        <v>2364</v>
      </c>
      <c r="H1520" s="321" t="s">
        <v>125</v>
      </c>
      <c r="I1520" s="321" t="s">
        <v>1342</v>
      </c>
      <c r="J1520" s="370" t="s">
        <v>846</v>
      </c>
      <c r="K1520" s="370" t="s">
        <v>1307</v>
      </c>
      <c r="L1520" s="370" t="s">
        <v>848</v>
      </c>
      <c r="M1520" s="370">
        <v>2969706</v>
      </c>
      <c r="N1520" s="371">
        <v>45404</v>
      </c>
      <c r="O1520" s="321" t="s">
        <v>452</v>
      </c>
      <c r="P1520" s="370" t="s">
        <v>846</v>
      </c>
      <c r="Q1520" s="372"/>
      <c r="R1520" s="372"/>
      <c r="S1520" s="372"/>
    </row>
    <row r="1521" spans="1:19" ht="24" x14ac:dyDescent="0.2">
      <c r="A1521" s="303">
        <f>IF(B1521="","",ROW()-ROW($A$3)+'Diário 1º PA'!$P$1)</f>
        <v>1734</v>
      </c>
      <c r="B1521" s="368">
        <v>45404</v>
      </c>
      <c r="C1521" s="331">
        <v>45383</v>
      </c>
      <c r="D1521" s="321" t="s">
        <v>105</v>
      </c>
      <c r="E1521" s="332" t="s">
        <v>307</v>
      </c>
      <c r="F1521" s="369">
        <v>735.73</v>
      </c>
      <c r="G1521" s="267" t="s">
        <v>2688</v>
      </c>
      <c r="H1521" s="321" t="s">
        <v>121</v>
      </c>
      <c r="I1521" s="321" t="s">
        <v>1515</v>
      </c>
      <c r="J1521" s="370" t="s">
        <v>1516</v>
      </c>
      <c r="K1521" s="370" t="s">
        <v>1307</v>
      </c>
      <c r="L1521" s="370" t="s">
        <v>848</v>
      </c>
      <c r="M1521" s="370" t="s">
        <v>2689</v>
      </c>
      <c r="N1521" s="371">
        <v>45403</v>
      </c>
      <c r="O1521" s="321" t="s">
        <v>452</v>
      </c>
      <c r="P1521" s="370" t="s">
        <v>1516</v>
      </c>
      <c r="Q1521" s="372"/>
      <c r="R1521" s="372"/>
      <c r="S1521" s="372"/>
    </row>
    <row r="1522" spans="1:19" ht="24" x14ac:dyDescent="0.2">
      <c r="A1522" s="303">
        <f>IF(B1522="","",ROW()-ROW($A$3)+'Diário 1º PA'!$P$1)</f>
        <v>1735</v>
      </c>
      <c r="B1522" s="368">
        <v>45404</v>
      </c>
      <c r="C1522" s="331">
        <v>45352</v>
      </c>
      <c r="D1522" s="321" t="s">
        <v>105</v>
      </c>
      <c r="E1522" s="332" t="s">
        <v>227</v>
      </c>
      <c r="F1522" s="369">
        <v>1805.57</v>
      </c>
      <c r="G1522" s="267" t="s">
        <v>1037</v>
      </c>
      <c r="H1522" s="321" t="s">
        <v>119</v>
      </c>
      <c r="I1522" s="321" t="s">
        <v>1401</v>
      </c>
      <c r="J1522" s="370" t="s">
        <v>1181</v>
      </c>
      <c r="K1522" s="370" t="s">
        <v>1307</v>
      </c>
      <c r="L1522" s="370" t="s">
        <v>848</v>
      </c>
      <c r="M1522" s="370">
        <v>133255869</v>
      </c>
      <c r="N1522" s="371">
        <v>45404</v>
      </c>
      <c r="O1522" s="321" t="s">
        <v>452</v>
      </c>
      <c r="P1522" s="370" t="s">
        <v>1181</v>
      </c>
      <c r="Q1522" s="372"/>
      <c r="R1522" s="372"/>
      <c r="S1522" s="372"/>
    </row>
    <row r="1523" spans="1:19" ht="24" x14ac:dyDescent="0.2">
      <c r="A1523" s="303">
        <f>IF(B1523="","",ROW()-ROW($A$3)+'Diário 1º PA'!$P$1)</f>
        <v>1736</v>
      </c>
      <c r="B1523" s="368">
        <v>45404</v>
      </c>
      <c r="C1523" s="331">
        <v>45383</v>
      </c>
      <c r="D1523" s="321" t="s">
        <v>105</v>
      </c>
      <c r="E1523" s="332" t="s">
        <v>307</v>
      </c>
      <c r="F1523" s="369">
        <v>695.37</v>
      </c>
      <c r="G1523" s="267" t="s">
        <v>2688</v>
      </c>
      <c r="H1523" s="321" t="s">
        <v>127</v>
      </c>
      <c r="I1523" s="321" t="s">
        <v>1515</v>
      </c>
      <c r="J1523" s="370" t="s">
        <v>1516</v>
      </c>
      <c r="K1523" s="370" t="s">
        <v>1307</v>
      </c>
      <c r="L1523" s="370" t="s">
        <v>848</v>
      </c>
      <c r="M1523" s="370" t="s">
        <v>2690</v>
      </c>
      <c r="N1523" s="371">
        <v>45403</v>
      </c>
      <c r="O1523" s="321" t="s">
        <v>452</v>
      </c>
      <c r="P1523" s="370" t="s">
        <v>1516</v>
      </c>
      <c r="Q1523" s="372"/>
      <c r="R1523" s="372"/>
      <c r="S1523" s="372"/>
    </row>
    <row r="1524" spans="1:19" ht="24" x14ac:dyDescent="0.2">
      <c r="A1524" s="303">
        <f>IF(B1524="","",ROW()-ROW($A$3)+'Diário 1º PA'!$P$1)</f>
        <v>1737</v>
      </c>
      <c r="B1524" s="368">
        <v>45404</v>
      </c>
      <c r="C1524" s="331">
        <v>45383</v>
      </c>
      <c r="D1524" s="321" t="s">
        <v>105</v>
      </c>
      <c r="E1524" s="332" t="s">
        <v>307</v>
      </c>
      <c r="F1524" s="369">
        <v>734.49</v>
      </c>
      <c r="G1524" s="267" t="s">
        <v>2688</v>
      </c>
      <c r="H1524" s="321" t="s">
        <v>135</v>
      </c>
      <c r="I1524" s="321" t="s">
        <v>1515</v>
      </c>
      <c r="J1524" s="370" t="s">
        <v>1516</v>
      </c>
      <c r="K1524" s="370" t="s">
        <v>1307</v>
      </c>
      <c r="L1524" s="370" t="s">
        <v>848</v>
      </c>
      <c r="M1524" s="370" t="s">
        <v>2691</v>
      </c>
      <c r="N1524" s="371">
        <v>45403</v>
      </c>
      <c r="O1524" s="321" t="s">
        <v>452</v>
      </c>
      <c r="P1524" s="370" t="s">
        <v>1516</v>
      </c>
      <c r="Q1524" s="372"/>
      <c r="R1524" s="372"/>
      <c r="S1524" s="372"/>
    </row>
    <row r="1525" spans="1:19" ht="24" x14ac:dyDescent="0.2">
      <c r="A1525" s="303">
        <f>IF(B1525="","",ROW()-ROW($A$3)+'Diário 1º PA'!$P$1)</f>
        <v>1738</v>
      </c>
      <c r="B1525" s="368">
        <v>45404</v>
      </c>
      <c r="C1525" s="331">
        <v>45383</v>
      </c>
      <c r="D1525" s="321" t="s">
        <v>105</v>
      </c>
      <c r="E1525" s="332" t="s">
        <v>339</v>
      </c>
      <c r="F1525" s="369">
        <v>75</v>
      </c>
      <c r="G1525" s="321" t="s">
        <v>2692</v>
      </c>
      <c r="H1525" s="321" t="s">
        <v>134</v>
      </c>
      <c r="I1525" s="321" t="s">
        <v>2225</v>
      </c>
      <c r="J1525" s="370" t="s">
        <v>922</v>
      </c>
      <c r="K1525" s="370" t="s">
        <v>881</v>
      </c>
      <c r="L1525" s="370" t="s">
        <v>1611</v>
      </c>
      <c r="M1525" s="370" t="s">
        <v>117</v>
      </c>
      <c r="N1525" s="371">
        <v>45404</v>
      </c>
      <c r="O1525" s="321" t="s">
        <v>452</v>
      </c>
      <c r="P1525" s="370" t="s">
        <v>2226</v>
      </c>
      <c r="Q1525" s="372"/>
      <c r="R1525" s="372"/>
      <c r="S1525" s="372"/>
    </row>
    <row r="1526" spans="1:19" x14ac:dyDescent="0.2">
      <c r="A1526" s="303">
        <f>IF(B1526="","",ROW()-ROW($A$3)+'Diário 1º PA'!$P$1)</f>
        <v>1739</v>
      </c>
      <c r="B1526" s="368">
        <v>45404</v>
      </c>
      <c r="C1526" s="331">
        <v>45383</v>
      </c>
      <c r="D1526" s="321" t="s">
        <v>105</v>
      </c>
      <c r="E1526" s="332" t="s">
        <v>283</v>
      </c>
      <c r="F1526" s="369">
        <v>2</v>
      </c>
      <c r="G1526" s="267" t="s">
        <v>2693</v>
      </c>
      <c r="H1526" s="321" t="s">
        <v>118</v>
      </c>
      <c r="I1526" s="321" t="s">
        <v>117</v>
      </c>
      <c r="J1526" s="370" t="s">
        <v>922</v>
      </c>
      <c r="K1526" s="370" t="s">
        <v>79</v>
      </c>
      <c r="L1526" s="370" t="s">
        <v>117</v>
      </c>
      <c r="M1526" s="370" t="s">
        <v>117</v>
      </c>
      <c r="N1526" s="371" t="s">
        <v>117</v>
      </c>
      <c r="O1526" s="321" t="s">
        <v>452</v>
      </c>
      <c r="P1526" s="370" t="s">
        <v>79</v>
      </c>
      <c r="Q1526" s="372"/>
      <c r="R1526" s="372"/>
      <c r="S1526" s="372"/>
    </row>
    <row r="1527" spans="1:19" ht="48" x14ac:dyDescent="0.2">
      <c r="A1527" s="303">
        <f>IF(B1527="","",ROW()-ROW($A$3)+'Diário 1º PA'!$P$1)</f>
        <v>1740</v>
      </c>
      <c r="B1527" s="368">
        <v>45405</v>
      </c>
      <c r="C1527" s="331">
        <v>45323</v>
      </c>
      <c r="D1527" s="321" t="s">
        <v>94</v>
      </c>
      <c r="E1527" s="332" t="s">
        <v>188</v>
      </c>
      <c r="F1527" s="369">
        <v>-1180.46</v>
      </c>
      <c r="G1527" s="267" t="s">
        <v>2694</v>
      </c>
      <c r="H1527" s="321" t="s">
        <v>137</v>
      </c>
      <c r="I1527" s="321" t="s">
        <v>117</v>
      </c>
      <c r="J1527" s="370" t="s">
        <v>79</v>
      </c>
      <c r="K1527" s="370" t="s">
        <v>117</v>
      </c>
      <c r="L1527" s="370" t="s">
        <v>117</v>
      </c>
      <c r="M1527" s="370" t="s">
        <v>117</v>
      </c>
      <c r="N1527" s="371" t="s">
        <v>117</v>
      </c>
      <c r="O1527" s="321" t="s">
        <v>452</v>
      </c>
      <c r="P1527" s="370" t="s">
        <v>79</v>
      </c>
      <c r="Q1527" s="372"/>
      <c r="R1527" s="372"/>
      <c r="S1527" s="372"/>
    </row>
    <row r="1528" spans="1:19" ht="48" x14ac:dyDescent="0.2">
      <c r="A1528" s="303">
        <f>IF(B1528="","",ROW()-ROW($A$3)+'Diário 1º PA'!$P$1)</f>
        <v>1741</v>
      </c>
      <c r="B1528" s="368">
        <v>45405</v>
      </c>
      <c r="C1528" s="331">
        <v>45323</v>
      </c>
      <c r="D1528" s="321" t="s">
        <v>94</v>
      </c>
      <c r="E1528" s="332" t="s">
        <v>188</v>
      </c>
      <c r="F1528" s="369">
        <v>-144.47999999999999</v>
      </c>
      <c r="G1528" s="267" t="s">
        <v>2694</v>
      </c>
      <c r="H1528" s="321" t="s">
        <v>137</v>
      </c>
      <c r="I1528" s="321" t="s">
        <v>117</v>
      </c>
      <c r="J1528" s="370" t="s">
        <v>79</v>
      </c>
      <c r="K1528" s="370" t="s">
        <v>117</v>
      </c>
      <c r="L1528" s="370" t="s">
        <v>117</v>
      </c>
      <c r="M1528" s="370" t="s">
        <v>117</v>
      </c>
      <c r="N1528" s="371" t="s">
        <v>117</v>
      </c>
      <c r="O1528" s="321" t="s">
        <v>452</v>
      </c>
      <c r="P1528" s="370" t="s">
        <v>79</v>
      </c>
      <c r="Q1528" s="372"/>
      <c r="R1528" s="372"/>
      <c r="S1528" s="372"/>
    </row>
    <row r="1529" spans="1:19" ht="36" x14ac:dyDescent="0.2">
      <c r="A1529" s="303">
        <f>IF(B1529="","",ROW()-ROW($A$3)+'Diário 1º PA'!$P$1)</f>
        <v>1742</v>
      </c>
      <c r="B1529" s="368">
        <v>45405</v>
      </c>
      <c r="C1529" s="331">
        <v>45383</v>
      </c>
      <c r="D1529" s="321" t="s">
        <v>105</v>
      </c>
      <c r="E1529" s="332" t="s">
        <v>339</v>
      </c>
      <c r="F1529" s="369">
        <v>300</v>
      </c>
      <c r="G1529" s="267" t="s">
        <v>2695</v>
      </c>
      <c r="H1529" s="321" t="s">
        <v>118</v>
      </c>
      <c r="I1529" s="321" t="s">
        <v>1679</v>
      </c>
      <c r="J1529" s="370" t="s">
        <v>922</v>
      </c>
      <c r="K1529" s="370" t="s">
        <v>839</v>
      </c>
      <c r="L1529" s="370" t="s">
        <v>1611</v>
      </c>
      <c r="M1529" s="370" t="s">
        <v>117</v>
      </c>
      <c r="N1529" s="371">
        <v>45411</v>
      </c>
      <c r="O1529" s="321" t="s">
        <v>452</v>
      </c>
      <c r="P1529" s="370" t="s">
        <v>1680</v>
      </c>
      <c r="Q1529" s="372"/>
      <c r="R1529" s="372"/>
      <c r="S1529" s="372"/>
    </row>
    <row r="1530" spans="1:19" ht="36" x14ac:dyDescent="0.2">
      <c r="A1530" s="303">
        <f>IF(B1530="","",ROW()-ROW($A$3)+'Diário 1º PA'!$P$1)</f>
        <v>1743</v>
      </c>
      <c r="B1530" s="368">
        <v>45405</v>
      </c>
      <c r="C1530" s="331">
        <v>45383</v>
      </c>
      <c r="D1530" s="321" t="s">
        <v>105</v>
      </c>
      <c r="E1530" s="332" t="s">
        <v>339</v>
      </c>
      <c r="F1530" s="369">
        <v>300</v>
      </c>
      <c r="G1530" s="267" t="s">
        <v>2695</v>
      </c>
      <c r="H1530" s="321" t="s">
        <v>118</v>
      </c>
      <c r="I1530" s="321" t="s">
        <v>1610</v>
      </c>
      <c r="J1530" s="370" t="s">
        <v>922</v>
      </c>
      <c r="K1530" s="370" t="s">
        <v>839</v>
      </c>
      <c r="L1530" s="370" t="s">
        <v>1611</v>
      </c>
      <c r="M1530" s="370" t="s">
        <v>117</v>
      </c>
      <c r="N1530" s="371">
        <v>45411</v>
      </c>
      <c r="O1530" s="321" t="s">
        <v>452</v>
      </c>
      <c r="P1530" s="370" t="s">
        <v>950</v>
      </c>
      <c r="Q1530" s="372"/>
      <c r="R1530" s="372"/>
      <c r="S1530" s="372"/>
    </row>
    <row r="1531" spans="1:19" ht="24" x14ac:dyDescent="0.2">
      <c r="A1531" s="303">
        <f>IF(B1531="","",ROW()-ROW($A$3)+'Diário 1º PA'!$P$1)</f>
        <v>1744</v>
      </c>
      <c r="B1531" s="368">
        <v>45405</v>
      </c>
      <c r="C1531" s="331">
        <v>45383</v>
      </c>
      <c r="D1531" s="321" t="s">
        <v>94</v>
      </c>
      <c r="E1531" s="332" t="s">
        <v>188</v>
      </c>
      <c r="F1531" s="369">
        <v>896.44</v>
      </c>
      <c r="G1531" s="267" t="s">
        <v>2696</v>
      </c>
      <c r="H1531" s="321" t="s">
        <v>137</v>
      </c>
      <c r="I1531" s="321" t="s">
        <v>2697</v>
      </c>
      <c r="J1531" s="370" t="s">
        <v>922</v>
      </c>
      <c r="K1531" s="370" t="s">
        <v>1340</v>
      </c>
      <c r="L1531" s="370" t="s">
        <v>1389</v>
      </c>
      <c r="M1531" s="370" t="s">
        <v>117</v>
      </c>
      <c r="N1531" s="371">
        <v>45411</v>
      </c>
      <c r="O1531" s="321" t="s">
        <v>452</v>
      </c>
      <c r="P1531" s="370" t="s">
        <v>2698</v>
      </c>
      <c r="Q1531" s="372"/>
      <c r="R1531" s="372"/>
      <c r="S1531" s="372"/>
    </row>
    <row r="1532" spans="1:19" ht="48" x14ac:dyDescent="0.2">
      <c r="A1532" s="303">
        <f>IF(B1532="","",ROW()-ROW($A$3)+'Diário 1º PA'!$P$1)</f>
        <v>1745</v>
      </c>
      <c r="B1532" s="368">
        <v>45405</v>
      </c>
      <c r="C1532" s="331">
        <v>45383</v>
      </c>
      <c r="D1532" s="321" t="s">
        <v>105</v>
      </c>
      <c r="E1532" s="332" t="s">
        <v>325</v>
      </c>
      <c r="F1532" s="369">
        <v>2548.09</v>
      </c>
      <c r="G1532" s="267" t="s">
        <v>2699</v>
      </c>
      <c r="H1532" s="321" t="s">
        <v>117</v>
      </c>
      <c r="I1532" s="321" t="s">
        <v>1492</v>
      </c>
      <c r="J1532" s="370" t="s">
        <v>901</v>
      </c>
      <c r="K1532" s="370" t="s">
        <v>1307</v>
      </c>
      <c r="L1532" s="370" t="s">
        <v>848</v>
      </c>
      <c r="M1532" s="370">
        <v>1444</v>
      </c>
      <c r="N1532" s="371">
        <v>45405</v>
      </c>
      <c r="O1532" s="321" t="s">
        <v>452</v>
      </c>
      <c r="P1532" s="370" t="s">
        <v>901</v>
      </c>
      <c r="Q1532" s="372"/>
      <c r="R1532" s="372"/>
      <c r="S1532" s="372"/>
    </row>
    <row r="1533" spans="1:19" ht="36" x14ac:dyDescent="0.2">
      <c r="A1533" s="303">
        <f>IF(B1533="","",ROW()-ROW($A$3)+'Diário 1º PA'!$P$1)</f>
        <v>1746</v>
      </c>
      <c r="B1533" s="368">
        <v>45405</v>
      </c>
      <c r="C1533" s="331">
        <v>45383</v>
      </c>
      <c r="D1533" s="321" t="s">
        <v>107</v>
      </c>
      <c r="E1533" s="332" t="s">
        <v>392</v>
      </c>
      <c r="F1533" s="369">
        <v>965</v>
      </c>
      <c r="G1533" s="267" t="s">
        <v>2700</v>
      </c>
      <c r="H1533" s="321" t="s">
        <v>128</v>
      </c>
      <c r="I1533" s="321" t="s">
        <v>2701</v>
      </c>
      <c r="J1533" s="370" t="s">
        <v>2702</v>
      </c>
      <c r="K1533" s="370" t="s">
        <v>1307</v>
      </c>
      <c r="L1533" s="370" t="s">
        <v>848</v>
      </c>
      <c r="M1533" s="370">
        <v>1303</v>
      </c>
      <c r="N1533" s="371">
        <v>45433</v>
      </c>
      <c r="O1533" s="321" t="s">
        <v>452</v>
      </c>
      <c r="P1533" s="370" t="s">
        <v>2702</v>
      </c>
      <c r="Q1533" s="372"/>
      <c r="R1533" s="372"/>
      <c r="S1533" s="372"/>
    </row>
    <row r="1534" spans="1:19" ht="24" x14ac:dyDescent="0.2">
      <c r="A1534" s="303">
        <f>IF(B1534="","",ROW()-ROW($A$3)+'Diário 1º PA'!$P$1)</f>
        <v>1747</v>
      </c>
      <c r="B1534" s="368">
        <v>45405</v>
      </c>
      <c r="C1534" s="331">
        <v>45383</v>
      </c>
      <c r="D1534" s="321" t="s">
        <v>94</v>
      </c>
      <c r="E1534" s="332" t="s">
        <v>199</v>
      </c>
      <c r="F1534" s="369">
        <v>188.87</v>
      </c>
      <c r="G1534" s="267" t="s">
        <v>1795</v>
      </c>
      <c r="H1534" s="321" t="s">
        <v>122</v>
      </c>
      <c r="I1534" s="321" t="s">
        <v>2260</v>
      </c>
      <c r="J1534" s="370" t="s">
        <v>2703</v>
      </c>
      <c r="K1534" s="370" t="s">
        <v>1307</v>
      </c>
      <c r="L1534" s="370" t="s">
        <v>848</v>
      </c>
      <c r="M1534" s="370">
        <v>232973</v>
      </c>
      <c r="N1534" s="371">
        <v>45419</v>
      </c>
      <c r="O1534" s="321" t="s">
        <v>452</v>
      </c>
      <c r="P1534" s="370" t="s">
        <v>2703</v>
      </c>
      <c r="Q1534" s="372"/>
      <c r="R1534" s="372"/>
      <c r="S1534" s="372"/>
    </row>
    <row r="1535" spans="1:19" ht="24" x14ac:dyDescent="0.2">
      <c r="A1535" s="303">
        <f>IF(B1535="","",ROW()-ROW($A$3)+'Diário 1º PA'!$P$1)</f>
        <v>1748</v>
      </c>
      <c r="B1535" s="368">
        <v>45405</v>
      </c>
      <c r="C1535" s="331">
        <v>45352</v>
      </c>
      <c r="D1535" s="321" t="s">
        <v>105</v>
      </c>
      <c r="E1535" s="332" t="s">
        <v>229</v>
      </c>
      <c r="F1535" s="369">
        <v>1523.29</v>
      </c>
      <c r="G1535" s="267" t="s">
        <v>1769</v>
      </c>
      <c r="H1535" s="321" t="s">
        <v>134</v>
      </c>
      <c r="I1535" s="321" t="s">
        <v>1770</v>
      </c>
      <c r="J1535" s="370" t="s">
        <v>1771</v>
      </c>
      <c r="K1535" s="370" t="s">
        <v>1307</v>
      </c>
      <c r="L1535" s="370" t="s">
        <v>848</v>
      </c>
      <c r="M1535" s="370" t="s">
        <v>2704</v>
      </c>
      <c r="N1535" s="371">
        <v>45406</v>
      </c>
      <c r="O1535" s="321" t="s">
        <v>452</v>
      </c>
      <c r="P1535" s="370" t="s">
        <v>1771</v>
      </c>
      <c r="Q1535" s="372"/>
      <c r="R1535" s="372"/>
      <c r="S1535" s="372"/>
    </row>
    <row r="1536" spans="1:19" ht="24" x14ac:dyDescent="0.2">
      <c r="A1536" s="303">
        <f>IF(B1536="","",ROW()-ROW($A$3)+'Diário 1º PA'!$P$1)</f>
        <v>1749</v>
      </c>
      <c r="B1536" s="368">
        <v>45405</v>
      </c>
      <c r="C1536" s="331">
        <v>45352</v>
      </c>
      <c r="D1536" s="321" t="s">
        <v>105</v>
      </c>
      <c r="E1536" s="332" t="s">
        <v>229</v>
      </c>
      <c r="F1536" s="369">
        <v>2849.49</v>
      </c>
      <c r="G1536" s="267" t="s">
        <v>1769</v>
      </c>
      <c r="H1536" s="321" t="s">
        <v>137</v>
      </c>
      <c r="I1536" s="321" t="s">
        <v>1535</v>
      </c>
      <c r="J1536" s="370" t="s">
        <v>1025</v>
      </c>
      <c r="K1536" s="370" t="s">
        <v>1307</v>
      </c>
      <c r="L1536" s="370" t="s">
        <v>848</v>
      </c>
      <c r="M1536" s="370" t="s">
        <v>2705</v>
      </c>
      <c r="N1536" s="371">
        <v>45406</v>
      </c>
      <c r="O1536" s="321" t="s">
        <v>452</v>
      </c>
      <c r="P1536" s="370" t="s">
        <v>1025</v>
      </c>
      <c r="Q1536" s="372"/>
      <c r="R1536" s="372"/>
      <c r="S1536" s="372"/>
    </row>
    <row r="1537" spans="1:19" ht="24" x14ac:dyDescent="0.2">
      <c r="A1537" s="303">
        <f>IF(B1537="","",ROW()-ROW($A$3)+'Diário 1º PA'!$P$1)</f>
        <v>1750</v>
      </c>
      <c r="B1537" s="368">
        <v>45405</v>
      </c>
      <c r="C1537" s="331">
        <v>45352</v>
      </c>
      <c r="D1537" s="321" t="s">
        <v>105</v>
      </c>
      <c r="E1537" s="332" t="s">
        <v>235</v>
      </c>
      <c r="F1537" s="369">
        <v>168.06</v>
      </c>
      <c r="G1537" s="267" t="s">
        <v>1774</v>
      </c>
      <c r="H1537" s="321" t="s">
        <v>134</v>
      </c>
      <c r="I1537" s="321" t="s">
        <v>1775</v>
      </c>
      <c r="J1537" s="370" t="s">
        <v>1776</v>
      </c>
      <c r="K1537" s="370" t="s">
        <v>1307</v>
      </c>
      <c r="L1537" s="370" t="s">
        <v>848</v>
      </c>
      <c r="M1537" s="370" t="s">
        <v>1777</v>
      </c>
      <c r="N1537" s="371">
        <v>45407</v>
      </c>
      <c r="O1537" s="321" t="s">
        <v>452</v>
      </c>
      <c r="P1537" s="370" t="s">
        <v>1776</v>
      </c>
      <c r="Q1537" s="372"/>
      <c r="R1537" s="372"/>
      <c r="S1537" s="372"/>
    </row>
    <row r="1538" spans="1:19" ht="24" x14ac:dyDescent="0.2">
      <c r="A1538" s="303">
        <f>IF(B1538="","",ROW()-ROW($A$3)+'Diário 1º PA'!$P$1)</f>
        <v>1751</v>
      </c>
      <c r="B1538" s="368">
        <v>45405</v>
      </c>
      <c r="C1538" s="331">
        <v>45352</v>
      </c>
      <c r="D1538" s="321" t="s">
        <v>105</v>
      </c>
      <c r="E1538" s="332" t="s">
        <v>231</v>
      </c>
      <c r="F1538" s="369">
        <v>33.04</v>
      </c>
      <c r="G1538" s="267" t="s">
        <v>2447</v>
      </c>
      <c r="H1538" s="321" t="s">
        <v>136</v>
      </c>
      <c r="I1538" s="321" t="s">
        <v>1775</v>
      </c>
      <c r="J1538" s="370" t="s">
        <v>1776</v>
      </c>
      <c r="K1538" s="370" t="s">
        <v>1307</v>
      </c>
      <c r="L1538" s="370" t="s">
        <v>848</v>
      </c>
      <c r="M1538" s="370" t="s">
        <v>1779</v>
      </c>
      <c r="N1538" s="371">
        <v>45407</v>
      </c>
      <c r="O1538" s="321" t="s">
        <v>452</v>
      </c>
      <c r="P1538" s="370" t="s">
        <v>1776</v>
      </c>
      <c r="Q1538" s="372"/>
      <c r="R1538" s="372"/>
      <c r="S1538" s="372"/>
    </row>
    <row r="1539" spans="1:19" ht="24" x14ac:dyDescent="0.2">
      <c r="A1539" s="303">
        <f>IF(B1539="","",ROW()-ROW($A$3)+'Diário 1º PA'!$P$1)</f>
        <v>1752</v>
      </c>
      <c r="B1539" s="368">
        <v>45405</v>
      </c>
      <c r="C1539" s="331">
        <v>45352</v>
      </c>
      <c r="D1539" s="321" t="s">
        <v>105</v>
      </c>
      <c r="E1539" s="332" t="s">
        <v>227</v>
      </c>
      <c r="F1539" s="369">
        <v>866.24</v>
      </c>
      <c r="G1539" s="267" t="s">
        <v>1037</v>
      </c>
      <c r="H1539" s="321" t="s">
        <v>118</v>
      </c>
      <c r="I1539" s="321" t="s">
        <v>1401</v>
      </c>
      <c r="J1539" s="370" t="s">
        <v>1181</v>
      </c>
      <c r="K1539" s="370" t="s">
        <v>1307</v>
      </c>
      <c r="L1539" s="370" t="s">
        <v>848</v>
      </c>
      <c r="M1539" s="370">
        <v>136620063</v>
      </c>
      <c r="N1539" s="371">
        <v>45407</v>
      </c>
      <c r="O1539" s="321" t="s">
        <v>452</v>
      </c>
      <c r="P1539" s="370" t="s">
        <v>1181</v>
      </c>
      <c r="Q1539" s="372"/>
      <c r="R1539" s="372"/>
      <c r="S1539" s="372"/>
    </row>
    <row r="1540" spans="1:19" ht="24" x14ac:dyDescent="0.2">
      <c r="A1540" s="303">
        <f>IF(B1540="","",ROW()-ROW($A$3)+'Diário 1º PA'!$P$1)</f>
        <v>1753</v>
      </c>
      <c r="B1540" s="368">
        <v>45405</v>
      </c>
      <c r="C1540" s="331">
        <v>45352</v>
      </c>
      <c r="D1540" s="321" t="s">
        <v>105</v>
      </c>
      <c r="E1540" s="332" t="s">
        <v>229</v>
      </c>
      <c r="F1540" s="369">
        <v>2883.39</v>
      </c>
      <c r="G1540" s="267" t="s">
        <v>1769</v>
      </c>
      <c r="H1540" s="321" t="s">
        <v>126</v>
      </c>
      <c r="I1540" s="321" t="s">
        <v>1535</v>
      </c>
      <c r="J1540" s="370" t="s">
        <v>1025</v>
      </c>
      <c r="K1540" s="370" t="s">
        <v>1307</v>
      </c>
      <c r="L1540" s="370" t="s">
        <v>848</v>
      </c>
      <c r="M1540" s="370" t="s">
        <v>2706</v>
      </c>
      <c r="N1540" s="371">
        <v>45406</v>
      </c>
      <c r="O1540" s="321" t="s">
        <v>452</v>
      </c>
      <c r="P1540" s="370" t="s">
        <v>1025</v>
      </c>
      <c r="Q1540" s="372"/>
      <c r="R1540" s="372"/>
      <c r="S1540" s="372"/>
    </row>
    <row r="1541" spans="1:19" ht="24" x14ac:dyDescent="0.2">
      <c r="A1541" s="303">
        <f>IF(B1541="","",ROW()-ROW($A$3)+'Diário 1º PA'!$P$1)</f>
        <v>1754</v>
      </c>
      <c r="B1541" s="368">
        <v>45405</v>
      </c>
      <c r="C1541" s="331">
        <v>45352</v>
      </c>
      <c r="D1541" s="321" t="s">
        <v>105</v>
      </c>
      <c r="E1541" s="332" t="s">
        <v>227</v>
      </c>
      <c r="F1541" s="369">
        <v>1474.68</v>
      </c>
      <c r="G1541" s="267" t="s">
        <v>1037</v>
      </c>
      <c r="H1541" s="321" t="s">
        <v>129</v>
      </c>
      <c r="I1541" s="321" t="s">
        <v>1401</v>
      </c>
      <c r="J1541" s="370" t="s">
        <v>1181</v>
      </c>
      <c r="K1541" s="370" t="s">
        <v>1307</v>
      </c>
      <c r="L1541" s="370" t="s">
        <v>848</v>
      </c>
      <c r="M1541" s="370">
        <v>136887051</v>
      </c>
      <c r="N1541" s="371">
        <v>45407</v>
      </c>
      <c r="O1541" s="321" t="s">
        <v>452</v>
      </c>
      <c r="P1541" s="370" t="s">
        <v>1181</v>
      </c>
      <c r="Q1541" s="372"/>
      <c r="R1541" s="372"/>
      <c r="S1541" s="372"/>
    </row>
    <row r="1542" spans="1:19" ht="24" x14ac:dyDescent="0.2">
      <c r="A1542" s="303">
        <f>IF(B1542="","",ROW()-ROW($A$3)+'Diário 1º PA'!$P$1)</f>
        <v>1755</v>
      </c>
      <c r="B1542" s="368">
        <v>45405</v>
      </c>
      <c r="C1542" s="331">
        <v>45352</v>
      </c>
      <c r="D1542" s="321" t="s">
        <v>105</v>
      </c>
      <c r="E1542" s="332" t="s">
        <v>235</v>
      </c>
      <c r="F1542" s="369">
        <v>359.27</v>
      </c>
      <c r="G1542" s="267" t="s">
        <v>1542</v>
      </c>
      <c r="H1542" s="321" t="s">
        <v>129</v>
      </c>
      <c r="I1542" s="321" t="s">
        <v>1775</v>
      </c>
      <c r="J1542" s="370" t="s">
        <v>1776</v>
      </c>
      <c r="K1542" s="370" t="s">
        <v>1307</v>
      </c>
      <c r="L1542" s="370" t="s">
        <v>848</v>
      </c>
      <c r="M1542" s="370" t="s">
        <v>1790</v>
      </c>
      <c r="N1542" s="371">
        <v>45407</v>
      </c>
      <c r="O1542" s="321" t="s">
        <v>452</v>
      </c>
      <c r="P1542" s="370" t="s">
        <v>1776</v>
      </c>
      <c r="Q1542" s="372"/>
      <c r="R1542" s="372"/>
      <c r="S1542" s="372"/>
    </row>
    <row r="1543" spans="1:19" ht="24" x14ac:dyDescent="0.2">
      <c r="A1543" s="303">
        <f>IF(B1543="","",ROW()-ROW($A$3)+'Diário 1º PA'!$P$1)</f>
        <v>1756</v>
      </c>
      <c r="B1543" s="368">
        <v>45405</v>
      </c>
      <c r="C1543" s="331">
        <v>45352</v>
      </c>
      <c r="D1543" s="321" t="s">
        <v>105</v>
      </c>
      <c r="E1543" s="332" t="s">
        <v>235</v>
      </c>
      <c r="F1543" s="369">
        <v>147.94</v>
      </c>
      <c r="G1543" s="267" t="s">
        <v>1542</v>
      </c>
      <c r="H1543" s="321" t="s">
        <v>127</v>
      </c>
      <c r="I1543" s="321" t="s">
        <v>1775</v>
      </c>
      <c r="J1543" s="370" t="s">
        <v>1776</v>
      </c>
      <c r="K1543" s="370" t="s">
        <v>1307</v>
      </c>
      <c r="L1543" s="370" t="s">
        <v>848</v>
      </c>
      <c r="M1543" s="370" t="s">
        <v>1805</v>
      </c>
      <c r="N1543" s="371">
        <v>45407</v>
      </c>
      <c r="O1543" s="321" t="s">
        <v>452</v>
      </c>
      <c r="P1543" s="370" t="s">
        <v>1776</v>
      </c>
      <c r="Q1543" s="372"/>
      <c r="R1543" s="372"/>
      <c r="S1543" s="372"/>
    </row>
    <row r="1544" spans="1:19" ht="24" x14ac:dyDescent="0.2">
      <c r="A1544" s="303">
        <f>IF(B1544="","",ROW()-ROW($A$3)+'Diário 1º PA'!$P$1)</f>
        <v>1757</v>
      </c>
      <c r="B1544" s="368">
        <v>45405</v>
      </c>
      <c r="C1544" s="331">
        <v>45352</v>
      </c>
      <c r="D1544" s="321" t="s">
        <v>105</v>
      </c>
      <c r="E1544" s="332" t="s">
        <v>235</v>
      </c>
      <c r="F1544" s="369">
        <v>148.38</v>
      </c>
      <c r="G1544" s="267" t="s">
        <v>1542</v>
      </c>
      <c r="H1544" s="321" t="s">
        <v>118</v>
      </c>
      <c r="I1544" s="321" t="s">
        <v>1775</v>
      </c>
      <c r="J1544" s="370" t="s">
        <v>1776</v>
      </c>
      <c r="K1544" s="370" t="s">
        <v>1307</v>
      </c>
      <c r="L1544" s="370" t="s">
        <v>848</v>
      </c>
      <c r="M1544" s="370" t="s">
        <v>1791</v>
      </c>
      <c r="N1544" s="371">
        <v>45407</v>
      </c>
      <c r="O1544" s="321" t="s">
        <v>452</v>
      </c>
      <c r="P1544" s="370" t="s">
        <v>1776</v>
      </c>
      <c r="Q1544" s="372"/>
      <c r="R1544" s="372"/>
      <c r="S1544" s="372"/>
    </row>
    <row r="1545" spans="1:19" ht="24" x14ac:dyDescent="0.2">
      <c r="A1545" s="303">
        <f>IF(B1545="","",ROW()-ROW($A$3)+'Diário 1º PA'!$P$1)</f>
        <v>1758</v>
      </c>
      <c r="B1545" s="368">
        <v>45405</v>
      </c>
      <c r="C1545" s="331">
        <v>45352</v>
      </c>
      <c r="D1545" s="321" t="s">
        <v>105</v>
      </c>
      <c r="E1545" s="332" t="s">
        <v>229</v>
      </c>
      <c r="F1545" s="369">
        <v>806.99</v>
      </c>
      <c r="G1545" s="267" t="s">
        <v>1769</v>
      </c>
      <c r="H1545" s="321" t="s">
        <v>122</v>
      </c>
      <c r="I1545" s="321" t="s">
        <v>2707</v>
      </c>
      <c r="J1545" s="370" t="s">
        <v>2708</v>
      </c>
      <c r="K1545" s="370" t="s">
        <v>1307</v>
      </c>
      <c r="L1545" s="370" t="s">
        <v>848</v>
      </c>
      <c r="M1545" s="370">
        <v>150058803</v>
      </c>
      <c r="N1545" s="371">
        <v>45406</v>
      </c>
      <c r="O1545" s="321" t="s">
        <v>452</v>
      </c>
      <c r="P1545" s="370" t="s">
        <v>2708</v>
      </c>
      <c r="Q1545" s="372"/>
      <c r="R1545" s="372"/>
      <c r="S1545" s="372"/>
    </row>
    <row r="1546" spans="1:19" ht="24" x14ac:dyDescent="0.2">
      <c r="A1546" s="303">
        <f>IF(B1546="","",ROW()-ROW($A$3)+'Diário 1º PA'!$P$1)</f>
        <v>1759</v>
      </c>
      <c r="B1546" s="368">
        <v>45405</v>
      </c>
      <c r="C1546" s="331">
        <v>45352</v>
      </c>
      <c r="D1546" s="321" t="s">
        <v>105</v>
      </c>
      <c r="E1546" s="332" t="s">
        <v>235</v>
      </c>
      <c r="F1546" s="369">
        <v>39.68</v>
      </c>
      <c r="G1546" s="267" t="s">
        <v>2447</v>
      </c>
      <c r="H1546" s="321" t="s">
        <v>124</v>
      </c>
      <c r="I1546" s="321" t="s">
        <v>1775</v>
      </c>
      <c r="J1546" s="370" t="s">
        <v>1776</v>
      </c>
      <c r="K1546" s="370" t="s">
        <v>1307</v>
      </c>
      <c r="L1546" s="370" t="s">
        <v>848</v>
      </c>
      <c r="M1546" s="370" t="s">
        <v>1793</v>
      </c>
      <c r="N1546" s="371">
        <v>45407</v>
      </c>
      <c r="O1546" s="321" t="s">
        <v>452</v>
      </c>
      <c r="P1546" s="370" t="s">
        <v>1776</v>
      </c>
      <c r="Q1546" s="372"/>
      <c r="R1546" s="372"/>
      <c r="S1546" s="372"/>
    </row>
    <row r="1547" spans="1:19" ht="24" x14ac:dyDescent="0.2">
      <c r="A1547" s="303">
        <f>IF(B1547="","",ROW()-ROW($A$3)+'Diário 1º PA'!$P$1)</f>
        <v>1760</v>
      </c>
      <c r="B1547" s="368">
        <v>45405</v>
      </c>
      <c r="C1547" s="331">
        <v>45352</v>
      </c>
      <c r="D1547" s="321" t="s">
        <v>105</v>
      </c>
      <c r="E1547" s="332" t="s">
        <v>235</v>
      </c>
      <c r="F1547" s="369">
        <v>161.31</v>
      </c>
      <c r="G1547" s="267" t="s">
        <v>1542</v>
      </c>
      <c r="H1547" s="321" t="s">
        <v>123</v>
      </c>
      <c r="I1547" s="321" t="s">
        <v>1775</v>
      </c>
      <c r="J1547" s="370" t="s">
        <v>1776</v>
      </c>
      <c r="K1547" s="370" t="s">
        <v>1307</v>
      </c>
      <c r="L1547" s="370" t="s">
        <v>848</v>
      </c>
      <c r="M1547" s="370" t="s">
        <v>1794</v>
      </c>
      <c r="N1547" s="371">
        <v>45407</v>
      </c>
      <c r="O1547" s="321" t="s">
        <v>452</v>
      </c>
      <c r="P1547" s="370" t="s">
        <v>1776</v>
      </c>
      <c r="Q1547" s="372"/>
      <c r="R1547" s="372"/>
      <c r="S1547" s="372"/>
    </row>
    <row r="1548" spans="1:19" ht="24" x14ac:dyDescent="0.2">
      <c r="A1548" s="303">
        <f>IF(B1548="","",ROW()-ROW($A$3)+'Diário 1º PA'!$P$1)</f>
        <v>1761</v>
      </c>
      <c r="B1548" s="368">
        <v>45405</v>
      </c>
      <c r="C1548" s="331">
        <v>45383</v>
      </c>
      <c r="D1548" s="321" t="s">
        <v>105</v>
      </c>
      <c r="E1548" s="332" t="s">
        <v>301</v>
      </c>
      <c r="F1548" s="369">
        <v>896</v>
      </c>
      <c r="G1548" s="267" t="s">
        <v>2709</v>
      </c>
      <c r="H1548" s="321" t="s">
        <v>117</v>
      </c>
      <c r="I1548" s="321" t="s">
        <v>2710</v>
      </c>
      <c r="J1548" s="370" t="s">
        <v>2711</v>
      </c>
      <c r="K1548" s="370" t="s">
        <v>881</v>
      </c>
      <c r="L1548" s="370" t="s">
        <v>1301</v>
      </c>
      <c r="M1548" s="370">
        <v>135</v>
      </c>
      <c r="N1548" s="371">
        <v>45399</v>
      </c>
      <c r="O1548" s="321" t="s">
        <v>452</v>
      </c>
      <c r="P1548" s="370" t="s">
        <v>2711</v>
      </c>
      <c r="Q1548" s="372"/>
      <c r="R1548" s="372"/>
      <c r="S1548" s="372"/>
    </row>
    <row r="1549" spans="1:19" ht="24" x14ac:dyDescent="0.2">
      <c r="A1549" s="303">
        <f>IF(B1549="","",ROW()-ROW($A$3)+'Diário 1º PA'!$P$1)</f>
        <v>1762</v>
      </c>
      <c r="B1549" s="368">
        <v>45405</v>
      </c>
      <c r="C1549" s="331">
        <v>45383</v>
      </c>
      <c r="D1549" s="321" t="s">
        <v>105</v>
      </c>
      <c r="E1549" s="332" t="s">
        <v>339</v>
      </c>
      <c r="F1549" s="369">
        <v>1325</v>
      </c>
      <c r="G1549" s="267" t="s">
        <v>2712</v>
      </c>
      <c r="H1549" s="321" t="s">
        <v>118</v>
      </c>
      <c r="I1549" s="321" t="s">
        <v>2713</v>
      </c>
      <c r="J1549" s="370" t="s">
        <v>914</v>
      </c>
      <c r="K1549" s="370" t="s">
        <v>881</v>
      </c>
      <c r="L1549" s="370" t="s">
        <v>1301</v>
      </c>
      <c r="M1549" s="370" t="s">
        <v>2714</v>
      </c>
      <c r="N1549" s="371">
        <v>45408</v>
      </c>
      <c r="O1549" s="321" t="s">
        <v>452</v>
      </c>
      <c r="P1549" s="370" t="s">
        <v>914</v>
      </c>
      <c r="Q1549" s="372"/>
      <c r="R1549" s="372"/>
      <c r="S1549" s="372"/>
    </row>
    <row r="1550" spans="1:19" ht="24" x14ac:dyDescent="0.2">
      <c r="A1550" s="303">
        <f>IF(B1550="","",ROW()-ROW($A$3)+'Diário 1º PA'!$P$1)</f>
        <v>1763</v>
      </c>
      <c r="B1550" s="368">
        <v>45405</v>
      </c>
      <c r="C1550" s="331">
        <v>45352</v>
      </c>
      <c r="D1550" s="321" t="s">
        <v>105</v>
      </c>
      <c r="E1550" s="332" t="s">
        <v>341</v>
      </c>
      <c r="F1550" s="369">
        <v>11096</v>
      </c>
      <c r="G1550" s="267" t="s">
        <v>2179</v>
      </c>
      <c r="H1550" s="321" t="s">
        <v>118</v>
      </c>
      <c r="I1550" s="321" t="s">
        <v>1781</v>
      </c>
      <c r="J1550" s="370" t="s">
        <v>1001</v>
      </c>
      <c r="K1550" s="370" t="s">
        <v>1307</v>
      </c>
      <c r="L1550" s="370" t="s">
        <v>848</v>
      </c>
      <c r="M1550" s="370">
        <v>102866</v>
      </c>
      <c r="N1550" s="371">
        <v>45405</v>
      </c>
      <c r="O1550" s="321" t="s">
        <v>452</v>
      </c>
      <c r="P1550" s="370" t="s">
        <v>1001</v>
      </c>
      <c r="Q1550" s="372"/>
      <c r="R1550" s="372"/>
      <c r="S1550" s="372"/>
    </row>
    <row r="1551" spans="1:19" ht="24" x14ac:dyDescent="0.2">
      <c r="A1551" s="303">
        <f>IF(B1551="","",ROW()-ROW($A$3)+'Diário 1º PA'!$P$1)</f>
        <v>1764</v>
      </c>
      <c r="B1551" s="368">
        <v>45405</v>
      </c>
      <c r="C1551" s="331">
        <v>45383</v>
      </c>
      <c r="D1551" s="321" t="s">
        <v>105</v>
      </c>
      <c r="E1551" s="332" t="s">
        <v>307</v>
      </c>
      <c r="F1551" s="369">
        <v>705.64</v>
      </c>
      <c r="G1551" s="267" t="s">
        <v>2715</v>
      </c>
      <c r="H1551" s="321" t="s">
        <v>129</v>
      </c>
      <c r="I1551" s="321" t="s">
        <v>1515</v>
      </c>
      <c r="J1551" s="370" t="s">
        <v>1516</v>
      </c>
      <c r="K1551" s="370" t="s">
        <v>1307</v>
      </c>
      <c r="L1551" s="370" t="s">
        <v>848</v>
      </c>
      <c r="M1551" s="370" t="s">
        <v>2716</v>
      </c>
      <c r="N1551" s="371">
        <v>45405</v>
      </c>
      <c r="O1551" s="321" t="s">
        <v>452</v>
      </c>
      <c r="P1551" s="370" t="s">
        <v>1516</v>
      </c>
      <c r="Q1551" s="372"/>
      <c r="R1551" s="372"/>
      <c r="S1551" s="372"/>
    </row>
    <row r="1552" spans="1:19" ht="24" x14ac:dyDescent="0.2">
      <c r="A1552" s="303">
        <f>IF(B1552="","",ROW()-ROW($A$3)+'Diário 1º PA'!$P$1)</f>
        <v>1765</v>
      </c>
      <c r="B1552" s="368">
        <v>45405</v>
      </c>
      <c r="C1552" s="331">
        <v>45383</v>
      </c>
      <c r="D1552" s="321" t="s">
        <v>105</v>
      </c>
      <c r="E1552" s="332" t="s">
        <v>355</v>
      </c>
      <c r="F1552" s="369">
        <v>1581.8</v>
      </c>
      <c r="G1552" s="321" t="s">
        <v>1517</v>
      </c>
      <c r="H1552" s="321" t="s">
        <v>117</v>
      </c>
      <c r="I1552" s="321" t="s">
        <v>2717</v>
      </c>
      <c r="J1552" s="370" t="s">
        <v>1132</v>
      </c>
      <c r="K1552" s="370" t="s">
        <v>1307</v>
      </c>
      <c r="L1552" s="370" t="s">
        <v>848</v>
      </c>
      <c r="M1552" s="370">
        <v>1003811</v>
      </c>
      <c r="N1552" s="371">
        <v>45429</v>
      </c>
      <c r="O1552" s="321" t="s">
        <v>452</v>
      </c>
      <c r="P1552" s="370" t="s">
        <v>1132</v>
      </c>
      <c r="Q1552" s="372"/>
      <c r="R1552" s="372"/>
      <c r="S1552" s="372"/>
    </row>
    <row r="1553" spans="1:19" x14ac:dyDescent="0.2">
      <c r="A1553" s="303">
        <f>IF(B1553="","",ROW()-ROW($A$3)+'Diário 1º PA'!$P$1)</f>
        <v>1766</v>
      </c>
      <c r="B1553" s="368">
        <v>45405</v>
      </c>
      <c r="C1553" s="331">
        <v>45383</v>
      </c>
      <c r="D1553" s="321" t="s">
        <v>105</v>
      </c>
      <c r="E1553" s="332" t="s">
        <v>283</v>
      </c>
      <c r="F1553" s="369">
        <v>3</v>
      </c>
      <c r="G1553" s="267" t="s">
        <v>2718</v>
      </c>
      <c r="H1553" s="321" t="s">
        <v>118</v>
      </c>
      <c r="I1553" s="321" t="s">
        <v>117</v>
      </c>
      <c r="J1553" s="370" t="s">
        <v>79</v>
      </c>
      <c r="K1553" s="370" t="s">
        <v>1325</v>
      </c>
      <c r="L1553" s="370" t="s">
        <v>117</v>
      </c>
      <c r="M1553" s="370" t="s">
        <v>117</v>
      </c>
      <c r="N1553" s="371" t="s">
        <v>117</v>
      </c>
      <c r="O1553" s="321" t="s">
        <v>452</v>
      </c>
      <c r="P1553" s="370" t="s">
        <v>79</v>
      </c>
      <c r="Q1553" s="372"/>
      <c r="R1553" s="372"/>
      <c r="S1553" s="372"/>
    </row>
    <row r="1554" spans="1:19" ht="24" x14ac:dyDescent="0.2">
      <c r="A1554" s="303">
        <f>IF(B1554="","",ROW()-ROW($A$3)+'Diário 1º PA'!$P$1)</f>
        <v>1767</v>
      </c>
      <c r="B1554" s="368">
        <v>45406</v>
      </c>
      <c r="C1554" s="331">
        <v>45383</v>
      </c>
      <c r="D1554" s="321" t="s">
        <v>105</v>
      </c>
      <c r="E1554" s="332" t="s">
        <v>337</v>
      </c>
      <c r="F1554" s="369">
        <v>-303.39999999999998</v>
      </c>
      <c r="G1554" s="267" t="s">
        <v>1655</v>
      </c>
      <c r="H1554" s="321" t="s">
        <v>120</v>
      </c>
      <c r="I1554" s="321" t="s">
        <v>117</v>
      </c>
      <c r="J1554" s="370" t="s">
        <v>79</v>
      </c>
      <c r="K1554" s="370" t="s">
        <v>117</v>
      </c>
      <c r="L1554" s="370" t="s">
        <v>117</v>
      </c>
      <c r="M1554" s="370" t="s">
        <v>117</v>
      </c>
      <c r="N1554" s="371" t="s">
        <v>117</v>
      </c>
      <c r="O1554" s="321" t="s">
        <v>452</v>
      </c>
      <c r="P1554" s="370" t="s">
        <v>79</v>
      </c>
      <c r="Q1554" s="372"/>
      <c r="R1554" s="372"/>
      <c r="S1554" s="372"/>
    </row>
    <row r="1555" spans="1:19" ht="36" x14ac:dyDescent="0.2">
      <c r="A1555" s="303">
        <f>IF(B1555="","",ROW()-ROW($A$3)+'Diário 1º PA'!$P$1)</f>
        <v>1768</v>
      </c>
      <c r="B1555" s="368">
        <v>45406</v>
      </c>
      <c r="C1555" s="331">
        <v>45383</v>
      </c>
      <c r="D1555" s="321" t="s">
        <v>105</v>
      </c>
      <c r="E1555" s="332" t="s">
        <v>337</v>
      </c>
      <c r="F1555" s="369">
        <v>234.82</v>
      </c>
      <c r="G1555" s="267" t="s">
        <v>952</v>
      </c>
      <c r="H1555" s="321" t="s">
        <v>137</v>
      </c>
      <c r="I1555" s="321" t="s">
        <v>1296</v>
      </c>
      <c r="J1555" s="370" t="s">
        <v>954</v>
      </c>
      <c r="K1555" s="370" t="s">
        <v>839</v>
      </c>
      <c r="L1555" s="370" t="s">
        <v>1301</v>
      </c>
      <c r="M1555" s="370">
        <v>6104066</v>
      </c>
      <c r="N1555" s="371">
        <v>45411</v>
      </c>
      <c r="O1555" s="321" t="s">
        <v>452</v>
      </c>
      <c r="P1555" s="370" t="s">
        <v>954</v>
      </c>
      <c r="Q1555" s="372"/>
      <c r="R1555" s="372"/>
      <c r="S1555" s="372"/>
    </row>
    <row r="1556" spans="1:19" ht="24" x14ac:dyDescent="0.2">
      <c r="A1556" s="303">
        <f>IF(B1556="","",ROW()-ROW($A$3)+'Diário 1º PA'!$P$1)</f>
        <v>1769</v>
      </c>
      <c r="B1556" s="368">
        <v>45406</v>
      </c>
      <c r="C1556" s="331">
        <v>45383</v>
      </c>
      <c r="D1556" s="321" t="s">
        <v>105</v>
      </c>
      <c r="E1556" s="332" t="s">
        <v>337</v>
      </c>
      <c r="F1556" s="369">
        <v>488.39</v>
      </c>
      <c r="G1556" s="267" t="s">
        <v>1655</v>
      </c>
      <c r="H1556" s="321" t="s">
        <v>125</v>
      </c>
      <c r="I1556" s="321" t="s">
        <v>117</v>
      </c>
      <c r="J1556" s="370" t="s">
        <v>79</v>
      </c>
      <c r="K1556" s="370" t="s">
        <v>117</v>
      </c>
      <c r="L1556" s="370" t="s">
        <v>117</v>
      </c>
      <c r="M1556" s="370" t="s">
        <v>117</v>
      </c>
      <c r="N1556" s="371" t="s">
        <v>117</v>
      </c>
      <c r="O1556" s="321" t="s">
        <v>452</v>
      </c>
      <c r="P1556" s="370" t="s">
        <v>954</v>
      </c>
      <c r="Q1556" s="372"/>
      <c r="R1556" s="372"/>
      <c r="S1556" s="372"/>
    </row>
    <row r="1557" spans="1:19" ht="24" x14ac:dyDescent="0.2">
      <c r="A1557" s="303">
        <f>IF(B1557="","",ROW()-ROW($A$3)+'Diário 1º PA'!$P$1)</f>
        <v>1770</v>
      </c>
      <c r="B1557" s="368">
        <v>45406</v>
      </c>
      <c r="C1557" s="331">
        <v>45383</v>
      </c>
      <c r="D1557" s="321" t="s">
        <v>105</v>
      </c>
      <c r="E1557" s="332" t="s">
        <v>337</v>
      </c>
      <c r="F1557" s="369">
        <v>238.71</v>
      </c>
      <c r="G1557" s="267" t="s">
        <v>1655</v>
      </c>
      <c r="H1557" s="321" t="s">
        <v>125</v>
      </c>
      <c r="I1557" s="321" t="s">
        <v>117</v>
      </c>
      <c r="J1557" s="370" t="s">
        <v>79</v>
      </c>
      <c r="K1557" s="370" t="s">
        <v>117</v>
      </c>
      <c r="L1557" s="370" t="s">
        <v>117</v>
      </c>
      <c r="M1557" s="370" t="s">
        <v>117</v>
      </c>
      <c r="N1557" s="371" t="s">
        <v>117</v>
      </c>
      <c r="O1557" s="321" t="s">
        <v>452</v>
      </c>
      <c r="P1557" s="370" t="s">
        <v>954</v>
      </c>
      <c r="Q1557" s="372"/>
      <c r="R1557" s="372"/>
      <c r="S1557" s="372"/>
    </row>
    <row r="1558" spans="1:19" ht="24" x14ac:dyDescent="0.2">
      <c r="A1558" s="303">
        <f>IF(B1558="","",ROW()-ROW($A$3)+'Diário 1º PA'!$P$1)</f>
        <v>1771</v>
      </c>
      <c r="B1558" s="368">
        <v>45406</v>
      </c>
      <c r="C1558" s="331">
        <v>45383</v>
      </c>
      <c r="D1558" s="321" t="s">
        <v>105</v>
      </c>
      <c r="E1558" s="332" t="s">
        <v>319</v>
      </c>
      <c r="F1558" s="369">
        <v>5000</v>
      </c>
      <c r="G1558" s="267" t="s">
        <v>2719</v>
      </c>
      <c r="H1558" s="321" t="s">
        <v>117</v>
      </c>
      <c r="I1558" s="321" t="s">
        <v>1338</v>
      </c>
      <c r="J1558" s="370" t="s">
        <v>989</v>
      </c>
      <c r="K1558" s="370" t="s">
        <v>839</v>
      </c>
      <c r="L1558" s="370" t="s">
        <v>1301</v>
      </c>
      <c r="M1558" s="370">
        <v>297</v>
      </c>
      <c r="N1558" s="371">
        <v>45405</v>
      </c>
      <c r="O1558" s="321" t="s">
        <v>452</v>
      </c>
      <c r="P1558" s="370" t="s">
        <v>989</v>
      </c>
      <c r="Q1558" s="372"/>
      <c r="R1558" s="372"/>
      <c r="S1558" s="372"/>
    </row>
    <row r="1559" spans="1:19" ht="24" x14ac:dyDescent="0.2">
      <c r="A1559" s="303">
        <f>IF(B1559="","",ROW()-ROW($A$3)+'Diário 1º PA'!$P$1)</f>
        <v>1772</v>
      </c>
      <c r="B1559" s="368">
        <v>45406</v>
      </c>
      <c r="C1559" s="331">
        <v>45383</v>
      </c>
      <c r="D1559" s="321" t="s">
        <v>105</v>
      </c>
      <c r="E1559" s="332" t="s">
        <v>339</v>
      </c>
      <c r="F1559" s="369">
        <v>567</v>
      </c>
      <c r="G1559" s="267" t="s">
        <v>2720</v>
      </c>
      <c r="H1559" s="321" t="s">
        <v>118</v>
      </c>
      <c r="I1559" s="321" t="s">
        <v>2240</v>
      </c>
      <c r="J1559" s="370" t="s">
        <v>2241</v>
      </c>
      <c r="K1559" s="370" t="s">
        <v>1307</v>
      </c>
      <c r="L1559" s="370" t="s">
        <v>848</v>
      </c>
      <c r="M1559" s="370">
        <v>126464</v>
      </c>
      <c r="N1559" s="371">
        <v>45406</v>
      </c>
      <c r="O1559" s="321" t="s">
        <v>452</v>
      </c>
      <c r="P1559" s="370" t="s">
        <v>2241</v>
      </c>
      <c r="Q1559" s="372"/>
      <c r="R1559" s="372"/>
      <c r="S1559" s="372"/>
    </row>
    <row r="1560" spans="1:19" ht="24" x14ac:dyDescent="0.2">
      <c r="A1560" s="303">
        <f>IF(B1560="","",ROW()-ROW($A$3)+'Diário 1º PA'!$P$1)</f>
        <v>1773</v>
      </c>
      <c r="B1560" s="368">
        <v>45406</v>
      </c>
      <c r="C1560" s="331">
        <v>45383</v>
      </c>
      <c r="D1560" s="321" t="s">
        <v>105</v>
      </c>
      <c r="E1560" s="332" t="s">
        <v>307</v>
      </c>
      <c r="F1560" s="369">
        <v>207</v>
      </c>
      <c r="G1560" s="267" t="s">
        <v>1871</v>
      </c>
      <c r="H1560" s="321" t="s">
        <v>130</v>
      </c>
      <c r="I1560" s="321" t="s">
        <v>1406</v>
      </c>
      <c r="J1560" s="370" t="s">
        <v>1407</v>
      </c>
      <c r="K1560" s="370" t="s">
        <v>1307</v>
      </c>
      <c r="L1560" s="370" t="s">
        <v>848</v>
      </c>
      <c r="M1560" s="370">
        <v>11102</v>
      </c>
      <c r="N1560" s="371">
        <v>45406</v>
      </c>
      <c r="O1560" s="321" t="s">
        <v>452</v>
      </c>
      <c r="P1560" s="370" t="s">
        <v>1407</v>
      </c>
      <c r="Q1560" s="372"/>
      <c r="R1560" s="372"/>
      <c r="S1560" s="372"/>
    </row>
    <row r="1561" spans="1:19" ht="36" x14ac:dyDescent="0.2">
      <c r="A1561" s="303">
        <f>IF(B1561="","",ROW()-ROW($A$3)+'Diário 1º PA'!$P$1)</f>
        <v>1774</v>
      </c>
      <c r="B1561" s="368">
        <v>45406</v>
      </c>
      <c r="C1561" s="331">
        <v>45383</v>
      </c>
      <c r="D1561" s="321" t="s">
        <v>105</v>
      </c>
      <c r="E1561" s="332" t="s">
        <v>339</v>
      </c>
      <c r="F1561" s="369">
        <v>340</v>
      </c>
      <c r="G1561" s="267" t="s">
        <v>2721</v>
      </c>
      <c r="H1561" s="321" t="s">
        <v>122</v>
      </c>
      <c r="I1561" s="321" t="s">
        <v>2722</v>
      </c>
      <c r="J1561" s="370" t="s">
        <v>1078</v>
      </c>
      <c r="K1561" s="370" t="s">
        <v>1307</v>
      </c>
      <c r="L1561" s="370" t="s">
        <v>848</v>
      </c>
      <c r="M1561" s="370">
        <v>5642</v>
      </c>
      <c r="N1561" s="371">
        <v>45406</v>
      </c>
      <c r="O1561" s="321" t="s">
        <v>452</v>
      </c>
      <c r="P1561" s="370" t="s">
        <v>1078</v>
      </c>
      <c r="Q1561" s="372"/>
      <c r="R1561" s="372"/>
      <c r="S1561" s="372"/>
    </row>
    <row r="1562" spans="1:19" ht="24" x14ac:dyDescent="0.2">
      <c r="A1562" s="303">
        <f>IF(B1562="","",ROW()-ROW($A$3)+'Diário 1º PA'!$P$1)</f>
        <v>1775</v>
      </c>
      <c r="B1562" s="368">
        <v>45406</v>
      </c>
      <c r="C1562" s="331">
        <v>45383</v>
      </c>
      <c r="D1562" s="321" t="s">
        <v>105</v>
      </c>
      <c r="E1562" s="332" t="s">
        <v>295</v>
      </c>
      <c r="F1562" s="369">
        <v>4822.5600000000004</v>
      </c>
      <c r="G1562" s="267" t="s">
        <v>1514</v>
      </c>
      <c r="H1562" s="321" t="s">
        <v>117</v>
      </c>
      <c r="I1562" s="321" t="s">
        <v>1474</v>
      </c>
      <c r="J1562" s="370" t="s">
        <v>1129</v>
      </c>
      <c r="K1562" s="370" t="s">
        <v>1307</v>
      </c>
      <c r="L1562" s="370" t="s">
        <v>848</v>
      </c>
      <c r="M1562" s="370">
        <v>140388</v>
      </c>
      <c r="N1562" s="371">
        <v>45406</v>
      </c>
      <c r="O1562" s="321" t="s">
        <v>452</v>
      </c>
      <c r="P1562" s="370" t="s">
        <v>1129</v>
      </c>
      <c r="Q1562" s="372"/>
      <c r="R1562" s="372"/>
      <c r="S1562" s="372"/>
    </row>
    <row r="1563" spans="1:19" ht="24" x14ac:dyDescent="0.2">
      <c r="A1563" s="303">
        <f>IF(B1563="","",ROW()-ROW($A$3)+'Diário 1º PA'!$P$1)</f>
        <v>1776</v>
      </c>
      <c r="B1563" s="368">
        <v>45406</v>
      </c>
      <c r="C1563" s="331">
        <v>45383</v>
      </c>
      <c r="D1563" s="321" t="s">
        <v>105</v>
      </c>
      <c r="E1563" s="332" t="s">
        <v>307</v>
      </c>
      <c r="F1563" s="369">
        <v>766.89</v>
      </c>
      <c r="G1563" s="267" t="s">
        <v>2723</v>
      </c>
      <c r="H1563" s="321" t="s">
        <v>137</v>
      </c>
      <c r="I1563" s="321" t="s">
        <v>1563</v>
      </c>
      <c r="J1563" s="370" t="s">
        <v>1516</v>
      </c>
      <c r="K1563" s="370" t="s">
        <v>1307</v>
      </c>
      <c r="L1563" s="370" t="s">
        <v>848</v>
      </c>
      <c r="M1563" s="370" t="s">
        <v>2724</v>
      </c>
      <c r="N1563" s="371">
        <v>45406</v>
      </c>
      <c r="O1563" s="321" t="s">
        <v>452</v>
      </c>
      <c r="P1563" s="370" t="s">
        <v>1516</v>
      </c>
      <c r="Q1563" s="372"/>
      <c r="R1563" s="372"/>
      <c r="S1563" s="372"/>
    </row>
    <row r="1564" spans="1:19" ht="24" x14ac:dyDescent="0.2">
      <c r="A1564" s="303">
        <f>IF(B1564="","",ROW()-ROW($A$3)+'Diário 1º PA'!$P$1)</f>
        <v>1777</v>
      </c>
      <c r="B1564" s="368">
        <v>45406</v>
      </c>
      <c r="C1564" s="331">
        <v>45383</v>
      </c>
      <c r="D1564" s="321" t="s">
        <v>105</v>
      </c>
      <c r="E1564" s="332" t="s">
        <v>307</v>
      </c>
      <c r="F1564" s="369">
        <v>728.81</v>
      </c>
      <c r="G1564" s="267" t="s">
        <v>2723</v>
      </c>
      <c r="H1564" s="321" t="s">
        <v>122</v>
      </c>
      <c r="I1564" s="321" t="s">
        <v>1563</v>
      </c>
      <c r="J1564" s="370" t="s">
        <v>1516</v>
      </c>
      <c r="K1564" s="370" t="s">
        <v>1307</v>
      </c>
      <c r="L1564" s="370" t="s">
        <v>848</v>
      </c>
      <c r="M1564" s="370" t="s">
        <v>2725</v>
      </c>
      <c r="N1564" s="371">
        <v>45406</v>
      </c>
      <c r="O1564" s="321" t="s">
        <v>452</v>
      </c>
      <c r="P1564" s="370" t="s">
        <v>1516</v>
      </c>
      <c r="Q1564" s="372"/>
      <c r="R1564" s="372"/>
      <c r="S1564" s="372"/>
    </row>
    <row r="1565" spans="1:19" ht="24" x14ac:dyDescent="0.2">
      <c r="A1565" s="303">
        <f>IF(B1565="","",ROW()-ROW($A$3)+'Diário 1º PA'!$P$1)</f>
        <v>1778</v>
      </c>
      <c r="B1565" s="368">
        <v>45406</v>
      </c>
      <c r="C1565" s="331">
        <v>45383</v>
      </c>
      <c r="D1565" s="321" t="s">
        <v>105</v>
      </c>
      <c r="E1565" s="332" t="s">
        <v>345</v>
      </c>
      <c r="F1565" s="369">
        <v>222</v>
      </c>
      <c r="G1565" s="267" t="s">
        <v>2726</v>
      </c>
      <c r="H1565" s="321" t="s">
        <v>135</v>
      </c>
      <c r="I1565" s="321" t="s">
        <v>2727</v>
      </c>
      <c r="J1565" s="370" t="s">
        <v>2728</v>
      </c>
      <c r="K1565" s="370" t="s">
        <v>1307</v>
      </c>
      <c r="L1565" s="370" t="s">
        <v>848</v>
      </c>
      <c r="M1565" s="370">
        <v>41277</v>
      </c>
      <c r="N1565" s="371">
        <v>45406</v>
      </c>
      <c r="O1565" s="321" t="s">
        <v>452</v>
      </c>
      <c r="P1565" s="370" t="s">
        <v>2728</v>
      </c>
      <c r="Q1565" s="372"/>
      <c r="R1565" s="372"/>
      <c r="S1565" s="372"/>
    </row>
    <row r="1566" spans="1:19" ht="24" x14ac:dyDescent="0.2">
      <c r="A1566" s="303">
        <f>IF(B1566="","",ROW()-ROW($A$3)+'Diário 1º PA'!$P$1)</f>
        <v>1779</v>
      </c>
      <c r="B1566" s="368">
        <v>45406</v>
      </c>
      <c r="C1566" s="331">
        <v>45383</v>
      </c>
      <c r="D1566" s="321" t="s">
        <v>105</v>
      </c>
      <c r="E1566" s="332" t="s">
        <v>339</v>
      </c>
      <c r="F1566" s="369">
        <v>80</v>
      </c>
      <c r="G1566" s="267" t="s">
        <v>2729</v>
      </c>
      <c r="H1566" s="321" t="s">
        <v>134</v>
      </c>
      <c r="I1566" s="321" t="s">
        <v>2225</v>
      </c>
      <c r="J1566" s="370" t="s">
        <v>922</v>
      </c>
      <c r="K1566" s="370" t="s">
        <v>881</v>
      </c>
      <c r="L1566" s="370" t="s">
        <v>1604</v>
      </c>
      <c r="M1566" s="370" t="s">
        <v>117</v>
      </c>
      <c r="N1566" s="371">
        <v>45406</v>
      </c>
      <c r="O1566" s="321" t="s">
        <v>452</v>
      </c>
      <c r="P1566" s="370" t="s">
        <v>2226</v>
      </c>
      <c r="Q1566" s="372"/>
      <c r="R1566" s="372"/>
      <c r="S1566" s="372"/>
    </row>
    <row r="1567" spans="1:19" ht="24" x14ac:dyDescent="0.2">
      <c r="A1567" s="303">
        <f>IF(B1567="","",ROW()-ROW($A$3)+'Diário 1º PA'!$P$1)</f>
        <v>1780</v>
      </c>
      <c r="B1567" s="368">
        <v>45406</v>
      </c>
      <c r="C1567" s="331">
        <v>45352</v>
      </c>
      <c r="D1567" s="321" t="s">
        <v>105</v>
      </c>
      <c r="E1567" s="332" t="s">
        <v>235</v>
      </c>
      <c r="F1567" s="369">
        <v>180.22</v>
      </c>
      <c r="G1567" s="321" t="s">
        <v>1774</v>
      </c>
      <c r="H1567" s="321" t="s">
        <v>125</v>
      </c>
      <c r="I1567" s="321" t="s">
        <v>1775</v>
      </c>
      <c r="J1567" s="370" t="s">
        <v>1776</v>
      </c>
      <c r="K1567" s="370" t="s">
        <v>1307</v>
      </c>
      <c r="L1567" s="370" t="s">
        <v>848</v>
      </c>
      <c r="M1567" s="370" t="s">
        <v>1804</v>
      </c>
      <c r="N1567" s="371">
        <v>45407</v>
      </c>
      <c r="O1567" s="321" t="s">
        <v>452</v>
      </c>
      <c r="P1567" s="370" t="s">
        <v>1776</v>
      </c>
      <c r="Q1567" s="372"/>
      <c r="R1567" s="372"/>
      <c r="S1567" s="372"/>
    </row>
    <row r="1568" spans="1:19" x14ac:dyDescent="0.2">
      <c r="A1568" s="303">
        <f>IF(B1568="","",ROW()-ROW($A$3)+'Diário 1º PA'!$P$1)</f>
        <v>1781</v>
      </c>
      <c r="B1568" s="368">
        <v>45406</v>
      </c>
      <c r="C1568" s="331">
        <v>45383</v>
      </c>
      <c r="D1568" s="321" t="s">
        <v>105</v>
      </c>
      <c r="E1568" s="332" t="s">
        <v>283</v>
      </c>
      <c r="F1568" s="369">
        <v>2</v>
      </c>
      <c r="G1568" s="267" t="s">
        <v>2730</v>
      </c>
      <c r="H1568" s="321" t="s">
        <v>118</v>
      </c>
      <c r="I1568" s="321" t="s">
        <v>117</v>
      </c>
      <c r="J1568" s="370" t="s">
        <v>79</v>
      </c>
      <c r="K1568" s="370" t="s">
        <v>1325</v>
      </c>
      <c r="L1568" s="370" t="s">
        <v>117</v>
      </c>
      <c r="M1568" s="370" t="s">
        <v>117</v>
      </c>
      <c r="N1568" s="371" t="s">
        <v>117</v>
      </c>
      <c r="O1568" s="321" t="s">
        <v>452</v>
      </c>
      <c r="P1568" s="370" t="s">
        <v>79</v>
      </c>
      <c r="Q1568" s="372"/>
      <c r="R1568" s="372"/>
      <c r="S1568" s="372"/>
    </row>
    <row r="1569" spans="1:19" ht="24" x14ac:dyDescent="0.2">
      <c r="A1569" s="303">
        <f>IF(B1569="","",ROW()-ROW($A$3)+'Diário 1º PA'!$P$1)</f>
        <v>1782</v>
      </c>
      <c r="B1569" s="368">
        <v>45407</v>
      </c>
      <c r="C1569" s="331">
        <v>45383</v>
      </c>
      <c r="D1569" s="321" t="s">
        <v>105</v>
      </c>
      <c r="E1569" s="332" t="s">
        <v>361</v>
      </c>
      <c r="F1569" s="369">
        <v>-357.54</v>
      </c>
      <c r="G1569" s="267" t="s">
        <v>2731</v>
      </c>
      <c r="H1569" s="321" t="s">
        <v>134</v>
      </c>
      <c r="I1569" s="321" t="s">
        <v>117</v>
      </c>
      <c r="J1569" s="370" t="s">
        <v>79</v>
      </c>
      <c r="K1569" s="370" t="s">
        <v>117</v>
      </c>
      <c r="L1569" s="370" t="s">
        <v>117</v>
      </c>
      <c r="M1569" s="370" t="s">
        <v>117</v>
      </c>
      <c r="N1569" s="371" t="s">
        <v>117</v>
      </c>
      <c r="O1569" s="321" t="s">
        <v>452</v>
      </c>
      <c r="P1569" s="370" t="s">
        <v>79</v>
      </c>
      <c r="Q1569" s="372"/>
      <c r="R1569" s="372"/>
      <c r="S1569" s="372"/>
    </row>
    <row r="1570" spans="1:19" ht="24" x14ac:dyDescent="0.2">
      <c r="A1570" s="303">
        <f>IF(B1570="","",ROW()-ROW($A$3)+'Diário 1º PA'!$P$1)</f>
        <v>1783</v>
      </c>
      <c r="B1570" s="368">
        <v>45407</v>
      </c>
      <c r="C1570" s="331">
        <v>45383</v>
      </c>
      <c r="D1570" s="321" t="s">
        <v>105</v>
      </c>
      <c r="E1570" s="332" t="s">
        <v>345</v>
      </c>
      <c r="F1570" s="369">
        <v>-10203.33</v>
      </c>
      <c r="G1570" s="267" t="s">
        <v>2732</v>
      </c>
      <c r="H1570" s="321" t="s">
        <v>128</v>
      </c>
      <c r="I1570" s="321" t="s">
        <v>117</v>
      </c>
      <c r="J1570" s="370" t="s">
        <v>79</v>
      </c>
      <c r="K1570" s="370" t="s">
        <v>117</v>
      </c>
      <c r="L1570" s="370" t="s">
        <v>117</v>
      </c>
      <c r="M1570" s="379" t="s">
        <v>117</v>
      </c>
      <c r="N1570" s="371" t="s">
        <v>117</v>
      </c>
      <c r="O1570" s="321" t="s">
        <v>452</v>
      </c>
      <c r="P1570" s="370" t="s">
        <v>79</v>
      </c>
      <c r="Q1570" s="372"/>
      <c r="R1570" s="372"/>
      <c r="S1570" s="372"/>
    </row>
    <row r="1571" spans="1:19" ht="36" x14ac:dyDescent="0.2">
      <c r="A1571" s="303">
        <f>IF(B1571="","",ROW()-ROW($A$3)+'Diário 1º PA'!$P$1)</f>
        <v>1784</v>
      </c>
      <c r="B1571" s="368">
        <v>45407</v>
      </c>
      <c r="C1571" s="331">
        <v>45383</v>
      </c>
      <c r="D1571" s="321" t="s">
        <v>105</v>
      </c>
      <c r="E1571" s="332" t="s">
        <v>325</v>
      </c>
      <c r="F1571" s="369">
        <v>478.28</v>
      </c>
      <c r="G1571" s="267" t="s">
        <v>2733</v>
      </c>
      <c r="H1571" s="321" t="s">
        <v>137</v>
      </c>
      <c r="I1571" s="321" t="s">
        <v>1152</v>
      </c>
      <c r="J1571" s="370" t="s">
        <v>971</v>
      </c>
      <c r="K1571" s="370" t="s">
        <v>1307</v>
      </c>
      <c r="L1571" s="370" t="s">
        <v>848</v>
      </c>
      <c r="M1571" s="370">
        <v>94000001610701</v>
      </c>
      <c r="N1571" s="371">
        <v>45407</v>
      </c>
      <c r="O1571" s="321" t="s">
        <v>452</v>
      </c>
      <c r="P1571" s="370" t="s">
        <v>971</v>
      </c>
      <c r="Q1571" s="372"/>
      <c r="R1571" s="372"/>
      <c r="S1571" s="372"/>
    </row>
    <row r="1572" spans="1:19" ht="36" x14ac:dyDescent="0.2">
      <c r="A1572" s="303">
        <f>IF(B1572="","",ROW()-ROW($A$3)+'Diário 1º PA'!$P$1)</f>
        <v>1785</v>
      </c>
      <c r="B1572" s="368">
        <v>45407</v>
      </c>
      <c r="C1572" s="331">
        <v>45383</v>
      </c>
      <c r="D1572" s="321" t="s">
        <v>105</v>
      </c>
      <c r="E1572" s="332" t="s">
        <v>325</v>
      </c>
      <c r="F1572" s="369">
        <v>458.44</v>
      </c>
      <c r="G1572" s="267" t="s">
        <v>2733</v>
      </c>
      <c r="H1572" s="321" t="s">
        <v>136</v>
      </c>
      <c r="I1572" s="321" t="s">
        <v>1310</v>
      </c>
      <c r="J1572" s="370" t="s">
        <v>991</v>
      </c>
      <c r="K1572" s="370" t="s">
        <v>1307</v>
      </c>
      <c r="L1572" s="370" t="s">
        <v>848</v>
      </c>
      <c r="M1572" s="370">
        <v>4970</v>
      </c>
      <c r="N1572" s="371">
        <v>45407</v>
      </c>
      <c r="O1572" s="321" t="s">
        <v>452</v>
      </c>
      <c r="P1572" s="370" t="s">
        <v>991</v>
      </c>
      <c r="Q1572" s="372"/>
      <c r="R1572" s="372"/>
      <c r="S1572" s="372"/>
    </row>
    <row r="1573" spans="1:19" ht="36" x14ac:dyDescent="0.2">
      <c r="A1573" s="303">
        <f>IF(B1573="","",ROW()-ROW($A$3)+'Diário 1º PA'!$P$1)</f>
        <v>1786</v>
      </c>
      <c r="B1573" s="368">
        <v>45407</v>
      </c>
      <c r="C1573" s="331">
        <v>45383</v>
      </c>
      <c r="D1573" s="321" t="s">
        <v>105</v>
      </c>
      <c r="E1573" s="332" t="s">
        <v>339</v>
      </c>
      <c r="F1573" s="369">
        <v>658.35</v>
      </c>
      <c r="G1573" s="267" t="s">
        <v>1840</v>
      </c>
      <c r="H1573" s="321" t="s">
        <v>118</v>
      </c>
      <c r="I1573" s="321" t="s">
        <v>2644</v>
      </c>
      <c r="J1573" s="370" t="s">
        <v>2645</v>
      </c>
      <c r="K1573" s="370" t="s">
        <v>1307</v>
      </c>
      <c r="L1573" s="370" t="s">
        <v>848</v>
      </c>
      <c r="M1573" s="370">
        <v>4056</v>
      </c>
      <c r="N1573" s="371">
        <v>45407</v>
      </c>
      <c r="O1573" s="321" t="s">
        <v>452</v>
      </c>
      <c r="P1573" s="370" t="s">
        <v>2645</v>
      </c>
      <c r="Q1573" s="372"/>
      <c r="R1573" s="372"/>
      <c r="S1573" s="372"/>
    </row>
    <row r="1574" spans="1:19" ht="24" x14ac:dyDescent="0.2">
      <c r="A1574" s="303">
        <f>IF(B1574="","",ROW()-ROW($A$3)+'Diário 1º PA'!$P$1)</f>
        <v>1787</v>
      </c>
      <c r="B1574" s="368">
        <v>45407</v>
      </c>
      <c r="C1574" s="331">
        <v>45383</v>
      </c>
      <c r="D1574" s="321" t="s">
        <v>94</v>
      </c>
      <c r="E1574" s="332" t="s">
        <v>166</v>
      </c>
      <c r="F1574" s="369">
        <v>1522.68</v>
      </c>
      <c r="G1574" s="267" t="s">
        <v>1783</v>
      </c>
      <c r="H1574" s="321" t="s">
        <v>118</v>
      </c>
      <c r="I1574" s="321" t="s">
        <v>1784</v>
      </c>
      <c r="J1574" s="370" t="s">
        <v>1155</v>
      </c>
      <c r="K1574" s="370" t="s">
        <v>1307</v>
      </c>
      <c r="L1574" s="370" t="s">
        <v>848</v>
      </c>
      <c r="M1574" s="370" t="s">
        <v>2734</v>
      </c>
      <c r="N1574" s="371">
        <v>45407</v>
      </c>
      <c r="O1574" s="321" t="s">
        <v>452</v>
      </c>
      <c r="P1574" s="370" t="s">
        <v>1155</v>
      </c>
      <c r="Q1574" s="372"/>
      <c r="R1574" s="372"/>
      <c r="S1574" s="372"/>
    </row>
    <row r="1575" spans="1:19" ht="24" x14ac:dyDescent="0.2">
      <c r="A1575" s="303">
        <f>IF(B1575="","",ROW()-ROW($A$3)+'Diário 1º PA'!$P$1)</f>
        <v>1788</v>
      </c>
      <c r="B1575" s="368">
        <v>45407</v>
      </c>
      <c r="C1575" s="331">
        <v>45383</v>
      </c>
      <c r="D1575" s="321" t="s">
        <v>94</v>
      </c>
      <c r="E1575" s="332" t="s">
        <v>166</v>
      </c>
      <c r="F1575" s="369">
        <v>1549.74</v>
      </c>
      <c r="G1575" s="267" t="s">
        <v>1783</v>
      </c>
      <c r="H1575" s="321" t="s">
        <v>118</v>
      </c>
      <c r="I1575" s="321" t="s">
        <v>1784</v>
      </c>
      <c r="J1575" s="370" t="s">
        <v>1155</v>
      </c>
      <c r="K1575" s="370" t="s">
        <v>1307</v>
      </c>
      <c r="L1575" s="370" t="s">
        <v>848</v>
      </c>
      <c r="M1575" s="370" t="s">
        <v>2735</v>
      </c>
      <c r="N1575" s="371">
        <v>45407</v>
      </c>
      <c r="O1575" s="321" t="s">
        <v>452</v>
      </c>
      <c r="P1575" s="370" t="s">
        <v>1155</v>
      </c>
      <c r="Q1575" s="372"/>
      <c r="R1575" s="372"/>
      <c r="S1575" s="372"/>
    </row>
    <row r="1576" spans="1:19" ht="24" x14ac:dyDescent="0.2">
      <c r="A1576" s="303">
        <f>IF(B1576="","",ROW()-ROW($A$3)+'Diário 1º PA'!$P$1)</f>
        <v>1789</v>
      </c>
      <c r="B1576" s="368">
        <v>45407</v>
      </c>
      <c r="C1576" s="331">
        <v>45383</v>
      </c>
      <c r="D1576" s="321" t="s">
        <v>105</v>
      </c>
      <c r="E1576" s="332" t="s">
        <v>305</v>
      </c>
      <c r="F1576" s="369">
        <v>1433.96</v>
      </c>
      <c r="G1576" s="267" t="s">
        <v>2736</v>
      </c>
      <c r="H1576" s="321" t="s">
        <v>123</v>
      </c>
      <c r="I1576" s="321" t="s">
        <v>1563</v>
      </c>
      <c r="J1576" s="370" t="s">
        <v>1516</v>
      </c>
      <c r="K1576" s="370" t="s">
        <v>1307</v>
      </c>
      <c r="L1576" s="370" t="s">
        <v>848</v>
      </c>
      <c r="M1576" s="370" t="s">
        <v>2737</v>
      </c>
      <c r="N1576" s="371">
        <v>45407</v>
      </c>
      <c r="O1576" s="321" t="s">
        <v>452</v>
      </c>
      <c r="P1576" s="370" t="s">
        <v>1516</v>
      </c>
      <c r="Q1576" s="372"/>
      <c r="R1576" s="372"/>
      <c r="S1576" s="372"/>
    </row>
    <row r="1577" spans="1:19" ht="36" x14ac:dyDescent="0.2">
      <c r="A1577" s="303">
        <f>IF(B1577="","",ROW()-ROW($A$3)+'Diário 1º PA'!$P$1)</f>
        <v>1790</v>
      </c>
      <c r="B1577" s="368">
        <v>45407</v>
      </c>
      <c r="C1577" s="331">
        <v>45383</v>
      </c>
      <c r="D1577" s="321" t="s">
        <v>107</v>
      </c>
      <c r="E1577" s="332" t="s">
        <v>370</v>
      </c>
      <c r="F1577" s="369">
        <v>842.71</v>
      </c>
      <c r="G1577" s="267" t="s">
        <v>2738</v>
      </c>
      <c r="H1577" s="321" t="s">
        <v>123</v>
      </c>
      <c r="I1577" s="321" t="s">
        <v>1563</v>
      </c>
      <c r="J1577" s="370" t="s">
        <v>1516</v>
      </c>
      <c r="K1577" s="370" t="s">
        <v>1307</v>
      </c>
      <c r="L1577" s="370" t="s">
        <v>848</v>
      </c>
      <c r="M1577" s="370" t="s">
        <v>2739</v>
      </c>
      <c r="N1577" s="371">
        <v>45407</v>
      </c>
      <c r="O1577" s="321" t="s">
        <v>452</v>
      </c>
      <c r="P1577" s="370" t="s">
        <v>1516</v>
      </c>
      <c r="Q1577" s="372"/>
      <c r="R1577" s="372"/>
      <c r="S1577" s="372"/>
    </row>
    <row r="1578" spans="1:19" ht="36" x14ac:dyDescent="0.2">
      <c r="A1578" s="303">
        <f>IF(B1578="","",ROW()-ROW($A$3)+'Diário 1º PA'!$P$1)</f>
        <v>1791</v>
      </c>
      <c r="B1578" s="368">
        <v>45407</v>
      </c>
      <c r="C1578" s="331">
        <v>45383</v>
      </c>
      <c r="D1578" s="321" t="s">
        <v>105</v>
      </c>
      <c r="E1578" s="332" t="s">
        <v>307</v>
      </c>
      <c r="F1578" s="369">
        <v>747.28</v>
      </c>
      <c r="G1578" s="267" t="s">
        <v>2738</v>
      </c>
      <c r="H1578" s="321" t="s">
        <v>123</v>
      </c>
      <c r="I1578" s="321" t="s">
        <v>1563</v>
      </c>
      <c r="J1578" s="370" t="s">
        <v>1516</v>
      </c>
      <c r="K1578" s="370" t="s">
        <v>1307</v>
      </c>
      <c r="L1578" s="370" t="s">
        <v>848</v>
      </c>
      <c r="M1578" s="370" t="s">
        <v>2740</v>
      </c>
      <c r="N1578" s="371">
        <v>45407</v>
      </c>
      <c r="O1578" s="321" t="s">
        <v>452</v>
      </c>
      <c r="P1578" s="370" t="s">
        <v>1516</v>
      </c>
      <c r="Q1578" s="372"/>
      <c r="R1578" s="372"/>
      <c r="S1578" s="372"/>
    </row>
    <row r="1579" spans="1:19" ht="24" x14ac:dyDescent="0.2">
      <c r="A1579" s="303">
        <f>IF(B1579="","",ROW()-ROW($A$3)+'Diário 1º PA'!$P$1)</f>
        <v>1792</v>
      </c>
      <c r="B1579" s="368">
        <v>45407</v>
      </c>
      <c r="C1579" s="331">
        <v>45383</v>
      </c>
      <c r="D1579" s="321" t="s">
        <v>105</v>
      </c>
      <c r="E1579" s="332" t="s">
        <v>357</v>
      </c>
      <c r="F1579" s="369">
        <v>727.38</v>
      </c>
      <c r="G1579" s="267" t="s">
        <v>2741</v>
      </c>
      <c r="H1579" s="321" t="s">
        <v>123</v>
      </c>
      <c r="I1579" s="321" t="s">
        <v>1563</v>
      </c>
      <c r="J1579" s="370" t="s">
        <v>1516</v>
      </c>
      <c r="K1579" s="370" t="s">
        <v>1307</v>
      </c>
      <c r="L1579" s="370" t="s">
        <v>848</v>
      </c>
      <c r="M1579" s="370" t="s">
        <v>2742</v>
      </c>
      <c r="N1579" s="371">
        <v>45407</v>
      </c>
      <c r="O1579" s="321" t="s">
        <v>452</v>
      </c>
      <c r="P1579" s="370" t="s">
        <v>1516</v>
      </c>
      <c r="Q1579" s="372"/>
      <c r="R1579" s="372"/>
      <c r="S1579" s="372"/>
    </row>
    <row r="1580" spans="1:19" ht="24" x14ac:dyDescent="0.2">
      <c r="A1580" s="303">
        <f>IF(B1580="","",ROW()-ROW($A$3)+'Diário 1º PA'!$P$1)</f>
        <v>1793</v>
      </c>
      <c r="B1580" s="368">
        <v>45407</v>
      </c>
      <c r="C1580" s="331">
        <v>45383</v>
      </c>
      <c r="D1580" s="321" t="s">
        <v>105</v>
      </c>
      <c r="E1580" s="332" t="s">
        <v>355</v>
      </c>
      <c r="F1580" s="369">
        <v>636.6</v>
      </c>
      <c r="G1580" s="267" t="s">
        <v>1517</v>
      </c>
      <c r="H1580" s="321" t="s">
        <v>123</v>
      </c>
      <c r="I1580" s="321" t="s">
        <v>1563</v>
      </c>
      <c r="J1580" s="370" t="s">
        <v>1516</v>
      </c>
      <c r="K1580" s="370" t="s">
        <v>1307</v>
      </c>
      <c r="L1580" s="370" t="s">
        <v>848</v>
      </c>
      <c r="M1580" s="370" t="s">
        <v>2743</v>
      </c>
      <c r="N1580" s="371">
        <v>45407</v>
      </c>
      <c r="O1580" s="321" t="s">
        <v>452</v>
      </c>
      <c r="P1580" s="370" t="s">
        <v>1516</v>
      </c>
      <c r="Q1580" s="372"/>
      <c r="R1580" s="372"/>
      <c r="S1580" s="372"/>
    </row>
    <row r="1581" spans="1:19" ht="24" x14ac:dyDescent="0.2">
      <c r="A1581" s="303">
        <f>IF(B1581="","",ROW()-ROW($A$3)+'Diário 1º PA'!$P$1)</f>
        <v>1794</v>
      </c>
      <c r="B1581" s="368">
        <v>45407</v>
      </c>
      <c r="C1581" s="331">
        <v>45383</v>
      </c>
      <c r="D1581" s="321" t="s">
        <v>105</v>
      </c>
      <c r="E1581" s="332" t="s">
        <v>345</v>
      </c>
      <c r="F1581" s="369">
        <v>10203.33</v>
      </c>
      <c r="G1581" s="267" t="s">
        <v>2744</v>
      </c>
      <c r="H1581" s="321" t="s">
        <v>128</v>
      </c>
      <c r="I1581" s="321" t="s">
        <v>2499</v>
      </c>
      <c r="J1581" s="370" t="s">
        <v>2500</v>
      </c>
      <c r="K1581" s="370" t="s">
        <v>881</v>
      </c>
      <c r="L1581" s="370" t="s">
        <v>1301</v>
      </c>
      <c r="M1581" s="370">
        <v>10158</v>
      </c>
      <c r="N1581" s="371">
        <v>45408</v>
      </c>
      <c r="O1581" s="321" t="s">
        <v>452</v>
      </c>
      <c r="P1581" s="370" t="s">
        <v>2500</v>
      </c>
      <c r="Q1581" s="372"/>
      <c r="R1581" s="372"/>
      <c r="S1581" s="372"/>
    </row>
    <row r="1582" spans="1:19" ht="48" x14ac:dyDescent="0.2">
      <c r="A1582" s="303">
        <f>IF(B1582="","",ROW()-ROW($A$3)+'Diário 1º PA'!$P$1)</f>
        <v>1795</v>
      </c>
      <c r="B1582" s="368">
        <v>45407</v>
      </c>
      <c r="C1582" s="331">
        <v>45383</v>
      </c>
      <c r="D1582" s="321" t="s">
        <v>105</v>
      </c>
      <c r="E1582" s="332" t="s">
        <v>281</v>
      </c>
      <c r="F1582" s="369">
        <v>906.6</v>
      </c>
      <c r="G1582" s="267" t="s">
        <v>1661</v>
      </c>
      <c r="H1582" s="321" t="s">
        <v>118</v>
      </c>
      <c r="I1582" s="321" t="s">
        <v>2745</v>
      </c>
      <c r="J1582" s="370" t="s">
        <v>2746</v>
      </c>
      <c r="K1582" s="370" t="s">
        <v>881</v>
      </c>
      <c r="L1582" s="370" t="s">
        <v>1301</v>
      </c>
      <c r="M1582" s="370">
        <v>684155</v>
      </c>
      <c r="N1582" s="371">
        <v>45407</v>
      </c>
      <c r="O1582" s="321" t="s">
        <v>452</v>
      </c>
      <c r="P1582" s="370" t="s">
        <v>2746</v>
      </c>
      <c r="Q1582" s="372"/>
      <c r="R1582" s="372"/>
      <c r="S1582" s="372"/>
    </row>
    <row r="1583" spans="1:19" ht="24" x14ac:dyDescent="0.2">
      <c r="A1583" s="303">
        <f>IF(B1583="","",ROW()-ROW($A$3)+'Diário 1º PA'!$P$1)</f>
        <v>1796</v>
      </c>
      <c r="B1583" s="368">
        <v>45407</v>
      </c>
      <c r="C1583" s="331">
        <v>45383</v>
      </c>
      <c r="D1583" s="321" t="s">
        <v>105</v>
      </c>
      <c r="E1583" s="332" t="s">
        <v>345</v>
      </c>
      <c r="F1583" s="369">
        <v>1258.49</v>
      </c>
      <c r="G1583" s="267" t="s">
        <v>2747</v>
      </c>
      <c r="H1583" s="321" t="s">
        <v>128</v>
      </c>
      <c r="I1583" s="321" t="s">
        <v>2431</v>
      </c>
      <c r="J1583" s="370" t="s">
        <v>2432</v>
      </c>
      <c r="K1583" s="370" t="s">
        <v>881</v>
      </c>
      <c r="L1583" s="370" t="s">
        <v>1301</v>
      </c>
      <c r="M1583" s="370">
        <v>1473</v>
      </c>
      <c r="N1583" s="371">
        <v>45407</v>
      </c>
      <c r="O1583" s="321" t="s">
        <v>452</v>
      </c>
      <c r="P1583" s="370" t="s">
        <v>2432</v>
      </c>
      <c r="Q1583" s="372"/>
      <c r="R1583" s="372"/>
      <c r="S1583" s="372"/>
    </row>
    <row r="1584" spans="1:19" ht="24" x14ac:dyDescent="0.2">
      <c r="A1584" s="303">
        <f>IF(B1584="","",ROW()-ROW($A$3)+'Diário 1º PA'!$P$1)</f>
        <v>1797</v>
      </c>
      <c r="B1584" s="368">
        <v>45407</v>
      </c>
      <c r="C1584" s="331">
        <v>45383</v>
      </c>
      <c r="D1584" s="321" t="s">
        <v>105</v>
      </c>
      <c r="E1584" s="332" t="s">
        <v>299</v>
      </c>
      <c r="F1584" s="369">
        <v>392.45</v>
      </c>
      <c r="G1584" s="321" t="s">
        <v>2748</v>
      </c>
      <c r="H1584" s="321" t="s">
        <v>126</v>
      </c>
      <c r="I1584" s="321" t="s">
        <v>2749</v>
      </c>
      <c r="J1584" s="370" t="s">
        <v>2750</v>
      </c>
      <c r="K1584" s="370" t="s">
        <v>881</v>
      </c>
      <c r="L1584" s="370" t="s">
        <v>1301</v>
      </c>
      <c r="M1584" s="370">
        <v>1</v>
      </c>
      <c r="N1584" s="371">
        <v>45400</v>
      </c>
      <c r="O1584" s="321" t="s">
        <v>452</v>
      </c>
      <c r="P1584" s="370" t="s">
        <v>2750</v>
      </c>
      <c r="Q1584" s="372"/>
      <c r="R1584" s="372"/>
      <c r="S1584" s="372"/>
    </row>
    <row r="1585" spans="1:19" x14ac:dyDescent="0.2">
      <c r="A1585" s="303">
        <f>IF(B1585="","",ROW()-ROW($A$3)+'Diário 1º PA'!$P$1)</f>
        <v>1798</v>
      </c>
      <c r="B1585" s="368">
        <v>45407</v>
      </c>
      <c r="C1585" s="331">
        <v>45383</v>
      </c>
      <c r="D1585" s="321" t="s">
        <v>105</v>
      </c>
      <c r="E1585" s="332" t="s">
        <v>283</v>
      </c>
      <c r="F1585" s="369">
        <v>1</v>
      </c>
      <c r="G1585" s="267" t="s">
        <v>2751</v>
      </c>
      <c r="H1585" s="321" t="s">
        <v>118</v>
      </c>
      <c r="I1585" s="321" t="s">
        <v>117</v>
      </c>
      <c r="J1585" s="370" t="s">
        <v>79</v>
      </c>
      <c r="K1585" s="370" t="s">
        <v>1325</v>
      </c>
      <c r="L1585" s="370" t="s">
        <v>117</v>
      </c>
      <c r="M1585" s="370" t="s">
        <v>117</v>
      </c>
      <c r="N1585" s="371" t="s">
        <v>117</v>
      </c>
      <c r="O1585" s="321" t="s">
        <v>452</v>
      </c>
      <c r="P1585" s="370" t="s">
        <v>79</v>
      </c>
      <c r="Q1585" s="372"/>
      <c r="R1585" s="372"/>
      <c r="S1585" s="372"/>
    </row>
    <row r="1586" spans="1:19" ht="24" x14ac:dyDescent="0.2">
      <c r="A1586" s="303">
        <f>IF(B1586="","",ROW()-ROW($A$3)+'Diário 1º PA'!$P$1)</f>
        <v>1799</v>
      </c>
      <c r="B1586" s="368">
        <v>45408</v>
      </c>
      <c r="C1586" s="331">
        <v>45383</v>
      </c>
      <c r="D1586" s="321" t="s">
        <v>94</v>
      </c>
      <c r="E1586" s="332" t="s">
        <v>190</v>
      </c>
      <c r="F1586" s="369">
        <v>80</v>
      </c>
      <c r="G1586" s="267" t="s">
        <v>2752</v>
      </c>
      <c r="H1586" s="321" t="s">
        <v>121</v>
      </c>
      <c r="I1586" s="321" t="s">
        <v>2753</v>
      </c>
      <c r="J1586" s="370" t="s">
        <v>1481</v>
      </c>
      <c r="K1586" s="370" t="s">
        <v>1307</v>
      </c>
      <c r="L1586" s="370" t="s">
        <v>848</v>
      </c>
      <c r="M1586" s="370" t="s">
        <v>2754</v>
      </c>
      <c r="N1586" s="371">
        <v>45408</v>
      </c>
      <c r="O1586" s="321" t="s">
        <v>452</v>
      </c>
      <c r="P1586" s="370" t="s">
        <v>1481</v>
      </c>
      <c r="Q1586" s="372"/>
      <c r="R1586" s="372"/>
      <c r="S1586" s="372"/>
    </row>
    <row r="1587" spans="1:19" ht="24" x14ac:dyDescent="0.2">
      <c r="A1587" s="303">
        <f>IF(B1587="","",ROW()-ROW($A$3)+'Diário 1º PA'!$P$1)</f>
        <v>1800</v>
      </c>
      <c r="B1587" s="368">
        <v>45408</v>
      </c>
      <c r="C1587" s="331">
        <v>45383</v>
      </c>
      <c r="D1587" s="321" t="s">
        <v>105</v>
      </c>
      <c r="E1587" s="332" t="s">
        <v>305</v>
      </c>
      <c r="F1587" s="369">
        <v>1353.91</v>
      </c>
      <c r="G1587" s="267" t="s">
        <v>2741</v>
      </c>
      <c r="H1587" s="321" t="s">
        <v>125</v>
      </c>
      <c r="I1587" s="321" t="s">
        <v>1563</v>
      </c>
      <c r="J1587" s="370" t="s">
        <v>1516</v>
      </c>
      <c r="K1587" s="370" t="s">
        <v>1307</v>
      </c>
      <c r="L1587" s="370" t="s">
        <v>848</v>
      </c>
      <c r="M1587" s="370" t="s">
        <v>2755</v>
      </c>
      <c r="N1587" s="371">
        <v>45408</v>
      </c>
      <c r="O1587" s="321" t="s">
        <v>452</v>
      </c>
      <c r="P1587" s="370" t="s">
        <v>1516</v>
      </c>
      <c r="Q1587" s="372"/>
      <c r="R1587" s="372"/>
      <c r="S1587" s="372"/>
    </row>
    <row r="1588" spans="1:19" ht="24" x14ac:dyDescent="0.2">
      <c r="A1588" s="303">
        <f>IF(B1588="","",ROW()-ROW($A$3)+'Diário 1º PA'!$P$1)</f>
        <v>1801</v>
      </c>
      <c r="B1588" s="368">
        <v>45408</v>
      </c>
      <c r="C1588" s="331">
        <v>45383</v>
      </c>
      <c r="D1588" s="321" t="s">
        <v>105</v>
      </c>
      <c r="E1588" s="332" t="s">
        <v>353</v>
      </c>
      <c r="F1588" s="369">
        <v>632.79</v>
      </c>
      <c r="G1588" s="267" t="s">
        <v>2555</v>
      </c>
      <c r="H1588" s="321" t="s">
        <v>123</v>
      </c>
      <c r="I1588" s="321" t="s">
        <v>1563</v>
      </c>
      <c r="J1588" s="370" t="s">
        <v>1516</v>
      </c>
      <c r="K1588" s="370" t="s">
        <v>1307</v>
      </c>
      <c r="L1588" s="370" t="s">
        <v>848</v>
      </c>
      <c r="M1588" s="370" t="s">
        <v>2756</v>
      </c>
      <c r="N1588" s="371">
        <v>45408</v>
      </c>
      <c r="O1588" s="321" t="s">
        <v>452</v>
      </c>
      <c r="P1588" s="370" t="s">
        <v>1516</v>
      </c>
      <c r="Q1588" s="372"/>
      <c r="R1588" s="372"/>
      <c r="S1588" s="372"/>
    </row>
    <row r="1589" spans="1:19" ht="36" x14ac:dyDescent="0.2">
      <c r="A1589" s="303">
        <f>IF(B1589="","",ROW()-ROW($A$3)+'Diário 1º PA'!$P$1)</f>
        <v>1802</v>
      </c>
      <c r="B1589" s="368">
        <v>45408</v>
      </c>
      <c r="C1589" s="331">
        <v>45383</v>
      </c>
      <c r="D1589" s="321" t="s">
        <v>105</v>
      </c>
      <c r="E1589" s="332" t="s">
        <v>325</v>
      </c>
      <c r="F1589" s="369">
        <v>315.29000000000002</v>
      </c>
      <c r="G1589" s="267" t="s">
        <v>1772</v>
      </c>
      <c r="H1589" s="321" t="s">
        <v>134</v>
      </c>
      <c r="I1589" s="321" t="s">
        <v>1707</v>
      </c>
      <c r="J1589" s="370" t="s">
        <v>1151</v>
      </c>
      <c r="K1589" s="370" t="s">
        <v>1307</v>
      </c>
      <c r="L1589" s="370" t="s">
        <v>848</v>
      </c>
      <c r="M1589" s="370">
        <v>7167</v>
      </c>
      <c r="N1589" s="371">
        <v>45408</v>
      </c>
      <c r="O1589" s="321" t="s">
        <v>452</v>
      </c>
      <c r="P1589" s="370" t="s">
        <v>1151</v>
      </c>
      <c r="Q1589" s="372"/>
      <c r="R1589" s="372"/>
      <c r="S1589" s="372"/>
    </row>
    <row r="1590" spans="1:19" ht="36" x14ac:dyDescent="0.2">
      <c r="A1590" s="303">
        <f>IF(B1590="","",ROW()-ROW($A$3)+'Diário 1º PA'!$P$1)</f>
        <v>1803</v>
      </c>
      <c r="B1590" s="368">
        <v>45408</v>
      </c>
      <c r="C1590" s="331">
        <v>45383</v>
      </c>
      <c r="D1590" s="321" t="s">
        <v>105</v>
      </c>
      <c r="E1590" s="332" t="s">
        <v>345</v>
      </c>
      <c r="F1590" s="369">
        <v>1203.33</v>
      </c>
      <c r="G1590" s="267" t="s">
        <v>2757</v>
      </c>
      <c r="H1590" s="321" t="s">
        <v>128</v>
      </c>
      <c r="I1590" s="321" t="s">
        <v>2499</v>
      </c>
      <c r="J1590" s="370" t="s">
        <v>2500</v>
      </c>
      <c r="K1590" s="370" t="s">
        <v>881</v>
      </c>
      <c r="L1590" s="370" t="s">
        <v>1301</v>
      </c>
      <c r="M1590" s="370">
        <v>158</v>
      </c>
      <c r="N1590" s="371">
        <v>45408</v>
      </c>
      <c r="O1590" s="321" t="s">
        <v>452</v>
      </c>
      <c r="P1590" s="370" t="s">
        <v>2500</v>
      </c>
      <c r="Q1590" s="372"/>
      <c r="R1590" s="372"/>
      <c r="S1590" s="372"/>
    </row>
    <row r="1591" spans="1:19" ht="24" x14ac:dyDescent="0.2">
      <c r="A1591" s="303">
        <f>IF(B1591="","",ROW()-ROW($A$3)+'Diário 1º PA'!$P$1)</f>
        <v>1804</v>
      </c>
      <c r="B1591" s="368">
        <v>45408</v>
      </c>
      <c r="C1591" s="331">
        <v>45383</v>
      </c>
      <c r="D1591" s="321" t="s">
        <v>105</v>
      </c>
      <c r="E1591" s="332" t="s">
        <v>295</v>
      </c>
      <c r="F1591" s="369">
        <v>2127.0700000000002</v>
      </c>
      <c r="G1591" s="267" t="s">
        <v>1514</v>
      </c>
      <c r="H1591" s="321" t="s">
        <v>136</v>
      </c>
      <c r="I1591" s="321" t="s">
        <v>1515</v>
      </c>
      <c r="J1591" s="370" t="s">
        <v>1516</v>
      </c>
      <c r="K1591" s="370" t="s">
        <v>1307</v>
      </c>
      <c r="L1591" s="370" t="s">
        <v>848</v>
      </c>
      <c r="M1591" s="370" t="s">
        <v>2758</v>
      </c>
      <c r="N1591" s="371">
        <v>45408</v>
      </c>
      <c r="O1591" s="321" t="s">
        <v>452</v>
      </c>
      <c r="P1591" s="370" t="s">
        <v>1516</v>
      </c>
      <c r="Q1591" s="372"/>
      <c r="R1591" s="372"/>
      <c r="S1591" s="372"/>
    </row>
    <row r="1592" spans="1:19" ht="24" x14ac:dyDescent="0.2">
      <c r="A1592" s="303">
        <f>IF(B1592="","",ROW()-ROW($A$3)+'Diário 1º PA'!$P$1)</f>
        <v>1805</v>
      </c>
      <c r="B1592" s="368">
        <v>45408</v>
      </c>
      <c r="C1592" s="331">
        <v>45383</v>
      </c>
      <c r="D1592" s="321" t="s">
        <v>105</v>
      </c>
      <c r="E1592" s="332" t="s">
        <v>355</v>
      </c>
      <c r="F1592" s="369">
        <v>909.48</v>
      </c>
      <c r="G1592" s="267" t="s">
        <v>1517</v>
      </c>
      <c r="H1592" s="321" t="s">
        <v>136</v>
      </c>
      <c r="I1592" s="321" t="s">
        <v>1515</v>
      </c>
      <c r="J1592" s="370" t="s">
        <v>1516</v>
      </c>
      <c r="K1592" s="370" t="s">
        <v>1307</v>
      </c>
      <c r="L1592" s="370" t="s">
        <v>848</v>
      </c>
      <c r="M1592" s="370" t="s">
        <v>2759</v>
      </c>
      <c r="N1592" s="371">
        <v>45408</v>
      </c>
      <c r="O1592" s="321" t="s">
        <v>452</v>
      </c>
      <c r="P1592" s="370" t="s">
        <v>1516</v>
      </c>
      <c r="Q1592" s="372"/>
      <c r="R1592" s="372"/>
      <c r="S1592" s="372"/>
    </row>
    <row r="1593" spans="1:19" ht="24" x14ac:dyDescent="0.2">
      <c r="A1593" s="303">
        <f>IF(B1593="","",ROW()-ROW($A$3)+'Diário 1º PA'!$P$1)</f>
        <v>1806</v>
      </c>
      <c r="B1593" s="368">
        <v>45408</v>
      </c>
      <c r="C1593" s="331">
        <v>45383</v>
      </c>
      <c r="D1593" s="321" t="s">
        <v>105</v>
      </c>
      <c r="E1593" s="332" t="s">
        <v>305</v>
      </c>
      <c r="F1593" s="369">
        <v>1222.25</v>
      </c>
      <c r="G1593" s="267" t="s">
        <v>2741</v>
      </c>
      <c r="H1593" s="321" t="s">
        <v>136</v>
      </c>
      <c r="I1593" s="321" t="s">
        <v>1515</v>
      </c>
      <c r="J1593" s="370" t="s">
        <v>1516</v>
      </c>
      <c r="K1593" s="370" t="s">
        <v>1307</v>
      </c>
      <c r="L1593" s="370" t="s">
        <v>848</v>
      </c>
      <c r="M1593" s="370" t="s">
        <v>2760</v>
      </c>
      <c r="N1593" s="371">
        <v>45408</v>
      </c>
      <c r="O1593" s="321" t="s">
        <v>452</v>
      </c>
      <c r="P1593" s="370" t="s">
        <v>1516</v>
      </c>
      <c r="Q1593" s="372"/>
      <c r="R1593" s="372"/>
      <c r="S1593" s="372"/>
    </row>
    <row r="1594" spans="1:19" ht="24" x14ac:dyDescent="0.2">
      <c r="A1594" s="303">
        <f>IF(B1594="","",ROW()-ROW($A$3)+'Diário 1º PA'!$P$1)</f>
        <v>1807</v>
      </c>
      <c r="B1594" s="368">
        <v>45408</v>
      </c>
      <c r="C1594" s="331">
        <v>45383</v>
      </c>
      <c r="D1594" s="321" t="s">
        <v>105</v>
      </c>
      <c r="E1594" s="332" t="s">
        <v>305</v>
      </c>
      <c r="F1594" s="369">
        <v>635.57000000000005</v>
      </c>
      <c r="G1594" s="267" t="s">
        <v>2741</v>
      </c>
      <c r="H1594" s="321" t="s">
        <v>127</v>
      </c>
      <c r="I1594" s="321" t="s">
        <v>1515</v>
      </c>
      <c r="J1594" s="370" t="s">
        <v>1516</v>
      </c>
      <c r="K1594" s="370" t="s">
        <v>1307</v>
      </c>
      <c r="L1594" s="370" t="s">
        <v>848</v>
      </c>
      <c r="M1594" s="370" t="s">
        <v>2761</v>
      </c>
      <c r="N1594" s="371">
        <v>45408</v>
      </c>
      <c r="O1594" s="321" t="s">
        <v>452</v>
      </c>
      <c r="P1594" s="370" t="s">
        <v>1516</v>
      </c>
      <c r="Q1594" s="372"/>
      <c r="R1594" s="372"/>
      <c r="S1594" s="372"/>
    </row>
    <row r="1595" spans="1:19" ht="24" x14ac:dyDescent="0.2">
      <c r="A1595" s="303">
        <f>IF(B1595="","",ROW()-ROW($A$3)+'Diário 1º PA'!$P$1)</f>
        <v>1808</v>
      </c>
      <c r="B1595" s="368">
        <v>45408</v>
      </c>
      <c r="C1595" s="331">
        <v>45383</v>
      </c>
      <c r="D1595" s="321" t="s">
        <v>105</v>
      </c>
      <c r="E1595" s="332" t="s">
        <v>219</v>
      </c>
      <c r="F1595" s="369">
        <v>4438.43</v>
      </c>
      <c r="G1595" s="267" t="s">
        <v>2627</v>
      </c>
      <c r="H1595" s="321" t="s">
        <v>118</v>
      </c>
      <c r="I1595" s="321" t="s">
        <v>2762</v>
      </c>
      <c r="J1595" s="370" t="s">
        <v>2763</v>
      </c>
      <c r="K1595" s="370" t="s">
        <v>1307</v>
      </c>
      <c r="L1595" s="370" t="s">
        <v>848</v>
      </c>
      <c r="M1595" s="370">
        <v>914</v>
      </c>
      <c r="N1595" s="371">
        <v>45408</v>
      </c>
      <c r="O1595" s="321" t="s">
        <v>452</v>
      </c>
      <c r="P1595" s="370" t="s">
        <v>2763</v>
      </c>
      <c r="Q1595" s="372"/>
      <c r="R1595" s="372"/>
      <c r="S1595" s="372"/>
    </row>
    <row r="1596" spans="1:19" ht="24" x14ac:dyDescent="0.2">
      <c r="A1596" s="303">
        <f>IF(B1596="","",ROW()-ROW($A$3)+'Diário 1º PA'!$P$1)</f>
        <v>1809</v>
      </c>
      <c r="B1596" s="368">
        <v>45408</v>
      </c>
      <c r="C1596" s="331">
        <v>45383</v>
      </c>
      <c r="D1596" s="321" t="s">
        <v>105</v>
      </c>
      <c r="E1596" s="332" t="s">
        <v>345</v>
      </c>
      <c r="F1596" s="369">
        <v>392.2</v>
      </c>
      <c r="G1596" s="267" t="s">
        <v>2764</v>
      </c>
      <c r="H1596" s="321" t="s">
        <v>128</v>
      </c>
      <c r="I1596" s="321" t="s">
        <v>2499</v>
      </c>
      <c r="J1596" s="370" t="s">
        <v>2500</v>
      </c>
      <c r="K1596" s="370" t="s">
        <v>881</v>
      </c>
      <c r="L1596" s="370" t="s">
        <v>1301</v>
      </c>
      <c r="M1596" s="370">
        <v>159</v>
      </c>
      <c r="N1596" s="371">
        <v>45408</v>
      </c>
      <c r="O1596" s="321" t="s">
        <v>452</v>
      </c>
      <c r="P1596" s="370" t="s">
        <v>2500</v>
      </c>
      <c r="Q1596" s="372"/>
      <c r="R1596" s="372"/>
      <c r="S1596" s="372"/>
    </row>
    <row r="1597" spans="1:19" ht="24" x14ac:dyDescent="0.2">
      <c r="A1597" s="303">
        <f>IF(B1597="","",ROW()-ROW($A$3)+'Diário 1º PA'!$P$1)</f>
        <v>1810</v>
      </c>
      <c r="B1597" s="368">
        <v>45408</v>
      </c>
      <c r="C1597" s="331">
        <v>45383</v>
      </c>
      <c r="D1597" s="321" t="s">
        <v>105</v>
      </c>
      <c r="E1597" s="332" t="s">
        <v>345</v>
      </c>
      <c r="F1597" s="369">
        <v>940.8</v>
      </c>
      <c r="G1597" s="321" t="s">
        <v>2765</v>
      </c>
      <c r="H1597" s="321" t="s">
        <v>128</v>
      </c>
      <c r="I1597" s="321" t="s">
        <v>2766</v>
      </c>
      <c r="J1597" s="370" t="s">
        <v>2767</v>
      </c>
      <c r="K1597" s="370" t="s">
        <v>881</v>
      </c>
      <c r="L1597" s="370" t="s">
        <v>1301</v>
      </c>
      <c r="M1597" s="370" t="s">
        <v>2768</v>
      </c>
      <c r="N1597" s="371">
        <v>45407</v>
      </c>
      <c r="O1597" s="321" t="s">
        <v>452</v>
      </c>
      <c r="P1597" s="370" t="s">
        <v>2767</v>
      </c>
      <c r="Q1597" s="372"/>
      <c r="R1597" s="372"/>
      <c r="S1597" s="372"/>
    </row>
    <row r="1598" spans="1:19" x14ac:dyDescent="0.2">
      <c r="A1598" s="303">
        <f>IF(B1598="","",ROW()-ROW($A$3)+'Diário 1º PA'!$P$1)</f>
        <v>1811</v>
      </c>
      <c r="B1598" s="368">
        <v>45408</v>
      </c>
      <c r="C1598" s="331">
        <v>45383</v>
      </c>
      <c r="D1598" s="321" t="s">
        <v>105</v>
      </c>
      <c r="E1598" s="332" t="s">
        <v>283</v>
      </c>
      <c r="F1598" s="369">
        <v>3</v>
      </c>
      <c r="G1598" s="267" t="s">
        <v>2769</v>
      </c>
      <c r="H1598" s="321" t="s">
        <v>118</v>
      </c>
      <c r="I1598" s="321" t="s">
        <v>117</v>
      </c>
      <c r="J1598" s="370" t="s">
        <v>79</v>
      </c>
      <c r="K1598" s="370" t="s">
        <v>1325</v>
      </c>
      <c r="L1598" s="370" t="s">
        <v>117</v>
      </c>
      <c r="M1598" s="370" t="s">
        <v>117</v>
      </c>
      <c r="N1598" s="371" t="s">
        <v>117</v>
      </c>
      <c r="O1598" s="321" t="s">
        <v>452</v>
      </c>
      <c r="P1598" s="370" t="s">
        <v>79</v>
      </c>
      <c r="Q1598" s="372"/>
      <c r="R1598" s="372"/>
      <c r="S1598" s="372"/>
    </row>
    <row r="1599" spans="1:19" ht="36" x14ac:dyDescent="0.2">
      <c r="A1599" s="303">
        <f>IF(B1599="","",ROW()-ROW($A$3)+'Diário 1º PA'!$P$1)</f>
        <v>1812</v>
      </c>
      <c r="B1599" s="368">
        <v>45411</v>
      </c>
      <c r="C1599" s="331">
        <v>45383</v>
      </c>
      <c r="D1599" s="321" t="s">
        <v>94</v>
      </c>
      <c r="E1599" s="332" t="s">
        <v>96</v>
      </c>
      <c r="F1599" s="369">
        <v>-1062.68</v>
      </c>
      <c r="G1599" s="267" t="s">
        <v>2770</v>
      </c>
      <c r="H1599" s="321" t="s">
        <v>124</v>
      </c>
      <c r="I1599" s="321" t="s">
        <v>117</v>
      </c>
      <c r="J1599" s="370" t="s">
        <v>79</v>
      </c>
      <c r="K1599" s="370" t="s">
        <v>117</v>
      </c>
      <c r="L1599" s="370" t="s">
        <v>117</v>
      </c>
      <c r="M1599" s="370" t="s">
        <v>117</v>
      </c>
      <c r="N1599" s="371" t="s">
        <v>117</v>
      </c>
      <c r="O1599" s="321" t="s">
        <v>452</v>
      </c>
      <c r="P1599" s="370" t="s">
        <v>79</v>
      </c>
      <c r="Q1599" s="372"/>
      <c r="R1599" s="372"/>
      <c r="S1599" s="372"/>
    </row>
    <row r="1600" spans="1:19" ht="36" x14ac:dyDescent="0.2">
      <c r="A1600" s="303">
        <f>IF(B1600="","",ROW()-ROW($A$3)+'Diário 1º PA'!$P$1)</f>
        <v>1813</v>
      </c>
      <c r="B1600" s="368">
        <v>45411</v>
      </c>
      <c r="C1600" s="331">
        <v>45383</v>
      </c>
      <c r="D1600" s="321" t="s">
        <v>105</v>
      </c>
      <c r="E1600" s="332" t="s">
        <v>337</v>
      </c>
      <c r="F1600" s="369">
        <v>145</v>
      </c>
      <c r="G1600" s="267" t="s">
        <v>2771</v>
      </c>
      <c r="H1600" s="321" t="s">
        <v>137</v>
      </c>
      <c r="I1600" s="321" t="s">
        <v>2772</v>
      </c>
      <c r="J1600" s="370" t="s">
        <v>922</v>
      </c>
      <c r="K1600" s="370" t="s">
        <v>881</v>
      </c>
      <c r="L1600" s="370" t="s">
        <v>1604</v>
      </c>
      <c r="M1600" s="370" t="s">
        <v>117</v>
      </c>
      <c r="N1600" s="371">
        <v>45404</v>
      </c>
      <c r="O1600" s="321" t="s">
        <v>452</v>
      </c>
      <c r="P1600" s="370" t="s">
        <v>2773</v>
      </c>
      <c r="Q1600" s="372"/>
      <c r="R1600" s="372"/>
      <c r="S1600" s="372"/>
    </row>
    <row r="1601" spans="1:19" ht="36" x14ac:dyDescent="0.2">
      <c r="A1601" s="303">
        <f>IF(B1601="","",ROW()-ROW($A$3)+'Diário 1º PA'!$P$1)</f>
        <v>1814</v>
      </c>
      <c r="B1601" s="368">
        <v>45411</v>
      </c>
      <c r="C1601" s="331">
        <v>45383</v>
      </c>
      <c r="D1601" s="321" t="s">
        <v>105</v>
      </c>
      <c r="E1601" s="332" t="s">
        <v>337</v>
      </c>
      <c r="F1601" s="369">
        <v>488.39</v>
      </c>
      <c r="G1601" s="267" t="s">
        <v>952</v>
      </c>
      <c r="H1601" s="321" t="s">
        <v>125</v>
      </c>
      <c r="I1601" s="321" t="s">
        <v>1296</v>
      </c>
      <c r="J1601" s="370" t="s">
        <v>954</v>
      </c>
      <c r="K1601" s="370" t="s">
        <v>839</v>
      </c>
      <c r="L1601" s="370" t="s">
        <v>1301</v>
      </c>
      <c r="M1601" s="370">
        <v>6112739</v>
      </c>
      <c r="N1601" s="371">
        <v>45414</v>
      </c>
      <c r="O1601" s="321" t="s">
        <v>452</v>
      </c>
      <c r="P1601" s="370" t="s">
        <v>954</v>
      </c>
      <c r="Q1601" s="372"/>
      <c r="R1601" s="372"/>
      <c r="S1601" s="372"/>
    </row>
    <row r="1602" spans="1:19" ht="36" x14ac:dyDescent="0.2">
      <c r="A1602" s="303">
        <f>IF(B1602="","",ROW()-ROW($A$3)+'Diário 1º PA'!$P$1)</f>
        <v>1815</v>
      </c>
      <c r="B1602" s="368">
        <v>45411</v>
      </c>
      <c r="C1602" s="331">
        <v>45383</v>
      </c>
      <c r="D1602" s="321" t="s">
        <v>105</v>
      </c>
      <c r="E1602" s="332" t="s">
        <v>337</v>
      </c>
      <c r="F1602" s="369">
        <v>130.78</v>
      </c>
      <c r="G1602" s="267" t="s">
        <v>952</v>
      </c>
      <c r="H1602" s="321" t="s">
        <v>129</v>
      </c>
      <c r="I1602" s="321" t="s">
        <v>1296</v>
      </c>
      <c r="J1602" s="370" t="s">
        <v>954</v>
      </c>
      <c r="K1602" s="370" t="s">
        <v>839</v>
      </c>
      <c r="L1602" s="370" t="s">
        <v>1301</v>
      </c>
      <c r="M1602" s="370">
        <v>6126302</v>
      </c>
      <c r="N1602" s="371">
        <v>45418</v>
      </c>
      <c r="O1602" s="321" t="s">
        <v>452</v>
      </c>
      <c r="P1602" s="370" t="s">
        <v>954</v>
      </c>
      <c r="Q1602" s="372"/>
      <c r="R1602" s="372"/>
      <c r="S1602" s="372"/>
    </row>
    <row r="1603" spans="1:19" ht="36" x14ac:dyDescent="0.2">
      <c r="A1603" s="303">
        <f>IF(B1603="","",ROW()-ROW($A$3)+'Diário 1º PA'!$P$1)</f>
        <v>1816</v>
      </c>
      <c r="B1603" s="368">
        <v>45411</v>
      </c>
      <c r="C1603" s="331">
        <v>45383</v>
      </c>
      <c r="D1603" s="321" t="s">
        <v>105</v>
      </c>
      <c r="E1603" s="332" t="s">
        <v>337</v>
      </c>
      <c r="F1603" s="369">
        <v>210.22</v>
      </c>
      <c r="G1603" s="267" t="s">
        <v>952</v>
      </c>
      <c r="H1603" s="321" t="s">
        <v>121</v>
      </c>
      <c r="I1603" s="321" t="s">
        <v>1296</v>
      </c>
      <c r="J1603" s="370" t="s">
        <v>954</v>
      </c>
      <c r="K1603" s="370" t="s">
        <v>839</v>
      </c>
      <c r="L1603" s="370" t="s">
        <v>1301</v>
      </c>
      <c r="M1603" s="370">
        <v>6126281</v>
      </c>
      <c r="N1603" s="371">
        <v>45418</v>
      </c>
      <c r="O1603" s="321" t="s">
        <v>452</v>
      </c>
      <c r="P1603" s="370" t="s">
        <v>954</v>
      </c>
      <c r="Q1603" s="372"/>
      <c r="R1603" s="372"/>
      <c r="S1603" s="372"/>
    </row>
    <row r="1604" spans="1:19" ht="36" x14ac:dyDescent="0.2">
      <c r="A1604" s="303">
        <f>IF(B1604="","",ROW()-ROW($A$3)+'Diário 1º PA'!$P$1)</f>
        <v>1817</v>
      </c>
      <c r="B1604" s="368">
        <v>45411</v>
      </c>
      <c r="C1604" s="331">
        <v>45383</v>
      </c>
      <c r="D1604" s="321" t="s">
        <v>105</v>
      </c>
      <c r="E1604" s="332" t="s">
        <v>337</v>
      </c>
      <c r="F1604" s="369">
        <v>210.22</v>
      </c>
      <c r="G1604" s="267" t="s">
        <v>952</v>
      </c>
      <c r="H1604" s="321" t="s">
        <v>121</v>
      </c>
      <c r="I1604" s="321" t="s">
        <v>1296</v>
      </c>
      <c r="J1604" s="370" t="s">
        <v>954</v>
      </c>
      <c r="K1604" s="370" t="s">
        <v>839</v>
      </c>
      <c r="L1604" s="370" t="s">
        <v>1301</v>
      </c>
      <c r="M1604" s="370">
        <v>6126269</v>
      </c>
      <c r="N1604" s="371">
        <v>45418</v>
      </c>
      <c r="O1604" s="321" t="s">
        <v>452</v>
      </c>
      <c r="P1604" s="370" t="s">
        <v>954</v>
      </c>
      <c r="Q1604" s="372"/>
      <c r="R1604" s="372"/>
      <c r="S1604" s="372"/>
    </row>
    <row r="1605" spans="1:19" ht="36" x14ac:dyDescent="0.2">
      <c r="A1605" s="303">
        <f>IF(B1605="","",ROW()-ROW($A$3)+'Diário 1º PA'!$P$1)</f>
        <v>1818</v>
      </c>
      <c r="B1605" s="368">
        <v>45411</v>
      </c>
      <c r="C1605" s="331">
        <v>45383</v>
      </c>
      <c r="D1605" s="321" t="s">
        <v>105</v>
      </c>
      <c r="E1605" s="332" t="s">
        <v>337</v>
      </c>
      <c r="F1605" s="369">
        <v>93.4</v>
      </c>
      <c r="G1605" s="267" t="s">
        <v>952</v>
      </c>
      <c r="H1605" s="321" t="s">
        <v>121</v>
      </c>
      <c r="I1605" s="321" t="s">
        <v>1296</v>
      </c>
      <c r="J1605" s="370" t="s">
        <v>954</v>
      </c>
      <c r="K1605" s="370" t="s">
        <v>839</v>
      </c>
      <c r="L1605" s="370" t="s">
        <v>1301</v>
      </c>
      <c r="M1605" s="370" t="s">
        <v>2774</v>
      </c>
      <c r="N1605" s="371">
        <v>45415</v>
      </c>
      <c r="O1605" s="321" t="s">
        <v>452</v>
      </c>
      <c r="P1605" s="370" t="s">
        <v>954</v>
      </c>
      <c r="Q1605" s="372"/>
      <c r="R1605" s="372"/>
      <c r="S1605" s="372"/>
    </row>
    <row r="1606" spans="1:19" ht="24" x14ac:dyDescent="0.2">
      <c r="A1606" s="303">
        <f>IF(B1606="","",ROW()-ROW($A$3)+'Diário 1º PA'!$P$1)</f>
        <v>1819</v>
      </c>
      <c r="B1606" s="368">
        <v>45411</v>
      </c>
      <c r="C1606" s="331">
        <v>45383</v>
      </c>
      <c r="D1606" s="321" t="s">
        <v>105</v>
      </c>
      <c r="E1606" s="332" t="s">
        <v>339</v>
      </c>
      <c r="F1606" s="369">
        <v>200</v>
      </c>
      <c r="G1606" s="267" t="s">
        <v>2478</v>
      </c>
      <c r="H1606" s="321" t="s">
        <v>118</v>
      </c>
      <c r="I1606" s="321" t="s">
        <v>1679</v>
      </c>
      <c r="J1606" s="370" t="s">
        <v>922</v>
      </c>
      <c r="K1606" s="370" t="s">
        <v>839</v>
      </c>
      <c r="L1606" s="370" t="s">
        <v>1604</v>
      </c>
      <c r="M1606" s="370" t="s">
        <v>117</v>
      </c>
      <c r="N1606" s="371">
        <v>45411</v>
      </c>
      <c r="O1606" s="321" t="s">
        <v>452</v>
      </c>
      <c r="P1606" s="370" t="s">
        <v>1680</v>
      </c>
      <c r="Q1606" s="372"/>
      <c r="R1606" s="372"/>
      <c r="S1606" s="372"/>
    </row>
    <row r="1607" spans="1:19" ht="24" x14ac:dyDescent="0.2">
      <c r="A1607" s="303">
        <f>IF(B1607="","",ROW()-ROW($A$3)+'Diário 1º PA'!$P$1)</f>
        <v>1820</v>
      </c>
      <c r="B1607" s="368">
        <v>45411</v>
      </c>
      <c r="C1607" s="331">
        <v>45383</v>
      </c>
      <c r="D1607" s="321" t="s">
        <v>105</v>
      </c>
      <c r="E1607" s="332" t="s">
        <v>345</v>
      </c>
      <c r="F1607" s="369">
        <v>560</v>
      </c>
      <c r="G1607" s="267" t="s">
        <v>2775</v>
      </c>
      <c r="H1607" s="321" t="s">
        <v>125</v>
      </c>
      <c r="I1607" s="321" t="s">
        <v>2026</v>
      </c>
      <c r="J1607" s="370" t="s">
        <v>2027</v>
      </c>
      <c r="K1607" s="370" t="s">
        <v>839</v>
      </c>
      <c r="L1607" s="370" t="s">
        <v>1301</v>
      </c>
      <c r="M1607" s="370">
        <v>4</v>
      </c>
      <c r="N1607" s="371">
        <v>45399</v>
      </c>
      <c r="O1607" s="321" t="s">
        <v>452</v>
      </c>
      <c r="P1607" s="370" t="s">
        <v>2027</v>
      </c>
      <c r="Q1607" s="372"/>
      <c r="R1607" s="372"/>
      <c r="S1607" s="372"/>
    </row>
    <row r="1608" spans="1:19" ht="24" x14ac:dyDescent="0.2">
      <c r="A1608" s="303">
        <f>IF(B1608="","",ROW()-ROW($A$3)+'Diário 1º PA'!$P$1)</f>
        <v>1821</v>
      </c>
      <c r="B1608" s="368">
        <v>45411</v>
      </c>
      <c r="C1608" s="331">
        <v>45383</v>
      </c>
      <c r="D1608" s="321" t="s">
        <v>105</v>
      </c>
      <c r="E1608" s="332" t="s">
        <v>355</v>
      </c>
      <c r="F1608" s="369">
        <v>814.17</v>
      </c>
      <c r="G1608" s="267" t="s">
        <v>1517</v>
      </c>
      <c r="H1608" s="321" t="s">
        <v>134</v>
      </c>
      <c r="I1608" s="321" t="s">
        <v>1515</v>
      </c>
      <c r="J1608" s="370" t="s">
        <v>1516</v>
      </c>
      <c r="K1608" s="370" t="s">
        <v>1307</v>
      </c>
      <c r="L1608" s="370" t="s">
        <v>848</v>
      </c>
      <c r="M1608" s="370" t="s">
        <v>2776</v>
      </c>
      <c r="N1608" s="371">
        <v>45409</v>
      </c>
      <c r="O1608" s="321" t="s">
        <v>452</v>
      </c>
      <c r="P1608" s="370" t="s">
        <v>1516</v>
      </c>
      <c r="Q1608" s="372"/>
      <c r="R1608" s="372"/>
      <c r="S1608" s="372"/>
    </row>
    <row r="1609" spans="1:19" ht="24" x14ac:dyDescent="0.2">
      <c r="A1609" s="303">
        <f>IF(B1609="","",ROW()-ROW($A$3)+'Diário 1º PA'!$P$1)</f>
        <v>1822</v>
      </c>
      <c r="B1609" s="368">
        <v>45411</v>
      </c>
      <c r="C1609" s="331">
        <v>45383</v>
      </c>
      <c r="D1609" s="321" t="s">
        <v>105</v>
      </c>
      <c r="E1609" s="332" t="s">
        <v>307</v>
      </c>
      <c r="F1609" s="369">
        <v>1044.1099999999999</v>
      </c>
      <c r="G1609" s="267" t="s">
        <v>2777</v>
      </c>
      <c r="H1609" s="321" t="s">
        <v>134</v>
      </c>
      <c r="I1609" s="321" t="s">
        <v>1515</v>
      </c>
      <c r="J1609" s="370" t="s">
        <v>1516</v>
      </c>
      <c r="K1609" s="370" t="s">
        <v>1307</v>
      </c>
      <c r="L1609" s="370" t="s">
        <v>848</v>
      </c>
      <c r="M1609" s="370" t="s">
        <v>2778</v>
      </c>
      <c r="N1609" s="371">
        <v>45409</v>
      </c>
      <c r="O1609" s="321" t="s">
        <v>452</v>
      </c>
      <c r="P1609" s="370" t="s">
        <v>1516</v>
      </c>
      <c r="Q1609" s="372"/>
      <c r="R1609" s="372"/>
      <c r="S1609" s="372"/>
    </row>
    <row r="1610" spans="1:19" ht="24" x14ac:dyDescent="0.2">
      <c r="A1610" s="303">
        <f>IF(B1610="","",ROW()-ROW($A$3)+'Diário 1º PA'!$P$1)</f>
        <v>1823</v>
      </c>
      <c r="B1610" s="368">
        <v>45411</v>
      </c>
      <c r="C1610" s="331">
        <v>45383</v>
      </c>
      <c r="D1610" s="321" t="s">
        <v>105</v>
      </c>
      <c r="E1610" s="332" t="s">
        <v>295</v>
      </c>
      <c r="F1610" s="369">
        <v>1576.95</v>
      </c>
      <c r="G1610" s="267" t="s">
        <v>1514</v>
      </c>
      <c r="H1610" s="321" t="s">
        <v>134</v>
      </c>
      <c r="I1610" s="321" t="s">
        <v>1515</v>
      </c>
      <c r="J1610" s="370" t="s">
        <v>1516</v>
      </c>
      <c r="K1610" s="370" t="s">
        <v>1307</v>
      </c>
      <c r="L1610" s="370" t="s">
        <v>848</v>
      </c>
      <c r="M1610" s="370" t="s">
        <v>2779</v>
      </c>
      <c r="N1610" s="371">
        <v>45409</v>
      </c>
      <c r="O1610" s="321" t="s">
        <v>452</v>
      </c>
      <c r="P1610" s="370" t="s">
        <v>1516</v>
      </c>
      <c r="Q1610" s="372"/>
      <c r="R1610" s="372"/>
      <c r="S1610" s="372"/>
    </row>
    <row r="1611" spans="1:19" ht="36" x14ac:dyDescent="0.2">
      <c r="A1611" s="303">
        <f>IF(B1611="","",ROW()-ROW($A$3)+'Diário 1º PA'!$P$1)</f>
        <v>1824</v>
      </c>
      <c r="B1611" s="368">
        <v>45411</v>
      </c>
      <c r="C1611" s="331">
        <v>45383</v>
      </c>
      <c r="D1611" s="321" t="s">
        <v>107</v>
      </c>
      <c r="E1611" s="332" t="s">
        <v>370</v>
      </c>
      <c r="F1611" s="369">
        <v>1029.68</v>
      </c>
      <c r="G1611" s="267" t="s">
        <v>2780</v>
      </c>
      <c r="H1611" s="321" t="s">
        <v>134</v>
      </c>
      <c r="I1611" s="321" t="s">
        <v>1515</v>
      </c>
      <c r="J1611" s="370" t="s">
        <v>1516</v>
      </c>
      <c r="K1611" s="370" t="s">
        <v>1307</v>
      </c>
      <c r="L1611" s="370" t="s">
        <v>848</v>
      </c>
      <c r="M1611" s="370" t="s">
        <v>2781</v>
      </c>
      <c r="N1611" s="371">
        <v>45409</v>
      </c>
      <c r="O1611" s="321" t="s">
        <v>452</v>
      </c>
      <c r="P1611" s="370" t="s">
        <v>1516</v>
      </c>
      <c r="Q1611" s="372"/>
      <c r="R1611" s="372"/>
      <c r="S1611" s="372"/>
    </row>
    <row r="1612" spans="1:19" ht="24" x14ac:dyDescent="0.2">
      <c r="A1612" s="303">
        <f>IF(B1612="","",ROW()-ROW($A$3)+'Diário 1º PA'!$P$1)</f>
        <v>1825</v>
      </c>
      <c r="B1612" s="368">
        <v>45411</v>
      </c>
      <c r="C1612" s="331">
        <v>45383</v>
      </c>
      <c r="D1612" s="321" t="s">
        <v>105</v>
      </c>
      <c r="E1612" s="332" t="s">
        <v>305</v>
      </c>
      <c r="F1612" s="369">
        <v>1536.84</v>
      </c>
      <c r="G1612" s="267" t="s">
        <v>2099</v>
      </c>
      <c r="H1612" s="321" t="s">
        <v>134</v>
      </c>
      <c r="I1612" s="321" t="s">
        <v>1515</v>
      </c>
      <c r="J1612" s="370" t="s">
        <v>1516</v>
      </c>
      <c r="K1612" s="370" t="s">
        <v>1307</v>
      </c>
      <c r="L1612" s="370" t="s">
        <v>848</v>
      </c>
      <c r="M1612" s="370" t="s">
        <v>2782</v>
      </c>
      <c r="N1612" s="371">
        <v>45409</v>
      </c>
      <c r="O1612" s="321" t="s">
        <v>452</v>
      </c>
      <c r="P1612" s="370" t="s">
        <v>1516</v>
      </c>
      <c r="Q1612" s="372"/>
      <c r="R1612" s="372"/>
      <c r="S1612" s="372"/>
    </row>
    <row r="1613" spans="1:19" ht="24" x14ac:dyDescent="0.2">
      <c r="A1613" s="303">
        <f>IF(B1613="","",ROW()-ROW($A$3)+'Diário 1º PA'!$P$1)</f>
        <v>1826</v>
      </c>
      <c r="B1613" s="368">
        <v>45411</v>
      </c>
      <c r="C1613" s="331">
        <v>45383</v>
      </c>
      <c r="D1613" s="321" t="s">
        <v>105</v>
      </c>
      <c r="E1613" s="332" t="s">
        <v>361</v>
      </c>
      <c r="F1613" s="369">
        <v>1015.21</v>
      </c>
      <c r="G1613" s="267" t="s">
        <v>2783</v>
      </c>
      <c r="H1613" s="321" t="s">
        <v>134</v>
      </c>
      <c r="I1613" s="321" t="s">
        <v>1515</v>
      </c>
      <c r="J1613" s="370" t="s">
        <v>1516</v>
      </c>
      <c r="K1613" s="370" t="s">
        <v>1307</v>
      </c>
      <c r="L1613" s="370" t="s">
        <v>848</v>
      </c>
      <c r="M1613" s="370" t="s">
        <v>2784</v>
      </c>
      <c r="N1613" s="371">
        <v>45409</v>
      </c>
      <c r="O1613" s="321" t="s">
        <v>452</v>
      </c>
      <c r="P1613" s="370" t="s">
        <v>1516</v>
      </c>
      <c r="Q1613" s="372"/>
      <c r="R1613" s="372"/>
      <c r="S1613" s="372"/>
    </row>
    <row r="1614" spans="1:19" ht="24" x14ac:dyDescent="0.2">
      <c r="A1614" s="303">
        <f>IF(B1614="","",ROW()-ROW($A$3)+'Diário 1º PA'!$P$1)</f>
        <v>1827</v>
      </c>
      <c r="B1614" s="368">
        <v>45411</v>
      </c>
      <c r="C1614" s="331">
        <v>45383</v>
      </c>
      <c r="D1614" s="321" t="s">
        <v>105</v>
      </c>
      <c r="E1614" s="332" t="s">
        <v>219</v>
      </c>
      <c r="F1614" s="369">
        <v>535.92999999999995</v>
      </c>
      <c r="G1614" s="267" t="s">
        <v>2785</v>
      </c>
      <c r="H1614" s="321" t="s">
        <v>118</v>
      </c>
      <c r="I1614" s="321" t="s">
        <v>1786</v>
      </c>
      <c r="J1614" s="370" t="s">
        <v>1160</v>
      </c>
      <c r="K1614" s="370" t="s">
        <v>1307</v>
      </c>
      <c r="L1614" s="370" t="s">
        <v>848</v>
      </c>
      <c r="M1614" s="370">
        <v>527143</v>
      </c>
      <c r="N1614" s="371">
        <v>45411</v>
      </c>
      <c r="O1614" s="321" t="s">
        <v>452</v>
      </c>
      <c r="P1614" s="370" t="s">
        <v>1160</v>
      </c>
      <c r="Q1614" s="372"/>
      <c r="R1614" s="372"/>
      <c r="S1614" s="372"/>
    </row>
    <row r="1615" spans="1:19" ht="24" x14ac:dyDescent="0.2">
      <c r="A1615" s="303">
        <f>IF(B1615="","",ROW()-ROW($A$3)+'Diário 1º PA'!$P$1)</f>
        <v>1828</v>
      </c>
      <c r="B1615" s="368">
        <v>45411</v>
      </c>
      <c r="C1615" s="331">
        <v>45383</v>
      </c>
      <c r="D1615" s="321" t="s">
        <v>105</v>
      </c>
      <c r="E1615" s="332" t="s">
        <v>219</v>
      </c>
      <c r="F1615" s="369">
        <v>514.54</v>
      </c>
      <c r="G1615" s="267" t="s">
        <v>2785</v>
      </c>
      <c r="H1615" s="321" t="s">
        <v>118</v>
      </c>
      <c r="I1615" s="321" t="s">
        <v>1786</v>
      </c>
      <c r="J1615" s="370" t="s">
        <v>1160</v>
      </c>
      <c r="K1615" s="370" t="s">
        <v>1307</v>
      </c>
      <c r="L1615" s="370" t="s">
        <v>848</v>
      </c>
      <c r="M1615" s="370">
        <v>527141</v>
      </c>
      <c r="N1615" s="371">
        <v>45411</v>
      </c>
      <c r="O1615" s="321" t="s">
        <v>452</v>
      </c>
      <c r="P1615" s="370" t="s">
        <v>1160</v>
      </c>
      <c r="Q1615" s="372"/>
      <c r="R1615" s="372"/>
      <c r="S1615" s="372"/>
    </row>
    <row r="1616" spans="1:19" ht="24" x14ac:dyDescent="0.2">
      <c r="A1616" s="303">
        <f>IF(B1616="","",ROW()-ROW($A$3)+'Diário 1º PA'!$P$1)</f>
        <v>1829</v>
      </c>
      <c r="B1616" s="368">
        <v>45411</v>
      </c>
      <c r="C1616" s="331">
        <v>45383</v>
      </c>
      <c r="D1616" s="321" t="s">
        <v>105</v>
      </c>
      <c r="E1616" s="332" t="s">
        <v>219</v>
      </c>
      <c r="F1616" s="369">
        <v>514.54</v>
      </c>
      <c r="G1616" s="267" t="s">
        <v>2785</v>
      </c>
      <c r="H1616" s="321" t="s">
        <v>118</v>
      </c>
      <c r="I1616" s="321" t="s">
        <v>1786</v>
      </c>
      <c r="J1616" s="370" t="s">
        <v>1160</v>
      </c>
      <c r="K1616" s="370" t="s">
        <v>1307</v>
      </c>
      <c r="L1616" s="370" t="s">
        <v>848</v>
      </c>
      <c r="M1616" s="370">
        <v>527142</v>
      </c>
      <c r="N1616" s="371">
        <v>45411</v>
      </c>
      <c r="O1616" s="321" t="s">
        <v>452</v>
      </c>
      <c r="P1616" s="370" t="s">
        <v>1160</v>
      </c>
      <c r="Q1616" s="372"/>
      <c r="R1616" s="372"/>
      <c r="S1616" s="372"/>
    </row>
    <row r="1617" spans="1:19" ht="24" x14ac:dyDescent="0.2">
      <c r="A1617" s="303">
        <f>IF(B1617="","",ROW()-ROW($A$3)+'Diário 1º PA'!$P$1)</f>
        <v>1830</v>
      </c>
      <c r="B1617" s="368">
        <v>45411</v>
      </c>
      <c r="C1617" s="331">
        <v>45383</v>
      </c>
      <c r="D1617" s="321" t="s">
        <v>105</v>
      </c>
      <c r="E1617" s="332" t="s">
        <v>219</v>
      </c>
      <c r="F1617" s="369">
        <v>514.54</v>
      </c>
      <c r="G1617" s="267" t="s">
        <v>2785</v>
      </c>
      <c r="H1617" s="321" t="s">
        <v>118</v>
      </c>
      <c r="I1617" s="321" t="s">
        <v>1786</v>
      </c>
      <c r="J1617" s="370" t="s">
        <v>1160</v>
      </c>
      <c r="K1617" s="370" t="s">
        <v>1307</v>
      </c>
      <c r="L1617" s="370" t="s">
        <v>848</v>
      </c>
      <c r="M1617" s="370">
        <v>527140</v>
      </c>
      <c r="N1617" s="371">
        <v>45411</v>
      </c>
      <c r="O1617" s="321" t="s">
        <v>452</v>
      </c>
      <c r="P1617" s="370" t="s">
        <v>1160</v>
      </c>
      <c r="Q1617" s="372"/>
      <c r="R1617" s="372"/>
      <c r="S1617" s="372"/>
    </row>
    <row r="1618" spans="1:19" ht="24" x14ac:dyDescent="0.2">
      <c r="A1618" s="303">
        <f>IF(B1618="","",ROW()-ROW($A$3)+'Diário 1º PA'!$P$1)</f>
        <v>1831</v>
      </c>
      <c r="B1618" s="368">
        <v>45411</v>
      </c>
      <c r="C1618" s="331">
        <v>45383</v>
      </c>
      <c r="D1618" s="321" t="s">
        <v>105</v>
      </c>
      <c r="E1618" s="332" t="s">
        <v>265</v>
      </c>
      <c r="F1618" s="369">
        <v>556.62</v>
      </c>
      <c r="G1618" s="267" t="s">
        <v>1577</v>
      </c>
      <c r="H1618" s="321" t="s">
        <v>118</v>
      </c>
      <c r="I1618" s="321" t="s">
        <v>2003</v>
      </c>
      <c r="J1618" s="370" t="s">
        <v>2004</v>
      </c>
      <c r="K1618" s="370" t="s">
        <v>1307</v>
      </c>
      <c r="L1618" s="370" t="s">
        <v>848</v>
      </c>
      <c r="M1618" s="370">
        <v>24479</v>
      </c>
      <c r="N1618" s="371">
        <v>45409</v>
      </c>
      <c r="O1618" s="321" t="s">
        <v>452</v>
      </c>
      <c r="P1618" s="370" t="s">
        <v>2004</v>
      </c>
      <c r="Q1618" s="372"/>
      <c r="R1618" s="372"/>
      <c r="S1618" s="372"/>
    </row>
    <row r="1619" spans="1:19" ht="24" x14ac:dyDescent="0.2">
      <c r="A1619" s="303">
        <f>IF(B1619="","",ROW()-ROW($A$3)+'Diário 1º PA'!$P$1)</f>
        <v>1832</v>
      </c>
      <c r="B1619" s="368">
        <v>45411</v>
      </c>
      <c r="C1619" s="331">
        <v>45352</v>
      </c>
      <c r="D1619" s="321" t="s">
        <v>105</v>
      </c>
      <c r="E1619" s="332" t="s">
        <v>227</v>
      </c>
      <c r="F1619" s="369">
        <v>1575.02</v>
      </c>
      <c r="G1619" s="267" t="s">
        <v>1037</v>
      </c>
      <c r="H1619" s="321" t="s">
        <v>127</v>
      </c>
      <c r="I1619" s="321" t="s">
        <v>1401</v>
      </c>
      <c r="J1619" s="370" t="s">
        <v>1181</v>
      </c>
      <c r="K1619" s="370" t="s">
        <v>1307</v>
      </c>
      <c r="L1619" s="370" t="s">
        <v>848</v>
      </c>
      <c r="M1619" s="370">
        <v>137387290</v>
      </c>
      <c r="N1619" s="371">
        <v>45409</v>
      </c>
      <c r="O1619" s="321" t="s">
        <v>452</v>
      </c>
      <c r="P1619" s="370" t="s">
        <v>1181</v>
      </c>
      <c r="Q1619" s="372"/>
      <c r="R1619" s="372"/>
      <c r="S1619" s="372"/>
    </row>
    <row r="1620" spans="1:19" ht="24" x14ac:dyDescent="0.2">
      <c r="A1620" s="303">
        <f>IF(B1620="","",ROW()-ROW($A$3)+'Diário 1º PA'!$P$1)</f>
        <v>1833</v>
      </c>
      <c r="B1620" s="368">
        <v>45411</v>
      </c>
      <c r="C1620" s="331">
        <v>45352</v>
      </c>
      <c r="D1620" s="321" t="s">
        <v>105</v>
      </c>
      <c r="E1620" s="332" t="s">
        <v>227</v>
      </c>
      <c r="F1620" s="369">
        <v>964.42</v>
      </c>
      <c r="G1620" s="267" t="s">
        <v>1037</v>
      </c>
      <c r="H1620" s="321" t="s">
        <v>125</v>
      </c>
      <c r="I1620" s="321" t="s">
        <v>1401</v>
      </c>
      <c r="J1620" s="370" t="s">
        <v>1181</v>
      </c>
      <c r="K1620" s="370" t="s">
        <v>1307</v>
      </c>
      <c r="L1620" s="370" t="s">
        <v>848</v>
      </c>
      <c r="M1620" s="370">
        <v>139545215</v>
      </c>
      <c r="N1620" s="371">
        <v>45409</v>
      </c>
      <c r="O1620" s="321" t="s">
        <v>452</v>
      </c>
      <c r="P1620" s="370" t="s">
        <v>1181</v>
      </c>
      <c r="Q1620" s="372"/>
      <c r="R1620" s="372"/>
      <c r="S1620" s="372"/>
    </row>
    <row r="1621" spans="1:19" ht="24" x14ac:dyDescent="0.2">
      <c r="A1621" s="303">
        <f>IF(B1621="","",ROW()-ROW($A$3)+'Diário 1º PA'!$P$1)</f>
        <v>1834</v>
      </c>
      <c r="B1621" s="368">
        <v>45411</v>
      </c>
      <c r="C1621" s="331">
        <v>45352</v>
      </c>
      <c r="D1621" s="321" t="s">
        <v>105</v>
      </c>
      <c r="E1621" s="332" t="s">
        <v>227</v>
      </c>
      <c r="F1621" s="369">
        <v>379.35</v>
      </c>
      <c r="G1621" s="267" t="s">
        <v>1037</v>
      </c>
      <c r="H1621" s="321" t="s">
        <v>118</v>
      </c>
      <c r="I1621" s="321" t="s">
        <v>1401</v>
      </c>
      <c r="J1621" s="370" t="s">
        <v>1181</v>
      </c>
      <c r="K1621" s="370" t="s">
        <v>1307</v>
      </c>
      <c r="L1621" s="370" t="s">
        <v>848</v>
      </c>
      <c r="M1621" s="370">
        <v>130220204</v>
      </c>
      <c r="N1621" s="371">
        <v>45409</v>
      </c>
      <c r="O1621" s="321" t="s">
        <v>452</v>
      </c>
      <c r="P1621" s="370" t="s">
        <v>1181</v>
      </c>
      <c r="Q1621" s="372"/>
      <c r="R1621" s="372"/>
      <c r="S1621" s="372"/>
    </row>
    <row r="1622" spans="1:19" ht="36" x14ac:dyDescent="0.2">
      <c r="A1622" s="303">
        <f>IF(B1622="","",ROW()-ROW($A$3)+'Diário 1º PA'!$P$1)</f>
        <v>1835</v>
      </c>
      <c r="B1622" s="368">
        <v>45411</v>
      </c>
      <c r="C1622" s="331">
        <v>45383</v>
      </c>
      <c r="D1622" s="321" t="s">
        <v>94</v>
      </c>
      <c r="E1622" s="332" t="s">
        <v>190</v>
      </c>
      <c r="F1622" s="369">
        <v>476.56</v>
      </c>
      <c r="G1622" s="267" t="s">
        <v>1478</v>
      </c>
      <c r="H1622" s="321" t="s">
        <v>126</v>
      </c>
      <c r="I1622" s="321" t="s">
        <v>1211</v>
      </c>
      <c r="J1622" s="370" t="s">
        <v>1212</v>
      </c>
      <c r="K1622" s="370" t="s">
        <v>1307</v>
      </c>
      <c r="L1622" s="370" t="s">
        <v>848</v>
      </c>
      <c r="M1622" s="370" t="s">
        <v>2786</v>
      </c>
      <c r="N1622" s="371">
        <v>45410</v>
      </c>
      <c r="O1622" s="321" t="s">
        <v>452</v>
      </c>
      <c r="P1622" s="370" t="s">
        <v>1212</v>
      </c>
      <c r="Q1622" s="372"/>
      <c r="R1622" s="372"/>
      <c r="S1622" s="372"/>
    </row>
    <row r="1623" spans="1:19" ht="36" x14ac:dyDescent="0.2">
      <c r="A1623" s="303">
        <f>IF(B1623="","",ROW()-ROW($A$3)+'Diário 1º PA'!$P$1)</f>
        <v>1836</v>
      </c>
      <c r="B1623" s="368">
        <v>45411</v>
      </c>
      <c r="C1623" s="331">
        <v>45383</v>
      </c>
      <c r="D1623" s="321" t="s">
        <v>94</v>
      </c>
      <c r="E1623" s="332" t="s">
        <v>190</v>
      </c>
      <c r="F1623" s="369">
        <v>476.56</v>
      </c>
      <c r="G1623" s="267" t="s">
        <v>1478</v>
      </c>
      <c r="H1623" s="321" t="s">
        <v>127</v>
      </c>
      <c r="I1623" s="321" t="s">
        <v>1211</v>
      </c>
      <c r="J1623" s="370" t="s">
        <v>1212</v>
      </c>
      <c r="K1623" s="370" t="s">
        <v>1307</v>
      </c>
      <c r="L1623" s="370" t="s">
        <v>848</v>
      </c>
      <c r="M1623" s="370" t="s">
        <v>2787</v>
      </c>
      <c r="N1623" s="371">
        <v>45410</v>
      </c>
      <c r="O1623" s="321" t="s">
        <v>452</v>
      </c>
      <c r="P1623" s="370" t="s">
        <v>1212</v>
      </c>
      <c r="Q1623" s="372"/>
      <c r="R1623" s="372"/>
      <c r="S1623" s="372"/>
    </row>
    <row r="1624" spans="1:19" ht="36" x14ac:dyDescent="0.2">
      <c r="A1624" s="303">
        <f>IF(B1624="","",ROW()-ROW($A$3)+'Diário 1º PA'!$P$1)</f>
        <v>1837</v>
      </c>
      <c r="B1624" s="368">
        <v>45411</v>
      </c>
      <c r="C1624" s="331">
        <v>45383</v>
      </c>
      <c r="D1624" s="321" t="s">
        <v>94</v>
      </c>
      <c r="E1624" s="332" t="s">
        <v>190</v>
      </c>
      <c r="F1624" s="369">
        <v>449.33</v>
      </c>
      <c r="G1624" s="267" t="s">
        <v>1478</v>
      </c>
      <c r="H1624" s="321" t="s">
        <v>125</v>
      </c>
      <c r="I1624" s="321" t="s">
        <v>1211</v>
      </c>
      <c r="J1624" s="370" t="s">
        <v>1212</v>
      </c>
      <c r="K1624" s="370" t="s">
        <v>1307</v>
      </c>
      <c r="L1624" s="370" t="s">
        <v>848</v>
      </c>
      <c r="M1624" s="370" t="s">
        <v>2788</v>
      </c>
      <c r="N1624" s="371">
        <v>45410</v>
      </c>
      <c r="O1624" s="321" t="s">
        <v>452</v>
      </c>
      <c r="P1624" s="370" t="s">
        <v>1212</v>
      </c>
      <c r="Q1624" s="372"/>
      <c r="R1624" s="372"/>
      <c r="S1624" s="372"/>
    </row>
    <row r="1625" spans="1:19" ht="36" x14ac:dyDescent="0.2">
      <c r="A1625" s="303">
        <f>IF(B1625="","",ROW()-ROW($A$3)+'Diário 1º PA'!$P$1)</f>
        <v>1838</v>
      </c>
      <c r="B1625" s="368">
        <v>45411</v>
      </c>
      <c r="C1625" s="331">
        <v>45383</v>
      </c>
      <c r="D1625" s="321" t="s">
        <v>94</v>
      </c>
      <c r="E1625" s="332" t="s">
        <v>190</v>
      </c>
      <c r="F1625" s="369">
        <v>476.56</v>
      </c>
      <c r="G1625" s="267" t="s">
        <v>1478</v>
      </c>
      <c r="H1625" s="321" t="s">
        <v>129</v>
      </c>
      <c r="I1625" s="321" t="s">
        <v>1211</v>
      </c>
      <c r="J1625" s="370" t="s">
        <v>1212</v>
      </c>
      <c r="K1625" s="370" t="s">
        <v>1307</v>
      </c>
      <c r="L1625" s="370" t="s">
        <v>848</v>
      </c>
      <c r="M1625" s="370" t="s">
        <v>2789</v>
      </c>
      <c r="N1625" s="371">
        <v>45410</v>
      </c>
      <c r="O1625" s="321" t="s">
        <v>452</v>
      </c>
      <c r="P1625" s="370" t="s">
        <v>1212</v>
      </c>
      <c r="Q1625" s="372"/>
      <c r="R1625" s="372"/>
      <c r="S1625" s="372"/>
    </row>
    <row r="1626" spans="1:19" ht="36" x14ac:dyDescent="0.2">
      <c r="A1626" s="303">
        <f>IF(B1626="","",ROW()-ROW($A$3)+'Diário 1º PA'!$P$1)</f>
        <v>1839</v>
      </c>
      <c r="B1626" s="368">
        <v>45411</v>
      </c>
      <c r="C1626" s="331">
        <v>45383</v>
      </c>
      <c r="D1626" s="321" t="s">
        <v>94</v>
      </c>
      <c r="E1626" s="332" t="s">
        <v>190</v>
      </c>
      <c r="F1626" s="369">
        <v>431.88</v>
      </c>
      <c r="G1626" s="267" t="s">
        <v>1478</v>
      </c>
      <c r="H1626" s="321" t="s">
        <v>118</v>
      </c>
      <c r="I1626" s="321" t="s">
        <v>1211</v>
      </c>
      <c r="J1626" s="370" t="s">
        <v>1212</v>
      </c>
      <c r="K1626" s="370" t="s">
        <v>1307</v>
      </c>
      <c r="L1626" s="370" t="s">
        <v>848</v>
      </c>
      <c r="M1626" s="370" t="s">
        <v>2790</v>
      </c>
      <c r="N1626" s="371">
        <v>45410</v>
      </c>
      <c r="O1626" s="321" t="s">
        <v>452</v>
      </c>
      <c r="P1626" s="370" t="s">
        <v>1212</v>
      </c>
      <c r="Q1626" s="372"/>
      <c r="R1626" s="372"/>
      <c r="S1626" s="372"/>
    </row>
    <row r="1627" spans="1:19" ht="24" x14ac:dyDescent="0.2">
      <c r="A1627" s="303">
        <f>IF(B1627="","",ROW()-ROW($A$3)+'Diário 1º PA'!$P$1)</f>
        <v>1840</v>
      </c>
      <c r="B1627" s="368">
        <v>45411</v>
      </c>
      <c r="C1627" s="331">
        <v>45383</v>
      </c>
      <c r="D1627" s="321" t="s">
        <v>105</v>
      </c>
      <c r="E1627" s="332" t="s">
        <v>345</v>
      </c>
      <c r="F1627" s="369">
        <v>186.66</v>
      </c>
      <c r="G1627" s="267" t="s">
        <v>2107</v>
      </c>
      <c r="H1627" s="321" t="s">
        <v>128</v>
      </c>
      <c r="I1627" s="321" t="s">
        <v>2791</v>
      </c>
      <c r="J1627" s="370" t="s">
        <v>2358</v>
      </c>
      <c r="K1627" s="370" t="s">
        <v>1307</v>
      </c>
      <c r="L1627" s="370" t="s">
        <v>848</v>
      </c>
      <c r="M1627" s="370" t="s">
        <v>2792</v>
      </c>
      <c r="N1627" s="371">
        <v>45411</v>
      </c>
      <c r="O1627" s="321" t="s">
        <v>452</v>
      </c>
      <c r="P1627" s="370" t="s">
        <v>2358</v>
      </c>
      <c r="Q1627" s="372"/>
      <c r="R1627" s="372"/>
      <c r="S1627" s="372"/>
    </row>
    <row r="1628" spans="1:19" ht="24" x14ac:dyDescent="0.2">
      <c r="A1628" s="303">
        <f>IF(B1628="","",ROW()-ROW($A$3)+'Diário 1º PA'!$P$1)</f>
        <v>1841</v>
      </c>
      <c r="B1628" s="368">
        <v>45411</v>
      </c>
      <c r="C1628" s="331">
        <v>45352</v>
      </c>
      <c r="D1628" s="321" t="s">
        <v>105</v>
      </c>
      <c r="E1628" s="332" t="s">
        <v>227</v>
      </c>
      <c r="F1628" s="369">
        <v>395.42</v>
      </c>
      <c r="G1628" s="267" t="s">
        <v>1037</v>
      </c>
      <c r="H1628" s="321" t="s">
        <v>118</v>
      </c>
      <c r="I1628" s="321" t="s">
        <v>1401</v>
      </c>
      <c r="J1628" s="370" t="s">
        <v>1181</v>
      </c>
      <c r="K1628" s="370" t="s">
        <v>1307</v>
      </c>
      <c r="L1628" s="370" t="s">
        <v>848</v>
      </c>
      <c r="M1628" s="370">
        <v>140079829</v>
      </c>
      <c r="N1628" s="371">
        <v>45409</v>
      </c>
      <c r="O1628" s="321" t="s">
        <v>452</v>
      </c>
      <c r="P1628" s="370" t="s">
        <v>1181</v>
      </c>
      <c r="Q1628" s="372"/>
      <c r="R1628" s="372"/>
      <c r="S1628" s="372"/>
    </row>
    <row r="1629" spans="1:19" ht="48" x14ac:dyDescent="0.2">
      <c r="A1629" s="303">
        <f>IF(B1629="","",ROW()-ROW($A$3)+'Diário 1º PA'!$P$1)</f>
        <v>1842</v>
      </c>
      <c r="B1629" s="368">
        <v>45411</v>
      </c>
      <c r="C1629" s="331">
        <v>45383</v>
      </c>
      <c r="D1629" s="321" t="s">
        <v>105</v>
      </c>
      <c r="E1629" s="332" t="s">
        <v>299</v>
      </c>
      <c r="F1629" s="369">
        <v>15002.7</v>
      </c>
      <c r="G1629" s="267" t="s">
        <v>2001</v>
      </c>
      <c r="H1629" s="321" t="s">
        <v>125</v>
      </c>
      <c r="I1629" s="321" t="s">
        <v>2450</v>
      </c>
      <c r="J1629" s="370" t="s">
        <v>1337</v>
      </c>
      <c r="K1629" s="370" t="s">
        <v>1307</v>
      </c>
      <c r="L1629" s="370" t="s">
        <v>848</v>
      </c>
      <c r="M1629" s="370">
        <v>1</v>
      </c>
      <c r="N1629" s="371">
        <v>45411</v>
      </c>
      <c r="O1629" s="321" t="s">
        <v>452</v>
      </c>
      <c r="P1629" s="370" t="s">
        <v>1337</v>
      </c>
      <c r="Q1629" s="372"/>
      <c r="R1629" s="372"/>
      <c r="S1629" s="372"/>
    </row>
    <row r="1630" spans="1:19" ht="24" x14ac:dyDescent="0.2">
      <c r="A1630" s="303">
        <f>IF(B1630="","",ROW()-ROW($A$3)+'Diário 1º PA'!$P$1)</f>
        <v>1843</v>
      </c>
      <c r="B1630" s="368">
        <v>45411</v>
      </c>
      <c r="C1630" s="331">
        <v>45383</v>
      </c>
      <c r="D1630" s="321" t="s">
        <v>105</v>
      </c>
      <c r="E1630" s="332" t="s">
        <v>225</v>
      </c>
      <c r="F1630" s="369">
        <v>507.98</v>
      </c>
      <c r="G1630" s="267" t="s">
        <v>1317</v>
      </c>
      <c r="H1630" s="321" t="s">
        <v>123</v>
      </c>
      <c r="I1630" s="321" t="s">
        <v>1217</v>
      </c>
      <c r="J1630" s="370" t="s">
        <v>857</v>
      </c>
      <c r="K1630" s="370" t="s">
        <v>1307</v>
      </c>
      <c r="L1630" s="370" t="s">
        <v>848</v>
      </c>
      <c r="M1630" s="370">
        <v>75293020</v>
      </c>
      <c r="N1630" s="371">
        <v>45410</v>
      </c>
      <c r="O1630" s="321" t="s">
        <v>452</v>
      </c>
      <c r="P1630" s="370" t="s">
        <v>857</v>
      </c>
      <c r="Q1630" s="372"/>
      <c r="R1630" s="372"/>
      <c r="S1630" s="372"/>
    </row>
    <row r="1631" spans="1:19" ht="36" x14ac:dyDescent="0.2">
      <c r="A1631" s="303">
        <f>IF(B1631="","",ROW()-ROW($A$3)+'Diário 1º PA'!$P$1)</f>
        <v>1844</v>
      </c>
      <c r="B1631" s="368">
        <v>45411</v>
      </c>
      <c r="C1631" s="331">
        <v>45383</v>
      </c>
      <c r="D1631" s="321" t="s">
        <v>107</v>
      </c>
      <c r="E1631" s="332" t="s">
        <v>374</v>
      </c>
      <c r="F1631" s="369">
        <v>2443.6999999999998</v>
      </c>
      <c r="G1631" s="267" t="s">
        <v>2793</v>
      </c>
      <c r="H1631" s="321" t="s">
        <v>122</v>
      </c>
      <c r="I1631" s="321" t="s">
        <v>1515</v>
      </c>
      <c r="J1631" s="370" t="s">
        <v>1516</v>
      </c>
      <c r="K1631" s="370" t="s">
        <v>1307</v>
      </c>
      <c r="L1631" s="370" t="s">
        <v>848</v>
      </c>
      <c r="M1631" s="370" t="s">
        <v>2794</v>
      </c>
      <c r="N1631" s="371">
        <v>45409</v>
      </c>
      <c r="O1631" s="321" t="s">
        <v>452</v>
      </c>
      <c r="P1631" s="370" t="s">
        <v>1516</v>
      </c>
      <c r="Q1631" s="372"/>
      <c r="R1631" s="372"/>
      <c r="S1631" s="372"/>
    </row>
    <row r="1632" spans="1:19" ht="24" x14ac:dyDescent="0.2">
      <c r="A1632" s="303">
        <f>IF(B1632="","",ROW()-ROW($A$3)+'Diário 1º PA'!$P$1)</f>
        <v>1845</v>
      </c>
      <c r="B1632" s="368">
        <v>45411</v>
      </c>
      <c r="C1632" s="331">
        <v>45383</v>
      </c>
      <c r="D1632" s="321" t="s">
        <v>105</v>
      </c>
      <c r="E1632" s="332" t="s">
        <v>355</v>
      </c>
      <c r="F1632" s="369">
        <v>683.15</v>
      </c>
      <c r="G1632" s="267" t="s">
        <v>1517</v>
      </c>
      <c r="H1632" s="321" t="s">
        <v>122</v>
      </c>
      <c r="I1632" s="321" t="s">
        <v>1515</v>
      </c>
      <c r="J1632" s="370" t="s">
        <v>1516</v>
      </c>
      <c r="K1632" s="370" t="s">
        <v>1307</v>
      </c>
      <c r="L1632" s="370" t="s">
        <v>848</v>
      </c>
      <c r="M1632" s="370" t="s">
        <v>2795</v>
      </c>
      <c r="N1632" s="371">
        <v>45409</v>
      </c>
      <c r="O1632" s="321" t="s">
        <v>452</v>
      </c>
      <c r="P1632" s="370" t="s">
        <v>1516</v>
      </c>
      <c r="Q1632" s="372"/>
      <c r="R1632" s="372"/>
      <c r="S1632" s="372"/>
    </row>
    <row r="1633" spans="1:19" ht="24" x14ac:dyDescent="0.2">
      <c r="A1633" s="303">
        <f>IF(B1633="","",ROW()-ROW($A$3)+'Diário 1º PA'!$P$1)</f>
        <v>1846</v>
      </c>
      <c r="B1633" s="368">
        <v>45411</v>
      </c>
      <c r="C1633" s="331">
        <v>45383</v>
      </c>
      <c r="D1633" s="321" t="s">
        <v>105</v>
      </c>
      <c r="E1633" s="332" t="s">
        <v>307</v>
      </c>
      <c r="F1633" s="369">
        <v>753.15</v>
      </c>
      <c r="G1633" s="267" t="s">
        <v>2796</v>
      </c>
      <c r="H1633" s="321" t="s">
        <v>122</v>
      </c>
      <c r="I1633" s="321" t="s">
        <v>1515</v>
      </c>
      <c r="J1633" s="370" t="s">
        <v>1516</v>
      </c>
      <c r="K1633" s="370" t="s">
        <v>1307</v>
      </c>
      <c r="L1633" s="370" t="s">
        <v>848</v>
      </c>
      <c r="M1633" s="370" t="s">
        <v>2797</v>
      </c>
      <c r="N1633" s="371">
        <v>45409</v>
      </c>
      <c r="O1633" s="321" t="s">
        <v>452</v>
      </c>
      <c r="P1633" s="370" t="s">
        <v>1516</v>
      </c>
      <c r="Q1633" s="372"/>
      <c r="R1633" s="372"/>
      <c r="S1633" s="372"/>
    </row>
    <row r="1634" spans="1:19" ht="24" x14ac:dyDescent="0.2">
      <c r="A1634" s="303">
        <f>IF(B1634="","",ROW()-ROW($A$3)+'Diário 1º PA'!$P$1)</f>
        <v>1847</v>
      </c>
      <c r="B1634" s="368">
        <v>45411</v>
      </c>
      <c r="C1634" s="331">
        <v>45383</v>
      </c>
      <c r="D1634" s="321" t="s">
        <v>105</v>
      </c>
      <c r="E1634" s="332" t="s">
        <v>305</v>
      </c>
      <c r="F1634" s="369">
        <v>928.63</v>
      </c>
      <c r="G1634" s="267" t="s">
        <v>2736</v>
      </c>
      <c r="H1634" s="321" t="s">
        <v>122</v>
      </c>
      <c r="I1634" s="321" t="s">
        <v>1515</v>
      </c>
      <c r="J1634" s="370" t="s">
        <v>1516</v>
      </c>
      <c r="K1634" s="370" t="s">
        <v>1307</v>
      </c>
      <c r="L1634" s="370" t="s">
        <v>848</v>
      </c>
      <c r="M1634" s="370" t="s">
        <v>2798</v>
      </c>
      <c r="N1634" s="371">
        <v>45409</v>
      </c>
      <c r="O1634" s="321" t="s">
        <v>452</v>
      </c>
      <c r="P1634" s="370" t="s">
        <v>1516</v>
      </c>
      <c r="Q1634" s="372"/>
      <c r="R1634" s="372"/>
      <c r="S1634" s="372"/>
    </row>
    <row r="1635" spans="1:19" ht="24" x14ac:dyDescent="0.2">
      <c r="A1635" s="303">
        <f>IF(B1635="","",ROW()-ROW($A$3)+'Diário 1º PA'!$P$1)</f>
        <v>1848</v>
      </c>
      <c r="B1635" s="368">
        <v>45411</v>
      </c>
      <c r="C1635" s="331">
        <v>45383</v>
      </c>
      <c r="D1635" s="321" t="s">
        <v>105</v>
      </c>
      <c r="E1635" s="332" t="s">
        <v>307</v>
      </c>
      <c r="F1635" s="369">
        <v>737.23</v>
      </c>
      <c r="G1635" s="267" t="s">
        <v>2799</v>
      </c>
      <c r="H1635" s="321" t="s">
        <v>124</v>
      </c>
      <c r="I1635" s="321" t="s">
        <v>1515</v>
      </c>
      <c r="J1635" s="370" t="s">
        <v>1516</v>
      </c>
      <c r="K1635" s="370" t="s">
        <v>1307</v>
      </c>
      <c r="L1635" s="370" t="s">
        <v>848</v>
      </c>
      <c r="M1635" s="370" t="s">
        <v>2800</v>
      </c>
      <c r="N1635" s="371">
        <v>45409</v>
      </c>
      <c r="O1635" s="321" t="s">
        <v>452</v>
      </c>
      <c r="P1635" s="370" t="s">
        <v>1516</v>
      </c>
      <c r="Q1635" s="372"/>
      <c r="R1635" s="372"/>
      <c r="S1635" s="372"/>
    </row>
    <row r="1636" spans="1:19" ht="36" x14ac:dyDescent="0.2">
      <c r="A1636" s="303">
        <f>IF(B1636="","",ROW()-ROW($A$3)+'Diário 1º PA'!$P$1)</f>
        <v>1849</v>
      </c>
      <c r="B1636" s="368">
        <v>45411</v>
      </c>
      <c r="C1636" s="331">
        <v>45383</v>
      </c>
      <c r="D1636" s="321" t="s">
        <v>94</v>
      </c>
      <c r="E1636" s="332" t="s">
        <v>190</v>
      </c>
      <c r="F1636" s="369">
        <v>429.3</v>
      </c>
      <c r="G1636" s="267" t="s">
        <v>1478</v>
      </c>
      <c r="H1636" s="321" t="s">
        <v>122</v>
      </c>
      <c r="I1636" s="321" t="s">
        <v>1211</v>
      </c>
      <c r="J1636" s="370" t="s">
        <v>2309</v>
      </c>
      <c r="K1636" s="370" t="s">
        <v>1307</v>
      </c>
      <c r="L1636" s="370" t="s">
        <v>848</v>
      </c>
      <c r="M1636" s="370" t="s">
        <v>2801</v>
      </c>
      <c r="N1636" s="371">
        <v>45410</v>
      </c>
      <c r="O1636" s="321" t="s">
        <v>452</v>
      </c>
      <c r="P1636" s="370" t="s">
        <v>2309</v>
      </c>
      <c r="Q1636" s="372"/>
      <c r="R1636" s="372"/>
      <c r="S1636" s="372"/>
    </row>
    <row r="1637" spans="1:19" ht="36" x14ac:dyDescent="0.2">
      <c r="A1637" s="303">
        <f>IF(B1637="","",ROW()-ROW($A$3)+'Diário 1º PA'!$P$1)</f>
        <v>1850</v>
      </c>
      <c r="B1637" s="368">
        <v>45411</v>
      </c>
      <c r="C1637" s="331">
        <v>45383</v>
      </c>
      <c r="D1637" s="321" t="s">
        <v>94</v>
      </c>
      <c r="E1637" s="332" t="s">
        <v>190</v>
      </c>
      <c r="F1637" s="369">
        <v>372.95</v>
      </c>
      <c r="G1637" s="267" t="s">
        <v>1478</v>
      </c>
      <c r="H1637" s="321" t="s">
        <v>123</v>
      </c>
      <c r="I1637" s="321" t="s">
        <v>1211</v>
      </c>
      <c r="J1637" s="370" t="s">
        <v>2309</v>
      </c>
      <c r="K1637" s="370" t="s">
        <v>1307</v>
      </c>
      <c r="L1637" s="370" t="s">
        <v>848</v>
      </c>
      <c r="M1637" s="370" t="s">
        <v>2802</v>
      </c>
      <c r="N1637" s="371">
        <v>45410</v>
      </c>
      <c r="O1637" s="321" t="s">
        <v>452</v>
      </c>
      <c r="P1637" s="370" t="s">
        <v>2309</v>
      </c>
      <c r="Q1637" s="372"/>
      <c r="R1637" s="372"/>
      <c r="S1637" s="372"/>
    </row>
    <row r="1638" spans="1:19" ht="36" x14ac:dyDescent="0.2">
      <c r="A1638" s="303">
        <f>IF(B1638="","",ROW()-ROW($A$3)+'Diário 1º PA'!$P$1)</f>
        <v>1851</v>
      </c>
      <c r="B1638" s="368">
        <v>45411</v>
      </c>
      <c r="C1638" s="331">
        <v>45383</v>
      </c>
      <c r="D1638" s="321" t="s">
        <v>94</v>
      </c>
      <c r="E1638" s="332" t="s">
        <v>190</v>
      </c>
      <c r="F1638" s="369">
        <v>311.27</v>
      </c>
      <c r="G1638" s="267" t="s">
        <v>1478</v>
      </c>
      <c r="H1638" s="321" t="s">
        <v>124</v>
      </c>
      <c r="I1638" s="321" t="s">
        <v>1211</v>
      </c>
      <c r="J1638" s="370" t="s">
        <v>2309</v>
      </c>
      <c r="K1638" s="370" t="s">
        <v>1307</v>
      </c>
      <c r="L1638" s="370" t="s">
        <v>848</v>
      </c>
      <c r="M1638" s="370" t="s">
        <v>2803</v>
      </c>
      <c r="N1638" s="371">
        <v>45410</v>
      </c>
      <c r="O1638" s="321" t="s">
        <v>452</v>
      </c>
      <c r="P1638" s="370" t="s">
        <v>2309</v>
      </c>
      <c r="Q1638" s="372"/>
      <c r="R1638" s="372"/>
      <c r="S1638" s="372"/>
    </row>
    <row r="1639" spans="1:19" ht="24" x14ac:dyDescent="0.2">
      <c r="A1639" s="303">
        <f>IF(B1639="","",ROW()-ROW($A$3)+'Diário 1º PA'!$P$1)</f>
        <v>1852</v>
      </c>
      <c r="B1639" s="368">
        <v>45411</v>
      </c>
      <c r="C1639" s="331">
        <v>45383</v>
      </c>
      <c r="D1639" s="321" t="s">
        <v>105</v>
      </c>
      <c r="E1639" s="332" t="s">
        <v>359</v>
      </c>
      <c r="F1639" s="369">
        <v>337</v>
      </c>
      <c r="G1639" s="267" t="s">
        <v>2804</v>
      </c>
      <c r="H1639" s="321" t="s">
        <v>123</v>
      </c>
      <c r="I1639" s="321" t="s">
        <v>2805</v>
      </c>
      <c r="J1639" s="370" t="s">
        <v>2806</v>
      </c>
      <c r="K1639" s="370" t="s">
        <v>1307</v>
      </c>
      <c r="L1639" s="370" t="s">
        <v>848</v>
      </c>
      <c r="M1639" s="370">
        <v>18019</v>
      </c>
      <c r="N1639" s="371">
        <v>45411</v>
      </c>
      <c r="O1639" s="321" t="s">
        <v>452</v>
      </c>
      <c r="P1639" s="370" t="s">
        <v>2806</v>
      </c>
      <c r="Q1639" s="372"/>
      <c r="R1639" s="372"/>
      <c r="S1639" s="372"/>
    </row>
    <row r="1640" spans="1:19" ht="24" x14ac:dyDescent="0.2">
      <c r="A1640" s="303">
        <f>IF(B1640="","",ROW()-ROW($A$3)+'Diário 1º PA'!$P$1)</f>
        <v>1853</v>
      </c>
      <c r="B1640" s="368">
        <v>45411</v>
      </c>
      <c r="C1640" s="331">
        <v>45383</v>
      </c>
      <c r="D1640" s="321" t="s">
        <v>94</v>
      </c>
      <c r="E1640" s="332" t="s">
        <v>199</v>
      </c>
      <c r="F1640" s="369">
        <v>780</v>
      </c>
      <c r="G1640" s="267" t="s">
        <v>1795</v>
      </c>
      <c r="H1640" s="321" t="s">
        <v>118</v>
      </c>
      <c r="I1640" s="321" t="s">
        <v>1814</v>
      </c>
      <c r="J1640" s="370" t="s">
        <v>854</v>
      </c>
      <c r="K1640" s="370" t="s">
        <v>1307</v>
      </c>
      <c r="L1640" s="370" t="s">
        <v>848</v>
      </c>
      <c r="M1640" s="370">
        <v>2582323</v>
      </c>
      <c r="N1640" s="371">
        <v>45426</v>
      </c>
      <c r="O1640" s="321" t="s">
        <v>452</v>
      </c>
      <c r="P1640" s="370" t="s">
        <v>854</v>
      </c>
      <c r="Q1640" s="372"/>
      <c r="R1640" s="372"/>
      <c r="S1640" s="372"/>
    </row>
    <row r="1641" spans="1:19" ht="24" x14ac:dyDescent="0.2">
      <c r="A1641" s="303">
        <f>IF(B1641="","",ROW()-ROW($A$3)+'Diário 1º PA'!$P$1)</f>
        <v>1854</v>
      </c>
      <c r="B1641" s="368">
        <v>45411</v>
      </c>
      <c r="C1641" s="331">
        <v>45383</v>
      </c>
      <c r="D1641" s="321" t="s">
        <v>94</v>
      </c>
      <c r="E1641" s="332" t="s">
        <v>199</v>
      </c>
      <c r="F1641" s="369">
        <v>930</v>
      </c>
      <c r="G1641" s="267" t="s">
        <v>1795</v>
      </c>
      <c r="H1641" s="321" t="s">
        <v>119</v>
      </c>
      <c r="I1641" s="321" t="s">
        <v>1814</v>
      </c>
      <c r="J1641" s="370" t="s">
        <v>854</v>
      </c>
      <c r="K1641" s="370" t="s">
        <v>1307</v>
      </c>
      <c r="L1641" s="370" t="s">
        <v>848</v>
      </c>
      <c r="M1641" s="370">
        <v>2581863</v>
      </c>
      <c r="N1641" s="371">
        <v>45426</v>
      </c>
      <c r="O1641" s="321" t="s">
        <v>452</v>
      </c>
      <c r="P1641" s="370" t="s">
        <v>854</v>
      </c>
      <c r="Q1641" s="372"/>
      <c r="R1641" s="372"/>
      <c r="S1641" s="372"/>
    </row>
    <row r="1642" spans="1:19" ht="24" x14ac:dyDescent="0.2">
      <c r="A1642" s="303">
        <f>IF(B1642="","",ROW()-ROW($A$3)+'Diário 1º PA'!$P$1)</f>
        <v>1855</v>
      </c>
      <c r="B1642" s="368">
        <v>45411</v>
      </c>
      <c r="C1642" s="331">
        <v>45383</v>
      </c>
      <c r="D1642" s="321" t="s">
        <v>94</v>
      </c>
      <c r="E1642" s="332" t="s">
        <v>199</v>
      </c>
      <c r="F1642" s="369">
        <v>325.60000000000002</v>
      </c>
      <c r="G1642" s="267" t="s">
        <v>1795</v>
      </c>
      <c r="H1642" s="321" t="s">
        <v>123</v>
      </c>
      <c r="I1642" s="321" t="s">
        <v>1799</v>
      </c>
      <c r="J1642" s="370" t="s">
        <v>874</v>
      </c>
      <c r="K1642" s="370" t="s">
        <v>1307</v>
      </c>
      <c r="L1642" s="370" t="s">
        <v>848</v>
      </c>
      <c r="M1642" s="370">
        <v>1000211793</v>
      </c>
      <c r="N1642" s="371">
        <v>45434</v>
      </c>
      <c r="O1642" s="321" t="s">
        <v>452</v>
      </c>
      <c r="P1642" s="370" t="s">
        <v>874</v>
      </c>
      <c r="Q1642" s="372"/>
      <c r="R1642" s="372"/>
      <c r="S1642" s="372"/>
    </row>
    <row r="1643" spans="1:19" ht="24" x14ac:dyDescent="0.2">
      <c r="A1643" s="303">
        <f>IF(B1643="","",ROW()-ROW($A$3)+'Diário 1º PA'!$P$1)</f>
        <v>1856</v>
      </c>
      <c r="B1643" s="368">
        <v>45411</v>
      </c>
      <c r="C1643" s="331">
        <v>45383</v>
      </c>
      <c r="D1643" s="321" t="s">
        <v>105</v>
      </c>
      <c r="E1643" s="332" t="s">
        <v>287</v>
      </c>
      <c r="F1643" s="369">
        <v>261.18</v>
      </c>
      <c r="G1643" s="267" t="s">
        <v>2807</v>
      </c>
      <c r="H1643" s="321" t="s">
        <v>118</v>
      </c>
      <c r="I1643" s="321" t="s">
        <v>1837</v>
      </c>
      <c r="J1643" s="370" t="s">
        <v>1838</v>
      </c>
      <c r="K1643" s="370" t="s">
        <v>1307</v>
      </c>
      <c r="L1643" s="370" t="s">
        <v>1207</v>
      </c>
      <c r="M1643" s="370">
        <v>6545792</v>
      </c>
      <c r="N1643" s="371">
        <v>45435</v>
      </c>
      <c r="O1643" s="321" t="s">
        <v>452</v>
      </c>
      <c r="P1643" s="370" t="s">
        <v>1838</v>
      </c>
      <c r="Q1643" s="372"/>
      <c r="R1643" s="372"/>
      <c r="S1643" s="372"/>
    </row>
    <row r="1644" spans="1:19" ht="36" x14ac:dyDescent="0.2">
      <c r="A1644" s="303">
        <f>IF(B1644="","",ROW()-ROW($A$3)+'Diário 1º PA'!$P$1)</f>
        <v>1857</v>
      </c>
      <c r="B1644" s="368">
        <v>45411</v>
      </c>
      <c r="C1644" s="331">
        <v>45383</v>
      </c>
      <c r="D1644" s="321" t="s">
        <v>105</v>
      </c>
      <c r="E1644" s="332" t="s">
        <v>343</v>
      </c>
      <c r="F1644" s="369">
        <v>550</v>
      </c>
      <c r="G1644" s="267" t="s">
        <v>2808</v>
      </c>
      <c r="H1644" s="321" t="s">
        <v>137</v>
      </c>
      <c r="I1644" s="321" t="s">
        <v>2809</v>
      </c>
      <c r="J1644" s="370" t="s">
        <v>2810</v>
      </c>
      <c r="K1644" s="370" t="s">
        <v>1307</v>
      </c>
      <c r="L1644" s="370" t="s">
        <v>848</v>
      </c>
      <c r="M1644" s="370">
        <v>3</v>
      </c>
      <c r="N1644" s="371">
        <v>45427</v>
      </c>
      <c r="O1644" s="321" t="s">
        <v>452</v>
      </c>
      <c r="P1644" s="370" t="s">
        <v>2810</v>
      </c>
      <c r="Q1644" s="372"/>
      <c r="R1644" s="372"/>
      <c r="S1644" s="372"/>
    </row>
    <row r="1645" spans="1:19" ht="24" x14ac:dyDescent="0.2">
      <c r="A1645" s="303">
        <f>IF(B1645="","",ROW()-ROW($A$3)+'Diário 1º PA'!$P$1)</f>
        <v>1858</v>
      </c>
      <c r="B1645" s="368">
        <v>45411</v>
      </c>
      <c r="C1645" s="331">
        <v>45383</v>
      </c>
      <c r="D1645" s="321" t="s">
        <v>94</v>
      </c>
      <c r="E1645" s="332" t="s">
        <v>199</v>
      </c>
      <c r="F1645" s="369">
        <v>457.8</v>
      </c>
      <c r="G1645" s="267" t="s">
        <v>1795</v>
      </c>
      <c r="H1645" s="321" t="s">
        <v>118</v>
      </c>
      <c r="I1645" s="321" t="s">
        <v>1260</v>
      </c>
      <c r="J1645" s="370" t="s">
        <v>1261</v>
      </c>
      <c r="K1645" s="370" t="s">
        <v>881</v>
      </c>
      <c r="L1645" s="370" t="s">
        <v>1301</v>
      </c>
      <c r="M1645" s="370" t="s">
        <v>117</v>
      </c>
      <c r="N1645" s="371" t="s">
        <v>117</v>
      </c>
      <c r="O1645" s="321" t="s">
        <v>452</v>
      </c>
      <c r="P1645" s="370" t="s">
        <v>1261</v>
      </c>
      <c r="Q1645" s="372"/>
      <c r="R1645" s="372"/>
      <c r="S1645" s="372"/>
    </row>
    <row r="1646" spans="1:19" ht="36" x14ac:dyDescent="0.2">
      <c r="A1646" s="303">
        <f>IF(B1646="","",ROW()-ROW($A$3)+'Diário 1º PA'!$P$1)</f>
        <v>1859</v>
      </c>
      <c r="B1646" s="368">
        <v>45411</v>
      </c>
      <c r="C1646" s="331">
        <v>45383</v>
      </c>
      <c r="D1646" s="321" t="s">
        <v>105</v>
      </c>
      <c r="E1646" s="332" t="s">
        <v>341</v>
      </c>
      <c r="F1646" s="369">
        <v>1380</v>
      </c>
      <c r="G1646" s="267" t="s">
        <v>2811</v>
      </c>
      <c r="H1646" s="321" t="s">
        <v>118</v>
      </c>
      <c r="I1646" s="321" t="s">
        <v>1751</v>
      </c>
      <c r="J1646" s="370" t="s">
        <v>1752</v>
      </c>
      <c r="K1646" s="370" t="s">
        <v>881</v>
      </c>
      <c r="L1646" s="370" t="s">
        <v>1301</v>
      </c>
      <c r="M1646" s="370">
        <v>8</v>
      </c>
      <c r="N1646" s="371" t="s">
        <v>2812</v>
      </c>
      <c r="O1646" s="321" t="s">
        <v>452</v>
      </c>
      <c r="P1646" s="370" t="s">
        <v>1752</v>
      </c>
      <c r="Q1646" s="372"/>
      <c r="R1646" s="372"/>
      <c r="S1646" s="372"/>
    </row>
    <row r="1647" spans="1:19" ht="24" x14ac:dyDescent="0.2">
      <c r="A1647" s="303">
        <f>IF(B1647="","",ROW()-ROW($A$3)+'Diário 1º PA'!$P$1)</f>
        <v>1860</v>
      </c>
      <c r="B1647" s="368">
        <v>45411</v>
      </c>
      <c r="C1647" s="331">
        <v>45383</v>
      </c>
      <c r="D1647" s="321" t="s">
        <v>105</v>
      </c>
      <c r="E1647" s="332" t="s">
        <v>245</v>
      </c>
      <c r="F1647" s="369">
        <v>4320</v>
      </c>
      <c r="G1647" s="267" t="s">
        <v>2813</v>
      </c>
      <c r="H1647" s="321" t="s">
        <v>118</v>
      </c>
      <c r="I1647" s="321" t="s">
        <v>2814</v>
      </c>
      <c r="J1647" s="370" t="s">
        <v>2815</v>
      </c>
      <c r="K1647" s="370" t="s">
        <v>881</v>
      </c>
      <c r="L1647" s="370" t="s">
        <v>1301</v>
      </c>
      <c r="M1647" s="370">
        <v>799</v>
      </c>
      <c r="N1647" s="371">
        <v>45386</v>
      </c>
      <c r="O1647" s="321" t="s">
        <v>452</v>
      </c>
      <c r="P1647" s="370" t="s">
        <v>2815</v>
      </c>
      <c r="Q1647" s="372"/>
      <c r="R1647" s="372"/>
      <c r="S1647" s="372"/>
    </row>
    <row r="1648" spans="1:19" ht="24" x14ac:dyDescent="0.2">
      <c r="A1648" s="303">
        <f>IF(B1648="","",ROW()-ROW($A$3)+'Diário 1º PA'!$P$1)</f>
        <v>1861</v>
      </c>
      <c r="B1648" s="368">
        <v>45411</v>
      </c>
      <c r="C1648" s="331">
        <v>45383</v>
      </c>
      <c r="D1648" s="321" t="s">
        <v>105</v>
      </c>
      <c r="E1648" s="332" t="s">
        <v>305</v>
      </c>
      <c r="F1648" s="369">
        <v>687.07</v>
      </c>
      <c r="G1648" s="267" t="s">
        <v>2736</v>
      </c>
      <c r="H1648" s="321" t="s">
        <v>129</v>
      </c>
      <c r="I1648" s="321" t="s">
        <v>1515</v>
      </c>
      <c r="J1648" s="370" t="s">
        <v>1516</v>
      </c>
      <c r="K1648" s="370" t="s">
        <v>1307</v>
      </c>
      <c r="L1648" s="370" t="s">
        <v>848</v>
      </c>
      <c r="M1648" s="370" t="s">
        <v>2816</v>
      </c>
      <c r="N1648" s="371">
        <v>45408</v>
      </c>
      <c r="O1648" s="321" t="s">
        <v>452</v>
      </c>
      <c r="P1648" s="370" t="s">
        <v>1516</v>
      </c>
      <c r="Q1648" s="372"/>
      <c r="R1648" s="372"/>
      <c r="S1648" s="372"/>
    </row>
    <row r="1649" spans="1:19" ht="24" x14ac:dyDescent="0.2">
      <c r="A1649" s="303">
        <f>IF(B1649="","",ROW()-ROW($A$3)+'Diário 1º PA'!$P$1)</f>
        <v>1862</v>
      </c>
      <c r="B1649" s="368">
        <v>45411</v>
      </c>
      <c r="C1649" s="331">
        <v>45383</v>
      </c>
      <c r="D1649" s="321" t="s">
        <v>105</v>
      </c>
      <c r="E1649" s="332" t="s">
        <v>305</v>
      </c>
      <c r="F1649" s="369">
        <v>1429.01</v>
      </c>
      <c r="G1649" s="267" t="s">
        <v>2736</v>
      </c>
      <c r="H1649" s="321" t="s">
        <v>121</v>
      </c>
      <c r="I1649" s="321" t="s">
        <v>1515</v>
      </c>
      <c r="J1649" s="370" t="s">
        <v>1516</v>
      </c>
      <c r="K1649" s="370" t="s">
        <v>1307</v>
      </c>
      <c r="L1649" s="370" t="s">
        <v>848</v>
      </c>
      <c r="M1649" s="370" t="s">
        <v>2817</v>
      </c>
      <c r="N1649" s="371">
        <v>45408</v>
      </c>
      <c r="O1649" s="321" t="s">
        <v>452</v>
      </c>
      <c r="P1649" s="370" t="s">
        <v>1516</v>
      </c>
      <c r="Q1649" s="372"/>
      <c r="R1649" s="372"/>
      <c r="S1649" s="372"/>
    </row>
    <row r="1650" spans="1:19" ht="24" x14ac:dyDescent="0.2">
      <c r="A1650" s="303">
        <f>IF(B1650="","",ROW()-ROW($A$3)+'Diário 1º PA'!$P$1)</f>
        <v>1863</v>
      </c>
      <c r="B1650" s="368">
        <v>45411</v>
      </c>
      <c r="C1650" s="331">
        <v>45383</v>
      </c>
      <c r="D1650" s="321" t="s">
        <v>105</v>
      </c>
      <c r="E1650" s="332" t="s">
        <v>307</v>
      </c>
      <c r="F1650" s="369">
        <v>841.61</v>
      </c>
      <c r="G1650" s="267" t="s">
        <v>2736</v>
      </c>
      <c r="H1650" s="321" t="s">
        <v>121</v>
      </c>
      <c r="I1650" s="321" t="s">
        <v>1515</v>
      </c>
      <c r="J1650" s="370" t="s">
        <v>1516</v>
      </c>
      <c r="K1650" s="370" t="s">
        <v>1307</v>
      </c>
      <c r="L1650" s="370" t="s">
        <v>848</v>
      </c>
      <c r="M1650" s="370" t="s">
        <v>2818</v>
      </c>
      <c r="N1650" s="371">
        <v>45408</v>
      </c>
      <c r="O1650" s="321" t="s">
        <v>452</v>
      </c>
      <c r="P1650" s="370" t="s">
        <v>1516</v>
      </c>
      <c r="Q1650" s="372"/>
      <c r="R1650" s="372"/>
      <c r="S1650" s="372"/>
    </row>
    <row r="1651" spans="1:19" ht="24" x14ac:dyDescent="0.2">
      <c r="A1651" s="303">
        <f>IF(B1651="","",ROW()-ROW($A$3)+'Diário 1º PA'!$P$1)</f>
        <v>1864</v>
      </c>
      <c r="B1651" s="368">
        <v>45411</v>
      </c>
      <c r="C1651" s="331">
        <v>45383</v>
      </c>
      <c r="D1651" s="321" t="s">
        <v>105</v>
      </c>
      <c r="E1651" s="332" t="s">
        <v>357</v>
      </c>
      <c r="F1651" s="369">
        <v>812.37</v>
      </c>
      <c r="G1651" s="267" t="s">
        <v>2736</v>
      </c>
      <c r="H1651" s="321" t="s">
        <v>121</v>
      </c>
      <c r="I1651" s="321" t="s">
        <v>1515</v>
      </c>
      <c r="J1651" s="370" t="s">
        <v>1516</v>
      </c>
      <c r="K1651" s="370" t="s">
        <v>1307</v>
      </c>
      <c r="L1651" s="370" t="s">
        <v>848</v>
      </c>
      <c r="M1651" s="370" t="s">
        <v>2819</v>
      </c>
      <c r="N1651" s="371">
        <v>45408</v>
      </c>
      <c r="O1651" s="321" t="s">
        <v>452</v>
      </c>
      <c r="P1651" s="370" t="s">
        <v>1516</v>
      </c>
      <c r="Q1651" s="372"/>
      <c r="R1651" s="372"/>
      <c r="S1651" s="372"/>
    </row>
    <row r="1652" spans="1:19" ht="24" x14ac:dyDescent="0.2">
      <c r="A1652" s="303">
        <f>IF(B1652="","",ROW()-ROW($A$3)+'Diário 1º PA'!$P$1)</f>
        <v>1865</v>
      </c>
      <c r="B1652" s="368">
        <v>45411</v>
      </c>
      <c r="C1652" s="331">
        <v>45383</v>
      </c>
      <c r="D1652" s="321" t="s">
        <v>105</v>
      </c>
      <c r="E1652" s="332" t="s">
        <v>355</v>
      </c>
      <c r="F1652" s="369">
        <v>744.68</v>
      </c>
      <c r="G1652" s="267" t="s">
        <v>1517</v>
      </c>
      <c r="H1652" s="321" t="s">
        <v>121</v>
      </c>
      <c r="I1652" s="321" t="s">
        <v>1515</v>
      </c>
      <c r="J1652" s="370" t="s">
        <v>1516</v>
      </c>
      <c r="K1652" s="370" t="s">
        <v>1307</v>
      </c>
      <c r="L1652" s="370" t="s">
        <v>848</v>
      </c>
      <c r="M1652" s="370" t="s">
        <v>2820</v>
      </c>
      <c r="N1652" s="371">
        <v>45408</v>
      </c>
      <c r="O1652" s="321" t="s">
        <v>452</v>
      </c>
      <c r="P1652" s="370" t="s">
        <v>1516</v>
      </c>
      <c r="Q1652" s="372"/>
      <c r="R1652" s="372"/>
      <c r="S1652" s="372"/>
    </row>
    <row r="1653" spans="1:19" ht="24" x14ac:dyDescent="0.2">
      <c r="A1653" s="303">
        <f>IF(B1653="","",ROW()-ROW($A$3)+'Diário 1º PA'!$P$1)</f>
        <v>1866</v>
      </c>
      <c r="B1653" s="368">
        <v>45411</v>
      </c>
      <c r="C1653" s="331">
        <v>45383</v>
      </c>
      <c r="D1653" s="321" t="s">
        <v>94</v>
      </c>
      <c r="E1653" s="332" t="s">
        <v>199</v>
      </c>
      <c r="F1653" s="369">
        <v>637.5</v>
      </c>
      <c r="G1653" s="267" t="s">
        <v>1795</v>
      </c>
      <c r="H1653" s="321" t="s">
        <v>120</v>
      </c>
      <c r="I1653" s="321" t="s">
        <v>1814</v>
      </c>
      <c r="J1653" s="370" t="s">
        <v>854</v>
      </c>
      <c r="K1653" s="370" t="s">
        <v>1307</v>
      </c>
      <c r="L1653" s="370" t="s">
        <v>848</v>
      </c>
      <c r="M1653" s="370">
        <v>2584583</v>
      </c>
      <c r="N1653" s="371">
        <v>45428</v>
      </c>
      <c r="O1653" s="321" t="s">
        <v>452</v>
      </c>
      <c r="P1653" s="370" t="s">
        <v>854</v>
      </c>
      <c r="Q1653" s="372"/>
      <c r="R1653" s="372"/>
      <c r="S1653" s="372"/>
    </row>
    <row r="1654" spans="1:19" ht="24" x14ac:dyDescent="0.2">
      <c r="A1654" s="303">
        <f>IF(B1654="","",ROW()-ROW($A$3)+'Diário 1º PA'!$P$1)</f>
        <v>1867</v>
      </c>
      <c r="B1654" s="368">
        <v>45411</v>
      </c>
      <c r="C1654" s="331">
        <v>45383</v>
      </c>
      <c r="D1654" s="321" t="s">
        <v>94</v>
      </c>
      <c r="E1654" s="332" t="s">
        <v>201</v>
      </c>
      <c r="F1654" s="369">
        <v>63166.65</v>
      </c>
      <c r="G1654" s="267" t="s">
        <v>1544</v>
      </c>
      <c r="H1654" s="321" t="s">
        <v>117</v>
      </c>
      <c r="I1654" s="321" t="s">
        <v>2089</v>
      </c>
      <c r="J1654" s="370" t="s">
        <v>2090</v>
      </c>
      <c r="K1654" s="370" t="s">
        <v>1307</v>
      </c>
      <c r="L1654" s="370" t="s">
        <v>848</v>
      </c>
      <c r="M1654" s="370">
        <v>24785900</v>
      </c>
      <c r="N1654" s="371">
        <v>45412</v>
      </c>
      <c r="O1654" s="321" t="s">
        <v>452</v>
      </c>
      <c r="P1654" s="370" t="s">
        <v>2090</v>
      </c>
      <c r="Q1654" s="372"/>
      <c r="R1654" s="372"/>
      <c r="S1654" s="372"/>
    </row>
    <row r="1655" spans="1:19" ht="24" x14ac:dyDescent="0.2">
      <c r="A1655" s="303">
        <f>IF(B1655="","",ROW()-ROW($A$3)+'Diário 1º PA'!$P$1)</f>
        <v>1868</v>
      </c>
      <c r="B1655" s="368">
        <v>45411</v>
      </c>
      <c r="C1655" s="331">
        <v>45383</v>
      </c>
      <c r="D1655" s="321" t="s">
        <v>94</v>
      </c>
      <c r="E1655" s="332" t="s">
        <v>201</v>
      </c>
      <c r="F1655" s="369">
        <v>49933.33</v>
      </c>
      <c r="G1655" s="267" t="s">
        <v>1544</v>
      </c>
      <c r="H1655" s="321" t="s">
        <v>117</v>
      </c>
      <c r="I1655" s="321" t="s">
        <v>2089</v>
      </c>
      <c r="J1655" s="370" t="s">
        <v>2090</v>
      </c>
      <c r="K1655" s="370" t="s">
        <v>1307</v>
      </c>
      <c r="L1655" s="370" t="s">
        <v>848</v>
      </c>
      <c r="M1655" s="370">
        <v>24785899</v>
      </c>
      <c r="N1655" s="371">
        <v>45412</v>
      </c>
      <c r="O1655" s="321" t="s">
        <v>452</v>
      </c>
      <c r="P1655" s="370" t="s">
        <v>2090</v>
      </c>
      <c r="Q1655" s="372"/>
      <c r="R1655" s="372"/>
      <c r="S1655" s="372"/>
    </row>
    <row r="1656" spans="1:19" ht="24" x14ac:dyDescent="0.2">
      <c r="A1656" s="303">
        <f>IF(B1656="","",ROW()-ROW($A$3)+'Diário 1º PA'!$P$1)</f>
        <v>1869</v>
      </c>
      <c r="B1656" s="368">
        <v>45411</v>
      </c>
      <c r="C1656" s="331">
        <v>45383</v>
      </c>
      <c r="D1656" s="321" t="s">
        <v>94</v>
      </c>
      <c r="E1656" s="332" t="s">
        <v>201</v>
      </c>
      <c r="F1656" s="369">
        <v>53783.33</v>
      </c>
      <c r="G1656" s="267" t="s">
        <v>1544</v>
      </c>
      <c r="H1656" s="321" t="s">
        <v>117</v>
      </c>
      <c r="I1656" s="321" t="s">
        <v>2089</v>
      </c>
      <c r="J1656" s="370" t="s">
        <v>2090</v>
      </c>
      <c r="K1656" s="370" t="s">
        <v>1307</v>
      </c>
      <c r="L1656" s="370" t="s">
        <v>848</v>
      </c>
      <c r="M1656" s="370">
        <v>24785712</v>
      </c>
      <c r="N1656" s="371">
        <v>45412</v>
      </c>
      <c r="O1656" s="321" t="s">
        <v>452</v>
      </c>
      <c r="P1656" s="370" t="s">
        <v>2090</v>
      </c>
      <c r="Q1656" s="372"/>
      <c r="R1656" s="372"/>
      <c r="S1656" s="372"/>
    </row>
    <row r="1657" spans="1:19" ht="24" x14ac:dyDescent="0.2">
      <c r="A1657" s="303">
        <f>IF(B1657="","",ROW()-ROW($A$3)+'Diário 1º PA'!$P$1)</f>
        <v>1870</v>
      </c>
      <c r="B1657" s="368">
        <v>45411</v>
      </c>
      <c r="C1657" s="331">
        <v>45383</v>
      </c>
      <c r="D1657" s="321" t="s">
        <v>94</v>
      </c>
      <c r="E1657" s="332" t="s">
        <v>201</v>
      </c>
      <c r="F1657" s="369">
        <v>3500</v>
      </c>
      <c r="G1657" s="267" t="s">
        <v>1544</v>
      </c>
      <c r="H1657" s="321" t="s">
        <v>117</v>
      </c>
      <c r="I1657" s="321" t="s">
        <v>2089</v>
      </c>
      <c r="J1657" s="370" t="s">
        <v>2090</v>
      </c>
      <c r="K1657" s="370" t="s">
        <v>1307</v>
      </c>
      <c r="L1657" s="370" t="s">
        <v>848</v>
      </c>
      <c r="M1657" s="370">
        <v>24785604</v>
      </c>
      <c r="N1657" s="371">
        <v>45412</v>
      </c>
      <c r="O1657" s="321" t="s">
        <v>452</v>
      </c>
      <c r="P1657" s="370" t="s">
        <v>2090</v>
      </c>
      <c r="Q1657" s="372"/>
      <c r="R1657" s="372"/>
      <c r="S1657" s="372"/>
    </row>
    <row r="1658" spans="1:19" ht="36" x14ac:dyDescent="0.2">
      <c r="A1658" s="303">
        <f>IF(B1658="","",ROW()-ROW($A$3)+'Diário 1º PA'!$P$1)</f>
        <v>1871</v>
      </c>
      <c r="B1658" s="368">
        <v>45411</v>
      </c>
      <c r="C1658" s="331">
        <v>45383</v>
      </c>
      <c r="D1658" s="321" t="s">
        <v>107</v>
      </c>
      <c r="E1658" s="332" t="s">
        <v>370</v>
      </c>
      <c r="F1658" s="369">
        <v>45654.45</v>
      </c>
      <c r="G1658" s="321" t="s">
        <v>2130</v>
      </c>
      <c r="H1658" s="321" t="s">
        <v>133</v>
      </c>
      <c r="I1658" s="321" t="s">
        <v>1970</v>
      </c>
      <c r="J1658" s="370" t="s">
        <v>1632</v>
      </c>
      <c r="K1658" s="370" t="s">
        <v>1307</v>
      </c>
      <c r="L1658" s="370" t="s">
        <v>848</v>
      </c>
      <c r="M1658" s="370">
        <v>659</v>
      </c>
      <c r="N1658" s="371">
        <v>45411</v>
      </c>
      <c r="O1658" s="321" t="s">
        <v>452</v>
      </c>
      <c r="P1658" s="370" t="s">
        <v>1632</v>
      </c>
      <c r="Q1658" s="372"/>
      <c r="R1658" s="372"/>
      <c r="S1658" s="372"/>
    </row>
    <row r="1659" spans="1:19" x14ac:dyDescent="0.2">
      <c r="A1659" s="303">
        <f>IF(B1659="","",ROW()-ROW($A$3)+'Diário 1º PA'!$P$1)</f>
        <v>1872</v>
      </c>
      <c r="B1659" s="368">
        <v>45411</v>
      </c>
      <c r="C1659" s="331">
        <v>45383</v>
      </c>
      <c r="D1659" s="321" t="s">
        <v>105</v>
      </c>
      <c r="E1659" s="332" t="s">
        <v>283</v>
      </c>
      <c r="F1659" s="369">
        <v>3</v>
      </c>
      <c r="G1659" s="267" t="s">
        <v>2821</v>
      </c>
      <c r="H1659" s="321" t="s">
        <v>118</v>
      </c>
      <c r="I1659" s="321" t="s">
        <v>117</v>
      </c>
      <c r="J1659" s="370" t="s">
        <v>79</v>
      </c>
      <c r="K1659" s="370" t="s">
        <v>1325</v>
      </c>
      <c r="L1659" s="370" t="s">
        <v>117</v>
      </c>
      <c r="M1659" s="370" t="s">
        <v>117</v>
      </c>
      <c r="N1659" s="371" t="s">
        <v>117</v>
      </c>
      <c r="O1659" s="321" t="s">
        <v>452</v>
      </c>
      <c r="P1659" s="370" t="s">
        <v>79</v>
      </c>
      <c r="Q1659" s="372"/>
      <c r="R1659" s="372"/>
      <c r="S1659" s="372"/>
    </row>
    <row r="1660" spans="1:19" ht="24" x14ac:dyDescent="0.2">
      <c r="A1660" s="303">
        <f>IF(B1660="","",ROW()-ROW($A$3)+'Diário 1º PA'!$P$1)</f>
        <v>1873</v>
      </c>
      <c r="B1660" s="368">
        <v>45412</v>
      </c>
      <c r="C1660" s="331">
        <v>45383</v>
      </c>
      <c r="D1660" s="321" t="s">
        <v>105</v>
      </c>
      <c r="E1660" s="332" t="s">
        <v>339</v>
      </c>
      <c r="F1660" s="369">
        <v>30</v>
      </c>
      <c r="G1660" s="267" t="s">
        <v>2822</v>
      </c>
      <c r="H1660" s="321" t="s">
        <v>136</v>
      </c>
      <c r="I1660" s="321" t="s">
        <v>2656</v>
      </c>
      <c r="J1660" s="370" t="s">
        <v>922</v>
      </c>
      <c r="K1660" s="370" t="s">
        <v>881</v>
      </c>
      <c r="L1660" s="370" t="s">
        <v>1604</v>
      </c>
      <c r="M1660" s="370" t="s">
        <v>117</v>
      </c>
      <c r="N1660" s="371">
        <v>45411</v>
      </c>
      <c r="O1660" s="321" t="s">
        <v>452</v>
      </c>
      <c r="P1660" s="370" t="s">
        <v>2657</v>
      </c>
      <c r="Q1660" s="372"/>
      <c r="R1660" s="372"/>
      <c r="S1660" s="372"/>
    </row>
    <row r="1661" spans="1:19" ht="36" x14ac:dyDescent="0.2">
      <c r="A1661" s="303">
        <f>IF(B1661="","",ROW()-ROW($A$3)+'Diário 1º PA'!$P$1)</f>
        <v>1874</v>
      </c>
      <c r="B1661" s="368">
        <v>45412</v>
      </c>
      <c r="C1661" s="331">
        <v>45383</v>
      </c>
      <c r="D1661" s="321" t="s">
        <v>105</v>
      </c>
      <c r="E1661" s="332" t="s">
        <v>337</v>
      </c>
      <c r="F1661" s="369">
        <v>116.82</v>
      </c>
      <c r="G1661" s="267" t="s">
        <v>952</v>
      </c>
      <c r="H1661" s="321" t="s">
        <v>137</v>
      </c>
      <c r="I1661" s="321" t="s">
        <v>1296</v>
      </c>
      <c r="J1661" s="370" t="s">
        <v>954</v>
      </c>
      <c r="K1661" s="370" t="s">
        <v>839</v>
      </c>
      <c r="L1661" s="370" t="s">
        <v>1301</v>
      </c>
      <c r="M1661" s="370">
        <v>6110844</v>
      </c>
      <c r="N1661" s="371">
        <v>45413</v>
      </c>
      <c r="O1661" s="321" t="s">
        <v>452</v>
      </c>
      <c r="P1661" s="370" t="s">
        <v>954</v>
      </c>
      <c r="Q1661" s="372"/>
      <c r="R1661" s="372"/>
      <c r="S1661" s="372"/>
    </row>
    <row r="1662" spans="1:19" ht="24" x14ac:dyDescent="0.2">
      <c r="A1662" s="303">
        <f>IF(B1662="","",ROW()-ROW($A$3)+'Diário 1º PA'!$P$1)</f>
        <v>1875</v>
      </c>
      <c r="B1662" s="368">
        <v>45412</v>
      </c>
      <c r="C1662" s="331">
        <v>45383</v>
      </c>
      <c r="D1662" s="321" t="s">
        <v>105</v>
      </c>
      <c r="E1662" s="332" t="s">
        <v>299</v>
      </c>
      <c r="F1662" s="369">
        <v>1339.8</v>
      </c>
      <c r="G1662" s="267" t="s">
        <v>2823</v>
      </c>
      <c r="H1662" s="321" t="s">
        <v>126</v>
      </c>
      <c r="I1662" s="321" t="s">
        <v>2824</v>
      </c>
      <c r="J1662" s="370" t="s">
        <v>1337</v>
      </c>
      <c r="K1662" s="370" t="s">
        <v>839</v>
      </c>
      <c r="L1662" s="370" t="s">
        <v>1301</v>
      </c>
      <c r="M1662" s="370">
        <v>42</v>
      </c>
      <c r="N1662" s="371">
        <v>45390</v>
      </c>
      <c r="O1662" s="321" t="s">
        <v>452</v>
      </c>
      <c r="P1662" s="370" t="s">
        <v>1337</v>
      </c>
      <c r="Q1662" s="372"/>
      <c r="R1662" s="372"/>
      <c r="S1662" s="372"/>
    </row>
    <row r="1663" spans="1:19" ht="36" x14ac:dyDescent="0.2">
      <c r="A1663" s="303">
        <f>IF(B1663="","",ROW()-ROW($A$3)+'Diário 1º PA'!$P$1)</f>
        <v>1876</v>
      </c>
      <c r="B1663" s="368">
        <v>45412</v>
      </c>
      <c r="C1663" s="331">
        <v>45383</v>
      </c>
      <c r="D1663" s="321" t="s">
        <v>105</v>
      </c>
      <c r="E1663" s="332" t="s">
        <v>325</v>
      </c>
      <c r="F1663" s="369">
        <v>481.53</v>
      </c>
      <c r="G1663" s="267" t="s">
        <v>1772</v>
      </c>
      <c r="H1663" s="321" t="s">
        <v>122</v>
      </c>
      <c r="I1663" s="321" t="s">
        <v>1236</v>
      </c>
      <c r="J1663" s="370" t="s">
        <v>1237</v>
      </c>
      <c r="K1663" s="370" t="s">
        <v>839</v>
      </c>
      <c r="L1663" s="370" t="s">
        <v>1301</v>
      </c>
      <c r="M1663" s="370">
        <v>14553</v>
      </c>
      <c r="N1663" s="371">
        <v>45398</v>
      </c>
      <c r="O1663" s="321" t="s">
        <v>452</v>
      </c>
      <c r="P1663" s="370" t="s">
        <v>1237</v>
      </c>
      <c r="Q1663" s="372"/>
      <c r="R1663" s="372"/>
      <c r="S1663" s="372"/>
    </row>
    <row r="1664" spans="1:19" ht="36" x14ac:dyDescent="0.2">
      <c r="A1664" s="303">
        <f>IF(B1664="","",ROW()-ROW($A$3)+'Diário 1º PA'!$P$1)</f>
        <v>1877</v>
      </c>
      <c r="B1664" s="368">
        <v>45412</v>
      </c>
      <c r="C1664" s="331">
        <v>45383</v>
      </c>
      <c r="D1664" s="321" t="s">
        <v>105</v>
      </c>
      <c r="E1664" s="332" t="s">
        <v>341</v>
      </c>
      <c r="F1664" s="369">
        <v>2400</v>
      </c>
      <c r="G1664" s="267" t="s">
        <v>2825</v>
      </c>
      <c r="H1664" s="321" t="s">
        <v>117</v>
      </c>
      <c r="I1664" s="321" t="s">
        <v>1271</v>
      </c>
      <c r="J1664" s="370" t="s">
        <v>1272</v>
      </c>
      <c r="K1664" s="370" t="s">
        <v>839</v>
      </c>
      <c r="L1664" s="370" t="s">
        <v>1301</v>
      </c>
      <c r="M1664" s="370">
        <v>8</v>
      </c>
      <c r="N1664" s="371">
        <v>45411</v>
      </c>
      <c r="O1664" s="321" t="s">
        <v>452</v>
      </c>
      <c r="P1664" s="370" t="s">
        <v>1272</v>
      </c>
      <c r="Q1664" s="372"/>
      <c r="R1664" s="372"/>
      <c r="S1664" s="372"/>
    </row>
    <row r="1665" spans="1:19" ht="24" x14ac:dyDescent="0.2">
      <c r="A1665" s="303">
        <f>IF(B1665="","",ROW()-ROW($A$3)+'Diário 1º PA'!$P$1)</f>
        <v>1878</v>
      </c>
      <c r="B1665" s="368">
        <v>45412</v>
      </c>
      <c r="C1665" s="331">
        <v>45383</v>
      </c>
      <c r="D1665" s="321" t="s">
        <v>105</v>
      </c>
      <c r="E1665" s="332" t="s">
        <v>219</v>
      </c>
      <c r="F1665" s="369">
        <v>1920</v>
      </c>
      <c r="G1665" s="267" t="s">
        <v>2627</v>
      </c>
      <c r="H1665" s="321" t="s">
        <v>118</v>
      </c>
      <c r="I1665" s="321" t="s">
        <v>1850</v>
      </c>
      <c r="J1665" s="370" t="s">
        <v>922</v>
      </c>
      <c r="K1665" s="370" t="s">
        <v>839</v>
      </c>
      <c r="L1665" s="370" t="s">
        <v>117</v>
      </c>
      <c r="M1665" s="370" t="s">
        <v>117</v>
      </c>
      <c r="N1665" s="371" t="s">
        <v>117</v>
      </c>
      <c r="O1665" s="321" t="s">
        <v>452</v>
      </c>
      <c r="P1665" s="370" t="s">
        <v>1851</v>
      </c>
      <c r="Q1665" s="372"/>
      <c r="R1665" s="372"/>
      <c r="S1665" s="372"/>
    </row>
    <row r="1666" spans="1:19" ht="36" x14ac:dyDescent="0.2">
      <c r="A1666" s="303">
        <f>IF(B1666="","",ROW()-ROW($A$3)+'Diário 1º PA'!$P$1)</f>
        <v>1879</v>
      </c>
      <c r="B1666" s="368">
        <v>45412</v>
      </c>
      <c r="C1666" s="331">
        <v>45383</v>
      </c>
      <c r="D1666" s="321" t="s">
        <v>94</v>
      </c>
      <c r="E1666" s="332" t="s">
        <v>192</v>
      </c>
      <c r="F1666" s="369">
        <v>-176.96</v>
      </c>
      <c r="G1666" s="267" t="s">
        <v>2083</v>
      </c>
      <c r="H1666" s="321" t="s">
        <v>118</v>
      </c>
      <c r="I1666" s="321" t="s">
        <v>117</v>
      </c>
      <c r="J1666" s="370" t="s">
        <v>79</v>
      </c>
      <c r="K1666" s="370" t="s">
        <v>117</v>
      </c>
      <c r="L1666" s="370" t="s">
        <v>117</v>
      </c>
      <c r="M1666" s="370" t="s">
        <v>117</v>
      </c>
      <c r="N1666" s="371" t="s">
        <v>117</v>
      </c>
      <c r="O1666" s="321" t="s">
        <v>452</v>
      </c>
      <c r="P1666" s="370" t="s">
        <v>79</v>
      </c>
      <c r="Q1666" s="372"/>
      <c r="R1666" s="372"/>
      <c r="S1666" s="372"/>
    </row>
    <row r="1667" spans="1:19" ht="36" x14ac:dyDescent="0.2">
      <c r="A1667" s="303">
        <f>IF(B1667="","",ROW()-ROW($A$3)+'Diário 1º PA'!$P$1)</f>
        <v>1880</v>
      </c>
      <c r="B1667" s="368">
        <v>45412</v>
      </c>
      <c r="C1667" s="331">
        <v>45383</v>
      </c>
      <c r="D1667" s="321" t="s">
        <v>94</v>
      </c>
      <c r="E1667" s="332" t="s">
        <v>192</v>
      </c>
      <c r="F1667" s="369">
        <v>176.96</v>
      </c>
      <c r="G1667" s="267" t="s">
        <v>2084</v>
      </c>
      <c r="H1667" s="321" t="s">
        <v>118</v>
      </c>
      <c r="I1667" s="321" t="s">
        <v>117</v>
      </c>
      <c r="J1667" s="370" t="s">
        <v>79</v>
      </c>
      <c r="K1667" s="370" t="s">
        <v>117</v>
      </c>
      <c r="L1667" s="370" t="s">
        <v>117</v>
      </c>
      <c r="M1667" s="370" t="s">
        <v>117</v>
      </c>
      <c r="N1667" s="371" t="s">
        <v>117</v>
      </c>
      <c r="O1667" s="321" t="s">
        <v>452</v>
      </c>
      <c r="P1667" s="370" t="s">
        <v>79</v>
      </c>
      <c r="Q1667" s="372"/>
      <c r="R1667" s="372"/>
      <c r="S1667" s="372"/>
    </row>
    <row r="1668" spans="1:19" ht="24" x14ac:dyDescent="0.2">
      <c r="A1668" s="303">
        <f>IF(B1668="","",ROW()-ROW($A$3)+'Diário 1º PA'!$P$1)</f>
        <v>1881</v>
      </c>
      <c r="B1668" s="368">
        <v>45412</v>
      </c>
      <c r="C1668" s="331">
        <v>45383</v>
      </c>
      <c r="D1668" s="321" t="s">
        <v>94</v>
      </c>
      <c r="E1668" s="332" t="s">
        <v>201</v>
      </c>
      <c r="F1668" s="369">
        <v>15216.66</v>
      </c>
      <c r="G1668" s="267" t="s">
        <v>1544</v>
      </c>
      <c r="H1668" s="321" t="s">
        <v>129</v>
      </c>
      <c r="I1668" s="321" t="s">
        <v>2154</v>
      </c>
      <c r="J1668" s="370" t="s">
        <v>2090</v>
      </c>
      <c r="K1668" s="370" t="s">
        <v>1307</v>
      </c>
      <c r="L1668" s="370" t="s">
        <v>848</v>
      </c>
      <c r="M1668" s="370">
        <v>24785714</v>
      </c>
      <c r="N1668" s="371">
        <v>45412</v>
      </c>
      <c r="O1668" s="321" t="s">
        <v>452</v>
      </c>
      <c r="P1668" s="370" t="s">
        <v>2090</v>
      </c>
      <c r="Q1668" s="372"/>
      <c r="R1668" s="372"/>
      <c r="S1668" s="372"/>
    </row>
    <row r="1669" spans="1:19" ht="24" x14ac:dyDescent="0.2">
      <c r="A1669" s="303">
        <f>IF(B1669="","",ROW()-ROW($A$3)+'Diário 1º PA'!$P$1)</f>
        <v>1882</v>
      </c>
      <c r="B1669" s="368">
        <v>45412</v>
      </c>
      <c r="C1669" s="331">
        <v>45383</v>
      </c>
      <c r="D1669" s="321" t="s">
        <v>94</v>
      </c>
      <c r="E1669" s="332" t="s">
        <v>201</v>
      </c>
      <c r="F1669" s="369">
        <v>43966.66</v>
      </c>
      <c r="G1669" s="267" t="s">
        <v>1544</v>
      </c>
      <c r="H1669" s="321" t="s">
        <v>117</v>
      </c>
      <c r="I1669" s="321" t="s">
        <v>2154</v>
      </c>
      <c r="J1669" s="370" t="s">
        <v>2090</v>
      </c>
      <c r="K1669" s="370" t="s">
        <v>1307</v>
      </c>
      <c r="L1669" s="370" t="s">
        <v>848</v>
      </c>
      <c r="M1669" s="370">
        <v>24785713</v>
      </c>
      <c r="N1669" s="371">
        <v>45412</v>
      </c>
      <c r="O1669" s="321" t="s">
        <v>452</v>
      </c>
      <c r="P1669" s="370" t="s">
        <v>2090</v>
      </c>
      <c r="Q1669" s="372"/>
      <c r="R1669" s="372"/>
      <c r="S1669" s="372"/>
    </row>
    <row r="1670" spans="1:19" ht="24" x14ac:dyDescent="0.2">
      <c r="A1670" s="303">
        <f>IF(B1670="","",ROW()-ROW($A$3)+'Diário 1º PA'!$P$1)</f>
        <v>1883</v>
      </c>
      <c r="B1670" s="368">
        <v>45412</v>
      </c>
      <c r="C1670" s="331">
        <v>45383</v>
      </c>
      <c r="D1670" s="321" t="s">
        <v>105</v>
      </c>
      <c r="E1670" s="332" t="s">
        <v>219</v>
      </c>
      <c r="F1670" s="369">
        <v>9349.0300000000007</v>
      </c>
      <c r="G1670" s="267" t="s">
        <v>2826</v>
      </c>
      <c r="H1670" s="321" t="s">
        <v>134</v>
      </c>
      <c r="I1670" s="321" t="s">
        <v>1242</v>
      </c>
      <c r="J1670" s="370" t="s">
        <v>1243</v>
      </c>
      <c r="K1670" s="370" t="s">
        <v>1307</v>
      </c>
      <c r="L1670" s="370" t="s">
        <v>848</v>
      </c>
      <c r="M1670" s="370" t="s">
        <v>2827</v>
      </c>
      <c r="N1670" s="371">
        <v>45412</v>
      </c>
      <c r="O1670" s="321" t="s">
        <v>452</v>
      </c>
      <c r="P1670" s="370" t="s">
        <v>1243</v>
      </c>
      <c r="Q1670" s="372"/>
      <c r="R1670" s="372"/>
      <c r="S1670" s="372"/>
    </row>
    <row r="1671" spans="1:19" ht="24" x14ac:dyDescent="0.2">
      <c r="A1671" s="303">
        <f>IF(B1671="","",ROW()-ROW($A$3)+'Diário 1º PA'!$P$1)</f>
        <v>1884</v>
      </c>
      <c r="B1671" s="368">
        <v>45412</v>
      </c>
      <c r="C1671" s="331">
        <v>45383</v>
      </c>
      <c r="D1671" s="321" t="s">
        <v>105</v>
      </c>
      <c r="E1671" s="332" t="s">
        <v>219</v>
      </c>
      <c r="F1671" s="369">
        <v>7965.2</v>
      </c>
      <c r="G1671" s="267" t="s">
        <v>2828</v>
      </c>
      <c r="H1671" s="321" t="s">
        <v>127</v>
      </c>
      <c r="I1671" s="321" t="s">
        <v>1246</v>
      </c>
      <c r="J1671" s="370" t="s">
        <v>1247</v>
      </c>
      <c r="K1671" s="370" t="s">
        <v>1307</v>
      </c>
      <c r="L1671" s="370" t="s">
        <v>848</v>
      </c>
      <c r="M1671" s="370">
        <v>57831</v>
      </c>
      <c r="N1671" s="371">
        <v>45412</v>
      </c>
      <c r="O1671" s="321" t="s">
        <v>452</v>
      </c>
      <c r="P1671" s="370" t="s">
        <v>1247</v>
      </c>
      <c r="Q1671" s="372"/>
      <c r="R1671" s="372"/>
      <c r="S1671" s="372"/>
    </row>
    <row r="1672" spans="1:19" ht="36" x14ac:dyDescent="0.2">
      <c r="A1672" s="303">
        <f>IF(B1672="","",ROW()-ROW($A$3)+'Diário 1º PA'!$P$1)</f>
        <v>1885</v>
      </c>
      <c r="B1672" s="368">
        <v>45412</v>
      </c>
      <c r="C1672" s="331">
        <v>45383</v>
      </c>
      <c r="D1672" s="321" t="s">
        <v>105</v>
      </c>
      <c r="E1672" s="332" t="s">
        <v>343</v>
      </c>
      <c r="F1672" s="369">
        <v>530</v>
      </c>
      <c r="G1672" s="267" t="s">
        <v>2829</v>
      </c>
      <c r="H1672" s="321" t="s">
        <v>136</v>
      </c>
      <c r="I1672" s="321" t="s">
        <v>2830</v>
      </c>
      <c r="J1672" s="370" t="s">
        <v>2831</v>
      </c>
      <c r="K1672" s="370" t="s">
        <v>1307</v>
      </c>
      <c r="L1672" s="370" t="s">
        <v>848</v>
      </c>
      <c r="M1672" s="370">
        <v>196</v>
      </c>
      <c r="N1672" s="371">
        <v>45412</v>
      </c>
      <c r="O1672" s="321" t="s">
        <v>452</v>
      </c>
      <c r="P1672" s="370" t="s">
        <v>2831</v>
      </c>
      <c r="Q1672" s="372"/>
      <c r="R1672" s="372"/>
      <c r="S1672" s="372"/>
    </row>
    <row r="1673" spans="1:19" ht="24" x14ac:dyDescent="0.2">
      <c r="A1673" s="303">
        <f>IF(B1673="","",ROW()-ROW($A$3)+'Diário 1º PA'!$P$1)</f>
        <v>1886</v>
      </c>
      <c r="B1673" s="368">
        <v>45412</v>
      </c>
      <c r="C1673" s="331">
        <v>45383</v>
      </c>
      <c r="D1673" s="321" t="s">
        <v>105</v>
      </c>
      <c r="E1673" s="332" t="s">
        <v>349</v>
      </c>
      <c r="F1673" s="369">
        <v>315</v>
      </c>
      <c r="G1673" s="267" t="s">
        <v>2832</v>
      </c>
      <c r="H1673" s="321" t="s">
        <v>137</v>
      </c>
      <c r="I1673" s="321" t="s">
        <v>2833</v>
      </c>
      <c r="J1673" s="370" t="s">
        <v>2834</v>
      </c>
      <c r="K1673" s="370" t="s">
        <v>1307</v>
      </c>
      <c r="L1673" s="370" t="s">
        <v>848</v>
      </c>
      <c r="M1673" s="370">
        <v>61492</v>
      </c>
      <c r="N1673" s="371">
        <v>45412</v>
      </c>
      <c r="O1673" s="321" t="s">
        <v>452</v>
      </c>
      <c r="P1673" s="370" t="s">
        <v>2834</v>
      </c>
      <c r="Q1673" s="372"/>
      <c r="R1673" s="372"/>
      <c r="S1673" s="372"/>
    </row>
    <row r="1674" spans="1:19" ht="24" x14ac:dyDescent="0.2">
      <c r="A1674" s="303">
        <f>IF(B1674="","",ROW()-ROW($A$3)+'Diário 1º PA'!$P$1)</f>
        <v>1887</v>
      </c>
      <c r="B1674" s="368">
        <v>45412</v>
      </c>
      <c r="C1674" s="331">
        <v>45383</v>
      </c>
      <c r="D1674" s="321" t="s">
        <v>105</v>
      </c>
      <c r="E1674" s="332" t="s">
        <v>341</v>
      </c>
      <c r="F1674" s="369">
        <v>750</v>
      </c>
      <c r="G1674" s="267" t="s">
        <v>2835</v>
      </c>
      <c r="H1674" s="321" t="s">
        <v>134</v>
      </c>
      <c r="I1674" s="321" t="s">
        <v>2836</v>
      </c>
      <c r="J1674" s="370" t="s">
        <v>2837</v>
      </c>
      <c r="K1674" s="370" t="s">
        <v>1307</v>
      </c>
      <c r="L1674" s="370" t="s">
        <v>848</v>
      </c>
      <c r="M1674" s="370">
        <v>84562544</v>
      </c>
      <c r="N1674" s="371">
        <v>45412</v>
      </c>
      <c r="O1674" s="321" t="s">
        <v>452</v>
      </c>
      <c r="P1674" s="370" t="s">
        <v>2837</v>
      </c>
      <c r="Q1674" s="372"/>
      <c r="R1674" s="372"/>
      <c r="S1674" s="372"/>
    </row>
    <row r="1675" spans="1:19" ht="24" x14ac:dyDescent="0.2">
      <c r="A1675" s="303">
        <f>IF(B1675="","",ROW()-ROW($A$3)+'Diário 1º PA'!$P$1)</f>
        <v>1888</v>
      </c>
      <c r="B1675" s="368">
        <v>45412</v>
      </c>
      <c r="C1675" s="331">
        <v>45383</v>
      </c>
      <c r="D1675" s="321" t="s">
        <v>105</v>
      </c>
      <c r="E1675" s="332" t="s">
        <v>257</v>
      </c>
      <c r="F1675" s="369">
        <v>975</v>
      </c>
      <c r="G1675" s="267" t="s">
        <v>1464</v>
      </c>
      <c r="H1675" s="321" t="s">
        <v>117</v>
      </c>
      <c r="I1675" s="321" t="s">
        <v>1277</v>
      </c>
      <c r="J1675" s="370" t="s">
        <v>1278</v>
      </c>
      <c r="K1675" s="370" t="s">
        <v>1307</v>
      </c>
      <c r="L1675" s="370" t="s">
        <v>848</v>
      </c>
      <c r="M1675" s="370">
        <v>372</v>
      </c>
      <c r="N1675" s="371">
        <v>45412</v>
      </c>
      <c r="O1675" s="321" t="s">
        <v>452</v>
      </c>
      <c r="P1675" s="370" t="s">
        <v>1278</v>
      </c>
      <c r="Q1675" s="372"/>
      <c r="R1675" s="372"/>
      <c r="S1675" s="372"/>
    </row>
    <row r="1676" spans="1:19" ht="24" x14ac:dyDescent="0.2">
      <c r="A1676" s="303">
        <f>IF(B1676="","",ROW()-ROW($A$3)+'Diário 1º PA'!$P$1)</f>
        <v>1889</v>
      </c>
      <c r="B1676" s="368">
        <v>45412</v>
      </c>
      <c r="C1676" s="331">
        <v>45383</v>
      </c>
      <c r="D1676" s="321" t="s">
        <v>105</v>
      </c>
      <c r="E1676" s="332" t="s">
        <v>257</v>
      </c>
      <c r="F1676" s="369">
        <v>975</v>
      </c>
      <c r="G1676" s="267" t="s">
        <v>1464</v>
      </c>
      <c r="H1676" s="321" t="s">
        <v>117</v>
      </c>
      <c r="I1676" s="321" t="s">
        <v>1277</v>
      </c>
      <c r="J1676" s="370" t="s">
        <v>1278</v>
      </c>
      <c r="K1676" s="370" t="s">
        <v>1307</v>
      </c>
      <c r="L1676" s="370" t="s">
        <v>848</v>
      </c>
      <c r="M1676" s="370">
        <v>373</v>
      </c>
      <c r="N1676" s="371">
        <v>45412</v>
      </c>
      <c r="O1676" s="321" t="s">
        <v>452</v>
      </c>
      <c r="P1676" s="370" t="s">
        <v>1278</v>
      </c>
      <c r="Q1676" s="372"/>
      <c r="R1676" s="372"/>
      <c r="S1676" s="372"/>
    </row>
    <row r="1677" spans="1:19" ht="24" x14ac:dyDescent="0.2">
      <c r="A1677" s="303">
        <f>IF(B1677="","",ROW()-ROW($A$3)+'Diário 1º PA'!$P$1)</f>
        <v>1890</v>
      </c>
      <c r="B1677" s="368">
        <v>45412</v>
      </c>
      <c r="C1677" s="331">
        <v>45383</v>
      </c>
      <c r="D1677" s="321" t="s">
        <v>105</v>
      </c>
      <c r="E1677" s="332" t="s">
        <v>265</v>
      </c>
      <c r="F1677" s="369">
        <v>250</v>
      </c>
      <c r="G1677" s="267" t="s">
        <v>1577</v>
      </c>
      <c r="H1677" s="321" t="s">
        <v>124</v>
      </c>
      <c r="I1677" s="321" t="s">
        <v>1283</v>
      </c>
      <c r="J1677" s="370" t="s">
        <v>1912</v>
      </c>
      <c r="K1677" s="370" t="s">
        <v>1307</v>
      </c>
      <c r="L1677" s="370" t="s">
        <v>848</v>
      </c>
      <c r="M1677" s="371">
        <v>24516</v>
      </c>
      <c r="N1677" s="371">
        <v>45412</v>
      </c>
      <c r="O1677" s="321" t="s">
        <v>452</v>
      </c>
      <c r="P1677" s="370" t="s">
        <v>1912</v>
      </c>
      <c r="Q1677" s="372"/>
      <c r="R1677" s="372"/>
      <c r="S1677" s="372"/>
    </row>
    <row r="1678" spans="1:19" ht="36" x14ac:dyDescent="0.2">
      <c r="A1678" s="303">
        <f>IF(B1678="","",ROW()-ROW($A$3)+'Diário 1º PA'!$P$1)</f>
        <v>1891</v>
      </c>
      <c r="B1678" s="368">
        <v>45412</v>
      </c>
      <c r="C1678" s="331">
        <v>45383</v>
      </c>
      <c r="D1678" s="321" t="s">
        <v>105</v>
      </c>
      <c r="E1678" s="332" t="s">
        <v>325</v>
      </c>
      <c r="F1678" s="369">
        <v>788.07</v>
      </c>
      <c r="G1678" s="267" t="s">
        <v>1772</v>
      </c>
      <c r="H1678" s="321" t="s">
        <v>124</v>
      </c>
      <c r="I1678" s="321" t="s">
        <v>1280</v>
      </c>
      <c r="J1678" s="370" t="s">
        <v>1281</v>
      </c>
      <c r="K1678" s="370" t="s">
        <v>1307</v>
      </c>
      <c r="L1678" s="370" t="s">
        <v>848</v>
      </c>
      <c r="M1678" s="370">
        <v>464956</v>
      </c>
      <c r="N1678" s="371">
        <v>45412</v>
      </c>
      <c r="O1678" s="321" t="s">
        <v>452</v>
      </c>
      <c r="P1678" s="370" t="s">
        <v>1281</v>
      </c>
      <c r="Q1678" s="372"/>
      <c r="R1678" s="372"/>
      <c r="S1678" s="372"/>
    </row>
    <row r="1679" spans="1:19" ht="24" x14ac:dyDescent="0.2">
      <c r="A1679" s="303">
        <f>IF(B1679="","",ROW()-ROW($A$3)+'Diário 1º PA'!$P$1)</f>
        <v>1892</v>
      </c>
      <c r="B1679" s="368">
        <v>45412</v>
      </c>
      <c r="C1679" s="331">
        <v>45383</v>
      </c>
      <c r="D1679" s="321" t="s">
        <v>105</v>
      </c>
      <c r="E1679" s="332" t="s">
        <v>265</v>
      </c>
      <c r="F1679" s="369">
        <v>250</v>
      </c>
      <c r="G1679" s="267" t="s">
        <v>1577</v>
      </c>
      <c r="H1679" s="321" t="s">
        <v>123</v>
      </c>
      <c r="I1679" s="321" t="s">
        <v>1252</v>
      </c>
      <c r="J1679" s="370" t="s">
        <v>1284</v>
      </c>
      <c r="K1679" s="370" t="s">
        <v>1307</v>
      </c>
      <c r="L1679" s="370" t="s">
        <v>848</v>
      </c>
      <c r="M1679" s="370">
        <v>220</v>
      </c>
      <c r="N1679" s="371">
        <v>45412</v>
      </c>
      <c r="O1679" s="321" t="s">
        <v>452</v>
      </c>
      <c r="P1679" s="370" t="s">
        <v>1284</v>
      </c>
      <c r="Q1679" s="372"/>
      <c r="R1679" s="372"/>
      <c r="S1679" s="372"/>
    </row>
    <row r="1680" spans="1:19" ht="24" x14ac:dyDescent="0.2">
      <c r="A1680" s="303">
        <f>IF(B1680="","",ROW()-ROW($A$3)+'Diário 1º PA'!$P$1)</f>
        <v>1893</v>
      </c>
      <c r="B1680" s="368">
        <v>45412</v>
      </c>
      <c r="C1680" s="331">
        <v>45383</v>
      </c>
      <c r="D1680" s="321" t="s">
        <v>105</v>
      </c>
      <c r="E1680" s="332" t="s">
        <v>287</v>
      </c>
      <c r="F1680" s="369">
        <v>119.37</v>
      </c>
      <c r="G1680" s="267" t="s">
        <v>2838</v>
      </c>
      <c r="H1680" s="321" t="s">
        <v>130</v>
      </c>
      <c r="I1680" s="321" t="s">
        <v>2839</v>
      </c>
      <c r="J1680" s="370" t="s">
        <v>2840</v>
      </c>
      <c r="K1680" s="370" t="s">
        <v>1307</v>
      </c>
      <c r="L1680" s="370" t="s">
        <v>1207</v>
      </c>
      <c r="M1680" s="370">
        <v>411937</v>
      </c>
      <c r="N1680" s="371">
        <v>45438</v>
      </c>
      <c r="O1680" s="321" t="s">
        <v>452</v>
      </c>
      <c r="P1680" s="370" t="s">
        <v>2840</v>
      </c>
      <c r="Q1680" s="372"/>
      <c r="R1680" s="372"/>
      <c r="S1680" s="372"/>
    </row>
    <row r="1681" spans="1:19" ht="24" x14ac:dyDescent="0.2">
      <c r="A1681" s="303">
        <f>IF(B1681="","",ROW()-ROW($A$3)+'Diário 1º PA'!$P$1)</f>
        <v>1894</v>
      </c>
      <c r="B1681" s="368">
        <v>45412</v>
      </c>
      <c r="C1681" s="331">
        <v>45383</v>
      </c>
      <c r="D1681" s="321" t="s">
        <v>94</v>
      </c>
      <c r="E1681" s="332" t="s">
        <v>199</v>
      </c>
      <c r="F1681" s="369">
        <v>151.19999999999999</v>
      </c>
      <c r="G1681" s="267" t="s">
        <v>1795</v>
      </c>
      <c r="H1681" s="321" t="s">
        <v>123</v>
      </c>
      <c r="I1681" s="321" t="s">
        <v>1799</v>
      </c>
      <c r="J1681" s="370" t="s">
        <v>874</v>
      </c>
      <c r="K1681" s="370" t="s">
        <v>1307</v>
      </c>
      <c r="L1681" s="370" t="s">
        <v>848</v>
      </c>
      <c r="M1681" s="379">
        <v>1000211838</v>
      </c>
      <c r="N1681" s="371">
        <v>45412</v>
      </c>
      <c r="O1681" s="321" t="s">
        <v>452</v>
      </c>
      <c r="P1681" s="370" t="s">
        <v>874</v>
      </c>
      <c r="Q1681" s="372"/>
      <c r="R1681" s="372"/>
      <c r="S1681" s="372"/>
    </row>
    <row r="1682" spans="1:19" ht="24" x14ac:dyDescent="0.2">
      <c r="A1682" s="303">
        <f>IF(B1682="","",ROW()-ROW($A$3)+'Diário 1º PA'!$P$1)</f>
        <v>1895</v>
      </c>
      <c r="B1682" s="368">
        <v>45412</v>
      </c>
      <c r="C1682" s="331">
        <v>45383</v>
      </c>
      <c r="D1682" s="321" t="s">
        <v>105</v>
      </c>
      <c r="E1682" s="332" t="s">
        <v>341</v>
      </c>
      <c r="F1682" s="369">
        <v>3500</v>
      </c>
      <c r="G1682" s="267" t="s">
        <v>2841</v>
      </c>
      <c r="H1682" s="321" t="s">
        <v>121</v>
      </c>
      <c r="I1682" s="321" t="s">
        <v>2842</v>
      </c>
      <c r="J1682" s="370" t="s">
        <v>2843</v>
      </c>
      <c r="K1682" s="370" t="s">
        <v>839</v>
      </c>
      <c r="L1682" s="370" t="s">
        <v>1301</v>
      </c>
      <c r="M1682" s="370">
        <v>2024069</v>
      </c>
      <c r="N1682" s="371">
        <v>45405</v>
      </c>
      <c r="O1682" s="321" t="s">
        <v>452</v>
      </c>
      <c r="P1682" s="370" t="s">
        <v>2843</v>
      </c>
      <c r="Q1682" s="372"/>
      <c r="R1682" s="372"/>
      <c r="S1682" s="372"/>
    </row>
    <row r="1683" spans="1:19" ht="24" x14ac:dyDescent="0.2">
      <c r="A1683" s="303">
        <f>IF(B1683="","",ROW()-ROW($A$3)+'Diário 1º PA'!$P$1)</f>
        <v>1896</v>
      </c>
      <c r="B1683" s="368">
        <v>45412</v>
      </c>
      <c r="C1683" s="331">
        <v>45383</v>
      </c>
      <c r="D1683" s="321" t="s">
        <v>105</v>
      </c>
      <c r="E1683" s="332" t="s">
        <v>347</v>
      </c>
      <c r="F1683" s="369">
        <v>135</v>
      </c>
      <c r="G1683" s="267" t="s">
        <v>2302</v>
      </c>
      <c r="H1683" s="321" t="s">
        <v>136</v>
      </c>
      <c r="I1683" s="321" t="s">
        <v>2844</v>
      </c>
      <c r="J1683" s="370" t="s">
        <v>2845</v>
      </c>
      <c r="K1683" s="370" t="s">
        <v>1307</v>
      </c>
      <c r="L1683" s="370" t="s">
        <v>848</v>
      </c>
      <c r="M1683" s="370">
        <v>328</v>
      </c>
      <c r="N1683" s="371">
        <v>45412</v>
      </c>
      <c r="O1683" s="321" t="s">
        <v>452</v>
      </c>
      <c r="P1683" s="370" t="s">
        <v>2845</v>
      </c>
      <c r="Q1683" s="372"/>
      <c r="R1683" s="372"/>
      <c r="S1683" s="372"/>
    </row>
    <row r="1684" spans="1:19" ht="24" x14ac:dyDescent="0.2">
      <c r="A1684" s="303">
        <f>IF(B1684="","",ROW()-ROW($A$3)+'Diário 1º PA'!$P$1)</f>
        <v>1897</v>
      </c>
      <c r="B1684" s="368">
        <v>45412</v>
      </c>
      <c r="C1684" s="331">
        <v>45383</v>
      </c>
      <c r="D1684" s="321" t="s">
        <v>94</v>
      </c>
      <c r="E1684" s="332" t="s">
        <v>199</v>
      </c>
      <c r="F1684" s="369">
        <v>348.25</v>
      </c>
      <c r="G1684" s="267" t="s">
        <v>1795</v>
      </c>
      <c r="H1684" s="321" t="s">
        <v>127</v>
      </c>
      <c r="I1684" s="321" t="s">
        <v>1342</v>
      </c>
      <c r="J1684" s="370" t="s">
        <v>846</v>
      </c>
      <c r="K1684" s="370" t="s">
        <v>1307</v>
      </c>
      <c r="L1684" s="370" t="s">
        <v>848</v>
      </c>
      <c r="M1684" s="370">
        <v>4008009</v>
      </c>
      <c r="N1684" s="371">
        <v>45423</v>
      </c>
      <c r="O1684" s="321" t="s">
        <v>452</v>
      </c>
      <c r="P1684" s="370" t="s">
        <v>846</v>
      </c>
      <c r="Q1684" s="372"/>
      <c r="R1684" s="372"/>
      <c r="S1684" s="372"/>
    </row>
    <row r="1685" spans="1:19" ht="24" x14ac:dyDescent="0.2">
      <c r="A1685" s="303">
        <f>IF(B1685="","",ROW()-ROW($A$3)+'Diário 1º PA'!$P$1)</f>
        <v>1898</v>
      </c>
      <c r="B1685" s="368">
        <v>45412</v>
      </c>
      <c r="C1685" s="331">
        <v>45383</v>
      </c>
      <c r="D1685" s="321" t="s">
        <v>94</v>
      </c>
      <c r="E1685" s="332" t="s">
        <v>199</v>
      </c>
      <c r="F1685" s="369">
        <v>2100.27</v>
      </c>
      <c r="G1685" s="267" t="s">
        <v>1795</v>
      </c>
      <c r="H1685" s="321" t="s">
        <v>125</v>
      </c>
      <c r="I1685" s="321" t="s">
        <v>1342</v>
      </c>
      <c r="J1685" s="370" t="s">
        <v>846</v>
      </c>
      <c r="K1685" s="370" t="s">
        <v>1307</v>
      </c>
      <c r="L1685" s="370" t="s">
        <v>848</v>
      </c>
      <c r="M1685" s="370">
        <v>4008150</v>
      </c>
      <c r="N1685" s="371">
        <v>45423</v>
      </c>
      <c r="O1685" s="321" t="s">
        <v>452</v>
      </c>
      <c r="P1685" s="370" t="s">
        <v>846</v>
      </c>
      <c r="Q1685" s="372"/>
      <c r="R1685" s="372"/>
      <c r="S1685" s="372"/>
    </row>
    <row r="1686" spans="1:19" ht="24" x14ac:dyDescent="0.2">
      <c r="A1686" s="303">
        <f>IF(B1686="","",ROW()-ROW($A$3)+'Diário 1º PA'!$P$1)</f>
        <v>1899</v>
      </c>
      <c r="B1686" s="368">
        <v>45412</v>
      </c>
      <c r="C1686" s="331">
        <v>45383</v>
      </c>
      <c r="D1686" s="321" t="s">
        <v>94</v>
      </c>
      <c r="E1686" s="332" t="s">
        <v>199</v>
      </c>
      <c r="F1686" s="369">
        <v>1134.8900000000001</v>
      </c>
      <c r="G1686" s="267" t="s">
        <v>1795</v>
      </c>
      <c r="H1686" s="321" t="s">
        <v>130</v>
      </c>
      <c r="I1686" s="321" t="s">
        <v>1342</v>
      </c>
      <c r="J1686" s="370" t="s">
        <v>846</v>
      </c>
      <c r="K1686" s="370" t="s">
        <v>1307</v>
      </c>
      <c r="L1686" s="370" t="s">
        <v>848</v>
      </c>
      <c r="M1686" s="370">
        <v>4007830</v>
      </c>
      <c r="N1686" s="371">
        <v>45423</v>
      </c>
      <c r="O1686" s="321" t="s">
        <v>452</v>
      </c>
      <c r="P1686" s="370" t="s">
        <v>846</v>
      </c>
      <c r="Q1686" s="372"/>
      <c r="R1686" s="372"/>
      <c r="S1686" s="372"/>
    </row>
    <row r="1687" spans="1:19" ht="24" x14ac:dyDescent="0.2">
      <c r="A1687" s="303">
        <f>IF(B1687="","",ROW()-ROW($A$3)+'Diário 1º PA'!$P$1)</f>
        <v>1900</v>
      </c>
      <c r="B1687" s="368">
        <v>45412</v>
      </c>
      <c r="C1687" s="331">
        <v>45383</v>
      </c>
      <c r="D1687" s="321" t="s">
        <v>94</v>
      </c>
      <c r="E1687" s="332" t="s">
        <v>199</v>
      </c>
      <c r="F1687" s="369">
        <v>160.99</v>
      </c>
      <c r="G1687" s="267" t="s">
        <v>1795</v>
      </c>
      <c r="H1687" s="321" t="s">
        <v>129</v>
      </c>
      <c r="I1687" s="321" t="s">
        <v>1342</v>
      </c>
      <c r="J1687" s="370" t="s">
        <v>846</v>
      </c>
      <c r="K1687" s="370" t="s">
        <v>1307</v>
      </c>
      <c r="L1687" s="370" t="s">
        <v>848</v>
      </c>
      <c r="M1687" s="370">
        <v>4008037</v>
      </c>
      <c r="N1687" s="371">
        <v>45423</v>
      </c>
      <c r="O1687" s="321" t="s">
        <v>452</v>
      </c>
      <c r="P1687" s="370" t="s">
        <v>846</v>
      </c>
      <c r="Q1687" s="372"/>
      <c r="R1687" s="372"/>
      <c r="S1687" s="372"/>
    </row>
    <row r="1688" spans="1:19" ht="24" x14ac:dyDescent="0.2">
      <c r="A1688" s="303">
        <f>IF(B1688="","",ROW()-ROW($A$3)+'Diário 1º PA'!$P$1)</f>
        <v>1901</v>
      </c>
      <c r="B1688" s="368">
        <v>45412</v>
      </c>
      <c r="C1688" s="331">
        <v>45383</v>
      </c>
      <c r="D1688" s="321" t="s">
        <v>94</v>
      </c>
      <c r="E1688" s="332" t="s">
        <v>199</v>
      </c>
      <c r="F1688" s="369">
        <v>309.67</v>
      </c>
      <c r="G1688" s="267" t="s">
        <v>1795</v>
      </c>
      <c r="H1688" s="321" t="s">
        <v>118</v>
      </c>
      <c r="I1688" s="321" t="s">
        <v>1342</v>
      </c>
      <c r="J1688" s="370" t="s">
        <v>846</v>
      </c>
      <c r="K1688" s="370" t="s">
        <v>1307</v>
      </c>
      <c r="L1688" s="370" t="s">
        <v>848</v>
      </c>
      <c r="M1688" s="370">
        <v>4007937</v>
      </c>
      <c r="N1688" s="371">
        <v>45423</v>
      </c>
      <c r="O1688" s="321" t="s">
        <v>452</v>
      </c>
      <c r="P1688" s="370" t="s">
        <v>846</v>
      </c>
      <c r="Q1688" s="372"/>
      <c r="R1688" s="372"/>
      <c r="S1688" s="372"/>
    </row>
    <row r="1689" spans="1:19" ht="24" x14ac:dyDescent="0.2">
      <c r="A1689" s="303">
        <f>IF(B1689="","",ROW()-ROW($A$3)+'Diário 1º PA'!$P$1)</f>
        <v>1902</v>
      </c>
      <c r="B1689" s="368">
        <v>45412</v>
      </c>
      <c r="C1689" s="331">
        <v>45383</v>
      </c>
      <c r="D1689" s="321" t="s">
        <v>94</v>
      </c>
      <c r="E1689" s="332" t="s">
        <v>199</v>
      </c>
      <c r="F1689" s="369">
        <v>307.55</v>
      </c>
      <c r="G1689" s="267" t="s">
        <v>1795</v>
      </c>
      <c r="H1689" s="321" t="s">
        <v>126</v>
      </c>
      <c r="I1689" s="321" t="s">
        <v>1375</v>
      </c>
      <c r="J1689" s="370" t="s">
        <v>850</v>
      </c>
      <c r="K1689" s="370" t="s">
        <v>1307</v>
      </c>
      <c r="L1689" s="370" t="s">
        <v>848</v>
      </c>
      <c r="M1689" s="370" t="s">
        <v>2846</v>
      </c>
      <c r="N1689" s="371">
        <v>45423</v>
      </c>
      <c r="O1689" s="321" t="s">
        <v>452</v>
      </c>
      <c r="P1689" s="370" t="s">
        <v>850</v>
      </c>
      <c r="Q1689" s="372"/>
      <c r="R1689" s="372"/>
      <c r="S1689" s="372"/>
    </row>
    <row r="1690" spans="1:19" ht="24" x14ac:dyDescent="0.2">
      <c r="A1690" s="303">
        <f>IF(B1690="","",ROW()-ROW($A$3)+'Diário 1º PA'!$P$1)</f>
        <v>1903</v>
      </c>
      <c r="B1690" s="368">
        <v>45412</v>
      </c>
      <c r="C1690" s="331">
        <v>45383</v>
      </c>
      <c r="D1690" s="321" t="s">
        <v>94</v>
      </c>
      <c r="E1690" s="332" t="s">
        <v>199</v>
      </c>
      <c r="F1690" s="369">
        <v>898.73</v>
      </c>
      <c r="G1690" s="267" t="s">
        <v>1795</v>
      </c>
      <c r="H1690" s="321" t="s">
        <v>127</v>
      </c>
      <c r="I1690" s="321" t="s">
        <v>1375</v>
      </c>
      <c r="J1690" s="370" t="s">
        <v>850</v>
      </c>
      <c r="K1690" s="370" t="s">
        <v>1307</v>
      </c>
      <c r="L1690" s="370" t="s">
        <v>848</v>
      </c>
      <c r="M1690" s="370" t="s">
        <v>2847</v>
      </c>
      <c r="N1690" s="371">
        <v>45423</v>
      </c>
      <c r="O1690" s="321" t="s">
        <v>452</v>
      </c>
      <c r="P1690" s="370" t="s">
        <v>850</v>
      </c>
      <c r="Q1690" s="372"/>
      <c r="R1690" s="372"/>
      <c r="S1690" s="372"/>
    </row>
    <row r="1691" spans="1:19" ht="24" x14ac:dyDescent="0.2">
      <c r="A1691" s="303">
        <f>IF(B1691="","",ROW()-ROW($A$3)+'Diário 1º PA'!$P$1)</f>
        <v>1904</v>
      </c>
      <c r="B1691" s="368">
        <v>45412</v>
      </c>
      <c r="C1691" s="331">
        <v>45383</v>
      </c>
      <c r="D1691" s="321" t="s">
        <v>94</v>
      </c>
      <c r="E1691" s="332" t="s">
        <v>199</v>
      </c>
      <c r="F1691" s="369">
        <v>837.96</v>
      </c>
      <c r="G1691" s="267" t="s">
        <v>1795</v>
      </c>
      <c r="H1691" s="321" t="s">
        <v>125</v>
      </c>
      <c r="I1691" s="321" t="s">
        <v>1375</v>
      </c>
      <c r="J1691" s="370" t="s">
        <v>850</v>
      </c>
      <c r="K1691" s="370" t="s">
        <v>1307</v>
      </c>
      <c r="L1691" s="370" t="s">
        <v>848</v>
      </c>
      <c r="M1691" s="370" t="s">
        <v>2848</v>
      </c>
      <c r="N1691" s="371">
        <v>45423</v>
      </c>
      <c r="O1691" s="321" t="s">
        <v>452</v>
      </c>
      <c r="P1691" s="370" t="s">
        <v>850</v>
      </c>
      <c r="Q1691" s="372"/>
      <c r="R1691" s="372"/>
      <c r="S1691" s="372"/>
    </row>
    <row r="1692" spans="1:19" ht="24" x14ac:dyDescent="0.2">
      <c r="A1692" s="303">
        <f>IF(B1692="","",ROW()-ROW($A$3)+'Diário 1º PA'!$P$1)</f>
        <v>1905</v>
      </c>
      <c r="B1692" s="368">
        <v>45412</v>
      </c>
      <c r="C1692" s="331">
        <v>45383</v>
      </c>
      <c r="D1692" s="321" t="s">
        <v>94</v>
      </c>
      <c r="E1692" s="332" t="s">
        <v>199</v>
      </c>
      <c r="F1692" s="369">
        <v>946.88</v>
      </c>
      <c r="G1692" s="267" t="s">
        <v>1795</v>
      </c>
      <c r="H1692" s="321" t="s">
        <v>118</v>
      </c>
      <c r="I1692" s="321" t="s">
        <v>1375</v>
      </c>
      <c r="J1692" s="370" t="s">
        <v>850</v>
      </c>
      <c r="K1692" s="370" t="s">
        <v>1307</v>
      </c>
      <c r="L1692" s="370" t="s">
        <v>848</v>
      </c>
      <c r="M1692" s="370" t="s">
        <v>2849</v>
      </c>
      <c r="N1692" s="371">
        <v>45423</v>
      </c>
      <c r="O1692" s="321" t="s">
        <v>452</v>
      </c>
      <c r="P1692" s="370" t="s">
        <v>850</v>
      </c>
      <c r="Q1692" s="372"/>
      <c r="R1692" s="372"/>
      <c r="S1692" s="372"/>
    </row>
    <row r="1693" spans="1:19" ht="24" x14ac:dyDescent="0.2">
      <c r="A1693" s="303">
        <f>IF(B1693="","",ROW()-ROW($A$3)+'Diário 1º PA'!$P$1)</f>
        <v>1906</v>
      </c>
      <c r="B1693" s="368">
        <v>45412</v>
      </c>
      <c r="C1693" s="331">
        <v>45383</v>
      </c>
      <c r="D1693" s="321" t="s">
        <v>94</v>
      </c>
      <c r="E1693" s="332" t="s">
        <v>199</v>
      </c>
      <c r="F1693" s="369">
        <v>1619.42</v>
      </c>
      <c r="G1693" s="267" t="s">
        <v>1795</v>
      </c>
      <c r="H1693" s="321" t="s">
        <v>129</v>
      </c>
      <c r="I1693" s="321" t="s">
        <v>1375</v>
      </c>
      <c r="J1693" s="370" t="s">
        <v>850</v>
      </c>
      <c r="K1693" s="370" t="s">
        <v>1307</v>
      </c>
      <c r="L1693" s="370" t="s">
        <v>848</v>
      </c>
      <c r="M1693" s="370" t="s">
        <v>2850</v>
      </c>
      <c r="N1693" s="371">
        <v>45423</v>
      </c>
      <c r="O1693" s="321" t="s">
        <v>452</v>
      </c>
      <c r="P1693" s="370" t="s">
        <v>850</v>
      </c>
      <c r="Q1693" s="372"/>
      <c r="R1693" s="372"/>
      <c r="S1693" s="372"/>
    </row>
    <row r="1694" spans="1:19" ht="24" x14ac:dyDescent="0.2">
      <c r="A1694" s="303">
        <f>IF(B1694="","",ROW()-ROW($A$3)+'Diário 1º PA'!$P$1)</f>
        <v>1907</v>
      </c>
      <c r="B1694" s="368">
        <v>45412</v>
      </c>
      <c r="C1694" s="331">
        <v>45383</v>
      </c>
      <c r="D1694" s="321" t="s">
        <v>94</v>
      </c>
      <c r="E1694" s="332" t="s">
        <v>199</v>
      </c>
      <c r="F1694" s="369">
        <v>133.32</v>
      </c>
      <c r="G1694" s="267" t="s">
        <v>1795</v>
      </c>
      <c r="H1694" s="321" t="s">
        <v>130</v>
      </c>
      <c r="I1694" s="321" t="s">
        <v>1375</v>
      </c>
      <c r="J1694" s="370" t="s">
        <v>850</v>
      </c>
      <c r="K1694" s="370" t="s">
        <v>1307</v>
      </c>
      <c r="L1694" s="370" t="s">
        <v>848</v>
      </c>
      <c r="M1694" s="370" t="s">
        <v>2851</v>
      </c>
      <c r="N1694" s="371">
        <v>45423</v>
      </c>
      <c r="O1694" s="321" t="s">
        <v>452</v>
      </c>
      <c r="P1694" s="370" t="s">
        <v>850</v>
      </c>
      <c r="Q1694" s="372"/>
      <c r="R1694" s="372"/>
      <c r="S1694" s="372"/>
    </row>
    <row r="1695" spans="1:19" ht="24" x14ac:dyDescent="0.2">
      <c r="A1695" s="303">
        <f>IF(B1695="","",ROW()-ROW($A$3)+'Diário 1º PA'!$P$1)</f>
        <v>1908</v>
      </c>
      <c r="B1695" s="368">
        <v>45412</v>
      </c>
      <c r="C1695" s="331">
        <v>45383</v>
      </c>
      <c r="D1695" s="321" t="s">
        <v>105</v>
      </c>
      <c r="E1695" s="332" t="s">
        <v>341</v>
      </c>
      <c r="F1695" s="369">
        <v>2400</v>
      </c>
      <c r="G1695" s="321" t="s">
        <v>2852</v>
      </c>
      <c r="H1695" s="321" t="s">
        <v>117</v>
      </c>
      <c r="I1695" s="321" t="s">
        <v>1967</v>
      </c>
      <c r="J1695" s="370" t="s">
        <v>1908</v>
      </c>
      <c r="K1695" s="370" t="s">
        <v>839</v>
      </c>
      <c r="L1695" s="370" t="s">
        <v>1301</v>
      </c>
      <c r="M1695" s="370">
        <v>7</v>
      </c>
      <c r="N1695" s="371">
        <v>45412</v>
      </c>
      <c r="O1695" s="321" t="s">
        <v>452</v>
      </c>
      <c r="P1695" s="370" t="s">
        <v>1908</v>
      </c>
      <c r="Q1695" s="372"/>
      <c r="R1695" s="372"/>
      <c r="S1695" s="372"/>
    </row>
    <row r="1696" spans="1:19" x14ac:dyDescent="0.2">
      <c r="A1696" s="303">
        <f>IF(B1696="","",ROW()-ROW($A$3)+'Diário 1º PA'!$P$1)</f>
        <v>1909</v>
      </c>
      <c r="B1696" s="368">
        <v>45412</v>
      </c>
      <c r="C1696" s="331">
        <v>45383</v>
      </c>
      <c r="D1696" s="321" t="s">
        <v>105</v>
      </c>
      <c r="E1696" s="332" t="s">
        <v>283</v>
      </c>
      <c r="F1696" s="369">
        <v>3</v>
      </c>
      <c r="G1696" s="267" t="s">
        <v>2853</v>
      </c>
      <c r="H1696" s="321" t="s">
        <v>118</v>
      </c>
      <c r="I1696" s="321" t="s">
        <v>117</v>
      </c>
      <c r="J1696" s="370" t="s">
        <v>79</v>
      </c>
      <c r="K1696" s="370" t="s">
        <v>1325</v>
      </c>
      <c r="L1696" s="370" t="s">
        <v>117</v>
      </c>
      <c r="M1696" s="370" t="s">
        <v>117</v>
      </c>
      <c r="N1696" s="371" t="s">
        <v>117</v>
      </c>
      <c r="O1696" s="321" t="s">
        <v>452</v>
      </c>
      <c r="P1696" s="370" t="s">
        <v>79</v>
      </c>
      <c r="Q1696" s="372"/>
      <c r="R1696" s="372"/>
      <c r="S1696" s="372"/>
    </row>
    <row r="1697" spans="1:19" ht="24" x14ac:dyDescent="0.2">
      <c r="A1697" s="303">
        <f>IF(B1697="","",ROW()-ROW($A$3)+'Diário 1º PA'!$P$1)</f>
        <v>1910</v>
      </c>
      <c r="B1697" s="373">
        <v>45351</v>
      </c>
      <c r="C1697" s="376">
        <v>45323</v>
      </c>
      <c r="D1697" s="321" t="s">
        <v>81</v>
      </c>
      <c r="E1697" s="321" t="s">
        <v>81</v>
      </c>
      <c r="F1697" s="369">
        <v>36880.68</v>
      </c>
      <c r="G1697" s="321" t="s">
        <v>2869</v>
      </c>
      <c r="H1697" s="321" t="s">
        <v>117</v>
      </c>
      <c r="I1697" s="321" t="s">
        <v>2854</v>
      </c>
      <c r="J1697" s="370" t="s">
        <v>2870</v>
      </c>
      <c r="K1697" s="370"/>
      <c r="L1697" s="370"/>
      <c r="M1697" s="370"/>
      <c r="N1697" s="370"/>
      <c r="O1697" s="321"/>
      <c r="P1697" s="321"/>
      <c r="Q1697" s="372"/>
      <c r="R1697" s="372"/>
      <c r="S1697" s="372"/>
    </row>
    <row r="1698" spans="1:19" ht="24" x14ac:dyDescent="0.2">
      <c r="A1698" s="303">
        <f>IF(B1698="","",ROW()-ROW($A$3)+'Diário 1º PA'!$P$1)</f>
        <v>1911</v>
      </c>
      <c r="B1698" s="373">
        <v>45379</v>
      </c>
      <c r="C1698" s="376">
        <v>45352</v>
      </c>
      <c r="D1698" s="321" t="s">
        <v>81</v>
      </c>
      <c r="E1698" s="321" t="s">
        <v>81</v>
      </c>
      <c r="F1698" s="369">
        <v>74837.41</v>
      </c>
      <c r="G1698" s="321" t="s">
        <v>2869</v>
      </c>
      <c r="H1698" s="321" t="s">
        <v>117</v>
      </c>
      <c r="I1698" s="321"/>
      <c r="J1698" s="370" t="s">
        <v>2870</v>
      </c>
      <c r="K1698" s="370"/>
      <c r="L1698" s="370"/>
      <c r="M1698" s="370"/>
      <c r="N1698" s="370"/>
      <c r="O1698" s="321"/>
      <c r="P1698" s="321"/>
      <c r="Q1698" s="372"/>
      <c r="R1698" s="372"/>
      <c r="S1698" s="372"/>
    </row>
    <row r="1699" spans="1:19" ht="24" x14ac:dyDescent="0.2">
      <c r="A1699" s="303">
        <f>IF(B1699="","",ROW()-ROW($A$3)+'Diário 1º PA'!$P$1)</f>
        <v>1912</v>
      </c>
      <c r="B1699" s="373">
        <v>45412</v>
      </c>
      <c r="C1699" s="376">
        <v>45383</v>
      </c>
      <c r="D1699" s="321" t="s">
        <v>81</v>
      </c>
      <c r="E1699" s="321" t="s">
        <v>81</v>
      </c>
      <c r="F1699" s="369">
        <v>87484.42</v>
      </c>
      <c r="G1699" s="321" t="s">
        <v>2869</v>
      </c>
      <c r="H1699" s="321" t="s">
        <v>117</v>
      </c>
      <c r="I1699" s="321"/>
      <c r="J1699" s="370" t="s">
        <v>2870</v>
      </c>
      <c r="K1699" s="370"/>
      <c r="L1699" s="370"/>
      <c r="M1699" s="370"/>
      <c r="N1699" s="370"/>
      <c r="O1699" s="321"/>
      <c r="P1699" s="321"/>
      <c r="Q1699" s="372"/>
      <c r="R1699" s="372"/>
      <c r="S1699" s="372"/>
    </row>
    <row r="1700" spans="1:19" x14ac:dyDescent="0.2">
      <c r="A1700" s="327" t="str">
        <f>IF(B1700="","",ROW()-ROW($A$3)+'Diário 1º PA'!$P$1)</f>
        <v/>
      </c>
      <c r="B1700" s="330"/>
      <c r="C1700" s="328"/>
      <c r="D1700" s="269"/>
      <c r="E1700" s="329"/>
      <c r="F1700" s="272"/>
      <c r="G1700" s="263"/>
      <c r="H1700" s="269"/>
      <c r="I1700" s="264"/>
      <c r="J1700" s="307" t="str">
        <f t="shared" ref="J1700:J1980" si="0">IF(P1700="","",IF(LEN(P1700)&gt;14,P1700,"CPF Protegido - LGPD"))</f>
        <v/>
      </c>
      <c r="K1700" s="307"/>
      <c r="L1700" s="308"/>
      <c r="M1700" s="307"/>
      <c r="N1700" s="310"/>
      <c r="O1700" s="264"/>
      <c r="P1700" s="307"/>
      <c r="Q1700" s="296"/>
      <c r="R1700" s="296"/>
      <c r="S1700" s="296"/>
    </row>
    <row r="1701" spans="1:19" x14ac:dyDescent="0.2">
      <c r="A1701" s="327" t="str">
        <f>IF(B1701="","",ROW()-ROW($A$3)+'Diário 1º PA'!$P$1)</f>
        <v/>
      </c>
      <c r="B1701" s="330"/>
      <c r="C1701" s="328"/>
      <c r="D1701" s="269"/>
      <c r="E1701" s="329"/>
      <c r="F1701" s="272"/>
      <c r="G1701" s="263"/>
      <c r="H1701" s="269"/>
      <c r="I1701" s="264"/>
      <c r="J1701" s="307" t="str">
        <f t="shared" si="0"/>
        <v/>
      </c>
      <c r="K1701" s="307"/>
      <c r="L1701" s="308"/>
      <c r="M1701" s="307"/>
      <c r="N1701" s="310"/>
      <c r="O1701" s="264"/>
      <c r="P1701" s="307"/>
      <c r="Q1701" s="296"/>
      <c r="R1701" s="296"/>
      <c r="S1701" s="296"/>
    </row>
    <row r="1702" spans="1:19" x14ac:dyDescent="0.2">
      <c r="A1702" s="327" t="str">
        <f>IF(B1702="","",ROW()-ROW($A$3)+'Diário 1º PA'!$P$1)</f>
        <v/>
      </c>
      <c r="B1702" s="330"/>
      <c r="C1702" s="328"/>
      <c r="D1702" s="269"/>
      <c r="E1702" s="329"/>
      <c r="F1702" s="272"/>
      <c r="G1702" s="263"/>
      <c r="H1702" s="269"/>
      <c r="I1702" s="264"/>
      <c r="J1702" s="307" t="str">
        <f t="shared" si="0"/>
        <v/>
      </c>
      <c r="K1702" s="307"/>
      <c r="L1702" s="308"/>
      <c r="M1702" s="307"/>
      <c r="N1702" s="310"/>
      <c r="O1702" s="264"/>
      <c r="P1702" s="307"/>
      <c r="Q1702" s="296"/>
      <c r="R1702" s="296"/>
      <c r="S1702" s="296"/>
    </row>
    <row r="1703" spans="1:19" x14ac:dyDescent="0.2">
      <c r="A1703" s="327" t="str">
        <f>IF(B1703="","",ROW()-ROW($A$3)+'Diário 1º PA'!$P$1)</f>
        <v/>
      </c>
      <c r="B1703" s="330"/>
      <c r="C1703" s="328"/>
      <c r="D1703" s="269"/>
      <c r="E1703" s="329"/>
      <c r="F1703" s="272"/>
      <c r="G1703" s="263"/>
      <c r="H1703" s="269"/>
      <c r="I1703" s="264"/>
      <c r="J1703" s="307" t="str">
        <f t="shared" si="0"/>
        <v/>
      </c>
      <c r="K1703" s="307"/>
      <c r="L1703" s="308"/>
      <c r="M1703" s="307"/>
      <c r="N1703" s="310"/>
      <c r="O1703" s="264"/>
      <c r="P1703" s="307"/>
      <c r="Q1703" s="296"/>
      <c r="R1703" s="296"/>
      <c r="S1703" s="296"/>
    </row>
    <row r="1704" spans="1:19" x14ac:dyDescent="0.2">
      <c r="A1704" s="327" t="str">
        <f>IF(B1704="","",ROW()-ROW($A$3)+'Diário 1º PA'!$P$1)</f>
        <v/>
      </c>
      <c r="B1704" s="330"/>
      <c r="C1704" s="328"/>
      <c r="D1704" s="269"/>
      <c r="E1704" s="329"/>
      <c r="F1704" s="272"/>
      <c r="G1704" s="263"/>
      <c r="H1704" s="269"/>
      <c r="I1704" s="264"/>
      <c r="J1704" s="307" t="str">
        <f t="shared" si="0"/>
        <v/>
      </c>
      <c r="K1704" s="307"/>
      <c r="L1704" s="308"/>
      <c r="M1704" s="307"/>
      <c r="N1704" s="310"/>
      <c r="O1704" s="264"/>
      <c r="P1704" s="307"/>
      <c r="Q1704" s="296"/>
      <c r="R1704" s="296"/>
      <c r="S1704" s="296"/>
    </row>
    <row r="1705" spans="1:19" x14ac:dyDescent="0.2">
      <c r="A1705" s="327" t="str">
        <f>IF(B1705="","",ROW()-ROW($A$3)+'Diário 1º PA'!$P$1)</f>
        <v/>
      </c>
      <c r="B1705" s="330"/>
      <c r="C1705" s="328"/>
      <c r="D1705" s="269"/>
      <c r="E1705" s="329"/>
      <c r="F1705" s="272"/>
      <c r="G1705" s="263"/>
      <c r="H1705" s="269"/>
      <c r="I1705" s="264"/>
      <c r="J1705" s="307" t="str">
        <f t="shared" si="0"/>
        <v/>
      </c>
      <c r="K1705" s="307"/>
      <c r="L1705" s="308"/>
      <c r="M1705" s="307"/>
      <c r="N1705" s="310"/>
      <c r="O1705" s="264"/>
      <c r="P1705" s="307"/>
      <c r="Q1705" s="296"/>
      <c r="R1705" s="296"/>
      <c r="S1705" s="296"/>
    </row>
    <row r="1706" spans="1:19" x14ac:dyDescent="0.2">
      <c r="A1706" s="327" t="str">
        <f>IF(B1706="","",ROW()-ROW($A$3)+'Diário 1º PA'!$P$1)</f>
        <v/>
      </c>
      <c r="B1706" s="330"/>
      <c r="C1706" s="328"/>
      <c r="D1706" s="269"/>
      <c r="E1706" s="329"/>
      <c r="F1706" s="272"/>
      <c r="G1706" s="263"/>
      <c r="H1706" s="269"/>
      <c r="I1706" s="264"/>
      <c r="J1706" s="307" t="str">
        <f t="shared" si="0"/>
        <v/>
      </c>
      <c r="K1706" s="307"/>
      <c r="L1706" s="308"/>
      <c r="M1706" s="307"/>
      <c r="N1706" s="310"/>
      <c r="O1706" s="264"/>
      <c r="P1706" s="307"/>
      <c r="Q1706" s="296"/>
      <c r="R1706" s="296"/>
      <c r="S1706" s="296"/>
    </row>
    <row r="1707" spans="1:19" x14ac:dyDescent="0.2">
      <c r="A1707" s="327" t="str">
        <f>IF(B1707="","",ROW()-ROW($A$3)+'Diário 1º PA'!$P$1)</f>
        <v/>
      </c>
      <c r="B1707" s="330"/>
      <c r="C1707" s="328"/>
      <c r="D1707" s="269"/>
      <c r="E1707" s="329"/>
      <c r="F1707" s="272"/>
      <c r="G1707" s="263"/>
      <c r="H1707" s="269"/>
      <c r="I1707" s="264"/>
      <c r="J1707" s="307" t="str">
        <f t="shared" si="0"/>
        <v/>
      </c>
      <c r="K1707" s="307"/>
      <c r="L1707" s="308"/>
      <c r="M1707" s="307"/>
      <c r="N1707" s="310"/>
      <c r="O1707" s="264"/>
      <c r="P1707" s="307"/>
      <c r="Q1707" s="296"/>
      <c r="R1707" s="296"/>
      <c r="S1707" s="296"/>
    </row>
    <row r="1708" spans="1:19" x14ac:dyDescent="0.2">
      <c r="A1708" s="327" t="str">
        <f>IF(B1708="","",ROW()-ROW($A$3)+'Diário 1º PA'!$P$1)</f>
        <v/>
      </c>
      <c r="B1708" s="330"/>
      <c r="C1708" s="328"/>
      <c r="D1708" s="269"/>
      <c r="E1708" s="329"/>
      <c r="F1708" s="272"/>
      <c r="G1708" s="263"/>
      <c r="H1708" s="269"/>
      <c r="I1708" s="264"/>
      <c r="J1708" s="307" t="str">
        <f t="shared" si="0"/>
        <v/>
      </c>
      <c r="K1708" s="307"/>
      <c r="L1708" s="308"/>
      <c r="M1708" s="307"/>
      <c r="N1708" s="310"/>
      <c r="O1708" s="264"/>
      <c r="P1708" s="307"/>
      <c r="Q1708" s="296"/>
      <c r="R1708" s="296"/>
      <c r="S1708" s="296"/>
    </row>
    <row r="1709" spans="1:19" x14ac:dyDescent="0.2">
      <c r="A1709" s="327" t="str">
        <f>IF(B1709="","",ROW()-ROW($A$3)+'Diário 1º PA'!$P$1)</f>
        <v/>
      </c>
      <c r="B1709" s="330"/>
      <c r="C1709" s="328"/>
      <c r="D1709" s="269"/>
      <c r="E1709" s="329"/>
      <c r="F1709" s="272"/>
      <c r="G1709" s="263"/>
      <c r="H1709" s="269"/>
      <c r="I1709" s="264"/>
      <c r="J1709" s="307" t="str">
        <f t="shared" si="0"/>
        <v/>
      </c>
      <c r="K1709" s="307"/>
      <c r="L1709" s="308"/>
      <c r="M1709" s="307"/>
      <c r="N1709" s="310"/>
      <c r="O1709" s="264"/>
      <c r="P1709" s="307"/>
      <c r="Q1709" s="296"/>
      <c r="R1709" s="296"/>
      <c r="S1709" s="296"/>
    </row>
    <row r="1710" spans="1:19" x14ac:dyDescent="0.2">
      <c r="A1710" s="327" t="str">
        <f>IF(B1710="","",ROW()-ROW($A$3)+'Diário 1º PA'!$P$1)</f>
        <v/>
      </c>
      <c r="B1710" s="330"/>
      <c r="C1710" s="328"/>
      <c r="D1710" s="269"/>
      <c r="E1710" s="329"/>
      <c r="F1710" s="272"/>
      <c r="G1710" s="263"/>
      <c r="H1710" s="269"/>
      <c r="I1710" s="264"/>
      <c r="J1710" s="307" t="str">
        <f t="shared" si="0"/>
        <v/>
      </c>
      <c r="K1710" s="307"/>
      <c r="L1710" s="308"/>
      <c r="M1710" s="307"/>
      <c r="N1710" s="310"/>
      <c r="O1710" s="264"/>
      <c r="P1710" s="307"/>
      <c r="Q1710" s="296"/>
      <c r="R1710" s="296"/>
      <c r="S1710" s="296"/>
    </row>
    <row r="1711" spans="1:19" x14ac:dyDescent="0.2">
      <c r="A1711" s="327" t="str">
        <f>IF(B1711="","",ROW()-ROW($A$3)+'Diário 1º PA'!$P$1)</f>
        <v/>
      </c>
      <c r="B1711" s="330"/>
      <c r="C1711" s="328"/>
      <c r="D1711" s="269"/>
      <c r="E1711" s="329"/>
      <c r="F1711" s="272"/>
      <c r="G1711" s="263"/>
      <c r="H1711" s="269"/>
      <c r="I1711" s="264"/>
      <c r="J1711" s="307" t="str">
        <f t="shared" si="0"/>
        <v/>
      </c>
      <c r="K1711" s="307"/>
      <c r="L1711" s="308"/>
      <c r="M1711" s="307"/>
      <c r="N1711" s="310"/>
      <c r="O1711" s="264"/>
      <c r="P1711" s="307"/>
      <c r="Q1711" s="296"/>
      <c r="R1711" s="296"/>
      <c r="S1711" s="296"/>
    </row>
    <row r="1712" spans="1:19" x14ac:dyDescent="0.2">
      <c r="A1712" s="327" t="str">
        <f>IF(B1712="","",ROW()-ROW($A$3)+'Diário 1º PA'!$P$1)</f>
        <v/>
      </c>
      <c r="B1712" s="330"/>
      <c r="C1712" s="328"/>
      <c r="D1712" s="269"/>
      <c r="E1712" s="329"/>
      <c r="F1712" s="272"/>
      <c r="G1712" s="263"/>
      <c r="H1712" s="269"/>
      <c r="I1712" s="264"/>
      <c r="J1712" s="307" t="str">
        <f t="shared" si="0"/>
        <v/>
      </c>
      <c r="K1712" s="307"/>
      <c r="L1712" s="308"/>
      <c r="M1712" s="307"/>
      <c r="N1712" s="310"/>
      <c r="O1712" s="264"/>
      <c r="P1712" s="307"/>
      <c r="Q1712" s="296"/>
      <c r="R1712" s="296"/>
      <c r="S1712" s="296"/>
    </row>
    <row r="1713" spans="1:19" x14ac:dyDescent="0.2">
      <c r="A1713" s="327" t="str">
        <f>IF(B1713="","",ROW()-ROW($A$3)+'Diário 1º PA'!$P$1)</f>
        <v/>
      </c>
      <c r="B1713" s="330"/>
      <c r="C1713" s="328"/>
      <c r="D1713" s="269"/>
      <c r="E1713" s="329"/>
      <c r="F1713" s="272"/>
      <c r="G1713" s="263"/>
      <c r="H1713" s="269"/>
      <c r="I1713" s="264"/>
      <c r="J1713" s="307" t="str">
        <f t="shared" si="0"/>
        <v/>
      </c>
      <c r="K1713" s="307"/>
      <c r="L1713" s="308"/>
      <c r="M1713" s="307"/>
      <c r="N1713" s="310"/>
      <c r="O1713" s="264"/>
      <c r="P1713" s="307"/>
      <c r="Q1713" s="296"/>
      <c r="R1713" s="296"/>
      <c r="S1713" s="296"/>
    </row>
    <row r="1714" spans="1:19" x14ac:dyDescent="0.2">
      <c r="A1714" s="327" t="str">
        <f>IF(B1714="","",ROW()-ROW($A$3)+'Diário 1º PA'!$P$1)</f>
        <v/>
      </c>
      <c r="B1714" s="330"/>
      <c r="C1714" s="328"/>
      <c r="D1714" s="269"/>
      <c r="E1714" s="329"/>
      <c r="F1714" s="272"/>
      <c r="G1714" s="263"/>
      <c r="H1714" s="269"/>
      <c r="I1714" s="264"/>
      <c r="J1714" s="307" t="str">
        <f t="shared" si="0"/>
        <v/>
      </c>
      <c r="K1714" s="307"/>
      <c r="L1714" s="308"/>
      <c r="M1714" s="307"/>
      <c r="N1714" s="310"/>
      <c r="O1714" s="264"/>
      <c r="P1714" s="307"/>
      <c r="Q1714" s="296"/>
      <c r="R1714" s="296"/>
      <c r="S1714" s="296"/>
    </row>
    <row r="1715" spans="1:19" x14ac:dyDescent="0.2">
      <c r="A1715" s="327" t="str">
        <f>IF(B1715="","",ROW()-ROW($A$3)+'Diário 1º PA'!$P$1)</f>
        <v/>
      </c>
      <c r="B1715" s="330"/>
      <c r="C1715" s="328"/>
      <c r="D1715" s="269"/>
      <c r="E1715" s="329"/>
      <c r="F1715" s="272"/>
      <c r="G1715" s="263"/>
      <c r="H1715" s="269"/>
      <c r="I1715" s="264"/>
      <c r="J1715" s="307" t="str">
        <f t="shared" si="0"/>
        <v/>
      </c>
      <c r="K1715" s="307"/>
      <c r="L1715" s="308"/>
      <c r="M1715" s="307"/>
      <c r="N1715" s="310"/>
      <c r="O1715" s="264"/>
      <c r="P1715" s="307"/>
      <c r="Q1715" s="296"/>
      <c r="R1715" s="296"/>
      <c r="S1715" s="296"/>
    </row>
    <row r="1716" spans="1:19" x14ac:dyDescent="0.2">
      <c r="A1716" s="327" t="str">
        <f>IF(B1716="","",ROW()-ROW($A$3)+'Diário 1º PA'!$P$1)</f>
        <v/>
      </c>
      <c r="B1716" s="330"/>
      <c r="C1716" s="328"/>
      <c r="D1716" s="269"/>
      <c r="E1716" s="329"/>
      <c r="F1716" s="272"/>
      <c r="G1716" s="263"/>
      <c r="H1716" s="269"/>
      <c r="I1716" s="264"/>
      <c r="J1716" s="307" t="str">
        <f t="shared" si="0"/>
        <v/>
      </c>
      <c r="K1716" s="307"/>
      <c r="L1716" s="308"/>
      <c r="M1716" s="307"/>
      <c r="N1716" s="310"/>
      <c r="O1716" s="264"/>
      <c r="P1716" s="307"/>
      <c r="Q1716" s="296"/>
      <c r="R1716" s="296"/>
      <c r="S1716" s="296"/>
    </row>
    <row r="1717" spans="1:19" x14ac:dyDescent="0.2">
      <c r="A1717" s="327" t="str">
        <f>IF(B1717="","",ROW()-ROW($A$3)+'Diário 1º PA'!$P$1)</f>
        <v/>
      </c>
      <c r="B1717" s="330"/>
      <c r="C1717" s="328"/>
      <c r="D1717" s="269"/>
      <c r="E1717" s="329"/>
      <c r="F1717" s="272"/>
      <c r="G1717" s="263"/>
      <c r="H1717" s="269"/>
      <c r="I1717" s="264"/>
      <c r="J1717" s="307" t="str">
        <f t="shared" si="0"/>
        <v/>
      </c>
      <c r="K1717" s="307"/>
      <c r="L1717" s="308"/>
      <c r="M1717" s="307"/>
      <c r="N1717" s="310"/>
      <c r="O1717" s="264"/>
      <c r="P1717" s="307"/>
      <c r="Q1717" s="296"/>
      <c r="R1717" s="296"/>
      <c r="S1717" s="296"/>
    </row>
    <row r="1718" spans="1:19" x14ac:dyDescent="0.2">
      <c r="A1718" s="327" t="str">
        <f>IF(B1718="","",ROW()-ROW($A$3)+'Diário 1º PA'!$P$1)</f>
        <v/>
      </c>
      <c r="B1718" s="330"/>
      <c r="C1718" s="328"/>
      <c r="D1718" s="269"/>
      <c r="E1718" s="329"/>
      <c r="F1718" s="272"/>
      <c r="G1718" s="263"/>
      <c r="H1718" s="269"/>
      <c r="I1718" s="264"/>
      <c r="J1718" s="307" t="str">
        <f t="shared" si="0"/>
        <v/>
      </c>
      <c r="K1718" s="307"/>
      <c r="L1718" s="308"/>
      <c r="M1718" s="307"/>
      <c r="N1718" s="310"/>
      <c r="O1718" s="264"/>
      <c r="P1718" s="307"/>
      <c r="Q1718" s="296"/>
      <c r="R1718" s="296"/>
      <c r="S1718" s="296"/>
    </row>
    <row r="1719" spans="1:19" x14ac:dyDescent="0.2">
      <c r="A1719" s="327" t="str">
        <f>IF(B1719="","",ROW()-ROW($A$3)+'Diário 1º PA'!$P$1)</f>
        <v/>
      </c>
      <c r="B1719" s="330"/>
      <c r="C1719" s="328"/>
      <c r="D1719" s="269"/>
      <c r="E1719" s="329"/>
      <c r="F1719" s="272"/>
      <c r="G1719" s="263"/>
      <c r="H1719" s="269"/>
      <c r="I1719" s="264"/>
      <c r="J1719" s="307" t="str">
        <f t="shared" si="0"/>
        <v/>
      </c>
      <c r="K1719" s="307"/>
      <c r="L1719" s="308"/>
      <c r="M1719" s="307"/>
      <c r="N1719" s="310"/>
      <c r="O1719" s="264"/>
      <c r="P1719" s="307"/>
      <c r="Q1719" s="296"/>
      <c r="R1719" s="296"/>
      <c r="S1719" s="296"/>
    </row>
    <row r="1720" spans="1:19" x14ac:dyDescent="0.2">
      <c r="A1720" s="327" t="str">
        <f>IF(B1720="","",ROW()-ROW($A$3)+'Diário 1º PA'!$P$1)</f>
        <v/>
      </c>
      <c r="B1720" s="330"/>
      <c r="C1720" s="328"/>
      <c r="D1720" s="269"/>
      <c r="E1720" s="329"/>
      <c r="F1720" s="272"/>
      <c r="G1720" s="263"/>
      <c r="H1720" s="269"/>
      <c r="I1720" s="264"/>
      <c r="J1720" s="307" t="str">
        <f t="shared" si="0"/>
        <v/>
      </c>
      <c r="K1720" s="307"/>
      <c r="L1720" s="308"/>
      <c r="M1720" s="307"/>
      <c r="N1720" s="310"/>
      <c r="O1720" s="264"/>
      <c r="P1720" s="307"/>
      <c r="Q1720" s="296"/>
      <c r="R1720" s="296"/>
      <c r="S1720" s="296"/>
    </row>
    <row r="1721" spans="1:19" x14ac:dyDescent="0.2">
      <c r="A1721" s="327" t="str">
        <f>IF(B1721="","",ROW()-ROW($A$3)+'Diário 1º PA'!$P$1)</f>
        <v/>
      </c>
      <c r="B1721" s="330"/>
      <c r="C1721" s="328"/>
      <c r="D1721" s="269"/>
      <c r="E1721" s="329"/>
      <c r="F1721" s="272"/>
      <c r="G1721" s="263"/>
      <c r="H1721" s="269"/>
      <c r="I1721" s="264"/>
      <c r="J1721" s="307" t="str">
        <f t="shared" si="0"/>
        <v/>
      </c>
      <c r="K1721" s="307"/>
      <c r="L1721" s="308"/>
      <c r="M1721" s="307"/>
      <c r="N1721" s="310"/>
      <c r="O1721" s="264"/>
      <c r="P1721" s="307"/>
      <c r="Q1721" s="296"/>
      <c r="R1721" s="296"/>
      <c r="S1721" s="296"/>
    </row>
    <row r="1722" spans="1:19" x14ac:dyDescent="0.2">
      <c r="A1722" s="327" t="str">
        <f>IF(B1722="","",ROW()-ROW($A$3)+'Diário 1º PA'!$P$1)</f>
        <v/>
      </c>
      <c r="B1722" s="330"/>
      <c r="C1722" s="328"/>
      <c r="D1722" s="269"/>
      <c r="E1722" s="329"/>
      <c r="F1722" s="272"/>
      <c r="G1722" s="263"/>
      <c r="H1722" s="269"/>
      <c r="I1722" s="264"/>
      <c r="J1722" s="307" t="str">
        <f t="shared" si="0"/>
        <v/>
      </c>
      <c r="K1722" s="307"/>
      <c r="L1722" s="308"/>
      <c r="M1722" s="307"/>
      <c r="N1722" s="310"/>
      <c r="O1722" s="264"/>
      <c r="P1722" s="307"/>
      <c r="Q1722" s="296"/>
      <c r="R1722" s="296"/>
      <c r="S1722" s="296"/>
    </row>
    <row r="1723" spans="1:19" x14ac:dyDescent="0.2">
      <c r="A1723" s="327" t="str">
        <f>IF(B1723="","",ROW()-ROW($A$3)+'Diário 1º PA'!$P$1)</f>
        <v/>
      </c>
      <c r="B1723" s="330"/>
      <c r="C1723" s="328"/>
      <c r="D1723" s="269"/>
      <c r="E1723" s="329"/>
      <c r="F1723" s="272"/>
      <c r="G1723" s="263"/>
      <c r="H1723" s="269"/>
      <c r="I1723" s="264"/>
      <c r="J1723" s="307" t="str">
        <f t="shared" si="0"/>
        <v/>
      </c>
      <c r="K1723" s="307"/>
      <c r="L1723" s="308"/>
      <c r="M1723" s="307"/>
      <c r="N1723" s="310"/>
      <c r="O1723" s="264"/>
      <c r="P1723" s="307"/>
      <c r="Q1723" s="296"/>
      <c r="R1723" s="296"/>
      <c r="S1723" s="296"/>
    </row>
    <row r="1724" spans="1:19" x14ac:dyDescent="0.2">
      <c r="A1724" s="327" t="str">
        <f>IF(B1724="","",ROW()-ROW($A$3)+'Diário 1º PA'!$P$1)</f>
        <v/>
      </c>
      <c r="B1724" s="330"/>
      <c r="C1724" s="328"/>
      <c r="D1724" s="269"/>
      <c r="E1724" s="329"/>
      <c r="F1724" s="272"/>
      <c r="G1724" s="263"/>
      <c r="H1724" s="269"/>
      <c r="I1724" s="264"/>
      <c r="J1724" s="307" t="str">
        <f t="shared" si="0"/>
        <v/>
      </c>
      <c r="K1724" s="307"/>
      <c r="L1724" s="308"/>
      <c r="M1724" s="307"/>
      <c r="N1724" s="310"/>
      <c r="O1724" s="264"/>
      <c r="P1724" s="307"/>
      <c r="Q1724" s="296"/>
      <c r="R1724" s="296"/>
      <c r="S1724" s="296"/>
    </row>
    <row r="1725" spans="1:19" x14ac:dyDescent="0.2">
      <c r="A1725" s="327" t="str">
        <f>IF(B1725="","",ROW()-ROW($A$3)+'Diário 1º PA'!$P$1)</f>
        <v/>
      </c>
      <c r="B1725" s="330"/>
      <c r="C1725" s="328"/>
      <c r="D1725" s="269"/>
      <c r="E1725" s="329"/>
      <c r="F1725" s="272"/>
      <c r="G1725" s="263"/>
      <c r="H1725" s="269"/>
      <c r="I1725" s="264"/>
      <c r="J1725" s="307" t="str">
        <f t="shared" si="0"/>
        <v/>
      </c>
      <c r="K1725" s="307"/>
      <c r="L1725" s="308"/>
      <c r="M1725" s="307"/>
      <c r="N1725" s="310"/>
      <c r="O1725" s="264"/>
      <c r="P1725" s="307"/>
      <c r="Q1725" s="296"/>
      <c r="R1725" s="296"/>
      <c r="S1725" s="296"/>
    </row>
    <row r="1726" spans="1:19" x14ac:dyDescent="0.2">
      <c r="A1726" s="327" t="str">
        <f>IF(B1726="","",ROW()-ROW($A$3)+'Diário 1º PA'!$P$1)</f>
        <v/>
      </c>
      <c r="B1726" s="330"/>
      <c r="C1726" s="328"/>
      <c r="D1726" s="269"/>
      <c r="E1726" s="329"/>
      <c r="F1726" s="272"/>
      <c r="G1726" s="263"/>
      <c r="H1726" s="269"/>
      <c r="I1726" s="264"/>
      <c r="J1726" s="307" t="str">
        <f t="shared" si="0"/>
        <v/>
      </c>
      <c r="K1726" s="307"/>
      <c r="L1726" s="308"/>
      <c r="M1726" s="307"/>
      <c r="N1726" s="310"/>
      <c r="O1726" s="264"/>
      <c r="P1726" s="307"/>
      <c r="Q1726" s="296"/>
      <c r="R1726" s="296"/>
      <c r="S1726" s="296"/>
    </row>
    <row r="1727" spans="1:19" x14ac:dyDescent="0.2">
      <c r="A1727" s="327" t="str">
        <f>IF(B1727="","",ROW()-ROW($A$3)+'Diário 1º PA'!$P$1)</f>
        <v/>
      </c>
      <c r="B1727" s="330"/>
      <c r="C1727" s="328"/>
      <c r="D1727" s="269"/>
      <c r="E1727" s="329"/>
      <c r="F1727" s="272"/>
      <c r="G1727" s="263"/>
      <c r="H1727" s="269"/>
      <c r="I1727" s="264"/>
      <c r="J1727" s="307" t="str">
        <f t="shared" si="0"/>
        <v/>
      </c>
      <c r="K1727" s="307"/>
      <c r="L1727" s="308"/>
      <c r="M1727" s="307"/>
      <c r="N1727" s="310"/>
      <c r="O1727" s="264"/>
      <c r="P1727" s="307"/>
      <c r="Q1727" s="296"/>
      <c r="R1727" s="296"/>
      <c r="S1727" s="296"/>
    </row>
    <row r="1728" spans="1:19" x14ac:dyDescent="0.2">
      <c r="A1728" s="327" t="str">
        <f>IF(B1728="","",ROW()-ROW($A$3)+'Diário 1º PA'!$P$1)</f>
        <v/>
      </c>
      <c r="B1728" s="330"/>
      <c r="C1728" s="328"/>
      <c r="D1728" s="269"/>
      <c r="E1728" s="329"/>
      <c r="F1728" s="272"/>
      <c r="G1728" s="263"/>
      <c r="H1728" s="269"/>
      <c r="I1728" s="264"/>
      <c r="J1728" s="307" t="str">
        <f t="shared" si="0"/>
        <v/>
      </c>
      <c r="K1728" s="307"/>
      <c r="L1728" s="308"/>
      <c r="M1728" s="307"/>
      <c r="N1728" s="310"/>
      <c r="O1728" s="264"/>
      <c r="P1728" s="307"/>
      <c r="Q1728" s="296"/>
      <c r="R1728" s="296"/>
      <c r="S1728" s="296"/>
    </row>
    <row r="1729" spans="1:19" x14ac:dyDescent="0.2">
      <c r="A1729" s="327" t="str">
        <f>IF(B1729="","",ROW()-ROW($A$3)+'Diário 1º PA'!$P$1)</f>
        <v/>
      </c>
      <c r="B1729" s="330"/>
      <c r="C1729" s="328"/>
      <c r="D1729" s="269"/>
      <c r="E1729" s="329"/>
      <c r="F1729" s="272"/>
      <c r="G1729" s="263"/>
      <c r="H1729" s="269"/>
      <c r="I1729" s="264"/>
      <c r="J1729" s="307" t="str">
        <f t="shared" si="0"/>
        <v/>
      </c>
      <c r="K1729" s="307"/>
      <c r="L1729" s="308"/>
      <c r="M1729" s="307"/>
      <c r="N1729" s="310"/>
      <c r="O1729" s="264"/>
      <c r="P1729" s="307"/>
      <c r="Q1729" s="296"/>
      <c r="R1729" s="296"/>
      <c r="S1729" s="296"/>
    </row>
    <row r="1730" spans="1:19" x14ac:dyDescent="0.2">
      <c r="A1730" s="327" t="str">
        <f>IF(B1730="","",ROW()-ROW($A$3)+'Diário 1º PA'!$P$1)</f>
        <v/>
      </c>
      <c r="B1730" s="330"/>
      <c r="C1730" s="328"/>
      <c r="D1730" s="269"/>
      <c r="E1730" s="329"/>
      <c r="F1730" s="272"/>
      <c r="G1730" s="263"/>
      <c r="H1730" s="269"/>
      <c r="I1730" s="264"/>
      <c r="J1730" s="307" t="str">
        <f t="shared" si="0"/>
        <v/>
      </c>
      <c r="K1730" s="307"/>
      <c r="L1730" s="308"/>
      <c r="M1730" s="307"/>
      <c r="N1730" s="310"/>
      <c r="O1730" s="264"/>
      <c r="P1730" s="307"/>
      <c r="Q1730" s="296"/>
      <c r="R1730" s="296"/>
      <c r="S1730" s="296"/>
    </row>
    <row r="1731" spans="1:19" x14ac:dyDescent="0.2">
      <c r="A1731" s="327" t="str">
        <f>IF(B1731="","",ROW()-ROW($A$3)+'Diário 1º PA'!$P$1)</f>
        <v/>
      </c>
      <c r="B1731" s="330"/>
      <c r="C1731" s="328"/>
      <c r="D1731" s="269"/>
      <c r="E1731" s="329"/>
      <c r="F1731" s="272"/>
      <c r="G1731" s="263"/>
      <c r="H1731" s="269"/>
      <c r="I1731" s="264"/>
      <c r="J1731" s="307" t="str">
        <f t="shared" si="0"/>
        <v/>
      </c>
      <c r="K1731" s="307"/>
      <c r="L1731" s="308"/>
      <c r="M1731" s="307"/>
      <c r="N1731" s="310"/>
      <c r="O1731" s="264"/>
      <c r="P1731" s="307"/>
      <c r="Q1731" s="296"/>
      <c r="R1731" s="296"/>
      <c r="S1731" s="296"/>
    </row>
    <row r="1732" spans="1:19" x14ac:dyDescent="0.2">
      <c r="A1732" s="327" t="str">
        <f>IF(B1732="","",ROW()-ROW($A$3)+'Diário 1º PA'!$P$1)</f>
        <v/>
      </c>
      <c r="B1732" s="330"/>
      <c r="C1732" s="328"/>
      <c r="D1732" s="269"/>
      <c r="E1732" s="329"/>
      <c r="F1732" s="272"/>
      <c r="G1732" s="263"/>
      <c r="H1732" s="269"/>
      <c r="I1732" s="264"/>
      <c r="J1732" s="307" t="str">
        <f t="shared" si="0"/>
        <v/>
      </c>
      <c r="K1732" s="307"/>
      <c r="L1732" s="308"/>
      <c r="M1732" s="307"/>
      <c r="N1732" s="310"/>
      <c r="O1732" s="264"/>
      <c r="P1732" s="307"/>
      <c r="Q1732" s="296"/>
      <c r="R1732" s="296"/>
      <c r="S1732" s="296"/>
    </row>
    <row r="1733" spans="1:19" x14ac:dyDescent="0.2">
      <c r="A1733" s="327" t="str">
        <f>IF(B1733="","",ROW()-ROW($A$3)+'Diário 1º PA'!$P$1)</f>
        <v/>
      </c>
      <c r="B1733" s="330"/>
      <c r="C1733" s="328"/>
      <c r="D1733" s="269"/>
      <c r="E1733" s="329"/>
      <c r="F1733" s="272"/>
      <c r="G1733" s="263"/>
      <c r="H1733" s="269"/>
      <c r="I1733" s="264"/>
      <c r="J1733" s="307" t="str">
        <f t="shared" si="0"/>
        <v/>
      </c>
      <c r="K1733" s="307"/>
      <c r="L1733" s="308"/>
      <c r="M1733" s="307"/>
      <c r="N1733" s="310"/>
      <c r="O1733" s="264"/>
      <c r="P1733" s="307"/>
      <c r="Q1733" s="296"/>
      <c r="R1733" s="296"/>
      <c r="S1733" s="296"/>
    </row>
    <row r="1734" spans="1:19" x14ac:dyDescent="0.2">
      <c r="A1734" s="327" t="str">
        <f>IF(B1734="","",ROW()-ROW($A$3)+'Diário 1º PA'!$P$1)</f>
        <v/>
      </c>
      <c r="B1734" s="330"/>
      <c r="C1734" s="328"/>
      <c r="D1734" s="269"/>
      <c r="E1734" s="329"/>
      <c r="F1734" s="272"/>
      <c r="G1734" s="263"/>
      <c r="H1734" s="269"/>
      <c r="I1734" s="264"/>
      <c r="J1734" s="307" t="str">
        <f t="shared" si="0"/>
        <v/>
      </c>
      <c r="K1734" s="307"/>
      <c r="L1734" s="308"/>
      <c r="M1734" s="307"/>
      <c r="N1734" s="310"/>
      <c r="O1734" s="264"/>
      <c r="P1734" s="307"/>
      <c r="Q1734" s="296"/>
      <c r="R1734" s="296"/>
      <c r="S1734" s="296"/>
    </row>
    <row r="1735" spans="1:19" x14ac:dyDescent="0.2">
      <c r="A1735" s="327" t="str">
        <f>IF(B1735="","",ROW()-ROW($A$3)+'Diário 1º PA'!$P$1)</f>
        <v/>
      </c>
      <c r="B1735" s="330"/>
      <c r="C1735" s="328"/>
      <c r="D1735" s="269"/>
      <c r="E1735" s="329"/>
      <c r="F1735" s="272"/>
      <c r="G1735" s="263"/>
      <c r="H1735" s="269"/>
      <c r="I1735" s="264"/>
      <c r="J1735" s="307" t="str">
        <f t="shared" si="0"/>
        <v/>
      </c>
      <c r="K1735" s="307"/>
      <c r="L1735" s="308"/>
      <c r="M1735" s="307"/>
      <c r="N1735" s="310"/>
      <c r="O1735" s="264"/>
      <c r="P1735" s="307"/>
      <c r="Q1735" s="296"/>
      <c r="R1735" s="296"/>
      <c r="S1735" s="296"/>
    </row>
    <row r="1736" spans="1:19" x14ac:dyDescent="0.2">
      <c r="A1736" s="327" t="str">
        <f>IF(B1736="","",ROW()-ROW($A$3)+'Diário 1º PA'!$P$1)</f>
        <v/>
      </c>
      <c r="B1736" s="330"/>
      <c r="C1736" s="328"/>
      <c r="D1736" s="269"/>
      <c r="E1736" s="329"/>
      <c r="F1736" s="272"/>
      <c r="G1736" s="263"/>
      <c r="H1736" s="269"/>
      <c r="I1736" s="264"/>
      <c r="J1736" s="307" t="str">
        <f t="shared" si="0"/>
        <v/>
      </c>
      <c r="K1736" s="307"/>
      <c r="L1736" s="308"/>
      <c r="M1736" s="307"/>
      <c r="N1736" s="310"/>
      <c r="O1736" s="264"/>
      <c r="P1736" s="307"/>
      <c r="Q1736" s="296"/>
      <c r="R1736" s="296"/>
      <c r="S1736" s="296"/>
    </row>
    <row r="1737" spans="1:19" x14ac:dyDescent="0.2">
      <c r="A1737" s="327" t="str">
        <f>IF(B1737="","",ROW()-ROW($A$3)+'Diário 1º PA'!$P$1)</f>
        <v/>
      </c>
      <c r="B1737" s="330"/>
      <c r="C1737" s="328"/>
      <c r="D1737" s="269"/>
      <c r="E1737" s="329"/>
      <c r="F1737" s="272"/>
      <c r="G1737" s="263"/>
      <c r="H1737" s="269"/>
      <c r="I1737" s="264"/>
      <c r="J1737" s="307" t="str">
        <f t="shared" si="0"/>
        <v/>
      </c>
      <c r="K1737" s="307"/>
      <c r="L1737" s="308"/>
      <c r="M1737" s="307"/>
      <c r="N1737" s="310"/>
      <c r="O1737" s="264"/>
      <c r="P1737" s="307"/>
      <c r="Q1737" s="296"/>
      <c r="R1737" s="296"/>
      <c r="S1737" s="296"/>
    </row>
    <row r="1738" spans="1:19" x14ac:dyDescent="0.2">
      <c r="A1738" s="327" t="str">
        <f>IF(B1738="","",ROW()-ROW($A$3)+'Diário 1º PA'!$P$1)</f>
        <v/>
      </c>
      <c r="B1738" s="330"/>
      <c r="C1738" s="328"/>
      <c r="D1738" s="269"/>
      <c r="E1738" s="329"/>
      <c r="F1738" s="272"/>
      <c r="G1738" s="263"/>
      <c r="H1738" s="269"/>
      <c r="I1738" s="264"/>
      <c r="J1738" s="307" t="str">
        <f t="shared" si="0"/>
        <v/>
      </c>
      <c r="K1738" s="307"/>
      <c r="L1738" s="308"/>
      <c r="M1738" s="307"/>
      <c r="N1738" s="310"/>
      <c r="O1738" s="264"/>
      <c r="P1738" s="307"/>
      <c r="Q1738" s="296"/>
      <c r="R1738" s="296"/>
      <c r="S1738" s="296"/>
    </row>
    <row r="1739" spans="1:19" x14ac:dyDescent="0.2">
      <c r="A1739" s="327" t="str">
        <f>IF(B1739="","",ROW()-ROW($A$3)+'Diário 1º PA'!$P$1)</f>
        <v/>
      </c>
      <c r="B1739" s="330"/>
      <c r="C1739" s="328"/>
      <c r="D1739" s="269"/>
      <c r="E1739" s="329"/>
      <c r="F1739" s="272"/>
      <c r="G1739" s="263"/>
      <c r="H1739" s="269"/>
      <c r="I1739" s="264"/>
      <c r="J1739" s="307" t="str">
        <f t="shared" si="0"/>
        <v/>
      </c>
      <c r="K1739" s="307"/>
      <c r="L1739" s="308"/>
      <c r="M1739" s="307"/>
      <c r="N1739" s="310"/>
      <c r="O1739" s="264"/>
      <c r="P1739" s="307"/>
      <c r="Q1739" s="296"/>
      <c r="R1739" s="296"/>
      <c r="S1739" s="296"/>
    </row>
    <row r="1740" spans="1:19" x14ac:dyDescent="0.2">
      <c r="A1740" s="327" t="str">
        <f>IF(B1740="","",ROW()-ROW($A$3)+'Diário 1º PA'!$P$1)</f>
        <v/>
      </c>
      <c r="B1740" s="330"/>
      <c r="C1740" s="328"/>
      <c r="D1740" s="269"/>
      <c r="E1740" s="329"/>
      <c r="F1740" s="272"/>
      <c r="G1740" s="263"/>
      <c r="H1740" s="269"/>
      <c r="I1740" s="264"/>
      <c r="J1740" s="307" t="str">
        <f t="shared" si="0"/>
        <v/>
      </c>
      <c r="K1740" s="307"/>
      <c r="L1740" s="308"/>
      <c r="M1740" s="307"/>
      <c r="N1740" s="310"/>
      <c r="O1740" s="264"/>
      <c r="P1740" s="307"/>
      <c r="Q1740" s="296"/>
      <c r="R1740" s="296"/>
      <c r="S1740" s="296"/>
    </row>
    <row r="1741" spans="1:19" x14ac:dyDescent="0.2">
      <c r="A1741" s="327" t="str">
        <f>IF(B1741="","",ROW()-ROW($A$3)+'Diário 1º PA'!$P$1)</f>
        <v/>
      </c>
      <c r="B1741" s="330"/>
      <c r="C1741" s="328"/>
      <c r="D1741" s="269"/>
      <c r="E1741" s="329"/>
      <c r="F1741" s="272"/>
      <c r="G1741" s="263"/>
      <c r="H1741" s="269"/>
      <c r="I1741" s="264"/>
      <c r="J1741" s="307" t="str">
        <f t="shared" si="0"/>
        <v/>
      </c>
      <c r="K1741" s="307"/>
      <c r="L1741" s="308"/>
      <c r="M1741" s="307"/>
      <c r="N1741" s="310"/>
      <c r="O1741" s="264"/>
      <c r="P1741" s="307"/>
      <c r="Q1741" s="296"/>
      <c r="R1741" s="296"/>
      <c r="S1741" s="296"/>
    </row>
    <row r="1742" spans="1:19" x14ac:dyDescent="0.2">
      <c r="A1742" s="327" t="str">
        <f>IF(B1742="","",ROW()-ROW($A$3)+'Diário 1º PA'!$P$1)</f>
        <v/>
      </c>
      <c r="B1742" s="330"/>
      <c r="C1742" s="328"/>
      <c r="D1742" s="269"/>
      <c r="E1742" s="329"/>
      <c r="F1742" s="272"/>
      <c r="G1742" s="263"/>
      <c r="H1742" s="269"/>
      <c r="I1742" s="264"/>
      <c r="J1742" s="307" t="str">
        <f t="shared" si="0"/>
        <v/>
      </c>
      <c r="K1742" s="307"/>
      <c r="L1742" s="308"/>
      <c r="M1742" s="307"/>
      <c r="N1742" s="310"/>
      <c r="O1742" s="264"/>
      <c r="P1742" s="307"/>
      <c r="Q1742" s="296"/>
      <c r="R1742" s="296"/>
      <c r="S1742" s="296"/>
    </row>
    <row r="1743" spans="1:19" x14ac:dyDescent="0.2">
      <c r="A1743" s="327" t="str">
        <f>IF(B1743="","",ROW()-ROW($A$3)+'Diário 1º PA'!$P$1)</f>
        <v/>
      </c>
      <c r="B1743" s="330"/>
      <c r="C1743" s="328"/>
      <c r="D1743" s="269"/>
      <c r="E1743" s="329"/>
      <c r="F1743" s="272"/>
      <c r="G1743" s="263"/>
      <c r="H1743" s="269"/>
      <c r="I1743" s="264"/>
      <c r="J1743" s="307" t="str">
        <f t="shared" si="0"/>
        <v/>
      </c>
      <c r="K1743" s="307"/>
      <c r="L1743" s="308"/>
      <c r="M1743" s="307"/>
      <c r="N1743" s="310"/>
      <c r="O1743" s="264"/>
      <c r="P1743" s="307"/>
      <c r="Q1743" s="296"/>
      <c r="R1743" s="296"/>
      <c r="S1743" s="296"/>
    </row>
    <row r="1744" spans="1:19" x14ac:dyDescent="0.2">
      <c r="A1744" s="327" t="str">
        <f>IF(B1744="","",ROW()-ROW($A$3)+'Diário 1º PA'!$P$1)</f>
        <v/>
      </c>
      <c r="B1744" s="330"/>
      <c r="C1744" s="328"/>
      <c r="D1744" s="269"/>
      <c r="E1744" s="329"/>
      <c r="F1744" s="272"/>
      <c r="G1744" s="263"/>
      <c r="H1744" s="269"/>
      <c r="I1744" s="264"/>
      <c r="J1744" s="307" t="str">
        <f t="shared" si="0"/>
        <v/>
      </c>
      <c r="K1744" s="307"/>
      <c r="L1744" s="308"/>
      <c r="M1744" s="307"/>
      <c r="N1744" s="310"/>
      <c r="O1744" s="264"/>
      <c r="P1744" s="307"/>
      <c r="Q1744" s="296"/>
      <c r="R1744" s="296"/>
      <c r="S1744" s="296"/>
    </row>
    <row r="1745" spans="1:19" x14ac:dyDescent="0.2">
      <c r="A1745" s="327" t="str">
        <f>IF(B1745="","",ROW()-ROW($A$3)+'Diário 1º PA'!$P$1)</f>
        <v/>
      </c>
      <c r="B1745" s="330"/>
      <c r="C1745" s="328"/>
      <c r="D1745" s="269"/>
      <c r="E1745" s="329"/>
      <c r="F1745" s="272"/>
      <c r="G1745" s="263"/>
      <c r="H1745" s="269"/>
      <c r="I1745" s="264"/>
      <c r="J1745" s="307" t="str">
        <f t="shared" si="0"/>
        <v/>
      </c>
      <c r="K1745" s="307"/>
      <c r="L1745" s="308"/>
      <c r="M1745" s="307"/>
      <c r="N1745" s="310"/>
      <c r="O1745" s="264"/>
      <c r="P1745" s="307"/>
      <c r="Q1745" s="296"/>
      <c r="R1745" s="296"/>
      <c r="S1745" s="296"/>
    </row>
    <row r="1746" spans="1:19" x14ac:dyDescent="0.2">
      <c r="A1746" s="327" t="str">
        <f>IF(B1746="","",ROW()-ROW($A$3)+'Diário 1º PA'!$P$1)</f>
        <v/>
      </c>
      <c r="B1746" s="330"/>
      <c r="C1746" s="328"/>
      <c r="D1746" s="269"/>
      <c r="E1746" s="329"/>
      <c r="F1746" s="272"/>
      <c r="G1746" s="263"/>
      <c r="H1746" s="269"/>
      <c r="I1746" s="264"/>
      <c r="J1746" s="307" t="str">
        <f t="shared" si="0"/>
        <v/>
      </c>
      <c r="K1746" s="307"/>
      <c r="L1746" s="308"/>
      <c r="M1746" s="307"/>
      <c r="N1746" s="310"/>
      <c r="O1746" s="264"/>
      <c r="P1746" s="307"/>
      <c r="Q1746" s="296"/>
      <c r="R1746" s="296"/>
      <c r="S1746" s="296"/>
    </row>
    <row r="1747" spans="1:19" x14ac:dyDescent="0.2">
      <c r="A1747" s="327" t="str">
        <f>IF(B1747="","",ROW()-ROW($A$3)+'Diário 1º PA'!$P$1)</f>
        <v/>
      </c>
      <c r="B1747" s="330"/>
      <c r="C1747" s="328"/>
      <c r="D1747" s="269"/>
      <c r="E1747" s="329"/>
      <c r="F1747" s="272"/>
      <c r="G1747" s="263"/>
      <c r="H1747" s="269"/>
      <c r="I1747" s="264"/>
      <c r="J1747" s="307" t="str">
        <f t="shared" si="0"/>
        <v/>
      </c>
      <c r="K1747" s="307"/>
      <c r="L1747" s="308"/>
      <c r="M1747" s="307"/>
      <c r="N1747" s="310"/>
      <c r="O1747" s="264"/>
      <c r="P1747" s="307"/>
      <c r="Q1747" s="296"/>
      <c r="R1747" s="296"/>
      <c r="S1747" s="296"/>
    </row>
    <row r="1748" spans="1:19" x14ac:dyDescent="0.2">
      <c r="A1748" s="327" t="str">
        <f>IF(B1748="","",ROW()-ROW($A$3)+'Diário 1º PA'!$P$1)</f>
        <v/>
      </c>
      <c r="B1748" s="330"/>
      <c r="C1748" s="328"/>
      <c r="D1748" s="269"/>
      <c r="E1748" s="329"/>
      <c r="F1748" s="272"/>
      <c r="G1748" s="263"/>
      <c r="H1748" s="269"/>
      <c r="I1748" s="264"/>
      <c r="J1748" s="307" t="str">
        <f t="shared" si="0"/>
        <v/>
      </c>
      <c r="K1748" s="307"/>
      <c r="L1748" s="308"/>
      <c r="M1748" s="307"/>
      <c r="N1748" s="310"/>
      <c r="O1748" s="264"/>
      <c r="P1748" s="307"/>
      <c r="Q1748" s="296"/>
      <c r="R1748" s="296"/>
      <c r="S1748" s="296"/>
    </row>
    <row r="1749" spans="1:19" x14ac:dyDescent="0.2">
      <c r="A1749" s="327" t="str">
        <f>IF(B1749="","",ROW()-ROW($A$3)+'Diário 1º PA'!$P$1)</f>
        <v/>
      </c>
      <c r="B1749" s="330"/>
      <c r="C1749" s="328"/>
      <c r="D1749" s="269"/>
      <c r="E1749" s="329"/>
      <c r="F1749" s="272"/>
      <c r="G1749" s="263"/>
      <c r="H1749" s="269"/>
      <c r="I1749" s="264"/>
      <c r="J1749" s="307" t="str">
        <f t="shared" si="0"/>
        <v/>
      </c>
      <c r="K1749" s="307"/>
      <c r="L1749" s="308"/>
      <c r="M1749" s="307"/>
      <c r="N1749" s="310"/>
      <c r="O1749" s="264"/>
      <c r="P1749" s="307"/>
      <c r="Q1749" s="296"/>
      <c r="R1749" s="296"/>
      <c r="S1749" s="296"/>
    </row>
    <row r="1750" spans="1:19" x14ac:dyDescent="0.2">
      <c r="A1750" s="327" t="str">
        <f>IF(B1750="","",ROW()-ROW($A$3)+'Diário 1º PA'!$P$1)</f>
        <v/>
      </c>
      <c r="B1750" s="330"/>
      <c r="C1750" s="328"/>
      <c r="D1750" s="269"/>
      <c r="E1750" s="329"/>
      <c r="F1750" s="272"/>
      <c r="G1750" s="263"/>
      <c r="H1750" s="269"/>
      <c r="I1750" s="264"/>
      <c r="J1750" s="307" t="str">
        <f t="shared" si="0"/>
        <v/>
      </c>
      <c r="K1750" s="307"/>
      <c r="L1750" s="308"/>
      <c r="M1750" s="307"/>
      <c r="N1750" s="310"/>
      <c r="O1750" s="264"/>
      <c r="P1750" s="307"/>
      <c r="Q1750" s="296"/>
      <c r="R1750" s="296"/>
      <c r="S1750" s="296"/>
    </row>
    <row r="1751" spans="1:19" x14ac:dyDescent="0.2">
      <c r="A1751" s="327" t="str">
        <f>IF(B1751="","",ROW()-ROW($A$3)+'Diário 1º PA'!$P$1)</f>
        <v/>
      </c>
      <c r="B1751" s="330"/>
      <c r="C1751" s="328"/>
      <c r="D1751" s="269"/>
      <c r="E1751" s="329"/>
      <c r="F1751" s="272"/>
      <c r="G1751" s="263"/>
      <c r="H1751" s="269"/>
      <c r="I1751" s="264"/>
      <c r="J1751" s="307" t="str">
        <f t="shared" si="0"/>
        <v/>
      </c>
      <c r="K1751" s="307"/>
      <c r="L1751" s="308"/>
      <c r="M1751" s="307"/>
      <c r="N1751" s="310"/>
      <c r="O1751" s="264"/>
      <c r="P1751" s="307"/>
      <c r="Q1751" s="296"/>
      <c r="R1751" s="296"/>
      <c r="S1751" s="296"/>
    </row>
    <row r="1752" spans="1:19" x14ac:dyDescent="0.2">
      <c r="A1752" s="327" t="str">
        <f>IF(B1752="","",ROW()-ROW($A$3)+'Diário 1º PA'!$P$1)</f>
        <v/>
      </c>
      <c r="B1752" s="330"/>
      <c r="C1752" s="328"/>
      <c r="D1752" s="269"/>
      <c r="E1752" s="329"/>
      <c r="F1752" s="272"/>
      <c r="G1752" s="263"/>
      <c r="H1752" s="269"/>
      <c r="I1752" s="264"/>
      <c r="J1752" s="307" t="str">
        <f t="shared" si="0"/>
        <v/>
      </c>
      <c r="K1752" s="307"/>
      <c r="L1752" s="308"/>
      <c r="M1752" s="307"/>
      <c r="N1752" s="310"/>
      <c r="O1752" s="264"/>
      <c r="P1752" s="307"/>
      <c r="Q1752" s="296"/>
      <c r="R1752" s="296"/>
      <c r="S1752" s="296"/>
    </row>
    <row r="1753" spans="1:19" x14ac:dyDescent="0.2">
      <c r="A1753" s="327" t="str">
        <f>IF(B1753="","",ROW()-ROW($A$3)+'Diário 1º PA'!$P$1)</f>
        <v/>
      </c>
      <c r="B1753" s="330"/>
      <c r="C1753" s="328"/>
      <c r="D1753" s="269"/>
      <c r="E1753" s="329"/>
      <c r="F1753" s="272"/>
      <c r="G1753" s="263"/>
      <c r="H1753" s="269"/>
      <c r="I1753" s="264"/>
      <c r="J1753" s="307" t="str">
        <f t="shared" si="0"/>
        <v/>
      </c>
      <c r="K1753" s="307"/>
      <c r="L1753" s="308"/>
      <c r="M1753" s="307"/>
      <c r="N1753" s="310"/>
      <c r="O1753" s="264"/>
      <c r="P1753" s="307"/>
      <c r="Q1753" s="296"/>
      <c r="R1753" s="296"/>
      <c r="S1753" s="296"/>
    </row>
    <row r="1754" spans="1:19" x14ac:dyDescent="0.2">
      <c r="A1754" s="327" t="str">
        <f>IF(B1754="","",ROW()-ROW($A$3)+'Diário 1º PA'!$P$1)</f>
        <v/>
      </c>
      <c r="B1754" s="330"/>
      <c r="C1754" s="328"/>
      <c r="D1754" s="269"/>
      <c r="E1754" s="329"/>
      <c r="F1754" s="272"/>
      <c r="G1754" s="263"/>
      <c r="H1754" s="269"/>
      <c r="I1754" s="264"/>
      <c r="J1754" s="307" t="str">
        <f t="shared" si="0"/>
        <v/>
      </c>
      <c r="K1754" s="307"/>
      <c r="L1754" s="308"/>
      <c r="M1754" s="307"/>
      <c r="N1754" s="310"/>
      <c r="O1754" s="264"/>
      <c r="P1754" s="307"/>
      <c r="Q1754" s="296"/>
      <c r="R1754" s="296"/>
      <c r="S1754" s="296"/>
    </row>
    <row r="1755" spans="1:19" x14ac:dyDescent="0.2">
      <c r="A1755" s="327" t="str">
        <f>IF(B1755="","",ROW()-ROW($A$3)+'Diário 1º PA'!$P$1)</f>
        <v/>
      </c>
      <c r="B1755" s="330"/>
      <c r="C1755" s="328"/>
      <c r="D1755" s="269"/>
      <c r="E1755" s="329"/>
      <c r="F1755" s="272"/>
      <c r="G1755" s="263"/>
      <c r="H1755" s="269"/>
      <c r="I1755" s="264"/>
      <c r="J1755" s="307" t="str">
        <f t="shared" si="0"/>
        <v/>
      </c>
      <c r="K1755" s="307"/>
      <c r="L1755" s="308"/>
      <c r="M1755" s="307"/>
      <c r="N1755" s="310"/>
      <c r="O1755" s="264"/>
      <c r="P1755" s="307"/>
      <c r="Q1755" s="296"/>
      <c r="R1755" s="296"/>
      <c r="S1755" s="296"/>
    </row>
    <row r="1756" spans="1:19" x14ac:dyDescent="0.2">
      <c r="A1756" s="327" t="str">
        <f>IF(B1756="","",ROW()-ROW($A$3)+'Diário 1º PA'!$P$1)</f>
        <v/>
      </c>
      <c r="B1756" s="330"/>
      <c r="C1756" s="328"/>
      <c r="D1756" s="269"/>
      <c r="E1756" s="329"/>
      <c r="F1756" s="272"/>
      <c r="G1756" s="263"/>
      <c r="H1756" s="269"/>
      <c r="I1756" s="264"/>
      <c r="J1756" s="307" t="str">
        <f t="shared" si="0"/>
        <v/>
      </c>
      <c r="K1756" s="307"/>
      <c r="L1756" s="308"/>
      <c r="M1756" s="307"/>
      <c r="N1756" s="310"/>
      <c r="O1756" s="264"/>
      <c r="P1756" s="307"/>
      <c r="Q1756" s="296"/>
      <c r="R1756" s="296"/>
      <c r="S1756" s="296"/>
    </row>
    <row r="1757" spans="1:19" x14ac:dyDescent="0.2">
      <c r="A1757" s="327" t="str">
        <f>IF(B1757="","",ROW()-ROW($A$3)+'Diário 1º PA'!$P$1)</f>
        <v/>
      </c>
      <c r="B1757" s="330"/>
      <c r="C1757" s="328"/>
      <c r="D1757" s="269"/>
      <c r="E1757" s="329"/>
      <c r="F1757" s="272"/>
      <c r="G1757" s="263"/>
      <c r="H1757" s="269"/>
      <c r="I1757" s="264"/>
      <c r="J1757" s="307" t="str">
        <f t="shared" si="0"/>
        <v/>
      </c>
      <c r="K1757" s="307"/>
      <c r="L1757" s="308"/>
      <c r="M1757" s="307"/>
      <c r="N1757" s="310"/>
      <c r="O1757" s="264"/>
      <c r="P1757" s="307"/>
      <c r="Q1757" s="296"/>
      <c r="R1757" s="296"/>
      <c r="S1757" s="296"/>
    </row>
    <row r="1758" spans="1:19" x14ac:dyDescent="0.2">
      <c r="A1758" s="327" t="str">
        <f>IF(B1758="","",ROW()-ROW($A$3)+'Diário 1º PA'!$P$1)</f>
        <v/>
      </c>
      <c r="B1758" s="330"/>
      <c r="C1758" s="328"/>
      <c r="D1758" s="269"/>
      <c r="E1758" s="329"/>
      <c r="F1758" s="272"/>
      <c r="G1758" s="263"/>
      <c r="H1758" s="269"/>
      <c r="I1758" s="264"/>
      <c r="J1758" s="307" t="str">
        <f t="shared" si="0"/>
        <v/>
      </c>
      <c r="K1758" s="307"/>
      <c r="L1758" s="308"/>
      <c r="M1758" s="307"/>
      <c r="N1758" s="310"/>
      <c r="O1758" s="264"/>
      <c r="P1758" s="307"/>
      <c r="Q1758" s="296"/>
      <c r="R1758" s="296"/>
      <c r="S1758" s="296"/>
    </row>
    <row r="1759" spans="1:19" x14ac:dyDescent="0.2">
      <c r="A1759" s="327" t="str">
        <f>IF(B1759="","",ROW()-ROW($A$3)+'Diário 1º PA'!$P$1)</f>
        <v/>
      </c>
      <c r="B1759" s="330"/>
      <c r="C1759" s="328"/>
      <c r="D1759" s="269"/>
      <c r="E1759" s="329"/>
      <c r="F1759" s="272"/>
      <c r="G1759" s="263"/>
      <c r="H1759" s="269"/>
      <c r="I1759" s="264"/>
      <c r="J1759" s="307" t="str">
        <f t="shared" si="0"/>
        <v/>
      </c>
      <c r="K1759" s="307"/>
      <c r="L1759" s="308"/>
      <c r="M1759" s="307"/>
      <c r="N1759" s="310"/>
      <c r="O1759" s="264"/>
      <c r="P1759" s="307"/>
      <c r="Q1759" s="296"/>
      <c r="R1759" s="296"/>
      <c r="S1759" s="296"/>
    </row>
    <row r="1760" spans="1:19" x14ac:dyDescent="0.2">
      <c r="A1760" s="327" t="str">
        <f>IF(B1760="","",ROW()-ROW($A$3)+'Diário 1º PA'!$P$1)</f>
        <v/>
      </c>
      <c r="B1760" s="330"/>
      <c r="C1760" s="328"/>
      <c r="D1760" s="269"/>
      <c r="E1760" s="329"/>
      <c r="F1760" s="272"/>
      <c r="G1760" s="263"/>
      <c r="H1760" s="269"/>
      <c r="I1760" s="264"/>
      <c r="J1760" s="307" t="str">
        <f t="shared" si="0"/>
        <v/>
      </c>
      <c r="K1760" s="307"/>
      <c r="L1760" s="308"/>
      <c r="M1760" s="307"/>
      <c r="N1760" s="310"/>
      <c r="O1760" s="264"/>
      <c r="P1760" s="307"/>
      <c r="Q1760" s="296"/>
      <c r="R1760" s="296"/>
      <c r="S1760" s="296"/>
    </row>
    <row r="1761" spans="1:19" x14ac:dyDescent="0.2">
      <c r="A1761" s="327" t="str">
        <f>IF(B1761="","",ROW()-ROW($A$3)+'Diário 1º PA'!$P$1)</f>
        <v/>
      </c>
      <c r="B1761" s="330"/>
      <c r="C1761" s="328"/>
      <c r="D1761" s="269"/>
      <c r="E1761" s="329"/>
      <c r="F1761" s="272"/>
      <c r="G1761" s="263"/>
      <c r="H1761" s="269"/>
      <c r="I1761" s="264"/>
      <c r="J1761" s="307" t="str">
        <f t="shared" si="0"/>
        <v/>
      </c>
      <c r="K1761" s="307"/>
      <c r="L1761" s="308"/>
      <c r="M1761" s="307"/>
      <c r="N1761" s="310"/>
      <c r="O1761" s="264"/>
      <c r="P1761" s="307"/>
      <c r="Q1761" s="296"/>
      <c r="R1761" s="296"/>
      <c r="S1761" s="296"/>
    </row>
    <row r="1762" spans="1:19" x14ac:dyDescent="0.2">
      <c r="A1762" s="327" t="str">
        <f>IF(B1762="","",ROW()-ROW($A$3)+'Diário 1º PA'!$P$1)</f>
        <v/>
      </c>
      <c r="B1762" s="330"/>
      <c r="C1762" s="328"/>
      <c r="D1762" s="269"/>
      <c r="E1762" s="329"/>
      <c r="F1762" s="272"/>
      <c r="G1762" s="263"/>
      <c r="H1762" s="269"/>
      <c r="I1762" s="264"/>
      <c r="J1762" s="307" t="str">
        <f t="shared" si="0"/>
        <v/>
      </c>
      <c r="K1762" s="307"/>
      <c r="L1762" s="308"/>
      <c r="M1762" s="307"/>
      <c r="N1762" s="310"/>
      <c r="O1762" s="264"/>
      <c r="P1762" s="307"/>
      <c r="Q1762" s="296"/>
      <c r="R1762" s="296"/>
      <c r="S1762" s="296"/>
    </row>
    <row r="1763" spans="1:19" x14ac:dyDescent="0.2">
      <c r="A1763" s="327" t="str">
        <f>IF(B1763="","",ROW()-ROW($A$3)+'Diário 1º PA'!$P$1)</f>
        <v/>
      </c>
      <c r="B1763" s="330"/>
      <c r="C1763" s="328"/>
      <c r="D1763" s="269"/>
      <c r="E1763" s="329"/>
      <c r="F1763" s="272"/>
      <c r="G1763" s="263"/>
      <c r="H1763" s="269"/>
      <c r="I1763" s="264"/>
      <c r="J1763" s="307" t="str">
        <f t="shared" si="0"/>
        <v/>
      </c>
      <c r="K1763" s="307"/>
      <c r="L1763" s="308"/>
      <c r="M1763" s="307"/>
      <c r="N1763" s="310"/>
      <c r="O1763" s="264"/>
      <c r="P1763" s="307"/>
      <c r="Q1763" s="296"/>
      <c r="R1763" s="296"/>
      <c r="S1763" s="296"/>
    </row>
    <row r="1764" spans="1:19" x14ac:dyDescent="0.2">
      <c r="A1764" s="327" t="str">
        <f>IF(B1764="","",ROW()-ROW($A$3)+'Diário 1º PA'!$P$1)</f>
        <v/>
      </c>
      <c r="B1764" s="330"/>
      <c r="C1764" s="328"/>
      <c r="D1764" s="269"/>
      <c r="E1764" s="329"/>
      <c r="F1764" s="272"/>
      <c r="G1764" s="263"/>
      <c r="H1764" s="269"/>
      <c r="I1764" s="264"/>
      <c r="J1764" s="307" t="str">
        <f t="shared" si="0"/>
        <v/>
      </c>
      <c r="K1764" s="307"/>
      <c r="L1764" s="308"/>
      <c r="M1764" s="307"/>
      <c r="N1764" s="310"/>
      <c r="O1764" s="264"/>
      <c r="P1764" s="307"/>
      <c r="Q1764" s="296"/>
      <c r="R1764" s="296"/>
      <c r="S1764" s="296"/>
    </row>
    <row r="1765" spans="1:19" x14ac:dyDescent="0.2">
      <c r="A1765" s="327" t="str">
        <f>IF(B1765="","",ROW()-ROW($A$3)+'Diário 1º PA'!$P$1)</f>
        <v/>
      </c>
      <c r="B1765" s="330"/>
      <c r="C1765" s="328"/>
      <c r="D1765" s="269"/>
      <c r="E1765" s="329"/>
      <c r="F1765" s="272"/>
      <c r="G1765" s="263"/>
      <c r="H1765" s="269"/>
      <c r="I1765" s="264"/>
      <c r="J1765" s="307" t="str">
        <f t="shared" si="0"/>
        <v/>
      </c>
      <c r="K1765" s="307"/>
      <c r="L1765" s="308"/>
      <c r="M1765" s="307"/>
      <c r="N1765" s="310"/>
      <c r="O1765" s="264"/>
      <c r="P1765" s="307"/>
      <c r="Q1765" s="296"/>
      <c r="R1765" s="296"/>
      <c r="S1765" s="296"/>
    </row>
    <row r="1766" spans="1:19" x14ac:dyDescent="0.2">
      <c r="A1766" s="327" t="str">
        <f>IF(B1766="","",ROW()-ROW($A$3)+'Diário 1º PA'!$P$1)</f>
        <v/>
      </c>
      <c r="B1766" s="330"/>
      <c r="C1766" s="328"/>
      <c r="D1766" s="269"/>
      <c r="E1766" s="329"/>
      <c r="F1766" s="272"/>
      <c r="G1766" s="263"/>
      <c r="H1766" s="269"/>
      <c r="I1766" s="264"/>
      <c r="J1766" s="307" t="str">
        <f t="shared" si="0"/>
        <v/>
      </c>
      <c r="K1766" s="307"/>
      <c r="L1766" s="308"/>
      <c r="M1766" s="307"/>
      <c r="N1766" s="310"/>
      <c r="O1766" s="264"/>
      <c r="P1766" s="307"/>
      <c r="Q1766" s="296"/>
      <c r="R1766" s="296"/>
      <c r="S1766" s="296"/>
    </row>
    <row r="1767" spans="1:19" x14ac:dyDescent="0.2">
      <c r="A1767" s="327" t="str">
        <f>IF(B1767="","",ROW()-ROW($A$3)+'Diário 1º PA'!$P$1)</f>
        <v/>
      </c>
      <c r="B1767" s="330"/>
      <c r="C1767" s="328"/>
      <c r="D1767" s="269"/>
      <c r="E1767" s="329"/>
      <c r="F1767" s="272"/>
      <c r="G1767" s="263"/>
      <c r="H1767" s="269"/>
      <c r="I1767" s="264"/>
      <c r="J1767" s="307" t="str">
        <f t="shared" si="0"/>
        <v/>
      </c>
      <c r="K1767" s="307"/>
      <c r="L1767" s="308"/>
      <c r="M1767" s="307"/>
      <c r="N1767" s="310"/>
      <c r="O1767" s="264"/>
      <c r="P1767" s="307"/>
      <c r="Q1767" s="296"/>
      <c r="R1767" s="296"/>
      <c r="S1767" s="296"/>
    </row>
    <row r="1768" spans="1:19" x14ac:dyDescent="0.2">
      <c r="A1768" s="327" t="str">
        <f>IF(B1768="","",ROW()-ROW($A$3)+'Diário 1º PA'!$P$1)</f>
        <v/>
      </c>
      <c r="B1768" s="330"/>
      <c r="C1768" s="328"/>
      <c r="D1768" s="269"/>
      <c r="E1768" s="329"/>
      <c r="F1768" s="272"/>
      <c r="G1768" s="263"/>
      <c r="H1768" s="269"/>
      <c r="I1768" s="264"/>
      <c r="J1768" s="307" t="str">
        <f t="shared" si="0"/>
        <v/>
      </c>
      <c r="K1768" s="307"/>
      <c r="L1768" s="308"/>
      <c r="M1768" s="307"/>
      <c r="N1768" s="310"/>
      <c r="O1768" s="264"/>
      <c r="P1768" s="307"/>
      <c r="Q1768" s="296"/>
      <c r="R1768" s="296"/>
      <c r="S1768" s="296"/>
    </row>
    <row r="1769" spans="1:19" x14ac:dyDescent="0.2">
      <c r="A1769" s="327" t="str">
        <f>IF(B1769="","",ROW()-ROW($A$3)+'Diário 1º PA'!$P$1)</f>
        <v/>
      </c>
      <c r="B1769" s="330"/>
      <c r="C1769" s="328"/>
      <c r="D1769" s="269"/>
      <c r="E1769" s="329"/>
      <c r="F1769" s="272"/>
      <c r="G1769" s="263"/>
      <c r="H1769" s="269"/>
      <c r="I1769" s="264"/>
      <c r="J1769" s="307" t="str">
        <f t="shared" si="0"/>
        <v/>
      </c>
      <c r="K1769" s="307"/>
      <c r="L1769" s="308"/>
      <c r="M1769" s="307"/>
      <c r="N1769" s="310"/>
      <c r="O1769" s="264"/>
      <c r="P1769" s="307"/>
      <c r="Q1769" s="296"/>
      <c r="R1769" s="296"/>
      <c r="S1769" s="296"/>
    </row>
    <row r="1770" spans="1:19" x14ac:dyDescent="0.2">
      <c r="A1770" s="327" t="str">
        <f>IF(B1770="","",ROW()-ROW($A$3)+'Diário 1º PA'!$P$1)</f>
        <v/>
      </c>
      <c r="B1770" s="330"/>
      <c r="C1770" s="328"/>
      <c r="D1770" s="269"/>
      <c r="E1770" s="329"/>
      <c r="F1770" s="272"/>
      <c r="G1770" s="263"/>
      <c r="H1770" s="269"/>
      <c r="I1770" s="264"/>
      <c r="J1770" s="307" t="str">
        <f t="shared" si="0"/>
        <v/>
      </c>
      <c r="K1770" s="307"/>
      <c r="L1770" s="308"/>
      <c r="M1770" s="307"/>
      <c r="N1770" s="310"/>
      <c r="O1770" s="264"/>
      <c r="P1770" s="307"/>
      <c r="Q1770" s="296"/>
      <c r="R1770" s="296"/>
      <c r="S1770" s="296"/>
    </row>
    <row r="1771" spans="1:19" x14ac:dyDescent="0.2">
      <c r="A1771" s="327" t="str">
        <f>IF(B1771="","",ROW()-ROW($A$3)+'Diário 1º PA'!$P$1)</f>
        <v/>
      </c>
      <c r="B1771" s="330"/>
      <c r="C1771" s="328"/>
      <c r="D1771" s="269"/>
      <c r="E1771" s="329"/>
      <c r="F1771" s="272"/>
      <c r="G1771" s="263"/>
      <c r="H1771" s="269"/>
      <c r="I1771" s="264"/>
      <c r="J1771" s="307" t="str">
        <f t="shared" si="0"/>
        <v/>
      </c>
      <c r="K1771" s="307"/>
      <c r="L1771" s="308"/>
      <c r="M1771" s="307"/>
      <c r="N1771" s="310"/>
      <c r="O1771" s="264"/>
      <c r="P1771" s="307"/>
      <c r="Q1771" s="296"/>
      <c r="R1771" s="296"/>
      <c r="S1771" s="296"/>
    </row>
    <row r="1772" spans="1:19" x14ac:dyDescent="0.2">
      <c r="A1772" s="327" t="str">
        <f>IF(B1772="","",ROW()-ROW($A$3)+'Diário 1º PA'!$P$1)</f>
        <v/>
      </c>
      <c r="B1772" s="330"/>
      <c r="C1772" s="328"/>
      <c r="D1772" s="269"/>
      <c r="E1772" s="329"/>
      <c r="F1772" s="272"/>
      <c r="G1772" s="263"/>
      <c r="H1772" s="269"/>
      <c r="I1772" s="264"/>
      <c r="J1772" s="307" t="str">
        <f t="shared" si="0"/>
        <v/>
      </c>
      <c r="K1772" s="307"/>
      <c r="L1772" s="308"/>
      <c r="M1772" s="307"/>
      <c r="N1772" s="310"/>
      <c r="O1772" s="264"/>
      <c r="P1772" s="307"/>
      <c r="Q1772" s="296"/>
      <c r="R1772" s="296"/>
      <c r="S1772" s="296"/>
    </row>
    <row r="1773" spans="1:19" x14ac:dyDescent="0.2">
      <c r="A1773" s="327" t="str">
        <f>IF(B1773="","",ROW()-ROW($A$3)+'Diário 1º PA'!$P$1)</f>
        <v/>
      </c>
      <c r="B1773" s="330"/>
      <c r="C1773" s="328"/>
      <c r="D1773" s="269"/>
      <c r="E1773" s="329"/>
      <c r="F1773" s="272"/>
      <c r="G1773" s="263"/>
      <c r="H1773" s="269"/>
      <c r="I1773" s="264"/>
      <c r="J1773" s="307" t="str">
        <f t="shared" si="0"/>
        <v/>
      </c>
      <c r="K1773" s="307"/>
      <c r="L1773" s="308"/>
      <c r="M1773" s="307"/>
      <c r="N1773" s="310"/>
      <c r="O1773" s="264"/>
      <c r="P1773" s="307"/>
      <c r="Q1773" s="296"/>
      <c r="R1773" s="296"/>
      <c r="S1773" s="296"/>
    </row>
    <row r="1774" spans="1:19" x14ac:dyDescent="0.2">
      <c r="A1774" s="327" t="str">
        <f>IF(B1774="","",ROW()-ROW($A$3)+'Diário 1º PA'!$P$1)</f>
        <v/>
      </c>
      <c r="B1774" s="330"/>
      <c r="C1774" s="328"/>
      <c r="D1774" s="269"/>
      <c r="E1774" s="329"/>
      <c r="F1774" s="272"/>
      <c r="G1774" s="263"/>
      <c r="H1774" s="269"/>
      <c r="I1774" s="264"/>
      <c r="J1774" s="307" t="str">
        <f t="shared" si="0"/>
        <v/>
      </c>
      <c r="K1774" s="307"/>
      <c r="L1774" s="308"/>
      <c r="M1774" s="307"/>
      <c r="N1774" s="310"/>
      <c r="O1774" s="264"/>
      <c r="P1774" s="307"/>
      <c r="Q1774" s="296"/>
      <c r="R1774" s="296"/>
      <c r="S1774" s="296"/>
    </row>
    <row r="1775" spans="1:19" x14ac:dyDescent="0.2">
      <c r="A1775" s="327" t="str">
        <f>IF(B1775="","",ROW()-ROW($A$3)+'Diário 1º PA'!$P$1)</f>
        <v/>
      </c>
      <c r="B1775" s="330"/>
      <c r="C1775" s="328"/>
      <c r="D1775" s="269"/>
      <c r="E1775" s="329"/>
      <c r="F1775" s="272"/>
      <c r="G1775" s="263"/>
      <c r="H1775" s="269"/>
      <c r="I1775" s="264"/>
      <c r="J1775" s="307" t="str">
        <f t="shared" si="0"/>
        <v/>
      </c>
      <c r="K1775" s="307"/>
      <c r="L1775" s="308"/>
      <c r="M1775" s="307"/>
      <c r="N1775" s="310"/>
      <c r="O1775" s="264"/>
      <c r="P1775" s="307"/>
      <c r="Q1775" s="296"/>
      <c r="R1775" s="296"/>
      <c r="S1775" s="296"/>
    </row>
    <row r="1776" spans="1:19" x14ac:dyDescent="0.2">
      <c r="A1776" s="327" t="str">
        <f>IF(B1776="","",ROW()-ROW($A$3)+'Diário 1º PA'!$P$1)</f>
        <v/>
      </c>
      <c r="B1776" s="330"/>
      <c r="C1776" s="328"/>
      <c r="D1776" s="269"/>
      <c r="E1776" s="329"/>
      <c r="F1776" s="272"/>
      <c r="G1776" s="263"/>
      <c r="H1776" s="269"/>
      <c r="I1776" s="264"/>
      <c r="J1776" s="307" t="str">
        <f t="shared" si="0"/>
        <v/>
      </c>
      <c r="K1776" s="307"/>
      <c r="L1776" s="308"/>
      <c r="M1776" s="307"/>
      <c r="N1776" s="310"/>
      <c r="O1776" s="264"/>
      <c r="P1776" s="307"/>
      <c r="Q1776" s="296"/>
      <c r="R1776" s="296"/>
      <c r="S1776" s="296"/>
    </row>
    <row r="1777" spans="1:19" x14ac:dyDescent="0.2">
      <c r="A1777" s="327" t="str">
        <f>IF(B1777="","",ROW()-ROW($A$3)+'Diário 1º PA'!$P$1)</f>
        <v/>
      </c>
      <c r="B1777" s="330"/>
      <c r="C1777" s="328"/>
      <c r="D1777" s="269"/>
      <c r="E1777" s="329"/>
      <c r="F1777" s="272"/>
      <c r="G1777" s="263"/>
      <c r="H1777" s="269"/>
      <c r="I1777" s="264"/>
      <c r="J1777" s="307" t="str">
        <f t="shared" si="0"/>
        <v/>
      </c>
      <c r="K1777" s="307"/>
      <c r="L1777" s="308"/>
      <c r="M1777" s="307"/>
      <c r="N1777" s="310"/>
      <c r="O1777" s="264"/>
      <c r="P1777" s="307"/>
      <c r="Q1777" s="296"/>
      <c r="R1777" s="296"/>
      <c r="S1777" s="296"/>
    </row>
    <row r="1778" spans="1:19" x14ac:dyDescent="0.2">
      <c r="A1778" s="327" t="str">
        <f>IF(B1778="","",ROW()-ROW($A$3)+'Diário 1º PA'!$P$1)</f>
        <v/>
      </c>
      <c r="B1778" s="330"/>
      <c r="C1778" s="328"/>
      <c r="D1778" s="269"/>
      <c r="E1778" s="329"/>
      <c r="F1778" s="272"/>
      <c r="G1778" s="263"/>
      <c r="H1778" s="269"/>
      <c r="I1778" s="264"/>
      <c r="J1778" s="307" t="str">
        <f t="shared" si="0"/>
        <v/>
      </c>
      <c r="K1778" s="307"/>
      <c r="L1778" s="308"/>
      <c r="M1778" s="307"/>
      <c r="N1778" s="310"/>
      <c r="O1778" s="264"/>
      <c r="P1778" s="307"/>
      <c r="Q1778" s="296"/>
      <c r="R1778" s="296"/>
      <c r="S1778" s="296"/>
    </row>
    <row r="1779" spans="1:19" x14ac:dyDescent="0.2">
      <c r="A1779" s="327" t="str">
        <f>IF(B1779="","",ROW()-ROW($A$3)+'Diário 1º PA'!$P$1)</f>
        <v/>
      </c>
      <c r="B1779" s="330"/>
      <c r="C1779" s="328"/>
      <c r="D1779" s="269"/>
      <c r="E1779" s="329"/>
      <c r="F1779" s="272"/>
      <c r="G1779" s="263"/>
      <c r="H1779" s="269"/>
      <c r="I1779" s="264"/>
      <c r="J1779" s="307" t="str">
        <f t="shared" si="0"/>
        <v/>
      </c>
      <c r="K1779" s="307"/>
      <c r="L1779" s="308"/>
      <c r="M1779" s="307"/>
      <c r="N1779" s="310"/>
      <c r="O1779" s="264"/>
      <c r="P1779" s="307"/>
      <c r="Q1779" s="296"/>
      <c r="R1779" s="296"/>
      <c r="S1779" s="296"/>
    </row>
    <row r="1780" spans="1:19" x14ac:dyDescent="0.2">
      <c r="A1780" s="327" t="str">
        <f>IF(B1780="","",ROW()-ROW($A$3)+'Diário 1º PA'!$P$1)</f>
        <v/>
      </c>
      <c r="B1780" s="330"/>
      <c r="C1780" s="328"/>
      <c r="D1780" s="269"/>
      <c r="E1780" s="329"/>
      <c r="F1780" s="272"/>
      <c r="G1780" s="263"/>
      <c r="H1780" s="269"/>
      <c r="I1780" s="264"/>
      <c r="J1780" s="307" t="str">
        <f t="shared" si="0"/>
        <v/>
      </c>
      <c r="K1780" s="307"/>
      <c r="L1780" s="308"/>
      <c r="M1780" s="307"/>
      <c r="N1780" s="310"/>
      <c r="O1780" s="264"/>
      <c r="P1780" s="307"/>
      <c r="Q1780" s="296"/>
      <c r="R1780" s="296"/>
      <c r="S1780" s="296"/>
    </row>
    <row r="1781" spans="1:19" x14ac:dyDescent="0.2">
      <c r="A1781" s="327" t="str">
        <f>IF(B1781="","",ROW()-ROW($A$3)+'Diário 1º PA'!$P$1)</f>
        <v/>
      </c>
      <c r="B1781" s="330"/>
      <c r="C1781" s="328"/>
      <c r="D1781" s="269"/>
      <c r="E1781" s="329"/>
      <c r="F1781" s="272"/>
      <c r="G1781" s="263"/>
      <c r="H1781" s="269"/>
      <c r="I1781" s="264"/>
      <c r="J1781" s="307" t="str">
        <f t="shared" si="0"/>
        <v/>
      </c>
      <c r="K1781" s="307"/>
      <c r="L1781" s="308"/>
      <c r="M1781" s="307"/>
      <c r="N1781" s="310"/>
      <c r="O1781" s="264"/>
      <c r="P1781" s="307"/>
      <c r="Q1781" s="296"/>
      <c r="R1781" s="296"/>
      <c r="S1781" s="296"/>
    </row>
    <row r="1782" spans="1:19" x14ac:dyDescent="0.2">
      <c r="A1782" s="327" t="str">
        <f>IF(B1782="","",ROW()-ROW($A$3)+'Diário 1º PA'!$P$1)</f>
        <v/>
      </c>
      <c r="B1782" s="330"/>
      <c r="C1782" s="328"/>
      <c r="D1782" s="269"/>
      <c r="E1782" s="329"/>
      <c r="F1782" s="272"/>
      <c r="G1782" s="263"/>
      <c r="H1782" s="269"/>
      <c r="I1782" s="264"/>
      <c r="J1782" s="307" t="str">
        <f t="shared" si="0"/>
        <v/>
      </c>
      <c r="K1782" s="307"/>
      <c r="L1782" s="308"/>
      <c r="M1782" s="307"/>
      <c r="N1782" s="310"/>
      <c r="O1782" s="264"/>
      <c r="P1782" s="307"/>
      <c r="Q1782" s="296"/>
      <c r="R1782" s="296"/>
      <c r="S1782" s="296"/>
    </row>
    <row r="1783" spans="1:19" x14ac:dyDescent="0.2">
      <c r="A1783" s="327" t="str">
        <f>IF(B1783="","",ROW()-ROW($A$3)+'Diário 1º PA'!$P$1)</f>
        <v/>
      </c>
      <c r="B1783" s="330"/>
      <c r="C1783" s="328"/>
      <c r="D1783" s="269"/>
      <c r="E1783" s="329"/>
      <c r="F1783" s="272"/>
      <c r="G1783" s="263"/>
      <c r="H1783" s="269"/>
      <c r="I1783" s="264"/>
      <c r="J1783" s="307" t="str">
        <f t="shared" si="0"/>
        <v/>
      </c>
      <c r="K1783" s="307"/>
      <c r="L1783" s="308"/>
      <c r="M1783" s="307"/>
      <c r="N1783" s="310"/>
      <c r="O1783" s="264"/>
      <c r="P1783" s="307"/>
      <c r="Q1783" s="296"/>
      <c r="R1783" s="296"/>
      <c r="S1783" s="296"/>
    </row>
    <row r="1784" spans="1:19" x14ac:dyDescent="0.2">
      <c r="A1784" s="327" t="str">
        <f>IF(B1784="","",ROW()-ROW($A$3)+'Diário 1º PA'!$P$1)</f>
        <v/>
      </c>
      <c r="B1784" s="330"/>
      <c r="C1784" s="328"/>
      <c r="D1784" s="269"/>
      <c r="E1784" s="329"/>
      <c r="F1784" s="272"/>
      <c r="G1784" s="263"/>
      <c r="H1784" s="269"/>
      <c r="I1784" s="264"/>
      <c r="J1784" s="307" t="str">
        <f t="shared" si="0"/>
        <v/>
      </c>
      <c r="K1784" s="307"/>
      <c r="L1784" s="308"/>
      <c r="M1784" s="307"/>
      <c r="N1784" s="310"/>
      <c r="O1784" s="264"/>
      <c r="P1784" s="307"/>
      <c r="Q1784" s="296"/>
      <c r="R1784" s="296"/>
      <c r="S1784" s="296"/>
    </row>
    <row r="1785" spans="1:19" x14ac:dyDescent="0.2">
      <c r="A1785" s="327" t="str">
        <f>IF(B1785="","",ROW()-ROW($A$3)+'Diário 1º PA'!$P$1)</f>
        <v/>
      </c>
      <c r="B1785" s="330"/>
      <c r="C1785" s="328"/>
      <c r="D1785" s="269"/>
      <c r="E1785" s="329"/>
      <c r="F1785" s="272"/>
      <c r="G1785" s="263"/>
      <c r="H1785" s="269"/>
      <c r="I1785" s="264"/>
      <c r="J1785" s="307" t="str">
        <f t="shared" si="0"/>
        <v/>
      </c>
      <c r="K1785" s="307"/>
      <c r="L1785" s="308"/>
      <c r="M1785" s="307"/>
      <c r="N1785" s="310"/>
      <c r="O1785" s="264"/>
      <c r="P1785" s="307"/>
      <c r="Q1785" s="296"/>
      <c r="R1785" s="296"/>
      <c r="S1785" s="296"/>
    </row>
    <row r="1786" spans="1:19" x14ac:dyDescent="0.2">
      <c r="A1786" s="327" t="str">
        <f>IF(B1786="","",ROW()-ROW($A$3)+'Diário 1º PA'!$P$1)</f>
        <v/>
      </c>
      <c r="B1786" s="330"/>
      <c r="C1786" s="328"/>
      <c r="D1786" s="269"/>
      <c r="E1786" s="329"/>
      <c r="F1786" s="272"/>
      <c r="G1786" s="263"/>
      <c r="H1786" s="269"/>
      <c r="I1786" s="264"/>
      <c r="J1786" s="307" t="str">
        <f t="shared" si="0"/>
        <v/>
      </c>
      <c r="K1786" s="307"/>
      <c r="L1786" s="308"/>
      <c r="M1786" s="307"/>
      <c r="N1786" s="310"/>
      <c r="O1786" s="264"/>
      <c r="P1786" s="307"/>
      <c r="Q1786" s="296"/>
      <c r="R1786" s="296"/>
      <c r="S1786" s="296"/>
    </row>
    <row r="1787" spans="1:19" x14ac:dyDescent="0.2">
      <c r="A1787" s="327" t="str">
        <f>IF(B1787="","",ROW()-ROW($A$3)+'Diário 1º PA'!$P$1)</f>
        <v/>
      </c>
      <c r="B1787" s="330"/>
      <c r="C1787" s="328"/>
      <c r="D1787" s="269"/>
      <c r="E1787" s="329"/>
      <c r="F1787" s="272"/>
      <c r="G1787" s="263"/>
      <c r="H1787" s="269"/>
      <c r="I1787" s="264"/>
      <c r="J1787" s="307" t="str">
        <f t="shared" si="0"/>
        <v/>
      </c>
      <c r="K1787" s="307"/>
      <c r="L1787" s="308"/>
      <c r="M1787" s="307"/>
      <c r="N1787" s="310"/>
      <c r="O1787" s="264"/>
      <c r="P1787" s="307"/>
      <c r="Q1787" s="296"/>
      <c r="R1787" s="296"/>
      <c r="S1787" s="296"/>
    </row>
    <row r="1788" spans="1:19" x14ac:dyDescent="0.2">
      <c r="A1788" s="327" t="str">
        <f>IF(B1788="","",ROW()-ROW($A$3)+'Diário 1º PA'!$P$1)</f>
        <v/>
      </c>
      <c r="B1788" s="330"/>
      <c r="C1788" s="328"/>
      <c r="D1788" s="269"/>
      <c r="E1788" s="329"/>
      <c r="F1788" s="272"/>
      <c r="G1788" s="263"/>
      <c r="H1788" s="269"/>
      <c r="I1788" s="264"/>
      <c r="J1788" s="307" t="str">
        <f t="shared" si="0"/>
        <v/>
      </c>
      <c r="K1788" s="307"/>
      <c r="L1788" s="308"/>
      <c r="M1788" s="307"/>
      <c r="N1788" s="310"/>
      <c r="O1788" s="264"/>
      <c r="P1788" s="307"/>
      <c r="Q1788" s="296"/>
      <c r="R1788" s="296"/>
      <c r="S1788" s="296"/>
    </row>
    <row r="1789" spans="1:19" x14ac:dyDescent="0.2">
      <c r="A1789" s="327" t="str">
        <f>IF(B1789="","",ROW()-ROW($A$3)+'Diário 1º PA'!$P$1)</f>
        <v/>
      </c>
      <c r="B1789" s="330"/>
      <c r="C1789" s="328"/>
      <c r="D1789" s="269"/>
      <c r="E1789" s="329"/>
      <c r="F1789" s="272"/>
      <c r="G1789" s="263"/>
      <c r="H1789" s="269"/>
      <c r="I1789" s="264"/>
      <c r="J1789" s="307" t="str">
        <f t="shared" si="0"/>
        <v/>
      </c>
      <c r="K1789" s="307"/>
      <c r="L1789" s="308"/>
      <c r="M1789" s="307"/>
      <c r="N1789" s="310"/>
      <c r="O1789" s="264"/>
      <c r="P1789" s="307"/>
      <c r="Q1789" s="296"/>
      <c r="R1789" s="296"/>
      <c r="S1789" s="296"/>
    </row>
    <row r="1790" spans="1:19" x14ac:dyDescent="0.2">
      <c r="A1790" s="327" t="str">
        <f>IF(B1790="","",ROW()-ROW($A$3)+'Diário 1º PA'!$P$1)</f>
        <v/>
      </c>
      <c r="B1790" s="330"/>
      <c r="C1790" s="328"/>
      <c r="D1790" s="269"/>
      <c r="E1790" s="329"/>
      <c r="F1790" s="272"/>
      <c r="G1790" s="263"/>
      <c r="H1790" s="269"/>
      <c r="I1790" s="264"/>
      <c r="J1790" s="307" t="str">
        <f t="shared" si="0"/>
        <v/>
      </c>
      <c r="K1790" s="307"/>
      <c r="L1790" s="308"/>
      <c r="M1790" s="307"/>
      <c r="N1790" s="310"/>
      <c r="O1790" s="264"/>
      <c r="P1790" s="307"/>
      <c r="Q1790" s="296"/>
      <c r="R1790" s="296"/>
      <c r="S1790" s="296"/>
    </row>
    <row r="1791" spans="1:19" x14ac:dyDescent="0.2">
      <c r="A1791" s="327" t="str">
        <f>IF(B1791="","",ROW()-ROW($A$3)+'Diário 1º PA'!$P$1)</f>
        <v/>
      </c>
      <c r="B1791" s="330"/>
      <c r="C1791" s="328"/>
      <c r="D1791" s="269"/>
      <c r="E1791" s="329"/>
      <c r="F1791" s="272"/>
      <c r="G1791" s="263"/>
      <c r="H1791" s="269"/>
      <c r="I1791" s="264"/>
      <c r="J1791" s="307" t="str">
        <f t="shared" si="0"/>
        <v/>
      </c>
      <c r="K1791" s="307"/>
      <c r="L1791" s="308"/>
      <c r="M1791" s="307"/>
      <c r="N1791" s="310"/>
      <c r="O1791" s="264"/>
      <c r="P1791" s="307"/>
      <c r="Q1791" s="296"/>
      <c r="R1791" s="296"/>
      <c r="S1791" s="296"/>
    </row>
    <row r="1792" spans="1:19" x14ac:dyDescent="0.2">
      <c r="A1792" s="327" t="str">
        <f>IF(B1792="","",ROW()-ROW($A$3)+'Diário 1º PA'!$P$1)</f>
        <v/>
      </c>
      <c r="B1792" s="330"/>
      <c r="C1792" s="328"/>
      <c r="D1792" s="269"/>
      <c r="E1792" s="329"/>
      <c r="F1792" s="272"/>
      <c r="G1792" s="263"/>
      <c r="H1792" s="269"/>
      <c r="I1792" s="264"/>
      <c r="J1792" s="307" t="str">
        <f t="shared" si="0"/>
        <v/>
      </c>
      <c r="K1792" s="307"/>
      <c r="L1792" s="308"/>
      <c r="M1792" s="307"/>
      <c r="N1792" s="310"/>
      <c r="O1792" s="264"/>
      <c r="P1792" s="307"/>
      <c r="Q1792" s="296"/>
      <c r="R1792" s="296"/>
      <c r="S1792" s="296"/>
    </row>
    <row r="1793" spans="1:19" x14ac:dyDescent="0.2">
      <c r="A1793" s="327" t="str">
        <f>IF(B1793="","",ROW()-ROW($A$3)+'Diário 1º PA'!$P$1)</f>
        <v/>
      </c>
      <c r="B1793" s="330"/>
      <c r="C1793" s="328"/>
      <c r="D1793" s="269"/>
      <c r="E1793" s="329"/>
      <c r="F1793" s="272"/>
      <c r="G1793" s="263"/>
      <c r="H1793" s="269"/>
      <c r="I1793" s="264"/>
      <c r="J1793" s="307" t="str">
        <f t="shared" si="0"/>
        <v/>
      </c>
      <c r="K1793" s="307"/>
      <c r="L1793" s="308"/>
      <c r="M1793" s="307"/>
      <c r="N1793" s="310"/>
      <c r="O1793" s="264"/>
      <c r="P1793" s="307"/>
      <c r="Q1793" s="296"/>
      <c r="R1793" s="296"/>
      <c r="S1793" s="296"/>
    </row>
    <row r="1794" spans="1:19" x14ac:dyDescent="0.2">
      <c r="A1794" s="327" t="str">
        <f>IF(B1794="","",ROW()-ROW($A$3)+'Diário 1º PA'!$P$1)</f>
        <v/>
      </c>
      <c r="B1794" s="330"/>
      <c r="C1794" s="328"/>
      <c r="D1794" s="269"/>
      <c r="E1794" s="329"/>
      <c r="F1794" s="272"/>
      <c r="G1794" s="263"/>
      <c r="H1794" s="269"/>
      <c r="I1794" s="264"/>
      <c r="J1794" s="307" t="str">
        <f t="shared" si="0"/>
        <v/>
      </c>
      <c r="K1794" s="307"/>
      <c r="L1794" s="308"/>
      <c r="M1794" s="307"/>
      <c r="N1794" s="310"/>
      <c r="O1794" s="264"/>
      <c r="P1794" s="307"/>
      <c r="Q1794" s="296"/>
      <c r="R1794" s="296"/>
      <c r="S1794" s="296"/>
    </row>
    <row r="1795" spans="1:19" x14ac:dyDescent="0.2">
      <c r="A1795" s="327" t="str">
        <f>IF(B1795="","",ROW()-ROW($A$3)+'Diário 1º PA'!$P$1)</f>
        <v/>
      </c>
      <c r="B1795" s="330"/>
      <c r="C1795" s="328"/>
      <c r="D1795" s="269"/>
      <c r="E1795" s="329"/>
      <c r="F1795" s="272"/>
      <c r="G1795" s="263"/>
      <c r="H1795" s="269"/>
      <c r="I1795" s="264"/>
      <c r="J1795" s="307" t="str">
        <f t="shared" si="0"/>
        <v/>
      </c>
      <c r="K1795" s="307"/>
      <c r="L1795" s="308"/>
      <c r="M1795" s="307"/>
      <c r="N1795" s="310"/>
      <c r="O1795" s="264"/>
      <c r="P1795" s="307"/>
      <c r="Q1795" s="296"/>
      <c r="R1795" s="296"/>
      <c r="S1795" s="296"/>
    </row>
    <row r="1796" spans="1:19" x14ac:dyDescent="0.2">
      <c r="A1796" s="327" t="str">
        <f>IF(B1796="","",ROW()-ROW($A$3)+'Diário 1º PA'!$P$1)</f>
        <v/>
      </c>
      <c r="B1796" s="330"/>
      <c r="C1796" s="328"/>
      <c r="D1796" s="269"/>
      <c r="E1796" s="329"/>
      <c r="F1796" s="272"/>
      <c r="G1796" s="263"/>
      <c r="H1796" s="269"/>
      <c r="I1796" s="264"/>
      <c r="J1796" s="307" t="str">
        <f t="shared" si="0"/>
        <v/>
      </c>
      <c r="K1796" s="307"/>
      <c r="L1796" s="308"/>
      <c r="M1796" s="307"/>
      <c r="N1796" s="310"/>
      <c r="O1796" s="264"/>
      <c r="P1796" s="307"/>
      <c r="Q1796" s="296"/>
      <c r="R1796" s="296"/>
      <c r="S1796" s="296"/>
    </row>
    <row r="1797" spans="1:19" x14ac:dyDescent="0.2">
      <c r="A1797" s="327" t="str">
        <f>IF(B1797="","",ROW()-ROW($A$3)+'Diário 1º PA'!$P$1)</f>
        <v/>
      </c>
      <c r="B1797" s="330"/>
      <c r="C1797" s="328"/>
      <c r="D1797" s="269"/>
      <c r="E1797" s="329"/>
      <c r="F1797" s="272"/>
      <c r="G1797" s="263"/>
      <c r="H1797" s="269"/>
      <c r="I1797" s="264"/>
      <c r="J1797" s="307" t="str">
        <f t="shared" si="0"/>
        <v/>
      </c>
      <c r="K1797" s="307"/>
      <c r="L1797" s="308"/>
      <c r="M1797" s="307"/>
      <c r="N1797" s="310"/>
      <c r="O1797" s="264"/>
      <c r="P1797" s="307"/>
      <c r="Q1797" s="296"/>
      <c r="R1797" s="296"/>
      <c r="S1797" s="296"/>
    </row>
    <row r="1798" spans="1:19" x14ac:dyDescent="0.2">
      <c r="A1798" s="327" t="str">
        <f>IF(B1798="","",ROW()-ROW($A$3)+'Diário 1º PA'!$P$1)</f>
        <v/>
      </c>
      <c r="B1798" s="330"/>
      <c r="C1798" s="328"/>
      <c r="D1798" s="269"/>
      <c r="E1798" s="329"/>
      <c r="F1798" s="272"/>
      <c r="G1798" s="263"/>
      <c r="H1798" s="269"/>
      <c r="I1798" s="264"/>
      <c r="J1798" s="307" t="str">
        <f t="shared" si="0"/>
        <v/>
      </c>
      <c r="K1798" s="307"/>
      <c r="L1798" s="308"/>
      <c r="M1798" s="307"/>
      <c r="N1798" s="310"/>
      <c r="O1798" s="264"/>
      <c r="P1798" s="307"/>
      <c r="Q1798" s="296"/>
      <c r="R1798" s="296"/>
      <c r="S1798" s="296"/>
    </row>
    <row r="1799" spans="1:19" x14ac:dyDescent="0.2">
      <c r="A1799" s="327" t="str">
        <f>IF(B1799="","",ROW()-ROW($A$3)+'Diário 1º PA'!$P$1)</f>
        <v/>
      </c>
      <c r="B1799" s="330"/>
      <c r="C1799" s="328"/>
      <c r="D1799" s="269"/>
      <c r="E1799" s="329"/>
      <c r="F1799" s="272"/>
      <c r="G1799" s="263"/>
      <c r="H1799" s="269"/>
      <c r="I1799" s="264"/>
      <c r="J1799" s="307" t="str">
        <f t="shared" si="0"/>
        <v/>
      </c>
      <c r="K1799" s="307"/>
      <c r="L1799" s="308"/>
      <c r="M1799" s="307"/>
      <c r="N1799" s="310"/>
      <c r="O1799" s="264"/>
      <c r="P1799" s="307"/>
      <c r="Q1799" s="296"/>
      <c r="R1799" s="296"/>
      <c r="S1799" s="296"/>
    </row>
    <row r="1800" spans="1:19" x14ac:dyDescent="0.2">
      <c r="A1800" s="327" t="str">
        <f>IF(B1800="","",ROW()-ROW($A$3)+'Diário 1º PA'!$P$1)</f>
        <v/>
      </c>
      <c r="B1800" s="330"/>
      <c r="C1800" s="328"/>
      <c r="D1800" s="269"/>
      <c r="E1800" s="329"/>
      <c r="F1800" s="272"/>
      <c r="G1800" s="263"/>
      <c r="H1800" s="269"/>
      <c r="I1800" s="264"/>
      <c r="J1800" s="307" t="str">
        <f t="shared" si="0"/>
        <v/>
      </c>
      <c r="K1800" s="307"/>
      <c r="L1800" s="308"/>
      <c r="M1800" s="307"/>
      <c r="N1800" s="310"/>
      <c r="O1800" s="264"/>
      <c r="P1800" s="307"/>
      <c r="Q1800" s="296"/>
      <c r="R1800" s="296"/>
      <c r="S1800" s="296"/>
    </row>
    <row r="1801" spans="1:19" x14ac:dyDescent="0.2">
      <c r="A1801" s="327" t="str">
        <f>IF(B1801="","",ROW()-ROW($A$3)+'Diário 1º PA'!$P$1)</f>
        <v/>
      </c>
      <c r="B1801" s="330"/>
      <c r="C1801" s="328"/>
      <c r="D1801" s="269"/>
      <c r="E1801" s="329"/>
      <c r="F1801" s="272"/>
      <c r="G1801" s="263"/>
      <c r="H1801" s="269"/>
      <c r="I1801" s="264"/>
      <c r="J1801" s="307" t="str">
        <f t="shared" si="0"/>
        <v/>
      </c>
      <c r="K1801" s="307"/>
      <c r="L1801" s="308"/>
      <c r="M1801" s="307"/>
      <c r="N1801" s="310"/>
      <c r="O1801" s="264"/>
      <c r="P1801" s="307"/>
      <c r="Q1801" s="296"/>
      <c r="R1801" s="296"/>
      <c r="S1801" s="296"/>
    </row>
    <row r="1802" spans="1:19" x14ac:dyDescent="0.2">
      <c r="A1802" s="327" t="str">
        <f>IF(B1802="","",ROW()-ROW($A$3)+'Diário 1º PA'!$P$1)</f>
        <v/>
      </c>
      <c r="B1802" s="330"/>
      <c r="C1802" s="328"/>
      <c r="D1802" s="269"/>
      <c r="E1802" s="329"/>
      <c r="F1802" s="272"/>
      <c r="G1802" s="263"/>
      <c r="H1802" s="269"/>
      <c r="I1802" s="264"/>
      <c r="J1802" s="307" t="str">
        <f t="shared" si="0"/>
        <v/>
      </c>
      <c r="K1802" s="307"/>
      <c r="L1802" s="308"/>
      <c r="M1802" s="307"/>
      <c r="N1802" s="310"/>
      <c r="O1802" s="264"/>
      <c r="P1802" s="307"/>
      <c r="Q1802" s="296"/>
      <c r="R1802" s="296"/>
      <c r="S1802" s="296"/>
    </row>
    <row r="1803" spans="1:19" x14ac:dyDescent="0.2">
      <c r="A1803" s="327" t="str">
        <f>IF(B1803="","",ROW()-ROW($A$3)+'Diário 1º PA'!$P$1)</f>
        <v/>
      </c>
      <c r="B1803" s="330"/>
      <c r="C1803" s="328"/>
      <c r="D1803" s="269"/>
      <c r="E1803" s="329"/>
      <c r="F1803" s="272"/>
      <c r="G1803" s="263"/>
      <c r="H1803" s="269"/>
      <c r="I1803" s="264"/>
      <c r="J1803" s="307" t="str">
        <f t="shared" si="0"/>
        <v/>
      </c>
      <c r="K1803" s="307"/>
      <c r="L1803" s="308"/>
      <c r="M1803" s="307"/>
      <c r="N1803" s="310"/>
      <c r="O1803" s="264"/>
      <c r="P1803" s="307"/>
      <c r="Q1803" s="296"/>
      <c r="R1803" s="296"/>
      <c r="S1803" s="296"/>
    </row>
    <row r="1804" spans="1:19" x14ac:dyDescent="0.2">
      <c r="A1804" s="327" t="str">
        <f>IF(B1804="","",ROW()-ROW($A$3)+'Diário 1º PA'!$P$1)</f>
        <v/>
      </c>
      <c r="B1804" s="330"/>
      <c r="C1804" s="328"/>
      <c r="D1804" s="269"/>
      <c r="E1804" s="329"/>
      <c r="F1804" s="272"/>
      <c r="G1804" s="263"/>
      <c r="H1804" s="269"/>
      <c r="I1804" s="264"/>
      <c r="J1804" s="307" t="str">
        <f t="shared" si="0"/>
        <v/>
      </c>
      <c r="K1804" s="307"/>
      <c r="L1804" s="308"/>
      <c r="M1804" s="307"/>
      <c r="N1804" s="310"/>
      <c r="O1804" s="264"/>
      <c r="P1804" s="307"/>
      <c r="Q1804" s="296"/>
      <c r="R1804" s="296"/>
      <c r="S1804" s="296"/>
    </row>
    <row r="1805" spans="1:19" x14ac:dyDescent="0.2">
      <c r="A1805" s="327" t="str">
        <f>IF(B1805="","",ROW()-ROW($A$3)+'Diário 1º PA'!$P$1)</f>
        <v/>
      </c>
      <c r="B1805" s="330"/>
      <c r="C1805" s="328"/>
      <c r="D1805" s="269"/>
      <c r="E1805" s="329"/>
      <c r="F1805" s="272"/>
      <c r="G1805" s="263"/>
      <c r="H1805" s="269"/>
      <c r="I1805" s="264"/>
      <c r="J1805" s="307" t="str">
        <f t="shared" si="0"/>
        <v/>
      </c>
      <c r="K1805" s="307"/>
      <c r="L1805" s="308"/>
      <c r="M1805" s="307"/>
      <c r="N1805" s="310"/>
      <c r="O1805" s="264"/>
      <c r="P1805" s="307"/>
      <c r="Q1805" s="296"/>
      <c r="R1805" s="296"/>
      <c r="S1805" s="296"/>
    </row>
    <row r="1806" spans="1:19" x14ac:dyDescent="0.2">
      <c r="A1806" s="327" t="str">
        <f>IF(B1806="","",ROW()-ROW($A$3)+'Diário 1º PA'!$P$1)</f>
        <v/>
      </c>
      <c r="B1806" s="330"/>
      <c r="C1806" s="328"/>
      <c r="D1806" s="269"/>
      <c r="E1806" s="329"/>
      <c r="F1806" s="272"/>
      <c r="G1806" s="263"/>
      <c r="H1806" s="269"/>
      <c r="I1806" s="264"/>
      <c r="J1806" s="307" t="str">
        <f t="shared" si="0"/>
        <v/>
      </c>
      <c r="K1806" s="307"/>
      <c r="L1806" s="308"/>
      <c r="M1806" s="307"/>
      <c r="N1806" s="310"/>
      <c r="O1806" s="264"/>
      <c r="P1806" s="307"/>
      <c r="Q1806" s="296"/>
      <c r="R1806" s="296"/>
      <c r="S1806" s="296"/>
    </row>
    <row r="1807" spans="1:19" x14ac:dyDescent="0.2">
      <c r="A1807" s="327" t="str">
        <f>IF(B1807="","",ROW()-ROW($A$3)+'Diário 1º PA'!$P$1)</f>
        <v/>
      </c>
      <c r="B1807" s="330"/>
      <c r="C1807" s="328"/>
      <c r="D1807" s="269"/>
      <c r="E1807" s="329"/>
      <c r="F1807" s="272"/>
      <c r="G1807" s="263"/>
      <c r="H1807" s="269"/>
      <c r="I1807" s="264"/>
      <c r="J1807" s="307" t="str">
        <f t="shared" si="0"/>
        <v/>
      </c>
      <c r="K1807" s="307"/>
      <c r="L1807" s="308"/>
      <c r="M1807" s="307"/>
      <c r="N1807" s="310"/>
      <c r="O1807" s="264"/>
      <c r="P1807" s="307"/>
      <c r="Q1807" s="296"/>
      <c r="R1807" s="296"/>
      <c r="S1807" s="296"/>
    </row>
    <row r="1808" spans="1:19" x14ac:dyDescent="0.2">
      <c r="A1808" s="327" t="str">
        <f>IF(B1808="","",ROW()-ROW($A$3)+'Diário 1º PA'!$P$1)</f>
        <v/>
      </c>
      <c r="B1808" s="330"/>
      <c r="C1808" s="328"/>
      <c r="D1808" s="269"/>
      <c r="E1808" s="329"/>
      <c r="F1808" s="272"/>
      <c r="G1808" s="263"/>
      <c r="H1808" s="269"/>
      <c r="I1808" s="264"/>
      <c r="J1808" s="307" t="str">
        <f t="shared" si="0"/>
        <v/>
      </c>
      <c r="K1808" s="307"/>
      <c r="L1808" s="308"/>
      <c r="M1808" s="307"/>
      <c r="N1808" s="310"/>
      <c r="O1808" s="264"/>
      <c r="P1808" s="307"/>
      <c r="Q1808" s="296"/>
      <c r="R1808" s="296"/>
      <c r="S1808" s="296"/>
    </row>
    <row r="1809" spans="1:19" x14ac:dyDescent="0.2">
      <c r="A1809" s="327" t="str">
        <f>IF(B1809="","",ROW()-ROW($A$3)+'Diário 1º PA'!$P$1)</f>
        <v/>
      </c>
      <c r="B1809" s="330"/>
      <c r="C1809" s="328"/>
      <c r="D1809" s="269"/>
      <c r="E1809" s="329"/>
      <c r="F1809" s="272"/>
      <c r="G1809" s="263"/>
      <c r="H1809" s="269"/>
      <c r="I1809" s="264"/>
      <c r="J1809" s="307" t="str">
        <f t="shared" si="0"/>
        <v/>
      </c>
      <c r="K1809" s="307"/>
      <c r="L1809" s="308"/>
      <c r="M1809" s="307"/>
      <c r="N1809" s="310"/>
      <c r="O1809" s="264"/>
      <c r="P1809" s="307"/>
      <c r="Q1809" s="296"/>
      <c r="R1809" s="296"/>
      <c r="S1809" s="296"/>
    </row>
    <row r="1810" spans="1:19" x14ac:dyDescent="0.2">
      <c r="A1810" s="327" t="str">
        <f>IF(B1810="","",ROW()-ROW($A$3)+'Diário 1º PA'!$P$1)</f>
        <v/>
      </c>
      <c r="B1810" s="330"/>
      <c r="C1810" s="328"/>
      <c r="D1810" s="269"/>
      <c r="E1810" s="329"/>
      <c r="F1810" s="272"/>
      <c r="G1810" s="263"/>
      <c r="H1810" s="269"/>
      <c r="I1810" s="264"/>
      <c r="J1810" s="307" t="str">
        <f t="shared" si="0"/>
        <v/>
      </c>
      <c r="K1810" s="307"/>
      <c r="L1810" s="308"/>
      <c r="M1810" s="307"/>
      <c r="N1810" s="310"/>
      <c r="O1810" s="264"/>
      <c r="P1810" s="307"/>
      <c r="Q1810" s="296"/>
      <c r="R1810" s="296"/>
      <c r="S1810" s="296"/>
    </row>
    <row r="1811" spans="1:19" x14ac:dyDescent="0.2">
      <c r="A1811" s="327" t="str">
        <f>IF(B1811="","",ROW()-ROW($A$3)+'Diário 1º PA'!$P$1)</f>
        <v/>
      </c>
      <c r="B1811" s="330"/>
      <c r="C1811" s="328"/>
      <c r="D1811" s="269"/>
      <c r="E1811" s="329"/>
      <c r="F1811" s="272"/>
      <c r="G1811" s="263"/>
      <c r="H1811" s="269"/>
      <c r="I1811" s="264"/>
      <c r="J1811" s="307" t="str">
        <f t="shared" si="0"/>
        <v/>
      </c>
      <c r="K1811" s="307"/>
      <c r="L1811" s="308"/>
      <c r="M1811" s="307"/>
      <c r="N1811" s="310"/>
      <c r="O1811" s="264"/>
      <c r="P1811" s="307"/>
      <c r="Q1811" s="296"/>
      <c r="R1811" s="296"/>
      <c r="S1811" s="296"/>
    </row>
    <row r="1812" spans="1:19" x14ac:dyDescent="0.2">
      <c r="A1812" s="327" t="str">
        <f>IF(B1812="","",ROW()-ROW($A$3)+'Diário 1º PA'!$P$1)</f>
        <v/>
      </c>
      <c r="B1812" s="330"/>
      <c r="C1812" s="328"/>
      <c r="D1812" s="269"/>
      <c r="E1812" s="329"/>
      <c r="F1812" s="272"/>
      <c r="G1812" s="263"/>
      <c r="H1812" s="269"/>
      <c r="I1812" s="264"/>
      <c r="J1812" s="307" t="str">
        <f t="shared" si="0"/>
        <v/>
      </c>
      <c r="K1812" s="307"/>
      <c r="L1812" s="308"/>
      <c r="M1812" s="307"/>
      <c r="N1812" s="310"/>
      <c r="O1812" s="264"/>
      <c r="P1812" s="307"/>
      <c r="Q1812" s="296"/>
      <c r="R1812" s="296"/>
      <c r="S1812" s="296"/>
    </row>
    <row r="1813" spans="1:19" x14ac:dyDescent="0.2">
      <c r="A1813" s="327" t="str">
        <f>IF(B1813="","",ROW()-ROW($A$3)+'Diário 1º PA'!$P$1)</f>
        <v/>
      </c>
      <c r="B1813" s="330"/>
      <c r="C1813" s="328"/>
      <c r="D1813" s="269"/>
      <c r="E1813" s="329"/>
      <c r="F1813" s="272"/>
      <c r="G1813" s="263"/>
      <c r="H1813" s="269"/>
      <c r="I1813" s="264"/>
      <c r="J1813" s="307" t="str">
        <f t="shared" si="0"/>
        <v/>
      </c>
      <c r="K1813" s="307"/>
      <c r="L1813" s="308"/>
      <c r="M1813" s="307"/>
      <c r="N1813" s="310"/>
      <c r="O1813" s="264"/>
      <c r="P1813" s="307"/>
      <c r="Q1813" s="296"/>
      <c r="R1813" s="296"/>
      <c r="S1813" s="296"/>
    </row>
    <row r="1814" spans="1:19" x14ac:dyDescent="0.2">
      <c r="A1814" s="327" t="str">
        <f>IF(B1814="","",ROW()-ROW($A$3)+'Diário 1º PA'!$P$1)</f>
        <v/>
      </c>
      <c r="B1814" s="330"/>
      <c r="C1814" s="328"/>
      <c r="D1814" s="269"/>
      <c r="E1814" s="329"/>
      <c r="F1814" s="272"/>
      <c r="G1814" s="263"/>
      <c r="H1814" s="269"/>
      <c r="I1814" s="264"/>
      <c r="J1814" s="307" t="str">
        <f t="shared" si="0"/>
        <v/>
      </c>
      <c r="K1814" s="307"/>
      <c r="L1814" s="308"/>
      <c r="M1814" s="307"/>
      <c r="N1814" s="310"/>
      <c r="O1814" s="264"/>
      <c r="P1814" s="307"/>
      <c r="Q1814" s="296"/>
      <c r="R1814" s="296"/>
      <c r="S1814" s="296"/>
    </row>
    <row r="1815" spans="1:19" x14ac:dyDescent="0.2">
      <c r="A1815" s="327" t="str">
        <f>IF(B1815="","",ROW()-ROW($A$3)+'Diário 1º PA'!$P$1)</f>
        <v/>
      </c>
      <c r="B1815" s="330"/>
      <c r="C1815" s="328"/>
      <c r="D1815" s="269"/>
      <c r="E1815" s="329"/>
      <c r="F1815" s="272"/>
      <c r="G1815" s="263"/>
      <c r="H1815" s="269"/>
      <c r="I1815" s="264"/>
      <c r="J1815" s="307" t="str">
        <f t="shared" si="0"/>
        <v/>
      </c>
      <c r="K1815" s="307"/>
      <c r="L1815" s="308"/>
      <c r="M1815" s="307"/>
      <c r="N1815" s="310"/>
      <c r="O1815" s="264"/>
      <c r="P1815" s="307"/>
      <c r="Q1815" s="296"/>
      <c r="R1815" s="296"/>
      <c r="S1815" s="296"/>
    </row>
    <row r="1816" spans="1:19" x14ac:dyDescent="0.2">
      <c r="A1816" s="327" t="str">
        <f>IF(B1816="","",ROW()-ROW($A$3)+'Diário 1º PA'!$P$1)</f>
        <v/>
      </c>
      <c r="B1816" s="330"/>
      <c r="C1816" s="328"/>
      <c r="D1816" s="269"/>
      <c r="E1816" s="329"/>
      <c r="F1816" s="272"/>
      <c r="G1816" s="263"/>
      <c r="H1816" s="269"/>
      <c r="I1816" s="264"/>
      <c r="J1816" s="307" t="str">
        <f t="shared" si="0"/>
        <v/>
      </c>
      <c r="K1816" s="307"/>
      <c r="L1816" s="308"/>
      <c r="M1816" s="307"/>
      <c r="N1816" s="310"/>
      <c r="O1816" s="264"/>
      <c r="P1816" s="307"/>
      <c r="Q1816" s="296"/>
      <c r="R1816" s="296"/>
      <c r="S1816" s="296"/>
    </row>
    <row r="1817" spans="1:19" x14ac:dyDescent="0.2">
      <c r="A1817" s="327" t="str">
        <f>IF(B1817="","",ROW()-ROW($A$3)+'Diário 1º PA'!$P$1)</f>
        <v/>
      </c>
      <c r="B1817" s="330"/>
      <c r="C1817" s="328"/>
      <c r="D1817" s="269"/>
      <c r="E1817" s="329"/>
      <c r="F1817" s="272"/>
      <c r="G1817" s="263"/>
      <c r="H1817" s="269"/>
      <c r="I1817" s="264"/>
      <c r="J1817" s="307" t="str">
        <f t="shared" si="0"/>
        <v/>
      </c>
      <c r="K1817" s="307"/>
      <c r="L1817" s="308"/>
      <c r="M1817" s="307"/>
      <c r="N1817" s="310"/>
      <c r="O1817" s="264"/>
      <c r="P1817" s="307"/>
      <c r="Q1817" s="296"/>
      <c r="R1817" s="296"/>
      <c r="S1817" s="296"/>
    </row>
    <row r="1818" spans="1:19" x14ac:dyDescent="0.2">
      <c r="A1818" s="327" t="str">
        <f>IF(B1818="","",ROW()-ROW($A$3)+'Diário 1º PA'!$P$1)</f>
        <v/>
      </c>
      <c r="B1818" s="330"/>
      <c r="C1818" s="328"/>
      <c r="D1818" s="269"/>
      <c r="E1818" s="329"/>
      <c r="F1818" s="272"/>
      <c r="G1818" s="263"/>
      <c r="H1818" s="269"/>
      <c r="I1818" s="264"/>
      <c r="J1818" s="307" t="str">
        <f t="shared" si="0"/>
        <v/>
      </c>
      <c r="K1818" s="307"/>
      <c r="L1818" s="308"/>
      <c r="M1818" s="307"/>
      <c r="N1818" s="310"/>
      <c r="O1818" s="264"/>
      <c r="P1818" s="307"/>
      <c r="Q1818" s="296"/>
      <c r="R1818" s="296"/>
      <c r="S1818" s="296"/>
    </row>
    <row r="1819" spans="1:19" x14ac:dyDescent="0.2">
      <c r="A1819" s="327" t="str">
        <f>IF(B1819="","",ROW()-ROW($A$3)+'Diário 1º PA'!$P$1)</f>
        <v/>
      </c>
      <c r="B1819" s="330"/>
      <c r="C1819" s="328"/>
      <c r="D1819" s="269"/>
      <c r="E1819" s="329"/>
      <c r="F1819" s="272"/>
      <c r="G1819" s="263"/>
      <c r="H1819" s="269"/>
      <c r="I1819" s="264"/>
      <c r="J1819" s="307" t="str">
        <f t="shared" si="0"/>
        <v/>
      </c>
      <c r="K1819" s="307"/>
      <c r="L1819" s="308"/>
      <c r="M1819" s="307"/>
      <c r="N1819" s="310"/>
      <c r="O1819" s="264"/>
      <c r="P1819" s="307"/>
      <c r="Q1819" s="296"/>
      <c r="R1819" s="296"/>
      <c r="S1819" s="296"/>
    </row>
    <row r="1820" spans="1:19" x14ac:dyDescent="0.2">
      <c r="A1820" s="327" t="str">
        <f>IF(B1820="","",ROW()-ROW($A$3)+'Diário 1º PA'!$P$1)</f>
        <v/>
      </c>
      <c r="B1820" s="330"/>
      <c r="C1820" s="328"/>
      <c r="D1820" s="269"/>
      <c r="E1820" s="329"/>
      <c r="F1820" s="272"/>
      <c r="G1820" s="263"/>
      <c r="H1820" s="269"/>
      <c r="I1820" s="264"/>
      <c r="J1820" s="307" t="str">
        <f t="shared" si="0"/>
        <v/>
      </c>
      <c r="K1820" s="307"/>
      <c r="L1820" s="308"/>
      <c r="M1820" s="307"/>
      <c r="N1820" s="310"/>
      <c r="O1820" s="264"/>
      <c r="P1820" s="307"/>
      <c r="Q1820" s="296"/>
      <c r="R1820" s="296"/>
      <c r="S1820" s="296"/>
    </row>
    <row r="1821" spans="1:19" x14ac:dyDescent="0.2">
      <c r="A1821" s="327" t="str">
        <f>IF(B1821="","",ROW()-ROW($A$3)+'Diário 1º PA'!$P$1)</f>
        <v/>
      </c>
      <c r="B1821" s="330"/>
      <c r="C1821" s="328"/>
      <c r="D1821" s="269"/>
      <c r="E1821" s="329"/>
      <c r="F1821" s="272"/>
      <c r="G1821" s="263"/>
      <c r="H1821" s="269"/>
      <c r="I1821" s="264"/>
      <c r="J1821" s="307" t="str">
        <f t="shared" si="0"/>
        <v/>
      </c>
      <c r="K1821" s="307"/>
      <c r="L1821" s="308"/>
      <c r="M1821" s="307"/>
      <c r="N1821" s="310"/>
      <c r="O1821" s="264"/>
      <c r="P1821" s="307"/>
      <c r="Q1821" s="296"/>
      <c r="R1821" s="296"/>
      <c r="S1821" s="296"/>
    </row>
    <row r="1822" spans="1:19" x14ac:dyDescent="0.2">
      <c r="A1822" s="327" t="str">
        <f>IF(B1822="","",ROW()-ROW($A$3)+'Diário 1º PA'!$P$1)</f>
        <v/>
      </c>
      <c r="B1822" s="330"/>
      <c r="C1822" s="328"/>
      <c r="D1822" s="269"/>
      <c r="E1822" s="329"/>
      <c r="F1822" s="272"/>
      <c r="G1822" s="263"/>
      <c r="H1822" s="269"/>
      <c r="I1822" s="264"/>
      <c r="J1822" s="307" t="str">
        <f t="shared" si="0"/>
        <v/>
      </c>
      <c r="K1822" s="307"/>
      <c r="L1822" s="308"/>
      <c r="M1822" s="307"/>
      <c r="N1822" s="310"/>
      <c r="O1822" s="264"/>
      <c r="P1822" s="307"/>
      <c r="Q1822" s="296"/>
      <c r="R1822" s="296"/>
      <c r="S1822" s="296"/>
    </row>
    <row r="1823" spans="1:19" x14ac:dyDescent="0.2">
      <c r="A1823" s="327" t="str">
        <f>IF(B1823="","",ROW()-ROW($A$3)+'Diário 1º PA'!$P$1)</f>
        <v/>
      </c>
      <c r="B1823" s="330"/>
      <c r="C1823" s="328"/>
      <c r="D1823" s="269"/>
      <c r="E1823" s="329"/>
      <c r="F1823" s="272"/>
      <c r="G1823" s="263"/>
      <c r="H1823" s="269"/>
      <c r="I1823" s="264"/>
      <c r="J1823" s="307" t="str">
        <f t="shared" si="0"/>
        <v/>
      </c>
      <c r="K1823" s="307"/>
      <c r="L1823" s="308"/>
      <c r="M1823" s="307"/>
      <c r="N1823" s="310"/>
      <c r="O1823" s="264"/>
      <c r="P1823" s="307"/>
      <c r="Q1823" s="296"/>
      <c r="R1823" s="296"/>
      <c r="S1823" s="296"/>
    </row>
    <row r="1824" spans="1:19" x14ac:dyDescent="0.2">
      <c r="A1824" s="327" t="str">
        <f>IF(B1824="","",ROW()-ROW($A$3)+'Diário 1º PA'!$P$1)</f>
        <v/>
      </c>
      <c r="B1824" s="330"/>
      <c r="C1824" s="328"/>
      <c r="D1824" s="269"/>
      <c r="E1824" s="329"/>
      <c r="F1824" s="272"/>
      <c r="G1824" s="263"/>
      <c r="H1824" s="269"/>
      <c r="I1824" s="264"/>
      <c r="J1824" s="307" t="str">
        <f t="shared" si="0"/>
        <v/>
      </c>
      <c r="K1824" s="307"/>
      <c r="L1824" s="308"/>
      <c r="M1824" s="307"/>
      <c r="N1824" s="310"/>
      <c r="O1824" s="264"/>
      <c r="P1824" s="307"/>
      <c r="Q1824" s="296"/>
      <c r="R1824" s="296"/>
      <c r="S1824" s="296"/>
    </row>
    <row r="1825" spans="1:19" x14ac:dyDescent="0.2">
      <c r="A1825" s="327" t="str">
        <f>IF(B1825="","",ROW()-ROW($A$3)+'Diário 1º PA'!$P$1)</f>
        <v/>
      </c>
      <c r="B1825" s="330"/>
      <c r="C1825" s="328"/>
      <c r="D1825" s="269"/>
      <c r="E1825" s="329"/>
      <c r="F1825" s="272"/>
      <c r="G1825" s="263"/>
      <c r="H1825" s="269"/>
      <c r="I1825" s="264"/>
      <c r="J1825" s="307" t="str">
        <f t="shared" si="0"/>
        <v/>
      </c>
      <c r="K1825" s="307"/>
      <c r="L1825" s="308"/>
      <c r="M1825" s="307"/>
      <c r="N1825" s="310"/>
      <c r="O1825" s="264"/>
      <c r="P1825" s="307"/>
      <c r="Q1825" s="296"/>
      <c r="R1825" s="296"/>
      <c r="S1825" s="296"/>
    </row>
    <row r="1826" spans="1:19" x14ac:dyDescent="0.2">
      <c r="A1826" s="327" t="str">
        <f>IF(B1826="","",ROW()-ROW($A$3)+'Diário 1º PA'!$P$1)</f>
        <v/>
      </c>
      <c r="B1826" s="330"/>
      <c r="C1826" s="328"/>
      <c r="D1826" s="269"/>
      <c r="E1826" s="329"/>
      <c r="F1826" s="272"/>
      <c r="G1826" s="263"/>
      <c r="H1826" s="269"/>
      <c r="I1826" s="264"/>
      <c r="J1826" s="307" t="str">
        <f t="shared" si="0"/>
        <v/>
      </c>
      <c r="K1826" s="307"/>
      <c r="L1826" s="308"/>
      <c r="M1826" s="307"/>
      <c r="N1826" s="310"/>
      <c r="O1826" s="264"/>
      <c r="P1826" s="307"/>
      <c r="Q1826" s="296"/>
      <c r="R1826" s="296"/>
      <c r="S1826" s="296"/>
    </row>
    <row r="1827" spans="1:19" x14ac:dyDescent="0.2">
      <c r="A1827" s="327" t="str">
        <f>IF(B1827="","",ROW()-ROW($A$3)+'Diário 1º PA'!$P$1)</f>
        <v/>
      </c>
      <c r="B1827" s="330"/>
      <c r="C1827" s="328"/>
      <c r="D1827" s="269"/>
      <c r="E1827" s="329"/>
      <c r="F1827" s="272"/>
      <c r="G1827" s="263"/>
      <c r="H1827" s="269"/>
      <c r="I1827" s="264"/>
      <c r="J1827" s="307" t="str">
        <f t="shared" si="0"/>
        <v/>
      </c>
      <c r="K1827" s="307"/>
      <c r="L1827" s="308"/>
      <c r="M1827" s="307"/>
      <c r="N1827" s="310"/>
      <c r="O1827" s="264"/>
      <c r="P1827" s="307"/>
      <c r="Q1827" s="296"/>
      <c r="R1827" s="296"/>
      <c r="S1827" s="296"/>
    </row>
    <row r="1828" spans="1:19" x14ac:dyDescent="0.2">
      <c r="A1828" s="327" t="str">
        <f>IF(B1828="","",ROW()-ROW($A$3)+'Diário 1º PA'!$P$1)</f>
        <v/>
      </c>
      <c r="B1828" s="330"/>
      <c r="C1828" s="328"/>
      <c r="D1828" s="269"/>
      <c r="E1828" s="329"/>
      <c r="F1828" s="272"/>
      <c r="G1828" s="263"/>
      <c r="H1828" s="269"/>
      <c r="I1828" s="264"/>
      <c r="J1828" s="307" t="str">
        <f t="shared" si="0"/>
        <v/>
      </c>
      <c r="K1828" s="307"/>
      <c r="L1828" s="308"/>
      <c r="M1828" s="307"/>
      <c r="N1828" s="310"/>
      <c r="O1828" s="264"/>
      <c r="P1828" s="307"/>
      <c r="Q1828" s="296"/>
      <c r="R1828" s="296"/>
      <c r="S1828" s="296"/>
    </row>
    <row r="1829" spans="1:19" x14ac:dyDescent="0.2">
      <c r="A1829" s="327" t="str">
        <f>IF(B1829="","",ROW()-ROW($A$3)+'Diário 1º PA'!$P$1)</f>
        <v/>
      </c>
      <c r="B1829" s="330"/>
      <c r="C1829" s="328"/>
      <c r="D1829" s="269"/>
      <c r="E1829" s="329"/>
      <c r="F1829" s="272"/>
      <c r="G1829" s="263"/>
      <c r="H1829" s="269"/>
      <c r="I1829" s="264"/>
      <c r="J1829" s="307" t="str">
        <f t="shared" si="0"/>
        <v/>
      </c>
      <c r="K1829" s="307"/>
      <c r="L1829" s="308"/>
      <c r="M1829" s="307"/>
      <c r="N1829" s="310"/>
      <c r="O1829" s="264"/>
      <c r="P1829" s="307"/>
      <c r="Q1829" s="296"/>
      <c r="R1829" s="296"/>
      <c r="S1829" s="296"/>
    </row>
    <row r="1830" spans="1:19" x14ac:dyDescent="0.2">
      <c r="A1830" s="327" t="str">
        <f>IF(B1830="","",ROW()-ROW($A$3)+'Diário 1º PA'!$P$1)</f>
        <v/>
      </c>
      <c r="B1830" s="330"/>
      <c r="C1830" s="328"/>
      <c r="D1830" s="269"/>
      <c r="E1830" s="329"/>
      <c r="F1830" s="272"/>
      <c r="G1830" s="263"/>
      <c r="H1830" s="269"/>
      <c r="I1830" s="264"/>
      <c r="J1830" s="307" t="str">
        <f t="shared" si="0"/>
        <v/>
      </c>
      <c r="K1830" s="307"/>
      <c r="L1830" s="308"/>
      <c r="M1830" s="307"/>
      <c r="N1830" s="310"/>
      <c r="O1830" s="264"/>
      <c r="P1830" s="307"/>
      <c r="Q1830" s="296"/>
      <c r="R1830" s="296"/>
      <c r="S1830" s="296"/>
    </row>
    <row r="1831" spans="1:19" x14ac:dyDescent="0.2">
      <c r="A1831" s="327" t="str">
        <f>IF(B1831="","",ROW()-ROW($A$3)+'Diário 1º PA'!$P$1)</f>
        <v/>
      </c>
      <c r="B1831" s="330"/>
      <c r="C1831" s="328"/>
      <c r="D1831" s="269"/>
      <c r="E1831" s="329"/>
      <c r="F1831" s="272"/>
      <c r="G1831" s="263"/>
      <c r="H1831" s="269"/>
      <c r="I1831" s="264"/>
      <c r="J1831" s="307" t="str">
        <f t="shared" si="0"/>
        <v/>
      </c>
      <c r="K1831" s="307"/>
      <c r="L1831" s="308"/>
      <c r="M1831" s="307"/>
      <c r="N1831" s="310"/>
      <c r="O1831" s="264"/>
      <c r="P1831" s="307"/>
      <c r="Q1831" s="296"/>
      <c r="R1831" s="296"/>
      <c r="S1831" s="296"/>
    </row>
    <row r="1832" spans="1:19" x14ac:dyDescent="0.2">
      <c r="A1832" s="327" t="str">
        <f>IF(B1832="","",ROW()-ROW($A$3)+'Diário 1º PA'!$P$1)</f>
        <v/>
      </c>
      <c r="B1832" s="330"/>
      <c r="C1832" s="328"/>
      <c r="D1832" s="269"/>
      <c r="E1832" s="329"/>
      <c r="F1832" s="272"/>
      <c r="G1832" s="263"/>
      <c r="H1832" s="269"/>
      <c r="I1832" s="264"/>
      <c r="J1832" s="307" t="str">
        <f t="shared" si="0"/>
        <v/>
      </c>
      <c r="K1832" s="307"/>
      <c r="L1832" s="308"/>
      <c r="M1832" s="307"/>
      <c r="N1832" s="310"/>
      <c r="O1832" s="264"/>
      <c r="P1832" s="307"/>
      <c r="Q1832" s="296"/>
      <c r="R1832" s="296"/>
      <c r="S1832" s="296"/>
    </row>
    <row r="1833" spans="1:19" x14ac:dyDescent="0.2">
      <c r="A1833" s="327" t="str">
        <f>IF(B1833="","",ROW()-ROW($A$3)+'Diário 1º PA'!$P$1)</f>
        <v/>
      </c>
      <c r="B1833" s="330"/>
      <c r="C1833" s="328"/>
      <c r="D1833" s="269"/>
      <c r="E1833" s="329"/>
      <c r="F1833" s="272"/>
      <c r="G1833" s="263"/>
      <c r="H1833" s="269"/>
      <c r="I1833" s="264"/>
      <c r="J1833" s="307" t="str">
        <f t="shared" si="0"/>
        <v/>
      </c>
      <c r="K1833" s="307"/>
      <c r="L1833" s="308"/>
      <c r="M1833" s="307"/>
      <c r="N1833" s="310"/>
      <c r="O1833" s="264"/>
      <c r="P1833" s="307"/>
      <c r="Q1833" s="296"/>
      <c r="R1833" s="296"/>
      <c r="S1833" s="296"/>
    </row>
    <row r="1834" spans="1:19" x14ac:dyDescent="0.2">
      <c r="A1834" s="327" t="str">
        <f>IF(B1834="","",ROW()-ROW($A$3)+'Diário 1º PA'!$P$1)</f>
        <v/>
      </c>
      <c r="B1834" s="330"/>
      <c r="C1834" s="328"/>
      <c r="D1834" s="269"/>
      <c r="E1834" s="329"/>
      <c r="F1834" s="272"/>
      <c r="G1834" s="263"/>
      <c r="H1834" s="269"/>
      <c r="I1834" s="264"/>
      <c r="J1834" s="307" t="str">
        <f t="shared" si="0"/>
        <v/>
      </c>
      <c r="K1834" s="307"/>
      <c r="L1834" s="308"/>
      <c r="M1834" s="307"/>
      <c r="N1834" s="310"/>
      <c r="O1834" s="264"/>
      <c r="P1834" s="307"/>
      <c r="Q1834" s="296"/>
      <c r="R1834" s="296"/>
      <c r="S1834" s="296"/>
    </row>
    <row r="1835" spans="1:19" x14ac:dyDescent="0.2">
      <c r="A1835" s="327" t="str">
        <f>IF(B1835="","",ROW()-ROW($A$3)+'Diário 1º PA'!$P$1)</f>
        <v/>
      </c>
      <c r="B1835" s="330"/>
      <c r="C1835" s="328"/>
      <c r="D1835" s="269"/>
      <c r="E1835" s="329"/>
      <c r="F1835" s="272"/>
      <c r="G1835" s="263"/>
      <c r="H1835" s="269"/>
      <c r="I1835" s="264"/>
      <c r="J1835" s="307" t="str">
        <f t="shared" si="0"/>
        <v/>
      </c>
      <c r="K1835" s="307"/>
      <c r="L1835" s="308"/>
      <c r="M1835" s="307"/>
      <c r="N1835" s="310"/>
      <c r="O1835" s="264"/>
      <c r="P1835" s="307"/>
      <c r="Q1835" s="296"/>
      <c r="R1835" s="296"/>
      <c r="S1835" s="296"/>
    </row>
    <row r="1836" spans="1:19" x14ac:dyDescent="0.2">
      <c r="A1836" s="327" t="str">
        <f>IF(B1836="","",ROW()-ROW($A$3)+'Diário 1º PA'!$P$1)</f>
        <v/>
      </c>
      <c r="B1836" s="330"/>
      <c r="C1836" s="328"/>
      <c r="D1836" s="269"/>
      <c r="E1836" s="329"/>
      <c r="F1836" s="272"/>
      <c r="G1836" s="263"/>
      <c r="H1836" s="269"/>
      <c r="I1836" s="264"/>
      <c r="J1836" s="307" t="str">
        <f t="shared" si="0"/>
        <v/>
      </c>
      <c r="K1836" s="307"/>
      <c r="L1836" s="308"/>
      <c r="M1836" s="307"/>
      <c r="N1836" s="310"/>
      <c r="O1836" s="264"/>
      <c r="P1836" s="307"/>
      <c r="Q1836" s="296"/>
      <c r="R1836" s="296"/>
      <c r="S1836" s="296"/>
    </row>
    <row r="1837" spans="1:19" x14ac:dyDescent="0.2">
      <c r="A1837" s="327" t="str">
        <f>IF(B1837="","",ROW()-ROW($A$3)+'Diário 1º PA'!$P$1)</f>
        <v/>
      </c>
      <c r="B1837" s="330"/>
      <c r="C1837" s="328"/>
      <c r="D1837" s="269"/>
      <c r="E1837" s="329"/>
      <c r="F1837" s="272"/>
      <c r="G1837" s="263"/>
      <c r="H1837" s="269"/>
      <c r="I1837" s="264"/>
      <c r="J1837" s="307" t="str">
        <f t="shared" si="0"/>
        <v/>
      </c>
      <c r="K1837" s="307"/>
      <c r="L1837" s="308"/>
      <c r="M1837" s="307"/>
      <c r="N1837" s="310"/>
      <c r="O1837" s="264"/>
      <c r="P1837" s="307"/>
      <c r="Q1837" s="296"/>
      <c r="R1837" s="296"/>
      <c r="S1837" s="296"/>
    </row>
    <row r="1838" spans="1:19" x14ac:dyDescent="0.2">
      <c r="A1838" s="327" t="str">
        <f>IF(B1838="","",ROW()-ROW($A$3)+'Diário 1º PA'!$P$1)</f>
        <v/>
      </c>
      <c r="B1838" s="330"/>
      <c r="C1838" s="328"/>
      <c r="D1838" s="269"/>
      <c r="E1838" s="329"/>
      <c r="F1838" s="272"/>
      <c r="G1838" s="263"/>
      <c r="H1838" s="269"/>
      <c r="I1838" s="264"/>
      <c r="J1838" s="307" t="str">
        <f t="shared" si="0"/>
        <v/>
      </c>
      <c r="K1838" s="307"/>
      <c r="L1838" s="308"/>
      <c r="M1838" s="307"/>
      <c r="N1838" s="310"/>
      <c r="O1838" s="264"/>
      <c r="P1838" s="307"/>
      <c r="Q1838" s="296"/>
      <c r="R1838" s="296"/>
      <c r="S1838" s="296"/>
    </row>
    <row r="1839" spans="1:19" x14ac:dyDescent="0.2">
      <c r="A1839" s="327" t="str">
        <f>IF(B1839="","",ROW()-ROW($A$3)+'Diário 1º PA'!$P$1)</f>
        <v/>
      </c>
      <c r="B1839" s="330"/>
      <c r="C1839" s="328"/>
      <c r="D1839" s="269"/>
      <c r="E1839" s="329"/>
      <c r="F1839" s="272"/>
      <c r="G1839" s="263"/>
      <c r="H1839" s="269"/>
      <c r="I1839" s="264"/>
      <c r="J1839" s="307" t="str">
        <f t="shared" si="0"/>
        <v/>
      </c>
      <c r="K1839" s="307"/>
      <c r="L1839" s="308"/>
      <c r="M1839" s="307"/>
      <c r="N1839" s="310"/>
      <c r="O1839" s="264"/>
      <c r="P1839" s="307"/>
      <c r="Q1839" s="296"/>
      <c r="R1839" s="296"/>
      <c r="S1839" s="296"/>
    </row>
    <row r="1840" spans="1:19" x14ac:dyDescent="0.2">
      <c r="A1840" s="327" t="str">
        <f>IF(B1840="","",ROW()-ROW($A$3)+'Diário 1º PA'!$P$1)</f>
        <v/>
      </c>
      <c r="B1840" s="330"/>
      <c r="C1840" s="328"/>
      <c r="D1840" s="269"/>
      <c r="E1840" s="329"/>
      <c r="F1840" s="272"/>
      <c r="G1840" s="263"/>
      <c r="H1840" s="269"/>
      <c r="I1840" s="264"/>
      <c r="J1840" s="307" t="str">
        <f t="shared" si="0"/>
        <v/>
      </c>
      <c r="K1840" s="307"/>
      <c r="L1840" s="308"/>
      <c r="M1840" s="307"/>
      <c r="N1840" s="310"/>
      <c r="O1840" s="264"/>
      <c r="P1840" s="307"/>
      <c r="Q1840" s="296"/>
      <c r="R1840" s="296"/>
      <c r="S1840" s="296"/>
    </row>
    <row r="1841" spans="1:19" x14ac:dyDescent="0.2">
      <c r="A1841" s="327" t="str">
        <f>IF(B1841="","",ROW()-ROW($A$3)+'Diário 1º PA'!$P$1)</f>
        <v/>
      </c>
      <c r="B1841" s="330"/>
      <c r="C1841" s="328"/>
      <c r="D1841" s="269"/>
      <c r="E1841" s="329"/>
      <c r="F1841" s="272"/>
      <c r="G1841" s="263"/>
      <c r="H1841" s="269"/>
      <c r="I1841" s="264"/>
      <c r="J1841" s="307" t="str">
        <f t="shared" si="0"/>
        <v/>
      </c>
      <c r="K1841" s="307"/>
      <c r="L1841" s="308"/>
      <c r="M1841" s="307"/>
      <c r="N1841" s="310"/>
      <c r="O1841" s="264"/>
      <c r="P1841" s="307"/>
      <c r="Q1841" s="296"/>
      <c r="R1841" s="296"/>
      <c r="S1841" s="296"/>
    </row>
    <row r="1842" spans="1:19" x14ac:dyDescent="0.2">
      <c r="A1842" s="327" t="str">
        <f>IF(B1842="","",ROW()-ROW($A$3)+'Diário 1º PA'!$P$1)</f>
        <v/>
      </c>
      <c r="B1842" s="330"/>
      <c r="C1842" s="328"/>
      <c r="D1842" s="269"/>
      <c r="E1842" s="329"/>
      <c r="F1842" s="272"/>
      <c r="G1842" s="263"/>
      <c r="H1842" s="269"/>
      <c r="I1842" s="264"/>
      <c r="J1842" s="307" t="str">
        <f t="shared" si="0"/>
        <v/>
      </c>
      <c r="K1842" s="307"/>
      <c r="L1842" s="308"/>
      <c r="M1842" s="307"/>
      <c r="N1842" s="310"/>
      <c r="O1842" s="264"/>
      <c r="P1842" s="307"/>
      <c r="Q1842" s="296"/>
      <c r="R1842" s="296"/>
      <c r="S1842" s="296"/>
    </row>
    <row r="1843" spans="1:19" x14ac:dyDescent="0.2">
      <c r="A1843" s="327" t="str">
        <f>IF(B1843="","",ROW()-ROW($A$3)+'Diário 1º PA'!$P$1)</f>
        <v/>
      </c>
      <c r="B1843" s="330"/>
      <c r="C1843" s="328"/>
      <c r="D1843" s="269"/>
      <c r="E1843" s="329"/>
      <c r="F1843" s="272"/>
      <c r="G1843" s="263"/>
      <c r="H1843" s="269"/>
      <c r="I1843" s="264"/>
      <c r="J1843" s="307" t="str">
        <f t="shared" si="0"/>
        <v/>
      </c>
      <c r="K1843" s="307"/>
      <c r="L1843" s="308"/>
      <c r="M1843" s="307"/>
      <c r="N1843" s="310"/>
      <c r="O1843" s="264"/>
      <c r="P1843" s="307"/>
      <c r="Q1843" s="296"/>
      <c r="R1843" s="296"/>
      <c r="S1843" s="296"/>
    </row>
    <row r="1844" spans="1:19" x14ac:dyDescent="0.2">
      <c r="A1844" s="327" t="str">
        <f>IF(B1844="","",ROW()-ROW($A$3)+'Diário 1º PA'!$P$1)</f>
        <v/>
      </c>
      <c r="B1844" s="330"/>
      <c r="C1844" s="328"/>
      <c r="D1844" s="269"/>
      <c r="E1844" s="329"/>
      <c r="F1844" s="272"/>
      <c r="G1844" s="263"/>
      <c r="H1844" s="269"/>
      <c r="I1844" s="264"/>
      <c r="J1844" s="307" t="str">
        <f t="shared" si="0"/>
        <v/>
      </c>
      <c r="K1844" s="307"/>
      <c r="L1844" s="308"/>
      <c r="M1844" s="307"/>
      <c r="N1844" s="310"/>
      <c r="O1844" s="264"/>
      <c r="P1844" s="307"/>
      <c r="Q1844" s="296"/>
      <c r="R1844" s="296"/>
      <c r="S1844" s="296"/>
    </row>
    <row r="1845" spans="1:19" x14ac:dyDescent="0.2">
      <c r="A1845" s="327" t="str">
        <f>IF(B1845="","",ROW()-ROW($A$3)+'Diário 1º PA'!$P$1)</f>
        <v/>
      </c>
      <c r="B1845" s="330"/>
      <c r="C1845" s="328"/>
      <c r="D1845" s="269"/>
      <c r="E1845" s="329"/>
      <c r="F1845" s="272"/>
      <c r="G1845" s="263"/>
      <c r="H1845" s="269"/>
      <c r="I1845" s="264"/>
      <c r="J1845" s="307" t="str">
        <f t="shared" si="0"/>
        <v/>
      </c>
      <c r="K1845" s="307"/>
      <c r="L1845" s="308"/>
      <c r="M1845" s="307"/>
      <c r="N1845" s="310"/>
      <c r="O1845" s="264"/>
      <c r="P1845" s="307"/>
      <c r="Q1845" s="296"/>
      <c r="R1845" s="296"/>
      <c r="S1845" s="296"/>
    </row>
    <row r="1846" spans="1:19" x14ac:dyDescent="0.2">
      <c r="A1846" s="327" t="str">
        <f>IF(B1846="","",ROW()-ROW($A$3)+'Diário 1º PA'!$P$1)</f>
        <v/>
      </c>
      <c r="B1846" s="330"/>
      <c r="C1846" s="328"/>
      <c r="D1846" s="269"/>
      <c r="E1846" s="329"/>
      <c r="F1846" s="272"/>
      <c r="G1846" s="263"/>
      <c r="H1846" s="269"/>
      <c r="I1846" s="264"/>
      <c r="J1846" s="307" t="str">
        <f t="shared" si="0"/>
        <v/>
      </c>
      <c r="K1846" s="307"/>
      <c r="L1846" s="308"/>
      <c r="M1846" s="307"/>
      <c r="N1846" s="310"/>
      <c r="O1846" s="264"/>
      <c r="P1846" s="307"/>
      <c r="Q1846" s="296"/>
      <c r="R1846" s="296"/>
      <c r="S1846" s="296"/>
    </row>
    <row r="1847" spans="1:19" x14ac:dyDescent="0.2">
      <c r="A1847" s="327" t="str">
        <f>IF(B1847="","",ROW()-ROW($A$3)+'Diário 1º PA'!$P$1)</f>
        <v/>
      </c>
      <c r="B1847" s="330"/>
      <c r="C1847" s="328"/>
      <c r="D1847" s="269"/>
      <c r="E1847" s="329"/>
      <c r="F1847" s="272"/>
      <c r="G1847" s="263"/>
      <c r="H1847" s="269"/>
      <c r="I1847" s="264"/>
      <c r="J1847" s="307" t="str">
        <f t="shared" si="0"/>
        <v/>
      </c>
      <c r="K1847" s="307"/>
      <c r="L1847" s="308"/>
      <c r="M1847" s="307"/>
      <c r="N1847" s="310"/>
      <c r="O1847" s="264"/>
      <c r="P1847" s="307"/>
      <c r="Q1847" s="296"/>
      <c r="R1847" s="296"/>
      <c r="S1847" s="296"/>
    </row>
    <row r="1848" spans="1:19" x14ac:dyDescent="0.2">
      <c r="A1848" s="327" t="str">
        <f>IF(B1848="","",ROW()-ROW($A$3)+'Diário 1º PA'!$P$1)</f>
        <v/>
      </c>
      <c r="B1848" s="330"/>
      <c r="C1848" s="328"/>
      <c r="D1848" s="269"/>
      <c r="E1848" s="329"/>
      <c r="F1848" s="272"/>
      <c r="G1848" s="263"/>
      <c r="H1848" s="269"/>
      <c r="I1848" s="264"/>
      <c r="J1848" s="307" t="str">
        <f t="shared" si="0"/>
        <v/>
      </c>
      <c r="K1848" s="307"/>
      <c r="L1848" s="308"/>
      <c r="M1848" s="307"/>
      <c r="N1848" s="310"/>
      <c r="O1848" s="264"/>
      <c r="P1848" s="307"/>
      <c r="Q1848" s="296"/>
      <c r="R1848" s="296"/>
      <c r="S1848" s="296"/>
    </row>
    <row r="1849" spans="1:19" x14ac:dyDescent="0.2">
      <c r="A1849" s="327" t="str">
        <f>IF(B1849="","",ROW()-ROW($A$3)+'Diário 1º PA'!$P$1)</f>
        <v/>
      </c>
      <c r="B1849" s="330"/>
      <c r="C1849" s="328"/>
      <c r="D1849" s="269"/>
      <c r="E1849" s="329"/>
      <c r="F1849" s="272"/>
      <c r="G1849" s="263"/>
      <c r="H1849" s="269"/>
      <c r="I1849" s="264"/>
      <c r="J1849" s="307" t="str">
        <f t="shared" si="0"/>
        <v/>
      </c>
      <c r="K1849" s="307"/>
      <c r="L1849" s="308"/>
      <c r="M1849" s="307"/>
      <c r="N1849" s="310"/>
      <c r="O1849" s="264"/>
      <c r="P1849" s="307"/>
      <c r="Q1849" s="296"/>
      <c r="R1849" s="296"/>
      <c r="S1849" s="296"/>
    </row>
    <row r="1850" spans="1:19" x14ac:dyDescent="0.2">
      <c r="A1850" s="327" t="str">
        <f>IF(B1850="","",ROW()-ROW($A$3)+'Diário 1º PA'!$P$1)</f>
        <v/>
      </c>
      <c r="B1850" s="330"/>
      <c r="C1850" s="328"/>
      <c r="D1850" s="269"/>
      <c r="E1850" s="329"/>
      <c r="F1850" s="272"/>
      <c r="G1850" s="263"/>
      <c r="H1850" s="269"/>
      <c r="I1850" s="264"/>
      <c r="J1850" s="307" t="str">
        <f t="shared" si="0"/>
        <v/>
      </c>
      <c r="K1850" s="307"/>
      <c r="L1850" s="308"/>
      <c r="M1850" s="307"/>
      <c r="N1850" s="310"/>
      <c r="O1850" s="264"/>
      <c r="P1850" s="307"/>
      <c r="Q1850" s="296"/>
      <c r="R1850" s="296"/>
      <c r="S1850" s="296"/>
    </row>
    <row r="1851" spans="1:19" x14ac:dyDescent="0.2">
      <c r="A1851" s="327" t="str">
        <f>IF(B1851="","",ROW()-ROW($A$3)+'Diário 1º PA'!$P$1)</f>
        <v/>
      </c>
      <c r="B1851" s="330"/>
      <c r="C1851" s="328"/>
      <c r="D1851" s="269"/>
      <c r="E1851" s="329"/>
      <c r="F1851" s="272"/>
      <c r="G1851" s="263"/>
      <c r="H1851" s="269"/>
      <c r="I1851" s="264"/>
      <c r="J1851" s="307" t="str">
        <f t="shared" si="0"/>
        <v/>
      </c>
      <c r="K1851" s="307"/>
      <c r="L1851" s="308"/>
      <c r="M1851" s="307"/>
      <c r="N1851" s="310"/>
      <c r="O1851" s="264"/>
      <c r="P1851" s="307"/>
      <c r="Q1851" s="296"/>
      <c r="R1851" s="296"/>
      <c r="S1851" s="296"/>
    </row>
    <row r="1852" spans="1:19" x14ac:dyDescent="0.2">
      <c r="A1852" s="327" t="str">
        <f>IF(B1852="","",ROW()-ROW($A$3)+'Diário 1º PA'!$P$1)</f>
        <v/>
      </c>
      <c r="B1852" s="330"/>
      <c r="C1852" s="328"/>
      <c r="D1852" s="269"/>
      <c r="E1852" s="329"/>
      <c r="F1852" s="272"/>
      <c r="G1852" s="263"/>
      <c r="H1852" s="269"/>
      <c r="I1852" s="264"/>
      <c r="J1852" s="307" t="str">
        <f t="shared" si="0"/>
        <v/>
      </c>
      <c r="K1852" s="307"/>
      <c r="L1852" s="308"/>
      <c r="M1852" s="307"/>
      <c r="N1852" s="310"/>
      <c r="O1852" s="264"/>
      <c r="P1852" s="307"/>
      <c r="Q1852" s="296"/>
      <c r="R1852" s="296"/>
      <c r="S1852" s="296"/>
    </row>
    <row r="1853" spans="1:19" x14ac:dyDescent="0.2">
      <c r="A1853" s="327" t="str">
        <f>IF(B1853="","",ROW()-ROW($A$3)+'Diário 1º PA'!$P$1)</f>
        <v/>
      </c>
      <c r="B1853" s="330"/>
      <c r="C1853" s="328"/>
      <c r="D1853" s="269"/>
      <c r="E1853" s="329"/>
      <c r="F1853" s="272"/>
      <c r="G1853" s="263"/>
      <c r="H1853" s="269"/>
      <c r="I1853" s="264"/>
      <c r="J1853" s="307" t="str">
        <f t="shared" si="0"/>
        <v/>
      </c>
      <c r="K1853" s="307"/>
      <c r="L1853" s="308"/>
      <c r="M1853" s="307"/>
      <c r="N1853" s="310"/>
      <c r="O1853" s="264"/>
      <c r="P1853" s="307"/>
      <c r="Q1853" s="296"/>
      <c r="R1853" s="296"/>
      <c r="S1853" s="296"/>
    </row>
    <row r="1854" spans="1:19" x14ac:dyDescent="0.2">
      <c r="A1854" s="327" t="str">
        <f>IF(B1854="","",ROW()-ROW($A$3)+'Diário 1º PA'!$P$1)</f>
        <v/>
      </c>
      <c r="B1854" s="330"/>
      <c r="C1854" s="328"/>
      <c r="D1854" s="269"/>
      <c r="E1854" s="329"/>
      <c r="F1854" s="272"/>
      <c r="G1854" s="263"/>
      <c r="H1854" s="269"/>
      <c r="I1854" s="264"/>
      <c r="J1854" s="307" t="str">
        <f t="shared" si="0"/>
        <v/>
      </c>
      <c r="K1854" s="307"/>
      <c r="L1854" s="308"/>
      <c r="M1854" s="307"/>
      <c r="N1854" s="310"/>
      <c r="O1854" s="264"/>
      <c r="P1854" s="307"/>
      <c r="Q1854" s="296"/>
      <c r="R1854" s="296"/>
      <c r="S1854" s="296"/>
    </row>
    <row r="1855" spans="1:19" x14ac:dyDescent="0.2">
      <c r="A1855" s="327" t="str">
        <f>IF(B1855="","",ROW()-ROW($A$3)+'Diário 1º PA'!$P$1)</f>
        <v/>
      </c>
      <c r="B1855" s="330"/>
      <c r="C1855" s="328"/>
      <c r="D1855" s="269"/>
      <c r="E1855" s="329"/>
      <c r="F1855" s="272"/>
      <c r="G1855" s="263"/>
      <c r="H1855" s="269"/>
      <c r="I1855" s="264"/>
      <c r="J1855" s="307" t="str">
        <f t="shared" si="0"/>
        <v/>
      </c>
      <c r="K1855" s="307"/>
      <c r="L1855" s="308"/>
      <c r="M1855" s="307"/>
      <c r="N1855" s="310"/>
      <c r="O1855" s="264"/>
      <c r="P1855" s="307"/>
      <c r="Q1855" s="296"/>
      <c r="R1855" s="296"/>
      <c r="S1855" s="296"/>
    </row>
    <row r="1856" spans="1:19" x14ac:dyDescent="0.2">
      <c r="A1856" s="327" t="str">
        <f>IF(B1856="","",ROW()-ROW($A$3)+'Diário 1º PA'!$P$1)</f>
        <v/>
      </c>
      <c r="B1856" s="330"/>
      <c r="C1856" s="328"/>
      <c r="D1856" s="269"/>
      <c r="E1856" s="329"/>
      <c r="F1856" s="272"/>
      <c r="G1856" s="263"/>
      <c r="H1856" s="269"/>
      <c r="I1856" s="264"/>
      <c r="J1856" s="307" t="str">
        <f t="shared" si="0"/>
        <v/>
      </c>
      <c r="K1856" s="307"/>
      <c r="L1856" s="308"/>
      <c r="M1856" s="307"/>
      <c r="N1856" s="310"/>
      <c r="O1856" s="264"/>
      <c r="P1856" s="307"/>
      <c r="Q1856" s="296"/>
      <c r="R1856" s="296"/>
      <c r="S1856" s="296"/>
    </row>
    <row r="1857" spans="1:19" x14ac:dyDescent="0.2">
      <c r="A1857" s="327" t="str">
        <f>IF(B1857="","",ROW()-ROW($A$3)+'Diário 1º PA'!$P$1)</f>
        <v/>
      </c>
      <c r="B1857" s="330"/>
      <c r="C1857" s="328"/>
      <c r="D1857" s="269"/>
      <c r="E1857" s="329"/>
      <c r="F1857" s="272"/>
      <c r="G1857" s="263"/>
      <c r="H1857" s="269"/>
      <c r="I1857" s="264"/>
      <c r="J1857" s="307" t="str">
        <f t="shared" si="0"/>
        <v/>
      </c>
      <c r="K1857" s="307"/>
      <c r="L1857" s="308"/>
      <c r="M1857" s="307"/>
      <c r="N1857" s="310"/>
      <c r="O1857" s="264"/>
      <c r="P1857" s="307"/>
      <c r="Q1857" s="296"/>
      <c r="R1857" s="296"/>
      <c r="S1857" s="296"/>
    </row>
    <row r="1858" spans="1:19" x14ac:dyDescent="0.2">
      <c r="A1858" s="327" t="str">
        <f>IF(B1858="","",ROW()-ROW($A$3)+'Diário 1º PA'!$P$1)</f>
        <v/>
      </c>
      <c r="B1858" s="330"/>
      <c r="C1858" s="328"/>
      <c r="D1858" s="269"/>
      <c r="E1858" s="329"/>
      <c r="F1858" s="272"/>
      <c r="G1858" s="263"/>
      <c r="H1858" s="269"/>
      <c r="I1858" s="264"/>
      <c r="J1858" s="307" t="str">
        <f t="shared" si="0"/>
        <v/>
      </c>
      <c r="K1858" s="307"/>
      <c r="L1858" s="308"/>
      <c r="M1858" s="307"/>
      <c r="N1858" s="310"/>
      <c r="O1858" s="264"/>
      <c r="P1858" s="307"/>
      <c r="Q1858" s="296"/>
      <c r="R1858" s="296"/>
      <c r="S1858" s="296"/>
    </row>
    <row r="1859" spans="1:19" x14ac:dyDescent="0.2">
      <c r="A1859" s="327" t="str">
        <f>IF(B1859="","",ROW()-ROW($A$3)+'Diário 1º PA'!$P$1)</f>
        <v/>
      </c>
      <c r="B1859" s="330"/>
      <c r="C1859" s="328"/>
      <c r="D1859" s="269"/>
      <c r="E1859" s="329"/>
      <c r="F1859" s="272"/>
      <c r="G1859" s="263"/>
      <c r="H1859" s="269"/>
      <c r="I1859" s="264"/>
      <c r="J1859" s="307" t="str">
        <f t="shared" si="0"/>
        <v/>
      </c>
      <c r="K1859" s="307"/>
      <c r="L1859" s="308"/>
      <c r="M1859" s="307"/>
      <c r="N1859" s="310"/>
      <c r="O1859" s="264"/>
      <c r="P1859" s="307"/>
      <c r="Q1859" s="296"/>
      <c r="R1859" s="296"/>
      <c r="S1859" s="296"/>
    </row>
    <row r="1860" spans="1:19" x14ac:dyDescent="0.2">
      <c r="A1860" s="327" t="str">
        <f>IF(B1860="","",ROW()-ROW($A$3)+'Diário 1º PA'!$P$1)</f>
        <v/>
      </c>
      <c r="B1860" s="330"/>
      <c r="C1860" s="328"/>
      <c r="D1860" s="269"/>
      <c r="E1860" s="329"/>
      <c r="F1860" s="272"/>
      <c r="G1860" s="263"/>
      <c r="H1860" s="269"/>
      <c r="I1860" s="264"/>
      <c r="J1860" s="307" t="str">
        <f t="shared" si="0"/>
        <v/>
      </c>
      <c r="K1860" s="307"/>
      <c r="L1860" s="308"/>
      <c r="M1860" s="307"/>
      <c r="N1860" s="310"/>
      <c r="O1860" s="264"/>
      <c r="P1860" s="307"/>
      <c r="Q1860" s="296"/>
      <c r="R1860" s="296"/>
      <c r="S1860" s="296"/>
    </row>
    <row r="1861" spans="1:19" x14ac:dyDescent="0.2">
      <c r="A1861" s="327" t="str">
        <f>IF(B1861="","",ROW()-ROW($A$3)+'Diário 1º PA'!$P$1)</f>
        <v/>
      </c>
      <c r="B1861" s="330"/>
      <c r="C1861" s="328"/>
      <c r="D1861" s="269"/>
      <c r="E1861" s="329"/>
      <c r="F1861" s="272"/>
      <c r="G1861" s="263"/>
      <c r="H1861" s="269"/>
      <c r="I1861" s="264"/>
      <c r="J1861" s="307" t="str">
        <f t="shared" si="0"/>
        <v/>
      </c>
      <c r="K1861" s="307"/>
      <c r="L1861" s="308"/>
      <c r="M1861" s="307"/>
      <c r="N1861" s="310"/>
      <c r="O1861" s="264"/>
      <c r="P1861" s="307"/>
      <c r="Q1861" s="296"/>
      <c r="R1861" s="296"/>
      <c r="S1861" s="296"/>
    </row>
    <row r="1862" spans="1:19" x14ac:dyDescent="0.2">
      <c r="A1862" s="327" t="str">
        <f>IF(B1862="","",ROW()-ROW($A$3)+'Diário 1º PA'!$P$1)</f>
        <v/>
      </c>
      <c r="B1862" s="330"/>
      <c r="C1862" s="328"/>
      <c r="D1862" s="269"/>
      <c r="E1862" s="329"/>
      <c r="F1862" s="272"/>
      <c r="G1862" s="263"/>
      <c r="H1862" s="269"/>
      <c r="I1862" s="264"/>
      <c r="J1862" s="307" t="str">
        <f t="shared" si="0"/>
        <v/>
      </c>
      <c r="K1862" s="307"/>
      <c r="L1862" s="308"/>
      <c r="M1862" s="307"/>
      <c r="N1862" s="310"/>
      <c r="O1862" s="264"/>
      <c r="P1862" s="307"/>
      <c r="Q1862" s="296"/>
      <c r="R1862" s="296"/>
      <c r="S1862" s="296"/>
    </row>
    <row r="1863" spans="1:19" x14ac:dyDescent="0.2">
      <c r="A1863" s="327" t="str">
        <f>IF(B1863="","",ROW()-ROW($A$3)+'Diário 1º PA'!$P$1)</f>
        <v/>
      </c>
      <c r="B1863" s="330"/>
      <c r="C1863" s="328"/>
      <c r="D1863" s="269"/>
      <c r="E1863" s="329"/>
      <c r="F1863" s="272"/>
      <c r="G1863" s="263"/>
      <c r="H1863" s="269"/>
      <c r="I1863" s="264"/>
      <c r="J1863" s="307" t="str">
        <f t="shared" si="0"/>
        <v/>
      </c>
      <c r="K1863" s="307"/>
      <c r="L1863" s="308"/>
      <c r="M1863" s="307"/>
      <c r="N1863" s="310"/>
      <c r="O1863" s="264"/>
      <c r="P1863" s="307"/>
      <c r="Q1863" s="296"/>
      <c r="R1863" s="296"/>
      <c r="S1863" s="296"/>
    </row>
    <row r="1864" spans="1:19" x14ac:dyDescent="0.2">
      <c r="A1864" s="327" t="str">
        <f>IF(B1864="","",ROW()-ROW($A$3)+'Diário 1º PA'!$P$1)</f>
        <v/>
      </c>
      <c r="B1864" s="330"/>
      <c r="C1864" s="328"/>
      <c r="D1864" s="269"/>
      <c r="E1864" s="329"/>
      <c r="F1864" s="272"/>
      <c r="G1864" s="263"/>
      <c r="H1864" s="269"/>
      <c r="I1864" s="264"/>
      <c r="J1864" s="307" t="str">
        <f t="shared" si="0"/>
        <v/>
      </c>
      <c r="K1864" s="307"/>
      <c r="L1864" s="308"/>
      <c r="M1864" s="307"/>
      <c r="N1864" s="310"/>
      <c r="O1864" s="264"/>
      <c r="P1864" s="307"/>
      <c r="Q1864" s="296"/>
      <c r="R1864" s="296"/>
      <c r="S1864" s="296"/>
    </row>
    <row r="1865" spans="1:19" x14ac:dyDescent="0.2">
      <c r="A1865" s="327" t="str">
        <f>IF(B1865="","",ROW()-ROW($A$3)+'Diário 1º PA'!$P$1)</f>
        <v/>
      </c>
      <c r="B1865" s="330"/>
      <c r="C1865" s="328"/>
      <c r="D1865" s="269"/>
      <c r="E1865" s="329"/>
      <c r="F1865" s="272"/>
      <c r="G1865" s="263"/>
      <c r="H1865" s="269"/>
      <c r="I1865" s="264"/>
      <c r="J1865" s="307" t="str">
        <f t="shared" si="0"/>
        <v/>
      </c>
      <c r="K1865" s="307"/>
      <c r="L1865" s="308"/>
      <c r="M1865" s="307"/>
      <c r="N1865" s="310"/>
      <c r="O1865" s="264"/>
      <c r="P1865" s="307"/>
      <c r="Q1865" s="296"/>
      <c r="R1865" s="296"/>
      <c r="S1865" s="296"/>
    </row>
    <row r="1866" spans="1:19" x14ac:dyDescent="0.2">
      <c r="A1866" s="327" t="str">
        <f>IF(B1866="","",ROW()-ROW($A$3)+'Diário 1º PA'!$P$1)</f>
        <v/>
      </c>
      <c r="B1866" s="330"/>
      <c r="C1866" s="328"/>
      <c r="D1866" s="269"/>
      <c r="E1866" s="329"/>
      <c r="F1866" s="272"/>
      <c r="G1866" s="263"/>
      <c r="H1866" s="269"/>
      <c r="I1866" s="264"/>
      <c r="J1866" s="307" t="str">
        <f t="shared" si="0"/>
        <v/>
      </c>
      <c r="K1866" s="307"/>
      <c r="L1866" s="308"/>
      <c r="M1866" s="307"/>
      <c r="N1866" s="310"/>
      <c r="O1866" s="264"/>
      <c r="P1866" s="307"/>
      <c r="Q1866" s="296"/>
      <c r="R1866" s="296"/>
      <c r="S1866" s="296"/>
    </row>
    <row r="1867" spans="1:19" x14ac:dyDescent="0.2">
      <c r="A1867" s="327" t="str">
        <f>IF(B1867="","",ROW()-ROW($A$3)+'Diário 1º PA'!$P$1)</f>
        <v/>
      </c>
      <c r="B1867" s="330"/>
      <c r="C1867" s="328"/>
      <c r="D1867" s="269"/>
      <c r="E1867" s="329"/>
      <c r="F1867" s="272"/>
      <c r="G1867" s="263"/>
      <c r="H1867" s="269"/>
      <c r="I1867" s="264"/>
      <c r="J1867" s="307" t="str">
        <f t="shared" si="0"/>
        <v/>
      </c>
      <c r="K1867" s="307"/>
      <c r="L1867" s="308"/>
      <c r="M1867" s="307"/>
      <c r="N1867" s="310"/>
      <c r="O1867" s="264"/>
      <c r="P1867" s="307"/>
      <c r="Q1867" s="296"/>
      <c r="R1867" s="296"/>
      <c r="S1867" s="296"/>
    </row>
    <row r="1868" spans="1:19" x14ac:dyDescent="0.2">
      <c r="A1868" s="327" t="str">
        <f>IF(B1868="","",ROW()-ROW($A$3)+'Diário 1º PA'!$P$1)</f>
        <v/>
      </c>
      <c r="B1868" s="330"/>
      <c r="C1868" s="328"/>
      <c r="D1868" s="269"/>
      <c r="E1868" s="329"/>
      <c r="F1868" s="272"/>
      <c r="G1868" s="263"/>
      <c r="H1868" s="269"/>
      <c r="I1868" s="264"/>
      <c r="J1868" s="307" t="str">
        <f t="shared" si="0"/>
        <v/>
      </c>
      <c r="K1868" s="307"/>
      <c r="L1868" s="308"/>
      <c r="M1868" s="307"/>
      <c r="N1868" s="310"/>
      <c r="O1868" s="264"/>
      <c r="P1868" s="307"/>
      <c r="Q1868" s="296"/>
      <c r="R1868" s="296"/>
      <c r="S1868" s="296"/>
    </row>
    <row r="1869" spans="1:19" x14ac:dyDescent="0.2">
      <c r="A1869" s="327" t="str">
        <f>IF(B1869="","",ROW()-ROW($A$3)+'Diário 1º PA'!$P$1)</f>
        <v/>
      </c>
      <c r="B1869" s="330"/>
      <c r="C1869" s="328"/>
      <c r="D1869" s="269"/>
      <c r="E1869" s="329"/>
      <c r="F1869" s="272"/>
      <c r="G1869" s="263"/>
      <c r="H1869" s="269"/>
      <c r="I1869" s="264"/>
      <c r="J1869" s="307" t="str">
        <f t="shared" si="0"/>
        <v/>
      </c>
      <c r="K1869" s="307"/>
      <c r="L1869" s="308"/>
      <c r="M1869" s="307"/>
      <c r="N1869" s="310"/>
      <c r="O1869" s="264"/>
      <c r="P1869" s="307"/>
      <c r="Q1869" s="296"/>
      <c r="R1869" s="296"/>
      <c r="S1869" s="296"/>
    </row>
    <row r="1870" spans="1:19" x14ac:dyDescent="0.2">
      <c r="A1870" s="327" t="str">
        <f>IF(B1870="","",ROW()-ROW($A$3)+'Diário 1º PA'!$P$1)</f>
        <v/>
      </c>
      <c r="B1870" s="330"/>
      <c r="C1870" s="328"/>
      <c r="D1870" s="269"/>
      <c r="E1870" s="329"/>
      <c r="F1870" s="272"/>
      <c r="G1870" s="263"/>
      <c r="H1870" s="269"/>
      <c r="I1870" s="264"/>
      <c r="J1870" s="307" t="str">
        <f t="shared" si="0"/>
        <v/>
      </c>
      <c r="K1870" s="307"/>
      <c r="L1870" s="308"/>
      <c r="M1870" s="307"/>
      <c r="N1870" s="310"/>
      <c r="O1870" s="264"/>
      <c r="P1870" s="307"/>
      <c r="Q1870" s="296"/>
      <c r="R1870" s="296"/>
      <c r="S1870" s="296"/>
    </row>
    <row r="1871" spans="1:19" x14ac:dyDescent="0.2">
      <c r="A1871" s="327" t="str">
        <f>IF(B1871="","",ROW()-ROW($A$3)+'Diário 1º PA'!$P$1)</f>
        <v/>
      </c>
      <c r="B1871" s="330"/>
      <c r="C1871" s="328"/>
      <c r="D1871" s="269"/>
      <c r="E1871" s="329"/>
      <c r="F1871" s="272"/>
      <c r="G1871" s="263"/>
      <c r="H1871" s="269"/>
      <c r="I1871" s="264"/>
      <c r="J1871" s="307" t="str">
        <f t="shared" si="0"/>
        <v/>
      </c>
      <c r="K1871" s="307"/>
      <c r="L1871" s="308"/>
      <c r="M1871" s="307"/>
      <c r="N1871" s="310"/>
      <c r="O1871" s="264"/>
      <c r="P1871" s="307"/>
      <c r="Q1871" s="296"/>
      <c r="R1871" s="296"/>
      <c r="S1871" s="296"/>
    </row>
    <row r="1872" spans="1:19" x14ac:dyDescent="0.2">
      <c r="A1872" s="327" t="str">
        <f>IF(B1872="","",ROW()-ROW($A$3)+'Diário 1º PA'!$P$1)</f>
        <v/>
      </c>
      <c r="B1872" s="330"/>
      <c r="C1872" s="328"/>
      <c r="D1872" s="269"/>
      <c r="E1872" s="329"/>
      <c r="F1872" s="272"/>
      <c r="G1872" s="263"/>
      <c r="H1872" s="269"/>
      <c r="I1872" s="264"/>
      <c r="J1872" s="307" t="str">
        <f t="shared" si="0"/>
        <v/>
      </c>
      <c r="K1872" s="307"/>
      <c r="L1872" s="308"/>
      <c r="M1872" s="307"/>
      <c r="N1872" s="310"/>
      <c r="O1872" s="264"/>
      <c r="P1872" s="307"/>
      <c r="Q1872" s="296"/>
      <c r="R1872" s="296"/>
      <c r="S1872" s="296"/>
    </row>
    <row r="1873" spans="1:19" x14ac:dyDescent="0.2">
      <c r="A1873" s="327" t="str">
        <f>IF(B1873="","",ROW()-ROW($A$3)+'Diário 1º PA'!$P$1)</f>
        <v/>
      </c>
      <c r="B1873" s="330"/>
      <c r="C1873" s="328"/>
      <c r="D1873" s="269"/>
      <c r="E1873" s="329"/>
      <c r="F1873" s="272"/>
      <c r="G1873" s="263"/>
      <c r="H1873" s="269"/>
      <c r="I1873" s="264"/>
      <c r="J1873" s="307" t="str">
        <f t="shared" si="0"/>
        <v/>
      </c>
      <c r="K1873" s="307"/>
      <c r="L1873" s="308"/>
      <c r="M1873" s="307"/>
      <c r="N1873" s="310"/>
      <c r="O1873" s="264"/>
      <c r="P1873" s="307"/>
      <c r="Q1873" s="296"/>
      <c r="R1873" s="296"/>
      <c r="S1873" s="296"/>
    </row>
    <row r="1874" spans="1:19" x14ac:dyDescent="0.2">
      <c r="A1874" s="327" t="str">
        <f>IF(B1874="","",ROW()-ROW($A$3)+'Diário 1º PA'!$P$1)</f>
        <v/>
      </c>
      <c r="B1874" s="330"/>
      <c r="C1874" s="328"/>
      <c r="D1874" s="269"/>
      <c r="E1874" s="329"/>
      <c r="F1874" s="272"/>
      <c r="G1874" s="263"/>
      <c r="H1874" s="269"/>
      <c r="I1874" s="264"/>
      <c r="J1874" s="307" t="str">
        <f t="shared" si="0"/>
        <v/>
      </c>
      <c r="K1874" s="307"/>
      <c r="L1874" s="308"/>
      <c r="M1874" s="307"/>
      <c r="N1874" s="310"/>
      <c r="O1874" s="264"/>
      <c r="P1874" s="307"/>
      <c r="Q1874" s="296"/>
      <c r="R1874" s="296"/>
      <c r="S1874" s="296"/>
    </row>
    <row r="1875" spans="1:19" x14ac:dyDescent="0.2">
      <c r="A1875" s="327" t="str">
        <f>IF(B1875="","",ROW()-ROW($A$3)+'Diário 1º PA'!$P$1)</f>
        <v/>
      </c>
      <c r="B1875" s="330"/>
      <c r="C1875" s="328"/>
      <c r="D1875" s="269"/>
      <c r="E1875" s="329"/>
      <c r="F1875" s="272"/>
      <c r="G1875" s="263"/>
      <c r="H1875" s="269"/>
      <c r="I1875" s="264"/>
      <c r="J1875" s="307" t="str">
        <f t="shared" si="0"/>
        <v/>
      </c>
      <c r="K1875" s="307"/>
      <c r="L1875" s="308"/>
      <c r="M1875" s="307"/>
      <c r="N1875" s="310"/>
      <c r="O1875" s="264"/>
      <c r="P1875" s="307"/>
      <c r="Q1875" s="296"/>
      <c r="R1875" s="296"/>
      <c r="S1875" s="296"/>
    </row>
    <row r="1876" spans="1:19" x14ac:dyDescent="0.2">
      <c r="A1876" s="327" t="str">
        <f>IF(B1876="","",ROW()-ROW($A$3)+'Diário 1º PA'!$P$1)</f>
        <v/>
      </c>
      <c r="B1876" s="330"/>
      <c r="C1876" s="328"/>
      <c r="D1876" s="269"/>
      <c r="E1876" s="329"/>
      <c r="F1876" s="272"/>
      <c r="G1876" s="263"/>
      <c r="H1876" s="269"/>
      <c r="I1876" s="264"/>
      <c r="J1876" s="307" t="str">
        <f t="shared" si="0"/>
        <v/>
      </c>
      <c r="K1876" s="307"/>
      <c r="L1876" s="308"/>
      <c r="M1876" s="307"/>
      <c r="N1876" s="310"/>
      <c r="O1876" s="264"/>
      <c r="P1876" s="307"/>
      <c r="Q1876" s="296"/>
      <c r="R1876" s="296"/>
      <c r="S1876" s="296"/>
    </row>
    <row r="1877" spans="1:19" x14ac:dyDescent="0.2">
      <c r="A1877" s="327" t="str">
        <f>IF(B1877="","",ROW()-ROW($A$3)+'Diário 1º PA'!$P$1)</f>
        <v/>
      </c>
      <c r="B1877" s="330"/>
      <c r="C1877" s="328"/>
      <c r="D1877" s="269"/>
      <c r="E1877" s="329"/>
      <c r="F1877" s="272"/>
      <c r="G1877" s="263"/>
      <c r="H1877" s="269"/>
      <c r="I1877" s="264"/>
      <c r="J1877" s="307" t="str">
        <f t="shared" si="0"/>
        <v/>
      </c>
      <c r="K1877" s="307"/>
      <c r="L1877" s="308"/>
      <c r="M1877" s="307"/>
      <c r="N1877" s="310"/>
      <c r="O1877" s="264"/>
      <c r="P1877" s="307"/>
      <c r="Q1877" s="296"/>
      <c r="R1877" s="296"/>
      <c r="S1877" s="296"/>
    </row>
    <row r="1878" spans="1:19" x14ac:dyDescent="0.2">
      <c r="A1878" s="327" t="str">
        <f>IF(B1878="","",ROW()-ROW($A$3)+'Diário 1º PA'!$P$1)</f>
        <v/>
      </c>
      <c r="B1878" s="330"/>
      <c r="C1878" s="328"/>
      <c r="D1878" s="269"/>
      <c r="E1878" s="329"/>
      <c r="F1878" s="272"/>
      <c r="G1878" s="263"/>
      <c r="H1878" s="269"/>
      <c r="I1878" s="264"/>
      <c r="J1878" s="307" t="str">
        <f t="shared" si="0"/>
        <v/>
      </c>
      <c r="K1878" s="307"/>
      <c r="L1878" s="308"/>
      <c r="M1878" s="307"/>
      <c r="N1878" s="310"/>
      <c r="O1878" s="264"/>
      <c r="P1878" s="307"/>
      <c r="Q1878" s="296"/>
      <c r="R1878" s="296"/>
      <c r="S1878" s="296"/>
    </row>
    <row r="1879" spans="1:19" x14ac:dyDescent="0.2">
      <c r="A1879" s="327" t="str">
        <f>IF(B1879="","",ROW()-ROW($A$3)+'Diário 1º PA'!$P$1)</f>
        <v/>
      </c>
      <c r="B1879" s="330"/>
      <c r="C1879" s="328"/>
      <c r="D1879" s="269"/>
      <c r="E1879" s="329"/>
      <c r="F1879" s="272"/>
      <c r="G1879" s="263"/>
      <c r="H1879" s="269"/>
      <c r="I1879" s="264"/>
      <c r="J1879" s="307" t="str">
        <f t="shared" si="0"/>
        <v/>
      </c>
      <c r="K1879" s="307"/>
      <c r="L1879" s="308"/>
      <c r="M1879" s="307"/>
      <c r="N1879" s="310"/>
      <c r="O1879" s="264"/>
      <c r="P1879" s="307"/>
      <c r="Q1879" s="296"/>
      <c r="R1879" s="296"/>
      <c r="S1879" s="296"/>
    </row>
    <row r="1880" spans="1:19" x14ac:dyDescent="0.2">
      <c r="A1880" s="327" t="str">
        <f>IF(B1880="","",ROW()-ROW($A$3)+'Diário 1º PA'!$P$1)</f>
        <v/>
      </c>
      <c r="B1880" s="330"/>
      <c r="C1880" s="328"/>
      <c r="D1880" s="269"/>
      <c r="E1880" s="329"/>
      <c r="F1880" s="272"/>
      <c r="G1880" s="263"/>
      <c r="H1880" s="269"/>
      <c r="I1880" s="264"/>
      <c r="J1880" s="307" t="str">
        <f t="shared" si="0"/>
        <v/>
      </c>
      <c r="K1880" s="307"/>
      <c r="L1880" s="308"/>
      <c r="M1880" s="307"/>
      <c r="N1880" s="310"/>
      <c r="O1880" s="264"/>
      <c r="P1880" s="307"/>
      <c r="Q1880" s="296"/>
      <c r="R1880" s="296"/>
      <c r="S1880" s="296"/>
    </row>
    <row r="1881" spans="1:19" x14ac:dyDescent="0.2">
      <c r="A1881" s="327" t="str">
        <f>IF(B1881="","",ROW()-ROW($A$3)+'Diário 1º PA'!$P$1)</f>
        <v/>
      </c>
      <c r="B1881" s="330"/>
      <c r="C1881" s="328"/>
      <c r="D1881" s="269"/>
      <c r="E1881" s="329"/>
      <c r="F1881" s="272"/>
      <c r="G1881" s="263"/>
      <c r="H1881" s="269"/>
      <c r="I1881" s="264"/>
      <c r="J1881" s="307" t="str">
        <f t="shared" si="0"/>
        <v/>
      </c>
      <c r="K1881" s="307"/>
      <c r="L1881" s="308"/>
      <c r="M1881" s="307"/>
      <c r="N1881" s="310"/>
      <c r="O1881" s="264"/>
      <c r="P1881" s="307"/>
      <c r="Q1881" s="296"/>
      <c r="R1881" s="296"/>
      <c r="S1881" s="296"/>
    </row>
    <row r="1882" spans="1:19" x14ac:dyDescent="0.2">
      <c r="A1882" s="327" t="str">
        <f>IF(B1882="","",ROW()-ROW($A$3)+'Diário 1º PA'!$P$1)</f>
        <v/>
      </c>
      <c r="B1882" s="330"/>
      <c r="C1882" s="328"/>
      <c r="D1882" s="269"/>
      <c r="E1882" s="329"/>
      <c r="F1882" s="272"/>
      <c r="G1882" s="263"/>
      <c r="H1882" s="269"/>
      <c r="I1882" s="264"/>
      <c r="J1882" s="307" t="str">
        <f t="shared" si="0"/>
        <v/>
      </c>
      <c r="K1882" s="307"/>
      <c r="L1882" s="308"/>
      <c r="M1882" s="307"/>
      <c r="N1882" s="310"/>
      <c r="O1882" s="264"/>
      <c r="P1882" s="307"/>
      <c r="Q1882" s="296"/>
      <c r="R1882" s="296"/>
      <c r="S1882" s="296"/>
    </row>
    <row r="1883" spans="1:19" x14ac:dyDescent="0.2">
      <c r="A1883" s="327" t="str">
        <f>IF(B1883="","",ROW()-ROW($A$3)+'Diário 1º PA'!$P$1)</f>
        <v/>
      </c>
      <c r="B1883" s="330"/>
      <c r="C1883" s="328"/>
      <c r="D1883" s="269"/>
      <c r="E1883" s="329"/>
      <c r="F1883" s="272"/>
      <c r="G1883" s="263"/>
      <c r="H1883" s="269"/>
      <c r="I1883" s="264"/>
      <c r="J1883" s="307" t="str">
        <f t="shared" si="0"/>
        <v/>
      </c>
      <c r="K1883" s="307"/>
      <c r="L1883" s="308"/>
      <c r="M1883" s="307"/>
      <c r="N1883" s="310"/>
      <c r="O1883" s="264"/>
      <c r="P1883" s="307"/>
      <c r="Q1883" s="296"/>
      <c r="R1883" s="296"/>
      <c r="S1883" s="296"/>
    </row>
    <row r="1884" spans="1:19" x14ac:dyDescent="0.2">
      <c r="A1884" s="327" t="str">
        <f>IF(B1884="","",ROW()-ROW($A$3)+'Diário 1º PA'!$P$1)</f>
        <v/>
      </c>
      <c r="B1884" s="330"/>
      <c r="C1884" s="328"/>
      <c r="D1884" s="269"/>
      <c r="E1884" s="329"/>
      <c r="F1884" s="272"/>
      <c r="G1884" s="263"/>
      <c r="H1884" s="269"/>
      <c r="I1884" s="264"/>
      <c r="J1884" s="307" t="str">
        <f t="shared" si="0"/>
        <v/>
      </c>
      <c r="K1884" s="307"/>
      <c r="L1884" s="308"/>
      <c r="M1884" s="307"/>
      <c r="N1884" s="310"/>
      <c r="O1884" s="264"/>
      <c r="P1884" s="307"/>
      <c r="Q1884" s="296"/>
      <c r="R1884" s="296"/>
      <c r="S1884" s="296"/>
    </row>
    <row r="1885" spans="1:19" x14ac:dyDescent="0.2">
      <c r="A1885" s="327" t="str">
        <f>IF(B1885="","",ROW()-ROW($A$3)+'Diário 1º PA'!$P$1)</f>
        <v/>
      </c>
      <c r="B1885" s="330"/>
      <c r="C1885" s="328"/>
      <c r="D1885" s="269"/>
      <c r="E1885" s="329"/>
      <c r="F1885" s="272"/>
      <c r="G1885" s="263"/>
      <c r="H1885" s="269"/>
      <c r="I1885" s="264"/>
      <c r="J1885" s="307" t="str">
        <f t="shared" si="0"/>
        <v/>
      </c>
      <c r="K1885" s="307"/>
      <c r="L1885" s="308"/>
      <c r="M1885" s="307"/>
      <c r="N1885" s="310"/>
      <c r="O1885" s="264"/>
      <c r="P1885" s="307"/>
      <c r="Q1885" s="296"/>
      <c r="R1885" s="296"/>
      <c r="S1885" s="296"/>
    </row>
    <row r="1886" spans="1:19" x14ac:dyDescent="0.2">
      <c r="A1886" s="327" t="str">
        <f>IF(B1886="","",ROW()-ROW($A$3)+'Diário 1º PA'!$P$1)</f>
        <v/>
      </c>
      <c r="B1886" s="330"/>
      <c r="C1886" s="328"/>
      <c r="D1886" s="269"/>
      <c r="E1886" s="329"/>
      <c r="F1886" s="272"/>
      <c r="G1886" s="263"/>
      <c r="H1886" s="269"/>
      <c r="I1886" s="264"/>
      <c r="J1886" s="307" t="str">
        <f t="shared" si="0"/>
        <v/>
      </c>
      <c r="K1886" s="307"/>
      <c r="L1886" s="308"/>
      <c r="M1886" s="307"/>
      <c r="N1886" s="310"/>
      <c r="O1886" s="264"/>
      <c r="P1886" s="307"/>
      <c r="Q1886" s="296"/>
      <c r="R1886" s="296"/>
      <c r="S1886" s="296"/>
    </row>
    <row r="1887" spans="1:19" x14ac:dyDescent="0.2">
      <c r="A1887" s="327" t="str">
        <f>IF(B1887="","",ROW()-ROW($A$3)+'Diário 1º PA'!$P$1)</f>
        <v/>
      </c>
      <c r="B1887" s="330"/>
      <c r="C1887" s="328"/>
      <c r="D1887" s="269"/>
      <c r="E1887" s="329"/>
      <c r="F1887" s="272"/>
      <c r="G1887" s="263"/>
      <c r="H1887" s="269"/>
      <c r="I1887" s="264"/>
      <c r="J1887" s="307" t="str">
        <f t="shared" si="0"/>
        <v/>
      </c>
      <c r="K1887" s="307"/>
      <c r="L1887" s="308"/>
      <c r="M1887" s="307"/>
      <c r="N1887" s="310"/>
      <c r="O1887" s="264"/>
      <c r="P1887" s="307"/>
      <c r="Q1887" s="296"/>
      <c r="R1887" s="296"/>
      <c r="S1887" s="296"/>
    </row>
    <row r="1888" spans="1:19" x14ac:dyDescent="0.2">
      <c r="A1888" s="327" t="str">
        <f>IF(B1888="","",ROW()-ROW($A$3)+'Diário 1º PA'!$P$1)</f>
        <v/>
      </c>
      <c r="B1888" s="330"/>
      <c r="C1888" s="328"/>
      <c r="D1888" s="269"/>
      <c r="E1888" s="329"/>
      <c r="F1888" s="272"/>
      <c r="G1888" s="263"/>
      <c r="H1888" s="269"/>
      <c r="I1888" s="264"/>
      <c r="J1888" s="307" t="str">
        <f t="shared" si="0"/>
        <v/>
      </c>
      <c r="K1888" s="307"/>
      <c r="L1888" s="308"/>
      <c r="M1888" s="307"/>
      <c r="N1888" s="310"/>
      <c r="O1888" s="264"/>
      <c r="P1888" s="307"/>
      <c r="Q1888" s="296"/>
      <c r="R1888" s="296"/>
      <c r="S1888" s="296"/>
    </row>
    <row r="1889" spans="1:19" x14ac:dyDescent="0.2">
      <c r="A1889" s="327" t="str">
        <f>IF(B1889="","",ROW()-ROW($A$3)+'Diário 1º PA'!$P$1)</f>
        <v/>
      </c>
      <c r="B1889" s="330"/>
      <c r="C1889" s="328"/>
      <c r="D1889" s="269"/>
      <c r="E1889" s="329"/>
      <c r="F1889" s="272"/>
      <c r="G1889" s="263"/>
      <c r="H1889" s="269"/>
      <c r="I1889" s="264"/>
      <c r="J1889" s="307" t="str">
        <f t="shared" si="0"/>
        <v/>
      </c>
      <c r="K1889" s="307"/>
      <c r="L1889" s="308"/>
      <c r="M1889" s="307"/>
      <c r="N1889" s="310"/>
      <c r="O1889" s="264"/>
      <c r="P1889" s="307"/>
      <c r="Q1889" s="296"/>
      <c r="R1889" s="296"/>
      <c r="S1889" s="296"/>
    </row>
    <row r="1890" spans="1:19" x14ac:dyDescent="0.2">
      <c r="A1890" s="327" t="str">
        <f>IF(B1890="","",ROW()-ROW($A$3)+'Diário 1º PA'!$P$1)</f>
        <v/>
      </c>
      <c r="B1890" s="330"/>
      <c r="C1890" s="328"/>
      <c r="D1890" s="269"/>
      <c r="E1890" s="329"/>
      <c r="F1890" s="272"/>
      <c r="G1890" s="263"/>
      <c r="H1890" s="269"/>
      <c r="I1890" s="264"/>
      <c r="J1890" s="307" t="str">
        <f t="shared" si="0"/>
        <v/>
      </c>
      <c r="K1890" s="307"/>
      <c r="L1890" s="308"/>
      <c r="M1890" s="307"/>
      <c r="N1890" s="310"/>
      <c r="O1890" s="264"/>
      <c r="P1890" s="307"/>
      <c r="Q1890" s="296"/>
      <c r="R1890" s="296"/>
      <c r="S1890" s="296"/>
    </row>
    <row r="1891" spans="1:19" x14ac:dyDescent="0.2">
      <c r="A1891" s="327" t="str">
        <f>IF(B1891="","",ROW()-ROW($A$3)+'Diário 1º PA'!$P$1)</f>
        <v/>
      </c>
      <c r="B1891" s="330"/>
      <c r="C1891" s="328"/>
      <c r="D1891" s="269"/>
      <c r="E1891" s="329"/>
      <c r="F1891" s="272"/>
      <c r="G1891" s="263"/>
      <c r="H1891" s="269"/>
      <c r="I1891" s="264"/>
      <c r="J1891" s="307" t="str">
        <f t="shared" si="0"/>
        <v/>
      </c>
      <c r="K1891" s="307"/>
      <c r="L1891" s="308"/>
      <c r="M1891" s="307"/>
      <c r="N1891" s="310"/>
      <c r="O1891" s="264"/>
      <c r="P1891" s="307"/>
      <c r="Q1891" s="296"/>
      <c r="R1891" s="296"/>
      <c r="S1891" s="296"/>
    </row>
    <row r="1892" spans="1:19" x14ac:dyDescent="0.2">
      <c r="A1892" s="327" t="str">
        <f>IF(B1892="","",ROW()-ROW($A$3)+'Diário 1º PA'!$P$1)</f>
        <v/>
      </c>
      <c r="B1892" s="330"/>
      <c r="C1892" s="328"/>
      <c r="D1892" s="269"/>
      <c r="E1892" s="329"/>
      <c r="F1892" s="272"/>
      <c r="G1892" s="263"/>
      <c r="H1892" s="269"/>
      <c r="I1892" s="264"/>
      <c r="J1892" s="307" t="str">
        <f t="shared" si="0"/>
        <v/>
      </c>
      <c r="K1892" s="307"/>
      <c r="L1892" s="308"/>
      <c r="M1892" s="307"/>
      <c r="N1892" s="310"/>
      <c r="O1892" s="264"/>
      <c r="P1892" s="307"/>
      <c r="Q1892" s="296"/>
      <c r="R1892" s="296"/>
      <c r="S1892" s="296"/>
    </row>
    <row r="1893" spans="1:19" x14ac:dyDescent="0.2">
      <c r="A1893" s="327" t="str">
        <f>IF(B1893="","",ROW()-ROW($A$3)+'Diário 1º PA'!$P$1)</f>
        <v/>
      </c>
      <c r="B1893" s="330"/>
      <c r="C1893" s="328"/>
      <c r="D1893" s="269"/>
      <c r="E1893" s="329"/>
      <c r="F1893" s="272"/>
      <c r="G1893" s="263"/>
      <c r="H1893" s="269"/>
      <c r="I1893" s="264"/>
      <c r="J1893" s="307" t="str">
        <f t="shared" si="0"/>
        <v/>
      </c>
      <c r="K1893" s="307"/>
      <c r="L1893" s="308"/>
      <c r="M1893" s="307"/>
      <c r="N1893" s="310"/>
      <c r="O1893" s="264"/>
      <c r="P1893" s="307"/>
      <c r="Q1893" s="296"/>
      <c r="R1893" s="296"/>
      <c r="S1893" s="296"/>
    </row>
    <row r="1894" spans="1:19" x14ac:dyDescent="0.2">
      <c r="A1894" s="327" t="str">
        <f>IF(B1894="","",ROW()-ROW($A$3)+'Diário 1º PA'!$P$1)</f>
        <v/>
      </c>
      <c r="B1894" s="330"/>
      <c r="C1894" s="328"/>
      <c r="D1894" s="269"/>
      <c r="E1894" s="329"/>
      <c r="F1894" s="272"/>
      <c r="G1894" s="263"/>
      <c r="H1894" s="269"/>
      <c r="I1894" s="264"/>
      <c r="J1894" s="307" t="str">
        <f t="shared" si="0"/>
        <v/>
      </c>
      <c r="K1894" s="307"/>
      <c r="L1894" s="308"/>
      <c r="M1894" s="307"/>
      <c r="N1894" s="310"/>
      <c r="O1894" s="264"/>
      <c r="P1894" s="307"/>
      <c r="Q1894" s="296"/>
      <c r="R1894" s="296"/>
      <c r="S1894" s="296"/>
    </row>
    <row r="1895" spans="1:19" x14ac:dyDescent="0.2">
      <c r="A1895" s="327" t="str">
        <f>IF(B1895="","",ROW()-ROW($A$3)+'Diário 1º PA'!$P$1)</f>
        <v/>
      </c>
      <c r="B1895" s="330"/>
      <c r="C1895" s="328"/>
      <c r="D1895" s="269"/>
      <c r="E1895" s="329"/>
      <c r="F1895" s="272"/>
      <c r="G1895" s="263"/>
      <c r="H1895" s="269"/>
      <c r="I1895" s="264"/>
      <c r="J1895" s="307" t="str">
        <f t="shared" si="0"/>
        <v/>
      </c>
      <c r="K1895" s="307"/>
      <c r="L1895" s="308"/>
      <c r="M1895" s="307"/>
      <c r="N1895" s="310"/>
      <c r="O1895" s="264"/>
      <c r="P1895" s="307"/>
      <c r="Q1895" s="296"/>
      <c r="R1895" s="296"/>
      <c r="S1895" s="296"/>
    </row>
    <row r="1896" spans="1:19" x14ac:dyDescent="0.2">
      <c r="A1896" s="327" t="str">
        <f>IF(B1896="","",ROW()-ROW($A$3)+'Diário 1º PA'!$P$1)</f>
        <v/>
      </c>
      <c r="B1896" s="330"/>
      <c r="C1896" s="328"/>
      <c r="D1896" s="269"/>
      <c r="E1896" s="329"/>
      <c r="F1896" s="272"/>
      <c r="G1896" s="263"/>
      <c r="H1896" s="269"/>
      <c r="I1896" s="264"/>
      <c r="J1896" s="307" t="str">
        <f t="shared" si="0"/>
        <v/>
      </c>
      <c r="K1896" s="307"/>
      <c r="L1896" s="308"/>
      <c r="M1896" s="307"/>
      <c r="N1896" s="310"/>
      <c r="O1896" s="264"/>
      <c r="P1896" s="307"/>
      <c r="Q1896" s="296"/>
      <c r="R1896" s="296"/>
      <c r="S1896" s="296"/>
    </row>
    <row r="1897" spans="1:19" x14ac:dyDescent="0.2">
      <c r="A1897" s="327" t="str">
        <f>IF(B1897="","",ROW()-ROW($A$3)+'Diário 1º PA'!$P$1)</f>
        <v/>
      </c>
      <c r="B1897" s="330"/>
      <c r="C1897" s="328"/>
      <c r="D1897" s="269"/>
      <c r="E1897" s="329"/>
      <c r="F1897" s="272"/>
      <c r="G1897" s="263"/>
      <c r="H1897" s="269"/>
      <c r="I1897" s="264"/>
      <c r="J1897" s="307" t="str">
        <f t="shared" si="0"/>
        <v/>
      </c>
      <c r="K1897" s="307"/>
      <c r="L1897" s="308"/>
      <c r="M1897" s="307"/>
      <c r="N1897" s="310"/>
      <c r="O1897" s="264"/>
      <c r="P1897" s="307"/>
      <c r="Q1897" s="296"/>
      <c r="R1897" s="296"/>
      <c r="S1897" s="296"/>
    </row>
    <row r="1898" spans="1:19" x14ac:dyDescent="0.2">
      <c r="A1898" s="327" t="str">
        <f>IF(B1898="","",ROW()-ROW($A$3)+'Diário 1º PA'!$P$1)</f>
        <v/>
      </c>
      <c r="B1898" s="330"/>
      <c r="C1898" s="328"/>
      <c r="D1898" s="269"/>
      <c r="E1898" s="329"/>
      <c r="F1898" s="272"/>
      <c r="G1898" s="263"/>
      <c r="H1898" s="269"/>
      <c r="I1898" s="264"/>
      <c r="J1898" s="307" t="str">
        <f t="shared" si="0"/>
        <v/>
      </c>
      <c r="K1898" s="307"/>
      <c r="L1898" s="308"/>
      <c r="M1898" s="307"/>
      <c r="N1898" s="310"/>
      <c r="O1898" s="264"/>
      <c r="P1898" s="307"/>
      <c r="Q1898" s="296"/>
      <c r="R1898" s="296"/>
      <c r="S1898" s="296"/>
    </row>
    <row r="1899" spans="1:19" x14ac:dyDescent="0.2">
      <c r="A1899" s="327" t="str">
        <f>IF(B1899="","",ROW()-ROW($A$3)+'Diário 1º PA'!$P$1)</f>
        <v/>
      </c>
      <c r="B1899" s="330"/>
      <c r="C1899" s="328"/>
      <c r="D1899" s="269"/>
      <c r="E1899" s="329"/>
      <c r="F1899" s="272"/>
      <c r="G1899" s="263"/>
      <c r="H1899" s="269"/>
      <c r="I1899" s="264"/>
      <c r="J1899" s="307" t="str">
        <f t="shared" si="0"/>
        <v/>
      </c>
      <c r="K1899" s="307"/>
      <c r="L1899" s="308"/>
      <c r="M1899" s="307"/>
      <c r="N1899" s="310"/>
      <c r="O1899" s="264"/>
      <c r="P1899" s="307"/>
      <c r="Q1899" s="296"/>
      <c r="R1899" s="296"/>
      <c r="S1899" s="296"/>
    </row>
    <row r="1900" spans="1:19" x14ac:dyDescent="0.2">
      <c r="A1900" s="327" t="str">
        <f>IF(B1900="","",ROW()-ROW($A$3)+'Diário 1º PA'!$P$1)</f>
        <v/>
      </c>
      <c r="B1900" s="330"/>
      <c r="C1900" s="328"/>
      <c r="D1900" s="269"/>
      <c r="E1900" s="329"/>
      <c r="F1900" s="272"/>
      <c r="G1900" s="263"/>
      <c r="H1900" s="269"/>
      <c r="I1900" s="264"/>
      <c r="J1900" s="307" t="str">
        <f t="shared" si="0"/>
        <v/>
      </c>
      <c r="K1900" s="307"/>
      <c r="L1900" s="308"/>
      <c r="M1900" s="307"/>
      <c r="N1900" s="310"/>
      <c r="O1900" s="264"/>
      <c r="P1900" s="307"/>
      <c r="Q1900" s="296"/>
      <c r="R1900" s="296"/>
      <c r="S1900" s="296"/>
    </row>
    <row r="1901" spans="1:19" x14ac:dyDescent="0.2">
      <c r="A1901" s="327" t="str">
        <f>IF(B1901="","",ROW()-ROW($A$3)+'Diário 1º PA'!$P$1)</f>
        <v/>
      </c>
      <c r="B1901" s="330"/>
      <c r="C1901" s="328"/>
      <c r="D1901" s="269"/>
      <c r="E1901" s="329"/>
      <c r="F1901" s="272"/>
      <c r="G1901" s="263"/>
      <c r="H1901" s="269"/>
      <c r="I1901" s="264"/>
      <c r="J1901" s="307" t="str">
        <f t="shared" si="0"/>
        <v/>
      </c>
      <c r="K1901" s="307"/>
      <c r="L1901" s="308"/>
      <c r="M1901" s="307"/>
      <c r="N1901" s="310"/>
      <c r="O1901" s="264"/>
      <c r="P1901" s="307"/>
      <c r="Q1901" s="296"/>
      <c r="R1901" s="296"/>
      <c r="S1901" s="296"/>
    </row>
    <row r="1902" spans="1:19" x14ac:dyDescent="0.2">
      <c r="A1902" s="327" t="str">
        <f>IF(B1902="","",ROW()-ROW($A$3)+'Diário 1º PA'!$P$1)</f>
        <v/>
      </c>
      <c r="B1902" s="330"/>
      <c r="C1902" s="328"/>
      <c r="D1902" s="269"/>
      <c r="E1902" s="329"/>
      <c r="F1902" s="272"/>
      <c r="G1902" s="263"/>
      <c r="H1902" s="269"/>
      <c r="I1902" s="264"/>
      <c r="J1902" s="307" t="str">
        <f t="shared" si="0"/>
        <v/>
      </c>
      <c r="K1902" s="307"/>
      <c r="L1902" s="308"/>
      <c r="M1902" s="307"/>
      <c r="N1902" s="310"/>
      <c r="O1902" s="264"/>
      <c r="P1902" s="307"/>
      <c r="Q1902" s="296"/>
      <c r="R1902" s="296"/>
      <c r="S1902" s="296"/>
    </row>
    <row r="1903" spans="1:19" x14ac:dyDescent="0.2">
      <c r="A1903" s="327" t="str">
        <f>IF(B1903="","",ROW()-ROW($A$3)+'Diário 1º PA'!$P$1)</f>
        <v/>
      </c>
      <c r="B1903" s="330"/>
      <c r="C1903" s="328"/>
      <c r="D1903" s="269"/>
      <c r="E1903" s="329"/>
      <c r="F1903" s="272"/>
      <c r="G1903" s="263"/>
      <c r="H1903" s="269"/>
      <c r="I1903" s="264"/>
      <c r="J1903" s="307" t="str">
        <f t="shared" si="0"/>
        <v/>
      </c>
      <c r="K1903" s="307"/>
      <c r="L1903" s="308"/>
      <c r="M1903" s="307"/>
      <c r="N1903" s="310"/>
      <c r="O1903" s="264"/>
      <c r="P1903" s="307"/>
      <c r="Q1903" s="296"/>
      <c r="R1903" s="296"/>
      <c r="S1903" s="296"/>
    </row>
    <row r="1904" spans="1:19" x14ac:dyDescent="0.2">
      <c r="A1904" s="327" t="str">
        <f>IF(B1904="","",ROW()-ROW($A$3)+'Diário 1º PA'!$P$1)</f>
        <v/>
      </c>
      <c r="B1904" s="330"/>
      <c r="C1904" s="328"/>
      <c r="D1904" s="269"/>
      <c r="E1904" s="329"/>
      <c r="F1904" s="272"/>
      <c r="G1904" s="263"/>
      <c r="H1904" s="269"/>
      <c r="I1904" s="264"/>
      <c r="J1904" s="307" t="str">
        <f t="shared" si="0"/>
        <v/>
      </c>
      <c r="K1904" s="307"/>
      <c r="L1904" s="308"/>
      <c r="M1904" s="307"/>
      <c r="N1904" s="310"/>
      <c r="O1904" s="264"/>
      <c r="P1904" s="307"/>
      <c r="Q1904" s="296"/>
      <c r="R1904" s="296"/>
      <c r="S1904" s="296"/>
    </row>
    <row r="1905" spans="1:19" x14ac:dyDescent="0.2">
      <c r="A1905" s="327" t="str">
        <f>IF(B1905="","",ROW()-ROW($A$3)+'Diário 1º PA'!$P$1)</f>
        <v/>
      </c>
      <c r="B1905" s="330"/>
      <c r="C1905" s="328"/>
      <c r="D1905" s="269"/>
      <c r="E1905" s="329"/>
      <c r="F1905" s="272"/>
      <c r="G1905" s="263"/>
      <c r="H1905" s="269"/>
      <c r="I1905" s="264"/>
      <c r="J1905" s="307" t="str">
        <f t="shared" si="0"/>
        <v/>
      </c>
      <c r="K1905" s="307"/>
      <c r="L1905" s="308"/>
      <c r="M1905" s="307"/>
      <c r="N1905" s="310"/>
      <c r="O1905" s="264"/>
      <c r="P1905" s="307"/>
      <c r="Q1905" s="296"/>
      <c r="R1905" s="296"/>
      <c r="S1905" s="296"/>
    </row>
    <row r="1906" spans="1:19" x14ac:dyDescent="0.2">
      <c r="A1906" s="327" t="str">
        <f>IF(B1906="","",ROW()-ROW($A$3)+'Diário 1º PA'!$P$1)</f>
        <v/>
      </c>
      <c r="B1906" s="330"/>
      <c r="C1906" s="328"/>
      <c r="D1906" s="269"/>
      <c r="E1906" s="329"/>
      <c r="F1906" s="272"/>
      <c r="G1906" s="263"/>
      <c r="H1906" s="269"/>
      <c r="I1906" s="264"/>
      <c r="J1906" s="307" t="str">
        <f t="shared" si="0"/>
        <v/>
      </c>
      <c r="K1906" s="307"/>
      <c r="L1906" s="308"/>
      <c r="M1906" s="307"/>
      <c r="N1906" s="310"/>
      <c r="O1906" s="264"/>
      <c r="P1906" s="307"/>
      <c r="Q1906" s="296"/>
      <c r="R1906" s="296"/>
      <c r="S1906" s="296"/>
    </row>
    <row r="1907" spans="1:19" x14ac:dyDescent="0.2">
      <c r="A1907" s="327" t="str">
        <f>IF(B1907="","",ROW()-ROW($A$3)+'Diário 1º PA'!$P$1)</f>
        <v/>
      </c>
      <c r="B1907" s="330"/>
      <c r="C1907" s="328"/>
      <c r="D1907" s="269"/>
      <c r="E1907" s="329"/>
      <c r="F1907" s="272"/>
      <c r="G1907" s="263"/>
      <c r="H1907" s="269"/>
      <c r="I1907" s="264"/>
      <c r="J1907" s="307" t="str">
        <f t="shared" si="0"/>
        <v/>
      </c>
      <c r="K1907" s="307"/>
      <c r="L1907" s="308"/>
      <c r="M1907" s="307"/>
      <c r="N1907" s="310"/>
      <c r="O1907" s="264"/>
      <c r="P1907" s="307"/>
      <c r="Q1907" s="296"/>
      <c r="R1907" s="296"/>
      <c r="S1907" s="296"/>
    </row>
    <row r="1908" spans="1:19" x14ac:dyDescent="0.2">
      <c r="A1908" s="327" t="str">
        <f>IF(B1908="","",ROW()-ROW($A$3)+'Diário 1º PA'!$P$1)</f>
        <v/>
      </c>
      <c r="B1908" s="330"/>
      <c r="C1908" s="328"/>
      <c r="D1908" s="269"/>
      <c r="E1908" s="329"/>
      <c r="F1908" s="272"/>
      <c r="G1908" s="263"/>
      <c r="H1908" s="269"/>
      <c r="I1908" s="264"/>
      <c r="J1908" s="307" t="str">
        <f t="shared" si="0"/>
        <v/>
      </c>
      <c r="K1908" s="307"/>
      <c r="L1908" s="308"/>
      <c r="M1908" s="307"/>
      <c r="N1908" s="310"/>
      <c r="O1908" s="264"/>
      <c r="P1908" s="307"/>
      <c r="Q1908" s="296"/>
      <c r="R1908" s="296"/>
      <c r="S1908" s="296"/>
    </row>
    <row r="1909" spans="1:19" x14ac:dyDescent="0.2">
      <c r="A1909" s="327" t="str">
        <f>IF(B1909="","",ROW()-ROW($A$3)+'Diário 1º PA'!$P$1)</f>
        <v/>
      </c>
      <c r="B1909" s="330"/>
      <c r="C1909" s="328"/>
      <c r="D1909" s="269"/>
      <c r="E1909" s="329"/>
      <c r="F1909" s="272"/>
      <c r="G1909" s="263"/>
      <c r="H1909" s="269"/>
      <c r="I1909" s="264"/>
      <c r="J1909" s="307" t="str">
        <f t="shared" si="0"/>
        <v/>
      </c>
      <c r="K1909" s="307"/>
      <c r="L1909" s="308"/>
      <c r="M1909" s="307"/>
      <c r="N1909" s="310"/>
      <c r="O1909" s="264"/>
      <c r="P1909" s="307"/>
      <c r="Q1909" s="296"/>
      <c r="R1909" s="296"/>
      <c r="S1909" s="296"/>
    </row>
    <row r="1910" spans="1:19" x14ac:dyDescent="0.2">
      <c r="A1910" s="327" t="str">
        <f>IF(B1910="","",ROW()-ROW($A$3)+'Diário 1º PA'!$P$1)</f>
        <v/>
      </c>
      <c r="B1910" s="330"/>
      <c r="C1910" s="328"/>
      <c r="D1910" s="269"/>
      <c r="E1910" s="329"/>
      <c r="F1910" s="272"/>
      <c r="G1910" s="263"/>
      <c r="H1910" s="269"/>
      <c r="I1910" s="264"/>
      <c r="J1910" s="307" t="str">
        <f t="shared" si="0"/>
        <v/>
      </c>
      <c r="K1910" s="307"/>
      <c r="L1910" s="308"/>
      <c r="M1910" s="307"/>
      <c r="N1910" s="310"/>
      <c r="O1910" s="264"/>
      <c r="P1910" s="307"/>
      <c r="Q1910" s="296"/>
      <c r="R1910" s="296"/>
      <c r="S1910" s="296"/>
    </row>
    <row r="1911" spans="1:19" x14ac:dyDescent="0.2">
      <c r="A1911" s="327" t="str">
        <f>IF(B1911="","",ROW()-ROW($A$3)+'Diário 1º PA'!$P$1)</f>
        <v/>
      </c>
      <c r="B1911" s="330"/>
      <c r="C1911" s="328"/>
      <c r="D1911" s="269"/>
      <c r="E1911" s="329"/>
      <c r="F1911" s="272"/>
      <c r="G1911" s="263"/>
      <c r="H1911" s="269"/>
      <c r="I1911" s="264"/>
      <c r="J1911" s="307" t="str">
        <f t="shared" si="0"/>
        <v/>
      </c>
      <c r="K1911" s="307"/>
      <c r="L1911" s="308"/>
      <c r="M1911" s="307"/>
      <c r="N1911" s="310"/>
      <c r="O1911" s="264"/>
      <c r="P1911" s="307"/>
      <c r="Q1911" s="296"/>
      <c r="R1911" s="296"/>
      <c r="S1911" s="296"/>
    </row>
    <row r="1912" spans="1:19" x14ac:dyDescent="0.2">
      <c r="A1912" s="327" t="str">
        <f>IF(B1912="","",ROW()-ROW($A$3)+'Diário 1º PA'!$P$1)</f>
        <v/>
      </c>
      <c r="B1912" s="330"/>
      <c r="C1912" s="328"/>
      <c r="D1912" s="269"/>
      <c r="E1912" s="329"/>
      <c r="F1912" s="272"/>
      <c r="G1912" s="263"/>
      <c r="H1912" s="269"/>
      <c r="I1912" s="264"/>
      <c r="J1912" s="307" t="str">
        <f t="shared" si="0"/>
        <v/>
      </c>
      <c r="K1912" s="307"/>
      <c r="L1912" s="308"/>
      <c r="M1912" s="307"/>
      <c r="N1912" s="310"/>
      <c r="O1912" s="264"/>
      <c r="P1912" s="307"/>
      <c r="Q1912" s="296"/>
      <c r="R1912" s="296"/>
      <c r="S1912" s="296"/>
    </row>
    <row r="1913" spans="1:19" x14ac:dyDescent="0.2">
      <c r="A1913" s="327" t="str">
        <f>IF(B1913="","",ROW()-ROW($A$3)+'Diário 1º PA'!$P$1)</f>
        <v/>
      </c>
      <c r="B1913" s="330"/>
      <c r="C1913" s="328"/>
      <c r="D1913" s="269"/>
      <c r="E1913" s="329"/>
      <c r="F1913" s="272"/>
      <c r="G1913" s="263"/>
      <c r="H1913" s="269"/>
      <c r="I1913" s="264"/>
      <c r="J1913" s="307" t="str">
        <f t="shared" si="0"/>
        <v/>
      </c>
      <c r="K1913" s="307"/>
      <c r="L1913" s="308"/>
      <c r="M1913" s="307"/>
      <c r="N1913" s="310"/>
      <c r="O1913" s="264"/>
      <c r="P1913" s="307"/>
      <c r="Q1913" s="296"/>
      <c r="R1913" s="296"/>
      <c r="S1913" s="296"/>
    </row>
    <row r="1914" spans="1:19" x14ac:dyDescent="0.2">
      <c r="A1914" s="327" t="str">
        <f>IF(B1914="","",ROW()-ROW($A$3)+'Diário 1º PA'!$P$1)</f>
        <v/>
      </c>
      <c r="B1914" s="330"/>
      <c r="C1914" s="328"/>
      <c r="D1914" s="269"/>
      <c r="E1914" s="329"/>
      <c r="F1914" s="272"/>
      <c r="G1914" s="263"/>
      <c r="H1914" s="269"/>
      <c r="I1914" s="264"/>
      <c r="J1914" s="307" t="str">
        <f t="shared" si="0"/>
        <v/>
      </c>
      <c r="K1914" s="307"/>
      <c r="L1914" s="308"/>
      <c r="M1914" s="307"/>
      <c r="N1914" s="310"/>
      <c r="O1914" s="264"/>
      <c r="P1914" s="307"/>
      <c r="Q1914" s="296"/>
      <c r="R1914" s="296"/>
      <c r="S1914" s="296"/>
    </row>
    <row r="1915" spans="1:19" x14ac:dyDescent="0.2">
      <c r="A1915" s="327" t="str">
        <f>IF(B1915="","",ROW()-ROW($A$3)+'Diário 1º PA'!$P$1)</f>
        <v/>
      </c>
      <c r="B1915" s="330"/>
      <c r="C1915" s="328"/>
      <c r="D1915" s="269"/>
      <c r="E1915" s="329"/>
      <c r="F1915" s="272"/>
      <c r="G1915" s="263"/>
      <c r="H1915" s="269"/>
      <c r="I1915" s="264"/>
      <c r="J1915" s="307" t="str">
        <f t="shared" si="0"/>
        <v/>
      </c>
      <c r="K1915" s="307"/>
      <c r="L1915" s="308"/>
      <c r="M1915" s="307"/>
      <c r="N1915" s="310"/>
      <c r="O1915" s="264"/>
      <c r="P1915" s="307"/>
      <c r="Q1915" s="296"/>
      <c r="R1915" s="296"/>
      <c r="S1915" s="296"/>
    </row>
    <row r="1916" spans="1:19" x14ac:dyDescent="0.2">
      <c r="A1916" s="327" t="str">
        <f>IF(B1916="","",ROW()-ROW($A$3)+'Diário 1º PA'!$P$1)</f>
        <v/>
      </c>
      <c r="B1916" s="330"/>
      <c r="C1916" s="328"/>
      <c r="D1916" s="269"/>
      <c r="E1916" s="329"/>
      <c r="F1916" s="272"/>
      <c r="G1916" s="263"/>
      <c r="H1916" s="269"/>
      <c r="I1916" s="264"/>
      <c r="J1916" s="307" t="str">
        <f t="shared" si="0"/>
        <v/>
      </c>
      <c r="K1916" s="307"/>
      <c r="L1916" s="308"/>
      <c r="M1916" s="307"/>
      <c r="N1916" s="310"/>
      <c r="O1916" s="264"/>
      <c r="P1916" s="307"/>
      <c r="Q1916" s="296"/>
      <c r="R1916" s="296"/>
      <c r="S1916" s="296"/>
    </row>
    <row r="1917" spans="1:19" x14ac:dyDescent="0.2">
      <c r="A1917" s="327" t="str">
        <f>IF(B1917="","",ROW()-ROW($A$3)+'Diário 1º PA'!$P$1)</f>
        <v/>
      </c>
      <c r="B1917" s="330"/>
      <c r="C1917" s="328"/>
      <c r="D1917" s="269"/>
      <c r="E1917" s="329"/>
      <c r="F1917" s="272"/>
      <c r="G1917" s="263"/>
      <c r="H1917" s="269"/>
      <c r="I1917" s="264"/>
      <c r="J1917" s="307" t="str">
        <f t="shared" si="0"/>
        <v/>
      </c>
      <c r="K1917" s="307"/>
      <c r="L1917" s="308"/>
      <c r="M1917" s="307"/>
      <c r="N1917" s="310"/>
      <c r="O1917" s="264"/>
      <c r="P1917" s="307"/>
      <c r="Q1917" s="296"/>
      <c r="R1917" s="296"/>
      <c r="S1917" s="296"/>
    </row>
    <row r="1918" spans="1:19" x14ac:dyDescent="0.2">
      <c r="A1918" s="327" t="str">
        <f>IF(B1918="","",ROW()-ROW($A$3)+'Diário 1º PA'!$P$1)</f>
        <v/>
      </c>
      <c r="B1918" s="330"/>
      <c r="C1918" s="328"/>
      <c r="D1918" s="269"/>
      <c r="E1918" s="329"/>
      <c r="F1918" s="272"/>
      <c r="G1918" s="263"/>
      <c r="H1918" s="269"/>
      <c r="I1918" s="264"/>
      <c r="J1918" s="307" t="str">
        <f t="shared" si="0"/>
        <v/>
      </c>
      <c r="K1918" s="307"/>
      <c r="L1918" s="308"/>
      <c r="M1918" s="307"/>
      <c r="N1918" s="310"/>
      <c r="O1918" s="264"/>
      <c r="P1918" s="307"/>
      <c r="Q1918" s="296"/>
      <c r="R1918" s="296"/>
      <c r="S1918" s="296"/>
    </row>
    <row r="1919" spans="1:19" x14ac:dyDescent="0.2">
      <c r="A1919" s="327" t="str">
        <f>IF(B1919="","",ROW()-ROW($A$3)+'Diário 1º PA'!$P$1)</f>
        <v/>
      </c>
      <c r="B1919" s="330"/>
      <c r="C1919" s="328"/>
      <c r="D1919" s="269"/>
      <c r="E1919" s="329"/>
      <c r="F1919" s="272"/>
      <c r="G1919" s="263"/>
      <c r="H1919" s="269"/>
      <c r="I1919" s="264"/>
      <c r="J1919" s="307" t="str">
        <f t="shared" si="0"/>
        <v/>
      </c>
      <c r="K1919" s="307"/>
      <c r="L1919" s="308"/>
      <c r="M1919" s="307"/>
      <c r="N1919" s="310"/>
      <c r="O1919" s="264"/>
      <c r="P1919" s="307"/>
      <c r="Q1919" s="296"/>
      <c r="R1919" s="296"/>
      <c r="S1919" s="296"/>
    </row>
    <row r="1920" spans="1:19" x14ac:dyDescent="0.2">
      <c r="A1920" s="327" t="str">
        <f>IF(B1920="","",ROW()-ROW($A$3)+'Diário 1º PA'!$P$1)</f>
        <v/>
      </c>
      <c r="B1920" s="330"/>
      <c r="C1920" s="328"/>
      <c r="D1920" s="269"/>
      <c r="E1920" s="329"/>
      <c r="F1920" s="272"/>
      <c r="G1920" s="263"/>
      <c r="H1920" s="269"/>
      <c r="I1920" s="264"/>
      <c r="J1920" s="307" t="str">
        <f t="shared" si="0"/>
        <v/>
      </c>
      <c r="K1920" s="307"/>
      <c r="L1920" s="308"/>
      <c r="M1920" s="307"/>
      <c r="N1920" s="310"/>
      <c r="O1920" s="264"/>
      <c r="P1920" s="307"/>
      <c r="Q1920" s="296"/>
      <c r="R1920" s="296"/>
      <c r="S1920" s="296"/>
    </row>
    <row r="1921" spans="1:19" x14ac:dyDescent="0.2">
      <c r="A1921" s="327" t="str">
        <f>IF(B1921="","",ROW()-ROW($A$3)+'Diário 1º PA'!$P$1)</f>
        <v/>
      </c>
      <c r="B1921" s="330"/>
      <c r="C1921" s="328"/>
      <c r="D1921" s="269"/>
      <c r="E1921" s="329"/>
      <c r="F1921" s="272"/>
      <c r="G1921" s="263"/>
      <c r="H1921" s="269"/>
      <c r="I1921" s="264"/>
      <c r="J1921" s="307" t="str">
        <f t="shared" si="0"/>
        <v/>
      </c>
      <c r="K1921" s="307"/>
      <c r="L1921" s="308"/>
      <c r="M1921" s="307"/>
      <c r="N1921" s="310"/>
      <c r="O1921" s="264"/>
      <c r="P1921" s="307"/>
      <c r="Q1921" s="296"/>
      <c r="R1921" s="296"/>
      <c r="S1921" s="296"/>
    </row>
    <row r="1922" spans="1:19" x14ac:dyDescent="0.2">
      <c r="A1922" s="327" t="str">
        <f>IF(B1922="","",ROW()-ROW($A$3)+'Diário 1º PA'!$P$1)</f>
        <v/>
      </c>
      <c r="B1922" s="330"/>
      <c r="C1922" s="328"/>
      <c r="D1922" s="269"/>
      <c r="E1922" s="329"/>
      <c r="F1922" s="272"/>
      <c r="G1922" s="263"/>
      <c r="H1922" s="269"/>
      <c r="I1922" s="264"/>
      <c r="J1922" s="307" t="str">
        <f t="shared" si="0"/>
        <v/>
      </c>
      <c r="K1922" s="307"/>
      <c r="L1922" s="308"/>
      <c r="M1922" s="307"/>
      <c r="N1922" s="310"/>
      <c r="O1922" s="264"/>
      <c r="P1922" s="307"/>
      <c r="Q1922" s="296"/>
      <c r="R1922" s="296"/>
      <c r="S1922" s="296"/>
    </row>
    <row r="1923" spans="1:19" x14ac:dyDescent="0.2">
      <c r="A1923" s="327" t="str">
        <f>IF(B1923="","",ROW()-ROW($A$3)+'Diário 1º PA'!$P$1)</f>
        <v/>
      </c>
      <c r="B1923" s="330"/>
      <c r="C1923" s="328"/>
      <c r="D1923" s="269"/>
      <c r="E1923" s="329"/>
      <c r="F1923" s="272"/>
      <c r="G1923" s="263"/>
      <c r="H1923" s="269"/>
      <c r="I1923" s="264"/>
      <c r="J1923" s="307" t="str">
        <f t="shared" si="0"/>
        <v/>
      </c>
      <c r="K1923" s="307"/>
      <c r="L1923" s="308"/>
      <c r="M1923" s="307"/>
      <c r="N1923" s="310"/>
      <c r="O1923" s="264"/>
      <c r="P1923" s="307"/>
      <c r="Q1923" s="296"/>
      <c r="R1923" s="296"/>
      <c r="S1923" s="296"/>
    </row>
    <row r="1924" spans="1:19" x14ac:dyDescent="0.2">
      <c r="A1924" s="327" t="str">
        <f>IF(B1924="","",ROW()-ROW($A$3)+'Diário 1º PA'!$P$1)</f>
        <v/>
      </c>
      <c r="B1924" s="330"/>
      <c r="C1924" s="328"/>
      <c r="D1924" s="269"/>
      <c r="E1924" s="329"/>
      <c r="F1924" s="272"/>
      <c r="G1924" s="263"/>
      <c r="H1924" s="269"/>
      <c r="I1924" s="264"/>
      <c r="J1924" s="307" t="str">
        <f t="shared" si="0"/>
        <v/>
      </c>
      <c r="K1924" s="307"/>
      <c r="L1924" s="308"/>
      <c r="M1924" s="307"/>
      <c r="N1924" s="310"/>
      <c r="O1924" s="264"/>
      <c r="P1924" s="307"/>
      <c r="Q1924" s="296"/>
      <c r="R1924" s="296"/>
      <c r="S1924" s="296"/>
    </row>
    <row r="1925" spans="1:19" x14ac:dyDescent="0.2">
      <c r="A1925" s="327" t="str">
        <f>IF(B1925="","",ROW()-ROW($A$3)+'Diário 1º PA'!$P$1)</f>
        <v/>
      </c>
      <c r="B1925" s="330"/>
      <c r="C1925" s="328"/>
      <c r="D1925" s="269"/>
      <c r="E1925" s="329"/>
      <c r="F1925" s="272"/>
      <c r="G1925" s="263"/>
      <c r="H1925" s="269"/>
      <c r="I1925" s="264"/>
      <c r="J1925" s="307" t="str">
        <f t="shared" si="0"/>
        <v/>
      </c>
      <c r="K1925" s="307"/>
      <c r="L1925" s="308"/>
      <c r="M1925" s="307"/>
      <c r="N1925" s="310"/>
      <c r="O1925" s="264"/>
      <c r="P1925" s="307"/>
      <c r="Q1925" s="296"/>
      <c r="R1925" s="296"/>
      <c r="S1925" s="296"/>
    </row>
    <row r="1926" spans="1:19" x14ac:dyDescent="0.2">
      <c r="A1926" s="327" t="str">
        <f>IF(B1926="","",ROW()-ROW($A$3)+'Diário 1º PA'!$P$1)</f>
        <v/>
      </c>
      <c r="B1926" s="330"/>
      <c r="C1926" s="328"/>
      <c r="D1926" s="269"/>
      <c r="E1926" s="329"/>
      <c r="F1926" s="272"/>
      <c r="G1926" s="263"/>
      <c r="H1926" s="269"/>
      <c r="I1926" s="264"/>
      <c r="J1926" s="307" t="str">
        <f t="shared" si="0"/>
        <v/>
      </c>
      <c r="K1926" s="307"/>
      <c r="L1926" s="308"/>
      <c r="M1926" s="307"/>
      <c r="N1926" s="310"/>
      <c r="O1926" s="264"/>
      <c r="P1926" s="307"/>
      <c r="Q1926" s="296"/>
      <c r="R1926" s="296"/>
      <c r="S1926" s="296"/>
    </row>
    <row r="1927" spans="1:19" x14ac:dyDescent="0.2">
      <c r="A1927" s="327" t="str">
        <f>IF(B1927="","",ROW()-ROW($A$3)+'Diário 1º PA'!$P$1)</f>
        <v/>
      </c>
      <c r="B1927" s="330"/>
      <c r="C1927" s="328"/>
      <c r="D1927" s="269"/>
      <c r="E1927" s="329"/>
      <c r="F1927" s="272"/>
      <c r="G1927" s="263"/>
      <c r="H1927" s="269"/>
      <c r="I1927" s="264"/>
      <c r="J1927" s="307" t="str">
        <f t="shared" si="0"/>
        <v/>
      </c>
      <c r="K1927" s="307"/>
      <c r="L1927" s="308"/>
      <c r="M1927" s="307"/>
      <c r="N1927" s="310"/>
      <c r="O1927" s="264"/>
      <c r="P1927" s="307"/>
      <c r="Q1927" s="296"/>
      <c r="R1927" s="296"/>
      <c r="S1927" s="296"/>
    </row>
    <row r="1928" spans="1:19" x14ac:dyDescent="0.2">
      <c r="A1928" s="327" t="str">
        <f>IF(B1928="","",ROW()-ROW($A$3)+'Diário 1º PA'!$P$1)</f>
        <v/>
      </c>
      <c r="B1928" s="330"/>
      <c r="C1928" s="328"/>
      <c r="D1928" s="269"/>
      <c r="E1928" s="329"/>
      <c r="F1928" s="272"/>
      <c r="G1928" s="263"/>
      <c r="H1928" s="269"/>
      <c r="I1928" s="264"/>
      <c r="J1928" s="307" t="str">
        <f t="shared" si="0"/>
        <v/>
      </c>
      <c r="K1928" s="307"/>
      <c r="L1928" s="308"/>
      <c r="M1928" s="307"/>
      <c r="N1928" s="310"/>
      <c r="O1928" s="264"/>
      <c r="P1928" s="307"/>
      <c r="Q1928" s="296"/>
      <c r="R1928" s="296"/>
      <c r="S1928" s="296"/>
    </row>
    <row r="1929" spans="1:19" x14ac:dyDescent="0.2">
      <c r="A1929" s="327" t="str">
        <f>IF(B1929="","",ROW()-ROW($A$3)+'Diário 1º PA'!$P$1)</f>
        <v/>
      </c>
      <c r="B1929" s="330"/>
      <c r="C1929" s="328"/>
      <c r="D1929" s="269"/>
      <c r="E1929" s="329"/>
      <c r="F1929" s="272"/>
      <c r="G1929" s="263"/>
      <c r="H1929" s="269"/>
      <c r="I1929" s="264"/>
      <c r="J1929" s="307" t="str">
        <f t="shared" si="0"/>
        <v/>
      </c>
      <c r="K1929" s="307"/>
      <c r="L1929" s="308"/>
      <c r="M1929" s="307"/>
      <c r="N1929" s="310"/>
      <c r="O1929" s="264"/>
      <c r="P1929" s="307"/>
      <c r="Q1929" s="296"/>
      <c r="R1929" s="296"/>
      <c r="S1929" s="296"/>
    </row>
    <row r="1930" spans="1:19" x14ac:dyDescent="0.2">
      <c r="A1930" s="327" t="str">
        <f>IF(B1930="","",ROW()-ROW($A$3)+'Diário 1º PA'!$P$1)</f>
        <v/>
      </c>
      <c r="B1930" s="330"/>
      <c r="C1930" s="328"/>
      <c r="D1930" s="269"/>
      <c r="E1930" s="329"/>
      <c r="F1930" s="272"/>
      <c r="G1930" s="263"/>
      <c r="H1930" s="269"/>
      <c r="I1930" s="264"/>
      <c r="J1930" s="307" t="str">
        <f t="shared" si="0"/>
        <v/>
      </c>
      <c r="K1930" s="307"/>
      <c r="L1930" s="308"/>
      <c r="M1930" s="307"/>
      <c r="N1930" s="310"/>
      <c r="O1930" s="264"/>
      <c r="P1930" s="307"/>
      <c r="Q1930" s="296"/>
      <c r="R1930" s="296"/>
      <c r="S1930" s="296"/>
    </row>
    <row r="1931" spans="1:19" x14ac:dyDescent="0.2">
      <c r="A1931" s="327" t="str">
        <f>IF(B1931="","",ROW()-ROW($A$3)+'Diário 1º PA'!$P$1)</f>
        <v/>
      </c>
      <c r="B1931" s="330"/>
      <c r="C1931" s="328"/>
      <c r="D1931" s="269"/>
      <c r="E1931" s="329"/>
      <c r="F1931" s="272"/>
      <c r="G1931" s="263"/>
      <c r="H1931" s="269"/>
      <c r="I1931" s="264"/>
      <c r="J1931" s="307" t="str">
        <f t="shared" si="0"/>
        <v/>
      </c>
      <c r="K1931" s="307"/>
      <c r="L1931" s="308"/>
      <c r="M1931" s="307"/>
      <c r="N1931" s="310"/>
      <c r="O1931" s="264"/>
      <c r="P1931" s="307"/>
      <c r="Q1931" s="296"/>
      <c r="R1931" s="296"/>
      <c r="S1931" s="296"/>
    </row>
    <row r="1932" spans="1:19" x14ac:dyDescent="0.2">
      <c r="A1932" s="327" t="str">
        <f>IF(B1932="","",ROW()-ROW($A$3)+'Diário 1º PA'!$P$1)</f>
        <v/>
      </c>
      <c r="B1932" s="330"/>
      <c r="C1932" s="328"/>
      <c r="D1932" s="269"/>
      <c r="E1932" s="329"/>
      <c r="F1932" s="272"/>
      <c r="G1932" s="263"/>
      <c r="H1932" s="269"/>
      <c r="I1932" s="264"/>
      <c r="J1932" s="307" t="str">
        <f t="shared" si="0"/>
        <v/>
      </c>
      <c r="K1932" s="307"/>
      <c r="L1932" s="308"/>
      <c r="M1932" s="307"/>
      <c r="N1932" s="310"/>
      <c r="O1932" s="264"/>
      <c r="P1932" s="307"/>
      <c r="Q1932" s="296"/>
      <c r="R1932" s="296"/>
      <c r="S1932" s="296"/>
    </row>
    <row r="1933" spans="1:19" x14ac:dyDescent="0.2">
      <c r="A1933" s="327" t="str">
        <f>IF(B1933="","",ROW()-ROW($A$3)+'Diário 1º PA'!$P$1)</f>
        <v/>
      </c>
      <c r="B1933" s="330"/>
      <c r="C1933" s="328"/>
      <c r="D1933" s="269"/>
      <c r="E1933" s="329"/>
      <c r="F1933" s="272"/>
      <c r="G1933" s="263"/>
      <c r="H1933" s="269"/>
      <c r="I1933" s="264"/>
      <c r="J1933" s="307" t="str">
        <f t="shared" si="0"/>
        <v/>
      </c>
      <c r="K1933" s="307"/>
      <c r="L1933" s="308"/>
      <c r="M1933" s="307"/>
      <c r="N1933" s="310"/>
      <c r="O1933" s="264"/>
      <c r="P1933" s="307"/>
      <c r="Q1933" s="296"/>
      <c r="R1933" s="296"/>
      <c r="S1933" s="296"/>
    </row>
    <row r="1934" spans="1:19" x14ac:dyDescent="0.2">
      <c r="A1934" s="327" t="str">
        <f>IF(B1934="","",ROW()-ROW($A$3)+'Diário 1º PA'!$P$1)</f>
        <v/>
      </c>
      <c r="B1934" s="330"/>
      <c r="C1934" s="328"/>
      <c r="D1934" s="269"/>
      <c r="E1934" s="329"/>
      <c r="F1934" s="272"/>
      <c r="G1934" s="263"/>
      <c r="H1934" s="269"/>
      <c r="I1934" s="264"/>
      <c r="J1934" s="307" t="str">
        <f t="shared" si="0"/>
        <v/>
      </c>
      <c r="K1934" s="307"/>
      <c r="L1934" s="308"/>
      <c r="M1934" s="307"/>
      <c r="N1934" s="310"/>
      <c r="O1934" s="264"/>
      <c r="P1934" s="307"/>
      <c r="Q1934" s="296"/>
      <c r="R1934" s="296"/>
      <c r="S1934" s="296"/>
    </row>
    <row r="1935" spans="1:19" x14ac:dyDescent="0.2">
      <c r="A1935" s="327" t="str">
        <f>IF(B1935="","",ROW()-ROW($A$3)+'Diário 1º PA'!$P$1)</f>
        <v/>
      </c>
      <c r="B1935" s="330"/>
      <c r="C1935" s="328"/>
      <c r="D1935" s="269"/>
      <c r="E1935" s="329"/>
      <c r="F1935" s="272"/>
      <c r="G1935" s="263"/>
      <c r="H1935" s="269"/>
      <c r="I1935" s="264"/>
      <c r="J1935" s="307" t="str">
        <f t="shared" si="0"/>
        <v/>
      </c>
      <c r="K1935" s="307"/>
      <c r="L1935" s="308"/>
      <c r="M1935" s="307"/>
      <c r="N1935" s="310"/>
      <c r="O1935" s="264"/>
      <c r="P1935" s="307"/>
      <c r="Q1935" s="296"/>
      <c r="R1935" s="296"/>
      <c r="S1935" s="296"/>
    </row>
    <row r="1936" spans="1:19" x14ac:dyDescent="0.2">
      <c r="A1936" s="327" t="str">
        <f>IF(B1936="","",ROW()-ROW($A$3)+'Diário 1º PA'!$P$1)</f>
        <v/>
      </c>
      <c r="B1936" s="330"/>
      <c r="C1936" s="328"/>
      <c r="D1936" s="269"/>
      <c r="E1936" s="329"/>
      <c r="F1936" s="272"/>
      <c r="G1936" s="263"/>
      <c r="H1936" s="269"/>
      <c r="I1936" s="264"/>
      <c r="J1936" s="307" t="str">
        <f t="shared" si="0"/>
        <v/>
      </c>
      <c r="K1936" s="307"/>
      <c r="L1936" s="308"/>
      <c r="M1936" s="307"/>
      <c r="N1936" s="310"/>
      <c r="O1936" s="264"/>
      <c r="P1936" s="307"/>
      <c r="Q1936" s="296"/>
      <c r="R1936" s="296"/>
      <c r="S1936" s="296"/>
    </row>
    <row r="1937" spans="1:19" x14ac:dyDescent="0.2">
      <c r="A1937" s="327" t="str">
        <f>IF(B1937="","",ROW()-ROW($A$3)+'Diário 1º PA'!$P$1)</f>
        <v/>
      </c>
      <c r="B1937" s="330"/>
      <c r="C1937" s="328"/>
      <c r="D1937" s="269"/>
      <c r="E1937" s="329"/>
      <c r="F1937" s="272"/>
      <c r="G1937" s="263"/>
      <c r="H1937" s="269"/>
      <c r="I1937" s="264"/>
      <c r="J1937" s="307" t="str">
        <f t="shared" si="0"/>
        <v/>
      </c>
      <c r="K1937" s="307"/>
      <c r="L1937" s="308"/>
      <c r="M1937" s="307"/>
      <c r="N1937" s="310"/>
      <c r="O1937" s="264"/>
      <c r="P1937" s="307"/>
      <c r="Q1937" s="296"/>
      <c r="R1937" s="296"/>
      <c r="S1937" s="296"/>
    </row>
    <row r="1938" spans="1:19" x14ac:dyDescent="0.2">
      <c r="A1938" s="327" t="str">
        <f>IF(B1938="","",ROW()-ROW($A$3)+'Diário 1º PA'!$P$1)</f>
        <v/>
      </c>
      <c r="B1938" s="330"/>
      <c r="C1938" s="328"/>
      <c r="D1938" s="269"/>
      <c r="E1938" s="329"/>
      <c r="F1938" s="272"/>
      <c r="G1938" s="263"/>
      <c r="H1938" s="269"/>
      <c r="I1938" s="264"/>
      <c r="J1938" s="307" t="str">
        <f t="shared" si="0"/>
        <v/>
      </c>
      <c r="K1938" s="307"/>
      <c r="L1938" s="308"/>
      <c r="M1938" s="307"/>
      <c r="N1938" s="310"/>
      <c r="O1938" s="264"/>
      <c r="P1938" s="307"/>
      <c r="Q1938" s="296"/>
      <c r="R1938" s="296"/>
      <c r="S1938" s="296"/>
    </row>
    <row r="1939" spans="1:19" x14ac:dyDescent="0.2">
      <c r="A1939" s="327" t="str">
        <f>IF(B1939="","",ROW()-ROW($A$3)+'Diário 1º PA'!$P$1)</f>
        <v/>
      </c>
      <c r="B1939" s="330"/>
      <c r="C1939" s="328"/>
      <c r="D1939" s="269"/>
      <c r="E1939" s="329"/>
      <c r="F1939" s="272"/>
      <c r="G1939" s="263"/>
      <c r="H1939" s="269"/>
      <c r="I1939" s="264"/>
      <c r="J1939" s="307" t="str">
        <f t="shared" si="0"/>
        <v/>
      </c>
      <c r="K1939" s="307"/>
      <c r="L1939" s="308"/>
      <c r="M1939" s="307"/>
      <c r="N1939" s="310"/>
      <c r="O1939" s="264"/>
      <c r="P1939" s="307"/>
      <c r="Q1939" s="296"/>
      <c r="R1939" s="296"/>
      <c r="S1939" s="296"/>
    </row>
    <row r="1940" spans="1:19" x14ac:dyDescent="0.2">
      <c r="A1940" s="327" t="str">
        <f>IF(B1940="","",ROW()-ROW($A$3)+'Diário 1º PA'!$P$1)</f>
        <v/>
      </c>
      <c r="B1940" s="330"/>
      <c r="C1940" s="328"/>
      <c r="D1940" s="269"/>
      <c r="E1940" s="329"/>
      <c r="F1940" s="272"/>
      <c r="G1940" s="263"/>
      <c r="H1940" s="269"/>
      <c r="I1940" s="264"/>
      <c r="J1940" s="307" t="str">
        <f t="shared" si="0"/>
        <v/>
      </c>
      <c r="K1940" s="307"/>
      <c r="L1940" s="308"/>
      <c r="M1940" s="307"/>
      <c r="N1940" s="310"/>
      <c r="O1940" s="264"/>
      <c r="P1940" s="307"/>
      <c r="Q1940" s="296"/>
      <c r="R1940" s="296"/>
      <c r="S1940" s="296"/>
    </row>
    <row r="1941" spans="1:19" x14ac:dyDescent="0.2">
      <c r="A1941" s="327" t="str">
        <f>IF(B1941="","",ROW()-ROW($A$3)+'Diário 1º PA'!$P$1)</f>
        <v/>
      </c>
      <c r="B1941" s="330"/>
      <c r="C1941" s="328"/>
      <c r="D1941" s="269"/>
      <c r="E1941" s="329"/>
      <c r="F1941" s="272"/>
      <c r="G1941" s="263"/>
      <c r="H1941" s="269"/>
      <c r="I1941" s="264"/>
      <c r="J1941" s="307" t="str">
        <f t="shared" si="0"/>
        <v/>
      </c>
      <c r="K1941" s="307"/>
      <c r="L1941" s="308"/>
      <c r="M1941" s="307"/>
      <c r="N1941" s="310"/>
      <c r="O1941" s="264"/>
      <c r="P1941" s="307"/>
      <c r="Q1941" s="296"/>
      <c r="R1941" s="296"/>
      <c r="S1941" s="296"/>
    </row>
    <row r="1942" spans="1:19" x14ac:dyDescent="0.2">
      <c r="A1942" s="327" t="str">
        <f>IF(B1942="","",ROW()-ROW($A$3)+'Diário 1º PA'!$P$1)</f>
        <v/>
      </c>
      <c r="B1942" s="330"/>
      <c r="C1942" s="328"/>
      <c r="D1942" s="269"/>
      <c r="E1942" s="329"/>
      <c r="F1942" s="272"/>
      <c r="G1942" s="263"/>
      <c r="H1942" s="269"/>
      <c r="I1942" s="264"/>
      <c r="J1942" s="307" t="str">
        <f t="shared" si="0"/>
        <v/>
      </c>
      <c r="K1942" s="307"/>
      <c r="L1942" s="308"/>
      <c r="M1942" s="307"/>
      <c r="N1942" s="310"/>
      <c r="O1942" s="264"/>
      <c r="P1942" s="307"/>
      <c r="Q1942" s="296"/>
      <c r="R1942" s="296"/>
      <c r="S1942" s="296"/>
    </row>
    <row r="1943" spans="1:19" x14ac:dyDescent="0.2">
      <c r="A1943" s="327" t="str">
        <f>IF(B1943="","",ROW()-ROW($A$3)+'Diário 1º PA'!$P$1)</f>
        <v/>
      </c>
      <c r="B1943" s="330"/>
      <c r="C1943" s="328"/>
      <c r="D1943" s="269"/>
      <c r="E1943" s="329"/>
      <c r="F1943" s="272"/>
      <c r="G1943" s="263"/>
      <c r="H1943" s="269"/>
      <c r="I1943" s="264"/>
      <c r="J1943" s="307" t="str">
        <f t="shared" si="0"/>
        <v/>
      </c>
      <c r="K1943" s="307"/>
      <c r="L1943" s="308"/>
      <c r="M1943" s="307"/>
      <c r="N1943" s="310"/>
      <c r="O1943" s="264"/>
      <c r="P1943" s="307"/>
      <c r="Q1943" s="296"/>
      <c r="R1943" s="296"/>
      <c r="S1943" s="296"/>
    </row>
    <row r="1944" spans="1:19" x14ac:dyDescent="0.2">
      <c r="A1944" s="327" t="str">
        <f>IF(B1944="","",ROW()-ROW($A$3)+'Diário 1º PA'!$P$1)</f>
        <v/>
      </c>
      <c r="B1944" s="330"/>
      <c r="C1944" s="328"/>
      <c r="D1944" s="269"/>
      <c r="E1944" s="329"/>
      <c r="F1944" s="272"/>
      <c r="G1944" s="263"/>
      <c r="H1944" s="269"/>
      <c r="I1944" s="264"/>
      <c r="J1944" s="307" t="str">
        <f t="shared" si="0"/>
        <v/>
      </c>
      <c r="K1944" s="307"/>
      <c r="L1944" s="308"/>
      <c r="M1944" s="307"/>
      <c r="N1944" s="310"/>
      <c r="O1944" s="264"/>
      <c r="P1944" s="307"/>
      <c r="Q1944" s="296"/>
      <c r="R1944" s="296"/>
      <c r="S1944" s="296"/>
    </row>
    <row r="1945" spans="1:19" x14ac:dyDescent="0.2">
      <c r="A1945" s="327" t="str">
        <f>IF(B1945="","",ROW()-ROW($A$3)+'Diário 1º PA'!$P$1)</f>
        <v/>
      </c>
      <c r="B1945" s="330"/>
      <c r="C1945" s="328"/>
      <c r="D1945" s="269"/>
      <c r="E1945" s="329"/>
      <c r="F1945" s="272"/>
      <c r="G1945" s="263"/>
      <c r="H1945" s="269"/>
      <c r="I1945" s="264"/>
      <c r="J1945" s="307" t="str">
        <f t="shared" si="0"/>
        <v/>
      </c>
      <c r="K1945" s="307"/>
      <c r="L1945" s="308"/>
      <c r="M1945" s="307"/>
      <c r="N1945" s="310"/>
      <c r="O1945" s="264"/>
      <c r="P1945" s="307"/>
      <c r="Q1945" s="296"/>
      <c r="R1945" s="296"/>
      <c r="S1945" s="296"/>
    </row>
    <row r="1946" spans="1:19" x14ac:dyDescent="0.2">
      <c r="A1946" s="327" t="str">
        <f>IF(B1946="","",ROW()-ROW($A$3)+'Diário 1º PA'!$P$1)</f>
        <v/>
      </c>
      <c r="B1946" s="330"/>
      <c r="C1946" s="328"/>
      <c r="D1946" s="269"/>
      <c r="E1946" s="329"/>
      <c r="F1946" s="272"/>
      <c r="G1946" s="263"/>
      <c r="H1946" s="269"/>
      <c r="I1946" s="264"/>
      <c r="J1946" s="307" t="str">
        <f t="shared" si="0"/>
        <v/>
      </c>
      <c r="K1946" s="307"/>
      <c r="L1946" s="308"/>
      <c r="M1946" s="307"/>
      <c r="N1946" s="310"/>
      <c r="O1946" s="264"/>
      <c r="P1946" s="307"/>
      <c r="Q1946" s="296"/>
      <c r="R1946" s="296"/>
      <c r="S1946" s="296"/>
    </row>
    <row r="1947" spans="1:19" x14ac:dyDescent="0.2">
      <c r="A1947" s="327" t="str">
        <f>IF(B1947="","",ROW()-ROW($A$3)+'Diário 1º PA'!$P$1)</f>
        <v/>
      </c>
      <c r="B1947" s="330"/>
      <c r="C1947" s="328"/>
      <c r="D1947" s="269"/>
      <c r="E1947" s="329"/>
      <c r="F1947" s="272"/>
      <c r="G1947" s="263"/>
      <c r="H1947" s="269"/>
      <c r="I1947" s="264"/>
      <c r="J1947" s="307" t="str">
        <f t="shared" si="0"/>
        <v/>
      </c>
      <c r="K1947" s="307"/>
      <c r="L1947" s="308"/>
      <c r="M1947" s="307"/>
      <c r="N1947" s="310"/>
      <c r="O1947" s="264"/>
      <c r="P1947" s="307"/>
      <c r="Q1947" s="296"/>
      <c r="R1947" s="296"/>
      <c r="S1947" s="296"/>
    </row>
    <row r="1948" spans="1:19" x14ac:dyDescent="0.2">
      <c r="A1948" s="327" t="str">
        <f>IF(B1948="","",ROW()-ROW($A$3)+'Diário 1º PA'!$P$1)</f>
        <v/>
      </c>
      <c r="B1948" s="330"/>
      <c r="C1948" s="328"/>
      <c r="D1948" s="269"/>
      <c r="E1948" s="329"/>
      <c r="F1948" s="272"/>
      <c r="G1948" s="263"/>
      <c r="H1948" s="269"/>
      <c r="I1948" s="264"/>
      <c r="J1948" s="307" t="str">
        <f t="shared" si="0"/>
        <v/>
      </c>
      <c r="K1948" s="307"/>
      <c r="L1948" s="308"/>
      <c r="M1948" s="307"/>
      <c r="N1948" s="310"/>
      <c r="O1948" s="264"/>
      <c r="P1948" s="307"/>
      <c r="Q1948" s="296"/>
      <c r="R1948" s="296"/>
      <c r="S1948" s="296"/>
    </row>
    <row r="1949" spans="1:19" x14ac:dyDescent="0.2">
      <c r="A1949" s="327" t="str">
        <f>IF(B1949="","",ROW()-ROW($A$3)+'Diário 1º PA'!$P$1)</f>
        <v/>
      </c>
      <c r="B1949" s="330"/>
      <c r="C1949" s="328"/>
      <c r="D1949" s="269"/>
      <c r="E1949" s="329"/>
      <c r="F1949" s="272"/>
      <c r="G1949" s="263"/>
      <c r="H1949" s="269"/>
      <c r="I1949" s="264"/>
      <c r="J1949" s="307" t="str">
        <f t="shared" si="0"/>
        <v/>
      </c>
      <c r="K1949" s="307"/>
      <c r="L1949" s="308"/>
      <c r="M1949" s="307"/>
      <c r="N1949" s="310"/>
      <c r="O1949" s="264"/>
      <c r="P1949" s="307"/>
      <c r="Q1949" s="296"/>
      <c r="R1949" s="296"/>
      <c r="S1949" s="296"/>
    </row>
    <row r="1950" spans="1:19" x14ac:dyDescent="0.2">
      <c r="A1950" s="327" t="str">
        <f>IF(B1950="","",ROW()-ROW($A$3)+'Diário 1º PA'!$P$1)</f>
        <v/>
      </c>
      <c r="B1950" s="330"/>
      <c r="C1950" s="328"/>
      <c r="D1950" s="269"/>
      <c r="E1950" s="329"/>
      <c r="F1950" s="272"/>
      <c r="G1950" s="263"/>
      <c r="H1950" s="269"/>
      <c r="I1950" s="264"/>
      <c r="J1950" s="307" t="str">
        <f t="shared" si="0"/>
        <v/>
      </c>
      <c r="K1950" s="307"/>
      <c r="L1950" s="308"/>
      <c r="M1950" s="307"/>
      <c r="N1950" s="310"/>
      <c r="O1950" s="264"/>
      <c r="P1950" s="307"/>
      <c r="Q1950" s="296"/>
      <c r="R1950" s="296"/>
      <c r="S1950" s="296"/>
    </row>
    <row r="1951" spans="1:19" x14ac:dyDescent="0.2">
      <c r="A1951" s="327" t="str">
        <f>IF(B1951="","",ROW()-ROW($A$3)+'Diário 1º PA'!$P$1)</f>
        <v/>
      </c>
      <c r="B1951" s="330"/>
      <c r="C1951" s="328"/>
      <c r="D1951" s="269"/>
      <c r="E1951" s="329"/>
      <c r="F1951" s="272"/>
      <c r="G1951" s="263"/>
      <c r="H1951" s="269"/>
      <c r="I1951" s="264"/>
      <c r="J1951" s="307" t="str">
        <f t="shared" si="0"/>
        <v/>
      </c>
      <c r="K1951" s="307"/>
      <c r="L1951" s="308"/>
      <c r="M1951" s="307"/>
      <c r="N1951" s="310"/>
      <c r="O1951" s="264"/>
      <c r="P1951" s="307"/>
      <c r="Q1951" s="296"/>
      <c r="R1951" s="296"/>
      <c r="S1951" s="296"/>
    </row>
    <row r="1952" spans="1:19" x14ac:dyDescent="0.2">
      <c r="A1952" s="327" t="str">
        <f>IF(B1952="","",ROW()-ROW($A$3)+'Diário 1º PA'!$P$1)</f>
        <v/>
      </c>
      <c r="B1952" s="330"/>
      <c r="C1952" s="328"/>
      <c r="D1952" s="269"/>
      <c r="E1952" s="329"/>
      <c r="F1952" s="272"/>
      <c r="G1952" s="263"/>
      <c r="H1952" s="269"/>
      <c r="I1952" s="264"/>
      <c r="J1952" s="307" t="str">
        <f t="shared" si="0"/>
        <v/>
      </c>
      <c r="K1952" s="307"/>
      <c r="L1952" s="308"/>
      <c r="M1952" s="307"/>
      <c r="N1952" s="310"/>
      <c r="O1952" s="264"/>
      <c r="P1952" s="307"/>
      <c r="Q1952" s="296"/>
      <c r="R1952" s="296"/>
      <c r="S1952" s="296"/>
    </row>
    <row r="1953" spans="1:19" x14ac:dyDescent="0.2">
      <c r="A1953" s="327" t="str">
        <f>IF(B1953="","",ROW()-ROW($A$3)+'Diário 1º PA'!$P$1)</f>
        <v/>
      </c>
      <c r="B1953" s="330"/>
      <c r="C1953" s="328"/>
      <c r="D1953" s="269"/>
      <c r="E1953" s="329"/>
      <c r="F1953" s="272"/>
      <c r="G1953" s="263"/>
      <c r="H1953" s="269"/>
      <c r="I1953" s="264"/>
      <c r="J1953" s="307" t="str">
        <f t="shared" si="0"/>
        <v/>
      </c>
      <c r="K1953" s="307"/>
      <c r="L1953" s="308"/>
      <c r="M1953" s="307"/>
      <c r="N1953" s="310"/>
      <c r="O1953" s="264"/>
      <c r="P1953" s="307"/>
      <c r="Q1953" s="296"/>
      <c r="R1953" s="296"/>
      <c r="S1953" s="296"/>
    </row>
    <row r="1954" spans="1:19" x14ac:dyDescent="0.2">
      <c r="A1954" s="327" t="str">
        <f>IF(B1954="","",ROW()-ROW($A$3)+'Diário 1º PA'!$P$1)</f>
        <v/>
      </c>
      <c r="B1954" s="330"/>
      <c r="C1954" s="328"/>
      <c r="D1954" s="269"/>
      <c r="E1954" s="329"/>
      <c r="F1954" s="272"/>
      <c r="G1954" s="263"/>
      <c r="H1954" s="269"/>
      <c r="I1954" s="264"/>
      <c r="J1954" s="307" t="str">
        <f t="shared" si="0"/>
        <v/>
      </c>
      <c r="K1954" s="307"/>
      <c r="L1954" s="308"/>
      <c r="M1954" s="307"/>
      <c r="N1954" s="310"/>
      <c r="O1954" s="264"/>
      <c r="P1954" s="307"/>
      <c r="Q1954" s="296"/>
      <c r="R1954" s="296"/>
      <c r="S1954" s="296"/>
    </row>
    <row r="1955" spans="1:19" x14ac:dyDescent="0.2">
      <c r="A1955" s="327" t="str">
        <f>IF(B1955="","",ROW()-ROW($A$3)+'Diário 1º PA'!$P$1)</f>
        <v/>
      </c>
      <c r="B1955" s="330"/>
      <c r="C1955" s="328"/>
      <c r="D1955" s="269"/>
      <c r="E1955" s="329"/>
      <c r="F1955" s="272"/>
      <c r="G1955" s="263"/>
      <c r="H1955" s="269"/>
      <c r="I1955" s="264"/>
      <c r="J1955" s="307" t="str">
        <f t="shared" si="0"/>
        <v/>
      </c>
      <c r="K1955" s="307"/>
      <c r="L1955" s="308"/>
      <c r="M1955" s="307"/>
      <c r="N1955" s="310"/>
      <c r="O1955" s="264"/>
      <c r="P1955" s="307"/>
      <c r="Q1955" s="296"/>
      <c r="R1955" s="296"/>
      <c r="S1955" s="296"/>
    </row>
    <row r="1956" spans="1:19" x14ac:dyDescent="0.2">
      <c r="A1956" s="327" t="str">
        <f>IF(B1956="","",ROW()-ROW($A$3)+'Diário 1º PA'!$P$1)</f>
        <v/>
      </c>
      <c r="B1956" s="330"/>
      <c r="C1956" s="328"/>
      <c r="D1956" s="269"/>
      <c r="E1956" s="329"/>
      <c r="F1956" s="272"/>
      <c r="G1956" s="263"/>
      <c r="H1956" s="269"/>
      <c r="I1956" s="264"/>
      <c r="J1956" s="307" t="str">
        <f t="shared" si="0"/>
        <v/>
      </c>
      <c r="K1956" s="307"/>
      <c r="L1956" s="308"/>
      <c r="M1956" s="307"/>
      <c r="N1956" s="310"/>
      <c r="O1956" s="264"/>
      <c r="P1956" s="307"/>
      <c r="Q1956" s="296"/>
      <c r="R1956" s="296"/>
      <c r="S1956" s="296"/>
    </row>
    <row r="1957" spans="1:19" x14ac:dyDescent="0.2">
      <c r="A1957" s="327" t="str">
        <f>IF(B1957="","",ROW()-ROW($A$3)+'Diário 1º PA'!$P$1)</f>
        <v/>
      </c>
      <c r="B1957" s="330"/>
      <c r="C1957" s="328"/>
      <c r="D1957" s="269"/>
      <c r="E1957" s="329"/>
      <c r="F1957" s="272"/>
      <c r="G1957" s="263"/>
      <c r="H1957" s="269"/>
      <c r="I1957" s="264"/>
      <c r="J1957" s="307" t="str">
        <f t="shared" si="0"/>
        <v/>
      </c>
      <c r="K1957" s="307"/>
      <c r="L1957" s="308"/>
      <c r="M1957" s="307"/>
      <c r="N1957" s="310"/>
      <c r="O1957" s="264"/>
      <c r="P1957" s="307"/>
      <c r="Q1957" s="296"/>
      <c r="R1957" s="296"/>
      <c r="S1957" s="296"/>
    </row>
    <row r="1958" spans="1:19" x14ac:dyDescent="0.2">
      <c r="A1958" s="327" t="str">
        <f>IF(B1958="","",ROW()-ROW($A$3)+'Diário 1º PA'!$P$1)</f>
        <v/>
      </c>
      <c r="B1958" s="330"/>
      <c r="C1958" s="328"/>
      <c r="D1958" s="269"/>
      <c r="E1958" s="329"/>
      <c r="F1958" s="272"/>
      <c r="G1958" s="263"/>
      <c r="H1958" s="269"/>
      <c r="I1958" s="264"/>
      <c r="J1958" s="307" t="str">
        <f t="shared" si="0"/>
        <v/>
      </c>
      <c r="K1958" s="307"/>
      <c r="L1958" s="308"/>
      <c r="M1958" s="307"/>
      <c r="N1958" s="310"/>
      <c r="O1958" s="264"/>
      <c r="P1958" s="307"/>
      <c r="Q1958" s="296"/>
      <c r="R1958" s="296"/>
      <c r="S1958" s="296"/>
    </row>
    <row r="1959" spans="1:19" x14ac:dyDescent="0.2">
      <c r="A1959" s="327" t="str">
        <f>IF(B1959="","",ROW()-ROW($A$3)+'Diário 1º PA'!$P$1)</f>
        <v/>
      </c>
      <c r="B1959" s="330"/>
      <c r="C1959" s="328"/>
      <c r="D1959" s="269"/>
      <c r="E1959" s="329"/>
      <c r="F1959" s="272"/>
      <c r="G1959" s="263"/>
      <c r="H1959" s="269"/>
      <c r="I1959" s="264"/>
      <c r="J1959" s="307" t="str">
        <f t="shared" si="0"/>
        <v/>
      </c>
      <c r="K1959" s="307"/>
      <c r="L1959" s="308"/>
      <c r="M1959" s="307"/>
      <c r="N1959" s="310"/>
      <c r="O1959" s="264"/>
      <c r="P1959" s="307"/>
      <c r="Q1959" s="296"/>
      <c r="R1959" s="296"/>
      <c r="S1959" s="296"/>
    </row>
    <row r="1960" spans="1:19" x14ac:dyDescent="0.2">
      <c r="A1960" s="327" t="str">
        <f>IF(B1960="","",ROW()-ROW($A$3)+'Diário 1º PA'!$P$1)</f>
        <v/>
      </c>
      <c r="B1960" s="330"/>
      <c r="C1960" s="328"/>
      <c r="D1960" s="269"/>
      <c r="E1960" s="329"/>
      <c r="F1960" s="272"/>
      <c r="G1960" s="263"/>
      <c r="H1960" s="269"/>
      <c r="I1960" s="264"/>
      <c r="J1960" s="307" t="str">
        <f t="shared" si="0"/>
        <v/>
      </c>
      <c r="K1960" s="307"/>
      <c r="L1960" s="308"/>
      <c r="M1960" s="307"/>
      <c r="N1960" s="310"/>
      <c r="O1960" s="264"/>
      <c r="P1960" s="307"/>
      <c r="Q1960" s="296"/>
      <c r="R1960" s="296"/>
      <c r="S1960" s="296"/>
    </row>
    <row r="1961" spans="1:19" x14ac:dyDescent="0.2">
      <c r="A1961" s="327" t="str">
        <f>IF(B1961="","",ROW()-ROW($A$3)+'Diário 1º PA'!$P$1)</f>
        <v/>
      </c>
      <c r="B1961" s="330"/>
      <c r="C1961" s="328"/>
      <c r="D1961" s="269"/>
      <c r="E1961" s="329"/>
      <c r="F1961" s="272"/>
      <c r="G1961" s="263"/>
      <c r="H1961" s="269"/>
      <c r="I1961" s="264"/>
      <c r="J1961" s="307" t="str">
        <f t="shared" si="0"/>
        <v/>
      </c>
      <c r="K1961" s="307"/>
      <c r="L1961" s="308"/>
      <c r="M1961" s="307"/>
      <c r="N1961" s="310"/>
      <c r="O1961" s="264"/>
      <c r="P1961" s="307"/>
      <c r="Q1961" s="296"/>
      <c r="R1961" s="296"/>
      <c r="S1961" s="296"/>
    </row>
    <row r="1962" spans="1:19" x14ac:dyDescent="0.2">
      <c r="A1962" s="327" t="str">
        <f>IF(B1962="","",ROW()-ROW($A$3)+'Diário 1º PA'!$P$1)</f>
        <v/>
      </c>
      <c r="B1962" s="330"/>
      <c r="C1962" s="328"/>
      <c r="D1962" s="269"/>
      <c r="E1962" s="329"/>
      <c r="F1962" s="272"/>
      <c r="G1962" s="263"/>
      <c r="H1962" s="269"/>
      <c r="I1962" s="264"/>
      <c r="J1962" s="307" t="str">
        <f t="shared" si="0"/>
        <v/>
      </c>
      <c r="K1962" s="307"/>
      <c r="L1962" s="308"/>
      <c r="M1962" s="307"/>
      <c r="N1962" s="310"/>
      <c r="O1962" s="264"/>
      <c r="P1962" s="307"/>
      <c r="Q1962" s="296"/>
      <c r="R1962" s="296"/>
      <c r="S1962" s="296"/>
    </row>
    <row r="1963" spans="1:19" x14ac:dyDescent="0.2">
      <c r="A1963" s="327" t="str">
        <f>IF(B1963="","",ROW()-ROW($A$3)+'Diário 1º PA'!$P$1)</f>
        <v/>
      </c>
      <c r="B1963" s="330"/>
      <c r="C1963" s="328"/>
      <c r="D1963" s="269"/>
      <c r="E1963" s="329"/>
      <c r="F1963" s="272"/>
      <c r="G1963" s="263"/>
      <c r="H1963" s="269"/>
      <c r="I1963" s="264"/>
      <c r="J1963" s="307" t="str">
        <f t="shared" si="0"/>
        <v/>
      </c>
      <c r="K1963" s="307"/>
      <c r="L1963" s="308"/>
      <c r="M1963" s="307"/>
      <c r="N1963" s="310"/>
      <c r="O1963" s="264"/>
      <c r="P1963" s="307"/>
      <c r="Q1963" s="296"/>
      <c r="R1963" s="296"/>
      <c r="S1963" s="296"/>
    </row>
    <row r="1964" spans="1:19" x14ac:dyDescent="0.2">
      <c r="A1964" s="327" t="str">
        <f>IF(B1964="","",ROW()-ROW($A$3)+'Diário 1º PA'!$P$1)</f>
        <v/>
      </c>
      <c r="B1964" s="330"/>
      <c r="C1964" s="328"/>
      <c r="D1964" s="269"/>
      <c r="E1964" s="329"/>
      <c r="F1964" s="272"/>
      <c r="G1964" s="263"/>
      <c r="H1964" s="269"/>
      <c r="I1964" s="264"/>
      <c r="J1964" s="307" t="str">
        <f t="shared" si="0"/>
        <v/>
      </c>
      <c r="K1964" s="307"/>
      <c r="L1964" s="308"/>
      <c r="M1964" s="307"/>
      <c r="N1964" s="310"/>
      <c r="O1964" s="264"/>
      <c r="P1964" s="307"/>
      <c r="Q1964" s="296"/>
      <c r="R1964" s="296"/>
      <c r="S1964" s="296"/>
    </row>
    <row r="1965" spans="1:19" x14ac:dyDescent="0.2">
      <c r="A1965" s="327" t="str">
        <f>IF(B1965="","",ROW()-ROW($A$3)+'Diário 1º PA'!$P$1)</f>
        <v/>
      </c>
      <c r="B1965" s="330"/>
      <c r="C1965" s="328"/>
      <c r="D1965" s="269"/>
      <c r="E1965" s="329"/>
      <c r="F1965" s="272"/>
      <c r="G1965" s="263"/>
      <c r="H1965" s="269"/>
      <c r="I1965" s="264"/>
      <c r="J1965" s="307" t="str">
        <f t="shared" si="0"/>
        <v/>
      </c>
      <c r="K1965" s="307"/>
      <c r="L1965" s="308"/>
      <c r="M1965" s="307"/>
      <c r="N1965" s="310"/>
      <c r="O1965" s="264"/>
      <c r="P1965" s="307"/>
      <c r="Q1965" s="296"/>
      <c r="R1965" s="296"/>
      <c r="S1965" s="296"/>
    </row>
    <row r="1966" spans="1:19" x14ac:dyDescent="0.2">
      <c r="A1966" s="327" t="str">
        <f>IF(B1966="","",ROW()-ROW($A$3)+'Diário 1º PA'!$P$1)</f>
        <v/>
      </c>
      <c r="B1966" s="330"/>
      <c r="C1966" s="328"/>
      <c r="D1966" s="269"/>
      <c r="E1966" s="329"/>
      <c r="F1966" s="272"/>
      <c r="G1966" s="263"/>
      <c r="H1966" s="269"/>
      <c r="I1966" s="264"/>
      <c r="J1966" s="307" t="str">
        <f t="shared" si="0"/>
        <v/>
      </c>
      <c r="K1966" s="307"/>
      <c r="L1966" s="308"/>
      <c r="M1966" s="307"/>
      <c r="N1966" s="310"/>
      <c r="O1966" s="264"/>
      <c r="P1966" s="307"/>
      <c r="Q1966" s="296"/>
      <c r="R1966" s="296"/>
      <c r="S1966" s="296"/>
    </row>
    <row r="1967" spans="1:19" x14ac:dyDescent="0.2">
      <c r="A1967" s="327" t="str">
        <f>IF(B1967="","",ROW()-ROW($A$3)+'Diário 1º PA'!$P$1)</f>
        <v/>
      </c>
      <c r="B1967" s="330"/>
      <c r="C1967" s="328"/>
      <c r="D1967" s="269"/>
      <c r="E1967" s="329"/>
      <c r="F1967" s="272"/>
      <c r="G1967" s="263"/>
      <c r="H1967" s="269"/>
      <c r="I1967" s="264"/>
      <c r="J1967" s="307" t="str">
        <f t="shared" si="0"/>
        <v/>
      </c>
      <c r="K1967" s="307"/>
      <c r="L1967" s="308"/>
      <c r="M1967" s="307"/>
      <c r="N1967" s="310"/>
      <c r="O1967" s="264"/>
      <c r="P1967" s="307"/>
      <c r="Q1967" s="296"/>
      <c r="R1967" s="296"/>
      <c r="S1967" s="296"/>
    </row>
    <row r="1968" spans="1:19" x14ac:dyDescent="0.2">
      <c r="A1968" s="327" t="str">
        <f>IF(B1968="","",ROW()-ROW($A$3)+'Diário 1º PA'!$P$1)</f>
        <v/>
      </c>
      <c r="B1968" s="330"/>
      <c r="C1968" s="328"/>
      <c r="D1968" s="269"/>
      <c r="E1968" s="329"/>
      <c r="F1968" s="272"/>
      <c r="G1968" s="263"/>
      <c r="H1968" s="269"/>
      <c r="I1968" s="264"/>
      <c r="J1968" s="307" t="str">
        <f t="shared" si="0"/>
        <v/>
      </c>
      <c r="K1968" s="307"/>
      <c r="L1968" s="308"/>
      <c r="M1968" s="307"/>
      <c r="N1968" s="310"/>
      <c r="O1968" s="264"/>
      <c r="P1968" s="307"/>
      <c r="Q1968" s="296"/>
      <c r="R1968" s="296"/>
      <c r="S1968" s="296"/>
    </row>
    <row r="1969" spans="1:19" x14ac:dyDescent="0.2">
      <c r="A1969" s="327" t="str">
        <f>IF(B1969="","",ROW()-ROW($A$3)+'Diário 1º PA'!$P$1)</f>
        <v/>
      </c>
      <c r="B1969" s="330"/>
      <c r="C1969" s="328"/>
      <c r="D1969" s="269"/>
      <c r="E1969" s="329"/>
      <c r="F1969" s="272"/>
      <c r="G1969" s="263"/>
      <c r="H1969" s="269"/>
      <c r="I1969" s="264"/>
      <c r="J1969" s="307" t="str">
        <f t="shared" si="0"/>
        <v/>
      </c>
      <c r="K1969" s="307"/>
      <c r="L1969" s="308"/>
      <c r="M1969" s="307"/>
      <c r="N1969" s="310"/>
      <c r="O1969" s="264"/>
      <c r="P1969" s="307"/>
      <c r="Q1969" s="296"/>
      <c r="R1969" s="296"/>
      <c r="S1969" s="296"/>
    </row>
    <row r="1970" spans="1:19" x14ac:dyDescent="0.2">
      <c r="A1970" s="327" t="str">
        <f>IF(B1970="","",ROW()-ROW($A$3)+'Diário 1º PA'!$P$1)</f>
        <v/>
      </c>
      <c r="B1970" s="330"/>
      <c r="C1970" s="328"/>
      <c r="D1970" s="269"/>
      <c r="E1970" s="329"/>
      <c r="F1970" s="272"/>
      <c r="G1970" s="263"/>
      <c r="H1970" s="269"/>
      <c r="I1970" s="264"/>
      <c r="J1970" s="307" t="str">
        <f t="shared" si="0"/>
        <v/>
      </c>
      <c r="K1970" s="307"/>
      <c r="L1970" s="308"/>
      <c r="M1970" s="307"/>
      <c r="N1970" s="310"/>
      <c r="O1970" s="264"/>
      <c r="P1970" s="307"/>
      <c r="Q1970" s="296"/>
      <c r="R1970" s="296"/>
      <c r="S1970" s="296"/>
    </row>
    <row r="1971" spans="1:19" x14ac:dyDescent="0.2">
      <c r="A1971" s="327" t="str">
        <f>IF(B1971="","",ROW()-ROW($A$3)+'Diário 1º PA'!$P$1)</f>
        <v/>
      </c>
      <c r="B1971" s="330"/>
      <c r="C1971" s="328"/>
      <c r="D1971" s="269"/>
      <c r="E1971" s="329"/>
      <c r="F1971" s="272"/>
      <c r="G1971" s="263"/>
      <c r="H1971" s="269"/>
      <c r="I1971" s="264"/>
      <c r="J1971" s="307" t="str">
        <f t="shared" si="0"/>
        <v/>
      </c>
      <c r="K1971" s="307"/>
      <c r="L1971" s="308"/>
      <c r="M1971" s="307"/>
      <c r="N1971" s="310"/>
      <c r="O1971" s="264"/>
      <c r="P1971" s="307"/>
      <c r="Q1971" s="296"/>
      <c r="R1971" s="296"/>
      <c r="S1971" s="296"/>
    </row>
    <row r="1972" spans="1:19" x14ac:dyDescent="0.2">
      <c r="A1972" s="327" t="str">
        <f>IF(B1972="","",ROW()-ROW($A$3)+'Diário 1º PA'!$P$1)</f>
        <v/>
      </c>
      <c r="B1972" s="330"/>
      <c r="C1972" s="328"/>
      <c r="D1972" s="269"/>
      <c r="E1972" s="329"/>
      <c r="F1972" s="272"/>
      <c r="G1972" s="263"/>
      <c r="H1972" s="269"/>
      <c r="I1972" s="264"/>
      <c r="J1972" s="307" t="str">
        <f t="shared" si="0"/>
        <v/>
      </c>
      <c r="K1972" s="307"/>
      <c r="L1972" s="308"/>
      <c r="M1972" s="307"/>
      <c r="N1972" s="310"/>
      <c r="O1972" s="264"/>
      <c r="P1972" s="307"/>
      <c r="Q1972" s="296"/>
      <c r="R1972" s="296"/>
      <c r="S1972" s="296"/>
    </row>
    <row r="1973" spans="1:19" x14ac:dyDescent="0.2">
      <c r="A1973" s="327" t="str">
        <f>IF(B1973="","",ROW()-ROW($A$3)+'Diário 1º PA'!$P$1)</f>
        <v/>
      </c>
      <c r="B1973" s="330"/>
      <c r="C1973" s="328"/>
      <c r="D1973" s="269"/>
      <c r="E1973" s="329"/>
      <c r="F1973" s="272"/>
      <c r="G1973" s="263"/>
      <c r="H1973" s="269"/>
      <c r="I1973" s="264"/>
      <c r="J1973" s="307" t="str">
        <f t="shared" si="0"/>
        <v/>
      </c>
      <c r="K1973" s="307"/>
      <c r="L1973" s="308"/>
      <c r="M1973" s="307"/>
      <c r="N1973" s="310"/>
      <c r="O1973" s="264"/>
      <c r="P1973" s="307"/>
      <c r="Q1973" s="296"/>
      <c r="R1973" s="296"/>
      <c r="S1973" s="296"/>
    </row>
    <row r="1974" spans="1:19" x14ac:dyDescent="0.2">
      <c r="A1974" s="327" t="str">
        <f>IF(B1974="","",ROW()-ROW($A$3)+'Diário 1º PA'!$P$1)</f>
        <v/>
      </c>
      <c r="B1974" s="330"/>
      <c r="C1974" s="328"/>
      <c r="D1974" s="269"/>
      <c r="E1974" s="329"/>
      <c r="F1974" s="272"/>
      <c r="G1974" s="263"/>
      <c r="H1974" s="269"/>
      <c r="I1974" s="264"/>
      <c r="J1974" s="307" t="str">
        <f t="shared" si="0"/>
        <v/>
      </c>
      <c r="K1974" s="307"/>
      <c r="L1974" s="308"/>
      <c r="M1974" s="307"/>
      <c r="N1974" s="310"/>
      <c r="O1974" s="264"/>
      <c r="P1974" s="307"/>
      <c r="Q1974" s="296"/>
      <c r="R1974" s="296"/>
      <c r="S1974" s="296"/>
    </row>
    <row r="1975" spans="1:19" x14ac:dyDescent="0.2">
      <c r="A1975" s="327" t="str">
        <f>IF(B1975="","",ROW()-ROW($A$3)+'Diário 1º PA'!$P$1)</f>
        <v/>
      </c>
      <c r="B1975" s="330"/>
      <c r="C1975" s="328"/>
      <c r="D1975" s="269"/>
      <c r="E1975" s="329"/>
      <c r="F1975" s="272"/>
      <c r="G1975" s="263"/>
      <c r="H1975" s="269"/>
      <c r="I1975" s="264"/>
      <c r="J1975" s="307" t="str">
        <f t="shared" si="0"/>
        <v/>
      </c>
      <c r="K1975" s="307"/>
      <c r="L1975" s="308"/>
      <c r="M1975" s="307"/>
      <c r="N1975" s="310"/>
      <c r="O1975" s="264"/>
      <c r="P1975" s="307"/>
      <c r="Q1975" s="296"/>
      <c r="R1975" s="296"/>
      <c r="S1975" s="296"/>
    </row>
    <row r="1976" spans="1:19" x14ac:dyDescent="0.2">
      <c r="A1976" s="327" t="str">
        <f>IF(B1976="","",ROW()-ROW($A$3)+'Diário 1º PA'!$P$1)</f>
        <v/>
      </c>
      <c r="B1976" s="330"/>
      <c r="C1976" s="328"/>
      <c r="D1976" s="269"/>
      <c r="E1976" s="329"/>
      <c r="F1976" s="272"/>
      <c r="G1976" s="263"/>
      <c r="H1976" s="269"/>
      <c r="I1976" s="264"/>
      <c r="J1976" s="307" t="str">
        <f t="shared" si="0"/>
        <v/>
      </c>
      <c r="K1976" s="307"/>
      <c r="L1976" s="308"/>
      <c r="M1976" s="307"/>
      <c r="N1976" s="310"/>
      <c r="O1976" s="264"/>
      <c r="P1976" s="307"/>
      <c r="Q1976" s="296"/>
      <c r="R1976" s="296"/>
      <c r="S1976" s="296"/>
    </row>
    <row r="1977" spans="1:19" x14ac:dyDescent="0.2">
      <c r="A1977" s="327" t="str">
        <f>IF(B1977="","",ROW()-ROW($A$3)+'Diário 1º PA'!$P$1)</f>
        <v/>
      </c>
      <c r="B1977" s="330"/>
      <c r="C1977" s="328"/>
      <c r="D1977" s="269"/>
      <c r="E1977" s="329"/>
      <c r="F1977" s="272"/>
      <c r="G1977" s="263"/>
      <c r="H1977" s="269"/>
      <c r="I1977" s="264"/>
      <c r="J1977" s="307" t="str">
        <f t="shared" si="0"/>
        <v/>
      </c>
      <c r="K1977" s="307"/>
      <c r="L1977" s="308"/>
      <c r="M1977" s="307"/>
      <c r="N1977" s="310"/>
      <c r="O1977" s="264"/>
      <c r="P1977" s="307"/>
      <c r="Q1977" s="296"/>
      <c r="R1977" s="296"/>
      <c r="S1977" s="296"/>
    </row>
    <row r="1978" spans="1:19" x14ac:dyDescent="0.2">
      <c r="A1978" s="327" t="str">
        <f>IF(B1978="","",ROW()-ROW($A$3)+'Diário 1º PA'!$P$1)</f>
        <v/>
      </c>
      <c r="B1978" s="330"/>
      <c r="C1978" s="328"/>
      <c r="D1978" s="269"/>
      <c r="E1978" s="329"/>
      <c r="F1978" s="272"/>
      <c r="G1978" s="263"/>
      <c r="H1978" s="269"/>
      <c r="I1978" s="264"/>
      <c r="J1978" s="307" t="str">
        <f t="shared" si="0"/>
        <v/>
      </c>
      <c r="K1978" s="307"/>
      <c r="L1978" s="308"/>
      <c r="M1978" s="307"/>
      <c r="N1978" s="310"/>
      <c r="O1978" s="264"/>
      <c r="P1978" s="307"/>
      <c r="Q1978" s="296"/>
      <c r="R1978" s="296"/>
      <c r="S1978" s="296"/>
    </row>
    <row r="1979" spans="1:19" x14ac:dyDescent="0.2">
      <c r="A1979" s="327" t="str">
        <f>IF(B1979="","",ROW()-ROW($A$3)+'Diário 1º PA'!$P$1)</f>
        <v/>
      </c>
      <c r="B1979" s="330"/>
      <c r="C1979" s="328"/>
      <c r="D1979" s="269"/>
      <c r="E1979" s="329"/>
      <c r="F1979" s="272"/>
      <c r="G1979" s="263"/>
      <c r="H1979" s="269"/>
      <c r="I1979" s="264"/>
      <c r="J1979" s="307" t="str">
        <f t="shared" si="0"/>
        <v/>
      </c>
      <c r="K1979" s="307"/>
      <c r="L1979" s="308"/>
      <c r="M1979" s="307"/>
      <c r="N1979" s="310"/>
      <c r="O1979" s="264"/>
      <c r="P1979" s="307"/>
      <c r="Q1979" s="296"/>
      <c r="R1979" s="296"/>
      <c r="S1979" s="296"/>
    </row>
    <row r="1980" spans="1:19" x14ac:dyDescent="0.2">
      <c r="A1980" s="327" t="str">
        <f>IF(B1980="","",ROW()-ROW($A$3)+'Diário 1º PA'!$P$1)</f>
        <v/>
      </c>
      <c r="B1980" s="330"/>
      <c r="C1980" s="328"/>
      <c r="D1980" s="269"/>
      <c r="E1980" s="329"/>
      <c r="F1980" s="272"/>
      <c r="G1980" s="263"/>
      <c r="H1980" s="269"/>
      <c r="I1980" s="264"/>
      <c r="J1980" s="307" t="str">
        <f t="shared" si="0"/>
        <v/>
      </c>
      <c r="K1980" s="307"/>
      <c r="L1980" s="308"/>
      <c r="M1980" s="307"/>
      <c r="N1980" s="310"/>
      <c r="O1980" s="264"/>
      <c r="P1980" s="307"/>
      <c r="Q1980" s="296"/>
      <c r="R1980" s="296"/>
      <c r="S1980" s="296"/>
    </row>
  </sheetData>
  <autoFilter ref="A3:N1980">
    <sortState ref="A3:N1978">
      <sortCondition ref="A3:A1978"/>
    </sortState>
  </autoFilter>
  <mergeCells count="2">
    <mergeCell ref="A1:N1"/>
    <mergeCell ref="A2:N2"/>
  </mergeCells>
  <conditionalFormatting sqref="C134:D134">
    <cfRule type="timePeriod" dxfId="6" priority="1" timePeriod="yesterday">
      <formula>FLOOR(C134,1)=TODAY()-1</formula>
    </cfRule>
  </conditionalFormatting>
  <conditionalFormatting sqref="D126">
    <cfRule type="timePeriod" dxfId="5" priority="2" timePeriod="yesterday">
      <formula>FLOOR(D126,1)=TODAY()-1</formula>
    </cfRule>
  </conditionalFormatting>
  <conditionalFormatting sqref="G177">
    <cfRule type="expression" dxfId="4" priority="3" stopIfTrue="1">
      <formula>ISEVEN(ROW())</formula>
    </cfRule>
  </conditionalFormatting>
  <dataValidations count="3">
    <dataValidation type="list" allowBlank="1" showErrorMessage="1" sqref="E860:E1980 D4:E4 E5 D6:E25 E26:E32 D33:E41 E42:E64 D65:E66 E67:E75 D76:E83 E84:E85 D86:E90 E91:E92 D93:E95 E96:E123 D124:E125 E126 D127:E128 E129:E136 D137:E137 E138:E168 D169:E169 E170:E171 D172:E172 E173:E174 D175:E175 E176:E281 D282:E285 D319:E327 E328:E358 D359:E359 E360:E375 D376:E376 E377:E381 D382:E384 E385:E386 D387:E388 E389:E476 D477:E478 E479:E491 D492:E493 E494:E511 D512:E512 E513:E536 D537:E543 E544:E546 D547:E553 E554:E566 D567:E573 E574:E591 D592:E592 E593:E812 D813:E814 E815:E858 D859:E859 E286:E318">
      <formula1>OFFSET(Repasses,1,MATCH(C4,Categorias,0)-1,OFFSET(Repasses,-1,MATCH(C4,Categorias,0)-1),1)</formula1>
    </dataValidation>
    <dataValidation type="list" allowBlank="1" showErrorMessage="1" sqref="D860:D1980 D286:D318 D5 D26:D32 D42:D64 D67:D75 D84:D85 D91:D92 D96:D123 D126 D129:D136 D138:D168 D170:D171 D173:D174 D176:D281 D328:D358 D360:D375 D377:D381 D385:D386 D389:D476 D479:D491 D494:D511 D513:D536 D544:D546 D554:D566 D574:D591 D593:D812 D815:D858">
      <formula1>Categorias</formula1>
    </dataValidation>
    <dataValidation type="list" allowBlank="1" showErrorMessage="1" sqref="H4:H1980">
      <formula1>VinculoPT</formula1>
    </dataValidation>
  </dataValidations>
  <printOptions horizontalCentered="1"/>
  <pageMargins left="0.59055118110236227" right="0.59055118110236227" top="0.59055118110236227" bottom="0.59055118110236227" header="0" footer="0"/>
  <pageSetup paperSize="9" fitToHeight="0" pageOrder="overThenDown"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C0C0C"/>
    <pageSetUpPr fitToPage="1"/>
  </sheetPr>
  <dimension ref="A1:S2000"/>
  <sheetViews>
    <sheetView showGridLines="0" workbookViewId="0">
      <pane xSplit="6" ySplit="3" topLeftCell="G4" activePane="bottomRight" state="frozen"/>
      <selection pane="topRight" activeCell="G1" sqref="G1"/>
      <selection pane="bottomLeft" activeCell="A4" sqref="A4"/>
      <selection pane="bottomRight" activeCell="G4" sqref="G4"/>
    </sheetView>
  </sheetViews>
  <sheetFormatPr defaultColWidth="12.5703125" defaultRowHeight="15" customHeight="1" x14ac:dyDescent="0.2"/>
  <cols>
    <col min="1" max="1" width="7.5703125" customWidth="1"/>
    <col min="2" max="2" width="10.5703125" customWidth="1"/>
    <col min="3" max="3" width="6.85546875" customWidth="1"/>
    <col min="4" max="4" width="15.42578125" customWidth="1"/>
    <col min="5" max="5" width="23.5703125" customWidth="1"/>
    <col min="6" max="6" width="14.5703125" customWidth="1"/>
    <col min="7" max="7" width="44.140625" customWidth="1"/>
    <col min="8" max="8" width="25.42578125" customWidth="1"/>
    <col min="9" max="9" width="23.85546875" customWidth="1"/>
    <col min="10" max="10" width="19.5703125" customWidth="1"/>
    <col min="11" max="11" width="17.42578125" customWidth="1"/>
    <col min="12" max="12" width="14.5703125" customWidth="1"/>
    <col min="13" max="13" width="20.140625" customWidth="1"/>
    <col min="14" max="14" width="12.42578125" customWidth="1"/>
    <col min="15" max="15" width="15.140625" customWidth="1"/>
    <col min="16" max="16" width="19.5703125" customWidth="1"/>
    <col min="17" max="19" width="9.140625" customWidth="1"/>
  </cols>
  <sheetData>
    <row r="1" spans="1:19" ht="18" customHeight="1" x14ac:dyDescent="0.2">
      <c r="A1" s="401" t="str">
        <f>Capa!A1</f>
        <v>Contrato de Gestão nº. 10/23 celebrado entre a Secretaria do Estado de Justiça e Segurança Pública - SEJUSP e o Polo de Evolução de Medidas Socioeducativas - PEMSE</v>
      </c>
      <c r="B1" s="385"/>
      <c r="C1" s="385"/>
      <c r="D1" s="385"/>
      <c r="E1" s="385"/>
      <c r="F1" s="385"/>
      <c r="G1" s="385"/>
      <c r="H1" s="385"/>
      <c r="I1" s="385"/>
      <c r="J1" s="385"/>
      <c r="K1" s="385"/>
      <c r="L1" s="385"/>
      <c r="M1" s="385"/>
      <c r="N1" s="386"/>
      <c r="O1" s="294"/>
      <c r="P1" s="333">
        <f>COUNT('Diário 3º PA'!$A$4:$A$2000)+'Diário 2º PA'!$P$1</f>
        <v>1912</v>
      </c>
      <c r="Q1" s="296"/>
      <c r="R1" s="297"/>
      <c r="S1" s="296"/>
    </row>
    <row r="2" spans="1:19" ht="18" customHeight="1" x14ac:dyDescent="0.2">
      <c r="A2" s="415" t="str">
        <f>"Tabela 9 - Diário de Entradas e Saídas do Contrato de Gestão - "&amp;LEFT(Capa!$A$13,1)+2&amp;"º Período Avaliatório"</f>
        <v>Tabela 9 - Diário de Entradas e Saídas do Contrato de Gestão - 3º Período Avaliatório</v>
      </c>
      <c r="B2" s="385"/>
      <c r="C2" s="385"/>
      <c r="D2" s="385"/>
      <c r="E2" s="385"/>
      <c r="F2" s="385"/>
      <c r="G2" s="385"/>
      <c r="H2" s="385"/>
      <c r="I2" s="385"/>
      <c r="J2" s="385"/>
      <c r="K2" s="385"/>
      <c r="L2" s="385"/>
      <c r="M2" s="385"/>
      <c r="N2" s="386"/>
      <c r="O2" s="298"/>
      <c r="P2" s="296"/>
      <c r="Q2" s="296"/>
      <c r="R2" s="296"/>
      <c r="S2" s="296"/>
    </row>
    <row r="3" spans="1:19" ht="39" customHeight="1" x14ac:dyDescent="0.2">
      <c r="A3" s="300" t="s">
        <v>827</v>
      </c>
      <c r="B3" s="300" t="s">
        <v>828</v>
      </c>
      <c r="C3" s="250" t="s">
        <v>829</v>
      </c>
      <c r="D3" s="300" t="s">
        <v>445</v>
      </c>
      <c r="E3" s="250" t="s">
        <v>446</v>
      </c>
      <c r="F3" s="250" t="s">
        <v>830</v>
      </c>
      <c r="G3" s="250" t="s">
        <v>447</v>
      </c>
      <c r="H3" s="250" t="s">
        <v>448</v>
      </c>
      <c r="I3" s="250" t="s">
        <v>449</v>
      </c>
      <c r="J3" s="250" t="s">
        <v>831</v>
      </c>
      <c r="K3" s="250" t="s">
        <v>832</v>
      </c>
      <c r="L3" s="250" t="s">
        <v>833</v>
      </c>
      <c r="M3" s="250" t="s">
        <v>834</v>
      </c>
      <c r="N3" s="250" t="s">
        <v>835</v>
      </c>
      <c r="O3" s="250" t="s">
        <v>450</v>
      </c>
      <c r="P3" s="302" t="s">
        <v>831</v>
      </c>
      <c r="Q3" s="296"/>
      <c r="R3" s="296"/>
      <c r="S3" s="296"/>
    </row>
    <row r="4" spans="1:19" ht="12.75" customHeight="1" x14ac:dyDescent="0.2">
      <c r="A4" s="303" t="str">
        <f>IF(B4="","",ROW()-ROW($A$3)+'Diário 2º PA'!$P$1)</f>
        <v/>
      </c>
      <c r="B4" s="304"/>
      <c r="C4" s="305"/>
      <c r="D4" s="269"/>
      <c r="E4" s="264"/>
      <c r="F4" s="334"/>
      <c r="G4" s="264"/>
      <c r="H4" s="269"/>
      <c r="I4" s="264"/>
      <c r="J4" s="307" t="str">
        <f t="shared" ref="J4:J2000" si="0">IF(P4="","",IF(LEN(P4)&gt;14,P4,"CPF Protegido - LGPD"))</f>
        <v/>
      </c>
      <c r="K4" s="307"/>
      <c r="L4" s="308"/>
      <c r="M4" s="307"/>
      <c r="N4" s="304"/>
      <c r="O4" s="264"/>
      <c r="P4" s="269"/>
      <c r="Q4" s="296"/>
      <c r="R4" s="296"/>
      <c r="S4" s="296"/>
    </row>
    <row r="5" spans="1:19" ht="12.75" customHeight="1" x14ac:dyDescent="0.2">
      <c r="A5" s="303" t="str">
        <f>IF(B5="","",ROW()-ROW($A$3)+'Diário 2º PA'!$P$1)</f>
        <v/>
      </c>
      <c r="B5" s="304"/>
      <c r="C5" s="305"/>
      <c r="D5" s="264"/>
      <c r="E5" s="264"/>
      <c r="F5" s="334"/>
      <c r="G5" s="264"/>
      <c r="H5" s="264"/>
      <c r="I5" s="264"/>
      <c r="J5" s="307" t="str">
        <f t="shared" si="0"/>
        <v/>
      </c>
      <c r="K5" s="307"/>
      <c r="L5" s="308"/>
      <c r="M5" s="307"/>
      <c r="N5" s="304"/>
      <c r="O5" s="264"/>
      <c r="P5" s="269"/>
      <c r="Q5" s="296"/>
      <c r="R5" s="296"/>
      <c r="S5" s="296"/>
    </row>
    <row r="6" spans="1:19" ht="12.75" customHeight="1" x14ac:dyDescent="0.2">
      <c r="A6" s="303" t="str">
        <f>IF(B6="","",ROW()-ROW($A$3)+'Diário 2º PA'!$P$1)</f>
        <v/>
      </c>
      <c r="B6" s="304"/>
      <c r="C6" s="305"/>
      <c r="D6" s="264"/>
      <c r="E6" s="264"/>
      <c r="F6" s="334"/>
      <c r="G6" s="264"/>
      <c r="H6" s="264"/>
      <c r="I6" s="264"/>
      <c r="J6" s="307" t="str">
        <f t="shared" si="0"/>
        <v/>
      </c>
      <c r="K6" s="307"/>
      <c r="L6" s="308"/>
      <c r="M6" s="307"/>
      <c r="N6" s="304"/>
      <c r="O6" s="264"/>
      <c r="P6" s="269"/>
      <c r="Q6" s="296"/>
      <c r="R6" s="296"/>
      <c r="S6" s="296"/>
    </row>
    <row r="7" spans="1:19" ht="12.75" customHeight="1" x14ac:dyDescent="0.2">
      <c r="A7" s="303" t="str">
        <f>IF(B7="","",ROW()-ROW($A$3)+'Diário 2º PA'!$P$1)</f>
        <v/>
      </c>
      <c r="B7" s="304"/>
      <c r="C7" s="305"/>
      <c r="D7" s="264"/>
      <c r="E7" s="264"/>
      <c r="F7" s="334"/>
      <c r="G7" s="264"/>
      <c r="H7" s="269"/>
      <c r="I7" s="264"/>
      <c r="J7" s="307" t="str">
        <f t="shared" si="0"/>
        <v/>
      </c>
      <c r="K7" s="307"/>
      <c r="L7" s="308"/>
      <c r="M7" s="307"/>
      <c r="N7" s="304"/>
      <c r="O7" s="264"/>
      <c r="P7" s="269"/>
      <c r="Q7" s="296"/>
      <c r="R7" s="296"/>
      <c r="S7" s="296"/>
    </row>
    <row r="8" spans="1:19" ht="12.75" customHeight="1" x14ac:dyDescent="0.2">
      <c r="A8" s="303" t="str">
        <f>IF(B8="","",ROW()-ROW($A$3)+'Diário 2º PA'!$P$1)</f>
        <v/>
      </c>
      <c r="B8" s="304"/>
      <c r="C8" s="305"/>
      <c r="D8" s="269"/>
      <c r="E8" s="264"/>
      <c r="F8" s="334"/>
      <c r="G8" s="264"/>
      <c r="H8" s="269"/>
      <c r="I8" s="264"/>
      <c r="J8" s="307" t="str">
        <f t="shared" si="0"/>
        <v/>
      </c>
      <c r="K8" s="307"/>
      <c r="L8" s="308"/>
      <c r="M8" s="307"/>
      <c r="N8" s="304"/>
      <c r="O8" s="264"/>
      <c r="P8" s="269"/>
      <c r="Q8" s="296"/>
      <c r="R8" s="296"/>
      <c r="S8" s="296"/>
    </row>
    <row r="9" spans="1:19" ht="12.75" customHeight="1" x14ac:dyDescent="0.2">
      <c r="A9" s="303" t="str">
        <f>IF(B9="","",ROW()-ROW($A$3)+'Diário 2º PA'!$P$1)</f>
        <v/>
      </c>
      <c r="B9" s="304"/>
      <c r="C9" s="305"/>
      <c r="D9" s="269"/>
      <c r="E9" s="264"/>
      <c r="F9" s="334"/>
      <c r="G9" s="264"/>
      <c r="H9" s="269"/>
      <c r="I9" s="264"/>
      <c r="J9" s="307" t="str">
        <f t="shared" si="0"/>
        <v/>
      </c>
      <c r="K9" s="307"/>
      <c r="L9" s="308"/>
      <c r="M9" s="307"/>
      <c r="N9" s="304"/>
      <c r="O9" s="264"/>
      <c r="P9" s="269"/>
      <c r="Q9" s="296"/>
      <c r="R9" s="296"/>
      <c r="S9" s="296"/>
    </row>
    <row r="10" spans="1:19" ht="12.75" customHeight="1" x14ac:dyDescent="0.2">
      <c r="A10" s="303" t="str">
        <f>IF(B10="","",ROW()-ROW($A$3)+'Diário 2º PA'!$P$1)</f>
        <v/>
      </c>
      <c r="B10" s="304"/>
      <c r="C10" s="305"/>
      <c r="D10" s="269"/>
      <c r="E10" s="264"/>
      <c r="F10" s="334"/>
      <c r="G10" s="264"/>
      <c r="H10" s="269"/>
      <c r="I10" s="264"/>
      <c r="J10" s="307" t="str">
        <f t="shared" si="0"/>
        <v/>
      </c>
      <c r="K10" s="307"/>
      <c r="L10" s="308"/>
      <c r="M10" s="307"/>
      <c r="N10" s="304"/>
      <c r="O10" s="264"/>
      <c r="P10" s="269"/>
      <c r="Q10" s="296"/>
      <c r="R10" s="296"/>
      <c r="S10" s="296"/>
    </row>
    <row r="11" spans="1:19" ht="12.75" customHeight="1" x14ac:dyDescent="0.2">
      <c r="A11" s="303" t="str">
        <f>IF(B11="","",ROW()-ROW($A$3)+'Diário 2º PA'!$P$1)</f>
        <v/>
      </c>
      <c r="B11" s="304"/>
      <c r="C11" s="305"/>
      <c r="D11" s="269"/>
      <c r="E11" s="264"/>
      <c r="F11" s="334"/>
      <c r="G11" s="264"/>
      <c r="H11" s="269"/>
      <c r="I11" s="264"/>
      <c r="J11" s="307" t="str">
        <f t="shared" si="0"/>
        <v/>
      </c>
      <c r="K11" s="307"/>
      <c r="L11" s="308"/>
      <c r="M11" s="307"/>
      <c r="N11" s="304"/>
      <c r="O11" s="264"/>
      <c r="P11" s="269"/>
      <c r="Q11" s="296"/>
      <c r="R11" s="296"/>
      <c r="S11" s="296"/>
    </row>
    <row r="12" spans="1:19" ht="12.75" customHeight="1" x14ac:dyDescent="0.2">
      <c r="A12" s="303" t="str">
        <f>IF(B12="","",ROW()-ROW($A$3)+'Diário 2º PA'!$P$1)</f>
        <v/>
      </c>
      <c r="B12" s="304"/>
      <c r="C12" s="305"/>
      <c r="D12" s="269"/>
      <c r="E12" s="264"/>
      <c r="F12" s="334"/>
      <c r="G12" s="264"/>
      <c r="H12" s="269"/>
      <c r="I12" s="264"/>
      <c r="J12" s="307" t="str">
        <f t="shared" si="0"/>
        <v/>
      </c>
      <c r="K12" s="307"/>
      <c r="L12" s="308"/>
      <c r="M12" s="307"/>
      <c r="N12" s="304"/>
      <c r="O12" s="264"/>
      <c r="P12" s="269"/>
      <c r="Q12" s="296"/>
      <c r="R12" s="296"/>
      <c r="S12" s="296"/>
    </row>
    <row r="13" spans="1:19" ht="12.75" customHeight="1" x14ac:dyDescent="0.2">
      <c r="A13" s="303" t="str">
        <f>IF(B13="","",ROW()-ROW($A$3)+'Diário 2º PA'!$P$1)</f>
        <v/>
      </c>
      <c r="B13" s="304"/>
      <c r="C13" s="305"/>
      <c r="D13" s="269"/>
      <c r="E13" s="264"/>
      <c r="F13" s="334"/>
      <c r="G13" s="264"/>
      <c r="H13" s="269"/>
      <c r="I13" s="264"/>
      <c r="J13" s="307" t="str">
        <f t="shared" si="0"/>
        <v/>
      </c>
      <c r="K13" s="307"/>
      <c r="L13" s="308"/>
      <c r="M13" s="307"/>
      <c r="N13" s="304"/>
      <c r="O13" s="264"/>
      <c r="P13" s="269"/>
      <c r="Q13" s="296"/>
      <c r="R13" s="296"/>
      <c r="S13" s="296"/>
    </row>
    <row r="14" spans="1:19" ht="12.75" customHeight="1" x14ac:dyDescent="0.2">
      <c r="A14" s="303" t="str">
        <f>IF(B14="","",ROW()-ROW($A$3)+'Diário 2º PA'!$P$1)</f>
        <v/>
      </c>
      <c r="B14" s="304"/>
      <c r="C14" s="305"/>
      <c r="D14" s="269"/>
      <c r="E14" s="264"/>
      <c r="F14" s="334"/>
      <c r="G14" s="264"/>
      <c r="H14" s="269"/>
      <c r="I14" s="264"/>
      <c r="J14" s="307" t="str">
        <f t="shared" si="0"/>
        <v/>
      </c>
      <c r="K14" s="307"/>
      <c r="L14" s="308"/>
      <c r="M14" s="307"/>
      <c r="N14" s="304"/>
      <c r="O14" s="264"/>
      <c r="P14" s="269"/>
      <c r="Q14" s="296"/>
      <c r="R14" s="296"/>
      <c r="S14" s="296"/>
    </row>
    <row r="15" spans="1:19" ht="12.75" customHeight="1" x14ac:dyDescent="0.2">
      <c r="A15" s="303" t="str">
        <f>IF(B15="","",ROW()-ROW($A$3)+'Diário 2º PA'!$P$1)</f>
        <v/>
      </c>
      <c r="B15" s="304"/>
      <c r="C15" s="305"/>
      <c r="D15" s="269"/>
      <c r="E15" s="264"/>
      <c r="F15" s="334"/>
      <c r="G15" s="264"/>
      <c r="H15" s="269"/>
      <c r="I15" s="264"/>
      <c r="J15" s="307" t="str">
        <f t="shared" si="0"/>
        <v/>
      </c>
      <c r="K15" s="307"/>
      <c r="L15" s="308"/>
      <c r="M15" s="307"/>
      <c r="N15" s="304"/>
      <c r="O15" s="264"/>
      <c r="P15" s="269"/>
      <c r="Q15" s="296"/>
      <c r="R15" s="296"/>
      <c r="S15" s="296"/>
    </row>
    <row r="16" spans="1:19" ht="12.75" customHeight="1" x14ac:dyDescent="0.2">
      <c r="A16" s="303" t="str">
        <f>IF(B16="","",ROW()-ROW($A$3)+'Diário 2º PA'!$P$1)</f>
        <v/>
      </c>
      <c r="B16" s="304"/>
      <c r="C16" s="305"/>
      <c r="D16" s="269"/>
      <c r="E16" s="264"/>
      <c r="F16" s="334"/>
      <c r="G16" s="264"/>
      <c r="H16" s="269"/>
      <c r="I16" s="264"/>
      <c r="J16" s="307" t="str">
        <f t="shared" si="0"/>
        <v/>
      </c>
      <c r="K16" s="307"/>
      <c r="L16" s="308"/>
      <c r="M16" s="307"/>
      <c r="N16" s="304"/>
      <c r="O16" s="264"/>
      <c r="P16" s="269"/>
      <c r="Q16" s="296"/>
      <c r="R16" s="296"/>
      <c r="S16" s="296"/>
    </row>
    <row r="17" spans="1:19" ht="12.75" customHeight="1" x14ac:dyDescent="0.2">
      <c r="A17" s="303" t="str">
        <f>IF(B17="","",ROW()-ROW($A$3)+'Diário 2º PA'!$P$1)</f>
        <v/>
      </c>
      <c r="B17" s="304"/>
      <c r="C17" s="305"/>
      <c r="D17" s="269"/>
      <c r="E17" s="264"/>
      <c r="F17" s="334"/>
      <c r="G17" s="264"/>
      <c r="H17" s="269"/>
      <c r="I17" s="264"/>
      <c r="J17" s="307" t="str">
        <f t="shared" si="0"/>
        <v/>
      </c>
      <c r="K17" s="307"/>
      <c r="L17" s="308"/>
      <c r="M17" s="307"/>
      <c r="N17" s="304"/>
      <c r="O17" s="264"/>
      <c r="P17" s="269"/>
      <c r="Q17" s="296"/>
      <c r="R17" s="296"/>
      <c r="S17" s="296"/>
    </row>
    <row r="18" spans="1:19" ht="12.75" customHeight="1" x14ac:dyDescent="0.2">
      <c r="A18" s="303" t="str">
        <f>IF(B18="","",ROW()-ROW($A$3)+'Diário 2º PA'!$P$1)</f>
        <v/>
      </c>
      <c r="B18" s="304"/>
      <c r="C18" s="305"/>
      <c r="D18" s="269"/>
      <c r="E18" s="264"/>
      <c r="F18" s="334"/>
      <c r="G18" s="269"/>
      <c r="H18" s="269"/>
      <c r="I18" s="264"/>
      <c r="J18" s="307" t="str">
        <f t="shared" si="0"/>
        <v/>
      </c>
      <c r="K18" s="307"/>
      <c r="L18" s="308"/>
      <c r="M18" s="307"/>
      <c r="N18" s="304"/>
      <c r="O18" s="264"/>
      <c r="P18" s="269"/>
      <c r="Q18" s="296"/>
      <c r="R18" s="296"/>
      <c r="S18" s="296"/>
    </row>
    <row r="19" spans="1:19" ht="12.75" customHeight="1" x14ac:dyDescent="0.2">
      <c r="A19" s="303" t="str">
        <f>IF(B19="","",ROW()-ROW($A$3)+'Diário 2º PA'!$P$1)</f>
        <v/>
      </c>
      <c r="B19" s="304"/>
      <c r="C19" s="305"/>
      <c r="D19" s="269"/>
      <c r="E19" s="264"/>
      <c r="F19" s="334"/>
      <c r="G19" s="269"/>
      <c r="H19" s="269"/>
      <c r="I19" s="264"/>
      <c r="J19" s="307" t="str">
        <f t="shared" si="0"/>
        <v/>
      </c>
      <c r="K19" s="307"/>
      <c r="L19" s="308"/>
      <c r="M19" s="307"/>
      <c r="N19" s="304"/>
      <c r="O19" s="264"/>
      <c r="P19" s="269"/>
      <c r="Q19" s="296"/>
      <c r="R19" s="296"/>
      <c r="S19" s="296"/>
    </row>
    <row r="20" spans="1:19" ht="12.75" customHeight="1" x14ac:dyDescent="0.2">
      <c r="A20" s="303" t="str">
        <f>IF(B20="","",ROW()-ROW($A$3)+'Diário 2º PA'!$P$1)</f>
        <v/>
      </c>
      <c r="B20" s="304"/>
      <c r="C20" s="305"/>
      <c r="D20" s="269"/>
      <c r="E20" s="264"/>
      <c r="F20" s="334"/>
      <c r="G20" s="264"/>
      <c r="H20" s="269"/>
      <c r="I20" s="264"/>
      <c r="J20" s="307" t="str">
        <f t="shared" si="0"/>
        <v/>
      </c>
      <c r="K20" s="307"/>
      <c r="L20" s="308"/>
      <c r="M20" s="307"/>
      <c r="N20" s="304"/>
      <c r="O20" s="264"/>
      <c r="P20" s="269"/>
      <c r="Q20" s="296"/>
      <c r="R20" s="296"/>
      <c r="S20" s="296"/>
    </row>
    <row r="21" spans="1:19" ht="12.75" customHeight="1" x14ac:dyDescent="0.2">
      <c r="A21" s="303" t="str">
        <f>IF(B21="","",ROW()-ROW($A$3)+'Diário 2º PA'!$P$1)</f>
        <v/>
      </c>
      <c r="B21" s="304"/>
      <c r="C21" s="305"/>
      <c r="D21" s="269"/>
      <c r="E21" s="264"/>
      <c r="F21" s="334"/>
      <c r="G21" s="264"/>
      <c r="H21" s="269"/>
      <c r="I21" s="264"/>
      <c r="J21" s="307" t="str">
        <f t="shared" si="0"/>
        <v/>
      </c>
      <c r="K21" s="307"/>
      <c r="L21" s="308"/>
      <c r="M21" s="307"/>
      <c r="N21" s="304"/>
      <c r="O21" s="264"/>
      <c r="P21" s="269"/>
      <c r="Q21" s="296"/>
      <c r="R21" s="296"/>
      <c r="S21" s="296"/>
    </row>
    <row r="22" spans="1:19" ht="12.75" customHeight="1" x14ac:dyDescent="0.2">
      <c r="A22" s="303" t="str">
        <f>IF(B22="","",ROW()-ROW($A$3)+'Diário 2º PA'!$P$1)</f>
        <v/>
      </c>
      <c r="B22" s="304"/>
      <c r="C22" s="305"/>
      <c r="D22" s="269"/>
      <c r="E22" s="264"/>
      <c r="F22" s="334"/>
      <c r="G22" s="264"/>
      <c r="H22" s="269"/>
      <c r="I22" s="264"/>
      <c r="J22" s="307" t="str">
        <f t="shared" si="0"/>
        <v/>
      </c>
      <c r="K22" s="307"/>
      <c r="L22" s="308"/>
      <c r="M22" s="307"/>
      <c r="N22" s="304"/>
      <c r="O22" s="264"/>
      <c r="P22" s="269"/>
      <c r="Q22" s="296"/>
      <c r="R22" s="296"/>
      <c r="S22" s="296"/>
    </row>
    <row r="23" spans="1:19" ht="12.75" customHeight="1" x14ac:dyDescent="0.2">
      <c r="A23" s="303" t="str">
        <f>IF(B23="","",ROW()-ROW($A$3)+'Diário 2º PA'!$P$1)</f>
        <v/>
      </c>
      <c r="B23" s="304"/>
      <c r="C23" s="305"/>
      <c r="D23" s="269"/>
      <c r="E23" s="264"/>
      <c r="F23" s="334"/>
      <c r="G23" s="264"/>
      <c r="H23" s="269"/>
      <c r="I23" s="264"/>
      <c r="J23" s="307" t="str">
        <f t="shared" si="0"/>
        <v/>
      </c>
      <c r="K23" s="307"/>
      <c r="L23" s="308"/>
      <c r="M23" s="307"/>
      <c r="N23" s="304"/>
      <c r="O23" s="264"/>
      <c r="P23" s="269"/>
      <c r="Q23" s="296"/>
      <c r="R23" s="296"/>
      <c r="S23" s="296"/>
    </row>
    <row r="24" spans="1:19" ht="12.75" customHeight="1" x14ac:dyDescent="0.2">
      <c r="A24" s="303" t="str">
        <f>IF(B24="","",ROW()-ROW($A$3)+'Diário 2º PA'!$P$1)</f>
        <v/>
      </c>
      <c r="B24" s="304"/>
      <c r="C24" s="305"/>
      <c r="D24" s="269"/>
      <c r="E24" s="264"/>
      <c r="F24" s="334"/>
      <c r="G24" s="264"/>
      <c r="H24" s="269"/>
      <c r="I24" s="264"/>
      <c r="J24" s="307" t="str">
        <f t="shared" si="0"/>
        <v/>
      </c>
      <c r="K24" s="307"/>
      <c r="L24" s="308"/>
      <c r="M24" s="307"/>
      <c r="N24" s="304"/>
      <c r="O24" s="264"/>
      <c r="P24" s="269"/>
      <c r="Q24" s="296"/>
      <c r="R24" s="296"/>
      <c r="S24" s="296"/>
    </row>
    <row r="25" spans="1:19" ht="12.75" customHeight="1" x14ac:dyDescent="0.2">
      <c r="A25" s="303" t="str">
        <f>IF(B25="","",ROW()-ROW($A$3)+'Diário 2º PA'!$P$1)</f>
        <v/>
      </c>
      <c r="B25" s="304"/>
      <c r="C25" s="305"/>
      <c r="D25" s="269"/>
      <c r="E25" s="264"/>
      <c r="F25" s="334"/>
      <c r="G25" s="264"/>
      <c r="H25" s="269"/>
      <c r="I25" s="264"/>
      <c r="J25" s="307" t="str">
        <f t="shared" si="0"/>
        <v/>
      </c>
      <c r="K25" s="307"/>
      <c r="L25" s="308"/>
      <c r="M25" s="307"/>
      <c r="N25" s="304"/>
      <c r="O25" s="264"/>
      <c r="P25" s="269"/>
      <c r="Q25" s="296"/>
      <c r="R25" s="296"/>
      <c r="S25" s="296"/>
    </row>
    <row r="26" spans="1:19" ht="12.75" customHeight="1" x14ac:dyDescent="0.2">
      <c r="A26" s="303" t="str">
        <f>IF(B26="","",ROW()-ROW($A$3)+'Diário 2º PA'!$P$1)</f>
        <v/>
      </c>
      <c r="B26" s="304"/>
      <c r="C26" s="305"/>
      <c r="D26" s="269"/>
      <c r="E26" s="264"/>
      <c r="F26" s="334"/>
      <c r="G26" s="264"/>
      <c r="H26" s="269"/>
      <c r="I26" s="264"/>
      <c r="J26" s="307" t="str">
        <f t="shared" si="0"/>
        <v/>
      </c>
      <c r="K26" s="307"/>
      <c r="L26" s="308"/>
      <c r="M26" s="307"/>
      <c r="N26" s="304"/>
      <c r="O26" s="264"/>
      <c r="P26" s="269"/>
      <c r="Q26" s="296"/>
      <c r="R26" s="296"/>
      <c r="S26" s="296"/>
    </row>
    <row r="27" spans="1:19" ht="12.75" customHeight="1" x14ac:dyDescent="0.2">
      <c r="A27" s="303" t="str">
        <f>IF(B27="","",ROW()-ROW($A$3)+'Diário 2º PA'!$P$1)</f>
        <v/>
      </c>
      <c r="B27" s="304"/>
      <c r="C27" s="305"/>
      <c r="D27" s="269"/>
      <c r="E27" s="264"/>
      <c r="F27" s="334"/>
      <c r="G27" s="269"/>
      <c r="H27" s="269"/>
      <c r="I27" s="264"/>
      <c r="J27" s="307" t="str">
        <f t="shared" si="0"/>
        <v/>
      </c>
      <c r="K27" s="307"/>
      <c r="L27" s="308"/>
      <c r="M27" s="307"/>
      <c r="N27" s="304"/>
      <c r="O27" s="264"/>
      <c r="P27" s="269"/>
      <c r="Q27" s="296"/>
      <c r="R27" s="296"/>
      <c r="S27" s="296"/>
    </row>
    <row r="28" spans="1:19" ht="12.75" customHeight="1" x14ac:dyDescent="0.2">
      <c r="A28" s="303" t="str">
        <f>IF(B28="","",ROW()-ROW($A$3)+'Diário 2º PA'!$P$1)</f>
        <v/>
      </c>
      <c r="B28" s="304"/>
      <c r="C28" s="305"/>
      <c r="D28" s="269"/>
      <c r="E28" s="264"/>
      <c r="F28" s="334"/>
      <c r="G28" s="269"/>
      <c r="H28" s="269"/>
      <c r="I28" s="264"/>
      <c r="J28" s="307" t="str">
        <f t="shared" si="0"/>
        <v/>
      </c>
      <c r="K28" s="307"/>
      <c r="L28" s="308"/>
      <c r="M28" s="307"/>
      <c r="N28" s="304"/>
      <c r="O28" s="264"/>
      <c r="P28" s="269"/>
      <c r="Q28" s="296"/>
      <c r="R28" s="296"/>
      <c r="S28" s="296"/>
    </row>
    <row r="29" spans="1:19" ht="12.75" customHeight="1" x14ac:dyDescent="0.2">
      <c r="A29" s="303" t="str">
        <f>IF(B29="","",ROW()-ROW($A$3)+'Diário 2º PA'!$P$1)</f>
        <v/>
      </c>
      <c r="B29" s="304"/>
      <c r="C29" s="305"/>
      <c r="D29" s="269"/>
      <c r="E29" s="264"/>
      <c r="F29" s="334"/>
      <c r="G29" s="269"/>
      <c r="H29" s="269"/>
      <c r="I29" s="264"/>
      <c r="J29" s="307" t="str">
        <f t="shared" si="0"/>
        <v/>
      </c>
      <c r="K29" s="307"/>
      <c r="L29" s="308"/>
      <c r="M29" s="307"/>
      <c r="N29" s="304"/>
      <c r="O29" s="264"/>
      <c r="P29" s="269"/>
      <c r="Q29" s="296"/>
      <c r="R29" s="296"/>
      <c r="S29" s="296"/>
    </row>
    <row r="30" spans="1:19" ht="12.75" customHeight="1" x14ac:dyDescent="0.2">
      <c r="A30" s="303" t="str">
        <f>IF(B30="","",ROW()-ROW($A$3)+'Diário 2º PA'!$P$1)</f>
        <v/>
      </c>
      <c r="B30" s="304"/>
      <c r="C30" s="305"/>
      <c r="D30" s="269"/>
      <c r="E30" s="264"/>
      <c r="F30" s="334"/>
      <c r="G30" s="269"/>
      <c r="H30" s="269"/>
      <c r="I30" s="264"/>
      <c r="J30" s="307" t="str">
        <f t="shared" si="0"/>
        <v/>
      </c>
      <c r="K30" s="307"/>
      <c r="L30" s="308"/>
      <c r="M30" s="307"/>
      <c r="N30" s="304"/>
      <c r="O30" s="264"/>
      <c r="P30" s="269"/>
      <c r="Q30" s="296"/>
      <c r="R30" s="296"/>
      <c r="S30" s="296"/>
    </row>
    <row r="31" spans="1:19" ht="12.75" customHeight="1" x14ac:dyDescent="0.2">
      <c r="A31" s="303" t="str">
        <f>IF(B31="","",ROW()-ROW($A$3)+'Diário 2º PA'!$P$1)</f>
        <v/>
      </c>
      <c r="B31" s="304"/>
      <c r="C31" s="305"/>
      <c r="D31" s="269"/>
      <c r="E31" s="264"/>
      <c r="F31" s="334"/>
      <c r="G31" s="269"/>
      <c r="H31" s="269"/>
      <c r="I31" s="264"/>
      <c r="J31" s="307" t="str">
        <f t="shared" si="0"/>
        <v/>
      </c>
      <c r="K31" s="307"/>
      <c r="L31" s="308"/>
      <c r="M31" s="307"/>
      <c r="N31" s="304"/>
      <c r="O31" s="264"/>
      <c r="P31" s="269"/>
      <c r="Q31" s="296"/>
      <c r="R31" s="296"/>
      <c r="S31" s="296"/>
    </row>
    <row r="32" spans="1:19" ht="12.75" customHeight="1" x14ac:dyDescent="0.2">
      <c r="A32" s="303" t="str">
        <f>IF(B32="","",ROW()-ROW($A$3)+'Diário 2º PA'!$P$1)</f>
        <v/>
      </c>
      <c r="B32" s="304"/>
      <c r="C32" s="305"/>
      <c r="D32" s="269"/>
      <c r="E32" s="264"/>
      <c r="F32" s="334"/>
      <c r="G32" s="269"/>
      <c r="H32" s="269"/>
      <c r="I32" s="264"/>
      <c r="J32" s="307" t="str">
        <f t="shared" si="0"/>
        <v/>
      </c>
      <c r="K32" s="307"/>
      <c r="L32" s="308"/>
      <c r="M32" s="307"/>
      <c r="N32" s="304"/>
      <c r="O32" s="264"/>
      <c r="P32" s="269"/>
      <c r="Q32" s="296"/>
      <c r="R32" s="296"/>
      <c r="S32" s="296"/>
    </row>
    <row r="33" spans="1:19" ht="12.75" customHeight="1" x14ac:dyDescent="0.2">
      <c r="A33" s="303" t="str">
        <f>IF(B33="","",ROW()-ROW($A$3)+'Diário 2º PA'!$P$1)</f>
        <v/>
      </c>
      <c r="B33" s="304"/>
      <c r="C33" s="305"/>
      <c r="D33" s="269"/>
      <c r="E33" s="264"/>
      <c r="F33" s="334"/>
      <c r="G33" s="269"/>
      <c r="H33" s="269"/>
      <c r="I33" s="264"/>
      <c r="J33" s="307" t="str">
        <f t="shared" si="0"/>
        <v/>
      </c>
      <c r="K33" s="307"/>
      <c r="L33" s="308"/>
      <c r="M33" s="307"/>
      <c r="N33" s="304"/>
      <c r="O33" s="264"/>
      <c r="P33" s="269"/>
      <c r="Q33" s="296"/>
      <c r="R33" s="296"/>
      <c r="S33" s="296"/>
    </row>
    <row r="34" spans="1:19" ht="12.75" customHeight="1" x14ac:dyDescent="0.2">
      <c r="A34" s="303" t="str">
        <f>IF(B34="","",ROW()-ROW($A$3)+'Diário 2º PA'!$P$1)</f>
        <v/>
      </c>
      <c r="B34" s="304"/>
      <c r="C34" s="305"/>
      <c r="D34" s="269"/>
      <c r="E34" s="264"/>
      <c r="F34" s="334"/>
      <c r="G34" s="269"/>
      <c r="H34" s="269"/>
      <c r="I34" s="264"/>
      <c r="J34" s="307" t="str">
        <f t="shared" si="0"/>
        <v/>
      </c>
      <c r="K34" s="307"/>
      <c r="L34" s="308"/>
      <c r="M34" s="307"/>
      <c r="N34" s="304"/>
      <c r="O34" s="264"/>
      <c r="P34" s="269"/>
      <c r="Q34" s="296"/>
      <c r="R34" s="296"/>
      <c r="S34" s="296"/>
    </row>
    <row r="35" spans="1:19" ht="12.75" customHeight="1" x14ac:dyDescent="0.2">
      <c r="A35" s="303" t="str">
        <f>IF(B35="","",ROW()-ROW($A$3)+'Diário 2º PA'!$P$1)</f>
        <v/>
      </c>
      <c r="B35" s="304"/>
      <c r="C35" s="305"/>
      <c r="D35" s="269"/>
      <c r="E35" s="264"/>
      <c r="F35" s="334"/>
      <c r="G35" s="269"/>
      <c r="H35" s="269"/>
      <c r="I35" s="264"/>
      <c r="J35" s="307" t="str">
        <f t="shared" si="0"/>
        <v/>
      </c>
      <c r="K35" s="307"/>
      <c r="L35" s="308"/>
      <c r="M35" s="307"/>
      <c r="N35" s="304"/>
      <c r="O35" s="264"/>
      <c r="P35" s="269"/>
      <c r="Q35" s="296"/>
      <c r="R35" s="296"/>
      <c r="S35" s="296"/>
    </row>
    <row r="36" spans="1:19" ht="12.75" customHeight="1" x14ac:dyDescent="0.2">
      <c r="A36" s="303" t="str">
        <f>IF(B36="","",ROW()-ROW($A$3)+'Diário 2º PA'!$P$1)</f>
        <v/>
      </c>
      <c r="B36" s="304"/>
      <c r="C36" s="305"/>
      <c r="D36" s="269"/>
      <c r="E36" s="264"/>
      <c r="F36" s="334"/>
      <c r="G36" s="269"/>
      <c r="H36" s="269"/>
      <c r="I36" s="264"/>
      <c r="J36" s="307" t="str">
        <f t="shared" si="0"/>
        <v/>
      </c>
      <c r="K36" s="307"/>
      <c r="L36" s="308"/>
      <c r="M36" s="307"/>
      <c r="N36" s="304"/>
      <c r="O36" s="264"/>
      <c r="P36" s="269"/>
      <c r="Q36" s="296"/>
      <c r="R36" s="296"/>
      <c r="S36" s="296"/>
    </row>
    <row r="37" spans="1:19" ht="12.75" customHeight="1" x14ac:dyDescent="0.2">
      <c r="A37" s="303" t="str">
        <f>IF(B37="","",ROW()-ROW($A$3)+'Diário 2º PA'!$P$1)</f>
        <v/>
      </c>
      <c r="B37" s="304"/>
      <c r="C37" s="305"/>
      <c r="D37" s="269"/>
      <c r="E37" s="264"/>
      <c r="F37" s="334"/>
      <c r="G37" s="264"/>
      <c r="H37" s="269"/>
      <c r="I37" s="264"/>
      <c r="J37" s="307" t="str">
        <f t="shared" si="0"/>
        <v/>
      </c>
      <c r="K37" s="307"/>
      <c r="L37" s="308"/>
      <c r="M37" s="307"/>
      <c r="N37" s="304"/>
      <c r="O37" s="264"/>
      <c r="P37" s="269"/>
      <c r="Q37" s="296"/>
      <c r="R37" s="296"/>
      <c r="S37" s="296"/>
    </row>
    <row r="38" spans="1:19" ht="12.75" customHeight="1" x14ac:dyDescent="0.2">
      <c r="A38" s="303" t="str">
        <f>IF(B38="","",ROW()-ROW($A$3)+'Diário 2º PA'!$P$1)</f>
        <v/>
      </c>
      <c r="B38" s="304"/>
      <c r="C38" s="305"/>
      <c r="D38" s="269"/>
      <c r="E38" s="264"/>
      <c r="F38" s="334"/>
      <c r="G38" s="269"/>
      <c r="H38" s="269"/>
      <c r="I38" s="264"/>
      <c r="J38" s="307" t="str">
        <f t="shared" si="0"/>
        <v/>
      </c>
      <c r="K38" s="307"/>
      <c r="L38" s="308"/>
      <c r="M38" s="307"/>
      <c r="N38" s="304"/>
      <c r="O38" s="264"/>
      <c r="P38" s="269"/>
      <c r="Q38" s="296"/>
      <c r="R38" s="296"/>
      <c r="S38" s="296"/>
    </row>
    <row r="39" spans="1:19" ht="12.75" customHeight="1" x14ac:dyDescent="0.2">
      <c r="A39" s="303" t="str">
        <f>IF(B39="","",ROW()-ROW($A$3)+'Diário 2º PA'!$P$1)</f>
        <v/>
      </c>
      <c r="B39" s="304"/>
      <c r="C39" s="305"/>
      <c r="D39" s="269"/>
      <c r="E39" s="264"/>
      <c r="F39" s="334"/>
      <c r="G39" s="264"/>
      <c r="H39" s="269"/>
      <c r="I39" s="264"/>
      <c r="J39" s="307" t="str">
        <f t="shared" si="0"/>
        <v/>
      </c>
      <c r="K39" s="307"/>
      <c r="L39" s="308"/>
      <c r="M39" s="307"/>
      <c r="N39" s="304"/>
      <c r="O39" s="264"/>
      <c r="P39" s="269"/>
      <c r="Q39" s="296"/>
      <c r="R39" s="296"/>
      <c r="S39" s="296"/>
    </row>
    <row r="40" spans="1:19" ht="12.75" customHeight="1" x14ac:dyDescent="0.2">
      <c r="A40" s="303" t="str">
        <f>IF(B40="","",ROW()-ROW($A$3)+'Diário 2º PA'!$P$1)</f>
        <v/>
      </c>
      <c r="B40" s="304"/>
      <c r="C40" s="305"/>
      <c r="D40" s="269"/>
      <c r="E40" s="264"/>
      <c r="F40" s="334"/>
      <c r="G40" s="269"/>
      <c r="H40" s="269"/>
      <c r="I40" s="264"/>
      <c r="J40" s="307" t="str">
        <f t="shared" si="0"/>
        <v/>
      </c>
      <c r="K40" s="307"/>
      <c r="L40" s="308"/>
      <c r="M40" s="307"/>
      <c r="N40" s="304"/>
      <c r="O40" s="264"/>
      <c r="P40" s="269"/>
      <c r="Q40" s="296"/>
      <c r="R40" s="296"/>
      <c r="S40" s="296"/>
    </row>
    <row r="41" spans="1:19" ht="12.75" customHeight="1" x14ac:dyDescent="0.2">
      <c r="A41" s="303" t="str">
        <f>IF(B41="","",ROW()-ROW($A$3)+'Diário 2º PA'!$P$1)</f>
        <v/>
      </c>
      <c r="B41" s="304"/>
      <c r="C41" s="305"/>
      <c r="D41" s="269"/>
      <c r="E41" s="264"/>
      <c r="F41" s="262"/>
      <c r="G41" s="264"/>
      <c r="H41" s="269"/>
      <c r="I41" s="264"/>
      <c r="J41" s="307" t="str">
        <f t="shared" si="0"/>
        <v/>
      </c>
      <c r="K41" s="307"/>
      <c r="L41" s="308"/>
      <c r="M41" s="307"/>
      <c r="N41" s="304"/>
      <c r="O41" s="264"/>
      <c r="P41" s="269"/>
      <c r="Q41" s="296"/>
      <c r="R41" s="296"/>
      <c r="S41" s="296"/>
    </row>
    <row r="42" spans="1:19" ht="12.75" customHeight="1" x14ac:dyDescent="0.2">
      <c r="A42" s="303" t="str">
        <f>IF(B42="","",ROW()-ROW($A$3)+'Diário 2º PA'!$P$1)</f>
        <v/>
      </c>
      <c r="B42" s="304"/>
      <c r="C42" s="305"/>
      <c r="D42" s="269"/>
      <c r="E42" s="264"/>
      <c r="F42" s="262"/>
      <c r="G42" s="264"/>
      <c r="H42" s="269"/>
      <c r="I42" s="264"/>
      <c r="J42" s="307" t="str">
        <f t="shared" si="0"/>
        <v/>
      </c>
      <c r="K42" s="307"/>
      <c r="L42" s="308"/>
      <c r="M42" s="307"/>
      <c r="N42" s="304"/>
      <c r="O42" s="264"/>
      <c r="P42" s="269"/>
      <c r="Q42" s="296"/>
      <c r="R42" s="296"/>
      <c r="S42" s="296"/>
    </row>
    <row r="43" spans="1:19" ht="12.75" customHeight="1" x14ac:dyDescent="0.2">
      <c r="A43" s="303" t="str">
        <f>IF(B43="","",ROW()-ROW($A$3)+'Diário 2º PA'!$P$1)</f>
        <v/>
      </c>
      <c r="B43" s="304"/>
      <c r="C43" s="305"/>
      <c r="D43" s="269"/>
      <c r="E43" s="264"/>
      <c r="F43" s="334"/>
      <c r="G43" s="264"/>
      <c r="H43" s="269"/>
      <c r="I43" s="264"/>
      <c r="J43" s="307" t="str">
        <f t="shared" si="0"/>
        <v/>
      </c>
      <c r="K43" s="307"/>
      <c r="L43" s="308"/>
      <c r="M43" s="307"/>
      <c r="N43" s="304"/>
      <c r="O43" s="264"/>
      <c r="P43" s="269"/>
      <c r="Q43" s="296"/>
      <c r="R43" s="296"/>
      <c r="S43" s="296"/>
    </row>
    <row r="44" spans="1:19" ht="12.75" customHeight="1" x14ac:dyDescent="0.2">
      <c r="A44" s="303" t="str">
        <f>IF(B44="","",ROW()-ROW($A$3)+'Diário 2º PA'!$P$1)</f>
        <v/>
      </c>
      <c r="B44" s="304"/>
      <c r="C44" s="305"/>
      <c r="D44" s="269"/>
      <c r="E44" s="264"/>
      <c r="F44" s="334"/>
      <c r="G44" s="264"/>
      <c r="H44" s="269"/>
      <c r="I44" s="264"/>
      <c r="J44" s="307" t="str">
        <f t="shared" si="0"/>
        <v/>
      </c>
      <c r="K44" s="307"/>
      <c r="L44" s="308"/>
      <c r="M44" s="307"/>
      <c r="N44" s="304"/>
      <c r="O44" s="264"/>
      <c r="P44" s="269"/>
      <c r="Q44" s="296"/>
      <c r="R44" s="296"/>
      <c r="S44" s="296"/>
    </row>
    <row r="45" spans="1:19" ht="12.75" customHeight="1" x14ac:dyDescent="0.2">
      <c r="A45" s="303" t="str">
        <f>IF(B45="","",ROW()-ROW($A$3)+'Diário 2º PA'!$P$1)</f>
        <v/>
      </c>
      <c r="B45" s="304"/>
      <c r="C45" s="305"/>
      <c r="D45" s="269"/>
      <c r="E45" s="264"/>
      <c r="F45" s="334"/>
      <c r="G45" s="264"/>
      <c r="H45" s="269"/>
      <c r="I45" s="264"/>
      <c r="J45" s="307" t="str">
        <f t="shared" si="0"/>
        <v/>
      </c>
      <c r="K45" s="307"/>
      <c r="L45" s="308"/>
      <c r="M45" s="307"/>
      <c r="N45" s="304"/>
      <c r="O45" s="264"/>
      <c r="P45" s="269"/>
      <c r="Q45" s="296"/>
      <c r="R45" s="296"/>
      <c r="S45" s="296"/>
    </row>
    <row r="46" spans="1:19" ht="12.75" customHeight="1" x14ac:dyDescent="0.2">
      <c r="A46" s="303" t="str">
        <f>IF(B46="","",ROW()-ROW($A$3)+'Diário 2º PA'!$P$1)</f>
        <v/>
      </c>
      <c r="B46" s="304"/>
      <c r="C46" s="305"/>
      <c r="D46" s="269"/>
      <c r="E46" s="264"/>
      <c r="F46" s="334"/>
      <c r="G46" s="269"/>
      <c r="H46" s="269"/>
      <c r="I46" s="264"/>
      <c r="J46" s="307" t="str">
        <f t="shared" si="0"/>
        <v/>
      </c>
      <c r="K46" s="307"/>
      <c r="L46" s="308"/>
      <c r="M46" s="307"/>
      <c r="N46" s="304"/>
      <c r="O46" s="264"/>
      <c r="P46" s="269"/>
      <c r="Q46" s="296"/>
      <c r="R46" s="296"/>
      <c r="S46" s="296"/>
    </row>
    <row r="47" spans="1:19" ht="12.75" customHeight="1" x14ac:dyDescent="0.2">
      <c r="A47" s="303" t="str">
        <f>IF(B47="","",ROW()-ROW($A$3)+'Diário 2º PA'!$P$1)</f>
        <v/>
      </c>
      <c r="B47" s="304"/>
      <c r="C47" s="305"/>
      <c r="D47" s="269"/>
      <c r="E47" s="264"/>
      <c r="F47" s="334"/>
      <c r="G47" s="264"/>
      <c r="H47" s="269"/>
      <c r="I47" s="264"/>
      <c r="J47" s="307" t="str">
        <f t="shared" si="0"/>
        <v/>
      </c>
      <c r="K47" s="307"/>
      <c r="L47" s="308"/>
      <c r="M47" s="307"/>
      <c r="N47" s="304"/>
      <c r="O47" s="264"/>
      <c r="P47" s="269"/>
      <c r="Q47" s="296"/>
      <c r="R47" s="296"/>
      <c r="S47" s="296"/>
    </row>
    <row r="48" spans="1:19" ht="12.75" customHeight="1" x14ac:dyDescent="0.2">
      <c r="A48" s="303" t="str">
        <f>IF(B48="","",ROW()-ROW($A$3)+'Diário 2º PA'!$P$1)</f>
        <v/>
      </c>
      <c r="B48" s="304"/>
      <c r="C48" s="305"/>
      <c r="D48" s="269"/>
      <c r="E48" s="264"/>
      <c r="F48" s="334"/>
      <c r="G48" s="264"/>
      <c r="H48" s="269"/>
      <c r="I48" s="264"/>
      <c r="J48" s="307" t="str">
        <f t="shared" si="0"/>
        <v/>
      </c>
      <c r="K48" s="307"/>
      <c r="L48" s="308"/>
      <c r="M48" s="307"/>
      <c r="N48" s="304"/>
      <c r="O48" s="264"/>
      <c r="P48" s="269"/>
      <c r="Q48" s="296"/>
      <c r="R48" s="296"/>
      <c r="S48" s="296"/>
    </row>
    <row r="49" spans="1:19" ht="12.75" customHeight="1" x14ac:dyDescent="0.2">
      <c r="A49" s="303" t="str">
        <f>IF(B49="","",ROW()-ROW($A$3)+'Diário 2º PA'!$P$1)</f>
        <v/>
      </c>
      <c r="B49" s="304"/>
      <c r="C49" s="305"/>
      <c r="D49" s="269"/>
      <c r="E49" s="264"/>
      <c r="F49" s="334"/>
      <c r="G49" s="269"/>
      <c r="H49" s="269"/>
      <c r="I49" s="264"/>
      <c r="J49" s="307" t="str">
        <f t="shared" si="0"/>
        <v/>
      </c>
      <c r="K49" s="307"/>
      <c r="L49" s="308"/>
      <c r="M49" s="307"/>
      <c r="N49" s="304"/>
      <c r="O49" s="264"/>
      <c r="P49" s="269"/>
      <c r="Q49" s="296"/>
      <c r="R49" s="296"/>
      <c r="S49" s="296"/>
    </row>
    <row r="50" spans="1:19" ht="12.75" customHeight="1" x14ac:dyDescent="0.2">
      <c r="A50" s="303" t="str">
        <f>IF(B50="","",ROW()-ROW($A$3)+'Diário 2º PA'!$P$1)</f>
        <v/>
      </c>
      <c r="B50" s="304"/>
      <c r="C50" s="305"/>
      <c r="D50" s="269"/>
      <c r="E50" s="264"/>
      <c r="F50" s="334"/>
      <c r="G50" s="264"/>
      <c r="H50" s="269"/>
      <c r="I50" s="264"/>
      <c r="J50" s="307" t="str">
        <f t="shared" si="0"/>
        <v/>
      </c>
      <c r="K50" s="307"/>
      <c r="L50" s="308"/>
      <c r="M50" s="307"/>
      <c r="N50" s="304"/>
      <c r="O50" s="264"/>
      <c r="P50" s="269"/>
      <c r="Q50" s="296"/>
      <c r="R50" s="296"/>
      <c r="S50" s="296"/>
    </row>
    <row r="51" spans="1:19" ht="12.75" customHeight="1" x14ac:dyDescent="0.2">
      <c r="A51" s="303" t="str">
        <f>IF(B51="","",ROW()-ROW($A$3)+'Diário 2º PA'!$P$1)</f>
        <v/>
      </c>
      <c r="B51" s="304"/>
      <c r="C51" s="305"/>
      <c r="D51" s="269"/>
      <c r="E51" s="264"/>
      <c r="F51" s="334"/>
      <c r="G51" s="269"/>
      <c r="H51" s="269"/>
      <c r="I51" s="264"/>
      <c r="J51" s="307" t="str">
        <f t="shared" si="0"/>
        <v/>
      </c>
      <c r="K51" s="307"/>
      <c r="L51" s="308"/>
      <c r="M51" s="307"/>
      <c r="N51" s="304"/>
      <c r="O51" s="264"/>
      <c r="P51" s="269"/>
      <c r="Q51" s="296"/>
      <c r="R51" s="296"/>
      <c r="S51" s="296"/>
    </row>
    <row r="52" spans="1:19" ht="12.75" customHeight="1" x14ac:dyDescent="0.2">
      <c r="A52" s="303" t="str">
        <f>IF(B52="","",ROW()-ROW($A$3)+'Diário 2º PA'!$P$1)</f>
        <v/>
      </c>
      <c r="B52" s="304"/>
      <c r="C52" s="305"/>
      <c r="D52" s="269"/>
      <c r="E52" s="264"/>
      <c r="F52" s="334"/>
      <c r="G52" s="269"/>
      <c r="H52" s="269"/>
      <c r="I52" s="264"/>
      <c r="J52" s="307" t="str">
        <f t="shared" si="0"/>
        <v/>
      </c>
      <c r="K52" s="307"/>
      <c r="L52" s="308"/>
      <c r="M52" s="307"/>
      <c r="N52" s="304"/>
      <c r="O52" s="264"/>
      <c r="P52" s="269"/>
      <c r="Q52" s="296"/>
      <c r="R52" s="296"/>
      <c r="S52" s="296"/>
    </row>
    <row r="53" spans="1:19" ht="12.75" customHeight="1" x14ac:dyDescent="0.2">
      <c r="A53" s="303" t="str">
        <f>IF(B53="","",ROW()-ROW($A$3)+'Diário 2º PA'!$P$1)</f>
        <v/>
      </c>
      <c r="B53" s="304"/>
      <c r="C53" s="305"/>
      <c r="D53" s="269"/>
      <c r="E53" s="264"/>
      <c r="F53" s="334"/>
      <c r="G53" s="269"/>
      <c r="H53" s="269"/>
      <c r="I53" s="264"/>
      <c r="J53" s="307" t="str">
        <f t="shared" si="0"/>
        <v/>
      </c>
      <c r="K53" s="307"/>
      <c r="L53" s="308"/>
      <c r="M53" s="307"/>
      <c r="N53" s="304"/>
      <c r="O53" s="264"/>
      <c r="P53" s="269"/>
      <c r="Q53" s="296"/>
      <c r="R53" s="296"/>
      <c r="S53" s="296"/>
    </row>
    <row r="54" spans="1:19" ht="12.75" customHeight="1" x14ac:dyDescent="0.2">
      <c r="A54" s="303" t="str">
        <f>IF(B54="","",ROW()-ROW($A$3)+'Diário 2º PA'!$P$1)</f>
        <v/>
      </c>
      <c r="B54" s="304"/>
      <c r="C54" s="305"/>
      <c r="D54" s="269"/>
      <c r="E54" s="264"/>
      <c r="F54" s="334"/>
      <c r="G54" s="269"/>
      <c r="H54" s="269"/>
      <c r="I54" s="264"/>
      <c r="J54" s="307" t="str">
        <f t="shared" si="0"/>
        <v/>
      </c>
      <c r="K54" s="307"/>
      <c r="L54" s="308"/>
      <c r="M54" s="307"/>
      <c r="N54" s="304"/>
      <c r="O54" s="264"/>
      <c r="P54" s="269"/>
      <c r="Q54" s="296"/>
      <c r="R54" s="296"/>
      <c r="S54" s="296"/>
    </row>
    <row r="55" spans="1:19" ht="12.75" customHeight="1" x14ac:dyDescent="0.2">
      <c r="A55" s="303" t="str">
        <f>IF(B55="","",ROW()-ROW($A$3)+'Diário 2º PA'!$P$1)</f>
        <v/>
      </c>
      <c r="B55" s="304"/>
      <c r="C55" s="305"/>
      <c r="D55" s="269"/>
      <c r="E55" s="264"/>
      <c r="F55" s="334"/>
      <c r="G55" s="269"/>
      <c r="H55" s="269"/>
      <c r="I55" s="264"/>
      <c r="J55" s="307" t="str">
        <f t="shared" si="0"/>
        <v/>
      </c>
      <c r="K55" s="307"/>
      <c r="L55" s="308"/>
      <c r="M55" s="307"/>
      <c r="N55" s="304"/>
      <c r="O55" s="264"/>
      <c r="P55" s="269"/>
      <c r="Q55" s="296"/>
      <c r="R55" s="296"/>
      <c r="S55" s="296"/>
    </row>
    <row r="56" spans="1:19" ht="12.75" customHeight="1" x14ac:dyDescent="0.2">
      <c r="A56" s="303" t="str">
        <f>IF(B56="","",ROW()-ROW($A$3)+'Diário 2º PA'!$P$1)</f>
        <v/>
      </c>
      <c r="B56" s="304"/>
      <c r="C56" s="305"/>
      <c r="D56" s="269"/>
      <c r="E56" s="264"/>
      <c r="F56" s="334"/>
      <c r="G56" s="269"/>
      <c r="H56" s="269"/>
      <c r="I56" s="264"/>
      <c r="J56" s="307" t="str">
        <f t="shared" si="0"/>
        <v/>
      </c>
      <c r="K56" s="307"/>
      <c r="L56" s="308"/>
      <c r="M56" s="307"/>
      <c r="N56" s="304"/>
      <c r="O56" s="264"/>
      <c r="P56" s="269"/>
      <c r="Q56" s="296"/>
      <c r="R56" s="296"/>
      <c r="S56" s="296"/>
    </row>
    <row r="57" spans="1:19" ht="12.75" customHeight="1" x14ac:dyDescent="0.2">
      <c r="A57" s="303" t="str">
        <f>IF(B57="","",ROW()-ROW($A$3)+'Diário 2º PA'!$P$1)</f>
        <v/>
      </c>
      <c r="B57" s="304"/>
      <c r="C57" s="305"/>
      <c r="D57" s="269"/>
      <c r="E57" s="264"/>
      <c r="F57" s="334"/>
      <c r="G57" s="269"/>
      <c r="H57" s="269"/>
      <c r="I57" s="264"/>
      <c r="J57" s="307" t="str">
        <f t="shared" si="0"/>
        <v/>
      </c>
      <c r="K57" s="307"/>
      <c r="L57" s="308"/>
      <c r="M57" s="307"/>
      <c r="N57" s="304"/>
      <c r="O57" s="264"/>
      <c r="P57" s="269"/>
      <c r="Q57" s="296"/>
      <c r="R57" s="296"/>
      <c r="S57" s="296"/>
    </row>
    <row r="58" spans="1:19" ht="12.75" customHeight="1" x14ac:dyDescent="0.2">
      <c r="A58" s="303" t="str">
        <f>IF(B58="","",ROW()-ROW($A$3)+'Diário 2º PA'!$P$1)</f>
        <v/>
      </c>
      <c r="B58" s="304"/>
      <c r="C58" s="305"/>
      <c r="D58" s="269"/>
      <c r="E58" s="264"/>
      <c r="F58" s="334"/>
      <c r="G58" s="269"/>
      <c r="H58" s="269"/>
      <c r="I58" s="264"/>
      <c r="J58" s="307" t="str">
        <f t="shared" si="0"/>
        <v/>
      </c>
      <c r="K58" s="307"/>
      <c r="L58" s="308"/>
      <c r="M58" s="307"/>
      <c r="N58" s="304"/>
      <c r="O58" s="264"/>
      <c r="P58" s="269"/>
      <c r="Q58" s="296"/>
      <c r="R58" s="296"/>
      <c r="S58" s="296"/>
    </row>
    <row r="59" spans="1:19" ht="12.75" customHeight="1" x14ac:dyDescent="0.2">
      <c r="A59" s="303" t="str">
        <f>IF(B59="","",ROW()-ROW($A$3)+'Diário 2º PA'!$P$1)</f>
        <v/>
      </c>
      <c r="B59" s="304"/>
      <c r="C59" s="305"/>
      <c r="D59" s="269"/>
      <c r="E59" s="264"/>
      <c r="F59" s="334"/>
      <c r="G59" s="269"/>
      <c r="H59" s="269"/>
      <c r="I59" s="264"/>
      <c r="J59" s="307" t="str">
        <f t="shared" si="0"/>
        <v/>
      </c>
      <c r="K59" s="307"/>
      <c r="L59" s="308"/>
      <c r="M59" s="307"/>
      <c r="N59" s="304"/>
      <c r="O59" s="264"/>
      <c r="P59" s="269"/>
      <c r="Q59" s="296"/>
      <c r="R59" s="296"/>
      <c r="S59" s="296"/>
    </row>
    <row r="60" spans="1:19" ht="12.75" customHeight="1" x14ac:dyDescent="0.2">
      <c r="A60" s="303" t="str">
        <f>IF(B60="","",ROW()-ROW($A$3)+'Diário 2º PA'!$P$1)</f>
        <v/>
      </c>
      <c r="B60" s="304"/>
      <c r="C60" s="305"/>
      <c r="D60" s="269"/>
      <c r="E60" s="264"/>
      <c r="F60" s="334"/>
      <c r="G60" s="269"/>
      <c r="H60" s="269"/>
      <c r="I60" s="264"/>
      <c r="J60" s="307" t="str">
        <f t="shared" si="0"/>
        <v/>
      </c>
      <c r="K60" s="307"/>
      <c r="L60" s="308"/>
      <c r="M60" s="307"/>
      <c r="N60" s="304"/>
      <c r="O60" s="264"/>
      <c r="P60" s="269"/>
      <c r="Q60" s="296"/>
      <c r="R60" s="296"/>
      <c r="S60" s="296"/>
    </row>
    <row r="61" spans="1:19" ht="12.75" customHeight="1" x14ac:dyDescent="0.2">
      <c r="A61" s="303" t="str">
        <f>IF(B61="","",ROW()-ROW($A$3)+'Diário 2º PA'!$P$1)</f>
        <v/>
      </c>
      <c r="B61" s="304"/>
      <c r="C61" s="305"/>
      <c r="D61" s="269"/>
      <c r="E61" s="264"/>
      <c r="F61" s="334"/>
      <c r="G61" s="269"/>
      <c r="H61" s="269"/>
      <c r="I61" s="264"/>
      <c r="J61" s="307" t="str">
        <f t="shared" si="0"/>
        <v/>
      </c>
      <c r="K61" s="307"/>
      <c r="L61" s="308"/>
      <c r="M61" s="307"/>
      <c r="N61" s="304"/>
      <c r="O61" s="264"/>
      <c r="P61" s="269"/>
      <c r="Q61" s="296"/>
      <c r="R61" s="296"/>
      <c r="S61" s="296"/>
    </row>
    <row r="62" spans="1:19" ht="12.75" customHeight="1" x14ac:dyDescent="0.2">
      <c r="A62" s="303" t="str">
        <f>IF(B62="","",ROW()-ROW($A$3)+'Diário 2º PA'!$P$1)</f>
        <v/>
      </c>
      <c r="B62" s="304"/>
      <c r="C62" s="305"/>
      <c r="D62" s="269"/>
      <c r="E62" s="264"/>
      <c r="F62" s="334"/>
      <c r="G62" s="269"/>
      <c r="H62" s="269"/>
      <c r="I62" s="264"/>
      <c r="J62" s="307" t="str">
        <f t="shared" si="0"/>
        <v/>
      </c>
      <c r="K62" s="307"/>
      <c r="L62" s="308"/>
      <c r="M62" s="307"/>
      <c r="N62" s="304"/>
      <c r="O62" s="264"/>
      <c r="P62" s="269"/>
      <c r="Q62" s="296"/>
      <c r="R62" s="296"/>
      <c r="S62" s="296"/>
    </row>
    <row r="63" spans="1:19" ht="12.75" customHeight="1" x14ac:dyDescent="0.2">
      <c r="A63" s="303" t="str">
        <f>IF(B63="","",ROW()-ROW($A$3)+'Diário 2º PA'!$P$1)</f>
        <v/>
      </c>
      <c r="B63" s="304"/>
      <c r="C63" s="305"/>
      <c r="D63" s="269"/>
      <c r="E63" s="264"/>
      <c r="F63" s="334"/>
      <c r="G63" s="269"/>
      <c r="H63" s="269"/>
      <c r="I63" s="264"/>
      <c r="J63" s="307" t="str">
        <f t="shared" si="0"/>
        <v/>
      </c>
      <c r="K63" s="307"/>
      <c r="L63" s="308"/>
      <c r="M63" s="307"/>
      <c r="N63" s="304"/>
      <c r="O63" s="264"/>
      <c r="P63" s="269"/>
      <c r="Q63" s="296"/>
      <c r="R63" s="296"/>
      <c r="S63" s="296"/>
    </row>
    <row r="64" spans="1:19" ht="12.75" customHeight="1" x14ac:dyDescent="0.2">
      <c r="A64" s="303" t="str">
        <f>IF(B64="","",ROW()-ROW($A$3)+'Diário 2º PA'!$P$1)</f>
        <v/>
      </c>
      <c r="B64" s="304"/>
      <c r="C64" s="305"/>
      <c r="D64" s="269"/>
      <c r="E64" s="264"/>
      <c r="F64" s="334"/>
      <c r="G64" s="269"/>
      <c r="H64" s="269"/>
      <c r="I64" s="264"/>
      <c r="J64" s="307" t="str">
        <f t="shared" si="0"/>
        <v/>
      </c>
      <c r="K64" s="307"/>
      <c r="L64" s="308"/>
      <c r="M64" s="307"/>
      <c r="N64" s="304"/>
      <c r="O64" s="264"/>
      <c r="P64" s="269"/>
      <c r="Q64" s="296"/>
      <c r="R64" s="296"/>
      <c r="S64" s="296"/>
    </row>
    <row r="65" spans="1:19" ht="12.75" customHeight="1" x14ac:dyDescent="0.2">
      <c r="A65" s="303" t="str">
        <f>IF(B65="","",ROW()-ROW($A$3)+'Diário 2º PA'!$P$1)</f>
        <v/>
      </c>
      <c r="B65" s="304"/>
      <c r="C65" s="305"/>
      <c r="D65" s="269"/>
      <c r="E65" s="264"/>
      <c r="F65" s="334"/>
      <c r="G65" s="269"/>
      <c r="H65" s="269"/>
      <c r="I65" s="264"/>
      <c r="J65" s="307" t="str">
        <f t="shared" si="0"/>
        <v/>
      </c>
      <c r="K65" s="307"/>
      <c r="L65" s="308"/>
      <c r="M65" s="307"/>
      <c r="N65" s="304"/>
      <c r="O65" s="264"/>
      <c r="P65" s="269"/>
      <c r="Q65" s="296"/>
      <c r="R65" s="296"/>
      <c r="S65" s="296"/>
    </row>
    <row r="66" spans="1:19" ht="12.75" customHeight="1" x14ac:dyDescent="0.2">
      <c r="A66" s="303" t="str">
        <f>IF(B66="","",ROW()-ROW($A$3)+'Diário 2º PA'!$P$1)</f>
        <v/>
      </c>
      <c r="B66" s="304"/>
      <c r="C66" s="305"/>
      <c r="D66" s="269"/>
      <c r="E66" s="264"/>
      <c r="F66" s="334"/>
      <c r="G66" s="269"/>
      <c r="H66" s="269"/>
      <c r="I66" s="264"/>
      <c r="J66" s="307" t="str">
        <f t="shared" si="0"/>
        <v/>
      </c>
      <c r="K66" s="307"/>
      <c r="L66" s="308"/>
      <c r="M66" s="307"/>
      <c r="N66" s="304"/>
      <c r="O66" s="264"/>
      <c r="P66" s="269"/>
      <c r="Q66" s="296"/>
      <c r="R66" s="296"/>
      <c r="S66" s="296"/>
    </row>
    <row r="67" spans="1:19" ht="12.75" customHeight="1" x14ac:dyDescent="0.2">
      <c r="A67" s="303" t="str">
        <f>IF(B67="","",ROW()-ROW($A$3)+'Diário 2º PA'!$P$1)</f>
        <v/>
      </c>
      <c r="B67" s="304"/>
      <c r="C67" s="305"/>
      <c r="D67" s="269"/>
      <c r="E67" s="264"/>
      <c r="F67" s="334"/>
      <c r="G67" s="269"/>
      <c r="H67" s="269"/>
      <c r="I67" s="264"/>
      <c r="J67" s="307" t="str">
        <f t="shared" si="0"/>
        <v/>
      </c>
      <c r="K67" s="307"/>
      <c r="L67" s="308"/>
      <c r="M67" s="307"/>
      <c r="N67" s="304"/>
      <c r="O67" s="264"/>
      <c r="P67" s="269"/>
      <c r="Q67" s="296"/>
      <c r="R67" s="296"/>
      <c r="S67" s="296"/>
    </row>
    <row r="68" spans="1:19" ht="12.75" customHeight="1" x14ac:dyDescent="0.2">
      <c r="A68" s="303" t="str">
        <f>IF(B68="","",ROW()-ROW($A$3)+'Diário 2º PA'!$P$1)</f>
        <v/>
      </c>
      <c r="B68" s="304"/>
      <c r="C68" s="305"/>
      <c r="D68" s="269"/>
      <c r="E68" s="264"/>
      <c r="F68" s="334"/>
      <c r="G68" s="269"/>
      <c r="H68" s="269"/>
      <c r="I68" s="264"/>
      <c r="J68" s="307" t="str">
        <f t="shared" si="0"/>
        <v/>
      </c>
      <c r="K68" s="307"/>
      <c r="L68" s="308"/>
      <c r="M68" s="307"/>
      <c r="N68" s="304"/>
      <c r="O68" s="264"/>
      <c r="P68" s="269"/>
      <c r="Q68" s="296"/>
      <c r="R68" s="296"/>
      <c r="S68" s="296"/>
    </row>
    <row r="69" spans="1:19" ht="12.75" customHeight="1" x14ac:dyDescent="0.2">
      <c r="A69" s="303" t="str">
        <f>IF(B69="","",ROW()-ROW($A$3)+'Diário 2º PA'!$P$1)</f>
        <v/>
      </c>
      <c r="B69" s="304"/>
      <c r="C69" s="305"/>
      <c r="D69" s="269"/>
      <c r="E69" s="264"/>
      <c r="F69" s="334"/>
      <c r="G69" s="269"/>
      <c r="H69" s="269"/>
      <c r="I69" s="264"/>
      <c r="J69" s="307" t="str">
        <f t="shared" si="0"/>
        <v/>
      </c>
      <c r="K69" s="307"/>
      <c r="L69" s="308"/>
      <c r="M69" s="307"/>
      <c r="N69" s="304"/>
      <c r="O69" s="264"/>
      <c r="P69" s="269"/>
      <c r="Q69" s="296"/>
      <c r="R69" s="296"/>
      <c r="S69" s="296"/>
    </row>
    <row r="70" spans="1:19" ht="12.75" customHeight="1" x14ac:dyDescent="0.2">
      <c r="A70" s="303" t="str">
        <f>IF(B70="","",ROW()-ROW($A$3)+'Diário 2º PA'!$P$1)</f>
        <v/>
      </c>
      <c r="B70" s="304"/>
      <c r="C70" s="305"/>
      <c r="D70" s="269"/>
      <c r="E70" s="264"/>
      <c r="F70" s="334"/>
      <c r="G70" s="269"/>
      <c r="H70" s="269"/>
      <c r="I70" s="264"/>
      <c r="J70" s="307" t="str">
        <f t="shared" si="0"/>
        <v/>
      </c>
      <c r="K70" s="307"/>
      <c r="L70" s="308"/>
      <c r="M70" s="307"/>
      <c r="N70" s="304"/>
      <c r="O70" s="264"/>
      <c r="P70" s="269"/>
      <c r="Q70" s="296"/>
      <c r="R70" s="296"/>
      <c r="S70" s="296"/>
    </row>
    <row r="71" spans="1:19" ht="12.75" customHeight="1" x14ac:dyDescent="0.2">
      <c r="A71" s="303" t="str">
        <f>IF(B71="","",ROW()-ROW($A$3)+'Diário 2º PA'!$P$1)</f>
        <v/>
      </c>
      <c r="B71" s="304"/>
      <c r="C71" s="305"/>
      <c r="D71" s="269"/>
      <c r="E71" s="264"/>
      <c r="F71" s="334"/>
      <c r="G71" s="269"/>
      <c r="H71" s="269"/>
      <c r="I71" s="264"/>
      <c r="J71" s="307" t="str">
        <f t="shared" si="0"/>
        <v/>
      </c>
      <c r="K71" s="307"/>
      <c r="L71" s="308"/>
      <c r="M71" s="307"/>
      <c r="N71" s="304"/>
      <c r="O71" s="264"/>
      <c r="P71" s="269"/>
      <c r="Q71" s="296"/>
      <c r="R71" s="296"/>
      <c r="S71" s="296"/>
    </row>
    <row r="72" spans="1:19" ht="12.75" customHeight="1" x14ac:dyDescent="0.2">
      <c r="A72" s="303" t="str">
        <f>IF(B72="","",ROW()-ROW($A$3)+'Diário 2º PA'!$P$1)</f>
        <v/>
      </c>
      <c r="B72" s="304"/>
      <c r="C72" s="305"/>
      <c r="D72" s="269"/>
      <c r="E72" s="264"/>
      <c r="F72" s="334"/>
      <c r="G72" s="269"/>
      <c r="H72" s="269"/>
      <c r="I72" s="264"/>
      <c r="J72" s="307" t="str">
        <f t="shared" si="0"/>
        <v/>
      </c>
      <c r="K72" s="307"/>
      <c r="L72" s="308"/>
      <c r="M72" s="307"/>
      <c r="N72" s="304"/>
      <c r="O72" s="264"/>
      <c r="P72" s="269"/>
      <c r="Q72" s="296"/>
      <c r="R72" s="296"/>
      <c r="S72" s="296"/>
    </row>
    <row r="73" spans="1:19" ht="12.75" customHeight="1" x14ac:dyDescent="0.2">
      <c r="A73" s="303" t="str">
        <f>IF(B73="","",ROW()-ROW($A$3)+'Diário 2º PA'!$P$1)</f>
        <v/>
      </c>
      <c r="B73" s="304"/>
      <c r="C73" s="305"/>
      <c r="D73" s="269"/>
      <c r="E73" s="264"/>
      <c r="F73" s="334"/>
      <c r="G73" s="269"/>
      <c r="H73" s="269"/>
      <c r="I73" s="264"/>
      <c r="J73" s="307" t="str">
        <f t="shared" si="0"/>
        <v/>
      </c>
      <c r="K73" s="307"/>
      <c r="L73" s="308"/>
      <c r="M73" s="307"/>
      <c r="N73" s="304"/>
      <c r="O73" s="264"/>
      <c r="P73" s="269"/>
      <c r="Q73" s="296"/>
      <c r="R73" s="296"/>
      <c r="S73" s="296"/>
    </row>
    <row r="74" spans="1:19" ht="12.75" customHeight="1" x14ac:dyDescent="0.2">
      <c r="A74" s="303" t="str">
        <f>IF(B74="","",ROW()-ROW($A$3)+'Diário 2º PA'!$P$1)</f>
        <v/>
      </c>
      <c r="B74" s="304"/>
      <c r="C74" s="305"/>
      <c r="D74" s="269"/>
      <c r="E74" s="264"/>
      <c r="F74" s="334"/>
      <c r="G74" s="269"/>
      <c r="H74" s="269"/>
      <c r="I74" s="264"/>
      <c r="J74" s="307" t="str">
        <f t="shared" si="0"/>
        <v/>
      </c>
      <c r="K74" s="307"/>
      <c r="L74" s="308"/>
      <c r="M74" s="307"/>
      <c r="N74" s="304"/>
      <c r="O74" s="264"/>
      <c r="P74" s="269"/>
      <c r="Q74" s="296"/>
      <c r="R74" s="296"/>
      <c r="S74" s="296"/>
    </row>
    <row r="75" spans="1:19" ht="12.75" customHeight="1" x14ac:dyDescent="0.2">
      <c r="A75" s="303" t="str">
        <f>IF(B75="","",ROW()-ROW($A$3)+'Diário 2º PA'!$P$1)</f>
        <v/>
      </c>
      <c r="B75" s="304"/>
      <c r="C75" s="305"/>
      <c r="D75" s="269"/>
      <c r="E75" s="264"/>
      <c r="F75" s="334"/>
      <c r="G75" s="269"/>
      <c r="H75" s="269"/>
      <c r="I75" s="264"/>
      <c r="J75" s="307" t="str">
        <f t="shared" si="0"/>
        <v/>
      </c>
      <c r="K75" s="307"/>
      <c r="L75" s="308"/>
      <c r="M75" s="307"/>
      <c r="N75" s="304"/>
      <c r="O75" s="264"/>
      <c r="P75" s="269"/>
      <c r="Q75" s="296"/>
      <c r="R75" s="296"/>
      <c r="S75" s="296"/>
    </row>
    <row r="76" spans="1:19" ht="12.75" customHeight="1" x14ac:dyDescent="0.2">
      <c r="A76" s="303" t="str">
        <f>IF(B76="","",ROW()-ROW($A$3)+'Diário 2º PA'!$P$1)</f>
        <v/>
      </c>
      <c r="B76" s="304"/>
      <c r="C76" s="305"/>
      <c r="D76" s="269"/>
      <c r="E76" s="264"/>
      <c r="F76" s="334"/>
      <c r="G76" s="264"/>
      <c r="H76" s="269"/>
      <c r="I76" s="264"/>
      <c r="J76" s="307" t="str">
        <f t="shared" si="0"/>
        <v/>
      </c>
      <c r="K76" s="307"/>
      <c r="L76" s="308"/>
      <c r="M76" s="307"/>
      <c r="N76" s="304"/>
      <c r="O76" s="264"/>
      <c r="P76" s="269"/>
      <c r="Q76" s="296"/>
      <c r="R76" s="296"/>
      <c r="S76" s="296"/>
    </row>
    <row r="77" spans="1:19" ht="12.75" customHeight="1" x14ac:dyDescent="0.2">
      <c r="A77" s="303" t="str">
        <f>IF(B77="","",ROW()-ROW($A$3)+'Diário 2º PA'!$P$1)</f>
        <v/>
      </c>
      <c r="B77" s="304"/>
      <c r="C77" s="305"/>
      <c r="D77" s="269"/>
      <c r="E77" s="264"/>
      <c r="F77" s="334"/>
      <c r="G77" s="264"/>
      <c r="H77" s="269"/>
      <c r="I77" s="264"/>
      <c r="J77" s="307" t="str">
        <f t="shared" si="0"/>
        <v/>
      </c>
      <c r="K77" s="307"/>
      <c r="L77" s="308"/>
      <c r="M77" s="307"/>
      <c r="N77" s="304"/>
      <c r="O77" s="264"/>
      <c r="P77" s="269"/>
      <c r="Q77" s="296"/>
      <c r="R77" s="296"/>
      <c r="S77" s="296"/>
    </row>
    <row r="78" spans="1:19" ht="12.75" customHeight="1" x14ac:dyDescent="0.2">
      <c r="A78" s="303" t="str">
        <f>IF(B78="","",ROW()-ROW($A$3)+'Diário 2º PA'!$P$1)</f>
        <v/>
      </c>
      <c r="B78" s="304"/>
      <c r="C78" s="305"/>
      <c r="D78" s="269"/>
      <c r="E78" s="264"/>
      <c r="F78" s="334"/>
      <c r="G78" s="269"/>
      <c r="H78" s="269"/>
      <c r="I78" s="264"/>
      <c r="J78" s="307" t="str">
        <f t="shared" si="0"/>
        <v/>
      </c>
      <c r="K78" s="307"/>
      <c r="L78" s="308"/>
      <c r="M78" s="307"/>
      <c r="N78" s="304"/>
      <c r="O78" s="264"/>
      <c r="P78" s="269"/>
      <c r="Q78" s="296"/>
      <c r="R78" s="296"/>
      <c r="S78" s="296"/>
    </row>
    <row r="79" spans="1:19" ht="12.75" customHeight="1" x14ac:dyDescent="0.2">
      <c r="A79" s="303" t="str">
        <f>IF(B79="","",ROW()-ROW($A$3)+'Diário 2º PA'!$P$1)</f>
        <v/>
      </c>
      <c r="B79" s="304"/>
      <c r="C79" s="305"/>
      <c r="D79" s="269"/>
      <c r="E79" s="264"/>
      <c r="F79" s="334"/>
      <c r="G79" s="264"/>
      <c r="H79" s="269"/>
      <c r="I79" s="264"/>
      <c r="J79" s="307" t="str">
        <f t="shared" si="0"/>
        <v/>
      </c>
      <c r="K79" s="307"/>
      <c r="L79" s="308"/>
      <c r="M79" s="307"/>
      <c r="N79" s="304"/>
      <c r="O79" s="264"/>
      <c r="P79" s="269"/>
      <c r="Q79" s="296"/>
      <c r="R79" s="296"/>
      <c r="S79" s="296"/>
    </row>
    <row r="80" spans="1:19" ht="12.75" customHeight="1" x14ac:dyDescent="0.2">
      <c r="A80" s="303" t="str">
        <f>IF(B80="","",ROW()-ROW($A$3)+'Diário 2º PA'!$P$1)</f>
        <v/>
      </c>
      <c r="B80" s="304"/>
      <c r="C80" s="305"/>
      <c r="D80" s="269"/>
      <c r="E80" s="264"/>
      <c r="F80" s="334"/>
      <c r="G80" s="264"/>
      <c r="H80" s="269"/>
      <c r="I80" s="264"/>
      <c r="J80" s="307" t="str">
        <f t="shared" si="0"/>
        <v/>
      </c>
      <c r="K80" s="307"/>
      <c r="L80" s="308"/>
      <c r="M80" s="307"/>
      <c r="N80" s="304"/>
      <c r="O80" s="264"/>
      <c r="P80" s="269"/>
      <c r="Q80" s="296"/>
      <c r="R80" s="296"/>
      <c r="S80" s="296"/>
    </row>
    <row r="81" spans="1:19" ht="12.75" customHeight="1" x14ac:dyDescent="0.2">
      <c r="A81" s="303" t="str">
        <f>IF(B81="","",ROW()-ROW($A$3)+'Diário 2º PA'!$P$1)</f>
        <v/>
      </c>
      <c r="B81" s="304"/>
      <c r="C81" s="305"/>
      <c r="D81" s="269"/>
      <c r="E81" s="264"/>
      <c r="F81" s="334"/>
      <c r="G81" s="269"/>
      <c r="H81" s="269"/>
      <c r="I81" s="264"/>
      <c r="J81" s="307" t="str">
        <f t="shared" si="0"/>
        <v/>
      </c>
      <c r="K81" s="307"/>
      <c r="L81" s="308"/>
      <c r="M81" s="307"/>
      <c r="N81" s="304"/>
      <c r="O81" s="264"/>
      <c r="P81" s="269"/>
      <c r="Q81" s="296"/>
      <c r="R81" s="296"/>
      <c r="S81" s="296"/>
    </row>
    <row r="82" spans="1:19" ht="12.75" customHeight="1" x14ac:dyDescent="0.2">
      <c r="A82" s="303" t="str">
        <f>IF(B82="","",ROW()-ROW($A$3)+'Diário 2º PA'!$P$1)</f>
        <v/>
      </c>
      <c r="B82" s="304"/>
      <c r="C82" s="305"/>
      <c r="D82" s="269"/>
      <c r="E82" s="264"/>
      <c r="F82" s="334"/>
      <c r="G82" s="269"/>
      <c r="H82" s="269"/>
      <c r="I82" s="264"/>
      <c r="J82" s="307" t="str">
        <f t="shared" si="0"/>
        <v/>
      </c>
      <c r="K82" s="307"/>
      <c r="L82" s="308"/>
      <c r="M82" s="307"/>
      <c r="N82" s="304"/>
      <c r="O82" s="264"/>
      <c r="P82" s="269"/>
      <c r="Q82" s="296"/>
      <c r="R82" s="296"/>
      <c r="S82" s="296"/>
    </row>
    <row r="83" spans="1:19" ht="12.75" customHeight="1" x14ac:dyDescent="0.2">
      <c r="A83" s="303" t="str">
        <f>IF(B83="","",ROW()-ROW($A$3)+'Diário 2º PA'!$P$1)</f>
        <v/>
      </c>
      <c r="B83" s="304"/>
      <c r="C83" s="305"/>
      <c r="D83" s="269"/>
      <c r="E83" s="264"/>
      <c r="F83" s="334"/>
      <c r="G83" s="269"/>
      <c r="H83" s="269"/>
      <c r="I83" s="264"/>
      <c r="J83" s="307" t="str">
        <f t="shared" si="0"/>
        <v/>
      </c>
      <c r="K83" s="307"/>
      <c r="L83" s="308"/>
      <c r="M83" s="307"/>
      <c r="N83" s="304"/>
      <c r="O83" s="264"/>
      <c r="P83" s="269"/>
      <c r="Q83" s="296"/>
      <c r="R83" s="296"/>
      <c r="S83" s="296"/>
    </row>
    <row r="84" spans="1:19" ht="12.75" customHeight="1" x14ac:dyDescent="0.2">
      <c r="A84" s="303" t="str">
        <f>IF(B84="","",ROW()-ROW($A$3)+'Diário 2º PA'!$P$1)</f>
        <v/>
      </c>
      <c r="B84" s="304"/>
      <c r="C84" s="305"/>
      <c r="D84" s="269"/>
      <c r="E84" s="264"/>
      <c r="F84" s="334"/>
      <c r="G84" s="269"/>
      <c r="H84" s="269"/>
      <c r="I84" s="264"/>
      <c r="J84" s="307" t="str">
        <f t="shared" si="0"/>
        <v/>
      </c>
      <c r="K84" s="307"/>
      <c r="L84" s="308"/>
      <c r="M84" s="307"/>
      <c r="N84" s="304"/>
      <c r="O84" s="264"/>
      <c r="P84" s="269"/>
      <c r="Q84" s="296"/>
      <c r="R84" s="296"/>
      <c r="S84" s="296"/>
    </row>
    <row r="85" spans="1:19" ht="12.75" customHeight="1" x14ac:dyDescent="0.2">
      <c r="A85" s="303" t="str">
        <f>IF(B85="","",ROW()-ROW($A$3)+'Diário 2º PA'!$P$1)</f>
        <v/>
      </c>
      <c r="B85" s="304"/>
      <c r="C85" s="305"/>
      <c r="D85" s="269"/>
      <c r="E85" s="264"/>
      <c r="F85" s="334"/>
      <c r="G85" s="269"/>
      <c r="H85" s="269"/>
      <c r="I85" s="264"/>
      <c r="J85" s="307" t="str">
        <f t="shared" si="0"/>
        <v/>
      </c>
      <c r="K85" s="307"/>
      <c r="L85" s="308"/>
      <c r="M85" s="307"/>
      <c r="N85" s="304"/>
      <c r="O85" s="264"/>
      <c r="P85" s="269"/>
      <c r="Q85" s="296"/>
      <c r="R85" s="296"/>
      <c r="S85" s="296"/>
    </row>
    <row r="86" spans="1:19" ht="12.75" customHeight="1" x14ac:dyDescent="0.2">
      <c r="A86" s="303" t="str">
        <f>IF(B86="","",ROW()-ROW($A$3)+'Diário 2º PA'!$P$1)</f>
        <v/>
      </c>
      <c r="B86" s="304"/>
      <c r="C86" s="305"/>
      <c r="D86" s="269"/>
      <c r="E86" s="264"/>
      <c r="F86" s="334"/>
      <c r="G86" s="269"/>
      <c r="H86" s="269"/>
      <c r="I86" s="264"/>
      <c r="J86" s="307" t="str">
        <f t="shared" si="0"/>
        <v/>
      </c>
      <c r="K86" s="307"/>
      <c r="L86" s="308"/>
      <c r="M86" s="307"/>
      <c r="N86" s="304"/>
      <c r="O86" s="264"/>
      <c r="P86" s="269"/>
      <c r="Q86" s="296"/>
      <c r="R86" s="296"/>
      <c r="S86" s="296"/>
    </row>
    <row r="87" spans="1:19" ht="12.75" customHeight="1" x14ac:dyDescent="0.2">
      <c r="A87" s="303" t="str">
        <f>IF(B87="","",ROW()-ROW($A$3)+'Diário 2º PA'!$P$1)</f>
        <v/>
      </c>
      <c r="B87" s="304"/>
      <c r="C87" s="305"/>
      <c r="D87" s="269"/>
      <c r="E87" s="264"/>
      <c r="F87" s="334"/>
      <c r="G87" s="264"/>
      <c r="H87" s="269"/>
      <c r="I87" s="264"/>
      <c r="J87" s="307" t="str">
        <f t="shared" si="0"/>
        <v/>
      </c>
      <c r="K87" s="307"/>
      <c r="L87" s="308"/>
      <c r="M87" s="307"/>
      <c r="N87" s="304"/>
      <c r="O87" s="264"/>
      <c r="P87" s="269"/>
      <c r="Q87" s="296"/>
      <c r="R87" s="296"/>
      <c r="S87" s="296"/>
    </row>
    <row r="88" spans="1:19" ht="12.75" customHeight="1" x14ac:dyDescent="0.2">
      <c r="A88" s="303" t="str">
        <f>IF(B88="","",ROW()-ROW($A$3)+'Diário 2º PA'!$P$1)</f>
        <v/>
      </c>
      <c r="B88" s="304"/>
      <c r="C88" s="305"/>
      <c r="D88" s="269"/>
      <c r="E88" s="264"/>
      <c r="F88" s="334"/>
      <c r="G88" s="264"/>
      <c r="H88" s="269"/>
      <c r="I88" s="264"/>
      <c r="J88" s="307" t="str">
        <f t="shared" si="0"/>
        <v/>
      </c>
      <c r="K88" s="307"/>
      <c r="L88" s="308"/>
      <c r="M88" s="307"/>
      <c r="N88" s="304"/>
      <c r="O88" s="264"/>
      <c r="P88" s="269"/>
      <c r="Q88" s="296"/>
      <c r="R88" s="296"/>
      <c r="S88" s="296"/>
    </row>
    <row r="89" spans="1:19" ht="12.75" customHeight="1" x14ac:dyDescent="0.2">
      <c r="A89" s="303" t="str">
        <f>IF(B89="","",ROW()-ROW($A$3)+'Diário 2º PA'!$P$1)</f>
        <v/>
      </c>
      <c r="B89" s="304"/>
      <c r="C89" s="305"/>
      <c r="D89" s="269"/>
      <c r="E89" s="264"/>
      <c r="F89" s="334"/>
      <c r="G89" s="269"/>
      <c r="H89" s="269"/>
      <c r="I89" s="264"/>
      <c r="J89" s="307" t="str">
        <f t="shared" si="0"/>
        <v/>
      </c>
      <c r="K89" s="307"/>
      <c r="L89" s="308"/>
      <c r="M89" s="307"/>
      <c r="N89" s="304"/>
      <c r="O89" s="264"/>
      <c r="P89" s="269"/>
      <c r="Q89" s="296"/>
      <c r="R89" s="296"/>
      <c r="S89" s="296"/>
    </row>
    <row r="90" spans="1:19" ht="12.75" customHeight="1" x14ac:dyDescent="0.2">
      <c r="A90" s="303" t="str">
        <f>IF(B90="","",ROW()-ROW($A$3)+'Diário 2º PA'!$P$1)</f>
        <v/>
      </c>
      <c r="B90" s="304"/>
      <c r="C90" s="305"/>
      <c r="D90" s="269"/>
      <c r="E90" s="264"/>
      <c r="F90" s="334"/>
      <c r="G90" s="269"/>
      <c r="H90" s="269"/>
      <c r="I90" s="264"/>
      <c r="J90" s="307" t="str">
        <f t="shared" si="0"/>
        <v/>
      </c>
      <c r="K90" s="307"/>
      <c r="L90" s="308"/>
      <c r="M90" s="307"/>
      <c r="N90" s="304"/>
      <c r="O90" s="264"/>
      <c r="P90" s="269"/>
      <c r="Q90" s="296"/>
      <c r="R90" s="296"/>
      <c r="S90" s="296"/>
    </row>
    <row r="91" spans="1:19" ht="12.75" customHeight="1" x14ac:dyDescent="0.2">
      <c r="A91" s="303" t="str">
        <f>IF(B91="","",ROW()-ROW($A$3)+'Diário 2º PA'!$P$1)</f>
        <v/>
      </c>
      <c r="B91" s="304"/>
      <c r="C91" s="305"/>
      <c r="D91" s="269"/>
      <c r="E91" s="264"/>
      <c r="F91" s="334"/>
      <c r="G91" s="269"/>
      <c r="H91" s="269"/>
      <c r="I91" s="264"/>
      <c r="J91" s="307" t="str">
        <f t="shared" si="0"/>
        <v/>
      </c>
      <c r="K91" s="307"/>
      <c r="L91" s="308"/>
      <c r="M91" s="307"/>
      <c r="N91" s="304"/>
      <c r="O91" s="264"/>
      <c r="P91" s="269"/>
      <c r="Q91" s="296"/>
      <c r="R91" s="296"/>
      <c r="S91" s="296"/>
    </row>
    <row r="92" spans="1:19" ht="12.75" customHeight="1" x14ac:dyDescent="0.2">
      <c r="A92" s="303" t="str">
        <f>IF(B92="","",ROW()-ROW($A$3)+'Diário 2º PA'!$P$1)</f>
        <v/>
      </c>
      <c r="B92" s="304"/>
      <c r="C92" s="305"/>
      <c r="D92" s="269"/>
      <c r="E92" s="264"/>
      <c r="F92" s="334"/>
      <c r="G92" s="269"/>
      <c r="H92" s="269"/>
      <c r="I92" s="264"/>
      <c r="J92" s="307" t="str">
        <f t="shared" si="0"/>
        <v/>
      </c>
      <c r="K92" s="307"/>
      <c r="L92" s="308"/>
      <c r="M92" s="307"/>
      <c r="N92" s="304"/>
      <c r="O92" s="264"/>
      <c r="P92" s="269"/>
      <c r="Q92" s="296"/>
      <c r="R92" s="296"/>
      <c r="S92" s="296"/>
    </row>
    <row r="93" spans="1:19" ht="12.75" customHeight="1" x14ac:dyDescent="0.2">
      <c r="A93" s="303" t="str">
        <f>IF(B93="","",ROW()-ROW($A$3)+'Diário 2º PA'!$P$1)</f>
        <v/>
      </c>
      <c r="B93" s="304"/>
      <c r="C93" s="305"/>
      <c r="D93" s="269"/>
      <c r="E93" s="264"/>
      <c r="F93" s="334"/>
      <c r="G93" s="264"/>
      <c r="H93" s="269"/>
      <c r="I93" s="264"/>
      <c r="J93" s="307" t="str">
        <f t="shared" si="0"/>
        <v/>
      </c>
      <c r="K93" s="307"/>
      <c r="L93" s="308"/>
      <c r="M93" s="307"/>
      <c r="N93" s="304"/>
      <c r="O93" s="264"/>
      <c r="P93" s="269"/>
      <c r="Q93" s="296"/>
      <c r="R93" s="296"/>
      <c r="S93" s="296"/>
    </row>
    <row r="94" spans="1:19" ht="12.75" customHeight="1" x14ac:dyDescent="0.2">
      <c r="A94" s="303" t="str">
        <f>IF(B94="","",ROW()-ROW($A$3)+'Diário 2º PA'!$P$1)</f>
        <v/>
      </c>
      <c r="B94" s="304"/>
      <c r="C94" s="305"/>
      <c r="D94" s="269"/>
      <c r="E94" s="264"/>
      <c r="F94" s="334"/>
      <c r="G94" s="264"/>
      <c r="H94" s="269"/>
      <c r="I94" s="264"/>
      <c r="J94" s="307" t="str">
        <f t="shared" si="0"/>
        <v/>
      </c>
      <c r="K94" s="307"/>
      <c r="L94" s="308"/>
      <c r="M94" s="307"/>
      <c r="N94" s="304"/>
      <c r="O94" s="264"/>
      <c r="P94" s="269"/>
      <c r="Q94" s="296"/>
      <c r="R94" s="296"/>
      <c r="S94" s="296"/>
    </row>
    <row r="95" spans="1:19" ht="12.75" customHeight="1" x14ac:dyDescent="0.2">
      <c r="A95" s="303" t="str">
        <f>IF(B95="","",ROW()-ROW($A$3)+'Diário 2º PA'!$P$1)</f>
        <v/>
      </c>
      <c r="B95" s="304"/>
      <c r="C95" s="305"/>
      <c r="D95" s="269"/>
      <c r="E95" s="264"/>
      <c r="F95" s="334"/>
      <c r="G95" s="269"/>
      <c r="H95" s="269"/>
      <c r="I95" s="264"/>
      <c r="J95" s="307" t="str">
        <f t="shared" si="0"/>
        <v/>
      </c>
      <c r="K95" s="307"/>
      <c r="L95" s="308"/>
      <c r="M95" s="307"/>
      <c r="N95" s="304"/>
      <c r="O95" s="264"/>
      <c r="P95" s="269"/>
      <c r="Q95" s="296"/>
      <c r="R95" s="296"/>
      <c r="S95" s="296"/>
    </row>
    <row r="96" spans="1:19" ht="12.75" customHeight="1" x14ac:dyDescent="0.2">
      <c r="A96" s="303" t="str">
        <f>IF(B96="","",ROW()-ROW($A$3)+'Diário 2º PA'!$P$1)</f>
        <v/>
      </c>
      <c r="B96" s="304"/>
      <c r="C96" s="305"/>
      <c r="D96" s="269"/>
      <c r="E96" s="264"/>
      <c r="F96" s="334"/>
      <c r="G96" s="269"/>
      <c r="H96" s="269"/>
      <c r="I96" s="264"/>
      <c r="J96" s="307" t="str">
        <f t="shared" si="0"/>
        <v/>
      </c>
      <c r="K96" s="307"/>
      <c r="L96" s="308"/>
      <c r="M96" s="307"/>
      <c r="N96" s="304"/>
      <c r="O96" s="264"/>
      <c r="P96" s="269"/>
      <c r="Q96" s="296"/>
      <c r="R96" s="296"/>
      <c r="S96" s="296"/>
    </row>
    <row r="97" spans="1:19" ht="12.75" customHeight="1" x14ac:dyDescent="0.2">
      <c r="A97" s="303" t="str">
        <f>IF(B97="","",ROW()-ROW($A$3)+'Diário 2º PA'!$P$1)</f>
        <v/>
      </c>
      <c r="B97" s="304"/>
      <c r="C97" s="305"/>
      <c r="D97" s="269"/>
      <c r="E97" s="264"/>
      <c r="F97" s="334"/>
      <c r="G97" s="269"/>
      <c r="H97" s="269"/>
      <c r="I97" s="264"/>
      <c r="J97" s="307" t="str">
        <f t="shared" si="0"/>
        <v/>
      </c>
      <c r="K97" s="307"/>
      <c r="L97" s="308"/>
      <c r="M97" s="307"/>
      <c r="N97" s="304"/>
      <c r="O97" s="264"/>
      <c r="P97" s="269"/>
      <c r="Q97" s="296"/>
      <c r="R97" s="296"/>
      <c r="S97" s="296"/>
    </row>
    <row r="98" spans="1:19" ht="12.75" customHeight="1" x14ac:dyDescent="0.2">
      <c r="A98" s="303" t="str">
        <f>IF(B98="","",ROW()-ROW($A$3)+'Diário 2º PA'!$P$1)</f>
        <v/>
      </c>
      <c r="B98" s="304"/>
      <c r="C98" s="305"/>
      <c r="D98" s="269"/>
      <c r="E98" s="264"/>
      <c r="F98" s="334"/>
      <c r="G98" s="269"/>
      <c r="H98" s="269"/>
      <c r="I98" s="264"/>
      <c r="J98" s="307" t="str">
        <f t="shared" si="0"/>
        <v/>
      </c>
      <c r="K98" s="307"/>
      <c r="L98" s="308"/>
      <c r="M98" s="307"/>
      <c r="N98" s="304"/>
      <c r="O98" s="264"/>
      <c r="P98" s="269"/>
      <c r="Q98" s="296"/>
      <c r="R98" s="296"/>
      <c r="S98" s="296"/>
    </row>
    <row r="99" spans="1:19" ht="12.75" customHeight="1" x14ac:dyDescent="0.2">
      <c r="A99" s="303" t="str">
        <f>IF(B99="","",ROW()-ROW($A$3)+'Diário 2º PA'!$P$1)</f>
        <v/>
      </c>
      <c r="B99" s="304"/>
      <c r="C99" s="305"/>
      <c r="D99" s="269"/>
      <c r="E99" s="264"/>
      <c r="F99" s="334"/>
      <c r="G99" s="269"/>
      <c r="H99" s="269"/>
      <c r="I99" s="264"/>
      <c r="J99" s="307" t="str">
        <f t="shared" si="0"/>
        <v/>
      </c>
      <c r="K99" s="307"/>
      <c r="L99" s="308"/>
      <c r="M99" s="307"/>
      <c r="N99" s="304"/>
      <c r="O99" s="264"/>
      <c r="P99" s="269"/>
      <c r="Q99" s="296"/>
      <c r="R99" s="296"/>
      <c r="S99" s="296"/>
    </row>
    <row r="100" spans="1:19" ht="12.75" customHeight="1" x14ac:dyDescent="0.2">
      <c r="A100" s="303" t="str">
        <f>IF(B100="","",ROW()-ROW($A$3)+'Diário 2º PA'!$P$1)</f>
        <v/>
      </c>
      <c r="B100" s="304"/>
      <c r="C100" s="305"/>
      <c r="D100" s="269"/>
      <c r="E100" s="264"/>
      <c r="F100" s="334"/>
      <c r="G100" s="269"/>
      <c r="H100" s="269"/>
      <c r="I100" s="264"/>
      <c r="J100" s="307" t="str">
        <f t="shared" si="0"/>
        <v/>
      </c>
      <c r="K100" s="307"/>
      <c r="L100" s="308"/>
      <c r="M100" s="307"/>
      <c r="N100" s="304"/>
      <c r="O100" s="264"/>
      <c r="P100" s="269"/>
      <c r="Q100" s="296"/>
      <c r="R100" s="296"/>
      <c r="S100" s="296"/>
    </row>
    <row r="101" spans="1:19" ht="12.75" customHeight="1" x14ac:dyDescent="0.2">
      <c r="A101" s="303" t="str">
        <f>IF(B101="","",ROW()-ROW($A$3)+'Diário 2º PA'!$P$1)</f>
        <v/>
      </c>
      <c r="B101" s="304"/>
      <c r="C101" s="305"/>
      <c r="D101" s="269"/>
      <c r="E101" s="264"/>
      <c r="F101" s="334"/>
      <c r="G101" s="269"/>
      <c r="H101" s="269"/>
      <c r="I101" s="264"/>
      <c r="J101" s="307" t="str">
        <f t="shared" si="0"/>
        <v/>
      </c>
      <c r="K101" s="307"/>
      <c r="L101" s="308"/>
      <c r="M101" s="307"/>
      <c r="N101" s="304"/>
      <c r="O101" s="264"/>
      <c r="P101" s="269"/>
      <c r="Q101" s="296"/>
      <c r="R101" s="296"/>
      <c r="S101" s="296"/>
    </row>
    <row r="102" spans="1:19" ht="12.75" customHeight="1" x14ac:dyDescent="0.2">
      <c r="A102" s="303" t="str">
        <f>IF(B102="","",ROW()-ROW($A$3)+'Diário 2º PA'!$P$1)</f>
        <v/>
      </c>
      <c r="B102" s="304"/>
      <c r="C102" s="305"/>
      <c r="D102" s="269"/>
      <c r="E102" s="264"/>
      <c r="F102" s="334"/>
      <c r="G102" s="269"/>
      <c r="H102" s="269"/>
      <c r="I102" s="264"/>
      <c r="J102" s="307" t="str">
        <f t="shared" si="0"/>
        <v/>
      </c>
      <c r="K102" s="307"/>
      <c r="L102" s="308"/>
      <c r="M102" s="307"/>
      <c r="N102" s="304"/>
      <c r="O102" s="264"/>
      <c r="P102" s="269"/>
      <c r="Q102" s="296"/>
      <c r="R102" s="296"/>
      <c r="S102" s="296"/>
    </row>
    <row r="103" spans="1:19" ht="12.75" customHeight="1" x14ac:dyDescent="0.2">
      <c r="A103" s="303" t="str">
        <f>IF(B103="","",ROW()-ROW($A$3)+'Diário 2º PA'!$P$1)</f>
        <v/>
      </c>
      <c r="B103" s="304"/>
      <c r="C103" s="305"/>
      <c r="D103" s="269"/>
      <c r="E103" s="264"/>
      <c r="F103" s="334"/>
      <c r="G103" s="269"/>
      <c r="H103" s="269"/>
      <c r="I103" s="264"/>
      <c r="J103" s="307" t="str">
        <f t="shared" si="0"/>
        <v/>
      </c>
      <c r="K103" s="307"/>
      <c r="L103" s="308"/>
      <c r="M103" s="307"/>
      <c r="N103" s="304"/>
      <c r="O103" s="264"/>
      <c r="P103" s="269"/>
      <c r="Q103" s="296"/>
      <c r="R103" s="296"/>
      <c r="S103" s="296"/>
    </row>
    <row r="104" spans="1:19" ht="12.75" customHeight="1" x14ac:dyDescent="0.2">
      <c r="A104" s="303" t="str">
        <f>IF(B104="","",ROW()-ROW($A$3)+'Diário 2º PA'!$P$1)</f>
        <v/>
      </c>
      <c r="B104" s="304"/>
      <c r="C104" s="305"/>
      <c r="D104" s="269"/>
      <c r="E104" s="264"/>
      <c r="F104" s="334"/>
      <c r="G104" s="269"/>
      <c r="H104" s="269"/>
      <c r="I104" s="264"/>
      <c r="J104" s="307" t="str">
        <f t="shared" si="0"/>
        <v/>
      </c>
      <c r="K104" s="307"/>
      <c r="L104" s="308"/>
      <c r="M104" s="307"/>
      <c r="N104" s="304"/>
      <c r="O104" s="264"/>
      <c r="P104" s="269"/>
      <c r="Q104" s="296"/>
      <c r="R104" s="296"/>
      <c r="S104" s="296"/>
    </row>
    <row r="105" spans="1:19" ht="12.75" customHeight="1" x14ac:dyDescent="0.2">
      <c r="A105" s="303" t="str">
        <f>IF(B105="","",ROW()-ROW($A$3)+'Diário 2º PA'!$P$1)</f>
        <v/>
      </c>
      <c r="B105" s="304"/>
      <c r="C105" s="305"/>
      <c r="D105" s="269"/>
      <c r="E105" s="264"/>
      <c r="F105" s="334"/>
      <c r="G105" s="264"/>
      <c r="H105" s="269"/>
      <c r="I105" s="264"/>
      <c r="J105" s="307" t="str">
        <f t="shared" si="0"/>
        <v/>
      </c>
      <c r="K105" s="307"/>
      <c r="L105" s="308"/>
      <c r="M105" s="307"/>
      <c r="N105" s="304"/>
      <c r="O105" s="264"/>
      <c r="P105" s="269"/>
      <c r="Q105" s="296"/>
      <c r="R105" s="296"/>
      <c r="S105" s="296"/>
    </row>
    <row r="106" spans="1:19" ht="12.75" customHeight="1" x14ac:dyDescent="0.2">
      <c r="A106" s="303" t="str">
        <f>IF(B106="","",ROW()-ROW($A$3)+'Diário 2º PA'!$P$1)</f>
        <v/>
      </c>
      <c r="B106" s="304"/>
      <c r="C106" s="305"/>
      <c r="D106" s="269"/>
      <c r="E106" s="264"/>
      <c r="F106" s="334"/>
      <c r="G106" s="269"/>
      <c r="H106" s="269"/>
      <c r="I106" s="264"/>
      <c r="J106" s="307" t="str">
        <f t="shared" si="0"/>
        <v/>
      </c>
      <c r="K106" s="307"/>
      <c r="L106" s="308"/>
      <c r="M106" s="307"/>
      <c r="N106" s="304"/>
      <c r="O106" s="264"/>
      <c r="P106" s="269"/>
      <c r="Q106" s="296"/>
      <c r="R106" s="296"/>
      <c r="S106" s="296"/>
    </row>
    <row r="107" spans="1:19" ht="12.75" customHeight="1" x14ac:dyDescent="0.2">
      <c r="A107" s="303" t="str">
        <f>IF(B107="","",ROW()-ROW($A$3)+'Diário 2º PA'!$P$1)</f>
        <v/>
      </c>
      <c r="B107" s="304"/>
      <c r="C107" s="305"/>
      <c r="D107" s="269"/>
      <c r="E107" s="264"/>
      <c r="F107" s="334"/>
      <c r="G107" s="269"/>
      <c r="H107" s="269"/>
      <c r="I107" s="264"/>
      <c r="J107" s="307" t="str">
        <f t="shared" si="0"/>
        <v/>
      </c>
      <c r="K107" s="307"/>
      <c r="L107" s="308"/>
      <c r="M107" s="307"/>
      <c r="N107" s="304"/>
      <c r="O107" s="264"/>
      <c r="P107" s="269"/>
      <c r="Q107" s="296"/>
      <c r="R107" s="296"/>
      <c r="S107" s="296"/>
    </row>
    <row r="108" spans="1:19" ht="12.75" customHeight="1" x14ac:dyDescent="0.2">
      <c r="A108" s="303" t="str">
        <f>IF(B108="","",ROW()-ROW($A$3)+'Diário 2º PA'!$P$1)</f>
        <v/>
      </c>
      <c r="B108" s="304"/>
      <c r="C108" s="305"/>
      <c r="D108" s="269"/>
      <c r="E108" s="264"/>
      <c r="F108" s="334"/>
      <c r="G108" s="269"/>
      <c r="H108" s="269"/>
      <c r="I108" s="264"/>
      <c r="J108" s="307" t="str">
        <f t="shared" si="0"/>
        <v/>
      </c>
      <c r="K108" s="307"/>
      <c r="L108" s="308"/>
      <c r="M108" s="307"/>
      <c r="N108" s="304"/>
      <c r="O108" s="264"/>
      <c r="P108" s="269"/>
      <c r="Q108" s="296"/>
      <c r="R108" s="296"/>
      <c r="S108" s="296"/>
    </row>
    <row r="109" spans="1:19" ht="12.75" customHeight="1" x14ac:dyDescent="0.2">
      <c r="A109" s="303" t="str">
        <f>IF(B109="","",ROW()-ROW($A$3)+'Diário 2º PA'!$P$1)</f>
        <v/>
      </c>
      <c r="B109" s="304"/>
      <c r="C109" s="305"/>
      <c r="D109" s="269"/>
      <c r="E109" s="264"/>
      <c r="F109" s="334"/>
      <c r="G109" s="269"/>
      <c r="H109" s="269"/>
      <c r="I109" s="264"/>
      <c r="J109" s="307" t="str">
        <f t="shared" si="0"/>
        <v/>
      </c>
      <c r="K109" s="307"/>
      <c r="L109" s="308"/>
      <c r="M109" s="307"/>
      <c r="N109" s="304"/>
      <c r="O109" s="264"/>
      <c r="P109" s="269"/>
      <c r="Q109" s="296"/>
      <c r="R109" s="296"/>
      <c r="S109" s="296"/>
    </row>
    <row r="110" spans="1:19" ht="12.75" customHeight="1" x14ac:dyDescent="0.2">
      <c r="A110" s="303" t="str">
        <f>IF(B110="","",ROW()-ROW($A$3)+'Diário 2º PA'!$P$1)</f>
        <v/>
      </c>
      <c r="B110" s="304"/>
      <c r="C110" s="305"/>
      <c r="D110" s="269"/>
      <c r="E110" s="264"/>
      <c r="F110" s="334"/>
      <c r="G110" s="264"/>
      <c r="H110" s="269"/>
      <c r="I110" s="264"/>
      <c r="J110" s="307" t="str">
        <f t="shared" si="0"/>
        <v/>
      </c>
      <c r="K110" s="307"/>
      <c r="L110" s="308"/>
      <c r="M110" s="307"/>
      <c r="N110" s="304"/>
      <c r="O110" s="264"/>
      <c r="P110" s="269"/>
      <c r="Q110" s="296"/>
      <c r="R110" s="296"/>
      <c r="S110" s="296"/>
    </row>
    <row r="111" spans="1:19" ht="12.75" customHeight="1" x14ac:dyDescent="0.2">
      <c r="A111" s="303" t="str">
        <f>IF(B111="","",ROW()-ROW($A$3)+'Diário 2º PA'!$P$1)</f>
        <v/>
      </c>
      <c r="B111" s="304"/>
      <c r="C111" s="305"/>
      <c r="D111" s="269"/>
      <c r="E111" s="264"/>
      <c r="F111" s="334"/>
      <c r="G111" s="264"/>
      <c r="H111" s="269"/>
      <c r="I111" s="264"/>
      <c r="J111" s="307" t="str">
        <f t="shared" si="0"/>
        <v/>
      </c>
      <c r="K111" s="307"/>
      <c r="L111" s="308"/>
      <c r="M111" s="307"/>
      <c r="N111" s="304"/>
      <c r="O111" s="264"/>
      <c r="P111" s="269"/>
      <c r="Q111" s="296"/>
      <c r="R111" s="296"/>
      <c r="S111" s="296"/>
    </row>
    <row r="112" spans="1:19" ht="12.75" customHeight="1" x14ac:dyDescent="0.2">
      <c r="A112" s="303" t="str">
        <f>IF(B112="","",ROW()-ROW($A$3)+'Diário 2º PA'!$P$1)</f>
        <v/>
      </c>
      <c r="B112" s="304"/>
      <c r="C112" s="305"/>
      <c r="D112" s="269"/>
      <c r="E112" s="264"/>
      <c r="F112" s="334"/>
      <c r="G112" s="264"/>
      <c r="H112" s="269"/>
      <c r="I112" s="264"/>
      <c r="J112" s="307" t="str">
        <f t="shared" si="0"/>
        <v/>
      </c>
      <c r="K112" s="307"/>
      <c r="L112" s="308"/>
      <c r="M112" s="307"/>
      <c r="N112" s="304"/>
      <c r="O112" s="264"/>
      <c r="P112" s="269"/>
      <c r="Q112" s="296"/>
      <c r="R112" s="296"/>
      <c r="S112" s="296"/>
    </row>
    <row r="113" spans="1:19" ht="12.75" customHeight="1" x14ac:dyDescent="0.2">
      <c r="A113" s="303" t="str">
        <f>IF(B113="","",ROW()-ROW($A$3)+'Diário 2º PA'!$P$1)</f>
        <v/>
      </c>
      <c r="B113" s="304"/>
      <c r="C113" s="305"/>
      <c r="D113" s="269"/>
      <c r="E113" s="264"/>
      <c r="F113" s="334"/>
      <c r="G113" s="264"/>
      <c r="H113" s="269"/>
      <c r="I113" s="264"/>
      <c r="J113" s="307" t="str">
        <f t="shared" si="0"/>
        <v/>
      </c>
      <c r="K113" s="307"/>
      <c r="L113" s="308"/>
      <c r="M113" s="307"/>
      <c r="N113" s="304"/>
      <c r="O113" s="264"/>
      <c r="P113" s="269"/>
      <c r="Q113" s="296"/>
      <c r="R113" s="296"/>
      <c r="S113" s="296"/>
    </row>
    <row r="114" spans="1:19" ht="12.75" customHeight="1" x14ac:dyDescent="0.2">
      <c r="A114" s="303" t="str">
        <f>IF(B114="","",ROW()-ROW($A$3)+'Diário 2º PA'!$P$1)</f>
        <v/>
      </c>
      <c r="B114" s="304"/>
      <c r="C114" s="305"/>
      <c r="D114" s="269"/>
      <c r="E114" s="264"/>
      <c r="F114" s="334"/>
      <c r="G114" s="264"/>
      <c r="H114" s="269"/>
      <c r="I114" s="264"/>
      <c r="J114" s="307" t="str">
        <f t="shared" si="0"/>
        <v/>
      </c>
      <c r="K114" s="307"/>
      <c r="L114" s="308"/>
      <c r="M114" s="307"/>
      <c r="N114" s="304"/>
      <c r="O114" s="264"/>
      <c r="P114" s="269"/>
      <c r="Q114" s="296"/>
      <c r="R114" s="296"/>
      <c r="S114" s="296"/>
    </row>
    <row r="115" spans="1:19" ht="12.75" customHeight="1" x14ac:dyDescent="0.2">
      <c r="A115" s="303" t="str">
        <f>IF(B115="","",ROW()-ROW($A$3)+'Diário 2º PA'!$P$1)</f>
        <v/>
      </c>
      <c r="B115" s="304"/>
      <c r="C115" s="305"/>
      <c r="D115" s="269"/>
      <c r="E115" s="264"/>
      <c r="F115" s="334"/>
      <c r="G115" s="264"/>
      <c r="H115" s="269"/>
      <c r="I115" s="264"/>
      <c r="J115" s="307" t="str">
        <f t="shared" si="0"/>
        <v/>
      </c>
      <c r="K115" s="307"/>
      <c r="L115" s="308"/>
      <c r="M115" s="307"/>
      <c r="N115" s="304"/>
      <c r="O115" s="264"/>
      <c r="P115" s="269"/>
      <c r="Q115" s="296"/>
      <c r="R115" s="296"/>
      <c r="S115" s="296"/>
    </row>
    <row r="116" spans="1:19" ht="12.75" customHeight="1" x14ac:dyDescent="0.2">
      <c r="A116" s="303" t="str">
        <f>IF(B116="","",ROW()-ROW($A$3)+'Diário 2º PA'!$P$1)</f>
        <v/>
      </c>
      <c r="B116" s="304"/>
      <c r="C116" s="305"/>
      <c r="D116" s="269"/>
      <c r="E116" s="264"/>
      <c r="F116" s="334"/>
      <c r="G116" s="264"/>
      <c r="H116" s="269"/>
      <c r="I116" s="264"/>
      <c r="J116" s="307" t="str">
        <f t="shared" si="0"/>
        <v/>
      </c>
      <c r="K116" s="307"/>
      <c r="L116" s="308"/>
      <c r="M116" s="307"/>
      <c r="N116" s="304"/>
      <c r="O116" s="264"/>
      <c r="P116" s="269"/>
      <c r="Q116" s="296"/>
      <c r="R116" s="296"/>
      <c r="S116" s="296"/>
    </row>
    <row r="117" spans="1:19" ht="12.75" customHeight="1" x14ac:dyDescent="0.2">
      <c r="A117" s="303" t="str">
        <f>IF(B117="","",ROW()-ROW($A$3)+'Diário 2º PA'!$P$1)</f>
        <v/>
      </c>
      <c r="B117" s="304"/>
      <c r="C117" s="305"/>
      <c r="D117" s="269"/>
      <c r="E117" s="264"/>
      <c r="F117" s="334"/>
      <c r="G117" s="264"/>
      <c r="H117" s="269"/>
      <c r="I117" s="264"/>
      <c r="J117" s="307" t="str">
        <f t="shared" si="0"/>
        <v/>
      </c>
      <c r="K117" s="307"/>
      <c r="L117" s="308"/>
      <c r="M117" s="307"/>
      <c r="N117" s="304"/>
      <c r="O117" s="264"/>
      <c r="P117" s="269"/>
      <c r="Q117" s="296"/>
      <c r="R117" s="296"/>
      <c r="S117" s="296"/>
    </row>
    <row r="118" spans="1:19" ht="12.75" customHeight="1" x14ac:dyDescent="0.2">
      <c r="A118" s="303" t="str">
        <f>IF(B118="","",ROW()-ROW($A$3)+'Diário 2º PA'!$P$1)</f>
        <v/>
      </c>
      <c r="B118" s="304"/>
      <c r="C118" s="305"/>
      <c r="D118" s="269"/>
      <c r="E118" s="264"/>
      <c r="F118" s="334"/>
      <c r="G118" s="269"/>
      <c r="H118" s="269"/>
      <c r="I118" s="264"/>
      <c r="J118" s="307" t="str">
        <f t="shared" si="0"/>
        <v/>
      </c>
      <c r="K118" s="307"/>
      <c r="L118" s="308"/>
      <c r="M118" s="307"/>
      <c r="N118" s="304"/>
      <c r="O118" s="264"/>
      <c r="P118" s="269"/>
      <c r="Q118" s="296"/>
      <c r="R118" s="296"/>
      <c r="S118" s="296"/>
    </row>
    <row r="119" spans="1:19" ht="12.75" customHeight="1" x14ac:dyDescent="0.2">
      <c r="A119" s="303" t="str">
        <f>IF(B119="","",ROW()-ROW($A$3)+'Diário 2º PA'!$P$1)</f>
        <v/>
      </c>
      <c r="B119" s="304"/>
      <c r="C119" s="305"/>
      <c r="D119" s="269"/>
      <c r="E119" s="264"/>
      <c r="F119" s="334"/>
      <c r="G119" s="269"/>
      <c r="H119" s="269"/>
      <c r="I119" s="264"/>
      <c r="J119" s="307" t="str">
        <f t="shared" si="0"/>
        <v/>
      </c>
      <c r="K119" s="307"/>
      <c r="L119" s="308"/>
      <c r="M119" s="307"/>
      <c r="N119" s="304"/>
      <c r="O119" s="264"/>
      <c r="P119" s="269"/>
      <c r="Q119" s="296"/>
      <c r="R119" s="296"/>
      <c r="S119" s="296"/>
    </row>
    <row r="120" spans="1:19" ht="12.75" customHeight="1" x14ac:dyDescent="0.2">
      <c r="A120" s="303" t="str">
        <f>IF(B120="","",ROW()-ROW($A$3)+'Diário 2º PA'!$P$1)</f>
        <v/>
      </c>
      <c r="B120" s="304"/>
      <c r="C120" s="305"/>
      <c r="D120" s="269"/>
      <c r="E120" s="264"/>
      <c r="F120" s="334"/>
      <c r="G120" s="269"/>
      <c r="H120" s="269"/>
      <c r="I120" s="264"/>
      <c r="J120" s="307" t="str">
        <f t="shared" si="0"/>
        <v/>
      </c>
      <c r="K120" s="307"/>
      <c r="L120" s="308"/>
      <c r="M120" s="307"/>
      <c r="N120" s="304"/>
      <c r="O120" s="264"/>
      <c r="P120" s="269"/>
      <c r="Q120" s="296"/>
      <c r="R120" s="296"/>
      <c r="S120" s="296"/>
    </row>
    <row r="121" spans="1:19" ht="12.75" customHeight="1" x14ac:dyDescent="0.2">
      <c r="A121" s="303" t="str">
        <f>IF(B121="","",ROW()-ROW($A$3)+'Diário 2º PA'!$P$1)</f>
        <v/>
      </c>
      <c r="B121" s="304"/>
      <c r="C121" s="305"/>
      <c r="D121" s="269"/>
      <c r="E121" s="264"/>
      <c r="F121" s="334"/>
      <c r="G121" s="269"/>
      <c r="H121" s="269"/>
      <c r="I121" s="264"/>
      <c r="J121" s="307" t="str">
        <f t="shared" si="0"/>
        <v/>
      </c>
      <c r="K121" s="307"/>
      <c r="L121" s="308"/>
      <c r="M121" s="307"/>
      <c r="N121" s="304"/>
      <c r="O121" s="264"/>
      <c r="P121" s="269"/>
      <c r="Q121" s="296"/>
      <c r="R121" s="296"/>
      <c r="S121" s="296"/>
    </row>
    <row r="122" spans="1:19" ht="12.75" customHeight="1" x14ac:dyDescent="0.2">
      <c r="A122" s="303" t="str">
        <f>IF(B122="","",ROW()-ROW($A$3)+'Diário 2º PA'!$P$1)</f>
        <v/>
      </c>
      <c r="B122" s="304"/>
      <c r="C122" s="305"/>
      <c r="D122" s="269"/>
      <c r="E122" s="264"/>
      <c r="F122" s="334"/>
      <c r="G122" s="269"/>
      <c r="H122" s="269"/>
      <c r="I122" s="264"/>
      <c r="J122" s="307" t="str">
        <f t="shared" si="0"/>
        <v/>
      </c>
      <c r="K122" s="307"/>
      <c r="L122" s="308"/>
      <c r="M122" s="307"/>
      <c r="N122" s="304"/>
      <c r="O122" s="264"/>
      <c r="P122" s="269"/>
      <c r="Q122" s="296"/>
      <c r="R122" s="296"/>
      <c r="S122" s="296"/>
    </row>
    <row r="123" spans="1:19" ht="12.75" customHeight="1" x14ac:dyDescent="0.2">
      <c r="A123" s="303" t="str">
        <f>IF(B123="","",ROW()-ROW($A$3)+'Diário 2º PA'!$P$1)</f>
        <v/>
      </c>
      <c r="B123" s="304"/>
      <c r="C123" s="305"/>
      <c r="D123" s="269"/>
      <c r="E123" s="264"/>
      <c r="F123" s="334"/>
      <c r="G123" s="269"/>
      <c r="H123" s="269"/>
      <c r="I123" s="264"/>
      <c r="J123" s="307" t="str">
        <f t="shared" si="0"/>
        <v/>
      </c>
      <c r="K123" s="307"/>
      <c r="L123" s="308"/>
      <c r="M123" s="307"/>
      <c r="N123" s="304"/>
      <c r="O123" s="264"/>
      <c r="P123" s="269"/>
      <c r="Q123" s="296"/>
      <c r="R123" s="296"/>
      <c r="S123" s="296"/>
    </row>
    <row r="124" spans="1:19" ht="12.75" customHeight="1" x14ac:dyDescent="0.2">
      <c r="A124" s="303" t="str">
        <f>IF(B124="","",ROW()-ROW($A$3)+'Diário 2º PA'!$P$1)</f>
        <v/>
      </c>
      <c r="B124" s="304"/>
      <c r="C124" s="305"/>
      <c r="D124" s="269"/>
      <c r="E124" s="264"/>
      <c r="F124" s="334"/>
      <c r="G124" s="269"/>
      <c r="H124" s="269"/>
      <c r="I124" s="264"/>
      <c r="J124" s="307" t="str">
        <f t="shared" si="0"/>
        <v/>
      </c>
      <c r="K124" s="307"/>
      <c r="L124" s="308"/>
      <c r="M124" s="307"/>
      <c r="N124" s="304"/>
      <c r="O124" s="264"/>
      <c r="P124" s="269"/>
      <c r="Q124" s="296"/>
      <c r="R124" s="296"/>
      <c r="S124" s="296"/>
    </row>
    <row r="125" spans="1:19" ht="12.75" customHeight="1" x14ac:dyDescent="0.2">
      <c r="A125" s="303" t="str">
        <f>IF(B125="","",ROW()-ROW($A$3)+'Diário 2º PA'!$P$1)</f>
        <v/>
      </c>
      <c r="B125" s="304"/>
      <c r="C125" s="305"/>
      <c r="D125" s="269"/>
      <c r="E125" s="264"/>
      <c r="F125" s="334"/>
      <c r="G125" s="269"/>
      <c r="H125" s="269"/>
      <c r="I125" s="264"/>
      <c r="J125" s="307" t="str">
        <f t="shared" si="0"/>
        <v/>
      </c>
      <c r="K125" s="307"/>
      <c r="L125" s="308"/>
      <c r="M125" s="307"/>
      <c r="N125" s="304"/>
      <c r="O125" s="264"/>
      <c r="P125" s="269"/>
      <c r="Q125" s="296"/>
      <c r="R125" s="296"/>
      <c r="S125" s="296"/>
    </row>
    <row r="126" spans="1:19" ht="12.75" customHeight="1" x14ac:dyDescent="0.2">
      <c r="A126" s="303" t="str">
        <f>IF(B126="","",ROW()-ROW($A$3)+'Diário 2º PA'!$P$1)</f>
        <v/>
      </c>
      <c r="B126" s="304"/>
      <c r="C126" s="305"/>
      <c r="D126" s="269"/>
      <c r="E126" s="264"/>
      <c r="F126" s="334"/>
      <c r="G126" s="269"/>
      <c r="H126" s="269"/>
      <c r="I126" s="264"/>
      <c r="J126" s="307" t="str">
        <f t="shared" si="0"/>
        <v/>
      </c>
      <c r="K126" s="307"/>
      <c r="L126" s="308"/>
      <c r="M126" s="307"/>
      <c r="N126" s="304"/>
      <c r="O126" s="264"/>
      <c r="P126" s="269"/>
      <c r="Q126" s="296"/>
      <c r="R126" s="296"/>
      <c r="S126" s="296"/>
    </row>
    <row r="127" spans="1:19" ht="12.75" customHeight="1" x14ac:dyDescent="0.2">
      <c r="A127" s="303" t="str">
        <f>IF(B127="","",ROW()-ROW($A$3)+'Diário 2º PA'!$P$1)</f>
        <v/>
      </c>
      <c r="B127" s="304"/>
      <c r="C127" s="305"/>
      <c r="D127" s="269"/>
      <c r="E127" s="264"/>
      <c r="F127" s="334"/>
      <c r="G127" s="269"/>
      <c r="H127" s="269"/>
      <c r="I127" s="264"/>
      <c r="J127" s="307" t="str">
        <f t="shared" si="0"/>
        <v/>
      </c>
      <c r="K127" s="307"/>
      <c r="L127" s="308"/>
      <c r="M127" s="307"/>
      <c r="N127" s="304"/>
      <c r="O127" s="264"/>
      <c r="P127" s="269"/>
      <c r="Q127" s="296"/>
      <c r="R127" s="296"/>
      <c r="S127" s="296"/>
    </row>
    <row r="128" spans="1:19" ht="12.75" customHeight="1" x14ac:dyDescent="0.2">
      <c r="A128" s="303" t="str">
        <f>IF(B128="","",ROW()-ROW($A$3)+'Diário 2º PA'!$P$1)</f>
        <v/>
      </c>
      <c r="B128" s="304"/>
      <c r="C128" s="305"/>
      <c r="D128" s="269"/>
      <c r="E128" s="264"/>
      <c r="F128" s="334"/>
      <c r="G128" s="264"/>
      <c r="H128" s="269"/>
      <c r="I128" s="264"/>
      <c r="J128" s="307" t="str">
        <f t="shared" si="0"/>
        <v/>
      </c>
      <c r="K128" s="307"/>
      <c r="L128" s="308"/>
      <c r="M128" s="307"/>
      <c r="N128" s="304"/>
      <c r="O128" s="264"/>
      <c r="P128" s="269"/>
      <c r="Q128" s="296"/>
      <c r="R128" s="296"/>
      <c r="S128" s="296"/>
    </row>
    <row r="129" spans="1:19" ht="12.75" customHeight="1" x14ac:dyDescent="0.2">
      <c r="A129" s="303" t="str">
        <f>IF(B129="","",ROW()-ROW($A$3)+'Diário 2º PA'!$P$1)</f>
        <v/>
      </c>
      <c r="B129" s="304"/>
      <c r="C129" s="305"/>
      <c r="D129" s="269"/>
      <c r="E129" s="264"/>
      <c r="F129" s="334"/>
      <c r="G129" s="269"/>
      <c r="H129" s="269"/>
      <c r="I129" s="264"/>
      <c r="J129" s="307" t="str">
        <f t="shared" si="0"/>
        <v/>
      </c>
      <c r="K129" s="307"/>
      <c r="L129" s="308"/>
      <c r="M129" s="307"/>
      <c r="N129" s="304"/>
      <c r="O129" s="264"/>
      <c r="P129" s="269"/>
      <c r="Q129" s="296"/>
      <c r="R129" s="296"/>
      <c r="S129" s="296"/>
    </row>
    <row r="130" spans="1:19" ht="12.75" customHeight="1" x14ac:dyDescent="0.2">
      <c r="A130" s="303" t="str">
        <f>IF(B130="","",ROW()-ROW($A$3)+'Diário 2º PA'!$P$1)</f>
        <v/>
      </c>
      <c r="B130" s="304"/>
      <c r="C130" s="305"/>
      <c r="D130" s="269"/>
      <c r="E130" s="264"/>
      <c r="F130" s="334"/>
      <c r="G130" s="264"/>
      <c r="H130" s="269"/>
      <c r="I130" s="264"/>
      <c r="J130" s="307" t="str">
        <f t="shared" si="0"/>
        <v/>
      </c>
      <c r="K130" s="307"/>
      <c r="L130" s="308"/>
      <c r="M130" s="307"/>
      <c r="N130" s="304"/>
      <c r="O130" s="264"/>
      <c r="P130" s="269"/>
      <c r="Q130" s="296"/>
      <c r="R130" s="296"/>
      <c r="S130" s="296"/>
    </row>
    <row r="131" spans="1:19" ht="12.75" customHeight="1" x14ac:dyDescent="0.2">
      <c r="A131" s="303" t="str">
        <f>IF(B131="","",ROW()-ROW($A$3)+'Diário 2º PA'!$P$1)</f>
        <v/>
      </c>
      <c r="B131" s="304"/>
      <c r="C131" s="305"/>
      <c r="D131" s="269"/>
      <c r="E131" s="264"/>
      <c r="F131" s="334"/>
      <c r="G131" s="269"/>
      <c r="H131" s="269"/>
      <c r="I131" s="264"/>
      <c r="J131" s="307" t="str">
        <f t="shared" si="0"/>
        <v/>
      </c>
      <c r="K131" s="307"/>
      <c r="L131" s="308"/>
      <c r="M131" s="307"/>
      <c r="N131" s="304"/>
      <c r="O131" s="264"/>
      <c r="P131" s="269"/>
      <c r="Q131" s="296"/>
      <c r="R131" s="296"/>
      <c r="S131" s="296"/>
    </row>
    <row r="132" spans="1:19" ht="12.75" customHeight="1" x14ac:dyDescent="0.2">
      <c r="A132" s="303" t="str">
        <f>IF(B132="","",ROW()-ROW($A$3)+'Diário 2º PA'!$P$1)</f>
        <v/>
      </c>
      <c r="B132" s="304"/>
      <c r="C132" s="305"/>
      <c r="D132" s="269"/>
      <c r="E132" s="264"/>
      <c r="F132" s="262"/>
      <c r="G132" s="264"/>
      <c r="H132" s="269"/>
      <c r="I132" s="264"/>
      <c r="J132" s="307" t="str">
        <f t="shared" si="0"/>
        <v/>
      </c>
      <c r="K132" s="307"/>
      <c r="L132" s="308"/>
      <c r="M132" s="307"/>
      <c r="N132" s="304"/>
      <c r="O132" s="264"/>
      <c r="P132" s="269"/>
      <c r="Q132" s="296"/>
      <c r="R132" s="296"/>
      <c r="S132" s="296"/>
    </row>
    <row r="133" spans="1:19" ht="12.75" customHeight="1" x14ac:dyDescent="0.2">
      <c r="A133" s="303" t="str">
        <f>IF(B133="","",ROW()-ROW($A$3)+'Diário 2º PA'!$P$1)</f>
        <v/>
      </c>
      <c r="B133" s="304"/>
      <c r="C133" s="305"/>
      <c r="D133" s="269"/>
      <c r="E133" s="264"/>
      <c r="F133" s="262"/>
      <c r="G133" s="264"/>
      <c r="H133" s="269"/>
      <c r="I133" s="264"/>
      <c r="J133" s="307" t="str">
        <f t="shared" si="0"/>
        <v/>
      </c>
      <c r="K133" s="307"/>
      <c r="L133" s="308"/>
      <c r="M133" s="307"/>
      <c r="N133" s="304"/>
      <c r="O133" s="264"/>
      <c r="P133" s="269"/>
      <c r="Q133" s="296"/>
      <c r="R133" s="296"/>
      <c r="S133" s="296"/>
    </row>
    <row r="134" spans="1:19" ht="12.75" customHeight="1" x14ac:dyDescent="0.2">
      <c r="A134" s="303" t="str">
        <f>IF(B134="","",ROW()-ROW($A$3)+'Diário 2º PA'!$P$1)</f>
        <v/>
      </c>
      <c r="B134" s="304"/>
      <c r="C134" s="305"/>
      <c r="D134" s="269"/>
      <c r="E134" s="264"/>
      <c r="F134" s="334"/>
      <c r="G134" s="264"/>
      <c r="H134" s="269"/>
      <c r="I134" s="264"/>
      <c r="J134" s="307" t="str">
        <f t="shared" si="0"/>
        <v/>
      </c>
      <c r="K134" s="307"/>
      <c r="L134" s="308"/>
      <c r="M134" s="307"/>
      <c r="N134" s="304"/>
      <c r="O134" s="264"/>
      <c r="P134" s="269"/>
      <c r="Q134" s="296"/>
      <c r="R134" s="296"/>
      <c r="S134" s="296"/>
    </row>
    <row r="135" spans="1:19" ht="12.75" customHeight="1" x14ac:dyDescent="0.2">
      <c r="A135" s="303" t="str">
        <f>IF(B135="","",ROW()-ROW($A$3)+'Diário 2º PA'!$P$1)</f>
        <v/>
      </c>
      <c r="B135" s="304"/>
      <c r="C135" s="305"/>
      <c r="D135" s="269"/>
      <c r="E135" s="264"/>
      <c r="F135" s="334"/>
      <c r="G135" s="264"/>
      <c r="H135" s="269"/>
      <c r="I135" s="264"/>
      <c r="J135" s="307" t="str">
        <f t="shared" si="0"/>
        <v/>
      </c>
      <c r="K135" s="307"/>
      <c r="L135" s="308"/>
      <c r="M135" s="307"/>
      <c r="N135" s="304"/>
      <c r="O135" s="264"/>
      <c r="P135" s="269"/>
      <c r="Q135" s="296"/>
      <c r="R135" s="296"/>
      <c r="S135" s="296"/>
    </row>
    <row r="136" spans="1:19" ht="12.75" customHeight="1" x14ac:dyDescent="0.2">
      <c r="A136" s="303" t="str">
        <f>IF(B136="","",ROW()-ROW($A$3)+'Diário 2º PA'!$P$1)</f>
        <v/>
      </c>
      <c r="B136" s="304"/>
      <c r="C136" s="305"/>
      <c r="D136" s="269"/>
      <c r="E136" s="264"/>
      <c r="F136" s="334"/>
      <c r="G136" s="264"/>
      <c r="H136" s="269"/>
      <c r="I136" s="264"/>
      <c r="J136" s="307" t="str">
        <f t="shared" si="0"/>
        <v/>
      </c>
      <c r="K136" s="307"/>
      <c r="L136" s="308"/>
      <c r="M136" s="307"/>
      <c r="N136" s="304"/>
      <c r="O136" s="264"/>
      <c r="P136" s="269"/>
      <c r="Q136" s="296"/>
      <c r="R136" s="296"/>
      <c r="S136" s="296"/>
    </row>
    <row r="137" spans="1:19" ht="12.75" customHeight="1" x14ac:dyDescent="0.2">
      <c r="A137" s="303" t="str">
        <f>IF(B137="","",ROW()-ROW($A$3)+'Diário 2º PA'!$P$1)</f>
        <v/>
      </c>
      <c r="B137" s="304"/>
      <c r="C137" s="305"/>
      <c r="D137" s="269"/>
      <c r="E137" s="264"/>
      <c r="F137" s="334"/>
      <c r="G137" s="269"/>
      <c r="H137" s="269"/>
      <c r="I137" s="264"/>
      <c r="J137" s="307" t="str">
        <f t="shared" si="0"/>
        <v/>
      </c>
      <c r="K137" s="307"/>
      <c r="L137" s="308"/>
      <c r="M137" s="307"/>
      <c r="N137" s="304"/>
      <c r="O137" s="264"/>
      <c r="P137" s="269"/>
      <c r="Q137" s="296"/>
      <c r="R137" s="296"/>
      <c r="S137" s="296"/>
    </row>
    <row r="138" spans="1:19" ht="12.75" customHeight="1" x14ac:dyDescent="0.2">
      <c r="A138" s="303" t="str">
        <f>IF(B138="","",ROW()-ROW($A$3)+'Diário 2º PA'!$P$1)</f>
        <v/>
      </c>
      <c r="B138" s="304"/>
      <c r="C138" s="305"/>
      <c r="D138" s="269"/>
      <c r="E138" s="264"/>
      <c r="F138" s="334"/>
      <c r="G138" s="264"/>
      <c r="H138" s="269"/>
      <c r="I138" s="264"/>
      <c r="J138" s="307" t="str">
        <f t="shared" si="0"/>
        <v/>
      </c>
      <c r="K138" s="307"/>
      <c r="L138" s="308"/>
      <c r="M138" s="307"/>
      <c r="N138" s="304"/>
      <c r="O138" s="264"/>
      <c r="P138" s="269"/>
      <c r="Q138" s="296"/>
      <c r="R138" s="296"/>
      <c r="S138" s="296"/>
    </row>
    <row r="139" spans="1:19" ht="12.75" customHeight="1" x14ac:dyDescent="0.2">
      <c r="A139" s="303" t="str">
        <f>IF(B139="","",ROW()-ROW($A$3)+'Diário 2º PA'!$P$1)</f>
        <v/>
      </c>
      <c r="B139" s="304"/>
      <c r="C139" s="305"/>
      <c r="D139" s="269"/>
      <c r="E139" s="264"/>
      <c r="F139" s="334"/>
      <c r="G139" s="264"/>
      <c r="H139" s="269"/>
      <c r="I139" s="264"/>
      <c r="J139" s="307" t="str">
        <f t="shared" si="0"/>
        <v/>
      </c>
      <c r="K139" s="307"/>
      <c r="L139" s="308"/>
      <c r="M139" s="307"/>
      <c r="N139" s="304"/>
      <c r="O139" s="264"/>
      <c r="P139" s="269"/>
      <c r="Q139" s="296"/>
      <c r="R139" s="296"/>
      <c r="S139" s="296"/>
    </row>
    <row r="140" spans="1:19" ht="12.75" customHeight="1" x14ac:dyDescent="0.2">
      <c r="A140" s="303" t="str">
        <f>IF(B140="","",ROW()-ROW($A$3)+'Diário 2º PA'!$P$1)</f>
        <v/>
      </c>
      <c r="B140" s="304"/>
      <c r="C140" s="305"/>
      <c r="D140" s="269"/>
      <c r="E140" s="264"/>
      <c r="F140" s="334"/>
      <c r="G140" s="269"/>
      <c r="H140" s="269"/>
      <c r="I140" s="264"/>
      <c r="J140" s="307" t="str">
        <f t="shared" si="0"/>
        <v/>
      </c>
      <c r="K140" s="307"/>
      <c r="L140" s="308"/>
      <c r="M140" s="307"/>
      <c r="N140" s="304"/>
      <c r="O140" s="264"/>
      <c r="P140" s="269"/>
      <c r="Q140" s="296"/>
      <c r="R140" s="296"/>
      <c r="S140" s="296"/>
    </row>
    <row r="141" spans="1:19" ht="12.75" customHeight="1" x14ac:dyDescent="0.2">
      <c r="A141" s="303" t="str">
        <f>IF(B141="","",ROW()-ROW($A$3)+'Diário 2º PA'!$P$1)</f>
        <v/>
      </c>
      <c r="B141" s="304"/>
      <c r="C141" s="305"/>
      <c r="D141" s="269"/>
      <c r="E141" s="264"/>
      <c r="F141" s="334"/>
      <c r="G141" s="264"/>
      <c r="H141" s="269"/>
      <c r="I141" s="264"/>
      <c r="J141" s="307" t="str">
        <f t="shared" si="0"/>
        <v/>
      </c>
      <c r="K141" s="307"/>
      <c r="L141" s="308"/>
      <c r="M141" s="307"/>
      <c r="N141" s="304"/>
      <c r="O141" s="264"/>
      <c r="P141" s="269"/>
      <c r="Q141" s="296"/>
      <c r="R141" s="296"/>
      <c r="S141" s="296"/>
    </row>
    <row r="142" spans="1:19" ht="12.75" customHeight="1" x14ac:dyDescent="0.2">
      <c r="A142" s="303" t="str">
        <f>IF(B142="","",ROW()-ROW($A$3)+'Diário 2º PA'!$P$1)</f>
        <v/>
      </c>
      <c r="B142" s="304"/>
      <c r="C142" s="305"/>
      <c r="D142" s="269"/>
      <c r="E142" s="264"/>
      <c r="F142" s="334"/>
      <c r="G142" s="269"/>
      <c r="H142" s="269"/>
      <c r="I142" s="264"/>
      <c r="J142" s="307" t="str">
        <f t="shared" si="0"/>
        <v/>
      </c>
      <c r="K142" s="307"/>
      <c r="L142" s="308"/>
      <c r="M142" s="307"/>
      <c r="N142" s="304"/>
      <c r="O142" s="264"/>
      <c r="P142" s="269"/>
      <c r="Q142" s="296"/>
      <c r="R142" s="296"/>
      <c r="S142" s="296"/>
    </row>
    <row r="143" spans="1:19" ht="12.75" customHeight="1" x14ac:dyDescent="0.2">
      <c r="A143" s="303" t="str">
        <f>IF(B143="","",ROW()-ROW($A$3)+'Diário 2º PA'!$P$1)</f>
        <v/>
      </c>
      <c r="B143" s="304"/>
      <c r="C143" s="305"/>
      <c r="D143" s="269"/>
      <c r="E143" s="264"/>
      <c r="F143" s="334"/>
      <c r="G143" s="269"/>
      <c r="H143" s="269"/>
      <c r="I143" s="264"/>
      <c r="J143" s="307" t="str">
        <f t="shared" si="0"/>
        <v/>
      </c>
      <c r="K143" s="307"/>
      <c r="L143" s="308"/>
      <c r="M143" s="307"/>
      <c r="N143" s="304"/>
      <c r="O143" s="264"/>
      <c r="P143" s="269"/>
      <c r="Q143" s="296"/>
      <c r="R143" s="296"/>
      <c r="S143" s="296"/>
    </row>
    <row r="144" spans="1:19" ht="12.75" customHeight="1" x14ac:dyDescent="0.2">
      <c r="A144" s="303" t="str">
        <f>IF(B144="","",ROW()-ROW($A$3)+'Diário 2º PA'!$P$1)</f>
        <v/>
      </c>
      <c r="B144" s="304"/>
      <c r="C144" s="305"/>
      <c r="D144" s="269"/>
      <c r="E144" s="264"/>
      <c r="F144" s="334"/>
      <c r="G144" s="269"/>
      <c r="H144" s="269"/>
      <c r="I144" s="264"/>
      <c r="J144" s="307" t="str">
        <f t="shared" si="0"/>
        <v/>
      </c>
      <c r="K144" s="307"/>
      <c r="L144" s="308"/>
      <c r="M144" s="307"/>
      <c r="N144" s="304"/>
      <c r="O144" s="264"/>
      <c r="P144" s="269"/>
      <c r="Q144" s="296"/>
      <c r="R144" s="296"/>
      <c r="S144" s="296"/>
    </row>
    <row r="145" spans="1:19" ht="12.75" customHeight="1" x14ac:dyDescent="0.2">
      <c r="A145" s="303" t="str">
        <f>IF(B145="","",ROW()-ROW($A$3)+'Diário 2º PA'!$P$1)</f>
        <v/>
      </c>
      <c r="B145" s="304"/>
      <c r="C145" s="305"/>
      <c r="D145" s="269"/>
      <c r="E145" s="264"/>
      <c r="F145" s="334"/>
      <c r="G145" s="269"/>
      <c r="H145" s="269"/>
      <c r="I145" s="264"/>
      <c r="J145" s="307" t="str">
        <f t="shared" si="0"/>
        <v/>
      </c>
      <c r="K145" s="307"/>
      <c r="L145" s="308"/>
      <c r="M145" s="307"/>
      <c r="N145" s="304"/>
      <c r="O145" s="264"/>
      <c r="P145" s="269"/>
      <c r="Q145" s="296"/>
      <c r="R145" s="296"/>
      <c r="S145" s="296"/>
    </row>
    <row r="146" spans="1:19" ht="12.75" customHeight="1" x14ac:dyDescent="0.2">
      <c r="A146" s="303" t="str">
        <f>IF(B146="","",ROW()-ROW($A$3)+'Diário 2º PA'!$P$1)</f>
        <v/>
      </c>
      <c r="B146" s="304"/>
      <c r="C146" s="305"/>
      <c r="D146" s="269"/>
      <c r="E146" s="264"/>
      <c r="F146" s="334"/>
      <c r="G146" s="269"/>
      <c r="H146" s="269"/>
      <c r="I146" s="264"/>
      <c r="J146" s="307" t="str">
        <f t="shared" si="0"/>
        <v/>
      </c>
      <c r="K146" s="307"/>
      <c r="L146" s="308"/>
      <c r="M146" s="307"/>
      <c r="N146" s="304"/>
      <c r="O146" s="264"/>
      <c r="P146" s="269"/>
      <c r="Q146" s="296"/>
      <c r="R146" s="296"/>
      <c r="S146" s="296"/>
    </row>
    <row r="147" spans="1:19" ht="12.75" customHeight="1" x14ac:dyDescent="0.2">
      <c r="A147" s="303" t="str">
        <f>IF(B147="","",ROW()-ROW($A$3)+'Diário 2º PA'!$P$1)</f>
        <v/>
      </c>
      <c r="B147" s="304"/>
      <c r="C147" s="305"/>
      <c r="D147" s="269"/>
      <c r="E147" s="264"/>
      <c r="F147" s="334"/>
      <c r="G147" s="269"/>
      <c r="H147" s="269"/>
      <c r="I147" s="264"/>
      <c r="J147" s="307" t="str">
        <f t="shared" si="0"/>
        <v/>
      </c>
      <c r="K147" s="307"/>
      <c r="L147" s="308"/>
      <c r="M147" s="307"/>
      <c r="N147" s="304"/>
      <c r="O147" s="264"/>
      <c r="P147" s="269"/>
      <c r="Q147" s="296"/>
      <c r="R147" s="296"/>
      <c r="S147" s="296"/>
    </row>
    <row r="148" spans="1:19" ht="12.75" customHeight="1" x14ac:dyDescent="0.2">
      <c r="A148" s="303" t="str">
        <f>IF(B148="","",ROW()-ROW($A$3)+'Diário 2º PA'!$P$1)</f>
        <v/>
      </c>
      <c r="B148" s="304"/>
      <c r="C148" s="305"/>
      <c r="D148" s="269"/>
      <c r="E148" s="264"/>
      <c r="F148" s="334"/>
      <c r="G148" s="269"/>
      <c r="H148" s="269"/>
      <c r="I148" s="264"/>
      <c r="J148" s="307" t="str">
        <f t="shared" si="0"/>
        <v/>
      </c>
      <c r="K148" s="307"/>
      <c r="L148" s="308"/>
      <c r="M148" s="307"/>
      <c r="N148" s="304"/>
      <c r="O148" s="264"/>
      <c r="P148" s="269"/>
      <c r="Q148" s="296"/>
      <c r="R148" s="296"/>
      <c r="S148" s="296"/>
    </row>
    <row r="149" spans="1:19" ht="12.75" customHeight="1" x14ac:dyDescent="0.2">
      <c r="A149" s="303" t="str">
        <f>IF(B149="","",ROW()-ROW($A$3)+'Diário 2º PA'!$P$1)</f>
        <v/>
      </c>
      <c r="B149" s="304"/>
      <c r="C149" s="305"/>
      <c r="D149" s="269"/>
      <c r="E149" s="264"/>
      <c r="F149" s="334"/>
      <c r="G149" s="269"/>
      <c r="H149" s="269"/>
      <c r="I149" s="264"/>
      <c r="J149" s="307" t="str">
        <f t="shared" si="0"/>
        <v/>
      </c>
      <c r="K149" s="307"/>
      <c r="L149" s="308"/>
      <c r="M149" s="307"/>
      <c r="N149" s="304"/>
      <c r="O149" s="264"/>
      <c r="P149" s="269"/>
      <c r="Q149" s="296"/>
      <c r="R149" s="296"/>
      <c r="S149" s="296"/>
    </row>
    <row r="150" spans="1:19" ht="12.75" customHeight="1" x14ac:dyDescent="0.2">
      <c r="A150" s="303" t="str">
        <f>IF(B150="","",ROW()-ROW($A$3)+'Diário 2º PA'!$P$1)</f>
        <v/>
      </c>
      <c r="B150" s="304"/>
      <c r="C150" s="305"/>
      <c r="D150" s="269"/>
      <c r="E150" s="264"/>
      <c r="F150" s="334"/>
      <c r="G150" s="269"/>
      <c r="H150" s="269"/>
      <c r="I150" s="264"/>
      <c r="J150" s="307" t="str">
        <f t="shared" si="0"/>
        <v/>
      </c>
      <c r="K150" s="307"/>
      <c r="L150" s="308"/>
      <c r="M150" s="307"/>
      <c r="N150" s="304"/>
      <c r="O150" s="264"/>
      <c r="P150" s="269"/>
      <c r="Q150" s="296"/>
      <c r="R150" s="296"/>
      <c r="S150" s="296"/>
    </row>
    <row r="151" spans="1:19" ht="12.75" customHeight="1" x14ac:dyDescent="0.2">
      <c r="A151" s="303" t="str">
        <f>IF(B151="","",ROW()-ROW($A$3)+'Diário 2º PA'!$P$1)</f>
        <v/>
      </c>
      <c r="B151" s="304"/>
      <c r="C151" s="305"/>
      <c r="D151" s="269"/>
      <c r="E151" s="264"/>
      <c r="F151" s="334"/>
      <c r="G151" s="269"/>
      <c r="H151" s="269"/>
      <c r="I151" s="264"/>
      <c r="J151" s="307" t="str">
        <f t="shared" si="0"/>
        <v/>
      </c>
      <c r="K151" s="307"/>
      <c r="L151" s="308"/>
      <c r="M151" s="307"/>
      <c r="N151" s="304"/>
      <c r="O151" s="264"/>
      <c r="P151" s="269"/>
      <c r="Q151" s="296"/>
      <c r="R151" s="296"/>
      <c r="S151" s="296"/>
    </row>
    <row r="152" spans="1:19" ht="12.75" customHeight="1" x14ac:dyDescent="0.2">
      <c r="A152" s="303" t="str">
        <f>IF(B152="","",ROW()-ROW($A$3)+'Diário 2º PA'!$P$1)</f>
        <v/>
      </c>
      <c r="B152" s="304"/>
      <c r="C152" s="305"/>
      <c r="D152" s="269"/>
      <c r="E152" s="264"/>
      <c r="F152" s="334"/>
      <c r="G152" s="269"/>
      <c r="H152" s="269"/>
      <c r="I152" s="264"/>
      <c r="J152" s="307" t="str">
        <f t="shared" si="0"/>
        <v/>
      </c>
      <c r="K152" s="307"/>
      <c r="L152" s="308"/>
      <c r="M152" s="307"/>
      <c r="N152" s="304"/>
      <c r="O152" s="264"/>
      <c r="P152" s="269"/>
      <c r="Q152" s="296"/>
      <c r="R152" s="296"/>
      <c r="S152" s="296"/>
    </row>
    <row r="153" spans="1:19" ht="12.75" customHeight="1" x14ac:dyDescent="0.2">
      <c r="A153" s="303" t="str">
        <f>IF(B153="","",ROW()-ROW($A$3)+'Diário 2º PA'!$P$1)</f>
        <v/>
      </c>
      <c r="B153" s="304"/>
      <c r="C153" s="305"/>
      <c r="D153" s="269"/>
      <c r="E153" s="264"/>
      <c r="F153" s="334"/>
      <c r="G153" s="269"/>
      <c r="H153" s="269"/>
      <c r="I153" s="264"/>
      <c r="J153" s="307" t="str">
        <f t="shared" si="0"/>
        <v/>
      </c>
      <c r="K153" s="307"/>
      <c r="L153" s="308"/>
      <c r="M153" s="307"/>
      <c r="N153" s="304"/>
      <c r="O153" s="264"/>
      <c r="P153" s="269"/>
      <c r="Q153" s="296"/>
      <c r="R153" s="296"/>
      <c r="S153" s="296"/>
    </row>
    <row r="154" spans="1:19" ht="12.75" customHeight="1" x14ac:dyDescent="0.2">
      <c r="A154" s="303" t="str">
        <f>IF(B154="","",ROW()-ROW($A$3)+'Diário 2º PA'!$P$1)</f>
        <v/>
      </c>
      <c r="B154" s="304"/>
      <c r="C154" s="305"/>
      <c r="D154" s="269"/>
      <c r="E154" s="264"/>
      <c r="F154" s="334"/>
      <c r="G154" s="269"/>
      <c r="H154" s="269"/>
      <c r="I154" s="264"/>
      <c r="J154" s="307" t="str">
        <f t="shared" si="0"/>
        <v/>
      </c>
      <c r="K154" s="307"/>
      <c r="L154" s="308"/>
      <c r="M154" s="307"/>
      <c r="N154" s="304"/>
      <c r="O154" s="264"/>
      <c r="P154" s="269"/>
      <c r="Q154" s="296"/>
      <c r="R154" s="296"/>
      <c r="S154" s="296"/>
    </row>
    <row r="155" spans="1:19" ht="12.75" customHeight="1" x14ac:dyDescent="0.2">
      <c r="A155" s="303" t="str">
        <f>IF(B155="","",ROW()-ROW($A$3)+'Diário 2º PA'!$P$1)</f>
        <v/>
      </c>
      <c r="B155" s="304"/>
      <c r="C155" s="305"/>
      <c r="D155" s="269"/>
      <c r="E155" s="264"/>
      <c r="F155" s="334"/>
      <c r="G155" s="269"/>
      <c r="H155" s="269"/>
      <c r="I155" s="264"/>
      <c r="J155" s="307" t="str">
        <f t="shared" si="0"/>
        <v/>
      </c>
      <c r="K155" s="307"/>
      <c r="L155" s="308"/>
      <c r="M155" s="307"/>
      <c r="N155" s="304"/>
      <c r="O155" s="264"/>
      <c r="P155" s="269"/>
      <c r="Q155" s="296"/>
      <c r="R155" s="296"/>
      <c r="S155" s="296"/>
    </row>
    <row r="156" spans="1:19" ht="12.75" customHeight="1" x14ac:dyDescent="0.2">
      <c r="A156" s="303" t="str">
        <f>IF(B156="","",ROW()-ROW($A$3)+'Diário 2º PA'!$P$1)</f>
        <v/>
      </c>
      <c r="B156" s="304"/>
      <c r="C156" s="305"/>
      <c r="D156" s="269"/>
      <c r="E156" s="264"/>
      <c r="F156" s="334"/>
      <c r="G156" s="269"/>
      <c r="H156" s="269"/>
      <c r="I156" s="264"/>
      <c r="J156" s="307" t="str">
        <f t="shared" si="0"/>
        <v/>
      </c>
      <c r="K156" s="307"/>
      <c r="L156" s="308"/>
      <c r="M156" s="307"/>
      <c r="N156" s="304"/>
      <c r="O156" s="264"/>
      <c r="P156" s="269"/>
      <c r="Q156" s="296"/>
      <c r="R156" s="296"/>
      <c r="S156" s="296"/>
    </row>
    <row r="157" spans="1:19" ht="12.75" customHeight="1" x14ac:dyDescent="0.2">
      <c r="A157" s="303" t="str">
        <f>IF(B157="","",ROW()-ROW($A$3)+'Diário 2º PA'!$P$1)</f>
        <v/>
      </c>
      <c r="B157" s="304"/>
      <c r="C157" s="305"/>
      <c r="D157" s="269"/>
      <c r="E157" s="264"/>
      <c r="F157" s="334"/>
      <c r="G157" s="269"/>
      <c r="H157" s="269"/>
      <c r="I157" s="264"/>
      <c r="J157" s="307" t="str">
        <f t="shared" si="0"/>
        <v/>
      </c>
      <c r="K157" s="307"/>
      <c r="L157" s="308"/>
      <c r="M157" s="307"/>
      <c r="N157" s="304"/>
      <c r="O157" s="264"/>
      <c r="P157" s="269"/>
      <c r="Q157" s="296"/>
      <c r="R157" s="296"/>
      <c r="S157" s="296"/>
    </row>
    <row r="158" spans="1:19" ht="12.75" customHeight="1" x14ac:dyDescent="0.2">
      <c r="A158" s="303" t="str">
        <f>IF(B158="","",ROW()-ROW($A$3)+'Diário 2º PA'!$P$1)</f>
        <v/>
      </c>
      <c r="B158" s="304"/>
      <c r="C158" s="305"/>
      <c r="D158" s="269"/>
      <c r="E158" s="264"/>
      <c r="F158" s="334"/>
      <c r="G158" s="269"/>
      <c r="H158" s="269"/>
      <c r="I158" s="264"/>
      <c r="J158" s="307" t="str">
        <f t="shared" si="0"/>
        <v/>
      </c>
      <c r="K158" s="307"/>
      <c r="L158" s="308"/>
      <c r="M158" s="307"/>
      <c r="N158" s="304"/>
      <c r="O158" s="264"/>
      <c r="P158" s="269"/>
      <c r="Q158" s="296"/>
      <c r="R158" s="296"/>
      <c r="S158" s="296"/>
    </row>
    <row r="159" spans="1:19" ht="12.75" customHeight="1" x14ac:dyDescent="0.2">
      <c r="A159" s="303" t="str">
        <f>IF(B159="","",ROW()-ROW($A$3)+'Diário 2º PA'!$P$1)</f>
        <v/>
      </c>
      <c r="B159" s="304"/>
      <c r="C159" s="305"/>
      <c r="D159" s="269"/>
      <c r="E159" s="264"/>
      <c r="F159" s="334"/>
      <c r="G159" s="269"/>
      <c r="H159" s="269"/>
      <c r="I159" s="264"/>
      <c r="J159" s="307" t="str">
        <f t="shared" si="0"/>
        <v/>
      </c>
      <c r="K159" s="307"/>
      <c r="L159" s="308"/>
      <c r="M159" s="307"/>
      <c r="N159" s="304"/>
      <c r="O159" s="264"/>
      <c r="P159" s="269"/>
      <c r="Q159" s="296"/>
      <c r="R159" s="296"/>
      <c r="S159" s="296"/>
    </row>
    <row r="160" spans="1:19" ht="12.75" customHeight="1" x14ac:dyDescent="0.2">
      <c r="A160" s="303" t="str">
        <f>IF(B160="","",ROW()-ROW($A$3)+'Diário 2º PA'!$P$1)</f>
        <v/>
      </c>
      <c r="B160" s="304"/>
      <c r="C160" s="305"/>
      <c r="D160" s="269"/>
      <c r="E160" s="264"/>
      <c r="F160" s="334"/>
      <c r="G160" s="269"/>
      <c r="H160" s="269"/>
      <c r="I160" s="264"/>
      <c r="J160" s="307" t="str">
        <f t="shared" si="0"/>
        <v/>
      </c>
      <c r="K160" s="307"/>
      <c r="L160" s="308"/>
      <c r="M160" s="307"/>
      <c r="N160" s="304"/>
      <c r="O160" s="264"/>
      <c r="P160" s="269"/>
      <c r="Q160" s="296"/>
      <c r="R160" s="296"/>
      <c r="S160" s="296"/>
    </row>
    <row r="161" spans="1:19" ht="12.75" customHeight="1" x14ac:dyDescent="0.2">
      <c r="A161" s="303" t="str">
        <f>IF(B161="","",ROW()-ROW($A$3)+'Diário 2º PA'!$P$1)</f>
        <v/>
      </c>
      <c r="B161" s="304"/>
      <c r="C161" s="305"/>
      <c r="D161" s="269"/>
      <c r="E161" s="264"/>
      <c r="F161" s="334"/>
      <c r="G161" s="269"/>
      <c r="H161" s="269"/>
      <c r="I161" s="264"/>
      <c r="J161" s="307" t="str">
        <f t="shared" si="0"/>
        <v/>
      </c>
      <c r="K161" s="307"/>
      <c r="L161" s="308"/>
      <c r="M161" s="307"/>
      <c r="N161" s="304"/>
      <c r="O161" s="264"/>
      <c r="P161" s="269"/>
      <c r="Q161" s="296"/>
      <c r="R161" s="296"/>
      <c r="S161" s="296"/>
    </row>
    <row r="162" spans="1:19" ht="12.75" customHeight="1" x14ac:dyDescent="0.2">
      <c r="A162" s="303" t="str">
        <f>IF(B162="","",ROW()-ROW($A$3)+'Diário 2º PA'!$P$1)</f>
        <v/>
      </c>
      <c r="B162" s="304"/>
      <c r="C162" s="305"/>
      <c r="D162" s="269"/>
      <c r="E162" s="264"/>
      <c r="F162" s="334"/>
      <c r="G162" s="269"/>
      <c r="H162" s="269"/>
      <c r="I162" s="264"/>
      <c r="J162" s="307" t="str">
        <f t="shared" si="0"/>
        <v/>
      </c>
      <c r="K162" s="307"/>
      <c r="L162" s="308"/>
      <c r="M162" s="307"/>
      <c r="N162" s="304"/>
      <c r="O162" s="264"/>
      <c r="P162" s="269"/>
      <c r="Q162" s="296"/>
      <c r="R162" s="296"/>
      <c r="S162" s="296"/>
    </row>
    <row r="163" spans="1:19" ht="12.75" customHeight="1" x14ac:dyDescent="0.2">
      <c r="A163" s="303" t="str">
        <f>IF(B163="","",ROW()-ROW($A$3)+'Diário 2º PA'!$P$1)</f>
        <v/>
      </c>
      <c r="B163" s="304"/>
      <c r="C163" s="305"/>
      <c r="D163" s="269"/>
      <c r="E163" s="264"/>
      <c r="F163" s="334"/>
      <c r="G163" s="269"/>
      <c r="H163" s="269"/>
      <c r="I163" s="264"/>
      <c r="J163" s="307" t="str">
        <f t="shared" si="0"/>
        <v/>
      </c>
      <c r="K163" s="307"/>
      <c r="L163" s="308"/>
      <c r="M163" s="307"/>
      <c r="N163" s="304"/>
      <c r="O163" s="264"/>
      <c r="P163" s="269"/>
      <c r="Q163" s="296"/>
      <c r="R163" s="296"/>
      <c r="S163" s="296"/>
    </row>
    <row r="164" spans="1:19" ht="12.75" customHeight="1" x14ac:dyDescent="0.2">
      <c r="A164" s="303" t="str">
        <f>IF(B164="","",ROW()-ROW($A$3)+'Diário 2º PA'!$P$1)</f>
        <v/>
      </c>
      <c r="B164" s="304"/>
      <c r="C164" s="305"/>
      <c r="D164" s="269"/>
      <c r="E164" s="264"/>
      <c r="F164" s="334"/>
      <c r="G164" s="269"/>
      <c r="H164" s="269"/>
      <c r="I164" s="264"/>
      <c r="J164" s="307" t="str">
        <f t="shared" si="0"/>
        <v/>
      </c>
      <c r="K164" s="307"/>
      <c r="L164" s="308"/>
      <c r="M164" s="307"/>
      <c r="N164" s="304"/>
      <c r="O164" s="264"/>
      <c r="P164" s="269"/>
      <c r="Q164" s="296"/>
      <c r="R164" s="296"/>
      <c r="S164" s="296"/>
    </row>
    <row r="165" spans="1:19" ht="12.75" customHeight="1" x14ac:dyDescent="0.2">
      <c r="A165" s="303" t="str">
        <f>IF(B165="","",ROW()-ROW($A$3)+'Diário 2º PA'!$P$1)</f>
        <v/>
      </c>
      <c r="B165" s="304"/>
      <c r="C165" s="305"/>
      <c r="D165" s="269"/>
      <c r="E165" s="264"/>
      <c r="F165" s="334"/>
      <c r="G165" s="269"/>
      <c r="H165" s="269"/>
      <c r="I165" s="264"/>
      <c r="J165" s="307" t="str">
        <f t="shared" si="0"/>
        <v/>
      </c>
      <c r="K165" s="307"/>
      <c r="L165" s="308"/>
      <c r="M165" s="307"/>
      <c r="N165" s="304"/>
      <c r="O165" s="264"/>
      <c r="P165" s="269"/>
      <c r="Q165" s="296"/>
      <c r="R165" s="296"/>
      <c r="S165" s="296"/>
    </row>
    <row r="166" spans="1:19" ht="12.75" customHeight="1" x14ac:dyDescent="0.2">
      <c r="A166" s="303" t="str">
        <f>IF(B166="","",ROW()-ROW($A$3)+'Diário 2º PA'!$P$1)</f>
        <v/>
      </c>
      <c r="B166" s="304"/>
      <c r="C166" s="305"/>
      <c r="D166" s="269"/>
      <c r="E166" s="264"/>
      <c r="F166" s="334"/>
      <c r="G166" s="269"/>
      <c r="H166" s="269"/>
      <c r="I166" s="264"/>
      <c r="J166" s="307" t="str">
        <f t="shared" si="0"/>
        <v/>
      </c>
      <c r="K166" s="307"/>
      <c r="L166" s="308"/>
      <c r="M166" s="307"/>
      <c r="N166" s="304"/>
      <c r="O166" s="264"/>
      <c r="P166" s="269"/>
      <c r="Q166" s="296"/>
      <c r="R166" s="296"/>
      <c r="S166" s="296"/>
    </row>
    <row r="167" spans="1:19" ht="12.75" customHeight="1" x14ac:dyDescent="0.2">
      <c r="A167" s="303" t="str">
        <f>IF(B167="","",ROW()-ROW($A$3)+'Diário 2º PA'!$P$1)</f>
        <v/>
      </c>
      <c r="B167" s="304"/>
      <c r="C167" s="305"/>
      <c r="D167" s="269"/>
      <c r="E167" s="264"/>
      <c r="F167" s="334"/>
      <c r="G167" s="264"/>
      <c r="H167" s="269"/>
      <c r="I167" s="264"/>
      <c r="J167" s="307" t="str">
        <f t="shared" si="0"/>
        <v/>
      </c>
      <c r="K167" s="307"/>
      <c r="L167" s="308"/>
      <c r="M167" s="307"/>
      <c r="N167" s="304"/>
      <c r="O167" s="264"/>
      <c r="P167" s="269"/>
      <c r="Q167" s="296"/>
      <c r="R167" s="296"/>
      <c r="S167" s="296"/>
    </row>
    <row r="168" spans="1:19" ht="12.75" customHeight="1" x14ac:dyDescent="0.2">
      <c r="A168" s="303" t="str">
        <f>IF(B168="","",ROW()-ROW($A$3)+'Diário 2º PA'!$P$1)</f>
        <v/>
      </c>
      <c r="B168" s="304"/>
      <c r="C168" s="305"/>
      <c r="D168" s="269"/>
      <c r="E168" s="264"/>
      <c r="F168" s="334"/>
      <c r="G168" s="264"/>
      <c r="H168" s="269"/>
      <c r="I168" s="264"/>
      <c r="J168" s="307" t="str">
        <f t="shared" si="0"/>
        <v/>
      </c>
      <c r="K168" s="307"/>
      <c r="L168" s="308"/>
      <c r="M168" s="307"/>
      <c r="N168" s="304"/>
      <c r="O168" s="264"/>
      <c r="P168" s="269"/>
      <c r="Q168" s="296"/>
      <c r="R168" s="296"/>
      <c r="S168" s="296"/>
    </row>
    <row r="169" spans="1:19" ht="12.75" customHeight="1" x14ac:dyDescent="0.2">
      <c r="A169" s="303" t="str">
        <f>IF(B169="","",ROW()-ROW($A$3)+'Diário 2º PA'!$P$1)</f>
        <v/>
      </c>
      <c r="B169" s="304"/>
      <c r="C169" s="305"/>
      <c r="D169" s="269"/>
      <c r="E169" s="264"/>
      <c r="F169" s="334"/>
      <c r="G169" s="269"/>
      <c r="H169" s="269"/>
      <c r="I169" s="264"/>
      <c r="J169" s="307" t="str">
        <f t="shared" si="0"/>
        <v/>
      </c>
      <c r="K169" s="307"/>
      <c r="L169" s="308"/>
      <c r="M169" s="307"/>
      <c r="N169" s="304"/>
      <c r="O169" s="264"/>
      <c r="P169" s="269"/>
      <c r="Q169" s="296"/>
      <c r="R169" s="296"/>
      <c r="S169" s="296"/>
    </row>
    <row r="170" spans="1:19" ht="12.75" customHeight="1" x14ac:dyDescent="0.2">
      <c r="A170" s="303" t="str">
        <f>IF(B170="","",ROW()-ROW($A$3)+'Diário 2º PA'!$P$1)</f>
        <v/>
      </c>
      <c r="B170" s="304"/>
      <c r="C170" s="305"/>
      <c r="D170" s="269"/>
      <c r="E170" s="264"/>
      <c r="F170" s="334"/>
      <c r="G170" s="264"/>
      <c r="H170" s="269"/>
      <c r="I170" s="264"/>
      <c r="J170" s="307" t="str">
        <f t="shared" si="0"/>
        <v/>
      </c>
      <c r="K170" s="307"/>
      <c r="L170" s="308"/>
      <c r="M170" s="307"/>
      <c r="N170" s="304"/>
      <c r="O170" s="264"/>
      <c r="P170" s="269"/>
      <c r="Q170" s="296"/>
      <c r="R170" s="296"/>
      <c r="S170" s="296"/>
    </row>
    <row r="171" spans="1:19" ht="12.75" customHeight="1" x14ac:dyDescent="0.2">
      <c r="A171" s="303" t="str">
        <f>IF(B171="","",ROW()-ROW($A$3)+'Diário 2º PA'!$P$1)</f>
        <v/>
      </c>
      <c r="B171" s="304"/>
      <c r="C171" s="305"/>
      <c r="D171" s="269"/>
      <c r="E171" s="264"/>
      <c r="F171" s="334"/>
      <c r="G171" s="264"/>
      <c r="H171" s="269"/>
      <c r="I171" s="264"/>
      <c r="J171" s="307" t="str">
        <f t="shared" si="0"/>
        <v/>
      </c>
      <c r="K171" s="307"/>
      <c r="L171" s="308"/>
      <c r="M171" s="307"/>
      <c r="N171" s="304"/>
      <c r="O171" s="264"/>
      <c r="P171" s="269"/>
      <c r="Q171" s="296"/>
      <c r="R171" s="296"/>
      <c r="S171" s="296"/>
    </row>
    <row r="172" spans="1:19" ht="12.75" customHeight="1" x14ac:dyDescent="0.2">
      <c r="A172" s="303" t="str">
        <f>IF(B172="","",ROW()-ROW($A$3)+'Diário 2º PA'!$P$1)</f>
        <v/>
      </c>
      <c r="B172" s="304"/>
      <c r="C172" s="305"/>
      <c r="D172" s="269"/>
      <c r="E172" s="264"/>
      <c r="F172" s="334"/>
      <c r="G172" s="269"/>
      <c r="H172" s="269"/>
      <c r="I172" s="264"/>
      <c r="J172" s="307" t="str">
        <f t="shared" si="0"/>
        <v/>
      </c>
      <c r="K172" s="307"/>
      <c r="L172" s="308"/>
      <c r="M172" s="307"/>
      <c r="N172" s="304"/>
      <c r="O172" s="264"/>
      <c r="P172" s="269"/>
      <c r="Q172" s="296"/>
      <c r="R172" s="296"/>
      <c r="S172" s="296"/>
    </row>
    <row r="173" spans="1:19" ht="12.75" customHeight="1" x14ac:dyDescent="0.2">
      <c r="A173" s="303" t="str">
        <f>IF(B173="","",ROW()-ROW($A$3)+'Diário 2º PA'!$P$1)</f>
        <v/>
      </c>
      <c r="B173" s="304"/>
      <c r="C173" s="305"/>
      <c r="D173" s="269"/>
      <c r="E173" s="264"/>
      <c r="F173" s="334"/>
      <c r="G173" s="269"/>
      <c r="H173" s="269"/>
      <c r="I173" s="264"/>
      <c r="J173" s="307" t="str">
        <f t="shared" si="0"/>
        <v/>
      </c>
      <c r="K173" s="307"/>
      <c r="L173" s="308"/>
      <c r="M173" s="307"/>
      <c r="N173" s="304"/>
      <c r="O173" s="264"/>
      <c r="P173" s="269"/>
      <c r="Q173" s="296"/>
      <c r="R173" s="296"/>
      <c r="S173" s="296"/>
    </row>
    <row r="174" spans="1:19" ht="12.75" customHeight="1" x14ac:dyDescent="0.2">
      <c r="A174" s="303" t="str">
        <f>IF(B174="","",ROW()-ROW($A$3)+'Diário 2º PA'!$P$1)</f>
        <v/>
      </c>
      <c r="B174" s="304"/>
      <c r="C174" s="305"/>
      <c r="D174" s="269"/>
      <c r="E174" s="264"/>
      <c r="F174" s="334"/>
      <c r="G174" s="269"/>
      <c r="H174" s="269"/>
      <c r="I174" s="264"/>
      <c r="J174" s="307" t="str">
        <f t="shared" si="0"/>
        <v/>
      </c>
      <c r="K174" s="307"/>
      <c r="L174" s="308"/>
      <c r="M174" s="307"/>
      <c r="N174" s="304"/>
      <c r="O174" s="264"/>
      <c r="P174" s="269"/>
      <c r="Q174" s="296"/>
      <c r="R174" s="296"/>
      <c r="S174" s="296"/>
    </row>
    <row r="175" spans="1:19" ht="12.75" customHeight="1" x14ac:dyDescent="0.2">
      <c r="A175" s="303" t="str">
        <f>IF(B175="","",ROW()-ROW($A$3)+'Diário 2º PA'!$P$1)</f>
        <v/>
      </c>
      <c r="B175" s="304"/>
      <c r="C175" s="305"/>
      <c r="D175" s="269"/>
      <c r="E175" s="264"/>
      <c r="F175" s="334"/>
      <c r="G175" s="269"/>
      <c r="H175" s="269"/>
      <c r="I175" s="264"/>
      <c r="J175" s="307" t="str">
        <f t="shared" si="0"/>
        <v/>
      </c>
      <c r="K175" s="307"/>
      <c r="L175" s="308"/>
      <c r="M175" s="307"/>
      <c r="N175" s="304"/>
      <c r="O175" s="264"/>
      <c r="P175" s="269"/>
      <c r="Q175" s="296"/>
      <c r="R175" s="296"/>
      <c r="S175" s="296"/>
    </row>
    <row r="176" spans="1:19" ht="12.75" customHeight="1" x14ac:dyDescent="0.2">
      <c r="A176" s="303" t="str">
        <f>IF(B176="","",ROW()-ROW($A$3)+'Diário 2º PA'!$P$1)</f>
        <v/>
      </c>
      <c r="B176" s="304"/>
      <c r="C176" s="305"/>
      <c r="D176" s="269"/>
      <c r="E176" s="264"/>
      <c r="F176" s="334"/>
      <c r="G176" s="269"/>
      <c r="H176" s="269"/>
      <c r="I176" s="264"/>
      <c r="J176" s="307" t="str">
        <f t="shared" si="0"/>
        <v/>
      </c>
      <c r="K176" s="307"/>
      <c r="L176" s="308"/>
      <c r="M176" s="307"/>
      <c r="N176" s="304"/>
      <c r="O176" s="264"/>
      <c r="P176" s="269"/>
      <c r="Q176" s="296"/>
      <c r="R176" s="296"/>
      <c r="S176" s="296"/>
    </row>
    <row r="177" spans="1:19" ht="12.75" customHeight="1" x14ac:dyDescent="0.2">
      <c r="A177" s="303" t="str">
        <f>IF(B177="","",ROW()-ROW($A$3)+'Diário 2º PA'!$P$1)</f>
        <v/>
      </c>
      <c r="B177" s="304"/>
      <c r="C177" s="305"/>
      <c r="D177" s="269"/>
      <c r="E177" s="264"/>
      <c r="F177" s="334"/>
      <c r="G177" s="269"/>
      <c r="H177" s="269"/>
      <c r="I177" s="264"/>
      <c r="J177" s="307" t="str">
        <f t="shared" si="0"/>
        <v/>
      </c>
      <c r="K177" s="307"/>
      <c r="L177" s="308"/>
      <c r="M177" s="307"/>
      <c r="N177" s="304"/>
      <c r="O177" s="264"/>
      <c r="P177" s="269"/>
      <c r="Q177" s="296"/>
      <c r="R177" s="296"/>
      <c r="S177" s="296"/>
    </row>
    <row r="178" spans="1:19" ht="12.75" customHeight="1" x14ac:dyDescent="0.2">
      <c r="A178" s="303" t="str">
        <f>IF(B178="","",ROW()-ROW($A$3)+'Diário 2º PA'!$P$1)</f>
        <v/>
      </c>
      <c r="B178" s="304"/>
      <c r="C178" s="305"/>
      <c r="D178" s="269"/>
      <c r="E178" s="264"/>
      <c r="F178" s="334"/>
      <c r="G178" s="264"/>
      <c r="H178" s="269"/>
      <c r="I178" s="264"/>
      <c r="J178" s="307" t="str">
        <f t="shared" si="0"/>
        <v/>
      </c>
      <c r="K178" s="307"/>
      <c r="L178" s="308"/>
      <c r="M178" s="307"/>
      <c r="N178" s="304"/>
      <c r="O178" s="264"/>
      <c r="P178" s="269"/>
      <c r="Q178" s="296"/>
      <c r="R178" s="296"/>
      <c r="S178" s="296"/>
    </row>
    <row r="179" spans="1:19" ht="12.75" customHeight="1" x14ac:dyDescent="0.2">
      <c r="A179" s="303" t="str">
        <f>IF(B179="","",ROW()-ROW($A$3)+'Diário 2º PA'!$P$1)</f>
        <v/>
      </c>
      <c r="B179" s="304"/>
      <c r="C179" s="305"/>
      <c r="D179" s="269"/>
      <c r="E179" s="264"/>
      <c r="F179" s="334"/>
      <c r="G179" s="264"/>
      <c r="H179" s="269"/>
      <c r="I179" s="264"/>
      <c r="J179" s="307" t="str">
        <f t="shared" si="0"/>
        <v/>
      </c>
      <c r="K179" s="307"/>
      <c r="L179" s="308"/>
      <c r="M179" s="307"/>
      <c r="N179" s="304"/>
      <c r="O179" s="264"/>
      <c r="P179" s="269"/>
      <c r="Q179" s="296"/>
      <c r="R179" s="296"/>
      <c r="S179" s="296"/>
    </row>
    <row r="180" spans="1:19" ht="12.75" customHeight="1" x14ac:dyDescent="0.2">
      <c r="A180" s="303" t="str">
        <f>IF(B180="","",ROW()-ROW($A$3)+'Diário 2º PA'!$P$1)</f>
        <v/>
      </c>
      <c r="B180" s="304"/>
      <c r="C180" s="305"/>
      <c r="D180" s="269"/>
      <c r="E180" s="264"/>
      <c r="F180" s="334"/>
      <c r="G180" s="269"/>
      <c r="H180" s="269"/>
      <c r="I180" s="264"/>
      <c r="J180" s="307" t="str">
        <f t="shared" si="0"/>
        <v/>
      </c>
      <c r="K180" s="307"/>
      <c r="L180" s="308"/>
      <c r="M180" s="307"/>
      <c r="N180" s="304"/>
      <c r="O180" s="264"/>
      <c r="P180" s="269"/>
      <c r="Q180" s="296"/>
      <c r="R180" s="296"/>
      <c r="S180" s="296"/>
    </row>
    <row r="181" spans="1:19" ht="12.75" customHeight="1" x14ac:dyDescent="0.2">
      <c r="A181" s="303" t="str">
        <f>IF(B181="","",ROW()-ROW($A$3)+'Diário 2º PA'!$P$1)</f>
        <v/>
      </c>
      <c r="B181" s="304"/>
      <c r="C181" s="305"/>
      <c r="D181" s="269"/>
      <c r="E181" s="264"/>
      <c r="F181" s="334"/>
      <c r="G181" s="269"/>
      <c r="H181" s="269"/>
      <c r="I181" s="264"/>
      <c r="J181" s="307" t="str">
        <f t="shared" si="0"/>
        <v/>
      </c>
      <c r="K181" s="307"/>
      <c r="L181" s="308"/>
      <c r="M181" s="307"/>
      <c r="N181" s="304"/>
      <c r="O181" s="264"/>
      <c r="P181" s="269"/>
      <c r="Q181" s="296"/>
      <c r="R181" s="296"/>
      <c r="S181" s="296"/>
    </row>
    <row r="182" spans="1:19" ht="12.75" customHeight="1" x14ac:dyDescent="0.2">
      <c r="A182" s="303" t="str">
        <f>IF(B182="","",ROW()-ROW($A$3)+'Diário 2º PA'!$P$1)</f>
        <v/>
      </c>
      <c r="B182" s="304"/>
      <c r="C182" s="305"/>
      <c r="D182" s="269"/>
      <c r="E182" s="264"/>
      <c r="F182" s="334"/>
      <c r="G182" s="269"/>
      <c r="H182" s="269"/>
      <c r="I182" s="264"/>
      <c r="J182" s="307" t="str">
        <f t="shared" si="0"/>
        <v/>
      </c>
      <c r="K182" s="307"/>
      <c r="L182" s="308"/>
      <c r="M182" s="307"/>
      <c r="N182" s="304"/>
      <c r="O182" s="264"/>
      <c r="P182" s="269"/>
      <c r="Q182" s="296"/>
      <c r="R182" s="296"/>
      <c r="S182" s="296"/>
    </row>
    <row r="183" spans="1:19" ht="12.75" customHeight="1" x14ac:dyDescent="0.2">
      <c r="A183" s="303" t="str">
        <f>IF(B183="","",ROW()-ROW($A$3)+'Diário 2º PA'!$P$1)</f>
        <v/>
      </c>
      <c r="B183" s="304"/>
      <c r="C183" s="305"/>
      <c r="D183" s="269"/>
      <c r="E183" s="264"/>
      <c r="F183" s="334"/>
      <c r="G183" s="269"/>
      <c r="H183" s="269"/>
      <c r="I183" s="264"/>
      <c r="J183" s="307" t="str">
        <f t="shared" si="0"/>
        <v/>
      </c>
      <c r="K183" s="307"/>
      <c r="L183" s="308"/>
      <c r="M183" s="307"/>
      <c r="N183" s="304"/>
      <c r="O183" s="264"/>
      <c r="P183" s="269"/>
      <c r="Q183" s="296"/>
      <c r="R183" s="296"/>
      <c r="S183" s="296"/>
    </row>
    <row r="184" spans="1:19" ht="12.75" customHeight="1" x14ac:dyDescent="0.2">
      <c r="A184" s="303" t="str">
        <f>IF(B184="","",ROW()-ROW($A$3)+'Diário 2º PA'!$P$1)</f>
        <v/>
      </c>
      <c r="B184" s="304"/>
      <c r="C184" s="305"/>
      <c r="D184" s="269"/>
      <c r="E184" s="264"/>
      <c r="F184" s="334"/>
      <c r="G184" s="264"/>
      <c r="H184" s="269"/>
      <c r="I184" s="264"/>
      <c r="J184" s="307" t="str">
        <f t="shared" si="0"/>
        <v/>
      </c>
      <c r="K184" s="307"/>
      <c r="L184" s="308"/>
      <c r="M184" s="307"/>
      <c r="N184" s="304"/>
      <c r="O184" s="264"/>
      <c r="P184" s="269"/>
      <c r="Q184" s="296"/>
      <c r="R184" s="296"/>
      <c r="S184" s="296"/>
    </row>
    <row r="185" spans="1:19" ht="12.75" customHeight="1" x14ac:dyDescent="0.2">
      <c r="A185" s="303" t="str">
        <f>IF(B185="","",ROW()-ROW($A$3)+'Diário 2º PA'!$P$1)</f>
        <v/>
      </c>
      <c r="B185" s="304"/>
      <c r="C185" s="305"/>
      <c r="D185" s="269"/>
      <c r="E185" s="264"/>
      <c r="F185" s="334"/>
      <c r="G185" s="264"/>
      <c r="H185" s="269"/>
      <c r="I185" s="264"/>
      <c r="J185" s="307" t="str">
        <f t="shared" si="0"/>
        <v/>
      </c>
      <c r="K185" s="307"/>
      <c r="L185" s="308"/>
      <c r="M185" s="307"/>
      <c r="N185" s="304"/>
      <c r="O185" s="264"/>
      <c r="P185" s="269"/>
      <c r="Q185" s="296"/>
      <c r="R185" s="296"/>
      <c r="S185" s="296"/>
    </row>
    <row r="186" spans="1:19" ht="12.75" customHeight="1" x14ac:dyDescent="0.2">
      <c r="A186" s="303" t="str">
        <f>IF(B186="","",ROW()-ROW($A$3)+'Diário 2º PA'!$P$1)</f>
        <v/>
      </c>
      <c r="B186" s="304"/>
      <c r="C186" s="305"/>
      <c r="D186" s="269"/>
      <c r="E186" s="264"/>
      <c r="F186" s="334"/>
      <c r="G186" s="269"/>
      <c r="H186" s="269"/>
      <c r="I186" s="264"/>
      <c r="J186" s="307" t="str">
        <f t="shared" si="0"/>
        <v/>
      </c>
      <c r="K186" s="307"/>
      <c r="L186" s="308"/>
      <c r="M186" s="307"/>
      <c r="N186" s="304"/>
      <c r="O186" s="264"/>
      <c r="P186" s="269"/>
      <c r="Q186" s="296"/>
      <c r="R186" s="296"/>
      <c r="S186" s="296"/>
    </row>
    <row r="187" spans="1:19" ht="12.75" customHeight="1" x14ac:dyDescent="0.2">
      <c r="A187" s="303" t="str">
        <f>IF(B187="","",ROW()-ROW($A$3)+'Diário 2º PA'!$P$1)</f>
        <v/>
      </c>
      <c r="B187" s="304"/>
      <c r="C187" s="305"/>
      <c r="D187" s="269"/>
      <c r="E187" s="264"/>
      <c r="F187" s="334"/>
      <c r="G187" s="269"/>
      <c r="H187" s="269"/>
      <c r="I187" s="264"/>
      <c r="J187" s="307" t="str">
        <f t="shared" si="0"/>
        <v/>
      </c>
      <c r="K187" s="307"/>
      <c r="L187" s="308"/>
      <c r="M187" s="307"/>
      <c r="N187" s="304"/>
      <c r="O187" s="264"/>
      <c r="P187" s="269"/>
      <c r="Q187" s="296"/>
      <c r="R187" s="296"/>
      <c r="S187" s="296"/>
    </row>
    <row r="188" spans="1:19" ht="12.75" customHeight="1" x14ac:dyDescent="0.2">
      <c r="A188" s="303" t="str">
        <f>IF(B188="","",ROW()-ROW($A$3)+'Diário 2º PA'!$P$1)</f>
        <v/>
      </c>
      <c r="B188" s="304"/>
      <c r="C188" s="305"/>
      <c r="D188" s="269"/>
      <c r="E188" s="264"/>
      <c r="F188" s="334"/>
      <c r="G188" s="269"/>
      <c r="H188" s="269"/>
      <c r="I188" s="264"/>
      <c r="J188" s="307" t="str">
        <f t="shared" si="0"/>
        <v/>
      </c>
      <c r="K188" s="307"/>
      <c r="L188" s="308"/>
      <c r="M188" s="307"/>
      <c r="N188" s="304"/>
      <c r="O188" s="264"/>
      <c r="P188" s="269"/>
      <c r="Q188" s="296"/>
      <c r="R188" s="296"/>
      <c r="S188" s="296"/>
    </row>
    <row r="189" spans="1:19" ht="12.75" customHeight="1" x14ac:dyDescent="0.2">
      <c r="A189" s="303" t="str">
        <f>IF(B189="","",ROW()-ROW($A$3)+'Diário 2º PA'!$P$1)</f>
        <v/>
      </c>
      <c r="B189" s="304"/>
      <c r="C189" s="305"/>
      <c r="D189" s="269"/>
      <c r="E189" s="264"/>
      <c r="F189" s="334"/>
      <c r="G189" s="269"/>
      <c r="H189" s="269"/>
      <c r="I189" s="264"/>
      <c r="J189" s="307" t="str">
        <f t="shared" si="0"/>
        <v/>
      </c>
      <c r="K189" s="307"/>
      <c r="L189" s="308"/>
      <c r="M189" s="307"/>
      <c r="N189" s="304"/>
      <c r="O189" s="264"/>
      <c r="P189" s="269"/>
      <c r="Q189" s="296"/>
      <c r="R189" s="296"/>
      <c r="S189" s="296"/>
    </row>
    <row r="190" spans="1:19" ht="12.75" customHeight="1" x14ac:dyDescent="0.2">
      <c r="A190" s="303" t="str">
        <f>IF(B190="","",ROW()-ROW($A$3)+'Diário 2º PA'!$P$1)</f>
        <v/>
      </c>
      <c r="B190" s="304"/>
      <c r="C190" s="305"/>
      <c r="D190" s="269"/>
      <c r="E190" s="264"/>
      <c r="F190" s="334"/>
      <c r="G190" s="269"/>
      <c r="H190" s="269"/>
      <c r="I190" s="264"/>
      <c r="J190" s="307" t="str">
        <f t="shared" si="0"/>
        <v/>
      </c>
      <c r="K190" s="307"/>
      <c r="L190" s="308"/>
      <c r="M190" s="307"/>
      <c r="N190" s="304"/>
      <c r="O190" s="264"/>
      <c r="P190" s="269"/>
      <c r="Q190" s="296"/>
      <c r="R190" s="296"/>
      <c r="S190" s="296"/>
    </row>
    <row r="191" spans="1:19" ht="12.75" customHeight="1" x14ac:dyDescent="0.2">
      <c r="A191" s="303" t="str">
        <f>IF(B191="","",ROW()-ROW($A$3)+'Diário 2º PA'!$P$1)</f>
        <v/>
      </c>
      <c r="B191" s="304"/>
      <c r="C191" s="305"/>
      <c r="D191" s="269"/>
      <c r="E191" s="264"/>
      <c r="F191" s="334"/>
      <c r="G191" s="269"/>
      <c r="H191" s="269"/>
      <c r="I191" s="264"/>
      <c r="J191" s="307" t="str">
        <f t="shared" si="0"/>
        <v/>
      </c>
      <c r="K191" s="307"/>
      <c r="L191" s="308"/>
      <c r="M191" s="307"/>
      <c r="N191" s="304"/>
      <c r="O191" s="264"/>
      <c r="P191" s="269"/>
      <c r="Q191" s="296"/>
      <c r="R191" s="296"/>
      <c r="S191" s="296"/>
    </row>
    <row r="192" spans="1:19" ht="12.75" customHeight="1" x14ac:dyDescent="0.2">
      <c r="A192" s="303" t="str">
        <f>IF(B192="","",ROW()-ROW($A$3)+'Diário 2º PA'!$P$1)</f>
        <v/>
      </c>
      <c r="B192" s="304"/>
      <c r="C192" s="305"/>
      <c r="D192" s="269"/>
      <c r="E192" s="264"/>
      <c r="F192" s="334"/>
      <c r="G192" s="269"/>
      <c r="H192" s="269"/>
      <c r="I192" s="264"/>
      <c r="J192" s="307" t="str">
        <f t="shared" si="0"/>
        <v/>
      </c>
      <c r="K192" s="307"/>
      <c r="L192" s="308"/>
      <c r="M192" s="307"/>
      <c r="N192" s="304"/>
      <c r="O192" s="264"/>
      <c r="P192" s="269"/>
      <c r="Q192" s="296"/>
      <c r="R192" s="296"/>
      <c r="S192" s="296"/>
    </row>
    <row r="193" spans="1:19" ht="12.75" customHeight="1" x14ac:dyDescent="0.2">
      <c r="A193" s="303" t="str">
        <f>IF(B193="","",ROW()-ROW($A$3)+'Diário 2º PA'!$P$1)</f>
        <v/>
      </c>
      <c r="B193" s="304"/>
      <c r="C193" s="305"/>
      <c r="D193" s="269"/>
      <c r="E193" s="264"/>
      <c r="F193" s="334"/>
      <c r="G193" s="269"/>
      <c r="H193" s="269"/>
      <c r="I193" s="264"/>
      <c r="J193" s="307" t="str">
        <f t="shared" si="0"/>
        <v/>
      </c>
      <c r="K193" s="307"/>
      <c r="L193" s="308"/>
      <c r="M193" s="307"/>
      <c r="N193" s="304"/>
      <c r="O193" s="264"/>
      <c r="P193" s="269"/>
      <c r="Q193" s="296"/>
      <c r="R193" s="296"/>
      <c r="S193" s="296"/>
    </row>
    <row r="194" spans="1:19" ht="12.75" customHeight="1" x14ac:dyDescent="0.2">
      <c r="A194" s="303" t="str">
        <f>IF(B194="","",ROW()-ROW($A$3)+'Diário 2º PA'!$P$1)</f>
        <v/>
      </c>
      <c r="B194" s="304"/>
      <c r="C194" s="305"/>
      <c r="D194" s="269"/>
      <c r="E194" s="264"/>
      <c r="F194" s="334"/>
      <c r="G194" s="269"/>
      <c r="H194" s="269"/>
      <c r="I194" s="264"/>
      <c r="J194" s="307" t="str">
        <f t="shared" si="0"/>
        <v/>
      </c>
      <c r="K194" s="307"/>
      <c r="L194" s="308"/>
      <c r="M194" s="307"/>
      <c r="N194" s="304"/>
      <c r="O194" s="264"/>
      <c r="P194" s="269"/>
      <c r="Q194" s="296"/>
      <c r="R194" s="296"/>
      <c r="S194" s="296"/>
    </row>
    <row r="195" spans="1:19" ht="12.75" customHeight="1" x14ac:dyDescent="0.2">
      <c r="A195" s="303" t="str">
        <f>IF(B195="","",ROW()-ROW($A$3)+'Diário 2º PA'!$P$1)</f>
        <v/>
      </c>
      <c r="B195" s="304"/>
      <c r="C195" s="305"/>
      <c r="D195" s="269"/>
      <c r="E195" s="264"/>
      <c r="F195" s="334"/>
      <c r="G195" s="269"/>
      <c r="H195" s="269"/>
      <c r="I195" s="264"/>
      <c r="J195" s="307" t="str">
        <f t="shared" si="0"/>
        <v/>
      </c>
      <c r="K195" s="307"/>
      <c r="L195" s="308"/>
      <c r="M195" s="307"/>
      <c r="N195" s="304"/>
      <c r="O195" s="264"/>
      <c r="P195" s="269"/>
      <c r="Q195" s="296"/>
      <c r="R195" s="296"/>
      <c r="S195" s="296"/>
    </row>
    <row r="196" spans="1:19" ht="12.75" customHeight="1" x14ac:dyDescent="0.2">
      <c r="A196" s="303" t="str">
        <f>IF(B196="","",ROW()-ROW($A$3)+'Diário 2º PA'!$P$1)</f>
        <v/>
      </c>
      <c r="B196" s="304"/>
      <c r="C196" s="305"/>
      <c r="D196" s="269"/>
      <c r="E196" s="264"/>
      <c r="F196" s="334"/>
      <c r="G196" s="264"/>
      <c r="H196" s="269"/>
      <c r="I196" s="264"/>
      <c r="J196" s="307" t="str">
        <f t="shared" si="0"/>
        <v/>
      </c>
      <c r="K196" s="307"/>
      <c r="L196" s="308"/>
      <c r="M196" s="307"/>
      <c r="N196" s="304"/>
      <c r="O196" s="264"/>
      <c r="P196" s="269"/>
      <c r="Q196" s="296"/>
      <c r="R196" s="296"/>
      <c r="S196" s="296"/>
    </row>
    <row r="197" spans="1:19" ht="12.75" customHeight="1" x14ac:dyDescent="0.2">
      <c r="A197" s="303" t="str">
        <f>IF(B197="","",ROW()-ROW($A$3)+'Diário 2º PA'!$P$1)</f>
        <v/>
      </c>
      <c r="B197" s="304"/>
      <c r="C197" s="305"/>
      <c r="D197" s="269"/>
      <c r="E197" s="264"/>
      <c r="F197" s="334"/>
      <c r="G197" s="269"/>
      <c r="H197" s="269"/>
      <c r="I197" s="264"/>
      <c r="J197" s="307" t="str">
        <f t="shared" si="0"/>
        <v/>
      </c>
      <c r="K197" s="307"/>
      <c r="L197" s="308"/>
      <c r="M197" s="307"/>
      <c r="N197" s="304"/>
      <c r="O197" s="264"/>
      <c r="P197" s="269"/>
      <c r="Q197" s="296"/>
      <c r="R197" s="296"/>
      <c r="S197" s="296"/>
    </row>
    <row r="198" spans="1:19" ht="12.75" customHeight="1" x14ac:dyDescent="0.2">
      <c r="A198" s="303" t="str">
        <f>IF(B198="","",ROW()-ROW($A$3)+'Diário 2º PA'!$P$1)</f>
        <v/>
      </c>
      <c r="B198" s="304"/>
      <c r="C198" s="305"/>
      <c r="D198" s="269"/>
      <c r="E198" s="264"/>
      <c r="F198" s="334"/>
      <c r="G198" s="269"/>
      <c r="H198" s="269"/>
      <c r="I198" s="264"/>
      <c r="J198" s="307" t="str">
        <f t="shared" si="0"/>
        <v/>
      </c>
      <c r="K198" s="307"/>
      <c r="L198" s="308"/>
      <c r="M198" s="307"/>
      <c r="N198" s="304"/>
      <c r="O198" s="264"/>
      <c r="P198" s="269"/>
      <c r="Q198" s="296"/>
      <c r="R198" s="296"/>
      <c r="S198" s="296"/>
    </row>
    <row r="199" spans="1:19" ht="12.75" customHeight="1" x14ac:dyDescent="0.2">
      <c r="A199" s="303" t="str">
        <f>IF(B199="","",ROW()-ROW($A$3)+'Diário 2º PA'!$P$1)</f>
        <v/>
      </c>
      <c r="B199" s="304"/>
      <c r="C199" s="305"/>
      <c r="D199" s="269"/>
      <c r="E199" s="264"/>
      <c r="F199" s="334"/>
      <c r="G199" s="269"/>
      <c r="H199" s="269"/>
      <c r="I199" s="264"/>
      <c r="J199" s="307" t="str">
        <f t="shared" si="0"/>
        <v/>
      </c>
      <c r="K199" s="307"/>
      <c r="L199" s="308"/>
      <c r="M199" s="307"/>
      <c r="N199" s="304"/>
      <c r="O199" s="264"/>
      <c r="P199" s="269"/>
      <c r="Q199" s="296"/>
      <c r="R199" s="296"/>
      <c r="S199" s="296"/>
    </row>
    <row r="200" spans="1:19" ht="12.75" customHeight="1" x14ac:dyDescent="0.2">
      <c r="A200" s="303" t="str">
        <f>IF(B200="","",ROW()-ROW($A$3)+'Diário 2º PA'!$P$1)</f>
        <v/>
      </c>
      <c r="B200" s="304"/>
      <c r="C200" s="305"/>
      <c r="D200" s="269"/>
      <c r="E200" s="264"/>
      <c r="F200" s="334"/>
      <c r="G200" s="269"/>
      <c r="H200" s="269"/>
      <c r="I200" s="264"/>
      <c r="J200" s="307" t="str">
        <f t="shared" si="0"/>
        <v/>
      </c>
      <c r="K200" s="307"/>
      <c r="L200" s="308"/>
      <c r="M200" s="307"/>
      <c r="N200" s="304"/>
      <c r="O200" s="264"/>
      <c r="P200" s="269"/>
      <c r="Q200" s="296"/>
      <c r="R200" s="296"/>
      <c r="S200" s="296"/>
    </row>
    <row r="201" spans="1:19" ht="12.75" customHeight="1" x14ac:dyDescent="0.2">
      <c r="A201" s="303" t="str">
        <f>IF(B201="","",ROW()-ROW($A$3)+'Diário 2º PA'!$P$1)</f>
        <v/>
      </c>
      <c r="B201" s="304"/>
      <c r="C201" s="305"/>
      <c r="D201" s="269"/>
      <c r="E201" s="264"/>
      <c r="F201" s="334"/>
      <c r="G201" s="269"/>
      <c r="H201" s="269"/>
      <c r="I201" s="264"/>
      <c r="J201" s="307" t="str">
        <f t="shared" si="0"/>
        <v/>
      </c>
      <c r="K201" s="307"/>
      <c r="L201" s="308"/>
      <c r="M201" s="307"/>
      <c r="N201" s="304"/>
      <c r="O201" s="264"/>
      <c r="P201" s="269"/>
      <c r="Q201" s="296"/>
      <c r="R201" s="296"/>
      <c r="S201" s="296"/>
    </row>
    <row r="202" spans="1:19" ht="12.75" customHeight="1" x14ac:dyDescent="0.2">
      <c r="A202" s="303" t="str">
        <f>IF(B202="","",ROW()-ROW($A$3)+'Diário 2º PA'!$P$1)</f>
        <v/>
      </c>
      <c r="B202" s="304"/>
      <c r="C202" s="305"/>
      <c r="D202" s="269"/>
      <c r="E202" s="264"/>
      <c r="F202" s="334"/>
      <c r="G202" s="269"/>
      <c r="H202" s="269"/>
      <c r="I202" s="264"/>
      <c r="J202" s="307" t="str">
        <f t="shared" si="0"/>
        <v/>
      </c>
      <c r="K202" s="307"/>
      <c r="L202" s="308"/>
      <c r="M202" s="307"/>
      <c r="N202" s="304"/>
      <c r="O202" s="264"/>
      <c r="P202" s="269"/>
      <c r="Q202" s="296"/>
      <c r="R202" s="296"/>
      <c r="S202" s="296"/>
    </row>
    <row r="203" spans="1:19" ht="12.75" customHeight="1" x14ac:dyDescent="0.2">
      <c r="A203" s="303" t="str">
        <f>IF(B203="","",ROW()-ROW($A$3)+'Diário 2º PA'!$P$1)</f>
        <v/>
      </c>
      <c r="B203" s="304"/>
      <c r="C203" s="305"/>
      <c r="D203" s="269"/>
      <c r="E203" s="264"/>
      <c r="F203" s="334"/>
      <c r="G203" s="269"/>
      <c r="H203" s="269"/>
      <c r="I203" s="264"/>
      <c r="J203" s="307" t="str">
        <f t="shared" si="0"/>
        <v/>
      </c>
      <c r="K203" s="307"/>
      <c r="L203" s="308"/>
      <c r="M203" s="307"/>
      <c r="N203" s="304"/>
      <c r="O203" s="264"/>
      <c r="P203" s="269"/>
      <c r="Q203" s="296"/>
      <c r="R203" s="296"/>
      <c r="S203" s="296"/>
    </row>
    <row r="204" spans="1:19" ht="12.75" customHeight="1" x14ac:dyDescent="0.2">
      <c r="A204" s="303" t="str">
        <f>IF(B204="","",ROW()-ROW($A$3)+'Diário 2º PA'!$P$1)</f>
        <v/>
      </c>
      <c r="B204" s="304"/>
      <c r="C204" s="305"/>
      <c r="D204" s="269"/>
      <c r="E204" s="264"/>
      <c r="F204" s="334"/>
      <c r="G204" s="269"/>
      <c r="H204" s="269"/>
      <c r="I204" s="264"/>
      <c r="J204" s="307" t="str">
        <f t="shared" si="0"/>
        <v/>
      </c>
      <c r="K204" s="307"/>
      <c r="L204" s="308"/>
      <c r="M204" s="307"/>
      <c r="N204" s="304"/>
      <c r="O204" s="264"/>
      <c r="P204" s="269"/>
      <c r="Q204" s="296"/>
      <c r="R204" s="296"/>
      <c r="S204" s="296"/>
    </row>
    <row r="205" spans="1:19" ht="12.75" customHeight="1" x14ac:dyDescent="0.2">
      <c r="A205" s="303" t="str">
        <f>IF(B205="","",ROW()-ROW($A$3)+'Diário 2º PA'!$P$1)</f>
        <v/>
      </c>
      <c r="B205" s="304"/>
      <c r="C205" s="305"/>
      <c r="D205" s="269"/>
      <c r="E205" s="264"/>
      <c r="F205" s="334"/>
      <c r="G205" s="269"/>
      <c r="H205" s="269"/>
      <c r="I205" s="264"/>
      <c r="J205" s="307" t="str">
        <f t="shared" si="0"/>
        <v/>
      </c>
      <c r="K205" s="307"/>
      <c r="L205" s="308"/>
      <c r="M205" s="307"/>
      <c r="N205" s="304"/>
      <c r="O205" s="264"/>
      <c r="P205" s="269"/>
      <c r="Q205" s="296"/>
      <c r="R205" s="296"/>
      <c r="S205" s="296"/>
    </row>
    <row r="206" spans="1:19" ht="12.75" customHeight="1" x14ac:dyDescent="0.2">
      <c r="A206" s="303" t="str">
        <f>IF(B206="","",ROW()-ROW($A$3)+'Diário 2º PA'!$P$1)</f>
        <v/>
      </c>
      <c r="B206" s="304"/>
      <c r="C206" s="305"/>
      <c r="D206" s="269"/>
      <c r="E206" s="264"/>
      <c r="F206" s="334"/>
      <c r="G206" s="269"/>
      <c r="H206" s="269"/>
      <c r="I206" s="264"/>
      <c r="J206" s="307" t="str">
        <f t="shared" si="0"/>
        <v/>
      </c>
      <c r="K206" s="307"/>
      <c r="L206" s="308"/>
      <c r="M206" s="307"/>
      <c r="N206" s="304"/>
      <c r="O206" s="264"/>
      <c r="P206" s="269"/>
      <c r="Q206" s="296"/>
      <c r="R206" s="296"/>
      <c r="S206" s="296"/>
    </row>
    <row r="207" spans="1:19" ht="12.75" customHeight="1" x14ac:dyDescent="0.2">
      <c r="A207" s="303" t="str">
        <f>IF(B207="","",ROW()-ROW($A$3)+'Diário 2º PA'!$P$1)</f>
        <v/>
      </c>
      <c r="B207" s="304"/>
      <c r="C207" s="305"/>
      <c r="D207" s="269"/>
      <c r="E207" s="264"/>
      <c r="F207" s="334"/>
      <c r="G207" s="269"/>
      <c r="H207" s="269"/>
      <c r="I207" s="264"/>
      <c r="J207" s="307" t="str">
        <f t="shared" si="0"/>
        <v/>
      </c>
      <c r="K207" s="307"/>
      <c r="L207" s="308"/>
      <c r="M207" s="307"/>
      <c r="N207" s="304"/>
      <c r="O207" s="264"/>
      <c r="P207" s="269"/>
      <c r="Q207" s="296"/>
      <c r="R207" s="296"/>
      <c r="S207" s="296"/>
    </row>
    <row r="208" spans="1:19" ht="12.75" customHeight="1" x14ac:dyDescent="0.2">
      <c r="A208" s="303" t="str">
        <f>IF(B208="","",ROW()-ROW($A$3)+'Diário 2º PA'!$P$1)</f>
        <v/>
      </c>
      <c r="B208" s="304"/>
      <c r="C208" s="305"/>
      <c r="D208" s="269"/>
      <c r="E208" s="264"/>
      <c r="F208" s="334"/>
      <c r="G208" s="269"/>
      <c r="H208" s="269"/>
      <c r="I208" s="264"/>
      <c r="J208" s="307" t="str">
        <f t="shared" si="0"/>
        <v/>
      </c>
      <c r="K208" s="307"/>
      <c r="L208" s="308"/>
      <c r="M208" s="307"/>
      <c r="N208" s="304"/>
      <c r="O208" s="264"/>
      <c r="P208" s="269"/>
      <c r="Q208" s="296"/>
      <c r="R208" s="296"/>
      <c r="S208" s="296"/>
    </row>
    <row r="209" spans="1:19" ht="12.75" customHeight="1" x14ac:dyDescent="0.2">
      <c r="A209" s="303" t="str">
        <f>IF(B209="","",ROW()-ROW($A$3)+'Diário 2º PA'!$P$1)</f>
        <v/>
      </c>
      <c r="B209" s="304"/>
      <c r="C209" s="305"/>
      <c r="D209" s="269"/>
      <c r="E209" s="264"/>
      <c r="F209" s="334"/>
      <c r="G209" s="269"/>
      <c r="H209" s="269"/>
      <c r="I209" s="264"/>
      <c r="J209" s="307" t="str">
        <f t="shared" si="0"/>
        <v/>
      </c>
      <c r="K209" s="307"/>
      <c r="L209" s="308"/>
      <c r="M209" s="307"/>
      <c r="N209" s="304"/>
      <c r="O209" s="264"/>
      <c r="P209" s="269"/>
      <c r="Q209" s="296"/>
      <c r="R209" s="296"/>
      <c r="S209" s="296"/>
    </row>
    <row r="210" spans="1:19" ht="12.75" customHeight="1" x14ac:dyDescent="0.2">
      <c r="A210" s="303" t="str">
        <f>IF(B210="","",ROW()-ROW($A$3)+'Diário 2º PA'!$P$1)</f>
        <v/>
      </c>
      <c r="B210" s="304"/>
      <c r="C210" s="305"/>
      <c r="D210" s="269"/>
      <c r="E210" s="264"/>
      <c r="F210" s="334"/>
      <c r="G210" s="269"/>
      <c r="H210" s="269"/>
      <c r="I210" s="264"/>
      <c r="J210" s="307" t="str">
        <f t="shared" si="0"/>
        <v/>
      </c>
      <c r="K210" s="307"/>
      <c r="L210" s="308"/>
      <c r="M210" s="307"/>
      <c r="N210" s="304"/>
      <c r="O210" s="264"/>
      <c r="P210" s="269"/>
      <c r="Q210" s="296"/>
      <c r="R210" s="296"/>
      <c r="S210" s="296"/>
    </row>
    <row r="211" spans="1:19" ht="12.75" customHeight="1" x14ac:dyDescent="0.2">
      <c r="A211" s="303" t="str">
        <f>IF(B211="","",ROW()-ROW($A$3)+'Diário 2º PA'!$P$1)</f>
        <v/>
      </c>
      <c r="B211" s="304"/>
      <c r="C211" s="305"/>
      <c r="D211" s="269"/>
      <c r="E211" s="264"/>
      <c r="F211" s="334"/>
      <c r="G211" s="269"/>
      <c r="H211" s="269"/>
      <c r="I211" s="264"/>
      <c r="J211" s="307" t="str">
        <f t="shared" si="0"/>
        <v/>
      </c>
      <c r="K211" s="307"/>
      <c r="L211" s="308"/>
      <c r="M211" s="307"/>
      <c r="N211" s="304"/>
      <c r="O211" s="264"/>
      <c r="P211" s="269"/>
      <c r="Q211" s="296"/>
      <c r="R211" s="296"/>
      <c r="S211" s="296"/>
    </row>
    <row r="212" spans="1:19" ht="12.75" customHeight="1" x14ac:dyDescent="0.2">
      <c r="A212" s="303" t="str">
        <f>IF(B212="","",ROW()-ROW($A$3)+'Diário 2º PA'!$P$1)</f>
        <v/>
      </c>
      <c r="B212" s="304"/>
      <c r="C212" s="305"/>
      <c r="D212" s="269"/>
      <c r="E212" s="264"/>
      <c r="F212" s="334"/>
      <c r="G212" s="269"/>
      <c r="H212" s="269"/>
      <c r="I212" s="264"/>
      <c r="J212" s="307" t="str">
        <f t="shared" si="0"/>
        <v/>
      </c>
      <c r="K212" s="307"/>
      <c r="L212" s="308"/>
      <c r="M212" s="307"/>
      <c r="N212" s="304"/>
      <c r="O212" s="264"/>
      <c r="P212" s="269"/>
      <c r="Q212" s="296"/>
      <c r="R212" s="296"/>
      <c r="S212" s="296"/>
    </row>
    <row r="213" spans="1:19" ht="12.75" customHeight="1" x14ac:dyDescent="0.2">
      <c r="A213" s="303" t="str">
        <f>IF(B213="","",ROW()-ROW($A$3)+'Diário 2º PA'!$P$1)</f>
        <v/>
      </c>
      <c r="B213" s="304"/>
      <c r="C213" s="305"/>
      <c r="D213" s="269"/>
      <c r="E213" s="264"/>
      <c r="F213" s="334"/>
      <c r="G213" s="269"/>
      <c r="H213" s="269"/>
      <c r="I213" s="264"/>
      <c r="J213" s="307" t="str">
        <f t="shared" si="0"/>
        <v/>
      </c>
      <c r="K213" s="307"/>
      <c r="L213" s="308"/>
      <c r="M213" s="307"/>
      <c r="N213" s="304"/>
      <c r="O213" s="264"/>
      <c r="P213" s="269"/>
      <c r="Q213" s="296"/>
      <c r="R213" s="296"/>
      <c r="S213" s="296"/>
    </row>
    <row r="214" spans="1:19" ht="12.75" customHeight="1" x14ac:dyDescent="0.2">
      <c r="A214" s="303" t="str">
        <f>IF(B214="","",ROW()-ROW($A$3)+'Diário 2º PA'!$P$1)</f>
        <v/>
      </c>
      <c r="B214" s="304"/>
      <c r="C214" s="305"/>
      <c r="D214" s="269"/>
      <c r="E214" s="264"/>
      <c r="F214" s="334"/>
      <c r="G214" s="269"/>
      <c r="H214" s="269"/>
      <c r="I214" s="264"/>
      <c r="J214" s="307" t="str">
        <f t="shared" si="0"/>
        <v/>
      </c>
      <c r="K214" s="307"/>
      <c r="L214" s="308"/>
      <c r="M214" s="307"/>
      <c r="N214" s="304"/>
      <c r="O214" s="264"/>
      <c r="P214" s="269"/>
      <c r="Q214" s="296"/>
      <c r="R214" s="296"/>
      <c r="S214" s="296"/>
    </row>
    <row r="215" spans="1:19" ht="12.75" customHeight="1" x14ac:dyDescent="0.2">
      <c r="A215" s="303" t="str">
        <f>IF(B215="","",ROW()-ROW($A$3)+'Diário 2º PA'!$P$1)</f>
        <v/>
      </c>
      <c r="B215" s="304"/>
      <c r="C215" s="305"/>
      <c r="D215" s="269"/>
      <c r="E215" s="264"/>
      <c r="F215" s="334"/>
      <c r="G215" s="269"/>
      <c r="H215" s="269"/>
      <c r="I215" s="264"/>
      <c r="J215" s="307" t="str">
        <f t="shared" si="0"/>
        <v/>
      </c>
      <c r="K215" s="307"/>
      <c r="L215" s="308"/>
      <c r="M215" s="307"/>
      <c r="N215" s="304"/>
      <c r="O215" s="264"/>
      <c r="P215" s="269"/>
      <c r="Q215" s="296"/>
      <c r="R215" s="296"/>
      <c r="S215" s="296"/>
    </row>
    <row r="216" spans="1:19" ht="12.75" customHeight="1" x14ac:dyDescent="0.2">
      <c r="A216" s="303" t="str">
        <f>IF(B216="","",ROW()-ROW($A$3)+'Diário 2º PA'!$P$1)</f>
        <v/>
      </c>
      <c r="B216" s="304"/>
      <c r="C216" s="305"/>
      <c r="D216" s="269"/>
      <c r="E216" s="264"/>
      <c r="F216" s="334"/>
      <c r="G216" s="269"/>
      <c r="H216" s="269"/>
      <c r="I216" s="264"/>
      <c r="J216" s="307" t="str">
        <f t="shared" si="0"/>
        <v/>
      </c>
      <c r="K216" s="307"/>
      <c r="L216" s="308"/>
      <c r="M216" s="307"/>
      <c r="N216" s="304"/>
      <c r="O216" s="264"/>
      <c r="P216" s="269"/>
      <c r="Q216" s="296"/>
      <c r="R216" s="296"/>
      <c r="S216" s="296"/>
    </row>
    <row r="217" spans="1:19" ht="12.75" customHeight="1" x14ac:dyDescent="0.2">
      <c r="A217" s="303" t="str">
        <f>IF(B217="","",ROW()-ROW($A$3)+'Diário 2º PA'!$P$1)</f>
        <v/>
      </c>
      <c r="B217" s="304"/>
      <c r="C217" s="305"/>
      <c r="D217" s="269"/>
      <c r="E217" s="264"/>
      <c r="F217" s="334"/>
      <c r="G217" s="269"/>
      <c r="H217" s="269"/>
      <c r="I217" s="264"/>
      <c r="J217" s="307" t="str">
        <f t="shared" si="0"/>
        <v/>
      </c>
      <c r="K217" s="307"/>
      <c r="L217" s="308"/>
      <c r="M217" s="307"/>
      <c r="N217" s="304"/>
      <c r="O217" s="264"/>
      <c r="P217" s="269"/>
      <c r="Q217" s="296"/>
      <c r="R217" s="296"/>
      <c r="S217" s="296"/>
    </row>
    <row r="218" spans="1:19" ht="12.75" customHeight="1" x14ac:dyDescent="0.2">
      <c r="A218" s="303" t="str">
        <f>IF(B218="","",ROW()-ROW($A$3)+'Diário 2º PA'!$P$1)</f>
        <v/>
      </c>
      <c r="B218" s="304"/>
      <c r="C218" s="305"/>
      <c r="D218" s="269"/>
      <c r="E218" s="264"/>
      <c r="F218" s="334"/>
      <c r="G218" s="264"/>
      <c r="H218" s="269"/>
      <c r="I218" s="264"/>
      <c r="J218" s="307" t="str">
        <f t="shared" si="0"/>
        <v/>
      </c>
      <c r="K218" s="307"/>
      <c r="L218" s="308"/>
      <c r="M218" s="307"/>
      <c r="N218" s="304"/>
      <c r="O218" s="264"/>
      <c r="P218" s="269"/>
      <c r="Q218" s="296"/>
      <c r="R218" s="296"/>
      <c r="S218" s="296"/>
    </row>
    <row r="219" spans="1:19" ht="12.75" customHeight="1" x14ac:dyDescent="0.2">
      <c r="A219" s="303" t="str">
        <f>IF(B219="","",ROW()-ROW($A$3)+'Diário 2º PA'!$P$1)</f>
        <v/>
      </c>
      <c r="B219" s="304"/>
      <c r="C219" s="305"/>
      <c r="D219" s="269"/>
      <c r="E219" s="264"/>
      <c r="F219" s="334"/>
      <c r="G219" s="269"/>
      <c r="H219" s="269"/>
      <c r="I219" s="264"/>
      <c r="J219" s="307" t="str">
        <f t="shared" si="0"/>
        <v/>
      </c>
      <c r="K219" s="307"/>
      <c r="L219" s="308"/>
      <c r="M219" s="307"/>
      <c r="N219" s="304"/>
      <c r="O219" s="264"/>
      <c r="P219" s="269"/>
      <c r="Q219" s="296"/>
      <c r="R219" s="296"/>
      <c r="S219" s="296"/>
    </row>
    <row r="220" spans="1:19" ht="12.75" customHeight="1" x14ac:dyDescent="0.2">
      <c r="A220" s="303" t="str">
        <f>IF(B220="","",ROW()-ROW($A$3)+'Diário 2º PA'!$P$1)</f>
        <v/>
      </c>
      <c r="B220" s="304"/>
      <c r="C220" s="305"/>
      <c r="D220" s="269"/>
      <c r="E220" s="264"/>
      <c r="F220" s="334"/>
      <c r="G220" s="269"/>
      <c r="H220" s="269"/>
      <c r="I220" s="264"/>
      <c r="J220" s="307" t="str">
        <f t="shared" si="0"/>
        <v/>
      </c>
      <c r="K220" s="307"/>
      <c r="L220" s="308"/>
      <c r="M220" s="307"/>
      <c r="N220" s="304"/>
      <c r="O220" s="264"/>
      <c r="P220" s="269"/>
      <c r="Q220" s="296"/>
      <c r="R220" s="296"/>
      <c r="S220" s="296"/>
    </row>
    <row r="221" spans="1:19" ht="12.75" customHeight="1" x14ac:dyDescent="0.2">
      <c r="A221" s="303" t="str">
        <f>IF(B221="","",ROW()-ROW($A$3)+'Diário 2º PA'!$P$1)</f>
        <v/>
      </c>
      <c r="B221" s="304"/>
      <c r="C221" s="305"/>
      <c r="D221" s="269"/>
      <c r="E221" s="264"/>
      <c r="F221" s="334"/>
      <c r="G221" s="269"/>
      <c r="H221" s="269"/>
      <c r="I221" s="264"/>
      <c r="J221" s="307" t="str">
        <f t="shared" si="0"/>
        <v/>
      </c>
      <c r="K221" s="307"/>
      <c r="L221" s="308"/>
      <c r="M221" s="307"/>
      <c r="N221" s="304"/>
      <c r="O221" s="264"/>
      <c r="P221" s="269"/>
      <c r="Q221" s="296"/>
      <c r="R221" s="296"/>
      <c r="S221" s="296"/>
    </row>
    <row r="222" spans="1:19" ht="12.75" customHeight="1" x14ac:dyDescent="0.2">
      <c r="A222" s="303" t="str">
        <f>IF(B222="","",ROW()-ROW($A$3)+'Diário 2º PA'!$P$1)</f>
        <v/>
      </c>
      <c r="B222" s="304"/>
      <c r="C222" s="305"/>
      <c r="D222" s="269"/>
      <c r="E222" s="264"/>
      <c r="F222" s="262"/>
      <c r="G222" s="269"/>
      <c r="H222" s="269"/>
      <c r="I222" s="264"/>
      <c r="J222" s="307" t="str">
        <f t="shared" si="0"/>
        <v/>
      </c>
      <c r="K222" s="307"/>
      <c r="L222" s="308"/>
      <c r="M222" s="307"/>
      <c r="N222" s="304"/>
      <c r="O222" s="264"/>
      <c r="P222" s="269"/>
      <c r="Q222" s="296"/>
      <c r="R222" s="296"/>
      <c r="S222" s="296"/>
    </row>
    <row r="223" spans="1:19" ht="12.75" customHeight="1" x14ac:dyDescent="0.2">
      <c r="A223" s="303" t="str">
        <f>IF(B223="","",ROW()-ROW($A$3)+'Diário 2º PA'!$P$1)</f>
        <v/>
      </c>
      <c r="B223" s="304"/>
      <c r="C223" s="305"/>
      <c r="D223" s="269"/>
      <c r="E223" s="264"/>
      <c r="F223" s="262"/>
      <c r="G223" s="269"/>
      <c r="H223" s="269"/>
      <c r="I223" s="264"/>
      <c r="J223" s="307" t="str">
        <f t="shared" si="0"/>
        <v/>
      </c>
      <c r="K223" s="307"/>
      <c r="L223" s="308"/>
      <c r="M223" s="307"/>
      <c r="N223" s="304"/>
      <c r="O223" s="264"/>
      <c r="P223" s="269"/>
      <c r="Q223" s="296"/>
      <c r="R223" s="296"/>
      <c r="S223" s="296"/>
    </row>
    <row r="224" spans="1:19" ht="12.75" customHeight="1" x14ac:dyDescent="0.2">
      <c r="A224" s="303" t="str">
        <f>IF(B224="","",ROW()-ROW($A$3)+'Diário 2º PA'!$P$1)</f>
        <v/>
      </c>
      <c r="B224" s="304"/>
      <c r="C224" s="305"/>
      <c r="D224" s="269"/>
      <c r="E224" s="264"/>
      <c r="F224" s="334"/>
      <c r="G224" s="269"/>
      <c r="H224" s="269"/>
      <c r="I224" s="264"/>
      <c r="J224" s="307" t="str">
        <f t="shared" si="0"/>
        <v/>
      </c>
      <c r="K224" s="307"/>
      <c r="L224" s="308"/>
      <c r="M224" s="307"/>
      <c r="N224" s="304"/>
      <c r="O224" s="264"/>
      <c r="P224" s="269"/>
      <c r="Q224" s="296"/>
      <c r="R224" s="296"/>
      <c r="S224" s="296"/>
    </row>
    <row r="225" spans="1:19" ht="12.75" customHeight="1" x14ac:dyDescent="0.2">
      <c r="A225" s="303" t="str">
        <f>IF(B225="","",ROW()-ROW($A$3)+'Diário 2º PA'!$P$1)</f>
        <v/>
      </c>
      <c r="B225" s="304"/>
      <c r="C225" s="305"/>
      <c r="D225" s="269"/>
      <c r="E225" s="264"/>
      <c r="F225" s="334"/>
      <c r="G225" s="269"/>
      <c r="H225" s="269"/>
      <c r="I225" s="264"/>
      <c r="J225" s="307" t="str">
        <f t="shared" si="0"/>
        <v/>
      </c>
      <c r="K225" s="307"/>
      <c r="L225" s="308"/>
      <c r="M225" s="307"/>
      <c r="N225" s="304"/>
      <c r="O225" s="264"/>
      <c r="P225" s="269"/>
      <c r="Q225" s="296"/>
      <c r="R225" s="296"/>
      <c r="S225" s="296"/>
    </row>
    <row r="226" spans="1:19" ht="12.75" customHeight="1" x14ac:dyDescent="0.2">
      <c r="A226" s="303" t="str">
        <f>IF(B226="","",ROW()-ROW($A$3)+'Diário 2º PA'!$P$1)</f>
        <v/>
      </c>
      <c r="B226" s="304"/>
      <c r="C226" s="305"/>
      <c r="D226" s="269"/>
      <c r="E226" s="264"/>
      <c r="F226" s="334"/>
      <c r="G226" s="269"/>
      <c r="H226" s="269"/>
      <c r="I226" s="264"/>
      <c r="J226" s="307" t="str">
        <f t="shared" si="0"/>
        <v/>
      </c>
      <c r="K226" s="307"/>
      <c r="L226" s="308"/>
      <c r="M226" s="307"/>
      <c r="N226" s="304"/>
      <c r="O226" s="264"/>
      <c r="P226" s="269"/>
      <c r="Q226" s="296"/>
      <c r="R226" s="296"/>
      <c r="S226" s="296"/>
    </row>
    <row r="227" spans="1:19" ht="12.75" customHeight="1" x14ac:dyDescent="0.2">
      <c r="A227" s="303" t="str">
        <f>IF(B227="","",ROW()-ROW($A$3)+'Diário 2º PA'!$P$1)</f>
        <v/>
      </c>
      <c r="B227" s="304"/>
      <c r="C227" s="305"/>
      <c r="D227" s="269"/>
      <c r="E227" s="264"/>
      <c r="F227" s="334"/>
      <c r="G227" s="269"/>
      <c r="H227" s="269"/>
      <c r="I227" s="264"/>
      <c r="J227" s="307" t="str">
        <f t="shared" si="0"/>
        <v/>
      </c>
      <c r="K227" s="307"/>
      <c r="L227" s="308"/>
      <c r="M227" s="307"/>
      <c r="N227" s="304"/>
      <c r="O227" s="264"/>
      <c r="P227" s="269"/>
      <c r="Q227" s="296"/>
      <c r="R227" s="296"/>
      <c r="S227" s="296"/>
    </row>
    <row r="228" spans="1:19" ht="12.75" customHeight="1" x14ac:dyDescent="0.2">
      <c r="A228" s="303" t="str">
        <f>IF(B228="","",ROW()-ROW($A$3)+'Diário 2º PA'!$P$1)</f>
        <v/>
      </c>
      <c r="B228" s="304"/>
      <c r="C228" s="305"/>
      <c r="D228" s="269"/>
      <c r="E228" s="264"/>
      <c r="F228" s="334"/>
      <c r="G228" s="269"/>
      <c r="H228" s="269"/>
      <c r="I228" s="264"/>
      <c r="J228" s="307" t="str">
        <f t="shared" si="0"/>
        <v/>
      </c>
      <c r="K228" s="307"/>
      <c r="L228" s="308"/>
      <c r="M228" s="307"/>
      <c r="N228" s="304"/>
      <c r="O228" s="264"/>
      <c r="P228" s="269"/>
      <c r="Q228" s="296"/>
      <c r="R228" s="296"/>
      <c r="S228" s="296"/>
    </row>
    <row r="229" spans="1:19" ht="12.75" customHeight="1" x14ac:dyDescent="0.2">
      <c r="A229" s="303" t="str">
        <f>IF(B229="","",ROW()-ROW($A$3)+'Diário 2º PA'!$P$1)</f>
        <v/>
      </c>
      <c r="B229" s="304"/>
      <c r="C229" s="305"/>
      <c r="D229" s="269"/>
      <c r="E229" s="264"/>
      <c r="F229" s="334"/>
      <c r="G229" s="269"/>
      <c r="H229" s="269"/>
      <c r="I229" s="264"/>
      <c r="J229" s="307" t="str">
        <f t="shared" si="0"/>
        <v/>
      </c>
      <c r="K229" s="307"/>
      <c r="L229" s="308"/>
      <c r="M229" s="307"/>
      <c r="N229" s="304"/>
      <c r="O229" s="264"/>
      <c r="P229" s="269"/>
      <c r="Q229" s="296"/>
      <c r="R229" s="296"/>
      <c r="S229" s="296"/>
    </row>
    <row r="230" spans="1:19" ht="12.75" customHeight="1" x14ac:dyDescent="0.2">
      <c r="A230" s="303" t="str">
        <f>IF(B230="","",ROW()-ROW($A$3)+'Diário 2º PA'!$P$1)</f>
        <v/>
      </c>
      <c r="B230" s="304"/>
      <c r="C230" s="305"/>
      <c r="D230" s="269"/>
      <c r="E230" s="264"/>
      <c r="F230" s="334"/>
      <c r="G230" s="269"/>
      <c r="H230" s="269"/>
      <c r="I230" s="264"/>
      <c r="J230" s="307" t="str">
        <f t="shared" si="0"/>
        <v/>
      </c>
      <c r="K230" s="307"/>
      <c r="L230" s="308"/>
      <c r="M230" s="307"/>
      <c r="N230" s="304"/>
      <c r="O230" s="264"/>
      <c r="P230" s="269"/>
      <c r="Q230" s="296"/>
      <c r="R230" s="296"/>
      <c r="S230" s="296"/>
    </row>
    <row r="231" spans="1:19" ht="12.75" customHeight="1" x14ac:dyDescent="0.2">
      <c r="A231" s="303" t="str">
        <f>IF(B231="","",ROW()-ROW($A$3)+'Diário 2º PA'!$P$1)</f>
        <v/>
      </c>
      <c r="B231" s="304"/>
      <c r="C231" s="305"/>
      <c r="D231" s="269"/>
      <c r="E231" s="264"/>
      <c r="F231" s="334"/>
      <c r="G231" s="264"/>
      <c r="H231" s="269"/>
      <c r="I231" s="264"/>
      <c r="J231" s="307" t="str">
        <f t="shared" si="0"/>
        <v/>
      </c>
      <c r="K231" s="307"/>
      <c r="L231" s="308"/>
      <c r="M231" s="307"/>
      <c r="N231" s="304"/>
      <c r="O231" s="264"/>
      <c r="P231" s="269"/>
      <c r="Q231" s="296"/>
      <c r="R231" s="296"/>
      <c r="S231" s="296"/>
    </row>
    <row r="232" spans="1:19" ht="12.75" customHeight="1" x14ac:dyDescent="0.2">
      <c r="A232" s="303" t="str">
        <f>IF(B232="","",ROW()-ROW($A$3)+'Diário 2º PA'!$P$1)</f>
        <v/>
      </c>
      <c r="B232" s="304"/>
      <c r="C232" s="305"/>
      <c r="D232" s="269"/>
      <c r="E232" s="264"/>
      <c r="F232" s="334"/>
      <c r="G232" s="264"/>
      <c r="H232" s="269"/>
      <c r="I232" s="264"/>
      <c r="J232" s="307" t="str">
        <f t="shared" si="0"/>
        <v/>
      </c>
      <c r="K232" s="307"/>
      <c r="L232" s="308"/>
      <c r="M232" s="307"/>
      <c r="N232" s="304"/>
      <c r="O232" s="264"/>
      <c r="P232" s="269"/>
      <c r="Q232" s="296"/>
      <c r="R232" s="296"/>
      <c r="S232" s="296"/>
    </row>
    <row r="233" spans="1:19" ht="12.75" customHeight="1" x14ac:dyDescent="0.2">
      <c r="A233" s="303" t="str">
        <f>IF(B233="","",ROW()-ROW($A$3)+'Diário 2º PA'!$P$1)</f>
        <v/>
      </c>
      <c r="B233" s="304"/>
      <c r="C233" s="305"/>
      <c r="D233" s="269"/>
      <c r="E233" s="264"/>
      <c r="F233" s="334"/>
      <c r="G233" s="264"/>
      <c r="H233" s="269"/>
      <c r="I233" s="264"/>
      <c r="J233" s="307" t="str">
        <f t="shared" si="0"/>
        <v/>
      </c>
      <c r="K233" s="307"/>
      <c r="L233" s="308"/>
      <c r="M233" s="307"/>
      <c r="N233" s="304"/>
      <c r="O233" s="264"/>
      <c r="P233" s="269"/>
      <c r="Q233" s="296"/>
      <c r="R233" s="296"/>
      <c r="S233" s="296"/>
    </row>
    <row r="234" spans="1:19" ht="12.75" customHeight="1" x14ac:dyDescent="0.2">
      <c r="A234" s="303" t="str">
        <f>IF(B234="","",ROW()-ROW($A$3)+'Diário 2º PA'!$P$1)</f>
        <v/>
      </c>
      <c r="B234" s="304"/>
      <c r="C234" s="305"/>
      <c r="D234" s="269"/>
      <c r="E234" s="264"/>
      <c r="F234" s="334"/>
      <c r="G234" s="264"/>
      <c r="H234" s="269"/>
      <c r="I234" s="264"/>
      <c r="J234" s="307" t="str">
        <f t="shared" si="0"/>
        <v/>
      </c>
      <c r="K234" s="307"/>
      <c r="L234" s="308"/>
      <c r="M234" s="307"/>
      <c r="N234" s="304"/>
      <c r="O234" s="264"/>
      <c r="P234" s="269"/>
      <c r="Q234" s="296"/>
      <c r="R234" s="296"/>
      <c r="S234" s="296"/>
    </row>
    <row r="235" spans="1:19" ht="12.75" customHeight="1" x14ac:dyDescent="0.2">
      <c r="A235" s="303" t="str">
        <f>IF(B235="","",ROW()-ROW($A$3)+'Diário 2º PA'!$P$1)</f>
        <v/>
      </c>
      <c r="B235" s="304"/>
      <c r="C235" s="305"/>
      <c r="D235" s="269"/>
      <c r="E235" s="264"/>
      <c r="F235" s="334"/>
      <c r="G235" s="264"/>
      <c r="H235" s="269"/>
      <c r="I235" s="264"/>
      <c r="J235" s="307" t="str">
        <f t="shared" si="0"/>
        <v/>
      </c>
      <c r="K235" s="307"/>
      <c r="L235" s="308"/>
      <c r="M235" s="307"/>
      <c r="N235" s="304"/>
      <c r="O235" s="264"/>
      <c r="P235" s="269"/>
      <c r="Q235" s="296"/>
      <c r="R235" s="296"/>
      <c r="S235" s="296"/>
    </row>
    <row r="236" spans="1:19" ht="12.75" customHeight="1" x14ac:dyDescent="0.2">
      <c r="A236" s="303" t="str">
        <f>IF(B236="","",ROW()-ROW($A$3)+'Diário 2º PA'!$P$1)</f>
        <v/>
      </c>
      <c r="B236" s="304"/>
      <c r="C236" s="305"/>
      <c r="D236" s="269"/>
      <c r="E236" s="264"/>
      <c r="F236" s="334"/>
      <c r="G236" s="264"/>
      <c r="H236" s="269"/>
      <c r="I236" s="264"/>
      <c r="J236" s="307" t="str">
        <f t="shared" si="0"/>
        <v/>
      </c>
      <c r="K236" s="307"/>
      <c r="L236" s="308"/>
      <c r="M236" s="307"/>
      <c r="N236" s="304"/>
      <c r="O236" s="264"/>
      <c r="P236" s="269"/>
      <c r="Q236" s="296"/>
      <c r="R236" s="296"/>
      <c r="S236" s="296"/>
    </row>
    <row r="237" spans="1:19" ht="12.75" customHeight="1" x14ac:dyDescent="0.2">
      <c r="A237" s="303" t="str">
        <f>IF(B237="","",ROW()-ROW($A$3)+'Diário 2º PA'!$P$1)</f>
        <v/>
      </c>
      <c r="B237" s="304"/>
      <c r="C237" s="305"/>
      <c r="D237" s="269"/>
      <c r="E237" s="264"/>
      <c r="F237" s="334"/>
      <c r="G237" s="264"/>
      <c r="H237" s="269"/>
      <c r="I237" s="264"/>
      <c r="J237" s="307" t="str">
        <f t="shared" si="0"/>
        <v/>
      </c>
      <c r="K237" s="307"/>
      <c r="L237" s="308"/>
      <c r="M237" s="307"/>
      <c r="N237" s="304"/>
      <c r="O237" s="264"/>
      <c r="P237" s="269"/>
      <c r="Q237" s="296"/>
      <c r="R237" s="296"/>
      <c r="S237" s="296"/>
    </row>
    <row r="238" spans="1:19" ht="12.75" customHeight="1" x14ac:dyDescent="0.2">
      <c r="A238" s="303" t="str">
        <f>IF(B238="","",ROW()-ROW($A$3)+'Diário 2º PA'!$P$1)</f>
        <v/>
      </c>
      <c r="B238" s="304"/>
      <c r="C238" s="305"/>
      <c r="D238" s="269"/>
      <c r="E238" s="264"/>
      <c r="F238" s="334"/>
      <c r="G238" s="264"/>
      <c r="H238" s="269"/>
      <c r="I238" s="264"/>
      <c r="J238" s="307" t="str">
        <f t="shared" si="0"/>
        <v/>
      </c>
      <c r="K238" s="307"/>
      <c r="L238" s="308"/>
      <c r="M238" s="307"/>
      <c r="N238" s="304"/>
      <c r="O238" s="264"/>
      <c r="P238" s="269"/>
      <c r="Q238" s="296"/>
      <c r="R238" s="296"/>
      <c r="S238" s="296"/>
    </row>
    <row r="239" spans="1:19" ht="12.75" customHeight="1" x14ac:dyDescent="0.2">
      <c r="A239" s="303" t="str">
        <f>IF(B239="","",ROW()-ROW($A$3)+'Diário 2º PA'!$P$1)</f>
        <v/>
      </c>
      <c r="B239" s="304"/>
      <c r="C239" s="305"/>
      <c r="D239" s="269"/>
      <c r="E239" s="264"/>
      <c r="F239" s="334"/>
      <c r="G239" s="264"/>
      <c r="H239" s="269"/>
      <c r="I239" s="264"/>
      <c r="J239" s="307" t="str">
        <f t="shared" si="0"/>
        <v/>
      </c>
      <c r="K239" s="307"/>
      <c r="L239" s="308"/>
      <c r="M239" s="307"/>
      <c r="N239" s="304"/>
      <c r="O239" s="264"/>
      <c r="P239" s="269"/>
      <c r="Q239" s="296"/>
      <c r="R239" s="296"/>
      <c r="S239" s="296"/>
    </row>
    <row r="240" spans="1:19" ht="12.75" customHeight="1" x14ac:dyDescent="0.2">
      <c r="A240" s="303" t="str">
        <f>IF(B240="","",ROW()-ROW($A$3)+'Diário 2º PA'!$P$1)</f>
        <v/>
      </c>
      <c r="B240" s="304"/>
      <c r="C240" s="305"/>
      <c r="D240" s="269"/>
      <c r="E240" s="264"/>
      <c r="F240" s="334"/>
      <c r="G240" s="264"/>
      <c r="H240" s="269"/>
      <c r="I240" s="264"/>
      <c r="J240" s="307" t="str">
        <f t="shared" si="0"/>
        <v/>
      </c>
      <c r="K240" s="307"/>
      <c r="L240" s="308"/>
      <c r="M240" s="307"/>
      <c r="N240" s="304"/>
      <c r="O240" s="264"/>
      <c r="P240" s="269"/>
      <c r="Q240" s="296"/>
      <c r="R240" s="296"/>
      <c r="S240" s="296"/>
    </row>
    <row r="241" spans="1:19" ht="12.75" customHeight="1" x14ac:dyDescent="0.2">
      <c r="A241" s="303" t="str">
        <f>IF(B241="","",ROW()-ROW($A$3)+'Diário 2º PA'!$P$1)</f>
        <v/>
      </c>
      <c r="B241" s="304"/>
      <c r="C241" s="305"/>
      <c r="D241" s="269"/>
      <c r="E241" s="264"/>
      <c r="F241" s="334"/>
      <c r="G241" s="264"/>
      <c r="H241" s="269"/>
      <c r="I241" s="264"/>
      <c r="J241" s="307" t="str">
        <f t="shared" si="0"/>
        <v/>
      </c>
      <c r="K241" s="307"/>
      <c r="L241" s="308"/>
      <c r="M241" s="307"/>
      <c r="N241" s="304"/>
      <c r="O241" s="264"/>
      <c r="P241" s="269"/>
      <c r="Q241" s="296"/>
      <c r="R241" s="296"/>
      <c r="S241" s="296"/>
    </row>
    <row r="242" spans="1:19" ht="12.75" customHeight="1" x14ac:dyDescent="0.2">
      <c r="A242" s="303" t="str">
        <f>IF(B242="","",ROW()-ROW($A$3)+'Diário 2º PA'!$P$1)</f>
        <v/>
      </c>
      <c r="B242" s="304"/>
      <c r="C242" s="305"/>
      <c r="D242" s="269"/>
      <c r="E242" s="264"/>
      <c r="F242" s="334"/>
      <c r="G242" s="264"/>
      <c r="H242" s="269"/>
      <c r="I242" s="264"/>
      <c r="J242" s="307" t="str">
        <f t="shared" si="0"/>
        <v/>
      </c>
      <c r="K242" s="307"/>
      <c r="L242" s="308"/>
      <c r="M242" s="307"/>
      <c r="N242" s="304"/>
      <c r="O242" s="264"/>
      <c r="P242" s="269"/>
      <c r="Q242" s="296"/>
      <c r="R242" s="296"/>
      <c r="S242" s="296"/>
    </row>
    <row r="243" spans="1:19" ht="12.75" customHeight="1" x14ac:dyDescent="0.2">
      <c r="A243" s="303" t="str">
        <f>IF(B243="","",ROW()-ROW($A$3)+'Diário 2º PA'!$P$1)</f>
        <v/>
      </c>
      <c r="B243" s="304"/>
      <c r="C243" s="305"/>
      <c r="D243" s="269"/>
      <c r="E243" s="264"/>
      <c r="F243" s="334"/>
      <c r="G243" s="264"/>
      <c r="H243" s="269"/>
      <c r="I243" s="264"/>
      <c r="J243" s="307" t="str">
        <f t="shared" si="0"/>
        <v/>
      </c>
      <c r="K243" s="307"/>
      <c r="L243" s="308"/>
      <c r="M243" s="307"/>
      <c r="N243" s="304"/>
      <c r="O243" s="264"/>
      <c r="P243" s="269"/>
      <c r="Q243" s="296"/>
      <c r="R243" s="296"/>
      <c r="S243" s="296"/>
    </row>
    <row r="244" spans="1:19" ht="12.75" customHeight="1" x14ac:dyDescent="0.2">
      <c r="A244" s="303" t="str">
        <f>IF(B244="","",ROW()-ROW($A$3)+'Diário 2º PA'!$P$1)</f>
        <v/>
      </c>
      <c r="B244" s="304"/>
      <c r="C244" s="305"/>
      <c r="D244" s="269"/>
      <c r="E244" s="264"/>
      <c r="F244" s="334"/>
      <c r="G244" s="264"/>
      <c r="H244" s="269"/>
      <c r="I244" s="264"/>
      <c r="J244" s="307" t="str">
        <f t="shared" si="0"/>
        <v/>
      </c>
      <c r="K244" s="307"/>
      <c r="L244" s="308"/>
      <c r="M244" s="307"/>
      <c r="N244" s="304"/>
      <c r="O244" s="264"/>
      <c r="P244" s="269"/>
      <c r="Q244" s="296"/>
      <c r="R244" s="296"/>
      <c r="S244" s="296"/>
    </row>
    <row r="245" spans="1:19" ht="12.75" customHeight="1" x14ac:dyDescent="0.2">
      <c r="A245" s="303" t="str">
        <f>IF(B245="","",ROW()-ROW($A$3)+'Diário 2º PA'!$P$1)</f>
        <v/>
      </c>
      <c r="B245" s="304"/>
      <c r="C245" s="305"/>
      <c r="D245" s="269"/>
      <c r="E245" s="264"/>
      <c r="F245" s="334"/>
      <c r="G245" s="264"/>
      <c r="H245" s="269"/>
      <c r="I245" s="264"/>
      <c r="J245" s="307" t="str">
        <f t="shared" si="0"/>
        <v/>
      </c>
      <c r="K245" s="307"/>
      <c r="L245" s="308"/>
      <c r="M245" s="307"/>
      <c r="N245" s="304"/>
      <c r="O245" s="264"/>
      <c r="P245" s="269"/>
      <c r="Q245" s="296"/>
      <c r="R245" s="296"/>
      <c r="S245" s="296"/>
    </row>
    <row r="246" spans="1:19" ht="12.75" customHeight="1" x14ac:dyDescent="0.2">
      <c r="A246" s="303" t="str">
        <f>IF(B246="","",ROW()-ROW($A$3)+'Diário 2º PA'!$P$1)</f>
        <v/>
      </c>
      <c r="B246" s="304"/>
      <c r="C246" s="305"/>
      <c r="D246" s="269"/>
      <c r="E246" s="264"/>
      <c r="F246" s="334"/>
      <c r="G246" s="264"/>
      <c r="H246" s="269"/>
      <c r="I246" s="264"/>
      <c r="J246" s="307" t="str">
        <f t="shared" si="0"/>
        <v/>
      </c>
      <c r="K246" s="307"/>
      <c r="L246" s="308"/>
      <c r="M246" s="307"/>
      <c r="N246" s="304"/>
      <c r="O246" s="264"/>
      <c r="P246" s="269"/>
      <c r="Q246" s="296"/>
      <c r="R246" s="296"/>
      <c r="S246" s="296"/>
    </row>
    <row r="247" spans="1:19" ht="12.75" customHeight="1" x14ac:dyDescent="0.2">
      <c r="A247" s="303" t="str">
        <f>IF(B247="","",ROW()-ROW($A$3)+'Diário 2º PA'!$P$1)</f>
        <v/>
      </c>
      <c r="B247" s="304"/>
      <c r="C247" s="305"/>
      <c r="D247" s="269"/>
      <c r="E247" s="264"/>
      <c r="F247" s="334"/>
      <c r="G247" s="264"/>
      <c r="H247" s="269"/>
      <c r="I247" s="264"/>
      <c r="J247" s="307" t="str">
        <f t="shared" si="0"/>
        <v/>
      </c>
      <c r="K247" s="307"/>
      <c r="L247" s="308"/>
      <c r="M247" s="307"/>
      <c r="N247" s="304"/>
      <c r="O247" s="264"/>
      <c r="P247" s="269"/>
      <c r="Q247" s="296"/>
      <c r="R247" s="296"/>
      <c r="S247" s="296"/>
    </row>
    <row r="248" spans="1:19" ht="12.75" customHeight="1" x14ac:dyDescent="0.2">
      <c r="A248" s="303" t="str">
        <f>IF(B248="","",ROW()-ROW($A$3)+'Diário 2º PA'!$P$1)</f>
        <v/>
      </c>
      <c r="B248" s="304"/>
      <c r="C248" s="305"/>
      <c r="D248" s="269"/>
      <c r="E248" s="264"/>
      <c r="F248" s="334"/>
      <c r="G248" s="269"/>
      <c r="H248" s="269"/>
      <c r="I248" s="264"/>
      <c r="J248" s="307" t="str">
        <f t="shared" si="0"/>
        <v/>
      </c>
      <c r="K248" s="307"/>
      <c r="L248" s="308"/>
      <c r="M248" s="307"/>
      <c r="N248" s="304"/>
      <c r="O248" s="264"/>
      <c r="P248" s="269"/>
      <c r="Q248" s="296"/>
      <c r="R248" s="296"/>
      <c r="S248" s="296"/>
    </row>
    <row r="249" spans="1:19" ht="12.75" customHeight="1" x14ac:dyDescent="0.2">
      <c r="A249" s="303" t="str">
        <f>IF(B249="","",ROW()-ROW($A$3)+'Diário 2º PA'!$P$1)</f>
        <v/>
      </c>
      <c r="B249" s="304"/>
      <c r="C249" s="305"/>
      <c r="D249" s="269"/>
      <c r="E249" s="264"/>
      <c r="F249" s="334"/>
      <c r="G249" s="264"/>
      <c r="H249" s="269"/>
      <c r="I249" s="264"/>
      <c r="J249" s="307" t="str">
        <f t="shared" si="0"/>
        <v/>
      </c>
      <c r="K249" s="307"/>
      <c r="L249" s="308"/>
      <c r="M249" s="307"/>
      <c r="N249" s="304"/>
      <c r="O249" s="264"/>
      <c r="P249" s="269"/>
      <c r="Q249" s="296"/>
      <c r="R249" s="296"/>
      <c r="S249" s="296"/>
    </row>
    <row r="250" spans="1:19" ht="12.75" customHeight="1" x14ac:dyDescent="0.2">
      <c r="A250" s="303" t="str">
        <f>IF(B250="","",ROW()-ROW($A$3)+'Diário 2º PA'!$P$1)</f>
        <v/>
      </c>
      <c r="B250" s="304"/>
      <c r="C250" s="305"/>
      <c r="D250" s="269"/>
      <c r="E250" s="264"/>
      <c r="F250" s="334"/>
      <c r="G250" s="264"/>
      <c r="H250" s="269"/>
      <c r="I250" s="264"/>
      <c r="J250" s="307" t="str">
        <f t="shared" si="0"/>
        <v/>
      </c>
      <c r="K250" s="307"/>
      <c r="L250" s="308"/>
      <c r="M250" s="307"/>
      <c r="N250" s="304"/>
      <c r="O250" s="264"/>
      <c r="P250" s="269"/>
      <c r="Q250" s="296"/>
      <c r="R250" s="296"/>
      <c r="S250" s="296"/>
    </row>
    <row r="251" spans="1:19" ht="12.75" customHeight="1" x14ac:dyDescent="0.2">
      <c r="A251" s="303" t="str">
        <f>IF(B251="","",ROW()-ROW($A$3)+'Diário 2º PA'!$P$1)</f>
        <v/>
      </c>
      <c r="B251" s="304"/>
      <c r="C251" s="305"/>
      <c r="D251" s="269"/>
      <c r="E251" s="264"/>
      <c r="F251" s="334"/>
      <c r="G251" s="269"/>
      <c r="H251" s="269"/>
      <c r="I251" s="264"/>
      <c r="J251" s="307" t="str">
        <f t="shared" si="0"/>
        <v/>
      </c>
      <c r="K251" s="307"/>
      <c r="L251" s="308"/>
      <c r="M251" s="307"/>
      <c r="N251" s="304"/>
      <c r="O251" s="264"/>
      <c r="P251" s="269"/>
      <c r="Q251" s="296"/>
      <c r="R251" s="296"/>
      <c r="S251" s="296"/>
    </row>
    <row r="252" spans="1:19" ht="12.75" customHeight="1" x14ac:dyDescent="0.2">
      <c r="A252" s="303" t="str">
        <f>IF(B252="","",ROW()-ROW($A$3)+'Diário 2º PA'!$P$1)</f>
        <v/>
      </c>
      <c r="B252" s="304"/>
      <c r="C252" s="305"/>
      <c r="D252" s="269"/>
      <c r="E252" s="264"/>
      <c r="F252" s="334"/>
      <c r="G252" s="269"/>
      <c r="H252" s="269"/>
      <c r="I252" s="264"/>
      <c r="J252" s="307" t="str">
        <f t="shared" si="0"/>
        <v/>
      </c>
      <c r="K252" s="307"/>
      <c r="L252" s="308"/>
      <c r="M252" s="307"/>
      <c r="N252" s="304"/>
      <c r="O252" s="264"/>
      <c r="P252" s="269"/>
      <c r="Q252" s="296"/>
      <c r="R252" s="296"/>
      <c r="S252" s="296"/>
    </row>
    <row r="253" spans="1:19" ht="12.75" customHeight="1" x14ac:dyDescent="0.2">
      <c r="A253" s="303" t="str">
        <f>IF(B253="","",ROW()-ROW($A$3)+'Diário 2º PA'!$P$1)</f>
        <v/>
      </c>
      <c r="B253" s="304"/>
      <c r="C253" s="305"/>
      <c r="D253" s="269"/>
      <c r="E253" s="264"/>
      <c r="F253" s="334"/>
      <c r="G253" s="269"/>
      <c r="H253" s="269"/>
      <c r="I253" s="264"/>
      <c r="J253" s="307" t="str">
        <f t="shared" si="0"/>
        <v/>
      </c>
      <c r="K253" s="307"/>
      <c r="L253" s="308"/>
      <c r="M253" s="307"/>
      <c r="N253" s="304"/>
      <c r="O253" s="264"/>
      <c r="P253" s="269"/>
      <c r="Q253" s="296"/>
      <c r="R253" s="296"/>
      <c r="S253" s="296"/>
    </row>
    <row r="254" spans="1:19" ht="12.75" customHeight="1" x14ac:dyDescent="0.2">
      <c r="A254" s="303" t="str">
        <f>IF(B254="","",ROW()-ROW($A$3)+'Diário 2º PA'!$P$1)</f>
        <v/>
      </c>
      <c r="B254" s="304"/>
      <c r="C254" s="305"/>
      <c r="D254" s="269"/>
      <c r="E254" s="264"/>
      <c r="F254" s="334"/>
      <c r="G254" s="269"/>
      <c r="H254" s="269"/>
      <c r="I254" s="264"/>
      <c r="J254" s="307" t="str">
        <f t="shared" si="0"/>
        <v/>
      </c>
      <c r="K254" s="307"/>
      <c r="L254" s="308"/>
      <c r="M254" s="307"/>
      <c r="N254" s="304"/>
      <c r="O254" s="264"/>
      <c r="P254" s="269"/>
      <c r="Q254" s="296"/>
      <c r="R254" s="296"/>
      <c r="S254" s="296"/>
    </row>
    <row r="255" spans="1:19" ht="12.75" customHeight="1" x14ac:dyDescent="0.2">
      <c r="A255" s="303" t="str">
        <f>IF(B255="","",ROW()-ROW($A$3)+'Diário 2º PA'!$P$1)</f>
        <v/>
      </c>
      <c r="B255" s="304"/>
      <c r="C255" s="305"/>
      <c r="D255" s="269"/>
      <c r="E255" s="264"/>
      <c r="F255" s="334"/>
      <c r="G255" s="269"/>
      <c r="H255" s="269"/>
      <c r="I255" s="264"/>
      <c r="J255" s="307" t="str">
        <f t="shared" si="0"/>
        <v/>
      </c>
      <c r="K255" s="307"/>
      <c r="L255" s="308"/>
      <c r="M255" s="307"/>
      <c r="N255" s="304"/>
      <c r="O255" s="264"/>
      <c r="P255" s="269"/>
      <c r="Q255" s="296"/>
      <c r="R255" s="296"/>
      <c r="S255" s="296"/>
    </row>
    <row r="256" spans="1:19" ht="12.75" customHeight="1" x14ac:dyDescent="0.2">
      <c r="A256" s="303" t="str">
        <f>IF(B256="","",ROW()-ROW($A$3)+'Diário 2º PA'!$P$1)</f>
        <v/>
      </c>
      <c r="B256" s="304"/>
      <c r="C256" s="305"/>
      <c r="D256" s="269"/>
      <c r="E256" s="264"/>
      <c r="F256" s="334"/>
      <c r="G256" s="269"/>
      <c r="H256" s="269"/>
      <c r="I256" s="264"/>
      <c r="J256" s="307" t="str">
        <f t="shared" si="0"/>
        <v/>
      </c>
      <c r="K256" s="307"/>
      <c r="L256" s="308"/>
      <c r="M256" s="307"/>
      <c r="N256" s="304"/>
      <c r="O256" s="264"/>
      <c r="P256" s="269"/>
      <c r="Q256" s="296"/>
      <c r="R256" s="296"/>
      <c r="S256" s="296"/>
    </row>
    <row r="257" spans="1:19" ht="12.75" customHeight="1" x14ac:dyDescent="0.2">
      <c r="A257" s="303" t="str">
        <f>IF(B257="","",ROW()-ROW($A$3)+'Diário 2º PA'!$P$1)</f>
        <v/>
      </c>
      <c r="B257" s="304"/>
      <c r="C257" s="305"/>
      <c r="D257" s="269"/>
      <c r="E257" s="264"/>
      <c r="F257" s="334"/>
      <c r="G257" s="269"/>
      <c r="H257" s="269"/>
      <c r="I257" s="264"/>
      <c r="J257" s="307" t="str">
        <f t="shared" si="0"/>
        <v/>
      </c>
      <c r="K257" s="307"/>
      <c r="L257" s="308"/>
      <c r="M257" s="307"/>
      <c r="N257" s="304"/>
      <c r="O257" s="264"/>
      <c r="P257" s="269"/>
      <c r="Q257" s="296"/>
      <c r="R257" s="296"/>
      <c r="S257" s="296"/>
    </row>
    <row r="258" spans="1:19" ht="12.75" customHeight="1" x14ac:dyDescent="0.2">
      <c r="A258" s="303" t="str">
        <f>IF(B258="","",ROW()-ROW($A$3)+'Diário 2º PA'!$P$1)</f>
        <v/>
      </c>
      <c r="B258" s="304"/>
      <c r="C258" s="305"/>
      <c r="D258" s="269"/>
      <c r="E258" s="264"/>
      <c r="F258" s="334"/>
      <c r="G258" s="269"/>
      <c r="H258" s="269"/>
      <c r="I258" s="264"/>
      <c r="J258" s="307" t="str">
        <f t="shared" si="0"/>
        <v/>
      </c>
      <c r="K258" s="307"/>
      <c r="L258" s="308"/>
      <c r="M258" s="307"/>
      <c r="N258" s="304"/>
      <c r="O258" s="264"/>
      <c r="P258" s="269"/>
      <c r="Q258" s="296"/>
      <c r="R258" s="296"/>
      <c r="S258" s="296"/>
    </row>
    <row r="259" spans="1:19" ht="12.75" customHeight="1" x14ac:dyDescent="0.2">
      <c r="A259" s="303" t="str">
        <f>IF(B259="","",ROW()-ROW($A$3)+'Diário 2º PA'!$P$1)</f>
        <v/>
      </c>
      <c r="B259" s="304"/>
      <c r="C259" s="305"/>
      <c r="D259" s="269"/>
      <c r="E259" s="264"/>
      <c r="F259" s="334"/>
      <c r="G259" s="269"/>
      <c r="H259" s="269"/>
      <c r="I259" s="264"/>
      <c r="J259" s="307" t="str">
        <f t="shared" si="0"/>
        <v/>
      </c>
      <c r="K259" s="307"/>
      <c r="L259" s="308"/>
      <c r="M259" s="307"/>
      <c r="N259" s="304"/>
      <c r="O259" s="264"/>
      <c r="P259" s="269"/>
      <c r="Q259" s="296"/>
      <c r="R259" s="296"/>
      <c r="S259" s="296"/>
    </row>
    <row r="260" spans="1:19" ht="12.75" customHeight="1" x14ac:dyDescent="0.2">
      <c r="A260" s="303" t="str">
        <f>IF(B260="","",ROW()-ROW($A$3)+'Diário 2º PA'!$P$1)</f>
        <v/>
      </c>
      <c r="B260" s="304"/>
      <c r="C260" s="305"/>
      <c r="D260" s="269"/>
      <c r="E260" s="264"/>
      <c r="F260" s="334"/>
      <c r="G260" s="269"/>
      <c r="H260" s="269"/>
      <c r="I260" s="264"/>
      <c r="J260" s="307" t="str">
        <f t="shared" si="0"/>
        <v/>
      </c>
      <c r="K260" s="307"/>
      <c r="L260" s="308"/>
      <c r="M260" s="307"/>
      <c r="N260" s="304"/>
      <c r="O260" s="264"/>
      <c r="P260" s="269"/>
      <c r="Q260" s="296"/>
      <c r="R260" s="296"/>
      <c r="S260" s="296"/>
    </row>
    <row r="261" spans="1:19" ht="12.75" customHeight="1" x14ac:dyDescent="0.2">
      <c r="A261" s="303" t="str">
        <f>IF(B261="","",ROW()-ROW($A$3)+'Diário 2º PA'!$P$1)</f>
        <v/>
      </c>
      <c r="B261" s="304"/>
      <c r="C261" s="305"/>
      <c r="D261" s="269"/>
      <c r="E261" s="264"/>
      <c r="F261" s="334"/>
      <c r="G261" s="269"/>
      <c r="H261" s="269"/>
      <c r="I261" s="264"/>
      <c r="J261" s="307" t="str">
        <f t="shared" si="0"/>
        <v/>
      </c>
      <c r="K261" s="307"/>
      <c r="L261" s="308"/>
      <c r="M261" s="307"/>
      <c r="N261" s="304"/>
      <c r="O261" s="264"/>
      <c r="P261" s="269"/>
      <c r="Q261" s="296"/>
      <c r="R261" s="296"/>
      <c r="S261" s="296"/>
    </row>
    <row r="262" spans="1:19" ht="12.75" customHeight="1" x14ac:dyDescent="0.2">
      <c r="A262" s="303" t="str">
        <f>IF(B262="","",ROW()-ROW($A$3)+'Diário 2º PA'!$P$1)</f>
        <v/>
      </c>
      <c r="B262" s="304"/>
      <c r="C262" s="305"/>
      <c r="D262" s="269"/>
      <c r="E262" s="264"/>
      <c r="F262" s="334"/>
      <c r="G262" s="264"/>
      <c r="H262" s="269"/>
      <c r="I262" s="264"/>
      <c r="J262" s="307" t="str">
        <f t="shared" si="0"/>
        <v/>
      </c>
      <c r="K262" s="307"/>
      <c r="L262" s="308"/>
      <c r="M262" s="307"/>
      <c r="N262" s="304"/>
      <c r="O262" s="264"/>
      <c r="P262" s="269"/>
      <c r="Q262" s="296"/>
      <c r="R262" s="296"/>
      <c r="S262" s="296"/>
    </row>
    <row r="263" spans="1:19" ht="12.75" customHeight="1" x14ac:dyDescent="0.2">
      <c r="A263" s="303" t="str">
        <f>IF(B263="","",ROW()-ROW($A$3)+'Diário 2º PA'!$P$1)</f>
        <v/>
      </c>
      <c r="B263" s="304"/>
      <c r="C263" s="305"/>
      <c r="D263" s="269"/>
      <c r="E263" s="264"/>
      <c r="F263" s="334"/>
      <c r="G263" s="264"/>
      <c r="H263" s="269"/>
      <c r="I263" s="264"/>
      <c r="J263" s="307" t="str">
        <f t="shared" si="0"/>
        <v/>
      </c>
      <c r="K263" s="307"/>
      <c r="L263" s="308"/>
      <c r="M263" s="307"/>
      <c r="N263" s="304"/>
      <c r="O263" s="264"/>
      <c r="P263" s="269"/>
      <c r="Q263" s="296"/>
      <c r="R263" s="296"/>
      <c r="S263" s="296"/>
    </row>
    <row r="264" spans="1:19" ht="12.75" customHeight="1" x14ac:dyDescent="0.2">
      <c r="A264" s="303" t="str">
        <f>IF(B264="","",ROW()-ROW($A$3)+'Diário 2º PA'!$P$1)</f>
        <v/>
      </c>
      <c r="B264" s="304"/>
      <c r="C264" s="305"/>
      <c r="D264" s="269"/>
      <c r="E264" s="264"/>
      <c r="F264" s="334"/>
      <c r="G264" s="264"/>
      <c r="H264" s="269"/>
      <c r="I264" s="264"/>
      <c r="J264" s="307" t="str">
        <f t="shared" si="0"/>
        <v/>
      </c>
      <c r="K264" s="307"/>
      <c r="L264" s="308"/>
      <c r="M264" s="307"/>
      <c r="N264" s="304"/>
      <c r="O264" s="264"/>
      <c r="P264" s="269"/>
      <c r="Q264" s="296"/>
      <c r="R264" s="296"/>
      <c r="S264" s="296"/>
    </row>
    <row r="265" spans="1:19" ht="12.75" customHeight="1" x14ac:dyDescent="0.2">
      <c r="A265" s="303" t="str">
        <f>IF(B265="","",ROW()-ROW($A$3)+'Diário 2º PA'!$P$1)</f>
        <v/>
      </c>
      <c r="B265" s="304"/>
      <c r="C265" s="305"/>
      <c r="D265" s="269"/>
      <c r="E265" s="264"/>
      <c r="F265" s="334"/>
      <c r="G265" s="264"/>
      <c r="H265" s="269"/>
      <c r="I265" s="264"/>
      <c r="J265" s="307" t="str">
        <f t="shared" si="0"/>
        <v/>
      </c>
      <c r="K265" s="307"/>
      <c r="L265" s="308"/>
      <c r="M265" s="307"/>
      <c r="N265" s="304"/>
      <c r="O265" s="264"/>
      <c r="P265" s="269"/>
      <c r="Q265" s="296"/>
      <c r="R265" s="296"/>
      <c r="S265" s="296"/>
    </row>
    <row r="266" spans="1:19" ht="12.75" customHeight="1" x14ac:dyDescent="0.2">
      <c r="A266" s="303" t="str">
        <f>IF(B266="","",ROW()-ROW($A$3)+'Diário 2º PA'!$P$1)</f>
        <v/>
      </c>
      <c r="B266" s="304"/>
      <c r="C266" s="305"/>
      <c r="D266" s="269"/>
      <c r="E266" s="264"/>
      <c r="F266" s="334"/>
      <c r="G266" s="264"/>
      <c r="H266" s="269"/>
      <c r="I266" s="264"/>
      <c r="J266" s="307" t="str">
        <f t="shared" si="0"/>
        <v/>
      </c>
      <c r="K266" s="307"/>
      <c r="L266" s="308"/>
      <c r="M266" s="307"/>
      <c r="N266" s="304"/>
      <c r="O266" s="264"/>
      <c r="P266" s="269"/>
      <c r="Q266" s="296"/>
      <c r="R266" s="296"/>
      <c r="S266" s="296"/>
    </row>
    <row r="267" spans="1:19" ht="12.75" customHeight="1" x14ac:dyDescent="0.2">
      <c r="A267" s="303" t="str">
        <f>IF(B267="","",ROW()-ROW($A$3)+'Diário 2º PA'!$P$1)</f>
        <v/>
      </c>
      <c r="B267" s="304"/>
      <c r="C267" s="305"/>
      <c r="D267" s="269"/>
      <c r="E267" s="264"/>
      <c r="F267" s="334"/>
      <c r="G267" s="264"/>
      <c r="H267" s="269"/>
      <c r="I267" s="264"/>
      <c r="J267" s="307" t="str">
        <f t="shared" si="0"/>
        <v/>
      </c>
      <c r="K267" s="307"/>
      <c r="L267" s="308"/>
      <c r="M267" s="307"/>
      <c r="N267" s="304"/>
      <c r="O267" s="264"/>
      <c r="P267" s="269"/>
      <c r="Q267" s="296"/>
      <c r="R267" s="296"/>
      <c r="S267" s="296"/>
    </row>
    <row r="268" spans="1:19" ht="12.75" customHeight="1" x14ac:dyDescent="0.2">
      <c r="A268" s="303" t="str">
        <f>IF(B268="","",ROW()-ROW($A$3)+'Diário 2º PA'!$P$1)</f>
        <v/>
      </c>
      <c r="B268" s="304"/>
      <c r="C268" s="305"/>
      <c r="D268" s="269"/>
      <c r="E268" s="264"/>
      <c r="F268" s="334"/>
      <c r="G268" s="264"/>
      <c r="H268" s="269"/>
      <c r="I268" s="264"/>
      <c r="J268" s="307" t="str">
        <f t="shared" si="0"/>
        <v/>
      </c>
      <c r="K268" s="307"/>
      <c r="L268" s="308"/>
      <c r="M268" s="307"/>
      <c r="N268" s="304"/>
      <c r="O268" s="264"/>
      <c r="P268" s="269"/>
      <c r="Q268" s="296"/>
      <c r="R268" s="296"/>
      <c r="S268" s="296"/>
    </row>
    <row r="269" spans="1:19" ht="12.75" customHeight="1" x14ac:dyDescent="0.2">
      <c r="A269" s="303" t="str">
        <f>IF(B269="","",ROW()-ROW($A$3)+'Diário 2º PA'!$P$1)</f>
        <v/>
      </c>
      <c r="B269" s="304"/>
      <c r="C269" s="305"/>
      <c r="D269" s="269"/>
      <c r="E269" s="264"/>
      <c r="F269" s="334"/>
      <c r="G269" s="264"/>
      <c r="H269" s="269"/>
      <c r="I269" s="264"/>
      <c r="J269" s="307" t="str">
        <f t="shared" si="0"/>
        <v/>
      </c>
      <c r="K269" s="307"/>
      <c r="L269" s="308"/>
      <c r="M269" s="307"/>
      <c r="N269" s="304"/>
      <c r="O269" s="264"/>
      <c r="P269" s="269"/>
      <c r="Q269" s="296"/>
      <c r="R269" s="296"/>
      <c r="S269" s="296"/>
    </row>
    <row r="270" spans="1:19" ht="12.75" customHeight="1" x14ac:dyDescent="0.2">
      <c r="A270" s="303" t="str">
        <f>IF(B270="","",ROW()-ROW($A$3)+'Diário 2º PA'!$P$1)</f>
        <v/>
      </c>
      <c r="B270" s="304"/>
      <c r="C270" s="305"/>
      <c r="D270" s="269"/>
      <c r="E270" s="264"/>
      <c r="F270" s="334"/>
      <c r="G270" s="269"/>
      <c r="H270" s="269"/>
      <c r="I270" s="264"/>
      <c r="J270" s="307" t="str">
        <f t="shared" si="0"/>
        <v/>
      </c>
      <c r="K270" s="307"/>
      <c r="L270" s="308"/>
      <c r="M270" s="307"/>
      <c r="N270" s="304"/>
      <c r="O270" s="264"/>
      <c r="P270" s="269"/>
      <c r="Q270" s="296"/>
      <c r="R270" s="296"/>
      <c r="S270" s="296"/>
    </row>
    <row r="271" spans="1:19" ht="12.75" customHeight="1" x14ac:dyDescent="0.2">
      <c r="A271" s="303" t="str">
        <f>IF(B271="","",ROW()-ROW($A$3)+'Diário 2º PA'!$P$1)</f>
        <v/>
      </c>
      <c r="B271" s="304"/>
      <c r="C271" s="305"/>
      <c r="D271" s="269"/>
      <c r="E271" s="264"/>
      <c r="F271" s="334"/>
      <c r="G271" s="264"/>
      <c r="H271" s="269"/>
      <c r="I271" s="264"/>
      <c r="J271" s="307" t="str">
        <f t="shared" si="0"/>
        <v/>
      </c>
      <c r="K271" s="307"/>
      <c r="L271" s="308"/>
      <c r="M271" s="307"/>
      <c r="N271" s="304"/>
      <c r="O271" s="264"/>
      <c r="P271" s="269"/>
      <c r="Q271" s="296"/>
      <c r="R271" s="296"/>
      <c r="S271" s="296"/>
    </row>
    <row r="272" spans="1:19" ht="12.75" customHeight="1" x14ac:dyDescent="0.2">
      <c r="A272" s="303" t="str">
        <f>IF(B272="","",ROW()-ROW($A$3)+'Diário 2º PA'!$P$1)</f>
        <v/>
      </c>
      <c r="B272" s="304"/>
      <c r="C272" s="305"/>
      <c r="D272" s="269"/>
      <c r="E272" s="264"/>
      <c r="F272" s="334"/>
      <c r="G272" s="264"/>
      <c r="H272" s="269"/>
      <c r="I272" s="264"/>
      <c r="J272" s="307" t="str">
        <f t="shared" si="0"/>
        <v/>
      </c>
      <c r="K272" s="307"/>
      <c r="L272" s="308"/>
      <c r="M272" s="307"/>
      <c r="N272" s="304"/>
      <c r="O272" s="264"/>
      <c r="P272" s="269"/>
      <c r="Q272" s="296"/>
      <c r="R272" s="296"/>
      <c r="S272" s="296"/>
    </row>
    <row r="273" spans="1:19" ht="12.75" customHeight="1" x14ac:dyDescent="0.2">
      <c r="A273" s="303" t="str">
        <f>IF(B273="","",ROW()-ROW($A$3)+'Diário 2º PA'!$P$1)</f>
        <v/>
      </c>
      <c r="B273" s="304"/>
      <c r="C273" s="305"/>
      <c r="D273" s="269"/>
      <c r="E273" s="264"/>
      <c r="F273" s="334"/>
      <c r="G273" s="264"/>
      <c r="H273" s="269"/>
      <c r="I273" s="264"/>
      <c r="J273" s="307" t="str">
        <f t="shared" si="0"/>
        <v/>
      </c>
      <c r="K273" s="307"/>
      <c r="L273" s="308"/>
      <c r="M273" s="307"/>
      <c r="N273" s="304"/>
      <c r="O273" s="264"/>
      <c r="P273" s="269"/>
      <c r="Q273" s="296"/>
      <c r="R273" s="296"/>
      <c r="S273" s="296"/>
    </row>
    <row r="274" spans="1:19" ht="12.75" customHeight="1" x14ac:dyDescent="0.2">
      <c r="A274" s="303" t="str">
        <f>IF(B274="","",ROW()-ROW($A$3)+'Diário 2º PA'!$P$1)</f>
        <v/>
      </c>
      <c r="B274" s="304"/>
      <c r="C274" s="305"/>
      <c r="D274" s="269"/>
      <c r="E274" s="264"/>
      <c r="F274" s="334"/>
      <c r="G274" s="269"/>
      <c r="H274" s="269"/>
      <c r="I274" s="264"/>
      <c r="J274" s="307" t="str">
        <f t="shared" si="0"/>
        <v/>
      </c>
      <c r="K274" s="307"/>
      <c r="L274" s="308"/>
      <c r="M274" s="307"/>
      <c r="N274" s="304"/>
      <c r="O274" s="264"/>
      <c r="P274" s="269"/>
      <c r="Q274" s="296"/>
      <c r="R274" s="296"/>
      <c r="S274" s="296"/>
    </row>
    <row r="275" spans="1:19" ht="12.75" customHeight="1" x14ac:dyDescent="0.2">
      <c r="A275" s="303" t="str">
        <f>IF(B275="","",ROW()-ROW($A$3)+'Diário 2º PA'!$P$1)</f>
        <v/>
      </c>
      <c r="B275" s="304"/>
      <c r="C275" s="305"/>
      <c r="D275" s="269"/>
      <c r="E275" s="264"/>
      <c r="F275" s="334"/>
      <c r="G275" s="264"/>
      <c r="H275" s="269"/>
      <c r="I275" s="264"/>
      <c r="J275" s="307" t="str">
        <f t="shared" si="0"/>
        <v/>
      </c>
      <c r="K275" s="307"/>
      <c r="L275" s="308"/>
      <c r="M275" s="307"/>
      <c r="N275" s="304"/>
      <c r="O275" s="264"/>
      <c r="P275" s="269"/>
      <c r="Q275" s="296"/>
      <c r="R275" s="296"/>
      <c r="S275" s="296"/>
    </row>
    <row r="276" spans="1:19" ht="12.75" customHeight="1" x14ac:dyDescent="0.2">
      <c r="A276" s="303" t="str">
        <f>IF(B276="","",ROW()-ROW($A$3)+'Diário 2º PA'!$P$1)</f>
        <v/>
      </c>
      <c r="B276" s="304"/>
      <c r="C276" s="305"/>
      <c r="D276" s="269"/>
      <c r="E276" s="264"/>
      <c r="F276" s="334"/>
      <c r="G276" s="269"/>
      <c r="H276" s="269"/>
      <c r="I276" s="264"/>
      <c r="J276" s="307" t="str">
        <f t="shared" si="0"/>
        <v/>
      </c>
      <c r="K276" s="307"/>
      <c r="L276" s="308"/>
      <c r="M276" s="307"/>
      <c r="N276" s="304"/>
      <c r="O276" s="264"/>
      <c r="P276" s="269"/>
      <c r="Q276" s="296"/>
      <c r="R276" s="296"/>
      <c r="S276" s="296"/>
    </row>
    <row r="277" spans="1:19" ht="12.75" customHeight="1" x14ac:dyDescent="0.2">
      <c r="A277" s="303" t="str">
        <f>IF(B277="","",ROW()-ROW($A$3)+'Diário 2º PA'!$P$1)</f>
        <v/>
      </c>
      <c r="B277" s="304"/>
      <c r="C277" s="305"/>
      <c r="D277" s="269"/>
      <c r="E277" s="264"/>
      <c r="F277" s="334"/>
      <c r="G277" s="269"/>
      <c r="H277" s="269"/>
      <c r="I277" s="264"/>
      <c r="J277" s="307" t="str">
        <f t="shared" si="0"/>
        <v/>
      </c>
      <c r="K277" s="307"/>
      <c r="L277" s="308"/>
      <c r="M277" s="307"/>
      <c r="N277" s="304"/>
      <c r="O277" s="264"/>
      <c r="P277" s="269"/>
      <c r="Q277" s="296"/>
      <c r="R277" s="296"/>
      <c r="S277" s="296"/>
    </row>
    <row r="278" spans="1:19" ht="12.75" customHeight="1" x14ac:dyDescent="0.2">
      <c r="A278" s="303" t="str">
        <f>IF(B278="","",ROW()-ROW($A$3)+'Diário 2º PA'!$P$1)</f>
        <v/>
      </c>
      <c r="B278" s="304"/>
      <c r="C278" s="305"/>
      <c r="D278" s="269"/>
      <c r="E278" s="264"/>
      <c r="F278" s="334"/>
      <c r="G278" s="269"/>
      <c r="H278" s="269"/>
      <c r="I278" s="264"/>
      <c r="J278" s="307" t="str">
        <f t="shared" si="0"/>
        <v/>
      </c>
      <c r="K278" s="307"/>
      <c r="L278" s="308"/>
      <c r="M278" s="307"/>
      <c r="N278" s="304"/>
      <c r="O278" s="264"/>
      <c r="P278" s="269"/>
      <c r="Q278" s="296"/>
      <c r="R278" s="296"/>
      <c r="S278" s="296"/>
    </row>
    <row r="279" spans="1:19" ht="12.75" customHeight="1" x14ac:dyDescent="0.2">
      <c r="A279" s="303" t="str">
        <f>IF(B279="","",ROW()-ROW($A$3)+'Diário 2º PA'!$P$1)</f>
        <v/>
      </c>
      <c r="B279" s="304"/>
      <c r="C279" s="305"/>
      <c r="D279" s="269"/>
      <c r="E279" s="264"/>
      <c r="F279" s="334"/>
      <c r="G279" s="269"/>
      <c r="H279" s="269"/>
      <c r="I279" s="264"/>
      <c r="J279" s="307" t="str">
        <f t="shared" si="0"/>
        <v/>
      </c>
      <c r="K279" s="307"/>
      <c r="L279" s="308"/>
      <c r="M279" s="307"/>
      <c r="N279" s="304"/>
      <c r="O279" s="264"/>
      <c r="P279" s="269"/>
      <c r="Q279" s="296"/>
      <c r="R279" s="296"/>
      <c r="S279" s="296"/>
    </row>
    <row r="280" spans="1:19" ht="12.75" customHeight="1" x14ac:dyDescent="0.2">
      <c r="A280" s="303" t="str">
        <f>IF(B280="","",ROW()-ROW($A$3)+'Diário 2º PA'!$P$1)</f>
        <v/>
      </c>
      <c r="B280" s="304"/>
      <c r="C280" s="305"/>
      <c r="D280" s="269"/>
      <c r="E280" s="264"/>
      <c r="F280" s="334"/>
      <c r="G280" s="269"/>
      <c r="H280" s="269"/>
      <c r="I280" s="264"/>
      <c r="J280" s="307" t="str">
        <f t="shared" si="0"/>
        <v/>
      </c>
      <c r="K280" s="307"/>
      <c r="L280" s="308"/>
      <c r="M280" s="307"/>
      <c r="N280" s="304"/>
      <c r="O280" s="264"/>
      <c r="P280" s="269"/>
      <c r="Q280" s="296"/>
      <c r="R280" s="296"/>
      <c r="S280" s="296"/>
    </row>
    <row r="281" spans="1:19" ht="12.75" customHeight="1" x14ac:dyDescent="0.2">
      <c r="A281" s="303" t="str">
        <f>IF(B281="","",ROW()-ROW($A$3)+'Diário 2º PA'!$P$1)</f>
        <v/>
      </c>
      <c r="B281" s="304"/>
      <c r="C281" s="305"/>
      <c r="D281" s="269"/>
      <c r="E281" s="264"/>
      <c r="F281" s="334"/>
      <c r="G281" s="269"/>
      <c r="H281" s="269"/>
      <c r="I281" s="264"/>
      <c r="J281" s="307" t="str">
        <f t="shared" si="0"/>
        <v/>
      </c>
      <c r="K281" s="307"/>
      <c r="L281" s="308"/>
      <c r="M281" s="307"/>
      <c r="N281" s="304"/>
      <c r="O281" s="264"/>
      <c r="P281" s="269"/>
      <c r="Q281" s="296"/>
      <c r="R281" s="296"/>
      <c r="S281" s="296"/>
    </row>
    <row r="282" spans="1:19" ht="12.75" customHeight="1" x14ac:dyDescent="0.2">
      <c r="A282" s="303" t="str">
        <f>IF(B282="","",ROW()-ROW($A$3)+'Diário 2º PA'!$P$1)</f>
        <v/>
      </c>
      <c r="B282" s="304"/>
      <c r="C282" s="305"/>
      <c r="D282" s="269"/>
      <c r="E282" s="264"/>
      <c r="F282" s="334"/>
      <c r="G282" s="269"/>
      <c r="H282" s="269"/>
      <c r="I282" s="264"/>
      <c r="J282" s="307" t="str">
        <f t="shared" si="0"/>
        <v/>
      </c>
      <c r="K282" s="307"/>
      <c r="L282" s="308"/>
      <c r="M282" s="307"/>
      <c r="N282" s="304"/>
      <c r="O282" s="264"/>
      <c r="P282" s="269"/>
      <c r="Q282" s="296"/>
      <c r="R282" s="296"/>
      <c r="S282" s="296"/>
    </row>
    <row r="283" spans="1:19" ht="12.75" customHeight="1" x14ac:dyDescent="0.2">
      <c r="A283" s="303" t="str">
        <f>IF(B283="","",ROW()-ROW($A$3)+'Diário 2º PA'!$P$1)</f>
        <v/>
      </c>
      <c r="B283" s="304"/>
      <c r="C283" s="305"/>
      <c r="D283" s="269"/>
      <c r="E283" s="264"/>
      <c r="F283" s="334"/>
      <c r="G283" s="264"/>
      <c r="H283" s="269"/>
      <c r="I283" s="264"/>
      <c r="J283" s="307" t="str">
        <f t="shared" si="0"/>
        <v/>
      </c>
      <c r="K283" s="307"/>
      <c r="L283" s="308"/>
      <c r="M283" s="307"/>
      <c r="N283" s="304"/>
      <c r="O283" s="264"/>
      <c r="P283" s="269"/>
      <c r="Q283" s="296"/>
      <c r="R283" s="296"/>
      <c r="S283" s="296"/>
    </row>
    <row r="284" spans="1:19" ht="12.75" customHeight="1" x14ac:dyDescent="0.2">
      <c r="A284" s="303" t="str">
        <f>IF(B284="","",ROW()-ROW($A$3)+'Diário 2º PA'!$P$1)</f>
        <v/>
      </c>
      <c r="B284" s="304"/>
      <c r="C284" s="305"/>
      <c r="D284" s="269"/>
      <c r="E284" s="264"/>
      <c r="F284" s="334"/>
      <c r="G284" s="264"/>
      <c r="H284" s="269"/>
      <c r="I284" s="264"/>
      <c r="J284" s="307" t="str">
        <f t="shared" si="0"/>
        <v/>
      </c>
      <c r="K284" s="307"/>
      <c r="L284" s="308"/>
      <c r="M284" s="307"/>
      <c r="N284" s="304"/>
      <c r="O284" s="264"/>
      <c r="P284" s="269"/>
      <c r="Q284" s="296"/>
      <c r="R284" s="296"/>
      <c r="S284" s="296"/>
    </row>
    <row r="285" spans="1:19" ht="12.75" customHeight="1" x14ac:dyDescent="0.2">
      <c r="A285" s="303" t="str">
        <f>IF(B285="","",ROW()-ROW($A$3)+'Diário 2º PA'!$P$1)</f>
        <v/>
      </c>
      <c r="B285" s="304"/>
      <c r="C285" s="305"/>
      <c r="D285" s="269"/>
      <c r="E285" s="264"/>
      <c r="F285" s="334"/>
      <c r="G285" s="269"/>
      <c r="H285" s="269"/>
      <c r="I285" s="264"/>
      <c r="J285" s="307" t="str">
        <f t="shared" si="0"/>
        <v/>
      </c>
      <c r="K285" s="307"/>
      <c r="L285" s="308"/>
      <c r="M285" s="307"/>
      <c r="N285" s="304"/>
      <c r="O285" s="264"/>
      <c r="P285" s="269"/>
      <c r="Q285" s="296"/>
      <c r="R285" s="296"/>
      <c r="S285" s="296"/>
    </row>
    <row r="286" spans="1:19" ht="12.75" customHeight="1" x14ac:dyDescent="0.2">
      <c r="A286" s="303" t="str">
        <f>IF(B286="","",ROW()-ROW($A$3)+'Diário 2º PA'!$P$1)</f>
        <v/>
      </c>
      <c r="B286" s="304"/>
      <c r="C286" s="305"/>
      <c r="D286" s="269"/>
      <c r="E286" s="264"/>
      <c r="F286" s="334"/>
      <c r="G286" s="269"/>
      <c r="H286" s="269"/>
      <c r="I286" s="264"/>
      <c r="J286" s="307" t="str">
        <f t="shared" si="0"/>
        <v/>
      </c>
      <c r="K286" s="307"/>
      <c r="L286" s="308"/>
      <c r="M286" s="307"/>
      <c r="N286" s="304"/>
      <c r="O286" s="264"/>
      <c r="P286" s="269"/>
      <c r="Q286" s="296"/>
      <c r="R286" s="296"/>
      <c r="S286" s="296"/>
    </row>
    <row r="287" spans="1:19" ht="12.75" customHeight="1" x14ac:dyDescent="0.2">
      <c r="A287" s="303" t="str">
        <f>IF(B287="","",ROW()-ROW($A$3)+'Diário 2º PA'!$P$1)</f>
        <v/>
      </c>
      <c r="B287" s="304"/>
      <c r="C287" s="305"/>
      <c r="D287" s="269"/>
      <c r="E287" s="264"/>
      <c r="F287" s="334"/>
      <c r="G287" s="269"/>
      <c r="H287" s="269"/>
      <c r="I287" s="264"/>
      <c r="J287" s="307" t="str">
        <f t="shared" si="0"/>
        <v/>
      </c>
      <c r="K287" s="307"/>
      <c r="L287" s="308"/>
      <c r="M287" s="307"/>
      <c r="N287" s="304"/>
      <c r="O287" s="264"/>
      <c r="P287" s="269"/>
      <c r="Q287" s="296"/>
      <c r="R287" s="296"/>
      <c r="S287" s="296"/>
    </row>
    <row r="288" spans="1:19" ht="12.75" customHeight="1" x14ac:dyDescent="0.2">
      <c r="A288" s="303" t="str">
        <f>IF(B288="","",ROW()-ROW($A$3)+'Diário 2º PA'!$P$1)</f>
        <v/>
      </c>
      <c r="B288" s="304"/>
      <c r="C288" s="305"/>
      <c r="D288" s="269"/>
      <c r="E288" s="264"/>
      <c r="F288" s="334"/>
      <c r="G288" s="269"/>
      <c r="H288" s="269"/>
      <c r="I288" s="264"/>
      <c r="J288" s="307" t="str">
        <f t="shared" si="0"/>
        <v/>
      </c>
      <c r="K288" s="307"/>
      <c r="L288" s="308"/>
      <c r="M288" s="307"/>
      <c r="N288" s="304"/>
      <c r="O288" s="264"/>
      <c r="P288" s="269"/>
      <c r="Q288" s="296"/>
      <c r="R288" s="296"/>
      <c r="S288" s="296"/>
    </row>
    <row r="289" spans="1:19" ht="12.75" customHeight="1" x14ac:dyDescent="0.2">
      <c r="A289" s="303" t="str">
        <f>IF(B289="","",ROW()-ROW($A$3)+'Diário 2º PA'!$P$1)</f>
        <v/>
      </c>
      <c r="B289" s="304"/>
      <c r="C289" s="305"/>
      <c r="D289" s="269"/>
      <c r="E289" s="264"/>
      <c r="F289" s="334"/>
      <c r="G289" s="269"/>
      <c r="H289" s="269"/>
      <c r="I289" s="264"/>
      <c r="J289" s="307" t="str">
        <f t="shared" si="0"/>
        <v/>
      </c>
      <c r="K289" s="307"/>
      <c r="L289" s="308"/>
      <c r="M289" s="307"/>
      <c r="N289" s="304"/>
      <c r="O289" s="264"/>
      <c r="P289" s="269"/>
      <c r="Q289" s="296"/>
      <c r="R289" s="296"/>
      <c r="S289" s="296"/>
    </row>
    <row r="290" spans="1:19" ht="12.75" customHeight="1" x14ac:dyDescent="0.2">
      <c r="A290" s="303" t="str">
        <f>IF(B290="","",ROW()-ROW($A$3)+'Diário 2º PA'!$P$1)</f>
        <v/>
      </c>
      <c r="B290" s="304"/>
      <c r="C290" s="305"/>
      <c r="D290" s="269"/>
      <c r="E290" s="264"/>
      <c r="F290" s="334"/>
      <c r="G290" s="269"/>
      <c r="H290" s="269"/>
      <c r="I290" s="264"/>
      <c r="J290" s="307" t="str">
        <f t="shared" si="0"/>
        <v/>
      </c>
      <c r="K290" s="307"/>
      <c r="L290" s="308"/>
      <c r="M290" s="307"/>
      <c r="N290" s="304"/>
      <c r="O290" s="264"/>
      <c r="P290" s="269"/>
      <c r="Q290" s="296"/>
      <c r="R290" s="296"/>
      <c r="S290" s="296"/>
    </row>
    <row r="291" spans="1:19" ht="12.75" customHeight="1" x14ac:dyDescent="0.2">
      <c r="A291" s="303" t="str">
        <f>IF(B291="","",ROW()-ROW($A$3)+'Diário 2º PA'!$P$1)</f>
        <v/>
      </c>
      <c r="B291" s="304"/>
      <c r="C291" s="305"/>
      <c r="D291" s="269"/>
      <c r="E291" s="264"/>
      <c r="F291" s="334"/>
      <c r="G291" s="269"/>
      <c r="H291" s="269"/>
      <c r="I291" s="264"/>
      <c r="J291" s="307" t="str">
        <f t="shared" si="0"/>
        <v/>
      </c>
      <c r="K291" s="307"/>
      <c r="L291" s="308"/>
      <c r="M291" s="307"/>
      <c r="N291" s="304"/>
      <c r="O291" s="264"/>
      <c r="P291" s="269"/>
      <c r="Q291" s="296"/>
      <c r="R291" s="296"/>
      <c r="S291" s="296"/>
    </row>
    <row r="292" spans="1:19" ht="12.75" customHeight="1" x14ac:dyDescent="0.2">
      <c r="A292" s="303" t="str">
        <f>IF(B292="","",ROW()-ROW($A$3)+'Diário 2º PA'!$P$1)</f>
        <v/>
      </c>
      <c r="B292" s="304"/>
      <c r="C292" s="305"/>
      <c r="D292" s="269"/>
      <c r="E292" s="264"/>
      <c r="F292" s="334"/>
      <c r="G292" s="269"/>
      <c r="H292" s="269"/>
      <c r="I292" s="264"/>
      <c r="J292" s="307" t="str">
        <f t="shared" si="0"/>
        <v/>
      </c>
      <c r="K292" s="307"/>
      <c r="L292" s="308"/>
      <c r="M292" s="307"/>
      <c r="N292" s="304"/>
      <c r="O292" s="264"/>
      <c r="P292" s="269"/>
      <c r="Q292" s="296"/>
      <c r="R292" s="296"/>
      <c r="S292" s="296"/>
    </row>
    <row r="293" spans="1:19" ht="12.75" customHeight="1" x14ac:dyDescent="0.2">
      <c r="A293" s="303" t="str">
        <f>IF(B293="","",ROW()-ROW($A$3)+'Diário 2º PA'!$P$1)</f>
        <v/>
      </c>
      <c r="B293" s="304"/>
      <c r="C293" s="305"/>
      <c r="D293" s="269"/>
      <c r="E293" s="264"/>
      <c r="F293" s="334"/>
      <c r="G293" s="269"/>
      <c r="H293" s="269"/>
      <c r="I293" s="264"/>
      <c r="J293" s="307" t="str">
        <f t="shared" si="0"/>
        <v/>
      </c>
      <c r="K293" s="307"/>
      <c r="L293" s="308"/>
      <c r="M293" s="307"/>
      <c r="N293" s="304"/>
      <c r="O293" s="264"/>
      <c r="P293" s="269"/>
      <c r="Q293" s="296"/>
      <c r="R293" s="296"/>
      <c r="S293" s="296"/>
    </row>
    <row r="294" spans="1:19" ht="12.75" customHeight="1" x14ac:dyDescent="0.2">
      <c r="A294" s="303" t="str">
        <f>IF(B294="","",ROW()-ROW($A$3)+'Diário 2º PA'!$P$1)</f>
        <v/>
      </c>
      <c r="B294" s="304"/>
      <c r="C294" s="305"/>
      <c r="D294" s="269"/>
      <c r="E294" s="264"/>
      <c r="F294" s="334"/>
      <c r="G294" s="269"/>
      <c r="H294" s="269"/>
      <c r="I294" s="264"/>
      <c r="J294" s="307" t="str">
        <f t="shared" si="0"/>
        <v/>
      </c>
      <c r="K294" s="307"/>
      <c r="L294" s="308"/>
      <c r="M294" s="307"/>
      <c r="N294" s="304"/>
      <c r="O294" s="264"/>
      <c r="P294" s="269"/>
      <c r="Q294" s="296"/>
      <c r="R294" s="296"/>
      <c r="S294" s="296"/>
    </row>
    <row r="295" spans="1:19" ht="12.75" customHeight="1" x14ac:dyDescent="0.2">
      <c r="A295" s="303" t="str">
        <f>IF(B295="","",ROW()-ROW($A$3)+'Diário 2º PA'!$P$1)</f>
        <v/>
      </c>
      <c r="B295" s="304"/>
      <c r="C295" s="305"/>
      <c r="D295" s="269"/>
      <c r="E295" s="264"/>
      <c r="F295" s="334"/>
      <c r="G295" s="269"/>
      <c r="H295" s="269"/>
      <c r="I295" s="264"/>
      <c r="J295" s="307" t="str">
        <f t="shared" si="0"/>
        <v/>
      </c>
      <c r="K295" s="307"/>
      <c r="L295" s="308"/>
      <c r="M295" s="307"/>
      <c r="N295" s="304"/>
      <c r="O295" s="264"/>
      <c r="P295" s="269"/>
      <c r="Q295" s="296"/>
      <c r="R295" s="296"/>
      <c r="S295" s="296"/>
    </row>
    <row r="296" spans="1:19" ht="12.75" customHeight="1" x14ac:dyDescent="0.2">
      <c r="A296" s="303" t="str">
        <f>IF(B296="","",ROW()-ROW($A$3)+'Diário 2º PA'!$P$1)</f>
        <v/>
      </c>
      <c r="B296" s="304"/>
      <c r="C296" s="305"/>
      <c r="D296" s="269"/>
      <c r="E296" s="264"/>
      <c r="F296" s="334"/>
      <c r="G296" s="269"/>
      <c r="H296" s="269"/>
      <c r="I296" s="264"/>
      <c r="J296" s="307" t="str">
        <f t="shared" si="0"/>
        <v/>
      </c>
      <c r="K296" s="307"/>
      <c r="L296" s="308"/>
      <c r="M296" s="307"/>
      <c r="N296" s="304"/>
      <c r="O296" s="264"/>
      <c r="P296" s="269"/>
      <c r="Q296" s="296"/>
      <c r="R296" s="296"/>
      <c r="S296" s="296"/>
    </row>
    <row r="297" spans="1:19" ht="12.75" customHeight="1" x14ac:dyDescent="0.2">
      <c r="A297" s="303" t="str">
        <f>IF(B297="","",ROW()-ROW($A$3)+'Diário 2º PA'!$P$1)</f>
        <v/>
      </c>
      <c r="B297" s="304"/>
      <c r="C297" s="305"/>
      <c r="D297" s="269"/>
      <c r="E297" s="264"/>
      <c r="F297" s="334"/>
      <c r="G297" s="269"/>
      <c r="H297" s="269"/>
      <c r="I297" s="264"/>
      <c r="J297" s="307" t="str">
        <f t="shared" si="0"/>
        <v/>
      </c>
      <c r="K297" s="307"/>
      <c r="L297" s="308"/>
      <c r="M297" s="307"/>
      <c r="N297" s="304"/>
      <c r="O297" s="264"/>
      <c r="P297" s="269"/>
      <c r="Q297" s="296"/>
      <c r="R297" s="296"/>
      <c r="S297" s="296"/>
    </row>
    <row r="298" spans="1:19" ht="12.75" customHeight="1" x14ac:dyDescent="0.2">
      <c r="A298" s="303" t="str">
        <f>IF(B298="","",ROW()-ROW($A$3)+'Diário 2º PA'!$P$1)</f>
        <v/>
      </c>
      <c r="B298" s="304"/>
      <c r="C298" s="305"/>
      <c r="D298" s="269"/>
      <c r="E298" s="264"/>
      <c r="F298" s="334"/>
      <c r="G298" s="269"/>
      <c r="H298" s="269"/>
      <c r="I298" s="264"/>
      <c r="J298" s="307" t="str">
        <f t="shared" si="0"/>
        <v/>
      </c>
      <c r="K298" s="307"/>
      <c r="L298" s="308"/>
      <c r="M298" s="307"/>
      <c r="N298" s="304"/>
      <c r="O298" s="264"/>
      <c r="P298" s="269"/>
      <c r="Q298" s="296"/>
      <c r="R298" s="296"/>
      <c r="S298" s="296"/>
    </row>
    <row r="299" spans="1:19" ht="12.75" customHeight="1" x14ac:dyDescent="0.2">
      <c r="A299" s="303" t="str">
        <f>IF(B299="","",ROW()-ROW($A$3)+'Diário 2º PA'!$P$1)</f>
        <v/>
      </c>
      <c r="B299" s="304"/>
      <c r="C299" s="305"/>
      <c r="D299" s="269"/>
      <c r="E299" s="264"/>
      <c r="F299" s="334"/>
      <c r="G299" s="264"/>
      <c r="H299" s="269"/>
      <c r="I299" s="264"/>
      <c r="J299" s="307" t="str">
        <f t="shared" si="0"/>
        <v/>
      </c>
      <c r="K299" s="307"/>
      <c r="L299" s="308"/>
      <c r="M299" s="307"/>
      <c r="N299" s="304"/>
      <c r="O299" s="264"/>
      <c r="P299" s="269"/>
      <c r="Q299" s="296"/>
      <c r="R299" s="296"/>
      <c r="S299" s="296"/>
    </row>
    <row r="300" spans="1:19" ht="12.75" customHeight="1" x14ac:dyDescent="0.2">
      <c r="A300" s="303" t="str">
        <f>IF(B300="","",ROW()-ROW($A$3)+'Diário 2º PA'!$P$1)</f>
        <v/>
      </c>
      <c r="B300" s="304"/>
      <c r="C300" s="305"/>
      <c r="D300" s="269"/>
      <c r="E300" s="264"/>
      <c r="F300" s="334"/>
      <c r="G300" s="264"/>
      <c r="H300" s="269"/>
      <c r="I300" s="264"/>
      <c r="J300" s="307" t="str">
        <f t="shared" si="0"/>
        <v/>
      </c>
      <c r="K300" s="307"/>
      <c r="L300" s="308"/>
      <c r="M300" s="307"/>
      <c r="N300" s="304"/>
      <c r="O300" s="264"/>
      <c r="P300" s="269"/>
      <c r="Q300" s="296"/>
      <c r="R300" s="296"/>
      <c r="S300" s="296"/>
    </row>
    <row r="301" spans="1:19" ht="12.75" customHeight="1" x14ac:dyDescent="0.2">
      <c r="A301" s="303" t="str">
        <f>IF(B301="","",ROW()-ROW($A$3)+'Diário 2º PA'!$P$1)</f>
        <v/>
      </c>
      <c r="B301" s="304"/>
      <c r="C301" s="305"/>
      <c r="D301" s="269"/>
      <c r="E301" s="264"/>
      <c r="F301" s="334"/>
      <c r="G301" s="269"/>
      <c r="H301" s="269"/>
      <c r="I301" s="264"/>
      <c r="J301" s="307" t="str">
        <f t="shared" si="0"/>
        <v/>
      </c>
      <c r="K301" s="307"/>
      <c r="L301" s="308"/>
      <c r="M301" s="307"/>
      <c r="N301" s="304"/>
      <c r="O301" s="264"/>
      <c r="P301" s="269"/>
      <c r="Q301" s="296"/>
      <c r="R301" s="296"/>
      <c r="S301" s="296"/>
    </row>
    <row r="302" spans="1:19" ht="12.75" customHeight="1" x14ac:dyDescent="0.2">
      <c r="A302" s="303" t="str">
        <f>IF(B302="","",ROW()-ROW($A$3)+'Diário 2º PA'!$P$1)</f>
        <v/>
      </c>
      <c r="B302" s="304"/>
      <c r="C302" s="305"/>
      <c r="D302" s="269"/>
      <c r="E302" s="264"/>
      <c r="F302" s="334"/>
      <c r="G302" s="320"/>
      <c r="H302" s="269"/>
      <c r="I302" s="264"/>
      <c r="J302" s="307" t="str">
        <f t="shared" si="0"/>
        <v/>
      </c>
      <c r="K302" s="307"/>
      <c r="L302" s="308"/>
      <c r="M302" s="307"/>
      <c r="N302" s="304"/>
      <c r="O302" s="264"/>
      <c r="P302" s="269"/>
      <c r="Q302" s="296"/>
      <c r="R302" s="296"/>
      <c r="S302" s="296"/>
    </row>
    <row r="303" spans="1:19" ht="12.75" customHeight="1" x14ac:dyDescent="0.2">
      <c r="A303" s="303" t="str">
        <f>IF(B303="","",ROW()-ROW($A$3)+'Diário 2º PA'!$P$1)</f>
        <v/>
      </c>
      <c r="B303" s="304"/>
      <c r="C303" s="305"/>
      <c r="D303" s="269"/>
      <c r="E303" s="264"/>
      <c r="F303" s="334"/>
      <c r="G303" s="269"/>
      <c r="H303" s="269"/>
      <c r="I303" s="264"/>
      <c r="J303" s="307" t="str">
        <f t="shared" si="0"/>
        <v/>
      </c>
      <c r="K303" s="307"/>
      <c r="L303" s="308"/>
      <c r="M303" s="307"/>
      <c r="N303" s="304"/>
      <c r="O303" s="264"/>
      <c r="P303" s="269"/>
      <c r="Q303" s="296"/>
      <c r="R303" s="296"/>
      <c r="S303" s="296"/>
    </row>
    <row r="304" spans="1:19" ht="12.75" customHeight="1" x14ac:dyDescent="0.2">
      <c r="A304" s="303" t="str">
        <f>IF(B304="","",ROW()-ROW($A$3)+'Diário 2º PA'!$P$1)</f>
        <v/>
      </c>
      <c r="B304" s="304"/>
      <c r="C304" s="305"/>
      <c r="D304" s="269"/>
      <c r="E304" s="264"/>
      <c r="F304" s="334"/>
      <c r="G304" s="269"/>
      <c r="H304" s="269"/>
      <c r="I304" s="264"/>
      <c r="J304" s="307" t="str">
        <f t="shared" si="0"/>
        <v/>
      </c>
      <c r="K304" s="307"/>
      <c r="L304" s="308"/>
      <c r="M304" s="307"/>
      <c r="N304" s="304"/>
      <c r="O304" s="264"/>
      <c r="P304" s="269"/>
      <c r="Q304" s="296"/>
      <c r="R304" s="296"/>
      <c r="S304" s="296"/>
    </row>
    <row r="305" spans="1:19" ht="12.75" customHeight="1" x14ac:dyDescent="0.2">
      <c r="A305" s="303" t="str">
        <f>IF(B305="","",ROW()-ROW($A$3)+'Diário 2º PA'!$P$1)</f>
        <v/>
      </c>
      <c r="B305" s="304"/>
      <c r="C305" s="305"/>
      <c r="D305" s="269"/>
      <c r="E305" s="264"/>
      <c r="F305" s="334"/>
      <c r="G305" s="269"/>
      <c r="H305" s="269"/>
      <c r="I305" s="264"/>
      <c r="J305" s="307" t="str">
        <f t="shared" si="0"/>
        <v/>
      </c>
      <c r="K305" s="307"/>
      <c r="L305" s="308"/>
      <c r="M305" s="307"/>
      <c r="N305" s="304"/>
      <c r="O305" s="264"/>
      <c r="P305" s="269"/>
      <c r="Q305" s="296"/>
      <c r="R305" s="296"/>
      <c r="S305" s="296"/>
    </row>
    <row r="306" spans="1:19" ht="12.75" customHeight="1" x14ac:dyDescent="0.2">
      <c r="A306" s="303" t="str">
        <f>IF(B306="","",ROW()-ROW($A$3)+'Diário 2º PA'!$P$1)</f>
        <v/>
      </c>
      <c r="B306" s="304"/>
      <c r="C306" s="305"/>
      <c r="D306" s="269"/>
      <c r="E306" s="264"/>
      <c r="F306" s="334"/>
      <c r="G306" s="269"/>
      <c r="H306" s="269"/>
      <c r="I306" s="264"/>
      <c r="J306" s="307" t="str">
        <f t="shared" si="0"/>
        <v/>
      </c>
      <c r="K306" s="307"/>
      <c r="L306" s="308"/>
      <c r="M306" s="307"/>
      <c r="N306" s="304"/>
      <c r="O306" s="264"/>
      <c r="P306" s="269"/>
      <c r="Q306" s="296"/>
      <c r="R306" s="296"/>
      <c r="S306" s="296"/>
    </row>
    <row r="307" spans="1:19" ht="12.75" customHeight="1" x14ac:dyDescent="0.2">
      <c r="A307" s="303" t="str">
        <f>IF(B307="","",ROW()-ROW($A$3)+'Diário 2º PA'!$P$1)</f>
        <v/>
      </c>
      <c r="B307" s="304"/>
      <c r="C307" s="305"/>
      <c r="D307" s="269"/>
      <c r="E307" s="264"/>
      <c r="F307" s="334"/>
      <c r="G307" s="269"/>
      <c r="H307" s="269"/>
      <c r="I307" s="264"/>
      <c r="J307" s="307" t="str">
        <f t="shared" si="0"/>
        <v/>
      </c>
      <c r="K307" s="307"/>
      <c r="L307" s="308"/>
      <c r="M307" s="307"/>
      <c r="N307" s="304"/>
      <c r="O307" s="264"/>
      <c r="P307" s="269"/>
      <c r="Q307" s="296"/>
      <c r="R307" s="296"/>
      <c r="S307" s="296"/>
    </row>
    <row r="308" spans="1:19" ht="12.75" customHeight="1" x14ac:dyDescent="0.2">
      <c r="A308" s="303" t="str">
        <f>IF(B308="","",ROW()-ROW($A$3)+'Diário 2º PA'!$P$1)</f>
        <v/>
      </c>
      <c r="B308" s="304"/>
      <c r="C308" s="305"/>
      <c r="D308" s="269"/>
      <c r="E308" s="264"/>
      <c r="F308" s="334"/>
      <c r="G308" s="269"/>
      <c r="H308" s="269"/>
      <c r="I308" s="264"/>
      <c r="J308" s="307" t="str">
        <f t="shared" si="0"/>
        <v/>
      </c>
      <c r="K308" s="307"/>
      <c r="L308" s="308"/>
      <c r="M308" s="307"/>
      <c r="N308" s="304"/>
      <c r="O308" s="264"/>
      <c r="P308" s="269"/>
      <c r="Q308" s="296"/>
      <c r="R308" s="296"/>
      <c r="S308" s="296"/>
    </row>
    <row r="309" spans="1:19" ht="12.75" customHeight="1" x14ac:dyDescent="0.2">
      <c r="A309" s="303" t="str">
        <f>IF(B309="","",ROW()-ROW($A$3)+'Diário 2º PA'!$P$1)</f>
        <v/>
      </c>
      <c r="B309" s="304"/>
      <c r="C309" s="305"/>
      <c r="D309" s="269"/>
      <c r="E309" s="264"/>
      <c r="F309" s="334"/>
      <c r="G309" s="269"/>
      <c r="H309" s="269"/>
      <c r="I309" s="264"/>
      <c r="J309" s="307" t="str">
        <f t="shared" si="0"/>
        <v/>
      </c>
      <c r="K309" s="307"/>
      <c r="L309" s="308"/>
      <c r="M309" s="307"/>
      <c r="N309" s="304"/>
      <c r="O309" s="264"/>
      <c r="P309" s="269"/>
      <c r="Q309" s="296"/>
      <c r="R309" s="296"/>
      <c r="S309" s="296"/>
    </row>
    <row r="310" spans="1:19" ht="12.75" customHeight="1" x14ac:dyDescent="0.2">
      <c r="A310" s="303" t="str">
        <f>IF(B310="","",ROW()-ROW($A$3)+'Diário 2º PA'!$P$1)</f>
        <v/>
      </c>
      <c r="B310" s="304"/>
      <c r="C310" s="305"/>
      <c r="D310" s="269"/>
      <c r="E310" s="264"/>
      <c r="F310" s="334"/>
      <c r="G310" s="269"/>
      <c r="H310" s="269"/>
      <c r="I310" s="264"/>
      <c r="J310" s="307" t="str">
        <f t="shared" si="0"/>
        <v/>
      </c>
      <c r="K310" s="307"/>
      <c r="L310" s="308"/>
      <c r="M310" s="307"/>
      <c r="N310" s="304"/>
      <c r="O310" s="264"/>
      <c r="P310" s="269"/>
      <c r="Q310" s="296"/>
      <c r="R310" s="296"/>
      <c r="S310" s="296"/>
    </row>
    <row r="311" spans="1:19" ht="12.75" customHeight="1" x14ac:dyDescent="0.2">
      <c r="A311" s="303" t="str">
        <f>IF(B311="","",ROW()-ROW($A$3)+'Diário 2º PA'!$P$1)</f>
        <v/>
      </c>
      <c r="B311" s="304"/>
      <c r="C311" s="305"/>
      <c r="D311" s="269"/>
      <c r="E311" s="264"/>
      <c r="F311" s="334"/>
      <c r="G311" s="269"/>
      <c r="H311" s="269"/>
      <c r="I311" s="264"/>
      <c r="J311" s="307" t="str">
        <f t="shared" si="0"/>
        <v/>
      </c>
      <c r="K311" s="307"/>
      <c r="L311" s="308"/>
      <c r="M311" s="307"/>
      <c r="N311" s="304"/>
      <c r="O311" s="264"/>
      <c r="P311" s="269"/>
      <c r="Q311" s="296"/>
      <c r="R311" s="296"/>
      <c r="S311" s="296"/>
    </row>
    <row r="312" spans="1:19" ht="12.75" customHeight="1" x14ac:dyDescent="0.2">
      <c r="A312" s="303" t="str">
        <f>IF(B312="","",ROW()-ROW($A$3)+'Diário 2º PA'!$P$1)</f>
        <v/>
      </c>
      <c r="B312" s="304"/>
      <c r="C312" s="305"/>
      <c r="D312" s="269"/>
      <c r="E312" s="264"/>
      <c r="F312" s="334"/>
      <c r="G312" s="269"/>
      <c r="H312" s="269"/>
      <c r="I312" s="264"/>
      <c r="J312" s="307" t="str">
        <f t="shared" si="0"/>
        <v/>
      </c>
      <c r="K312" s="307"/>
      <c r="L312" s="308"/>
      <c r="M312" s="307"/>
      <c r="N312" s="304"/>
      <c r="O312" s="264"/>
      <c r="P312" s="269"/>
      <c r="Q312" s="296"/>
      <c r="R312" s="296"/>
      <c r="S312" s="296"/>
    </row>
    <row r="313" spans="1:19" ht="12.75" customHeight="1" x14ac:dyDescent="0.2">
      <c r="A313" s="303" t="str">
        <f>IF(B313="","",ROW()-ROW($A$3)+'Diário 2º PA'!$P$1)</f>
        <v/>
      </c>
      <c r="B313" s="304"/>
      <c r="C313" s="305"/>
      <c r="D313" s="269"/>
      <c r="E313" s="264"/>
      <c r="F313" s="334"/>
      <c r="G313" s="269"/>
      <c r="H313" s="269"/>
      <c r="I313" s="264"/>
      <c r="J313" s="307" t="str">
        <f t="shared" si="0"/>
        <v/>
      </c>
      <c r="K313" s="307"/>
      <c r="L313" s="308"/>
      <c r="M313" s="307"/>
      <c r="N313" s="304"/>
      <c r="O313" s="264"/>
      <c r="P313" s="269"/>
      <c r="Q313" s="296"/>
      <c r="R313" s="296"/>
      <c r="S313" s="296"/>
    </row>
    <row r="314" spans="1:19" ht="12.75" customHeight="1" x14ac:dyDescent="0.2">
      <c r="A314" s="303" t="str">
        <f>IF(B314="","",ROW()-ROW($A$3)+'Diário 2º PA'!$P$1)</f>
        <v/>
      </c>
      <c r="B314" s="304"/>
      <c r="C314" s="305"/>
      <c r="D314" s="269"/>
      <c r="E314" s="264"/>
      <c r="F314" s="334"/>
      <c r="G314" s="269"/>
      <c r="H314" s="269"/>
      <c r="I314" s="264"/>
      <c r="J314" s="307" t="str">
        <f t="shared" si="0"/>
        <v/>
      </c>
      <c r="K314" s="307"/>
      <c r="L314" s="308"/>
      <c r="M314" s="307"/>
      <c r="N314" s="304"/>
      <c r="O314" s="264"/>
      <c r="P314" s="269"/>
      <c r="Q314" s="296"/>
      <c r="R314" s="296"/>
      <c r="S314" s="296"/>
    </row>
    <row r="315" spans="1:19" ht="12.75" customHeight="1" x14ac:dyDescent="0.2">
      <c r="A315" s="303" t="str">
        <f>IF(B315="","",ROW()-ROW($A$3)+'Diário 2º PA'!$P$1)</f>
        <v/>
      </c>
      <c r="B315" s="304"/>
      <c r="C315" s="305"/>
      <c r="D315" s="269"/>
      <c r="E315" s="264"/>
      <c r="F315" s="334"/>
      <c r="G315" s="269"/>
      <c r="H315" s="269"/>
      <c r="I315" s="264"/>
      <c r="J315" s="307" t="str">
        <f t="shared" si="0"/>
        <v/>
      </c>
      <c r="K315" s="307"/>
      <c r="L315" s="308"/>
      <c r="M315" s="307"/>
      <c r="N315" s="304"/>
      <c r="O315" s="264"/>
      <c r="P315" s="269"/>
      <c r="Q315" s="296"/>
      <c r="R315" s="296"/>
      <c r="S315" s="296"/>
    </row>
    <row r="316" spans="1:19" ht="12.75" customHeight="1" x14ac:dyDescent="0.2">
      <c r="A316" s="303" t="str">
        <f>IF(B316="","",ROW()-ROW($A$3)+'Diário 2º PA'!$P$1)</f>
        <v/>
      </c>
      <c r="B316" s="304"/>
      <c r="C316" s="305"/>
      <c r="D316" s="269"/>
      <c r="E316" s="264"/>
      <c r="F316" s="334"/>
      <c r="G316" s="269"/>
      <c r="H316" s="269"/>
      <c r="I316" s="264"/>
      <c r="J316" s="307" t="str">
        <f t="shared" si="0"/>
        <v/>
      </c>
      <c r="K316" s="307"/>
      <c r="L316" s="308"/>
      <c r="M316" s="307"/>
      <c r="N316" s="304"/>
      <c r="O316" s="264"/>
      <c r="P316" s="269"/>
      <c r="Q316" s="296"/>
      <c r="R316" s="296"/>
      <c r="S316" s="296"/>
    </row>
    <row r="317" spans="1:19" ht="12.75" customHeight="1" x14ac:dyDescent="0.2">
      <c r="A317" s="303" t="str">
        <f>IF(B317="","",ROW()-ROW($A$3)+'Diário 2º PA'!$P$1)</f>
        <v/>
      </c>
      <c r="B317" s="304"/>
      <c r="C317" s="305"/>
      <c r="D317" s="269"/>
      <c r="E317" s="264"/>
      <c r="F317" s="334"/>
      <c r="G317" s="269"/>
      <c r="H317" s="269"/>
      <c r="I317" s="264"/>
      <c r="J317" s="307" t="str">
        <f t="shared" si="0"/>
        <v/>
      </c>
      <c r="K317" s="307"/>
      <c r="L317" s="308"/>
      <c r="M317" s="307"/>
      <c r="N317" s="304"/>
      <c r="O317" s="264"/>
      <c r="P317" s="269"/>
      <c r="Q317" s="296"/>
      <c r="R317" s="296"/>
      <c r="S317" s="296"/>
    </row>
    <row r="318" spans="1:19" ht="12.75" customHeight="1" x14ac:dyDescent="0.2">
      <c r="A318" s="303" t="str">
        <f>IF(B318="","",ROW()-ROW($A$3)+'Diário 2º PA'!$P$1)</f>
        <v/>
      </c>
      <c r="B318" s="304"/>
      <c r="C318" s="305"/>
      <c r="D318" s="269"/>
      <c r="E318" s="264"/>
      <c r="F318" s="334"/>
      <c r="G318" s="269"/>
      <c r="H318" s="269"/>
      <c r="I318" s="264"/>
      <c r="J318" s="307" t="str">
        <f t="shared" si="0"/>
        <v/>
      </c>
      <c r="K318" s="307"/>
      <c r="L318" s="308"/>
      <c r="M318" s="307"/>
      <c r="N318" s="304"/>
      <c r="O318" s="264"/>
      <c r="P318" s="269"/>
      <c r="Q318" s="296"/>
      <c r="R318" s="296"/>
      <c r="S318" s="296"/>
    </row>
    <row r="319" spans="1:19" ht="12.75" customHeight="1" x14ac:dyDescent="0.2">
      <c r="A319" s="303" t="str">
        <f>IF(B319="","",ROW()-ROW($A$3)+'Diário 2º PA'!$P$1)</f>
        <v/>
      </c>
      <c r="B319" s="304"/>
      <c r="C319" s="305"/>
      <c r="D319" s="269"/>
      <c r="E319" s="264"/>
      <c r="F319" s="334"/>
      <c r="G319" s="269"/>
      <c r="H319" s="269"/>
      <c r="I319" s="264"/>
      <c r="J319" s="307" t="str">
        <f t="shared" si="0"/>
        <v/>
      </c>
      <c r="K319" s="307"/>
      <c r="L319" s="308"/>
      <c r="M319" s="307"/>
      <c r="N319" s="304"/>
      <c r="O319" s="264"/>
      <c r="P319" s="269"/>
      <c r="Q319" s="296"/>
      <c r="R319" s="296"/>
      <c r="S319" s="296"/>
    </row>
    <row r="320" spans="1:19" ht="12.75" customHeight="1" x14ac:dyDescent="0.2">
      <c r="A320" s="303" t="str">
        <f>IF(B320="","",ROW()-ROW($A$3)+'Diário 2º PA'!$P$1)</f>
        <v/>
      </c>
      <c r="B320" s="304"/>
      <c r="C320" s="305"/>
      <c r="D320" s="269"/>
      <c r="E320" s="264"/>
      <c r="F320" s="334"/>
      <c r="G320" s="264"/>
      <c r="H320" s="269"/>
      <c r="I320" s="264"/>
      <c r="J320" s="307" t="str">
        <f t="shared" si="0"/>
        <v/>
      </c>
      <c r="K320" s="307"/>
      <c r="L320" s="308"/>
      <c r="M320" s="307"/>
      <c r="N320" s="304"/>
      <c r="O320" s="264"/>
      <c r="P320" s="269"/>
      <c r="Q320" s="296"/>
      <c r="R320" s="296"/>
      <c r="S320" s="296"/>
    </row>
    <row r="321" spans="1:19" ht="12.75" customHeight="1" x14ac:dyDescent="0.2">
      <c r="A321" s="303" t="str">
        <f>IF(B321="","",ROW()-ROW($A$3)+'Diário 2º PA'!$P$1)</f>
        <v/>
      </c>
      <c r="B321" s="304"/>
      <c r="C321" s="305"/>
      <c r="D321" s="269"/>
      <c r="E321" s="264"/>
      <c r="F321" s="334"/>
      <c r="G321" s="264"/>
      <c r="H321" s="269"/>
      <c r="I321" s="264"/>
      <c r="J321" s="307" t="str">
        <f t="shared" si="0"/>
        <v/>
      </c>
      <c r="K321" s="307"/>
      <c r="L321" s="308"/>
      <c r="M321" s="307"/>
      <c r="N321" s="304"/>
      <c r="O321" s="264"/>
      <c r="P321" s="269"/>
      <c r="Q321" s="296"/>
      <c r="R321" s="296"/>
      <c r="S321" s="296"/>
    </row>
    <row r="322" spans="1:19" ht="12.75" customHeight="1" x14ac:dyDescent="0.2">
      <c r="A322" s="303" t="str">
        <f>IF(B322="","",ROW()-ROW($A$3)+'Diário 2º PA'!$P$1)</f>
        <v/>
      </c>
      <c r="B322" s="304"/>
      <c r="C322" s="305"/>
      <c r="D322" s="269"/>
      <c r="E322" s="264"/>
      <c r="F322" s="334"/>
      <c r="G322" s="269"/>
      <c r="H322" s="269"/>
      <c r="I322" s="264"/>
      <c r="J322" s="307" t="str">
        <f t="shared" si="0"/>
        <v/>
      </c>
      <c r="K322" s="307"/>
      <c r="L322" s="308"/>
      <c r="M322" s="307"/>
      <c r="N322" s="304"/>
      <c r="O322" s="264"/>
      <c r="P322" s="269"/>
      <c r="Q322" s="296"/>
      <c r="R322" s="296"/>
      <c r="S322" s="296"/>
    </row>
    <row r="323" spans="1:19" ht="12.75" customHeight="1" x14ac:dyDescent="0.2">
      <c r="A323" s="303" t="str">
        <f>IF(B323="","",ROW()-ROW($A$3)+'Diário 2º PA'!$P$1)</f>
        <v/>
      </c>
      <c r="B323" s="304"/>
      <c r="C323" s="305"/>
      <c r="D323" s="269"/>
      <c r="E323" s="264"/>
      <c r="F323" s="334"/>
      <c r="G323" s="264"/>
      <c r="H323" s="269"/>
      <c r="I323" s="264"/>
      <c r="J323" s="307" t="str">
        <f t="shared" si="0"/>
        <v/>
      </c>
      <c r="K323" s="307"/>
      <c r="L323" s="308"/>
      <c r="M323" s="307"/>
      <c r="N323" s="304"/>
      <c r="O323" s="264"/>
      <c r="P323" s="269"/>
      <c r="Q323" s="296"/>
      <c r="R323" s="296"/>
      <c r="S323" s="296"/>
    </row>
    <row r="324" spans="1:19" ht="12.75" customHeight="1" x14ac:dyDescent="0.2">
      <c r="A324" s="303" t="str">
        <f>IF(B324="","",ROW()-ROW($A$3)+'Diário 2º PA'!$P$1)</f>
        <v/>
      </c>
      <c r="B324" s="304"/>
      <c r="C324" s="305"/>
      <c r="D324" s="269"/>
      <c r="E324" s="264"/>
      <c r="F324" s="334"/>
      <c r="G324" s="264"/>
      <c r="H324" s="269"/>
      <c r="I324" s="264"/>
      <c r="J324" s="307" t="str">
        <f t="shared" si="0"/>
        <v/>
      </c>
      <c r="K324" s="307"/>
      <c r="L324" s="308"/>
      <c r="M324" s="307"/>
      <c r="N324" s="304"/>
      <c r="O324" s="264"/>
      <c r="P324" s="269"/>
      <c r="Q324" s="296"/>
      <c r="R324" s="296"/>
      <c r="S324" s="296"/>
    </row>
    <row r="325" spans="1:19" ht="12.75" customHeight="1" x14ac:dyDescent="0.2">
      <c r="A325" s="303" t="str">
        <f>IF(B325="","",ROW()-ROW($A$3)+'Diário 2º PA'!$P$1)</f>
        <v/>
      </c>
      <c r="B325" s="304"/>
      <c r="C325" s="305"/>
      <c r="D325" s="269"/>
      <c r="E325" s="264"/>
      <c r="F325" s="334"/>
      <c r="G325" s="269"/>
      <c r="H325" s="269"/>
      <c r="I325" s="264"/>
      <c r="J325" s="307" t="str">
        <f t="shared" si="0"/>
        <v/>
      </c>
      <c r="K325" s="307"/>
      <c r="L325" s="308"/>
      <c r="M325" s="307"/>
      <c r="N325" s="304"/>
      <c r="O325" s="264"/>
      <c r="P325" s="269"/>
      <c r="Q325" s="296"/>
      <c r="R325" s="296"/>
      <c r="S325" s="296"/>
    </row>
    <row r="326" spans="1:19" ht="12.75" customHeight="1" x14ac:dyDescent="0.2">
      <c r="A326" s="303" t="str">
        <f>IF(B326="","",ROW()-ROW($A$3)+'Diário 2º PA'!$P$1)</f>
        <v/>
      </c>
      <c r="B326" s="304"/>
      <c r="C326" s="305"/>
      <c r="D326" s="269"/>
      <c r="E326" s="264"/>
      <c r="F326" s="334"/>
      <c r="G326" s="269"/>
      <c r="H326" s="269"/>
      <c r="I326" s="264"/>
      <c r="J326" s="307" t="str">
        <f t="shared" si="0"/>
        <v/>
      </c>
      <c r="K326" s="307"/>
      <c r="L326" s="308"/>
      <c r="M326" s="307"/>
      <c r="N326" s="304"/>
      <c r="O326" s="264"/>
      <c r="P326" s="269"/>
      <c r="Q326" s="296"/>
      <c r="R326" s="296"/>
      <c r="S326" s="296"/>
    </row>
    <row r="327" spans="1:19" ht="12.75" customHeight="1" x14ac:dyDescent="0.2">
      <c r="A327" s="303" t="str">
        <f>IF(B327="","",ROW()-ROW($A$3)+'Diário 2º PA'!$P$1)</f>
        <v/>
      </c>
      <c r="B327" s="304"/>
      <c r="C327" s="305"/>
      <c r="D327" s="269"/>
      <c r="E327" s="264"/>
      <c r="F327" s="334"/>
      <c r="G327" s="269"/>
      <c r="H327" s="269"/>
      <c r="I327" s="264"/>
      <c r="J327" s="307" t="str">
        <f t="shared" si="0"/>
        <v/>
      </c>
      <c r="K327" s="307"/>
      <c r="L327" s="308"/>
      <c r="M327" s="307"/>
      <c r="N327" s="304"/>
      <c r="O327" s="264"/>
      <c r="P327" s="269"/>
      <c r="Q327" s="296"/>
      <c r="R327" s="296"/>
      <c r="S327" s="296"/>
    </row>
    <row r="328" spans="1:19" ht="12.75" customHeight="1" x14ac:dyDescent="0.2">
      <c r="A328" s="303" t="str">
        <f>IF(B328="","",ROW()-ROW($A$3)+'Diário 2º PA'!$P$1)</f>
        <v/>
      </c>
      <c r="B328" s="304"/>
      <c r="C328" s="305"/>
      <c r="D328" s="269"/>
      <c r="E328" s="264"/>
      <c r="F328" s="334"/>
      <c r="G328" s="269"/>
      <c r="H328" s="269"/>
      <c r="I328" s="264"/>
      <c r="J328" s="307" t="str">
        <f t="shared" si="0"/>
        <v/>
      </c>
      <c r="K328" s="307"/>
      <c r="L328" s="308"/>
      <c r="M328" s="307"/>
      <c r="N328" s="304"/>
      <c r="O328" s="264"/>
      <c r="P328" s="269"/>
      <c r="Q328" s="296"/>
      <c r="R328" s="296"/>
      <c r="S328" s="296"/>
    </row>
    <row r="329" spans="1:19" ht="12.75" customHeight="1" x14ac:dyDescent="0.2">
      <c r="A329" s="303" t="str">
        <f>IF(B329="","",ROW()-ROW($A$3)+'Diário 2º PA'!$P$1)</f>
        <v/>
      </c>
      <c r="B329" s="304"/>
      <c r="C329" s="305"/>
      <c r="D329" s="269"/>
      <c r="E329" s="264"/>
      <c r="F329" s="334"/>
      <c r="G329" s="269"/>
      <c r="H329" s="269"/>
      <c r="I329" s="264"/>
      <c r="J329" s="307" t="str">
        <f t="shared" si="0"/>
        <v/>
      </c>
      <c r="K329" s="307"/>
      <c r="L329" s="308"/>
      <c r="M329" s="307"/>
      <c r="N329" s="304"/>
      <c r="O329" s="264"/>
      <c r="P329" s="269"/>
      <c r="Q329" s="296"/>
      <c r="R329" s="296"/>
      <c r="S329" s="296"/>
    </row>
    <row r="330" spans="1:19" ht="12.75" customHeight="1" x14ac:dyDescent="0.2">
      <c r="A330" s="303" t="str">
        <f>IF(B330="","",ROW()-ROW($A$3)+'Diário 2º PA'!$P$1)</f>
        <v/>
      </c>
      <c r="B330" s="304"/>
      <c r="C330" s="305"/>
      <c r="D330" s="269"/>
      <c r="E330" s="264"/>
      <c r="F330" s="334"/>
      <c r="G330" s="269"/>
      <c r="H330" s="269"/>
      <c r="I330" s="264"/>
      <c r="J330" s="307" t="str">
        <f t="shared" si="0"/>
        <v/>
      </c>
      <c r="K330" s="307"/>
      <c r="L330" s="308"/>
      <c r="M330" s="307"/>
      <c r="N330" s="304"/>
      <c r="O330" s="264"/>
      <c r="P330" s="269"/>
      <c r="Q330" s="296"/>
      <c r="R330" s="296"/>
      <c r="S330" s="296"/>
    </row>
    <row r="331" spans="1:19" ht="12.75" customHeight="1" x14ac:dyDescent="0.2">
      <c r="A331" s="303" t="str">
        <f>IF(B331="","",ROW()-ROW($A$3)+'Diário 2º PA'!$P$1)</f>
        <v/>
      </c>
      <c r="B331" s="304"/>
      <c r="C331" s="305"/>
      <c r="D331" s="269"/>
      <c r="E331" s="264"/>
      <c r="F331" s="334"/>
      <c r="G331" s="269"/>
      <c r="H331" s="269"/>
      <c r="I331" s="264"/>
      <c r="J331" s="307" t="str">
        <f t="shared" si="0"/>
        <v/>
      </c>
      <c r="K331" s="307"/>
      <c r="L331" s="308"/>
      <c r="M331" s="307"/>
      <c r="N331" s="304"/>
      <c r="O331" s="264"/>
      <c r="P331" s="269"/>
      <c r="Q331" s="296"/>
      <c r="R331" s="296"/>
      <c r="S331" s="296"/>
    </row>
    <row r="332" spans="1:19" ht="12.75" customHeight="1" x14ac:dyDescent="0.2">
      <c r="A332" s="303" t="str">
        <f>IF(B332="","",ROW()-ROW($A$3)+'Diário 2º PA'!$P$1)</f>
        <v/>
      </c>
      <c r="B332" s="304"/>
      <c r="C332" s="305"/>
      <c r="D332" s="269"/>
      <c r="E332" s="264"/>
      <c r="F332" s="334"/>
      <c r="G332" s="269"/>
      <c r="H332" s="269"/>
      <c r="I332" s="264"/>
      <c r="J332" s="307" t="str">
        <f t="shared" si="0"/>
        <v/>
      </c>
      <c r="K332" s="307"/>
      <c r="L332" s="308"/>
      <c r="M332" s="307"/>
      <c r="N332" s="304"/>
      <c r="O332" s="264"/>
      <c r="P332" s="269"/>
      <c r="Q332" s="296"/>
      <c r="R332" s="296"/>
      <c r="S332" s="296"/>
    </row>
    <row r="333" spans="1:19" ht="12.75" customHeight="1" x14ac:dyDescent="0.2">
      <c r="A333" s="303" t="str">
        <f>IF(B333="","",ROW()-ROW($A$3)+'Diário 2º PA'!$P$1)</f>
        <v/>
      </c>
      <c r="B333" s="304"/>
      <c r="C333" s="305"/>
      <c r="D333" s="269"/>
      <c r="E333" s="264"/>
      <c r="F333" s="334"/>
      <c r="G333" s="269"/>
      <c r="H333" s="269"/>
      <c r="I333" s="264"/>
      <c r="J333" s="307" t="str">
        <f t="shared" si="0"/>
        <v/>
      </c>
      <c r="K333" s="307"/>
      <c r="L333" s="308"/>
      <c r="M333" s="307"/>
      <c r="N333" s="304"/>
      <c r="O333" s="264"/>
      <c r="P333" s="269"/>
      <c r="Q333" s="296"/>
      <c r="R333" s="296"/>
      <c r="S333" s="296"/>
    </row>
    <row r="334" spans="1:19" ht="12.75" customHeight="1" x14ac:dyDescent="0.2">
      <c r="A334" s="303" t="str">
        <f>IF(B334="","",ROW()-ROW($A$3)+'Diário 2º PA'!$P$1)</f>
        <v/>
      </c>
      <c r="B334" s="304"/>
      <c r="C334" s="305"/>
      <c r="D334" s="269"/>
      <c r="E334" s="264"/>
      <c r="F334" s="334"/>
      <c r="G334" s="269"/>
      <c r="H334" s="269"/>
      <c r="I334" s="264"/>
      <c r="J334" s="307" t="str">
        <f t="shared" si="0"/>
        <v/>
      </c>
      <c r="K334" s="307"/>
      <c r="L334" s="308"/>
      <c r="M334" s="307"/>
      <c r="N334" s="304"/>
      <c r="O334" s="264"/>
      <c r="P334" s="269"/>
      <c r="Q334" s="296"/>
      <c r="R334" s="296"/>
      <c r="S334" s="296"/>
    </row>
    <row r="335" spans="1:19" ht="12.75" customHeight="1" x14ac:dyDescent="0.2">
      <c r="A335" s="303" t="str">
        <f>IF(B335="","",ROW()-ROW($A$3)+'Diário 2º PA'!$P$1)</f>
        <v/>
      </c>
      <c r="B335" s="304"/>
      <c r="C335" s="305"/>
      <c r="D335" s="269"/>
      <c r="E335" s="264"/>
      <c r="F335" s="334"/>
      <c r="G335" s="269"/>
      <c r="H335" s="269"/>
      <c r="I335" s="264"/>
      <c r="J335" s="307" t="str">
        <f t="shared" si="0"/>
        <v/>
      </c>
      <c r="K335" s="307"/>
      <c r="L335" s="308"/>
      <c r="M335" s="307"/>
      <c r="N335" s="304"/>
      <c r="O335" s="264"/>
      <c r="P335" s="269"/>
      <c r="Q335" s="296"/>
      <c r="R335" s="296"/>
      <c r="S335" s="296"/>
    </row>
    <row r="336" spans="1:19" ht="12.75" customHeight="1" x14ac:dyDescent="0.2">
      <c r="A336" s="303" t="str">
        <f>IF(B336="","",ROW()-ROW($A$3)+'Diário 2º PA'!$P$1)</f>
        <v/>
      </c>
      <c r="B336" s="304"/>
      <c r="C336" s="305"/>
      <c r="D336" s="269"/>
      <c r="E336" s="264"/>
      <c r="F336" s="334"/>
      <c r="G336" s="269"/>
      <c r="H336" s="269"/>
      <c r="I336" s="264"/>
      <c r="J336" s="307" t="str">
        <f t="shared" si="0"/>
        <v/>
      </c>
      <c r="K336" s="307"/>
      <c r="L336" s="308"/>
      <c r="M336" s="307"/>
      <c r="N336" s="304"/>
      <c r="O336" s="264"/>
      <c r="P336" s="269"/>
      <c r="Q336" s="296"/>
      <c r="R336" s="296"/>
      <c r="S336" s="296"/>
    </row>
    <row r="337" spans="1:19" ht="12.75" customHeight="1" x14ac:dyDescent="0.2">
      <c r="A337" s="303" t="str">
        <f>IF(B337="","",ROW()-ROW($A$3)+'Diário 2º PA'!$P$1)</f>
        <v/>
      </c>
      <c r="B337" s="304"/>
      <c r="C337" s="305"/>
      <c r="D337" s="269"/>
      <c r="E337" s="264"/>
      <c r="F337" s="334"/>
      <c r="G337" s="269"/>
      <c r="H337" s="269"/>
      <c r="I337" s="264"/>
      <c r="J337" s="307" t="str">
        <f t="shared" si="0"/>
        <v/>
      </c>
      <c r="K337" s="307"/>
      <c r="L337" s="308"/>
      <c r="M337" s="307"/>
      <c r="N337" s="304"/>
      <c r="O337" s="264"/>
      <c r="P337" s="269"/>
      <c r="Q337" s="296"/>
      <c r="R337" s="296"/>
      <c r="S337" s="296"/>
    </row>
    <row r="338" spans="1:19" ht="12.75" customHeight="1" x14ac:dyDescent="0.2">
      <c r="A338" s="303" t="str">
        <f>IF(B338="","",ROW()-ROW($A$3)+'Diário 2º PA'!$P$1)</f>
        <v/>
      </c>
      <c r="B338" s="304"/>
      <c r="C338" s="305"/>
      <c r="D338" s="269"/>
      <c r="E338" s="264"/>
      <c r="F338" s="334"/>
      <c r="G338" s="269"/>
      <c r="H338" s="269"/>
      <c r="I338" s="264"/>
      <c r="J338" s="307" t="str">
        <f t="shared" si="0"/>
        <v/>
      </c>
      <c r="K338" s="307"/>
      <c r="L338" s="308"/>
      <c r="M338" s="307"/>
      <c r="N338" s="304"/>
      <c r="O338" s="264"/>
      <c r="P338" s="269"/>
      <c r="Q338" s="296"/>
      <c r="R338" s="296"/>
      <c r="S338" s="296"/>
    </row>
    <row r="339" spans="1:19" ht="12.75" customHeight="1" x14ac:dyDescent="0.2">
      <c r="A339" s="303" t="str">
        <f>IF(B339="","",ROW()-ROW($A$3)+'Diário 2º PA'!$P$1)</f>
        <v/>
      </c>
      <c r="B339" s="304"/>
      <c r="C339" s="305"/>
      <c r="D339" s="269"/>
      <c r="E339" s="264"/>
      <c r="F339" s="334"/>
      <c r="G339" s="269"/>
      <c r="H339" s="269"/>
      <c r="I339" s="264"/>
      <c r="J339" s="307" t="str">
        <f t="shared" si="0"/>
        <v/>
      </c>
      <c r="K339" s="307"/>
      <c r="L339" s="308"/>
      <c r="M339" s="307"/>
      <c r="N339" s="304"/>
      <c r="O339" s="264"/>
      <c r="P339" s="269"/>
      <c r="Q339" s="296"/>
      <c r="R339" s="296"/>
      <c r="S339" s="296"/>
    </row>
    <row r="340" spans="1:19" ht="12.75" customHeight="1" x14ac:dyDescent="0.2">
      <c r="A340" s="303" t="str">
        <f>IF(B340="","",ROW()-ROW($A$3)+'Diário 2º PA'!$P$1)</f>
        <v/>
      </c>
      <c r="B340" s="304"/>
      <c r="C340" s="305"/>
      <c r="D340" s="269"/>
      <c r="E340" s="264"/>
      <c r="F340" s="334"/>
      <c r="G340" s="269"/>
      <c r="H340" s="269"/>
      <c r="I340" s="264"/>
      <c r="J340" s="307" t="str">
        <f t="shared" si="0"/>
        <v/>
      </c>
      <c r="K340" s="307"/>
      <c r="L340" s="308"/>
      <c r="M340" s="307"/>
      <c r="N340" s="304"/>
      <c r="O340" s="264"/>
      <c r="P340" s="269"/>
      <c r="Q340" s="296"/>
      <c r="R340" s="296"/>
      <c r="S340" s="296"/>
    </row>
    <row r="341" spans="1:19" ht="12.75" customHeight="1" x14ac:dyDescent="0.2">
      <c r="A341" s="303" t="str">
        <f>IF(B341="","",ROW()-ROW($A$3)+'Diário 2º PA'!$P$1)</f>
        <v/>
      </c>
      <c r="B341" s="304"/>
      <c r="C341" s="305"/>
      <c r="D341" s="269"/>
      <c r="E341" s="264"/>
      <c r="F341" s="334"/>
      <c r="G341" s="269"/>
      <c r="H341" s="269"/>
      <c r="I341" s="264"/>
      <c r="J341" s="307" t="str">
        <f t="shared" si="0"/>
        <v/>
      </c>
      <c r="K341" s="307"/>
      <c r="L341" s="308"/>
      <c r="M341" s="307"/>
      <c r="N341" s="304"/>
      <c r="O341" s="264"/>
      <c r="P341" s="269"/>
      <c r="Q341" s="296"/>
      <c r="R341" s="296"/>
      <c r="S341" s="296"/>
    </row>
    <row r="342" spans="1:19" ht="12.75" customHeight="1" x14ac:dyDescent="0.2">
      <c r="A342" s="303" t="str">
        <f>IF(B342="","",ROW()-ROW($A$3)+'Diário 2º PA'!$P$1)</f>
        <v/>
      </c>
      <c r="B342" s="304"/>
      <c r="C342" s="305"/>
      <c r="D342" s="269"/>
      <c r="E342" s="264"/>
      <c r="F342" s="334"/>
      <c r="G342" s="264"/>
      <c r="H342" s="269"/>
      <c r="I342" s="264"/>
      <c r="J342" s="307" t="str">
        <f t="shared" si="0"/>
        <v/>
      </c>
      <c r="K342" s="307"/>
      <c r="L342" s="308"/>
      <c r="M342" s="307"/>
      <c r="N342" s="304"/>
      <c r="O342" s="264"/>
      <c r="P342" s="269"/>
      <c r="Q342" s="296"/>
      <c r="R342" s="296"/>
      <c r="S342" s="296"/>
    </row>
    <row r="343" spans="1:19" ht="12.75" customHeight="1" x14ac:dyDescent="0.2">
      <c r="A343" s="303" t="str">
        <f>IF(B343="","",ROW()-ROW($A$3)+'Diário 2º PA'!$P$1)</f>
        <v/>
      </c>
      <c r="B343" s="304"/>
      <c r="C343" s="305"/>
      <c r="D343" s="269"/>
      <c r="E343" s="264"/>
      <c r="F343" s="334"/>
      <c r="G343" s="269"/>
      <c r="H343" s="269"/>
      <c r="I343" s="264"/>
      <c r="J343" s="307" t="str">
        <f t="shared" si="0"/>
        <v/>
      </c>
      <c r="K343" s="307"/>
      <c r="L343" s="308"/>
      <c r="M343" s="307"/>
      <c r="N343" s="304"/>
      <c r="O343" s="264"/>
      <c r="P343" s="269"/>
      <c r="Q343" s="296"/>
      <c r="R343" s="296"/>
      <c r="S343" s="296"/>
    </row>
    <row r="344" spans="1:19" ht="12.75" customHeight="1" x14ac:dyDescent="0.2">
      <c r="A344" s="303" t="str">
        <f>IF(B344="","",ROW()-ROW($A$3)+'Diário 2º PA'!$P$1)</f>
        <v/>
      </c>
      <c r="B344" s="304"/>
      <c r="C344" s="305"/>
      <c r="D344" s="269"/>
      <c r="E344" s="264"/>
      <c r="F344" s="334"/>
      <c r="G344" s="264"/>
      <c r="H344" s="269"/>
      <c r="I344" s="264"/>
      <c r="J344" s="307" t="str">
        <f t="shared" si="0"/>
        <v/>
      </c>
      <c r="K344" s="307"/>
      <c r="L344" s="308"/>
      <c r="M344" s="307"/>
      <c r="N344" s="304"/>
      <c r="O344" s="264"/>
      <c r="P344" s="269"/>
      <c r="Q344" s="296"/>
      <c r="R344" s="296"/>
      <c r="S344" s="296"/>
    </row>
    <row r="345" spans="1:19" ht="12.75" customHeight="1" x14ac:dyDescent="0.2">
      <c r="A345" s="303" t="str">
        <f>IF(B345="","",ROW()-ROW($A$3)+'Diário 2º PA'!$P$1)</f>
        <v/>
      </c>
      <c r="B345" s="304"/>
      <c r="C345" s="305"/>
      <c r="D345" s="269"/>
      <c r="E345" s="264"/>
      <c r="F345" s="334"/>
      <c r="G345" s="269"/>
      <c r="H345" s="269"/>
      <c r="I345" s="264"/>
      <c r="J345" s="307" t="str">
        <f t="shared" si="0"/>
        <v/>
      </c>
      <c r="K345" s="307"/>
      <c r="L345" s="308"/>
      <c r="M345" s="307"/>
      <c r="N345" s="304"/>
      <c r="O345" s="264"/>
      <c r="P345" s="269"/>
      <c r="Q345" s="296"/>
      <c r="R345" s="296"/>
      <c r="S345" s="296"/>
    </row>
    <row r="346" spans="1:19" ht="12.75" customHeight="1" x14ac:dyDescent="0.2">
      <c r="A346" s="303" t="str">
        <f>IF(B346="","",ROW()-ROW($A$3)+'Diário 2º PA'!$P$1)</f>
        <v/>
      </c>
      <c r="B346" s="304"/>
      <c r="C346" s="305"/>
      <c r="D346" s="269"/>
      <c r="E346" s="264"/>
      <c r="F346" s="334"/>
      <c r="G346" s="269"/>
      <c r="H346" s="269"/>
      <c r="I346" s="264"/>
      <c r="J346" s="307" t="str">
        <f t="shared" si="0"/>
        <v/>
      </c>
      <c r="K346" s="307"/>
      <c r="L346" s="308"/>
      <c r="M346" s="307"/>
      <c r="N346" s="304"/>
      <c r="O346" s="264"/>
      <c r="P346" s="269"/>
      <c r="Q346" s="296"/>
      <c r="R346" s="296"/>
      <c r="S346" s="296"/>
    </row>
    <row r="347" spans="1:19" ht="12.75" customHeight="1" x14ac:dyDescent="0.2">
      <c r="A347" s="303" t="str">
        <f>IF(B347="","",ROW()-ROW($A$3)+'Diário 2º PA'!$P$1)</f>
        <v/>
      </c>
      <c r="B347" s="304"/>
      <c r="C347" s="305"/>
      <c r="D347" s="269"/>
      <c r="E347" s="264"/>
      <c r="F347" s="334"/>
      <c r="G347" s="264"/>
      <c r="H347" s="269"/>
      <c r="I347" s="264"/>
      <c r="J347" s="307" t="str">
        <f t="shared" si="0"/>
        <v/>
      </c>
      <c r="K347" s="307"/>
      <c r="L347" s="308"/>
      <c r="M347" s="307"/>
      <c r="N347" s="304"/>
      <c r="O347" s="264"/>
      <c r="P347" s="269"/>
      <c r="Q347" s="296"/>
      <c r="R347" s="296"/>
      <c r="S347" s="296"/>
    </row>
    <row r="348" spans="1:19" ht="12.75" customHeight="1" x14ac:dyDescent="0.2">
      <c r="A348" s="303" t="str">
        <f>IF(B348="","",ROW()-ROW($A$3)+'Diário 2º PA'!$P$1)</f>
        <v/>
      </c>
      <c r="B348" s="304"/>
      <c r="C348" s="305"/>
      <c r="D348" s="269"/>
      <c r="E348" s="264"/>
      <c r="F348" s="334"/>
      <c r="G348" s="264"/>
      <c r="H348" s="269"/>
      <c r="I348" s="264"/>
      <c r="J348" s="307" t="str">
        <f t="shared" si="0"/>
        <v/>
      </c>
      <c r="K348" s="307"/>
      <c r="L348" s="308"/>
      <c r="M348" s="307"/>
      <c r="N348" s="304"/>
      <c r="O348" s="264"/>
      <c r="P348" s="269"/>
      <c r="Q348" s="296"/>
      <c r="R348" s="296"/>
      <c r="S348" s="296"/>
    </row>
    <row r="349" spans="1:19" ht="12.75" customHeight="1" x14ac:dyDescent="0.2">
      <c r="A349" s="303" t="str">
        <f>IF(B349="","",ROW()-ROW($A$3)+'Diário 2º PA'!$P$1)</f>
        <v/>
      </c>
      <c r="B349" s="304"/>
      <c r="C349" s="305"/>
      <c r="D349" s="269"/>
      <c r="E349" s="264"/>
      <c r="F349" s="334"/>
      <c r="G349" s="269"/>
      <c r="H349" s="269"/>
      <c r="I349" s="264"/>
      <c r="J349" s="307" t="str">
        <f t="shared" si="0"/>
        <v/>
      </c>
      <c r="K349" s="307"/>
      <c r="L349" s="308"/>
      <c r="M349" s="307"/>
      <c r="N349" s="304"/>
      <c r="O349" s="264"/>
      <c r="P349" s="269"/>
      <c r="Q349" s="296"/>
      <c r="R349" s="296"/>
      <c r="S349" s="296"/>
    </row>
    <row r="350" spans="1:19" ht="12.75" customHeight="1" x14ac:dyDescent="0.2">
      <c r="A350" s="303" t="str">
        <f>IF(B350="","",ROW()-ROW($A$3)+'Diário 2º PA'!$P$1)</f>
        <v/>
      </c>
      <c r="B350" s="304"/>
      <c r="C350" s="305"/>
      <c r="D350" s="269"/>
      <c r="E350" s="264"/>
      <c r="F350" s="334"/>
      <c r="G350" s="269"/>
      <c r="H350" s="269"/>
      <c r="I350" s="264"/>
      <c r="J350" s="307" t="str">
        <f t="shared" si="0"/>
        <v/>
      </c>
      <c r="K350" s="307"/>
      <c r="L350" s="308"/>
      <c r="M350" s="307"/>
      <c r="N350" s="304"/>
      <c r="O350" s="264"/>
      <c r="P350" s="269"/>
      <c r="Q350" s="296"/>
      <c r="R350" s="296"/>
      <c r="S350" s="296"/>
    </row>
    <row r="351" spans="1:19" ht="12.75" customHeight="1" x14ac:dyDescent="0.2">
      <c r="A351" s="303" t="str">
        <f>IF(B351="","",ROW()-ROW($A$3)+'Diário 2º PA'!$P$1)</f>
        <v/>
      </c>
      <c r="B351" s="304"/>
      <c r="C351" s="305"/>
      <c r="D351" s="269"/>
      <c r="E351" s="264"/>
      <c r="F351" s="334"/>
      <c r="G351" s="269"/>
      <c r="H351" s="269"/>
      <c r="I351" s="264"/>
      <c r="J351" s="307" t="str">
        <f t="shared" si="0"/>
        <v/>
      </c>
      <c r="K351" s="307"/>
      <c r="L351" s="308"/>
      <c r="M351" s="307"/>
      <c r="N351" s="304"/>
      <c r="O351" s="264"/>
      <c r="P351" s="269"/>
      <c r="Q351" s="296"/>
      <c r="R351" s="296"/>
      <c r="S351" s="296"/>
    </row>
    <row r="352" spans="1:19" ht="12.75" customHeight="1" x14ac:dyDescent="0.2">
      <c r="A352" s="303" t="str">
        <f>IF(B352="","",ROW()-ROW($A$3)+'Diário 2º PA'!$P$1)</f>
        <v/>
      </c>
      <c r="B352" s="304"/>
      <c r="C352" s="305"/>
      <c r="D352" s="269"/>
      <c r="E352" s="264"/>
      <c r="F352" s="334"/>
      <c r="G352" s="269"/>
      <c r="H352" s="269"/>
      <c r="I352" s="264"/>
      <c r="J352" s="307" t="str">
        <f t="shared" si="0"/>
        <v/>
      </c>
      <c r="K352" s="307"/>
      <c r="L352" s="308"/>
      <c r="M352" s="307"/>
      <c r="N352" s="304"/>
      <c r="O352" s="264"/>
      <c r="P352" s="269"/>
      <c r="Q352" s="296"/>
      <c r="R352" s="296"/>
      <c r="S352" s="296"/>
    </row>
    <row r="353" spans="1:19" ht="12.75" customHeight="1" x14ac:dyDescent="0.2">
      <c r="A353" s="303" t="str">
        <f>IF(B353="","",ROW()-ROW($A$3)+'Diário 2º PA'!$P$1)</f>
        <v/>
      </c>
      <c r="B353" s="304"/>
      <c r="C353" s="305"/>
      <c r="D353" s="269"/>
      <c r="E353" s="264"/>
      <c r="F353" s="334"/>
      <c r="G353" s="269"/>
      <c r="H353" s="269"/>
      <c r="I353" s="264"/>
      <c r="J353" s="307" t="str">
        <f t="shared" si="0"/>
        <v/>
      </c>
      <c r="K353" s="307"/>
      <c r="L353" s="308"/>
      <c r="M353" s="307"/>
      <c r="N353" s="304"/>
      <c r="O353" s="264"/>
      <c r="P353" s="269"/>
      <c r="Q353" s="296"/>
      <c r="R353" s="296"/>
      <c r="S353" s="296"/>
    </row>
    <row r="354" spans="1:19" ht="12.75" customHeight="1" x14ac:dyDescent="0.2">
      <c r="A354" s="303" t="str">
        <f>IF(B354="","",ROW()-ROW($A$3)+'Diário 2º PA'!$P$1)</f>
        <v/>
      </c>
      <c r="B354" s="304"/>
      <c r="C354" s="305"/>
      <c r="D354" s="269"/>
      <c r="E354" s="264"/>
      <c r="F354" s="334"/>
      <c r="G354" s="269"/>
      <c r="H354" s="269"/>
      <c r="I354" s="264"/>
      <c r="J354" s="307" t="str">
        <f t="shared" si="0"/>
        <v/>
      </c>
      <c r="K354" s="307"/>
      <c r="L354" s="308"/>
      <c r="M354" s="307"/>
      <c r="N354" s="304"/>
      <c r="O354" s="264"/>
      <c r="P354" s="269"/>
      <c r="Q354" s="296"/>
      <c r="R354" s="296"/>
      <c r="S354" s="296"/>
    </row>
    <row r="355" spans="1:19" ht="12.75" customHeight="1" x14ac:dyDescent="0.2">
      <c r="A355" s="303" t="str">
        <f>IF(B355="","",ROW()-ROW($A$3)+'Diário 2º PA'!$P$1)</f>
        <v/>
      </c>
      <c r="B355" s="304"/>
      <c r="C355" s="305"/>
      <c r="D355" s="269"/>
      <c r="E355" s="264"/>
      <c r="F355" s="334"/>
      <c r="G355" s="264"/>
      <c r="H355" s="269"/>
      <c r="I355" s="264"/>
      <c r="J355" s="307" t="str">
        <f t="shared" si="0"/>
        <v/>
      </c>
      <c r="K355" s="307"/>
      <c r="L355" s="308"/>
      <c r="M355" s="307"/>
      <c r="N355" s="304"/>
      <c r="O355" s="264"/>
      <c r="P355" s="269"/>
      <c r="Q355" s="296"/>
      <c r="R355" s="296"/>
      <c r="S355" s="296"/>
    </row>
    <row r="356" spans="1:19" ht="12.75" customHeight="1" x14ac:dyDescent="0.2">
      <c r="A356" s="303" t="str">
        <f>IF(B356="","",ROW()-ROW($A$3)+'Diário 2º PA'!$P$1)</f>
        <v/>
      </c>
      <c r="B356" s="304"/>
      <c r="C356" s="305"/>
      <c r="D356" s="269"/>
      <c r="E356" s="264"/>
      <c r="F356" s="334"/>
      <c r="G356" s="264"/>
      <c r="H356" s="269"/>
      <c r="I356" s="264"/>
      <c r="J356" s="307" t="str">
        <f t="shared" si="0"/>
        <v/>
      </c>
      <c r="K356" s="307"/>
      <c r="L356" s="308"/>
      <c r="M356" s="307"/>
      <c r="N356" s="304"/>
      <c r="O356" s="264"/>
      <c r="P356" s="269"/>
      <c r="Q356" s="296"/>
      <c r="R356" s="296"/>
      <c r="S356" s="296"/>
    </row>
    <row r="357" spans="1:19" ht="12.75" customHeight="1" x14ac:dyDescent="0.2">
      <c r="A357" s="303" t="str">
        <f>IF(B357="","",ROW()-ROW($A$3)+'Diário 2º PA'!$P$1)</f>
        <v/>
      </c>
      <c r="B357" s="304"/>
      <c r="C357" s="305"/>
      <c r="D357" s="269"/>
      <c r="E357" s="264"/>
      <c r="F357" s="334"/>
      <c r="G357" s="264"/>
      <c r="H357" s="269"/>
      <c r="I357" s="264"/>
      <c r="J357" s="307" t="str">
        <f t="shared" si="0"/>
        <v/>
      </c>
      <c r="K357" s="307"/>
      <c r="L357" s="308"/>
      <c r="M357" s="307"/>
      <c r="N357" s="304"/>
      <c r="O357" s="264"/>
      <c r="P357" s="269"/>
      <c r="Q357" s="296"/>
      <c r="R357" s="296"/>
      <c r="S357" s="296"/>
    </row>
    <row r="358" spans="1:19" ht="12.75" customHeight="1" x14ac:dyDescent="0.2">
      <c r="A358" s="303" t="str">
        <f>IF(B358="","",ROW()-ROW($A$3)+'Diário 2º PA'!$P$1)</f>
        <v/>
      </c>
      <c r="B358" s="304"/>
      <c r="C358" s="305"/>
      <c r="D358" s="269"/>
      <c r="E358" s="264"/>
      <c r="F358" s="334"/>
      <c r="G358" s="269"/>
      <c r="H358" s="269"/>
      <c r="I358" s="264"/>
      <c r="J358" s="307" t="str">
        <f t="shared" si="0"/>
        <v/>
      </c>
      <c r="K358" s="307"/>
      <c r="L358" s="308"/>
      <c r="M358" s="307"/>
      <c r="N358" s="304"/>
      <c r="O358" s="264"/>
      <c r="P358" s="269"/>
      <c r="Q358" s="296"/>
      <c r="R358" s="296"/>
      <c r="S358" s="296"/>
    </row>
    <row r="359" spans="1:19" ht="12.75" customHeight="1" x14ac:dyDescent="0.2">
      <c r="A359" s="303" t="str">
        <f>IF(B359="","",ROW()-ROW($A$3)+'Diário 2º PA'!$P$1)</f>
        <v/>
      </c>
      <c r="B359" s="304"/>
      <c r="C359" s="305"/>
      <c r="D359" s="269"/>
      <c r="E359" s="264"/>
      <c r="F359" s="334"/>
      <c r="G359" s="269"/>
      <c r="H359" s="269"/>
      <c r="I359" s="264"/>
      <c r="J359" s="307" t="str">
        <f t="shared" si="0"/>
        <v/>
      </c>
      <c r="K359" s="307"/>
      <c r="L359" s="308"/>
      <c r="M359" s="307"/>
      <c r="N359" s="304"/>
      <c r="O359" s="264"/>
      <c r="P359" s="269"/>
      <c r="Q359" s="296"/>
      <c r="R359" s="296"/>
      <c r="S359" s="296"/>
    </row>
    <row r="360" spans="1:19" ht="12.75" customHeight="1" x14ac:dyDescent="0.2">
      <c r="A360" s="303" t="str">
        <f>IF(B360="","",ROW()-ROW($A$3)+'Diário 2º PA'!$P$1)</f>
        <v/>
      </c>
      <c r="B360" s="304"/>
      <c r="C360" s="305"/>
      <c r="D360" s="269"/>
      <c r="E360" s="264"/>
      <c r="F360" s="334"/>
      <c r="G360" s="269"/>
      <c r="H360" s="269"/>
      <c r="I360" s="264"/>
      <c r="J360" s="307" t="str">
        <f t="shared" si="0"/>
        <v/>
      </c>
      <c r="K360" s="307"/>
      <c r="L360" s="308"/>
      <c r="M360" s="307"/>
      <c r="N360" s="304"/>
      <c r="O360" s="264"/>
      <c r="P360" s="269"/>
      <c r="Q360" s="296"/>
      <c r="R360" s="296"/>
      <c r="S360" s="296"/>
    </row>
    <row r="361" spans="1:19" ht="12.75" customHeight="1" x14ac:dyDescent="0.2">
      <c r="A361" s="303" t="str">
        <f>IF(B361="","",ROW()-ROW($A$3)+'Diário 2º PA'!$P$1)</f>
        <v/>
      </c>
      <c r="B361" s="304"/>
      <c r="C361" s="305"/>
      <c r="D361" s="269"/>
      <c r="E361" s="264"/>
      <c r="F361" s="334"/>
      <c r="G361" s="269"/>
      <c r="H361" s="269"/>
      <c r="I361" s="264"/>
      <c r="J361" s="307" t="str">
        <f t="shared" si="0"/>
        <v/>
      </c>
      <c r="K361" s="307"/>
      <c r="L361" s="308"/>
      <c r="M361" s="307"/>
      <c r="N361" s="304"/>
      <c r="O361" s="264"/>
      <c r="P361" s="269"/>
      <c r="Q361" s="296"/>
      <c r="R361" s="296"/>
      <c r="S361" s="296"/>
    </row>
    <row r="362" spans="1:19" ht="12.75" customHeight="1" x14ac:dyDescent="0.2">
      <c r="A362" s="303" t="str">
        <f>IF(B362="","",ROW()-ROW($A$3)+'Diário 2º PA'!$P$1)</f>
        <v/>
      </c>
      <c r="B362" s="304"/>
      <c r="C362" s="305"/>
      <c r="D362" s="269"/>
      <c r="E362" s="264"/>
      <c r="F362" s="334"/>
      <c r="G362" s="269"/>
      <c r="H362" s="269"/>
      <c r="I362" s="264"/>
      <c r="J362" s="307" t="str">
        <f t="shared" si="0"/>
        <v/>
      </c>
      <c r="K362" s="307"/>
      <c r="L362" s="308"/>
      <c r="M362" s="307"/>
      <c r="N362" s="304"/>
      <c r="O362" s="264"/>
      <c r="P362" s="269"/>
      <c r="Q362" s="296"/>
      <c r="R362" s="296"/>
      <c r="S362" s="296"/>
    </row>
    <row r="363" spans="1:19" ht="12.75" customHeight="1" x14ac:dyDescent="0.2">
      <c r="A363" s="303" t="str">
        <f>IF(B363="","",ROW()-ROW($A$3)+'Diário 2º PA'!$P$1)</f>
        <v/>
      </c>
      <c r="B363" s="304"/>
      <c r="C363" s="305"/>
      <c r="D363" s="269"/>
      <c r="E363" s="264"/>
      <c r="F363" s="334"/>
      <c r="G363" s="269"/>
      <c r="H363" s="269"/>
      <c r="I363" s="264"/>
      <c r="J363" s="307" t="str">
        <f t="shared" si="0"/>
        <v/>
      </c>
      <c r="K363" s="307"/>
      <c r="L363" s="308"/>
      <c r="M363" s="307"/>
      <c r="N363" s="304"/>
      <c r="O363" s="264"/>
      <c r="P363" s="269"/>
      <c r="Q363" s="296"/>
      <c r="R363" s="296"/>
      <c r="S363" s="296"/>
    </row>
    <row r="364" spans="1:19" ht="12.75" customHeight="1" x14ac:dyDescent="0.2">
      <c r="A364" s="303" t="str">
        <f>IF(B364="","",ROW()-ROW($A$3)+'Diário 2º PA'!$P$1)</f>
        <v/>
      </c>
      <c r="B364" s="304"/>
      <c r="C364" s="305"/>
      <c r="D364" s="269"/>
      <c r="E364" s="264"/>
      <c r="F364" s="334"/>
      <c r="G364" s="269"/>
      <c r="H364" s="269"/>
      <c r="I364" s="264"/>
      <c r="J364" s="307" t="str">
        <f t="shared" si="0"/>
        <v/>
      </c>
      <c r="K364" s="307"/>
      <c r="L364" s="308"/>
      <c r="M364" s="307"/>
      <c r="N364" s="304"/>
      <c r="O364" s="264"/>
      <c r="P364" s="269"/>
      <c r="Q364" s="296"/>
      <c r="R364" s="296"/>
      <c r="S364" s="296"/>
    </row>
    <row r="365" spans="1:19" ht="12.75" customHeight="1" x14ac:dyDescent="0.2">
      <c r="A365" s="303" t="str">
        <f>IF(B365="","",ROW()-ROW($A$3)+'Diário 2º PA'!$P$1)</f>
        <v/>
      </c>
      <c r="B365" s="304"/>
      <c r="C365" s="305"/>
      <c r="D365" s="269"/>
      <c r="E365" s="264"/>
      <c r="F365" s="334"/>
      <c r="G365" s="269"/>
      <c r="H365" s="269"/>
      <c r="I365" s="264"/>
      <c r="J365" s="307" t="str">
        <f t="shared" si="0"/>
        <v/>
      </c>
      <c r="K365" s="307"/>
      <c r="L365" s="308"/>
      <c r="M365" s="307"/>
      <c r="N365" s="304"/>
      <c r="O365" s="264"/>
      <c r="P365" s="269"/>
      <c r="Q365" s="296"/>
      <c r="R365" s="296"/>
      <c r="S365" s="296"/>
    </row>
    <row r="366" spans="1:19" ht="12.75" customHeight="1" x14ac:dyDescent="0.2">
      <c r="A366" s="303" t="str">
        <f>IF(B366="","",ROW()-ROW($A$3)+'Diário 2º PA'!$P$1)</f>
        <v/>
      </c>
      <c r="B366" s="304"/>
      <c r="C366" s="305"/>
      <c r="D366" s="269"/>
      <c r="E366" s="264"/>
      <c r="F366" s="334"/>
      <c r="G366" s="269"/>
      <c r="H366" s="269"/>
      <c r="I366" s="264"/>
      <c r="J366" s="307" t="str">
        <f t="shared" si="0"/>
        <v/>
      </c>
      <c r="K366" s="307"/>
      <c r="L366" s="308"/>
      <c r="M366" s="307"/>
      <c r="N366" s="304"/>
      <c r="O366" s="264"/>
      <c r="P366" s="269"/>
      <c r="Q366" s="296"/>
      <c r="R366" s="296"/>
      <c r="S366" s="296"/>
    </row>
    <row r="367" spans="1:19" ht="12.75" customHeight="1" x14ac:dyDescent="0.2">
      <c r="A367" s="303" t="str">
        <f>IF(B367="","",ROW()-ROW($A$3)+'Diário 2º PA'!$P$1)</f>
        <v/>
      </c>
      <c r="B367" s="304"/>
      <c r="C367" s="305"/>
      <c r="D367" s="269"/>
      <c r="E367" s="264"/>
      <c r="F367" s="334"/>
      <c r="G367" s="269"/>
      <c r="H367" s="269"/>
      <c r="I367" s="264"/>
      <c r="J367" s="307" t="str">
        <f t="shared" si="0"/>
        <v/>
      </c>
      <c r="K367" s="307"/>
      <c r="L367" s="308"/>
      <c r="M367" s="307"/>
      <c r="N367" s="304"/>
      <c r="O367" s="264"/>
      <c r="P367" s="269"/>
      <c r="Q367" s="296"/>
      <c r="R367" s="296"/>
      <c r="S367" s="296"/>
    </row>
    <row r="368" spans="1:19" ht="12.75" customHeight="1" x14ac:dyDescent="0.2">
      <c r="A368" s="303" t="str">
        <f>IF(B368="","",ROW()-ROW($A$3)+'Diário 2º PA'!$P$1)</f>
        <v/>
      </c>
      <c r="B368" s="304"/>
      <c r="C368" s="305"/>
      <c r="D368" s="269"/>
      <c r="E368" s="264"/>
      <c r="F368" s="334"/>
      <c r="G368" s="269"/>
      <c r="H368" s="269"/>
      <c r="I368" s="264"/>
      <c r="J368" s="307" t="str">
        <f t="shared" si="0"/>
        <v/>
      </c>
      <c r="K368" s="307"/>
      <c r="L368" s="308"/>
      <c r="M368" s="307"/>
      <c r="N368" s="304"/>
      <c r="O368" s="264"/>
      <c r="P368" s="269"/>
      <c r="Q368" s="296"/>
      <c r="R368" s="296"/>
      <c r="S368" s="296"/>
    </row>
    <row r="369" spans="1:19" ht="12.75" customHeight="1" x14ac:dyDescent="0.2">
      <c r="A369" s="303" t="str">
        <f>IF(B369="","",ROW()-ROW($A$3)+'Diário 2º PA'!$P$1)</f>
        <v/>
      </c>
      <c r="B369" s="304"/>
      <c r="C369" s="305"/>
      <c r="D369" s="269"/>
      <c r="E369" s="264"/>
      <c r="F369" s="334"/>
      <c r="G369" s="264"/>
      <c r="H369" s="269"/>
      <c r="I369" s="264"/>
      <c r="J369" s="307" t="str">
        <f t="shared" si="0"/>
        <v/>
      </c>
      <c r="K369" s="307"/>
      <c r="L369" s="308"/>
      <c r="M369" s="307"/>
      <c r="N369" s="304"/>
      <c r="O369" s="264"/>
      <c r="P369" s="269"/>
      <c r="Q369" s="296"/>
      <c r="R369" s="296"/>
      <c r="S369" s="296"/>
    </row>
    <row r="370" spans="1:19" ht="12.75" customHeight="1" x14ac:dyDescent="0.2">
      <c r="A370" s="303" t="str">
        <f>IF(B370="","",ROW()-ROW($A$3)+'Diário 2º PA'!$P$1)</f>
        <v/>
      </c>
      <c r="B370" s="304"/>
      <c r="C370" s="305"/>
      <c r="D370" s="269"/>
      <c r="E370" s="264"/>
      <c r="F370" s="334"/>
      <c r="G370" s="269"/>
      <c r="H370" s="269"/>
      <c r="I370" s="264"/>
      <c r="J370" s="307" t="str">
        <f t="shared" si="0"/>
        <v/>
      </c>
      <c r="K370" s="307"/>
      <c r="L370" s="308"/>
      <c r="M370" s="307"/>
      <c r="N370" s="304"/>
      <c r="O370" s="264"/>
      <c r="P370" s="269"/>
      <c r="Q370" s="296"/>
      <c r="R370" s="296"/>
      <c r="S370" s="296"/>
    </row>
    <row r="371" spans="1:19" ht="12.75" customHeight="1" x14ac:dyDescent="0.2">
      <c r="A371" s="303" t="str">
        <f>IF(B371="","",ROW()-ROW($A$3)+'Diário 2º PA'!$P$1)</f>
        <v/>
      </c>
      <c r="B371" s="304"/>
      <c r="C371" s="305"/>
      <c r="D371" s="269"/>
      <c r="E371" s="264"/>
      <c r="F371" s="334"/>
      <c r="G371" s="269"/>
      <c r="H371" s="269"/>
      <c r="I371" s="264"/>
      <c r="J371" s="307" t="str">
        <f t="shared" si="0"/>
        <v/>
      </c>
      <c r="K371" s="307"/>
      <c r="L371" s="308"/>
      <c r="M371" s="307"/>
      <c r="N371" s="304"/>
      <c r="O371" s="264"/>
      <c r="P371" s="269"/>
      <c r="Q371" s="296"/>
      <c r="R371" s="296"/>
      <c r="S371" s="296"/>
    </row>
    <row r="372" spans="1:19" ht="12.75" customHeight="1" x14ac:dyDescent="0.2">
      <c r="A372" s="303" t="str">
        <f>IF(B372="","",ROW()-ROW($A$3)+'Diário 2º PA'!$P$1)</f>
        <v/>
      </c>
      <c r="B372" s="304"/>
      <c r="C372" s="305"/>
      <c r="D372" s="269"/>
      <c r="E372" s="264"/>
      <c r="F372" s="334"/>
      <c r="G372" s="269"/>
      <c r="H372" s="269"/>
      <c r="I372" s="264"/>
      <c r="J372" s="307" t="str">
        <f t="shared" si="0"/>
        <v/>
      </c>
      <c r="K372" s="307"/>
      <c r="L372" s="308"/>
      <c r="M372" s="307"/>
      <c r="N372" s="304"/>
      <c r="O372" s="264"/>
      <c r="P372" s="269"/>
      <c r="Q372" s="296"/>
      <c r="R372" s="296"/>
      <c r="S372" s="296"/>
    </row>
    <row r="373" spans="1:19" ht="12.75" customHeight="1" x14ac:dyDescent="0.2">
      <c r="A373" s="303" t="str">
        <f>IF(B373="","",ROW()-ROW($A$3)+'Diário 2º PA'!$P$1)</f>
        <v/>
      </c>
      <c r="B373" s="304"/>
      <c r="C373" s="305"/>
      <c r="D373" s="269"/>
      <c r="E373" s="264"/>
      <c r="F373" s="334"/>
      <c r="G373" s="269"/>
      <c r="H373" s="269"/>
      <c r="I373" s="264"/>
      <c r="J373" s="307" t="str">
        <f t="shared" si="0"/>
        <v/>
      </c>
      <c r="K373" s="307"/>
      <c r="L373" s="308"/>
      <c r="M373" s="307"/>
      <c r="N373" s="304"/>
      <c r="O373" s="264"/>
      <c r="P373" s="269"/>
      <c r="Q373" s="296"/>
      <c r="R373" s="296"/>
      <c r="S373" s="296"/>
    </row>
    <row r="374" spans="1:19" ht="12.75" customHeight="1" x14ac:dyDescent="0.2">
      <c r="A374" s="303" t="str">
        <f>IF(B374="","",ROW()-ROW($A$3)+'Diário 2º PA'!$P$1)</f>
        <v/>
      </c>
      <c r="B374" s="304"/>
      <c r="C374" s="305"/>
      <c r="D374" s="269"/>
      <c r="E374" s="264"/>
      <c r="F374" s="334"/>
      <c r="G374" s="269"/>
      <c r="H374" s="269"/>
      <c r="I374" s="264"/>
      <c r="J374" s="307" t="str">
        <f t="shared" si="0"/>
        <v/>
      </c>
      <c r="K374" s="307"/>
      <c r="L374" s="308"/>
      <c r="M374" s="307"/>
      <c r="N374" s="304"/>
      <c r="O374" s="264"/>
      <c r="P374" s="269"/>
      <c r="Q374" s="296"/>
      <c r="R374" s="296"/>
      <c r="S374" s="296"/>
    </row>
    <row r="375" spans="1:19" ht="12.75" customHeight="1" x14ac:dyDescent="0.2">
      <c r="A375" s="303" t="str">
        <f>IF(B375="","",ROW()-ROW($A$3)+'Diário 2º PA'!$P$1)</f>
        <v/>
      </c>
      <c r="B375" s="304"/>
      <c r="C375" s="305"/>
      <c r="D375" s="269"/>
      <c r="E375" s="264"/>
      <c r="F375" s="334"/>
      <c r="G375" s="269"/>
      <c r="H375" s="269"/>
      <c r="I375" s="264"/>
      <c r="J375" s="307" t="str">
        <f t="shared" si="0"/>
        <v/>
      </c>
      <c r="K375" s="307"/>
      <c r="L375" s="308"/>
      <c r="M375" s="307"/>
      <c r="N375" s="304"/>
      <c r="O375" s="264"/>
      <c r="P375" s="269"/>
      <c r="Q375" s="296"/>
      <c r="R375" s="296"/>
      <c r="S375" s="296"/>
    </row>
    <row r="376" spans="1:19" ht="12.75" customHeight="1" x14ac:dyDescent="0.2">
      <c r="A376" s="303" t="str">
        <f>IF(B376="","",ROW()-ROW($A$3)+'Diário 2º PA'!$P$1)</f>
        <v/>
      </c>
      <c r="B376" s="304"/>
      <c r="C376" s="305"/>
      <c r="D376" s="269"/>
      <c r="E376" s="264"/>
      <c r="F376" s="334"/>
      <c r="G376" s="269"/>
      <c r="H376" s="269"/>
      <c r="I376" s="264"/>
      <c r="J376" s="307" t="str">
        <f t="shared" si="0"/>
        <v/>
      </c>
      <c r="K376" s="307"/>
      <c r="L376" s="308"/>
      <c r="M376" s="307"/>
      <c r="N376" s="304"/>
      <c r="O376" s="264"/>
      <c r="P376" s="269"/>
      <c r="Q376" s="296"/>
      <c r="R376" s="296"/>
      <c r="S376" s="296"/>
    </row>
    <row r="377" spans="1:19" ht="12.75" customHeight="1" x14ac:dyDescent="0.2">
      <c r="A377" s="303" t="str">
        <f>IF(B377="","",ROW()-ROW($A$3)+'Diário 2º PA'!$P$1)</f>
        <v/>
      </c>
      <c r="B377" s="304"/>
      <c r="C377" s="305"/>
      <c r="D377" s="269"/>
      <c r="E377" s="264"/>
      <c r="F377" s="334"/>
      <c r="G377" s="269"/>
      <c r="H377" s="269"/>
      <c r="I377" s="264"/>
      <c r="J377" s="307" t="str">
        <f t="shared" si="0"/>
        <v/>
      </c>
      <c r="K377" s="307"/>
      <c r="L377" s="308"/>
      <c r="M377" s="307"/>
      <c r="N377" s="304"/>
      <c r="O377" s="264"/>
      <c r="P377" s="269"/>
      <c r="Q377" s="296"/>
      <c r="R377" s="296"/>
      <c r="S377" s="296"/>
    </row>
    <row r="378" spans="1:19" ht="12.75" customHeight="1" x14ac:dyDescent="0.2">
      <c r="A378" s="303" t="str">
        <f>IF(B378="","",ROW()-ROW($A$3)+'Diário 2º PA'!$P$1)</f>
        <v/>
      </c>
      <c r="B378" s="304"/>
      <c r="C378" s="305"/>
      <c r="D378" s="269"/>
      <c r="E378" s="264"/>
      <c r="F378" s="334"/>
      <c r="G378" s="269"/>
      <c r="H378" s="269"/>
      <c r="I378" s="264"/>
      <c r="J378" s="307" t="str">
        <f t="shared" si="0"/>
        <v/>
      </c>
      <c r="K378" s="307"/>
      <c r="L378" s="308"/>
      <c r="M378" s="307"/>
      <c r="N378" s="304"/>
      <c r="O378" s="264"/>
      <c r="P378" s="269"/>
      <c r="Q378" s="296"/>
      <c r="R378" s="296"/>
      <c r="S378" s="296"/>
    </row>
    <row r="379" spans="1:19" ht="12.75" customHeight="1" x14ac:dyDescent="0.2">
      <c r="A379" s="303" t="str">
        <f>IF(B379="","",ROW()-ROW($A$3)+'Diário 2º PA'!$P$1)</f>
        <v/>
      </c>
      <c r="B379" s="304"/>
      <c r="C379" s="305"/>
      <c r="D379" s="269"/>
      <c r="E379" s="264"/>
      <c r="F379" s="334"/>
      <c r="G379" s="269"/>
      <c r="H379" s="269"/>
      <c r="I379" s="264"/>
      <c r="J379" s="307" t="str">
        <f t="shared" si="0"/>
        <v/>
      </c>
      <c r="K379" s="307"/>
      <c r="L379" s="308"/>
      <c r="M379" s="307"/>
      <c r="N379" s="304"/>
      <c r="O379" s="264"/>
      <c r="P379" s="269"/>
      <c r="Q379" s="296"/>
      <c r="R379" s="296"/>
      <c r="S379" s="296"/>
    </row>
    <row r="380" spans="1:19" ht="12.75" customHeight="1" x14ac:dyDescent="0.2">
      <c r="A380" s="303" t="str">
        <f>IF(B380="","",ROW()-ROW($A$3)+'Diário 2º PA'!$P$1)</f>
        <v/>
      </c>
      <c r="B380" s="304"/>
      <c r="C380" s="305"/>
      <c r="D380" s="269"/>
      <c r="E380" s="264"/>
      <c r="F380" s="334"/>
      <c r="G380" s="269"/>
      <c r="H380" s="269"/>
      <c r="I380" s="264"/>
      <c r="J380" s="307" t="str">
        <f t="shared" si="0"/>
        <v/>
      </c>
      <c r="K380" s="307"/>
      <c r="L380" s="308"/>
      <c r="M380" s="307"/>
      <c r="N380" s="304"/>
      <c r="O380" s="264"/>
      <c r="P380" s="269"/>
      <c r="Q380" s="296"/>
      <c r="R380" s="296"/>
      <c r="S380" s="296"/>
    </row>
    <row r="381" spans="1:19" ht="12.75" customHeight="1" x14ac:dyDescent="0.2">
      <c r="A381" s="303" t="str">
        <f>IF(B381="","",ROW()-ROW($A$3)+'Diário 2º PA'!$P$1)</f>
        <v/>
      </c>
      <c r="B381" s="304"/>
      <c r="C381" s="305"/>
      <c r="D381" s="269"/>
      <c r="E381" s="264"/>
      <c r="F381" s="334"/>
      <c r="G381" s="269"/>
      <c r="H381" s="269"/>
      <c r="I381" s="264"/>
      <c r="J381" s="307" t="str">
        <f t="shared" si="0"/>
        <v/>
      </c>
      <c r="K381" s="307"/>
      <c r="L381" s="308"/>
      <c r="M381" s="307"/>
      <c r="N381" s="304"/>
      <c r="O381" s="264"/>
      <c r="P381" s="269"/>
      <c r="Q381" s="296"/>
      <c r="R381" s="296"/>
      <c r="S381" s="296"/>
    </row>
    <row r="382" spans="1:19" ht="12.75" customHeight="1" x14ac:dyDescent="0.2">
      <c r="A382" s="303" t="str">
        <f>IF(B382="","",ROW()-ROW($A$3)+'Diário 2º PA'!$P$1)</f>
        <v/>
      </c>
      <c r="B382" s="304"/>
      <c r="C382" s="305"/>
      <c r="D382" s="269"/>
      <c r="E382" s="264"/>
      <c r="F382" s="334"/>
      <c r="G382" s="269"/>
      <c r="H382" s="269"/>
      <c r="I382" s="264"/>
      <c r="J382" s="307" t="str">
        <f t="shared" si="0"/>
        <v/>
      </c>
      <c r="K382" s="307"/>
      <c r="L382" s="308"/>
      <c r="M382" s="307"/>
      <c r="N382" s="304"/>
      <c r="O382" s="264"/>
      <c r="P382" s="269"/>
      <c r="Q382" s="296"/>
      <c r="R382" s="296"/>
      <c r="S382" s="296"/>
    </row>
    <row r="383" spans="1:19" ht="12.75" customHeight="1" x14ac:dyDescent="0.2">
      <c r="A383" s="303" t="str">
        <f>IF(B383="","",ROW()-ROW($A$3)+'Diário 2º PA'!$P$1)</f>
        <v/>
      </c>
      <c r="B383" s="304"/>
      <c r="C383" s="305"/>
      <c r="D383" s="269"/>
      <c r="E383" s="264"/>
      <c r="F383" s="334"/>
      <c r="G383" s="269"/>
      <c r="H383" s="269"/>
      <c r="I383" s="264"/>
      <c r="J383" s="307" t="str">
        <f t="shared" si="0"/>
        <v/>
      </c>
      <c r="K383" s="307"/>
      <c r="L383" s="308"/>
      <c r="M383" s="307"/>
      <c r="N383" s="304"/>
      <c r="O383" s="264"/>
      <c r="P383" s="269"/>
      <c r="Q383" s="296"/>
      <c r="R383" s="296"/>
      <c r="S383" s="296"/>
    </row>
    <row r="384" spans="1:19" ht="12.75" customHeight="1" x14ac:dyDescent="0.2">
      <c r="A384" s="303" t="str">
        <f>IF(B384="","",ROW()-ROW($A$3)+'Diário 2º PA'!$P$1)</f>
        <v/>
      </c>
      <c r="B384" s="304"/>
      <c r="C384" s="305"/>
      <c r="D384" s="269"/>
      <c r="E384" s="264"/>
      <c r="F384" s="334"/>
      <c r="G384" s="269"/>
      <c r="H384" s="269"/>
      <c r="I384" s="264"/>
      <c r="J384" s="307" t="str">
        <f t="shared" si="0"/>
        <v/>
      </c>
      <c r="K384" s="307"/>
      <c r="L384" s="308"/>
      <c r="M384" s="307"/>
      <c r="N384" s="304"/>
      <c r="O384" s="264"/>
      <c r="P384" s="269"/>
      <c r="Q384" s="296"/>
      <c r="R384" s="296"/>
      <c r="S384" s="296"/>
    </row>
    <row r="385" spans="1:19" ht="12.75" customHeight="1" x14ac:dyDescent="0.2">
      <c r="A385" s="303" t="str">
        <f>IF(B385="","",ROW()-ROW($A$3)+'Diário 2º PA'!$P$1)</f>
        <v/>
      </c>
      <c r="B385" s="304"/>
      <c r="C385" s="305"/>
      <c r="D385" s="269"/>
      <c r="E385" s="264"/>
      <c r="F385" s="334"/>
      <c r="G385" s="269"/>
      <c r="H385" s="269"/>
      <c r="I385" s="264"/>
      <c r="J385" s="307" t="str">
        <f t="shared" si="0"/>
        <v/>
      </c>
      <c r="K385" s="307"/>
      <c r="L385" s="308"/>
      <c r="M385" s="307"/>
      <c r="N385" s="304"/>
      <c r="O385" s="264"/>
      <c r="P385" s="269"/>
      <c r="Q385" s="296"/>
      <c r="R385" s="296"/>
      <c r="S385" s="296"/>
    </row>
    <row r="386" spans="1:19" ht="12.75" customHeight="1" x14ac:dyDescent="0.2">
      <c r="A386" s="303" t="str">
        <f>IF(B386="","",ROW()-ROW($A$3)+'Diário 2º PA'!$P$1)</f>
        <v/>
      </c>
      <c r="B386" s="304"/>
      <c r="C386" s="305"/>
      <c r="D386" s="269"/>
      <c r="E386" s="264"/>
      <c r="F386" s="334"/>
      <c r="G386" s="269"/>
      <c r="H386" s="269"/>
      <c r="I386" s="264"/>
      <c r="J386" s="307" t="str">
        <f t="shared" si="0"/>
        <v/>
      </c>
      <c r="K386" s="307"/>
      <c r="L386" s="308"/>
      <c r="M386" s="307"/>
      <c r="N386" s="304"/>
      <c r="O386" s="264"/>
      <c r="P386" s="269"/>
      <c r="Q386" s="296"/>
      <c r="R386" s="296"/>
      <c r="S386" s="296"/>
    </row>
    <row r="387" spans="1:19" ht="12.75" customHeight="1" x14ac:dyDescent="0.2">
      <c r="A387" s="303" t="str">
        <f>IF(B387="","",ROW()-ROW($A$3)+'Diário 2º PA'!$P$1)</f>
        <v/>
      </c>
      <c r="B387" s="304"/>
      <c r="C387" s="305"/>
      <c r="D387" s="269"/>
      <c r="E387" s="264"/>
      <c r="F387" s="334"/>
      <c r="G387" s="269"/>
      <c r="H387" s="269"/>
      <c r="I387" s="264"/>
      <c r="J387" s="307" t="str">
        <f t="shared" si="0"/>
        <v/>
      </c>
      <c r="K387" s="307"/>
      <c r="L387" s="308"/>
      <c r="M387" s="307"/>
      <c r="N387" s="304"/>
      <c r="O387" s="264"/>
      <c r="P387" s="269"/>
      <c r="Q387" s="296"/>
      <c r="R387" s="296"/>
      <c r="S387" s="296"/>
    </row>
    <row r="388" spans="1:19" ht="12.75" customHeight="1" x14ac:dyDescent="0.2">
      <c r="A388" s="303" t="str">
        <f>IF(B388="","",ROW()-ROW($A$3)+'Diário 2º PA'!$P$1)</f>
        <v/>
      </c>
      <c r="B388" s="304"/>
      <c r="C388" s="305"/>
      <c r="D388" s="269"/>
      <c r="E388" s="264"/>
      <c r="F388" s="334"/>
      <c r="G388" s="269"/>
      <c r="H388" s="269"/>
      <c r="I388" s="264"/>
      <c r="J388" s="307" t="str">
        <f t="shared" si="0"/>
        <v/>
      </c>
      <c r="K388" s="307"/>
      <c r="L388" s="308"/>
      <c r="M388" s="307"/>
      <c r="N388" s="304"/>
      <c r="O388" s="264"/>
      <c r="P388" s="269"/>
      <c r="Q388" s="296"/>
      <c r="R388" s="296"/>
      <c r="S388" s="296"/>
    </row>
    <row r="389" spans="1:19" ht="12.75" customHeight="1" x14ac:dyDescent="0.2">
      <c r="A389" s="303" t="str">
        <f>IF(B389="","",ROW()-ROW($A$3)+'Diário 2º PA'!$P$1)</f>
        <v/>
      </c>
      <c r="B389" s="304"/>
      <c r="C389" s="305"/>
      <c r="D389" s="269"/>
      <c r="E389" s="264"/>
      <c r="F389" s="334"/>
      <c r="G389" s="269"/>
      <c r="H389" s="269"/>
      <c r="I389" s="264"/>
      <c r="J389" s="307" t="str">
        <f t="shared" si="0"/>
        <v/>
      </c>
      <c r="K389" s="307"/>
      <c r="L389" s="308"/>
      <c r="M389" s="307"/>
      <c r="N389" s="304"/>
      <c r="O389" s="264"/>
      <c r="P389" s="269"/>
      <c r="Q389" s="296"/>
      <c r="R389" s="296"/>
      <c r="S389" s="296"/>
    </row>
    <row r="390" spans="1:19" ht="12.75" customHeight="1" x14ac:dyDescent="0.2">
      <c r="A390" s="303" t="str">
        <f>IF(B390="","",ROW()-ROW($A$3)+'Diário 2º PA'!$P$1)</f>
        <v/>
      </c>
      <c r="B390" s="304"/>
      <c r="C390" s="305"/>
      <c r="D390" s="269"/>
      <c r="E390" s="264"/>
      <c r="F390" s="334"/>
      <c r="G390" s="269"/>
      <c r="H390" s="269"/>
      <c r="I390" s="264"/>
      <c r="J390" s="307" t="str">
        <f t="shared" si="0"/>
        <v/>
      </c>
      <c r="K390" s="307"/>
      <c r="L390" s="308"/>
      <c r="M390" s="307"/>
      <c r="N390" s="304"/>
      <c r="O390" s="264"/>
      <c r="P390" s="269"/>
      <c r="Q390" s="296"/>
      <c r="R390" s="296"/>
      <c r="S390" s="296"/>
    </row>
    <row r="391" spans="1:19" ht="12.75" customHeight="1" x14ac:dyDescent="0.2">
      <c r="A391" s="303" t="str">
        <f>IF(B391="","",ROW()-ROW($A$3)+'Diário 2º PA'!$P$1)</f>
        <v/>
      </c>
      <c r="B391" s="304"/>
      <c r="C391" s="305"/>
      <c r="D391" s="269"/>
      <c r="E391" s="264"/>
      <c r="F391" s="334"/>
      <c r="G391" s="269"/>
      <c r="H391" s="269"/>
      <c r="I391" s="264"/>
      <c r="J391" s="307" t="str">
        <f t="shared" si="0"/>
        <v/>
      </c>
      <c r="K391" s="307"/>
      <c r="L391" s="308"/>
      <c r="M391" s="307"/>
      <c r="N391" s="304"/>
      <c r="O391" s="264"/>
      <c r="P391" s="269"/>
      <c r="Q391" s="296"/>
      <c r="R391" s="296"/>
      <c r="S391" s="296"/>
    </row>
    <row r="392" spans="1:19" ht="12.75" customHeight="1" x14ac:dyDescent="0.2">
      <c r="A392" s="303" t="str">
        <f>IF(B392="","",ROW()-ROW($A$3)+'Diário 2º PA'!$P$1)</f>
        <v/>
      </c>
      <c r="B392" s="304"/>
      <c r="C392" s="305"/>
      <c r="D392" s="269"/>
      <c r="E392" s="264"/>
      <c r="F392" s="334"/>
      <c r="G392" s="269"/>
      <c r="H392" s="269"/>
      <c r="I392" s="264"/>
      <c r="J392" s="307" t="str">
        <f t="shared" si="0"/>
        <v/>
      </c>
      <c r="K392" s="307"/>
      <c r="L392" s="308"/>
      <c r="M392" s="307"/>
      <c r="N392" s="304"/>
      <c r="O392" s="264"/>
      <c r="P392" s="269"/>
      <c r="Q392" s="296"/>
      <c r="R392" s="296"/>
      <c r="S392" s="296"/>
    </row>
    <row r="393" spans="1:19" ht="12.75" customHeight="1" x14ac:dyDescent="0.2">
      <c r="A393" s="303" t="str">
        <f>IF(B393="","",ROW()-ROW($A$3)+'Diário 2º PA'!$P$1)</f>
        <v/>
      </c>
      <c r="B393" s="304"/>
      <c r="C393" s="305"/>
      <c r="D393" s="269"/>
      <c r="E393" s="264"/>
      <c r="F393" s="334"/>
      <c r="G393" s="269"/>
      <c r="H393" s="269"/>
      <c r="I393" s="264"/>
      <c r="J393" s="307" t="str">
        <f t="shared" si="0"/>
        <v/>
      </c>
      <c r="K393" s="307"/>
      <c r="L393" s="308"/>
      <c r="M393" s="307"/>
      <c r="N393" s="304"/>
      <c r="O393" s="264"/>
      <c r="P393" s="269"/>
      <c r="Q393" s="296"/>
      <c r="R393" s="296"/>
      <c r="S393" s="296"/>
    </row>
    <row r="394" spans="1:19" ht="12.75" customHeight="1" x14ac:dyDescent="0.2">
      <c r="A394" s="303" t="str">
        <f>IF(B394="","",ROW()-ROW($A$3)+'Diário 2º PA'!$P$1)</f>
        <v/>
      </c>
      <c r="B394" s="304"/>
      <c r="C394" s="305"/>
      <c r="D394" s="269"/>
      <c r="E394" s="264"/>
      <c r="F394" s="334"/>
      <c r="G394" s="269"/>
      <c r="H394" s="269"/>
      <c r="I394" s="264"/>
      <c r="J394" s="307" t="str">
        <f t="shared" si="0"/>
        <v/>
      </c>
      <c r="K394" s="307"/>
      <c r="L394" s="308"/>
      <c r="M394" s="307"/>
      <c r="N394" s="304"/>
      <c r="O394" s="264"/>
      <c r="P394" s="269"/>
      <c r="Q394" s="296"/>
      <c r="R394" s="296"/>
      <c r="S394" s="296"/>
    </row>
    <row r="395" spans="1:19" ht="12.75" customHeight="1" x14ac:dyDescent="0.2">
      <c r="A395" s="303" t="str">
        <f>IF(B395="","",ROW()-ROW($A$3)+'Diário 2º PA'!$P$1)</f>
        <v/>
      </c>
      <c r="B395" s="304"/>
      <c r="C395" s="305"/>
      <c r="D395" s="269"/>
      <c r="E395" s="264"/>
      <c r="F395" s="334"/>
      <c r="G395" s="269"/>
      <c r="H395" s="269"/>
      <c r="I395" s="264"/>
      <c r="J395" s="307" t="str">
        <f t="shared" si="0"/>
        <v/>
      </c>
      <c r="K395" s="307"/>
      <c r="L395" s="308"/>
      <c r="M395" s="307"/>
      <c r="N395" s="304"/>
      <c r="O395" s="264"/>
      <c r="P395" s="269"/>
      <c r="Q395" s="296"/>
      <c r="R395" s="296"/>
      <c r="S395" s="296"/>
    </row>
    <row r="396" spans="1:19" ht="12.75" customHeight="1" x14ac:dyDescent="0.2">
      <c r="A396" s="303" t="str">
        <f>IF(B396="","",ROW()-ROW($A$3)+'Diário 2º PA'!$P$1)</f>
        <v/>
      </c>
      <c r="B396" s="304"/>
      <c r="C396" s="305"/>
      <c r="D396" s="269"/>
      <c r="E396" s="264"/>
      <c r="F396" s="334"/>
      <c r="G396" s="269"/>
      <c r="H396" s="269"/>
      <c r="I396" s="264"/>
      <c r="J396" s="307" t="str">
        <f t="shared" si="0"/>
        <v/>
      </c>
      <c r="K396" s="307"/>
      <c r="L396" s="308"/>
      <c r="M396" s="307"/>
      <c r="N396" s="304"/>
      <c r="O396" s="264"/>
      <c r="P396" s="269"/>
      <c r="Q396" s="296"/>
      <c r="R396" s="296"/>
      <c r="S396" s="296"/>
    </row>
    <row r="397" spans="1:19" ht="12.75" customHeight="1" x14ac:dyDescent="0.2">
      <c r="A397" s="303" t="str">
        <f>IF(B397="","",ROW()-ROW($A$3)+'Diário 2º PA'!$P$1)</f>
        <v/>
      </c>
      <c r="B397" s="304"/>
      <c r="C397" s="305"/>
      <c r="D397" s="269"/>
      <c r="E397" s="264"/>
      <c r="F397" s="334"/>
      <c r="G397" s="269"/>
      <c r="H397" s="269"/>
      <c r="I397" s="264"/>
      <c r="J397" s="307" t="str">
        <f t="shared" si="0"/>
        <v/>
      </c>
      <c r="K397" s="307"/>
      <c r="L397" s="308"/>
      <c r="M397" s="307"/>
      <c r="N397" s="304"/>
      <c r="O397" s="264"/>
      <c r="P397" s="269"/>
      <c r="Q397" s="296"/>
      <c r="R397" s="296"/>
      <c r="S397" s="296"/>
    </row>
    <row r="398" spans="1:19" ht="12.75" customHeight="1" x14ac:dyDescent="0.2">
      <c r="A398" s="303" t="str">
        <f>IF(B398="","",ROW()-ROW($A$3)+'Diário 2º PA'!$P$1)</f>
        <v/>
      </c>
      <c r="B398" s="304"/>
      <c r="C398" s="305"/>
      <c r="D398" s="269"/>
      <c r="E398" s="264"/>
      <c r="F398" s="334"/>
      <c r="G398" s="269"/>
      <c r="H398" s="269"/>
      <c r="I398" s="264"/>
      <c r="J398" s="307" t="str">
        <f t="shared" si="0"/>
        <v/>
      </c>
      <c r="K398" s="307"/>
      <c r="L398" s="308"/>
      <c r="M398" s="307"/>
      <c r="N398" s="304"/>
      <c r="O398" s="264"/>
      <c r="P398" s="269"/>
      <c r="Q398" s="296"/>
      <c r="R398" s="296"/>
      <c r="S398" s="296"/>
    </row>
    <row r="399" spans="1:19" ht="12.75" customHeight="1" x14ac:dyDescent="0.2">
      <c r="A399" s="303" t="str">
        <f>IF(B399="","",ROW()-ROW($A$3)+'Diário 2º PA'!$P$1)</f>
        <v/>
      </c>
      <c r="B399" s="304"/>
      <c r="C399" s="305"/>
      <c r="D399" s="269"/>
      <c r="E399" s="264"/>
      <c r="F399" s="334"/>
      <c r="G399" s="269"/>
      <c r="H399" s="269"/>
      <c r="I399" s="264"/>
      <c r="J399" s="307" t="str">
        <f t="shared" si="0"/>
        <v/>
      </c>
      <c r="K399" s="307"/>
      <c r="L399" s="308"/>
      <c r="M399" s="307"/>
      <c r="N399" s="304"/>
      <c r="O399" s="264"/>
      <c r="P399" s="269"/>
      <c r="Q399" s="296"/>
      <c r="R399" s="296"/>
      <c r="S399" s="296"/>
    </row>
    <row r="400" spans="1:19" ht="12.75" customHeight="1" x14ac:dyDescent="0.2">
      <c r="A400" s="303" t="str">
        <f>IF(B400="","",ROW()-ROW($A$3)+'Diário 2º PA'!$P$1)</f>
        <v/>
      </c>
      <c r="B400" s="304"/>
      <c r="C400" s="305"/>
      <c r="D400" s="269"/>
      <c r="E400" s="264"/>
      <c r="F400" s="334"/>
      <c r="G400" s="264"/>
      <c r="H400" s="269"/>
      <c r="I400" s="264"/>
      <c r="J400" s="307" t="str">
        <f t="shared" si="0"/>
        <v/>
      </c>
      <c r="K400" s="307"/>
      <c r="L400" s="308"/>
      <c r="M400" s="307"/>
      <c r="N400" s="304"/>
      <c r="O400" s="264"/>
      <c r="P400" s="269"/>
      <c r="Q400" s="296"/>
      <c r="R400" s="296"/>
      <c r="S400" s="296"/>
    </row>
    <row r="401" spans="1:19" ht="12.75" customHeight="1" x14ac:dyDescent="0.2">
      <c r="A401" s="303" t="str">
        <f>IF(B401="","",ROW()-ROW($A$3)+'Diário 2º PA'!$P$1)</f>
        <v/>
      </c>
      <c r="B401" s="304"/>
      <c r="C401" s="305"/>
      <c r="D401" s="269"/>
      <c r="E401" s="264"/>
      <c r="F401" s="334"/>
      <c r="G401" s="264"/>
      <c r="H401" s="269"/>
      <c r="I401" s="264"/>
      <c r="J401" s="307" t="str">
        <f t="shared" si="0"/>
        <v/>
      </c>
      <c r="K401" s="307"/>
      <c r="L401" s="308"/>
      <c r="M401" s="307"/>
      <c r="N401" s="304"/>
      <c r="O401" s="264"/>
      <c r="P401" s="269"/>
      <c r="Q401" s="296"/>
      <c r="R401" s="296"/>
      <c r="S401" s="296"/>
    </row>
    <row r="402" spans="1:19" ht="12.75" customHeight="1" x14ac:dyDescent="0.2">
      <c r="A402" s="303" t="str">
        <f>IF(B402="","",ROW()-ROW($A$3)+'Diário 2º PA'!$P$1)</f>
        <v/>
      </c>
      <c r="B402" s="304"/>
      <c r="C402" s="305"/>
      <c r="D402" s="269"/>
      <c r="E402" s="264"/>
      <c r="F402" s="334"/>
      <c r="G402" s="264"/>
      <c r="H402" s="269"/>
      <c r="I402" s="264"/>
      <c r="J402" s="307" t="str">
        <f t="shared" si="0"/>
        <v/>
      </c>
      <c r="K402" s="307"/>
      <c r="L402" s="308"/>
      <c r="M402" s="307"/>
      <c r="N402" s="304"/>
      <c r="O402" s="264"/>
      <c r="P402" s="269"/>
      <c r="Q402" s="296"/>
      <c r="R402" s="296"/>
      <c r="S402" s="296"/>
    </row>
    <row r="403" spans="1:19" ht="12.75" customHeight="1" x14ac:dyDescent="0.2">
      <c r="A403" s="303" t="str">
        <f>IF(B403="","",ROW()-ROW($A$3)+'Diário 2º PA'!$P$1)</f>
        <v/>
      </c>
      <c r="B403" s="304"/>
      <c r="C403" s="305"/>
      <c r="D403" s="269"/>
      <c r="E403" s="264"/>
      <c r="F403" s="334"/>
      <c r="G403" s="269"/>
      <c r="H403" s="269"/>
      <c r="I403" s="264"/>
      <c r="J403" s="307" t="str">
        <f t="shared" si="0"/>
        <v/>
      </c>
      <c r="K403" s="307"/>
      <c r="L403" s="308"/>
      <c r="M403" s="307"/>
      <c r="N403" s="304"/>
      <c r="O403" s="264"/>
      <c r="P403" s="269"/>
      <c r="Q403" s="296"/>
      <c r="R403" s="296"/>
      <c r="S403" s="296"/>
    </row>
    <row r="404" spans="1:19" ht="12.75" customHeight="1" x14ac:dyDescent="0.2">
      <c r="A404" s="303" t="str">
        <f>IF(B404="","",ROW()-ROW($A$3)+'Diário 2º PA'!$P$1)</f>
        <v/>
      </c>
      <c r="B404" s="304"/>
      <c r="C404" s="305"/>
      <c r="D404" s="269"/>
      <c r="E404" s="264"/>
      <c r="F404" s="334"/>
      <c r="G404" s="269"/>
      <c r="H404" s="269"/>
      <c r="I404" s="264"/>
      <c r="J404" s="307" t="str">
        <f t="shared" si="0"/>
        <v/>
      </c>
      <c r="K404" s="307"/>
      <c r="L404" s="308"/>
      <c r="M404" s="307"/>
      <c r="N404" s="304"/>
      <c r="O404" s="264"/>
      <c r="P404" s="269"/>
      <c r="Q404" s="296"/>
      <c r="R404" s="296"/>
      <c r="S404" s="296"/>
    </row>
    <row r="405" spans="1:19" ht="12.75" customHeight="1" x14ac:dyDescent="0.2">
      <c r="A405" s="303" t="str">
        <f>IF(B405="","",ROW()-ROW($A$3)+'Diário 2º PA'!$P$1)</f>
        <v/>
      </c>
      <c r="B405" s="304"/>
      <c r="C405" s="305"/>
      <c r="D405" s="269"/>
      <c r="E405" s="264"/>
      <c r="F405" s="334"/>
      <c r="G405" s="269"/>
      <c r="H405" s="269"/>
      <c r="I405" s="264"/>
      <c r="J405" s="307" t="str">
        <f t="shared" si="0"/>
        <v/>
      </c>
      <c r="K405" s="307"/>
      <c r="L405" s="308"/>
      <c r="M405" s="307"/>
      <c r="N405" s="304"/>
      <c r="O405" s="264"/>
      <c r="P405" s="269"/>
      <c r="Q405" s="296"/>
      <c r="R405" s="296"/>
      <c r="S405" s="296"/>
    </row>
    <row r="406" spans="1:19" ht="12.75" customHeight="1" x14ac:dyDescent="0.2">
      <c r="A406" s="303" t="str">
        <f>IF(B406="","",ROW()-ROW($A$3)+'Diário 2º PA'!$P$1)</f>
        <v/>
      </c>
      <c r="B406" s="304"/>
      <c r="C406" s="305"/>
      <c r="D406" s="269"/>
      <c r="E406" s="264"/>
      <c r="F406" s="334"/>
      <c r="G406" s="269"/>
      <c r="H406" s="269"/>
      <c r="I406" s="264"/>
      <c r="J406" s="307" t="str">
        <f t="shared" si="0"/>
        <v/>
      </c>
      <c r="K406" s="307"/>
      <c r="L406" s="308"/>
      <c r="M406" s="307"/>
      <c r="N406" s="304"/>
      <c r="O406" s="264"/>
      <c r="P406" s="269"/>
      <c r="Q406" s="296"/>
      <c r="R406" s="296"/>
      <c r="S406" s="296"/>
    </row>
    <row r="407" spans="1:19" ht="12.75" customHeight="1" x14ac:dyDescent="0.2">
      <c r="A407" s="303" t="str">
        <f>IF(B407="","",ROW()-ROW($A$3)+'Diário 2º PA'!$P$1)</f>
        <v/>
      </c>
      <c r="B407" s="304"/>
      <c r="C407" s="305"/>
      <c r="D407" s="269"/>
      <c r="E407" s="264"/>
      <c r="F407" s="334"/>
      <c r="G407" s="269"/>
      <c r="H407" s="269"/>
      <c r="I407" s="264"/>
      <c r="J407" s="307" t="str">
        <f t="shared" si="0"/>
        <v/>
      </c>
      <c r="K407" s="307"/>
      <c r="L407" s="308"/>
      <c r="M407" s="307"/>
      <c r="N407" s="304"/>
      <c r="O407" s="264"/>
      <c r="P407" s="269"/>
      <c r="Q407" s="296"/>
      <c r="R407" s="296"/>
      <c r="S407" s="296"/>
    </row>
    <row r="408" spans="1:19" ht="12.75" customHeight="1" x14ac:dyDescent="0.2">
      <c r="A408" s="303" t="str">
        <f>IF(B408="","",ROW()-ROW($A$3)+'Diário 2º PA'!$P$1)</f>
        <v/>
      </c>
      <c r="B408" s="304"/>
      <c r="C408" s="305"/>
      <c r="D408" s="269"/>
      <c r="E408" s="264"/>
      <c r="F408" s="334"/>
      <c r="G408" s="269"/>
      <c r="H408" s="269"/>
      <c r="I408" s="264"/>
      <c r="J408" s="307" t="str">
        <f t="shared" si="0"/>
        <v/>
      </c>
      <c r="K408" s="307"/>
      <c r="L408" s="308"/>
      <c r="M408" s="307"/>
      <c r="N408" s="304"/>
      <c r="O408" s="264"/>
      <c r="P408" s="269"/>
      <c r="Q408" s="296"/>
      <c r="R408" s="296"/>
      <c r="S408" s="296"/>
    </row>
    <row r="409" spans="1:19" ht="12.75" customHeight="1" x14ac:dyDescent="0.2">
      <c r="A409" s="303" t="str">
        <f>IF(B409="","",ROW()-ROW($A$3)+'Diário 2º PA'!$P$1)</f>
        <v/>
      </c>
      <c r="B409" s="304"/>
      <c r="C409" s="305"/>
      <c r="D409" s="269"/>
      <c r="E409" s="264"/>
      <c r="F409" s="334"/>
      <c r="G409" s="269"/>
      <c r="H409" s="269"/>
      <c r="I409" s="264"/>
      <c r="J409" s="307" t="str">
        <f t="shared" si="0"/>
        <v/>
      </c>
      <c r="K409" s="307"/>
      <c r="L409" s="308"/>
      <c r="M409" s="307"/>
      <c r="N409" s="304"/>
      <c r="O409" s="264"/>
      <c r="P409" s="269"/>
      <c r="Q409" s="296"/>
      <c r="R409" s="296"/>
      <c r="S409" s="296"/>
    </row>
    <row r="410" spans="1:19" ht="12.75" customHeight="1" x14ac:dyDescent="0.2">
      <c r="A410" s="303" t="str">
        <f>IF(B410="","",ROW()-ROW($A$3)+'Diário 2º PA'!$P$1)</f>
        <v/>
      </c>
      <c r="B410" s="304"/>
      <c r="C410" s="305"/>
      <c r="D410" s="269"/>
      <c r="E410" s="264"/>
      <c r="F410" s="334"/>
      <c r="G410" s="269"/>
      <c r="H410" s="269"/>
      <c r="I410" s="264"/>
      <c r="J410" s="307" t="str">
        <f t="shared" si="0"/>
        <v/>
      </c>
      <c r="K410" s="307"/>
      <c r="L410" s="308"/>
      <c r="M410" s="307"/>
      <c r="N410" s="304"/>
      <c r="O410" s="264"/>
      <c r="P410" s="269"/>
      <c r="Q410" s="296"/>
      <c r="R410" s="296"/>
      <c r="S410" s="296"/>
    </row>
    <row r="411" spans="1:19" ht="12.75" customHeight="1" x14ac:dyDescent="0.2">
      <c r="A411" s="303" t="str">
        <f>IF(B411="","",ROW()-ROW($A$3)+'Diário 2º PA'!$P$1)</f>
        <v/>
      </c>
      <c r="B411" s="304"/>
      <c r="C411" s="305"/>
      <c r="D411" s="269"/>
      <c r="E411" s="264"/>
      <c r="F411" s="334"/>
      <c r="G411" s="269"/>
      <c r="H411" s="269"/>
      <c r="I411" s="264"/>
      <c r="J411" s="307" t="str">
        <f t="shared" si="0"/>
        <v/>
      </c>
      <c r="K411" s="307"/>
      <c r="L411" s="308"/>
      <c r="M411" s="307"/>
      <c r="N411" s="304"/>
      <c r="O411" s="264"/>
      <c r="P411" s="269"/>
      <c r="Q411" s="296"/>
      <c r="R411" s="296"/>
      <c r="S411" s="296"/>
    </row>
    <row r="412" spans="1:19" ht="12.75" customHeight="1" x14ac:dyDescent="0.2">
      <c r="A412" s="303" t="str">
        <f>IF(B412="","",ROW()-ROW($A$3)+'Diário 2º PA'!$P$1)</f>
        <v/>
      </c>
      <c r="B412" s="304"/>
      <c r="C412" s="305"/>
      <c r="D412" s="269"/>
      <c r="E412" s="264"/>
      <c r="F412" s="334"/>
      <c r="G412" s="269"/>
      <c r="H412" s="269"/>
      <c r="I412" s="264"/>
      <c r="J412" s="307" t="str">
        <f t="shared" si="0"/>
        <v/>
      </c>
      <c r="K412" s="307"/>
      <c r="L412" s="308"/>
      <c r="M412" s="307"/>
      <c r="N412" s="304"/>
      <c r="O412" s="264"/>
      <c r="P412" s="269"/>
      <c r="Q412" s="296"/>
      <c r="R412" s="296"/>
      <c r="S412" s="296"/>
    </row>
    <row r="413" spans="1:19" ht="12.75" customHeight="1" x14ac:dyDescent="0.2">
      <c r="A413" s="303" t="str">
        <f>IF(B413="","",ROW()-ROW($A$3)+'Diário 2º PA'!$P$1)</f>
        <v/>
      </c>
      <c r="B413" s="304"/>
      <c r="C413" s="305"/>
      <c r="D413" s="269"/>
      <c r="E413" s="264"/>
      <c r="F413" s="334"/>
      <c r="G413" s="269"/>
      <c r="H413" s="269"/>
      <c r="I413" s="264"/>
      <c r="J413" s="307" t="str">
        <f t="shared" si="0"/>
        <v/>
      </c>
      <c r="K413" s="307"/>
      <c r="L413" s="308"/>
      <c r="M413" s="307"/>
      <c r="N413" s="304"/>
      <c r="O413" s="264"/>
      <c r="P413" s="269"/>
      <c r="Q413" s="296"/>
      <c r="R413" s="296"/>
      <c r="S413" s="296"/>
    </row>
    <row r="414" spans="1:19" ht="12.75" customHeight="1" x14ac:dyDescent="0.2">
      <c r="A414" s="303" t="str">
        <f>IF(B414="","",ROW()-ROW($A$3)+'Diário 2º PA'!$P$1)</f>
        <v/>
      </c>
      <c r="B414" s="304"/>
      <c r="C414" s="305"/>
      <c r="D414" s="269"/>
      <c r="E414" s="264"/>
      <c r="F414" s="334"/>
      <c r="G414" s="264"/>
      <c r="H414" s="269"/>
      <c r="I414" s="264"/>
      <c r="J414" s="307" t="str">
        <f t="shared" si="0"/>
        <v/>
      </c>
      <c r="K414" s="307"/>
      <c r="L414" s="308"/>
      <c r="M414" s="307"/>
      <c r="N414" s="304"/>
      <c r="O414" s="264"/>
      <c r="P414" s="269"/>
      <c r="Q414" s="296"/>
      <c r="R414" s="296"/>
      <c r="S414" s="296"/>
    </row>
    <row r="415" spans="1:19" ht="12.75" customHeight="1" x14ac:dyDescent="0.2">
      <c r="A415" s="303" t="str">
        <f>IF(B415="","",ROW()-ROW($A$3)+'Diário 2º PA'!$P$1)</f>
        <v/>
      </c>
      <c r="B415" s="304"/>
      <c r="C415" s="305"/>
      <c r="D415" s="269"/>
      <c r="E415" s="264"/>
      <c r="F415" s="334"/>
      <c r="G415" s="264"/>
      <c r="H415" s="269"/>
      <c r="I415" s="264"/>
      <c r="J415" s="307" t="str">
        <f t="shared" si="0"/>
        <v/>
      </c>
      <c r="K415" s="307"/>
      <c r="L415" s="308"/>
      <c r="M415" s="307"/>
      <c r="N415" s="304"/>
      <c r="O415" s="264"/>
      <c r="P415" s="269"/>
      <c r="Q415" s="296"/>
      <c r="R415" s="296"/>
      <c r="S415" s="296"/>
    </row>
    <row r="416" spans="1:19" ht="12.75" customHeight="1" x14ac:dyDescent="0.2">
      <c r="A416" s="303" t="str">
        <f>IF(B416="","",ROW()-ROW($A$3)+'Diário 2º PA'!$P$1)</f>
        <v/>
      </c>
      <c r="B416" s="304"/>
      <c r="C416" s="305"/>
      <c r="D416" s="269"/>
      <c r="E416" s="264"/>
      <c r="F416" s="334"/>
      <c r="G416" s="264"/>
      <c r="H416" s="269"/>
      <c r="I416" s="264"/>
      <c r="J416" s="307" t="str">
        <f t="shared" si="0"/>
        <v/>
      </c>
      <c r="K416" s="307"/>
      <c r="L416" s="308"/>
      <c r="M416" s="307"/>
      <c r="N416" s="304"/>
      <c r="O416" s="264"/>
      <c r="P416" s="269"/>
      <c r="Q416" s="296"/>
      <c r="R416" s="296"/>
      <c r="S416" s="296"/>
    </row>
    <row r="417" spans="1:19" ht="12.75" customHeight="1" x14ac:dyDescent="0.2">
      <c r="A417" s="303" t="str">
        <f>IF(B417="","",ROW()-ROW($A$3)+'Diário 2º PA'!$P$1)</f>
        <v/>
      </c>
      <c r="B417" s="304"/>
      <c r="C417" s="305"/>
      <c r="D417" s="269"/>
      <c r="E417" s="264"/>
      <c r="F417" s="334"/>
      <c r="G417" s="269"/>
      <c r="H417" s="269"/>
      <c r="I417" s="264"/>
      <c r="J417" s="307" t="str">
        <f t="shared" si="0"/>
        <v/>
      </c>
      <c r="K417" s="307"/>
      <c r="L417" s="308"/>
      <c r="M417" s="307"/>
      <c r="N417" s="304"/>
      <c r="O417" s="264"/>
      <c r="P417" s="269"/>
      <c r="Q417" s="296"/>
      <c r="R417" s="296"/>
      <c r="S417" s="296"/>
    </row>
    <row r="418" spans="1:19" ht="12.75" customHeight="1" x14ac:dyDescent="0.2">
      <c r="A418" s="303" t="str">
        <f>IF(B418="","",ROW()-ROW($A$3)+'Diário 2º PA'!$P$1)</f>
        <v/>
      </c>
      <c r="B418" s="304"/>
      <c r="C418" s="305"/>
      <c r="D418" s="269"/>
      <c r="E418" s="264"/>
      <c r="F418" s="334"/>
      <c r="G418" s="264"/>
      <c r="H418" s="269"/>
      <c r="I418" s="264"/>
      <c r="J418" s="307" t="str">
        <f t="shared" si="0"/>
        <v/>
      </c>
      <c r="K418" s="307"/>
      <c r="L418" s="308"/>
      <c r="M418" s="307"/>
      <c r="N418" s="304"/>
      <c r="O418" s="264"/>
      <c r="P418" s="269"/>
      <c r="Q418" s="296"/>
      <c r="R418" s="296"/>
      <c r="S418" s="296"/>
    </row>
    <row r="419" spans="1:19" ht="12.75" customHeight="1" x14ac:dyDescent="0.2">
      <c r="A419" s="303" t="str">
        <f>IF(B419="","",ROW()-ROW($A$3)+'Diário 2º PA'!$P$1)</f>
        <v/>
      </c>
      <c r="B419" s="304"/>
      <c r="C419" s="305"/>
      <c r="D419" s="269"/>
      <c r="E419" s="264"/>
      <c r="F419" s="334"/>
      <c r="G419" s="264"/>
      <c r="H419" s="269"/>
      <c r="I419" s="264"/>
      <c r="J419" s="307" t="str">
        <f t="shared" si="0"/>
        <v/>
      </c>
      <c r="K419" s="307"/>
      <c r="L419" s="308"/>
      <c r="M419" s="307"/>
      <c r="N419" s="304"/>
      <c r="O419" s="264"/>
      <c r="P419" s="269"/>
      <c r="Q419" s="296"/>
      <c r="R419" s="296"/>
      <c r="S419" s="296"/>
    </row>
    <row r="420" spans="1:19" ht="12.75" customHeight="1" x14ac:dyDescent="0.2">
      <c r="A420" s="303" t="str">
        <f>IF(B420="","",ROW()-ROW($A$3)+'Diário 2º PA'!$P$1)</f>
        <v/>
      </c>
      <c r="B420" s="304"/>
      <c r="C420" s="305"/>
      <c r="D420" s="269"/>
      <c r="E420" s="264"/>
      <c r="F420" s="334"/>
      <c r="G420" s="264"/>
      <c r="H420" s="269"/>
      <c r="I420" s="264"/>
      <c r="J420" s="307" t="str">
        <f t="shared" si="0"/>
        <v/>
      </c>
      <c r="K420" s="307"/>
      <c r="L420" s="308"/>
      <c r="M420" s="307"/>
      <c r="N420" s="304"/>
      <c r="O420" s="264"/>
      <c r="P420" s="269"/>
      <c r="Q420" s="296"/>
      <c r="R420" s="296"/>
      <c r="S420" s="296"/>
    </row>
    <row r="421" spans="1:19" ht="12.75" customHeight="1" x14ac:dyDescent="0.2">
      <c r="A421" s="303" t="str">
        <f>IF(B421="","",ROW()-ROW($A$3)+'Diário 2º PA'!$P$1)</f>
        <v/>
      </c>
      <c r="B421" s="304"/>
      <c r="C421" s="305"/>
      <c r="D421" s="269"/>
      <c r="E421" s="264"/>
      <c r="F421" s="334"/>
      <c r="G421" s="264"/>
      <c r="H421" s="269"/>
      <c r="I421" s="264"/>
      <c r="J421" s="307" t="str">
        <f t="shared" si="0"/>
        <v/>
      </c>
      <c r="K421" s="307"/>
      <c r="L421" s="308"/>
      <c r="M421" s="307"/>
      <c r="N421" s="304"/>
      <c r="O421" s="264"/>
      <c r="P421" s="269"/>
      <c r="Q421" s="296"/>
      <c r="R421" s="296"/>
      <c r="S421" s="296"/>
    </row>
    <row r="422" spans="1:19" ht="12.75" customHeight="1" x14ac:dyDescent="0.2">
      <c r="A422" s="303" t="str">
        <f>IF(B422="","",ROW()-ROW($A$3)+'Diário 2º PA'!$P$1)</f>
        <v/>
      </c>
      <c r="B422" s="304"/>
      <c r="C422" s="305"/>
      <c r="D422" s="269"/>
      <c r="E422" s="264"/>
      <c r="F422" s="334"/>
      <c r="G422" s="264"/>
      <c r="H422" s="269"/>
      <c r="I422" s="264"/>
      <c r="J422" s="307" t="str">
        <f t="shared" si="0"/>
        <v/>
      </c>
      <c r="K422" s="307"/>
      <c r="L422" s="308"/>
      <c r="M422" s="307"/>
      <c r="N422" s="304"/>
      <c r="O422" s="264"/>
      <c r="P422" s="269"/>
      <c r="Q422" s="296"/>
      <c r="R422" s="296"/>
      <c r="S422" s="296"/>
    </row>
    <row r="423" spans="1:19" ht="12.75" customHeight="1" x14ac:dyDescent="0.2">
      <c r="A423" s="303" t="str">
        <f>IF(B423="","",ROW()-ROW($A$3)+'Diário 2º PA'!$P$1)</f>
        <v/>
      </c>
      <c r="B423" s="304"/>
      <c r="C423" s="305"/>
      <c r="D423" s="269"/>
      <c r="E423" s="264"/>
      <c r="F423" s="334"/>
      <c r="G423" s="264"/>
      <c r="H423" s="269"/>
      <c r="I423" s="264"/>
      <c r="J423" s="307" t="str">
        <f t="shared" si="0"/>
        <v/>
      </c>
      <c r="K423" s="307"/>
      <c r="L423" s="308"/>
      <c r="M423" s="307"/>
      <c r="N423" s="304"/>
      <c r="O423" s="264"/>
      <c r="P423" s="269"/>
      <c r="Q423" s="296"/>
      <c r="R423" s="296"/>
      <c r="S423" s="296"/>
    </row>
    <row r="424" spans="1:19" ht="12.75" customHeight="1" x14ac:dyDescent="0.2">
      <c r="A424" s="303" t="str">
        <f>IF(B424="","",ROW()-ROW($A$3)+'Diário 2º PA'!$P$1)</f>
        <v/>
      </c>
      <c r="B424" s="304"/>
      <c r="C424" s="305"/>
      <c r="D424" s="269"/>
      <c r="E424" s="264"/>
      <c r="F424" s="334"/>
      <c r="G424" s="264"/>
      <c r="H424" s="269"/>
      <c r="I424" s="264"/>
      <c r="J424" s="307" t="str">
        <f t="shared" si="0"/>
        <v/>
      </c>
      <c r="K424" s="307"/>
      <c r="L424" s="308"/>
      <c r="M424" s="307"/>
      <c r="N424" s="304"/>
      <c r="O424" s="264"/>
      <c r="P424" s="269"/>
      <c r="Q424" s="296"/>
      <c r="R424" s="296"/>
      <c r="S424" s="296"/>
    </row>
    <row r="425" spans="1:19" ht="12.75" customHeight="1" x14ac:dyDescent="0.2">
      <c r="A425" s="303" t="str">
        <f>IF(B425="","",ROW()-ROW($A$3)+'Diário 2º PA'!$P$1)</f>
        <v/>
      </c>
      <c r="B425" s="304"/>
      <c r="C425" s="305"/>
      <c r="D425" s="269"/>
      <c r="E425" s="264"/>
      <c r="F425" s="334"/>
      <c r="G425" s="264"/>
      <c r="H425" s="269"/>
      <c r="I425" s="264"/>
      <c r="J425" s="307" t="str">
        <f t="shared" si="0"/>
        <v/>
      </c>
      <c r="K425" s="307"/>
      <c r="L425" s="308"/>
      <c r="M425" s="307"/>
      <c r="N425" s="304"/>
      <c r="O425" s="264"/>
      <c r="P425" s="269"/>
      <c r="Q425" s="296"/>
      <c r="R425" s="296"/>
      <c r="S425" s="296"/>
    </row>
    <row r="426" spans="1:19" ht="12.75" customHeight="1" x14ac:dyDescent="0.2">
      <c r="A426" s="303" t="str">
        <f>IF(B426="","",ROW()-ROW($A$3)+'Diário 2º PA'!$P$1)</f>
        <v/>
      </c>
      <c r="B426" s="304"/>
      <c r="C426" s="305"/>
      <c r="D426" s="269"/>
      <c r="E426" s="264"/>
      <c r="F426" s="334"/>
      <c r="G426" s="269"/>
      <c r="H426" s="269"/>
      <c r="I426" s="264"/>
      <c r="J426" s="307" t="str">
        <f t="shared" si="0"/>
        <v/>
      </c>
      <c r="K426" s="307"/>
      <c r="L426" s="308"/>
      <c r="M426" s="307"/>
      <c r="N426" s="304"/>
      <c r="O426" s="264"/>
      <c r="P426" s="269"/>
      <c r="Q426" s="296"/>
      <c r="R426" s="296"/>
      <c r="S426" s="296"/>
    </row>
    <row r="427" spans="1:19" ht="12.75" customHeight="1" x14ac:dyDescent="0.2">
      <c r="A427" s="303" t="str">
        <f>IF(B427="","",ROW()-ROW($A$3)+'Diário 2º PA'!$P$1)</f>
        <v/>
      </c>
      <c r="B427" s="304"/>
      <c r="C427" s="305"/>
      <c r="D427" s="269"/>
      <c r="E427" s="264"/>
      <c r="F427" s="334"/>
      <c r="G427" s="269"/>
      <c r="H427" s="269"/>
      <c r="I427" s="264"/>
      <c r="J427" s="307" t="str">
        <f t="shared" si="0"/>
        <v/>
      </c>
      <c r="K427" s="307"/>
      <c r="L427" s="308"/>
      <c r="M427" s="307"/>
      <c r="N427" s="304"/>
      <c r="O427" s="264"/>
      <c r="P427" s="269"/>
      <c r="Q427" s="296"/>
      <c r="R427" s="296"/>
      <c r="S427" s="296"/>
    </row>
    <row r="428" spans="1:19" ht="12.75" customHeight="1" x14ac:dyDescent="0.2">
      <c r="A428" s="303" t="str">
        <f>IF(B428="","",ROW()-ROW($A$3)+'Diário 2º PA'!$P$1)</f>
        <v/>
      </c>
      <c r="B428" s="304"/>
      <c r="C428" s="305"/>
      <c r="D428" s="269"/>
      <c r="E428" s="264"/>
      <c r="F428" s="334"/>
      <c r="G428" s="264"/>
      <c r="H428" s="269"/>
      <c r="I428" s="264"/>
      <c r="J428" s="307" t="str">
        <f t="shared" si="0"/>
        <v/>
      </c>
      <c r="K428" s="307"/>
      <c r="L428" s="308"/>
      <c r="M428" s="307"/>
      <c r="N428" s="304"/>
      <c r="O428" s="264"/>
      <c r="P428" s="269"/>
      <c r="Q428" s="296"/>
      <c r="R428" s="296"/>
      <c r="S428" s="296"/>
    </row>
    <row r="429" spans="1:19" ht="12.75" customHeight="1" x14ac:dyDescent="0.2">
      <c r="A429" s="303" t="str">
        <f>IF(B429="","",ROW()-ROW($A$3)+'Diário 2º PA'!$P$1)</f>
        <v/>
      </c>
      <c r="B429" s="304"/>
      <c r="C429" s="305"/>
      <c r="D429" s="269"/>
      <c r="E429" s="264"/>
      <c r="F429" s="334"/>
      <c r="G429" s="269"/>
      <c r="H429" s="269"/>
      <c r="I429" s="264"/>
      <c r="J429" s="307" t="str">
        <f t="shared" si="0"/>
        <v/>
      </c>
      <c r="K429" s="307"/>
      <c r="L429" s="308"/>
      <c r="M429" s="307"/>
      <c r="N429" s="304"/>
      <c r="O429" s="264"/>
      <c r="P429" s="269"/>
      <c r="Q429" s="296"/>
      <c r="R429" s="296"/>
      <c r="S429" s="296"/>
    </row>
    <row r="430" spans="1:19" ht="12.75" customHeight="1" x14ac:dyDescent="0.2">
      <c r="A430" s="303" t="str">
        <f>IF(B430="","",ROW()-ROW($A$3)+'Diário 2º PA'!$P$1)</f>
        <v/>
      </c>
      <c r="B430" s="304"/>
      <c r="C430" s="305"/>
      <c r="D430" s="269"/>
      <c r="E430" s="264"/>
      <c r="F430" s="334"/>
      <c r="G430" s="269"/>
      <c r="H430" s="269"/>
      <c r="I430" s="264"/>
      <c r="J430" s="307" t="str">
        <f t="shared" si="0"/>
        <v/>
      </c>
      <c r="K430" s="307"/>
      <c r="L430" s="308"/>
      <c r="M430" s="307"/>
      <c r="N430" s="304"/>
      <c r="O430" s="264"/>
      <c r="P430" s="269"/>
      <c r="Q430" s="296"/>
      <c r="R430" s="296"/>
      <c r="S430" s="296"/>
    </row>
    <row r="431" spans="1:19" ht="12.75" customHeight="1" x14ac:dyDescent="0.2">
      <c r="A431" s="303" t="str">
        <f>IF(B431="","",ROW()-ROW($A$3)+'Diário 2º PA'!$P$1)</f>
        <v/>
      </c>
      <c r="B431" s="304"/>
      <c r="C431" s="305"/>
      <c r="D431" s="269"/>
      <c r="E431" s="264"/>
      <c r="F431" s="334"/>
      <c r="G431" s="269"/>
      <c r="H431" s="269"/>
      <c r="I431" s="264"/>
      <c r="J431" s="307" t="str">
        <f t="shared" si="0"/>
        <v/>
      </c>
      <c r="K431" s="307"/>
      <c r="L431" s="308"/>
      <c r="M431" s="307"/>
      <c r="N431" s="304"/>
      <c r="O431" s="264"/>
      <c r="P431" s="269"/>
      <c r="Q431" s="296"/>
      <c r="R431" s="296"/>
      <c r="S431" s="296"/>
    </row>
    <row r="432" spans="1:19" ht="12.75" customHeight="1" x14ac:dyDescent="0.2">
      <c r="A432" s="303" t="str">
        <f>IF(B432="","",ROW()-ROW($A$3)+'Diário 2º PA'!$P$1)</f>
        <v/>
      </c>
      <c r="B432" s="304"/>
      <c r="C432" s="305"/>
      <c r="D432" s="269"/>
      <c r="E432" s="264"/>
      <c r="F432" s="334"/>
      <c r="G432" s="269"/>
      <c r="H432" s="269"/>
      <c r="I432" s="264"/>
      <c r="J432" s="307" t="str">
        <f t="shared" si="0"/>
        <v/>
      </c>
      <c r="K432" s="307"/>
      <c r="L432" s="308"/>
      <c r="M432" s="307"/>
      <c r="N432" s="304"/>
      <c r="O432" s="264"/>
      <c r="P432" s="269"/>
      <c r="Q432" s="296"/>
      <c r="R432" s="296"/>
      <c r="S432" s="296"/>
    </row>
    <row r="433" spans="1:19" ht="12.75" customHeight="1" x14ac:dyDescent="0.2">
      <c r="A433" s="303" t="str">
        <f>IF(B433="","",ROW()-ROW($A$3)+'Diário 2º PA'!$P$1)</f>
        <v/>
      </c>
      <c r="B433" s="304"/>
      <c r="C433" s="305"/>
      <c r="D433" s="269"/>
      <c r="E433" s="264"/>
      <c r="F433" s="334"/>
      <c r="G433" s="269"/>
      <c r="H433" s="269"/>
      <c r="I433" s="264"/>
      <c r="J433" s="307" t="str">
        <f t="shared" si="0"/>
        <v/>
      </c>
      <c r="K433" s="307"/>
      <c r="L433" s="308"/>
      <c r="M433" s="307"/>
      <c r="N433" s="304"/>
      <c r="O433" s="264"/>
      <c r="P433" s="269"/>
      <c r="Q433" s="296"/>
      <c r="R433" s="296"/>
      <c r="S433" s="296"/>
    </row>
    <row r="434" spans="1:19" ht="12.75" customHeight="1" x14ac:dyDescent="0.2">
      <c r="A434" s="303" t="str">
        <f>IF(B434="","",ROW()-ROW($A$3)+'Diário 2º PA'!$P$1)</f>
        <v/>
      </c>
      <c r="B434" s="304"/>
      <c r="C434" s="305"/>
      <c r="D434" s="269"/>
      <c r="E434" s="264"/>
      <c r="F434" s="334"/>
      <c r="G434" s="269"/>
      <c r="H434" s="269"/>
      <c r="I434" s="264"/>
      <c r="J434" s="307" t="str">
        <f t="shared" si="0"/>
        <v/>
      </c>
      <c r="K434" s="307"/>
      <c r="L434" s="308"/>
      <c r="M434" s="307"/>
      <c r="N434" s="304"/>
      <c r="O434" s="264"/>
      <c r="P434" s="269"/>
      <c r="Q434" s="296"/>
      <c r="R434" s="296"/>
      <c r="S434" s="296"/>
    </row>
    <row r="435" spans="1:19" ht="12.75" customHeight="1" x14ac:dyDescent="0.2">
      <c r="A435" s="303" t="str">
        <f>IF(B435="","",ROW()-ROW($A$3)+'Diário 2º PA'!$P$1)</f>
        <v/>
      </c>
      <c r="B435" s="304"/>
      <c r="C435" s="305"/>
      <c r="D435" s="269"/>
      <c r="E435" s="264"/>
      <c r="F435" s="334"/>
      <c r="G435" s="269"/>
      <c r="H435" s="269"/>
      <c r="I435" s="264"/>
      <c r="J435" s="307" t="str">
        <f t="shared" si="0"/>
        <v/>
      </c>
      <c r="K435" s="307"/>
      <c r="L435" s="308"/>
      <c r="M435" s="307"/>
      <c r="N435" s="304"/>
      <c r="O435" s="264"/>
      <c r="P435" s="269"/>
      <c r="Q435" s="296"/>
      <c r="R435" s="296"/>
      <c r="S435" s="296"/>
    </row>
    <row r="436" spans="1:19" ht="12.75" customHeight="1" x14ac:dyDescent="0.2">
      <c r="A436" s="303" t="str">
        <f>IF(B436="","",ROW()-ROW($A$3)+'Diário 2º PA'!$P$1)</f>
        <v/>
      </c>
      <c r="B436" s="304"/>
      <c r="C436" s="305"/>
      <c r="D436" s="269"/>
      <c r="E436" s="264"/>
      <c r="F436" s="334"/>
      <c r="G436" s="269"/>
      <c r="H436" s="269"/>
      <c r="I436" s="264"/>
      <c r="J436" s="307" t="str">
        <f t="shared" si="0"/>
        <v/>
      </c>
      <c r="K436" s="307"/>
      <c r="L436" s="308"/>
      <c r="M436" s="307"/>
      <c r="N436" s="304"/>
      <c r="O436" s="264"/>
      <c r="P436" s="269"/>
      <c r="Q436" s="296"/>
      <c r="R436" s="296"/>
      <c r="S436" s="296"/>
    </row>
    <row r="437" spans="1:19" ht="12.75" customHeight="1" x14ac:dyDescent="0.2">
      <c r="A437" s="303" t="str">
        <f>IF(B437="","",ROW()-ROW($A$3)+'Diário 2º PA'!$P$1)</f>
        <v/>
      </c>
      <c r="B437" s="304"/>
      <c r="C437" s="305"/>
      <c r="D437" s="269"/>
      <c r="E437" s="264"/>
      <c r="F437" s="334"/>
      <c r="G437" s="269"/>
      <c r="H437" s="269"/>
      <c r="I437" s="264"/>
      <c r="J437" s="307" t="str">
        <f t="shared" si="0"/>
        <v/>
      </c>
      <c r="K437" s="307"/>
      <c r="L437" s="308"/>
      <c r="M437" s="307"/>
      <c r="N437" s="304"/>
      <c r="O437" s="264"/>
      <c r="P437" s="269"/>
      <c r="Q437" s="296"/>
      <c r="R437" s="296"/>
      <c r="S437" s="296"/>
    </row>
    <row r="438" spans="1:19" ht="12.75" customHeight="1" x14ac:dyDescent="0.2">
      <c r="A438" s="303" t="str">
        <f>IF(B438="","",ROW()-ROW($A$3)+'Diário 2º PA'!$P$1)</f>
        <v/>
      </c>
      <c r="B438" s="304"/>
      <c r="C438" s="305"/>
      <c r="D438" s="269"/>
      <c r="E438" s="264"/>
      <c r="F438" s="334"/>
      <c r="G438" s="264"/>
      <c r="H438" s="269"/>
      <c r="I438" s="264"/>
      <c r="J438" s="307" t="str">
        <f t="shared" si="0"/>
        <v/>
      </c>
      <c r="K438" s="307"/>
      <c r="L438" s="308"/>
      <c r="M438" s="307"/>
      <c r="N438" s="304"/>
      <c r="O438" s="264"/>
      <c r="P438" s="269"/>
      <c r="Q438" s="296"/>
      <c r="R438" s="296"/>
      <c r="S438" s="296"/>
    </row>
    <row r="439" spans="1:19" ht="12.75" customHeight="1" x14ac:dyDescent="0.2">
      <c r="A439" s="303" t="str">
        <f>IF(B439="","",ROW()-ROW($A$3)+'Diário 2º PA'!$P$1)</f>
        <v/>
      </c>
      <c r="B439" s="304"/>
      <c r="C439" s="305"/>
      <c r="D439" s="269"/>
      <c r="E439" s="264"/>
      <c r="F439" s="334"/>
      <c r="G439" s="264"/>
      <c r="H439" s="269"/>
      <c r="I439" s="264"/>
      <c r="J439" s="307" t="str">
        <f t="shared" si="0"/>
        <v/>
      </c>
      <c r="K439" s="307"/>
      <c r="L439" s="308"/>
      <c r="M439" s="307"/>
      <c r="N439" s="304"/>
      <c r="O439" s="264"/>
      <c r="P439" s="269"/>
      <c r="Q439" s="296"/>
      <c r="R439" s="296"/>
      <c r="S439" s="296"/>
    </row>
    <row r="440" spans="1:19" ht="12.75" customHeight="1" x14ac:dyDescent="0.2">
      <c r="A440" s="303" t="str">
        <f>IF(B440="","",ROW()-ROW($A$3)+'Diário 2º PA'!$P$1)</f>
        <v/>
      </c>
      <c r="B440" s="304"/>
      <c r="C440" s="305"/>
      <c r="D440" s="269"/>
      <c r="E440" s="264"/>
      <c r="F440" s="334"/>
      <c r="G440" s="264"/>
      <c r="H440" s="269"/>
      <c r="I440" s="264"/>
      <c r="J440" s="307" t="str">
        <f t="shared" si="0"/>
        <v/>
      </c>
      <c r="K440" s="307"/>
      <c r="L440" s="308"/>
      <c r="M440" s="307"/>
      <c r="N440" s="304"/>
      <c r="O440" s="264"/>
      <c r="P440" s="269"/>
      <c r="Q440" s="296"/>
      <c r="R440" s="296"/>
      <c r="S440" s="296"/>
    </row>
    <row r="441" spans="1:19" ht="12.75" customHeight="1" x14ac:dyDescent="0.2">
      <c r="A441" s="303" t="str">
        <f>IF(B441="","",ROW()-ROW($A$3)+'Diário 2º PA'!$P$1)</f>
        <v/>
      </c>
      <c r="B441" s="304"/>
      <c r="C441" s="305"/>
      <c r="D441" s="269"/>
      <c r="E441" s="264"/>
      <c r="F441" s="334"/>
      <c r="G441" s="264"/>
      <c r="H441" s="269"/>
      <c r="I441" s="264"/>
      <c r="J441" s="307" t="str">
        <f t="shared" si="0"/>
        <v/>
      </c>
      <c r="K441" s="307"/>
      <c r="L441" s="308"/>
      <c r="M441" s="307"/>
      <c r="N441" s="304"/>
      <c r="O441" s="264"/>
      <c r="P441" s="269"/>
      <c r="Q441" s="296"/>
      <c r="R441" s="296"/>
      <c r="S441" s="296"/>
    </row>
    <row r="442" spans="1:19" ht="12.75" customHeight="1" x14ac:dyDescent="0.2">
      <c r="A442" s="303" t="str">
        <f>IF(B442="","",ROW()-ROW($A$3)+'Diário 2º PA'!$P$1)</f>
        <v/>
      </c>
      <c r="B442" s="304"/>
      <c r="C442" s="305"/>
      <c r="D442" s="269"/>
      <c r="E442" s="264"/>
      <c r="F442" s="334"/>
      <c r="G442" s="269"/>
      <c r="H442" s="264"/>
      <c r="I442" s="264"/>
      <c r="J442" s="307" t="str">
        <f t="shared" si="0"/>
        <v/>
      </c>
      <c r="K442" s="307"/>
      <c r="L442" s="308"/>
      <c r="M442" s="307"/>
      <c r="N442" s="304"/>
      <c r="O442" s="264"/>
      <c r="P442" s="269"/>
      <c r="Q442" s="296"/>
      <c r="R442" s="296"/>
      <c r="S442" s="296"/>
    </row>
    <row r="443" spans="1:19" ht="12.75" customHeight="1" x14ac:dyDescent="0.2">
      <c r="A443" s="303" t="str">
        <f>IF(B443="","",ROW()-ROW($A$3)+'Diário 2º PA'!$P$1)</f>
        <v/>
      </c>
      <c r="B443" s="304"/>
      <c r="C443" s="305"/>
      <c r="D443" s="269"/>
      <c r="E443" s="264"/>
      <c r="F443" s="334"/>
      <c r="G443" s="264"/>
      <c r="H443" s="269"/>
      <c r="I443" s="264"/>
      <c r="J443" s="307" t="str">
        <f t="shared" si="0"/>
        <v/>
      </c>
      <c r="K443" s="307"/>
      <c r="L443" s="308"/>
      <c r="M443" s="307"/>
      <c r="N443" s="304"/>
      <c r="O443" s="264"/>
      <c r="P443" s="269"/>
      <c r="Q443" s="296"/>
      <c r="R443" s="296"/>
      <c r="S443" s="296"/>
    </row>
    <row r="444" spans="1:19" ht="12.75" customHeight="1" x14ac:dyDescent="0.2">
      <c r="A444" s="303" t="str">
        <f>IF(B444="","",ROW()-ROW($A$3)+'Diário 2º PA'!$P$1)</f>
        <v/>
      </c>
      <c r="B444" s="304"/>
      <c r="C444" s="305"/>
      <c r="D444" s="269"/>
      <c r="E444" s="264"/>
      <c r="F444" s="334"/>
      <c r="G444" s="269"/>
      <c r="H444" s="269"/>
      <c r="I444" s="264"/>
      <c r="J444" s="307" t="str">
        <f t="shared" si="0"/>
        <v/>
      </c>
      <c r="K444" s="307"/>
      <c r="L444" s="308"/>
      <c r="M444" s="307"/>
      <c r="N444" s="304"/>
      <c r="O444" s="264"/>
      <c r="P444" s="269"/>
      <c r="Q444" s="296"/>
      <c r="R444" s="296"/>
      <c r="S444" s="296"/>
    </row>
    <row r="445" spans="1:19" ht="12.75" customHeight="1" x14ac:dyDescent="0.2">
      <c r="A445" s="303" t="str">
        <f>IF(B445="","",ROW()-ROW($A$3)+'Diário 2º PA'!$P$1)</f>
        <v/>
      </c>
      <c r="B445" s="304"/>
      <c r="C445" s="305"/>
      <c r="D445" s="269"/>
      <c r="E445" s="264"/>
      <c r="F445" s="334"/>
      <c r="G445" s="269"/>
      <c r="H445" s="269"/>
      <c r="I445" s="264"/>
      <c r="J445" s="307" t="str">
        <f t="shared" si="0"/>
        <v/>
      </c>
      <c r="K445" s="307"/>
      <c r="L445" s="308"/>
      <c r="M445" s="307"/>
      <c r="N445" s="304"/>
      <c r="O445" s="264"/>
      <c r="P445" s="269"/>
      <c r="Q445" s="296"/>
      <c r="R445" s="296"/>
      <c r="S445" s="296"/>
    </row>
    <row r="446" spans="1:19" ht="12.75" customHeight="1" x14ac:dyDescent="0.2">
      <c r="A446" s="303" t="str">
        <f>IF(B446="","",ROW()-ROW($A$3)+'Diário 2º PA'!$P$1)</f>
        <v/>
      </c>
      <c r="B446" s="304"/>
      <c r="C446" s="305"/>
      <c r="D446" s="269"/>
      <c r="E446" s="264"/>
      <c r="F446" s="334"/>
      <c r="G446" s="269"/>
      <c r="H446" s="269"/>
      <c r="I446" s="264"/>
      <c r="J446" s="307" t="str">
        <f t="shared" si="0"/>
        <v/>
      </c>
      <c r="K446" s="307"/>
      <c r="L446" s="308"/>
      <c r="M446" s="307"/>
      <c r="N446" s="304"/>
      <c r="O446" s="264"/>
      <c r="P446" s="269"/>
      <c r="Q446" s="296"/>
      <c r="R446" s="296"/>
      <c r="S446" s="296"/>
    </row>
    <row r="447" spans="1:19" ht="12.75" customHeight="1" x14ac:dyDescent="0.2">
      <c r="A447" s="303" t="str">
        <f>IF(B447="","",ROW()-ROW($A$3)+'Diário 2º PA'!$P$1)</f>
        <v/>
      </c>
      <c r="B447" s="304"/>
      <c r="C447" s="305"/>
      <c r="D447" s="269"/>
      <c r="E447" s="264"/>
      <c r="F447" s="334"/>
      <c r="G447" s="269"/>
      <c r="H447" s="269"/>
      <c r="I447" s="264"/>
      <c r="J447" s="307" t="str">
        <f t="shared" si="0"/>
        <v/>
      </c>
      <c r="K447" s="307"/>
      <c r="L447" s="308"/>
      <c r="M447" s="307"/>
      <c r="N447" s="304"/>
      <c r="O447" s="264"/>
      <c r="P447" s="269"/>
      <c r="Q447" s="296"/>
      <c r="R447" s="296"/>
      <c r="S447" s="296"/>
    </row>
    <row r="448" spans="1:19" ht="12.75" customHeight="1" x14ac:dyDescent="0.2">
      <c r="A448" s="303" t="str">
        <f>IF(B448="","",ROW()-ROW($A$3)+'Diário 2º PA'!$P$1)</f>
        <v/>
      </c>
      <c r="B448" s="304"/>
      <c r="C448" s="305"/>
      <c r="D448" s="269"/>
      <c r="E448" s="264"/>
      <c r="F448" s="334"/>
      <c r="G448" s="269"/>
      <c r="H448" s="269"/>
      <c r="I448" s="264"/>
      <c r="J448" s="307" t="str">
        <f t="shared" si="0"/>
        <v/>
      </c>
      <c r="K448" s="307"/>
      <c r="L448" s="308"/>
      <c r="M448" s="307"/>
      <c r="N448" s="304"/>
      <c r="O448" s="264"/>
      <c r="P448" s="269"/>
      <c r="Q448" s="296"/>
      <c r="R448" s="296"/>
      <c r="S448" s="296"/>
    </row>
    <row r="449" spans="1:19" ht="12.75" customHeight="1" x14ac:dyDescent="0.2">
      <c r="A449" s="303" t="str">
        <f>IF(B449="","",ROW()-ROW($A$3)+'Diário 2º PA'!$P$1)</f>
        <v/>
      </c>
      <c r="B449" s="304"/>
      <c r="C449" s="305"/>
      <c r="D449" s="269"/>
      <c r="E449" s="264"/>
      <c r="F449" s="334"/>
      <c r="G449" s="269"/>
      <c r="H449" s="269"/>
      <c r="I449" s="264"/>
      <c r="J449" s="307" t="str">
        <f t="shared" si="0"/>
        <v/>
      </c>
      <c r="K449" s="307"/>
      <c r="L449" s="308"/>
      <c r="M449" s="307"/>
      <c r="N449" s="304"/>
      <c r="O449" s="264"/>
      <c r="P449" s="269"/>
      <c r="Q449" s="296"/>
      <c r="R449" s="296"/>
      <c r="S449" s="296"/>
    </row>
    <row r="450" spans="1:19" ht="12.75" customHeight="1" x14ac:dyDescent="0.2">
      <c r="A450" s="303" t="str">
        <f>IF(B450="","",ROW()-ROW($A$3)+'Diário 2º PA'!$P$1)</f>
        <v/>
      </c>
      <c r="B450" s="304"/>
      <c r="C450" s="305"/>
      <c r="D450" s="269"/>
      <c r="E450" s="264"/>
      <c r="F450" s="334"/>
      <c r="G450" s="269"/>
      <c r="H450" s="269"/>
      <c r="I450" s="264"/>
      <c r="J450" s="307" t="str">
        <f t="shared" si="0"/>
        <v/>
      </c>
      <c r="K450" s="307"/>
      <c r="L450" s="308"/>
      <c r="M450" s="307"/>
      <c r="N450" s="304"/>
      <c r="O450" s="264"/>
      <c r="P450" s="269"/>
      <c r="Q450" s="296"/>
      <c r="R450" s="296"/>
      <c r="S450" s="296"/>
    </row>
    <row r="451" spans="1:19" ht="12.75" customHeight="1" x14ac:dyDescent="0.2">
      <c r="A451" s="303" t="str">
        <f>IF(B451="","",ROW()-ROW($A$3)+'Diário 2º PA'!$P$1)</f>
        <v/>
      </c>
      <c r="B451" s="304"/>
      <c r="C451" s="305"/>
      <c r="D451" s="269"/>
      <c r="E451" s="264"/>
      <c r="F451" s="334"/>
      <c r="G451" s="269"/>
      <c r="H451" s="269"/>
      <c r="I451" s="264"/>
      <c r="J451" s="307" t="str">
        <f t="shared" si="0"/>
        <v/>
      </c>
      <c r="K451" s="307"/>
      <c r="L451" s="308"/>
      <c r="M451" s="307"/>
      <c r="N451" s="304"/>
      <c r="O451" s="264"/>
      <c r="P451" s="269"/>
      <c r="Q451" s="296"/>
      <c r="R451" s="296"/>
      <c r="S451" s="296"/>
    </row>
    <row r="452" spans="1:19" ht="12.75" customHeight="1" x14ac:dyDescent="0.2">
      <c r="A452" s="303" t="str">
        <f>IF(B452="","",ROW()-ROW($A$3)+'Diário 2º PA'!$P$1)</f>
        <v/>
      </c>
      <c r="B452" s="304"/>
      <c r="C452" s="305"/>
      <c r="D452" s="269"/>
      <c r="E452" s="264"/>
      <c r="F452" s="334"/>
      <c r="G452" s="269"/>
      <c r="H452" s="269"/>
      <c r="I452" s="264"/>
      <c r="J452" s="307" t="str">
        <f t="shared" si="0"/>
        <v/>
      </c>
      <c r="K452" s="307"/>
      <c r="L452" s="308"/>
      <c r="M452" s="307"/>
      <c r="N452" s="304"/>
      <c r="O452" s="264"/>
      <c r="P452" s="269"/>
      <c r="Q452" s="296"/>
      <c r="R452" s="296"/>
      <c r="S452" s="296"/>
    </row>
    <row r="453" spans="1:19" ht="12.75" customHeight="1" x14ac:dyDescent="0.2">
      <c r="A453" s="303" t="str">
        <f>IF(B453="","",ROW()-ROW($A$3)+'Diário 2º PA'!$P$1)</f>
        <v/>
      </c>
      <c r="B453" s="304"/>
      <c r="C453" s="305"/>
      <c r="D453" s="269"/>
      <c r="E453" s="264"/>
      <c r="F453" s="334"/>
      <c r="G453" s="269"/>
      <c r="H453" s="269"/>
      <c r="I453" s="264"/>
      <c r="J453" s="307" t="str">
        <f t="shared" si="0"/>
        <v/>
      </c>
      <c r="K453" s="307"/>
      <c r="L453" s="308"/>
      <c r="M453" s="307"/>
      <c r="N453" s="304"/>
      <c r="O453" s="264"/>
      <c r="P453" s="269"/>
      <c r="Q453" s="296"/>
      <c r="R453" s="296"/>
      <c r="S453" s="296"/>
    </row>
    <row r="454" spans="1:19" ht="12.75" customHeight="1" x14ac:dyDescent="0.2">
      <c r="A454" s="303" t="str">
        <f>IF(B454="","",ROW()-ROW($A$3)+'Diário 2º PA'!$P$1)</f>
        <v/>
      </c>
      <c r="B454" s="304"/>
      <c r="C454" s="305"/>
      <c r="D454" s="269"/>
      <c r="E454" s="264"/>
      <c r="F454" s="334"/>
      <c r="G454" s="269"/>
      <c r="H454" s="269"/>
      <c r="I454" s="264"/>
      <c r="J454" s="307" t="str">
        <f t="shared" si="0"/>
        <v/>
      </c>
      <c r="K454" s="307"/>
      <c r="L454" s="308"/>
      <c r="M454" s="307"/>
      <c r="N454" s="304"/>
      <c r="O454" s="264"/>
      <c r="P454" s="269"/>
      <c r="Q454" s="296"/>
      <c r="R454" s="296"/>
      <c r="S454" s="296"/>
    </row>
    <row r="455" spans="1:19" ht="12.75" customHeight="1" x14ac:dyDescent="0.2">
      <c r="A455" s="303" t="str">
        <f>IF(B455="","",ROW()-ROW($A$3)+'Diário 2º PA'!$P$1)</f>
        <v/>
      </c>
      <c r="B455" s="304"/>
      <c r="C455" s="305"/>
      <c r="D455" s="269"/>
      <c r="E455" s="264"/>
      <c r="F455" s="334"/>
      <c r="G455" s="269"/>
      <c r="H455" s="269"/>
      <c r="I455" s="264"/>
      <c r="J455" s="307" t="str">
        <f t="shared" si="0"/>
        <v/>
      </c>
      <c r="K455" s="307"/>
      <c r="L455" s="308"/>
      <c r="M455" s="307"/>
      <c r="N455" s="304"/>
      <c r="O455" s="264"/>
      <c r="P455" s="269"/>
      <c r="Q455" s="296"/>
      <c r="R455" s="296"/>
      <c r="S455" s="296"/>
    </row>
    <row r="456" spans="1:19" ht="12.75" customHeight="1" x14ac:dyDescent="0.2">
      <c r="A456" s="303" t="str">
        <f>IF(B456="","",ROW()-ROW($A$3)+'Diário 2º PA'!$P$1)</f>
        <v/>
      </c>
      <c r="B456" s="304"/>
      <c r="C456" s="305"/>
      <c r="D456" s="269"/>
      <c r="E456" s="264"/>
      <c r="F456" s="334"/>
      <c r="G456" s="269"/>
      <c r="H456" s="269"/>
      <c r="I456" s="264"/>
      <c r="J456" s="307" t="str">
        <f t="shared" si="0"/>
        <v/>
      </c>
      <c r="K456" s="307"/>
      <c r="L456" s="308"/>
      <c r="M456" s="307"/>
      <c r="N456" s="304"/>
      <c r="O456" s="264"/>
      <c r="P456" s="269"/>
      <c r="Q456" s="296"/>
      <c r="R456" s="296"/>
      <c r="S456" s="296"/>
    </row>
    <row r="457" spans="1:19" ht="12.75" customHeight="1" x14ac:dyDescent="0.2">
      <c r="A457" s="303" t="str">
        <f>IF(B457="","",ROW()-ROW($A$3)+'Diário 2º PA'!$P$1)</f>
        <v/>
      </c>
      <c r="B457" s="304"/>
      <c r="C457" s="305"/>
      <c r="D457" s="269"/>
      <c r="E457" s="264"/>
      <c r="F457" s="334"/>
      <c r="G457" s="269"/>
      <c r="H457" s="269"/>
      <c r="I457" s="264"/>
      <c r="J457" s="307" t="str">
        <f t="shared" si="0"/>
        <v/>
      </c>
      <c r="K457" s="307"/>
      <c r="L457" s="308"/>
      <c r="M457" s="307"/>
      <c r="N457" s="304"/>
      <c r="O457" s="264"/>
      <c r="P457" s="269"/>
      <c r="Q457" s="296"/>
      <c r="R457" s="296"/>
      <c r="S457" s="296"/>
    </row>
    <row r="458" spans="1:19" ht="12.75" customHeight="1" x14ac:dyDescent="0.2">
      <c r="A458" s="303" t="str">
        <f>IF(B458="","",ROW()-ROW($A$3)+'Diário 2º PA'!$P$1)</f>
        <v/>
      </c>
      <c r="B458" s="304"/>
      <c r="C458" s="305"/>
      <c r="D458" s="269"/>
      <c r="E458" s="264"/>
      <c r="F458" s="334"/>
      <c r="G458" s="269"/>
      <c r="H458" s="269"/>
      <c r="I458" s="264"/>
      <c r="J458" s="307" t="str">
        <f t="shared" si="0"/>
        <v/>
      </c>
      <c r="K458" s="307"/>
      <c r="L458" s="308"/>
      <c r="M458" s="307"/>
      <c r="N458" s="304"/>
      <c r="O458" s="264"/>
      <c r="P458" s="269"/>
      <c r="Q458" s="296"/>
      <c r="R458" s="296"/>
      <c r="S458" s="296"/>
    </row>
    <row r="459" spans="1:19" ht="12.75" customHeight="1" x14ac:dyDescent="0.2">
      <c r="A459" s="303" t="str">
        <f>IF(B459="","",ROW()-ROW($A$3)+'Diário 2º PA'!$P$1)</f>
        <v/>
      </c>
      <c r="B459" s="304"/>
      <c r="C459" s="305"/>
      <c r="D459" s="269"/>
      <c r="E459" s="264"/>
      <c r="F459" s="334"/>
      <c r="G459" s="269"/>
      <c r="H459" s="269"/>
      <c r="I459" s="264"/>
      <c r="J459" s="307" t="str">
        <f t="shared" si="0"/>
        <v/>
      </c>
      <c r="K459" s="307"/>
      <c r="L459" s="308"/>
      <c r="M459" s="307"/>
      <c r="N459" s="304"/>
      <c r="O459" s="264"/>
      <c r="P459" s="269"/>
      <c r="Q459" s="296"/>
      <c r="R459" s="296"/>
      <c r="S459" s="296"/>
    </row>
    <row r="460" spans="1:19" ht="12.75" customHeight="1" x14ac:dyDescent="0.2">
      <c r="A460" s="303" t="str">
        <f>IF(B460="","",ROW()-ROW($A$3)+'Diário 2º PA'!$P$1)</f>
        <v/>
      </c>
      <c r="B460" s="304"/>
      <c r="C460" s="305"/>
      <c r="D460" s="269"/>
      <c r="E460" s="264"/>
      <c r="F460" s="334"/>
      <c r="G460" s="269"/>
      <c r="H460" s="269"/>
      <c r="I460" s="264"/>
      <c r="J460" s="307" t="str">
        <f t="shared" si="0"/>
        <v/>
      </c>
      <c r="K460" s="307"/>
      <c r="L460" s="308"/>
      <c r="M460" s="307"/>
      <c r="N460" s="304"/>
      <c r="O460" s="264"/>
      <c r="P460" s="269"/>
      <c r="Q460" s="296"/>
      <c r="R460" s="296"/>
      <c r="S460" s="296"/>
    </row>
    <row r="461" spans="1:19" ht="12.75" customHeight="1" x14ac:dyDescent="0.2">
      <c r="A461" s="303" t="str">
        <f>IF(B461="","",ROW()-ROW($A$3)+'Diário 2º PA'!$P$1)</f>
        <v/>
      </c>
      <c r="B461" s="304"/>
      <c r="C461" s="305"/>
      <c r="D461" s="269"/>
      <c r="E461" s="264"/>
      <c r="F461" s="334"/>
      <c r="G461" s="269"/>
      <c r="H461" s="269"/>
      <c r="I461" s="264"/>
      <c r="J461" s="307" t="str">
        <f t="shared" si="0"/>
        <v/>
      </c>
      <c r="K461" s="307"/>
      <c r="L461" s="308"/>
      <c r="M461" s="307"/>
      <c r="N461" s="304"/>
      <c r="O461" s="264"/>
      <c r="P461" s="269"/>
      <c r="Q461" s="296"/>
      <c r="R461" s="296"/>
      <c r="S461" s="296"/>
    </row>
    <row r="462" spans="1:19" ht="12.75" customHeight="1" x14ac:dyDescent="0.2">
      <c r="A462" s="303" t="str">
        <f>IF(B462="","",ROW()-ROW($A$3)+'Diário 2º PA'!$P$1)</f>
        <v/>
      </c>
      <c r="B462" s="304"/>
      <c r="C462" s="305"/>
      <c r="D462" s="269"/>
      <c r="E462" s="264"/>
      <c r="F462" s="334"/>
      <c r="G462" s="269"/>
      <c r="H462" s="269"/>
      <c r="I462" s="264"/>
      <c r="J462" s="307" t="str">
        <f t="shared" si="0"/>
        <v/>
      </c>
      <c r="K462" s="307"/>
      <c r="L462" s="308"/>
      <c r="M462" s="307"/>
      <c r="N462" s="304"/>
      <c r="O462" s="264"/>
      <c r="P462" s="269"/>
      <c r="Q462" s="296"/>
      <c r="R462" s="296"/>
      <c r="S462" s="296"/>
    </row>
    <row r="463" spans="1:19" ht="12.75" customHeight="1" x14ac:dyDescent="0.2">
      <c r="A463" s="303" t="str">
        <f>IF(B463="","",ROW()-ROW($A$3)+'Diário 2º PA'!$P$1)</f>
        <v/>
      </c>
      <c r="B463" s="304"/>
      <c r="C463" s="305"/>
      <c r="D463" s="269"/>
      <c r="E463" s="264"/>
      <c r="F463" s="334"/>
      <c r="G463" s="269"/>
      <c r="H463" s="269"/>
      <c r="I463" s="264"/>
      <c r="J463" s="307" t="str">
        <f t="shared" si="0"/>
        <v/>
      </c>
      <c r="K463" s="307"/>
      <c r="L463" s="308"/>
      <c r="M463" s="307"/>
      <c r="N463" s="304"/>
      <c r="O463" s="264"/>
      <c r="P463" s="269"/>
      <c r="Q463" s="296"/>
      <c r="R463" s="296"/>
      <c r="S463" s="296"/>
    </row>
    <row r="464" spans="1:19" ht="12.75" customHeight="1" x14ac:dyDescent="0.2">
      <c r="A464" s="303" t="str">
        <f>IF(B464="","",ROW()-ROW($A$3)+'Diário 2º PA'!$P$1)</f>
        <v/>
      </c>
      <c r="B464" s="304"/>
      <c r="C464" s="305"/>
      <c r="D464" s="269"/>
      <c r="E464" s="264"/>
      <c r="F464" s="334"/>
      <c r="G464" s="269"/>
      <c r="H464" s="269"/>
      <c r="I464" s="264"/>
      <c r="J464" s="307" t="str">
        <f t="shared" si="0"/>
        <v/>
      </c>
      <c r="K464" s="307"/>
      <c r="L464" s="308"/>
      <c r="M464" s="307"/>
      <c r="N464" s="304"/>
      <c r="O464" s="264"/>
      <c r="P464" s="269"/>
      <c r="Q464" s="296"/>
      <c r="R464" s="296"/>
      <c r="S464" s="296"/>
    </row>
    <row r="465" spans="1:19" ht="12.75" customHeight="1" x14ac:dyDescent="0.2">
      <c r="A465" s="303" t="str">
        <f>IF(B465="","",ROW()-ROW($A$3)+'Diário 2º PA'!$P$1)</f>
        <v/>
      </c>
      <c r="B465" s="304"/>
      <c r="C465" s="305"/>
      <c r="D465" s="269"/>
      <c r="E465" s="264"/>
      <c r="F465" s="334"/>
      <c r="G465" s="269"/>
      <c r="H465" s="269"/>
      <c r="I465" s="264"/>
      <c r="J465" s="307" t="str">
        <f t="shared" si="0"/>
        <v/>
      </c>
      <c r="K465" s="307"/>
      <c r="L465" s="308"/>
      <c r="M465" s="307"/>
      <c r="N465" s="304"/>
      <c r="O465" s="264"/>
      <c r="P465" s="269"/>
      <c r="Q465" s="296"/>
      <c r="R465" s="296"/>
      <c r="S465" s="296"/>
    </row>
    <row r="466" spans="1:19" ht="12.75" customHeight="1" x14ac:dyDescent="0.2">
      <c r="A466" s="303" t="str">
        <f>IF(B466="","",ROW()-ROW($A$3)+'Diário 2º PA'!$P$1)</f>
        <v/>
      </c>
      <c r="B466" s="304"/>
      <c r="C466" s="305"/>
      <c r="D466" s="269"/>
      <c r="E466" s="264"/>
      <c r="F466" s="334"/>
      <c r="G466" s="269"/>
      <c r="H466" s="269"/>
      <c r="I466" s="264"/>
      <c r="J466" s="307" t="str">
        <f t="shared" si="0"/>
        <v/>
      </c>
      <c r="K466" s="307"/>
      <c r="L466" s="308"/>
      <c r="M466" s="307"/>
      <c r="N466" s="304"/>
      <c r="O466" s="264"/>
      <c r="P466" s="269"/>
      <c r="Q466" s="296"/>
      <c r="R466" s="296"/>
      <c r="S466" s="296"/>
    </row>
    <row r="467" spans="1:19" ht="12.75" customHeight="1" x14ac:dyDescent="0.2">
      <c r="A467" s="303" t="str">
        <f>IF(B467="","",ROW()-ROW($A$3)+'Diário 2º PA'!$P$1)</f>
        <v/>
      </c>
      <c r="B467" s="304"/>
      <c r="C467" s="305"/>
      <c r="D467" s="269"/>
      <c r="E467" s="264"/>
      <c r="F467" s="334"/>
      <c r="G467" s="269"/>
      <c r="H467" s="269"/>
      <c r="I467" s="264"/>
      <c r="J467" s="307" t="str">
        <f t="shared" si="0"/>
        <v/>
      </c>
      <c r="K467" s="307"/>
      <c r="L467" s="308"/>
      <c r="M467" s="307"/>
      <c r="N467" s="304"/>
      <c r="O467" s="264"/>
      <c r="P467" s="269"/>
      <c r="Q467" s="296"/>
      <c r="R467" s="296"/>
      <c r="S467" s="296"/>
    </row>
    <row r="468" spans="1:19" ht="12.75" customHeight="1" x14ac:dyDescent="0.2">
      <c r="A468" s="303" t="str">
        <f>IF(B468="","",ROW()-ROW($A$3)+'Diário 2º PA'!$P$1)</f>
        <v/>
      </c>
      <c r="B468" s="304"/>
      <c r="C468" s="305"/>
      <c r="D468" s="269"/>
      <c r="E468" s="264"/>
      <c r="F468" s="334"/>
      <c r="G468" s="269"/>
      <c r="H468" s="269"/>
      <c r="I468" s="264"/>
      <c r="J468" s="307" t="str">
        <f t="shared" si="0"/>
        <v/>
      </c>
      <c r="K468" s="307"/>
      <c r="L468" s="308"/>
      <c r="M468" s="307"/>
      <c r="N468" s="304"/>
      <c r="O468" s="264"/>
      <c r="P468" s="269"/>
      <c r="Q468" s="296"/>
      <c r="R468" s="296"/>
      <c r="S468" s="296"/>
    </row>
    <row r="469" spans="1:19" ht="12.75" customHeight="1" x14ac:dyDescent="0.2">
      <c r="A469" s="303" t="str">
        <f>IF(B469="","",ROW()-ROW($A$3)+'Diário 2º PA'!$P$1)</f>
        <v/>
      </c>
      <c r="B469" s="304"/>
      <c r="C469" s="305"/>
      <c r="D469" s="269"/>
      <c r="E469" s="264"/>
      <c r="F469" s="334"/>
      <c r="G469" s="269"/>
      <c r="H469" s="269"/>
      <c r="I469" s="264"/>
      <c r="J469" s="307" t="str">
        <f t="shared" si="0"/>
        <v/>
      </c>
      <c r="K469" s="307"/>
      <c r="L469" s="308"/>
      <c r="M469" s="307"/>
      <c r="N469" s="304"/>
      <c r="O469" s="264"/>
      <c r="P469" s="269"/>
      <c r="Q469" s="296"/>
      <c r="R469" s="296"/>
      <c r="S469" s="296"/>
    </row>
    <row r="470" spans="1:19" ht="12.75" customHeight="1" x14ac:dyDescent="0.2">
      <c r="A470" s="303" t="str">
        <f>IF(B470="","",ROW()-ROW($A$3)+'Diário 2º PA'!$P$1)</f>
        <v/>
      </c>
      <c r="B470" s="304"/>
      <c r="C470" s="305"/>
      <c r="D470" s="269"/>
      <c r="E470" s="264"/>
      <c r="F470" s="334"/>
      <c r="G470" s="269"/>
      <c r="H470" s="269"/>
      <c r="I470" s="264"/>
      <c r="J470" s="307" t="str">
        <f t="shared" si="0"/>
        <v/>
      </c>
      <c r="K470" s="307"/>
      <c r="L470" s="308"/>
      <c r="M470" s="307"/>
      <c r="N470" s="304"/>
      <c r="O470" s="264"/>
      <c r="P470" s="269"/>
      <c r="Q470" s="296"/>
      <c r="R470" s="296"/>
      <c r="S470" s="296"/>
    </row>
    <row r="471" spans="1:19" ht="12.75" customHeight="1" x14ac:dyDescent="0.2">
      <c r="A471" s="303" t="str">
        <f>IF(B471="","",ROW()-ROW($A$3)+'Diário 2º PA'!$P$1)</f>
        <v/>
      </c>
      <c r="B471" s="304"/>
      <c r="C471" s="305"/>
      <c r="D471" s="269"/>
      <c r="E471" s="264"/>
      <c r="F471" s="334"/>
      <c r="G471" s="269"/>
      <c r="H471" s="269"/>
      <c r="I471" s="264"/>
      <c r="J471" s="307" t="str">
        <f t="shared" si="0"/>
        <v/>
      </c>
      <c r="K471" s="307"/>
      <c r="L471" s="308"/>
      <c r="M471" s="307"/>
      <c r="N471" s="304"/>
      <c r="O471" s="264"/>
      <c r="P471" s="269"/>
      <c r="Q471" s="296"/>
      <c r="R471" s="296"/>
      <c r="S471" s="296"/>
    </row>
    <row r="472" spans="1:19" ht="12.75" customHeight="1" x14ac:dyDescent="0.2">
      <c r="A472" s="303" t="str">
        <f>IF(B472="","",ROW()-ROW($A$3)+'Diário 2º PA'!$P$1)</f>
        <v/>
      </c>
      <c r="B472" s="304"/>
      <c r="C472" s="305"/>
      <c r="D472" s="269"/>
      <c r="E472" s="264"/>
      <c r="F472" s="334"/>
      <c r="G472" s="269"/>
      <c r="H472" s="269"/>
      <c r="I472" s="264"/>
      <c r="J472" s="307" t="str">
        <f t="shared" si="0"/>
        <v/>
      </c>
      <c r="K472" s="307"/>
      <c r="L472" s="308"/>
      <c r="M472" s="307"/>
      <c r="N472" s="304"/>
      <c r="O472" s="264"/>
      <c r="P472" s="269"/>
      <c r="Q472" s="296"/>
      <c r="R472" s="296"/>
      <c r="S472" s="296"/>
    </row>
    <row r="473" spans="1:19" ht="12.75" customHeight="1" x14ac:dyDescent="0.2">
      <c r="A473" s="303" t="str">
        <f>IF(B473="","",ROW()-ROW($A$3)+'Diário 2º PA'!$P$1)</f>
        <v/>
      </c>
      <c r="B473" s="304"/>
      <c r="C473" s="305"/>
      <c r="D473" s="269"/>
      <c r="E473" s="264"/>
      <c r="F473" s="334"/>
      <c r="G473" s="269"/>
      <c r="H473" s="269"/>
      <c r="I473" s="264"/>
      <c r="J473" s="307" t="str">
        <f t="shared" si="0"/>
        <v/>
      </c>
      <c r="K473" s="307"/>
      <c r="L473" s="308"/>
      <c r="M473" s="307"/>
      <c r="N473" s="304"/>
      <c r="O473" s="264"/>
      <c r="P473" s="269"/>
      <c r="Q473" s="296"/>
      <c r="R473" s="296"/>
      <c r="S473" s="296"/>
    </row>
    <row r="474" spans="1:19" ht="12.75" customHeight="1" x14ac:dyDescent="0.2">
      <c r="A474" s="303" t="str">
        <f>IF(B474="","",ROW()-ROW($A$3)+'Diário 2º PA'!$P$1)</f>
        <v/>
      </c>
      <c r="B474" s="304"/>
      <c r="C474" s="305"/>
      <c r="D474" s="269"/>
      <c r="E474" s="264"/>
      <c r="F474" s="334"/>
      <c r="G474" s="269"/>
      <c r="H474" s="269"/>
      <c r="I474" s="264"/>
      <c r="J474" s="307" t="str">
        <f t="shared" si="0"/>
        <v/>
      </c>
      <c r="K474" s="307"/>
      <c r="L474" s="308"/>
      <c r="M474" s="307"/>
      <c r="N474" s="304"/>
      <c r="O474" s="264"/>
      <c r="P474" s="269"/>
      <c r="Q474" s="296"/>
      <c r="R474" s="296"/>
      <c r="S474" s="296"/>
    </row>
    <row r="475" spans="1:19" ht="12.75" customHeight="1" x14ac:dyDescent="0.2">
      <c r="A475" s="303" t="str">
        <f>IF(B475="","",ROW()-ROW($A$3)+'Diário 2º PA'!$P$1)</f>
        <v/>
      </c>
      <c r="B475" s="304"/>
      <c r="C475" s="305"/>
      <c r="D475" s="269"/>
      <c r="E475" s="264"/>
      <c r="F475" s="334"/>
      <c r="G475" s="269"/>
      <c r="H475" s="269"/>
      <c r="I475" s="264"/>
      <c r="J475" s="307" t="str">
        <f t="shared" si="0"/>
        <v/>
      </c>
      <c r="K475" s="307"/>
      <c r="L475" s="308"/>
      <c r="M475" s="307"/>
      <c r="N475" s="304"/>
      <c r="O475" s="264"/>
      <c r="P475" s="269"/>
      <c r="Q475" s="296"/>
      <c r="R475" s="296"/>
      <c r="S475" s="296"/>
    </row>
    <row r="476" spans="1:19" ht="12.75" customHeight="1" x14ac:dyDescent="0.2">
      <c r="A476" s="303" t="str">
        <f>IF(B476="","",ROW()-ROW($A$3)+'Diário 2º PA'!$P$1)</f>
        <v/>
      </c>
      <c r="B476" s="304"/>
      <c r="C476" s="305"/>
      <c r="D476" s="269"/>
      <c r="E476" s="264"/>
      <c r="F476" s="334"/>
      <c r="G476" s="269"/>
      <c r="H476" s="269"/>
      <c r="I476" s="264"/>
      <c r="J476" s="307" t="str">
        <f t="shared" si="0"/>
        <v/>
      </c>
      <c r="K476" s="307"/>
      <c r="L476" s="308"/>
      <c r="M476" s="307"/>
      <c r="N476" s="304"/>
      <c r="O476" s="264"/>
      <c r="P476" s="269"/>
      <c r="Q476" s="296"/>
      <c r="R476" s="296"/>
      <c r="S476" s="296"/>
    </row>
    <row r="477" spans="1:19" ht="12.75" customHeight="1" x14ac:dyDescent="0.2">
      <c r="A477" s="303" t="str">
        <f>IF(B477="","",ROW()-ROW($A$3)+'Diário 2º PA'!$P$1)</f>
        <v/>
      </c>
      <c r="B477" s="304"/>
      <c r="C477" s="305"/>
      <c r="D477" s="269"/>
      <c r="E477" s="264"/>
      <c r="F477" s="334"/>
      <c r="G477" s="269"/>
      <c r="H477" s="269"/>
      <c r="I477" s="264"/>
      <c r="J477" s="307" t="str">
        <f t="shared" si="0"/>
        <v/>
      </c>
      <c r="K477" s="307"/>
      <c r="L477" s="308"/>
      <c r="M477" s="307"/>
      <c r="N477" s="304"/>
      <c r="O477" s="264"/>
      <c r="P477" s="269"/>
      <c r="Q477" s="296"/>
      <c r="R477" s="296"/>
      <c r="S477" s="296"/>
    </row>
    <row r="478" spans="1:19" ht="12.75" customHeight="1" x14ac:dyDescent="0.2">
      <c r="A478" s="303" t="str">
        <f>IF(B478="","",ROW()-ROW($A$3)+'Diário 2º PA'!$P$1)</f>
        <v/>
      </c>
      <c r="B478" s="304"/>
      <c r="C478" s="305"/>
      <c r="D478" s="269"/>
      <c r="E478" s="264"/>
      <c r="F478" s="334"/>
      <c r="G478" s="269"/>
      <c r="H478" s="269"/>
      <c r="I478" s="264"/>
      <c r="J478" s="307" t="str">
        <f t="shared" si="0"/>
        <v/>
      </c>
      <c r="K478" s="307"/>
      <c r="L478" s="308"/>
      <c r="M478" s="307"/>
      <c r="N478" s="304"/>
      <c r="O478" s="264"/>
      <c r="P478" s="269"/>
      <c r="Q478" s="296"/>
      <c r="R478" s="296"/>
      <c r="S478" s="296"/>
    </row>
    <row r="479" spans="1:19" ht="12.75" customHeight="1" x14ac:dyDescent="0.2">
      <c r="A479" s="303" t="str">
        <f>IF(B479="","",ROW()-ROW($A$3)+'Diário 2º PA'!$P$1)</f>
        <v/>
      </c>
      <c r="B479" s="304"/>
      <c r="C479" s="305"/>
      <c r="D479" s="269"/>
      <c r="E479" s="264"/>
      <c r="F479" s="334"/>
      <c r="G479" s="269"/>
      <c r="H479" s="269"/>
      <c r="I479" s="264"/>
      <c r="J479" s="307" t="str">
        <f t="shared" si="0"/>
        <v/>
      </c>
      <c r="K479" s="307"/>
      <c r="L479" s="308"/>
      <c r="M479" s="307"/>
      <c r="N479" s="304"/>
      <c r="O479" s="264"/>
      <c r="P479" s="269"/>
      <c r="Q479" s="296"/>
      <c r="R479" s="296"/>
      <c r="S479" s="296"/>
    </row>
    <row r="480" spans="1:19" ht="12.75" customHeight="1" x14ac:dyDescent="0.2">
      <c r="A480" s="303" t="str">
        <f>IF(B480="","",ROW()-ROW($A$3)+'Diário 2º PA'!$P$1)</f>
        <v/>
      </c>
      <c r="B480" s="304"/>
      <c r="C480" s="305"/>
      <c r="D480" s="269"/>
      <c r="E480" s="264"/>
      <c r="F480" s="334"/>
      <c r="G480" s="269"/>
      <c r="H480" s="269"/>
      <c r="I480" s="264"/>
      <c r="J480" s="307" t="str">
        <f t="shared" si="0"/>
        <v/>
      </c>
      <c r="K480" s="307"/>
      <c r="L480" s="308"/>
      <c r="M480" s="307"/>
      <c r="N480" s="304"/>
      <c r="O480" s="264"/>
      <c r="P480" s="269"/>
      <c r="Q480" s="296"/>
      <c r="R480" s="296"/>
      <c r="S480" s="296"/>
    </row>
    <row r="481" spans="1:19" ht="12.75" customHeight="1" x14ac:dyDescent="0.2">
      <c r="A481" s="303" t="str">
        <f>IF(B481="","",ROW()-ROW($A$3)+'Diário 2º PA'!$P$1)</f>
        <v/>
      </c>
      <c r="B481" s="304"/>
      <c r="C481" s="305"/>
      <c r="D481" s="269"/>
      <c r="E481" s="264"/>
      <c r="F481" s="334"/>
      <c r="G481" s="269"/>
      <c r="H481" s="269"/>
      <c r="I481" s="264"/>
      <c r="J481" s="307" t="str">
        <f t="shared" si="0"/>
        <v/>
      </c>
      <c r="K481" s="307"/>
      <c r="L481" s="308"/>
      <c r="M481" s="307"/>
      <c r="N481" s="304"/>
      <c r="O481" s="264"/>
      <c r="P481" s="269"/>
      <c r="Q481" s="296"/>
      <c r="R481" s="296"/>
      <c r="S481" s="296"/>
    </row>
    <row r="482" spans="1:19" ht="12.75" customHeight="1" x14ac:dyDescent="0.2">
      <c r="A482" s="303" t="str">
        <f>IF(B482="","",ROW()-ROW($A$3)+'Diário 2º PA'!$P$1)</f>
        <v/>
      </c>
      <c r="B482" s="304"/>
      <c r="C482" s="305"/>
      <c r="D482" s="269"/>
      <c r="E482" s="264"/>
      <c r="F482" s="334"/>
      <c r="G482" s="269"/>
      <c r="H482" s="269"/>
      <c r="I482" s="264"/>
      <c r="J482" s="307" t="str">
        <f t="shared" si="0"/>
        <v/>
      </c>
      <c r="K482" s="307"/>
      <c r="L482" s="308"/>
      <c r="M482" s="307"/>
      <c r="N482" s="304"/>
      <c r="O482" s="264"/>
      <c r="P482" s="269"/>
      <c r="Q482" s="296"/>
      <c r="R482" s="296"/>
      <c r="S482" s="296"/>
    </row>
    <row r="483" spans="1:19" ht="12.75" customHeight="1" x14ac:dyDescent="0.2">
      <c r="A483" s="303" t="str">
        <f>IF(B483="","",ROW()-ROW($A$3)+'Diário 2º PA'!$P$1)</f>
        <v/>
      </c>
      <c r="B483" s="304"/>
      <c r="C483" s="305"/>
      <c r="D483" s="269"/>
      <c r="E483" s="264"/>
      <c r="F483" s="334"/>
      <c r="G483" s="269"/>
      <c r="H483" s="269"/>
      <c r="I483" s="264"/>
      <c r="J483" s="307" t="str">
        <f t="shared" si="0"/>
        <v/>
      </c>
      <c r="K483" s="307"/>
      <c r="L483" s="308"/>
      <c r="M483" s="307"/>
      <c r="N483" s="304"/>
      <c r="O483" s="264"/>
      <c r="P483" s="269"/>
      <c r="Q483" s="296"/>
      <c r="R483" s="296"/>
      <c r="S483" s="296"/>
    </row>
    <row r="484" spans="1:19" ht="12.75" customHeight="1" x14ac:dyDescent="0.2">
      <c r="A484" s="303" t="str">
        <f>IF(B484="","",ROW()-ROW($A$3)+'Diário 2º PA'!$P$1)</f>
        <v/>
      </c>
      <c r="B484" s="304"/>
      <c r="C484" s="305"/>
      <c r="D484" s="269"/>
      <c r="E484" s="264"/>
      <c r="F484" s="334"/>
      <c r="G484" s="269"/>
      <c r="H484" s="269"/>
      <c r="I484" s="264"/>
      <c r="J484" s="307" t="str">
        <f t="shared" si="0"/>
        <v/>
      </c>
      <c r="K484" s="307"/>
      <c r="L484" s="308"/>
      <c r="M484" s="307"/>
      <c r="N484" s="304"/>
      <c r="O484" s="264"/>
      <c r="P484" s="269"/>
      <c r="Q484" s="296"/>
      <c r="R484" s="296"/>
      <c r="S484" s="296"/>
    </row>
    <row r="485" spans="1:19" ht="12.75" customHeight="1" x14ac:dyDescent="0.2">
      <c r="A485" s="303" t="str">
        <f>IF(B485="","",ROW()-ROW($A$3)+'Diário 2º PA'!$P$1)</f>
        <v/>
      </c>
      <c r="B485" s="304"/>
      <c r="C485" s="305"/>
      <c r="D485" s="269"/>
      <c r="E485" s="264"/>
      <c r="F485" s="334"/>
      <c r="G485" s="269"/>
      <c r="H485" s="269"/>
      <c r="I485" s="264"/>
      <c r="J485" s="307" t="str">
        <f t="shared" si="0"/>
        <v/>
      </c>
      <c r="K485" s="307"/>
      <c r="L485" s="308"/>
      <c r="M485" s="307"/>
      <c r="N485" s="304"/>
      <c r="O485" s="264"/>
      <c r="P485" s="269"/>
      <c r="Q485" s="296"/>
      <c r="R485" s="296"/>
      <c r="S485" s="296"/>
    </row>
    <row r="486" spans="1:19" ht="12.75" customHeight="1" x14ac:dyDescent="0.2">
      <c r="A486" s="303" t="str">
        <f>IF(B486="","",ROW()-ROW($A$3)+'Diário 2º PA'!$P$1)</f>
        <v/>
      </c>
      <c r="B486" s="304"/>
      <c r="C486" s="305"/>
      <c r="D486" s="269"/>
      <c r="E486" s="264"/>
      <c r="F486" s="334"/>
      <c r="G486" s="269"/>
      <c r="H486" s="269"/>
      <c r="I486" s="264"/>
      <c r="J486" s="307" t="str">
        <f t="shared" si="0"/>
        <v/>
      </c>
      <c r="K486" s="307"/>
      <c r="L486" s="308"/>
      <c r="M486" s="307"/>
      <c r="N486" s="304"/>
      <c r="O486" s="264"/>
      <c r="P486" s="269"/>
      <c r="Q486" s="296"/>
      <c r="R486" s="296"/>
      <c r="S486" s="296"/>
    </row>
    <row r="487" spans="1:19" ht="12.75" customHeight="1" x14ac:dyDescent="0.2">
      <c r="A487" s="303" t="str">
        <f>IF(B487="","",ROW()-ROW($A$3)+'Diário 2º PA'!$P$1)</f>
        <v/>
      </c>
      <c r="B487" s="304"/>
      <c r="C487" s="305"/>
      <c r="D487" s="269"/>
      <c r="E487" s="264"/>
      <c r="F487" s="334"/>
      <c r="G487" s="269"/>
      <c r="H487" s="269"/>
      <c r="I487" s="264"/>
      <c r="J487" s="307" t="str">
        <f t="shared" si="0"/>
        <v/>
      </c>
      <c r="K487" s="307"/>
      <c r="L487" s="308"/>
      <c r="M487" s="307"/>
      <c r="N487" s="304"/>
      <c r="O487" s="264"/>
      <c r="P487" s="269"/>
      <c r="Q487" s="296"/>
      <c r="R487" s="296"/>
      <c r="S487" s="296"/>
    </row>
    <row r="488" spans="1:19" ht="12.75" customHeight="1" x14ac:dyDescent="0.2">
      <c r="A488" s="303" t="str">
        <f>IF(B488="","",ROW()-ROW($A$3)+'Diário 2º PA'!$P$1)</f>
        <v/>
      </c>
      <c r="B488" s="304"/>
      <c r="C488" s="305"/>
      <c r="D488" s="269"/>
      <c r="E488" s="264"/>
      <c r="F488" s="334"/>
      <c r="G488" s="269"/>
      <c r="H488" s="269"/>
      <c r="I488" s="264"/>
      <c r="J488" s="307" t="str">
        <f t="shared" si="0"/>
        <v/>
      </c>
      <c r="K488" s="307"/>
      <c r="L488" s="308"/>
      <c r="M488" s="307"/>
      <c r="N488" s="304"/>
      <c r="O488" s="264"/>
      <c r="P488" s="269"/>
      <c r="Q488" s="296"/>
      <c r="R488" s="296"/>
      <c r="S488" s="296"/>
    </row>
    <row r="489" spans="1:19" ht="12.75" customHeight="1" x14ac:dyDescent="0.2">
      <c r="A489" s="303" t="str">
        <f>IF(B489="","",ROW()-ROW($A$3)+'Diário 2º PA'!$P$1)</f>
        <v/>
      </c>
      <c r="B489" s="304"/>
      <c r="C489" s="305"/>
      <c r="D489" s="269"/>
      <c r="E489" s="264"/>
      <c r="F489" s="334"/>
      <c r="G489" s="269"/>
      <c r="H489" s="269"/>
      <c r="I489" s="264"/>
      <c r="J489" s="307" t="str">
        <f t="shared" si="0"/>
        <v/>
      </c>
      <c r="K489" s="307"/>
      <c r="L489" s="308"/>
      <c r="M489" s="307"/>
      <c r="N489" s="304"/>
      <c r="O489" s="264"/>
      <c r="P489" s="269"/>
      <c r="Q489" s="296"/>
      <c r="R489" s="296"/>
      <c r="S489" s="296"/>
    </row>
    <row r="490" spans="1:19" ht="12.75" customHeight="1" x14ac:dyDescent="0.2">
      <c r="A490" s="303" t="str">
        <f>IF(B490="","",ROW()-ROW($A$3)+'Diário 2º PA'!$P$1)</f>
        <v/>
      </c>
      <c r="B490" s="304"/>
      <c r="C490" s="305"/>
      <c r="D490" s="269"/>
      <c r="E490" s="264"/>
      <c r="F490" s="334"/>
      <c r="G490" s="269"/>
      <c r="H490" s="269"/>
      <c r="I490" s="264"/>
      <c r="J490" s="307" t="str">
        <f t="shared" si="0"/>
        <v/>
      </c>
      <c r="K490" s="307"/>
      <c r="L490" s="308"/>
      <c r="M490" s="307"/>
      <c r="N490" s="304"/>
      <c r="O490" s="264"/>
      <c r="P490" s="269"/>
      <c r="Q490" s="296"/>
      <c r="R490" s="296"/>
      <c r="S490" s="296"/>
    </row>
    <row r="491" spans="1:19" ht="12.75" customHeight="1" x14ac:dyDescent="0.2">
      <c r="A491" s="303" t="str">
        <f>IF(B491="","",ROW()-ROW($A$3)+'Diário 2º PA'!$P$1)</f>
        <v/>
      </c>
      <c r="B491" s="304"/>
      <c r="C491" s="305"/>
      <c r="D491" s="269"/>
      <c r="E491" s="264"/>
      <c r="F491" s="334"/>
      <c r="G491" s="269"/>
      <c r="H491" s="269"/>
      <c r="I491" s="264"/>
      <c r="J491" s="307" t="str">
        <f t="shared" si="0"/>
        <v/>
      </c>
      <c r="K491" s="307"/>
      <c r="L491" s="308"/>
      <c r="M491" s="307"/>
      <c r="N491" s="304"/>
      <c r="O491" s="264"/>
      <c r="P491" s="269"/>
      <c r="Q491" s="296"/>
      <c r="R491" s="296"/>
      <c r="S491" s="296"/>
    </row>
    <row r="492" spans="1:19" ht="12.75" customHeight="1" x14ac:dyDescent="0.2">
      <c r="A492" s="303" t="str">
        <f>IF(B492="","",ROW()-ROW($A$3)+'Diário 2º PA'!$P$1)</f>
        <v/>
      </c>
      <c r="B492" s="304"/>
      <c r="C492" s="305"/>
      <c r="D492" s="269"/>
      <c r="E492" s="264"/>
      <c r="F492" s="334"/>
      <c r="G492" s="269"/>
      <c r="H492" s="269"/>
      <c r="I492" s="264"/>
      <c r="J492" s="307" t="str">
        <f t="shared" si="0"/>
        <v/>
      </c>
      <c r="K492" s="307"/>
      <c r="L492" s="308"/>
      <c r="M492" s="307"/>
      <c r="N492" s="304"/>
      <c r="O492" s="264"/>
      <c r="P492" s="269"/>
      <c r="Q492" s="296"/>
      <c r="R492" s="296"/>
      <c r="S492" s="296"/>
    </row>
    <row r="493" spans="1:19" ht="12.75" customHeight="1" x14ac:dyDescent="0.2">
      <c r="A493" s="303" t="str">
        <f>IF(B493="","",ROW()-ROW($A$3)+'Diário 2º PA'!$P$1)</f>
        <v/>
      </c>
      <c r="B493" s="304"/>
      <c r="C493" s="305"/>
      <c r="D493" s="269"/>
      <c r="E493" s="264"/>
      <c r="F493" s="334"/>
      <c r="G493" s="269"/>
      <c r="H493" s="269"/>
      <c r="I493" s="264"/>
      <c r="J493" s="307" t="str">
        <f t="shared" si="0"/>
        <v/>
      </c>
      <c r="K493" s="307"/>
      <c r="L493" s="308"/>
      <c r="M493" s="307"/>
      <c r="N493" s="304"/>
      <c r="O493" s="264"/>
      <c r="P493" s="269"/>
      <c r="Q493" s="296"/>
      <c r="R493" s="296"/>
      <c r="S493" s="296"/>
    </row>
    <row r="494" spans="1:19" ht="12.75" customHeight="1" x14ac:dyDescent="0.2">
      <c r="A494" s="303" t="str">
        <f>IF(B494="","",ROW()-ROW($A$3)+'Diário 2º PA'!$P$1)</f>
        <v/>
      </c>
      <c r="B494" s="304"/>
      <c r="C494" s="305"/>
      <c r="D494" s="269"/>
      <c r="E494" s="264"/>
      <c r="F494" s="334"/>
      <c r="G494" s="269"/>
      <c r="H494" s="269"/>
      <c r="I494" s="264"/>
      <c r="J494" s="307" t="str">
        <f t="shared" si="0"/>
        <v/>
      </c>
      <c r="K494" s="307"/>
      <c r="L494" s="308"/>
      <c r="M494" s="307"/>
      <c r="N494" s="304"/>
      <c r="O494" s="264"/>
      <c r="P494" s="269"/>
      <c r="Q494" s="296"/>
      <c r="R494" s="296"/>
      <c r="S494" s="296"/>
    </row>
    <row r="495" spans="1:19" ht="12.75" customHeight="1" x14ac:dyDescent="0.2">
      <c r="A495" s="303" t="str">
        <f>IF(B495="","",ROW()-ROW($A$3)+'Diário 2º PA'!$P$1)</f>
        <v/>
      </c>
      <c r="B495" s="304"/>
      <c r="C495" s="305"/>
      <c r="D495" s="269"/>
      <c r="E495" s="264"/>
      <c r="F495" s="334"/>
      <c r="G495" s="269"/>
      <c r="H495" s="269"/>
      <c r="I495" s="264"/>
      <c r="J495" s="307" t="str">
        <f t="shared" si="0"/>
        <v/>
      </c>
      <c r="K495" s="307"/>
      <c r="L495" s="308"/>
      <c r="M495" s="307"/>
      <c r="N495" s="304"/>
      <c r="O495" s="264"/>
      <c r="P495" s="269"/>
      <c r="Q495" s="296"/>
      <c r="R495" s="296"/>
      <c r="S495" s="296"/>
    </row>
    <row r="496" spans="1:19" ht="12.75" customHeight="1" x14ac:dyDescent="0.2">
      <c r="A496" s="303" t="str">
        <f>IF(B496="","",ROW()-ROW($A$3)+'Diário 2º PA'!$P$1)</f>
        <v/>
      </c>
      <c r="B496" s="304"/>
      <c r="C496" s="305"/>
      <c r="D496" s="269"/>
      <c r="E496" s="264"/>
      <c r="F496" s="334"/>
      <c r="G496" s="269"/>
      <c r="H496" s="269"/>
      <c r="I496" s="264"/>
      <c r="J496" s="307" t="str">
        <f t="shared" si="0"/>
        <v/>
      </c>
      <c r="K496" s="307"/>
      <c r="L496" s="308"/>
      <c r="M496" s="307"/>
      <c r="N496" s="304"/>
      <c r="O496" s="264"/>
      <c r="P496" s="269"/>
      <c r="Q496" s="296"/>
      <c r="R496" s="296"/>
      <c r="S496" s="296"/>
    </row>
    <row r="497" spans="1:19" ht="12.75" customHeight="1" x14ac:dyDescent="0.2">
      <c r="A497" s="303" t="str">
        <f>IF(B497="","",ROW()-ROW($A$3)+'Diário 2º PA'!$P$1)</f>
        <v/>
      </c>
      <c r="B497" s="304"/>
      <c r="C497" s="305"/>
      <c r="D497" s="269"/>
      <c r="E497" s="264"/>
      <c r="F497" s="334"/>
      <c r="G497" s="269"/>
      <c r="H497" s="269"/>
      <c r="I497" s="264"/>
      <c r="J497" s="307" t="str">
        <f t="shared" si="0"/>
        <v/>
      </c>
      <c r="K497" s="307"/>
      <c r="L497" s="308"/>
      <c r="M497" s="307"/>
      <c r="N497" s="304"/>
      <c r="O497" s="264"/>
      <c r="P497" s="269"/>
      <c r="Q497" s="296"/>
      <c r="R497" s="296"/>
      <c r="S497" s="296"/>
    </row>
    <row r="498" spans="1:19" ht="12.75" customHeight="1" x14ac:dyDescent="0.2">
      <c r="A498" s="303" t="str">
        <f>IF(B498="","",ROW()-ROW($A$3)+'Diário 2º PA'!$P$1)</f>
        <v/>
      </c>
      <c r="B498" s="304"/>
      <c r="C498" s="305"/>
      <c r="D498" s="269"/>
      <c r="E498" s="264"/>
      <c r="F498" s="334"/>
      <c r="G498" s="269"/>
      <c r="H498" s="269"/>
      <c r="I498" s="264"/>
      <c r="J498" s="307" t="str">
        <f t="shared" si="0"/>
        <v/>
      </c>
      <c r="K498" s="307"/>
      <c r="L498" s="308"/>
      <c r="M498" s="307"/>
      <c r="N498" s="304"/>
      <c r="O498" s="264"/>
      <c r="P498" s="269"/>
      <c r="Q498" s="296"/>
      <c r="R498" s="296"/>
      <c r="S498" s="296"/>
    </row>
    <row r="499" spans="1:19" ht="12.75" customHeight="1" x14ac:dyDescent="0.2">
      <c r="A499" s="303" t="str">
        <f>IF(B499="","",ROW()-ROW($A$3)+'Diário 2º PA'!$P$1)</f>
        <v/>
      </c>
      <c r="B499" s="304"/>
      <c r="C499" s="305"/>
      <c r="D499" s="269"/>
      <c r="E499" s="264"/>
      <c r="F499" s="334"/>
      <c r="G499" s="269"/>
      <c r="H499" s="269"/>
      <c r="I499" s="264"/>
      <c r="J499" s="307" t="str">
        <f t="shared" si="0"/>
        <v/>
      </c>
      <c r="K499" s="307"/>
      <c r="L499" s="308"/>
      <c r="M499" s="307"/>
      <c r="N499" s="304"/>
      <c r="O499" s="264"/>
      <c r="P499" s="269"/>
      <c r="Q499" s="296"/>
      <c r="R499" s="296"/>
      <c r="S499" s="296"/>
    </row>
    <row r="500" spans="1:19" ht="12.75" customHeight="1" x14ac:dyDescent="0.2">
      <c r="A500" s="303" t="str">
        <f>IF(B500="","",ROW()-ROW($A$3)+'Diário 2º PA'!$P$1)</f>
        <v/>
      </c>
      <c r="B500" s="304"/>
      <c r="C500" s="305"/>
      <c r="D500" s="269"/>
      <c r="E500" s="264"/>
      <c r="F500" s="334"/>
      <c r="G500" s="269"/>
      <c r="H500" s="269"/>
      <c r="I500" s="264"/>
      <c r="J500" s="307" t="str">
        <f t="shared" si="0"/>
        <v/>
      </c>
      <c r="K500" s="307"/>
      <c r="L500" s="308"/>
      <c r="M500" s="307"/>
      <c r="N500" s="304"/>
      <c r="O500" s="264"/>
      <c r="P500" s="269"/>
      <c r="Q500" s="296"/>
      <c r="R500" s="296"/>
      <c r="S500" s="296"/>
    </row>
    <row r="501" spans="1:19" ht="12.75" customHeight="1" x14ac:dyDescent="0.2">
      <c r="A501" s="303" t="str">
        <f>IF(B501="","",ROW()-ROW($A$3)+'Diário 2º PA'!$P$1)</f>
        <v/>
      </c>
      <c r="B501" s="304"/>
      <c r="C501" s="305"/>
      <c r="D501" s="269"/>
      <c r="E501" s="264"/>
      <c r="F501" s="334"/>
      <c r="G501" s="269"/>
      <c r="H501" s="269"/>
      <c r="I501" s="264"/>
      <c r="J501" s="307" t="str">
        <f t="shared" si="0"/>
        <v/>
      </c>
      <c r="K501" s="307"/>
      <c r="L501" s="308"/>
      <c r="M501" s="307"/>
      <c r="N501" s="304"/>
      <c r="O501" s="264"/>
      <c r="P501" s="269"/>
      <c r="Q501" s="296"/>
      <c r="R501" s="296"/>
      <c r="S501" s="296"/>
    </row>
    <row r="502" spans="1:19" ht="12.75" customHeight="1" x14ac:dyDescent="0.2">
      <c r="A502" s="303" t="str">
        <f>IF(B502="","",ROW()-ROW($A$3)+'Diário 2º PA'!$P$1)</f>
        <v/>
      </c>
      <c r="B502" s="304"/>
      <c r="C502" s="305"/>
      <c r="D502" s="269"/>
      <c r="E502" s="264"/>
      <c r="F502" s="334"/>
      <c r="G502" s="269"/>
      <c r="H502" s="269"/>
      <c r="I502" s="264"/>
      <c r="J502" s="307" t="str">
        <f t="shared" si="0"/>
        <v/>
      </c>
      <c r="K502" s="307"/>
      <c r="L502" s="308"/>
      <c r="M502" s="307"/>
      <c r="N502" s="304"/>
      <c r="O502" s="264"/>
      <c r="P502" s="269"/>
      <c r="Q502" s="296"/>
      <c r="R502" s="296"/>
      <c r="S502" s="296"/>
    </row>
    <row r="503" spans="1:19" ht="12.75" customHeight="1" x14ac:dyDescent="0.2">
      <c r="A503" s="303" t="str">
        <f>IF(B503="","",ROW()-ROW($A$3)+'Diário 2º PA'!$P$1)</f>
        <v/>
      </c>
      <c r="B503" s="304"/>
      <c r="C503" s="305"/>
      <c r="D503" s="269"/>
      <c r="E503" s="264"/>
      <c r="F503" s="334"/>
      <c r="G503" s="269"/>
      <c r="H503" s="269"/>
      <c r="I503" s="264"/>
      <c r="J503" s="307" t="str">
        <f t="shared" si="0"/>
        <v/>
      </c>
      <c r="K503" s="307"/>
      <c r="L503" s="308"/>
      <c r="M503" s="307"/>
      <c r="N503" s="304"/>
      <c r="O503" s="264"/>
      <c r="P503" s="269"/>
      <c r="Q503" s="296"/>
      <c r="R503" s="296"/>
      <c r="S503" s="296"/>
    </row>
    <row r="504" spans="1:19" ht="12.75" customHeight="1" x14ac:dyDescent="0.2">
      <c r="A504" s="303" t="str">
        <f>IF(B504="","",ROW()-ROW($A$3)+'Diário 2º PA'!$P$1)</f>
        <v/>
      </c>
      <c r="B504" s="304"/>
      <c r="C504" s="305"/>
      <c r="D504" s="269"/>
      <c r="E504" s="264"/>
      <c r="F504" s="334"/>
      <c r="G504" s="269"/>
      <c r="H504" s="269"/>
      <c r="I504" s="264"/>
      <c r="J504" s="307" t="str">
        <f t="shared" si="0"/>
        <v/>
      </c>
      <c r="K504" s="307"/>
      <c r="L504" s="308"/>
      <c r="M504" s="307"/>
      <c r="N504" s="304"/>
      <c r="O504" s="264"/>
      <c r="P504" s="269"/>
      <c r="Q504" s="296"/>
      <c r="R504" s="296"/>
      <c r="S504" s="296"/>
    </row>
    <row r="505" spans="1:19" ht="12.75" customHeight="1" x14ac:dyDescent="0.2">
      <c r="A505" s="303" t="str">
        <f>IF(B505="","",ROW()-ROW($A$3)+'Diário 2º PA'!$P$1)</f>
        <v/>
      </c>
      <c r="B505" s="304"/>
      <c r="C505" s="305"/>
      <c r="D505" s="269"/>
      <c r="E505" s="264"/>
      <c r="F505" s="334"/>
      <c r="G505" s="321"/>
      <c r="H505" s="269"/>
      <c r="I505" s="264"/>
      <c r="J505" s="307" t="str">
        <f t="shared" si="0"/>
        <v/>
      </c>
      <c r="K505" s="307"/>
      <c r="L505" s="308"/>
      <c r="M505" s="307"/>
      <c r="N505" s="304"/>
      <c r="O505" s="264"/>
      <c r="P505" s="269"/>
      <c r="Q505" s="296"/>
      <c r="R505" s="296"/>
      <c r="S505" s="296"/>
    </row>
    <row r="506" spans="1:19" ht="12.75" customHeight="1" x14ac:dyDescent="0.2">
      <c r="A506" s="303" t="str">
        <f>IF(B506="","",ROW()-ROW($A$3)+'Diário 2º PA'!$P$1)</f>
        <v/>
      </c>
      <c r="B506" s="304"/>
      <c r="C506" s="305"/>
      <c r="D506" s="269"/>
      <c r="E506" s="264"/>
      <c r="F506" s="334"/>
      <c r="G506" s="269"/>
      <c r="H506" s="269"/>
      <c r="I506" s="264"/>
      <c r="J506" s="307" t="str">
        <f t="shared" si="0"/>
        <v/>
      </c>
      <c r="K506" s="307"/>
      <c r="L506" s="308"/>
      <c r="M506" s="307"/>
      <c r="N506" s="304"/>
      <c r="O506" s="264"/>
      <c r="P506" s="269"/>
      <c r="Q506" s="296"/>
      <c r="R506" s="296"/>
      <c r="S506" s="296"/>
    </row>
    <row r="507" spans="1:19" ht="12.75" customHeight="1" x14ac:dyDescent="0.2">
      <c r="A507" s="303" t="str">
        <f>IF(B507="","",ROW()-ROW($A$3)+'Diário 2º PA'!$P$1)</f>
        <v/>
      </c>
      <c r="B507" s="304"/>
      <c r="C507" s="305"/>
      <c r="D507" s="269"/>
      <c r="E507" s="264"/>
      <c r="F507" s="334"/>
      <c r="G507" s="269"/>
      <c r="H507" s="269"/>
      <c r="I507" s="264"/>
      <c r="J507" s="307" t="str">
        <f t="shared" si="0"/>
        <v/>
      </c>
      <c r="K507" s="307"/>
      <c r="L507" s="308"/>
      <c r="M507" s="307"/>
      <c r="N507" s="304"/>
      <c r="O507" s="264"/>
      <c r="P507" s="269"/>
      <c r="Q507" s="296"/>
      <c r="R507" s="296"/>
      <c r="S507" s="296"/>
    </row>
    <row r="508" spans="1:19" ht="12.75" customHeight="1" x14ac:dyDescent="0.2">
      <c r="A508" s="303" t="str">
        <f>IF(B508="","",ROW()-ROW($A$3)+'Diário 2º PA'!$P$1)</f>
        <v/>
      </c>
      <c r="B508" s="304"/>
      <c r="C508" s="305"/>
      <c r="D508" s="269"/>
      <c r="E508" s="264"/>
      <c r="F508" s="334"/>
      <c r="G508" s="269"/>
      <c r="H508" s="269"/>
      <c r="I508" s="264"/>
      <c r="J508" s="307" t="str">
        <f t="shared" si="0"/>
        <v/>
      </c>
      <c r="K508" s="307"/>
      <c r="L508" s="308"/>
      <c r="M508" s="307"/>
      <c r="N508" s="304"/>
      <c r="O508" s="264"/>
      <c r="P508" s="269"/>
      <c r="Q508" s="296"/>
      <c r="R508" s="296"/>
      <c r="S508" s="296"/>
    </row>
    <row r="509" spans="1:19" ht="12.75" customHeight="1" x14ac:dyDescent="0.2">
      <c r="A509" s="303" t="str">
        <f>IF(B509="","",ROW()-ROW($A$3)+'Diário 2º PA'!$P$1)</f>
        <v/>
      </c>
      <c r="B509" s="304"/>
      <c r="C509" s="305"/>
      <c r="D509" s="269"/>
      <c r="E509" s="264"/>
      <c r="F509" s="334"/>
      <c r="G509" s="269"/>
      <c r="H509" s="269"/>
      <c r="I509" s="264"/>
      <c r="J509" s="307" t="str">
        <f t="shared" si="0"/>
        <v/>
      </c>
      <c r="K509" s="307"/>
      <c r="L509" s="308"/>
      <c r="M509" s="307"/>
      <c r="N509" s="304"/>
      <c r="O509" s="264"/>
      <c r="P509" s="269"/>
      <c r="Q509" s="296"/>
      <c r="R509" s="296"/>
      <c r="S509" s="296"/>
    </row>
    <row r="510" spans="1:19" ht="12.75" customHeight="1" x14ac:dyDescent="0.2">
      <c r="A510" s="303" t="str">
        <f>IF(B510="","",ROW()-ROW($A$3)+'Diário 2º PA'!$P$1)</f>
        <v/>
      </c>
      <c r="B510" s="304"/>
      <c r="C510" s="305"/>
      <c r="D510" s="269"/>
      <c r="E510" s="264"/>
      <c r="F510" s="334"/>
      <c r="G510" s="269"/>
      <c r="H510" s="269"/>
      <c r="I510" s="264"/>
      <c r="J510" s="307" t="str">
        <f t="shared" si="0"/>
        <v/>
      </c>
      <c r="K510" s="307"/>
      <c r="L510" s="308"/>
      <c r="M510" s="307"/>
      <c r="N510" s="304"/>
      <c r="O510" s="264"/>
      <c r="P510" s="269"/>
      <c r="Q510" s="296"/>
      <c r="R510" s="296"/>
      <c r="S510" s="296"/>
    </row>
    <row r="511" spans="1:19" ht="12.75" customHeight="1" x14ac:dyDescent="0.2">
      <c r="A511" s="303" t="str">
        <f>IF(B511="","",ROW()-ROW($A$3)+'Diário 2º PA'!$P$1)</f>
        <v/>
      </c>
      <c r="B511" s="304"/>
      <c r="C511" s="305"/>
      <c r="D511" s="269"/>
      <c r="E511" s="264"/>
      <c r="F511" s="334"/>
      <c r="G511" s="269"/>
      <c r="H511" s="269"/>
      <c r="I511" s="264"/>
      <c r="J511" s="307" t="str">
        <f t="shared" si="0"/>
        <v/>
      </c>
      <c r="K511" s="307"/>
      <c r="L511" s="308"/>
      <c r="M511" s="307"/>
      <c r="N511" s="304"/>
      <c r="O511" s="264"/>
      <c r="P511" s="269"/>
      <c r="Q511" s="296"/>
      <c r="R511" s="296"/>
      <c r="S511" s="296"/>
    </row>
    <row r="512" spans="1:19" ht="12.75" customHeight="1" x14ac:dyDescent="0.2">
      <c r="A512" s="303" t="str">
        <f>IF(B512="","",ROW()-ROW($A$3)+'Diário 2º PA'!$P$1)</f>
        <v/>
      </c>
      <c r="B512" s="304"/>
      <c r="C512" s="305"/>
      <c r="D512" s="269"/>
      <c r="E512" s="264"/>
      <c r="F512" s="334"/>
      <c r="G512" s="269"/>
      <c r="H512" s="269"/>
      <c r="I512" s="264"/>
      <c r="J512" s="307" t="str">
        <f t="shared" si="0"/>
        <v/>
      </c>
      <c r="K512" s="307"/>
      <c r="L512" s="308"/>
      <c r="M512" s="307"/>
      <c r="N512" s="304"/>
      <c r="O512" s="264"/>
      <c r="P512" s="269"/>
      <c r="Q512" s="296"/>
      <c r="R512" s="296"/>
      <c r="S512" s="296"/>
    </row>
    <row r="513" spans="1:19" ht="12.75" customHeight="1" x14ac:dyDescent="0.2">
      <c r="A513" s="303" t="str">
        <f>IF(B513="","",ROW()-ROW($A$3)+'Diário 2º PA'!$P$1)</f>
        <v/>
      </c>
      <c r="B513" s="304"/>
      <c r="C513" s="305"/>
      <c r="D513" s="269"/>
      <c r="E513" s="264"/>
      <c r="F513" s="334"/>
      <c r="G513" s="269"/>
      <c r="H513" s="269"/>
      <c r="I513" s="264"/>
      <c r="J513" s="307" t="str">
        <f t="shared" si="0"/>
        <v/>
      </c>
      <c r="K513" s="307"/>
      <c r="L513" s="308"/>
      <c r="M513" s="307"/>
      <c r="N513" s="304"/>
      <c r="O513" s="264"/>
      <c r="P513" s="269"/>
      <c r="Q513" s="296"/>
      <c r="R513" s="296"/>
      <c r="S513" s="296"/>
    </row>
    <row r="514" spans="1:19" ht="12.75" customHeight="1" x14ac:dyDescent="0.2">
      <c r="A514" s="303" t="str">
        <f>IF(B514="","",ROW()-ROW($A$3)+'Diário 2º PA'!$P$1)</f>
        <v/>
      </c>
      <c r="B514" s="304"/>
      <c r="C514" s="305"/>
      <c r="D514" s="269"/>
      <c r="E514" s="264"/>
      <c r="F514" s="334"/>
      <c r="G514" s="269"/>
      <c r="H514" s="269"/>
      <c r="I514" s="264"/>
      <c r="J514" s="307" t="str">
        <f t="shared" si="0"/>
        <v/>
      </c>
      <c r="K514" s="307"/>
      <c r="L514" s="308"/>
      <c r="M514" s="307"/>
      <c r="N514" s="304"/>
      <c r="O514" s="264"/>
      <c r="P514" s="269"/>
      <c r="Q514" s="296"/>
      <c r="R514" s="296"/>
      <c r="S514" s="296"/>
    </row>
    <row r="515" spans="1:19" ht="12.75" customHeight="1" x14ac:dyDescent="0.2">
      <c r="A515" s="303" t="str">
        <f>IF(B515="","",ROW()-ROW($A$3)+'Diário 2º PA'!$P$1)</f>
        <v/>
      </c>
      <c r="B515" s="304"/>
      <c r="C515" s="305"/>
      <c r="D515" s="269"/>
      <c r="E515" s="264"/>
      <c r="F515" s="334"/>
      <c r="G515" s="269"/>
      <c r="H515" s="269"/>
      <c r="I515" s="264"/>
      <c r="J515" s="307" t="str">
        <f t="shared" si="0"/>
        <v/>
      </c>
      <c r="K515" s="307"/>
      <c r="L515" s="308"/>
      <c r="M515" s="307"/>
      <c r="N515" s="304"/>
      <c r="O515" s="264"/>
      <c r="P515" s="269"/>
      <c r="Q515" s="296"/>
      <c r="R515" s="296"/>
      <c r="S515" s="296"/>
    </row>
    <row r="516" spans="1:19" ht="12.75" customHeight="1" x14ac:dyDescent="0.2">
      <c r="A516" s="303" t="str">
        <f>IF(B516="","",ROW()-ROW($A$3)+'Diário 2º PA'!$P$1)</f>
        <v/>
      </c>
      <c r="B516" s="304"/>
      <c r="C516" s="305"/>
      <c r="D516" s="269"/>
      <c r="E516" s="264"/>
      <c r="F516" s="334"/>
      <c r="G516" s="269"/>
      <c r="H516" s="269"/>
      <c r="I516" s="264"/>
      <c r="J516" s="307" t="str">
        <f t="shared" si="0"/>
        <v/>
      </c>
      <c r="K516" s="307"/>
      <c r="L516" s="308"/>
      <c r="M516" s="307"/>
      <c r="N516" s="304"/>
      <c r="O516" s="264"/>
      <c r="P516" s="269"/>
      <c r="Q516" s="296"/>
      <c r="R516" s="296"/>
      <c r="S516" s="296"/>
    </row>
    <row r="517" spans="1:19" ht="12.75" customHeight="1" x14ac:dyDescent="0.2">
      <c r="A517" s="303" t="str">
        <f>IF(B517="","",ROW()-ROW($A$3)+'Diário 2º PA'!$P$1)</f>
        <v/>
      </c>
      <c r="B517" s="304"/>
      <c r="C517" s="305"/>
      <c r="D517" s="269"/>
      <c r="E517" s="264"/>
      <c r="F517" s="334"/>
      <c r="G517" s="269"/>
      <c r="H517" s="269"/>
      <c r="I517" s="264"/>
      <c r="J517" s="307" t="str">
        <f t="shared" si="0"/>
        <v/>
      </c>
      <c r="K517" s="307"/>
      <c r="L517" s="308"/>
      <c r="M517" s="307"/>
      <c r="N517" s="304"/>
      <c r="O517" s="264"/>
      <c r="P517" s="269"/>
      <c r="Q517" s="296"/>
      <c r="R517" s="296"/>
      <c r="S517" s="296"/>
    </row>
    <row r="518" spans="1:19" ht="12.75" customHeight="1" x14ac:dyDescent="0.2">
      <c r="A518" s="303" t="str">
        <f>IF(B518="","",ROW()-ROW($A$3)+'Diário 2º PA'!$P$1)</f>
        <v/>
      </c>
      <c r="B518" s="304"/>
      <c r="C518" s="305"/>
      <c r="D518" s="269"/>
      <c r="E518" s="264"/>
      <c r="F518" s="334"/>
      <c r="G518" s="269"/>
      <c r="H518" s="269"/>
      <c r="I518" s="264"/>
      <c r="J518" s="307" t="str">
        <f t="shared" si="0"/>
        <v/>
      </c>
      <c r="K518" s="307"/>
      <c r="L518" s="308"/>
      <c r="M518" s="307"/>
      <c r="N518" s="304"/>
      <c r="O518" s="264"/>
      <c r="P518" s="269"/>
      <c r="Q518" s="296"/>
      <c r="R518" s="296"/>
      <c r="S518" s="296"/>
    </row>
    <row r="519" spans="1:19" ht="12.75" customHeight="1" x14ac:dyDescent="0.2">
      <c r="A519" s="303" t="str">
        <f>IF(B519="","",ROW()-ROW($A$3)+'Diário 2º PA'!$P$1)</f>
        <v/>
      </c>
      <c r="B519" s="304"/>
      <c r="C519" s="305"/>
      <c r="D519" s="269"/>
      <c r="E519" s="264"/>
      <c r="F519" s="334"/>
      <c r="G519" s="269"/>
      <c r="H519" s="269"/>
      <c r="I519" s="264"/>
      <c r="J519" s="307" t="str">
        <f t="shared" si="0"/>
        <v/>
      </c>
      <c r="K519" s="307"/>
      <c r="L519" s="308"/>
      <c r="M519" s="307"/>
      <c r="N519" s="304"/>
      <c r="O519" s="264"/>
      <c r="P519" s="269"/>
      <c r="Q519" s="296"/>
      <c r="R519" s="296"/>
      <c r="S519" s="296"/>
    </row>
    <row r="520" spans="1:19" ht="12.75" customHeight="1" x14ac:dyDescent="0.2">
      <c r="A520" s="303" t="str">
        <f>IF(B520="","",ROW()-ROW($A$3)+'Diário 2º PA'!$P$1)</f>
        <v/>
      </c>
      <c r="B520" s="304"/>
      <c r="C520" s="305"/>
      <c r="D520" s="269"/>
      <c r="E520" s="264"/>
      <c r="F520" s="334"/>
      <c r="G520" s="269"/>
      <c r="H520" s="269"/>
      <c r="I520" s="264"/>
      <c r="J520" s="307" t="str">
        <f t="shared" si="0"/>
        <v/>
      </c>
      <c r="K520" s="307"/>
      <c r="L520" s="308"/>
      <c r="M520" s="307"/>
      <c r="N520" s="304"/>
      <c r="O520" s="264"/>
      <c r="P520" s="269"/>
      <c r="Q520" s="296"/>
      <c r="R520" s="296"/>
      <c r="S520" s="296"/>
    </row>
    <row r="521" spans="1:19" ht="12.75" customHeight="1" x14ac:dyDescent="0.2">
      <c r="A521" s="303" t="str">
        <f>IF(B521="","",ROW()-ROW($A$3)+'Diário 2º PA'!$P$1)</f>
        <v/>
      </c>
      <c r="B521" s="304"/>
      <c r="C521" s="305"/>
      <c r="D521" s="269"/>
      <c r="E521" s="264"/>
      <c r="F521" s="334"/>
      <c r="G521" s="269"/>
      <c r="H521" s="269"/>
      <c r="I521" s="264"/>
      <c r="J521" s="307" t="str">
        <f t="shared" si="0"/>
        <v/>
      </c>
      <c r="K521" s="307"/>
      <c r="L521" s="308"/>
      <c r="M521" s="307"/>
      <c r="N521" s="304"/>
      <c r="O521" s="264"/>
      <c r="P521" s="269"/>
      <c r="Q521" s="296"/>
      <c r="R521" s="296"/>
      <c r="S521" s="296"/>
    </row>
    <row r="522" spans="1:19" ht="12.75" customHeight="1" x14ac:dyDescent="0.2">
      <c r="A522" s="303" t="str">
        <f>IF(B522="","",ROW()-ROW($A$3)+'Diário 2º PA'!$P$1)</f>
        <v/>
      </c>
      <c r="B522" s="304"/>
      <c r="C522" s="305"/>
      <c r="D522" s="269"/>
      <c r="E522" s="264"/>
      <c r="F522" s="334"/>
      <c r="G522" s="269"/>
      <c r="H522" s="269"/>
      <c r="I522" s="264"/>
      <c r="J522" s="307" t="str">
        <f t="shared" si="0"/>
        <v/>
      </c>
      <c r="K522" s="307"/>
      <c r="L522" s="308"/>
      <c r="M522" s="307"/>
      <c r="N522" s="304"/>
      <c r="O522" s="264"/>
      <c r="P522" s="269"/>
      <c r="Q522" s="296"/>
      <c r="R522" s="296"/>
      <c r="S522" s="296"/>
    </row>
    <row r="523" spans="1:19" ht="12.75" customHeight="1" x14ac:dyDescent="0.2">
      <c r="A523" s="303" t="str">
        <f>IF(B523="","",ROW()-ROW($A$3)+'Diário 2º PA'!$P$1)</f>
        <v/>
      </c>
      <c r="B523" s="304"/>
      <c r="C523" s="305"/>
      <c r="D523" s="269"/>
      <c r="E523" s="264"/>
      <c r="F523" s="334"/>
      <c r="G523" s="269"/>
      <c r="H523" s="269"/>
      <c r="I523" s="264"/>
      <c r="J523" s="307" t="str">
        <f t="shared" si="0"/>
        <v/>
      </c>
      <c r="K523" s="307"/>
      <c r="L523" s="308"/>
      <c r="M523" s="307"/>
      <c r="N523" s="304"/>
      <c r="O523" s="264"/>
      <c r="P523" s="269"/>
      <c r="Q523" s="296"/>
      <c r="R523" s="296"/>
      <c r="S523" s="296"/>
    </row>
    <row r="524" spans="1:19" ht="12.75" customHeight="1" x14ac:dyDescent="0.2">
      <c r="A524" s="303" t="str">
        <f>IF(B524="","",ROW()-ROW($A$3)+'Diário 2º PA'!$P$1)</f>
        <v/>
      </c>
      <c r="B524" s="304"/>
      <c r="C524" s="305"/>
      <c r="D524" s="269"/>
      <c r="E524" s="264"/>
      <c r="F524" s="334"/>
      <c r="G524" s="269"/>
      <c r="H524" s="269"/>
      <c r="I524" s="264"/>
      <c r="J524" s="307" t="str">
        <f t="shared" si="0"/>
        <v/>
      </c>
      <c r="K524" s="307"/>
      <c r="L524" s="308"/>
      <c r="M524" s="307"/>
      <c r="N524" s="304"/>
      <c r="O524" s="264"/>
      <c r="P524" s="269"/>
      <c r="Q524" s="296"/>
      <c r="R524" s="296"/>
      <c r="S524" s="296"/>
    </row>
    <row r="525" spans="1:19" ht="12.75" customHeight="1" x14ac:dyDescent="0.2">
      <c r="A525" s="303" t="str">
        <f>IF(B525="","",ROW()-ROW($A$3)+'Diário 2º PA'!$P$1)</f>
        <v/>
      </c>
      <c r="B525" s="304"/>
      <c r="C525" s="305"/>
      <c r="D525" s="269"/>
      <c r="E525" s="264"/>
      <c r="F525" s="334"/>
      <c r="G525" s="269"/>
      <c r="H525" s="269"/>
      <c r="I525" s="264"/>
      <c r="J525" s="307" t="str">
        <f t="shared" si="0"/>
        <v/>
      </c>
      <c r="K525" s="307"/>
      <c r="L525" s="308"/>
      <c r="M525" s="307"/>
      <c r="N525" s="304"/>
      <c r="O525" s="264"/>
      <c r="P525" s="269"/>
      <c r="Q525" s="296"/>
      <c r="R525" s="296"/>
      <c r="S525" s="296"/>
    </row>
    <row r="526" spans="1:19" ht="12.75" customHeight="1" x14ac:dyDescent="0.2">
      <c r="A526" s="303" t="str">
        <f>IF(B526="","",ROW()-ROW($A$3)+'Diário 2º PA'!$P$1)</f>
        <v/>
      </c>
      <c r="B526" s="304"/>
      <c r="C526" s="305"/>
      <c r="D526" s="269"/>
      <c r="E526" s="264"/>
      <c r="F526" s="334"/>
      <c r="G526" s="269"/>
      <c r="H526" s="269"/>
      <c r="I526" s="264"/>
      <c r="J526" s="307" t="str">
        <f t="shared" si="0"/>
        <v/>
      </c>
      <c r="K526" s="307"/>
      <c r="L526" s="308"/>
      <c r="M526" s="307"/>
      <c r="N526" s="304"/>
      <c r="O526" s="264"/>
      <c r="P526" s="269"/>
      <c r="Q526" s="296"/>
      <c r="R526" s="296"/>
      <c r="S526" s="296"/>
    </row>
    <row r="527" spans="1:19" ht="12.75" customHeight="1" x14ac:dyDescent="0.2">
      <c r="A527" s="303" t="str">
        <f>IF(B527="","",ROW()-ROW($A$3)+'Diário 2º PA'!$P$1)</f>
        <v/>
      </c>
      <c r="B527" s="304"/>
      <c r="C527" s="305"/>
      <c r="D527" s="269"/>
      <c r="E527" s="264"/>
      <c r="F527" s="334"/>
      <c r="G527" s="269"/>
      <c r="H527" s="269"/>
      <c r="I527" s="264"/>
      <c r="J527" s="307" t="str">
        <f t="shared" si="0"/>
        <v/>
      </c>
      <c r="K527" s="307"/>
      <c r="L527" s="308"/>
      <c r="M527" s="307"/>
      <c r="N527" s="304"/>
      <c r="O527" s="264"/>
      <c r="P527" s="269"/>
      <c r="Q527" s="296"/>
      <c r="R527" s="296"/>
      <c r="S527" s="296"/>
    </row>
    <row r="528" spans="1:19" ht="12.75" customHeight="1" x14ac:dyDescent="0.2">
      <c r="A528" s="303" t="str">
        <f>IF(B528="","",ROW()-ROW($A$3)+'Diário 2º PA'!$P$1)</f>
        <v/>
      </c>
      <c r="B528" s="304"/>
      <c r="C528" s="305"/>
      <c r="D528" s="269"/>
      <c r="E528" s="264"/>
      <c r="F528" s="334"/>
      <c r="G528" s="269"/>
      <c r="H528" s="269"/>
      <c r="I528" s="264"/>
      <c r="J528" s="307" t="str">
        <f t="shared" si="0"/>
        <v/>
      </c>
      <c r="K528" s="307"/>
      <c r="L528" s="308"/>
      <c r="M528" s="307"/>
      <c r="N528" s="304"/>
      <c r="O528" s="264"/>
      <c r="P528" s="269"/>
      <c r="Q528" s="296"/>
      <c r="R528" s="296"/>
      <c r="S528" s="296"/>
    </row>
    <row r="529" spans="1:19" ht="12.75" customHeight="1" x14ac:dyDescent="0.2">
      <c r="A529" s="303" t="str">
        <f>IF(B529="","",ROW()-ROW($A$3)+'Diário 2º PA'!$P$1)</f>
        <v/>
      </c>
      <c r="B529" s="304"/>
      <c r="C529" s="305"/>
      <c r="D529" s="269"/>
      <c r="E529" s="264"/>
      <c r="F529" s="334"/>
      <c r="G529" s="269"/>
      <c r="H529" s="269"/>
      <c r="I529" s="264"/>
      <c r="J529" s="307" t="str">
        <f t="shared" si="0"/>
        <v/>
      </c>
      <c r="K529" s="307"/>
      <c r="L529" s="308"/>
      <c r="M529" s="307"/>
      <c r="N529" s="304"/>
      <c r="O529" s="264"/>
      <c r="P529" s="269"/>
      <c r="Q529" s="296"/>
      <c r="R529" s="296"/>
      <c r="S529" s="296"/>
    </row>
    <row r="530" spans="1:19" ht="12.75" customHeight="1" x14ac:dyDescent="0.2">
      <c r="A530" s="303" t="str">
        <f>IF(B530="","",ROW()-ROW($A$3)+'Diário 2º PA'!$P$1)</f>
        <v/>
      </c>
      <c r="B530" s="304"/>
      <c r="C530" s="305"/>
      <c r="D530" s="269"/>
      <c r="E530" s="264"/>
      <c r="F530" s="334"/>
      <c r="G530" s="264"/>
      <c r="H530" s="269"/>
      <c r="I530" s="264"/>
      <c r="J530" s="307" t="str">
        <f t="shared" si="0"/>
        <v/>
      </c>
      <c r="K530" s="307"/>
      <c r="L530" s="308"/>
      <c r="M530" s="307"/>
      <c r="N530" s="304"/>
      <c r="O530" s="264"/>
      <c r="P530" s="269"/>
      <c r="Q530" s="296"/>
      <c r="R530" s="296"/>
      <c r="S530" s="296"/>
    </row>
    <row r="531" spans="1:19" ht="12.75" customHeight="1" x14ac:dyDescent="0.2">
      <c r="A531" s="303" t="str">
        <f>IF(B531="","",ROW()-ROW($A$3)+'Diário 2º PA'!$P$1)</f>
        <v/>
      </c>
      <c r="B531" s="304"/>
      <c r="C531" s="305"/>
      <c r="D531" s="269"/>
      <c r="E531" s="264"/>
      <c r="F531" s="334"/>
      <c r="G531" s="264"/>
      <c r="H531" s="269"/>
      <c r="I531" s="264"/>
      <c r="J531" s="307" t="str">
        <f t="shared" si="0"/>
        <v/>
      </c>
      <c r="K531" s="307"/>
      <c r="L531" s="308"/>
      <c r="M531" s="307"/>
      <c r="N531" s="304"/>
      <c r="O531" s="264"/>
      <c r="P531" s="269"/>
      <c r="Q531" s="296"/>
      <c r="R531" s="296"/>
      <c r="S531" s="296"/>
    </row>
    <row r="532" spans="1:19" ht="12.75" customHeight="1" x14ac:dyDescent="0.2">
      <c r="A532" s="303" t="str">
        <f>IF(B532="","",ROW()-ROW($A$3)+'Diário 2º PA'!$P$1)</f>
        <v/>
      </c>
      <c r="B532" s="304"/>
      <c r="C532" s="305"/>
      <c r="D532" s="269"/>
      <c r="E532" s="264"/>
      <c r="F532" s="334"/>
      <c r="G532" s="269"/>
      <c r="H532" s="269"/>
      <c r="I532" s="264"/>
      <c r="J532" s="307" t="str">
        <f t="shared" si="0"/>
        <v/>
      </c>
      <c r="K532" s="307"/>
      <c r="L532" s="308"/>
      <c r="M532" s="307"/>
      <c r="N532" s="304"/>
      <c r="O532" s="264"/>
      <c r="P532" s="269"/>
      <c r="Q532" s="296"/>
      <c r="R532" s="296"/>
      <c r="S532" s="296"/>
    </row>
    <row r="533" spans="1:19" ht="12.75" customHeight="1" x14ac:dyDescent="0.2">
      <c r="A533" s="303" t="str">
        <f>IF(B533="","",ROW()-ROW($A$3)+'Diário 2º PA'!$P$1)</f>
        <v/>
      </c>
      <c r="B533" s="304"/>
      <c r="C533" s="305"/>
      <c r="D533" s="269"/>
      <c r="E533" s="264"/>
      <c r="F533" s="334"/>
      <c r="G533" s="269"/>
      <c r="H533" s="269"/>
      <c r="I533" s="264"/>
      <c r="J533" s="307" t="str">
        <f t="shared" si="0"/>
        <v/>
      </c>
      <c r="K533" s="307"/>
      <c r="L533" s="308"/>
      <c r="M533" s="307"/>
      <c r="N533" s="304"/>
      <c r="O533" s="264"/>
      <c r="P533" s="269"/>
      <c r="Q533" s="296"/>
      <c r="R533" s="296"/>
      <c r="S533" s="296"/>
    </row>
    <row r="534" spans="1:19" ht="12.75" customHeight="1" x14ac:dyDescent="0.2">
      <c r="A534" s="303" t="str">
        <f>IF(B534="","",ROW()-ROW($A$3)+'Diário 2º PA'!$P$1)</f>
        <v/>
      </c>
      <c r="B534" s="304"/>
      <c r="C534" s="305"/>
      <c r="D534" s="269"/>
      <c r="E534" s="264"/>
      <c r="F534" s="334"/>
      <c r="G534" s="269"/>
      <c r="H534" s="269"/>
      <c r="I534" s="264"/>
      <c r="J534" s="307" t="str">
        <f t="shared" si="0"/>
        <v/>
      </c>
      <c r="K534" s="307"/>
      <c r="L534" s="308"/>
      <c r="M534" s="307"/>
      <c r="N534" s="304"/>
      <c r="O534" s="264"/>
      <c r="P534" s="269"/>
      <c r="Q534" s="296"/>
      <c r="R534" s="296"/>
      <c r="S534" s="296"/>
    </row>
    <row r="535" spans="1:19" ht="12.75" customHeight="1" x14ac:dyDescent="0.2">
      <c r="A535" s="303" t="str">
        <f>IF(B535="","",ROW()-ROW($A$3)+'Diário 2º PA'!$P$1)</f>
        <v/>
      </c>
      <c r="B535" s="304"/>
      <c r="C535" s="305"/>
      <c r="D535" s="269"/>
      <c r="E535" s="264"/>
      <c r="F535" s="334"/>
      <c r="G535" s="269"/>
      <c r="H535" s="269"/>
      <c r="I535" s="264"/>
      <c r="J535" s="307" t="str">
        <f t="shared" si="0"/>
        <v/>
      </c>
      <c r="K535" s="307"/>
      <c r="L535" s="308"/>
      <c r="M535" s="307"/>
      <c r="N535" s="304"/>
      <c r="O535" s="264"/>
      <c r="P535" s="269"/>
      <c r="Q535" s="296"/>
      <c r="R535" s="296"/>
      <c r="S535" s="296"/>
    </row>
    <row r="536" spans="1:19" ht="12.75" customHeight="1" x14ac:dyDescent="0.2">
      <c r="A536" s="303" t="str">
        <f>IF(B536="","",ROW()-ROW($A$3)+'Diário 2º PA'!$P$1)</f>
        <v/>
      </c>
      <c r="B536" s="304"/>
      <c r="C536" s="305"/>
      <c r="D536" s="269"/>
      <c r="E536" s="264"/>
      <c r="F536" s="334"/>
      <c r="G536" s="269"/>
      <c r="H536" s="269"/>
      <c r="I536" s="264"/>
      <c r="J536" s="307" t="str">
        <f t="shared" si="0"/>
        <v/>
      </c>
      <c r="K536" s="307"/>
      <c r="L536" s="308"/>
      <c r="M536" s="307"/>
      <c r="N536" s="304"/>
      <c r="O536" s="264"/>
      <c r="P536" s="269"/>
      <c r="Q536" s="296"/>
      <c r="R536" s="296"/>
      <c r="S536" s="296"/>
    </row>
    <row r="537" spans="1:19" ht="12.75" customHeight="1" x14ac:dyDescent="0.2">
      <c r="A537" s="303" t="str">
        <f>IF(B537="","",ROW()-ROW($A$3)+'Diário 2º PA'!$P$1)</f>
        <v/>
      </c>
      <c r="B537" s="304"/>
      <c r="C537" s="305"/>
      <c r="D537" s="269"/>
      <c r="E537" s="264"/>
      <c r="F537" s="334"/>
      <c r="G537" s="269"/>
      <c r="H537" s="269"/>
      <c r="I537" s="264"/>
      <c r="J537" s="307" t="str">
        <f t="shared" si="0"/>
        <v/>
      </c>
      <c r="K537" s="307"/>
      <c r="L537" s="308"/>
      <c r="M537" s="307"/>
      <c r="N537" s="304"/>
      <c r="O537" s="264"/>
      <c r="P537" s="269"/>
      <c r="Q537" s="296"/>
      <c r="R537" s="296"/>
      <c r="S537" s="296"/>
    </row>
    <row r="538" spans="1:19" ht="12.75" customHeight="1" x14ac:dyDescent="0.2">
      <c r="A538" s="303" t="str">
        <f>IF(B538="","",ROW()-ROW($A$3)+'Diário 2º PA'!$P$1)</f>
        <v/>
      </c>
      <c r="B538" s="304"/>
      <c r="C538" s="305"/>
      <c r="D538" s="269"/>
      <c r="E538" s="264"/>
      <c r="F538" s="334"/>
      <c r="G538" s="269"/>
      <c r="H538" s="269"/>
      <c r="I538" s="264"/>
      <c r="J538" s="307" t="str">
        <f t="shared" si="0"/>
        <v/>
      </c>
      <c r="K538" s="307"/>
      <c r="L538" s="308"/>
      <c r="M538" s="307"/>
      <c r="N538" s="304"/>
      <c r="O538" s="264"/>
      <c r="P538" s="269"/>
      <c r="Q538" s="296"/>
      <c r="R538" s="296"/>
      <c r="S538" s="296"/>
    </row>
    <row r="539" spans="1:19" ht="12.75" customHeight="1" x14ac:dyDescent="0.2">
      <c r="A539" s="303" t="str">
        <f>IF(B539="","",ROW()-ROW($A$3)+'Diário 2º PA'!$P$1)</f>
        <v/>
      </c>
      <c r="B539" s="304"/>
      <c r="C539" s="305"/>
      <c r="D539" s="269"/>
      <c r="E539" s="264"/>
      <c r="F539" s="334"/>
      <c r="G539" s="269"/>
      <c r="H539" s="269"/>
      <c r="I539" s="264"/>
      <c r="J539" s="307" t="str">
        <f t="shared" si="0"/>
        <v/>
      </c>
      <c r="K539" s="307"/>
      <c r="L539" s="308"/>
      <c r="M539" s="307"/>
      <c r="N539" s="304"/>
      <c r="O539" s="264"/>
      <c r="P539" s="269"/>
      <c r="Q539" s="296"/>
      <c r="R539" s="296"/>
      <c r="S539" s="296"/>
    </row>
    <row r="540" spans="1:19" ht="12.75" customHeight="1" x14ac:dyDescent="0.2">
      <c r="A540" s="303" t="str">
        <f>IF(B540="","",ROW()-ROW($A$3)+'Diário 2º PA'!$P$1)</f>
        <v/>
      </c>
      <c r="B540" s="304"/>
      <c r="C540" s="305"/>
      <c r="D540" s="269"/>
      <c r="E540" s="264"/>
      <c r="F540" s="334"/>
      <c r="G540" s="269"/>
      <c r="H540" s="269"/>
      <c r="I540" s="264"/>
      <c r="J540" s="307" t="str">
        <f t="shared" si="0"/>
        <v/>
      </c>
      <c r="K540" s="307"/>
      <c r="L540" s="308"/>
      <c r="M540" s="307"/>
      <c r="N540" s="304"/>
      <c r="O540" s="264"/>
      <c r="P540" s="269"/>
      <c r="Q540" s="296"/>
      <c r="R540" s="296"/>
      <c r="S540" s="296"/>
    </row>
    <row r="541" spans="1:19" ht="12.75" customHeight="1" x14ac:dyDescent="0.2">
      <c r="A541" s="303" t="str">
        <f>IF(B541="","",ROW()-ROW($A$3)+'Diário 2º PA'!$P$1)</f>
        <v/>
      </c>
      <c r="B541" s="304"/>
      <c r="C541" s="305"/>
      <c r="D541" s="269"/>
      <c r="E541" s="264"/>
      <c r="F541" s="334"/>
      <c r="G541" s="269"/>
      <c r="H541" s="269"/>
      <c r="I541" s="264"/>
      <c r="J541" s="307" t="str">
        <f t="shared" si="0"/>
        <v/>
      </c>
      <c r="K541" s="307"/>
      <c r="L541" s="308"/>
      <c r="M541" s="307"/>
      <c r="N541" s="304"/>
      <c r="O541" s="264"/>
      <c r="P541" s="269"/>
      <c r="Q541" s="296"/>
      <c r="R541" s="296"/>
      <c r="S541" s="296"/>
    </row>
    <row r="542" spans="1:19" ht="12.75" customHeight="1" x14ac:dyDescent="0.2">
      <c r="A542" s="303" t="str">
        <f>IF(B542="","",ROW()-ROW($A$3)+'Diário 2º PA'!$P$1)</f>
        <v/>
      </c>
      <c r="B542" s="304"/>
      <c r="C542" s="305"/>
      <c r="D542" s="269"/>
      <c r="E542" s="264"/>
      <c r="F542" s="334"/>
      <c r="G542" s="269"/>
      <c r="H542" s="269"/>
      <c r="I542" s="264"/>
      <c r="J542" s="307" t="str">
        <f t="shared" si="0"/>
        <v/>
      </c>
      <c r="K542" s="307"/>
      <c r="L542" s="308"/>
      <c r="M542" s="307"/>
      <c r="N542" s="304"/>
      <c r="O542" s="264"/>
      <c r="P542" s="269"/>
      <c r="Q542" s="296"/>
      <c r="R542" s="296"/>
      <c r="S542" s="296"/>
    </row>
    <row r="543" spans="1:19" ht="12.75" customHeight="1" x14ac:dyDescent="0.2">
      <c r="A543" s="303" t="str">
        <f>IF(B543="","",ROW()-ROW($A$3)+'Diário 2º PA'!$P$1)</f>
        <v/>
      </c>
      <c r="B543" s="304"/>
      <c r="C543" s="305"/>
      <c r="D543" s="269"/>
      <c r="E543" s="264"/>
      <c r="F543" s="334"/>
      <c r="G543" s="269"/>
      <c r="H543" s="269"/>
      <c r="I543" s="264"/>
      <c r="J543" s="307" t="str">
        <f t="shared" si="0"/>
        <v/>
      </c>
      <c r="K543" s="307"/>
      <c r="L543" s="308"/>
      <c r="M543" s="307"/>
      <c r="N543" s="304"/>
      <c r="O543" s="264"/>
      <c r="P543" s="269"/>
      <c r="Q543" s="296"/>
      <c r="R543" s="296"/>
      <c r="S543" s="296"/>
    </row>
    <row r="544" spans="1:19" ht="12.75" customHeight="1" x14ac:dyDescent="0.2">
      <c r="A544" s="303" t="str">
        <f>IF(B544="","",ROW()-ROW($A$3)+'Diário 2º PA'!$P$1)</f>
        <v/>
      </c>
      <c r="B544" s="304"/>
      <c r="C544" s="305"/>
      <c r="D544" s="269"/>
      <c r="E544" s="264"/>
      <c r="F544" s="334"/>
      <c r="G544" s="269"/>
      <c r="H544" s="269"/>
      <c r="I544" s="264"/>
      <c r="J544" s="307" t="str">
        <f t="shared" si="0"/>
        <v/>
      </c>
      <c r="K544" s="307"/>
      <c r="L544" s="308"/>
      <c r="M544" s="307"/>
      <c r="N544" s="304"/>
      <c r="O544" s="264"/>
      <c r="P544" s="269"/>
      <c r="Q544" s="296"/>
      <c r="R544" s="296"/>
      <c r="S544" s="296"/>
    </row>
    <row r="545" spans="1:19" ht="12.75" customHeight="1" x14ac:dyDescent="0.2">
      <c r="A545" s="303" t="str">
        <f>IF(B545="","",ROW()-ROW($A$3)+'Diário 2º PA'!$P$1)</f>
        <v/>
      </c>
      <c r="B545" s="304"/>
      <c r="C545" s="305"/>
      <c r="D545" s="269"/>
      <c r="E545" s="264"/>
      <c r="F545" s="334"/>
      <c r="G545" s="269"/>
      <c r="H545" s="269"/>
      <c r="I545" s="264"/>
      <c r="J545" s="307" t="str">
        <f t="shared" si="0"/>
        <v/>
      </c>
      <c r="K545" s="307"/>
      <c r="L545" s="308"/>
      <c r="M545" s="307"/>
      <c r="N545" s="304"/>
      <c r="O545" s="264"/>
      <c r="P545" s="269"/>
      <c r="Q545" s="296"/>
      <c r="R545" s="296"/>
      <c r="S545" s="296"/>
    </row>
    <row r="546" spans="1:19" ht="12.75" customHeight="1" x14ac:dyDescent="0.2">
      <c r="A546" s="303" t="str">
        <f>IF(B546="","",ROW()-ROW($A$3)+'Diário 2º PA'!$P$1)</f>
        <v/>
      </c>
      <c r="B546" s="304"/>
      <c r="C546" s="305"/>
      <c r="D546" s="269"/>
      <c r="E546" s="264"/>
      <c r="F546" s="334"/>
      <c r="G546" s="269"/>
      <c r="H546" s="269"/>
      <c r="I546" s="264"/>
      <c r="J546" s="307" t="str">
        <f t="shared" si="0"/>
        <v/>
      </c>
      <c r="K546" s="307"/>
      <c r="L546" s="308"/>
      <c r="M546" s="307"/>
      <c r="N546" s="304"/>
      <c r="O546" s="264"/>
      <c r="P546" s="269"/>
      <c r="Q546" s="296"/>
      <c r="R546" s="296"/>
      <c r="S546" s="296"/>
    </row>
    <row r="547" spans="1:19" ht="12.75" customHeight="1" x14ac:dyDescent="0.2">
      <c r="A547" s="303" t="str">
        <f>IF(B547="","",ROW()-ROW($A$3)+'Diário 2º PA'!$P$1)</f>
        <v/>
      </c>
      <c r="B547" s="304"/>
      <c r="C547" s="305"/>
      <c r="D547" s="269"/>
      <c r="E547" s="264"/>
      <c r="F547" s="334"/>
      <c r="G547" s="269"/>
      <c r="H547" s="269"/>
      <c r="I547" s="264"/>
      <c r="J547" s="307" t="str">
        <f t="shared" si="0"/>
        <v/>
      </c>
      <c r="K547" s="307"/>
      <c r="L547" s="308"/>
      <c r="M547" s="307"/>
      <c r="N547" s="304"/>
      <c r="O547" s="264"/>
      <c r="P547" s="269"/>
      <c r="Q547" s="296"/>
      <c r="R547" s="296"/>
      <c r="S547" s="296"/>
    </row>
    <row r="548" spans="1:19" ht="12.75" customHeight="1" x14ac:dyDescent="0.2">
      <c r="A548" s="303" t="str">
        <f>IF(B548="","",ROW()-ROW($A$3)+'Diário 2º PA'!$P$1)</f>
        <v/>
      </c>
      <c r="B548" s="304"/>
      <c r="C548" s="305"/>
      <c r="D548" s="269"/>
      <c r="E548" s="264"/>
      <c r="F548" s="334"/>
      <c r="G548" s="264"/>
      <c r="H548" s="269"/>
      <c r="I548" s="264"/>
      <c r="J548" s="307" t="str">
        <f t="shared" si="0"/>
        <v/>
      </c>
      <c r="K548" s="307"/>
      <c r="L548" s="308"/>
      <c r="M548" s="307"/>
      <c r="N548" s="304"/>
      <c r="O548" s="264"/>
      <c r="P548" s="269"/>
      <c r="Q548" s="296"/>
      <c r="R548" s="296"/>
      <c r="S548" s="296"/>
    </row>
    <row r="549" spans="1:19" ht="12.75" customHeight="1" x14ac:dyDescent="0.2">
      <c r="A549" s="303" t="str">
        <f>IF(B549="","",ROW()-ROW($A$3)+'Diário 2º PA'!$P$1)</f>
        <v/>
      </c>
      <c r="B549" s="304"/>
      <c r="C549" s="305"/>
      <c r="D549" s="269"/>
      <c r="E549" s="264"/>
      <c r="F549" s="334"/>
      <c r="G549" s="269"/>
      <c r="H549" s="269"/>
      <c r="I549" s="264"/>
      <c r="J549" s="307" t="str">
        <f t="shared" si="0"/>
        <v/>
      </c>
      <c r="K549" s="307"/>
      <c r="L549" s="308"/>
      <c r="M549" s="307"/>
      <c r="N549" s="304"/>
      <c r="O549" s="264"/>
      <c r="P549" s="269"/>
      <c r="Q549" s="296"/>
      <c r="R549" s="296"/>
      <c r="S549" s="296"/>
    </row>
    <row r="550" spans="1:19" ht="12.75" customHeight="1" x14ac:dyDescent="0.2">
      <c r="A550" s="303" t="str">
        <f>IF(B550="","",ROW()-ROW($A$3)+'Diário 2º PA'!$P$1)</f>
        <v/>
      </c>
      <c r="B550" s="304"/>
      <c r="C550" s="305"/>
      <c r="D550" s="269"/>
      <c r="E550" s="264"/>
      <c r="F550" s="334"/>
      <c r="G550" s="264"/>
      <c r="H550" s="269"/>
      <c r="I550" s="264"/>
      <c r="J550" s="307" t="str">
        <f t="shared" si="0"/>
        <v/>
      </c>
      <c r="K550" s="307"/>
      <c r="L550" s="308"/>
      <c r="M550" s="307"/>
      <c r="N550" s="304"/>
      <c r="O550" s="264"/>
      <c r="P550" s="269"/>
      <c r="Q550" s="296"/>
      <c r="R550" s="296"/>
      <c r="S550" s="296"/>
    </row>
    <row r="551" spans="1:19" ht="12.75" customHeight="1" x14ac:dyDescent="0.2">
      <c r="A551" s="303" t="str">
        <f>IF(B551="","",ROW()-ROW($A$3)+'Diário 2º PA'!$P$1)</f>
        <v/>
      </c>
      <c r="B551" s="304"/>
      <c r="C551" s="305"/>
      <c r="D551" s="269"/>
      <c r="E551" s="264"/>
      <c r="F551" s="334"/>
      <c r="G551" s="264"/>
      <c r="H551" s="269"/>
      <c r="I551" s="264"/>
      <c r="J551" s="307" t="str">
        <f t="shared" si="0"/>
        <v/>
      </c>
      <c r="K551" s="307"/>
      <c r="L551" s="308"/>
      <c r="M551" s="307"/>
      <c r="N551" s="304"/>
      <c r="O551" s="264"/>
      <c r="P551" s="269"/>
      <c r="Q551" s="296"/>
      <c r="R551" s="296"/>
      <c r="S551" s="296"/>
    </row>
    <row r="552" spans="1:19" ht="12.75" customHeight="1" x14ac:dyDescent="0.2">
      <c r="A552" s="303" t="str">
        <f>IF(B552="","",ROW()-ROW($A$3)+'Diário 2º PA'!$P$1)</f>
        <v/>
      </c>
      <c r="B552" s="304"/>
      <c r="C552" s="305"/>
      <c r="D552" s="269"/>
      <c r="E552" s="264"/>
      <c r="F552" s="334"/>
      <c r="G552" s="269"/>
      <c r="H552" s="269"/>
      <c r="I552" s="264"/>
      <c r="J552" s="307" t="str">
        <f t="shared" si="0"/>
        <v/>
      </c>
      <c r="K552" s="307"/>
      <c r="L552" s="308"/>
      <c r="M552" s="307"/>
      <c r="N552" s="304"/>
      <c r="O552" s="264"/>
      <c r="P552" s="269"/>
      <c r="Q552" s="296"/>
      <c r="R552" s="296"/>
      <c r="S552" s="296"/>
    </row>
    <row r="553" spans="1:19" ht="12.75" customHeight="1" x14ac:dyDescent="0.2">
      <c r="A553" s="303" t="str">
        <f>IF(B553="","",ROW()-ROW($A$3)+'Diário 2º PA'!$P$1)</f>
        <v/>
      </c>
      <c r="B553" s="304"/>
      <c r="C553" s="305"/>
      <c r="D553" s="269"/>
      <c r="E553" s="264"/>
      <c r="F553" s="334"/>
      <c r="G553" s="264"/>
      <c r="H553" s="269"/>
      <c r="I553" s="264"/>
      <c r="J553" s="307" t="str">
        <f t="shared" si="0"/>
        <v/>
      </c>
      <c r="K553" s="307"/>
      <c r="L553" s="308"/>
      <c r="M553" s="307"/>
      <c r="N553" s="304"/>
      <c r="O553" s="264"/>
      <c r="P553" s="269"/>
      <c r="Q553" s="296"/>
      <c r="R553" s="296"/>
      <c r="S553" s="296"/>
    </row>
    <row r="554" spans="1:19" ht="12.75" customHeight="1" x14ac:dyDescent="0.2">
      <c r="A554" s="303" t="str">
        <f>IF(B554="","",ROW()-ROW($A$3)+'Diário 2º PA'!$P$1)</f>
        <v/>
      </c>
      <c r="B554" s="304"/>
      <c r="C554" s="305"/>
      <c r="D554" s="269"/>
      <c r="E554" s="264"/>
      <c r="F554" s="334"/>
      <c r="G554" s="264"/>
      <c r="H554" s="269"/>
      <c r="I554" s="264"/>
      <c r="J554" s="307" t="str">
        <f t="shared" si="0"/>
        <v/>
      </c>
      <c r="K554" s="307"/>
      <c r="L554" s="308"/>
      <c r="M554" s="307"/>
      <c r="N554" s="304"/>
      <c r="O554" s="264"/>
      <c r="P554" s="269"/>
      <c r="Q554" s="296"/>
      <c r="R554" s="296"/>
      <c r="S554" s="296"/>
    </row>
    <row r="555" spans="1:19" ht="12.75" customHeight="1" x14ac:dyDescent="0.2">
      <c r="A555" s="303" t="str">
        <f>IF(B555="","",ROW()-ROW($A$3)+'Diário 2º PA'!$P$1)</f>
        <v/>
      </c>
      <c r="B555" s="304"/>
      <c r="C555" s="305"/>
      <c r="D555" s="269"/>
      <c r="E555" s="264"/>
      <c r="F555" s="334"/>
      <c r="G555" s="264"/>
      <c r="H555" s="269"/>
      <c r="I555" s="264"/>
      <c r="J555" s="307" t="str">
        <f t="shared" si="0"/>
        <v/>
      </c>
      <c r="K555" s="307"/>
      <c r="L555" s="308"/>
      <c r="M555" s="307"/>
      <c r="N555" s="304"/>
      <c r="O555" s="264"/>
      <c r="P555" s="269"/>
      <c r="Q555" s="296"/>
      <c r="R555" s="296"/>
      <c r="S555" s="296"/>
    </row>
    <row r="556" spans="1:19" ht="12.75" customHeight="1" x14ac:dyDescent="0.2">
      <c r="A556" s="303" t="str">
        <f>IF(B556="","",ROW()-ROW($A$3)+'Diário 2º PA'!$P$1)</f>
        <v/>
      </c>
      <c r="B556" s="304"/>
      <c r="C556" s="305"/>
      <c r="D556" s="269"/>
      <c r="E556" s="264"/>
      <c r="F556" s="334"/>
      <c r="G556" s="269"/>
      <c r="H556" s="269"/>
      <c r="I556" s="264"/>
      <c r="J556" s="307" t="str">
        <f t="shared" si="0"/>
        <v/>
      </c>
      <c r="K556" s="307"/>
      <c r="L556" s="308"/>
      <c r="M556" s="307"/>
      <c r="N556" s="304"/>
      <c r="O556" s="264"/>
      <c r="P556" s="269"/>
      <c r="Q556" s="296"/>
      <c r="R556" s="296"/>
      <c r="S556" s="296"/>
    </row>
    <row r="557" spans="1:19" ht="12.75" customHeight="1" x14ac:dyDescent="0.2">
      <c r="A557" s="303" t="str">
        <f>IF(B557="","",ROW()-ROW($A$3)+'Diário 2º PA'!$P$1)</f>
        <v/>
      </c>
      <c r="B557" s="304"/>
      <c r="C557" s="305"/>
      <c r="D557" s="269"/>
      <c r="E557" s="264"/>
      <c r="F557" s="334"/>
      <c r="G557" s="264"/>
      <c r="H557" s="269"/>
      <c r="I557" s="264"/>
      <c r="J557" s="307" t="str">
        <f t="shared" si="0"/>
        <v/>
      </c>
      <c r="K557" s="307"/>
      <c r="L557" s="308"/>
      <c r="M557" s="307"/>
      <c r="N557" s="304"/>
      <c r="O557" s="264"/>
      <c r="P557" s="269"/>
      <c r="Q557" s="296"/>
      <c r="R557" s="296"/>
      <c r="S557" s="296"/>
    </row>
    <row r="558" spans="1:19" ht="12.75" customHeight="1" x14ac:dyDescent="0.2">
      <c r="A558" s="303" t="str">
        <f>IF(B558="","",ROW()-ROW($A$3)+'Diário 2º PA'!$P$1)</f>
        <v/>
      </c>
      <c r="B558" s="304"/>
      <c r="C558" s="305"/>
      <c r="D558" s="269"/>
      <c r="E558" s="264"/>
      <c r="F558" s="334"/>
      <c r="G558" s="269"/>
      <c r="H558" s="269"/>
      <c r="I558" s="264"/>
      <c r="J558" s="307" t="str">
        <f t="shared" si="0"/>
        <v/>
      </c>
      <c r="K558" s="307"/>
      <c r="L558" s="308"/>
      <c r="M558" s="307"/>
      <c r="N558" s="304"/>
      <c r="O558" s="264"/>
      <c r="P558" s="269"/>
      <c r="Q558" s="296"/>
      <c r="R558" s="296"/>
      <c r="S558" s="296"/>
    </row>
    <row r="559" spans="1:19" ht="12.75" customHeight="1" x14ac:dyDescent="0.2">
      <c r="A559" s="303" t="str">
        <f>IF(B559="","",ROW()-ROW($A$3)+'Diário 2º PA'!$P$1)</f>
        <v/>
      </c>
      <c r="B559" s="304"/>
      <c r="C559" s="305"/>
      <c r="D559" s="269"/>
      <c r="E559" s="264"/>
      <c r="F559" s="334"/>
      <c r="G559" s="269"/>
      <c r="H559" s="269"/>
      <c r="I559" s="264"/>
      <c r="J559" s="307" t="str">
        <f t="shared" si="0"/>
        <v/>
      </c>
      <c r="K559" s="307"/>
      <c r="L559" s="308"/>
      <c r="M559" s="307"/>
      <c r="N559" s="304"/>
      <c r="O559" s="264"/>
      <c r="P559" s="269"/>
      <c r="Q559" s="296"/>
      <c r="R559" s="296"/>
      <c r="S559" s="296"/>
    </row>
    <row r="560" spans="1:19" ht="12.75" customHeight="1" x14ac:dyDescent="0.2">
      <c r="A560" s="303" t="str">
        <f>IF(B560="","",ROW()-ROW($A$3)+'Diário 2º PA'!$P$1)</f>
        <v/>
      </c>
      <c r="B560" s="304"/>
      <c r="C560" s="305"/>
      <c r="D560" s="269"/>
      <c r="E560" s="264"/>
      <c r="F560" s="334"/>
      <c r="G560" s="269"/>
      <c r="H560" s="269"/>
      <c r="I560" s="264"/>
      <c r="J560" s="307" t="str">
        <f t="shared" si="0"/>
        <v/>
      </c>
      <c r="K560" s="307"/>
      <c r="L560" s="308"/>
      <c r="M560" s="307"/>
      <c r="N560" s="304"/>
      <c r="O560" s="264"/>
      <c r="P560" s="269"/>
      <c r="Q560" s="296"/>
      <c r="R560" s="296"/>
      <c r="S560" s="296"/>
    </row>
    <row r="561" spans="1:19" ht="12.75" customHeight="1" x14ac:dyDescent="0.2">
      <c r="A561" s="303" t="str">
        <f>IF(B561="","",ROW()-ROW($A$3)+'Diário 2º PA'!$P$1)</f>
        <v/>
      </c>
      <c r="B561" s="304"/>
      <c r="C561" s="305"/>
      <c r="D561" s="269"/>
      <c r="E561" s="264"/>
      <c r="F561" s="334"/>
      <c r="G561" s="269"/>
      <c r="H561" s="269"/>
      <c r="I561" s="264"/>
      <c r="J561" s="307" t="str">
        <f t="shared" si="0"/>
        <v/>
      </c>
      <c r="K561" s="307"/>
      <c r="L561" s="308"/>
      <c r="M561" s="307"/>
      <c r="N561" s="304"/>
      <c r="O561" s="264"/>
      <c r="P561" s="269"/>
      <c r="Q561" s="296"/>
      <c r="R561" s="296"/>
      <c r="S561" s="296"/>
    </row>
    <row r="562" spans="1:19" ht="12.75" customHeight="1" x14ac:dyDescent="0.2">
      <c r="A562" s="303" t="str">
        <f>IF(B562="","",ROW()-ROW($A$3)+'Diário 2º PA'!$P$1)</f>
        <v/>
      </c>
      <c r="B562" s="304"/>
      <c r="C562" s="305"/>
      <c r="D562" s="269"/>
      <c r="E562" s="264"/>
      <c r="F562" s="334"/>
      <c r="G562" s="269"/>
      <c r="H562" s="269"/>
      <c r="I562" s="264"/>
      <c r="J562" s="307" t="str">
        <f t="shared" si="0"/>
        <v/>
      </c>
      <c r="K562" s="307"/>
      <c r="L562" s="308"/>
      <c r="M562" s="307"/>
      <c r="N562" s="304"/>
      <c r="O562" s="264"/>
      <c r="P562" s="269"/>
      <c r="Q562" s="296"/>
      <c r="R562" s="296"/>
      <c r="S562" s="296"/>
    </row>
    <row r="563" spans="1:19" ht="12.75" customHeight="1" x14ac:dyDescent="0.2">
      <c r="A563" s="303" t="str">
        <f>IF(B563="","",ROW()-ROW($A$3)+'Diário 2º PA'!$P$1)</f>
        <v/>
      </c>
      <c r="B563" s="304"/>
      <c r="C563" s="305"/>
      <c r="D563" s="269"/>
      <c r="E563" s="264"/>
      <c r="F563" s="334"/>
      <c r="G563" s="269"/>
      <c r="H563" s="269"/>
      <c r="I563" s="264"/>
      <c r="J563" s="307" t="str">
        <f t="shared" si="0"/>
        <v/>
      </c>
      <c r="K563" s="307"/>
      <c r="L563" s="308"/>
      <c r="M563" s="307"/>
      <c r="N563" s="304"/>
      <c r="O563" s="264"/>
      <c r="P563" s="269"/>
      <c r="Q563" s="296"/>
      <c r="R563" s="296"/>
      <c r="S563" s="296"/>
    </row>
    <row r="564" spans="1:19" ht="12.75" customHeight="1" x14ac:dyDescent="0.2">
      <c r="A564" s="303" t="str">
        <f>IF(B564="","",ROW()-ROW($A$3)+'Diário 2º PA'!$P$1)</f>
        <v/>
      </c>
      <c r="B564" s="304"/>
      <c r="C564" s="305"/>
      <c r="D564" s="269"/>
      <c r="E564" s="264"/>
      <c r="F564" s="334"/>
      <c r="G564" s="321"/>
      <c r="H564" s="269"/>
      <c r="I564" s="264"/>
      <c r="J564" s="307" t="str">
        <f t="shared" si="0"/>
        <v/>
      </c>
      <c r="K564" s="307"/>
      <c r="L564" s="308"/>
      <c r="M564" s="307"/>
      <c r="N564" s="304"/>
      <c r="O564" s="264"/>
      <c r="P564" s="269"/>
      <c r="Q564" s="296"/>
      <c r="R564" s="296"/>
      <c r="S564" s="296"/>
    </row>
    <row r="565" spans="1:19" ht="12.75" customHeight="1" x14ac:dyDescent="0.2">
      <c r="A565" s="303" t="str">
        <f>IF(B565="","",ROW()-ROW($A$3)+'Diário 2º PA'!$P$1)</f>
        <v/>
      </c>
      <c r="B565" s="304"/>
      <c r="C565" s="305"/>
      <c r="D565" s="269"/>
      <c r="E565" s="264"/>
      <c r="F565" s="334"/>
      <c r="G565" s="269"/>
      <c r="H565" s="269"/>
      <c r="I565" s="264"/>
      <c r="J565" s="307" t="str">
        <f t="shared" si="0"/>
        <v/>
      </c>
      <c r="K565" s="307"/>
      <c r="L565" s="308"/>
      <c r="M565" s="307"/>
      <c r="N565" s="304"/>
      <c r="O565" s="264"/>
      <c r="P565" s="269"/>
      <c r="Q565" s="296"/>
      <c r="R565" s="296"/>
      <c r="S565" s="296"/>
    </row>
    <row r="566" spans="1:19" ht="12.75" customHeight="1" x14ac:dyDescent="0.2">
      <c r="A566" s="303" t="str">
        <f>IF(B566="","",ROW()-ROW($A$3)+'Diário 2º PA'!$P$1)</f>
        <v/>
      </c>
      <c r="B566" s="304"/>
      <c r="C566" s="305"/>
      <c r="D566" s="269"/>
      <c r="E566" s="264"/>
      <c r="F566" s="334"/>
      <c r="G566" s="269"/>
      <c r="H566" s="269"/>
      <c r="I566" s="264"/>
      <c r="J566" s="307" t="str">
        <f t="shared" si="0"/>
        <v/>
      </c>
      <c r="K566" s="307"/>
      <c r="L566" s="308"/>
      <c r="M566" s="307"/>
      <c r="N566" s="304"/>
      <c r="O566" s="264"/>
      <c r="P566" s="269"/>
      <c r="Q566" s="296"/>
      <c r="R566" s="296"/>
      <c r="S566" s="296"/>
    </row>
    <row r="567" spans="1:19" ht="12.75" customHeight="1" x14ac:dyDescent="0.2">
      <c r="A567" s="303" t="str">
        <f>IF(B567="","",ROW()-ROW($A$3)+'Diário 2º PA'!$P$1)</f>
        <v/>
      </c>
      <c r="B567" s="304"/>
      <c r="C567" s="305"/>
      <c r="D567" s="269"/>
      <c r="E567" s="264"/>
      <c r="F567" s="334"/>
      <c r="G567" s="269"/>
      <c r="H567" s="269"/>
      <c r="I567" s="264"/>
      <c r="J567" s="307" t="str">
        <f t="shared" si="0"/>
        <v/>
      </c>
      <c r="K567" s="307"/>
      <c r="L567" s="308"/>
      <c r="M567" s="307"/>
      <c r="N567" s="304"/>
      <c r="O567" s="264"/>
      <c r="P567" s="269"/>
      <c r="Q567" s="296"/>
      <c r="R567" s="296"/>
      <c r="S567" s="296"/>
    </row>
    <row r="568" spans="1:19" ht="12.75" customHeight="1" x14ac:dyDescent="0.2">
      <c r="A568" s="303" t="str">
        <f>IF(B568="","",ROW()-ROW($A$3)+'Diário 2º PA'!$P$1)</f>
        <v/>
      </c>
      <c r="B568" s="304"/>
      <c r="C568" s="305"/>
      <c r="D568" s="269"/>
      <c r="E568" s="264"/>
      <c r="F568" s="334"/>
      <c r="G568" s="269"/>
      <c r="H568" s="269"/>
      <c r="I568" s="264"/>
      <c r="J568" s="307" t="str">
        <f t="shared" si="0"/>
        <v/>
      </c>
      <c r="K568" s="307"/>
      <c r="L568" s="308"/>
      <c r="M568" s="307"/>
      <c r="N568" s="304"/>
      <c r="O568" s="264"/>
      <c r="P568" s="269"/>
      <c r="Q568" s="296"/>
      <c r="R568" s="296"/>
      <c r="S568" s="296"/>
    </row>
    <row r="569" spans="1:19" ht="12.75" customHeight="1" x14ac:dyDescent="0.2">
      <c r="A569" s="303" t="str">
        <f>IF(B569="","",ROW()-ROW($A$3)+'Diário 2º PA'!$P$1)</f>
        <v/>
      </c>
      <c r="B569" s="304"/>
      <c r="C569" s="305"/>
      <c r="D569" s="269"/>
      <c r="E569" s="264"/>
      <c r="F569" s="334"/>
      <c r="G569" s="269"/>
      <c r="H569" s="269"/>
      <c r="I569" s="264"/>
      <c r="J569" s="307" t="str">
        <f t="shared" si="0"/>
        <v/>
      </c>
      <c r="K569" s="307"/>
      <c r="L569" s="308"/>
      <c r="M569" s="307"/>
      <c r="N569" s="304"/>
      <c r="O569" s="264"/>
      <c r="P569" s="269"/>
      <c r="Q569" s="296"/>
      <c r="R569" s="296"/>
      <c r="S569" s="296"/>
    </row>
    <row r="570" spans="1:19" ht="12.75" customHeight="1" x14ac:dyDescent="0.2">
      <c r="A570" s="303" t="str">
        <f>IF(B570="","",ROW()-ROW($A$3)+'Diário 2º PA'!$P$1)</f>
        <v/>
      </c>
      <c r="B570" s="304"/>
      <c r="C570" s="305"/>
      <c r="D570" s="269"/>
      <c r="E570" s="264"/>
      <c r="F570" s="334"/>
      <c r="G570" s="269"/>
      <c r="H570" s="269"/>
      <c r="I570" s="264"/>
      <c r="J570" s="307" t="str">
        <f t="shared" si="0"/>
        <v/>
      </c>
      <c r="K570" s="307"/>
      <c r="L570" s="308"/>
      <c r="M570" s="307"/>
      <c r="N570" s="304"/>
      <c r="O570" s="264"/>
      <c r="P570" s="269"/>
      <c r="Q570" s="296"/>
      <c r="R570" s="296"/>
      <c r="S570" s="296"/>
    </row>
    <row r="571" spans="1:19" ht="12.75" customHeight="1" x14ac:dyDescent="0.2">
      <c r="A571" s="303" t="str">
        <f>IF(B571="","",ROW()-ROW($A$3)+'Diário 2º PA'!$P$1)</f>
        <v/>
      </c>
      <c r="B571" s="304"/>
      <c r="C571" s="305"/>
      <c r="D571" s="269"/>
      <c r="E571" s="264"/>
      <c r="F571" s="334"/>
      <c r="G571" s="269"/>
      <c r="H571" s="269"/>
      <c r="I571" s="264"/>
      <c r="J571" s="307" t="str">
        <f t="shared" si="0"/>
        <v/>
      </c>
      <c r="K571" s="307"/>
      <c r="L571" s="308"/>
      <c r="M571" s="307"/>
      <c r="N571" s="304"/>
      <c r="O571" s="264"/>
      <c r="P571" s="269"/>
      <c r="Q571" s="296"/>
      <c r="R571" s="296"/>
      <c r="S571" s="296"/>
    </row>
    <row r="572" spans="1:19" ht="12.75" customHeight="1" x14ac:dyDescent="0.2">
      <c r="A572" s="303" t="str">
        <f>IF(B572="","",ROW()-ROW($A$3)+'Diário 2º PA'!$P$1)</f>
        <v/>
      </c>
      <c r="B572" s="304"/>
      <c r="C572" s="305"/>
      <c r="D572" s="269"/>
      <c r="E572" s="264"/>
      <c r="F572" s="334"/>
      <c r="G572" s="269"/>
      <c r="H572" s="269"/>
      <c r="I572" s="264"/>
      <c r="J572" s="307" t="str">
        <f t="shared" si="0"/>
        <v/>
      </c>
      <c r="K572" s="307"/>
      <c r="L572" s="308"/>
      <c r="M572" s="307"/>
      <c r="N572" s="304"/>
      <c r="O572" s="264"/>
      <c r="P572" s="269"/>
      <c r="Q572" s="296"/>
      <c r="R572" s="296"/>
      <c r="S572" s="296"/>
    </row>
    <row r="573" spans="1:19" ht="12.75" customHeight="1" x14ac:dyDescent="0.2">
      <c r="A573" s="303" t="str">
        <f>IF(B573="","",ROW()-ROW($A$3)+'Diário 2º PA'!$P$1)</f>
        <v/>
      </c>
      <c r="B573" s="304"/>
      <c r="C573" s="305"/>
      <c r="D573" s="269"/>
      <c r="E573" s="264"/>
      <c r="F573" s="334"/>
      <c r="G573" s="269"/>
      <c r="H573" s="269"/>
      <c r="I573" s="264"/>
      <c r="J573" s="307" t="str">
        <f t="shared" si="0"/>
        <v/>
      </c>
      <c r="K573" s="307"/>
      <c r="L573" s="308"/>
      <c r="M573" s="307"/>
      <c r="N573" s="304"/>
      <c r="O573" s="264"/>
      <c r="P573" s="269"/>
      <c r="Q573" s="296"/>
      <c r="R573" s="296"/>
      <c r="S573" s="296"/>
    </row>
    <row r="574" spans="1:19" ht="12.75" customHeight="1" x14ac:dyDescent="0.2">
      <c r="A574" s="303" t="str">
        <f>IF(B574="","",ROW()-ROW($A$3)+'Diário 2º PA'!$P$1)</f>
        <v/>
      </c>
      <c r="B574" s="304"/>
      <c r="C574" s="305"/>
      <c r="D574" s="269"/>
      <c r="E574" s="264"/>
      <c r="F574" s="334"/>
      <c r="G574" s="269"/>
      <c r="H574" s="269"/>
      <c r="I574" s="264"/>
      <c r="J574" s="307" t="str">
        <f t="shared" si="0"/>
        <v/>
      </c>
      <c r="K574" s="307"/>
      <c r="L574" s="308"/>
      <c r="M574" s="307"/>
      <c r="N574" s="304"/>
      <c r="O574" s="264"/>
      <c r="P574" s="269"/>
      <c r="Q574" s="296"/>
      <c r="R574" s="296"/>
      <c r="S574" s="296"/>
    </row>
    <row r="575" spans="1:19" ht="12.75" customHeight="1" x14ac:dyDescent="0.2">
      <c r="A575" s="303" t="str">
        <f>IF(B575="","",ROW()-ROW($A$3)+'Diário 2º PA'!$P$1)</f>
        <v/>
      </c>
      <c r="B575" s="304"/>
      <c r="C575" s="305"/>
      <c r="D575" s="269"/>
      <c r="E575" s="264"/>
      <c r="F575" s="334"/>
      <c r="G575" s="269"/>
      <c r="H575" s="269"/>
      <c r="I575" s="264"/>
      <c r="J575" s="307" t="str">
        <f t="shared" si="0"/>
        <v/>
      </c>
      <c r="K575" s="307"/>
      <c r="L575" s="308"/>
      <c r="M575" s="307"/>
      <c r="N575" s="304"/>
      <c r="O575" s="264"/>
      <c r="P575" s="269"/>
      <c r="Q575" s="296"/>
      <c r="R575" s="296"/>
      <c r="S575" s="296"/>
    </row>
    <row r="576" spans="1:19" ht="12.75" customHeight="1" x14ac:dyDescent="0.2">
      <c r="A576" s="303" t="str">
        <f>IF(B576="","",ROW()-ROW($A$3)+'Diário 2º PA'!$P$1)</f>
        <v/>
      </c>
      <c r="B576" s="304"/>
      <c r="C576" s="305"/>
      <c r="D576" s="269"/>
      <c r="E576" s="264"/>
      <c r="F576" s="334"/>
      <c r="G576" s="269"/>
      <c r="H576" s="269"/>
      <c r="I576" s="264"/>
      <c r="J576" s="307" t="str">
        <f t="shared" si="0"/>
        <v/>
      </c>
      <c r="K576" s="307"/>
      <c r="L576" s="308"/>
      <c r="M576" s="307"/>
      <c r="N576" s="304"/>
      <c r="O576" s="264"/>
      <c r="P576" s="269"/>
      <c r="Q576" s="296"/>
      <c r="R576" s="296"/>
      <c r="S576" s="296"/>
    </row>
    <row r="577" spans="1:19" ht="12.75" customHeight="1" x14ac:dyDescent="0.2">
      <c r="A577" s="303" t="str">
        <f>IF(B577="","",ROW()-ROW($A$3)+'Diário 2º PA'!$P$1)</f>
        <v/>
      </c>
      <c r="B577" s="304"/>
      <c r="C577" s="305"/>
      <c r="D577" s="269"/>
      <c r="E577" s="264"/>
      <c r="F577" s="334"/>
      <c r="G577" s="269"/>
      <c r="H577" s="269"/>
      <c r="I577" s="264"/>
      <c r="J577" s="307" t="str">
        <f t="shared" si="0"/>
        <v/>
      </c>
      <c r="K577" s="307"/>
      <c r="L577" s="308"/>
      <c r="M577" s="307"/>
      <c r="N577" s="304"/>
      <c r="O577" s="264"/>
      <c r="P577" s="269"/>
      <c r="Q577" s="296"/>
      <c r="R577" s="296"/>
      <c r="S577" s="296"/>
    </row>
    <row r="578" spans="1:19" ht="12.75" customHeight="1" x14ac:dyDescent="0.2">
      <c r="A578" s="303" t="str">
        <f>IF(B578="","",ROW()-ROW($A$3)+'Diário 2º PA'!$P$1)</f>
        <v/>
      </c>
      <c r="B578" s="304"/>
      <c r="C578" s="305"/>
      <c r="D578" s="269"/>
      <c r="E578" s="264"/>
      <c r="F578" s="334"/>
      <c r="G578" s="269"/>
      <c r="H578" s="269"/>
      <c r="I578" s="264"/>
      <c r="J578" s="307" t="str">
        <f t="shared" si="0"/>
        <v/>
      </c>
      <c r="K578" s="307"/>
      <c r="L578" s="308"/>
      <c r="M578" s="307"/>
      <c r="N578" s="304"/>
      <c r="O578" s="264"/>
      <c r="P578" s="269"/>
      <c r="Q578" s="296"/>
      <c r="R578" s="296"/>
      <c r="S578" s="296"/>
    </row>
    <row r="579" spans="1:19" ht="12.75" customHeight="1" x14ac:dyDescent="0.2">
      <c r="A579" s="303" t="str">
        <f>IF(B579="","",ROW()-ROW($A$3)+'Diário 2º PA'!$P$1)</f>
        <v/>
      </c>
      <c r="B579" s="304"/>
      <c r="C579" s="305"/>
      <c r="D579" s="269"/>
      <c r="E579" s="264"/>
      <c r="F579" s="334"/>
      <c r="G579" s="269"/>
      <c r="H579" s="269"/>
      <c r="I579" s="264"/>
      <c r="J579" s="307" t="str">
        <f t="shared" si="0"/>
        <v/>
      </c>
      <c r="K579" s="307"/>
      <c r="L579" s="308"/>
      <c r="M579" s="307"/>
      <c r="N579" s="304"/>
      <c r="O579" s="264"/>
      <c r="P579" s="269"/>
      <c r="Q579" s="296"/>
      <c r="R579" s="296"/>
      <c r="S579" s="296"/>
    </row>
    <row r="580" spans="1:19" ht="12.75" customHeight="1" x14ac:dyDescent="0.2">
      <c r="A580" s="303" t="str">
        <f>IF(B580="","",ROW()-ROW($A$3)+'Diário 2º PA'!$P$1)</f>
        <v/>
      </c>
      <c r="B580" s="304"/>
      <c r="C580" s="305"/>
      <c r="D580" s="269"/>
      <c r="E580" s="264"/>
      <c r="F580" s="334"/>
      <c r="G580" s="269"/>
      <c r="H580" s="269"/>
      <c r="I580" s="264"/>
      <c r="J580" s="307" t="str">
        <f t="shared" si="0"/>
        <v/>
      </c>
      <c r="K580" s="307"/>
      <c r="L580" s="308"/>
      <c r="M580" s="307"/>
      <c r="N580" s="304"/>
      <c r="O580" s="264"/>
      <c r="P580" s="269"/>
      <c r="Q580" s="296"/>
      <c r="R580" s="296"/>
      <c r="S580" s="296"/>
    </row>
    <row r="581" spans="1:19" ht="12.75" customHeight="1" x14ac:dyDescent="0.2">
      <c r="A581" s="303" t="str">
        <f>IF(B581="","",ROW()-ROW($A$3)+'Diário 2º PA'!$P$1)</f>
        <v/>
      </c>
      <c r="B581" s="304"/>
      <c r="C581" s="305"/>
      <c r="D581" s="269"/>
      <c r="E581" s="264"/>
      <c r="F581" s="334"/>
      <c r="G581" s="269"/>
      <c r="H581" s="269"/>
      <c r="I581" s="264"/>
      <c r="J581" s="307" t="str">
        <f t="shared" si="0"/>
        <v/>
      </c>
      <c r="K581" s="307"/>
      <c r="L581" s="308"/>
      <c r="M581" s="307"/>
      <c r="N581" s="304"/>
      <c r="O581" s="264"/>
      <c r="P581" s="269"/>
      <c r="Q581" s="296"/>
      <c r="R581" s="296"/>
      <c r="S581" s="296"/>
    </row>
    <row r="582" spans="1:19" ht="12.75" customHeight="1" x14ac:dyDescent="0.2">
      <c r="A582" s="303" t="str">
        <f>IF(B582="","",ROW()-ROW($A$3)+'Diário 2º PA'!$P$1)</f>
        <v/>
      </c>
      <c r="B582" s="304"/>
      <c r="C582" s="305"/>
      <c r="D582" s="269"/>
      <c r="E582" s="264"/>
      <c r="F582" s="334"/>
      <c r="G582" s="269"/>
      <c r="H582" s="269"/>
      <c r="I582" s="264"/>
      <c r="J582" s="307" t="str">
        <f t="shared" si="0"/>
        <v/>
      </c>
      <c r="K582" s="307"/>
      <c r="L582" s="308"/>
      <c r="M582" s="307"/>
      <c r="N582" s="304"/>
      <c r="O582" s="264"/>
      <c r="P582" s="269"/>
      <c r="Q582" s="296"/>
      <c r="R582" s="296"/>
      <c r="S582" s="296"/>
    </row>
    <row r="583" spans="1:19" ht="12.75" customHeight="1" x14ac:dyDescent="0.2">
      <c r="A583" s="303" t="str">
        <f>IF(B583="","",ROW()-ROW($A$3)+'Diário 2º PA'!$P$1)</f>
        <v/>
      </c>
      <c r="B583" s="304"/>
      <c r="C583" s="305"/>
      <c r="D583" s="269"/>
      <c r="E583" s="264"/>
      <c r="F583" s="334"/>
      <c r="G583" s="269"/>
      <c r="H583" s="269"/>
      <c r="I583" s="264"/>
      <c r="J583" s="307" t="str">
        <f t="shared" si="0"/>
        <v/>
      </c>
      <c r="K583" s="307"/>
      <c r="L583" s="308"/>
      <c r="M583" s="307"/>
      <c r="N583" s="304"/>
      <c r="O583" s="264"/>
      <c r="P583" s="269"/>
      <c r="Q583" s="296"/>
      <c r="R583" s="296"/>
      <c r="S583" s="296"/>
    </row>
    <row r="584" spans="1:19" ht="12.75" customHeight="1" x14ac:dyDescent="0.2">
      <c r="A584" s="303" t="str">
        <f>IF(B584="","",ROW()-ROW($A$3)+'Diário 2º PA'!$P$1)</f>
        <v/>
      </c>
      <c r="B584" s="304"/>
      <c r="C584" s="305"/>
      <c r="D584" s="269"/>
      <c r="E584" s="264"/>
      <c r="F584" s="334"/>
      <c r="G584" s="269"/>
      <c r="H584" s="269"/>
      <c r="I584" s="264"/>
      <c r="J584" s="307" t="str">
        <f t="shared" si="0"/>
        <v/>
      </c>
      <c r="K584" s="307"/>
      <c r="L584" s="308"/>
      <c r="M584" s="307"/>
      <c r="N584" s="304"/>
      <c r="O584" s="264"/>
      <c r="P584" s="269"/>
      <c r="Q584" s="296"/>
      <c r="R584" s="296"/>
      <c r="S584" s="296"/>
    </row>
    <row r="585" spans="1:19" ht="12.75" customHeight="1" x14ac:dyDescent="0.2">
      <c r="A585" s="303" t="str">
        <f>IF(B585="","",ROW()-ROW($A$3)+'Diário 2º PA'!$P$1)</f>
        <v/>
      </c>
      <c r="B585" s="304"/>
      <c r="C585" s="305"/>
      <c r="D585" s="269"/>
      <c r="E585" s="264"/>
      <c r="F585" s="334"/>
      <c r="G585" s="269"/>
      <c r="H585" s="269"/>
      <c r="I585" s="264"/>
      <c r="J585" s="307" t="str">
        <f t="shared" si="0"/>
        <v/>
      </c>
      <c r="K585" s="307"/>
      <c r="L585" s="308"/>
      <c r="M585" s="307"/>
      <c r="N585" s="304"/>
      <c r="O585" s="264"/>
      <c r="P585" s="269"/>
      <c r="Q585" s="296"/>
      <c r="R585" s="296"/>
      <c r="S585" s="296"/>
    </row>
    <row r="586" spans="1:19" ht="12.75" customHeight="1" x14ac:dyDescent="0.2">
      <c r="A586" s="303" t="str">
        <f>IF(B586="","",ROW()-ROW($A$3)+'Diário 2º PA'!$P$1)</f>
        <v/>
      </c>
      <c r="B586" s="304"/>
      <c r="C586" s="305"/>
      <c r="D586" s="269"/>
      <c r="E586" s="264"/>
      <c r="F586" s="334"/>
      <c r="G586" s="269"/>
      <c r="H586" s="269"/>
      <c r="I586" s="264"/>
      <c r="J586" s="307" t="str">
        <f t="shared" si="0"/>
        <v/>
      </c>
      <c r="K586" s="307"/>
      <c r="L586" s="308"/>
      <c r="M586" s="307"/>
      <c r="N586" s="304"/>
      <c r="O586" s="264"/>
      <c r="P586" s="269"/>
      <c r="Q586" s="296"/>
      <c r="R586" s="296"/>
      <c r="S586" s="296"/>
    </row>
    <row r="587" spans="1:19" ht="12.75" customHeight="1" x14ac:dyDescent="0.2">
      <c r="A587" s="303" t="str">
        <f>IF(B587="","",ROW()-ROW($A$3)+'Diário 2º PA'!$P$1)</f>
        <v/>
      </c>
      <c r="B587" s="304"/>
      <c r="C587" s="305"/>
      <c r="D587" s="269"/>
      <c r="E587" s="264"/>
      <c r="F587" s="334"/>
      <c r="G587" s="269"/>
      <c r="H587" s="269"/>
      <c r="I587" s="264"/>
      <c r="J587" s="307" t="str">
        <f t="shared" si="0"/>
        <v/>
      </c>
      <c r="K587" s="307"/>
      <c r="L587" s="308"/>
      <c r="M587" s="307"/>
      <c r="N587" s="304"/>
      <c r="O587" s="264"/>
      <c r="P587" s="269"/>
      <c r="Q587" s="296"/>
      <c r="R587" s="296"/>
      <c r="S587" s="296"/>
    </row>
    <row r="588" spans="1:19" ht="12.75" customHeight="1" x14ac:dyDescent="0.2">
      <c r="A588" s="303" t="str">
        <f>IF(B588="","",ROW()-ROW($A$3)+'Diário 2º PA'!$P$1)</f>
        <v/>
      </c>
      <c r="B588" s="304"/>
      <c r="C588" s="305"/>
      <c r="D588" s="269"/>
      <c r="E588" s="264"/>
      <c r="F588" s="334"/>
      <c r="G588" s="269"/>
      <c r="H588" s="269"/>
      <c r="I588" s="264"/>
      <c r="J588" s="307" t="str">
        <f t="shared" si="0"/>
        <v/>
      </c>
      <c r="K588" s="307"/>
      <c r="L588" s="308"/>
      <c r="M588" s="307"/>
      <c r="N588" s="304"/>
      <c r="O588" s="264"/>
      <c r="P588" s="269"/>
      <c r="Q588" s="296"/>
      <c r="R588" s="296"/>
      <c r="S588" s="296"/>
    </row>
    <row r="589" spans="1:19" ht="12.75" customHeight="1" x14ac:dyDescent="0.2">
      <c r="A589" s="303" t="str">
        <f>IF(B589="","",ROW()-ROW($A$3)+'Diário 2º PA'!$P$1)</f>
        <v/>
      </c>
      <c r="B589" s="304"/>
      <c r="C589" s="305"/>
      <c r="D589" s="269"/>
      <c r="E589" s="264"/>
      <c r="F589" s="334"/>
      <c r="G589" s="269"/>
      <c r="H589" s="269"/>
      <c r="I589" s="264"/>
      <c r="J589" s="307" t="str">
        <f t="shared" si="0"/>
        <v/>
      </c>
      <c r="K589" s="307"/>
      <c r="L589" s="308"/>
      <c r="M589" s="307"/>
      <c r="N589" s="304"/>
      <c r="O589" s="264"/>
      <c r="P589" s="269"/>
      <c r="Q589" s="296"/>
      <c r="R589" s="296"/>
      <c r="S589" s="296"/>
    </row>
    <row r="590" spans="1:19" ht="12.75" customHeight="1" x14ac:dyDescent="0.2">
      <c r="A590" s="303" t="str">
        <f>IF(B590="","",ROW()-ROW($A$3)+'Diário 2º PA'!$P$1)</f>
        <v/>
      </c>
      <c r="B590" s="304"/>
      <c r="C590" s="305"/>
      <c r="D590" s="269"/>
      <c r="E590" s="264"/>
      <c r="F590" s="334"/>
      <c r="G590" s="269"/>
      <c r="H590" s="269"/>
      <c r="I590" s="264"/>
      <c r="J590" s="307" t="str">
        <f t="shared" si="0"/>
        <v/>
      </c>
      <c r="K590" s="307"/>
      <c r="L590" s="308"/>
      <c r="M590" s="307"/>
      <c r="N590" s="304"/>
      <c r="O590" s="264"/>
      <c r="P590" s="269"/>
      <c r="Q590" s="296"/>
      <c r="R590" s="296"/>
      <c r="S590" s="296"/>
    </row>
    <row r="591" spans="1:19" ht="12.75" customHeight="1" x14ac:dyDescent="0.2">
      <c r="A591" s="303" t="str">
        <f>IF(B591="","",ROW()-ROW($A$3)+'Diário 2º PA'!$P$1)</f>
        <v/>
      </c>
      <c r="B591" s="304"/>
      <c r="C591" s="305"/>
      <c r="D591" s="269"/>
      <c r="E591" s="264"/>
      <c r="F591" s="334"/>
      <c r="G591" s="269"/>
      <c r="H591" s="269"/>
      <c r="I591" s="264"/>
      <c r="J591" s="307" t="str">
        <f t="shared" si="0"/>
        <v/>
      </c>
      <c r="K591" s="307"/>
      <c r="L591" s="308"/>
      <c r="M591" s="307"/>
      <c r="N591" s="304"/>
      <c r="O591" s="264"/>
      <c r="P591" s="269"/>
      <c r="Q591" s="296"/>
      <c r="R591" s="296"/>
      <c r="S591" s="296"/>
    </row>
    <row r="592" spans="1:19" ht="12.75" customHeight="1" x14ac:dyDescent="0.2">
      <c r="A592" s="303" t="str">
        <f>IF(B592="","",ROW()-ROW($A$3)+'Diário 2º PA'!$P$1)</f>
        <v/>
      </c>
      <c r="B592" s="304"/>
      <c r="C592" s="305"/>
      <c r="D592" s="269"/>
      <c r="E592" s="264"/>
      <c r="F592" s="334"/>
      <c r="G592" s="269"/>
      <c r="H592" s="269"/>
      <c r="I592" s="264"/>
      <c r="J592" s="307" t="str">
        <f t="shared" si="0"/>
        <v/>
      </c>
      <c r="K592" s="307"/>
      <c r="L592" s="308"/>
      <c r="M592" s="307"/>
      <c r="N592" s="304"/>
      <c r="O592" s="264"/>
      <c r="P592" s="269"/>
      <c r="Q592" s="296"/>
      <c r="R592" s="296"/>
      <c r="S592" s="296"/>
    </row>
    <row r="593" spans="1:19" ht="12.75" customHeight="1" x14ac:dyDescent="0.2">
      <c r="A593" s="303" t="str">
        <f>IF(B593="","",ROW()-ROW($A$3)+'Diário 2º PA'!$P$1)</f>
        <v/>
      </c>
      <c r="B593" s="304"/>
      <c r="C593" s="305"/>
      <c r="D593" s="269"/>
      <c r="E593" s="264"/>
      <c r="F593" s="334"/>
      <c r="G593" s="269"/>
      <c r="H593" s="269"/>
      <c r="I593" s="264"/>
      <c r="J593" s="307" t="str">
        <f t="shared" si="0"/>
        <v/>
      </c>
      <c r="K593" s="307"/>
      <c r="L593" s="308"/>
      <c r="M593" s="307"/>
      <c r="N593" s="304"/>
      <c r="O593" s="264"/>
      <c r="P593" s="269"/>
      <c r="Q593" s="296"/>
      <c r="R593" s="296"/>
      <c r="S593" s="296"/>
    </row>
    <row r="594" spans="1:19" ht="12.75" customHeight="1" x14ac:dyDescent="0.2">
      <c r="A594" s="303" t="str">
        <f>IF(B594="","",ROW()-ROW($A$3)+'Diário 2º PA'!$P$1)</f>
        <v/>
      </c>
      <c r="B594" s="304"/>
      <c r="C594" s="305"/>
      <c r="D594" s="269"/>
      <c r="E594" s="264"/>
      <c r="F594" s="334"/>
      <c r="G594" s="269"/>
      <c r="H594" s="269"/>
      <c r="I594" s="264"/>
      <c r="J594" s="307" t="str">
        <f t="shared" si="0"/>
        <v/>
      </c>
      <c r="K594" s="307"/>
      <c r="L594" s="308"/>
      <c r="M594" s="307"/>
      <c r="N594" s="304"/>
      <c r="O594" s="264"/>
      <c r="P594" s="269"/>
      <c r="Q594" s="296"/>
      <c r="R594" s="296"/>
      <c r="S594" s="296"/>
    </row>
    <row r="595" spans="1:19" ht="12.75" customHeight="1" x14ac:dyDescent="0.2">
      <c r="A595" s="303" t="str">
        <f>IF(B595="","",ROW()-ROW($A$3)+'Diário 2º PA'!$P$1)</f>
        <v/>
      </c>
      <c r="B595" s="304"/>
      <c r="C595" s="305"/>
      <c r="D595" s="269"/>
      <c r="E595" s="264"/>
      <c r="F595" s="334"/>
      <c r="G595" s="269"/>
      <c r="H595" s="269"/>
      <c r="I595" s="264"/>
      <c r="J595" s="307" t="str">
        <f t="shared" si="0"/>
        <v/>
      </c>
      <c r="K595" s="307"/>
      <c r="L595" s="308"/>
      <c r="M595" s="307"/>
      <c r="N595" s="304"/>
      <c r="O595" s="264"/>
      <c r="P595" s="269"/>
      <c r="Q595" s="296"/>
      <c r="R595" s="296"/>
      <c r="S595" s="296"/>
    </row>
    <row r="596" spans="1:19" ht="12.75" customHeight="1" x14ac:dyDescent="0.2">
      <c r="A596" s="303" t="str">
        <f>IF(B596="","",ROW()-ROW($A$3)+'Diário 2º PA'!$P$1)</f>
        <v/>
      </c>
      <c r="B596" s="304"/>
      <c r="C596" s="305"/>
      <c r="D596" s="269"/>
      <c r="E596" s="264"/>
      <c r="F596" s="334"/>
      <c r="G596" s="264"/>
      <c r="H596" s="269"/>
      <c r="I596" s="264"/>
      <c r="J596" s="307" t="str">
        <f t="shared" si="0"/>
        <v/>
      </c>
      <c r="K596" s="307"/>
      <c r="L596" s="308"/>
      <c r="M596" s="307"/>
      <c r="N596" s="304"/>
      <c r="O596" s="264"/>
      <c r="P596" s="269"/>
      <c r="Q596" s="296"/>
      <c r="R596" s="296"/>
      <c r="S596" s="296"/>
    </row>
    <row r="597" spans="1:19" ht="12.75" customHeight="1" x14ac:dyDescent="0.2">
      <c r="A597" s="303" t="str">
        <f>IF(B597="","",ROW()-ROW($A$3)+'Diário 2º PA'!$P$1)</f>
        <v/>
      </c>
      <c r="B597" s="304"/>
      <c r="C597" s="305"/>
      <c r="D597" s="269"/>
      <c r="E597" s="264"/>
      <c r="F597" s="334"/>
      <c r="G597" s="264"/>
      <c r="H597" s="269"/>
      <c r="I597" s="264"/>
      <c r="J597" s="307" t="str">
        <f t="shared" si="0"/>
        <v/>
      </c>
      <c r="K597" s="307"/>
      <c r="L597" s="308"/>
      <c r="M597" s="307"/>
      <c r="N597" s="304"/>
      <c r="O597" s="264"/>
      <c r="P597" s="269"/>
      <c r="Q597" s="296"/>
      <c r="R597" s="296"/>
      <c r="S597" s="296"/>
    </row>
    <row r="598" spans="1:19" ht="12.75" customHeight="1" x14ac:dyDescent="0.2">
      <c r="A598" s="303" t="str">
        <f>IF(B598="","",ROW()-ROW($A$3)+'Diário 2º PA'!$P$1)</f>
        <v/>
      </c>
      <c r="B598" s="304"/>
      <c r="C598" s="305"/>
      <c r="D598" s="269"/>
      <c r="E598" s="264"/>
      <c r="F598" s="334"/>
      <c r="G598" s="269"/>
      <c r="H598" s="269"/>
      <c r="I598" s="264"/>
      <c r="J598" s="307" t="str">
        <f t="shared" si="0"/>
        <v/>
      </c>
      <c r="K598" s="307"/>
      <c r="L598" s="308"/>
      <c r="M598" s="307"/>
      <c r="N598" s="304"/>
      <c r="O598" s="264"/>
      <c r="P598" s="269"/>
      <c r="Q598" s="296"/>
      <c r="R598" s="296"/>
      <c r="S598" s="296"/>
    </row>
    <row r="599" spans="1:19" ht="12.75" customHeight="1" x14ac:dyDescent="0.2">
      <c r="A599" s="303" t="str">
        <f>IF(B599="","",ROW()-ROW($A$3)+'Diário 2º PA'!$P$1)</f>
        <v/>
      </c>
      <c r="B599" s="304"/>
      <c r="C599" s="305"/>
      <c r="D599" s="269"/>
      <c r="E599" s="264"/>
      <c r="F599" s="334"/>
      <c r="G599" s="269"/>
      <c r="H599" s="269"/>
      <c r="I599" s="264"/>
      <c r="J599" s="307" t="str">
        <f t="shared" si="0"/>
        <v/>
      </c>
      <c r="K599" s="307"/>
      <c r="L599" s="308"/>
      <c r="M599" s="307"/>
      <c r="N599" s="304"/>
      <c r="O599" s="264"/>
      <c r="P599" s="269"/>
      <c r="Q599" s="296"/>
      <c r="R599" s="296"/>
      <c r="S599" s="296"/>
    </row>
    <row r="600" spans="1:19" ht="12.75" customHeight="1" x14ac:dyDescent="0.2">
      <c r="A600" s="303" t="str">
        <f>IF(B600="","",ROW()-ROW($A$3)+'Diário 2º PA'!$P$1)</f>
        <v/>
      </c>
      <c r="B600" s="304"/>
      <c r="C600" s="305"/>
      <c r="D600" s="269"/>
      <c r="E600" s="264"/>
      <c r="F600" s="334"/>
      <c r="G600" s="264"/>
      <c r="H600" s="269"/>
      <c r="I600" s="264"/>
      <c r="J600" s="307" t="str">
        <f t="shared" si="0"/>
        <v/>
      </c>
      <c r="K600" s="307"/>
      <c r="L600" s="308"/>
      <c r="M600" s="307"/>
      <c r="N600" s="304"/>
      <c r="O600" s="264"/>
      <c r="P600" s="269"/>
      <c r="Q600" s="296"/>
      <c r="R600" s="296"/>
      <c r="S600" s="296"/>
    </row>
    <row r="601" spans="1:19" ht="12.75" customHeight="1" x14ac:dyDescent="0.2">
      <c r="A601" s="303" t="str">
        <f>IF(B601="","",ROW()-ROW($A$3)+'Diário 2º PA'!$P$1)</f>
        <v/>
      </c>
      <c r="B601" s="304"/>
      <c r="C601" s="305"/>
      <c r="D601" s="269"/>
      <c r="E601" s="264"/>
      <c r="F601" s="334"/>
      <c r="G601" s="264"/>
      <c r="H601" s="269"/>
      <c r="I601" s="264"/>
      <c r="J601" s="307" t="str">
        <f t="shared" si="0"/>
        <v/>
      </c>
      <c r="K601" s="307"/>
      <c r="L601" s="308"/>
      <c r="M601" s="307"/>
      <c r="N601" s="304"/>
      <c r="O601" s="264"/>
      <c r="P601" s="269"/>
      <c r="Q601" s="296"/>
      <c r="R601" s="296"/>
      <c r="S601" s="296"/>
    </row>
    <row r="602" spans="1:19" ht="12.75" customHeight="1" x14ac:dyDescent="0.2">
      <c r="A602" s="303" t="str">
        <f>IF(B602="","",ROW()-ROW($A$3)+'Diário 2º PA'!$P$1)</f>
        <v/>
      </c>
      <c r="B602" s="304"/>
      <c r="C602" s="305"/>
      <c r="D602" s="269"/>
      <c r="E602" s="264"/>
      <c r="F602" s="334"/>
      <c r="G602" s="269"/>
      <c r="H602" s="269"/>
      <c r="I602" s="264"/>
      <c r="J602" s="307" t="str">
        <f t="shared" si="0"/>
        <v/>
      </c>
      <c r="K602" s="307"/>
      <c r="L602" s="308"/>
      <c r="M602" s="307"/>
      <c r="N602" s="304"/>
      <c r="O602" s="264"/>
      <c r="P602" s="269"/>
      <c r="Q602" s="296"/>
      <c r="R602" s="296"/>
      <c r="S602" s="296"/>
    </row>
    <row r="603" spans="1:19" ht="12.75" customHeight="1" x14ac:dyDescent="0.2">
      <c r="A603" s="303" t="str">
        <f>IF(B603="","",ROW()-ROW($A$3)+'Diário 2º PA'!$P$1)</f>
        <v/>
      </c>
      <c r="B603" s="304"/>
      <c r="C603" s="305"/>
      <c r="D603" s="269"/>
      <c r="E603" s="264"/>
      <c r="F603" s="334"/>
      <c r="G603" s="269"/>
      <c r="H603" s="269"/>
      <c r="I603" s="264"/>
      <c r="J603" s="307" t="str">
        <f t="shared" si="0"/>
        <v/>
      </c>
      <c r="K603" s="307"/>
      <c r="L603" s="308"/>
      <c r="M603" s="307"/>
      <c r="N603" s="304"/>
      <c r="O603" s="264"/>
      <c r="P603" s="269"/>
      <c r="Q603" s="296"/>
      <c r="R603" s="296"/>
      <c r="S603" s="296"/>
    </row>
    <row r="604" spans="1:19" ht="12.75" customHeight="1" x14ac:dyDescent="0.2">
      <c r="A604" s="303" t="str">
        <f>IF(B604="","",ROW()-ROW($A$3)+'Diário 2º PA'!$P$1)</f>
        <v/>
      </c>
      <c r="B604" s="304"/>
      <c r="C604" s="305"/>
      <c r="D604" s="269"/>
      <c r="E604" s="264"/>
      <c r="F604" s="334"/>
      <c r="G604" s="269"/>
      <c r="H604" s="269"/>
      <c r="I604" s="264"/>
      <c r="J604" s="307" t="str">
        <f t="shared" si="0"/>
        <v/>
      </c>
      <c r="K604" s="307"/>
      <c r="L604" s="308"/>
      <c r="M604" s="307"/>
      <c r="N604" s="304"/>
      <c r="O604" s="264"/>
      <c r="P604" s="269"/>
      <c r="Q604" s="296"/>
      <c r="R604" s="296"/>
      <c r="S604" s="296"/>
    </row>
    <row r="605" spans="1:19" ht="12.75" customHeight="1" x14ac:dyDescent="0.2">
      <c r="A605" s="303" t="str">
        <f>IF(B605="","",ROW()-ROW($A$3)+'Diário 2º PA'!$P$1)</f>
        <v/>
      </c>
      <c r="B605" s="304"/>
      <c r="C605" s="305"/>
      <c r="D605" s="269"/>
      <c r="E605" s="264"/>
      <c r="F605" s="334"/>
      <c r="G605" s="269"/>
      <c r="H605" s="269"/>
      <c r="I605" s="264"/>
      <c r="J605" s="307" t="str">
        <f t="shared" si="0"/>
        <v/>
      </c>
      <c r="K605" s="307"/>
      <c r="L605" s="308"/>
      <c r="M605" s="307"/>
      <c r="N605" s="304"/>
      <c r="O605" s="264"/>
      <c r="P605" s="269"/>
      <c r="Q605" s="296"/>
      <c r="R605" s="296"/>
      <c r="S605" s="296"/>
    </row>
    <row r="606" spans="1:19" ht="12.75" customHeight="1" x14ac:dyDescent="0.2">
      <c r="A606" s="303" t="str">
        <f>IF(B606="","",ROW()-ROW($A$3)+'Diário 2º PA'!$P$1)</f>
        <v/>
      </c>
      <c r="B606" s="304"/>
      <c r="C606" s="305"/>
      <c r="D606" s="269"/>
      <c r="E606" s="264"/>
      <c r="F606" s="334"/>
      <c r="G606" s="269"/>
      <c r="H606" s="269"/>
      <c r="I606" s="264"/>
      <c r="J606" s="307" t="str">
        <f t="shared" si="0"/>
        <v/>
      </c>
      <c r="K606" s="307"/>
      <c r="L606" s="308"/>
      <c r="M606" s="307"/>
      <c r="N606" s="304"/>
      <c r="O606" s="264"/>
      <c r="P606" s="269"/>
      <c r="Q606" s="296"/>
      <c r="R606" s="296"/>
      <c r="S606" s="296"/>
    </row>
    <row r="607" spans="1:19" ht="12.75" customHeight="1" x14ac:dyDescent="0.2">
      <c r="A607" s="303" t="str">
        <f>IF(B607="","",ROW()-ROW($A$3)+'Diário 2º PA'!$P$1)</f>
        <v/>
      </c>
      <c r="B607" s="304"/>
      <c r="C607" s="305"/>
      <c r="D607" s="269"/>
      <c r="E607" s="264"/>
      <c r="F607" s="334"/>
      <c r="G607" s="269"/>
      <c r="H607" s="269"/>
      <c r="I607" s="264"/>
      <c r="J607" s="307" t="str">
        <f t="shared" si="0"/>
        <v/>
      </c>
      <c r="K607" s="307"/>
      <c r="L607" s="308"/>
      <c r="M607" s="307"/>
      <c r="N607" s="304"/>
      <c r="O607" s="264"/>
      <c r="P607" s="269"/>
      <c r="Q607" s="296"/>
      <c r="R607" s="296"/>
      <c r="S607" s="296"/>
    </row>
    <row r="608" spans="1:19" ht="12.75" customHeight="1" x14ac:dyDescent="0.2">
      <c r="A608" s="303" t="str">
        <f>IF(B608="","",ROW()-ROW($A$3)+'Diário 2º PA'!$P$1)</f>
        <v/>
      </c>
      <c r="B608" s="304"/>
      <c r="C608" s="305"/>
      <c r="D608" s="269"/>
      <c r="E608" s="264"/>
      <c r="F608" s="334"/>
      <c r="G608" s="269"/>
      <c r="H608" s="269"/>
      <c r="I608" s="264"/>
      <c r="J608" s="307" t="str">
        <f t="shared" si="0"/>
        <v/>
      </c>
      <c r="K608" s="307"/>
      <c r="L608" s="308"/>
      <c r="M608" s="307"/>
      <c r="N608" s="304"/>
      <c r="O608" s="264"/>
      <c r="P608" s="269"/>
      <c r="Q608" s="296"/>
      <c r="R608" s="296"/>
      <c r="S608" s="296"/>
    </row>
    <row r="609" spans="1:19" ht="12.75" customHeight="1" x14ac:dyDescent="0.2">
      <c r="A609" s="303" t="str">
        <f>IF(B609="","",ROW()-ROW($A$3)+'Diário 2º PA'!$P$1)</f>
        <v/>
      </c>
      <c r="B609" s="304"/>
      <c r="C609" s="305"/>
      <c r="D609" s="269"/>
      <c r="E609" s="264"/>
      <c r="F609" s="334"/>
      <c r="G609" s="269"/>
      <c r="H609" s="269"/>
      <c r="I609" s="264"/>
      <c r="J609" s="307" t="str">
        <f t="shared" si="0"/>
        <v/>
      </c>
      <c r="K609" s="307"/>
      <c r="L609" s="308"/>
      <c r="M609" s="307"/>
      <c r="N609" s="304"/>
      <c r="O609" s="264"/>
      <c r="P609" s="269"/>
      <c r="Q609" s="296"/>
      <c r="R609" s="296"/>
      <c r="S609" s="296"/>
    </row>
    <row r="610" spans="1:19" ht="12.75" customHeight="1" x14ac:dyDescent="0.2">
      <c r="A610" s="303" t="str">
        <f>IF(B610="","",ROW()-ROW($A$3)+'Diário 2º PA'!$P$1)</f>
        <v/>
      </c>
      <c r="B610" s="304"/>
      <c r="C610" s="305"/>
      <c r="D610" s="269"/>
      <c r="E610" s="264"/>
      <c r="F610" s="334"/>
      <c r="G610" s="269"/>
      <c r="H610" s="269"/>
      <c r="I610" s="264"/>
      <c r="J610" s="307" t="str">
        <f t="shared" si="0"/>
        <v/>
      </c>
      <c r="K610" s="307"/>
      <c r="L610" s="308"/>
      <c r="M610" s="307"/>
      <c r="N610" s="304"/>
      <c r="O610" s="264"/>
      <c r="P610" s="269"/>
      <c r="Q610" s="296"/>
      <c r="R610" s="296"/>
      <c r="S610" s="296"/>
    </row>
    <row r="611" spans="1:19" ht="12.75" customHeight="1" x14ac:dyDescent="0.2">
      <c r="A611" s="303" t="str">
        <f>IF(B611="","",ROW()-ROW($A$3)+'Diário 2º PA'!$P$1)</f>
        <v/>
      </c>
      <c r="B611" s="304"/>
      <c r="C611" s="305"/>
      <c r="D611" s="269"/>
      <c r="E611" s="264"/>
      <c r="F611" s="334"/>
      <c r="G611" s="269"/>
      <c r="H611" s="269"/>
      <c r="I611" s="264"/>
      <c r="J611" s="307" t="str">
        <f t="shared" si="0"/>
        <v/>
      </c>
      <c r="K611" s="307"/>
      <c r="L611" s="308"/>
      <c r="M611" s="307"/>
      <c r="N611" s="304"/>
      <c r="O611" s="264"/>
      <c r="P611" s="269"/>
      <c r="Q611" s="296"/>
      <c r="R611" s="296"/>
      <c r="S611" s="296"/>
    </row>
    <row r="612" spans="1:19" ht="12.75" customHeight="1" x14ac:dyDescent="0.2">
      <c r="A612" s="303" t="str">
        <f>IF(B612="","",ROW()-ROW($A$3)+'Diário 2º PA'!$P$1)</f>
        <v/>
      </c>
      <c r="B612" s="304"/>
      <c r="C612" s="305"/>
      <c r="D612" s="269"/>
      <c r="E612" s="264"/>
      <c r="F612" s="334"/>
      <c r="G612" s="269"/>
      <c r="H612" s="269"/>
      <c r="I612" s="264"/>
      <c r="J612" s="307" t="str">
        <f t="shared" si="0"/>
        <v/>
      </c>
      <c r="K612" s="307"/>
      <c r="L612" s="308"/>
      <c r="M612" s="307"/>
      <c r="N612" s="304"/>
      <c r="O612" s="264"/>
      <c r="P612" s="269"/>
      <c r="Q612" s="296"/>
      <c r="R612" s="296"/>
      <c r="S612" s="296"/>
    </row>
    <row r="613" spans="1:19" ht="12.75" customHeight="1" x14ac:dyDescent="0.2">
      <c r="A613" s="303" t="str">
        <f>IF(B613="","",ROW()-ROW($A$3)+'Diário 2º PA'!$P$1)</f>
        <v/>
      </c>
      <c r="B613" s="304"/>
      <c r="C613" s="305"/>
      <c r="D613" s="269"/>
      <c r="E613" s="264"/>
      <c r="F613" s="334"/>
      <c r="G613" s="269"/>
      <c r="H613" s="269"/>
      <c r="I613" s="264"/>
      <c r="J613" s="307" t="str">
        <f t="shared" si="0"/>
        <v/>
      </c>
      <c r="K613" s="307"/>
      <c r="L613" s="308"/>
      <c r="M613" s="307"/>
      <c r="N613" s="304"/>
      <c r="O613" s="264"/>
      <c r="P613" s="269"/>
      <c r="Q613" s="296"/>
      <c r="R613" s="296"/>
      <c r="S613" s="296"/>
    </row>
    <row r="614" spans="1:19" ht="12.75" customHeight="1" x14ac:dyDescent="0.2">
      <c r="A614" s="303" t="str">
        <f>IF(B614="","",ROW()-ROW($A$3)+'Diário 2º PA'!$P$1)</f>
        <v/>
      </c>
      <c r="B614" s="304"/>
      <c r="C614" s="305"/>
      <c r="D614" s="269"/>
      <c r="E614" s="264"/>
      <c r="F614" s="334"/>
      <c r="G614" s="269"/>
      <c r="H614" s="269"/>
      <c r="I614" s="264"/>
      <c r="J614" s="307" t="str">
        <f t="shared" si="0"/>
        <v/>
      </c>
      <c r="K614" s="307"/>
      <c r="L614" s="308"/>
      <c r="M614" s="307"/>
      <c r="N614" s="304"/>
      <c r="O614" s="264"/>
      <c r="P614" s="269"/>
      <c r="Q614" s="296"/>
      <c r="R614" s="296"/>
      <c r="S614" s="296"/>
    </row>
    <row r="615" spans="1:19" ht="12.75" customHeight="1" x14ac:dyDescent="0.2">
      <c r="A615" s="303" t="str">
        <f>IF(B615="","",ROW()-ROW($A$3)+'Diário 2º PA'!$P$1)</f>
        <v/>
      </c>
      <c r="B615" s="304"/>
      <c r="C615" s="305"/>
      <c r="D615" s="269"/>
      <c r="E615" s="264"/>
      <c r="F615" s="334"/>
      <c r="G615" s="269"/>
      <c r="H615" s="269"/>
      <c r="I615" s="264"/>
      <c r="J615" s="307" t="str">
        <f t="shared" si="0"/>
        <v/>
      </c>
      <c r="K615" s="307"/>
      <c r="L615" s="308"/>
      <c r="M615" s="307"/>
      <c r="N615" s="304"/>
      <c r="O615" s="264"/>
      <c r="P615" s="269"/>
      <c r="Q615" s="296"/>
      <c r="R615" s="296"/>
      <c r="S615" s="296"/>
    </row>
    <row r="616" spans="1:19" ht="12.75" customHeight="1" x14ac:dyDescent="0.2">
      <c r="A616" s="303" t="str">
        <f>IF(B616="","",ROW()-ROW($A$3)+'Diário 2º PA'!$P$1)</f>
        <v/>
      </c>
      <c r="B616" s="304"/>
      <c r="C616" s="305"/>
      <c r="D616" s="269"/>
      <c r="E616" s="264"/>
      <c r="F616" s="334"/>
      <c r="G616" s="269"/>
      <c r="H616" s="269"/>
      <c r="I616" s="264"/>
      <c r="J616" s="307" t="str">
        <f t="shared" si="0"/>
        <v/>
      </c>
      <c r="K616" s="307"/>
      <c r="L616" s="308"/>
      <c r="M616" s="307"/>
      <c r="N616" s="304"/>
      <c r="O616" s="264"/>
      <c r="P616" s="269"/>
      <c r="Q616" s="296"/>
      <c r="R616" s="296"/>
      <c r="S616" s="296"/>
    </row>
    <row r="617" spans="1:19" ht="12.75" customHeight="1" x14ac:dyDescent="0.2">
      <c r="A617" s="303" t="str">
        <f>IF(B617="","",ROW()-ROW($A$3)+'Diário 2º PA'!$P$1)</f>
        <v/>
      </c>
      <c r="B617" s="304"/>
      <c r="C617" s="305"/>
      <c r="D617" s="269"/>
      <c r="E617" s="264"/>
      <c r="F617" s="334"/>
      <c r="G617" s="269"/>
      <c r="H617" s="269"/>
      <c r="I617" s="264"/>
      <c r="J617" s="307" t="str">
        <f t="shared" si="0"/>
        <v/>
      </c>
      <c r="K617" s="307"/>
      <c r="L617" s="308"/>
      <c r="M617" s="307"/>
      <c r="N617" s="304"/>
      <c r="O617" s="264"/>
      <c r="P617" s="269"/>
      <c r="Q617" s="296"/>
      <c r="R617" s="296"/>
      <c r="S617" s="296"/>
    </row>
    <row r="618" spans="1:19" ht="12.75" customHeight="1" x14ac:dyDescent="0.2">
      <c r="A618" s="303" t="str">
        <f>IF(B618="","",ROW()-ROW($A$3)+'Diário 2º PA'!$P$1)</f>
        <v/>
      </c>
      <c r="B618" s="304"/>
      <c r="C618" s="305"/>
      <c r="D618" s="269"/>
      <c r="E618" s="264"/>
      <c r="F618" s="334"/>
      <c r="G618" s="264"/>
      <c r="H618" s="269"/>
      <c r="I618" s="264"/>
      <c r="J618" s="307" t="str">
        <f t="shared" si="0"/>
        <v/>
      </c>
      <c r="K618" s="307"/>
      <c r="L618" s="308"/>
      <c r="M618" s="307"/>
      <c r="N618" s="304"/>
      <c r="O618" s="264"/>
      <c r="P618" s="269"/>
      <c r="Q618" s="296"/>
      <c r="R618" s="296"/>
      <c r="S618" s="296"/>
    </row>
    <row r="619" spans="1:19" ht="12.75" customHeight="1" x14ac:dyDescent="0.2">
      <c r="A619" s="303" t="str">
        <f>IF(B619="","",ROW()-ROW($A$3)+'Diário 2º PA'!$P$1)</f>
        <v/>
      </c>
      <c r="B619" s="304"/>
      <c r="C619" s="305"/>
      <c r="D619" s="269"/>
      <c r="E619" s="264"/>
      <c r="F619" s="334"/>
      <c r="G619" s="269"/>
      <c r="H619" s="269"/>
      <c r="I619" s="264"/>
      <c r="J619" s="307" t="str">
        <f t="shared" si="0"/>
        <v/>
      </c>
      <c r="K619" s="307"/>
      <c r="L619" s="308"/>
      <c r="M619" s="307"/>
      <c r="N619" s="304"/>
      <c r="O619" s="264"/>
      <c r="P619" s="269"/>
      <c r="Q619" s="296"/>
      <c r="R619" s="296"/>
      <c r="S619" s="296"/>
    </row>
    <row r="620" spans="1:19" ht="12.75" customHeight="1" x14ac:dyDescent="0.2">
      <c r="A620" s="303" t="str">
        <f>IF(B620="","",ROW()-ROW($A$3)+'Diário 2º PA'!$P$1)</f>
        <v/>
      </c>
      <c r="B620" s="304"/>
      <c r="C620" s="305"/>
      <c r="D620" s="269"/>
      <c r="E620" s="264"/>
      <c r="F620" s="334"/>
      <c r="G620" s="269"/>
      <c r="H620" s="269"/>
      <c r="I620" s="264"/>
      <c r="J620" s="307" t="str">
        <f t="shared" si="0"/>
        <v/>
      </c>
      <c r="K620" s="307"/>
      <c r="L620" s="308"/>
      <c r="M620" s="307"/>
      <c r="N620" s="304"/>
      <c r="O620" s="264"/>
      <c r="P620" s="269"/>
      <c r="Q620" s="296"/>
      <c r="R620" s="296"/>
      <c r="S620" s="296"/>
    </row>
    <row r="621" spans="1:19" ht="12.75" customHeight="1" x14ac:dyDescent="0.2">
      <c r="A621" s="303" t="str">
        <f>IF(B621="","",ROW()-ROW($A$3)+'Diário 2º PA'!$P$1)</f>
        <v/>
      </c>
      <c r="B621" s="304"/>
      <c r="C621" s="305"/>
      <c r="D621" s="269"/>
      <c r="E621" s="264"/>
      <c r="F621" s="334"/>
      <c r="G621" s="269"/>
      <c r="H621" s="269"/>
      <c r="I621" s="264"/>
      <c r="J621" s="307" t="str">
        <f t="shared" si="0"/>
        <v/>
      </c>
      <c r="K621" s="307"/>
      <c r="L621" s="308"/>
      <c r="M621" s="307"/>
      <c r="N621" s="304"/>
      <c r="O621" s="264"/>
      <c r="P621" s="269"/>
      <c r="Q621" s="296"/>
      <c r="R621" s="296"/>
      <c r="S621" s="296"/>
    </row>
    <row r="622" spans="1:19" ht="12.75" customHeight="1" x14ac:dyDescent="0.2">
      <c r="A622" s="303" t="str">
        <f>IF(B622="","",ROW()-ROW($A$3)+'Diário 2º PA'!$P$1)</f>
        <v/>
      </c>
      <c r="B622" s="304"/>
      <c r="C622" s="305"/>
      <c r="D622" s="269"/>
      <c r="E622" s="264"/>
      <c r="F622" s="334"/>
      <c r="G622" s="269"/>
      <c r="H622" s="269"/>
      <c r="I622" s="264"/>
      <c r="J622" s="307" t="str">
        <f t="shared" si="0"/>
        <v/>
      </c>
      <c r="K622" s="307"/>
      <c r="L622" s="308"/>
      <c r="M622" s="307"/>
      <c r="N622" s="304"/>
      <c r="O622" s="264"/>
      <c r="P622" s="269"/>
      <c r="Q622" s="296"/>
      <c r="R622" s="296"/>
      <c r="S622" s="296"/>
    </row>
    <row r="623" spans="1:19" ht="12.75" customHeight="1" x14ac:dyDescent="0.2">
      <c r="A623" s="303" t="str">
        <f>IF(B623="","",ROW()-ROW($A$3)+'Diário 2º PA'!$P$1)</f>
        <v/>
      </c>
      <c r="B623" s="304"/>
      <c r="C623" s="305"/>
      <c r="D623" s="269"/>
      <c r="E623" s="264"/>
      <c r="F623" s="334"/>
      <c r="G623" s="269"/>
      <c r="H623" s="269"/>
      <c r="I623" s="264"/>
      <c r="J623" s="307" t="str">
        <f t="shared" si="0"/>
        <v/>
      </c>
      <c r="K623" s="307"/>
      <c r="L623" s="308"/>
      <c r="M623" s="307"/>
      <c r="N623" s="304"/>
      <c r="O623" s="264"/>
      <c r="P623" s="269"/>
      <c r="Q623" s="296"/>
      <c r="R623" s="296"/>
      <c r="S623" s="296"/>
    </row>
    <row r="624" spans="1:19" ht="12.75" customHeight="1" x14ac:dyDescent="0.2">
      <c r="A624" s="303" t="str">
        <f>IF(B624="","",ROW()-ROW($A$3)+'Diário 2º PA'!$P$1)</f>
        <v/>
      </c>
      <c r="B624" s="304"/>
      <c r="C624" s="305"/>
      <c r="D624" s="269"/>
      <c r="E624" s="264"/>
      <c r="F624" s="334"/>
      <c r="G624" s="269"/>
      <c r="H624" s="269"/>
      <c r="I624" s="264"/>
      <c r="J624" s="307" t="str">
        <f t="shared" si="0"/>
        <v/>
      </c>
      <c r="K624" s="307"/>
      <c r="L624" s="308"/>
      <c r="M624" s="307"/>
      <c r="N624" s="304"/>
      <c r="O624" s="264"/>
      <c r="P624" s="269"/>
      <c r="Q624" s="296"/>
      <c r="R624" s="296"/>
      <c r="S624" s="296"/>
    </row>
    <row r="625" spans="1:19" ht="12.75" customHeight="1" x14ac:dyDescent="0.2">
      <c r="A625" s="303" t="str">
        <f>IF(B625="","",ROW()-ROW($A$3)+'Diário 2º PA'!$P$1)</f>
        <v/>
      </c>
      <c r="B625" s="304"/>
      <c r="C625" s="305"/>
      <c r="D625" s="269"/>
      <c r="E625" s="264"/>
      <c r="F625" s="334"/>
      <c r="G625" s="269"/>
      <c r="H625" s="269"/>
      <c r="I625" s="264"/>
      <c r="J625" s="307" t="str">
        <f t="shared" si="0"/>
        <v/>
      </c>
      <c r="K625" s="307"/>
      <c r="L625" s="308"/>
      <c r="M625" s="307"/>
      <c r="N625" s="304"/>
      <c r="O625" s="264"/>
      <c r="P625" s="269"/>
      <c r="Q625" s="296"/>
      <c r="R625" s="296"/>
      <c r="S625" s="296"/>
    </row>
    <row r="626" spans="1:19" ht="12.75" customHeight="1" x14ac:dyDescent="0.2">
      <c r="A626" s="303" t="str">
        <f>IF(B626="","",ROW()-ROW($A$3)+'Diário 2º PA'!$P$1)</f>
        <v/>
      </c>
      <c r="B626" s="304"/>
      <c r="C626" s="305"/>
      <c r="D626" s="269"/>
      <c r="E626" s="264"/>
      <c r="F626" s="334"/>
      <c r="G626" s="269"/>
      <c r="H626" s="269"/>
      <c r="I626" s="264"/>
      <c r="J626" s="307" t="str">
        <f t="shared" si="0"/>
        <v/>
      </c>
      <c r="K626" s="307"/>
      <c r="L626" s="308"/>
      <c r="M626" s="307"/>
      <c r="N626" s="304"/>
      <c r="O626" s="264"/>
      <c r="P626" s="269"/>
      <c r="Q626" s="296"/>
      <c r="R626" s="296"/>
      <c r="S626" s="296"/>
    </row>
    <row r="627" spans="1:19" ht="12.75" customHeight="1" x14ac:dyDescent="0.2">
      <c r="A627" s="303" t="str">
        <f>IF(B627="","",ROW()-ROW($A$3)+'Diário 2º PA'!$P$1)</f>
        <v/>
      </c>
      <c r="B627" s="304"/>
      <c r="C627" s="305"/>
      <c r="D627" s="269"/>
      <c r="E627" s="264"/>
      <c r="F627" s="334"/>
      <c r="G627" s="269"/>
      <c r="H627" s="269"/>
      <c r="I627" s="264"/>
      <c r="J627" s="307" t="str">
        <f t="shared" si="0"/>
        <v/>
      </c>
      <c r="K627" s="307"/>
      <c r="L627" s="308"/>
      <c r="M627" s="307"/>
      <c r="N627" s="304"/>
      <c r="O627" s="264"/>
      <c r="P627" s="269"/>
      <c r="Q627" s="296"/>
      <c r="R627" s="296"/>
      <c r="S627" s="296"/>
    </row>
    <row r="628" spans="1:19" ht="12.75" customHeight="1" x14ac:dyDescent="0.2">
      <c r="A628" s="303" t="str">
        <f>IF(B628="","",ROW()-ROW($A$3)+'Diário 2º PA'!$P$1)</f>
        <v/>
      </c>
      <c r="B628" s="304"/>
      <c r="C628" s="305"/>
      <c r="D628" s="269"/>
      <c r="E628" s="264"/>
      <c r="F628" s="334"/>
      <c r="G628" s="269"/>
      <c r="H628" s="269"/>
      <c r="I628" s="264"/>
      <c r="J628" s="307" t="str">
        <f t="shared" si="0"/>
        <v/>
      </c>
      <c r="K628" s="307"/>
      <c r="L628" s="308"/>
      <c r="M628" s="307"/>
      <c r="N628" s="304"/>
      <c r="O628" s="264"/>
      <c r="P628" s="269"/>
      <c r="Q628" s="296"/>
      <c r="R628" s="296"/>
      <c r="S628" s="296"/>
    </row>
    <row r="629" spans="1:19" ht="12.75" customHeight="1" x14ac:dyDescent="0.2">
      <c r="A629" s="303" t="str">
        <f>IF(B629="","",ROW()-ROW($A$3)+'Diário 2º PA'!$P$1)</f>
        <v/>
      </c>
      <c r="B629" s="304"/>
      <c r="C629" s="305"/>
      <c r="D629" s="269"/>
      <c r="E629" s="264"/>
      <c r="F629" s="334"/>
      <c r="G629" s="269"/>
      <c r="H629" s="269"/>
      <c r="I629" s="264"/>
      <c r="J629" s="307" t="str">
        <f t="shared" si="0"/>
        <v/>
      </c>
      <c r="K629" s="307"/>
      <c r="L629" s="308"/>
      <c r="M629" s="307"/>
      <c r="N629" s="304"/>
      <c r="O629" s="264"/>
      <c r="P629" s="269"/>
      <c r="Q629" s="296"/>
      <c r="R629" s="296"/>
      <c r="S629" s="296"/>
    </row>
    <row r="630" spans="1:19" ht="12.75" customHeight="1" x14ac:dyDescent="0.2">
      <c r="A630" s="303" t="str">
        <f>IF(B630="","",ROW()-ROW($A$3)+'Diário 2º PA'!$P$1)</f>
        <v/>
      </c>
      <c r="B630" s="304"/>
      <c r="C630" s="305"/>
      <c r="D630" s="269"/>
      <c r="E630" s="264"/>
      <c r="F630" s="334"/>
      <c r="G630" s="269"/>
      <c r="H630" s="269"/>
      <c r="I630" s="264"/>
      <c r="J630" s="307" t="str">
        <f t="shared" si="0"/>
        <v/>
      </c>
      <c r="K630" s="307"/>
      <c r="L630" s="308"/>
      <c r="M630" s="307"/>
      <c r="N630" s="304"/>
      <c r="O630" s="264"/>
      <c r="P630" s="269"/>
      <c r="Q630" s="296"/>
      <c r="R630" s="296"/>
      <c r="S630" s="296"/>
    </row>
    <row r="631" spans="1:19" ht="12.75" customHeight="1" x14ac:dyDescent="0.2">
      <c r="A631" s="303" t="str">
        <f>IF(B631="","",ROW()-ROW($A$3)+'Diário 2º PA'!$P$1)</f>
        <v/>
      </c>
      <c r="B631" s="304"/>
      <c r="C631" s="305"/>
      <c r="D631" s="269"/>
      <c r="E631" s="264"/>
      <c r="F631" s="334"/>
      <c r="G631" s="269"/>
      <c r="H631" s="269"/>
      <c r="I631" s="264"/>
      <c r="J631" s="307" t="str">
        <f t="shared" si="0"/>
        <v/>
      </c>
      <c r="K631" s="307"/>
      <c r="L631" s="308"/>
      <c r="M631" s="307"/>
      <c r="N631" s="304"/>
      <c r="O631" s="264"/>
      <c r="P631" s="269"/>
      <c r="Q631" s="296"/>
      <c r="R631" s="296"/>
      <c r="S631" s="296"/>
    </row>
    <row r="632" spans="1:19" ht="12.75" customHeight="1" x14ac:dyDescent="0.2">
      <c r="A632" s="303" t="str">
        <f>IF(B632="","",ROW()-ROW($A$3)+'Diário 2º PA'!$P$1)</f>
        <v/>
      </c>
      <c r="B632" s="304"/>
      <c r="C632" s="305"/>
      <c r="D632" s="269"/>
      <c r="E632" s="264"/>
      <c r="F632" s="334"/>
      <c r="G632" s="269"/>
      <c r="H632" s="269"/>
      <c r="I632" s="264"/>
      <c r="J632" s="307" t="str">
        <f t="shared" si="0"/>
        <v/>
      </c>
      <c r="K632" s="307"/>
      <c r="L632" s="308"/>
      <c r="M632" s="307"/>
      <c r="N632" s="304"/>
      <c r="O632" s="264"/>
      <c r="P632" s="269"/>
      <c r="Q632" s="296"/>
      <c r="R632" s="296"/>
      <c r="S632" s="296"/>
    </row>
    <row r="633" spans="1:19" ht="12.75" customHeight="1" x14ac:dyDescent="0.2">
      <c r="A633" s="303" t="str">
        <f>IF(B633="","",ROW()-ROW($A$3)+'Diário 2º PA'!$P$1)</f>
        <v/>
      </c>
      <c r="B633" s="304"/>
      <c r="C633" s="305"/>
      <c r="D633" s="269"/>
      <c r="E633" s="264"/>
      <c r="F633" s="334"/>
      <c r="G633" s="269"/>
      <c r="H633" s="269"/>
      <c r="I633" s="264"/>
      <c r="J633" s="307" t="str">
        <f t="shared" si="0"/>
        <v/>
      </c>
      <c r="K633" s="307"/>
      <c r="L633" s="308"/>
      <c r="M633" s="307"/>
      <c r="N633" s="304"/>
      <c r="O633" s="264"/>
      <c r="P633" s="269"/>
      <c r="Q633" s="296"/>
      <c r="R633" s="296"/>
      <c r="S633" s="296"/>
    </row>
    <row r="634" spans="1:19" ht="12.75" customHeight="1" x14ac:dyDescent="0.2">
      <c r="A634" s="303" t="str">
        <f>IF(B634="","",ROW()-ROW($A$3)+'Diário 2º PA'!$P$1)</f>
        <v/>
      </c>
      <c r="B634" s="304"/>
      <c r="C634" s="305"/>
      <c r="D634" s="269"/>
      <c r="E634" s="264"/>
      <c r="F634" s="334"/>
      <c r="G634" s="269"/>
      <c r="H634" s="269"/>
      <c r="I634" s="264"/>
      <c r="J634" s="307" t="str">
        <f t="shared" si="0"/>
        <v/>
      </c>
      <c r="K634" s="307"/>
      <c r="L634" s="308"/>
      <c r="M634" s="307"/>
      <c r="N634" s="304"/>
      <c r="O634" s="264"/>
      <c r="P634" s="269"/>
      <c r="Q634" s="296"/>
      <c r="R634" s="296"/>
      <c r="S634" s="296"/>
    </row>
    <row r="635" spans="1:19" ht="12.75" customHeight="1" x14ac:dyDescent="0.2">
      <c r="A635" s="303" t="str">
        <f>IF(B635="","",ROW()-ROW($A$3)+'Diário 2º PA'!$P$1)</f>
        <v/>
      </c>
      <c r="B635" s="304"/>
      <c r="C635" s="305"/>
      <c r="D635" s="269"/>
      <c r="E635" s="264"/>
      <c r="F635" s="334"/>
      <c r="G635" s="269"/>
      <c r="H635" s="269"/>
      <c r="I635" s="264"/>
      <c r="J635" s="307" t="str">
        <f t="shared" si="0"/>
        <v/>
      </c>
      <c r="K635" s="307"/>
      <c r="L635" s="308"/>
      <c r="M635" s="307"/>
      <c r="N635" s="304"/>
      <c r="O635" s="264"/>
      <c r="P635" s="269"/>
      <c r="Q635" s="296"/>
      <c r="R635" s="296"/>
      <c r="S635" s="296"/>
    </row>
    <row r="636" spans="1:19" ht="12.75" customHeight="1" x14ac:dyDescent="0.2">
      <c r="A636" s="303" t="str">
        <f>IF(B636="","",ROW()-ROW($A$3)+'Diário 2º PA'!$P$1)</f>
        <v/>
      </c>
      <c r="B636" s="304"/>
      <c r="C636" s="305"/>
      <c r="D636" s="269"/>
      <c r="E636" s="264"/>
      <c r="F636" s="334"/>
      <c r="G636" s="264"/>
      <c r="H636" s="269"/>
      <c r="I636" s="264"/>
      <c r="J636" s="307" t="str">
        <f t="shared" si="0"/>
        <v/>
      </c>
      <c r="K636" s="307"/>
      <c r="L636" s="308"/>
      <c r="M636" s="307"/>
      <c r="N636" s="304"/>
      <c r="O636" s="264"/>
      <c r="P636" s="269"/>
      <c r="Q636" s="296"/>
      <c r="R636" s="296"/>
      <c r="S636" s="296"/>
    </row>
    <row r="637" spans="1:19" ht="12.75" customHeight="1" x14ac:dyDescent="0.2">
      <c r="A637" s="303" t="str">
        <f>IF(B637="","",ROW()-ROW($A$3)+'Diário 2º PA'!$P$1)</f>
        <v/>
      </c>
      <c r="B637" s="304"/>
      <c r="C637" s="305"/>
      <c r="D637" s="269"/>
      <c r="E637" s="264"/>
      <c r="F637" s="334"/>
      <c r="G637" s="269"/>
      <c r="H637" s="269"/>
      <c r="I637" s="264"/>
      <c r="J637" s="307" t="str">
        <f t="shared" si="0"/>
        <v/>
      </c>
      <c r="K637" s="307"/>
      <c r="L637" s="308"/>
      <c r="M637" s="307"/>
      <c r="N637" s="304"/>
      <c r="O637" s="264"/>
      <c r="P637" s="269"/>
      <c r="Q637" s="296"/>
      <c r="R637" s="296"/>
      <c r="S637" s="296"/>
    </row>
    <row r="638" spans="1:19" ht="12.75" customHeight="1" x14ac:dyDescent="0.2">
      <c r="A638" s="303" t="str">
        <f>IF(B638="","",ROW()-ROW($A$3)+'Diário 2º PA'!$P$1)</f>
        <v/>
      </c>
      <c r="B638" s="304"/>
      <c r="C638" s="305"/>
      <c r="D638" s="269"/>
      <c r="E638" s="264"/>
      <c r="F638" s="334"/>
      <c r="G638" s="269"/>
      <c r="H638" s="269"/>
      <c r="I638" s="264"/>
      <c r="J638" s="307" t="str">
        <f t="shared" si="0"/>
        <v/>
      </c>
      <c r="K638" s="307"/>
      <c r="L638" s="308"/>
      <c r="M638" s="307"/>
      <c r="N638" s="304"/>
      <c r="O638" s="264"/>
      <c r="P638" s="269"/>
      <c r="Q638" s="296"/>
      <c r="R638" s="296"/>
      <c r="S638" s="296"/>
    </row>
    <row r="639" spans="1:19" ht="12.75" customHeight="1" x14ac:dyDescent="0.2">
      <c r="A639" s="303" t="str">
        <f>IF(B639="","",ROW()-ROW($A$3)+'Diário 2º PA'!$P$1)</f>
        <v/>
      </c>
      <c r="B639" s="304"/>
      <c r="C639" s="305"/>
      <c r="D639" s="269"/>
      <c r="E639" s="264"/>
      <c r="F639" s="334"/>
      <c r="G639" s="269"/>
      <c r="H639" s="269"/>
      <c r="I639" s="264"/>
      <c r="J639" s="307" t="str">
        <f t="shared" si="0"/>
        <v/>
      </c>
      <c r="K639" s="307"/>
      <c r="L639" s="308"/>
      <c r="M639" s="307"/>
      <c r="N639" s="304"/>
      <c r="O639" s="264"/>
      <c r="P639" s="269"/>
      <c r="Q639" s="296"/>
      <c r="R639" s="296"/>
      <c r="S639" s="296"/>
    </row>
    <row r="640" spans="1:19" ht="12.75" customHeight="1" x14ac:dyDescent="0.2">
      <c r="A640" s="303" t="str">
        <f>IF(B640="","",ROW()-ROW($A$3)+'Diário 2º PA'!$P$1)</f>
        <v/>
      </c>
      <c r="B640" s="304"/>
      <c r="C640" s="305"/>
      <c r="D640" s="269"/>
      <c r="E640" s="264"/>
      <c r="F640" s="334"/>
      <c r="G640" s="269"/>
      <c r="H640" s="269"/>
      <c r="I640" s="264"/>
      <c r="J640" s="307" t="str">
        <f t="shared" si="0"/>
        <v/>
      </c>
      <c r="K640" s="307"/>
      <c r="L640" s="308"/>
      <c r="M640" s="307"/>
      <c r="N640" s="304"/>
      <c r="O640" s="264"/>
      <c r="P640" s="269"/>
      <c r="Q640" s="296"/>
      <c r="R640" s="296"/>
      <c r="S640" s="296"/>
    </row>
    <row r="641" spans="1:19" ht="12.75" customHeight="1" x14ac:dyDescent="0.2">
      <c r="A641" s="303" t="str">
        <f>IF(B641="","",ROW()-ROW($A$3)+'Diário 2º PA'!$P$1)</f>
        <v/>
      </c>
      <c r="B641" s="304"/>
      <c r="C641" s="305"/>
      <c r="D641" s="269"/>
      <c r="E641" s="264"/>
      <c r="F641" s="334"/>
      <c r="G641" s="264"/>
      <c r="H641" s="269"/>
      <c r="I641" s="264"/>
      <c r="J641" s="307" t="str">
        <f t="shared" si="0"/>
        <v/>
      </c>
      <c r="K641" s="307"/>
      <c r="L641" s="308"/>
      <c r="M641" s="307"/>
      <c r="N641" s="304"/>
      <c r="O641" s="264"/>
      <c r="P641" s="269"/>
      <c r="Q641" s="296"/>
      <c r="R641" s="296"/>
      <c r="S641" s="296"/>
    </row>
    <row r="642" spans="1:19" ht="12.75" customHeight="1" x14ac:dyDescent="0.2">
      <c r="A642" s="303" t="str">
        <f>IF(B642="","",ROW()-ROW($A$3)+'Diário 2º PA'!$P$1)</f>
        <v/>
      </c>
      <c r="B642" s="304"/>
      <c r="C642" s="305"/>
      <c r="D642" s="269"/>
      <c r="E642" s="264"/>
      <c r="F642" s="334"/>
      <c r="G642" s="269"/>
      <c r="H642" s="269"/>
      <c r="I642" s="264"/>
      <c r="J642" s="307" t="str">
        <f t="shared" si="0"/>
        <v/>
      </c>
      <c r="K642" s="307"/>
      <c r="L642" s="308"/>
      <c r="M642" s="307"/>
      <c r="N642" s="304"/>
      <c r="O642" s="264"/>
      <c r="P642" s="269"/>
      <c r="Q642" s="296"/>
      <c r="R642" s="296"/>
      <c r="S642" s="296"/>
    </row>
    <row r="643" spans="1:19" ht="12.75" customHeight="1" x14ac:dyDescent="0.2">
      <c r="A643" s="303" t="str">
        <f>IF(B643="","",ROW()-ROW($A$3)+'Diário 2º PA'!$P$1)</f>
        <v/>
      </c>
      <c r="B643" s="304"/>
      <c r="C643" s="305"/>
      <c r="D643" s="269"/>
      <c r="E643" s="264"/>
      <c r="F643" s="334"/>
      <c r="G643" s="264"/>
      <c r="H643" s="269"/>
      <c r="I643" s="264"/>
      <c r="J643" s="307" t="str">
        <f t="shared" si="0"/>
        <v/>
      </c>
      <c r="K643" s="307"/>
      <c r="L643" s="308"/>
      <c r="M643" s="307"/>
      <c r="N643" s="304"/>
      <c r="O643" s="264"/>
      <c r="P643" s="269"/>
      <c r="Q643" s="296"/>
      <c r="R643" s="296"/>
      <c r="S643" s="296"/>
    </row>
    <row r="644" spans="1:19" ht="12.75" customHeight="1" x14ac:dyDescent="0.2">
      <c r="A644" s="303" t="str">
        <f>IF(B644="","",ROW()-ROW($A$3)+'Diário 2º PA'!$P$1)</f>
        <v/>
      </c>
      <c r="B644" s="304"/>
      <c r="C644" s="305"/>
      <c r="D644" s="269"/>
      <c r="E644" s="264"/>
      <c r="F644" s="334"/>
      <c r="G644" s="269"/>
      <c r="H644" s="269"/>
      <c r="I644" s="269"/>
      <c r="J644" s="307" t="str">
        <f t="shared" si="0"/>
        <v/>
      </c>
      <c r="K644" s="307"/>
      <c r="L644" s="308"/>
      <c r="M644" s="307"/>
      <c r="N644" s="304"/>
      <c r="O644" s="269"/>
      <c r="P644" s="269"/>
      <c r="Q644" s="296"/>
      <c r="R644" s="296"/>
      <c r="S644" s="296"/>
    </row>
    <row r="645" spans="1:19" ht="12.75" customHeight="1" x14ac:dyDescent="0.2">
      <c r="A645" s="303" t="str">
        <f>IF(B645="","",ROW()-ROW($A$3)+'Diário 2º PA'!$P$1)</f>
        <v/>
      </c>
      <c r="B645" s="304"/>
      <c r="C645" s="305"/>
      <c r="D645" s="269"/>
      <c r="E645" s="264"/>
      <c r="F645" s="334"/>
      <c r="G645" s="269"/>
      <c r="H645" s="269"/>
      <c r="I645" s="264"/>
      <c r="J645" s="307" t="str">
        <f t="shared" si="0"/>
        <v/>
      </c>
      <c r="K645" s="307"/>
      <c r="L645" s="308"/>
      <c r="M645" s="307"/>
      <c r="N645" s="304"/>
      <c r="O645" s="264"/>
      <c r="P645" s="269"/>
      <c r="Q645" s="296"/>
      <c r="R645" s="296"/>
      <c r="S645" s="296"/>
    </row>
    <row r="646" spans="1:19" ht="12.75" customHeight="1" x14ac:dyDescent="0.2">
      <c r="A646" s="303" t="str">
        <f>IF(B646="","",ROW()-ROW($A$3)+'Diário 2º PA'!$P$1)</f>
        <v/>
      </c>
      <c r="B646" s="304"/>
      <c r="C646" s="305"/>
      <c r="D646" s="269"/>
      <c r="E646" s="264"/>
      <c r="F646" s="334"/>
      <c r="G646" s="269"/>
      <c r="H646" s="269"/>
      <c r="I646" s="264"/>
      <c r="J646" s="307" t="str">
        <f t="shared" si="0"/>
        <v/>
      </c>
      <c r="K646" s="307"/>
      <c r="L646" s="308"/>
      <c r="M646" s="307"/>
      <c r="N646" s="304"/>
      <c r="O646" s="264"/>
      <c r="P646" s="269"/>
      <c r="Q646" s="296"/>
      <c r="R646" s="296"/>
      <c r="S646" s="296"/>
    </row>
    <row r="647" spans="1:19" ht="12.75" customHeight="1" x14ac:dyDescent="0.2">
      <c r="A647" s="303" t="str">
        <f>IF(B647="","",ROW()-ROW($A$3)+'Diário 2º PA'!$P$1)</f>
        <v/>
      </c>
      <c r="B647" s="304"/>
      <c r="C647" s="305"/>
      <c r="D647" s="269"/>
      <c r="E647" s="264"/>
      <c r="F647" s="334"/>
      <c r="G647" s="269"/>
      <c r="H647" s="269"/>
      <c r="I647" s="264"/>
      <c r="J647" s="307" t="str">
        <f t="shared" si="0"/>
        <v/>
      </c>
      <c r="K647" s="307"/>
      <c r="L647" s="308"/>
      <c r="M647" s="307"/>
      <c r="N647" s="304"/>
      <c r="O647" s="264"/>
      <c r="P647" s="269"/>
      <c r="Q647" s="296"/>
      <c r="R647" s="296"/>
      <c r="S647" s="296"/>
    </row>
    <row r="648" spans="1:19" ht="12.75" customHeight="1" x14ac:dyDescent="0.2">
      <c r="A648" s="303" t="str">
        <f>IF(B648="","",ROW()-ROW($A$3)+'Diário 2º PA'!$P$1)</f>
        <v/>
      </c>
      <c r="B648" s="304"/>
      <c r="C648" s="305"/>
      <c r="D648" s="269"/>
      <c r="E648" s="264"/>
      <c r="F648" s="334"/>
      <c r="G648" s="269"/>
      <c r="H648" s="269"/>
      <c r="I648" s="264"/>
      <c r="J648" s="307" t="str">
        <f t="shared" si="0"/>
        <v/>
      </c>
      <c r="K648" s="307"/>
      <c r="L648" s="308"/>
      <c r="M648" s="307"/>
      <c r="N648" s="304"/>
      <c r="O648" s="264"/>
      <c r="P648" s="269"/>
      <c r="Q648" s="296"/>
      <c r="R648" s="296"/>
      <c r="S648" s="296"/>
    </row>
    <row r="649" spans="1:19" ht="12.75" customHeight="1" x14ac:dyDescent="0.2">
      <c r="A649" s="303" t="str">
        <f>IF(B649="","",ROW()-ROW($A$3)+'Diário 2º PA'!$P$1)</f>
        <v/>
      </c>
      <c r="B649" s="304"/>
      <c r="C649" s="305"/>
      <c r="D649" s="269"/>
      <c r="E649" s="264"/>
      <c r="F649" s="334"/>
      <c r="G649" s="269"/>
      <c r="H649" s="269"/>
      <c r="I649" s="264"/>
      <c r="J649" s="307" t="str">
        <f t="shared" si="0"/>
        <v/>
      </c>
      <c r="K649" s="307"/>
      <c r="L649" s="308"/>
      <c r="M649" s="307"/>
      <c r="N649" s="304"/>
      <c r="O649" s="264"/>
      <c r="P649" s="269"/>
      <c r="Q649" s="296"/>
      <c r="R649" s="296"/>
      <c r="S649" s="296"/>
    </row>
    <row r="650" spans="1:19" ht="12.75" customHeight="1" x14ac:dyDescent="0.2">
      <c r="A650" s="303" t="str">
        <f>IF(B650="","",ROW()-ROW($A$3)+'Diário 2º PA'!$P$1)</f>
        <v/>
      </c>
      <c r="B650" s="304"/>
      <c r="C650" s="305"/>
      <c r="D650" s="269"/>
      <c r="E650" s="264"/>
      <c r="F650" s="334"/>
      <c r="G650" s="269"/>
      <c r="H650" s="269"/>
      <c r="I650" s="264"/>
      <c r="J650" s="307" t="str">
        <f t="shared" si="0"/>
        <v/>
      </c>
      <c r="K650" s="307"/>
      <c r="L650" s="308"/>
      <c r="M650" s="307"/>
      <c r="N650" s="304"/>
      <c r="O650" s="264"/>
      <c r="P650" s="269"/>
      <c r="Q650" s="296"/>
      <c r="R650" s="296"/>
      <c r="S650" s="296"/>
    </row>
    <row r="651" spans="1:19" ht="12.75" customHeight="1" x14ac:dyDescent="0.2">
      <c r="A651" s="303" t="str">
        <f>IF(B651="","",ROW()-ROW($A$3)+'Diário 2º PA'!$P$1)</f>
        <v/>
      </c>
      <c r="B651" s="304"/>
      <c r="C651" s="305"/>
      <c r="D651" s="269"/>
      <c r="E651" s="264"/>
      <c r="F651" s="334"/>
      <c r="G651" s="269"/>
      <c r="H651" s="269"/>
      <c r="I651" s="264"/>
      <c r="J651" s="307" t="str">
        <f t="shared" si="0"/>
        <v/>
      </c>
      <c r="K651" s="307"/>
      <c r="L651" s="308"/>
      <c r="M651" s="307"/>
      <c r="N651" s="304"/>
      <c r="O651" s="264"/>
      <c r="P651" s="269"/>
      <c r="Q651" s="296"/>
      <c r="R651" s="296"/>
      <c r="S651" s="296"/>
    </row>
    <row r="652" spans="1:19" ht="12.75" customHeight="1" x14ac:dyDescent="0.2">
      <c r="A652" s="303" t="str">
        <f>IF(B652="","",ROW()-ROW($A$3)+'Diário 2º PA'!$P$1)</f>
        <v/>
      </c>
      <c r="B652" s="304"/>
      <c r="C652" s="305"/>
      <c r="D652" s="269"/>
      <c r="E652" s="264"/>
      <c r="F652" s="334"/>
      <c r="G652" s="269"/>
      <c r="H652" s="269"/>
      <c r="I652" s="264"/>
      <c r="J652" s="307" t="str">
        <f t="shared" si="0"/>
        <v/>
      </c>
      <c r="K652" s="307"/>
      <c r="L652" s="308"/>
      <c r="M652" s="307"/>
      <c r="N652" s="304"/>
      <c r="O652" s="264"/>
      <c r="P652" s="269"/>
      <c r="Q652" s="296"/>
      <c r="R652" s="296"/>
      <c r="S652" s="296"/>
    </row>
    <row r="653" spans="1:19" ht="12.75" customHeight="1" x14ac:dyDescent="0.2">
      <c r="A653" s="303" t="str">
        <f>IF(B653="","",ROW()-ROW($A$3)+'Diário 2º PA'!$P$1)</f>
        <v/>
      </c>
      <c r="B653" s="304"/>
      <c r="C653" s="305"/>
      <c r="D653" s="269"/>
      <c r="E653" s="264"/>
      <c r="F653" s="334"/>
      <c r="G653" s="269"/>
      <c r="H653" s="269"/>
      <c r="I653" s="264"/>
      <c r="J653" s="307" t="str">
        <f t="shared" si="0"/>
        <v/>
      </c>
      <c r="K653" s="307"/>
      <c r="L653" s="308"/>
      <c r="M653" s="307"/>
      <c r="N653" s="304"/>
      <c r="O653" s="264"/>
      <c r="P653" s="269"/>
      <c r="Q653" s="296"/>
      <c r="R653" s="296"/>
      <c r="S653" s="296"/>
    </row>
    <row r="654" spans="1:19" ht="12.75" customHeight="1" x14ac:dyDescent="0.2">
      <c r="A654" s="303" t="str">
        <f>IF(B654="","",ROW()-ROW($A$3)+'Diário 2º PA'!$P$1)</f>
        <v/>
      </c>
      <c r="B654" s="304"/>
      <c r="C654" s="305"/>
      <c r="D654" s="269"/>
      <c r="E654" s="264"/>
      <c r="F654" s="334"/>
      <c r="G654" s="269"/>
      <c r="H654" s="269"/>
      <c r="I654" s="264"/>
      <c r="J654" s="307" t="str">
        <f t="shared" si="0"/>
        <v/>
      </c>
      <c r="K654" s="307"/>
      <c r="L654" s="308"/>
      <c r="M654" s="307"/>
      <c r="N654" s="304"/>
      <c r="O654" s="264"/>
      <c r="P654" s="269"/>
      <c r="Q654" s="296"/>
      <c r="R654" s="296"/>
      <c r="S654" s="296"/>
    </row>
    <row r="655" spans="1:19" ht="12.75" customHeight="1" x14ac:dyDescent="0.2">
      <c r="A655" s="303" t="str">
        <f>IF(B655="","",ROW()-ROW($A$3)+'Diário 2º PA'!$P$1)</f>
        <v/>
      </c>
      <c r="B655" s="304"/>
      <c r="C655" s="305"/>
      <c r="D655" s="269"/>
      <c r="E655" s="264"/>
      <c r="F655" s="334"/>
      <c r="G655" s="269"/>
      <c r="H655" s="269"/>
      <c r="I655" s="264"/>
      <c r="J655" s="307" t="str">
        <f t="shared" si="0"/>
        <v/>
      </c>
      <c r="K655" s="307"/>
      <c r="L655" s="308"/>
      <c r="M655" s="307"/>
      <c r="N655" s="304"/>
      <c r="O655" s="264"/>
      <c r="P655" s="269"/>
      <c r="Q655" s="296"/>
      <c r="R655" s="296"/>
      <c r="S655" s="296"/>
    </row>
    <row r="656" spans="1:19" ht="12.75" customHeight="1" x14ac:dyDescent="0.2">
      <c r="A656" s="303" t="str">
        <f>IF(B656="","",ROW()-ROW($A$3)+'Diário 2º PA'!$P$1)</f>
        <v/>
      </c>
      <c r="B656" s="304"/>
      <c r="C656" s="305"/>
      <c r="D656" s="269"/>
      <c r="E656" s="264"/>
      <c r="F656" s="334"/>
      <c r="G656" s="269"/>
      <c r="H656" s="269"/>
      <c r="I656" s="264"/>
      <c r="J656" s="307" t="str">
        <f t="shared" si="0"/>
        <v/>
      </c>
      <c r="K656" s="307"/>
      <c r="L656" s="308"/>
      <c r="M656" s="307"/>
      <c r="N656" s="304"/>
      <c r="O656" s="264"/>
      <c r="P656" s="269"/>
      <c r="Q656" s="296"/>
      <c r="R656" s="296"/>
      <c r="S656" s="296"/>
    </row>
    <row r="657" spans="1:19" ht="12.75" customHeight="1" x14ac:dyDescent="0.2">
      <c r="A657" s="303" t="str">
        <f>IF(B657="","",ROW()-ROW($A$3)+'Diário 2º PA'!$P$1)</f>
        <v/>
      </c>
      <c r="B657" s="304"/>
      <c r="C657" s="305"/>
      <c r="D657" s="269"/>
      <c r="E657" s="264"/>
      <c r="F657" s="334"/>
      <c r="G657" s="269"/>
      <c r="H657" s="269"/>
      <c r="I657" s="264"/>
      <c r="J657" s="307" t="str">
        <f t="shared" si="0"/>
        <v/>
      </c>
      <c r="K657" s="307"/>
      <c r="L657" s="308"/>
      <c r="M657" s="307"/>
      <c r="N657" s="304"/>
      <c r="O657" s="264"/>
      <c r="P657" s="269"/>
      <c r="Q657" s="296"/>
      <c r="R657" s="296"/>
      <c r="S657" s="296"/>
    </row>
    <row r="658" spans="1:19" ht="12.75" customHeight="1" x14ac:dyDescent="0.2">
      <c r="A658" s="303" t="str">
        <f>IF(B658="","",ROW()-ROW($A$3)+'Diário 2º PA'!$P$1)</f>
        <v/>
      </c>
      <c r="B658" s="304"/>
      <c r="C658" s="305"/>
      <c r="D658" s="269"/>
      <c r="E658" s="264"/>
      <c r="F658" s="334"/>
      <c r="G658" s="269"/>
      <c r="H658" s="269"/>
      <c r="I658" s="264"/>
      <c r="J658" s="307" t="str">
        <f t="shared" si="0"/>
        <v/>
      </c>
      <c r="K658" s="307"/>
      <c r="L658" s="308"/>
      <c r="M658" s="307"/>
      <c r="N658" s="304"/>
      <c r="O658" s="264"/>
      <c r="P658" s="269"/>
      <c r="Q658" s="296"/>
      <c r="R658" s="296"/>
      <c r="S658" s="296"/>
    </row>
    <row r="659" spans="1:19" ht="12.75" customHeight="1" x14ac:dyDescent="0.2">
      <c r="A659" s="303" t="str">
        <f>IF(B659="","",ROW()-ROW($A$3)+'Diário 2º PA'!$P$1)</f>
        <v/>
      </c>
      <c r="B659" s="304"/>
      <c r="C659" s="305"/>
      <c r="D659" s="269"/>
      <c r="E659" s="264"/>
      <c r="F659" s="334"/>
      <c r="G659" s="269"/>
      <c r="H659" s="269"/>
      <c r="I659" s="264"/>
      <c r="J659" s="307" t="str">
        <f t="shared" si="0"/>
        <v/>
      </c>
      <c r="K659" s="307"/>
      <c r="L659" s="308"/>
      <c r="M659" s="307"/>
      <c r="N659" s="304"/>
      <c r="O659" s="264"/>
      <c r="P659" s="269"/>
      <c r="Q659" s="296"/>
      <c r="R659" s="296"/>
      <c r="S659" s="296"/>
    </row>
    <row r="660" spans="1:19" ht="12.75" customHeight="1" x14ac:dyDescent="0.2">
      <c r="A660" s="303" t="str">
        <f>IF(B660="","",ROW()-ROW($A$3)+'Diário 2º PA'!$P$1)</f>
        <v/>
      </c>
      <c r="B660" s="304"/>
      <c r="C660" s="305"/>
      <c r="D660" s="269"/>
      <c r="E660" s="264"/>
      <c r="F660" s="334"/>
      <c r="G660" s="269"/>
      <c r="H660" s="269"/>
      <c r="I660" s="264"/>
      <c r="J660" s="307" t="str">
        <f t="shared" si="0"/>
        <v/>
      </c>
      <c r="K660" s="307"/>
      <c r="L660" s="308"/>
      <c r="M660" s="307"/>
      <c r="N660" s="304"/>
      <c r="O660" s="264"/>
      <c r="P660" s="269"/>
      <c r="Q660" s="296"/>
      <c r="R660" s="296"/>
      <c r="S660" s="296"/>
    </row>
    <row r="661" spans="1:19" ht="12.75" customHeight="1" x14ac:dyDescent="0.2">
      <c r="A661" s="303" t="str">
        <f>IF(B661="","",ROW()-ROW($A$3)+'Diário 2º PA'!$P$1)</f>
        <v/>
      </c>
      <c r="B661" s="304"/>
      <c r="C661" s="305"/>
      <c r="D661" s="269"/>
      <c r="E661" s="264"/>
      <c r="F661" s="334"/>
      <c r="G661" s="269"/>
      <c r="H661" s="269"/>
      <c r="I661" s="264"/>
      <c r="J661" s="307" t="str">
        <f t="shared" si="0"/>
        <v/>
      </c>
      <c r="K661" s="307"/>
      <c r="L661" s="308"/>
      <c r="M661" s="307"/>
      <c r="N661" s="304"/>
      <c r="O661" s="264"/>
      <c r="P661" s="269"/>
      <c r="Q661" s="296"/>
      <c r="R661" s="296"/>
      <c r="S661" s="296"/>
    </row>
    <row r="662" spans="1:19" ht="12.75" customHeight="1" x14ac:dyDescent="0.2">
      <c r="A662" s="303" t="str">
        <f>IF(B662="","",ROW()-ROW($A$3)+'Diário 2º PA'!$P$1)</f>
        <v/>
      </c>
      <c r="B662" s="304"/>
      <c r="C662" s="305"/>
      <c r="D662" s="269"/>
      <c r="E662" s="264"/>
      <c r="F662" s="334"/>
      <c r="G662" s="269"/>
      <c r="H662" s="269"/>
      <c r="I662" s="264"/>
      <c r="J662" s="307" t="str">
        <f t="shared" si="0"/>
        <v/>
      </c>
      <c r="K662" s="307"/>
      <c r="L662" s="308"/>
      <c r="M662" s="307"/>
      <c r="N662" s="304"/>
      <c r="O662" s="264"/>
      <c r="P662" s="269"/>
      <c r="Q662" s="296"/>
      <c r="R662" s="296"/>
      <c r="S662" s="296"/>
    </row>
    <row r="663" spans="1:19" ht="12.75" customHeight="1" x14ac:dyDescent="0.2">
      <c r="A663" s="303" t="str">
        <f>IF(B663="","",ROW()-ROW($A$3)+'Diário 2º PA'!$P$1)</f>
        <v/>
      </c>
      <c r="B663" s="304"/>
      <c r="C663" s="305"/>
      <c r="D663" s="269"/>
      <c r="E663" s="264"/>
      <c r="F663" s="334"/>
      <c r="G663" s="269"/>
      <c r="H663" s="269"/>
      <c r="I663" s="264"/>
      <c r="J663" s="307" t="str">
        <f t="shared" si="0"/>
        <v/>
      </c>
      <c r="K663" s="307"/>
      <c r="L663" s="308"/>
      <c r="M663" s="307"/>
      <c r="N663" s="304"/>
      <c r="O663" s="264"/>
      <c r="P663" s="269"/>
      <c r="Q663" s="296"/>
      <c r="R663" s="296"/>
      <c r="S663" s="296"/>
    </row>
    <row r="664" spans="1:19" ht="12.75" customHeight="1" x14ac:dyDescent="0.2">
      <c r="A664" s="303" t="str">
        <f>IF(B664="","",ROW()-ROW($A$3)+'Diário 2º PA'!$P$1)</f>
        <v/>
      </c>
      <c r="B664" s="304"/>
      <c r="C664" s="305"/>
      <c r="D664" s="269"/>
      <c r="E664" s="264"/>
      <c r="F664" s="334"/>
      <c r="G664" s="269"/>
      <c r="H664" s="269"/>
      <c r="I664" s="264"/>
      <c r="J664" s="307" t="str">
        <f t="shared" si="0"/>
        <v/>
      </c>
      <c r="K664" s="307"/>
      <c r="L664" s="308"/>
      <c r="M664" s="307"/>
      <c r="N664" s="304"/>
      <c r="O664" s="264"/>
      <c r="P664" s="269"/>
      <c r="Q664" s="296"/>
      <c r="R664" s="296"/>
      <c r="S664" s="296"/>
    </row>
    <row r="665" spans="1:19" ht="12.75" customHeight="1" x14ac:dyDescent="0.2">
      <c r="A665" s="303" t="str">
        <f>IF(B665="","",ROW()-ROW($A$3)+'Diário 2º PA'!$P$1)</f>
        <v/>
      </c>
      <c r="B665" s="304"/>
      <c r="C665" s="305"/>
      <c r="D665" s="269"/>
      <c r="E665" s="264"/>
      <c r="F665" s="334"/>
      <c r="G665" s="269"/>
      <c r="H665" s="269"/>
      <c r="I665" s="264"/>
      <c r="J665" s="307" t="str">
        <f t="shared" si="0"/>
        <v/>
      </c>
      <c r="K665" s="307"/>
      <c r="L665" s="308"/>
      <c r="M665" s="307"/>
      <c r="N665" s="304"/>
      <c r="O665" s="264"/>
      <c r="P665" s="269"/>
      <c r="Q665" s="296"/>
      <c r="R665" s="296"/>
      <c r="S665" s="296"/>
    </row>
    <row r="666" spans="1:19" ht="12.75" customHeight="1" x14ac:dyDescent="0.2">
      <c r="A666" s="303" t="str">
        <f>IF(B666="","",ROW()-ROW($A$3)+'Diário 2º PA'!$P$1)</f>
        <v/>
      </c>
      <c r="B666" s="304"/>
      <c r="C666" s="305"/>
      <c r="D666" s="269"/>
      <c r="E666" s="264"/>
      <c r="F666" s="334"/>
      <c r="G666" s="269"/>
      <c r="H666" s="269"/>
      <c r="I666" s="264"/>
      <c r="J666" s="307" t="str">
        <f t="shared" si="0"/>
        <v/>
      </c>
      <c r="K666" s="307"/>
      <c r="L666" s="308"/>
      <c r="M666" s="307"/>
      <c r="N666" s="304"/>
      <c r="O666" s="264"/>
      <c r="P666" s="269"/>
      <c r="Q666" s="296"/>
      <c r="R666" s="296"/>
      <c r="S666" s="296"/>
    </row>
    <row r="667" spans="1:19" ht="12.75" customHeight="1" x14ac:dyDescent="0.2">
      <c r="A667" s="303" t="str">
        <f>IF(B667="","",ROW()-ROW($A$3)+'Diário 2º PA'!$P$1)</f>
        <v/>
      </c>
      <c r="B667" s="304"/>
      <c r="C667" s="305"/>
      <c r="D667" s="269"/>
      <c r="E667" s="264"/>
      <c r="F667" s="334"/>
      <c r="G667" s="269"/>
      <c r="H667" s="269"/>
      <c r="I667" s="264"/>
      <c r="J667" s="307" t="str">
        <f t="shared" si="0"/>
        <v/>
      </c>
      <c r="K667" s="307"/>
      <c r="L667" s="308"/>
      <c r="M667" s="307"/>
      <c r="N667" s="304"/>
      <c r="O667" s="264"/>
      <c r="P667" s="269"/>
      <c r="Q667" s="296"/>
      <c r="R667" s="296"/>
      <c r="S667" s="296"/>
    </row>
    <row r="668" spans="1:19" ht="12.75" customHeight="1" x14ac:dyDescent="0.2">
      <c r="A668" s="303" t="str">
        <f>IF(B668="","",ROW()-ROW($A$3)+'Diário 2º PA'!$P$1)</f>
        <v/>
      </c>
      <c r="B668" s="304"/>
      <c r="C668" s="305"/>
      <c r="D668" s="269"/>
      <c r="E668" s="264"/>
      <c r="F668" s="334"/>
      <c r="G668" s="269"/>
      <c r="H668" s="269"/>
      <c r="I668" s="264"/>
      <c r="J668" s="307" t="str">
        <f t="shared" si="0"/>
        <v/>
      </c>
      <c r="K668" s="307"/>
      <c r="L668" s="308"/>
      <c r="M668" s="307"/>
      <c r="N668" s="304"/>
      <c r="O668" s="264"/>
      <c r="P668" s="269"/>
      <c r="Q668" s="296"/>
      <c r="R668" s="296"/>
      <c r="S668" s="296"/>
    </row>
    <row r="669" spans="1:19" ht="12.75" customHeight="1" x14ac:dyDescent="0.2">
      <c r="A669" s="303" t="str">
        <f>IF(B669="","",ROW()-ROW($A$3)+'Diário 2º PA'!$P$1)</f>
        <v/>
      </c>
      <c r="B669" s="304"/>
      <c r="C669" s="305"/>
      <c r="D669" s="269"/>
      <c r="E669" s="264"/>
      <c r="F669" s="334"/>
      <c r="G669" s="269"/>
      <c r="H669" s="269"/>
      <c r="I669" s="264"/>
      <c r="J669" s="307" t="str">
        <f t="shared" si="0"/>
        <v/>
      </c>
      <c r="K669" s="307"/>
      <c r="L669" s="308"/>
      <c r="M669" s="307"/>
      <c r="N669" s="304"/>
      <c r="O669" s="264"/>
      <c r="P669" s="269"/>
      <c r="Q669" s="296"/>
      <c r="R669" s="296"/>
      <c r="S669" s="296"/>
    </row>
    <row r="670" spans="1:19" ht="12.75" customHeight="1" x14ac:dyDescent="0.2">
      <c r="A670" s="303" t="str">
        <f>IF(B670="","",ROW()-ROW($A$3)+'Diário 2º PA'!$P$1)</f>
        <v/>
      </c>
      <c r="B670" s="304"/>
      <c r="C670" s="305"/>
      <c r="D670" s="269"/>
      <c r="E670" s="264"/>
      <c r="F670" s="334"/>
      <c r="G670" s="269"/>
      <c r="H670" s="269"/>
      <c r="I670" s="264"/>
      <c r="J670" s="307" t="str">
        <f t="shared" si="0"/>
        <v/>
      </c>
      <c r="K670" s="307"/>
      <c r="L670" s="308"/>
      <c r="M670" s="307"/>
      <c r="N670" s="304"/>
      <c r="O670" s="264"/>
      <c r="P670" s="269"/>
      <c r="Q670" s="296"/>
      <c r="R670" s="296"/>
      <c r="S670" s="296"/>
    </row>
    <row r="671" spans="1:19" ht="12.75" customHeight="1" x14ac:dyDescent="0.2">
      <c r="A671" s="303" t="str">
        <f>IF(B671="","",ROW()-ROW($A$3)+'Diário 2º PA'!$P$1)</f>
        <v/>
      </c>
      <c r="B671" s="304"/>
      <c r="C671" s="305"/>
      <c r="D671" s="269"/>
      <c r="E671" s="264"/>
      <c r="F671" s="334"/>
      <c r="G671" s="269"/>
      <c r="H671" s="269"/>
      <c r="I671" s="264"/>
      <c r="J671" s="307" t="str">
        <f t="shared" si="0"/>
        <v/>
      </c>
      <c r="K671" s="307"/>
      <c r="L671" s="308"/>
      <c r="M671" s="307"/>
      <c r="N671" s="304"/>
      <c r="O671" s="264"/>
      <c r="P671" s="269"/>
      <c r="Q671" s="296"/>
      <c r="R671" s="296"/>
      <c r="S671" s="296"/>
    </row>
    <row r="672" spans="1:19" ht="12.75" customHeight="1" x14ac:dyDescent="0.2">
      <c r="A672" s="303" t="str">
        <f>IF(B672="","",ROW()-ROW($A$3)+'Diário 2º PA'!$P$1)</f>
        <v/>
      </c>
      <c r="B672" s="304"/>
      <c r="C672" s="305"/>
      <c r="D672" s="269"/>
      <c r="E672" s="264"/>
      <c r="F672" s="334"/>
      <c r="G672" s="269"/>
      <c r="H672" s="269"/>
      <c r="I672" s="264"/>
      <c r="J672" s="307" t="str">
        <f t="shared" si="0"/>
        <v/>
      </c>
      <c r="K672" s="307"/>
      <c r="L672" s="308"/>
      <c r="M672" s="307"/>
      <c r="N672" s="304"/>
      <c r="O672" s="264"/>
      <c r="P672" s="269"/>
      <c r="Q672" s="296"/>
      <c r="R672" s="296"/>
      <c r="S672" s="296"/>
    </row>
    <row r="673" spans="1:19" ht="12.75" customHeight="1" x14ac:dyDescent="0.2">
      <c r="A673" s="303" t="str">
        <f>IF(B673="","",ROW()-ROW($A$3)+'Diário 2º PA'!$P$1)</f>
        <v/>
      </c>
      <c r="B673" s="304"/>
      <c r="C673" s="305"/>
      <c r="D673" s="269"/>
      <c r="E673" s="264"/>
      <c r="F673" s="334"/>
      <c r="G673" s="269"/>
      <c r="H673" s="269"/>
      <c r="I673" s="264"/>
      <c r="J673" s="307" t="str">
        <f t="shared" si="0"/>
        <v/>
      </c>
      <c r="K673" s="307"/>
      <c r="L673" s="308"/>
      <c r="M673" s="307"/>
      <c r="N673" s="304"/>
      <c r="O673" s="264"/>
      <c r="P673" s="269"/>
      <c r="Q673" s="296"/>
      <c r="R673" s="296"/>
      <c r="S673" s="296"/>
    </row>
    <row r="674" spans="1:19" ht="12.75" customHeight="1" x14ac:dyDescent="0.2">
      <c r="A674" s="303" t="str">
        <f>IF(B674="","",ROW()-ROW($A$3)+'Diário 2º PA'!$P$1)</f>
        <v/>
      </c>
      <c r="B674" s="304"/>
      <c r="C674" s="305"/>
      <c r="D674" s="269"/>
      <c r="E674" s="264"/>
      <c r="F674" s="334"/>
      <c r="G674" s="269"/>
      <c r="H674" s="269"/>
      <c r="I674" s="264"/>
      <c r="J674" s="307" t="str">
        <f t="shared" si="0"/>
        <v/>
      </c>
      <c r="K674" s="307"/>
      <c r="L674" s="308"/>
      <c r="M674" s="307"/>
      <c r="N674" s="304"/>
      <c r="O674" s="264"/>
      <c r="P674" s="269"/>
      <c r="Q674" s="296"/>
      <c r="R674" s="296"/>
      <c r="S674" s="296"/>
    </row>
    <row r="675" spans="1:19" ht="12.75" customHeight="1" x14ac:dyDescent="0.2">
      <c r="A675" s="303" t="str">
        <f>IF(B675="","",ROW()-ROW($A$3)+'Diário 2º PA'!$P$1)</f>
        <v/>
      </c>
      <c r="B675" s="304"/>
      <c r="C675" s="305"/>
      <c r="D675" s="269"/>
      <c r="E675" s="264"/>
      <c r="F675" s="334"/>
      <c r="G675" s="269"/>
      <c r="H675" s="269"/>
      <c r="I675" s="264"/>
      <c r="J675" s="307" t="str">
        <f t="shared" si="0"/>
        <v/>
      </c>
      <c r="K675" s="307"/>
      <c r="L675" s="308"/>
      <c r="M675" s="307"/>
      <c r="N675" s="304"/>
      <c r="O675" s="264"/>
      <c r="P675" s="269"/>
      <c r="Q675" s="296"/>
      <c r="R675" s="296"/>
      <c r="S675" s="296"/>
    </row>
    <row r="676" spans="1:19" ht="12.75" customHeight="1" x14ac:dyDescent="0.2">
      <c r="A676" s="303" t="str">
        <f>IF(B676="","",ROW()-ROW($A$3)+'Diário 2º PA'!$P$1)</f>
        <v/>
      </c>
      <c r="B676" s="304"/>
      <c r="C676" s="305"/>
      <c r="D676" s="269"/>
      <c r="E676" s="264"/>
      <c r="F676" s="334"/>
      <c r="G676" s="269"/>
      <c r="H676" s="269"/>
      <c r="I676" s="264"/>
      <c r="J676" s="307" t="str">
        <f t="shared" si="0"/>
        <v/>
      </c>
      <c r="K676" s="307"/>
      <c r="L676" s="308"/>
      <c r="M676" s="307"/>
      <c r="N676" s="304"/>
      <c r="O676" s="264"/>
      <c r="P676" s="269"/>
      <c r="Q676" s="296"/>
      <c r="R676" s="296"/>
      <c r="S676" s="296"/>
    </row>
    <row r="677" spans="1:19" ht="12.75" customHeight="1" x14ac:dyDescent="0.2">
      <c r="A677" s="303" t="str">
        <f>IF(B677="","",ROW()-ROW($A$3)+'Diário 2º PA'!$P$1)</f>
        <v/>
      </c>
      <c r="B677" s="304"/>
      <c r="C677" s="305"/>
      <c r="D677" s="269"/>
      <c r="E677" s="264"/>
      <c r="F677" s="334"/>
      <c r="G677" s="269"/>
      <c r="H677" s="269"/>
      <c r="I677" s="264"/>
      <c r="J677" s="307" t="str">
        <f t="shared" si="0"/>
        <v/>
      </c>
      <c r="K677" s="307"/>
      <c r="L677" s="308"/>
      <c r="M677" s="307"/>
      <c r="N677" s="304"/>
      <c r="O677" s="264"/>
      <c r="P677" s="269"/>
      <c r="Q677" s="296"/>
      <c r="R677" s="296"/>
      <c r="S677" s="296"/>
    </row>
    <row r="678" spans="1:19" ht="12.75" customHeight="1" x14ac:dyDescent="0.2">
      <c r="A678" s="303" t="str">
        <f>IF(B678="","",ROW()-ROW($A$3)+'Diário 2º PA'!$P$1)</f>
        <v/>
      </c>
      <c r="B678" s="304"/>
      <c r="C678" s="305"/>
      <c r="D678" s="269"/>
      <c r="E678" s="264"/>
      <c r="F678" s="334"/>
      <c r="G678" s="269"/>
      <c r="H678" s="269"/>
      <c r="I678" s="264"/>
      <c r="J678" s="307" t="str">
        <f t="shared" si="0"/>
        <v/>
      </c>
      <c r="K678" s="307"/>
      <c r="L678" s="308"/>
      <c r="M678" s="307"/>
      <c r="N678" s="304"/>
      <c r="O678" s="264"/>
      <c r="P678" s="269"/>
      <c r="Q678" s="296"/>
      <c r="R678" s="296"/>
      <c r="S678" s="296"/>
    </row>
    <row r="679" spans="1:19" ht="12.75" customHeight="1" x14ac:dyDescent="0.2">
      <c r="A679" s="303" t="str">
        <f>IF(B679="","",ROW()-ROW($A$3)+'Diário 2º PA'!$P$1)</f>
        <v/>
      </c>
      <c r="B679" s="304"/>
      <c r="C679" s="305"/>
      <c r="D679" s="269"/>
      <c r="E679" s="264"/>
      <c r="F679" s="334"/>
      <c r="G679" s="269"/>
      <c r="H679" s="269"/>
      <c r="I679" s="264"/>
      <c r="J679" s="307" t="str">
        <f t="shared" si="0"/>
        <v/>
      </c>
      <c r="K679" s="307"/>
      <c r="L679" s="308"/>
      <c r="M679" s="307"/>
      <c r="N679" s="304"/>
      <c r="O679" s="264"/>
      <c r="P679" s="269"/>
      <c r="Q679" s="296"/>
      <c r="R679" s="296"/>
      <c r="S679" s="296"/>
    </row>
    <row r="680" spans="1:19" ht="12.75" customHeight="1" x14ac:dyDescent="0.2">
      <c r="A680" s="303" t="str">
        <f>IF(B680="","",ROW()-ROW($A$3)+'Diário 2º PA'!$P$1)</f>
        <v/>
      </c>
      <c r="B680" s="304"/>
      <c r="C680" s="305"/>
      <c r="D680" s="269"/>
      <c r="E680" s="264"/>
      <c r="F680" s="334"/>
      <c r="G680" s="269"/>
      <c r="H680" s="269"/>
      <c r="I680" s="264"/>
      <c r="J680" s="307" t="str">
        <f t="shared" si="0"/>
        <v/>
      </c>
      <c r="K680" s="307"/>
      <c r="L680" s="308"/>
      <c r="M680" s="307"/>
      <c r="N680" s="304"/>
      <c r="O680" s="264"/>
      <c r="P680" s="269"/>
      <c r="Q680" s="296"/>
      <c r="R680" s="296"/>
      <c r="S680" s="296"/>
    </row>
    <row r="681" spans="1:19" ht="12.75" customHeight="1" x14ac:dyDescent="0.2">
      <c r="A681" s="303" t="str">
        <f>IF(B681="","",ROW()-ROW($A$3)+'Diário 2º PA'!$P$1)</f>
        <v/>
      </c>
      <c r="B681" s="304"/>
      <c r="C681" s="305"/>
      <c r="D681" s="269"/>
      <c r="E681" s="264"/>
      <c r="F681" s="334"/>
      <c r="G681" s="269"/>
      <c r="H681" s="269"/>
      <c r="I681" s="264"/>
      <c r="J681" s="307" t="str">
        <f t="shared" si="0"/>
        <v/>
      </c>
      <c r="K681" s="307"/>
      <c r="L681" s="308"/>
      <c r="M681" s="307"/>
      <c r="N681" s="304"/>
      <c r="O681" s="264"/>
      <c r="P681" s="269"/>
      <c r="Q681" s="296"/>
      <c r="R681" s="296"/>
      <c r="S681" s="296"/>
    </row>
    <row r="682" spans="1:19" ht="12.75" customHeight="1" x14ac:dyDescent="0.2">
      <c r="A682" s="303" t="str">
        <f>IF(B682="","",ROW()-ROW($A$3)+'Diário 2º PA'!$P$1)</f>
        <v/>
      </c>
      <c r="B682" s="304"/>
      <c r="C682" s="305"/>
      <c r="D682" s="269"/>
      <c r="E682" s="264"/>
      <c r="F682" s="334"/>
      <c r="G682" s="269"/>
      <c r="H682" s="269"/>
      <c r="I682" s="264"/>
      <c r="J682" s="307" t="str">
        <f t="shared" si="0"/>
        <v/>
      </c>
      <c r="K682" s="307"/>
      <c r="L682" s="308"/>
      <c r="M682" s="307"/>
      <c r="N682" s="304"/>
      <c r="O682" s="264"/>
      <c r="P682" s="269"/>
      <c r="Q682" s="296"/>
      <c r="R682" s="296"/>
      <c r="S682" s="296"/>
    </row>
    <row r="683" spans="1:19" ht="12.75" customHeight="1" x14ac:dyDescent="0.2">
      <c r="A683" s="303" t="str">
        <f>IF(B683="","",ROW()-ROW($A$3)+'Diário 2º PA'!$P$1)</f>
        <v/>
      </c>
      <c r="B683" s="304"/>
      <c r="C683" s="305"/>
      <c r="D683" s="269"/>
      <c r="E683" s="264"/>
      <c r="F683" s="334"/>
      <c r="G683" s="269"/>
      <c r="H683" s="269"/>
      <c r="I683" s="264"/>
      <c r="J683" s="307" t="str">
        <f t="shared" si="0"/>
        <v/>
      </c>
      <c r="K683" s="307"/>
      <c r="L683" s="308"/>
      <c r="M683" s="307"/>
      <c r="N683" s="304"/>
      <c r="O683" s="264"/>
      <c r="P683" s="269"/>
      <c r="Q683" s="296"/>
      <c r="R683" s="296"/>
      <c r="S683" s="296"/>
    </row>
    <row r="684" spans="1:19" ht="12.75" customHeight="1" x14ac:dyDescent="0.2">
      <c r="A684" s="303" t="str">
        <f>IF(B684="","",ROW()-ROW($A$3)+'Diário 2º PA'!$P$1)</f>
        <v/>
      </c>
      <c r="B684" s="304"/>
      <c r="C684" s="305"/>
      <c r="D684" s="269"/>
      <c r="E684" s="264"/>
      <c r="F684" s="334"/>
      <c r="G684" s="269"/>
      <c r="H684" s="269"/>
      <c r="I684" s="264"/>
      <c r="J684" s="307" t="str">
        <f t="shared" si="0"/>
        <v/>
      </c>
      <c r="K684" s="307"/>
      <c r="L684" s="308"/>
      <c r="M684" s="307"/>
      <c r="N684" s="304"/>
      <c r="O684" s="264"/>
      <c r="P684" s="269"/>
      <c r="Q684" s="296"/>
      <c r="R684" s="296"/>
      <c r="S684" s="296"/>
    </row>
    <row r="685" spans="1:19" ht="12.75" customHeight="1" x14ac:dyDescent="0.2">
      <c r="A685" s="303" t="str">
        <f>IF(B685="","",ROW()-ROW($A$3)+'Diário 2º PA'!$P$1)</f>
        <v/>
      </c>
      <c r="B685" s="304"/>
      <c r="C685" s="305"/>
      <c r="D685" s="269"/>
      <c r="E685" s="264"/>
      <c r="F685" s="334"/>
      <c r="G685" s="269"/>
      <c r="H685" s="269"/>
      <c r="I685" s="264"/>
      <c r="J685" s="307" t="str">
        <f t="shared" si="0"/>
        <v/>
      </c>
      <c r="K685" s="307"/>
      <c r="L685" s="308"/>
      <c r="M685" s="307"/>
      <c r="N685" s="304"/>
      <c r="O685" s="264"/>
      <c r="P685" s="269"/>
      <c r="Q685" s="296"/>
      <c r="R685" s="296"/>
      <c r="S685" s="296"/>
    </row>
    <row r="686" spans="1:19" ht="12.75" customHeight="1" x14ac:dyDescent="0.2">
      <c r="A686" s="303" t="str">
        <f>IF(B686="","",ROW()-ROW($A$3)+'Diário 2º PA'!$P$1)</f>
        <v/>
      </c>
      <c r="B686" s="304"/>
      <c r="C686" s="305"/>
      <c r="D686" s="269"/>
      <c r="E686" s="264"/>
      <c r="F686" s="334"/>
      <c r="G686" s="269"/>
      <c r="H686" s="269"/>
      <c r="I686" s="264"/>
      <c r="J686" s="307" t="str">
        <f t="shared" si="0"/>
        <v/>
      </c>
      <c r="K686" s="307"/>
      <c r="L686" s="308"/>
      <c r="M686" s="307"/>
      <c r="N686" s="304"/>
      <c r="O686" s="264"/>
      <c r="P686" s="269"/>
      <c r="Q686" s="296"/>
      <c r="R686" s="296"/>
      <c r="S686" s="296"/>
    </row>
    <row r="687" spans="1:19" ht="12.75" customHeight="1" x14ac:dyDescent="0.2">
      <c r="A687" s="303" t="str">
        <f>IF(B687="","",ROW()-ROW($A$3)+'Diário 2º PA'!$P$1)</f>
        <v/>
      </c>
      <c r="B687" s="304"/>
      <c r="C687" s="305"/>
      <c r="D687" s="269"/>
      <c r="E687" s="264"/>
      <c r="F687" s="334"/>
      <c r="G687" s="269"/>
      <c r="H687" s="269"/>
      <c r="I687" s="264"/>
      <c r="J687" s="307" t="str">
        <f t="shared" si="0"/>
        <v/>
      </c>
      <c r="K687" s="307"/>
      <c r="L687" s="308"/>
      <c r="M687" s="307"/>
      <c r="N687" s="304"/>
      <c r="O687" s="264"/>
      <c r="P687" s="269"/>
      <c r="Q687" s="296"/>
      <c r="R687" s="296"/>
      <c r="S687" s="296"/>
    </row>
    <row r="688" spans="1:19" ht="12.75" customHeight="1" x14ac:dyDescent="0.2">
      <c r="A688" s="303" t="str">
        <f>IF(B688="","",ROW()-ROW($A$3)+'Diário 2º PA'!$P$1)</f>
        <v/>
      </c>
      <c r="B688" s="304"/>
      <c r="C688" s="305"/>
      <c r="D688" s="269"/>
      <c r="E688" s="264"/>
      <c r="F688" s="334"/>
      <c r="G688" s="269"/>
      <c r="H688" s="269"/>
      <c r="I688" s="264"/>
      <c r="J688" s="307" t="str">
        <f t="shared" si="0"/>
        <v/>
      </c>
      <c r="K688" s="307"/>
      <c r="L688" s="308"/>
      <c r="M688" s="307"/>
      <c r="N688" s="304"/>
      <c r="O688" s="264"/>
      <c r="P688" s="269"/>
      <c r="Q688" s="296"/>
      <c r="R688" s="296"/>
      <c r="S688" s="296"/>
    </row>
    <row r="689" spans="1:19" ht="12.75" customHeight="1" x14ac:dyDescent="0.2">
      <c r="A689" s="303" t="str">
        <f>IF(B689="","",ROW()-ROW($A$3)+'Diário 2º PA'!$P$1)</f>
        <v/>
      </c>
      <c r="B689" s="304"/>
      <c r="C689" s="305"/>
      <c r="D689" s="269"/>
      <c r="E689" s="264"/>
      <c r="F689" s="334"/>
      <c r="G689" s="264"/>
      <c r="H689" s="269"/>
      <c r="I689" s="264"/>
      <c r="J689" s="307" t="str">
        <f t="shared" si="0"/>
        <v/>
      </c>
      <c r="K689" s="307"/>
      <c r="L689" s="308"/>
      <c r="M689" s="307"/>
      <c r="N689" s="304"/>
      <c r="O689" s="264"/>
      <c r="P689" s="269"/>
      <c r="Q689" s="296"/>
      <c r="R689" s="296"/>
      <c r="S689" s="296"/>
    </row>
    <row r="690" spans="1:19" ht="12.75" customHeight="1" x14ac:dyDescent="0.2">
      <c r="A690" s="303" t="str">
        <f>IF(B690="","",ROW()-ROW($A$3)+'Diário 2º PA'!$P$1)</f>
        <v/>
      </c>
      <c r="B690" s="304"/>
      <c r="C690" s="305"/>
      <c r="D690" s="269"/>
      <c r="E690" s="264"/>
      <c r="F690" s="334"/>
      <c r="G690" s="269"/>
      <c r="H690" s="269"/>
      <c r="I690" s="264"/>
      <c r="J690" s="307" t="str">
        <f t="shared" si="0"/>
        <v/>
      </c>
      <c r="K690" s="307"/>
      <c r="L690" s="308"/>
      <c r="M690" s="307"/>
      <c r="N690" s="304"/>
      <c r="O690" s="264"/>
      <c r="P690" s="269"/>
      <c r="Q690" s="296"/>
      <c r="R690" s="296"/>
      <c r="S690" s="296"/>
    </row>
    <row r="691" spans="1:19" ht="12.75" customHeight="1" x14ac:dyDescent="0.2">
      <c r="A691" s="303" t="str">
        <f>IF(B691="","",ROW()-ROW($A$3)+'Diário 2º PA'!$P$1)</f>
        <v/>
      </c>
      <c r="B691" s="304"/>
      <c r="C691" s="305"/>
      <c r="D691" s="269"/>
      <c r="E691" s="264"/>
      <c r="F691" s="334"/>
      <c r="G691" s="269"/>
      <c r="H691" s="269"/>
      <c r="I691" s="264"/>
      <c r="J691" s="307" t="str">
        <f t="shared" si="0"/>
        <v/>
      </c>
      <c r="K691" s="307"/>
      <c r="L691" s="308"/>
      <c r="M691" s="307"/>
      <c r="N691" s="304"/>
      <c r="O691" s="264"/>
      <c r="P691" s="269"/>
      <c r="Q691" s="296"/>
      <c r="R691" s="296"/>
      <c r="S691" s="296"/>
    </row>
    <row r="692" spans="1:19" ht="12.75" customHeight="1" x14ac:dyDescent="0.2">
      <c r="A692" s="303" t="str">
        <f>IF(B692="","",ROW()-ROW($A$3)+'Diário 2º PA'!$P$1)</f>
        <v/>
      </c>
      <c r="B692" s="304"/>
      <c r="C692" s="305"/>
      <c r="D692" s="269"/>
      <c r="E692" s="264"/>
      <c r="F692" s="334"/>
      <c r="G692" s="269"/>
      <c r="H692" s="269"/>
      <c r="I692" s="264"/>
      <c r="J692" s="307" t="str">
        <f t="shared" si="0"/>
        <v/>
      </c>
      <c r="K692" s="307"/>
      <c r="L692" s="308"/>
      <c r="M692" s="307"/>
      <c r="N692" s="304"/>
      <c r="O692" s="264"/>
      <c r="P692" s="269"/>
      <c r="Q692" s="296"/>
      <c r="R692" s="296"/>
      <c r="S692" s="296"/>
    </row>
    <row r="693" spans="1:19" ht="12.75" customHeight="1" x14ac:dyDescent="0.2">
      <c r="A693" s="303" t="str">
        <f>IF(B693="","",ROW()-ROW($A$3)+'Diário 2º PA'!$P$1)</f>
        <v/>
      </c>
      <c r="B693" s="304"/>
      <c r="C693" s="305"/>
      <c r="D693" s="269"/>
      <c r="E693" s="264"/>
      <c r="F693" s="334"/>
      <c r="G693" s="269"/>
      <c r="H693" s="269"/>
      <c r="I693" s="264"/>
      <c r="J693" s="307" t="str">
        <f t="shared" si="0"/>
        <v/>
      </c>
      <c r="K693" s="307"/>
      <c r="L693" s="308"/>
      <c r="M693" s="307"/>
      <c r="N693" s="304"/>
      <c r="O693" s="264"/>
      <c r="P693" s="269"/>
      <c r="Q693" s="296"/>
      <c r="R693" s="296"/>
      <c r="S693" s="296"/>
    </row>
    <row r="694" spans="1:19" ht="12.75" customHeight="1" x14ac:dyDescent="0.2">
      <c r="A694" s="303" t="str">
        <f>IF(B694="","",ROW()-ROW($A$3)+'Diário 2º PA'!$P$1)</f>
        <v/>
      </c>
      <c r="B694" s="304"/>
      <c r="C694" s="305"/>
      <c r="D694" s="269"/>
      <c r="E694" s="264"/>
      <c r="F694" s="334"/>
      <c r="G694" s="269"/>
      <c r="H694" s="269"/>
      <c r="I694" s="264"/>
      <c r="J694" s="307" t="str">
        <f t="shared" si="0"/>
        <v/>
      </c>
      <c r="K694" s="307"/>
      <c r="L694" s="308"/>
      <c r="M694" s="307"/>
      <c r="N694" s="304"/>
      <c r="O694" s="264"/>
      <c r="P694" s="269"/>
      <c r="Q694" s="296"/>
      <c r="R694" s="296"/>
      <c r="S694" s="296"/>
    </row>
    <row r="695" spans="1:19" ht="12.75" customHeight="1" x14ac:dyDescent="0.2">
      <c r="A695" s="303" t="str">
        <f>IF(B695="","",ROW()-ROW($A$3)+'Diário 2º PA'!$P$1)</f>
        <v/>
      </c>
      <c r="B695" s="304"/>
      <c r="C695" s="305"/>
      <c r="D695" s="269"/>
      <c r="E695" s="264"/>
      <c r="F695" s="334"/>
      <c r="G695" s="269"/>
      <c r="H695" s="269"/>
      <c r="I695" s="264"/>
      <c r="J695" s="307" t="str">
        <f t="shared" si="0"/>
        <v/>
      </c>
      <c r="K695" s="307"/>
      <c r="L695" s="308"/>
      <c r="M695" s="307"/>
      <c r="N695" s="304"/>
      <c r="O695" s="264"/>
      <c r="P695" s="269"/>
      <c r="Q695" s="296"/>
      <c r="R695" s="296"/>
      <c r="S695" s="296"/>
    </row>
    <row r="696" spans="1:19" ht="12.75" customHeight="1" x14ac:dyDescent="0.2">
      <c r="A696" s="303" t="str">
        <f>IF(B696="","",ROW()-ROW($A$3)+'Diário 2º PA'!$P$1)</f>
        <v/>
      </c>
      <c r="B696" s="304"/>
      <c r="C696" s="305"/>
      <c r="D696" s="269"/>
      <c r="E696" s="264"/>
      <c r="F696" s="334"/>
      <c r="G696" s="269"/>
      <c r="H696" s="269"/>
      <c r="I696" s="264"/>
      <c r="J696" s="307" t="str">
        <f t="shared" si="0"/>
        <v/>
      </c>
      <c r="K696" s="307"/>
      <c r="L696" s="308"/>
      <c r="M696" s="307"/>
      <c r="N696" s="304"/>
      <c r="O696" s="264"/>
      <c r="P696" s="269"/>
      <c r="Q696" s="296"/>
      <c r="R696" s="296"/>
      <c r="S696" s="296"/>
    </row>
    <row r="697" spans="1:19" ht="12.75" customHeight="1" x14ac:dyDescent="0.2">
      <c r="A697" s="303" t="str">
        <f>IF(B697="","",ROW()-ROW($A$3)+'Diário 2º PA'!$P$1)</f>
        <v/>
      </c>
      <c r="B697" s="304"/>
      <c r="C697" s="305"/>
      <c r="D697" s="269"/>
      <c r="E697" s="264"/>
      <c r="F697" s="334"/>
      <c r="G697" s="269"/>
      <c r="H697" s="269"/>
      <c r="I697" s="264"/>
      <c r="J697" s="307" t="str">
        <f t="shared" si="0"/>
        <v/>
      </c>
      <c r="K697" s="307"/>
      <c r="L697" s="308"/>
      <c r="M697" s="307"/>
      <c r="N697" s="304"/>
      <c r="O697" s="264"/>
      <c r="P697" s="269"/>
      <c r="Q697" s="296"/>
      <c r="R697" s="296"/>
      <c r="S697" s="296"/>
    </row>
    <row r="698" spans="1:19" ht="12.75" customHeight="1" x14ac:dyDescent="0.2">
      <c r="A698" s="303" t="str">
        <f>IF(B698="","",ROW()-ROW($A$3)+'Diário 2º PA'!$P$1)</f>
        <v/>
      </c>
      <c r="B698" s="304"/>
      <c r="C698" s="305"/>
      <c r="D698" s="269"/>
      <c r="E698" s="264"/>
      <c r="F698" s="334"/>
      <c r="G698" s="269"/>
      <c r="H698" s="269"/>
      <c r="I698" s="264"/>
      <c r="J698" s="307" t="str">
        <f t="shared" si="0"/>
        <v/>
      </c>
      <c r="K698" s="307"/>
      <c r="L698" s="308"/>
      <c r="M698" s="307"/>
      <c r="N698" s="304"/>
      <c r="O698" s="264"/>
      <c r="P698" s="269"/>
      <c r="Q698" s="296"/>
      <c r="R698" s="296"/>
      <c r="S698" s="296"/>
    </row>
    <row r="699" spans="1:19" ht="12.75" customHeight="1" x14ac:dyDescent="0.2">
      <c r="A699" s="303" t="str">
        <f>IF(B699="","",ROW()-ROW($A$3)+'Diário 2º PA'!$P$1)</f>
        <v/>
      </c>
      <c r="B699" s="304"/>
      <c r="C699" s="305"/>
      <c r="D699" s="269"/>
      <c r="E699" s="264"/>
      <c r="F699" s="334"/>
      <c r="G699" s="269"/>
      <c r="H699" s="269"/>
      <c r="I699" s="264"/>
      <c r="J699" s="307" t="str">
        <f t="shared" si="0"/>
        <v/>
      </c>
      <c r="K699" s="307"/>
      <c r="L699" s="308"/>
      <c r="M699" s="307"/>
      <c r="N699" s="304"/>
      <c r="O699" s="264"/>
      <c r="P699" s="269"/>
      <c r="Q699" s="296"/>
      <c r="R699" s="296"/>
      <c r="S699" s="296"/>
    </row>
    <row r="700" spans="1:19" ht="12.75" customHeight="1" x14ac:dyDescent="0.2">
      <c r="A700" s="303" t="str">
        <f>IF(B700="","",ROW()-ROW($A$3)+'Diário 2º PA'!$P$1)</f>
        <v/>
      </c>
      <c r="B700" s="304"/>
      <c r="C700" s="305"/>
      <c r="D700" s="269"/>
      <c r="E700" s="264"/>
      <c r="F700" s="334"/>
      <c r="G700" s="269"/>
      <c r="H700" s="269"/>
      <c r="I700" s="264"/>
      <c r="J700" s="307" t="str">
        <f t="shared" si="0"/>
        <v/>
      </c>
      <c r="K700" s="307"/>
      <c r="L700" s="308"/>
      <c r="M700" s="307"/>
      <c r="N700" s="304"/>
      <c r="O700" s="264"/>
      <c r="P700" s="269"/>
      <c r="Q700" s="296"/>
      <c r="R700" s="296"/>
      <c r="S700" s="296"/>
    </row>
    <row r="701" spans="1:19" ht="12.75" customHeight="1" x14ac:dyDescent="0.2">
      <c r="A701" s="303" t="str">
        <f>IF(B701="","",ROW()-ROW($A$3)+'Diário 2º PA'!$P$1)</f>
        <v/>
      </c>
      <c r="B701" s="304"/>
      <c r="C701" s="305"/>
      <c r="D701" s="269"/>
      <c r="E701" s="264"/>
      <c r="F701" s="334"/>
      <c r="G701" s="269"/>
      <c r="H701" s="269"/>
      <c r="I701" s="264"/>
      <c r="J701" s="307" t="str">
        <f t="shared" si="0"/>
        <v/>
      </c>
      <c r="K701" s="307"/>
      <c r="L701" s="308"/>
      <c r="M701" s="307"/>
      <c r="N701" s="304"/>
      <c r="O701" s="264"/>
      <c r="P701" s="269"/>
      <c r="Q701" s="296"/>
      <c r="R701" s="296"/>
      <c r="S701" s="296"/>
    </row>
    <row r="702" spans="1:19" ht="12.75" customHeight="1" x14ac:dyDescent="0.2">
      <c r="A702" s="303" t="str">
        <f>IF(B702="","",ROW()-ROW($A$3)+'Diário 2º PA'!$P$1)</f>
        <v/>
      </c>
      <c r="B702" s="304"/>
      <c r="C702" s="305"/>
      <c r="D702" s="269"/>
      <c r="E702" s="264"/>
      <c r="F702" s="334"/>
      <c r="G702" s="269"/>
      <c r="H702" s="269"/>
      <c r="I702" s="264"/>
      <c r="J702" s="307" t="str">
        <f t="shared" si="0"/>
        <v/>
      </c>
      <c r="K702" s="307"/>
      <c r="L702" s="308"/>
      <c r="M702" s="307"/>
      <c r="N702" s="304"/>
      <c r="O702" s="264"/>
      <c r="P702" s="269"/>
      <c r="Q702" s="296"/>
      <c r="R702" s="296"/>
      <c r="S702" s="296"/>
    </row>
    <row r="703" spans="1:19" ht="12.75" customHeight="1" x14ac:dyDescent="0.2">
      <c r="A703" s="303" t="str">
        <f>IF(B703="","",ROW()-ROW($A$3)+'Diário 2º PA'!$P$1)</f>
        <v/>
      </c>
      <c r="B703" s="304"/>
      <c r="C703" s="305"/>
      <c r="D703" s="269"/>
      <c r="E703" s="264"/>
      <c r="F703" s="334"/>
      <c r="G703" s="269"/>
      <c r="H703" s="269"/>
      <c r="I703" s="264"/>
      <c r="J703" s="307" t="str">
        <f t="shared" si="0"/>
        <v/>
      </c>
      <c r="K703" s="307"/>
      <c r="L703" s="308"/>
      <c r="M703" s="307"/>
      <c r="N703" s="304"/>
      <c r="O703" s="264"/>
      <c r="P703" s="269"/>
      <c r="Q703" s="296"/>
      <c r="R703" s="296"/>
      <c r="S703" s="296"/>
    </row>
    <row r="704" spans="1:19" ht="12.75" customHeight="1" x14ac:dyDescent="0.2">
      <c r="A704" s="303" t="str">
        <f>IF(B704="","",ROW()-ROW($A$3)+'Diário 2º PA'!$P$1)</f>
        <v/>
      </c>
      <c r="B704" s="304"/>
      <c r="C704" s="305"/>
      <c r="D704" s="269"/>
      <c r="E704" s="264"/>
      <c r="F704" s="334"/>
      <c r="G704" s="269"/>
      <c r="H704" s="269"/>
      <c r="I704" s="264"/>
      <c r="J704" s="307" t="str">
        <f t="shared" si="0"/>
        <v/>
      </c>
      <c r="K704" s="307"/>
      <c r="L704" s="308"/>
      <c r="M704" s="307"/>
      <c r="N704" s="304"/>
      <c r="O704" s="264"/>
      <c r="P704" s="269"/>
      <c r="Q704" s="296"/>
      <c r="R704" s="296"/>
      <c r="S704" s="296"/>
    </row>
    <row r="705" spans="1:19" ht="12.75" customHeight="1" x14ac:dyDescent="0.2">
      <c r="A705" s="303" t="str">
        <f>IF(B705="","",ROW()-ROW($A$3)+'Diário 2º PA'!$P$1)</f>
        <v/>
      </c>
      <c r="B705" s="304"/>
      <c r="C705" s="305"/>
      <c r="D705" s="269"/>
      <c r="E705" s="264"/>
      <c r="F705" s="334"/>
      <c r="G705" s="269"/>
      <c r="H705" s="269"/>
      <c r="I705" s="264"/>
      <c r="J705" s="307" t="str">
        <f t="shared" si="0"/>
        <v/>
      </c>
      <c r="K705" s="307"/>
      <c r="L705" s="308"/>
      <c r="M705" s="307"/>
      <c r="N705" s="304"/>
      <c r="O705" s="264"/>
      <c r="P705" s="269"/>
      <c r="Q705" s="296"/>
      <c r="R705" s="296"/>
      <c r="S705" s="296"/>
    </row>
    <row r="706" spans="1:19" ht="12.75" customHeight="1" x14ac:dyDescent="0.2">
      <c r="A706" s="303" t="str">
        <f>IF(B706="","",ROW()-ROW($A$3)+'Diário 2º PA'!$P$1)</f>
        <v/>
      </c>
      <c r="B706" s="304"/>
      <c r="C706" s="305"/>
      <c r="D706" s="269"/>
      <c r="E706" s="264"/>
      <c r="F706" s="334"/>
      <c r="G706" s="269"/>
      <c r="H706" s="269"/>
      <c r="I706" s="264"/>
      <c r="J706" s="307" t="str">
        <f t="shared" si="0"/>
        <v/>
      </c>
      <c r="K706" s="307"/>
      <c r="L706" s="308"/>
      <c r="M706" s="307"/>
      <c r="N706" s="304"/>
      <c r="O706" s="264"/>
      <c r="P706" s="269"/>
      <c r="Q706" s="296"/>
      <c r="R706" s="296"/>
      <c r="S706" s="296"/>
    </row>
    <row r="707" spans="1:19" ht="12.75" customHeight="1" x14ac:dyDescent="0.2">
      <c r="A707" s="303" t="str">
        <f>IF(B707="","",ROW()-ROW($A$3)+'Diário 2º PA'!$P$1)</f>
        <v/>
      </c>
      <c r="B707" s="304"/>
      <c r="C707" s="305"/>
      <c r="D707" s="269"/>
      <c r="E707" s="264"/>
      <c r="F707" s="334"/>
      <c r="G707" s="269"/>
      <c r="H707" s="269"/>
      <c r="I707" s="264"/>
      <c r="J707" s="307" t="str">
        <f t="shared" si="0"/>
        <v/>
      </c>
      <c r="K707" s="307"/>
      <c r="L707" s="308"/>
      <c r="M707" s="307"/>
      <c r="N707" s="304"/>
      <c r="O707" s="264"/>
      <c r="P707" s="269"/>
      <c r="Q707" s="296"/>
      <c r="R707" s="296"/>
      <c r="S707" s="296"/>
    </row>
    <row r="708" spans="1:19" ht="12.75" customHeight="1" x14ac:dyDescent="0.2">
      <c r="A708" s="303" t="str">
        <f>IF(B708="","",ROW()-ROW($A$3)+'Diário 2º PA'!$P$1)</f>
        <v/>
      </c>
      <c r="B708" s="304"/>
      <c r="C708" s="305"/>
      <c r="D708" s="269"/>
      <c r="E708" s="264"/>
      <c r="F708" s="334"/>
      <c r="G708" s="269"/>
      <c r="H708" s="269"/>
      <c r="I708" s="264"/>
      <c r="J708" s="307" t="str">
        <f t="shared" si="0"/>
        <v/>
      </c>
      <c r="K708" s="307"/>
      <c r="L708" s="308"/>
      <c r="M708" s="307"/>
      <c r="N708" s="304"/>
      <c r="O708" s="264"/>
      <c r="P708" s="269"/>
      <c r="Q708" s="296"/>
      <c r="R708" s="296"/>
      <c r="S708" s="296"/>
    </row>
    <row r="709" spans="1:19" ht="12.75" customHeight="1" x14ac:dyDescent="0.2">
      <c r="A709" s="303" t="str">
        <f>IF(B709="","",ROW()-ROW($A$3)+'Diário 2º PA'!$P$1)</f>
        <v/>
      </c>
      <c r="B709" s="304"/>
      <c r="C709" s="305"/>
      <c r="D709" s="269"/>
      <c r="E709" s="264"/>
      <c r="F709" s="334"/>
      <c r="G709" s="269"/>
      <c r="H709" s="269"/>
      <c r="I709" s="264"/>
      <c r="J709" s="307" t="str">
        <f t="shared" si="0"/>
        <v/>
      </c>
      <c r="K709" s="307"/>
      <c r="L709" s="308"/>
      <c r="M709" s="307"/>
      <c r="N709" s="304"/>
      <c r="O709" s="264"/>
      <c r="P709" s="269"/>
      <c r="Q709" s="296"/>
      <c r="R709" s="296"/>
      <c r="S709" s="296"/>
    </row>
    <row r="710" spans="1:19" ht="12.75" customHeight="1" x14ac:dyDescent="0.2">
      <c r="A710" s="303" t="str">
        <f>IF(B710="","",ROW()-ROW($A$3)+'Diário 2º PA'!$P$1)</f>
        <v/>
      </c>
      <c r="B710" s="304"/>
      <c r="C710" s="305"/>
      <c r="D710" s="269"/>
      <c r="E710" s="264"/>
      <c r="F710" s="334"/>
      <c r="G710" s="269"/>
      <c r="H710" s="269"/>
      <c r="I710" s="264"/>
      <c r="J710" s="307" t="str">
        <f t="shared" si="0"/>
        <v/>
      </c>
      <c r="K710" s="307"/>
      <c r="L710" s="308"/>
      <c r="M710" s="307"/>
      <c r="N710" s="304"/>
      <c r="O710" s="264"/>
      <c r="P710" s="269"/>
      <c r="Q710" s="296"/>
      <c r="R710" s="296"/>
      <c r="S710" s="296"/>
    </row>
    <row r="711" spans="1:19" ht="12.75" customHeight="1" x14ac:dyDescent="0.2">
      <c r="A711" s="303" t="str">
        <f>IF(B711="","",ROW()-ROW($A$3)+'Diário 2º PA'!$P$1)</f>
        <v/>
      </c>
      <c r="B711" s="304"/>
      <c r="C711" s="305"/>
      <c r="D711" s="269"/>
      <c r="E711" s="264"/>
      <c r="F711" s="334"/>
      <c r="G711" s="269"/>
      <c r="H711" s="269"/>
      <c r="I711" s="264"/>
      <c r="J711" s="307" t="str">
        <f t="shared" si="0"/>
        <v/>
      </c>
      <c r="K711" s="307"/>
      <c r="L711" s="308"/>
      <c r="M711" s="307"/>
      <c r="N711" s="304"/>
      <c r="O711" s="264"/>
      <c r="P711" s="269"/>
      <c r="Q711" s="296"/>
      <c r="R711" s="296"/>
      <c r="S711" s="296"/>
    </row>
    <row r="712" spans="1:19" ht="12.75" customHeight="1" x14ac:dyDescent="0.2">
      <c r="A712" s="303" t="str">
        <f>IF(B712="","",ROW()-ROW($A$3)+'Diário 2º PA'!$P$1)</f>
        <v/>
      </c>
      <c r="B712" s="304"/>
      <c r="C712" s="305"/>
      <c r="D712" s="269"/>
      <c r="E712" s="264"/>
      <c r="F712" s="334"/>
      <c r="G712" s="269"/>
      <c r="H712" s="269"/>
      <c r="I712" s="264"/>
      <c r="J712" s="307" t="str">
        <f t="shared" si="0"/>
        <v/>
      </c>
      <c r="K712" s="307"/>
      <c r="L712" s="308"/>
      <c r="M712" s="307"/>
      <c r="N712" s="304"/>
      <c r="O712" s="264"/>
      <c r="P712" s="269"/>
      <c r="Q712" s="296"/>
      <c r="R712" s="296"/>
      <c r="S712" s="296"/>
    </row>
    <row r="713" spans="1:19" ht="12.75" customHeight="1" x14ac:dyDescent="0.2">
      <c r="A713" s="303" t="str">
        <f>IF(B713="","",ROW()-ROW($A$3)+'Diário 2º PA'!$P$1)</f>
        <v/>
      </c>
      <c r="B713" s="304"/>
      <c r="C713" s="305"/>
      <c r="D713" s="269"/>
      <c r="E713" s="264"/>
      <c r="F713" s="334"/>
      <c r="G713" s="269"/>
      <c r="H713" s="269"/>
      <c r="I713" s="264"/>
      <c r="J713" s="307" t="str">
        <f t="shared" si="0"/>
        <v/>
      </c>
      <c r="K713" s="307"/>
      <c r="L713" s="308"/>
      <c r="M713" s="307"/>
      <c r="N713" s="304"/>
      <c r="O713" s="264"/>
      <c r="P713" s="269"/>
      <c r="Q713" s="296"/>
      <c r="R713" s="296"/>
      <c r="S713" s="296"/>
    </row>
    <row r="714" spans="1:19" ht="12.75" customHeight="1" x14ac:dyDescent="0.2">
      <c r="A714" s="303" t="str">
        <f>IF(B714="","",ROW()-ROW($A$3)+'Diário 2º PA'!$P$1)</f>
        <v/>
      </c>
      <c r="B714" s="304"/>
      <c r="C714" s="305"/>
      <c r="D714" s="269"/>
      <c r="E714" s="264"/>
      <c r="F714" s="334"/>
      <c r="G714" s="269"/>
      <c r="H714" s="269"/>
      <c r="I714" s="264"/>
      <c r="J714" s="307" t="str">
        <f t="shared" si="0"/>
        <v/>
      </c>
      <c r="K714" s="307"/>
      <c r="L714" s="308"/>
      <c r="M714" s="307"/>
      <c r="N714" s="304"/>
      <c r="O714" s="264"/>
      <c r="P714" s="269"/>
      <c r="Q714" s="296"/>
      <c r="R714" s="296"/>
      <c r="S714" s="296"/>
    </row>
    <row r="715" spans="1:19" ht="12.75" customHeight="1" x14ac:dyDescent="0.2">
      <c r="A715" s="303" t="str">
        <f>IF(B715="","",ROW()-ROW($A$3)+'Diário 2º PA'!$P$1)</f>
        <v/>
      </c>
      <c r="B715" s="304"/>
      <c r="C715" s="305"/>
      <c r="D715" s="269"/>
      <c r="E715" s="264"/>
      <c r="F715" s="334"/>
      <c r="G715" s="269"/>
      <c r="H715" s="269"/>
      <c r="I715" s="264"/>
      <c r="J715" s="307" t="str">
        <f t="shared" si="0"/>
        <v/>
      </c>
      <c r="K715" s="307"/>
      <c r="L715" s="308"/>
      <c r="M715" s="307"/>
      <c r="N715" s="304"/>
      <c r="O715" s="264"/>
      <c r="P715" s="269"/>
      <c r="Q715" s="296"/>
      <c r="R715" s="296"/>
      <c r="S715" s="296"/>
    </row>
    <row r="716" spans="1:19" ht="12.75" customHeight="1" x14ac:dyDescent="0.2">
      <c r="A716" s="303" t="str">
        <f>IF(B716="","",ROW()-ROW($A$3)+'Diário 2º PA'!$P$1)</f>
        <v/>
      </c>
      <c r="B716" s="304"/>
      <c r="C716" s="305"/>
      <c r="D716" s="269"/>
      <c r="E716" s="264"/>
      <c r="F716" s="334"/>
      <c r="G716" s="269"/>
      <c r="H716" s="269"/>
      <c r="I716" s="264"/>
      <c r="J716" s="307" t="str">
        <f t="shared" si="0"/>
        <v/>
      </c>
      <c r="K716" s="307"/>
      <c r="L716" s="308"/>
      <c r="M716" s="307"/>
      <c r="N716" s="304"/>
      <c r="O716" s="264"/>
      <c r="P716" s="269"/>
      <c r="Q716" s="296"/>
      <c r="R716" s="296"/>
      <c r="S716" s="296"/>
    </row>
    <row r="717" spans="1:19" ht="12.75" customHeight="1" x14ac:dyDescent="0.2">
      <c r="A717" s="303" t="str">
        <f>IF(B717="","",ROW()-ROW($A$3)+'Diário 2º PA'!$P$1)</f>
        <v/>
      </c>
      <c r="B717" s="304"/>
      <c r="C717" s="305"/>
      <c r="D717" s="269"/>
      <c r="E717" s="264"/>
      <c r="F717" s="334"/>
      <c r="G717" s="269"/>
      <c r="H717" s="269"/>
      <c r="I717" s="264"/>
      <c r="J717" s="307" t="str">
        <f t="shared" si="0"/>
        <v/>
      </c>
      <c r="K717" s="307"/>
      <c r="L717" s="308"/>
      <c r="M717" s="307"/>
      <c r="N717" s="304"/>
      <c r="O717" s="264"/>
      <c r="P717" s="269"/>
      <c r="Q717" s="296"/>
      <c r="R717" s="296"/>
      <c r="S717" s="296"/>
    </row>
    <row r="718" spans="1:19" ht="12.75" customHeight="1" x14ac:dyDescent="0.2">
      <c r="A718" s="303" t="str">
        <f>IF(B718="","",ROW()-ROW($A$3)+'Diário 2º PA'!$P$1)</f>
        <v/>
      </c>
      <c r="B718" s="304"/>
      <c r="C718" s="305"/>
      <c r="D718" s="269"/>
      <c r="E718" s="264"/>
      <c r="F718" s="334"/>
      <c r="G718" s="269"/>
      <c r="H718" s="269"/>
      <c r="I718" s="264"/>
      <c r="J718" s="307" t="str">
        <f t="shared" si="0"/>
        <v/>
      </c>
      <c r="K718" s="307"/>
      <c r="L718" s="308"/>
      <c r="M718" s="307"/>
      <c r="N718" s="304"/>
      <c r="O718" s="264"/>
      <c r="P718" s="269"/>
      <c r="Q718" s="296"/>
      <c r="R718" s="296"/>
      <c r="S718" s="296"/>
    </row>
    <row r="719" spans="1:19" ht="12.75" customHeight="1" x14ac:dyDescent="0.2">
      <c r="A719" s="303" t="str">
        <f>IF(B719="","",ROW()-ROW($A$3)+'Diário 2º PA'!$P$1)</f>
        <v/>
      </c>
      <c r="B719" s="304"/>
      <c r="C719" s="305"/>
      <c r="D719" s="269"/>
      <c r="E719" s="264"/>
      <c r="F719" s="334"/>
      <c r="G719" s="269"/>
      <c r="H719" s="269"/>
      <c r="I719" s="264"/>
      <c r="J719" s="307" t="str">
        <f t="shared" si="0"/>
        <v/>
      </c>
      <c r="K719" s="307"/>
      <c r="L719" s="308"/>
      <c r="M719" s="307"/>
      <c r="N719" s="304"/>
      <c r="O719" s="264"/>
      <c r="P719" s="269"/>
      <c r="Q719" s="296"/>
      <c r="R719" s="296"/>
      <c r="S719" s="296"/>
    </row>
    <row r="720" spans="1:19" ht="12.75" customHeight="1" x14ac:dyDescent="0.2">
      <c r="A720" s="303" t="str">
        <f>IF(B720="","",ROW()-ROW($A$3)+'Diário 2º PA'!$P$1)</f>
        <v/>
      </c>
      <c r="B720" s="304"/>
      <c r="C720" s="305"/>
      <c r="D720" s="269"/>
      <c r="E720" s="264"/>
      <c r="F720" s="334"/>
      <c r="G720" s="269"/>
      <c r="H720" s="269"/>
      <c r="I720" s="264"/>
      <c r="J720" s="307" t="str">
        <f t="shared" si="0"/>
        <v/>
      </c>
      <c r="K720" s="307"/>
      <c r="L720" s="308"/>
      <c r="M720" s="307"/>
      <c r="N720" s="304"/>
      <c r="O720" s="264"/>
      <c r="P720" s="269"/>
      <c r="Q720" s="296"/>
      <c r="R720" s="296"/>
      <c r="S720" s="296"/>
    </row>
    <row r="721" spans="1:19" ht="12.75" customHeight="1" x14ac:dyDescent="0.2">
      <c r="A721" s="303" t="str">
        <f>IF(B721="","",ROW()-ROW($A$3)+'Diário 2º PA'!$P$1)</f>
        <v/>
      </c>
      <c r="B721" s="304"/>
      <c r="C721" s="305"/>
      <c r="D721" s="269"/>
      <c r="E721" s="264"/>
      <c r="F721" s="334"/>
      <c r="G721" s="269"/>
      <c r="H721" s="269"/>
      <c r="I721" s="264"/>
      <c r="J721" s="307" t="str">
        <f t="shared" si="0"/>
        <v/>
      </c>
      <c r="K721" s="307"/>
      <c r="L721" s="308"/>
      <c r="M721" s="307"/>
      <c r="N721" s="304"/>
      <c r="O721" s="264"/>
      <c r="P721" s="269"/>
      <c r="Q721" s="296"/>
      <c r="R721" s="296"/>
      <c r="S721" s="296"/>
    </row>
    <row r="722" spans="1:19" ht="12.75" customHeight="1" x14ac:dyDescent="0.2">
      <c r="A722" s="303" t="str">
        <f>IF(B722="","",ROW()-ROW($A$3)+'Diário 2º PA'!$P$1)</f>
        <v/>
      </c>
      <c r="B722" s="304"/>
      <c r="C722" s="305"/>
      <c r="D722" s="269"/>
      <c r="E722" s="264"/>
      <c r="F722" s="334"/>
      <c r="G722" s="269"/>
      <c r="H722" s="269"/>
      <c r="I722" s="264"/>
      <c r="J722" s="307" t="str">
        <f t="shared" si="0"/>
        <v/>
      </c>
      <c r="K722" s="307"/>
      <c r="L722" s="308"/>
      <c r="M722" s="307"/>
      <c r="N722" s="304"/>
      <c r="O722" s="264"/>
      <c r="P722" s="269"/>
      <c r="Q722" s="296"/>
      <c r="R722" s="296"/>
      <c r="S722" s="296"/>
    </row>
    <row r="723" spans="1:19" ht="12.75" customHeight="1" x14ac:dyDescent="0.2">
      <c r="A723" s="303" t="str">
        <f>IF(B723="","",ROW()-ROW($A$3)+'Diário 2º PA'!$P$1)</f>
        <v/>
      </c>
      <c r="B723" s="304"/>
      <c r="C723" s="305"/>
      <c r="D723" s="269"/>
      <c r="E723" s="264"/>
      <c r="F723" s="334"/>
      <c r="G723" s="269"/>
      <c r="H723" s="269"/>
      <c r="I723" s="264"/>
      <c r="J723" s="307" t="str">
        <f t="shared" si="0"/>
        <v/>
      </c>
      <c r="K723" s="307"/>
      <c r="L723" s="308"/>
      <c r="M723" s="307"/>
      <c r="N723" s="304"/>
      <c r="O723" s="264"/>
      <c r="P723" s="269"/>
      <c r="Q723" s="296"/>
      <c r="R723" s="296"/>
      <c r="S723" s="296"/>
    </row>
    <row r="724" spans="1:19" ht="12.75" customHeight="1" x14ac:dyDescent="0.2">
      <c r="A724" s="303" t="str">
        <f>IF(B724="","",ROW()-ROW($A$3)+'Diário 2º PA'!$P$1)</f>
        <v/>
      </c>
      <c r="B724" s="304"/>
      <c r="C724" s="305"/>
      <c r="D724" s="269"/>
      <c r="E724" s="264"/>
      <c r="F724" s="334"/>
      <c r="G724" s="269"/>
      <c r="H724" s="269"/>
      <c r="I724" s="264"/>
      <c r="J724" s="307" t="str">
        <f t="shared" si="0"/>
        <v/>
      </c>
      <c r="K724" s="307"/>
      <c r="L724" s="308"/>
      <c r="M724" s="307"/>
      <c r="N724" s="304"/>
      <c r="O724" s="264"/>
      <c r="P724" s="269"/>
      <c r="Q724" s="296"/>
      <c r="R724" s="296"/>
      <c r="S724" s="296"/>
    </row>
    <row r="725" spans="1:19" ht="12.75" customHeight="1" x14ac:dyDescent="0.2">
      <c r="A725" s="303" t="str">
        <f>IF(B725="","",ROW()-ROW($A$3)+'Diário 2º PA'!$P$1)</f>
        <v/>
      </c>
      <c r="B725" s="304"/>
      <c r="C725" s="305"/>
      <c r="D725" s="269"/>
      <c r="E725" s="264"/>
      <c r="F725" s="334"/>
      <c r="G725" s="269"/>
      <c r="H725" s="269"/>
      <c r="I725" s="264"/>
      <c r="J725" s="307" t="str">
        <f t="shared" si="0"/>
        <v/>
      </c>
      <c r="K725" s="307"/>
      <c r="L725" s="308"/>
      <c r="M725" s="307"/>
      <c r="N725" s="304"/>
      <c r="O725" s="264"/>
      <c r="P725" s="269"/>
      <c r="Q725" s="296"/>
      <c r="R725" s="296"/>
      <c r="S725" s="296"/>
    </row>
    <row r="726" spans="1:19" ht="12.75" customHeight="1" x14ac:dyDescent="0.2">
      <c r="A726" s="303" t="str">
        <f>IF(B726="","",ROW()-ROW($A$3)+'Diário 2º PA'!$P$1)</f>
        <v/>
      </c>
      <c r="B726" s="304"/>
      <c r="C726" s="305"/>
      <c r="D726" s="269"/>
      <c r="E726" s="264"/>
      <c r="F726" s="334"/>
      <c r="G726" s="269"/>
      <c r="H726" s="269"/>
      <c r="I726" s="264"/>
      <c r="J726" s="307" t="str">
        <f t="shared" si="0"/>
        <v/>
      </c>
      <c r="K726" s="307"/>
      <c r="L726" s="308"/>
      <c r="M726" s="307"/>
      <c r="N726" s="304"/>
      <c r="O726" s="264"/>
      <c r="P726" s="269"/>
      <c r="Q726" s="296"/>
      <c r="R726" s="296"/>
      <c r="S726" s="296"/>
    </row>
    <row r="727" spans="1:19" ht="12.75" customHeight="1" x14ac:dyDescent="0.2">
      <c r="A727" s="303" t="str">
        <f>IF(B727="","",ROW()-ROW($A$3)+'Diário 2º PA'!$P$1)</f>
        <v/>
      </c>
      <c r="B727" s="304"/>
      <c r="C727" s="305"/>
      <c r="D727" s="269"/>
      <c r="E727" s="264"/>
      <c r="F727" s="334"/>
      <c r="G727" s="269"/>
      <c r="H727" s="269"/>
      <c r="I727" s="264"/>
      <c r="J727" s="307" t="str">
        <f t="shared" si="0"/>
        <v/>
      </c>
      <c r="K727" s="307"/>
      <c r="L727" s="308"/>
      <c r="M727" s="307"/>
      <c r="N727" s="304"/>
      <c r="O727" s="264"/>
      <c r="P727" s="269"/>
      <c r="Q727" s="296"/>
      <c r="R727" s="296"/>
      <c r="S727" s="296"/>
    </row>
    <row r="728" spans="1:19" ht="12.75" customHeight="1" x14ac:dyDescent="0.2">
      <c r="A728" s="303" t="str">
        <f>IF(B728="","",ROW()-ROW($A$3)+'Diário 2º PA'!$P$1)</f>
        <v/>
      </c>
      <c r="B728" s="304"/>
      <c r="C728" s="305"/>
      <c r="D728" s="269"/>
      <c r="E728" s="264"/>
      <c r="F728" s="334"/>
      <c r="G728" s="269"/>
      <c r="H728" s="269"/>
      <c r="I728" s="264"/>
      <c r="J728" s="307" t="str">
        <f t="shared" si="0"/>
        <v/>
      </c>
      <c r="K728" s="307"/>
      <c r="L728" s="308"/>
      <c r="M728" s="307"/>
      <c r="N728" s="304"/>
      <c r="O728" s="264"/>
      <c r="P728" s="269"/>
      <c r="Q728" s="296"/>
      <c r="R728" s="296"/>
      <c r="S728" s="296"/>
    </row>
    <row r="729" spans="1:19" ht="12.75" customHeight="1" x14ac:dyDescent="0.2">
      <c r="A729" s="303" t="str">
        <f>IF(B729="","",ROW()-ROW($A$3)+'Diário 2º PA'!$P$1)</f>
        <v/>
      </c>
      <c r="B729" s="304"/>
      <c r="C729" s="305"/>
      <c r="D729" s="269"/>
      <c r="E729" s="264"/>
      <c r="F729" s="334"/>
      <c r="G729" s="269"/>
      <c r="H729" s="269"/>
      <c r="I729" s="264"/>
      <c r="J729" s="307" t="str">
        <f t="shared" si="0"/>
        <v/>
      </c>
      <c r="K729" s="307"/>
      <c r="L729" s="308"/>
      <c r="M729" s="307"/>
      <c r="N729" s="304"/>
      <c r="O729" s="264"/>
      <c r="P729" s="269"/>
      <c r="Q729" s="296"/>
      <c r="R729" s="296"/>
      <c r="S729" s="296"/>
    </row>
    <row r="730" spans="1:19" ht="12.75" customHeight="1" x14ac:dyDescent="0.2">
      <c r="A730" s="303" t="str">
        <f>IF(B730="","",ROW()-ROW($A$3)+'Diário 2º PA'!$P$1)</f>
        <v/>
      </c>
      <c r="B730" s="304"/>
      <c r="C730" s="305"/>
      <c r="D730" s="269"/>
      <c r="E730" s="264"/>
      <c r="F730" s="334"/>
      <c r="G730" s="269"/>
      <c r="H730" s="269"/>
      <c r="I730" s="264"/>
      <c r="J730" s="307" t="str">
        <f t="shared" si="0"/>
        <v/>
      </c>
      <c r="K730" s="307"/>
      <c r="L730" s="308"/>
      <c r="M730" s="307"/>
      <c r="N730" s="304"/>
      <c r="O730" s="264"/>
      <c r="P730" s="269"/>
      <c r="Q730" s="296"/>
      <c r="R730" s="296"/>
      <c r="S730" s="296"/>
    </row>
    <row r="731" spans="1:19" ht="12.75" customHeight="1" x14ac:dyDescent="0.2">
      <c r="A731" s="303" t="str">
        <f>IF(B731="","",ROW()-ROW($A$3)+'Diário 2º PA'!$P$1)</f>
        <v/>
      </c>
      <c r="B731" s="304"/>
      <c r="C731" s="305"/>
      <c r="D731" s="269"/>
      <c r="E731" s="264"/>
      <c r="F731" s="334"/>
      <c r="G731" s="269"/>
      <c r="H731" s="269"/>
      <c r="I731" s="264"/>
      <c r="J731" s="307" t="str">
        <f t="shared" si="0"/>
        <v/>
      </c>
      <c r="K731" s="307"/>
      <c r="L731" s="308"/>
      <c r="M731" s="307"/>
      <c r="N731" s="304"/>
      <c r="O731" s="264"/>
      <c r="P731" s="269"/>
      <c r="Q731" s="296"/>
      <c r="R731" s="296"/>
      <c r="S731" s="296"/>
    </row>
    <row r="732" spans="1:19" ht="12.75" customHeight="1" x14ac:dyDescent="0.2">
      <c r="A732" s="303" t="str">
        <f>IF(B732="","",ROW()-ROW($A$3)+'Diário 2º PA'!$P$1)</f>
        <v/>
      </c>
      <c r="B732" s="304"/>
      <c r="C732" s="305"/>
      <c r="D732" s="269"/>
      <c r="E732" s="264"/>
      <c r="F732" s="334"/>
      <c r="G732" s="269"/>
      <c r="H732" s="269"/>
      <c r="I732" s="264"/>
      <c r="J732" s="307" t="str">
        <f t="shared" si="0"/>
        <v/>
      </c>
      <c r="K732" s="307"/>
      <c r="L732" s="308"/>
      <c r="M732" s="307"/>
      <c r="N732" s="304"/>
      <c r="O732" s="264"/>
      <c r="P732" s="269"/>
      <c r="Q732" s="296"/>
      <c r="R732" s="296"/>
      <c r="S732" s="296"/>
    </row>
    <row r="733" spans="1:19" ht="12.75" customHeight="1" x14ac:dyDescent="0.2">
      <c r="A733" s="303" t="str">
        <f>IF(B733="","",ROW()-ROW($A$3)+'Diário 2º PA'!$P$1)</f>
        <v/>
      </c>
      <c r="B733" s="304"/>
      <c r="C733" s="305"/>
      <c r="D733" s="269"/>
      <c r="E733" s="264"/>
      <c r="F733" s="334"/>
      <c r="G733" s="269"/>
      <c r="H733" s="269"/>
      <c r="I733" s="264"/>
      <c r="J733" s="307" t="str">
        <f t="shared" si="0"/>
        <v/>
      </c>
      <c r="K733" s="307"/>
      <c r="L733" s="308"/>
      <c r="M733" s="307"/>
      <c r="N733" s="304"/>
      <c r="O733" s="264"/>
      <c r="P733" s="269"/>
      <c r="Q733" s="296"/>
      <c r="R733" s="296"/>
      <c r="S733" s="296"/>
    </row>
    <row r="734" spans="1:19" ht="12.75" customHeight="1" x14ac:dyDescent="0.2">
      <c r="A734" s="303" t="str">
        <f>IF(B734="","",ROW()-ROW($A$3)+'Diário 2º PA'!$P$1)</f>
        <v/>
      </c>
      <c r="B734" s="304"/>
      <c r="C734" s="305"/>
      <c r="D734" s="269"/>
      <c r="E734" s="264"/>
      <c r="F734" s="334"/>
      <c r="G734" s="269"/>
      <c r="H734" s="269"/>
      <c r="I734" s="264"/>
      <c r="J734" s="307" t="str">
        <f t="shared" si="0"/>
        <v/>
      </c>
      <c r="K734" s="307"/>
      <c r="L734" s="308"/>
      <c r="M734" s="307"/>
      <c r="N734" s="304"/>
      <c r="O734" s="264"/>
      <c r="P734" s="269"/>
      <c r="Q734" s="296"/>
      <c r="R734" s="296"/>
      <c r="S734" s="296"/>
    </row>
    <row r="735" spans="1:19" ht="12.75" customHeight="1" x14ac:dyDescent="0.2">
      <c r="A735" s="303" t="str">
        <f>IF(B735="","",ROW()-ROW($A$3)+'Diário 2º PA'!$P$1)</f>
        <v/>
      </c>
      <c r="B735" s="304"/>
      <c r="C735" s="305"/>
      <c r="D735" s="269"/>
      <c r="E735" s="264"/>
      <c r="F735" s="334"/>
      <c r="G735" s="269"/>
      <c r="H735" s="269"/>
      <c r="I735" s="264"/>
      <c r="J735" s="307" t="str">
        <f t="shared" si="0"/>
        <v/>
      </c>
      <c r="K735" s="307"/>
      <c r="L735" s="308"/>
      <c r="M735" s="307"/>
      <c r="N735" s="304"/>
      <c r="O735" s="264"/>
      <c r="P735" s="269"/>
      <c r="Q735" s="296"/>
      <c r="R735" s="296"/>
      <c r="S735" s="296"/>
    </row>
    <row r="736" spans="1:19" ht="12.75" customHeight="1" x14ac:dyDescent="0.2">
      <c r="A736" s="303" t="str">
        <f>IF(B736="","",ROW()-ROW($A$3)+'Diário 2º PA'!$P$1)</f>
        <v/>
      </c>
      <c r="B736" s="304"/>
      <c r="C736" s="305"/>
      <c r="D736" s="269"/>
      <c r="E736" s="264"/>
      <c r="F736" s="334"/>
      <c r="G736" s="269"/>
      <c r="H736" s="269"/>
      <c r="I736" s="264"/>
      <c r="J736" s="307" t="str">
        <f t="shared" si="0"/>
        <v/>
      </c>
      <c r="K736" s="307"/>
      <c r="L736" s="308"/>
      <c r="M736" s="307"/>
      <c r="N736" s="304"/>
      <c r="O736" s="264"/>
      <c r="P736" s="269"/>
      <c r="Q736" s="296"/>
      <c r="R736" s="296"/>
      <c r="S736" s="296"/>
    </row>
    <row r="737" spans="1:19" ht="12.75" customHeight="1" x14ac:dyDescent="0.2">
      <c r="A737" s="303" t="str">
        <f>IF(B737="","",ROW()-ROW($A$3)+'Diário 2º PA'!$P$1)</f>
        <v/>
      </c>
      <c r="B737" s="304"/>
      <c r="C737" s="305"/>
      <c r="D737" s="269"/>
      <c r="E737" s="264"/>
      <c r="F737" s="334"/>
      <c r="G737" s="269"/>
      <c r="H737" s="269"/>
      <c r="I737" s="264"/>
      <c r="J737" s="307" t="str">
        <f t="shared" si="0"/>
        <v/>
      </c>
      <c r="K737" s="307"/>
      <c r="L737" s="308"/>
      <c r="M737" s="307"/>
      <c r="N737" s="304"/>
      <c r="O737" s="264"/>
      <c r="P737" s="269"/>
      <c r="Q737" s="296"/>
      <c r="R737" s="296"/>
      <c r="S737" s="296"/>
    </row>
    <row r="738" spans="1:19" ht="12.75" customHeight="1" x14ac:dyDescent="0.2">
      <c r="A738" s="303" t="str">
        <f>IF(B738="","",ROW()-ROW($A$3)+'Diário 2º PA'!$P$1)</f>
        <v/>
      </c>
      <c r="B738" s="304"/>
      <c r="C738" s="305"/>
      <c r="D738" s="269"/>
      <c r="E738" s="264"/>
      <c r="F738" s="334"/>
      <c r="G738" s="269"/>
      <c r="H738" s="269"/>
      <c r="I738" s="264"/>
      <c r="J738" s="307" t="str">
        <f t="shared" si="0"/>
        <v/>
      </c>
      <c r="K738" s="307"/>
      <c r="L738" s="308"/>
      <c r="M738" s="307"/>
      <c r="N738" s="304"/>
      <c r="O738" s="264"/>
      <c r="P738" s="269"/>
      <c r="Q738" s="296"/>
      <c r="R738" s="296"/>
      <c r="S738" s="296"/>
    </row>
    <row r="739" spans="1:19" ht="12.75" customHeight="1" x14ac:dyDescent="0.2">
      <c r="A739" s="303" t="str">
        <f>IF(B739="","",ROW()-ROW($A$3)+'Diário 2º PA'!$P$1)</f>
        <v/>
      </c>
      <c r="B739" s="304"/>
      <c r="C739" s="305"/>
      <c r="D739" s="269"/>
      <c r="E739" s="264"/>
      <c r="F739" s="334"/>
      <c r="G739" s="269"/>
      <c r="H739" s="269"/>
      <c r="I739" s="264"/>
      <c r="J739" s="307" t="str">
        <f t="shared" si="0"/>
        <v/>
      </c>
      <c r="K739" s="307"/>
      <c r="L739" s="308"/>
      <c r="M739" s="307"/>
      <c r="N739" s="304"/>
      <c r="O739" s="264"/>
      <c r="P739" s="269"/>
      <c r="Q739" s="296"/>
      <c r="R739" s="296"/>
      <c r="S739" s="296"/>
    </row>
    <row r="740" spans="1:19" ht="12.75" customHeight="1" x14ac:dyDescent="0.2">
      <c r="A740" s="303" t="str">
        <f>IF(B740="","",ROW()-ROW($A$3)+'Diário 2º PA'!$P$1)</f>
        <v/>
      </c>
      <c r="B740" s="304"/>
      <c r="C740" s="305"/>
      <c r="D740" s="269"/>
      <c r="E740" s="264"/>
      <c r="F740" s="334"/>
      <c r="G740" s="269"/>
      <c r="H740" s="269"/>
      <c r="I740" s="264"/>
      <c r="J740" s="307" t="str">
        <f t="shared" si="0"/>
        <v/>
      </c>
      <c r="K740" s="307"/>
      <c r="L740" s="308"/>
      <c r="M740" s="307"/>
      <c r="N740" s="304"/>
      <c r="O740" s="264"/>
      <c r="P740" s="269"/>
      <c r="Q740" s="296"/>
      <c r="R740" s="296"/>
      <c r="S740" s="296"/>
    </row>
    <row r="741" spans="1:19" ht="12.75" customHeight="1" x14ac:dyDescent="0.2">
      <c r="A741" s="303" t="str">
        <f>IF(B741="","",ROW()-ROW($A$3)+'Diário 2º PA'!$P$1)</f>
        <v/>
      </c>
      <c r="B741" s="304"/>
      <c r="C741" s="305"/>
      <c r="D741" s="269"/>
      <c r="E741" s="264"/>
      <c r="F741" s="334"/>
      <c r="G741" s="269"/>
      <c r="H741" s="269"/>
      <c r="I741" s="264"/>
      <c r="J741" s="307" t="str">
        <f t="shared" si="0"/>
        <v/>
      </c>
      <c r="K741" s="307"/>
      <c r="L741" s="308"/>
      <c r="M741" s="307"/>
      <c r="N741" s="304"/>
      <c r="O741" s="264"/>
      <c r="P741" s="269"/>
      <c r="Q741" s="296"/>
      <c r="R741" s="296"/>
      <c r="S741" s="296"/>
    </row>
    <row r="742" spans="1:19" ht="12.75" customHeight="1" x14ac:dyDescent="0.2">
      <c r="A742" s="303" t="str">
        <f>IF(B742="","",ROW()-ROW($A$3)+'Diário 2º PA'!$P$1)</f>
        <v/>
      </c>
      <c r="B742" s="304"/>
      <c r="C742" s="305"/>
      <c r="D742" s="269"/>
      <c r="E742" s="264"/>
      <c r="F742" s="334"/>
      <c r="G742" s="269"/>
      <c r="H742" s="269"/>
      <c r="I742" s="264"/>
      <c r="J742" s="307" t="str">
        <f t="shared" si="0"/>
        <v/>
      </c>
      <c r="K742" s="307"/>
      <c r="L742" s="308"/>
      <c r="M742" s="307"/>
      <c r="N742" s="304"/>
      <c r="O742" s="264"/>
      <c r="P742" s="269"/>
      <c r="Q742" s="296"/>
      <c r="R742" s="296"/>
      <c r="S742" s="296"/>
    </row>
    <row r="743" spans="1:19" ht="12.75" customHeight="1" x14ac:dyDescent="0.2">
      <c r="A743" s="303" t="str">
        <f>IF(B743="","",ROW()-ROW($A$3)+'Diário 2º PA'!$P$1)</f>
        <v/>
      </c>
      <c r="B743" s="304"/>
      <c r="C743" s="305"/>
      <c r="D743" s="269"/>
      <c r="E743" s="264"/>
      <c r="F743" s="334"/>
      <c r="G743" s="269"/>
      <c r="H743" s="269"/>
      <c r="I743" s="264"/>
      <c r="J743" s="307" t="str">
        <f t="shared" si="0"/>
        <v/>
      </c>
      <c r="K743" s="307"/>
      <c r="L743" s="308"/>
      <c r="M743" s="307"/>
      <c r="N743" s="304"/>
      <c r="O743" s="264"/>
      <c r="P743" s="269"/>
      <c r="Q743" s="296"/>
      <c r="R743" s="296"/>
      <c r="S743" s="296"/>
    </row>
    <row r="744" spans="1:19" ht="12.75" customHeight="1" x14ac:dyDescent="0.2">
      <c r="A744" s="303" t="str">
        <f>IF(B744="","",ROW()-ROW($A$3)+'Diário 2º PA'!$P$1)</f>
        <v/>
      </c>
      <c r="B744" s="304"/>
      <c r="C744" s="305"/>
      <c r="D744" s="269"/>
      <c r="E744" s="264"/>
      <c r="F744" s="334"/>
      <c r="G744" s="269"/>
      <c r="H744" s="269"/>
      <c r="I744" s="264"/>
      <c r="J744" s="307" t="str">
        <f t="shared" si="0"/>
        <v/>
      </c>
      <c r="K744" s="307"/>
      <c r="L744" s="308"/>
      <c r="M744" s="307"/>
      <c r="N744" s="304"/>
      <c r="O744" s="264"/>
      <c r="P744" s="269"/>
      <c r="Q744" s="296"/>
      <c r="R744" s="296"/>
      <c r="S744" s="296"/>
    </row>
    <row r="745" spans="1:19" ht="12.75" customHeight="1" x14ac:dyDescent="0.2">
      <c r="A745" s="303" t="str">
        <f>IF(B745="","",ROW()-ROW($A$3)+'Diário 2º PA'!$P$1)</f>
        <v/>
      </c>
      <c r="B745" s="304"/>
      <c r="C745" s="305"/>
      <c r="D745" s="269"/>
      <c r="E745" s="264"/>
      <c r="F745" s="334"/>
      <c r="G745" s="269"/>
      <c r="H745" s="269"/>
      <c r="I745" s="264"/>
      <c r="J745" s="307" t="str">
        <f t="shared" si="0"/>
        <v/>
      </c>
      <c r="K745" s="307"/>
      <c r="L745" s="308"/>
      <c r="M745" s="307"/>
      <c r="N745" s="304"/>
      <c r="O745" s="264"/>
      <c r="P745" s="269"/>
      <c r="Q745" s="296"/>
      <c r="R745" s="296"/>
      <c r="S745" s="296"/>
    </row>
    <row r="746" spans="1:19" ht="12.75" customHeight="1" x14ac:dyDescent="0.2">
      <c r="A746" s="303" t="str">
        <f>IF(B746="","",ROW()-ROW($A$3)+'Diário 2º PA'!$P$1)</f>
        <v/>
      </c>
      <c r="B746" s="304"/>
      <c r="C746" s="305"/>
      <c r="D746" s="269"/>
      <c r="E746" s="264"/>
      <c r="F746" s="334"/>
      <c r="G746" s="269"/>
      <c r="H746" s="269"/>
      <c r="I746" s="264"/>
      <c r="J746" s="307" t="str">
        <f t="shared" si="0"/>
        <v/>
      </c>
      <c r="K746" s="307"/>
      <c r="L746" s="308"/>
      <c r="M746" s="307"/>
      <c r="N746" s="304"/>
      <c r="O746" s="264"/>
      <c r="P746" s="269"/>
      <c r="Q746" s="296"/>
      <c r="R746" s="296"/>
      <c r="S746" s="296"/>
    </row>
    <row r="747" spans="1:19" ht="12.75" customHeight="1" x14ac:dyDescent="0.2">
      <c r="A747" s="303" t="str">
        <f>IF(B747="","",ROW()-ROW($A$3)+'Diário 2º PA'!$P$1)</f>
        <v/>
      </c>
      <c r="B747" s="304"/>
      <c r="C747" s="305"/>
      <c r="D747" s="269"/>
      <c r="E747" s="264"/>
      <c r="F747" s="334"/>
      <c r="G747" s="269"/>
      <c r="H747" s="269"/>
      <c r="I747" s="264"/>
      <c r="J747" s="307" t="str">
        <f t="shared" si="0"/>
        <v/>
      </c>
      <c r="K747" s="307"/>
      <c r="L747" s="308"/>
      <c r="M747" s="307"/>
      <c r="N747" s="304"/>
      <c r="O747" s="264"/>
      <c r="P747" s="269"/>
      <c r="Q747" s="296"/>
      <c r="R747" s="296"/>
      <c r="S747" s="296"/>
    </row>
    <row r="748" spans="1:19" ht="12.75" customHeight="1" x14ac:dyDescent="0.2">
      <c r="A748" s="303" t="str">
        <f>IF(B748="","",ROW()-ROW($A$3)+'Diário 2º PA'!$P$1)</f>
        <v/>
      </c>
      <c r="B748" s="304"/>
      <c r="C748" s="305"/>
      <c r="D748" s="269"/>
      <c r="E748" s="264"/>
      <c r="F748" s="334"/>
      <c r="G748" s="269"/>
      <c r="H748" s="269"/>
      <c r="I748" s="264"/>
      <c r="J748" s="307" t="str">
        <f t="shared" si="0"/>
        <v/>
      </c>
      <c r="K748" s="307"/>
      <c r="L748" s="308"/>
      <c r="M748" s="307"/>
      <c r="N748" s="304"/>
      <c r="O748" s="264"/>
      <c r="P748" s="269"/>
      <c r="Q748" s="296"/>
      <c r="R748" s="296"/>
      <c r="S748" s="296"/>
    </row>
    <row r="749" spans="1:19" ht="12.75" customHeight="1" x14ac:dyDescent="0.2">
      <c r="A749" s="303" t="str">
        <f>IF(B749="","",ROW()-ROW($A$3)+'Diário 2º PA'!$P$1)</f>
        <v/>
      </c>
      <c r="B749" s="304"/>
      <c r="C749" s="305"/>
      <c r="D749" s="269"/>
      <c r="E749" s="264"/>
      <c r="F749" s="334"/>
      <c r="G749" s="269"/>
      <c r="H749" s="269"/>
      <c r="I749" s="264"/>
      <c r="J749" s="307" t="str">
        <f t="shared" si="0"/>
        <v/>
      </c>
      <c r="K749" s="307"/>
      <c r="L749" s="308"/>
      <c r="M749" s="307"/>
      <c r="N749" s="304"/>
      <c r="O749" s="264"/>
      <c r="P749" s="269"/>
      <c r="Q749" s="296"/>
      <c r="R749" s="296"/>
      <c r="S749" s="296"/>
    </row>
    <row r="750" spans="1:19" ht="12.75" customHeight="1" x14ac:dyDescent="0.2">
      <c r="A750" s="303" t="str">
        <f>IF(B750="","",ROW()-ROW($A$3)+'Diário 2º PA'!$P$1)</f>
        <v/>
      </c>
      <c r="B750" s="304"/>
      <c r="C750" s="305"/>
      <c r="D750" s="269"/>
      <c r="E750" s="264"/>
      <c r="F750" s="334"/>
      <c r="G750" s="269"/>
      <c r="H750" s="269"/>
      <c r="I750" s="264"/>
      <c r="J750" s="307" t="str">
        <f t="shared" si="0"/>
        <v/>
      </c>
      <c r="K750" s="307"/>
      <c r="L750" s="308"/>
      <c r="M750" s="307"/>
      <c r="N750" s="304"/>
      <c r="O750" s="264"/>
      <c r="P750" s="269"/>
      <c r="Q750" s="296"/>
      <c r="R750" s="296"/>
      <c r="S750" s="296"/>
    </row>
    <row r="751" spans="1:19" ht="12.75" customHeight="1" x14ac:dyDescent="0.2">
      <c r="A751" s="303" t="str">
        <f>IF(B751="","",ROW()-ROW($A$3)+'Diário 2º PA'!$P$1)</f>
        <v/>
      </c>
      <c r="B751" s="304"/>
      <c r="C751" s="305"/>
      <c r="D751" s="269"/>
      <c r="E751" s="264"/>
      <c r="F751" s="334"/>
      <c r="G751" s="269"/>
      <c r="H751" s="269"/>
      <c r="I751" s="264"/>
      <c r="J751" s="307" t="str">
        <f t="shared" si="0"/>
        <v/>
      </c>
      <c r="K751" s="307"/>
      <c r="L751" s="308"/>
      <c r="M751" s="307"/>
      <c r="N751" s="304"/>
      <c r="O751" s="264"/>
      <c r="P751" s="269"/>
      <c r="Q751" s="296"/>
      <c r="R751" s="296"/>
      <c r="S751" s="296"/>
    </row>
    <row r="752" spans="1:19" ht="12.75" customHeight="1" x14ac:dyDescent="0.2">
      <c r="A752" s="303" t="str">
        <f>IF(B752="","",ROW()-ROW($A$3)+'Diário 2º PA'!$P$1)</f>
        <v/>
      </c>
      <c r="B752" s="304"/>
      <c r="C752" s="305"/>
      <c r="D752" s="269"/>
      <c r="E752" s="264"/>
      <c r="F752" s="334"/>
      <c r="G752" s="269"/>
      <c r="H752" s="269"/>
      <c r="I752" s="264"/>
      <c r="J752" s="307" t="str">
        <f t="shared" si="0"/>
        <v/>
      </c>
      <c r="K752" s="307"/>
      <c r="L752" s="308"/>
      <c r="M752" s="307"/>
      <c r="N752" s="304"/>
      <c r="O752" s="264"/>
      <c r="P752" s="269"/>
      <c r="Q752" s="296"/>
      <c r="R752" s="296"/>
      <c r="S752" s="296"/>
    </row>
    <row r="753" spans="1:19" ht="12.75" customHeight="1" x14ac:dyDescent="0.2">
      <c r="A753" s="303" t="str">
        <f>IF(B753="","",ROW()-ROW($A$3)+'Diário 2º PA'!$P$1)</f>
        <v/>
      </c>
      <c r="B753" s="304"/>
      <c r="C753" s="305"/>
      <c r="D753" s="269"/>
      <c r="E753" s="264"/>
      <c r="F753" s="334"/>
      <c r="G753" s="269"/>
      <c r="H753" s="269"/>
      <c r="I753" s="264"/>
      <c r="J753" s="307" t="str">
        <f t="shared" si="0"/>
        <v/>
      </c>
      <c r="K753" s="307"/>
      <c r="L753" s="308"/>
      <c r="M753" s="307"/>
      <c r="N753" s="304"/>
      <c r="O753" s="264"/>
      <c r="P753" s="269"/>
      <c r="Q753" s="296"/>
      <c r="R753" s="296"/>
      <c r="S753" s="296"/>
    </row>
    <row r="754" spans="1:19" ht="12.75" customHeight="1" x14ac:dyDescent="0.2">
      <c r="A754" s="303" t="str">
        <f>IF(B754="","",ROW()-ROW($A$3)+'Diário 2º PA'!$P$1)</f>
        <v/>
      </c>
      <c r="B754" s="304"/>
      <c r="C754" s="305"/>
      <c r="D754" s="269"/>
      <c r="E754" s="264"/>
      <c r="F754" s="334"/>
      <c r="G754" s="269"/>
      <c r="H754" s="269"/>
      <c r="I754" s="264"/>
      <c r="J754" s="307" t="str">
        <f t="shared" si="0"/>
        <v/>
      </c>
      <c r="K754" s="307"/>
      <c r="L754" s="308"/>
      <c r="M754" s="307"/>
      <c r="N754" s="304"/>
      <c r="O754" s="264"/>
      <c r="P754" s="269"/>
      <c r="Q754" s="296"/>
      <c r="R754" s="296"/>
      <c r="S754" s="296"/>
    </row>
    <row r="755" spans="1:19" ht="12.75" customHeight="1" x14ac:dyDescent="0.2">
      <c r="A755" s="303" t="str">
        <f>IF(B755="","",ROW()-ROW($A$3)+'Diário 2º PA'!$P$1)</f>
        <v/>
      </c>
      <c r="B755" s="304"/>
      <c r="C755" s="305"/>
      <c r="D755" s="269"/>
      <c r="E755" s="264"/>
      <c r="F755" s="334"/>
      <c r="G755" s="269"/>
      <c r="H755" s="269"/>
      <c r="I755" s="264"/>
      <c r="J755" s="307" t="str">
        <f t="shared" si="0"/>
        <v/>
      </c>
      <c r="K755" s="307"/>
      <c r="L755" s="308"/>
      <c r="M755" s="307"/>
      <c r="N755" s="304"/>
      <c r="O755" s="264"/>
      <c r="P755" s="269"/>
      <c r="Q755" s="296"/>
      <c r="R755" s="296"/>
      <c r="S755" s="296"/>
    </row>
    <row r="756" spans="1:19" ht="12.75" customHeight="1" x14ac:dyDescent="0.2">
      <c r="A756" s="303" t="str">
        <f>IF(B756="","",ROW()-ROW($A$3)+'Diário 2º PA'!$P$1)</f>
        <v/>
      </c>
      <c r="B756" s="304"/>
      <c r="C756" s="305"/>
      <c r="D756" s="269"/>
      <c r="E756" s="264"/>
      <c r="F756" s="334"/>
      <c r="G756" s="269"/>
      <c r="H756" s="269"/>
      <c r="I756" s="264"/>
      <c r="J756" s="307" t="str">
        <f t="shared" si="0"/>
        <v/>
      </c>
      <c r="K756" s="307"/>
      <c r="L756" s="308"/>
      <c r="M756" s="307"/>
      <c r="N756" s="304"/>
      <c r="O756" s="264"/>
      <c r="P756" s="269"/>
      <c r="Q756" s="296"/>
      <c r="R756" s="296"/>
      <c r="S756" s="296"/>
    </row>
    <row r="757" spans="1:19" ht="12.75" customHeight="1" x14ac:dyDescent="0.2">
      <c r="A757" s="303" t="str">
        <f>IF(B757="","",ROW()-ROW($A$3)+'Diário 2º PA'!$P$1)</f>
        <v/>
      </c>
      <c r="B757" s="304"/>
      <c r="C757" s="305"/>
      <c r="D757" s="269"/>
      <c r="E757" s="264"/>
      <c r="F757" s="334"/>
      <c r="G757" s="269"/>
      <c r="H757" s="269"/>
      <c r="I757" s="264"/>
      <c r="J757" s="307" t="str">
        <f t="shared" si="0"/>
        <v/>
      </c>
      <c r="K757" s="307"/>
      <c r="L757" s="308"/>
      <c r="M757" s="307"/>
      <c r="N757" s="304"/>
      <c r="O757" s="264"/>
      <c r="P757" s="269"/>
      <c r="Q757" s="296"/>
      <c r="R757" s="296"/>
      <c r="S757" s="296"/>
    </row>
    <row r="758" spans="1:19" ht="12.75" customHeight="1" x14ac:dyDescent="0.2">
      <c r="A758" s="303" t="str">
        <f>IF(B758="","",ROW()-ROW($A$3)+'Diário 2º PA'!$P$1)</f>
        <v/>
      </c>
      <c r="B758" s="304"/>
      <c r="C758" s="305"/>
      <c r="D758" s="269"/>
      <c r="E758" s="264"/>
      <c r="F758" s="334"/>
      <c r="G758" s="269"/>
      <c r="H758" s="269"/>
      <c r="I758" s="264"/>
      <c r="J758" s="307" t="str">
        <f t="shared" si="0"/>
        <v/>
      </c>
      <c r="K758" s="307"/>
      <c r="L758" s="308"/>
      <c r="M758" s="307"/>
      <c r="N758" s="304"/>
      <c r="O758" s="264"/>
      <c r="P758" s="269"/>
      <c r="Q758" s="296"/>
      <c r="R758" s="296"/>
      <c r="S758" s="296"/>
    </row>
    <row r="759" spans="1:19" ht="12.75" customHeight="1" x14ac:dyDescent="0.2">
      <c r="A759" s="303" t="str">
        <f>IF(B759="","",ROW()-ROW($A$3)+'Diário 2º PA'!$P$1)</f>
        <v/>
      </c>
      <c r="B759" s="304"/>
      <c r="C759" s="305"/>
      <c r="D759" s="269"/>
      <c r="E759" s="264"/>
      <c r="F759" s="334"/>
      <c r="G759" s="269"/>
      <c r="H759" s="269"/>
      <c r="I759" s="264"/>
      <c r="J759" s="307" t="str">
        <f t="shared" si="0"/>
        <v/>
      </c>
      <c r="K759" s="307"/>
      <c r="L759" s="308"/>
      <c r="M759" s="307"/>
      <c r="N759" s="304"/>
      <c r="O759" s="264"/>
      <c r="P759" s="269"/>
      <c r="Q759" s="296"/>
      <c r="R759" s="296"/>
      <c r="S759" s="296"/>
    </row>
    <row r="760" spans="1:19" ht="12.75" customHeight="1" x14ac:dyDescent="0.2">
      <c r="A760" s="303" t="str">
        <f>IF(B760="","",ROW()-ROW($A$3)+'Diário 2º PA'!$P$1)</f>
        <v/>
      </c>
      <c r="B760" s="304"/>
      <c r="C760" s="305"/>
      <c r="D760" s="269"/>
      <c r="E760" s="264"/>
      <c r="F760" s="334"/>
      <c r="G760" s="269"/>
      <c r="H760" s="269"/>
      <c r="I760" s="264"/>
      <c r="J760" s="307" t="str">
        <f t="shared" si="0"/>
        <v/>
      </c>
      <c r="K760" s="307"/>
      <c r="L760" s="308"/>
      <c r="M760" s="307"/>
      <c r="N760" s="304"/>
      <c r="O760" s="264"/>
      <c r="P760" s="269"/>
      <c r="Q760" s="296"/>
      <c r="R760" s="296"/>
      <c r="S760" s="296"/>
    </row>
    <row r="761" spans="1:19" ht="12.75" customHeight="1" x14ac:dyDescent="0.2">
      <c r="A761" s="303" t="str">
        <f>IF(B761="","",ROW()-ROW($A$3)+'Diário 2º PA'!$P$1)</f>
        <v/>
      </c>
      <c r="B761" s="304"/>
      <c r="C761" s="305"/>
      <c r="D761" s="269"/>
      <c r="E761" s="264"/>
      <c r="F761" s="334"/>
      <c r="G761" s="269"/>
      <c r="H761" s="269"/>
      <c r="I761" s="264"/>
      <c r="J761" s="307" t="str">
        <f t="shared" si="0"/>
        <v/>
      </c>
      <c r="K761" s="307"/>
      <c r="L761" s="308"/>
      <c r="M761" s="307"/>
      <c r="N761" s="304"/>
      <c r="O761" s="264"/>
      <c r="P761" s="269"/>
      <c r="Q761" s="296"/>
      <c r="R761" s="296"/>
      <c r="S761" s="296"/>
    </row>
    <row r="762" spans="1:19" ht="12.75" customHeight="1" x14ac:dyDescent="0.2">
      <c r="A762" s="303" t="str">
        <f>IF(B762="","",ROW()-ROW($A$3)+'Diário 2º PA'!$P$1)</f>
        <v/>
      </c>
      <c r="B762" s="304"/>
      <c r="C762" s="305"/>
      <c r="D762" s="269"/>
      <c r="E762" s="264"/>
      <c r="F762" s="334"/>
      <c r="G762" s="269"/>
      <c r="H762" s="269"/>
      <c r="I762" s="264"/>
      <c r="J762" s="307" t="str">
        <f t="shared" si="0"/>
        <v/>
      </c>
      <c r="K762" s="307"/>
      <c r="L762" s="308"/>
      <c r="M762" s="307"/>
      <c r="N762" s="304"/>
      <c r="O762" s="264"/>
      <c r="P762" s="269"/>
      <c r="Q762" s="296"/>
      <c r="R762" s="296"/>
      <c r="S762" s="296"/>
    </row>
    <row r="763" spans="1:19" ht="12.75" customHeight="1" x14ac:dyDescent="0.2">
      <c r="A763" s="303" t="str">
        <f>IF(B763="","",ROW()-ROW($A$3)+'Diário 2º PA'!$P$1)</f>
        <v/>
      </c>
      <c r="B763" s="304"/>
      <c r="C763" s="305"/>
      <c r="D763" s="269"/>
      <c r="E763" s="264"/>
      <c r="F763" s="334"/>
      <c r="G763" s="269"/>
      <c r="H763" s="269"/>
      <c r="I763" s="264"/>
      <c r="J763" s="307" t="str">
        <f t="shared" si="0"/>
        <v/>
      </c>
      <c r="K763" s="307"/>
      <c r="L763" s="308"/>
      <c r="M763" s="307"/>
      <c r="N763" s="304"/>
      <c r="O763" s="264"/>
      <c r="P763" s="269"/>
      <c r="Q763" s="296"/>
      <c r="R763" s="296"/>
      <c r="S763" s="296"/>
    </row>
    <row r="764" spans="1:19" ht="12.75" customHeight="1" x14ac:dyDescent="0.2">
      <c r="A764" s="303" t="str">
        <f>IF(B764="","",ROW()-ROW($A$3)+'Diário 2º PA'!$P$1)</f>
        <v/>
      </c>
      <c r="B764" s="304"/>
      <c r="C764" s="305"/>
      <c r="D764" s="269"/>
      <c r="E764" s="264"/>
      <c r="F764" s="334"/>
      <c r="G764" s="269"/>
      <c r="H764" s="269"/>
      <c r="I764" s="264"/>
      <c r="J764" s="307" t="str">
        <f t="shared" si="0"/>
        <v/>
      </c>
      <c r="K764" s="307"/>
      <c r="L764" s="308"/>
      <c r="M764" s="307"/>
      <c r="N764" s="304"/>
      <c r="O764" s="264"/>
      <c r="P764" s="269"/>
      <c r="Q764" s="296"/>
      <c r="R764" s="296"/>
      <c r="S764" s="296"/>
    </row>
    <row r="765" spans="1:19" ht="12.75" customHeight="1" x14ac:dyDescent="0.2">
      <c r="A765" s="303" t="str">
        <f>IF(B765="","",ROW()-ROW($A$3)+'Diário 2º PA'!$P$1)</f>
        <v/>
      </c>
      <c r="B765" s="304"/>
      <c r="C765" s="305"/>
      <c r="D765" s="269"/>
      <c r="E765" s="264"/>
      <c r="F765" s="334"/>
      <c r="G765" s="269"/>
      <c r="H765" s="269"/>
      <c r="I765" s="264"/>
      <c r="J765" s="307" t="str">
        <f t="shared" si="0"/>
        <v/>
      </c>
      <c r="K765" s="307"/>
      <c r="L765" s="308"/>
      <c r="M765" s="307"/>
      <c r="N765" s="304"/>
      <c r="O765" s="264"/>
      <c r="P765" s="269"/>
      <c r="Q765" s="296"/>
      <c r="R765" s="296"/>
      <c r="S765" s="296"/>
    </row>
    <row r="766" spans="1:19" ht="12.75" customHeight="1" x14ac:dyDescent="0.2">
      <c r="A766" s="303" t="str">
        <f>IF(B766="","",ROW()-ROW($A$3)+'Diário 2º PA'!$P$1)</f>
        <v/>
      </c>
      <c r="B766" s="304"/>
      <c r="C766" s="305"/>
      <c r="D766" s="269"/>
      <c r="E766" s="264"/>
      <c r="F766" s="334"/>
      <c r="G766" s="269"/>
      <c r="H766" s="269"/>
      <c r="I766" s="264"/>
      <c r="J766" s="307" t="str">
        <f t="shared" si="0"/>
        <v/>
      </c>
      <c r="K766" s="307"/>
      <c r="L766" s="308"/>
      <c r="M766" s="307"/>
      <c r="N766" s="304"/>
      <c r="O766" s="264"/>
      <c r="P766" s="269"/>
      <c r="Q766" s="296"/>
      <c r="R766" s="296"/>
      <c r="S766" s="296"/>
    </row>
    <row r="767" spans="1:19" ht="12.75" customHeight="1" x14ac:dyDescent="0.2">
      <c r="A767" s="303" t="str">
        <f>IF(B767="","",ROW()-ROW($A$3)+'Diário 2º PA'!$P$1)</f>
        <v/>
      </c>
      <c r="B767" s="304"/>
      <c r="C767" s="305"/>
      <c r="D767" s="269"/>
      <c r="E767" s="264"/>
      <c r="F767" s="334"/>
      <c r="G767" s="269"/>
      <c r="H767" s="269"/>
      <c r="I767" s="264"/>
      <c r="J767" s="307" t="str">
        <f t="shared" si="0"/>
        <v/>
      </c>
      <c r="K767" s="307"/>
      <c r="L767" s="308"/>
      <c r="M767" s="307"/>
      <c r="N767" s="304"/>
      <c r="O767" s="264"/>
      <c r="P767" s="269"/>
      <c r="Q767" s="296"/>
      <c r="R767" s="296"/>
      <c r="S767" s="296"/>
    </row>
    <row r="768" spans="1:19" ht="12.75" customHeight="1" x14ac:dyDescent="0.2">
      <c r="A768" s="303" t="str">
        <f>IF(B768="","",ROW()-ROW($A$3)+'Diário 2º PA'!$P$1)</f>
        <v/>
      </c>
      <c r="B768" s="304"/>
      <c r="C768" s="305"/>
      <c r="D768" s="269"/>
      <c r="E768" s="264"/>
      <c r="F768" s="334"/>
      <c r="G768" s="269"/>
      <c r="H768" s="269"/>
      <c r="I768" s="264"/>
      <c r="J768" s="307" t="str">
        <f t="shared" si="0"/>
        <v/>
      </c>
      <c r="K768" s="307"/>
      <c r="L768" s="308"/>
      <c r="M768" s="307"/>
      <c r="N768" s="304"/>
      <c r="O768" s="264"/>
      <c r="P768" s="269"/>
      <c r="Q768" s="296"/>
      <c r="R768" s="296"/>
      <c r="S768" s="296"/>
    </row>
    <row r="769" spans="1:19" ht="12.75" customHeight="1" x14ac:dyDescent="0.2">
      <c r="A769" s="303" t="str">
        <f>IF(B769="","",ROW()-ROW($A$3)+'Diário 2º PA'!$P$1)</f>
        <v/>
      </c>
      <c r="B769" s="304"/>
      <c r="C769" s="305"/>
      <c r="D769" s="269"/>
      <c r="E769" s="264"/>
      <c r="F769" s="334"/>
      <c r="G769" s="269"/>
      <c r="H769" s="269"/>
      <c r="I769" s="264"/>
      <c r="J769" s="307" t="str">
        <f t="shared" si="0"/>
        <v/>
      </c>
      <c r="K769" s="307"/>
      <c r="L769" s="308"/>
      <c r="M769" s="307"/>
      <c r="N769" s="304"/>
      <c r="O769" s="264"/>
      <c r="P769" s="269"/>
      <c r="Q769" s="296"/>
      <c r="R769" s="296"/>
      <c r="S769" s="296"/>
    </row>
    <row r="770" spans="1:19" ht="12.75" customHeight="1" x14ac:dyDescent="0.2">
      <c r="A770" s="303" t="str">
        <f>IF(B770="","",ROW()-ROW($A$3)+'Diário 2º PA'!$P$1)</f>
        <v/>
      </c>
      <c r="B770" s="304"/>
      <c r="C770" s="305"/>
      <c r="D770" s="269"/>
      <c r="E770" s="264"/>
      <c r="F770" s="334"/>
      <c r="G770" s="269"/>
      <c r="H770" s="269"/>
      <c r="I770" s="264"/>
      <c r="J770" s="307" t="str">
        <f t="shared" si="0"/>
        <v/>
      </c>
      <c r="K770" s="307"/>
      <c r="L770" s="308"/>
      <c r="M770" s="307"/>
      <c r="N770" s="304"/>
      <c r="O770" s="264"/>
      <c r="P770" s="269"/>
      <c r="Q770" s="296"/>
      <c r="R770" s="296"/>
      <c r="S770" s="296"/>
    </row>
    <row r="771" spans="1:19" ht="12.75" customHeight="1" x14ac:dyDescent="0.2">
      <c r="A771" s="303" t="str">
        <f>IF(B771="","",ROW()-ROW($A$3)+'Diário 2º PA'!$P$1)</f>
        <v/>
      </c>
      <c r="B771" s="304"/>
      <c r="C771" s="305"/>
      <c r="D771" s="269"/>
      <c r="E771" s="264"/>
      <c r="F771" s="334"/>
      <c r="G771" s="269"/>
      <c r="H771" s="269"/>
      <c r="I771" s="264"/>
      <c r="J771" s="307" t="str">
        <f t="shared" si="0"/>
        <v/>
      </c>
      <c r="K771" s="307"/>
      <c r="L771" s="308"/>
      <c r="M771" s="307"/>
      <c r="N771" s="304"/>
      <c r="O771" s="264"/>
      <c r="P771" s="269"/>
      <c r="Q771" s="296"/>
      <c r="R771" s="296"/>
      <c r="S771" s="296"/>
    </row>
    <row r="772" spans="1:19" ht="12.75" customHeight="1" x14ac:dyDescent="0.2">
      <c r="A772" s="303" t="str">
        <f>IF(B772="","",ROW()-ROW($A$3)+'Diário 2º PA'!$P$1)</f>
        <v/>
      </c>
      <c r="B772" s="304"/>
      <c r="C772" s="305"/>
      <c r="D772" s="269"/>
      <c r="E772" s="264"/>
      <c r="F772" s="334"/>
      <c r="G772" s="269"/>
      <c r="H772" s="269"/>
      <c r="I772" s="264"/>
      <c r="J772" s="307" t="str">
        <f t="shared" si="0"/>
        <v/>
      </c>
      <c r="K772" s="307"/>
      <c r="L772" s="308"/>
      <c r="M772" s="307"/>
      <c r="N772" s="304"/>
      <c r="O772" s="264"/>
      <c r="P772" s="269"/>
      <c r="Q772" s="296"/>
      <c r="R772" s="296"/>
      <c r="S772" s="296"/>
    </row>
    <row r="773" spans="1:19" ht="12.75" customHeight="1" x14ac:dyDescent="0.2">
      <c r="A773" s="303" t="str">
        <f>IF(B773="","",ROW()-ROW($A$3)+'Diário 2º PA'!$P$1)</f>
        <v/>
      </c>
      <c r="B773" s="304"/>
      <c r="C773" s="305"/>
      <c r="D773" s="269"/>
      <c r="E773" s="264"/>
      <c r="F773" s="334"/>
      <c r="G773" s="269"/>
      <c r="H773" s="269"/>
      <c r="I773" s="264"/>
      <c r="J773" s="307" t="str">
        <f t="shared" si="0"/>
        <v/>
      </c>
      <c r="K773" s="307"/>
      <c r="L773" s="308"/>
      <c r="M773" s="307"/>
      <c r="N773" s="304"/>
      <c r="O773" s="264"/>
      <c r="P773" s="269"/>
      <c r="Q773" s="296"/>
      <c r="R773" s="296"/>
      <c r="S773" s="296"/>
    </row>
    <row r="774" spans="1:19" ht="12.75" customHeight="1" x14ac:dyDescent="0.2">
      <c r="A774" s="303" t="str">
        <f>IF(B774="","",ROW()-ROW($A$3)+'Diário 2º PA'!$P$1)</f>
        <v/>
      </c>
      <c r="B774" s="304"/>
      <c r="C774" s="305"/>
      <c r="D774" s="269"/>
      <c r="E774" s="264"/>
      <c r="F774" s="334"/>
      <c r="G774" s="269"/>
      <c r="H774" s="269"/>
      <c r="I774" s="264"/>
      <c r="J774" s="307" t="str">
        <f t="shared" si="0"/>
        <v/>
      </c>
      <c r="K774" s="307"/>
      <c r="L774" s="308"/>
      <c r="M774" s="307"/>
      <c r="N774" s="304"/>
      <c r="O774" s="264"/>
      <c r="P774" s="269"/>
      <c r="Q774" s="296"/>
      <c r="R774" s="296"/>
      <c r="S774" s="296"/>
    </row>
    <row r="775" spans="1:19" ht="12.75" customHeight="1" x14ac:dyDescent="0.2">
      <c r="A775" s="303" t="str">
        <f>IF(B775="","",ROW()-ROW($A$3)+'Diário 2º PA'!$P$1)</f>
        <v/>
      </c>
      <c r="B775" s="304"/>
      <c r="C775" s="305"/>
      <c r="D775" s="269"/>
      <c r="E775" s="264"/>
      <c r="F775" s="334"/>
      <c r="G775" s="269"/>
      <c r="H775" s="269"/>
      <c r="I775" s="264"/>
      <c r="J775" s="307" t="str">
        <f t="shared" si="0"/>
        <v/>
      </c>
      <c r="K775" s="307"/>
      <c r="L775" s="308"/>
      <c r="M775" s="307"/>
      <c r="N775" s="304"/>
      <c r="O775" s="264"/>
      <c r="P775" s="269"/>
      <c r="Q775" s="296"/>
      <c r="R775" s="296"/>
      <c r="S775" s="296"/>
    </row>
    <row r="776" spans="1:19" ht="12.75" customHeight="1" x14ac:dyDescent="0.2">
      <c r="A776" s="303" t="str">
        <f>IF(B776="","",ROW()-ROW($A$3)+'Diário 2º PA'!$P$1)</f>
        <v/>
      </c>
      <c r="B776" s="304"/>
      <c r="C776" s="305"/>
      <c r="D776" s="269"/>
      <c r="E776" s="264"/>
      <c r="F776" s="334"/>
      <c r="G776" s="269"/>
      <c r="H776" s="269"/>
      <c r="I776" s="264"/>
      <c r="J776" s="307" t="str">
        <f t="shared" si="0"/>
        <v/>
      </c>
      <c r="K776" s="307"/>
      <c r="L776" s="308"/>
      <c r="M776" s="307"/>
      <c r="N776" s="304"/>
      <c r="O776" s="264"/>
      <c r="P776" s="269"/>
      <c r="Q776" s="296"/>
      <c r="R776" s="296"/>
      <c r="S776" s="296"/>
    </row>
    <row r="777" spans="1:19" ht="12.75" customHeight="1" x14ac:dyDescent="0.2">
      <c r="A777" s="303" t="str">
        <f>IF(B777="","",ROW()-ROW($A$3)+'Diário 2º PA'!$P$1)</f>
        <v/>
      </c>
      <c r="B777" s="304"/>
      <c r="C777" s="305"/>
      <c r="D777" s="269"/>
      <c r="E777" s="264"/>
      <c r="F777" s="334"/>
      <c r="G777" s="269"/>
      <c r="H777" s="269"/>
      <c r="I777" s="264"/>
      <c r="J777" s="307" t="str">
        <f t="shared" si="0"/>
        <v/>
      </c>
      <c r="K777" s="307"/>
      <c r="L777" s="308"/>
      <c r="M777" s="307"/>
      <c r="N777" s="304"/>
      <c r="O777" s="264"/>
      <c r="P777" s="269"/>
      <c r="Q777" s="296"/>
      <c r="R777" s="296"/>
      <c r="S777" s="296"/>
    </row>
    <row r="778" spans="1:19" ht="12.75" customHeight="1" x14ac:dyDescent="0.2">
      <c r="A778" s="303" t="str">
        <f>IF(B778="","",ROW()-ROW($A$3)+'Diário 2º PA'!$P$1)</f>
        <v/>
      </c>
      <c r="B778" s="304"/>
      <c r="C778" s="305"/>
      <c r="D778" s="269"/>
      <c r="E778" s="264"/>
      <c r="F778" s="334"/>
      <c r="G778" s="269"/>
      <c r="H778" s="269"/>
      <c r="I778" s="264"/>
      <c r="J778" s="307" t="str">
        <f t="shared" si="0"/>
        <v/>
      </c>
      <c r="K778" s="307"/>
      <c r="L778" s="308"/>
      <c r="M778" s="307"/>
      <c r="N778" s="304"/>
      <c r="O778" s="264"/>
      <c r="P778" s="269"/>
      <c r="Q778" s="296"/>
      <c r="R778" s="296"/>
      <c r="S778" s="296"/>
    </row>
    <row r="779" spans="1:19" ht="12.75" customHeight="1" x14ac:dyDescent="0.2">
      <c r="A779" s="303" t="str">
        <f>IF(B779="","",ROW()-ROW($A$3)+'Diário 2º PA'!$P$1)</f>
        <v/>
      </c>
      <c r="B779" s="304"/>
      <c r="C779" s="305"/>
      <c r="D779" s="269"/>
      <c r="E779" s="264"/>
      <c r="F779" s="334"/>
      <c r="G779" s="269"/>
      <c r="H779" s="269"/>
      <c r="I779" s="264"/>
      <c r="J779" s="307" t="str">
        <f t="shared" si="0"/>
        <v/>
      </c>
      <c r="K779" s="307"/>
      <c r="L779" s="308"/>
      <c r="M779" s="307"/>
      <c r="N779" s="304"/>
      <c r="O779" s="264"/>
      <c r="P779" s="269"/>
      <c r="Q779" s="296"/>
      <c r="R779" s="296"/>
      <c r="S779" s="296"/>
    </row>
    <row r="780" spans="1:19" ht="12.75" customHeight="1" x14ac:dyDescent="0.2">
      <c r="A780" s="303" t="str">
        <f>IF(B780="","",ROW()-ROW($A$3)+'Diário 2º PA'!$P$1)</f>
        <v/>
      </c>
      <c r="B780" s="304"/>
      <c r="C780" s="305"/>
      <c r="D780" s="269"/>
      <c r="E780" s="264"/>
      <c r="F780" s="334"/>
      <c r="G780" s="269"/>
      <c r="H780" s="269"/>
      <c r="I780" s="264"/>
      <c r="J780" s="307" t="str">
        <f t="shared" si="0"/>
        <v/>
      </c>
      <c r="K780" s="307"/>
      <c r="L780" s="308"/>
      <c r="M780" s="307"/>
      <c r="N780" s="304"/>
      <c r="O780" s="264"/>
      <c r="P780" s="269"/>
      <c r="Q780" s="296"/>
      <c r="R780" s="296"/>
      <c r="S780" s="296"/>
    </row>
    <row r="781" spans="1:19" ht="12.75" customHeight="1" x14ac:dyDescent="0.2">
      <c r="A781" s="303" t="str">
        <f>IF(B781="","",ROW()-ROW($A$3)+'Diário 2º PA'!$P$1)</f>
        <v/>
      </c>
      <c r="B781" s="304"/>
      <c r="C781" s="305"/>
      <c r="D781" s="269"/>
      <c r="E781" s="264"/>
      <c r="F781" s="334"/>
      <c r="G781" s="269"/>
      <c r="H781" s="269"/>
      <c r="I781" s="264"/>
      <c r="J781" s="307" t="str">
        <f t="shared" si="0"/>
        <v/>
      </c>
      <c r="K781" s="307"/>
      <c r="L781" s="308"/>
      <c r="M781" s="307"/>
      <c r="N781" s="304"/>
      <c r="O781" s="264"/>
      <c r="P781" s="269"/>
      <c r="Q781" s="296"/>
      <c r="R781" s="296"/>
      <c r="S781" s="296"/>
    </row>
    <row r="782" spans="1:19" ht="12.75" customHeight="1" x14ac:dyDescent="0.2">
      <c r="A782" s="303" t="str">
        <f>IF(B782="","",ROW()-ROW($A$3)+'Diário 2º PA'!$P$1)</f>
        <v/>
      </c>
      <c r="B782" s="304"/>
      <c r="C782" s="305"/>
      <c r="D782" s="269"/>
      <c r="E782" s="264"/>
      <c r="F782" s="334"/>
      <c r="G782" s="269"/>
      <c r="H782" s="269"/>
      <c r="I782" s="264"/>
      <c r="J782" s="307" t="str">
        <f t="shared" si="0"/>
        <v/>
      </c>
      <c r="K782" s="307"/>
      <c r="L782" s="308"/>
      <c r="M782" s="307"/>
      <c r="N782" s="304"/>
      <c r="O782" s="264"/>
      <c r="P782" s="269"/>
      <c r="Q782" s="296"/>
      <c r="R782" s="296"/>
      <c r="S782" s="296"/>
    </row>
    <row r="783" spans="1:19" ht="12.75" customHeight="1" x14ac:dyDescent="0.2">
      <c r="A783" s="303" t="str">
        <f>IF(B783="","",ROW()-ROW($A$3)+'Diário 2º PA'!$P$1)</f>
        <v/>
      </c>
      <c r="B783" s="304"/>
      <c r="C783" s="305"/>
      <c r="D783" s="269"/>
      <c r="E783" s="264"/>
      <c r="F783" s="334"/>
      <c r="G783" s="269"/>
      <c r="H783" s="269"/>
      <c r="I783" s="264"/>
      <c r="J783" s="307" t="str">
        <f t="shared" si="0"/>
        <v/>
      </c>
      <c r="K783" s="307"/>
      <c r="L783" s="308"/>
      <c r="M783" s="307"/>
      <c r="N783" s="304"/>
      <c r="O783" s="264"/>
      <c r="P783" s="269"/>
      <c r="Q783" s="296"/>
      <c r="R783" s="296"/>
      <c r="S783" s="296"/>
    </row>
    <row r="784" spans="1:19" ht="12.75" customHeight="1" x14ac:dyDescent="0.2">
      <c r="A784" s="303" t="str">
        <f>IF(B784="","",ROW()-ROW($A$3)+'Diário 2º PA'!$P$1)</f>
        <v/>
      </c>
      <c r="B784" s="304"/>
      <c r="C784" s="305"/>
      <c r="D784" s="269"/>
      <c r="E784" s="264"/>
      <c r="F784" s="334"/>
      <c r="G784" s="269"/>
      <c r="H784" s="269"/>
      <c r="I784" s="264"/>
      <c r="J784" s="307" t="str">
        <f t="shared" si="0"/>
        <v/>
      </c>
      <c r="K784" s="307"/>
      <c r="L784" s="308"/>
      <c r="M784" s="307"/>
      <c r="N784" s="304"/>
      <c r="O784" s="264"/>
      <c r="P784" s="269"/>
      <c r="Q784" s="296"/>
      <c r="R784" s="296"/>
      <c r="S784" s="296"/>
    </row>
    <row r="785" spans="1:19" ht="12.75" customHeight="1" x14ac:dyDescent="0.2">
      <c r="A785" s="303" t="str">
        <f>IF(B785="","",ROW()-ROW($A$3)+'Diário 2º PA'!$P$1)</f>
        <v/>
      </c>
      <c r="B785" s="304"/>
      <c r="C785" s="305"/>
      <c r="D785" s="269"/>
      <c r="E785" s="264"/>
      <c r="F785" s="334"/>
      <c r="G785" s="269"/>
      <c r="H785" s="269"/>
      <c r="I785" s="264"/>
      <c r="J785" s="307" t="str">
        <f t="shared" si="0"/>
        <v/>
      </c>
      <c r="K785" s="307"/>
      <c r="L785" s="308"/>
      <c r="M785" s="307"/>
      <c r="N785" s="304"/>
      <c r="O785" s="264"/>
      <c r="P785" s="269"/>
      <c r="Q785" s="296"/>
      <c r="R785" s="296"/>
      <c r="S785" s="296"/>
    </row>
    <row r="786" spans="1:19" ht="12.75" customHeight="1" x14ac:dyDescent="0.2">
      <c r="A786" s="303" t="str">
        <f>IF(B786="","",ROW()-ROW($A$3)+'Diário 2º PA'!$P$1)</f>
        <v/>
      </c>
      <c r="B786" s="304"/>
      <c r="C786" s="305"/>
      <c r="D786" s="269"/>
      <c r="E786" s="264"/>
      <c r="F786" s="334"/>
      <c r="G786" s="269"/>
      <c r="H786" s="269"/>
      <c r="I786" s="264"/>
      <c r="J786" s="307" t="str">
        <f t="shared" si="0"/>
        <v/>
      </c>
      <c r="K786" s="307"/>
      <c r="L786" s="308"/>
      <c r="M786" s="307"/>
      <c r="N786" s="304"/>
      <c r="O786" s="264"/>
      <c r="P786" s="269"/>
      <c r="Q786" s="296"/>
      <c r="R786" s="296"/>
      <c r="S786" s="296"/>
    </row>
    <row r="787" spans="1:19" ht="12.75" customHeight="1" x14ac:dyDescent="0.2">
      <c r="A787" s="303" t="str">
        <f>IF(B787="","",ROW()-ROW($A$3)+'Diário 2º PA'!$P$1)</f>
        <v/>
      </c>
      <c r="B787" s="304"/>
      <c r="C787" s="305"/>
      <c r="D787" s="269"/>
      <c r="E787" s="264"/>
      <c r="F787" s="334"/>
      <c r="G787" s="269"/>
      <c r="H787" s="269"/>
      <c r="I787" s="264"/>
      <c r="J787" s="307" t="str">
        <f t="shared" si="0"/>
        <v/>
      </c>
      <c r="K787" s="307"/>
      <c r="L787" s="308"/>
      <c r="M787" s="307"/>
      <c r="N787" s="304"/>
      <c r="O787" s="264"/>
      <c r="P787" s="269"/>
      <c r="Q787" s="296"/>
      <c r="R787" s="296"/>
      <c r="S787" s="296"/>
    </row>
    <row r="788" spans="1:19" ht="12.75" customHeight="1" x14ac:dyDescent="0.2">
      <c r="A788" s="303" t="str">
        <f>IF(B788="","",ROW()-ROW($A$3)+'Diário 2º PA'!$P$1)</f>
        <v/>
      </c>
      <c r="B788" s="304"/>
      <c r="C788" s="305"/>
      <c r="D788" s="269"/>
      <c r="E788" s="264"/>
      <c r="F788" s="334"/>
      <c r="G788" s="269"/>
      <c r="H788" s="269"/>
      <c r="I788" s="264"/>
      <c r="J788" s="307" t="str">
        <f t="shared" si="0"/>
        <v/>
      </c>
      <c r="K788" s="307"/>
      <c r="L788" s="308"/>
      <c r="M788" s="307"/>
      <c r="N788" s="304"/>
      <c r="O788" s="264"/>
      <c r="P788" s="269"/>
      <c r="Q788" s="296"/>
      <c r="R788" s="296"/>
      <c r="S788" s="296"/>
    </row>
    <row r="789" spans="1:19" ht="12.75" customHeight="1" x14ac:dyDescent="0.2">
      <c r="A789" s="303" t="str">
        <f>IF(B789="","",ROW()-ROW($A$3)+'Diário 2º PA'!$P$1)</f>
        <v/>
      </c>
      <c r="B789" s="304"/>
      <c r="C789" s="305"/>
      <c r="D789" s="269"/>
      <c r="E789" s="264"/>
      <c r="F789" s="334"/>
      <c r="G789" s="269"/>
      <c r="H789" s="269"/>
      <c r="I789" s="264"/>
      <c r="J789" s="307" t="str">
        <f t="shared" si="0"/>
        <v/>
      </c>
      <c r="K789" s="307"/>
      <c r="L789" s="308"/>
      <c r="M789" s="307"/>
      <c r="N789" s="304"/>
      <c r="O789" s="264"/>
      <c r="P789" s="269"/>
      <c r="Q789" s="296"/>
      <c r="R789" s="296"/>
      <c r="S789" s="296"/>
    </row>
    <row r="790" spans="1:19" ht="12.75" customHeight="1" x14ac:dyDescent="0.2">
      <c r="A790" s="303" t="str">
        <f>IF(B790="","",ROW()-ROW($A$3)+'Diário 2º PA'!$P$1)</f>
        <v/>
      </c>
      <c r="B790" s="304"/>
      <c r="C790" s="305"/>
      <c r="D790" s="269"/>
      <c r="E790" s="264"/>
      <c r="F790" s="334"/>
      <c r="G790" s="269"/>
      <c r="H790" s="269"/>
      <c r="I790" s="264"/>
      <c r="J790" s="307" t="str">
        <f t="shared" si="0"/>
        <v/>
      </c>
      <c r="K790" s="307"/>
      <c r="L790" s="308"/>
      <c r="M790" s="307"/>
      <c r="N790" s="304"/>
      <c r="O790" s="264"/>
      <c r="P790" s="269"/>
      <c r="Q790" s="296"/>
      <c r="R790" s="296"/>
      <c r="S790" s="296"/>
    </row>
    <row r="791" spans="1:19" ht="12.75" customHeight="1" x14ac:dyDescent="0.2">
      <c r="A791" s="303" t="str">
        <f>IF(B791="","",ROW()-ROW($A$3)+'Diário 2º PA'!$P$1)</f>
        <v/>
      </c>
      <c r="B791" s="304"/>
      <c r="C791" s="305"/>
      <c r="D791" s="269"/>
      <c r="E791" s="264"/>
      <c r="F791" s="334"/>
      <c r="G791" s="269"/>
      <c r="H791" s="269"/>
      <c r="I791" s="264"/>
      <c r="J791" s="307" t="str">
        <f t="shared" si="0"/>
        <v/>
      </c>
      <c r="K791" s="307"/>
      <c r="L791" s="308"/>
      <c r="M791" s="307"/>
      <c r="N791" s="304"/>
      <c r="O791" s="264"/>
      <c r="P791" s="269"/>
      <c r="Q791" s="296"/>
      <c r="R791" s="296"/>
      <c r="S791" s="296"/>
    </row>
    <row r="792" spans="1:19" ht="12.75" customHeight="1" x14ac:dyDescent="0.2">
      <c r="A792" s="303" t="str">
        <f>IF(B792="","",ROW()-ROW($A$3)+'Diário 2º PA'!$P$1)</f>
        <v/>
      </c>
      <c r="B792" s="304"/>
      <c r="C792" s="305"/>
      <c r="D792" s="269"/>
      <c r="E792" s="264"/>
      <c r="F792" s="334"/>
      <c r="G792" s="269"/>
      <c r="H792" s="269"/>
      <c r="I792" s="264"/>
      <c r="J792" s="307" t="str">
        <f t="shared" si="0"/>
        <v/>
      </c>
      <c r="K792" s="307"/>
      <c r="L792" s="308"/>
      <c r="M792" s="307"/>
      <c r="N792" s="304"/>
      <c r="O792" s="264"/>
      <c r="P792" s="269"/>
      <c r="Q792" s="296"/>
      <c r="R792" s="296"/>
      <c r="S792" s="296"/>
    </row>
    <row r="793" spans="1:19" ht="12.75" customHeight="1" x14ac:dyDescent="0.2">
      <c r="A793" s="303" t="str">
        <f>IF(B793="","",ROW()-ROW($A$3)+'Diário 2º PA'!$P$1)</f>
        <v/>
      </c>
      <c r="B793" s="304"/>
      <c r="C793" s="305"/>
      <c r="D793" s="269"/>
      <c r="E793" s="264"/>
      <c r="F793" s="334"/>
      <c r="G793" s="269"/>
      <c r="H793" s="269"/>
      <c r="I793" s="264"/>
      <c r="J793" s="307" t="str">
        <f t="shared" si="0"/>
        <v/>
      </c>
      <c r="K793" s="307"/>
      <c r="L793" s="308"/>
      <c r="M793" s="307"/>
      <c r="N793" s="304"/>
      <c r="O793" s="264"/>
      <c r="P793" s="269"/>
      <c r="Q793" s="296"/>
      <c r="R793" s="296"/>
      <c r="S793" s="296"/>
    </row>
    <row r="794" spans="1:19" ht="12.75" customHeight="1" x14ac:dyDescent="0.2">
      <c r="A794" s="303" t="str">
        <f>IF(B794="","",ROW()-ROW($A$3)+'Diário 2º PA'!$P$1)</f>
        <v/>
      </c>
      <c r="B794" s="304"/>
      <c r="C794" s="305"/>
      <c r="D794" s="269"/>
      <c r="E794" s="264"/>
      <c r="F794" s="334"/>
      <c r="G794" s="269"/>
      <c r="H794" s="269"/>
      <c r="I794" s="264"/>
      <c r="J794" s="307" t="str">
        <f t="shared" si="0"/>
        <v/>
      </c>
      <c r="K794" s="307"/>
      <c r="L794" s="308"/>
      <c r="M794" s="307"/>
      <c r="N794" s="304"/>
      <c r="O794" s="264"/>
      <c r="P794" s="269"/>
      <c r="Q794" s="296"/>
      <c r="R794" s="296"/>
      <c r="S794" s="296"/>
    </row>
    <row r="795" spans="1:19" ht="12.75" customHeight="1" x14ac:dyDescent="0.2">
      <c r="A795" s="303" t="str">
        <f>IF(B795="","",ROW()-ROW($A$3)+'Diário 2º PA'!$P$1)</f>
        <v/>
      </c>
      <c r="B795" s="304"/>
      <c r="C795" s="305"/>
      <c r="D795" s="269"/>
      <c r="E795" s="264"/>
      <c r="F795" s="334"/>
      <c r="G795" s="269"/>
      <c r="H795" s="269"/>
      <c r="I795" s="264"/>
      <c r="J795" s="307" t="str">
        <f t="shared" si="0"/>
        <v/>
      </c>
      <c r="K795" s="307"/>
      <c r="L795" s="308"/>
      <c r="M795" s="307"/>
      <c r="N795" s="304"/>
      <c r="O795" s="264"/>
      <c r="P795" s="269"/>
      <c r="Q795" s="296"/>
      <c r="R795" s="296"/>
      <c r="S795" s="296"/>
    </row>
    <row r="796" spans="1:19" ht="12.75" customHeight="1" x14ac:dyDescent="0.2">
      <c r="A796" s="303" t="str">
        <f>IF(B796="","",ROW()-ROW($A$3)+'Diário 2º PA'!$P$1)</f>
        <v/>
      </c>
      <c r="B796" s="304"/>
      <c r="C796" s="305"/>
      <c r="D796" s="269"/>
      <c r="E796" s="264"/>
      <c r="F796" s="334"/>
      <c r="G796" s="269"/>
      <c r="H796" s="269"/>
      <c r="I796" s="264"/>
      <c r="J796" s="307" t="str">
        <f t="shared" si="0"/>
        <v/>
      </c>
      <c r="K796" s="307"/>
      <c r="L796" s="308"/>
      <c r="M796" s="307"/>
      <c r="N796" s="304"/>
      <c r="O796" s="264"/>
      <c r="P796" s="269"/>
      <c r="Q796" s="296"/>
      <c r="R796" s="296"/>
      <c r="S796" s="296"/>
    </row>
    <row r="797" spans="1:19" ht="12.75" customHeight="1" x14ac:dyDescent="0.2">
      <c r="A797" s="303" t="str">
        <f>IF(B797="","",ROW()-ROW($A$3)+'Diário 2º PA'!$P$1)</f>
        <v/>
      </c>
      <c r="B797" s="304"/>
      <c r="C797" s="305"/>
      <c r="D797" s="269"/>
      <c r="E797" s="264"/>
      <c r="F797" s="334"/>
      <c r="G797" s="269"/>
      <c r="H797" s="269"/>
      <c r="I797" s="264"/>
      <c r="J797" s="307" t="str">
        <f t="shared" si="0"/>
        <v/>
      </c>
      <c r="K797" s="307"/>
      <c r="L797" s="308"/>
      <c r="M797" s="307"/>
      <c r="N797" s="304"/>
      <c r="O797" s="264"/>
      <c r="P797" s="269"/>
      <c r="Q797" s="296"/>
      <c r="R797" s="296"/>
      <c r="S797" s="296"/>
    </row>
    <row r="798" spans="1:19" ht="12.75" customHeight="1" x14ac:dyDescent="0.2">
      <c r="A798" s="303" t="str">
        <f>IF(B798="","",ROW()-ROW($A$3)+'Diário 2º PA'!$P$1)</f>
        <v/>
      </c>
      <c r="B798" s="304"/>
      <c r="C798" s="305"/>
      <c r="D798" s="269"/>
      <c r="E798" s="264"/>
      <c r="F798" s="334"/>
      <c r="G798" s="269"/>
      <c r="H798" s="269"/>
      <c r="I798" s="264"/>
      <c r="J798" s="307" t="str">
        <f t="shared" si="0"/>
        <v/>
      </c>
      <c r="K798" s="307"/>
      <c r="L798" s="308"/>
      <c r="M798" s="307"/>
      <c r="N798" s="304"/>
      <c r="O798" s="264"/>
      <c r="P798" s="269"/>
      <c r="Q798" s="296"/>
      <c r="R798" s="296"/>
      <c r="S798" s="296"/>
    </row>
    <row r="799" spans="1:19" ht="12.75" customHeight="1" x14ac:dyDescent="0.2">
      <c r="A799" s="303" t="str">
        <f>IF(B799="","",ROW()-ROW($A$3)+'Diário 2º PA'!$P$1)</f>
        <v/>
      </c>
      <c r="B799" s="304"/>
      <c r="C799" s="305"/>
      <c r="D799" s="269"/>
      <c r="E799" s="264"/>
      <c r="F799" s="334"/>
      <c r="G799" s="269"/>
      <c r="H799" s="269"/>
      <c r="I799" s="264"/>
      <c r="J799" s="307" t="str">
        <f t="shared" si="0"/>
        <v/>
      </c>
      <c r="K799" s="307"/>
      <c r="L799" s="308"/>
      <c r="M799" s="307"/>
      <c r="N799" s="304"/>
      <c r="O799" s="264"/>
      <c r="P799" s="269"/>
      <c r="Q799" s="296"/>
      <c r="R799" s="296"/>
      <c r="S799" s="296"/>
    </row>
    <row r="800" spans="1:19" ht="12.75" customHeight="1" x14ac:dyDescent="0.2">
      <c r="A800" s="303" t="str">
        <f>IF(B800="","",ROW()-ROW($A$3)+'Diário 2º PA'!$P$1)</f>
        <v/>
      </c>
      <c r="B800" s="304"/>
      <c r="C800" s="305"/>
      <c r="D800" s="269"/>
      <c r="E800" s="264"/>
      <c r="F800" s="334"/>
      <c r="G800" s="269"/>
      <c r="H800" s="269"/>
      <c r="I800" s="264"/>
      <c r="J800" s="307" t="str">
        <f t="shared" si="0"/>
        <v/>
      </c>
      <c r="K800" s="307"/>
      <c r="L800" s="308"/>
      <c r="M800" s="307"/>
      <c r="N800" s="304"/>
      <c r="O800" s="264"/>
      <c r="P800" s="269"/>
      <c r="Q800" s="296"/>
      <c r="R800" s="296"/>
      <c r="S800" s="296"/>
    </row>
    <row r="801" spans="1:19" ht="12.75" customHeight="1" x14ac:dyDescent="0.2">
      <c r="A801" s="303" t="str">
        <f>IF(B801="","",ROW()-ROW($A$3)+'Diário 2º PA'!$P$1)</f>
        <v/>
      </c>
      <c r="B801" s="304"/>
      <c r="C801" s="305"/>
      <c r="D801" s="269"/>
      <c r="E801" s="264"/>
      <c r="F801" s="334"/>
      <c r="G801" s="269"/>
      <c r="H801" s="269"/>
      <c r="I801" s="264"/>
      <c r="J801" s="307" t="str">
        <f t="shared" si="0"/>
        <v/>
      </c>
      <c r="K801" s="307"/>
      <c r="L801" s="308"/>
      <c r="M801" s="307"/>
      <c r="N801" s="304"/>
      <c r="O801" s="264"/>
      <c r="P801" s="269"/>
      <c r="Q801" s="296"/>
      <c r="R801" s="296"/>
      <c r="S801" s="296"/>
    </row>
    <row r="802" spans="1:19" ht="12.75" customHeight="1" x14ac:dyDescent="0.2">
      <c r="A802" s="303" t="str">
        <f>IF(B802="","",ROW()-ROW($A$3)+'Diário 2º PA'!$P$1)</f>
        <v/>
      </c>
      <c r="B802" s="304"/>
      <c r="C802" s="305"/>
      <c r="D802" s="269"/>
      <c r="E802" s="264"/>
      <c r="F802" s="334"/>
      <c r="G802" s="269"/>
      <c r="H802" s="269"/>
      <c r="I802" s="264"/>
      <c r="J802" s="307" t="str">
        <f t="shared" si="0"/>
        <v/>
      </c>
      <c r="K802" s="307"/>
      <c r="L802" s="308"/>
      <c r="M802" s="307"/>
      <c r="N802" s="304"/>
      <c r="O802" s="264"/>
      <c r="P802" s="269"/>
      <c r="Q802" s="296"/>
      <c r="R802" s="296"/>
      <c r="S802" s="296"/>
    </row>
    <row r="803" spans="1:19" ht="12.75" customHeight="1" x14ac:dyDescent="0.2">
      <c r="A803" s="303" t="str">
        <f>IF(B803="","",ROW()-ROW($A$3)+'Diário 2º PA'!$P$1)</f>
        <v/>
      </c>
      <c r="B803" s="304"/>
      <c r="C803" s="305"/>
      <c r="D803" s="269"/>
      <c r="E803" s="264"/>
      <c r="F803" s="334"/>
      <c r="G803" s="269"/>
      <c r="H803" s="269"/>
      <c r="I803" s="264"/>
      <c r="J803" s="307" t="str">
        <f t="shared" si="0"/>
        <v/>
      </c>
      <c r="K803" s="307"/>
      <c r="L803" s="308"/>
      <c r="M803" s="307"/>
      <c r="N803" s="304"/>
      <c r="O803" s="264"/>
      <c r="P803" s="269"/>
      <c r="Q803" s="296"/>
      <c r="R803" s="296"/>
      <c r="S803" s="296"/>
    </row>
    <row r="804" spans="1:19" ht="12.75" customHeight="1" x14ac:dyDescent="0.2">
      <c r="A804" s="303" t="str">
        <f>IF(B804="","",ROW()-ROW($A$3)+'Diário 2º PA'!$P$1)</f>
        <v/>
      </c>
      <c r="B804" s="304"/>
      <c r="C804" s="305"/>
      <c r="D804" s="269"/>
      <c r="E804" s="264"/>
      <c r="F804" s="334"/>
      <c r="G804" s="269"/>
      <c r="H804" s="269"/>
      <c r="I804" s="264"/>
      <c r="J804" s="307" t="str">
        <f t="shared" si="0"/>
        <v/>
      </c>
      <c r="K804" s="307"/>
      <c r="L804" s="308"/>
      <c r="M804" s="307"/>
      <c r="N804" s="304"/>
      <c r="O804" s="264"/>
      <c r="P804" s="269"/>
      <c r="Q804" s="296"/>
      <c r="R804" s="296"/>
      <c r="S804" s="296"/>
    </row>
    <row r="805" spans="1:19" ht="12.75" customHeight="1" x14ac:dyDescent="0.2">
      <c r="A805" s="303" t="str">
        <f>IF(B805="","",ROW()-ROW($A$3)+'Diário 2º PA'!$P$1)</f>
        <v/>
      </c>
      <c r="B805" s="304"/>
      <c r="C805" s="305"/>
      <c r="D805" s="269"/>
      <c r="E805" s="264"/>
      <c r="F805" s="334"/>
      <c r="G805" s="269"/>
      <c r="H805" s="269"/>
      <c r="I805" s="264"/>
      <c r="J805" s="307" t="str">
        <f t="shared" si="0"/>
        <v/>
      </c>
      <c r="K805" s="307"/>
      <c r="L805" s="308"/>
      <c r="M805" s="307"/>
      <c r="N805" s="304"/>
      <c r="O805" s="264"/>
      <c r="P805" s="269"/>
      <c r="Q805" s="296"/>
      <c r="R805" s="296"/>
      <c r="S805" s="296"/>
    </row>
    <row r="806" spans="1:19" ht="12.75" customHeight="1" x14ac:dyDescent="0.2">
      <c r="A806" s="303" t="str">
        <f>IF(B806="","",ROW()-ROW($A$3)+'Diário 2º PA'!$P$1)</f>
        <v/>
      </c>
      <c r="B806" s="304"/>
      <c r="C806" s="305"/>
      <c r="D806" s="269"/>
      <c r="E806" s="264"/>
      <c r="F806" s="334"/>
      <c r="G806" s="269"/>
      <c r="H806" s="269"/>
      <c r="I806" s="264"/>
      <c r="J806" s="307" t="str">
        <f t="shared" si="0"/>
        <v/>
      </c>
      <c r="K806" s="307"/>
      <c r="L806" s="308"/>
      <c r="M806" s="307"/>
      <c r="N806" s="304"/>
      <c r="O806" s="264"/>
      <c r="P806" s="269"/>
      <c r="Q806" s="296"/>
      <c r="R806" s="296"/>
      <c r="S806" s="296"/>
    </row>
    <row r="807" spans="1:19" ht="12.75" customHeight="1" x14ac:dyDescent="0.2">
      <c r="A807" s="303" t="str">
        <f>IF(B807="","",ROW()-ROW($A$3)+'Diário 2º PA'!$P$1)</f>
        <v/>
      </c>
      <c r="B807" s="304"/>
      <c r="C807" s="305"/>
      <c r="D807" s="269"/>
      <c r="E807" s="264"/>
      <c r="F807" s="334"/>
      <c r="G807" s="269"/>
      <c r="H807" s="269"/>
      <c r="I807" s="264"/>
      <c r="J807" s="307" t="str">
        <f t="shared" si="0"/>
        <v/>
      </c>
      <c r="K807" s="307"/>
      <c r="L807" s="308"/>
      <c r="M807" s="307"/>
      <c r="N807" s="304"/>
      <c r="O807" s="264"/>
      <c r="P807" s="269"/>
      <c r="Q807" s="296"/>
      <c r="R807" s="296"/>
      <c r="S807" s="296"/>
    </row>
    <row r="808" spans="1:19" ht="12.75" customHeight="1" x14ac:dyDescent="0.2">
      <c r="A808" s="303" t="str">
        <f>IF(B808="","",ROW()-ROW($A$3)+'Diário 2º PA'!$P$1)</f>
        <v/>
      </c>
      <c r="B808" s="304"/>
      <c r="C808" s="305"/>
      <c r="D808" s="269"/>
      <c r="E808" s="264"/>
      <c r="F808" s="334"/>
      <c r="G808" s="269"/>
      <c r="H808" s="269"/>
      <c r="I808" s="264"/>
      <c r="J808" s="307" t="str">
        <f t="shared" si="0"/>
        <v/>
      </c>
      <c r="K808" s="307"/>
      <c r="L808" s="308"/>
      <c r="M808" s="307"/>
      <c r="N808" s="304"/>
      <c r="O808" s="264"/>
      <c r="P808" s="269"/>
      <c r="Q808" s="296"/>
      <c r="R808" s="296"/>
      <c r="S808" s="296"/>
    </row>
    <row r="809" spans="1:19" ht="12.75" customHeight="1" x14ac:dyDescent="0.2">
      <c r="A809" s="303" t="str">
        <f>IF(B809="","",ROW()-ROW($A$3)+'Diário 2º PA'!$P$1)</f>
        <v/>
      </c>
      <c r="B809" s="304"/>
      <c r="C809" s="305"/>
      <c r="D809" s="269"/>
      <c r="E809" s="264"/>
      <c r="F809" s="334"/>
      <c r="G809" s="269"/>
      <c r="H809" s="269"/>
      <c r="I809" s="264"/>
      <c r="J809" s="307" t="str">
        <f t="shared" si="0"/>
        <v/>
      </c>
      <c r="K809" s="307"/>
      <c r="L809" s="308"/>
      <c r="M809" s="307"/>
      <c r="N809" s="304"/>
      <c r="O809" s="264"/>
      <c r="P809" s="269"/>
      <c r="Q809" s="296"/>
      <c r="R809" s="296"/>
      <c r="S809" s="296"/>
    </row>
    <row r="810" spans="1:19" ht="12.75" customHeight="1" x14ac:dyDescent="0.2">
      <c r="A810" s="303" t="str">
        <f>IF(B810="","",ROW()-ROW($A$3)+'Diário 2º PA'!$P$1)</f>
        <v/>
      </c>
      <c r="B810" s="304"/>
      <c r="C810" s="305"/>
      <c r="D810" s="269"/>
      <c r="E810" s="264"/>
      <c r="F810" s="334"/>
      <c r="G810" s="269"/>
      <c r="H810" s="269"/>
      <c r="I810" s="264"/>
      <c r="J810" s="307" t="str">
        <f t="shared" si="0"/>
        <v/>
      </c>
      <c r="K810" s="307"/>
      <c r="L810" s="308"/>
      <c r="M810" s="307"/>
      <c r="N810" s="304"/>
      <c r="O810" s="264"/>
      <c r="P810" s="269"/>
      <c r="Q810" s="296"/>
      <c r="R810" s="296"/>
      <c r="S810" s="296"/>
    </row>
    <row r="811" spans="1:19" ht="12.75" customHeight="1" x14ac:dyDescent="0.2">
      <c r="A811" s="303" t="str">
        <f>IF(B811="","",ROW()-ROW($A$3)+'Diário 2º PA'!$P$1)</f>
        <v/>
      </c>
      <c r="B811" s="304"/>
      <c r="C811" s="305"/>
      <c r="D811" s="269"/>
      <c r="E811" s="264"/>
      <c r="F811" s="334"/>
      <c r="G811" s="269"/>
      <c r="H811" s="269"/>
      <c r="I811" s="264"/>
      <c r="J811" s="307" t="str">
        <f t="shared" si="0"/>
        <v/>
      </c>
      <c r="K811" s="307"/>
      <c r="L811" s="308"/>
      <c r="M811" s="307"/>
      <c r="N811" s="304"/>
      <c r="O811" s="264"/>
      <c r="P811" s="269"/>
      <c r="Q811" s="296"/>
      <c r="R811" s="296"/>
      <c r="S811" s="296"/>
    </row>
    <row r="812" spans="1:19" ht="12.75" customHeight="1" x14ac:dyDescent="0.2">
      <c r="A812" s="303" t="str">
        <f>IF(B812="","",ROW()-ROW($A$3)+'Diário 2º PA'!$P$1)</f>
        <v/>
      </c>
      <c r="B812" s="304"/>
      <c r="C812" s="305"/>
      <c r="D812" s="269"/>
      <c r="E812" s="264"/>
      <c r="F812" s="334"/>
      <c r="G812" s="269"/>
      <c r="H812" s="269"/>
      <c r="I812" s="264"/>
      <c r="J812" s="307" t="str">
        <f t="shared" si="0"/>
        <v/>
      </c>
      <c r="K812" s="307"/>
      <c r="L812" s="308"/>
      <c r="M812" s="307"/>
      <c r="N812" s="304"/>
      <c r="O812" s="264"/>
      <c r="P812" s="269"/>
      <c r="Q812" s="296"/>
      <c r="R812" s="296"/>
      <c r="S812" s="296"/>
    </row>
    <row r="813" spans="1:19" ht="12.75" customHeight="1" x14ac:dyDescent="0.2">
      <c r="A813" s="303" t="str">
        <f>IF(B813="","",ROW()-ROW($A$3)+'Diário 2º PA'!$P$1)</f>
        <v/>
      </c>
      <c r="B813" s="304"/>
      <c r="C813" s="305"/>
      <c r="D813" s="269"/>
      <c r="E813" s="264"/>
      <c r="F813" s="334"/>
      <c r="G813" s="269"/>
      <c r="H813" s="269"/>
      <c r="I813" s="264"/>
      <c r="J813" s="307" t="str">
        <f t="shared" si="0"/>
        <v/>
      </c>
      <c r="K813" s="307"/>
      <c r="L813" s="308"/>
      <c r="M813" s="307"/>
      <c r="N813" s="304"/>
      <c r="O813" s="264"/>
      <c r="P813" s="269"/>
      <c r="Q813" s="296"/>
      <c r="R813" s="296"/>
      <c r="S813" s="296"/>
    </row>
    <row r="814" spans="1:19" ht="12.75" customHeight="1" x14ac:dyDescent="0.2">
      <c r="A814" s="303" t="str">
        <f>IF(B814="","",ROW()-ROW($A$3)+'Diário 2º PA'!$P$1)</f>
        <v/>
      </c>
      <c r="B814" s="304"/>
      <c r="C814" s="305"/>
      <c r="D814" s="269"/>
      <c r="E814" s="264"/>
      <c r="F814" s="334"/>
      <c r="G814" s="269"/>
      <c r="H814" s="269"/>
      <c r="I814" s="264"/>
      <c r="J814" s="307" t="str">
        <f t="shared" si="0"/>
        <v/>
      </c>
      <c r="K814" s="307"/>
      <c r="L814" s="308"/>
      <c r="M814" s="307"/>
      <c r="N814" s="304"/>
      <c r="O814" s="264"/>
      <c r="P814" s="269"/>
      <c r="Q814" s="296"/>
      <c r="R814" s="296"/>
      <c r="S814" s="296"/>
    </row>
    <row r="815" spans="1:19" ht="12.75" customHeight="1" x14ac:dyDescent="0.2">
      <c r="A815" s="303" t="str">
        <f>IF(B815="","",ROW()-ROW($A$3)+'Diário 2º PA'!$P$1)</f>
        <v/>
      </c>
      <c r="B815" s="304"/>
      <c r="C815" s="305"/>
      <c r="D815" s="269"/>
      <c r="E815" s="264"/>
      <c r="F815" s="334"/>
      <c r="G815" s="269"/>
      <c r="H815" s="269"/>
      <c r="I815" s="264"/>
      <c r="J815" s="307" t="str">
        <f t="shared" si="0"/>
        <v/>
      </c>
      <c r="K815" s="307"/>
      <c r="L815" s="308"/>
      <c r="M815" s="307"/>
      <c r="N815" s="304"/>
      <c r="O815" s="264"/>
      <c r="P815" s="269"/>
      <c r="Q815" s="296"/>
      <c r="R815" s="296"/>
      <c r="S815" s="296"/>
    </row>
    <row r="816" spans="1:19" ht="12.75" customHeight="1" x14ac:dyDescent="0.2">
      <c r="A816" s="303" t="str">
        <f>IF(B816="","",ROW()-ROW($A$3)+'Diário 2º PA'!$P$1)</f>
        <v/>
      </c>
      <c r="B816" s="304"/>
      <c r="C816" s="305"/>
      <c r="D816" s="269"/>
      <c r="E816" s="264"/>
      <c r="F816" s="334"/>
      <c r="G816" s="269"/>
      <c r="H816" s="269"/>
      <c r="I816" s="264"/>
      <c r="J816" s="307" t="str">
        <f t="shared" si="0"/>
        <v/>
      </c>
      <c r="K816" s="307"/>
      <c r="L816" s="308"/>
      <c r="M816" s="307"/>
      <c r="N816" s="304"/>
      <c r="O816" s="264"/>
      <c r="P816" s="269"/>
      <c r="Q816" s="296"/>
      <c r="R816" s="296"/>
      <c r="S816" s="296"/>
    </row>
    <row r="817" spans="1:19" ht="12.75" customHeight="1" x14ac:dyDescent="0.2">
      <c r="A817" s="303" t="str">
        <f>IF(B817="","",ROW()-ROW($A$3)+'Diário 2º PA'!$P$1)</f>
        <v/>
      </c>
      <c r="B817" s="304"/>
      <c r="C817" s="305"/>
      <c r="D817" s="269"/>
      <c r="E817" s="264"/>
      <c r="F817" s="334"/>
      <c r="G817" s="269"/>
      <c r="H817" s="269"/>
      <c r="I817" s="264"/>
      <c r="J817" s="307" t="str">
        <f t="shared" si="0"/>
        <v/>
      </c>
      <c r="K817" s="307"/>
      <c r="L817" s="308"/>
      <c r="M817" s="307"/>
      <c r="N817" s="304"/>
      <c r="O817" s="264"/>
      <c r="P817" s="269"/>
      <c r="Q817" s="296"/>
      <c r="R817" s="296"/>
      <c r="S817" s="296"/>
    </row>
    <row r="818" spans="1:19" ht="12.75" customHeight="1" x14ac:dyDescent="0.2">
      <c r="A818" s="303" t="str">
        <f>IF(B818="","",ROW()-ROW($A$3)+'Diário 2º PA'!$P$1)</f>
        <v/>
      </c>
      <c r="B818" s="304"/>
      <c r="C818" s="305"/>
      <c r="D818" s="269"/>
      <c r="E818" s="264"/>
      <c r="F818" s="334"/>
      <c r="G818" s="269"/>
      <c r="H818" s="269"/>
      <c r="I818" s="264"/>
      <c r="J818" s="307" t="str">
        <f t="shared" si="0"/>
        <v/>
      </c>
      <c r="K818" s="307"/>
      <c r="L818" s="308"/>
      <c r="M818" s="307"/>
      <c r="N818" s="304"/>
      <c r="O818" s="264"/>
      <c r="P818" s="269"/>
      <c r="Q818" s="296"/>
      <c r="R818" s="296"/>
      <c r="S818" s="296"/>
    </row>
    <row r="819" spans="1:19" ht="12.75" customHeight="1" x14ac:dyDescent="0.2">
      <c r="A819" s="303" t="str">
        <f>IF(B819="","",ROW()-ROW($A$3)+'Diário 2º PA'!$P$1)</f>
        <v/>
      </c>
      <c r="B819" s="304"/>
      <c r="C819" s="305"/>
      <c r="D819" s="269"/>
      <c r="E819" s="264"/>
      <c r="F819" s="334"/>
      <c r="G819" s="269"/>
      <c r="H819" s="269"/>
      <c r="I819" s="264"/>
      <c r="J819" s="307" t="str">
        <f t="shared" si="0"/>
        <v/>
      </c>
      <c r="K819" s="307"/>
      <c r="L819" s="308"/>
      <c r="M819" s="307"/>
      <c r="N819" s="304"/>
      <c r="O819" s="264"/>
      <c r="P819" s="269"/>
      <c r="Q819" s="296"/>
      <c r="R819" s="296"/>
      <c r="S819" s="296"/>
    </row>
    <row r="820" spans="1:19" ht="12.75" customHeight="1" x14ac:dyDescent="0.2">
      <c r="A820" s="303" t="str">
        <f>IF(B820="","",ROW()-ROW($A$3)+'Diário 2º PA'!$P$1)</f>
        <v/>
      </c>
      <c r="B820" s="304"/>
      <c r="C820" s="305"/>
      <c r="D820" s="269"/>
      <c r="E820" s="264"/>
      <c r="F820" s="334"/>
      <c r="G820" s="269"/>
      <c r="H820" s="269"/>
      <c r="I820" s="264"/>
      <c r="J820" s="307" t="str">
        <f t="shared" si="0"/>
        <v/>
      </c>
      <c r="K820" s="307"/>
      <c r="L820" s="308"/>
      <c r="M820" s="307"/>
      <c r="N820" s="304"/>
      <c r="O820" s="264"/>
      <c r="P820" s="269"/>
      <c r="Q820" s="296"/>
      <c r="R820" s="296"/>
      <c r="S820" s="296"/>
    </row>
    <row r="821" spans="1:19" ht="12.75" customHeight="1" x14ac:dyDescent="0.2">
      <c r="A821" s="303" t="str">
        <f>IF(B821="","",ROW()-ROW($A$3)+'Diário 2º PA'!$P$1)</f>
        <v/>
      </c>
      <c r="B821" s="304"/>
      <c r="C821" s="305"/>
      <c r="D821" s="269"/>
      <c r="E821" s="264"/>
      <c r="F821" s="334"/>
      <c r="G821" s="269"/>
      <c r="H821" s="269"/>
      <c r="I821" s="264"/>
      <c r="J821" s="307" t="str">
        <f t="shared" si="0"/>
        <v/>
      </c>
      <c r="K821" s="307"/>
      <c r="L821" s="308"/>
      <c r="M821" s="307"/>
      <c r="N821" s="304"/>
      <c r="O821" s="264"/>
      <c r="P821" s="269"/>
      <c r="Q821" s="296"/>
      <c r="R821" s="296"/>
      <c r="S821" s="296"/>
    </row>
    <row r="822" spans="1:19" ht="12.75" customHeight="1" x14ac:dyDescent="0.2">
      <c r="A822" s="303" t="str">
        <f>IF(B822="","",ROW()-ROW($A$3)+'Diário 2º PA'!$P$1)</f>
        <v/>
      </c>
      <c r="B822" s="304"/>
      <c r="C822" s="305"/>
      <c r="D822" s="269"/>
      <c r="E822" s="264"/>
      <c r="F822" s="334"/>
      <c r="G822" s="269"/>
      <c r="H822" s="269"/>
      <c r="I822" s="264"/>
      <c r="J822" s="307" t="str">
        <f t="shared" si="0"/>
        <v/>
      </c>
      <c r="K822" s="307"/>
      <c r="L822" s="308"/>
      <c r="M822" s="307"/>
      <c r="N822" s="304"/>
      <c r="O822" s="264"/>
      <c r="P822" s="269"/>
      <c r="Q822" s="296"/>
      <c r="R822" s="296"/>
      <c r="S822" s="296"/>
    </row>
    <row r="823" spans="1:19" ht="12.75" customHeight="1" x14ac:dyDescent="0.2">
      <c r="A823" s="303" t="str">
        <f>IF(B823="","",ROW()-ROW($A$3)+'Diário 2º PA'!$P$1)</f>
        <v/>
      </c>
      <c r="B823" s="304"/>
      <c r="C823" s="305"/>
      <c r="D823" s="269"/>
      <c r="E823" s="264"/>
      <c r="F823" s="334"/>
      <c r="G823" s="269"/>
      <c r="H823" s="269"/>
      <c r="I823" s="264"/>
      <c r="J823" s="307" t="str">
        <f t="shared" si="0"/>
        <v/>
      </c>
      <c r="K823" s="307"/>
      <c r="L823" s="308"/>
      <c r="M823" s="307"/>
      <c r="N823" s="304"/>
      <c r="O823" s="264"/>
      <c r="P823" s="269"/>
      <c r="Q823" s="296"/>
      <c r="R823" s="296"/>
      <c r="S823" s="296"/>
    </row>
    <row r="824" spans="1:19" ht="12.75" customHeight="1" x14ac:dyDescent="0.2">
      <c r="A824" s="303" t="str">
        <f>IF(B824="","",ROW()-ROW($A$3)+'Diário 2º PA'!$P$1)</f>
        <v/>
      </c>
      <c r="B824" s="304"/>
      <c r="C824" s="305"/>
      <c r="D824" s="269"/>
      <c r="E824" s="264"/>
      <c r="F824" s="334"/>
      <c r="G824" s="269"/>
      <c r="H824" s="269"/>
      <c r="I824" s="264"/>
      <c r="J824" s="307" t="str">
        <f t="shared" si="0"/>
        <v/>
      </c>
      <c r="K824" s="307"/>
      <c r="L824" s="308"/>
      <c r="M824" s="307"/>
      <c r="N824" s="304"/>
      <c r="O824" s="264"/>
      <c r="P824" s="269"/>
      <c r="Q824" s="296"/>
      <c r="R824" s="296"/>
      <c r="S824" s="296"/>
    </row>
    <row r="825" spans="1:19" ht="12.75" customHeight="1" x14ac:dyDescent="0.2">
      <c r="A825" s="303" t="str">
        <f>IF(B825="","",ROW()-ROW($A$3)+'Diário 2º PA'!$P$1)</f>
        <v/>
      </c>
      <c r="B825" s="304"/>
      <c r="C825" s="305"/>
      <c r="D825" s="269"/>
      <c r="E825" s="264"/>
      <c r="F825" s="334"/>
      <c r="G825" s="269"/>
      <c r="H825" s="269"/>
      <c r="I825" s="264"/>
      <c r="J825" s="307" t="str">
        <f t="shared" si="0"/>
        <v/>
      </c>
      <c r="K825" s="307"/>
      <c r="L825" s="308"/>
      <c r="M825" s="307"/>
      <c r="N825" s="304"/>
      <c r="O825" s="264"/>
      <c r="P825" s="269"/>
      <c r="Q825" s="296"/>
      <c r="R825" s="296"/>
      <c r="S825" s="296"/>
    </row>
    <row r="826" spans="1:19" ht="12.75" customHeight="1" x14ac:dyDescent="0.2">
      <c r="A826" s="303" t="str">
        <f>IF(B826="","",ROW()-ROW($A$3)+'Diário 2º PA'!$P$1)</f>
        <v/>
      </c>
      <c r="B826" s="304"/>
      <c r="C826" s="305"/>
      <c r="D826" s="269"/>
      <c r="E826" s="264"/>
      <c r="F826" s="334"/>
      <c r="G826" s="269"/>
      <c r="H826" s="269"/>
      <c r="I826" s="264"/>
      <c r="J826" s="307" t="str">
        <f t="shared" si="0"/>
        <v/>
      </c>
      <c r="K826" s="307"/>
      <c r="L826" s="308"/>
      <c r="M826" s="307"/>
      <c r="N826" s="304"/>
      <c r="O826" s="264"/>
      <c r="P826" s="269"/>
      <c r="Q826" s="296"/>
      <c r="R826" s="296"/>
      <c r="S826" s="296"/>
    </row>
    <row r="827" spans="1:19" ht="12.75" customHeight="1" x14ac:dyDescent="0.2">
      <c r="A827" s="303" t="str">
        <f>IF(B827="","",ROW()-ROW($A$3)+'Diário 2º PA'!$P$1)</f>
        <v/>
      </c>
      <c r="B827" s="304"/>
      <c r="C827" s="305"/>
      <c r="D827" s="269"/>
      <c r="E827" s="264"/>
      <c r="F827" s="334"/>
      <c r="G827" s="269"/>
      <c r="H827" s="269"/>
      <c r="I827" s="264"/>
      <c r="J827" s="307" t="str">
        <f t="shared" si="0"/>
        <v/>
      </c>
      <c r="K827" s="307"/>
      <c r="L827" s="308"/>
      <c r="M827" s="307"/>
      <c r="N827" s="304"/>
      <c r="O827" s="264"/>
      <c r="P827" s="269"/>
      <c r="Q827" s="296"/>
      <c r="R827" s="296"/>
      <c r="S827" s="296"/>
    </row>
    <row r="828" spans="1:19" ht="12.75" customHeight="1" x14ac:dyDescent="0.2">
      <c r="A828" s="303" t="str">
        <f>IF(B828="","",ROW()-ROW($A$3)+'Diário 2º PA'!$P$1)</f>
        <v/>
      </c>
      <c r="B828" s="304"/>
      <c r="C828" s="305"/>
      <c r="D828" s="269"/>
      <c r="E828" s="264"/>
      <c r="F828" s="334"/>
      <c r="G828" s="269"/>
      <c r="H828" s="269"/>
      <c r="I828" s="264"/>
      <c r="J828" s="307" t="str">
        <f t="shared" si="0"/>
        <v/>
      </c>
      <c r="K828" s="307"/>
      <c r="L828" s="308"/>
      <c r="M828" s="307"/>
      <c r="N828" s="304"/>
      <c r="O828" s="264"/>
      <c r="P828" s="269"/>
      <c r="Q828" s="296"/>
      <c r="R828" s="296"/>
      <c r="S828" s="296"/>
    </row>
    <row r="829" spans="1:19" ht="12.75" customHeight="1" x14ac:dyDescent="0.2">
      <c r="A829" s="303" t="str">
        <f>IF(B829="","",ROW()-ROW($A$3)+'Diário 2º PA'!$P$1)</f>
        <v/>
      </c>
      <c r="B829" s="304"/>
      <c r="C829" s="305"/>
      <c r="D829" s="269"/>
      <c r="E829" s="264"/>
      <c r="F829" s="334"/>
      <c r="G829" s="269"/>
      <c r="H829" s="269"/>
      <c r="I829" s="264"/>
      <c r="J829" s="307" t="str">
        <f t="shared" si="0"/>
        <v/>
      </c>
      <c r="K829" s="307"/>
      <c r="L829" s="308"/>
      <c r="M829" s="307"/>
      <c r="N829" s="304"/>
      <c r="O829" s="264"/>
      <c r="P829" s="269"/>
      <c r="Q829" s="296"/>
      <c r="R829" s="296"/>
      <c r="S829" s="296"/>
    </row>
    <row r="830" spans="1:19" ht="12.75" customHeight="1" x14ac:dyDescent="0.2">
      <c r="A830" s="303" t="str">
        <f>IF(B830="","",ROW()-ROW($A$3)+'Diário 2º PA'!$P$1)</f>
        <v/>
      </c>
      <c r="B830" s="304"/>
      <c r="C830" s="305"/>
      <c r="D830" s="269"/>
      <c r="E830" s="264"/>
      <c r="F830" s="334"/>
      <c r="G830" s="269"/>
      <c r="H830" s="269"/>
      <c r="I830" s="264"/>
      <c r="J830" s="307" t="str">
        <f t="shared" si="0"/>
        <v/>
      </c>
      <c r="K830" s="307"/>
      <c r="L830" s="308"/>
      <c r="M830" s="307"/>
      <c r="N830" s="304"/>
      <c r="O830" s="264"/>
      <c r="P830" s="269"/>
      <c r="Q830" s="296"/>
      <c r="R830" s="296"/>
      <c r="S830" s="296"/>
    </row>
    <row r="831" spans="1:19" ht="12.75" customHeight="1" x14ac:dyDescent="0.2">
      <c r="A831" s="303" t="str">
        <f>IF(B831="","",ROW()-ROW($A$3)+'Diário 2º PA'!$P$1)</f>
        <v/>
      </c>
      <c r="B831" s="304"/>
      <c r="C831" s="305"/>
      <c r="D831" s="269"/>
      <c r="E831" s="264"/>
      <c r="F831" s="334"/>
      <c r="G831" s="269"/>
      <c r="H831" s="269"/>
      <c r="I831" s="264"/>
      <c r="J831" s="307" t="str">
        <f t="shared" si="0"/>
        <v/>
      </c>
      <c r="K831" s="307"/>
      <c r="L831" s="308"/>
      <c r="M831" s="307"/>
      <c r="N831" s="304"/>
      <c r="O831" s="264"/>
      <c r="P831" s="269"/>
      <c r="Q831" s="296"/>
      <c r="R831" s="296"/>
      <c r="S831" s="296"/>
    </row>
    <row r="832" spans="1:19" ht="12.75" customHeight="1" x14ac:dyDescent="0.2">
      <c r="A832" s="303" t="str">
        <f>IF(B832="","",ROW()-ROW($A$3)+'Diário 2º PA'!$P$1)</f>
        <v/>
      </c>
      <c r="B832" s="304"/>
      <c r="C832" s="305"/>
      <c r="D832" s="269"/>
      <c r="E832" s="264"/>
      <c r="F832" s="334"/>
      <c r="G832" s="269"/>
      <c r="H832" s="269"/>
      <c r="I832" s="264"/>
      <c r="J832" s="307" t="str">
        <f t="shared" si="0"/>
        <v/>
      </c>
      <c r="K832" s="307"/>
      <c r="L832" s="308"/>
      <c r="M832" s="307"/>
      <c r="N832" s="304"/>
      <c r="O832" s="264"/>
      <c r="P832" s="269"/>
      <c r="Q832" s="296"/>
      <c r="R832" s="296"/>
      <c r="S832" s="296"/>
    </row>
    <row r="833" spans="1:19" ht="12.75" customHeight="1" x14ac:dyDescent="0.2">
      <c r="A833" s="303" t="str">
        <f>IF(B833="","",ROW()-ROW($A$3)+'Diário 2º PA'!$P$1)</f>
        <v/>
      </c>
      <c r="B833" s="304"/>
      <c r="C833" s="305"/>
      <c r="D833" s="269"/>
      <c r="E833" s="264"/>
      <c r="F833" s="334"/>
      <c r="G833" s="269"/>
      <c r="H833" s="269"/>
      <c r="I833" s="264"/>
      <c r="J833" s="307" t="str">
        <f t="shared" si="0"/>
        <v/>
      </c>
      <c r="K833" s="307"/>
      <c r="L833" s="308"/>
      <c r="M833" s="307"/>
      <c r="N833" s="304"/>
      <c r="O833" s="264"/>
      <c r="P833" s="269"/>
      <c r="Q833" s="296"/>
      <c r="R833" s="296"/>
      <c r="S833" s="296"/>
    </row>
    <row r="834" spans="1:19" ht="12.75" customHeight="1" x14ac:dyDescent="0.2">
      <c r="A834" s="303" t="str">
        <f>IF(B834="","",ROW()-ROW($A$3)+'Diário 2º PA'!$P$1)</f>
        <v/>
      </c>
      <c r="B834" s="304"/>
      <c r="C834" s="305"/>
      <c r="D834" s="269"/>
      <c r="E834" s="264"/>
      <c r="F834" s="334"/>
      <c r="G834" s="269"/>
      <c r="H834" s="269"/>
      <c r="I834" s="264"/>
      <c r="J834" s="307" t="str">
        <f t="shared" si="0"/>
        <v/>
      </c>
      <c r="K834" s="307"/>
      <c r="L834" s="308"/>
      <c r="M834" s="307"/>
      <c r="N834" s="304"/>
      <c r="O834" s="264"/>
      <c r="P834" s="269"/>
      <c r="Q834" s="296"/>
      <c r="R834" s="296"/>
      <c r="S834" s="296"/>
    </row>
    <row r="835" spans="1:19" ht="12.75" customHeight="1" x14ac:dyDescent="0.2">
      <c r="A835" s="303" t="str">
        <f>IF(B835="","",ROW()-ROW($A$3)+'Diário 2º PA'!$P$1)</f>
        <v/>
      </c>
      <c r="B835" s="304"/>
      <c r="C835" s="305"/>
      <c r="D835" s="269"/>
      <c r="E835" s="264"/>
      <c r="F835" s="334"/>
      <c r="G835" s="269"/>
      <c r="H835" s="269"/>
      <c r="I835" s="264"/>
      <c r="J835" s="307" t="str">
        <f t="shared" si="0"/>
        <v/>
      </c>
      <c r="K835" s="307"/>
      <c r="L835" s="308"/>
      <c r="M835" s="307"/>
      <c r="N835" s="304"/>
      <c r="O835" s="264"/>
      <c r="P835" s="269"/>
      <c r="Q835" s="296"/>
      <c r="R835" s="296"/>
      <c r="S835" s="296"/>
    </row>
    <row r="836" spans="1:19" ht="12.75" customHeight="1" x14ac:dyDescent="0.2">
      <c r="A836" s="303" t="str">
        <f>IF(B836="","",ROW()-ROW($A$3)+'Diário 2º PA'!$P$1)</f>
        <v/>
      </c>
      <c r="B836" s="304"/>
      <c r="C836" s="305"/>
      <c r="D836" s="269"/>
      <c r="E836" s="264"/>
      <c r="F836" s="334"/>
      <c r="G836" s="269"/>
      <c r="H836" s="269"/>
      <c r="I836" s="264"/>
      <c r="J836" s="307" t="str">
        <f t="shared" si="0"/>
        <v/>
      </c>
      <c r="K836" s="307"/>
      <c r="L836" s="308"/>
      <c r="M836" s="307"/>
      <c r="N836" s="304"/>
      <c r="O836" s="264"/>
      <c r="P836" s="269"/>
      <c r="Q836" s="296"/>
      <c r="R836" s="296"/>
      <c r="S836" s="296"/>
    </row>
    <row r="837" spans="1:19" ht="12.75" customHeight="1" x14ac:dyDescent="0.2">
      <c r="A837" s="303" t="str">
        <f>IF(B837="","",ROW()-ROW($A$3)+'Diário 2º PA'!$P$1)</f>
        <v/>
      </c>
      <c r="B837" s="304"/>
      <c r="C837" s="305"/>
      <c r="D837" s="269"/>
      <c r="E837" s="264"/>
      <c r="F837" s="334"/>
      <c r="G837" s="269"/>
      <c r="H837" s="269"/>
      <c r="I837" s="264"/>
      <c r="J837" s="307" t="str">
        <f t="shared" si="0"/>
        <v/>
      </c>
      <c r="K837" s="307"/>
      <c r="L837" s="308"/>
      <c r="M837" s="307"/>
      <c r="N837" s="304"/>
      <c r="O837" s="264"/>
      <c r="P837" s="269"/>
      <c r="Q837" s="296"/>
      <c r="R837" s="296"/>
      <c r="S837" s="296"/>
    </row>
    <row r="838" spans="1:19" ht="12.75" customHeight="1" x14ac:dyDescent="0.2">
      <c r="A838" s="303" t="str">
        <f>IF(B838="","",ROW()-ROW($A$3)+'Diário 2º PA'!$P$1)</f>
        <v/>
      </c>
      <c r="B838" s="304"/>
      <c r="C838" s="305"/>
      <c r="D838" s="269"/>
      <c r="E838" s="264"/>
      <c r="F838" s="334"/>
      <c r="G838" s="269"/>
      <c r="H838" s="269"/>
      <c r="I838" s="264"/>
      <c r="J838" s="307" t="str">
        <f t="shared" si="0"/>
        <v/>
      </c>
      <c r="K838" s="307"/>
      <c r="L838" s="308"/>
      <c r="M838" s="307"/>
      <c r="N838" s="304"/>
      <c r="O838" s="264"/>
      <c r="P838" s="269"/>
      <c r="Q838" s="296"/>
      <c r="R838" s="296"/>
      <c r="S838" s="296"/>
    </row>
    <row r="839" spans="1:19" ht="12.75" customHeight="1" x14ac:dyDescent="0.2">
      <c r="A839" s="303" t="str">
        <f>IF(B839="","",ROW()-ROW($A$3)+'Diário 2º PA'!$P$1)</f>
        <v/>
      </c>
      <c r="B839" s="304"/>
      <c r="C839" s="305"/>
      <c r="D839" s="269"/>
      <c r="E839" s="264"/>
      <c r="F839" s="334"/>
      <c r="G839" s="269"/>
      <c r="H839" s="269"/>
      <c r="I839" s="264"/>
      <c r="J839" s="307" t="str">
        <f t="shared" si="0"/>
        <v/>
      </c>
      <c r="K839" s="307"/>
      <c r="L839" s="308"/>
      <c r="M839" s="307"/>
      <c r="N839" s="304"/>
      <c r="O839" s="264"/>
      <c r="P839" s="269"/>
      <c r="Q839" s="296"/>
      <c r="R839" s="296"/>
      <c r="S839" s="296"/>
    </row>
    <row r="840" spans="1:19" ht="12.75" customHeight="1" x14ac:dyDescent="0.2">
      <c r="A840" s="303" t="str">
        <f>IF(B840="","",ROW()-ROW($A$3)+'Diário 2º PA'!$P$1)</f>
        <v/>
      </c>
      <c r="B840" s="304"/>
      <c r="C840" s="305"/>
      <c r="D840" s="269"/>
      <c r="E840" s="264"/>
      <c r="F840" s="334"/>
      <c r="G840" s="269"/>
      <c r="H840" s="269"/>
      <c r="I840" s="264"/>
      <c r="J840" s="307" t="str">
        <f t="shared" si="0"/>
        <v/>
      </c>
      <c r="K840" s="307"/>
      <c r="L840" s="308"/>
      <c r="M840" s="307"/>
      <c r="N840" s="304"/>
      <c r="O840" s="264"/>
      <c r="P840" s="269"/>
      <c r="Q840" s="296"/>
      <c r="R840" s="296"/>
      <c r="S840" s="296"/>
    </row>
    <row r="841" spans="1:19" ht="12.75" customHeight="1" x14ac:dyDescent="0.2">
      <c r="A841" s="303" t="str">
        <f>IF(B841="","",ROW()-ROW($A$3)+'Diário 2º PA'!$P$1)</f>
        <v/>
      </c>
      <c r="B841" s="304"/>
      <c r="C841" s="305"/>
      <c r="D841" s="269"/>
      <c r="E841" s="264"/>
      <c r="F841" s="334"/>
      <c r="G841" s="269"/>
      <c r="H841" s="269"/>
      <c r="I841" s="264"/>
      <c r="J841" s="307" t="str">
        <f t="shared" si="0"/>
        <v/>
      </c>
      <c r="K841" s="307"/>
      <c r="L841" s="308"/>
      <c r="M841" s="307"/>
      <c r="N841" s="304"/>
      <c r="O841" s="264"/>
      <c r="P841" s="269"/>
      <c r="Q841" s="296"/>
      <c r="R841" s="296"/>
      <c r="S841" s="296"/>
    </row>
    <row r="842" spans="1:19" ht="12.75" customHeight="1" x14ac:dyDescent="0.2">
      <c r="A842" s="303" t="str">
        <f>IF(B842="","",ROW()-ROW($A$3)+'Diário 2º PA'!$P$1)</f>
        <v/>
      </c>
      <c r="B842" s="304"/>
      <c r="C842" s="305"/>
      <c r="D842" s="269"/>
      <c r="E842" s="264"/>
      <c r="F842" s="334"/>
      <c r="G842" s="269"/>
      <c r="H842" s="269"/>
      <c r="I842" s="264"/>
      <c r="J842" s="307" t="str">
        <f t="shared" si="0"/>
        <v/>
      </c>
      <c r="K842" s="307"/>
      <c r="L842" s="308"/>
      <c r="M842" s="307"/>
      <c r="N842" s="304"/>
      <c r="O842" s="264"/>
      <c r="P842" s="269"/>
      <c r="Q842" s="296"/>
      <c r="R842" s="296"/>
      <c r="S842" s="296"/>
    </row>
    <row r="843" spans="1:19" ht="12.75" customHeight="1" x14ac:dyDescent="0.2">
      <c r="A843" s="303" t="str">
        <f>IF(B843="","",ROW()-ROW($A$3)+'Diário 2º PA'!$P$1)</f>
        <v/>
      </c>
      <c r="B843" s="304"/>
      <c r="C843" s="305"/>
      <c r="D843" s="269"/>
      <c r="E843" s="264"/>
      <c r="F843" s="334"/>
      <c r="G843" s="269"/>
      <c r="H843" s="269"/>
      <c r="I843" s="264"/>
      <c r="J843" s="307" t="str">
        <f t="shared" si="0"/>
        <v/>
      </c>
      <c r="K843" s="307"/>
      <c r="L843" s="308"/>
      <c r="M843" s="307"/>
      <c r="N843" s="304"/>
      <c r="O843" s="264"/>
      <c r="P843" s="269"/>
      <c r="Q843" s="296"/>
      <c r="R843" s="296"/>
      <c r="S843" s="296"/>
    </row>
    <row r="844" spans="1:19" ht="12.75" customHeight="1" x14ac:dyDescent="0.2">
      <c r="A844" s="303" t="str">
        <f>IF(B844="","",ROW()-ROW($A$3)+'Diário 2º PA'!$P$1)</f>
        <v/>
      </c>
      <c r="B844" s="304"/>
      <c r="C844" s="305"/>
      <c r="D844" s="269"/>
      <c r="E844" s="264"/>
      <c r="F844" s="334"/>
      <c r="G844" s="269"/>
      <c r="H844" s="269"/>
      <c r="I844" s="264"/>
      <c r="J844" s="307" t="str">
        <f t="shared" si="0"/>
        <v/>
      </c>
      <c r="K844" s="307"/>
      <c r="L844" s="308"/>
      <c r="M844" s="307"/>
      <c r="N844" s="304"/>
      <c r="O844" s="264"/>
      <c r="P844" s="269"/>
      <c r="Q844" s="296"/>
      <c r="R844" s="296"/>
      <c r="S844" s="296"/>
    </row>
    <row r="845" spans="1:19" ht="12.75" customHeight="1" x14ac:dyDescent="0.2">
      <c r="A845" s="303" t="str">
        <f>IF(B845="","",ROW()-ROW($A$3)+'Diário 2º PA'!$P$1)</f>
        <v/>
      </c>
      <c r="B845" s="304"/>
      <c r="C845" s="305"/>
      <c r="D845" s="269"/>
      <c r="E845" s="264"/>
      <c r="F845" s="334"/>
      <c r="G845" s="269"/>
      <c r="H845" s="269"/>
      <c r="I845" s="264"/>
      <c r="J845" s="307" t="str">
        <f t="shared" si="0"/>
        <v/>
      </c>
      <c r="K845" s="307"/>
      <c r="L845" s="308"/>
      <c r="M845" s="307"/>
      <c r="N845" s="304"/>
      <c r="O845" s="264"/>
      <c r="P845" s="269"/>
      <c r="Q845" s="296"/>
      <c r="R845" s="296"/>
      <c r="S845" s="296"/>
    </row>
    <row r="846" spans="1:19" ht="12.75" customHeight="1" x14ac:dyDescent="0.2">
      <c r="A846" s="303" t="str">
        <f>IF(B846="","",ROW()-ROW($A$3)+'Diário 2º PA'!$P$1)</f>
        <v/>
      </c>
      <c r="B846" s="304"/>
      <c r="C846" s="305"/>
      <c r="D846" s="269"/>
      <c r="E846" s="264"/>
      <c r="F846" s="334"/>
      <c r="G846" s="269"/>
      <c r="H846" s="269"/>
      <c r="I846" s="264"/>
      <c r="J846" s="307" t="str">
        <f t="shared" si="0"/>
        <v/>
      </c>
      <c r="K846" s="307"/>
      <c r="L846" s="308"/>
      <c r="M846" s="307"/>
      <c r="N846" s="304"/>
      <c r="O846" s="264"/>
      <c r="P846" s="269"/>
      <c r="Q846" s="296"/>
      <c r="R846" s="296"/>
      <c r="S846" s="296"/>
    </row>
    <row r="847" spans="1:19" ht="12.75" customHeight="1" x14ac:dyDescent="0.2">
      <c r="A847" s="303" t="str">
        <f>IF(B847="","",ROW()-ROW($A$3)+'Diário 2º PA'!$P$1)</f>
        <v/>
      </c>
      <c r="B847" s="304"/>
      <c r="C847" s="305"/>
      <c r="D847" s="269"/>
      <c r="E847" s="264"/>
      <c r="F847" s="334"/>
      <c r="G847" s="269"/>
      <c r="H847" s="269"/>
      <c r="I847" s="264"/>
      <c r="J847" s="307" t="str">
        <f t="shared" si="0"/>
        <v/>
      </c>
      <c r="K847" s="307"/>
      <c r="L847" s="308"/>
      <c r="M847" s="307"/>
      <c r="N847" s="304"/>
      <c r="O847" s="264"/>
      <c r="P847" s="269"/>
      <c r="Q847" s="296"/>
      <c r="R847" s="296"/>
      <c r="S847" s="296"/>
    </row>
    <row r="848" spans="1:19" ht="12.75" customHeight="1" x14ac:dyDescent="0.2">
      <c r="A848" s="303" t="str">
        <f>IF(B848="","",ROW()-ROW($A$3)+'Diário 2º PA'!$P$1)</f>
        <v/>
      </c>
      <c r="B848" s="304"/>
      <c r="C848" s="305"/>
      <c r="D848" s="269"/>
      <c r="E848" s="264"/>
      <c r="F848" s="334"/>
      <c r="G848" s="269"/>
      <c r="H848" s="269"/>
      <c r="I848" s="264"/>
      <c r="J848" s="307" t="str">
        <f t="shared" si="0"/>
        <v/>
      </c>
      <c r="K848" s="307"/>
      <c r="L848" s="308"/>
      <c r="M848" s="307"/>
      <c r="N848" s="304"/>
      <c r="O848" s="264"/>
      <c r="P848" s="269"/>
      <c r="Q848" s="296"/>
      <c r="R848" s="296"/>
      <c r="S848" s="296"/>
    </row>
    <row r="849" spans="1:19" ht="12.75" customHeight="1" x14ac:dyDescent="0.2">
      <c r="A849" s="303" t="str">
        <f>IF(B849="","",ROW()-ROW($A$3)+'Diário 2º PA'!$P$1)</f>
        <v/>
      </c>
      <c r="B849" s="304"/>
      <c r="C849" s="305"/>
      <c r="D849" s="269"/>
      <c r="E849" s="264"/>
      <c r="F849" s="334"/>
      <c r="G849" s="269"/>
      <c r="H849" s="269"/>
      <c r="I849" s="264"/>
      <c r="J849" s="307" t="str">
        <f t="shared" si="0"/>
        <v/>
      </c>
      <c r="K849" s="307"/>
      <c r="L849" s="308"/>
      <c r="M849" s="307"/>
      <c r="N849" s="304"/>
      <c r="O849" s="264"/>
      <c r="P849" s="269"/>
      <c r="Q849" s="296"/>
      <c r="R849" s="296"/>
      <c r="S849" s="296"/>
    </row>
    <row r="850" spans="1:19" ht="12.75" customHeight="1" x14ac:dyDescent="0.2">
      <c r="A850" s="303" t="str">
        <f>IF(B850="","",ROW()-ROW($A$3)+'Diário 2º PA'!$P$1)</f>
        <v/>
      </c>
      <c r="B850" s="304"/>
      <c r="C850" s="305"/>
      <c r="D850" s="269"/>
      <c r="E850" s="264"/>
      <c r="F850" s="334"/>
      <c r="G850" s="269"/>
      <c r="H850" s="269"/>
      <c r="I850" s="264"/>
      <c r="J850" s="307" t="str">
        <f t="shared" si="0"/>
        <v/>
      </c>
      <c r="K850" s="307"/>
      <c r="L850" s="308"/>
      <c r="M850" s="307"/>
      <c r="N850" s="304"/>
      <c r="O850" s="264"/>
      <c r="P850" s="269"/>
      <c r="Q850" s="296"/>
      <c r="R850" s="296"/>
      <c r="S850" s="296"/>
    </row>
    <row r="851" spans="1:19" ht="12.75" customHeight="1" x14ac:dyDescent="0.2">
      <c r="A851" s="303" t="str">
        <f>IF(B851="","",ROW()-ROW($A$3)+'Diário 2º PA'!$P$1)</f>
        <v/>
      </c>
      <c r="B851" s="304"/>
      <c r="C851" s="305"/>
      <c r="D851" s="269"/>
      <c r="E851" s="264"/>
      <c r="F851" s="334"/>
      <c r="G851" s="269"/>
      <c r="H851" s="269"/>
      <c r="I851" s="264"/>
      <c r="J851" s="307" t="str">
        <f t="shared" si="0"/>
        <v/>
      </c>
      <c r="K851" s="307"/>
      <c r="L851" s="308"/>
      <c r="M851" s="307"/>
      <c r="N851" s="304"/>
      <c r="O851" s="264"/>
      <c r="P851" s="269"/>
      <c r="Q851" s="296"/>
      <c r="R851" s="296"/>
      <c r="S851" s="296"/>
    </row>
    <row r="852" spans="1:19" ht="12.75" customHeight="1" x14ac:dyDescent="0.2">
      <c r="A852" s="303" t="str">
        <f>IF(B852="","",ROW()-ROW($A$3)+'Diário 2º PA'!$P$1)</f>
        <v/>
      </c>
      <c r="B852" s="304"/>
      <c r="C852" s="305"/>
      <c r="D852" s="269"/>
      <c r="E852" s="264"/>
      <c r="F852" s="334"/>
      <c r="G852" s="269"/>
      <c r="H852" s="269"/>
      <c r="I852" s="264"/>
      <c r="J852" s="307" t="str">
        <f t="shared" si="0"/>
        <v/>
      </c>
      <c r="K852" s="307"/>
      <c r="L852" s="308"/>
      <c r="M852" s="307"/>
      <c r="N852" s="304"/>
      <c r="O852" s="264"/>
      <c r="P852" s="269"/>
      <c r="Q852" s="296"/>
      <c r="R852" s="296"/>
      <c r="S852" s="296"/>
    </row>
    <row r="853" spans="1:19" ht="12.75" customHeight="1" x14ac:dyDescent="0.2">
      <c r="A853" s="303" t="str">
        <f>IF(B853="","",ROW()-ROW($A$3)+'Diário 2º PA'!$P$1)</f>
        <v/>
      </c>
      <c r="B853" s="304"/>
      <c r="C853" s="305"/>
      <c r="D853" s="269"/>
      <c r="E853" s="264"/>
      <c r="F853" s="334"/>
      <c r="G853" s="269"/>
      <c r="H853" s="269"/>
      <c r="I853" s="264"/>
      <c r="J853" s="307" t="str">
        <f t="shared" si="0"/>
        <v/>
      </c>
      <c r="K853" s="307"/>
      <c r="L853" s="308"/>
      <c r="M853" s="307"/>
      <c r="N853" s="304"/>
      <c r="O853" s="264"/>
      <c r="P853" s="269"/>
      <c r="Q853" s="296"/>
      <c r="R853" s="296"/>
      <c r="S853" s="296"/>
    </row>
    <row r="854" spans="1:19" ht="12.75" customHeight="1" x14ac:dyDescent="0.2">
      <c r="A854" s="303" t="str">
        <f>IF(B854="","",ROW()-ROW($A$3)+'Diário 2º PA'!$P$1)</f>
        <v/>
      </c>
      <c r="B854" s="304"/>
      <c r="C854" s="305"/>
      <c r="D854" s="269"/>
      <c r="E854" s="264"/>
      <c r="F854" s="334"/>
      <c r="G854" s="269"/>
      <c r="H854" s="269"/>
      <c r="I854" s="264"/>
      <c r="J854" s="307" t="str">
        <f t="shared" si="0"/>
        <v/>
      </c>
      <c r="K854" s="307"/>
      <c r="L854" s="308"/>
      <c r="M854" s="307"/>
      <c r="N854" s="304"/>
      <c r="O854" s="264"/>
      <c r="P854" s="269"/>
      <c r="Q854" s="296"/>
      <c r="R854" s="296"/>
      <c r="S854" s="296"/>
    </row>
    <row r="855" spans="1:19" ht="12.75" customHeight="1" x14ac:dyDescent="0.2">
      <c r="A855" s="303" t="str">
        <f>IF(B855="","",ROW()-ROW($A$3)+'Diário 2º PA'!$P$1)</f>
        <v/>
      </c>
      <c r="B855" s="304"/>
      <c r="C855" s="305"/>
      <c r="D855" s="269"/>
      <c r="E855" s="264"/>
      <c r="F855" s="334"/>
      <c r="G855" s="269"/>
      <c r="H855" s="269"/>
      <c r="I855" s="264"/>
      <c r="J855" s="307" t="str">
        <f t="shared" si="0"/>
        <v/>
      </c>
      <c r="K855" s="307"/>
      <c r="L855" s="308"/>
      <c r="M855" s="307"/>
      <c r="N855" s="304"/>
      <c r="O855" s="264"/>
      <c r="P855" s="269"/>
      <c r="Q855" s="296"/>
      <c r="R855" s="296"/>
      <c r="S855" s="296"/>
    </row>
    <row r="856" spans="1:19" ht="12.75" customHeight="1" x14ac:dyDescent="0.2">
      <c r="A856" s="303" t="str">
        <f>IF(B856="","",ROW()-ROW($A$3)+'Diário 2º PA'!$P$1)</f>
        <v/>
      </c>
      <c r="B856" s="304"/>
      <c r="C856" s="305"/>
      <c r="D856" s="269"/>
      <c r="E856" s="264"/>
      <c r="F856" s="334"/>
      <c r="G856" s="269"/>
      <c r="H856" s="269"/>
      <c r="I856" s="264"/>
      <c r="J856" s="307" t="str">
        <f t="shared" si="0"/>
        <v/>
      </c>
      <c r="K856" s="307"/>
      <c r="L856" s="308"/>
      <c r="M856" s="307"/>
      <c r="N856" s="304"/>
      <c r="O856" s="264"/>
      <c r="P856" s="269"/>
      <c r="Q856" s="296"/>
      <c r="R856" s="296"/>
      <c r="S856" s="296"/>
    </row>
    <row r="857" spans="1:19" ht="12.75" customHeight="1" x14ac:dyDescent="0.2">
      <c r="A857" s="303" t="str">
        <f>IF(B857="","",ROW()-ROW($A$3)+'Diário 2º PA'!$P$1)</f>
        <v/>
      </c>
      <c r="B857" s="304"/>
      <c r="C857" s="305"/>
      <c r="D857" s="269"/>
      <c r="E857" s="264"/>
      <c r="F857" s="334"/>
      <c r="G857" s="269"/>
      <c r="H857" s="269"/>
      <c r="I857" s="264"/>
      <c r="J857" s="307" t="str">
        <f t="shared" si="0"/>
        <v/>
      </c>
      <c r="K857" s="307"/>
      <c r="L857" s="308"/>
      <c r="M857" s="307"/>
      <c r="N857" s="304"/>
      <c r="O857" s="264"/>
      <c r="P857" s="269"/>
      <c r="Q857" s="296"/>
      <c r="R857" s="296"/>
      <c r="S857" s="296"/>
    </row>
    <row r="858" spans="1:19" ht="12.75" customHeight="1" x14ac:dyDescent="0.2">
      <c r="A858" s="303" t="str">
        <f>IF(B858="","",ROW()-ROW($A$3)+'Diário 2º PA'!$P$1)</f>
        <v/>
      </c>
      <c r="B858" s="304"/>
      <c r="C858" s="305"/>
      <c r="D858" s="269"/>
      <c r="E858" s="264"/>
      <c r="F858" s="334"/>
      <c r="G858" s="269"/>
      <c r="H858" s="269"/>
      <c r="I858" s="264"/>
      <c r="J858" s="307" t="str">
        <f t="shared" si="0"/>
        <v/>
      </c>
      <c r="K858" s="307"/>
      <c r="L858" s="308"/>
      <c r="M858" s="307"/>
      <c r="N858" s="304"/>
      <c r="O858" s="264"/>
      <c r="P858" s="269"/>
      <c r="Q858" s="296"/>
      <c r="R858" s="296"/>
      <c r="S858" s="296"/>
    </row>
    <row r="859" spans="1:19" ht="12.75" customHeight="1" x14ac:dyDescent="0.2">
      <c r="A859" s="303" t="str">
        <f>IF(B859="","",ROW()-ROW($A$3)+'Diário 2º PA'!$P$1)</f>
        <v/>
      </c>
      <c r="B859" s="304"/>
      <c r="C859" s="305"/>
      <c r="D859" s="269"/>
      <c r="E859" s="264"/>
      <c r="F859" s="334"/>
      <c r="G859" s="269"/>
      <c r="H859" s="269"/>
      <c r="I859" s="264"/>
      <c r="J859" s="307" t="str">
        <f t="shared" si="0"/>
        <v/>
      </c>
      <c r="K859" s="307"/>
      <c r="L859" s="308"/>
      <c r="M859" s="307"/>
      <c r="N859" s="304"/>
      <c r="O859" s="264"/>
      <c r="P859" s="269"/>
      <c r="Q859" s="296"/>
      <c r="R859" s="296"/>
      <c r="S859" s="296"/>
    </row>
    <row r="860" spans="1:19" ht="12.75" customHeight="1" x14ac:dyDescent="0.2">
      <c r="A860" s="303" t="str">
        <f>IF(B860="","",ROW()-ROW($A$3)+'Diário 2º PA'!$P$1)</f>
        <v/>
      </c>
      <c r="B860" s="304"/>
      <c r="C860" s="305"/>
      <c r="D860" s="269"/>
      <c r="E860" s="264"/>
      <c r="F860" s="334"/>
      <c r="G860" s="269"/>
      <c r="H860" s="269"/>
      <c r="I860" s="264"/>
      <c r="J860" s="307" t="str">
        <f t="shared" si="0"/>
        <v/>
      </c>
      <c r="K860" s="307"/>
      <c r="L860" s="308"/>
      <c r="M860" s="307"/>
      <c r="N860" s="304"/>
      <c r="O860" s="264"/>
      <c r="P860" s="269"/>
      <c r="Q860" s="296"/>
      <c r="R860" s="296"/>
      <c r="S860" s="296"/>
    </row>
    <row r="861" spans="1:19" ht="12.75" customHeight="1" x14ac:dyDescent="0.2">
      <c r="A861" s="303" t="str">
        <f>IF(B861="","",ROW()-ROW($A$3)+'Diário 2º PA'!$P$1)</f>
        <v/>
      </c>
      <c r="B861" s="304"/>
      <c r="C861" s="305"/>
      <c r="D861" s="269"/>
      <c r="E861" s="264"/>
      <c r="F861" s="334"/>
      <c r="G861" s="269"/>
      <c r="H861" s="269"/>
      <c r="I861" s="264"/>
      <c r="J861" s="307" t="str">
        <f t="shared" si="0"/>
        <v/>
      </c>
      <c r="K861" s="307"/>
      <c r="L861" s="308"/>
      <c r="M861" s="307"/>
      <c r="N861" s="304"/>
      <c r="O861" s="264"/>
      <c r="P861" s="269"/>
      <c r="Q861" s="296"/>
      <c r="R861" s="296"/>
      <c r="S861" s="296"/>
    </row>
    <row r="862" spans="1:19" ht="12.75" customHeight="1" x14ac:dyDescent="0.2">
      <c r="A862" s="303" t="str">
        <f>IF(B862="","",ROW()-ROW($A$3)+'Diário 2º PA'!$P$1)</f>
        <v/>
      </c>
      <c r="B862" s="304"/>
      <c r="C862" s="305"/>
      <c r="D862" s="269"/>
      <c r="E862" s="264"/>
      <c r="F862" s="334"/>
      <c r="G862" s="269"/>
      <c r="H862" s="269"/>
      <c r="I862" s="264"/>
      <c r="J862" s="307" t="str">
        <f t="shared" si="0"/>
        <v/>
      </c>
      <c r="K862" s="307"/>
      <c r="L862" s="308"/>
      <c r="M862" s="307"/>
      <c r="N862" s="304"/>
      <c r="O862" s="264"/>
      <c r="P862" s="269"/>
      <c r="Q862" s="296"/>
      <c r="R862" s="296"/>
      <c r="S862" s="296"/>
    </row>
    <row r="863" spans="1:19" ht="12.75" customHeight="1" x14ac:dyDescent="0.2">
      <c r="A863" s="303" t="str">
        <f>IF(B863="","",ROW()-ROW($A$3)+'Diário 2º PA'!$P$1)</f>
        <v/>
      </c>
      <c r="B863" s="304"/>
      <c r="C863" s="305"/>
      <c r="D863" s="269"/>
      <c r="E863" s="264"/>
      <c r="F863" s="334"/>
      <c r="G863" s="269"/>
      <c r="H863" s="269"/>
      <c r="I863" s="264"/>
      <c r="J863" s="307" t="str">
        <f t="shared" si="0"/>
        <v/>
      </c>
      <c r="K863" s="307"/>
      <c r="L863" s="308"/>
      <c r="M863" s="307"/>
      <c r="N863" s="304"/>
      <c r="O863" s="264"/>
      <c r="P863" s="269"/>
      <c r="Q863" s="296"/>
      <c r="R863" s="296"/>
      <c r="S863" s="296"/>
    </row>
    <row r="864" spans="1:19" ht="12.75" customHeight="1" x14ac:dyDescent="0.2">
      <c r="A864" s="303" t="str">
        <f>IF(B864="","",ROW()-ROW($A$3)+'Diário 2º PA'!$P$1)</f>
        <v/>
      </c>
      <c r="B864" s="304"/>
      <c r="C864" s="305"/>
      <c r="D864" s="269"/>
      <c r="E864" s="264"/>
      <c r="F864" s="334"/>
      <c r="G864" s="269"/>
      <c r="H864" s="269"/>
      <c r="I864" s="264"/>
      <c r="J864" s="307" t="str">
        <f t="shared" si="0"/>
        <v/>
      </c>
      <c r="K864" s="307"/>
      <c r="L864" s="308"/>
      <c r="M864" s="307"/>
      <c r="N864" s="304"/>
      <c r="O864" s="264"/>
      <c r="P864" s="269"/>
      <c r="Q864" s="296"/>
      <c r="R864" s="296"/>
      <c r="S864" s="296"/>
    </row>
    <row r="865" spans="1:19" ht="12.75" customHeight="1" x14ac:dyDescent="0.2">
      <c r="A865" s="303" t="str">
        <f>IF(B865="","",ROW()-ROW($A$3)+'Diário 2º PA'!$P$1)</f>
        <v/>
      </c>
      <c r="B865" s="304"/>
      <c r="C865" s="305"/>
      <c r="D865" s="269"/>
      <c r="E865" s="264"/>
      <c r="F865" s="334"/>
      <c r="G865" s="269"/>
      <c r="H865" s="269"/>
      <c r="I865" s="264"/>
      <c r="J865" s="307" t="str">
        <f t="shared" si="0"/>
        <v/>
      </c>
      <c r="K865" s="307"/>
      <c r="L865" s="308"/>
      <c r="M865" s="307"/>
      <c r="N865" s="304"/>
      <c r="O865" s="264"/>
      <c r="P865" s="269"/>
      <c r="Q865" s="296"/>
      <c r="R865" s="296"/>
      <c r="S865" s="296"/>
    </row>
    <row r="866" spans="1:19" ht="12.75" customHeight="1" x14ac:dyDescent="0.2">
      <c r="A866" s="303" t="str">
        <f>IF(B866="","",ROW()-ROW($A$3)+'Diário 2º PA'!$P$1)</f>
        <v/>
      </c>
      <c r="B866" s="304"/>
      <c r="C866" s="305"/>
      <c r="D866" s="269"/>
      <c r="E866" s="264"/>
      <c r="F866" s="334"/>
      <c r="G866" s="269"/>
      <c r="H866" s="269"/>
      <c r="I866" s="264"/>
      <c r="J866" s="307" t="str">
        <f t="shared" si="0"/>
        <v/>
      </c>
      <c r="K866" s="307"/>
      <c r="L866" s="308"/>
      <c r="M866" s="307"/>
      <c r="N866" s="304"/>
      <c r="O866" s="264"/>
      <c r="P866" s="269"/>
      <c r="Q866" s="296"/>
      <c r="R866" s="296"/>
      <c r="S866" s="296"/>
    </row>
    <row r="867" spans="1:19" ht="12.75" customHeight="1" x14ac:dyDescent="0.2">
      <c r="A867" s="303" t="str">
        <f>IF(B867="","",ROW()-ROW($A$3)+'Diário 2º PA'!$P$1)</f>
        <v/>
      </c>
      <c r="B867" s="304"/>
      <c r="C867" s="305"/>
      <c r="D867" s="269"/>
      <c r="E867" s="264"/>
      <c r="F867" s="334"/>
      <c r="G867" s="269"/>
      <c r="H867" s="269"/>
      <c r="I867" s="264"/>
      <c r="J867" s="307" t="str">
        <f t="shared" si="0"/>
        <v/>
      </c>
      <c r="K867" s="307"/>
      <c r="L867" s="308"/>
      <c r="M867" s="307"/>
      <c r="N867" s="304"/>
      <c r="O867" s="264"/>
      <c r="P867" s="269"/>
      <c r="Q867" s="296"/>
      <c r="R867" s="296"/>
      <c r="S867" s="296"/>
    </row>
    <row r="868" spans="1:19" ht="12.75" customHeight="1" x14ac:dyDescent="0.2">
      <c r="A868" s="303" t="str">
        <f>IF(B868="","",ROW()-ROW($A$3)+'Diário 2º PA'!$P$1)</f>
        <v/>
      </c>
      <c r="B868" s="304"/>
      <c r="C868" s="305"/>
      <c r="D868" s="269"/>
      <c r="E868" s="264"/>
      <c r="F868" s="334"/>
      <c r="G868" s="269"/>
      <c r="H868" s="269"/>
      <c r="I868" s="264"/>
      <c r="J868" s="307" t="str">
        <f t="shared" si="0"/>
        <v/>
      </c>
      <c r="K868" s="307"/>
      <c r="L868" s="308"/>
      <c r="M868" s="307"/>
      <c r="N868" s="304"/>
      <c r="O868" s="264"/>
      <c r="P868" s="269"/>
      <c r="Q868" s="296"/>
      <c r="R868" s="296"/>
      <c r="S868" s="296"/>
    </row>
    <row r="869" spans="1:19" ht="12.75" customHeight="1" x14ac:dyDescent="0.2">
      <c r="A869" s="303" t="str">
        <f>IF(B869="","",ROW()-ROW($A$3)+'Diário 2º PA'!$P$1)</f>
        <v/>
      </c>
      <c r="B869" s="304"/>
      <c r="C869" s="305"/>
      <c r="D869" s="269"/>
      <c r="E869" s="264"/>
      <c r="F869" s="334"/>
      <c r="G869" s="269"/>
      <c r="H869" s="269"/>
      <c r="I869" s="264"/>
      <c r="J869" s="307" t="str">
        <f t="shared" si="0"/>
        <v/>
      </c>
      <c r="K869" s="307"/>
      <c r="L869" s="308"/>
      <c r="M869" s="307"/>
      <c r="N869" s="304"/>
      <c r="O869" s="264"/>
      <c r="P869" s="269"/>
      <c r="Q869" s="296"/>
      <c r="R869" s="296"/>
      <c r="S869" s="296"/>
    </row>
    <row r="870" spans="1:19" ht="12.75" customHeight="1" x14ac:dyDescent="0.2">
      <c r="A870" s="303" t="str">
        <f>IF(B870="","",ROW()-ROW($A$3)+'Diário 2º PA'!$P$1)</f>
        <v/>
      </c>
      <c r="B870" s="304"/>
      <c r="C870" s="305"/>
      <c r="D870" s="269"/>
      <c r="E870" s="264"/>
      <c r="F870" s="334"/>
      <c r="G870" s="269"/>
      <c r="H870" s="269"/>
      <c r="I870" s="264"/>
      <c r="J870" s="307" t="str">
        <f t="shared" si="0"/>
        <v/>
      </c>
      <c r="K870" s="307"/>
      <c r="L870" s="308"/>
      <c r="M870" s="307"/>
      <c r="N870" s="304"/>
      <c r="O870" s="264"/>
      <c r="P870" s="269"/>
      <c r="Q870" s="296"/>
      <c r="R870" s="296"/>
      <c r="S870" s="296"/>
    </row>
    <row r="871" spans="1:19" ht="12.75" customHeight="1" x14ac:dyDescent="0.2">
      <c r="A871" s="303" t="str">
        <f>IF(B871="","",ROW()-ROW($A$3)+'Diário 2º PA'!$P$1)</f>
        <v/>
      </c>
      <c r="B871" s="304"/>
      <c r="C871" s="305"/>
      <c r="D871" s="269"/>
      <c r="E871" s="264"/>
      <c r="F871" s="334"/>
      <c r="G871" s="269"/>
      <c r="H871" s="269"/>
      <c r="I871" s="264"/>
      <c r="J871" s="307" t="str">
        <f t="shared" si="0"/>
        <v/>
      </c>
      <c r="K871" s="307"/>
      <c r="L871" s="308"/>
      <c r="M871" s="307"/>
      <c r="N871" s="304"/>
      <c r="O871" s="264"/>
      <c r="P871" s="269"/>
      <c r="Q871" s="296"/>
      <c r="R871" s="296"/>
      <c r="S871" s="296"/>
    </row>
    <row r="872" spans="1:19" ht="12.75" customHeight="1" x14ac:dyDescent="0.2">
      <c r="A872" s="303" t="str">
        <f>IF(B872="","",ROW()-ROW($A$3)+'Diário 2º PA'!$P$1)</f>
        <v/>
      </c>
      <c r="B872" s="304"/>
      <c r="C872" s="305"/>
      <c r="D872" s="269"/>
      <c r="E872" s="264"/>
      <c r="F872" s="334"/>
      <c r="G872" s="269"/>
      <c r="H872" s="269"/>
      <c r="I872" s="264"/>
      <c r="J872" s="307" t="str">
        <f t="shared" si="0"/>
        <v/>
      </c>
      <c r="K872" s="307"/>
      <c r="L872" s="308"/>
      <c r="M872" s="307"/>
      <c r="N872" s="304"/>
      <c r="O872" s="264"/>
      <c r="P872" s="269"/>
      <c r="Q872" s="296"/>
      <c r="R872" s="296"/>
      <c r="S872" s="296"/>
    </row>
    <row r="873" spans="1:19" ht="12.75" customHeight="1" x14ac:dyDescent="0.2">
      <c r="A873" s="303" t="str">
        <f>IF(B873="","",ROW()-ROW($A$3)+'Diário 2º PA'!$P$1)</f>
        <v/>
      </c>
      <c r="B873" s="304"/>
      <c r="C873" s="305"/>
      <c r="D873" s="269"/>
      <c r="E873" s="264"/>
      <c r="F873" s="334"/>
      <c r="G873" s="269"/>
      <c r="H873" s="269"/>
      <c r="I873" s="264"/>
      <c r="J873" s="307" t="str">
        <f t="shared" si="0"/>
        <v/>
      </c>
      <c r="K873" s="307"/>
      <c r="L873" s="308"/>
      <c r="M873" s="307"/>
      <c r="N873" s="304"/>
      <c r="O873" s="264"/>
      <c r="P873" s="269"/>
      <c r="Q873" s="296"/>
      <c r="R873" s="296"/>
      <c r="S873" s="296"/>
    </row>
    <row r="874" spans="1:19" ht="12.75" customHeight="1" x14ac:dyDescent="0.2">
      <c r="A874" s="303" t="str">
        <f>IF(B874="","",ROW()-ROW($A$3)+'Diário 2º PA'!$P$1)</f>
        <v/>
      </c>
      <c r="B874" s="304"/>
      <c r="C874" s="305"/>
      <c r="D874" s="269"/>
      <c r="E874" s="264"/>
      <c r="F874" s="334"/>
      <c r="G874" s="269"/>
      <c r="H874" s="269"/>
      <c r="I874" s="264"/>
      <c r="J874" s="307" t="str">
        <f t="shared" si="0"/>
        <v/>
      </c>
      <c r="K874" s="307"/>
      <c r="L874" s="308"/>
      <c r="M874" s="307"/>
      <c r="N874" s="304"/>
      <c r="O874" s="264"/>
      <c r="P874" s="269"/>
      <c r="Q874" s="296"/>
      <c r="R874" s="296"/>
      <c r="S874" s="296"/>
    </row>
    <row r="875" spans="1:19" ht="12.75" customHeight="1" x14ac:dyDescent="0.2">
      <c r="A875" s="303" t="str">
        <f>IF(B875="","",ROW()-ROW($A$3)+'Diário 2º PA'!$P$1)</f>
        <v/>
      </c>
      <c r="B875" s="304"/>
      <c r="C875" s="305"/>
      <c r="D875" s="269"/>
      <c r="E875" s="264"/>
      <c r="F875" s="334"/>
      <c r="G875" s="269"/>
      <c r="H875" s="269"/>
      <c r="I875" s="264"/>
      <c r="J875" s="307" t="str">
        <f t="shared" si="0"/>
        <v/>
      </c>
      <c r="K875" s="307"/>
      <c r="L875" s="308"/>
      <c r="M875" s="307"/>
      <c r="N875" s="304"/>
      <c r="O875" s="264"/>
      <c r="P875" s="269"/>
      <c r="Q875" s="296"/>
      <c r="R875" s="296"/>
      <c r="S875" s="296"/>
    </row>
    <row r="876" spans="1:19" ht="12.75" customHeight="1" x14ac:dyDescent="0.2">
      <c r="A876" s="303" t="str">
        <f>IF(B876="","",ROW()-ROW($A$3)+'Diário 2º PA'!$P$1)</f>
        <v/>
      </c>
      <c r="B876" s="304"/>
      <c r="C876" s="305"/>
      <c r="D876" s="269"/>
      <c r="E876" s="264"/>
      <c r="F876" s="334"/>
      <c r="G876" s="269"/>
      <c r="H876" s="269"/>
      <c r="I876" s="264"/>
      <c r="J876" s="307" t="str">
        <f t="shared" si="0"/>
        <v/>
      </c>
      <c r="K876" s="307"/>
      <c r="L876" s="308"/>
      <c r="M876" s="307"/>
      <c r="N876" s="304"/>
      <c r="O876" s="264"/>
      <c r="P876" s="269"/>
      <c r="Q876" s="296"/>
      <c r="R876" s="296"/>
      <c r="S876" s="296"/>
    </row>
    <row r="877" spans="1:19" ht="12.75" customHeight="1" x14ac:dyDescent="0.2">
      <c r="A877" s="303" t="str">
        <f>IF(B877="","",ROW()-ROW($A$3)+'Diário 2º PA'!$P$1)</f>
        <v/>
      </c>
      <c r="B877" s="304"/>
      <c r="C877" s="305"/>
      <c r="D877" s="269"/>
      <c r="E877" s="264"/>
      <c r="F877" s="334"/>
      <c r="G877" s="269"/>
      <c r="H877" s="269"/>
      <c r="I877" s="264"/>
      <c r="J877" s="307" t="str">
        <f t="shared" si="0"/>
        <v/>
      </c>
      <c r="K877" s="307"/>
      <c r="L877" s="308"/>
      <c r="M877" s="307"/>
      <c r="N877" s="304"/>
      <c r="O877" s="264"/>
      <c r="P877" s="269"/>
      <c r="Q877" s="296"/>
      <c r="R877" s="296"/>
      <c r="S877" s="296"/>
    </row>
    <row r="878" spans="1:19" ht="12.75" customHeight="1" x14ac:dyDescent="0.2">
      <c r="A878" s="303" t="str">
        <f>IF(B878="","",ROW()-ROW($A$3)+'Diário 2º PA'!$P$1)</f>
        <v/>
      </c>
      <c r="B878" s="304"/>
      <c r="C878" s="305"/>
      <c r="D878" s="269"/>
      <c r="E878" s="264"/>
      <c r="F878" s="334"/>
      <c r="G878" s="269"/>
      <c r="H878" s="269"/>
      <c r="I878" s="264"/>
      <c r="J878" s="307" t="str">
        <f t="shared" si="0"/>
        <v/>
      </c>
      <c r="K878" s="307"/>
      <c r="L878" s="308"/>
      <c r="M878" s="307"/>
      <c r="N878" s="304"/>
      <c r="O878" s="264"/>
      <c r="P878" s="269"/>
      <c r="Q878" s="296"/>
      <c r="R878" s="296"/>
      <c r="S878" s="296"/>
    </row>
    <row r="879" spans="1:19" ht="12.75" customHeight="1" x14ac:dyDescent="0.2">
      <c r="A879" s="303" t="str">
        <f>IF(B879="","",ROW()-ROW($A$3)+'Diário 2º PA'!$P$1)</f>
        <v/>
      </c>
      <c r="B879" s="304"/>
      <c r="C879" s="305"/>
      <c r="D879" s="269"/>
      <c r="E879" s="264"/>
      <c r="F879" s="334"/>
      <c r="G879" s="269"/>
      <c r="H879" s="269"/>
      <c r="I879" s="264"/>
      <c r="J879" s="307" t="str">
        <f t="shared" si="0"/>
        <v/>
      </c>
      <c r="K879" s="307"/>
      <c r="L879" s="308"/>
      <c r="M879" s="307"/>
      <c r="N879" s="304"/>
      <c r="O879" s="264"/>
      <c r="P879" s="269"/>
      <c r="Q879" s="296"/>
      <c r="R879" s="296"/>
      <c r="S879" s="296"/>
    </row>
    <row r="880" spans="1:19" ht="12.75" customHeight="1" x14ac:dyDescent="0.2">
      <c r="A880" s="303" t="str">
        <f>IF(B880="","",ROW()-ROW($A$3)+'Diário 2º PA'!$P$1)</f>
        <v/>
      </c>
      <c r="B880" s="304"/>
      <c r="C880" s="305"/>
      <c r="D880" s="269"/>
      <c r="E880" s="264"/>
      <c r="F880" s="334"/>
      <c r="G880" s="269"/>
      <c r="H880" s="269"/>
      <c r="I880" s="264"/>
      <c r="J880" s="307" t="str">
        <f t="shared" si="0"/>
        <v/>
      </c>
      <c r="K880" s="307"/>
      <c r="L880" s="308"/>
      <c r="M880" s="307"/>
      <c r="N880" s="304"/>
      <c r="O880" s="264"/>
      <c r="P880" s="269"/>
      <c r="Q880" s="296"/>
      <c r="R880" s="296"/>
      <c r="S880" s="296"/>
    </row>
    <row r="881" spans="1:19" ht="12.75" customHeight="1" x14ac:dyDescent="0.2">
      <c r="A881" s="303" t="str">
        <f>IF(B881="","",ROW()-ROW($A$3)+'Diário 2º PA'!$P$1)</f>
        <v/>
      </c>
      <c r="B881" s="304"/>
      <c r="C881" s="305"/>
      <c r="D881" s="269"/>
      <c r="E881" s="264"/>
      <c r="F881" s="334"/>
      <c r="G881" s="269"/>
      <c r="H881" s="269"/>
      <c r="I881" s="264"/>
      <c r="J881" s="307" t="str">
        <f t="shared" si="0"/>
        <v/>
      </c>
      <c r="K881" s="307"/>
      <c r="L881" s="308"/>
      <c r="M881" s="307"/>
      <c r="N881" s="304"/>
      <c r="O881" s="264"/>
      <c r="P881" s="269"/>
      <c r="Q881" s="296"/>
      <c r="R881" s="296"/>
      <c r="S881" s="296"/>
    </row>
    <row r="882" spans="1:19" ht="12.75" customHeight="1" x14ac:dyDescent="0.2">
      <c r="A882" s="303" t="str">
        <f>IF(B882="","",ROW()-ROW($A$3)+'Diário 2º PA'!$P$1)</f>
        <v/>
      </c>
      <c r="B882" s="304"/>
      <c r="C882" s="305"/>
      <c r="D882" s="269"/>
      <c r="E882" s="264"/>
      <c r="F882" s="334"/>
      <c r="G882" s="269"/>
      <c r="H882" s="269"/>
      <c r="I882" s="264"/>
      <c r="J882" s="307" t="str">
        <f t="shared" si="0"/>
        <v/>
      </c>
      <c r="K882" s="307"/>
      <c r="L882" s="308"/>
      <c r="M882" s="307"/>
      <c r="N882" s="304"/>
      <c r="O882" s="264"/>
      <c r="P882" s="269"/>
      <c r="Q882" s="296"/>
      <c r="R882" s="296"/>
      <c r="S882" s="296"/>
    </row>
    <row r="883" spans="1:19" ht="12.75" customHeight="1" x14ac:dyDescent="0.2">
      <c r="A883" s="303" t="str">
        <f>IF(B883="","",ROW()-ROW($A$3)+'Diário 2º PA'!$P$1)</f>
        <v/>
      </c>
      <c r="B883" s="304"/>
      <c r="C883" s="305"/>
      <c r="D883" s="269"/>
      <c r="E883" s="264"/>
      <c r="F883" s="334"/>
      <c r="G883" s="269"/>
      <c r="H883" s="269"/>
      <c r="I883" s="264"/>
      <c r="J883" s="307" t="str">
        <f t="shared" si="0"/>
        <v/>
      </c>
      <c r="K883" s="307"/>
      <c r="L883" s="308"/>
      <c r="M883" s="307"/>
      <c r="N883" s="304"/>
      <c r="O883" s="264"/>
      <c r="P883" s="269"/>
      <c r="Q883" s="296"/>
      <c r="R883" s="296"/>
      <c r="S883" s="296"/>
    </row>
    <row r="884" spans="1:19" ht="12.75" customHeight="1" x14ac:dyDescent="0.2">
      <c r="A884" s="303" t="str">
        <f>IF(B884="","",ROW()-ROW($A$3)+'Diário 2º PA'!$P$1)</f>
        <v/>
      </c>
      <c r="B884" s="304"/>
      <c r="C884" s="305"/>
      <c r="D884" s="269"/>
      <c r="E884" s="264"/>
      <c r="F884" s="334"/>
      <c r="G884" s="269"/>
      <c r="H884" s="269"/>
      <c r="I884" s="264"/>
      <c r="J884" s="307" t="str">
        <f t="shared" si="0"/>
        <v/>
      </c>
      <c r="K884" s="307"/>
      <c r="L884" s="308"/>
      <c r="M884" s="307"/>
      <c r="N884" s="304"/>
      <c r="O884" s="264"/>
      <c r="P884" s="269"/>
      <c r="Q884" s="296"/>
      <c r="R884" s="296"/>
      <c r="S884" s="296"/>
    </row>
    <row r="885" spans="1:19" ht="12.75" customHeight="1" x14ac:dyDescent="0.2">
      <c r="A885" s="303" t="str">
        <f>IF(B885="","",ROW()-ROW($A$3)+'Diário 2º PA'!$P$1)</f>
        <v/>
      </c>
      <c r="B885" s="304"/>
      <c r="C885" s="305"/>
      <c r="D885" s="269"/>
      <c r="E885" s="264"/>
      <c r="F885" s="334"/>
      <c r="G885" s="269"/>
      <c r="H885" s="269"/>
      <c r="I885" s="264"/>
      <c r="J885" s="307" t="str">
        <f t="shared" si="0"/>
        <v/>
      </c>
      <c r="K885" s="307"/>
      <c r="L885" s="308"/>
      <c r="M885" s="307"/>
      <c r="N885" s="304"/>
      <c r="O885" s="264"/>
      <c r="P885" s="269"/>
      <c r="Q885" s="296"/>
      <c r="R885" s="296"/>
      <c r="S885" s="296"/>
    </row>
    <row r="886" spans="1:19" ht="12.75" customHeight="1" x14ac:dyDescent="0.2">
      <c r="A886" s="303" t="str">
        <f>IF(B886="","",ROW()-ROW($A$3)+'Diário 2º PA'!$P$1)</f>
        <v/>
      </c>
      <c r="B886" s="304"/>
      <c r="C886" s="305"/>
      <c r="D886" s="269"/>
      <c r="E886" s="264"/>
      <c r="F886" s="334"/>
      <c r="G886" s="269"/>
      <c r="H886" s="269"/>
      <c r="I886" s="264"/>
      <c r="J886" s="307" t="str">
        <f t="shared" si="0"/>
        <v/>
      </c>
      <c r="K886" s="307"/>
      <c r="L886" s="308"/>
      <c r="M886" s="307"/>
      <c r="N886" s="304"/>
      <c r="O886" s="264"/>
      <c r="P886" s="269"/>
      <c r="Q886" s="296"/>
      <c r="R886" s="296"/>
      <c r="S886" s="296"/>
    </row>
    <row r="887" spans="1:19" ht="12.75" customHeight="1" x14ac:dyDescent="0.2">
      <c r="A887" s="303" t="str">
        <f>IF(B887="","",ROW()-ROW($A$3)+'Diário 2º PA'!$P$1)</f>
        <v/>
      </c>
      <c r="B887" s="304"/>
      <c r="C887" s="305"/>
      <c r="D887" s="269"/>
      <c r="E887" s="264"/>
      <c r="F887" s="334"/>
      <c r="G887" s="269"/>
      <c r="H887" s="269"/>
      <c r="I887" s="264"/>
      <c r="J887" s="307" t="str">
        <f t="shared" si="0"/>
        <v/>
      </c>
      <c r="K887" s="307"/>
      <c r="L887" s="308"/>
      <c r="M887" s="307"/>
      <c r="N887" s="304"/>
      <c r="O887" s="264"/>
      <c r="P887" s="269"/>
      <c r="Q887" s="296"/>
      <c r="R887" s="296"/>
      <c r="S887" s="296"/>
    </row>
    <row r="888" spans="1:19" ht="12.75" customHeight="1" x14ac:dyDescent="0.2">
      <c r="A888" s="303" t="str">
        <f>IF(B888="","",ROW()-ROW($A$3)+'Diário 2º PA'!$P$1)</f>
        <v/>
      </c>
      <c r="B888" s="304"/>
      <c r="C888" s="305"/>
      <c r="D888" s="269"/>
      <c r="E888" s="264"/>
      <c r="F888" s="334"/>
      <c r="G888" s="269"/>
      <c r="H888" s="269"/>
      <c r="I888" s="264"/>
      <c r="J888" s="307" t="str">
        <f t="shared" si="0"/>
        <v/>
      </c>
      <c r="K888" s="307"/>
      <c r="L888" s="308"/>
      <c r="M888" s="307"/>
      <c r="N888" s="304"/>
      <c r="O888" s="264"/>
      <c r="P888" s="269"/>
      <c r="Q888" s="296"/>
      <c r="R888" s="296"/>
      <c r="S888" s="296"/>
    </row>
    <row r="889" spans="1:19" ht="12.75" customHeight="1" x14ac:dyDescent="0.2">
      <c r="A889" s="303" t="str">
        <f>IF(B889="","",ROW()-ROW($A$3)+'Diário 2º PA'!$P$1)</f>
        <v/>
      </c>
      <c r="B889" s="304"/>
      <c r="C889" s="305"/>
      <c r="D889" s="269"/>
      <c r="E889" s="264"/>
      <c r="F889" s="334"/>
      <c r="G889" s="269"/>
      <c r="H889" s="269"/>
      <c r="I889" s="264"/>
      <c r="J889" s="307" t="str">
        <f t="shared" si="0"/>
        <v/>
      </c>
      <c r="K889" s="307"/>
      <c r="L889" s="308"/>
      <c r="M889" s="307"/>
      <c r="N889" s="304"/>
      <c r="O889" s="264"/>
      <c r="P889" s="269"/>
      <c r="Q889" s="296"/>
      <c r="R889" s="296"/>
      <c r="S889" s="296"/>
    </row>
    <row r="890" spans="1:19" ht="12.75" customHeight="1" x14ac:dyDescent="0.2">
      <c r="A890" s="303" t="str">
        <f>IF(B890="","",ROW()-ROW($A$3)+'Diário 2º PA'!$P$1)</f>
        <v/>
      </c>
      <c r="B890" s="304"/>
      <c r="C890" s="305"/>
      <c r="D890" s="269"/>
      <c r="E890" s="264"/>
      <c r="F890" s="334"/>
      <c r="G890" s="269"/>
      <c r="H890" s="269"/>
      <c r="I890" s="264"/>
      <c r="J890" s="307" t="str">
        <f t="shared" si="0"/>
        <v/>
      </c>
      <c r="K890" s="307"/>
      <c r="L890" s="308"/>
      <c r="M890" s="307"/>
      <c r="N890" s="304"/>
      <c r="O890" s="264"/>
      <c r="P890" s="269"/>
      <c r="Q890" s="296"/>
      <c r="R890" s="296"/>
      <c r="S890" s="296"/>
    </row>
    <row r="891" spans="1:19" ht="12.75" customHeight="1" x14ac:dyDescent="0.2">
      <c r="A891" s="303" t="str">
        <f>IF(B891="","",ROW()-ROW($A$3)+'Diário 2º PA'!$P$1)</f>
        <v/>
      </c>
      <c r="B891" s="304"/>
      <c r="C891" s="305"/>
      <c r="D891" s="269"/>
      <c r="E891" s="264"/>
      <c r="F891" s="334"/>
      <c r="G891" s="269"/>
      <c r="H891" s="269"/>
      <c r="I891" s="264"/>
      <c r="J891" s="307" t="str">
        <f t="shared" si="0"/>
        <v/>
      </c>
      <c r="K891" s="307"/>
      <c r="L891" s="308"/>
      <c r="M891" s="307"/>
      <c r="N891" s="304"/>
      <c r="O891" s="264"/>
      <c r="P891" s="269"/>
      <c r="Q891" s="296"/>
      <c r="R891" s="296"/>
      <c r="S891" s="296"/>
    </row>
    <row r="892" spans="1:19" ht="12.75" customHeight="1" x14ac:dyDescent="0.2">
      <c r="A892" s="303" t="str">
        <f>IF(B892="","",ROW()-ROW($A$3)+'Diário 2º PA'!$P$1)</f>
        <v/>
      </c>
      <c r="B892" s="304"/>
      <c r="C892" s="305"/>
      <c r="D892" s="269"/>
      <c r="E892" s="264"/>
      <c r="F892" s="334"/>
      <c r="G892" s="269"/>
      <c r="H892" s="269"/>
      <c r="I892" s="264"/>
      <c r="J892" s="307" t="str">
        <f t="shared" si="0"/>
        <v/>
      </c>
      <c r="K892" s="307"/>
      <c r="L892" s="308"/>
      <c r="M892" s="307"/>
      <c r="N892" s="304"/>
      <c r="O892" s="264"/>
      <c r="P892" s="269"/>
      <c r="Q892" s="296"/>
      <c r="R892" s="296"/>
      <c r="S892" s="296"/>
    </row>
    <row r="893" spans="1:19" ht="12.75" customHeight="1" x14ac:dyDescent="0.2">
      <c r="A893" s="303" t="str">
        <f>IF(B893="","",ROW()-ROW($A$3)+'Diário 2º PA'!$P$1)</f>
        <v/>
      </c>
      <c r="B893" s="304"/>
      <c r="C893" s="305"/>
      <c r="D893" s="269"/>
      <c r="E893" s="264"/>
      <c r="F893" s="334"/>
      <c r="G893" s="269"/>
      <c r="H893" s="269"/>
      <c r="I893" s="264"/>
      <c r="J893" s="307" t="str">
        <f t="shared" si="0"/>
        <v/>
      </c>
      <c r="K893" s="307"/>
      <c r="L893" s="308"/>
      <c r="M893" s="307"/>
      <c r="N893" s="304"/>
      <c r="O893" s="264"/>
      <c r="P893" s="269"/>
      <c r="Q893" s="296"/>
      <c r="R893" s="296"/>
      <c r="S893" s="296"/>
    </row>
    <row r="894" spans="1:19" ht="12.75" customHeight="1" x14ac:dyDescent="0.2">
      <c r="A894" s="303" t="str">
        <f>IF(B894="","",ROW()-ROW($A$3)+'Diário 2º PA'!$P$1)</f>
        <v/>
      </c>
      <c r="B894" s="304"/>
      <c r="C894" s="305"/>
      <c r="D894" s="269"/>
      <c r="E894" s="264"/>
      <c r="F894" s="334"/>
      <c r="G894" s="269"/>
      <c r="H894" s="269"/>
      <c r="I894" s="264"/>
      <c r="J894" s="307" t="str">
        <f t="shared" si="0"/>
        <v/>
      </c>
      <c r="K894" s="307"/>
      <c r="L894" s="308"/>
      <c r="M894" s="307"/>
      <c r="N894" s="304"/>
      <c r="O894" s="264"/>
      <c r="P894" s="269"/>
      <c r="Q894" s="296"/>
      <c r="R894" s="296"/>
      <c r="S894" s="296"/>
    </row>
    <row r="895" spans="1:19" ht="12.75" customHeight="1" x14ac:dyDescent="0.2">
      <c r="A895" s="303" t="str">
        <f>IF(B895="","",ROW()-ROW($A$3)+'Diário 2º PA'!$P$1)</f>
        <v/>
      </c>
      <c r="B895" s="304"/>
      <c r="C895" s="305"/>
      <c r="D895" s="269"/>
      <c r="E895" s="264"/>
      <c r="F895" s="334"/>
      <c r="G895" s="269"/>
      <c r="H895" s="269"/>
      <c r="I895" s="264"/>
      <c r="J895" s="307" t="str">
        <f t="shared" si="0"/>
        <v/>
      </c>
      <c r="K895" s="307"/>
      <c r="L895" s="308"/>
      <c r="M895" s="307"/>
      <c r="N895" s="304"/>
      <c r="O895" s="264"/>
      <c r="P895" s="269"/>
      <c r="Q895" s="296"/>
      <c r="R895" s="296"/>
      <c r="S895" s="296"/>
    </row>
    <row r="896" spans="1:19" ht="12.75" customHeight="1" x14ac:dyDescent="0.2">
      <c r="A896" s="303" t="str">
        <f>IF(B896="","",ROW()-ROW($A$3)+'Diário 2º PA'!$P$1)</f>
        <v/>
      </c>
      <c r="B896" s="304"/>
      <c r="C896" s="305"/>
      <c r="D896" s="269"/>
      <c r="E896" s="264"/>
      <c r="F896" s="334"/>
      <c r="G896" s="269"/>
      <c r="H896" s="269"/>
      <c r="I896" s="264"/>
      <c r="J896" s="307" t="str">
        <f t="shared" si="0"/>
        <v/>
      </c>
      <c r="K896" s="307"/>
      <c r="L896" s="308"/>
      <c r="M896" s="307"/>
      <c r="N896" s="304"/>
      <c r="O896" s="264"/>
      <c r="P896" s="269"/>
      <c r="Q896" s="296"/>
      <c r="R896" s="296"/>
      <c r="S896" s="296"/>
    </row>
    <row r="897" spans="1:19" ht="12.75" customHeight="1" x14ac:dyDescent="0.2">
      <c r="A897" s="303" t="str">
        <f>IF(B897="","",ROW()-ROW($A$3)+'Diário 2º PA'!$P$1)</f>
        <v/>
      </c>
      <c r="B897" s="304"/>
      <c r="C897" s="305"/>
      <c r="D897" s="269"/>
      <c r="E897" s="264"/>
      <c r="F897" s="334"/>
      <c r="G897" s="269"/>
      <c r="H897" s="269"/>
      <c r="I897" s="264"/>
      <c r="J897" s="307" t="str">
        <f t="shared" si="0"/>
        <v/>
      </c>
      <c r="K897" s="307"/>
      <c r="L897" s="308"/>
      <c r="M897" s="307"/>
      <c r="N897" s="304"/>
      <c r="O897" s="264"/>
      <c r="P897" s="269"/>
      <c r="Q897" s="296"/>
      <c r="R897" s="296"/>
      <c r="S897" s="296"/>
    </row>
    <row r="898" spans="1:19" ht="12.75" customHeight="1" x14ac:dyDescent="0.2">
      <c r="A898" s="303" t="str">
        <f>IF(B898="","",ROW()-ROW($A$3)+'Diário 2º PA'!$P$1)</f>
        <v/>
      </c>
      <c r="B898" s="304"/>
      <c r="C898" s="305"/>
      <c r="D898" s="269"/>
      <c r="E898" s="264"/>
      <c r="F898" s="334"/>
      <c r="G898" s="269"/>
      <c r="H898" s="269"/>
      <c r="I898" s="264"/>
      <c r="J898" s="307" t="str">
        <f t="shared" si="0"/>
        <v/>
      </c>
      <c r="K898" s="307"/>
      <c r="L898" s="308"/>
      <c r="M898" s="307"/>
      <c r="N898" s="304"/>
      <c r="O898" s="264"/>
      <c r="P898" s="269"/>
      <c r="Q898" s="296"/>
      <c r="R898" s="296"/>
      <c r="S898" s="296"/>
    </row>
    <row r="899" spans="1:19" ht="12.75" customHeight="1" x14ac:dyDescent="0.2">
      <c r="A899" s="303" t="str">
        <f>IF(B899="","",ROW()-ROW($A$3)+'Diário 2º PA'!$P$1)</f>
        <v/>
      </c>
      <c r="B899" s="304"/>
      <c r="C899" s="305"/>
      <c r="D899" s="269"/>
      <c r="E899" s="264"/>
      <c r="F899" s="334"/>
      <c r="G899" s="269"/>
      <c r="H899" s="269"/>
      <c r="I899" s="264"/>
      <c r="J899" s="307" t="str">
        <f t="shared" si="0"/>
        <v/>
      </c>
      <c r="K899" s="307"/>
      <c r="L899" s="308"/>
      <c r="M899" s="307"/>
      <c r="N899" s="304"/>
      <c r="O899" s="264"/>
      <c r="P899" s="269"/>
      <c r="Q899" s="296"/>
      <c r="R899" s="296"/>
      <c r="S899" s="296"/>
    </row>
    <row r="900" spans="1:19" ht="12.75" customHeight="1" x14ac:dyDescent="0.2">
      <c r="A900" s="303" t="str">
        <f>IF(B900="","",ROW()-ROW($A$3)+'Diário 2º PA'!$P$1)</f>
        <v/>
      </c>
      <c r="B900" s="304"/>
      <c r="C900" s="305"/>
      <c r="D900" s="269"/>
      <c r="E900" s="264"/>
      <c r="F900" s="334"/>
      <c r="G900" s="269"/>
      <c r="H900" s="269"/>
      <c r="I900" s="264"/>
      <c r="J900" s="307" t="str">
        <f t="shared" si="0"/>
        <v/>
      </c>
      <c r="K900" s="307"/>
      <c r="L900" s="308"/>
      <c r="M900" s="307"/>
      <c r="N900" s="304"/>
      <c r="O900" s="264"/>
      <c r="P900" s="269"/>
      <c r="Q900" s="296"/>
      <c r="R900" s="296"/>
      <c r="S900" s="296"/>
    </row>
    <row r="901" spans="1:19" ht="12.75" customHeight="1" x14ac:dyDescent="0.2">
      <c r="A901" s="303" t="str">
        <f>IF(B901="","",ROW()-ROW($A$3)+'Diário 2º PA'!$P$1)</f>
        <v/>
      </c>
      <c r="B901" s="304"/>
      <c r="C901" s="305"/>
      <c r="D901" s="269"/>
      <c r="E901" s="264"/>
      <c r="F901" s="334"/>
      <c r="G901" s="269"/>
      <c r="H901" s="269"/>
      <c r="I901" s="264"/>
      <c r="J901" s="307" t="str">
        <f t="shared" si="0"/>
        <v/>
      </c>
      <c r="K901" s="307"/>
      <c r="L901" s="308"/>
      <c r="M901" s="307"/>
      <c r="N901" s="304"/>
      <c r="O901" s="264"/>
      <c r="P901" s="269"/>
      <c r="Q901" s="296"/>
      <c r="R901" s="296"/>
      <c r="S901" s="296"/>
    </row>
    <row r="902" spans="1:19" ht="12.75" customHeight="1" x14ac:dyDescent="0.2">
      <c r="A902" s="303" t="str">
        <f>IF(B902="","",ROW()-ROW($A$3)+'Diário 2º PA'!$P$1)</f>
        <v/>
      </c>
      <c r="B902" s="304"/>
      <c r="C902" s="305"/>
      <c r="D902" s="269"/>
      <c r="E902" s="264"/>
      <c r="F902" s="334"/>
      <c r="G902" s="269"/>
      <c r="H902" s="269"/>
      <c r="I902" s="264"/>
      <c r="J902" s="307" t="str">
        <f t="shared" si="0"/>
        <v/>
      </c>
      <c r="K902" s="307"/>
      <c r="L902" s="308"/>
      <c r="M902" s="307"/>
      <c r="N902" s="304"/>
      <c r="O902" s="264"/>
      <c r="P902" s="269"/>
      <c r="Q902" s="296"/>
      <c r="R902" s="296"/>
      <c r="S902" s="296"/>
    </row>
    <row r="903" spans="1:19" ht="12.75" customHeight="1" x14ac:dyDescent="0.2">
      <c r="A903" s="303" t="str">
        <f>IF(B903="","",ROW()-ROW($A$3)+'Diário 2º PA'!$P$1)</f>
        <v/>
      </c>
      <c r="B903" s="304"/>
      <c r="C903" s="305"/>
      <c r="D903" s="269"/>
      <c r="E903" s="264"/>
      <c r="F903" s="334"/>
      <c r="G903" s="269"/>
      <c r="H903" s="269"/>
      <c r="I903" s="264"/>
      <c r="J903" s="307" t="str">
        <f t="shared" si="0"/>
        <v/>
      </c>
      <c r="K903" s="307"/>
      <c r="L903" s="308"/>
      <c r="M903" s="307"/>
      <c r="N903" s="304"/>
      <c r="O903" s="264"/>
      <c r="P903" s="269"/>
      <c r="Q903" s="296"/>
      <c r="R903" s="296"/>
      <c r="S903" s="296"/>
    </row>
    <row r="904" spans="1:19" ht="12.75" customHeight="1" x14ac:dyDescent="0.2">
      <c r="A904" s="303" t="str">
        <f>IF(B904="","",ROW()-ROW($A$3)+'Diário 2º PA'!$P$1)</f>
        <v/>
      </c>
      <c r="B904" s="304"/>
      <c r="C904" s="305"/>
      <c r="D904" s="269"/>
      <c r="E904" s="264"/>
      <c r="F904" s="334"/>
      <c r="G904" s="269"/>
      <c r="H904" s="269"/>
      <c r="I904" s="264"/>
      <c r="J904" s="307" t="str">
        <f t="shared" si="0"/>
        <v/>
      </c>
      <c r="K904" s="307"/>
      <c r="L904" s="308"/>
      <c r="M904" s="307"/>
      <c r="N904" s="304"/>
      <c r="O904" s="264"/>
      <c r="P904" s="269"/>
      <c r="Q904" s="296"/>
      <c r="R904" s="296"/>
      <c r="S904" s="296"/>
    </row>
    <row r="905" spans="1:19" ht="12.75" customHeight="1" x14ac:dyDescent="0.2">
      <c r="A905" s="303" t="str">
        <f>IF(B905="","",ROW()-ROW($A$3)+'Diário 2º PA'!$P$1)</f>
        <v/>
      </c>
      <c r="B905" s="304"/>
      <c r="C905" s="305"/>
      <c r="D905" s="269"/>
      <c r="E905" s="264"/>
      <c r="F905" s="334"/>
      <c r="G905" s="269"/>
      <c r="H905" s="269"/>
      <c r="I905" s="264"/>
      <c r="J905" s="307" t="str">
        <f t="shared" si="0"/>
        <v/>
      </c>
      <c r="K905" s="307"/>
      <c r="L905" s="308"/>
      <c r="M905" s="307"/>
      <c r="N905" s="304"/>
      <c r="O905" s="264"/>
      <c r="P905" s="269"/>
      <c r="Q905" s="296"/>
      <c r="R905" s="296"/>
      <c r="S905" s="296"/>
    </row>
    <row r="906" spans="1:19" ht="12.75" customHeight="1" x14ac:dyDescent="0.2">
      <c r="A906" s="303" t="str">
        <f>IF(B906="","",ROW()-ROW($A$3)+'Diário 2º PA'!$P$1)</f>
        <v/>
      </c>
      <c r="B906" s="304"/>
      <c r="C906" s="305"/>
      <c r="D906" s="269"/>
      <c r="E906" s="264"/>
      <c r="F906" s="334"/>
      <c r="G906" s="269"/>
      <c r="H906" s="269"/>
      <c r="I906" s="264"/>
      <c r="J906" s="307" t="str">
        <f t="shared" si="0"/>
        <v/>
      </c>
      <c r="K906" s="307"/>
      <c r="L906" s="308"/>
      <c r="M906" s="307"/>
      <c r="N906" s="304"/>
      <c r="O906" s="264"/>
      <c r="P906" s="269"/>
      <c r="Q906" s="296"/>
      <c r="R906" s="296"/>
      <c r="S906" s="296"/>
    </row>
    <row r="907" spans="1:19" ht="12.75" customHeight="1" x14ac:dyDescent="0.2">
      <c r="A907" s="303" t="str">
        <f>IF(B907="","",ROW()-ROW($A$3)+'Diário 2º PA'!$P$1)</f>
        <v/>
      </c>
      <c r="B907" s="304"/>
      <c r="C907" s="305"/>
      <c r="D907" s="269"/>
      <c r="E907" s="264"/>
      <c r="F907" s="334"/>
      <c r="G907" s="269"/>
      <c r="H907" s="269"/>
      <c r="I907" s="264"/>
      <c r="J907" s="307" t="str">
        <f t="shared" si="0"/>
        <v/>
      </c>
      <c r="K907" s="307"/>
      <c r="L907" s="308"/>
      <c r="M907" s="307"/>
      <c r="N907" s="304"/>
      <c r="O907" s="264"/>
      <c r="P907" s="269"/>
      <c r="Q907" s="296"/>
      <c r="R907" s="296"/>
      <c r="S907" s="296"/>
    </row>
    <row r="908" spans="1:19" ht="12.75" customHeight="1" x14ac:dyDescent="0.2">
      <c r="A908" s="303" t="str">
        <f>IF(B908="","",ROW()-ROW($A$3)+'Diário 2º PA'!$P$1)</f>
        <v/>
      </c>
      <c r="B908" s="304"/>
      <c r="C908" s="305"/>
      <c r="D908" s="269"/>
      <c r="E908" s="264"/>
      <c r="F908" s="334"/>
      <c r="G908" s="269"/>
      <c r="H908" s="269"/>
      <c r="I908" s="264"/>
      <c r="J908" s="307" t="str">
        <f t="shared" si="0"/>
        <v/>
      </c>
      <c r="K908" s="307"/>
      <c r="L908" s="308"/>
      <c r="M908" s="307"/>
      <c r="N908" s="304"/>
      <c r="O908" s="264"/>
      <c r="P908" s="269"/>
      <c r="Q908" s="296"/>
      <c r="R908" s="296"/>
      <c r="S908" s="296"/>
    </row>
    <row r="909" spans="1:19" ht="12.75" customHeight="1" x14ac:dyDescent="0.2">
      <c r="A909" s="303" t="str">
        <f>IF(B909="","",ROW()-ROW($A$3)+'Diário 2º PA'!$P$1)</f>
        <v/>
      </c>
      <c r="B909" s="304"/>
      <c r="C909" s="305"/>
      <c r="D909" s="269"/>
      <c r="E909" s="264"/>
      <c r="F909" s="334"/>
      <c r="G909" s="269"/>
      <c r="H909" s="269"/>
      <c r="I909" s="264"/>
      <c r="J909" s="307" t="str">
        <f t="shared" si="0"/>
        <v/>
      </c>
      <c r="K909" s="307"/>
      <c r="L909" s="308"/>
      <c r="M909" s="307"/>
      <c r="N909" s="304"/>
      <c r="O909" s="264"/>
      <c r="P909" s="269"/>
      <c r="Q909" s="296"/>
      <c r="R909" s="296"/>
      <c r="S909" s="296"/>
    </row>
    <row r="910" spans="1:19" ht="12.75" customHeight="1" x14ac:dyDescent="0.2">
      <c r="A910" s="303" t="str">
        <f>IF(B910="","",ROW()-ROW($A$3)+'Diário 2º PA'!$P$1)</f>
        <v/>
      </c>
      <c r="B910" s="304"/>
      <c r="C910" s="305"/>
      <c r="D910" s="269"/>
      <c r="E910" s="264"/>
      <c r="F910" s="334"/>
      <c r="G910" s="269"/>
      <c r="H910" s="269"/>
      <c r="I910" s="264"/>
      <c r="J910" s="307" t="str">
        <f t="shared" si="0"/>
        <v/>
      </c>
      <c r="K910" s="307"/>
      <c r="L910" s="308"/>
      <c r="M910" s="307"/>
      <c r="N910" s="304"/>
      <c r="O910" s="264"/>
      <c r="P910" s="269"/>
      <c r="Q910" s="296"/>
      <c r="R910" s="296"/>
      <c r="S910" s="296"/>
    </row>
    <row r="911" spans="1:19" ht="12.75" customHeight="1" x14ac:dyDescent="0.2">
      <c r="A911" s="303" t="str">
        <f>IF(B911="","",ROW()-ROW($A$3)+'Diário 2º PA'!$P$1)</f>
        <v/>
      </c>
      <c r="B911" s="304"/>
      <c r="C911" s="305"/>
      <c r="D911" s="269"/>
      <c r="E911" s="264"/>
      <c r="F911" s="334"/>
      <c r="G911" s="269"/>
      <c r="H911" s="269"/>
      <c r="I911" s="264"/>
      <c r="J911" s="307" t="str">
        <f t="shared" si="0"/>
        <v/>
      </c>
      <c r="K911" s="307"/>
      <c r="L911" s="308"/>
      <c r="M911" s="307"/>
      <c r="N911" s="304"/>
      <c r="O911" s="264"/>
      <c r="P911" s="269"/>
      <c r="Q911" s="296"/>
      <c r="R911" s="296"/>
      <c r="S911" s="296"/>
    </row>
    <row r="912" spans="1:19" ht="12.75" customHeight="1" x14ac:dyDescent="0.2">
      <c r="A912" s="303" t="str">
        <f>IF(B912="","",ROW()-ROW($A$3)+'Diário 2º PA'!$P$1)</f>
        <v/>
      </c>
      <c r="B912" s="304"/>
      <c r="C912" s="305"/>
      <c r="D912" s="269"/>
      <c r="E912" s="264"/>
      <c r="F912" s="334"/>
      <c r="G912" s="269"/>
      <c r="H912" s="269"/>
      <c r="I912" s="264"/>
      <c r="J912" s="307" t="str">
        <f t="shared" si="0"/>
        <v/>
      </c>
      <c r="K912" s="307"/>
      <c r="L912" s="308"/>
      <c r="M912" s="307"/>
      <c r="N912" s="304"/>
      <c r="O912" s="264"/>
      <c r="P912" s="269"/>
      <c r="Q912" s="296"/>
      <c r="R912" s="296"/>
      <c r="S912" s="296"/>
    </row>
    <row r="913" spans="1:19" ht="12.75" customHeight="1" x14ac:dyDescent="0.2">
      <c r="A913" s="303" t="str">
        <f>IF(B913="","",ROW()-ROW($A$3)+'Diário 2º PA'!$P$1)</f>
        <v/>
      </c>
      <c r="B913" s="304"/>
      <c r="C913" s="305"/>
      <c r="D913" s="269"/>
      <c r="E913" s="264"/>
      <c r="F913" s="334"/>
      <c r="G913" s="269"/>
      <c r="H913" s="269"/>
      <c r="I913" s="264"/>
      <c r="J913" s="307" t="str">
        <f t="shared" si="0"/>
        <v/>
      </c>
      <c r="K913" s="307"/>
      <c r="L913" s="308"/>
      <c r="M913" s="307"/>
      <c r="N913" s="304"/>
      <c r="O913" s="264"/>
      <c r="P913" s="269"/>
      <c r="Q913" s="296"/>
      <c r="R913" s="296"/>
      <c r="S913" s="296"/>
    </row>
    <row r="914" spans="1:19" ht="12.75" customHeight="1" x14ac:dyDescent="0.2">
      <c r="A914" s="303" t="str">
        <f>IF(B914="","",ROW()-ROW($A$3)+'Diário 2º PA'!$P$1)</f>
        <v/>
      </c>
      <c r="B914" s="304"/>
      <c r="C914" s="305"/>
      <c r="D914" s="269"/>
      <c r="E914" s="264"/>
      <c r="F914" s="334"/>
      <c r="G914" s="269"/>
      <c r="H914" s="269"/>
      <c r="I914" s="264"/>
      <c r="J914" s="307" t="str">
        <f t="shared" si="0"/>
        <v/>
      </c>
      <c r="K914" s="307"/>
      <c r="L914" s="308"/>
      <c r="M914" s="307"/>
      <c r="N914" s="304"/>
      <c r="O914" s="264"/>
      <c r="P914" s="269"/>
      <c r="Q914" s="296"/>
      <c r="R914" s="296"/>
      <c r="S914" s="296"/>
    </row>
    <row r="915" spans="1:19" ht="12.75" customHeight="1" x14ac:dyDescent="0.2">
      <c r="A915" s="303" t="str">
        <f>IF(B915="","",ROW()-ROW($A$3)+'Diário 2º PA'!$P$1)</f>
        <v/>
      </c>
      <c r="B915" s="304"/>
      <c r="C915" s="305"/>
      <c r="D915" s="269"/>
      <c r="E915" s="264"/>
      <c r="F915" s="334"/>
      <c r="G915" s="269"/>
      <c r="H915" s="269"/>
      <c r="I915" s="264"/>
      <c r="J915" s="307" t="str">
        <f t="shared" si="0"/>
        <v/>
      </c>
      <c r="K915" s="307"/>
      <c r="L915" s="308"/>
      <c r="M915" s="307"/>
      <c r="N915" s="304"/>
      <c r="O915" s="264"/>
      <c r="P915" s="269"/>
      <c r="Q915" s="296"/>
      <c r="R915" s="296"/>
      <c r="S915" s="296"/>
    </row>
    <row r="916" spans="1:19" ht="12.75" customHeight="1" x14ac:dyDescent="0.2">
      <c r="A916" s="303" t="str">
        <f>IF(B916="","",ROW()-ROW($A$3)+'Diário 2º PA'!$P$1)</f>
        <v/>
      </c>
      <c r="B916" s="304"/>
      <c r="C916" s="305"/>
      <c r="D916" s="269"/>
      <c r="E916" s="264"/>
      <c r="F916" s="334"/>
      <c r="G916" s="269"/>
      <c r="H916" s="269"/>
      <c r="I916" s="264"/>
      <c r="J916" s="307" t="str">
        <f t="shared" si="0"/>
        <v/>
      </c>
      <c r="K916" s="307"/>
      <c r="L916" s="308"/>
      <c r="M916" s="307"/>
      <c r="N916" s="304"/>
      <c r="O916" s="264"/>
      <c r="P916" s="269"/>
      <c r="Q916" s="296"/>
      <c r="R916" s="296"/>
      <c r="S916" s="296"/>
    </row>
    <row r="917" spans="1:19" ht="12.75" customHeight="1" x14ac:dyDescent="0.2">
      <c r="A917" s="303" t="str">
        <f>IF(B917="","",ROW()-ROW($A$3)+'Diário 2º PA'!$P$1)</f>
        <v/>
      </c>
      <c r="B917" s="304"/>
      <c r="C917" s="305"/>
      <c r="D917" s="269"/>
      <c r="E917" s="264"/>
      <c r="F917" s="334"/>
      <c r="G917" s="269"/>
      <c r="H917" s="269"/>
      <c r="I917" s="264"/>
      <c r="J917" s="307" t="str">
        <f t="shared" si="0"/>
        <v/>
      </c>
      <c r="K917" s="307"/>
      <c r="L917" s="308"/>
      <c r="M917" s="307"/>
      <c r="N917" s="304"/>
      <c r="O917" s="264"/>
      <c r="P917" s="269"/>
      <c r="Q917" s="296"/>
      <c r="R917" s="296"/>
      <c r="S917" s="296"/>
    </row>
    <row r="918" spans="1:19" ht="12.75" customHeight="1" x14ac:dyDescent="0.2">
      <c r="A918" s="303" t="str">
        <f>IF(B918="","",ROW()-ROW($A$3)+'Diário 2º PA'!$P$1)</f>
        <v/>
      </c>
      <c r="B918" s="304"/>
      <c r="C918" s="305"/>
      <c r="D918" s="269"/>
      <c r="E918" s="264"/>
      <c r="F918" s="334"/>
      <c r="G918" s="269"/>
      <c r="H918" s="269"/>
      <c r="I918" s="264"/>
      <c r="J918" s="307" t="str">
        <f t="shared" si="0"/>
        <v/>
      </c>
      <c r="K918" s="307"/>
      <c r="L918" s="308"/>
      <c r="M918" s="307"/>
      <c r="N918" s="304"/>
      <c r="O918" s="264"/>
      <c r="P918" s="269"/>
      <c r="Q918" s="296"/>
      <c r="R918" s="296"/>
      <c r="S918" s="296"/>
    </row>
    <row r="919" spans="1:19" ht="12.75" customHeight="1" x14ac:dyDescent="0.2">
      <c r="A919" s="303" t="str">
        <f>IF(B919="","",ROW()-ROW($A$3)+'Diário 2º PA'!$P$1)</f>
        <v/>
      </c>
      <c r="B919" s="304"/>
      <c r="C919" s="305"/>
      <c r="D919" s="269"/>
      <c r="E919" s="264"/>
      <c r="F919" s="334"/>
      <c r="G919" s="269"/>
      <c r="H919" s="269"/>
      <c r="I919" s="264"/>
      <c r="J919" s="307" t="str">
        <f t="shared" si="0"/>
        <v/>
      </c>
      <c r="K919" s="307"/>
      <c r="L919" s="308"/>
      <c r="M919" s="307"/>
      <c r="N919" s="304"/>
      <c r="O919" s="264"/>
      <c r="P919" s="269"/>
      <c r="Q919" s="296"/>
      <c r="R919" s="296"/>
      <c r="S919" s="296"/>
    </row>
    <row r="920" spans="1:19" ht="12.75" customHeight="1" x14ac:dyDescent="0.2">
      <c r="A920" s="303" t="str">
        <f>IF(B920="","",ROW()-ROW($A$3)+'Diário 2º PA'!$P$1)</f>
        <v/>
      </c>
      <c r="B920" s="304"/>
      <c r="C920" s="305"/>
      <c r="D920" s="269"/>
      <c r="E920" s="264"/>
      <c r="F920" s="334"/>
      <c r="G920" s="269"/>
      <c r="H920" s="269"/>
      <c r="I920" s="264"/>
      <c r="J920" s="307" t="str">
        <f t="shared" si="0"/>
        <v/>
      </c>
      <c r="K920" s="307"/>
      <c r="L920" s="308"/>
      <c r="M920" s="307"/>
      <c r="N920" s="304"/>
      <c r="O920" s="264"/>
      <c r="P920" s="269"/>
      <c r="Q920" s="296"/>
      <c r="R920" s="296"/>
      <c r="S920" s="296"/>
    </row>
    <row r="921" spans="1:19" ht="12.75" customHeight="1" x14ac:dyDescent="0.2">
      <c r="A921" s="303" t="str">
        <f>IF(B921="","",ROW()-ROW($A$3)+'Diário 2º PA'!$P$1)</f>
        <v/>
      </c>
      <c r="B921" s="304"/>
      <c r="C921" s="305"/>
      <c r="D921" s="269"/>
      <c r="E921" s="264"/>
      <c r="F921" s="334"/>
      <c r="G921" s="269"/>
      <c r="H921" s="269"/>
      <c r="I921" s="264"/>
      <c r="J921" s="307" t="str">
        <f t="shared" si="0"/>
        <v/>
      </c>
      <c r="K921" s="307"/>
      <c r="L921" s="308"/>
      <c r="M921" s="307"/>
      <c r="N921" s="304"/>
      <c r="O921" s="264"/>
      <c r="P921" s="269"/>
      <c r="Q921" s="296"/>
      <c r="R921" s="296"/>
      <c r="S921" s="296"/>
    </row>
    <row r="922" spans="1:19" ht="12.75" customHeight="1" x14ac:dyDescent="0.2">
      <c r="A922" s="303" t="str">
        <f>IF(B922="","",ROW()-ROW($A$3)+'Diário 2º PA'!$P$1)</f>
        <v/>
      </c>
      <c r="B922" s="304"/>
      <c r="C922" s="305"/>
      <c r="D922" s="269"/>
      <c r="E922" s="264"/>
      <c r="F922" s="334"/>
      <c r="G922" s="269"/>
      <c r="H922" s="269"/>
      <c r="I922" s="264"/>
      <c r="J922" s="307" t="str">
        <f t="shared" si="0"/>
        <v/>
      </c>
      <c r="K922" s="307"/>
      <c r="L922" s="308"/>
      <c r="M922" s="307"/>
      <c r="N922" s="304"/>
      <c r="O922" s="264"/>
      <c r="P922" s="269"/>
      <c r="Q922" s="296"/>
      <c r="R922" s="296"/>
      <c r="S922" s="296"/>
    </row>
    <row r="923" spans="1:19" ht="12.75" customHeight="1" x14ac:dyDescent="0.2">
      <c r="A923" s="303" t="str">
        <f>IF(B923="","",ROW()-ROW($A$3)+'Diário 2º PA'!$P$1)</f>
        <v/>
      </c>
      <c r="B923" s="304"/>
      <c r="C923" s="305"/>
      <c r="D923" s="269"/>
      <c r="E923" s="264"/>
      <c r="F923" s="334"/>
      <c r="G923" s="269"/>
      <c r="H923" s="269"/>
      <c r="I923" s="264"/>
      <c r="J923" s="307" t="str">
        <f t="shared" si="0"/>
        <v/>
      </c>
      <c r="K923" s="307"/>
      <c r="L923" s="308"/>
      <c r="M923" s="307"/>
      <c r="N923" s="304"/>
      <c r="O923" s="264"/>
      <c r="P923" s="269"/>
      <c r="Q923" s="296"/>
      <c r="R923" s="296"/>
      <c r="S923" s="296"/>
    </row>
    <row r="924" spans="1:19" ht="12.75" customHeight="1" x14ac:dyDescent="0.2">
      <c r="A924" s="303" t="str">
        <f>IF(B924="","",ROW()-ROW($A$3)+'Diário 2º PA'!$P$1)</f>
        <v/>
      </c>
      <c r="B924" s="304"/>
      <c r="C924" s="305"/>
      <c r="D924" s="269"/>
      <c r="E924" s="264"/>
      <c r="F924" s="334"/>
      <c r="G924" s="269"/>
      <c r="H924" s="269"/>
      <c r="I924" s="264"/>
      <c r="J924" s="307" t="str">
        <f t="shared" si="0"/>
        <v/>
      </c>
      <c r="K924" s="307"/>
      <c r="L924" s="308"/>
      <c r="M924" s="307"/>
      <c r="N924" s="304"/>
      <c r="O924" s="264"/>
      <c r="P924" s="269"/>
      <c r="Q924" s="296"/>
      <c r="R924" s="296"/>
      <c r="S924" s="296"/>
    </row>
    <row r="925" spans="1:19" ht="12.75" customHeight="1" x14ac:dyDescent="0.2">
      <c r="A925" s="303" t="str">
        <f>IF(B925="","",ROW()-ROW($A$3)+'Diário 2º PA'!$P$1)</f>
        <v/>
      </c>
      <c r="B925" s="304"/>
      <c r="C925" s="305"/>
      <c r="D925" s="269"/>
      <c r="E925" s="264"/>
      <c r="F925" s="334"/>
      <c r="G925" s="269"/>
      <c r="H925" s="269"/>
      <c r="I925" s="264"/>
      <c r="J925" s="307" t="str">
        <f t="shared" si="0"/>
        <v/>
      </c>
      <c r="K925" s="307"/>
      <c r="L925" s="308"/>
      <c r="M925" s="307"/>
      <c r="N925" s="304"/>
      <c r="O925" s="264"/>
      <c r="P925" s="269"/>
      <c r="Q925" s="296"/>
      <c r="R925" s="296"/>
      <c r="S925" s="296"/>
    </row>
    <row r="926" spans="1:19" ht="12.75" customHeight="1" x14ac:dyDescent="0.2">
      <c r="A926" s="303" t="str">
        <f>IF(B926="","",ROW()-ROW($A$3)+'Diário 2º PA'!$P$1)</f>
        <v/>
      </c>
      <c r="B926" s="304"/>
      <c r="C926" s="305"/>
      <c r="D926" s="269"/>
      <c r="E926" s="264"/>
      <c r="F926" s="334"/>
      <c r="G926" s="269"/>
      <c r="H926" s="269"/>
      <c r="I926" s="264"/>
      <c r="J926" s="307" t="str">
        <f t="shared" si="0"/>
        <v/>
      </c>
      <c r="K926" s="307"/>
      <c r="L926" s="308"/>
      <c r="M926" s="307"/>
      <c r="N926" s="304"/>
      <c r="O926" s="264"/>
      <c r="P926" s="269"/>
      <c r="Q926" s="296"/>
      <c r="R926" s="296"/>
      <c r="S926" s="296"/>
    </row>
    <row r="927" spans="1:19" ht="12.75" customHeight="1" x14ac:dyDescent="0.2">
      <c r="A927" s="303" t="str">
        <f>IF(B927="","",ROW()-ROW($A$3)+'Diário 2º PA'!$P$1)</f>
        <v/>
      </c>
      <c r="B927" s="304"/>
      <c r="C927" s="305"/>
      <c r="D927" s="269"/>
      <c r="E927" s="264"/>
      <c r="F927" s="334"/>
      <c r="G927" s="269"/>
      <c r="H927" s="269"/>
      <c r="I927" s="264"/>
      <c r="J927" s="307" t="str">
        <f t="shared" si="0"/>
        <v/>
      </c>
      <c r="K927" s="307"/>
      <c r="L927" s="308"/>
      <c r="M927" s="307"/>
      <c r="N927" s="304"/>
      <c r="O927" s="264"/>
      <c r="P927" s="269"/>
      <c r="Q927" s="296"/>
      <c r="R927" s="296"/>
      <c r="S927" s="296"/>
    </row>
    <row r="928" spans="1:19" ht="12.75" customHeight="1" x14ac:dyDescent="0.2">
      <c r="A928" s="303" t="str">
        <f>IF(B928="","",ROW()-ROW($A$3)+'Diário 2º PA'!$P$1)</f>
        <v/>
      </c>
      <c r="B928" s="304"/>
      <c r="C928" s="305"/>
      <c r="D928" s="269"/>
      <c r="E928" s="264"/>
      <c r="F928" s="334"/>
      <c r="G928" s="269"/>
      <c r="H928" s="269"/>
      <c r="I928" s="264"/>
      <c r="J928" s="307" t="str">
        <f t="shared" si="0"/>
        <v/>
      </c>
      <c r="K928" s="307"/>
      <c r="L928" s="308"/>
      <c r="M928" s="307"/>
      <c r="N928" s="304"/>
      <c r="O928" s="264"/>
      <c r="P928" s="269"/>
      <c r="Q928" s="296"/>
      <c r="R928" s="296"/>
      <c r="S928" s="296"/>
    </row>
    <row r="929" spans="1:19" ht="12.75" customHeight="1" x14ac:dyDescent="0.2">
      <c r="A929" s="303" t="str">
        <f>IF(B929="","",ROW()-ROW($A$3)+'Diário 2º PA'!$P$1)</f>
        <v/>
      </c>
      <c r="B929" s="304"/>
      <c r="C929" s="305"/>
      <c r="D929" s="269"/>
      <c r="E929" s="264"/>
      <c r="F929" s="334"/>
      <c r="G929" s="269"/>
      <c r="H929" s="269"/>
      <c r="I929" s="264"/>
      <c r="J929" s="307" t="str">
        <f t="shared" si="0"/>
        <v/>
      </c>
      <c r="K929" s="307"/>
      <c r="L929" s="308"/>
      <c r="M929" s="307"/>
      <c r="N929" s="304"/>
      <c r="O929" s="264"/>
      <c r="P929" s="269"/>
      <c r="Q929" s="296"/>
      <c r="R929" s="296"/>
      <c r="S929" s="296"/>
    </row>
    <row r="930" spans="1:19" ht="12.75" customHeight="1" x14ac:dyDescent="0.2">
      <c r="A930" s="303" t="str">
        <f>IF(B930="","",ROW()-ROW($A$3)+'Diário 2º PA'!$P$1)</f>
        <v/>
      </c>
      <c r="B930" s="304"/>
      <c r="C930" s="305"/>
      <c r="D930" s="269"/>
      <c r="E930" s="264"/>
      <c r="F930" s="334"/>
      <c r="G930" s="269"/>
      <c r="H930" s="269"/>
      <c r="I930" s="264"/>
      <c r="J930" s="307" t="str">
        <f t="shared" si="0"/>
        <v/>
      </c>
      <c r="K930" s="307"/>
      <c r="L930" s="308"/>
      <c r="M930" s="307"/>
      <c r="N930" s="304"/>
      <c r="O930" s="264"/>
      <c r="P930" s="269"/>
      <c r="Q930" s="296"/>
      <c r="R930" s="296"/>
      <c r="S930" s="296"/>
    </row>
    <row r="931" spans="1:19" ht="12.75" customHeight="1" x14ac:dyDescent="0.2">
      <c r="A931" s="303" t="str">
        <f>IF(B931="","",ROW()-ROW($A$3)+'Diário 2º PA'!$P$1)</f>
        <v/>
      </c>
      <c r="B931" s="304"/>
      <c r="C931" s="305"/>
      <c r="D931" s="269"/>
      <c r="E931" s="264"/>
      <c r="F931" s="334"/>
      <c r="G931" s="269"/>
      <c r="H931" s="269"/>
      <c r="I931" s="264"/>
      <c r="J931" s="307" t="str">
        <f t="shared" si="0"/>
        <v/>
      </c>
      <c r="K931" s="307"/>
      <c r="L931" s="308"/>
      <c r="M931" s="307"/>
      <c r="N931" s="304"/>
      <c r="O931" s="264"/>
      <c r="P931" s="269"/>
      <c r="Q931" s="296"/>
      <c r="R931" s="296"/>
      <c r="S931" s="296"/>
    </row>
    <row r="932" spans="1:19" ht="12.75" customHeight="1" x14ac:dyDescent="0.2">
      <c r="A932" s="303" t="str">
        <f>IF(B932="","",ROW()-ROW($A$3)+'Diário 2º PA'!$P$1)</f>
        <v/>
      </c>
      <c r="B932" s="304"/>
      <c r="C932" s="305"/>
      <c r="D932" s="269"/>
      <c r="E932" s="264"/>
      <c r="F932" s="334"/>
      <c r="G932" s="269"/>
      <c r="H932" s="269"/>
      <c r="I932" s="264"/>
      <c r="J932" s="307" t="str">
        <f t="shared" si="0"/>
        <v/>
      </c>
      <c r="K932" s="307"/>
      <c r="L932" s="308"/>
      <c r="M932" s="307"/>
      <c r="N932" s="304"/>
      <c r="O932" s="264"/>
      <c r="P932" s="269"/>
      <c r="Q932" s="296"/>
      <c r="R932" s="296"/>
      <c r="S932" s="296"/>
    </row>
    <row r="933" spans="1:19" ht="12.75" customHeight="1" x14ac:dyDescent="0.2">
      <c r="A933" s="303" t="str">
        <f>IF(B933="","",ROW()-ROW($A$3)+'Diário 2º PA'!$P$1)</f>
        <v/>
      </c>
      <c r="B933" s="304"/>
      <c r="C933" s="305"/>
      <c r="D933" s="269"/>
      <c r="E933" s="264"/>
      <c r="F933" s="334"/>
      <c r="G933" s="269"/>
      <c r="H933" s="269"/>
      <c r="I933" s="264"/>
      <c r="J933" s="307" t="str">
        <f t="shared" si="0"/>
        <v/>
      </c>
      <c r="K933" s="307"/>
      <c r="L933" s="308"/>
      <c r="M933" s="307"/>
      <c r="N933" s="304"/>
      <c r="O933" s="264"/>
      <c r="P933" s="269"/>
      <c r="Q933" s="296"/>
      <c r="R933" s="296"/>
      <c r="S933" s="296"/>
    </row>
    <row r="934" spans="1:19" ht="12.75" customHeight="1" x14ac:dyDescent="0.2">
      <c r="A934" s="303" t="str">
        <f>IF(B934="","",ROW()-ROW($A$3)+'Diário 2º PA'!$P$1)</f>
        <v/>
      </c>
      <c r="B934" s="304"/>
      <c r="C934" s="305"/>
      <c r="D934" s="269"/>
      <c r="E934" s="264"/>
      <c r="F934" s="334"/>
      <c r="G934" s="269"/>
      <c r="H934" s="269"/>
      <c r="I934" s="264"/>
      <c r="J934" s="307" t="str">
        <f t="shared" si="0"/>
        <v/>
      </c>
      <c r="K934" s="307"/>
      <c r="L934" s="308"/>
      <c r="M934" s="307"/>
      <c r="N934" s="304"/>
      <c r="O934" s="264"/>
      <c r="P934" s="269"/>
      <c r="Q934" s="296"/>
      <c r="R934" s="296"/>
      <c r="S934" s="296"/>
    </row>
    <row r="935" spans="1:19" ht="12.75" customHeight="1" x14ac:dyDescent="0.2">
      <c r="A935" s="303" t="str">
        <f>IF(B935="","",ROW()-ROW($A$3)+'Diário 2º PA'!$P$1)</f>
        <v/>
      </c>
      <c r="B935" s="304"/>
      <c r="C935" s="305"/>
      <c r="D935" s="269"/>
      <c r="E935" s="264"/>
      <c r="F935" s="334"/>
      <c r="G935" s="269"/>
      <c r="H935" s="269"/>
      <c r="I935" s="264"/>
      <c r="J935" s="307" t="str">
        <f t="shared" si="0"/>
        <v/>
      </c>
      <c r="K935" s="307"/>
      <c r="L935" s="308"/>
      <c r="M935" s="307"/>
      <c r="N935" s="304"/>
      <c r="O935" s="264"/>
      <c r="P935" s="269"/>
      <c r="Q935" s="296"/>
      <c r="R935" s="296"/>
      <c r="S935" s="296"/>
    </row>
    <row r="936" spans="1:19" ht="12.75" customHeight="1" x14ac:dyDescent="0.2">
      <c r="A936" s="303" t="str">
        <f>IF(B936="","",ROW()-ROW($A$3)+'Diário 2º PA'!$P$1)</f>
        <v/>
      </c>
      <c r="B936" s="304"/>
      <c r="C936" s="305"/>
      <c r="D936" s="269"/>
      <c r="E936" s="264"/>
      <c r="F936" s="334"/>
      <c r="G936" s="269"/>
      <c r="H936" s="269"/>
      <c r="I936" s="264"/>
      <c r="J936" s="307" t="str">
        <f t="shared" si="0"/>
        <v/>
      </c>
      <c r="K936" s="307"/>
      <c r="L936" s="308"/>
      <c r="M936" s="307"/>
      <c r="N936" s="304"/>
      <c r="O936" s="264"/>
      <c r="P936" s="269"/>
      <c r="Q936" s="296"/>
      <c r="R936" s="296"/>
      <c r="S936" s="296"/>
    </row>
    <row r="937" spans="1:19" ht="12.75" customHeight="1" x14ac:dyDescent="0.2">
      <c r="A937" s="303" t="str">
        <f>IF(B937="","",ROW()-ROW($A$3)+'Diário 2º PA'!$P$1)</f>
        <v/>
      </c>
      <c r="B937" s="304"/>
      <c r="C937" s="305"/>
      <c r="D937" s="269"/>
      <c r="E937" s="264"/>
      <c r="F937" s="334"/>
      <c r="G937" s="269"/>
      <c r="H937" s="269"/>
      <c r="I937" s="264"/>
      <c r="J937" s="307" t="str">
        <f t="shared" si="0"/>
        <v/>
      </c>
      <c r="K937" s="307"/>
      <c r="L937" s="308"/>
      <c r="M937" s="307"/>
      <c r="N937" s="304"/>
      <c r="O937" s="264"/>
      <c r="P937" s="269"/>
      <c r="Q937" s="296"/>
      <c r="R937" s="296"/>
      <c r="S937" s="296"/>
    </row>
    <row r="938" spans="1:19" ht="12.75" customHeight="1" x14ac:dyDescent="0.2">
      <c r="A938" s="303" t="str">
        <f>IF(B938="","",ROW()-ROW($A$3)+'Diário 2º PA'!$P$1)</f>
        <v/>
      </c>
      <c r="B938" s="304"/>
      <c r="C938" s="305"/>
      <c r="D938" s="269"/>
      <c r="E938" s="264"/>
      <c r="F938" s="334"/>
      <c r="G938" s="269"/>
      <c r="H938" s="269"/>
      <c r="I938" s="264"/>
      <c r="J938" s="307" t="str">
        <f t="shared" si="0"/>
        <v/>
      </c>
      <c r="K938" s="307"/>
      <c r="L938" s="308"/>
      <c r="M938" s="307"/>
      <c r="N938" s="304"/>
      <c r="O938" s="264"/>
      <c r="P938" s="269"/>
      <c r="Q938" s="296"/>
      <c r="R938" s="296"/>
      <c r="S938" s="296"/>
    </row>
    <row r="939" spans="1:19" ht="12.75" customHeight="1" x14ac:dyDescent="0.2">
      <c r="A939" s="303" t="str">
        <f>IF(B939="","",ROW()-ROW($A$3)+'Diário 2º PA'!$P$1)</f>
        <v/>
      </c>
      <c r="B939" s="304"/>
      <c r="C939" s="305"/>
      <c r="D939" s="269"/>
      <c r="E939" s="264"/>
      <c r="F939" s="334"/>
      <c r="G939" s="269"/>
      <c r="H939" s="269"/>
      <c r="I939" s="264"/>
      <c r="J939" s="307" t="str">
        <f t="shared" si="0"/>
        <v/>
      </c>
      <c r="K939" s="307"/>
      <c r="L939" s="308"/>
      <c r="M939" s="307"/>
      <c r="N939" s="304"/>
      <c r="O939" s="264"/>
      <c r="P939" s="269"/>
      <c r="Q939" s="296"/>
      <c r="R939" s="296"/>
      <c r="S939" s="296"/>
    </row>
    <row r="940" spans="1:19" ht="12.75" customHeight="1" x14ac:dyDescent="0.2">
      <c r="A940" s="303" t="str">
        <f>IF(B940="","",ROW()-ROW($A$3)+'Diário 2º PA'!$P$1)</f>
        <v/>
      </c>
      <c r="B940" s="304"/>
      <c r="C940" s="305"/>
      <c r="D940" s="269"/>
      <c r="E940" s="264"/>
      <c r="F940" s="334"/>
      <c r="G940" s="269"/>
      <c r="H940" s="269"/>
      <c r="I940" s="264"/>
      <c r="J940" s="307" t="str">
        <f t="shared" si="0"/>
        <v/>
      </c>
      <c r="K940" s="307"/>
      <c r="L940" s="308"/>
      <c r="M940" s="307"/>
      <c r="N940" s="304"/>
      <c r="O940" s="264"/>
      <c r="P940" s="269"/>
      <c r="Q940" s="296"/>
      <c r="R940" s="296"/>
      <c r="S940" s="296"/>
    </row>
    <row r="941" spans="1:19" ht="12.75" customHeight="1" x14ac:dyDescent="0.2">
      <c r="A941" s="303" t="str">
        <f>IF(B941="","",ROW()-ROW($A$3)+'Diário 2º PA'!$P$1)</f>
        <v/>
      </c>
      <c r="B941" s="304"/>
      <c r="C941" s="305"/>
      <c r="D941" s="269"/>
      <c r="E941" s="264"/>
      <c r="F941" s="334"/>
      <c r="G941" s="269"/>
      <c r="H941" s="269"/>
      <c r="I941" s="264"/>
      <c r="J941" s="307" t="str">
        <f t="shared" si="0"/>
        <v/>
      </c>
      <c r="K941" s="307"/>
      <c r="L941" s="308"/>
      <c r="M941" s="307"/>
      <c r="N941" s="304"/>
      <c r="O941" s="264"/>
      <c r="P941" s="269"/>
      <c r="Q941" s="296"/>
      <c r="R941" s="296"/>
      <c r="S941" s="296"/>
    </row>
    <row r="942" spans="1:19" ht="12.75" customHeight="1" x14ac:dyDescent="0.2">
      <c r="A942" s="303" t="str">
        <f>IF(B942="","",ROW()-ROW($A$3)+'Diário 2º PA'!$P$1)</f>
        <v/>
      </c>
      <c r="B942" s="304"/>
      <c r="C942" s="305"/>
      <c r="D942" s="269"/>
      <c r="E942" s="264"/>
      <c r="F942" s="334"/>
      <c r="G942" s="269"/>
      <c r="H942" s="269"/>
      <c r="I942" s="264"/>
      <c r="J942" s="307" t="str">
        <f t="shared" si="0"/>
        <v/>
      </c>
      <c r="K942" s="307"/>
      <c r="L942" s="308"/>
      <c r="M942" s="307"/>
      <c r="N942" s="304"/>
      <c r="O942" s="264"/>
      <c r="P942" s="269"/>
      <c r="Q942" s="296"/>
      <c r="R942" s="296"/>
      <c r="S942" s="296"/>
    </row>
    <row r="943" spans="1:19" ht="12.75" customHeight="1" x14ac:dyDescent="0.2">
      <c r="A943" s="303" t="str">
        <f>IF(B943="","",ROW()-ROW($A$3)+'Diário 2º PA'!$P$1)</f>
        <v/>
      </c>
      <c r="B943" s="304"/>
      <c r="C943" s="305"/>
      <c r="D943" s="269"/>
      <c r="E943" s="264"/>
      <c r="F943" s="334"/>
      <c r="G943" s="269"/>
      <c r="H943" s="269"/>
      <c r="I943" s="264"/>
      <c r="J943" s="307" t="str">
        <f t="shared" si="0"/>
        <v/>
      </c>
      <c r="K943" s="307"/>
      <c r="L943" s="308"/>
      <c r="M943" s="307"/>
      <c r="N943" s="304"/>
      <c r="O943" s="264"/>
      <c r="P943" s="269"/>
      <c r="Q943" s="296"/>
      <c r="R943" s="296"/>
      <c r="S943" s="296"/>
    </row>
    <row r="944" spans="1:19" ht="12.75" customHeight="1" x14ac:dyDescent="0.2">
      <c r="A944" s="303" t="str">
        <f>IF(B944="","",ROW()-ROW($A$3)+'Diário 2º PA'!$P$1)</f>
        <v/>
      </c>
      <c r="B944" s="304"/>
      <c r="C944" s="305"/>
      <c r="D944" s="269"/>
      <c r="E944" s="264"/>
      <c r="F944" s="334"/>
      <c r="G944" s="269"/>
      <c r="H944" s="269"/>
      <c r="I944" s="264"/>
      <c r="J944" s="307" t="str">
        <f t="shared" si="0"/>
        <v/>
      </c>
      <c r="K944" s="307"/>
      <c r="L944" s="308"/>
      <c r="M944" s="307"/>
      <c r="N944" s="304"/>
      <c r="O944" s="264"/>
      <c r="P944" s="269"/>
      <c r="Q944" s="296"/>
      <c r="R944" s="296"/>
      <c r="S944" s="296"/>
    </row>
    <row r="945" spans="1:19" ht="12.75" customHeight="1" x14ac:dyDescent="0.2">
      <c r="A945" s="303" t="str">
        <f>IF(B945="","",ROW()-ROW($A$3)+'Diário 2º PA'!$P$1)</f>
        <v/>
      </c>
      <c r="B945" s="304"/>
      <c r="C945" s="305"/>
      <c r="D945" s="269"/>
      <c r="E945" s="264"/>
      <c r="F945" s="334"/>
      <c r="G945" s="269"/>
      <c r="H945" s="269"/>
      <c r="I945" s="264"/>
      <c r="J945" s="307" t="str">
        <f t="shared" si="0"/>
        <v/>
      </c>
      <c r="K945" s="307"/>
      <c r="L945" s="308"/>
      <c r="M945" s="307"/>
      <c r="N945" s="304"/>
      <c r="O945" s="264"/>
      <c r="P945" s="269"/>
      <c r="Q945" s="296"/>
      <c r="R945" s="296"/>
      <c r="S945" s="296"/>
    </row>
    <row r="946" spans="1:19" ht="12.75" customHeight="1" x14ac:dyDescent="0.2">
      <c r="A946" s="303" t="str">
        <f>IF(B946="","",ROW()-ROW($A$3)+'Diário 2º PA'!$P$1)</f>
        <v/>
      </c>
      <c r="B946" s="304"/>
      <c r="C946" s="305"/>
      <c r="D946" s="269"/>
      <c r="E946" s="264"/>
      <c r="F946" s="334"/>
      <c r="G946" s="269"/>
      <c r="H946" s="269"/>
      <c r="I946" s="264"/>
      <c r="J946" s="307" t="str">
        <f t="shared" si="0"/>
        <v/>
      </c>
      <c r="K946" s="307"/>
      <c r="L946" s="308"/>
      <c r="M946" s="307"/>
      <c r="N946" s="304"/>
      <c r="O946" s="264"/>
      <c r="P946" s="269"/>
      <c r="Q946" s="296"/>
      <c r="R946" s="296"/>
      <c r="S946" s="296"/>
    </row>
    <row r="947" spans="1:19" ht="12.75" customHeight="1" x14ac:dyDescent="0.2">
      <c r="A947" s="303" t="str">
        <f>IF(B947="","",ROW()-ROW($A$3)+'Diário 2º PA'!$P$1)</f>
        <v/>
      </c>
      <c r="B947" s="304"/>
      <c r="C947" s="305"/>
      <c r="D947" s="269"/>
      <c r="E947" s="264"/>
      <c r="F947" s="334"/>
      <c r="G947" s="269"/>
      <c r="H947" s="269"/>
      <c r="I947" s="264"/>
      <c r="J947" s="307" t="str">
        <f t="shared" si="0"/>
        <v/>
      </c>
      <c r="K947" s="307"/>
      <c r="L947" s="308"/>
      <c r="M947" s="307"/>
      <c r="N947" s="304"/>
      <c r="O947" s="264"/>
      <c r="P947" s="269"/>
      <c r="Q947" s="296"/>
      <c r="R947" s="296"/>
      <c r="S947" s="296"/>
    </row>
    <row r="948" spans="1:19" ht="12.75" customHeight="1" x14ac:dyDescent="0.2">
      <c r="A948" s="303" t="str">
        <f>IF(B948="","",ROW()-ROW($A$3)+'Diário 2º PA'!$P$1)</f>
        <v/>
      </c>
      <c r="B948" s="304"/>
      <c r="C948" s="305"/>
      <c r="D948" s="269"/>
      <c r="E948" s="264"/>
      <c r="F948" s="334"/>
      <c r="G948" s="269"/>
      <c r="H948" s="269"/>
      <c r="I948" s="264"/>
      <c r="J948" s="307" t="str">
        <f t="shared" si="0"/>
        <v/>
      </c>
      <c r="K948" s="307"/>
      <c r="L948" s="308"/>
      <c r="M948" s="307"/>
      <c r="N948" s="304"/>
      <c r="O948" s="264"/>
      <c r="P948" s="269"/>
      <c r="Q948" s="296"/>
      <c r="R948" s="296"/>
      <c r="S948" s="296"/>
    </row>
    <row r="949" spans="1:19" ht="12.75" customHeight="1" x14ac:dyDescent="0.2">
      <c r="A949" s="303" t="str">
        <f>IF(B949="","",ROW()-ROW($A$3)+'Diário 2º PA'!$P$1)</f>
        <v/>
      </c>
      <c r="B949" s="304"/>
      <c r="C949" s="305"/>
      <c r="D949" s="269"/>
      <c r="E949" s="264"/>
      <c r="F949" s="334"/>
      <c r="G949" s="269"/>
      <c r="H949" s="269"/>
      <c r="I949" s="264"/>
      <c r="J949" s="307" t="str">
        <f t="shared" si="0"/>
        <v/>
      </c>
      <c r="K949" s="307"/>
      <c r="L949" s="308"/>
      <c r="M949" s="307"/>
      <c r="N949" s="304"/>
      <c r="O949" s="264"/>
      <c r="P949" s="269"/>
      <c r="Q949" s="296"/>
      <c r="R949" s="296"/>
      <c r="S949" s="296"/>
    </row>
    <row r="950" spans="1:19" ht="12.75" customHeight="1" x14ac:dyDescent="0.2">
      <c r="A950" s="303" t="str">
        <f>IF(B950="","",ROW()-ROW($A$3)+'Diário 2º PA'!$P$1)</f>
        <v/>
      </c>
      <c r="B950" s="304"/>
      <c r="C950" s="305"/>
      <c r="D950" s="269"/>
      <c r="E950" s="264"/>
      <c r="F950" s="334"/>
      <c r="G950" s="269"/>
      <c r="H950" s="269"/>
      <c r="I950" s="264"/>
      <c r="J950" s="307" t="str">
        <f t="shared" si="0"/>
        <v/>
      </c>
      <c r="K950" s="307"/>
      <c r="L950" s="308"/>
      <c r="M950" s="307"/>
      <c r="N950" s="304"/>
      <c r="O950" s="264"/>
      <c r="P950" s="269"/>
      <c r="Q950" s="296"/>
      <c r="R950" s="296"/>
      <c r="S950" s="296"/>
    </row>
    <row r="951" spans="1:19" ht="12.75" customHeight="1" x14ac:dyDescent="0.2">
      <c r="A951" s="303" t="str">
        <f>IF(B951="","",ROW()-ROW($A$3)+'Diário 2º PA'!$P$1)</f>
        <v/>
      </c>
      <c r="B951" s="304"/>
      <c r="C951" s="305"/>
      <c r="D951" s="269"/>
      <c r="E951" s="264"/>
      <c r="F951" s="334"/>
      <c r="G951" s="269"/>
      <c r="H951" s="269"/>
      <c r="I951" s="264"/>
      <c r="J951" s="307" t="str">
        <f t="shared" si="0"/>
        <v/>
      </c>
      <c r="K951" s="307"/>
      <c r="L951" s="308"/>
      <c r="M951" s="307"/>
      <c r="N951" s="304"/>
      <c r="O951" s="264"/>
      <c r="P951" s="269"/>
      <c r="Q951" s="296"/>
      <c r="R951" s="296"/>
      <c r="S951" s="296"/>
    </row>
    <row r="952" spans="1:19" ht="12.75" customHeight="1" x14ac:dyDescent="0.2">
      <c r="A952" s="303" t="str">
        <f>IF(B952="","",ROW()-ROW($A$3)+'Diário 2º PA'!$P$1)</f>
        <v/>
      </c>
      <c r="B952" s="304"/>
      <c r="C952" s="305"/>
      <c r="D952" s="269"/>
      <c r="E952" s="264"/>
      <c r="F952" s="334"/>
      <c r="G952" s="269"/>
      <c r="H952" s="269"/>
      <c r="I952" s="264"/>
      <c r="J952" s="307" t="str">
        <f t="shared" si="0"/>
        <v/>
      </c>
      <c r="K952" s="307"/>
      <c r="L952" s="308"/>
      <c r="M952" s="307"/>
      <c r="N952" s="304"/>
      <c r="O952" s="264"/>
      <c r="P952" s="269"/>
      <c r="Q952" s="296"/>
      <c r="R952" s="296"/>
      <c r="S952" s="296"/>
    </row>
    <row r="953" spans="1:19" ht="12.75" customHeight="1" x14ac:dyDescent="0.2">
      <c r="A953" s="303" t="str">
        <f>IF(B953="","",ROW()-ROW($A$3)+'Diário 2º PA'!$P$1)</f>
        <v/>
      </c>
      <c r="B953" s="304"/>
      <c r="C953" s="305"/>
      <c r="D953" s="269"/>
      <c r="E953" s="264"/>
      <c r="F953" s="334"/>
      <c r="G953" s="269"/>
      <c r="H953" s="269"/>
      <c r="I953" s="264"/>
      <c r="J953" s="307" t="str">
        <f t="shared" si="0"/>
        <v/>
      </c>
      <c r="K953" s="307"/>
      <c r="L953" s="308"/>
      <c r="M953" s="307"/>
      <c r="N953" s="304"/>
      <c r="O953" s="264"/>
      <c r="P953" s="269"/>
      <c r="Q953" s="296"/>
      <c r="R953" s="296"/>
      <c r="S953" s="296"/>
    </row>
    <row r="954" spans="1:19" ht="12.75" customHeight="1" x14ac:dyDescent="0.2">
      <c r="A954" s="303" t="str">
        <f>IF(B954="","",ROW()-ROW($A$3)+'Diário 2º PA'!$P$1)</f>
        <v/>
      </c>
      <c r="B954" s="304"/>
      <c r="C954" s="305"/>
      <c r="D954" s="269"/>
      <c r="E954" s="264"/>
      <c r="F954" s="334"/>
      <c r="G954" s="269"/>
      <c r="H954" s="269"/>
      <c r="I954" s="264"/>
      <c r="J954" s="307" t="str">
        <f t="shared" si="0"/>
        <v/>
      </c>
      <c r="K954" s="307"/>
      <c r="L954" s="308"/>
      <c r="M954" s="307"/>
      <c r="N954" s="304"/>
      <c r="O954" s="264"/>
      <c r="P954" s="269"/>
      <c r="Q954" s="296"/>
      <c r="R954" s="296"/>
      <c r="S954" s="296"/>
    </row>
    <row r="955" spans="1:19" ht="12.75" customHeight="1" x14ac:dyDescent="0.2">
      <c r="A955" s="303" t="str">
        <f>IF(B955="","",ROW()-ROW($A$3)+'Diário 2º PA'!$P$1)</f>
        <v/>
      </c>
      <c r="B955" s="304"/>
      <c r="C955" s="305"/>
      <c r="D955" s="269"/>
      <c r="E955" s="264"/>
      <c r="F955" s="334"/>
      <c r="G955" s="269"/>
      <c r="H955" s="269"/>
      <c r="I955" s="264"/>
      <c r="J955" s="307" t="str">
        <f t="shared" si="0"/>
        <v/>
      </c>
      <c r="K955" s="307"/>
      <c r="L955" s="308"/>
      <c r="M955" s="307"/>
      <c r="N955" s="304"/>
      <c r="O955" s="264"/>
      <c r="P955" s="269"/>
      <c r="Q955" s="296"/>
      <c r="R955" s="296"/>
      <c r="S955" s="296"/>
    </row>
    <row r="956" spans="1:19" ht="12.75" customHeight="1" x14ac:dyDescent="0.2">
      <c r="A956" s="303" t="str">
        <f>IF(B956="","",ROW()-ROW($A$3)+'Diário 2º PA'!$P$1)</f>
        <v/>
      </c>
      <c r="B956" s="304"/>
      <c r="C956" s="305"/>
      <c r="D956" s="269"/>
      <c r="E956" s="264"/>
      <c r="F956" s="334"/>
      <c r="G956" s="269"/>
      <c r="H956" s="269"/>
      <c r="I956" s="264"/>
      <c r="J956" s="307" t="str">
        <f t="shared" si="0"/>
        <v/>
      </c>
      <c r="K956" s="307"/>
      <c r="L956" s="308"/>
      <c r="M956" s="307"/>
      <c r="N956" s="304"/>
      <c r="O956" s="264"/>
      <c r="P956" s="269"/>
      <c r="Q956" s="296"/>
      <c r="R956" s="296"/>
      <c r="S956" s="296"/>
    </row>
    <row r="957" spans="1:19" ht="12.75" customHeight="1" x14ac:dyDescent="0.2">
      <c r="A957" s="303" t="str">
        <f>IF(B957="","",ROW()-ROW($A$3)+'Diário 2º PA'!$P$1)</f>
        <v/>
      </c>
      <c r="B957" s="304"/>
      <c r="C957" s="305"/>
      <c r="D957" s="269"/>
      <c r="E957" s="264"/>
      <c r="F957" s="334"/>
      <c r="G957" s="269"/>
      <c r="H957" s="269"/>
      <c r="I957" s="264"/>
      <c r="J957" s="307" t="str">
        <f t="shared" si="0"/>
        <v/>
      </c>
      <c r="K957" s="307"/>
      <c r="L957" s="308"/>
      <c r="M957" s="307"/>
      <c r="N957" s="304"/>
      <c r="O957" s="264"/>
      <c r="P957" s="269"/>
      <c r="Q957" s="296"/>
      <c r="R957" s="296"/>
      <c r="S957" s="296"/>
    </row>
    <row r="958" spans="1:19" ht="12.75" customHeight="1" x14ac:dyDescent="0.2">
      <c r="A958" s="303" t="str">
        <f>IF(B958="","",ROW()-ROW($A$3)+'Diário 2º PA'!$P$1)</f>
        <v/>
      </c>
      <c r="B958" s="304"/>
      <c r="C958" s="305"/>
      <c r="D958" s="269"/>
      <c r="E958" s="264"/>
      <c r="F958" s="334"/>
      <c r="G958" s="269"/>
      <c r="H958" s="269"/>
      <c r="I958" s="264"/>
      <c r="J958" s="307" t="str">
        <f t="shared" si="0"/>
        <v/>
      </c>
      <c r="K958" s="307"/>
      <c r="L958" s="308"/>
      <c r="M958" s="307"/>
      <c r="N958" s="304"/>
      <c r="O958" s="264"/>
      <c r="P958" s="269"/>
      <c r="Q958" s="296"/>
      <c r="R958" s="296"/>
      <c r="S958" s="296"/>
    </row>
    <row r="959" spans="1:19" ht="12.75" customHeight="1" x14ac:dyDescent="0.2">
      <c r="A959" s="303" t="str">
        <f>IF(B959="","",ROW()-ROW($A$3)+'Diário 2º PA'!$P$1)</f>
        <v/>
      </c>
      <c r="B959" s="304"/>
      <c r="C959" s="305"/>
      <c r="D959" s="269"/>
      <c r="E959" s="264"/>
      <c r="F959" s="334"/>
      <c r="G959" s="269"/>
      <c r="H959" s="269"/>
      <c r="I959" s="264"/>
      <c r="J959" s="307" t="str">
        <f t="shared" si="0"/>
        <v/>
      </c>
      <c r="K959" s="307"/>
      <c r="L959" s="308"/>
      <c r="M959" s="307"/>
      <c r="N959" s="304"/>
      <c r="O959" s="264"/>
      <c r="P959" s="269"/>
      <c r="Q959" s="296"/>
      <c r="R959" s="296"/>
      <c r="S959" s="296"/>
    </row>
    <row r="960" spans="1:19" ht="12.75" customHeight="1" x14ac:dyDescent="0.2">
      <c r="A960" s="303" t="str">
        <f>IF(B960="","",ROW()-ROW($A$3)+'Diário 2º PA'!$P$1)</f>
        <v/>
      </c>
      <c r="B960" s="304"/>
      <c r="C960" s="305"/>
      <c r="D960" s="269"/>
      <c r="E960" s="264"/>
      <c r="F960" s="334"/>
      <c r="G960" s="269"/>
      <c r="H960" s="269"/>
      <c r="I960" s="264"/>
      <c r="J960" s="307" t="str">
        <f t="shared" si="0"/>
        <v/>
      </c>
      <c r="K960" s="307"/>
      <c r="L960" s="308"/>
      <c r="M960" s="307"/>
      <c r="N960" s="304"/>
      <c r="O960" s="264"/>
      <c r="P960" s="269"/>
      <c r="Q960" s="296"/>
      <c r="R960" s="296"/>
      <c r="S960" s="296"/>
    </row>
    <row r="961" spans="1:19" ht="12.75" customHeight="1" x14ac:dyDescent="0.2">
      <c r="A961" s="303" t="str">
        <f>IF(B961="","",ROW()-ROW($A$3)+'Diário 2º PA'!$P$1)</f>
        <v/>
      </c>
      <c r="B961" s="304"/>
      <c r="C961" s="305"/>
      <c r="D961" s="269"/>
      <c r="E961" s="264"/>
      <c r="F961" s="334"/>
      <c r="G961" s="269"/>
      <c r="H961" s="269"/>
      <c r="I961" s="264"/>
      <c r="J961" s="307" t="str">
        <f t="shared" si="0"/>
        <v/>
      </c>
      <c r="K961" s="307"/>
      <c r="L961" s="308"/>
      <c r="M961" s="307"/>
      <c r="N961" s="304"/>
      <c r="O961" s="264"/>
      <c r="P961" s="269"/>
      <c r="Q961" s="296"/>
      <c r="R961" s="296"/>
      <c r="S961" s="296"/>
    </row>
    <row r="962" spans="1:19" ht="12.75" customHeight="1" x14ac:dyDescent="0.2">
      <c r="A962" s="303" t="str">
        <f>IF(B962="","",ROW()-ROW($A$3)+'Diário 2º PA'!$P$1)</f>
        <v/>
      </c>
      <c r="B962" s="304"/>
      <c r="C962" s="305"/>
      <c r="D962" s="269"/>
      <c r="E962" s="264"/>
      <c r="F962" s="334"/>
      <c r="G962" s="269"/>
      <c r="H962" s="269"/>
      <c r="I962" s="264"/>
      <c r="J962" s="307" t="str">
        <f t="shared" si="0"/>
        <v/>
      </c>
      <c r="K962" s="307"/>
      <c r="L962" s="308"/>
      <c r="M962" s="307"/>
      <c r="N962" s="304"/>
      <c r="O962" s="264"/>
      <c r="P962" s="269"/>
      <c r="Q962" s="296"/>
      <c r="R962" s="296"/>
      <c r="S962" s="296"/>
    </row>
    <row r="963" spans="1:19" ht="12.75" customHeight="1" x14ac:dyDescent="0.2">
      <c r="A963" s="303" t="str">
        <f>IF(B963="","",ROW()-ROW($A$3)+'Diário 2º PA'!$P$1)</f>
        <v/>
      </c>
      <c r="B963" s="304"/>
      <c r="C963" s="305"/>
      <c r="D963" s="269"/>
      <c r="E963" s="264"/>
      <c r="F963" s="334"/>
      <c r="G963" s="269"/>
      <c r="H963" s="269"/>
      <c r="I963" s="264"/>
      <c r="J963" s="307" t="str">
        <f t="shared" si="0"/>
        <v/>
      </c>
      <c r="K963" s="307"/>
      <c r="L963" s="308"/>
      <c r="M963" s="307"/>
      <c r="N963" s="304"/>
      <c r="O963" s="264"/>
      <c r="P963" s="269"/>
      <c r="Q963" s="296"/>
      <c r="R963" s="296"/>
      <c r="S963" s="296"/>
    </row>
    <row r="964" spans="1:19" ht="12.75" customHeight="1" x14ac:dyDescent="0.2">
      <c r="A964" s="303" t="str">
        <f>IF(B964="","",ROW()-ROW($A$3)+'Diário 2º PA'!$P$1)</f>
        <v/>
      </c>
      <c r="B964" s="304"/>
      <c r="C964" s="305"/>
      <c r="D964" s="269"/>
      <c r="E964" s="264"/>
      <c r="F964" s="334"/>
      <c r="G964" s="269"/>
      <c r="H964" s="269"/>
      <c r="I964" s="264"/>
      <c r="J964" s="307" t="str">
        <f t="shared" si="0"/>
        <v/>
      </c>
      <c r="K964" s="307"/>
      <c r="L964" s="308"/>
      <c r="M964" s="307"/>
      <c r="N964" s="304"/>
      <c r="O964" s="264"/>
      <c r="P964" s="269"/>
      <c r="Q964" s="296"/>
      <c r="R964" s="296"/>
      <c r="S964" s="296"/>
    </row>
    <row r="965" spans="1:19" ht="12.75" customHeight="1" x14ac:dyDescent="0.2">
      <c r="A965" s="303" t="str">
        <f>IF(B965="","",ROW()-ROW($A$3)+'Diário 2º PA'!$P$1)</f>
        <v/>
      </c>
      <c r="B965" s="304"/>
      <c r="C965" s="305"/>
      <c r="D965" s="269"/>
      <c r="E965" s="264"/>
      <c r="F965" s="334"/>
      <c r="G965" s="269"/>
      <c r="H965" s="269"/>
      <c r="I965" s="264"/>
      <c r="J965" s="307" t="str">
        <f t="shared" si="0"/>
        <v/>
      </c>
      <c r="K965" s="307"/>
      <c r="L965" s="308"/>
      <c r="M965" s="307"/>
      <c r="N965" s="304"/>
      <c r="O965" s="264"/>
      <c r="P965" s="269"/>
      <c r="Q965" s="296"/>
      <c r="R965" s="296"/>
      <c r="S965" s="296"/>
    </row>
    <row r="966" spans="1:19" ht="12.75" customHeight="1" x14ac:dyDescent="0.2">
      <c r="A966" s="303" t="str">
        <f>IF(B966="","",ROW()-ROW($A$3)+'Diário 2º PA'!$P$1)</f>
        <v/>
      </c>
      <c r="B966" s="304"/>
      <c r="C966" s="305"/>
      <c r="D966" s="269"/>
      <c r="E966" s="264"/>
      <c r="F966" s="334"/>
      <c r="G966" s="269"/>
      <c r="H966" s="269"/>
      <c r="I966" s="264"/>
      <c r="J966" s="307" t="str">
        <f t="shared" si="0"/>
        <v/>
      </c>
      <c r="K966" s="307"/>
      <c r="L966" s="308"/>
      <c r="M966" s="307"/>
      <c r="N966" s="304"/>
      <c r="O966" s="264"/>
      <c r="P966" s="269"/>
      <c r="Q966" s="296"/>
      <c r="R966" s="296"/>
      <c r="S966" s="296"/>
    </row>
    <row r="967" spans="1:19" ht="12.75" customHeight="1" x14ac:dyDescent="0.2">
      <c r="A967" s="303" t="str">
        <f>IF(B967="","",ROW()-ROW($A$3)+'Diário 2º PA'!$P$1)</f>
        <v/>
      </c>
      <c r="B967" s="304"/>
      <c r="C967" s="305"/>
      <c r="D967" s="269"/>
      <c r="E967" s="264"/>
      <c r="F967" s="334"/>
      <c r="G967" s="269"/>
      <c r="H967" s="269"/>
      <c r="I967" s="264"/>
      <c r="J967" s="307" t="str">
        <f t="shared" si="0"/>
        <v/>
      </c>
      <c r="K967" s="307"/>
      <c r="L967" s="308"/>
      <c r="M967" s="307"/>
      <c r="N967" s="304"/>
      <c r="O967" s="264"/>
      <c r="P967" s="269"/>
      <c r="Q967" s="296"/>
      <c r="R967" s="296"/>
      <c r="S967" s="296"/>
    </row>
    <row r="968" spans="1:19" ht="12.75" customHeight="1" x14ac:dyDescent="0.2">
      <c r="A968" s="303" t="str">
        <f>IF(B968="","",ROW()-ROW($A$3)+'Diário 2º PA'!$P$1)</f>
        <v/>
      </c>
      <c r="B968" s="304"/>
      <c r="C968" s="305"/>
      <c r="D968" s="269"/>
      <c r="E968" s="264"/>
      <c r="F968" s="334"/>
      <c r="G968" s="269"/>
      <c r="H968" s="269"/>
      <c r="I968" s="264"/>
      <c r="J968" s="307" t="str">
        <f t="shared" si="0"/>
        <v/>
      </c>
      <c r="K968" s="307"/>
      <c r="L968" s="308"/>
      <c r="M968" s="307"/>
      <c r="N968" s="304"/>
      <c r="O968" s="264"/>
      <c r="P968" s="269"/>
      <c r="Q968" s="296"/>
      <c r="R968" s="296"/>
      <c r="S968" s="296"/>
    </row>
    <row r="969" spans="1:19" ht="12.75" customHeight="1" x14ac:dyDescent="0.2">
      <c r="A969" s="303" t="str">
        <f>IF(B969="","",ROW()-ROW($A$3)+'Diário 2º PA'!$P$1)</f>
        <v/>
      </c>
      <c r="B969" s="304"/>
      <c r="C969" s="305"/>
      <c r="D969" s="269"/>
      <c r="E969" s="264"/>
      <c r="F969" s="334"/>
      <c r="G969" s="269"/>
      <c r="H969" s="269"/>
      <c r="I969" s="264"/>
      <c r="J969" s="307" t="str">
        <f t="shared" si="0"/>
        <v/>
      </c>
      <c r="K969" s="307"/>
      <c r="L969" s="308"/>
      <c r="M969" s="307"/>
      <c r="N969" s="304"/>
      <c r="O969" s="264"/>
      <c r="P969" s="269"/>
      <c r="Q969" s="296"/>
      <c r="R969" s="296"/>
      <c r="S969" s="296"/>
    </row>
    <row r="970" spans="1:19" ht="12.75" customHeight="1" x14ac:dyDescent="0.2">
      <c r="A970" s="303" t="str">
        <f>IF(B970="","",ROW()-ROW($A$3)+'Diário 2º PA'!$P$1)</f>
        <v/>
      </c>
      <c r="B970" s="304"/>
      <c r="C970" s="305"/>
      <c r="D970" s="269"/>
      <c r="E970" s="264"/>
      <c r="F970" s="334"/>
      <c r="G970" s="269"/>
      <c r="H970" s="269"/>
      <c r="I970" s="264"/>
      <c r="J970" s="307" t="str">
        <f t="shared" si="0"/>
        <v/>
      </c>
      <c r="K970" s="307"/>
      <c r="L970" s="308"/>
      <c r="M970" s="307"/>
      <c r="N970" s="304"/>
      <c r="O970" s="264"/>
      <c r="P970" s="269"/>
      <c r="Q970" s="296"/>
      <c r="R970" s="296"/>
      <c r="S970" s="296"/>
    </row>
    <row r="971" spans="1:19" ht="12.75" customHeight="1" x14ac:dyDescent="0.2">
      <c r="A971" s="303" t="str">
        <f>IF(B971="","",ROW()-ROW($A$3)+'Diário 2º PA'!$P$1)</f>
        <v/>
      </c>
      <c r="B971" s="304"/>
      <c r="C971" s="305"/>
      <c r="D971" s="269"/>
      <c r="E971" s="264"/>
      <c r="F971" s="334"/>
      <c r="G971" s="269"/>
      <c r="H971" s="269"/>
      <c r="I971" s="264"/>
      <c r="J971" s="307" t="str">
        <f t="shared" si="0"/>
        <v/>
      </c>
      <c r="K971" s="307"/>
      <c r="L971" s="308"/>
      <c r="M971" s="307"/>
      <c r="N971" s="304"/>
      <c r="O971" s="264"/>
      <c r="P971" s="269"/>
      <c r="Q971" s="296"/>
      <c r="R971" s="296"/>
      <c r="S971" s="296"/>
    </row>
    <row r="972" spans="1:19" ht="12.75" customHeight="1" x14ac:dyDescent="0.2">
      <c r="A972" s="303" t="str">
        <f>IF(B972="","",ROW()-ROW($A$3)+'Diário 2º PA'!$P$1)</f>
        <v/>
      </c>
      <c r="B972" s="304"/>
      <c r="C972" s="305"/>
      <c r="D972" s="269"/>
      <c r="E972" s="264"/>
      <c r="F972" s="334"/>
      <c r="G972" s="269"/>
      <c r="H972" s="269"/>
      <c r="I972" s="264"/>
      <c r="J972" s="307" t="str">
        <f t="shared" si="0"/>
        <v/>
      </c>
      <c r="K972" s="307"/>
      <c r="L972" s="308"/>
      <c r="M972" s="307"/>
      <c r="N972" s="304"/>
      <c r="O972" s="264"/>
      <c r="P972" s="269"/>
      <c r="Q972" s="296"/>
      <c r="R972" s="296"/>
      <c r="S972" s="296"/>
    </row>
    <row r="973" spans="1:19" ht="12.75" customHeight="1" x14ac:dyDescent="0.2">
      <c r="A973" s="303" t="str">
        <f>IF(B973="","",ROW()-ROW($A$3)+'Diário 2º PA'!$P$1)</f>
        <v/>
      </c>
      <c r="B973" s="304"/>
      <c r="C973" s="305"/>
      <c r="D973" s="269"/>
      <c r="E973" s="264"/>
      <c r="F973" s="334"/>
      <c r="G973" s="269"/>
      <c r="H973" s="269"/>
      <c r="I973" s="264"/>
      <c r="J973" s="307" t="str">
        <f t="shared" si="0"/>
        <v/>
      </c>
      <c r="K973" s="307"/>
      <c r="L973" s="308"/>
      <c r="M973" s="307"/>
      <c r="N973" s="304"/>
      <c r="O973" s="264"/>
      <c r="P973" s="269"/>
      <c r="Q973" s="296"/>
      <c r="R973" s="296"/>
      <c r="S973" s="296"/>
    </row>
    <row r="974" spans="1:19" ht="12.75" customHeight="1" x14ac:dyDescent="0.2">
      <c r="A974" s="303" t="str">
        <f>IF(B974="","",ROW()-ROW($A$3)+'Diário 2º PA'!$P$1)</f>
        <v/>
      </c>
      <c r="B974" s="304"/>
      <c r="C974" s="305"/>
      <c r="D974" s="269"/>
      <c r="E974" s="264"/>
      <c r="F974" s="334"/>
      <c r="G974" s="269"/>
      <c r="H974" s="269"/>
      <c r="I974" s="264"/>
      <c r="J974" s="307" t="str">
        <f t="shared" si="0"/>
        <v/>
      </c>
      <c r="K974" s="307"/>
      <c r="L974" s="308"/>
      <c r="M974" s="307"/>
      <c r="N974" s="304"/>
      <c r="O974" s="264"/>
      <c r="P974" s="269"/>
      <c r="Q974" s="296"/>
      <c r="R974" s="296"/>
      <c r="S974" s="296"/>
    </row>
    <row r="975" spans="1:19" ht="12.75" customHeight="1" x14ac:dyDescent="0.2">
      <c r="A975" s="303" t="str">
        <f>IF(B975="","",ROW()-ROW($A$3)+'Diário 2º PA'!$P$1)</f>
        <v/>
      </c>
      <c r="B975" s="304"/>
      <c r="C975" s="305"/>
      <c r="D975" s="269"/>
      <c r="E975" s="264"/>
      <c r="F975" s="334"/>
      <c r="G975" s="269"/>
      <c r="H975" s="269"/>
      <c r="I975" s="264"/>
      <c r="J975" s="307" t="str">
        <f t="shared" si="0"/>
        <v/>
      </c>
      <c r="K975" s="307"/>
      <c r="L975" s="308"/>
      <c r="M975" s="307"/>
      <c r="N975" s="304"/>
      <c r="O975" s="264"/>
      <c r="P975" s="269"/>
      <c r="Q975" s="296"/>
      <c r="R975" s="296"/>
      <c r="S975" s="296"/>
    </row>
    <row r="976" spans="1:19" ht="12.75" customHeight="1" x14ac:dyDescent="0.2">
      <c r="A976" s="303" t="str">
        <f>IF(B976="","",ROW()-ROW($A$3)+'Diário 2º PA'!$P$1)</f>
        <v/>
      </c>
      <c r="B976" s="304"/>
      <c r="C976" s="305"/>
      <c r="D976" s="269"/>
      <c r="E976" s="264"/>
      <c r="F976" s="334"/>
      <c r="G976" s="269"/>
      <c r="H976" s="269"/>
      <c r="I976" s="264"/>
      <c r="J976" s="307" t="str">
        <f t="shared" si="0"/>
        <v/>
      </c>
      <c r="K976" s="307"/>
      <c r="L976" s="308"/>
      <c r="M976" s="307"/>
      <c r="N976" s="304"/>
      <c r="O976" s="264"/>
      <c r="P976" s="269"/>
      <c r="Q976" s="296"/>
      <c r="R976" s="296"/>
      <c r="S976" s="296"/>
    </row>
    <row r="977" spans="1:19" ht="12.75" customHeight="1" x14ac:dyDescent="0.2">
      <c r="A977" s="303" t="str">
        <f>IF(B977="","",ROW()-ROW($A$3)+'Diário 2º PA'!$P$1)</f>
        <v/>
      </c>
      <c r="B977" s="304"/>
      <c r="C977" s="305"/>
      <c r="D977" s="269"/>
      <c r="E977" s="264"/>
      <c r="F977" s="334"/>
      <c r="G977" s="269"/>
      <c r="H977" s="269"/>
      <c r="I977" s="264"/>
      <c r="J977" s="307" t="str">
        <f t="shared" si="0"/>
        <v/>
      </c>
      <c r="K977" s="307"/>
      <c r="L977" s="308"/>
      <c r="M977" s="307"/>
      <c r="N977" s="304"/>
      <c r="O977" s="264"/>
      <c r="P977" s="269"/>
      <c r="Q977" s="296"/>
      <c r="R977" s="296"/>
      <c r="S977" s="296"/>
    </row>
    <row r="978" spans="1:19" ht="12.75" customHeight="1" x14ac:dyDescent="0.2">
      <c r="A978" s="303" t="str">
        <f>IF(B978="","",ROW()-ROW($A$3)+'Diário 2º PA'!$P$1)</f>
        <v/>
      </c>
      <c r="B978" s="304"/>
      <c r="C978" s="305"/>
      <c r="D978" s="269"/>
      <c r="E978" s="264"/>
      <c r="F978" s="334"/>
      <c r="G978" s="269"/>
      <c r="H978" s="269"/>
      <c r="I978" s="264"/>
      <c r="J978" s="307" t="str">
        <f t="shared" si="0"/>
        <v/>
      </c>
      <c r="K978" s="307"/>
      <c r="L978" s="308"/>
      <c r="M978" s="307"/>
      <c r="N978" s="304"/>
      <c r="O978" s="264"/>
      <c r="P978" s="269"/>
      <c r="Q978" s="296"/>
      <c r="R978" s="296"/>
      <c r="S978" s="296"/>
    </row>
    <row r="979" spans="1:19" ht="12.75" customHeight="1" x14ac:dyDescent="0.2">
      <c r="A979" s="303" t="str">
        <f>IF(B979="","",ROW()-ROW($A$3)+'Diário 2º PA'!$P$1)</f>
        <v/>
      </c>
      <c r="B979" s="304"/>
      <c r="C979" s="305"/>
      <c r="D979" s="269"/>
      <c r="E979" s="264"/>
      <c r="F979" s="334"/>
      <c r="G979" s="269"/>
      <c r="H979" s="269"/>
      <c r="I979" s="264"/>
      <c r="J979" s="307" t="str">
        <f t="shared" si="0"/>
        <v/>
      </c>
      <c r="K979" s="307"/>
      <c r="L979" s="308"/>
      <c r="M979" s="307"/>
      <c r="N979" s="304"/>
      <c r="O979" s="264"/>
      <c r="P979" s="269"/>
      <c r="Q979" s="296"/>
      <c r="R979" s="296"/>
      <c r="S979" s="296"/>
    </row>
    <row r="980" spans="1:19" ht="12.75" customHeight="1" x14ac:dyDescent="0.2">
      <c r="A980" s="303" t="str">
        <f>IF(B980="","",ROW()-ROW($A$3)+'Diário 2º PA'!$P$1)</f>
        <v/>
      </c>
      <c r="B980" s="304"/>
      <c r="C980" s="305"/>
      <c r="D980" s="269"/>
      <c r="E980" s="264"/>
      <c r="F980" s="334"/>
      <c r="G980" s="269"/>
      <c r="H980" s="269"/>
      <c r="I980" s="264"/>
      <c r="J980" s="307" t="str">
        <f t="shared" si="0"/>
        <v/>
      </c>
      <c r="K980" s="307"/>
      <c r="L980" s="308"/>
      <c r="M980" s="307"/>
      <c r="N980" s="304"/>
      <c r="O980" s="264"/>
      <c r="P980" s="269"/>
      <c r="Q980" s="296"/>
      <c r="R980" s="296"/>
      <c r="S980" s="296"/>
    </row>
    <row r="981" spans="1:19" ht="12.75" customHeight="1" x14ac:dyDescent="0.2">
      <c r="A981" s="303" t="str">
        <f>IF(B981="","",ROW()-ROW($A$3)+'Diário 2º PA'!$P$1)</f>
        <v/>
      </c>
      <c r="B981" s="304"/>
      <c r="C981" s="305"/>
      <c r="D981" s="269"/>
      <c r="E981" s="264"/>
      <c r="F981" s="334"/>
      <c r="G981" s="269"/>
      <c r="H981" s="269"/>
      <c r="I981" s="264"/>
      <c r="J981" s="307" t="str">
        <f t="shared" si="0"/>
        <v/>
      </c>
      <c r="K981" s="307"/>
      <c r="L981" s="308"/>
      <c r="M981" s="307"/>
      <c r="N981" s="304"/>
      <c r="O981" s="264"/>
      <c r="P981" s="269"/>
      <c r="Q981" s="296"/>
      <c r="R981" s="296"/>
      <c r="S981" s="296"/>
    </row>
    <row r="982" spans="1:19" ht="12.75" customHeight="1" x14ac:dyDescent="0.2">
      <c r="A982" s="303" t="str">
        <f>IF(B982="","",ROW()-ROW($A$3)+'Diário 2º PA'!$P$1)</f>
        <v/>
      </c>
      <c r="B982" s="304"/>
      <c r="C982" s="305"/>
      <c r="D982" s="269"/>
      <c r="E982" s="264"/>
      <c r="F982" s="334"/>
      <c r="G982" s="269"/>
      <c r="H982" s="269"/>
      <c r="I982" s="264"/>
      <c r="J982" s="307" t="str">
        <f t="shared" si="0"/>
        <v/>
      </c>
      <c r="K982" s="307"/>
      <c r="L982" s="308"/>
      <c r="M982" s="307"/>
      <c r="N982" s="304"/>
      <c r="O982" s="264"/>
      <c r="P982" s="269"/>
      <c r="Q982" s="296"/>
      <c r="R982" s="296"/>
      <c r="S982" s="296"/>
    </row>
    <row r="983" spans="1:19" ht="12.75" customHeight="1" x14ac:dyDescent="0.2">
      <c r="A983" s="303" t="str">
        <f>IF(B983="","",ROW()-ROW($A$3)+'Diário 2º PA'!$P$1)</f>
        <v/>
      </c>
      <c r="B983" s="304"/>
      <c r="C983" s="305"/>
      <c r="D983" s="269"/>
      <c r="E983" s="264"/>
      <c r="F983" s="334"/>
      <c r="G983" s="269"/>
      <c r="H983" s="269"/>
      <c r="I983" s="264"/>
      <c r="J983" s="307" t="str">
        <f t="shared" si="0"/>
        <v/>
      </c>
      <c r="K983" s="307"/>
      <c r="L983" s="308"/>
      <c r="M983" s="307"/>
      <c r="N983" s="304"/>
      <c r="O983" s="264"/>
      <c r="P983" s="269"/>
      <c r="Q983" s="296"/>
      <c r="R983" s="296"/>
      <c r="S983" s="296"/>
    </row>
    <row r="984" spans="1:19" ht="12.75" customHeight="1" x14ac:dyDescent="0.2">
      <c r="A984" s="303" t="str">
        <f>IF(B984="","",ROW()-ROW($A$3)+'Diário 2º PA'!$P$1)</f>
        <v/>
      </c>
      <c r="B984" s="304"/>
      <c r="C984" s="305"/>
      <c r="D984" s="269"/>
      <c r="E984" s="264"/>
      <c r="F984" s="334"/>
      <c r="G984" s="269"/>
      <c r="H984" s="269"/>
      <c r="I984" s="264"/>
      <c r="J984" s="307" t="str">
        <f t="shared" si="0"/>
        <v/>
      </c>
      <c r="K984" s="307"/>
      <c r="L984" s="308"/>
      <c r="M984" s="307"/>
      <c r="N984" s="304"/>
      <c r="O984" s="264"/>
      <c r="P984" s="269"/>
      <c r="Q984" s="296"/>
      <c r="R984" s="296"/>
      <c r="S984" s="296"/>
    </row>
    <row r="985" spans="1:19" ht="12.75" customHeight="1" x14ac:dyDescent="0.2">
      <c r="A985" s="303" t="str">
        <f>IF(B985="","",ROW()-ROW($A$3)+'Diário 2º PA'!$P$1)</f>
        <v/>
      </c>
      <c r="B985" s="304"/>
      <c r="C985" s="305"/>
      <c r="D985" s="269"/>
      <c r="E985" s="264"/>
      <c r="F985" s="334"/>
      <c r="G985" s="269"/>
      <c r="H985" s="269"/>
      <c r="I985" s="264"/>
      <c r="J985" s="307" t="str">
        <f t="shared" si="0"/>
        <v/>
      </c>
      <c r="K985" s="307"/>
      <c r="L985" s="308"/>
      <c r="M985" s="307"/>
      <c r="N985" s="304"/>
      <c r="O985" s="264"/>
      <c r="P985" s="269"/>
      <c r="Q985" s="296"/>
      <c r="R985" s="296"/>
      <c r="S985" s="296"/>
    </row>
    <row r="986" spans="1:19" ht="12.75" customHeight="1" x14ac:dyDescent="0.2">
      <c r="A986" s="303" t="str">
        <f>IF(B986="","",ROW()-ROW($A$3)+'Diário 2º PA'!$P$1)</f>
        <v/>
      </c>
      <c r="B986" s="304"/>
      <c r="C986" s="305"/>
      <c r="D986" s="269"/>
      <c r="E986" s="264"/>
      <c r="F986" s="334"/>
      <c r="G986" s="269"/>
      <c r="H986" s="269"/>
      <c r="I986" s="264"/>
      <c r="J986" s="307" t="str">
        <f t="shared" si="0"/>
        <v/>
      </c>
      <c r="K986" s="307"/>
      <c r="L986" s="308"/>
      <c r="M986" s="307"/>
      <c r="N986" s="304"/>
      <c r="O986" s="264"/>
      <c r="P986" s="269"/>
      <c r="Q986" s="296"/>
      <c r="R986" s="296"/>
      <c r="S986" s="296"/>
    </row>
    <row r="987" spans="1:19" ht="12.75" customHeight="1" x14ac:dyDescent="0.2">
      <c r="A987" s="303" t="str">
        <f>IF(B987="","",ROW()-ROW($A$3)+'Diário 2º PA'!$P$1)</f>
        <v/>
      </c>
      <c r="B987" s="304"/>
      <c r="C987" s="305"/>
      <c r="D987" s="269"/>
      <c r="E987" s="264"/>
      <c r="F987" s="334"/>
      <c r="G987" s="269"/>
      <c r="H987" s="269"/>
      <c r="I987" s="264"/>
      <c r="J987" s="307" t="str">
        <f t="shared" si="0"/>
        <v/>
      </c>
      <c r="K987" s="307"/>
      <c r="L987" s="308"/>
      <c r="M987" s="307"/>
      <c r="N987" s="304"/>
      <c r="O987" s="264"/>
      <c r="P987" s="269"/>
      <c r="Q987" s="296"/>
      <c r="R987" s="296"/>
      <c r="S987" s="296"/>
    </row>
    <row r="988" spans="1:19" ht="12.75" customHeight="1" x14ac:dyDescent="0.2">
      <c r="A988" s="303" t="str">
        <f>IF(B988="","",ROW()-ROW($A$3)+'Diário 2º PA'!$P$1)</f>
        <v/>
      </c>
      <c r="B988" s="304"/>
      <c r="C988" s="305"/>
      <c r="D988" s="269"/>
      <c r="E988" s="264"/>
      <c r="F988" s="334"/>
      <c r="G988" s="269"/>
      <c r="H988" s="269"/>
      <c r="I988" s="264"/>
      <c r="J988" s="307" t="str">
        <f t="shared" si="0"/>
        <v/>
      </c>
      <c r="K988" s="307"/>
      <c r="L988" s="308"/>
      <c r="M988" s="307"/>
      <c r="N988" s="304"/>
      <c r="O988" s="264"/>
      <c r="P988" s="269"/>
      <c r="Q988" s="296"/>
      <c r="R988" s="296"/>
      <c r="S988" s="296"/>
    </row>
    <row r="989" spans="1:19" ht="12.75" customHeight="1" x14ac:dyDescent="0.2">
      <c r="A989" s="303" t="str">
        <f>IF(B989="","",ROW()-ROW($A$3)+'Diário 2º PA'!$P$1)</f>
        <v/>
      </c>
      <c r="B989" s="304"/>
      <c r="C989" s="305"/>
      <c r="D989" s="269"/>
      <c r="E989" s="264"/>
      <c r="F989" s="334"/>
      <c r="G989" s="269"/>
      <c r="H989" s="269"/>
      <c r="I989" s="264"/>
      <c r="J989" s="307" t="str">
        <f t="shared" si="0"/>
        <v/>
      </c>
      <c r="K989" s="307"/>
      <c r="L989" s="308"/>
      <c r="M989" s="307"/>
      <c r="N989" s="304"/>
      <c r="O989" s="264"/>
      <c r="P989" s="269"/>
      <c r="Q989" s="296"/>
      <c r="R989" s="296"/>
      <c r="S989" s="296"/>
    </row>
    <row r="990" spans="1:19" ht="12.75" customHeight="1" x14ac:dyDescent="0.2">
      <c r="A990" s="303" t="str">
        <f>IF(B990="","",ROW()-ROW($A$3)+'Diário 2º PA'!$P$1)</f>
        <v/>
      </c>
      <c r="B990" s="304"/>
      <c r="C990" s="305"/>
      <c r="D990" s="269"/>
      <c r="E990" s="264"/>
      <c r="F990" s="334"/>
      <c r="G990" s="269"/>
      <c r="H990" s="269"/>
      <c r="I990" s="264"/>
      <c r="J990" s="307" t="str">
        <f t="shared" si="0"/>
        <v/>
      </c>
      <c r="K990" s="307"/>
      <c r="L990" s="308"/>
      <c r="M990" s="307"/>
      <c r="N990" s="304"/>
      <c r="O990" s="264"/>
      <c r="P990" s="269"/>
      <c r="Q990" s="296"/>
      <c r="R990" s="296"/>
      <c r="S990" s="296"/>
    </row>
    <row r="991" spans="1:19" ht="12.75" customHeight="1" x14ac:dyDescent="0.2">
      <c r="A991" s="303" t="str">
        <f>IF(B991="","",ROW()-ROW($A$3)+'Diário 2º PA'!$P$1)</f>
        <v/>
      </c>
      <c r="B991" s="304"/>
      <c r="C991" s="305"/>
      <c r="D991" s="269"/>
      <c r="E991" s="264"/>
      <c r="F991" s="334"/>
      <c r="G991" s="269"/>
      <c r="H991" s="269"/>
      <c r="I991" s="264"/>
      <c r="J991" s="307" t="str">
        <f t="shared" si="0"/>
        <v/>
      </c>
      <c r="K991" s="307"/>
      <c r="L991" s="308"/>
      <c r="M991" s="307"/>
      <c r="N991" s="304"/>
      <c r="O991" s="264"/>
      <c r="P991" s="269"/>
      <c r="Q991" s="296"/>
      <c r="R991" s="296"/>
      <c r="S991" s="296"/>
    </row>
    <row r="992" spans="1:19" ht="12.75" customHeight="1" x14ac:dyDescent="0.2">
      <c r="A992" s="303" t="str">
        <f>IF(B992="","",ROW()-ROW($A$3)+'Diário 2º PA'!$P$1)</f>
        <v/>
      </c>
      <c r="B992" s="304"/>
      <c r="C992" s="305"/>
      <c r="D992" s="269"/>
      <c r="E992" s="264"/>
      <c r="F992" s="334"/>
      <c r="G992" s="269"/>
      <c r="H992" s="269"/>
      <c r="I992" s="264"/>
      <c r="J992" s="307" t="str">
        <f t="shared" si="0"/>
        <v/>
      </c>
      <c r="K992" s="307"/>
      <c r="L992" s="308"/>
      <c r="M992" s="307"/>
      <c r="N992" s="304"/>
      <c r="O992" s="264"/>
      <c r="P992" s="269"/>
      <c r="Q992" s="296"/>
      <c r="R992" s="296"/>
      <c r="S992" s="296"/>
    </row>
    <row r="993" spans="1:19" ht="12.75" customHeight="1" x14ac:dyDescent="0.2">
      <c r="A993" s="303" t="str">
        <f>IF(B993="","",ROW()-ROW($A$3)+'Diário 2º PA'!$P$1)</f>
        <v/>
      </c>
      <c r="B993" s="304"/>
      <c r="C993" s="305"/>
      <c r="D993" s="269"/>
      <c r="E993" s="264"/>
      <c r="F993" s="334"/>
      <c r="G993" s="269"/>
      <c r="H993" s="269"/>
      <c r="I993" s="264"/>
      <c r="J993" s="307" t="str">
        <f t="shared" si="0"/>
        <v/>
      </c>
      <c r="K993" s="307"/>
      <c r="L993" s="308"/>
      <c r="M993" s="307"/>
      <c r="N993" s="304"/>
      <c r="O993" s="264"/>
      <c r="P993" s="269"/>
      <c r="Q993" s="296"/>
      <c r="R993" s="296"/>
      <c r="S993" s="296"/>
    </row>
    <row r="994" spans="1:19" ht="12.75" customHeight="1" x14ac:dyDescent="0.2">
      <c r="A994" s="303" t="str">
        <f>IF(B994="","",ROW()-ROW($A$3)+'Diário 2º PA'!$P$1)</f>
        <v/>
      </c>
      <c r="B994" s="304"/>
      <c r="C994" s="305"/>
      <c r="D994" s="269"/>
      <c r="E994" s="264"/>
      <c r="F994" s="334"/>
      <c r="G994" s="269"/>
      <c r="H994" s="269"/>
      <c r="I994" s="264"/>
      <c r="J994" s="307" t="str">
        <f t="shared" si="0"/>
        <v/>
      </c>
      <c r="K994" s="307"/>
      <c r="L994" s="308"/>
      <c r="M994" s="307"/>
      <c r="N994" s="304"/>
      <c r="O994" s="264"/>
      <c r="P994" s="269"/>
      <c r="Q994" s="296"/>
      <c r="R994" s="296"/>
      <c r="S994" s="296"/>
    </row>
    <row r="995" spans="1:19" ht="12.75" customHeight="1" x14ac:dyDescent="0.2">
      <c r="A995" s="303" t="str">
        <f>IF(B995="","",ROW()-ROW($A$3)+'Diário 2º PA'!$P$1)</f>
        <v/>
      </c>
      <c r="B995" s="304"/>
      <c r="C995" s="305"/>
      <c r="D995" s="269"/>
      <c r="E995" s="264"/>
      <c r="F995" s="334"/>
      <c r="G995" s="269"/>
      <c r="H995" s="269"/>
      <c r="I995" s="264"/>
      <c r="J995" s="307" t="str">
        <f t="shared" si="0"/>
        <v/>
      </c>
      <c r="K995" s="307"/>
      <c r="L995" s="308"/>
      <c r="M995" s="307"/>
      <c r="N995" s="304"/>
      <c r="O995" s="264"/>
      <c r="P995" s="269"/>
      <c r="Q995" s="296"/>
      <c r="R995" s="296"/>
      <c r="S995" s="296"/>
    </row>
    <row r="996" spans="1:19" ht="12.75" customHeight="1" x14ac:dyDescent="0.2">
      <c r="A996" s="303" t="str">
        <f>IF(B996="","",ROW()-ROW($A$3)+'Diário 2º PA'!$P$1)</f>
        <v/>
      </c>
      <c r="B996" s="304"/>
      <c r="C996" s="305"/>
      <c r="D996" s="269"/>
      <c r="E996" s="264"/>
      <c r="F996" s="334"/>
      <c r="G996" s="269"/>
      <c r="H996" s="269"/>
      <c r="I996" s="264"/>
      <c r="J996" s="307" t="str">
        <f t="shared" si="0"/>
        <v/>
      </c>
      <c r="K996" s="307"/>
      <c r="L996" s="308"/>
      <c r="M996" s="307"/>
      <c r="N996" s="304"/>
      <c r="O996" s="264"/>
      <c r="P996" s="269"/>
      <c r="Q996" s="296"/>
      <c r="R996" s="296"/>
      <c r="S996" s="296"/>
    </row>
    <row r="997" spans="1:19" ht="12.75" customHeight="1" x14ac:dyDescent="0.2">
      <c r="A997" s="303" t="str">
        <f>IF(B997="","",ROW()-ROW($A$3)+'Diário 2º PA'!$P$1)</f>
        <v/>
      </c>
      <c r="B997" s="304"/>
      <c r="C997" s="305"/>
      <c r="D997" s="269"/>
      <c r="E997" s="264"/>
      <c r="F997" s="334"/>
      <c r="G997" s="269"/>
      <c r="H997" s="269"/>
      <c r="I997" s="264"/>
      <c r="J997" s="307" t="str">
        <f t="shared" si="0"/>
        <v/>
      </c>
      <c r="K997" s="307"/>
      <c r="L997" s="308"/>
      <c r="M997" s="307"/>
      <c r="N997" s="304"/>
      <c r="O997" s="264"/>
      <c r="P997" s="269"/>
      <c r="Q997" s="296"/>
      <c r="R997" s="296"/>
      <c r="S997" s="296"/>
    </row>
    <row r="998" spans="1:19" ht="12.75" customHeight="1" x14ac:dyDescent="0.2">
      <c r="A998" s="303" t="str">
        <f>IF(B998="","",ROW()-ROW($A$3)+'Diário 2º PA'!$P$1)</f>
        <v/>
      </c>
      <c r="B998" s="304"/>
      <c r="C998" s="305"/>
      <c r="D998" s="269"/>
      <c r="E998" s="264"/>
      <c r="F998" s="334"/>
      <c r="G998" s="269"/>
      <c r="H998" s="269"/>
      <c r="I998" s="264"/>
      <c r="J998" s="307" t="str">
        <f t="shared" si="0"/>
        <v/>
      </c>
      <c r="K998" s="307"/>
      <c r="L998" s="308"/>
      <c r="M998" s="307"/>
      <c r="N998" s="304"/>
      <c r="O998" s="264"/>
      <c r="P998" s="269"/>
      <c r="Q998" s="296"/>
      <c r="R998" s="296"/>
      <c r="S998" s="296"/>
    </row>
    <row r="999" spans="1:19" ht="12.75" customHeight="1" x14ac:dyDescent="0.2">
      <c r="A999" s="303" t="str">
        <f>IF(B999="","",ROW()-ROW($A$3)+'Diário 2º PA'!$P$1)</f>
        <v/>
      </c>
      <c r="B999" s="304"/>
      <c r="C999" s="305"/>
      <c r="D999" s="269"/>
      <c r="E999" s="264"/>
      <c r="F999" s="334"/>
      <c r="G999" s="269"/>
      <c r="H999" s="269"/>
      <c r="I999" s="264"/>
      <c r="J999" s="307" t="str">
        <f t="shared" si="0"/>
        <v/>
      </c>
      <c r="K999" s="307"/>
      <c r="L999" s="308"/>
      <c r="M999" s="307"/>
      <c r="N999" s="304"/>
      <c r="O999" s="264"/>
      <c r="P999" s="269"/>
      <c r="Q999" s="296"/>
      <c r="R999" s="296"/>
      <c r="S999" s="296"/>
    </row>
    <row r="1000" spans="1:19" ht="12.75" customHeight="1" x14ac:dyDescent="0.2">
      <c r="A1000" s="303" t="str">
        <f>IF(B1000="","",ROW()-ROW($A$3)+'Diário 2º PA'!$P$1)</f>
        <v/>
      </c>
      <c r="B1000" s="304"/>
      <c r="C1000" s="305"/>
      <c r="D1000" s="269"/>
      <c r="E1000" s="264"/>
      <c r="F1000" s="334"/>
      <c r="G1000" s="269"/>
      <c r="H1000" s="269"/>
      <c r="I1000" s="264"/>
      <c r="J1000" s="307" t="str">
        <f t="shared" si="0"/>
        <v/>
      </c>
      <c r="K1000" s="307"/>
      <c r="L1000" s="308"/>
      <c r="M1000" s="307"/>
      <c r="N1000" s="304"/>
      <c r="O1000" s="264"/>
      <c r="P1000" s="269"/>
      <c r="Q1000" s="296"/>
      <c r="R1000" s="296"/>
      <c r="S1000" s="296"/>
    </row>
    <row r="1001" spans="1:19" ht="12.75" customHeight="1" x14ac:dyDescent="0.2">
      <c r="A1001" s="303" t="str">
        <f>IF(B1001="","",ROW()-ROW($A$3)+'Diário 2º PA'!$P$1)</f>
        <v/>
      </c>
      <c r="B1001" s="304"/>
      <c r="C1001" s="305"/>
      <c r="D1001" s="269"/>
      <c r="E1001" s="264"/>
      <c r="F1001" s="334"/>
      <c r="G1001" s="269"/>
      <c r="H1001" s="269"/>
      <c r="I1001" s="264"/>
      <c r="J1001" s="307" t="str">
        <f t="shared" si="0"/>
        <v/>
      </c>
      <c r="K1001" s="307"/>
      <c r="L1001" s="308"/>
      <c r="M1001" s="307"/>
      <c r="N1001" s="304"/>
      <c r="O1001" s="264"/>
      <c r="P1001" s="269"/>
      <c r="Q1001" s="296"/>
      <c r="R1001" s="296"/>
      <c r="S1001" s="296"/>
    </row>
    <row r="1002" spans="1:19" ht="12.75" customHeight="1" x14ac:dyDescent="0.2">
      <c r="A1002" s="303" t="str">
        <f>IF(B1002="","",ROW()-ROW($A$3)+'Diário 2º PA'!$P$1)</f>
        <v/>
      </c>
      <c r="B1002" s="304"/>
      <c r="C1002" s="305"/>
      <c r="D1002" s="269"/>
      <c r="E1002" s="264"/>
      <c r="F1002" s="334"/>
      <c r="G1002" s="269"/>
      <c r="H1002" s="269"/>
      <c r="I1002" s="264"/>
      <c r="J1002" s="307" t="str">
        <f t="shared" si="0"/>
        <v/>
      </c>
      <c r="K1002" s="307"/>
      <c r="L1002" s="308"/>
      <c r="M1002" s="307"/>
      <c r="N1002" s="304"/>
      <c r="O1002" s="264"/>
      <c r="P1002" s="269"/>
      <c r="Q1002" s="296"/>
      <c r="R1002" s="296"/>
      <c r="S1002" s="296"/>
    </row>
    <row r="1003" spans="1:19" ht="12.75" customHeight="1" x14ac:dyDescent="0.2">
      <c r="A1003" s="303" t="str">
        <f>IF(B1003="","",ROW()-ROW($A$3)+'Diário 2º PA'!$P$1)</f>
        <v/>
      </c>
      <c r="B1003" s="304"/>
      <c r="C1003" s="305"/>
      <c r="D1003" s="269"/>
      <c r="E1003" s="264"/>
      <c r="F1003" s="334"/>
      <c r="G1003" s="269"/>
      <c r="H1003" s="269"/>
      <c r="I1003" s="264"/>
      <c r="J1003" s="307" t="str">
        <f t="shared" si="0"/>
        <v/>
      </c>
      <c r="K1003" s="307"/>
      <c r="L1003" s="308"/>
      <c r="M1003" s="307"/>
      <c r="N1003" s="304"/>
      <c r="O1003" s="264"/>
      <c r="P1003" s="269"/>
      <c r="Q1003" s="296"/>
      <c r="R1003" s="296"/>
      <c r="S1003" s="296"/>
    </row>
    <row r="1004" spans="1:19" ht="12.75" customHeight="1" x14ac:dyDescent="0.2">
      <c r="A1004" s="303" t="str">
        <f>IF(B1004="","",ROW()-ROW($A$3)+'Diário 2º PA'!$P$1)</f>
        <v/>
      </c>
      <c r="B1004" s="304"/>
      <c r="C1004" s="305"/>
      <c r="D1004" s="269"/>
      <c r="E1004" s="264"/>
      <c r="F1004" s="334"/>
      <c r="G1004" s="269"/>
      <c r="H1004" s="269"/>
      <c r="I1004" s="264"/>
      <c r="J1004" s="307" t="str">
        <f t="shared" si="0"/>
        <v/>
      </c>
      <c r="K1004" s="307"/>
      <c r="L1004" s="308"/>
      <c r="M1004" s="307"/>
      <c r="N1004" s="304"/>
      <c r="O1004" s="264"/>
      <c r="P1004" s="269"/>
      <c r="Q1004" s="296"/>
      <c r="R1004" s="296"/>
      <c r="S1004" s="296"/>
    </row>
    <row r="1005" spans="1:19" ht="12.75" customHeight="1" x14ac:dyDescent="0.2">
      <c r="A1005" s="303" t="str">
        <f>IF(B1005="","",ROW()-ROW($A$3)+'Diário 2º PA'!$P$1)</f>
        <v/>
      </c>
      <c r="B1005" s="304"/>
      <c r="C1005" s="305"/>
      <c r="D1005" s="269"/>
      <c r="E1005" s="264"/>
      <c r="F1005" s="334"/>
      <c r="G1005" s="269"/>
      <c r="H1005" s="269"/>
      <c r="I1005" s="264"/>
      <c r="J1005" s="307" t="str">
        <f t="shared" si="0"/>
        <v/>
      </c>
      <c r="K1005" s="307"/>
      <c r="L1005" s="308"/>
      <c r="M1005" s="307"/>
      <c r="N1005" s="304"/>
      <c r="O1005" s="264"/>
      <c r="P1005" s="269"/>
      <c r="Q1005" s="296"/>
      <c r="R1005" s="296"/>
      <c r="S1005" s="296"/>
    </row>
    <row r="1006" spans="1:19" ht="12.75" customHeight="1" x14ac:dyDescent="0.2">
      <c r="A1006" s="303" t="str">
        <f>IF(B1006="","",ROW()-ROW($A$3)+'Diário 2º PA'!$P$1)</f>
        <v/>
      </c>
      <c r="B1006" s="304"/>
      <c r="C1006" s="305"/>
      <c r="D1006" s="269"/>
      <c r="E1006" s="264"/>
      <c r="F1006" s="334"/>
      <c r="G1006" s="269"/>
      <c r="H1006" s="269"/>
      <c r="I1006" s="264"/>
      <c r="J1006" s="307" t="str">
        <f t="shared" si="0"/>
        <v/>
      </c>
      <c r="K1006" s="307"/>
      <c r="L1006" s="308"/>
      <c r="M1006" s="307"/>
      <c r="N1006" s="304"/>
      <c r="O1006" s="264"/>
      <c r="P1006" s="269"/>
      <c r="Q1006" s="296"/>
      <c r="R1006" s="296"/>
      <c r="S1006" s="296"/>
    </row>
    <row r="1007" spans="1:19" ht="12.75" customHeight="1" x14ac:dyDescent="0.2">
      <c r="A1007" s="303" t="str">
        <f>IF(B1007="","",ROW()-ROW($A$3)+'Diário 2º PA'!$P$1)</f>
        <v/>
      </c>
      <c r="B1007" s="304"/>
      <c r="C1007" s="305"/>
      <c r="D1007" s="269"/>
      <c r="E1007" s="264"/>
      <c r="F1007" s="334"/>
      <c r="G1007" s="269"/>
      <c r="H1007" s="269"/>
      <c r="I1007" s="264"/>
      <c r="J1007" s="307" t="str">
        <f t="shared" si="0"/>
        <v/>
      </c>
      <c r="K1007" s="307"/>
      <c r="L1007" s="308"/>
      <c r="M1007" s="307"/>
      <c r="N1007" s="304"/>
      <c r="O1007" s="264"/>
      <c r="P1007" s="269"/>
      <c r="Q1007" s="296"/>
      <c r="R1007" s="296"/>
      <c r="S1007" s="296"/>
    </row>
    <row r="1008" spans="1:19" ht="12.75" customHeight="1" x14ac:dyDescent="0.2">
      <c r="A1008" s="303" t="str">
        <f>IF(B1008="","",ROW()-ROW($A$3)+'Diário 2º PA'!$P$1)</f>
        <v/>
      </c>
      <c r="B1008" s="304"/>
      <c r="C1008" s="305"/>
      <c r="D1008" s="269"/>
      <c r="E1008" s="264"/>
      <c r="F1008" s="334"/>
      <c r="G1008" s="269"/>
      <c r="H1008" s="269"/>
      <c r="I1008" s="264"/>
      <c r="J1008" s="307" t="str">
        <f t="shared" si="0"/>
        <v/>
      </c>
      <c r="K1008" s="307"/>
      <c r="L1008" s="308"/>
      <c r="M1008" s="307"/>
      <c r="N1008" s="304"/>
      <c r="O1008" s="264"/>
      <c r="P1008" s="269"/>
      <c r="Q1008" s="296"/>
      <c r="R1008" s="296"/>
      <c r="S1008" s="296"/>
    </row>
    <row r="1009" spans="1:19" ht="12.75" customHeight="1" x14ac:dyDescent="0.2">
      <c r="A1009" s="303" t="str">
        <f>IF(B1009="","",ROW()-ROW($A$3)+'Diário 2º PA'!$P$1)</f>
        <v/>
      </c>
      <c r="B1009" s="304"/>
      <c r="C1009" s="305"/>
      <c r="D1009" s="269"/>
      <c r="E1009" s="264"/>
      <c r="F1009" s="334"/>
      <c r="G1009" s="269"/>
      <c r="H1009" s="269"/>
      <c r="I1009" s="264"/>
      <c r="J1009" s="307" t="str">
        <f t="shared" si="0"/>
        <v/>
      </c>
      <c r="K1009" s="307"/>
      <c r="L1009" s="308"/>
      <c r="M1009" s="307"/>
      <c r="N1009" s="304"/>
      <c r="O1009" s="264"/>
      <c r="P1009" s="269"/>
      <c r="Q1009" s="296"/>
      <c r="R1009" s="296"/>
      <c r="S1009" s="296"/>
    </row>
    <row r="1010" spans="1:19" ht="12.75" customHeight="1" x14ac:dyDescent="0.2">
      <c r="A1010" s="303" t="str">
        <f>IF(B1010="","",ROW()-ROW($A$3)+'Diário 2º PA'!$P$1)</f>
        <v/>
      </c>
      <c r="B1010" s="304"/>
      <c r="C1010" s="305"/>
      <c r="D1010" s="269"/>
      <c r="E1010" s="264"/>
      <c r="F1010" s="334"/>
      <c r="G1010" s="269"/>
      <c r="H1010" s="269"/>
      <c r="I1010" s="264"/>
      <c r="J1010" s="307" t="str">
        <f t="shared" si="0"/>
        <v/>
      </c>
      <c r="K1010" s="307"/>
      <c r="L1010" s="308"/>
      <c r="M1010" s="307"/>
      <c r="N1010" s="304"/>
      <c r="O1010" s="264"/>
      <c r="P1010" s="269"/>
      <c r="Q1010" s="296"/>
      <c r="R1010" s="296"/>
      <c r="S1010" s="296"/>
    </row>
    <row r="1011" spans="1:19" ht="12.75" customHeight="1" x14ac:dyDescent="0.2">
      <c r="A1011" s="303" t="str">
        <f>IF(B1011="","",ROW()-ROW($A$3)+'Diário 2º PA'!$P$1)</f>
        <v/>
      </c>
      <c r="B1011" s="304"/>
      <c r="C1011" s="305"/>
      <c r="D1011" s="269"/>
      <c r="E1011" s="264"/>
      <c r="F1011" s="334"/>
      <c r="G1011" s="269"/>
      <c r="H1011" s="269"/>
      <c r="I1011" s="264"/>
      <c r="J1011" s="307" t="str">
        <f t="shared" si="0"/>
        <v/>
      </c>
      <c r="K1011" s="307"/>
      <c r="L1011" s="308"/>
      <c r="M1011" s="307"/>
      <c r="N1011" s="304"/>
      <c r="O1011" s="264"/>
      <c r="P1011" s="269"/>
      <c r="Q1011" s="296"/>
      <c r="R1011" s="296"/>
      <c r="S1011" s="296"/>
    </row>
    <row r="1012" spans="1:19" ht="12.75" customHeight="1" x14ac:dyDescent="0.2">
      <c r="A1012" s="303" t="str">
        <f>IF(B1012="","",ROW()-ROW($A$3)+'Diário 2º PA'!$P$1)</f>
        <v/>
      </c>
      <c r="B1012" s="304"/>
      <c r="C1012" s="305"/>
      <c r="D1012" s="269"/>
      <c r="E1012" s="264"/>
      <c r="F1012" s="334"/>
      <c r="G1012" s="269"/>
      <c r="H1012" s="269"/>
      <c r="I1012" s="264"/>
      <c r="J1012" s="307" t="str">
        <f t="shared" si="0"/>
        <v/>
      </c>
      <c r="K1012" s="307"/>
      <c r="L1012" s="308"/>
      <c r="M1012" s="307"/>
      <c r="N1012" s="304"/>
      <c r="O1012" s="264"/>
      <c r="P1012" s="269"/>
      <c r="Q1012" s="296"/>
      <c r="R1012" s="296"/>
      <c r="S1012" s="296"/>
    </row>
    <row r="1013" spans="1:19" ht="12.75" customHeight="1" x14ac:dyDescent="0.2">
      <c r="A1013" s="303" t="str">
        <f>IF(B1013="","",ROW()-ROW($A$3)+'Diário 2º PA'!$P$1)</f>
        <v/>
      </c>
      <c r="B1013" s="304"/>
      <c r="C1013" s="305"/>
      <c r="D1013" s="269"/>
      <c r="E1013" s="264"/>
      <c r="F1013" s="334"/>
      <c r="G1013" s="269"/>
      <c r="H1013" s="269"/>
      <c r="I1013" s="264"/>
      <c r="J1013" s="307" t="str">
        <f t="shared" si="0"/>
        <v/>
      </c>
      <c r="K1013" s="307"/>
      <c r="L1013" s="308"/>
      <c r="M1013" s="307"/>
      <c r="N1013" s="304"/>
      <c r="O1013" s="264"/>
      <c r="P1013" s="269"/>
      <c r="Q1013" s="296"/>
      <c r="R1013" s="296"/>
      <c r="S1013" s="296"/>
    </row>
    <row r="1014" spans="1:19" ht="12.75" customHeight="1" x14ac:dyDescent="0.2">
      <c r="A1014" s="303" t="str">
        <f>IF(B1014="","",ROW()-ROW($A$3)+'Diário 2º PA'!$P$1)</f>
        <v/>
      </c>
      <c r="B1014" s="304"/>
      <c r="C1014" s="305"/>
      <c r="D1014" s="269"/>
      <c r="E1014" s="264"/>
      <c r="F1014" s="334"/>
      <c r="G1014" s="269"/>
      <c r="H1014" s="269"/>
      <c r="I1014" s="264"/>
      <c r="J1014" s="307" t="str">
        <f t="shared" si="0"/>
        <v/>
      </c>
      <c r="K1014" s="307"/>
      <c r="L1014" s="308"/>
      <c r="M1014" s="307"/>
      <c r="N1014" s="304"/>
      <c r="O1014" s="264"/>
      <c r="P1014" s="269"/>
      <c r="Q1014" s="296"/>
      <c r="R1014" s="296"/>
      <c r="S1014" s="296"/>
    </row>
    <row r="1015" spans="1:19" ht="12.75" customHeight="1" x14ac:dyDescent="0.2">
      <c r="A1015" s="303" t="str">
        <f>IF(B1015="","",ROW()-ROW($A$3)+'Diário 2º PA'!$P$1)</f>
        <v/>
      </c>
      <c r="B1015" s="304"/>
      <c r="C1015" s="305"/>
      <c r="D1015" s="269"/>
      <c r="E1015" s="264"/>
      <c r="F1015" s="334"/>
      <c r="G1015" s="269"/>
      <c r="H1015" s="269"/>
      <c r="I1015" s="264"/>
      <c r="J1015" s="307" t="str">
        <f t="shared" si="0"/>
        <v/>
      </c>
      <c r="K1015" s="307"/>
      <c r="L1015" s="308"/>
      <c r="M1015" s="307"/>
      <c r="N1015" s="304"/>
      <c r="O1015" s="264"/>
      <c r="P1015" s="269"/>
      <c r="Q1015" s="296"/>
      <c r="R1015" s="296"/>
      <c r="S1015" s="296"/>
    </row>
    <row r="1016" spans="1:19" ht="12.75" customHeight="1" x14ac:dyDescent="0.2">
      <c r="A1016" s="303" t="str">
        <f>IF(B1016="","",ROW()-ROW($A$3)+'Diário 2º PA'!$P$1)</f>
        <v/>
      </c>
      <c r="B1016" s="304"/>
      <c r="C1016" s="305"/>
      <c r="D1016" s="269"/>
      <c r="E1016" s="264"/>
      <c r="F1016" s="334"/>
      <c r="G1016" s="269"/>
      <c r="H1016" s="269"/>
      <c r="I1016" s="264"/>
      <c r="J1016" s="307" t="str">
        <f t="shared" si="0"/>
        <v/>
      </c>
      <c r="K1016" s="307"/>
      <c r="L1016" s="308"/>
      <c r="M1016" s="307"/>
      <c r="N1016" s="304"/>
      <c r="O1016" s="264"/>
      <c r="P1016" s="269"/>
      <c r="Q1016" s="296"/>
      <c r="R1016" s="296"/>
      <c r="S1016" s="296"/>
    </row>
    <row r="1017" spans="1:19" ht="12.75" customHeight="1" x14ac:dyDescent="0.2">
      <c r="A1017" s="303" t="str">
        <f>IF(B1017="","",ROW()-ROW($A$3)+'Diário 2º PA'!$P$1)</f>
        <v/>
      </c>
      <c r="B1017" s="304"/>
      <c r="C1017" s="305"/>
      <c r="D1017" s="269"/>
      <c r="E1017" s="264"/>
      <c r="F1017" s="334"/>
      <c r="G1017" s="269"/>
      <c r="H1017" s="269"/>
      <c r="I1017" s="264"/>
      <c r="J1017" s="307" t="str">
        <f t="shared" si="0"/>
        <v/>
      </c>
      <c r="K1017" s="307"/>
      <c r="L1017" s="308"/>
      <c r="M1017" s="307"/>
      <c r="N1017" s="304"/>
      <c r="O1017" s="264"/>
      <c r="P1017" s="269"/>
      <c r="Q1017" s="296"/>
      <c r="R1017" s="296"/>
      <c r="S1017" s="296"/>
    </row>
    <row r="1018" spans="1:19" ht="12.75" customHeight="1" x14ac:dyDescent="0.2">
      <c r="A1018" s="303" t="str">
        <f>IF(B1018="","",ROW()-ROW($A$3)+'Diário 2º PA'!$P$1)</f>
        <v/>
      </c>
      <c r="B1018" s="304"/>
      <c r="C1018" s="305"/>
      <c r="D1018" s="269"/>
      <c r="E1018" s="264"/>
      <c r="F1018" s="334"/>
      <c r="G1018" s="269"/>
      <c r="H1018" s="269"/>
      <c r="I1018" s="264"/>
      <c r="J1018" s="307" t="str">
        <f t="shared" si="0"/>
        <v/>
      </c>
      <c r="K1018" s="307"/>
      <c r="L1018" s="308"/>
      <c r="M1018" s="307"/>
      <c r="N1018" s="304"/>
      <c r="O1018" s="264"/>
      <c r="P1018" s="269"/>
      <c r="Q1018" s="296"/>
      <c r="R1018" s="296"/>
      <c r="S1018" s="296"/>
    </row>
    <row r="1019" spans="1:19" ht="12.75" customHeight="1" x14ac:dyDescent="0.2">
      <c r="A1019" s="303" t="str">
        <f>IF(B1019="","",ROW()-ROW($A$3)+'Diário 2º PA'!$P$1)</f>
        <v/>
      </c>
      <c r="B1019" s="304"/>
      <c r="C1019" s="305"/>
      <c r="D1019" s="269"/>
      <c r="E1019" s="264"/>
      <c r="F1019" s="334"/>
      <c r="G1019" s="269"/>
      <c r="H1019" s="269"/>
      <c r="I1019" s="264"/>
      <c r="J1019" s="307" t="str">
        <f t="shared" si="0"/>
        <v/>
      </c>
      <c r="K1019" s="307"/>
      <c r="L1019" s="308"/>
      <c r="M1019" s="307"/>
      <c r="N1019" s="304"/>
      <c r="O1019" s="264"/>
      <c r="P1019" s="269"/>
      <c r="Q1019" s="296"/>
      <c r="R1019" s="296"/>
      <c r="S1019" s="296"/>
    </row>
    <row r="1020" spans="1:19" ht="12.75" customHeight="1" x14ac:dyDescent="0.2">
      <c r="A1020" s="303" t="str">
        <f>IF(B1020="","",ROW()-ROW($A$3)+'Diário 2º PA'!$P$1)</f>
        <v/>
      </c>
      <c r="B1020" s="304"/>
      <c r="C1020" s="305"/>
      <c r="D1020" s="269"/>
      <c r="E1020" s="264"/>
      <c r="F1020" s="334"/>
      <c r="G1020" s="269"/>
      <c r="H1020" s="269"/>
      <c r="I1020" s="264"/>
      <c r="J1020" s="307" t="str">
        <f t="shared" si="0"/>
        <v/>
      </c>
      <c r="K1020" s="307"/>
      <c r="L1020" s="308"/>
      <c r="M1020" s="307"/>
      <c r="N1020" s="304"/>
      <c r="O1020" s="264"/>
      <c r="P1020" s="269"/>
      <c r="Q1020" s="296"/>
      <c r="R1020" s="296"/>
      <c r="S1020" s="296"/>
    </row>
    <row r="1021" spans="1:19" ht="12.75" customHeight="1" x14ac:dyDescent="0.2">
      <c r="A1021" s="303" t="str">
        <f>IF(B1021="","",ROW()-ROW($A$3)+'Diário 2º PA'!$P$1)</f>
        <v/>
      </c>
      <c r="B1021" s="304"/>
      <c r="C1021" s="305"/>
      <c r="D1021" s="269"/>
      <c r="E1021" s="264"/>
      <c r="F1021" s="334"/>
      <c r="G1021" s="269"/>
      <c r="H1021" s="269"/>
      <c r="I1021" s="264"/>
      <c r="J1021" s="307" t="str">
        <f t="shared" si="0"/>
        <v/>
      </c>
      <c r="K1021" s="307"/>
      <c r="L1021" s="308"/>
      <c r="M1021" s="307"/>
      <c r="N1021" s="304"/>
      <c r="O1021" s="264"/>
      <c r="P1021" s="269"/>
      <c r="Q1021" s="296"/>
      <c r="R1021" s="296"/>
      <c r="S1021" s="296"/>
    </row>
    <row r="1022" spans="1:19" ht="12.75" customHeight="1" x14ac:dyDescent="0.2">
      <c r="A1022" s="303" t="str">
        <f>IF(B1022="","",ROW()-ROW($A$3)+'Diário 2º PA'!$P$1)</f>
        <v/>
      </c>
      <c r="B1022" s="304"/>
      <c r="C1022" s="305"/>
      <c r="D1022" s="269"/>
      <c r="E1022" s="264"/>
      <c r="F1022" s="334"/>
      <c r="G1022" s="269"/>
      <c r="H1022" s="269"/>
      <c r="I1022" s="264"/>
      <c r="J1022" s="307" t="str">
        <f t="shared" si="0"/>
        <v/>
      </c>
      <c r="K1022" s="307"/>
      <c r="L1022" s="308"/>
      <c r="M1022" s="307"/>
      <c r="N1022" s="304"/>
      <c r="O1022" s="264"/>
      <c r="P1022" s="269"/>
      <c r="Q1022" s="296"/>
      <c r="R1022" s="296"/>
      <c r="S1022" s="296"/>
    </row>
    <row r="1023" spans="1:19" ht="12.75" customHeight="1" x14ac:dyDescent="0.2">
      <c r="A1023" s="303" t="str">
        <f>IF(B1023="","",ROW()-ROW($A$3)+'Diário 2º PA'!$P$1)</f>
        <v/>
      </c>
      <c r="B1023" s="304"/>
      <c r="C1023" s="305"/>
      <c r="D1023" s="269"/>
      <c r="E1023" s="264"/>
      <c r="F1023" s="334"/>
      <c r="G1023" s="269"/>
      <c r="H1023" s="269"/>
      <c r="I1023" s="264"/>
      <c r="J1023" s="307" t="str">
        <f t="shared" si="0"/>
        <v/>
      </c>
      <c r="K1023" s="307"/>
      <c r="L1023" s="308"/>
      <c r="M1023" s="307"/>
      <c r="N1023" s="304"/>
      <c r="O1023" s="264"/>
      <c r="P1023" s="269"/>
      <c r="Q1023" s="296"/>
      <c r="R1023" s="296"/>
      <c r="S1023" s="296"/>
    </row>
    <row r="1024" spans="1:19" ht="12.75" customHeight="1" x14ac:dyDescent="0.2">
      <c r="A1024" s="303" t="str">
        <f>IF(B1024="","",ROW()-ROW($A$3)+'Diário 2º PA'!$P$1)</f>
        <v/>
      </c>
      <c r="B1024" s="304"/>
      <c r="C1024" s="305"/>
      <c r="D1024" s="269"/>
      <c r="E1024" s="264"/>
      <c r="F1024" s="334"/>
      <c r="G1024" s="269"/>
      <c r="H1024" s="269"/>
      <c r="I1024" s="264"/>
      <c r="J1024" s="307" t="str">
        <f t="shared" si="0"/>
        <v/>
      </c>
      <c r="K1024" s="307"/>
      <c r="L1024" s="308"/>
      <c r="M1024" s="307"/>
      <c r="N1024" s="304"/>
      <c r="O1024" s="264"/>
      <c r="P1024" s="269"/>
      <c r="Q1024" s="296"/>
      <c r="R1024" s="296"/>
      <c r="S1024" s="296"/>
    </row>
    <row r="1025" spans="1:19" ht="12.75" customHeight="1" x14ac:dyDescent="0.2">
      <c r="A1025" s="303" t="str">
        <f>IF(B1025="","",ROW()-ROW($A$3)+'Diário 2º PA'!$P$1)</f>
        <v/>
      </c>
      <c r="B1025" s="304"/>
      <c r="C1025" s="305"/>
      <c r="D1025" s="269"/>
      <c r="E1025" s="264"/>
      <c r="F1025" s="334"/>
      <c r="G1025" s="269"/>
      <c r="H1025" s="269"/>
      <c r="I1025" s="264"/>
      <c r="J1025" s="307" t="str">
        <f t="shared" si="0"/>
        <v/>
      </c>
      <c r="K1025" s="307"/>
      <c r="L1025" s="308"/>
      <c r="M1025" s="307"/>
      <c r="N1025" s="304"/>
      <c r="O1025" s="264"/>
      <c r="P1025" s="269"/>
      <c r="Q1025" s="296"/>
      <c r="R1025" s="296"/>
      <c r="S1025" s="296"/>
    </row>
    <row r="1026" spans="1:19" ht="12.75" customHeight="1" x14ac:dyDescent="0.2">
      <c r="A1026" s="303" t="str">
        <f>IF(B1026="","",ROW()-ROW($A$3)+'Diário 2º PA'!$P$1)</f>
        <v/>
      </c>
      <c r="B1026" s="304"/>
      <c r="C1026" s="305"/>
      <c r="D1026" s="269"/>
      <c r="E1026" s="264"/>
      <c r="F1026" s="334"/>
      <c r="G1026" s="269"/>
      <c r="H1026" s="269"/>
      <c r="I1026" s="264"/>
      <c r="J1026" s="307" t="str">
        <f t="shared" si="0"/>
        <v/>
      </c>
      <c r="K1026" s="307"/>
      <c r="L1026" s="308"/>
      <c r="M1026" s="307"/>
      <c r="N1026" s="304"/>
      <c r="O1026" s="264"/>
      <c r="P1026" s="269"/>
      <c r="Q1026" s="296"/>
      <c r="R1026" s="296"/>
      <c r="S1026" s="296"/>
    </row>
    <row r="1027" spans="1:19" ht="12.75" customHeight="1" x14ac:dyDescent="0.2">
      <c r="A1027" s="303" t="str">
        <f>IF(B1027="","",ROW()-ROW($A$3)+'Diário 2º PA'!$P$1)</f>
        <v/>
      </c>
      <c r="B1027" s="304"/>
      <c r="C1027" s="305"/>
      <c r="D1027" s="269"/>
      <c r="E1027" s="264"/>
      <c r="F1027" s="334"/>
      <c r="G1027" s="269"/>
      <c r="H1027" s="269"/>
      <c r="I1027" s="264"/>
      <c r="J1027" s="307" t="str">
        <f t="shared" si="0"/>
        <v/>
      </c>
      <c r="K1027" s="307"/>
      <c r="L1027" s="308"/>
      <c r="M1027" s="307"/>
      <c r="N1027" s="304"/>
      <c r="O1027" s="264"/>
      <c r="P1027" s="269"/>
      <c r="Q1027" s="296"/>
      <c r="R1027" s="296"/>
      <c r="S1027" s="296"/>
    </row>
    <row r="1028" spans="1:19" ht="12.75" customHeight="1" x14ac:dyDescent="0.2">
      <c r="A1028" s="303" t="str">
        <f>IF(B1028="","",ROW()-ROW($A$3)+'Diário 2º PA'!$P$1)</f>
        <v/>
      </c>
      <c r="B1028" s="304"/>
      <c r="C1028" s="305"/>
      <c r="D1028" s="269"/>
      <c r="E1028" s="264"/>
      <c r="F1028" s="334"/>
      <c r="G1028" s="269"/>
      <c r="H1028" s="269"/>
      <c r="I1028" s="264"/>
      <c r="J1028" s="307" t="str">
        <f t="shared" si="0"/>
        <v/>
      </c>
      <c r="K1028" s="307"/>
      <c r="L1028" s="308"/>
      <c r="M1028" s="307"/>
      <c r="N1028" s="304"/>
      <c r="O1028" s="264"/>
      <c r="P1028" s="269"/>
      <c r="Q1028" s="296"/>
      <c r="R1028" s="296"/>
      <c r="S1028" s="296"/>
    </row>
    <row r="1029" spans="1:19" ht="12.75" customHeight="1" x14ac:dyDescent="0.2">
      <c r="A1029" s="303" t="str">
        <f>IF(B1029="","",ROW()-ROW($A$3)+'Diário 2º PA'!$P$1)</f>
        <v/>
      </c>
      <c r="B1029" s="304"/>
      <c r="C1029" s="305"/>
      <c r="D1029" s="269"/>
      <c r="E1029" s="264"/>
      <c r="F1029" s="334"/>
      <c r="G1029" s="269"/>
      <c r="H1029" s="269"/>
      <c r="I1029" s="264"/>
      <c r="J1029" s="307" t="str">
        <f t="shared" si="0"/>
        <v/>
      </c>
      <c r="K1029" s="307"/>
      <c r="L1029" s="308"/>
      <c r="M1029" s="307"/>
      <c r="N1029" s="304"/>
      <c r="O1029" s="264"/>
      <c r="P1029" s="269"/>
      <c r="Q1029" s="296"/>
      <c r="R1029" s="296"/>
      <c r="S1029" s="296"/>
    </row>
    <row r="1030" spans="1:19" ht="12.75" customHeight="1" x14ac:dyDescent="0.2">
      <c r="A1030" s="303" t="str">
        <f>IF(B1030="","",ROW()-ROW($A$3)+'Diário 2º PA'!$P$1)</f>
        <v/>
      </c>
      <c r="B1030" s="304"/>
      <c r="C1030" s="305"/>
      <c r="D1030" s="269"/>
      <c r="E1030" s="264"/>
      <c r="F1030" s="334"/>
      <c r="G1030" s="269"/>
      <c r="H1030" s="269"/>
      <c r="I1030" s="264"/>
      <c r="J1030" s="307" t="str">
        <f t="shared" si="0"/>
        <v/>
      </c>
      <c r="K1030" s="307"/>
      <c r="L1030" s="308"/>
      <c r="M1030" s="307"/>
      <c r="N1030" s="304"/>
      <c r="O1030" s="264"/>
      <c r="P1030" s="269"/>
      <c r="Q1030" s="296"/>
      <c r="R1030" s="296"/>
      <c r="S1030" s="296"/>
    </row>
    <row r="1031" spans="1:19" ht="12.75" customHeight="1" x14ac:dyDescent="0.2">
      <c r="A1031" s="303" t="str">
        <f>IF(B1031="","",ROW()-ROW($A$3)+'Diário 2º PA'!$P$1)</f>
        <v/>
      </c>
      <c r="B1031" s="304"/>
      <c r="C1031" s="305"/>
      <c r="D1031" s="269"/>
      <c r="E1031" s="264"/>
      <c r="F1031" s="334"/>
      <c r="G1031" s="269"/>
      <c r="H1031" s="269"/>
      <c r="I1031" s="264"/>
      <c r="J1031" s="307" t="str">
        <f t="shared" si="0"/>
        <v/>
      </c>
      <c r="K1031" s="307"/>
      <c r="L1031" s="308"/>
      <c r="M1031" s="307"/>
      <c r="N1031" s="304"/>
      <c r="O1031" s="264"/>
      <c r="P1031" s="269"/>
      <c r="Q1031" s="296"/>
      <c r="R1031" s="296"/>
      <c r="S1031" s="296"/>
    </row>
    <row r="1032" spans="1:19" ht="12.75" customHeight="1" x14ac:dyDescent="0.2">
      <c r="A1032" s="303" t="str">
        <f>IF(B1032="","",ROW()-ROW($A$3)+'Diário 2º PA'!$P$1)</f>
        <v/>
      </c>
      <c r="B1032" s="304"/>
      <c r="C1032" s="305"/>
      <c r="D1032" s="269"/>
      <c r="E1032" s="264"/>
      <c r="F1032" s="334"/>
      <c r="G1032" s="269"/>
      <c r="H1032" s="269"/>
      <c r="I1032" s="264"/>
      <c r="J1032" s="307" t="str">
        <f t="shared" si="0"/>
        <v/>
      </c>
      <c r="K1032" s="307"/>
      <c r="L1032" s="308"/>
      <c r="M1032" s="307"/>
      <c r="N1032" s="304"/>
      <c r="O1032" s="264"/>
      <c r="P1032" s="269"/>
      <c r="Q1032" s="296"/>
      <c r="R1032" s="296"/>
      <c r="S1032" s="296"/>
    </row>
    <row r="1033" spans="1:19" ht="12.75" customHeight="1" x14ac:dyDescent="0.2">
      <c r="A1033" s="303" t="str">
        <f>IF(B1033="","",ROW()-ROW($A$3)+'Diário 2º PA'!$P$1)</f>
        <v/>
      </c>
      <c r="B1033" s="304"/>
      <c r="C1033" s="305"/>
      <c r="D1033" s="269"/>
      <c r="E1033" s="264"/>
      <c r="F1033" s="334"/>
      <c r="G1033" s="269"/>
      <c r="H1033" s="269"/>
      <c r="I1033" s="264"/>
      <c r="J1033" s="307" t="str">
        <f t="shared" si="0"/>
        <v/>
      </c>
      <c r="K1033" s="307"/>
      <c r="L1033" s="308"/>
      <c r="M1033" s="307"/>
      <c r="N1033" s="304"/>
      <c r="O1033" s="264"/>
      <c r="P1033" s="269"/>
      <c r="Q1033" s="296"/>
      <c r="R1033" s="296"/>
      <c r="S1033" s="296"/>
    </row>
    <row r="1034" spans="1:19" ht="12.75" customHeight="1" x14ac:dyDescent="0.2">
      <c r="A1034" s="303" t="str">
        <f>IF(B1034="","",ROW()-ROW($A$3)+'Diário 2º PA'!$P$1)</f>
        <v/>
      </c>
      <c r="B1034" s="304"/>
      <c r="C1034" s="305"/>
      <c r="D1034" s="269"/>
      <c r="E1034" s="264"/>
      <c r="F1034" s="334"/>
      <c r="G1034" s="269"/>
      <c r="H1034" s="269"/>
      <c r="I1034" s="264"/>
      <c r="J1034" s="307" t="str">
        <f t="shared" si="0"/>
        <v/>
      </c>
      <c r="K1034" s="307"/>
      <c r="L1034" s="308"/>
      <c r="M1034" s="307"/>
      <c r="N1034" s="304"/>
      <c r="O1034" s="264"/>
      <c r="P1034" s="269"/>
      <c r="Q1034" s="296"/>
      <c r="R1034" s="296"/>
      <c r="S1034" s="296"/>
    </row>
    <row r="1035" spans="1:19" ht="12.75" customHeight="1" x14ac:dyDescent="0.2">
      <c r="A1035" s="303" t="str">
        <f>IF(B1035="","",ROW()-ROW($A$3)+'Diário 2º PA'!$P$1)</f>
        <v/>
      </c>
      <c r="B1035" s="304"/>
      <c r="C1035" s="305"/>
      <c r="D1035" s="269"/>
      <c r="E1035" s="264"/>
      <c r="F1035" s="334"/>
      <c r="G1035" s="269"/>
      <c r="H1035" s="269"/>
      <c r="I1035" s="264"/>
      <c r="J1035" s="307" t="str">
        <f t="shared" si="0"/>
        <v/>
      </c>
      <c r="K1035" s="307"/>
      <c r="L1035" s="308"/>
      <c r="M1035" s="307"/>
      <c r="N1035" s="304"/>
      <c r="O1035" s="264"/>
      <c r="P1035" s="269"/>
      <c r="Q1035" s="296"/>
      <c r="R1035" s="296"/>
      <c r="S1035" s="296"/>
    </row>
    <row r="1036" spans="1:19" ht="12.75" customHeight="1" x14ac:dyDescent="0.2">
      <c r="A1036" s="303" t="str">
        <f>IF(B1036="","",ROW()-ROW($A$3)+'Diário 2º PA'!$P$1)</f>
        <v/>
      </c>
      <c r="B1036" s="304"/>
      <c r="C1036" s="305"/>
      <c r="D1036" s="269"/>
      <c r="E1036" s="264"/>
      <c r="F1036" s="334"/>
      <c r="G1036" s="269"/>
      <c r="H1036" s="269"/>
      <c r="I1036" s="264"/>
      <c r="J1036" s="307" t="str">
        <f t="shared" si="0"/>
        <v/>
      </c>
      <c r="K1036" s="307"/>
      <c r="L1036" s="308"/>
      <c r="M1036" s="307"/>
      <c r="N1036" s="304"/>
      <c r="O1036" s="264"/>
      <c r="P1036" s="269"/>
      <c r="Q1036" s="296"/>
      <c r="R1036" s="296"/>
      <c r="S1036" s="296"/>
    </row>
    <row r="1037" spans="1:19" ht="12.75" customHeight="1" x14ac:dyDescent="0.2">
      <c r="A1037" s="303" t="str">
        <f>IF(B1037="","",ROW()-ROW($A$3)+'Diário 2º PA'!$P$1)</f>
        <v/>
      </c>
      <c r="B1037" s="304"/>
      <c r="C1037" s="305"/>
      <c r="D1037" s="269"/>
      <c r="E1037" s="264"/>
      <c r="F1037" s="334"/>
      <c r="G1037" s="269"/>
      <c r="H1037" s="269"/>
      <c r="I1037" s="264"/>
      <c r="J1037" s="307" t="str">
        <f t="shared" si="0"/>
        <v/>
      </c>
      <c r="K1037" s="307"/>
      <c r="L1037" s="308"/>
      <c r="M1037" s="307"/>
      <c r="N1037" s="304"/>
      <c r="O1037" s="264"/>
      <c r="P1037" s="269"/>
      <c r="Q1037" s="296"/>
      <c r="R1037" s="296"/>
      <c r="S1037" s="296"/>
    </row>
    <row r="1038" spans="1:19" ht="12.75" customHeight="1" x14ac:dyDescent="0.2">
      <c r="A1038" s="303" t="str">
        <f>IF(B1038="","",ROW()-ROW($A$3)+'Diário 2º PA'!$P$1)</f>
        <v/>
      </c>
      <c r="B1038" s="304"/>
      <c r="C1038" s="305"/>
      <c r="D1038" s="269"/>
      <c r="E1038" s="264"/>
      <c r="F1038" s="334"/>
      <c r="G1038" s="269"/>
      <c r="H1038" s="269"/>
      <c r="I1038" s="264"/>
      <c r="J1038" s="307" t="str">
        <f t="shared" si="0"/>
        <v/>
      </c>
      <c r="K1038" s="307"/>
      <c r="L1038" s="308"/>
      <c r="M1038" s="307"/>
      <c r="N1038" s="304"/>
      <c r="O1038" s="264"/>
      <c r="P1038" s="269"/>
      <c r="Q1038" s="296"/>
      <c r="R1038" s="296"/>
      <c r="S1038" s="296"/>
    </row>
    <row r="1039" spans="1:19" ht="12.75" customHeight="1" x14ac:dyDescent="0.2">
      <c r="A1039" s="303" t="str">
        <f>IF(B1039="","",ROW()-ROW($A$3)+'Diário 2º PA'!$P$1)</f>
        <v/>
      </c>
      <c r="B1039" s="304"/>
      <c r="C1039" s="305"/>
      <c r="D1039" s="269"/>
      <c r="E1039" s="264"/>
      <c r="F1039" s="334"/>
      <c r="G1039" s="269"/>
      <c r="H1039" s="269"/>
      <c r="I1039" s="264"/>
      <c r="J1039" s="307" t="str">
        <f t="shared" si="0"/>
        <v/>
      </c>
      <c r="K1039" s="307"/>
      <c r="L1039" s="308"/>
      <c r="M1039" s="307"/>
      <c r="N1039" s="304"/>
      <c r="O1039" s="264"/>
      <c r="P1039" s="269"/>
      <c r="Q1039" s="296"/>
      <c r="R1039" s="296"/>
      <c r="S1039" s="296"/>
    </row>
    <row r="1040" spans="1:19" ht="12.75" customHeight="1" x14ac:dyDescent="0.2">
      <c r="A1040" s="303" t="str">
        <f>IF(B1040="","",ROW()-ROW($A$3)+'Diário 2º PA'!$P$1)</f>
        <v/>
      </c>
      <c r="B1040" s="304"/>
      <c r="C1040" s="305"/>
      <c r="D1040" s="269"/>
      <c r="E1040" s="264"/>
      <c r="F1040" s="334"/>
      <c r="G1040" s="269"/>
      <c r="H1040" s="269"/>
      <c r="I1040" s="264"/>
      <c r="J1040" s="307" t="str">
        <f t="shared" si="0"/>
        <v/>
      </c>
      <c r="K1040" s="307"/>
      <c r="L1040" s="308"/>
      <c r="M1040" s="307"/>
      <c r="N1040" s="304"/>
      <c r="O1040" s="264"/>
      <c r="P1040" s="269"/>
      <c r="Q1040" s="296"/>
      <c r="R1040" s="296"/>
      <c r="S1040" s="296"/>
    </row>
    <row r="1041" spans="1:19" ht="12.75" customHeight="1" x14ac:dyDescent="0.2">
      <c r="A1041" s="303" t="str">
        <f>IF(B1041="","",ROW()-ROW($A$3)+'Diário 2º PA'!$P$1)</f>
        <v/>
      </c>
      <c r="B1041" s="304"/>
      <c r="C1041" s="305"/>
      <c r="D1041" s="269"/>
      <c r="E1041" s="264"/>
      <c r="F1041" s="334"/>
      <c r="G1041" s="269"/>
      <c r="H1041" s="269"/>
      <c r="I1041" s="264"/>
      <c r="J1041" s="307" t="str">
        <f t="shared" si="0"/>
        <v/>
      </c>
      <c r="K1041" s="307"/>
      <c r="L1041" s="308"/>
      <c r="M1041" s="307"/>
      <c r="N1041" s="304"/>
      <c r="O1041" s="264"/>
      <c r="P1041" s="269"/>
      <c r="Q1041" s="296"/>
      <c r="R1041" s="296"/>
      <c r="S1041" s="296"/>
    </row>
    <row r="1042" spans="1:19" ht="12.75" customHeight="1" x14ac:dyDescent="0.2">
      <c r="A1042" s="303" t="str">
        <f>IF(B1042="","",ROW()-ROW($A$3)+'Diário 2º PA'!$P$1)</f>
        <v/>
      </c>
      <c r="B1042" s="304"/>
      <c r="C1042" s="305"/>
      <c r="D1042" s="269"/>
      <c r="E1042" s="264"/>
      <c r="F1042" s="334"/>
      <c r="G1042" s="269"/>
      <c r="H1042" s="269"/>
      <c r="I1042" s="264"/>
      <c r="J1042" s="307" t="str">
        <f t="shared" si="0"/>
        <v/>
      </c>
      <c r="K1042" s="307"/>
      <c r="L1042" s="308"/>
      <c r="M1042" s="307"/>
      <c r="N1042" s="304"/>
      <c r="O1042" s="264"/>
      <c r="P1042" s="269"/>
      <c r="Q1042" s="296"/>
      <c r="R1042" s="296"/>
      <c r="S1042" s="296"/>
    </row>
    <row r="1043" spans="1:19" ht="12.75" customHeight="1" x14ac:dyDescent="0.2">
      <c r="A1043" s="303" t="str">
        <f>IF(B1043="","",ROW()-ROW($A$3)+'Diário 2º PA'!$P$1)</f>
        <v/>
      </c>
      <c r="B1043" s="304"/>
      <c r="C1043" s="305"/>
      <c r="D1043" s="269"/>
      <c r="E1043" s="264"/>
      <c r="F1043" s="334"/>
      <c r="G1043" s="269"/>
      <c r="H1043" s="269"/>
      <c r="I1043" s="264"/>
      <c r="J1043" s="307" t="str">
        <f t="shared" si="0"/>
        <v/>
      </c>
      <c r="K1043" s="307"/>
      <c r="L1043" s="308"/>
      <c r="M1043" s="307"/>
      <c r="N1043" s="304"/>
      <c r="O1043" s="264"/>
      <c r="P1043" s="269"/>
      <c r="Q1043" s="296"/>
      <c r="R1043" s="296"/>
      <c r="S1043" s="296"/>
    </row>
    <row r="1044" spans="1:19" ht="12.75" customHeight="1" x14ac:dyDescent="0.2">
      <c r="A1044" s="303" t="str">
        <f>IF(B1044="","",ROW()-ROW($A$3)+'Diário 2º PA'!$P$1)</f>
        <v/>
      </c>
      <c r="B1044" s="304"/>
      <c r="C1044" s="305"/>
      <c r="D1044" s="269"/>
      <c r="E1044" s="264"/>
      <c r="F1044" s="334"/>
      <c r="G1044" s="269"/>
      <c r="H1044" s="269"/>
      <c r="I1044" s="264"/>
      <c r="J1044" s="307" t="str">
        <f t="shared" si="0"/>
        <v/>
      </c>
      <c r="K1044" s="307"/>
      <c r="L1044" s="308"/>
      <c r="M1044" s="307"/>
      <c r="N1044" s="304"/>
      <c r="O1044" s="264"/>
      <c r="P1044" s="269"/>
      <c r="Q1044" s="296"/>
      <c r="R1044" s="296"/>
      <c r="S1044" s="296"/>
    </row>
    <row r="1045" spans="1:19" ht="12.75" customHeight="1" x14ac:dyDescent="0.2">
      <c r="A1045" s="303" t="str">
        <f>IF(B1045="","",ROW()-ROW($A$3)+'Diário 2º PA'!$P$1)</f>
        <v/>
      </c>
      <c r="B1045" s="304"/>
      <c r="C1045" s="305"/>
      <c r="D1045" s="269"/>
      <c r="E1045" s="264"/>
      <c r="F1045" s="334"/>
      <c r="G1045" s="269"/>
      <c r="H1045" s="269"/>
      <c r="I1045" s="264"/>
      <c r="J1045" s="307" t="str">
        <f t="shared" si="0"/>
        <v/>
      </c>
      <c r="K1045" s="307"/>
      <c r="L1045" s="308"/>
      <c r="M1045" s="307"/>
      <c r="N1045" s="304"/>
      <c r="O1045" s="264"/>
      <c r="P1045" s="269"/>
      <c r="Q1045" s="296"/>
      <c r="R1045" s="296"/>
      <c r="S1045" s="296"/>
    </row>
    <row r="1046" spans="1:19" ht="12.75" customHeight="1" x14ac:dyDescent="0.2">
      <c r="A1046" s="303" t="str">
        <f>IF(B1046="","",ROW()-ROW($A$3)+'Diário 2º PA'!$P$1)</f>
        <v/>
      </c>
      <c r="B1046" s="304"/>
      <c r="C1046" s="305"/>
      <c r="D1046" s="269"/>
      <c r="E1046" s="264"/>
      <c r="F1046" s="334"/>
      <c r="G1046" s="269"/>
      <c r="H1046" s="269"/>
      <c r="I1046" s="264"/>
      <c r="J1046" s="307" t="str">
        <f t="shared" si="0"/>
        <v/>
      </c>
      <c r="K1046" s="307"/>
      <c r="L1046" s="308"/>
      <c r="M1046" s="307"/>
      <c r="N1046" s="304"/>
      <c r="O1046" s="264"/>
      <c r="P1046" s="269"/>
      <c r="Q1046" s="296"/>
      <c r="R1046" s="296"/>
      <c r="S1046" s="296"/>
    </row>
    <row r="1047" spans="1:19" ht="12.75" customHeight="1" x14ac:dyDescent="0.2">
      <c r="A1047" s="303" t="str">
        <f>IF(B1047="","",ROW()-ROW($A$3)+'Diário 2º PA'!$P$1)</f>
        <v/>
      </c>
      <c r="B1047" s="304"/>
      <c r="C1047" s="305"/>
      <c r="D1047" s="269"/>
      <c r="E1047" s="264"/>
      <c r="F1047" s="334"/>
      <c r="G1047" s="269"/>
      <c r="H1047" s="269"/>
      <c r="I1047" s="264"/>
      <c r="J1047" s="307" t="str">
        <f t="shared" si="0"/>
        <v/>
      </c>
      <c r="K1047" s="307"/>
      <c r="L1047" s="308"/>
      <c r="M1047" s="307"/>
      <c r="N1047" s="304"/>
      <c r="O1047" s="264"/>
      <c r="P1047" s="269"/>
      <c r="Q1047" s="296"/>
      <c r="R1047" s="296"/>
      <c r="S1047" s="296"/>
    </row>
    <row r="1048" spans="1:19" ht="12.75" customHeight="1" x14ac:dyDescent="0.2">
      <c r="A1048" s="303" t="str">
        <f>IF(B1048="","",ROW()-ROW($A$3)+'Diário 2º PA'!$P$1)</f>
        <v/>
      </c>
      <c r="B1048" s="304"/>
      <c r="C1048" s="305"/>
      <c r="D1048" s="269"/>
      <c r="E1048" s="264"/>
      <c r="F1048" s="334"/>
      <c r="G1048" s="269"/>
      <c r="H1048" s="269"/>
      <c r="I1048" s="264"/>
      <c r="J1048" s="307" t="str">
        <f t="shared" si="0"/>
        <v/>
      </c>
      <c r="K1048" s="307"/>
      <c r="L1048" s="308"/>
      <c r="M1048" s="307"/>
      <c r="N1048" s="304"/>
      <c r="O1048" s="264"/>
      <c r="P1048" s="269"/>
      <c r="Q1048" s="296"/>
      <c r="R1048" s="296"/>
      <c r="S1048" s="296"/>
    </row>
    <row r="1049" spans="1:19" ht="12.75" customHeight="1" x14ac:dyDescent="0.2">
      <c r="A1049" s="303" t="str">
        <f>IF(B1049="","",ROW()-ROW($A$3)+'Diário 2º PA'!$P$1)</f>
        <v/>
      </c>
      <c r="B1049" s="304"/>
      <c r="C1049" s="305"/>
      <c r="D1049" s="269"/>
      <c r="E1049" s="264"/>
      <c r="F1049" s="334"/>
      <c r="G1049" s="269"/>
      <c r="H1049" s="269"/>
      <c r="I1049" s="264"/>
      <c r="J1049" s="307" t="str">
        <f t="shared" si="0"/>
        <v/>
      </c>
      <c r="K1049" s="307"/>
      <c r="L1049" s="308"/>
      <c r="M1049" s="307"/>
      <c r="N1049" s="304"/>
      <c r="O1049" s="264"/>
      <c r="P1049" s="269"/>
      <c r="Q1049" s="296"/>
      <c r="R1049" s="296"/>
      <c r="S1049" s="296"/>
    </row>
    <row r="1050" spans="1:19" ht="12.75" customHeight="1" x14ac:dyDescent="0.2">
      <c r="A1050" s="303" t="str">
        <f>IF(B1050="","",ROW()-ROW($A$3)+'Diário 2º PA'!$P$1)</f>
        <v/>
      </c>
      <c r="B1050" s="304"/>
      <c r="C1050" s="305"/>
      <c r="D1050" s="269"/>
      <c r="E1050" s="264"/>
      <c r="F1050" s="334"/>
      <c r="G1050" s="269"/>
      <c r="H1050" s="269"/>
      <c r="I1050" s="264"/>
      <c r="J1050" s="307" t="str">
        <f t="shared" si="0"/>
        <v/>
      </c>
      <c r="K1050" s="307"/>
      <c r="L1050" s="308"/>
      <c r="M1050" s="307"/>
      <c r="N1050" s="304"/>
      <c r="O1050" s="264"/>
      <c r="P1050" s="269"/>
      <c r="Q1050" s="296"/>
      <c r="R1050" s="296"/>
      <c r="S1050" s="296"/>
    </row>
    <row r="1051" spans="1:19" ht="12.75" customHeight="1" x14ac:dyDescent="0.2">
      <c r="A1051" s="303" t="str">
        <f>IF(B1051="","",ROW()-ROW($A$3)+'Diário 2º PA'!$P$1)</f>
        <v/>
      </c>
      <c r="B1051" s="304"/>
      <c r="C1051" s="305"/>
      <c r="D1051" s="269"/>
      <c r="E1051" s="264"/>
      <c r="F1051" s="334"/>
      <c r="G1051" s="269"/>
      <c r="H1051" s="269"/>
      <c r="I1051" s="264"/>
      <c r="J1051" s="307" t="str">
        <f t="shared" si="0"/>
        <v/>
      </c>
      <c r="K1051" s="307"/>
      <c r="L1051" s="308"/>
      <c r="M1051" s="307"/>
      <c r="N1051" s="304"/>
      <c r="O1051" s="264"/>
      <c r="P1051" s="269"/>
      <c r="Q1051" s="296"/>
      <c r="R1051" s="296"/>
      <c r="S1051" s="296"/>
    </row>
    <row r="1052" spans="1:19" ht="12.75" customHeight="1" x14ac:dyDescent="0.2">
      <c r="A1052" s="303" t="str">
        <f>IF(B1052="","",ROW()-ROW($A$3)+'Diário 2º PA'!$P$1)</f>
        <v/>
      </c>
      <c r="B1052" s="304"/>
      <c r="C1052" s="305"/>
      <c r="D1052" s="269"/>
      <c r="E1052" s="264"/>
      <c r="F1052" s="334"/>
      <c r="G1052" s="269"/>
      <c r="H1052" s="269"/>
      <c r="I1052" s="264"/>
      <c r="J1052" s="307" t="str">
        <f t="shared" si="0"/>
        <v/>
      </c>
      <c r="K1052" s="307"/>
      <c r="L1052" s="308"/>
      <c r="M1052" s="307"/>
      <c r="N1052" s="304"/>
      <c r="O1052" s="264"/>
      <c r="P1052" s="269"/>
      <c r="Q1052" s="296"/>
      <c r="R1052" s="296"/>
      <c r="S1052" s="296"/>
    </row>
    <row r="1053" spans="1:19" ht="12.75" customHeight="1" x14ac:dyDescent="0.2">
      <c r="A1053" s="303" t="str">
        <f>IF(B1053="","",ROW()-ROW($A$3)+'Diário 2º PA'!$P$1)</f>
        <v/>
      </c>
      <c r="B1053" s="304"/>
      <c r="C1053" s="305"/>
      <c r="D1053" s="269"/>
      <c r="E1053" s="264"/>
      <c r="F1053" s="334"/>
      <c r="G1053" s="269"/>
      <c r="H1053" s="269"/>
      <c r="I1053" s="264"/>
      <c r="J1053" s="307" t="str">
        <f t="shared" si="0"/>
        <v/>
      </c>
      <c r="K1053" s="307"/>
      <c r="L1053" s="308"/>
      <c r="M1053" s="307"/>
      <c r="N1053" s="304"/>
      <c r="O1053" s="264"/>
      <c r="P1053" s="269"/>
      <c r="Q1053" s="296"/>
      <c r="R1053" s="296"/>
      <c r="S1053" s="296"/>
    </row>
    <row r="1054" spans="1:19" ht="12.75" customHeight="1" x14ac:dyDescent="0.2">
      <c r="A1054" s="303" t="str">
        <f>IF(B1054="","",ROW()-ROW($A$3)+'Diário 2º PA'!$P$1)</f>
        <v/>
      </c>
      <c r="B1054" s="304"/>
      <c r="C1054" s="305"/>
      <c r="D1054" s="269"/>
      <c r="E1054" s="264"/>
      <c r="F1054" s="334"/>
      <c r="G1054" s="269"/>
      <c r="H1054" s="269"/>
      <c r="I1054" s="264"/>
      <c r="J1054" s="307" t="str">
        <f t="shared" si="0"/>
        <v/>
      </c>
      <c r="K1054" s="307"/>
      <c r="L1054" s="308"/>
      <c r="M1054" s="307"/>
      <c r="N1054" s="304"/>
      <c r="O1054" s="264"/>
      <c r="P1054" s="269"/>
      <c r="Q1054" s="296"/>
      <c r="R1054" s="296"/>
      <c r="S1054" s="296"/>
    </row>
    <row r="1055" spans="1:19" ht="12.75" customHeight="1" x14ac:dyDescent="0.2">
      <c r="A1055" s="303" t="str">
        <f>IF(B1055="","",ROW()-ROW($A$3)+'Diário 2º PA'!$P$1)</f>
        <v/>
      </c>
      <c r="B1055" s="304"/>
      <c r="C1055" s="305"/>
      <c r="D1055" s="269"/>
      <c r="E1055" s="264"/>
      <c r="F1055" s="334"/>
      <c r="G1055" s="269"/>
      <c r="H1055" s="269"/>
      <c r="I1055" s="264"/>
      <c r="J1055" s="307" t="str">
        <f t="shared" si="0"/>
        <v/>
      </c>
      <c r="K1055" s="307"/>
      <c r="L1055" s="308"/>
      <c r="M1055" s="307"/>
      <c r="N1055" s="304"/>
      <c r="O1055" s="264"/>
      <c r="P1055" s="269"/>
      <c r="Q1055" s="296"/>
      <c r="R1055" s="296"/>
      <c r="S1055" s="296"/>
    </row>
    <row r="1056" spans="1:19" ht="12.75" customHeight="1" x14ac:dyDescent="0.2">
      <c r="A1056" s="303" t="str">
        <f>IF(B1056="","",ROW()-ROW($A$3)+'Diário 2º PA'!$P$1)</f>
        <v/>
      </c>
      <c r="B1056" s="304"/>
      <c r="C1056" s="305"/>
      <c r="D1056" s="269"/>
      <c r="E1056" s="264"/>
      <c r="F1056" s="334"/>
      <c r="G1056" s="269"/>
      <c r="H1056" s="269"/>
      <c r="I1056" s="264"/>
      <c r="J1056" s="307" t="str">
        <f t="shared" si="0"/>
        <v/>
      </c>
      <c r="K1056" s="307"/>
      <c r="L1056" s="308"/>
      <c r="M1056" s="307"/>
      <c r="N1056" s="304"/>
      <c r="O1056" s="264"/>
      <c r="P1056" s="269"/>
      <c r="Q1056" s="296"/>
      <c r="R1056" s="296"/>
      <c r="S1056" s="296"/>
    </row>
    <row r="1057" spans="1:19" ht="12.75" customHeight="1" x14ac:dyDescent="0.2">
      <c r="A1057" s="303" t="str">
        <f>IF(B1057="","",ROW()-ROW($A$3)+'Diário 2º PA'!$P$1)</f>
        <v/>
      </c>
      <c r="B1057" s="304"/>
      <c r="C1057" s="305"/>
      <c r="D1057" s="269"/>
      <c r="E1057" s="264"/>
      <c r="F1057" s="334"/>
      <c r="G1057" s="269"/>
      <c r="H1057" s="269"/>
      <c r="I1057" s="264"/>
      <c r="J1057" s="307" t="str">
        <f t="shared" si="0"/>
        <v/>
      </c>
      <c r="K1057" s="307"/>
      <c r="L1057" s="308"/>
      <c r="M1057" s="307"/>
      <c r="N1057" s="304"/>
      <c r="O1057" s="264"/>
      <c r="P1057" s="269"/>
      <c r="Q1057" s="296"/>
      <c r="R1057" s="296"/>
      <c r="S1057" s="296"/>
    </row>
    <row r="1058" spans="1:19" ht="12.75" customHeight="1" x14ac:dyDescent="0.2">
      <c r="A1058" s="303" t="str">
        <f>IF(B1058="","",ROW()-ROW($A$3)+'Diário 2º PA'!$P$1)</f>
        <v/>
      </c>
      <c r="B1058" s="304"/>
      <c r="C1058" s="305"/>
      <c r="D1058" s="269"/>
      <c r="E1058" s="264"/>
      <c r="F1058" s="334"/>
      <c r="G1058" s="269"/>
      <c r="H1058" s="269"/>
      <c r="I1058" s="264"/>
      <c r="J1058" s="307" t="str">
        <f t="shared" si="0"/>
        <v/>
      </c>
      <c r="K1058" s="307"/>
      <c r="L1058" s="308"/>
      <c r="M1058" s="307"/>
      <c r="N1058" s="304"/>
      <c r="O1058" s="264"/>
      <c r="P1058" s="269"/>
      <c r="Q1058" s="296"/>
      <c r="R1058" s="296"/>
      <c r="S1058" s="296"/>
    </row>
    <row r="1059" spans="1:19" ht="12.75" customHeight="1" x14ac:dyDescent="0.2">
      <c r="A1059" s="303" t="str">
        <f>IF(B1059="","",ROW()-ROW($A$3)+'Diário 2º PA'!$P$1)</f>
        <v/>
      </c>
      <c r="B1059" s="304"/>
      <c r="C1059" s="305"/>
      <c r="D1059" s="269"/>
      <c r="E1059" s="264"/>
      <c r="F1059" s="334"/>
      <c r="G1059" s="269"/>
      <c r="H1059" s="269"/>
      <c r="I1059" s="264"/>
      <c r="J1059" s="307" t="str">
        <f t="shared" si="0"/>
        <v/>
      </c>
      <c r="K1059" s="307"/>
      <c r="L1059" s="308"/>
      <c r="M1059" s="307"/>
      <c r="N1059" s="304"/>
      <c r="O1059" s="264"/>
      <c r="P1059" s="269"/>
      <c r="Q1059" s="296"/>
      <c r="R1059" s="296"/>
      <c r="S1059" s="296"/>
    </row>
    <row r="1060" spans="1:19" ht="12.75" customHeight="1" x14ac:dyDescent="0.2">
      <c r="A1060" s="303" t="str">
        <f>IF(B1060="","",ROW()-ROW($A$3)+'Diário 2º PA'!$P$1)</f>
        <v/>
      </c>
      <c r="B1060" s="304"/>
      <c r="C1060" s="305"/>
      <c r="D1060" s="269"/>
      <c r="E1060" s="264"/>
      <c r="F1060" s="334"/>
      <c r="G1060" s="269"/>
      <c r="H1060" s="269"/>
      <c r="I1060" s="264"/>
      <c r="J1060" s="307" t="str">
        <f t="shared" si="0"/>
        <v/>
      </c>
      <c r="K1060" s="307"/>
      <c r="L1060" s="308"/>
      <c r="M1060" s="307"/>
      <c r="N1060" s="304"/>
      <c r="O1060" s="264"/>
      <c r="P1060" s="269"/>
      <c r="Q1060" s="296"/>
      <c r="R1060" s="296"/>
      <c r="S1060" s="296"/>
    </row>
    <row r="1061" spans="1:19" ht="12.75" customHeight="1" x14ac:dyDescent="0.2">
      <c r="A1061" s="303" t="str">
        <f>IF(B1061="","",ROW()-ROW($A$3)+'Diário 2º PA'!$P$1)</f>
        <v/>
      </c>
      <c r="B1061" s="304"/>
      <c r="C1061" s="305"/>
      <c r="D1061" s="269"/>
      <c r="E1061" s="264"/>
      <c r="F1061" s="334"/>
      <c r="G1061" s="269"/>
      <c r="H1061" s="269"/>
      <c r="I1061" s="264"/>
      <c r="J1061" s="307" t="str">
        <f t="shared" si="0"/>
        <v/>
      </c>
      <c r="K1061" s="307"/>
      <c r="L1061" s="308"/>
      <c r="M1061" s="307"/>
      <c r="N1061" s="304"/>
      <c r="O1061" s="264"/>
      <c r="P1061" s="269"/>
      <c r="Q1061" s="296"/>
      <c r="R1061" s="296"/>
      <c r="S1061" s="296"/>
    </row>
    <row r="1062" spans="1:19" ht="12.75" customHeight="1" x14ac:dyDescent="0.2">
      <c r="A1062" s="303" t="str">
        <f>IF(B1062="","",ROW()-ROW($A$3)+'Diário 2º PA'!$P$1)</f>
        <v/>
      </c>
      <c r="B1062" s="304"/>
      <c r="C1062" s="305"/>
      <c r="D1062" s="269"/>
      <c r="E1062" s="264"/>
      <c r="F1062" s="334"/>
      <c r="G1062" s="269"/>
      <c r="H1062" s="269"/>
      <c r="I1062" s="264"/>
      <c r="J1062" s="307" t="str">
        <f t="shared" si="0"/>
        <v/>
      </c>
      <c r="K1062" s="307"/>
      <c r="L1062" s="308"/>
      <c r="M1062" s="307"/>
      <c r="N1062" s="304"/>
      <c r="O1062" s="264"/>
      <c r="P1062" s="269"/>
      <c r="Q1062" s="296"/>
      <c r="R1062" s="296"/>
      <c r="S1062" s="296"/>
    </row>
    <row r="1063" spans="1:19" ht="12.75" customHeight="1" x14ac:dyDescent="0.2">
      <c r="A1063" s="303" t="str">
        <f>IF(B1063="","",ROW()-ROW($A$3)+'Diário 2º PA'!$P$1)</f>
        <v/>
      </c>
      <c r="B1063" s="304"/>
      <c r="C1063" s="305"/>
      <c r="D1063" s="269"/>
      <c r="E1063" s="264"/>
      <c r="F1063" s="334"/>
      <c r="G1063" s="269"/>
      <c r="H1063" s="269"/>
      <c r="I1063" s="264"/>
      <c r="J1063" s="307" t="str">
        <f t="shared" si="0"/>
        <v/>
      </c>
      <c r="K1063" s="307"/>
      <c r="L1063" s="308"/>
      <c r="M1063" s="307"/>
      <c r="N1063" s="304"/>
      <c r="O1063" s="264"/>
      <c r="P1063" s="269"/>
      <c r="Q1063" s="296"/>
      <c r="R1063" s="296"/>
      <c r="S1063" s="296"/>
    </row>
    <row r="1064" spans="1:19" ht="12.75" customHeight="1" x14ac:dyDescent="0.2">
      <c r="A1064" s="303" t="str">
        <f>IF(B1064="","",ROW()-ROW($A$3)+'Diário 2º PA'!$P$1)</f>
        <v/>
      </c>
      <c r="B1064" s="304"/>
      <c r="C1064" s="305"/>
      <c r="D1064" s="269"/>
      <c r="E1064" s="264"/>
      <c r="F1064" s="334"/>
      <c r="G1064" s="269"/>
      <c r="H1064" s="269"/>
      <c r="I1064" s="264"/>
      <c r="J1064" s="307" t="str">
        <f t="shared" si="0"/>
        <v/>
      </c>
      <c r="K1064" s="307"/>
      <c r="L1064" s="308"/>
      <c r="M1064" s="307"/>
      <c r="N1064" s="304"/>
      <c r="O1064" s="264"/>
      <c r="P1064" s="269"/>
      <c r="Q1064" s="296"/>
      <c r="R1064" s="296"/>
      <c r="S1064" s="296"/>
    </row>
    <row r="1065" spans="1:19" ht="12.75" customHeight="1" x14ac:dyDescent="0.2">
      <c r="A1065" s="303" t="str">
        <f>IF(B1065="","",ROW()-ROW($A$3)+'Diário 2º PA'!$P$1)</f>
        <v/>
      </c>
      <c r="B1065" s="304"/>
      <c r="C1065" s="305"/>
      <c r="D1065" s="269"/>
      <c r="E1065" s="264"/>
      <c r="F1065" s="334"/>
      <c r="G1065" s="269"/>
      <c r="H1065" s="269"/>
      <c r="I1065" s="264"/>
      <c r="J1065" s="307" t="str">
        <f t="shared" si="0"/>
        <v/>
      </c>
      <c r="K1065" s="307"/>
      <c r="L1065" s="308"/>
      <c r="M1065" s="307"/>
      <c r="N1065" s="304"/>
      <c r="O1065" s="264"/>
      <c r="P1065" s="269"/>
      <c r="Q1065" s="296"/>
      <c r="R1065" s="296"/>
      <c r="S1065" s="296"/>
    </row>
    <row r="1066" spans="1:19" ht="12.75" customHeight="1" x14ac:dyDescent="0.2">
      <c r="A1066" s="303" t="str">
        <f>IF(B1066="","",ROW()-ROW($A$3)+'Diário 2º PA'!$P$1)</f>
        <v/>
      </c>
      <c r="B1066" s="304"/>
      <c r="C1066" s="305"/>
      <c r="D1066" s="269"/>
      <c r="E1066" s="264"/>
      <c r="F1066" s="334"/>
      <c r="G1066" s="269"/>
      <c r="H1066" s="269"/>
      <c r="I1066" s="264"/>
      <c r="J1066" s="307" t="str">
        <f t="shared" si="0"/>
        <v/>
      </c>
      <c r="K1066" s="307"/>
      <c r="L1066" s="308"/>
      <c r="M1066" s="307"/>
      <c r="N1066" s="304"/>
      <c r="O1066" s="264"/>
      <c r="P1066" s="269"/>
      <c r="Q1066" s="296"/>
      <c r="R1066" s="296"/>
      <c r="S1066" s="296"/>
    </row>
    <row r="1067" spans="1:19" ht="12.75" customHeight="1" x14ac:dyDescent="0.2">
      <c r="A1067" s="303" t="str">
        <f>IF(B1067="","",ROW()-ROW($A$3)+'Diário 2º PA'!$P$1)</f>
        <v/>
      </c>
      <c r="B1067" s="304"/>
      <c r="C1067" s="305"/>
      <c r="D1067" s="269"/>
      <c r="E1067" s="264"/>
      <c r="F1067" s="334"/>
      <c r="G1067" s="269"/>
      <c r="H1067" s="269"/>
      <c r="I1067" s="264"/>
      <c r="J1067" s="307" t="str">
        <f t="shared" si="0"/>
        <v/>
      </c>
      <c r="K1067" s="307"/>
      <c r="L1067" s="308"/>
      <c r="M1067" s="307"/>
      <c r="N1067" s="304"/>
      <c r="O1067" s="264"/>
      <c r="P1067" s="269"/>
      <c r="Q1067" s="296"/>
      <c r="R1067" s="296"/>
      <c r="S1067" s="296"/>
    </row>
    <row r="1068" spans="1:19" ht="12.75" customHeight="1" x14ac:dyDescent="0.2">
      <c r="A1068" s="303" t="str">
        <f>IF(B1068="","",ROW()-ROW($A$3)+'Diário 2º PA'!$P$1)</f>
        <v/>
      </c>
      <c r="B1068" s="304"/>
      <c r="C1068" s="305"/>
      <c r="D1068" s="269"/>
      <c r="E1068" s="264"/>
      <c r="F1068" s="334"/>
      <c r="G1068" s="269"/>
      <c r="H1068" s="269"/>
      <c r="I1068" s="264"/>
      <c r="J1068" s="307" t="str">
        <f t="shared" si="0"/>
        <v/>
      </c>
      <c r="K1068" s="307"/>
      <c r="L1068" s="308"/>
      <c r="M1068" s="307"/>
      <c r="N1068" s="304"/>
      <c r="O1068" s="264"/>
      <c r="P1068" s="269"/>
      <c r="Q1068" s="296"/>
      <c r="R1068" s="296"/>
      <c r="S1068" s="296"/>
    </row>
    <row r="1069" spans="1:19" ht="12.75" customHeight="1" x14ac:dyDescent="0.2">
      <c r="A1069" s="303" t="str">
        <f>IF(B1069="","",ROW()-ROW($A$3)+'Diário 2º PA'!$P$1)</f>
        <v/>
      </c>
      <c r="B1069" s="304"/>
      <c r="C1069" s="305"/>
      <c r="D1069" s="269"/>
      <c r="E1069" s="264"/>
      <c r="F1069" s="334"/>
      <c r="G1069" s="269"/>
      <c r="H1069" s="269"/>
      <c r="I1069" s="264"/>
      <c r="J1069" s="307" t="str">
        <f t="shared" si="0"/>
        <v/>
      </c>
      <c r="K1069" s="307"/>
      <c r="L1069" s="308"/>
      <c r="M1069" s="307"/>
      <c r="N1069" s="304"/>
      <c r="O1069" s="264"/>
      <c r="P1069" s="269"/>
      <c r="Q1069" s="296"/>
      <c r="R1069" s="296"/>
      <c r="S1069" s="296"/>
    </row>
    <row r="1070" spans="1:19" ht="12.75" customHeight="1" x14ac:dyDescent="0.2">
      <c r="A1070" s="303" t="str">
        <f>IF(B1070="","",ROW()-ROW($A$3)+'Diário 2º PA'!$P$1)</f>
        <v/>
      </c>
      <c r="B1070" s="304"/>
      <c r="C1070" s="305"/>
      <c r="D1070" s="269"/>
      <c r="E1070" s="264"/>
      <c r="F1070" s="334"/>
      <c r="G1070" s="269"/>
      <c r="H1070" s="269"/>
      <c r="I1070" s="264"/>
      <c r="J1070" s="307" t="str">
        <f t="shared" si="0"/>
        <v/>
      </c>
      <c r="K1070" s="307"/>
      <c r="L1070" s="308"/>
      <c r="M1070" s="307"/>
      <c r="N1070" s="304"/>
      <c r="O1070" s="264"/>
      <c r="P1070" s="269"/>
      <c r="Q1070" s="296"/>
      <c r="R1070" s="296"/>
      <c r="S1070" s="296"/>
    </row>
    <row r="1071" spans="1:19" ht="12.75" customHeight="1" x14ac:dyDescent="0.2">
      <c r="A1071" s="303" t="str">
        <f>IF(B1071="","",ROW()-ROW($A$3)+'Diário 2º PA'!$P$1)</f>
        <v/>
      </c>
      <c r="B1071" s="304"/>
      <c r="C1071" s="305"/>
      <c r="D1071" s="269"/>
      <c r="E1071" s="264"/>
      <c r="F1071" s="334"/>
      <c r="G1071" s="269"/>
      <c r="H1071" s="269"/>
      <c r="I1071" s="264"/>
      <c r="J1071" s="307" t="str">
        <f t="shared" si="0"/>
        <v/>
      </c>
      <c r="K1071" s="307"/>
      <c r="L1071" s="308"/>
      <c r="M1071" s="307"/>
      <c r="N1071" s="304"/>
      <c r="O1071" s="264"/>
      <c r="P1071" s="269"/>
      <c r="Q1071" s="296"/>
      <c r="R1071" s="296"/>
      <c r="S1071" s="296"/>
    </row>
    <row r="1072" spans="1:19" ht="12.75" customHeight="1" x14ac:dyDescent="0.2">
      <c r="A1072" s="303" t="str">
        <f>IF(B1072="","",ROW()-ROW($A$3)+'Diário 2º PA'!$P$1)</f>
        <v/>
      </c>
      <c r="B1072" s="304"/>
      <c r="C1072" s="305"/>
      <c r="D1072" s="269"/>
      <c r="E1072" s="264"/>
      <c r="F1072" s="334"/>
      <c r="G1072" s="269"/>
      <c r="H1072" s="269"/>
      <c r="I1072" s="264"/>
      <c r="J1072" s="307" t="str">
        <f t="shared" si="0"/>
        <v/>
      </c>
      <c r="K1072" s="307"/>
      <c r="L1072" s="308"/>
      <c r="M1072" s="307"/>
      <c r="N1072" s="304"/>
      <c r="O1072" s="264"/>
      <c r="P1072" s="269"/>
      <c r="Q1072" s="296"/>
      <c r="R1072" s="296"/>
      <c r="S1072" s="296"/>
    </row>
    <row r="1073" spans="1:19" ht="12.75" customHeight="1" x14ac:dyDescent="0.2">
      <c r="A1073" s="303" t="str">
        <f>IF(B1073="","",ROW()-ROW($A$3)+'Diário 2º PA'!$P$1)</f>
        <v/>
      </c>
      <c r="B1073" s="304"/>
      <c r="C1073" s="305"/>
      <c r="D1073" s="269"/>
      <c r="E1073" s="264"/>
      <c r="F1073" s="334"/>
      <c r="G1073" s="269"/>
      <c r="H1073" s="269"/>
      <c r="I1073" s="264"/>
      <c r="J1073" s="307" t="str">
        <f t="shared" si="0"/>
        <v/>
      </c>
      <c r="K1073" s="307"/>
      <c r="L1073" s="308"/>
      <c r="M1073" s="307"/>
      <c r="N1073" s="304"/>
      <c r="O1073" s="264"/>
      <c r="P1073" s="269"/>
      <c r="Q1073" s="296"/>
      <c r="R1073" s="296"/>
      <c r="S1073" s="296"/>
    </row>
    <row r="1074" spans="1:19" ht="12.75" customHeight="1" x14ac:dyDescent="0.2">
      <c r="A1074" s="303" t="str">
        <f>IF(B1074="","",ROW()-ROW($A$3)+'Diário 2º PA'!$P$1)</f>
        <v/>
      </c>
      <c r="B1074" s="304"/>
      <c r="C1074" s="305"/>
      <c r="D1074" s="269"/>
      <c r="E1074" s="264"/>
      <c r="F1074" s="334"/>
      <c r="G1074" s="269"/>
      <c r="H1074" s="269"/>
      <c r="I1074" s="264"/>
      <c r="J1074" s="307" t="str">
        <f t="shared" si="0"/>
        <v/>
      </c>
      <c r="K1074" s="307"/>
      <c r="L1074" s="308"/>
      <c r="M1074" s="307"/>
      <c r="N1074" s="304"/>
      <c r="O1074" s="264"/>
      <c r="P1074" s="269"/>
      <c r="Q1074" s="296"/>
      <c r="R1074" s="296"/>
      <c r="S1074" s="296"/>
    </row>
    <row r="1075" spans="1:19" ht="12.75" customHeight="1" x14ac:dyDescent="0.2">
      <c r="A1075" s="303" t="str">
        <f>IF(B1075="","",ROW()-ROW($A$3)+'Diário 2º PA'!$P$1)</f>
        <v/>
      </c>
      <c r="B1075" s="304"/>
      <c r="C1075" s="305"/>
      <c r="D1075" s="269"/>
      <c r="E1075" s="264"/>
      <c r="F1075" s="334"/>
      <c r="G1075" s="269"/>
      <c r="H1075" s="269"/>
      <c r="I1075" s="264"/>
      <c r="J1075" s="307" t="str">
        <f t="shared" si="0"/>
        <v/>
      </c>
      <c r="K1075" s="307"/>
      <c r="L1075" s="308"/>
      <c r="M1075" s="307"/>
      <c r="N1075" s="304"/>
      <c r="O1075" s="264"/>
      <c r="P1075" s="269"/>
      <c r="Q1075" s="296"/>
      <c r="R1075" s="296"/>
      <c r="S1075" s="296"/>
    </row>
    <row r="1076" spans="1:19" ht="12.75" customHeight="1" x14ac:dyDescent="0.2">
      <c r="A1076" s="303" t="str">
        <f>IF(B1076="","",ROW()-ROW($A$3)+'Diário 2º PA'!$P$1)</f>
        <v/>
      </c>
      <c r="B1076" s="304"/>
      <c r="C1076" s="305"/>
      <c r="D1076" s="269"/>
      <c r="E1076" s="264"/>
      <c r="F1076" s="334"/>
      <c r="G1076" s="269"/>
      <c r="H1076" s="269"/>
      <c r="I1076" s="264"/>
      <c r="J1076" s="307" t="str">
        <f t="shared" si="0"/>
        <v/>
      </c>
      <c r="K1076" s="307"/>
      <c r="L1076" s="308"/>
      <c r="M1076" s="307"/>
      <c r="N1076" s="304"/>
      <c r="O1076" s="264"/>
      <c r="P1076" s="269"/>
      <c r="Q1076" s="296"/>
      <c r="R1076" s="296"/>
      <c r="S1076" s="296"/>
    </row>
    <row r="1077" spans="1:19" ht="12.75" customHeight="1" x14ac:dyDescent="0.2">
      <c r="A1077" s="303" t="str">
        <f>IF(B1077="","",ROW()-ROW($A$3)+'Diário 2º PA'!$P$1)</f>
        <v/>
      </c>
      <c r="B1077" s="304"/>
      <c r="C1077" s="305"/>
      <c r="D1077" s="269"/>
      <c r="E1077" s="264"/>
      <c r="F1077" s="334"/>
      <c r="G1077" s="269"/>
      <c r="H1077" s="269"/>
      <c r="I1077" s="264"/>
      <c r="J1077" s="307" t="str">
        <f t="shared" si="0"/>
        <v/>
      </c>
      <c r="K1077" s="307"/>
      <c r="L1077" s="308"/>
      <c r="M1077" s="307"/>
      <c r="N1077" s="304"/>
      <c r="O1077" s="264"/>
      <c r="P1077" s="269"/>
      <c r="Q1077" s="296"/>
      <c r="R1077" s="296"/>
      <c r="S1077" s="296"/>
    </row>
    <row r="1078" spans="1:19" ht="12.75" customHeight="1" x14ac:dyDescent="0.2">
      <c r="A1078" s="303" t="str">
        <f>IF(B1078="","",ROW()-ROW($A$3)+'Diário 2º PA'!$P$1)</f>
        <v/>
      </c>
      <c r="B1078" s="304"/>
      <c r="C1078" s="305"/>
      <c r="D1078" s="269"/>
      <c r="E1078" s="264"/>
      <c r="F1078" s="334"/>
      <c r="G1078" s="269"/>
      <c r="H1078" s="269"/>
      <c r="I1078" s="264"/>
      <c r="J1078" s="307" t="str">
        <f t="shared" si="0"/>
        <v/>
      </c>
      <c r="K1078" s="307"/>
      <c r="L1078" s="308"/>
      <c r="M1078" s="307"/>
      <c r="N1078" s="304"/>
      <c r="O1078" s="264"/>
      <c r="P1078" s="269"/>
      <c r="Q1078" s="296"/>
      <c r="R1078" s="296"/>
      <c r="S1078" s="296"/>
    </row>
    <row r="1079" spans="1:19" ht="12.75" customHeight="1" x14ac:dyDescent="0.2">
      <c r="A1079" s="303" t="str">
        <f>IF(B1079="","",ROW()-ROW($A$3)+'Diário 2º PA'!$P$1)</f>
        <v/>
      </c>
      <c r="B1079" s="304"/>
      <c r="C1079" s="305"/>
      <c r="D1079" s="269"/>
      <c r="E1079" s="264"/>
      <c r="F1079" s="334"/>
      <c r="G1079" s="269"/>
      <c r="H1079" s="269"/>
      <c r="I1079" s="264"/>
      <c r="J1079" s="307" t="str">
        <f t="shared" si="0"/>
        <v/>
      </c>
      <c r="K1079" s="307"/>
      <c r="L1079" s="308"/>
      <c r="M1079" s="307"/>
      <c r="N1079" s="304"/>
      <c r="O1079" s="264"/>
      <c r="P1079" s="269"/>
      <c r="Q1079" s="296"/>
      <c r="R1079" s="296"/>
      <c r="S1079" s="296"/>
    </row>
    <row r="1080" spans="1:19" ht="12.75" customHeight="1" x14ac:dyDescent="0.2">
      <c r="A1080" s="303" t="str">
        <f>IF(B1080="","",ROW()-ROW($A$3)+'Diário 2º PA'!$P$1)</f>
        <v/>
      </c>
      <c r="B1080" s="304"/>
      <c r="C1080" s="305"/>
      <c r="D1080" s="269"/>
      <c r="E1080" s="264"/>
      <c r="F1080" s="334"/>
      <c r="G1080" s="269"/>
      <c r="H1080" s="269"/>
      <c r="I1080" s="264"/>
      <c r="J1080" s="307" t="str">
        <f t="shared" si="0"/>
        <v/>
      </c>
      <c r="K1080" s="307"/>
      <c r="L1080" s="308"/>
      <c r="M1080" s="307"/>
      <c r="N1080" s="304"/>
      <c r="O1080" s="264"/>
      <c r="P1080" s="269"/>
      <c r="Q1080" s="296"/>
      <c r="R1080" s="296"/>
      <c r="S1080" s="296"/>
    </row>
    <row r="1081" spans="1:19" ht="12.75" customHeight="1" x14ac:dyDescent="0.2">
      <c r="A1081" s="303" t="str">
        <f>IF(B1081="","",ROW()-ROW($A$3)+'Diário 2º PA'!$P$1)</f>
        <v/>
      </c>
      <c r="B1081" s="304"/>
      <c r="C1081" s="305"/>
      <c r="D1081" s="269"/>
      <c r="E1081" s="264"/>
      <c r="F1081" s="334"/>
      <c r="G1081" s="269"/>
      <c r="H1081" s="269"/>
      <c r="I1081" s="264"/>
      <c r="J1081" s="307" t="str">
        <f t="shared" si="0"/>
        <v/>
      </c>
      <c r="K1081" s="307"/>
      <c r="L1081" s="308"/>
      <c r="M1081" s="307"/>
      <c r="N1081" s="304"/>
      <c r="O1081" s="264"/>
      <c r="P1081" s="269"/>
      <c r="Q1081" s="296"/>
      <c r="R1081" s="296"/>
      <c r="S1081" s="296"/>
    </row>
    <row r="1082" spans="1:19" ht="12.75" customHeight="1" x14ac:dyDescent="0.2">
      <c r="A1082" s="303" t="str">
        <f>IF(B1082="","",ROW()-ROW($A$3)+'Diário 2º PA'!$P$1)</f>
        <v/>
      </c>
      <c r="B1082" s="304"/>
      <c r="C1082" s="305"/>
      <c r="D1082" s="269"/>
      <c r="E1082" s="264"/>
      <c r="F1082" s="334"/>
      <c r="G1082" s="269"/>
      <c r="H1082" s="269"/>
      <c r="I1082" s="264"/>
      <c r="J1082" s="307" t="str">
        <f t="shared" si="0"/>
        <v/>
      </c>
      <c r="K1082" s="307"/>
      <c r="L1082" s="308"/>
      <c r="M1082" s="307"/>
      <c r="N1082" s="304"/>
      <c r="O1082" s="264"/>
      <c r="P1082" s="269"/>
      <c r="Q1082" s="296"/>
      <c r="R1082" s="296"/>
      <c r="S1082" s="296"/>
    </row>
    <row r="1083" spans="1:19" ht="12.75" customHeight="1" x14ac:dyDescent="0.2">
      <c r="A1083" s="303" t="str">
        <f>IF(B1083="","",ROW()-ROW($A$3)+'Diário 2º PA'!$P$1)</f>
        <v/>
      </c>
      <c r="B1083" s="304"/>
      <c r="C1083" s="305"/>
      <c r="D1083" s="269"/>
      <c r="E1083" s="264"/>
      <c r="F1083" s="334"/>
      <c r="G1083" s="269"/>
      <c r="H1083" s="269"/>
      <c r="I1083" s="264"/>
      <c r="J1083" s="307" t="str">
        <f t="shared" si="0"/>
        <v/>
      </c>
      <c r="K1083" s="307"/>
      <c r="L1083" s="308"/>
      <c r="M1083" s="307"/>
      <c r="N1083" s="304"/>
      <c r="O1083" s="264"/>
      <c r="P1083" s="269"/>
      <c r="Q1083" s="296"/>
      <c r="R1083" s="296"/>
      <c r="S1083" s="296"/>
    </row>
    <row r="1084" spans="1:19" ht="12.75" customHeight="1" x14ac:dyDescent="0.2">
      <c r="A1084" s="303" t="str">
        <f>IF(B1084="","",ROW()-ROW($A$3)+'Diário 2º PA'!$P$1)</f>
        <v/>
      </c>
      <c r="B1084" s="304"/>
      <c r="C1084" s="305"/>
      <c r="D1084" s="269"/>
      <c r="E1084" s="264"/>
      <c r="F1084" s="334"/>
      <c r="G1084" s="269"/>
      <c r="H1084" s="269"/>
      <c r="I1084" s="264"/>
      <c r="J1084" s="307" t="str">
        <f t="shared" si="0"/>
        <v/>
      </c>
      <c r="K1084" s="307"/>
      <c r="L1084" s="308"/>
      <c r="M1084" s="307"/>
      <c r="N1084" s="304"/>
      <c r="O1084" s="264"/>
      <c r="P1084" s="269"/>
      <c r="Q1084" s="296"/>
      <c r="R1084" s="296"/>
      <c r="S1084" s="296"/>
    </row>
    <row r="1085" spans="1:19" ht="12.75" customHeight="1" x14ac:dyDescent="0.2">
      <c r="A1085" s="303" t="str">
        <f>IF(B1085="","",ROW()-ROW($A$3)+'Diário 2º PA'!$P$1)</f>
        <v/>
      </c>
      <c r="B1085" s="304"/>
      <c r="C1085" s="305"/>
      <c r="D1085" s="269"/>
      <c r="E1085" s="264"/>
      <c r="F1085" s="334"/>
      <c r="G1085" s="269"/>
      <c r="H1085" s="269"/>
      <c r="I1085" s="264"/>
      <c r="J1085" s="307" t="str">
        <f t="shared" si="0"/>
        <v/>
      </c>
      <c r="K1085" s="307"/>
      <c r="L1085" s="308"/>
      <c r="M1085" s="307"/>
      <c r="N1085" s="304"/>
      <c r="O1085" s="264"/>
      <c r="P1085" s="269"/>
      <c r="Q1085" s="296"/>
      <c r="R1085" s="296"/>
      <c r="S1085" s="296"/>
    </row>
    <row r="1086" spans="1:19" ht="12.75" customHeight="1" x14ac:dyDescent="0.2">
      <c r="A1086" s="303" t="str">
        <f>IF(B1086="","",ROW()-ROW($A$3)+'Diário 2º PA'!$P$1)</f>
        <v/>
      </c>
      <c r="B1086" s="304"/>
      <c r="C1086" s="305"/>
      <c r="D1086" s="269"/>
      <c r="E1086" s="264"/>
      <c r="F1086" s="334"/>
      <c r="G1086" s="269"/>
      <c r="H1086" s="269"/>
      <c r="I1086" s="264"/>
      <c r="J1086" s="307" t="str">
        <f t="shared" si="0"/>
        <v/>
      </c>
      <c r="K1086" s="307"/>
      <c r="L1086" s="308"/>
      <c r="M1086" s="307"/>
      <c r="N1086" s="304"/>
      <c r="O1086" s="264"/>
      <c r="P1086" s="269"/>
      <c r="Q1086" s="296"/>
      <c r="R1086" s="296"/>
      <c r="S1086" s="296"/>
    </row>
    <row r="1087" spans="1:19" ht="12.75" customHeight="1" x14ac:dyDescent="0.2">
      <c r="A1087" s="303" t="str">
        <f>IF(B1087="","",ROW()-ROW($A$3)+'Diário 2º PA'!$P$1)</f>
        <v/>
      </c>
      <c r="B1087" s="304"/>
      <c r="C1087" s="305"/>
      <c r="D1087" s="269"/>
      <c r="E1087" s="264"/>
      <c r="F1087" s="334"/>
      <c r="G1087" s="269"/>
      <c r="H1087" s="269"/>
      <c r="I1087" s="264"/>
      <c r="J1087" s="307" t="str">
        <f t="shared" si="0"/>
        <v/>
      </c>
      <c r="K1087" s="307"/>
      <c r="L1087" s="308"/>
      <c r="M1087" s="307"/>
      <c r="N1087" s="304"/>
      <c r="O1087" s="264"/>
      <c r="P1087" s="269"/>
      <c r="Q1087" s="296"/>
      <c r="R1087" s="296"/>
      <c r="S1087" s="296"/>
    </row>
    <row r="1088" spans="1:19" ht="12.75" customHeight="1" x14ac:dyDescent="0.2">
      <c r="A1088" s="303" t="str">
        <f>IF(B1088="","",ROW()-ROW($A$3)+'Diário 2º PA'!$P$1)</f>
        <v/>
      </c>
      <c r="B1088" s="304"/>
      <c r="C1088" s="305"/>
      <c r="D1088" s="269"/>
      <c r="E1088" s="264"/>
      <c r="F1088" s="334"/>
      <c r="G1088" s="269"/>
      <c r="H1088" s="269"/>
      <c r="I1088" s="264"/>
      <c r="J1088" s="307" t="str">
        <f t="shared" si="0"/>
        <v/>
      </c>
      <c r="K1088" s="307"/>
      <c r="L1088" s="308"/>
      <c r="M1088" s="307"/>
      <c r="N1088" s="304"/>
      <c r="O1088" s="264"/>
      <c r="P1088" s="269"/>
      <c r="Q1088" s="296"/>
      <c r="R1088" s="296"/>
      <c r="S1088" s="296"/>
    </row>
    <row r="1089" spans="1:19" ht="12.75" customHeight="1" x14ac:dyDescent="0.2">
      <c r="A1089" s="303" t="str">
        <f>IF(B1089="","",ROW()-ROW($A$3)+'Diário 2º PA'!$P$1)</f>
        <v/>
      </c>
      <c r="B1089" s="304"/>
      <c r="C1089" s="305"/>
      <c r="D1089" s="269"/>
      <c r="E1089" s="264"/>
      <c r="F1089" s="334"/>
      <c r="G1089" s="269"/>
      <c r="H1089" s="269"/>
      <c r="I1089" s="264"/>
      <c r="J1089" s="307" t="str">
        <f t="shared" si="0"/>
        <v/>
      </c>
      <c r="K1089" s="307"/>
      <c r="L1089" s="308"/>
      <c r="M1089" s="307"/>
      <c r="N1089" s="304"/>
      <c r="O1089" s="264"/>
      <c r="P1089" s="269"/>
      <c r="Q1089" s="296"/>
      <c r="R1089" s="296"/>
      <c r="S1089" s="296"/>
    </row>
    <row r="1090" spans="1:19" ht="12.75" customHeight="1" x14ac:dyDescent="0.2">
      <c r="A1090" s="303" t="str">
        <f>IF(B1090="","",ROW()-ROW($A$3)+'Diário 2º PA'!$P$1)</f>
        <v/>
      </c>
      <c r="B1090" s="304"/>
      <c r="C1090" s="305"/>
      <c r="D1090" s="269"/>
      <c r="E1090" s="264"/>
      <c r="F1090" s="334"/>
      <c r="G1090" s="269"/>
      <c r="H1090" s="269"/>
      <c r="I1090" s="264"/>
      <c r="J1090" s="307" t="str">
        <f t="shared" si="0"/>
        <v/>
      </c>
      <c r="K1090" s="307"/>
      <c r="L1090" s="308"/>
      <c r="M1090" s="307"/>
      <c r="N1090" s="304"/>
      <c r="O1090" s="264"/>
      <c r="P1090" s="269"/>
      <c r="Q1090" s="296"/>
      <c r="R1090" s="296"/>
      <c r="S1090" s="296"/>
    </row>
    <row r="1091" spans="1:19" ht="12.75" customHeight="1" x14ac:dyDescent="0.2">
      <c r="A1091" s="303" t="str">
        <f>IF(B1091="","",ROW()-ROW($A$3)+'Diário 2º PA'!$P$1)</f>
        <v/>
      </c>
      <c r="B1091" s="304"/>
      <c r="C1091" s="305"/>
      <c r="D1091" s="269"/>
      <c r="E1091" s="264"/>
      <c r="F1091" s="334"/>
      <c r="G1091" s="269"/>
      <c r="H1091" s="269"/>
      <c r="I1091" s="264"/>
      <c r="J1091" s="307" t="str">
        <f t="shared" si="0"/>
        <v/>
      </c>
      <c r="K1091" s="307"/>
      <c r="L1091" s="308"/>
      <c r="M1091" s="307"/>
      <c r="N1091" s="304"/>
      <c r="O1091" s="264"/>
      <c r="P1091" s="269"/>
      <c r="Q1091" s="296"/>
      <c r="R1091" s="296"/>
      <c r="S1091" s="296"/>
    </row>
    <row r="1092" spans="1:19" ht="12.75" customHeight="1" x14ac:dyDescent="0.2">
      <c r="A1092" s="303" t="str">
        <f>IF(B1092="","",ROW()-ROW($A$3)+'Diário 2º PA'!$P$1)</f>
        <v/>
      </c>
      <c r="B1092" s="304"/>
      <c r="C1092" s="305"/>
      <c r="D1092" s="269"/>
      <c r="E1092" s="264"/>
      <c r="F1092" s="334"/>
      <c r="G1092" s="269"/>
      <c r="H1092" s="269"/>
      <c r="I1092" s="264"/>
      <c r="J1092" s="307" t="str">
        <f t="shared" si="0"/>
        <v/>
      </c>
      <c r="K1092" s="307"/>
      <c r="L1092" s="308"/>
      <c r="M1092" s="307"/>
      <c r="N1092" s="304"/>
      <c r="O1092" s="264"/>
      <c r="P1092" s="269"/>
      <c r="Q1092" s="296"/>
      <c r="R1092" s="296"/>
      <c r="S1092" s="296"/>
    </row>
    <row r="1093" spans="1:19" ht="12.75" customHeight="1" x14ac:dyDescent="0.2">
      <c r="A1093" s="303" t="str">
        <f>IF(B1093="","",ROW()-ROW($A$3)+'Diário 2º PA'!$P$1)</f>
        <v/>
      </c>
      <c r="B1093" s="304"/>
      <c r="C1093" s="305"/>
      <c r="D1093" s="269"/>
      <c r="E1093" s="264"/>
      <c r="F1093" s="334"/>
      <c r="G1093" s="269"/>
      <c r="H1093" s="269"/>
      <c r="I1093" s="264"/>
      <c r="J1093" s="307" t="str">
        <f t="shared" si="0"/>
        <v/>
      </c>
      <c r="K1093" s="307"/>
      <c r="L1093" s="308"/>
      <c r="M1093" s="307"/>
      <c r="N1093" s="304"/>
      <c r="O1093" s="264"/>
      <c r="P1093" s="269"/>
      <c r="Q1093" s="296"/>
      <c r="R1093" s="296"/>
      <c r="S1093" s="296"/>
    </row>
    <row r="1094" spans="1:19" ht="12.75" customHeight="1" x14ac:dyDescent="0.2">
      <c r="A1094" s="303" t="str">
        <f>IF(B1094="","",ROW()-ROW($A$3)+'Diário 2º PA'!$P$1)</f>
        <v/>
      </c>
      <c r="B1094" s="304"/>
      <c r="C1094" s="305"/>
      <c r="D1094" s="269"/>
      <c r="E1094" s="264"/>
      <c r="F1094" s="334"/>
      <c r="G1094" s="269"/>
      <c r="H1094" s="269"/>
      <c r="I1094" s="264"/>
      <c r="J1094" s="307" t="str">
        <f t="shared" si="0"/>
        <v/>
      </c>
      <c r="K1094" s="307"/>
      <c r="L1094" s="308"/>
      <c r="M1094" s="307"/>
      <c r="N1094" s="304"/>
      <c r="O1094" s="264"/>
      <c r="P1094" s="269"/>
      <c r="Q1094" s="296"/>
      <c r="R1094" s="296"/>
      <c r="S1094" s="296"/>
    </row>
    <row r="1095" spans="1:19" ht="12.75" customHeight="1" x14ac:dyDescent="0.2">
      <c r="A1095" s="303" t="str">
        <f>IF(B1095="","",ROW()-ROW($A$3)+'Diário 2º PA'!$P$1)</f>
        <v/>
      </c>
      <c r="B1095" s="304"/>
      <c r="C1095" s="305"/>
      <c r="D1095" s="269"/>
      <c r="E1095" s="264"/>
      <c r="F1095" s="334"/>
      <c r="G1095" s="269"/>
      <c r="H1095" s="269"/>
      <c r="I1095" s="264"/>
      <c r="J1095" s="307" t="str">
        <f t="shared" si="0"/>
        <v/>
      </c>
      <c r="K1095" s="307"/>
      <c r="L1095" s="308"/>
      <c r="M1095" s="307"/>
      <c r="N1095" s="304"/>
      <c r="O1095" s="264"/>
      <c r="P1095" s="269"/>
      <c r="Q1095" s="296"/>
      <c r="R1095" s="296"/>
      <c r="S1095" s="296"/>
    </row>
    <row r="1096" spans="1:19" ht="12.75" customHeight="1" x14ac:dyDescent="0.2">
      <c r="A1096" s="303" t="str">
        <f>IF(B1096="","",ROW()-ROW($A$3)+'Diário 2º PA'!$P$1)</f>
        <v/>
      </c>
      <c r="B1096" s="304"/>
      <c r="C1096" s="305"/>
      <c r="D1096" s="269"/>
      <c r="E1096" s="264"/>
      <c r="F1096" s="334"/>
      <c r="G1096" s="269"/>
      <c r="H1096" s="269"/>
      <c r="I1096" s="264"/>
      <c r="J1096" s="307" t="str">
        <f t="shared" si="0"/>
        <v/>
      </c>
      <c r="K1096" s="307"/>
      <c r="L1096" s="308"/>
      <c r="M1096" s="307"/>
      <c r="N1096" s="304"/>
      <c r="O1096" s="264"/>
      <c r="P1096" s="269"/>
      <c r="Q1096" s="296"/>
      <c r="R1096" s="296"/>
      <c r="S1096" s="296"/>
    </row>
    <row r="1097" spans="1:19" ht="12.75" customHeight="1" x14ac:dyDescent="0.2">
      <c r="A1097" s="303" t="str">
        <f>IF(B1097="","",ROW()-ROW($A$3)+'Diário 2º PA'!$P$1)</f>
        <v/>
      </c>
      <c r="B1097" s="304"/>
      <c r="C1097" s="305"/>
      <c r="D1097" s="269"/>
      <c r="E1097" s="264"/>
      <c r="F1097" s="334"/>
      <c r="G1097" s="269"/>
      <c r="H1097" s="269"/>
      <c r="I1097" s="264"/>
      <c r="J1097" s="307" t="str">
        <f t="shared" si="0"/>
        <v/>
      </c>
      <c r="K1097" s="307"/>
      <c r="L1097" s="308"/>
      <c r="M1097" s="307"/>
      <c r="N1097" s="304"/>
      <c r="O1097" s="264"/>
      <c r="P1097" s="269"/>
      <c r="Q1097" s="296"/>
      <c r="R1097" s="296"/>
      <c r="S1097" s="296"/>
    </row>
    <row r="1098" spans="1:19" ht="12.75" customHeight="1" x14ac:dyDescent="0.2">
      <c r="A1098" s="303" t="str">
        <f>IF(B1098="","",ROW()-ROW($A$3)+'Diário 2º PA'!$P$1)</f>
        <v/>
      </c>
      <c r="B1098" s="304"/>
      <c r="C1098" s="305"/>
      <c r="D1098" s="269"/>
      <c r="E1098" s="264"/>
      <c r="F1098" s="334"/>
      <c r="G1098" s="269"/>
      <c r="H1098" s="269"/>
      <c r="I1098" s="264"/>
      <c r="J1098" s="307" t="str">
        <f t="shared" si="0"/>
        <v/>
      </c>
      <c r="K1098" s="307"/>
      <c r="L1098" s="308"/>
      <c r="M1098" s="307"/>
      <c r="N1098" s="304"/>
      <c r="O1098" s="264"/>
      <c r="P1098" s="269"/>
      <c r="Q1098" s="296"/>
      <c r="R1098" s="296"/>
      <c r="S1098" s="296"/>
    </row>
    <row r="1099" spans="1:19" ht="12.75" customHeight="1" x14ac:dyDescent="0.2">
      <c r="A1099" s="303" t="str">
        <f>IF(B1099="","",ROW()-ROW($A$3)+'Diário 2º PA'!$P$1)</f>
        <v/>
      </c>
      <c r="B1099" s="304"/>
      <c r="C1099" s="305"/>
      <c r="D1099" s="269"/>
      <c r="E1099" s="264"/>
      <c r="F1099" s="334"/>
      <c r="G1099" s="269"/>
      <c r="H1099" s="269"/>
      <c r="I1099" s="264"/>
      <c r="J1099" s="307" t="str">
        <f t="shared" si="0"/>
        <v/>
      </c>
      <c r="K1099" s="307"/>
      <c r="L1099" s="308"/>
      <c r="M1099" s="307"/>
      <c r="N1099" s="304"/>
      <c r="O1099" s="264"/>
      <c r="P1099" s="269"/>
      <c r="Q1099" s="296"/>
      <c r="R1099" s="296"/>
      <c r="S1099" s="296"/>
    </row>
    <row r="1100" spans="1:19" ht="12.75" customHeight="1" x14ac:dyDescent="0.2">
      <c r="A1100" s="303" t="str">
        <f>IF(B1100="","",ROW()-ROW($A$3)+'Diário 2º PA'!$P$1)</f>
        <v/>
      </c>
      <c r="B1100" s="304"/>
      <c r="C1100" s="305"/>
      <c r="D1100" s="269"/>
      <c r="E1100" s="264"/>
      <c r="F1100" s="334"/>
      <c r="G1100" s="269"/>
      <c r="H1100" s="269"/>
      <c r="I1100" s="264"/>
      <c r="J1100" s="307" t="str">
        <f t="shared" si="0"/>
        <v/>
      </c>
      <c r="K1100" s="307"/>
      <c r="L1100" s="308"/>
      <c r="M1100" s="307"/>
      <c r="N1100" s="304"/>
      <c r="O1100" s="264"/>
      <c r="P1100" s="269"/>
      <c r="Q1100" s="296"/>
      <c r="R1100" s="296"/>
      <c r="S1100" s="296"/>
    </row>
    <row r="1101" spans="1:19" ht="12.75" customHeight="1" x14ac:dyDescent="0.2">
      <c r="A1101" s="303" t="str">
        <f>IF(B1101="","",ROW()-ROW($A$3)+'Diário 2º PA'!$P$1)</f>
        <v/>
      </c>
      <c r="B1101" s="304"/>
      <c r="C1101" s="305"/>
      <c r="D1101" s="269"/>
      <c r="E1101" s="264"/>
      <c r="F1101" s="334"/>
      <c r="G1101" s="269"/>
      <c r="H1101" s="269"/>
      <c r="I1101" s="264"/>
      <c r="J1101" s="307" t="str">
        <f t="shared" si="0"/>
        <v/>
      </c>
      <c r="K1101" s="307"/>
      <c r="L1101" s="308"/>
      <c r="M1101" s="307"/>
      <c r="N1101" s="304"/>
      <c r="O1101" s="264"/>
      <c r="P1101" s="269"/>
      <c r="Q1101" s="296"/>
      <c r="R1101" s="296"/>
      <c r="S1101" s="296"/>
    </row>
    <row r="1102" spans="1:19" ht="12.75" customHeight="1" x14ac:dyDescent="0.2">
      <c r="A1102" s="303" t="str">
        <f>IF(B1102="","",ROW()-ROW($A$3)+'Diário 2º PA'!$P$1)</f>
        <v/>
      </c>
      <c r="B1102" s="304"/>
      <c r="C1102" s="305"/>
      <c r="D1102" s="269"/>
      <c r="E1102" s="264"/>
      <c r="F1102" s="334"/>
      <c r="G1102" s="269"/>
      <c r="H1102" s="269"/>
      <c r="I1102" s="264"/>
      <c r="J1102" s="307" t="str">
        <f t="shared" si="0"/>
        <v/>
      </c>
      <c r="K1102" s="307"/>
      <c r="L1102" s="308"/>
      <c r="M1102" s="307"/>
      <c r="N1102" s="304"/>
      <c r="O1102" s="264"/>
      <c r="P1102" s="269"/>
      <c r="Q1102" s="296"/>
      <c r="R1102" s="296"/>
      <c r="S1102" s="296"/>
    </row>
    <row r="1103" spans="1:19" ht="12.75" customHeight="1" x14ac:dyDescent="0.2">
      <c r="A1103" s="303" t="str">
        <f>IF(B1103="","",ROW()-ROW($A$3)+'Diário 2º PA'!$P$1)</f>
        <v/>
      </c>
      <c r="B1103" s="304"/>
      <c r="C1103" s="305"/>
      <c r="D1103" s="269"/>
      <c r="E1103" s="264"/>
      <c r="F1103" s="334"/>
      <c r="G1103" s="269"/>
      <c r="H1103" s="269"/>
      <c r="I1103" s="264"/>
      <c r="J1103" s="307" t="str">
        <f t="shared" si="0"/>
        <v/>
      </c>
      <c r="K1103" s="307"/>
      <c r="L1103" s="308"/>
      <c r="M1103" s="307"/>
      <c r="N1103" s="304"/>
      <c r="O1103" s="264"/>
      <c r="P1103" s="269"/>
      <c r="Q1103" s="296"/>
      <c r="R1103" s="296"/>
      <c r="S1103" s="296"/>
    </row>
    <row r="1104" spans="1:19" ht="12.75" customHeight="1" x14ac:dyDescent="0.2">
      <c r="A1104" s="303" t="str">
        <f>IF(B1104="","",ROW()-ROW($A$3)+'Diário 2º PA'!$P$1)</f>
        <v/>
      </c>
      <c r="B1104" s="304"/>
      <c r="C1104" s="305"/>
      <c r="D1104" s="269"/>
      <c r="E1104" s="264"/>
      <c r="F1104" s="334"/>
      <c r="G1104" s="269"/>
      <c r="H1104" s="269"/>
      <c r="I1104" s="264"/>
      <c r="J1104" s="307" t="str">
        <f t="shared" si="0"/>
        <v/>
      </c>
      <c r="K1104" s="307"/>
      <c r="L1104" s="308"/>
      <c r="M1104" s="307"/>
      <c r="N1104" s="304"/>
      <c r="O1104" s="264"/>
      <c r="P1104" s="269"/>
      <c r="Q1104" s="296"/>
      <c r="R1104" s="296"/>
      <c r="S1104" s="296"/>
    </row>
    <row r="1105" spans="1:19" ht="12.75" customHeight="1" x14ac:dyDescent="0.2">
      <c r="A1105" s="303" t="str">
        <f>IF(B1105="","",ROW()-ROW($A$3)+'Diário 2º PA'!$P$1)</f>
        <v/>
      </c>
      <c r="B1105" s="304"/>
      <c r="C1105" s="305"/>
      <c r="D1105" s="269"/>
      <c r="E1105" s="264"/>
      <c r="F1105" s="334"/>
      <c r="G1105" s="269"/>
      <c r="H1105" s="269"/>
      <c r="I1105" s="264"/>
      <c r="J1105" s="307" t="str">
        <f t="shared" si="0"/>
        <v/>
      </c>
      <c r="K1105" s="307"/>
      <c r="L1105" s="308"/>
      <c r="M1105" s="307"/>
      <c r="N1105" s="304"/>
      <c r="O1105" s="264"/>
      <c r="P1105" s="269"/>
      <c r="Q1105" s="296"/>
      <c r="R1105" s="296"/>
      <c r="S1105" s="296"/>
    </row>
    <row r="1106" spans="1:19" ht="12.75" customHeight="1" x14ac:dyDescent="0.2">
      <c r="A1106" s="303" t="str">
        <f>IF(B1106="","",ROW()-ROW($A$3)+'Diário 2º PA'!$P$1)</f>
        <v/>
      </c>
      <c r="B1106" s="304"/>
      <c r="C1106" s="305"/>
      <c r="D1106" s="269"/>
      <c r="E1106" s="264"/>
      <c r="F1106" s="334"/>
      <c r="G1106" s="269"/>
      <c r="H1106" s="269"/>
      <c r="I1106" s="264"/>
      <c r="J1106" s="307" t="str">
        <f t="shared" si="0"/>
        <v/>
      </c>
      <c r="K1106" s="307"/>
      <c r="L1106" s="308"/>
      <c r="M1106" s="307"/>
      <c r="N1106" s="304"/>
      <c r="O1106" s="264"/>
      <c r="P1106" s="269"/>
      <c r="Q1106" s="296"/>
      <c r="R1106" s="296"/>
      <c r="S1106" s="296"/>
    </row>
    <row r="1107" spans="1:19" ht="12.75" customHeight="1" x14ac:dyDescent="0.2">
      <c r="A1107" s="303" t="str">
        <f>IF(B1107="","",ROW()-ROW($A$3)+'Diário 2º PA'!$P$1)</f>
        <v/>
      </c>
      <c r="B1107" s="304"/>
      <c r="C1107" s="305"/>
      <c r="D1107" s="269"/>
      <c r="E1107" s="264"/>
      <c r="F1107" s="334"/>
      <c r="G1107" s="269"/>
      <c r="H1107" s="269"/>
      <c r="I1107" s="264"/>
      <c r="J1107" s="307" t="str">
        <f t="shared" si="0"/>
        <v/>
      </c>
      <c r="K1107" s="307"/>
      <c r="L1107" s="308"/>
      <c r="M1107" s="307"/>
      <c r="N1107" s="304"/>
      <c r="O1107" s="264"/>
      <c r="P1107" s="269"/>
      <c r="Q1107" s="296"/>
      <c r="R1107" s="296"/>
      <c r="S1107" s="296"/>
    </row>
    <row r="1108" spans="1:19" ht="12.75" customHeight="1" x14ac:dyDescent="0.2">
      <c r="A1108" s="303" t="str">
        <f>IF(B1108="","",ROW()-ROW($A$3)+'Diário 2º PA'!$P$1)</f>
        <v/>
      </c>
      <c r="B1108" s="304"/>
      <c r="C1108" s="305"/>
      <c r="D1108" s="269"/>
      <c r="E1108" s="264"/>
      <c r="F1108" s="334"/>
      <c r="G1108" s="269"/>
      <c r="H1108" s="269"/>
      <c r="I1108" s="264"/>
      <c r="J1108" s="307" t="str">
        <f t="shared" si="0"/>
        <v/>
      </c>
      <c r="K1108" s="307"/>
      <c r="L1108" s="308"/>
      <c r="M1108" s="307"/>
      <c r="N1108" s="304"/>
      <c r="O1108" s="264"/>
      <c r="P1108" s="269"/>
      <c r="Q1108" s="296"/>
      <c r="R1108" s="296"/>
      <c r="S1108" s="296"/>
    </row>
    <row r="1109" spans="1:19" ht="12.75" customHeight="1" x14ac:dyDescent="0.2">
      <c r="A1109" s="303" t="str">
        <f>IF(B1109="","",ROW()-ROW($A$3)+'Diário 2º PA'!$P$1)</f>
        <v/>
      </c>
      <c r="B1109" s="304"/>
      <c r="C1109" s="305"/>
      <c r="D1109" s="269"/>
      <c r="E1109" s="264"/>
      <c r="F1109" s="334"/>
      <c r="G1109" s="269"/>
      <c r="H1109" s="269"/>
      <c r="I1109" s="264"/>
      <c r="J1109" s="307" t="str">
        <f t="shared" si="0"/>
        <v/>
      </c>
      <c r="K1109" s="307"/>
      <c r="L1109" s="308"/>
      <c r="M1109" s="307"/>
      <c r="N1109" s="304"/>
      <c r="O1109" s="264"/>
      <c r="P1109" s="269"/>
      <c r="Q1109" s="296"/>
      <c r="R1109" s="296"/>
      <c r="S1109" s="296"/>
    </row>
    <row r="1110" spans="1:19" ht="12.75" customHeight="1" x14ac:dyDescent="0.2">
      <c r="A1110" s="303" t="str">
        <f>IF(B1110="","",ROW()-ROW($A$3)+'Diário 2º PA'!$P$1)</f>
        <v/>
      </c>
      <c r="B1110" s="304"/>
      <c r="C1110" s="305"/>
      <c r="D1110" s="269"/>
      <c r="E1110" s="264"/>
      <c r="F1110" s="334"/>
      <c r="G1110" s="269"/>
      <c r="H1110" s="269"/>
      <c r="I1110" s="264"/>
      <c r="J1110" s="307" t="str">
        <f t="shared" si="0"/>
        <v/>
      </c>
      <c r="K1110" s="307"/>
      <c r="L1110" s="308"/>
      <c r="M1110" s="307"/>
      <c r="N1110" s="304"/>
      <c r="O1110" s="264"/>
      <c r="P1110" s="269"/>
      <c r="Q1110" s="296"/>
      <c r="R1110" s="296"/>
      <c r="S1110" s="296"/>
    </row>
    <row r="1111" spans="1:19" ht="12.75" customHeight="1" x14ac:dyDescent="0.2">
      <c r="A1111" s="303" t="str">
        <f>IF(B1111="","",ROW()-ROW($A$3)+'Diário 2º PA'!$P$1)</f>
        <v/>
      </c>
      <c r="B1111" s="304"/>
      <c r="C1111" s="305"/>
      <c r="D1111" s="269"/>
      <c r="E1111" s="264"/>
      <c r="F1111" s="334"/>
      <c r="G1111" s="269"/>
      <c r="H1111" s="269"/>
      <c r="I1111" s="264"/>
      <c r="J1111" s="307" t="str">
        <f t="shared" si="0"/>
        <v/>
      </c>
      <c r="K1111" s="307"/>
      <c r="L1111" s="308"/>
      <c r="M1111" s="307"/>
      <c r="N1111" s="304"/>
      <c r="O1111" s="264"/>
      <c r="P1111" s="269"/>
      <c r="Q1111" s="296"/>
      <c r="R1111" s="296"/>
      <c r="S1111" s="296"/>
    </row>
    <row r="1112" spans="1:19" ht="12.75" customHeight="1" x14ac:dyDescent="0.2">
      <c r="A1112" s="303" t="str">
        <f>IF(B1112="","",ROW()-ROW($A$3)+'Diário 2º PA'!$P$1)</f>
        <v/>
      </c>
      <c r="B1112" s="304"/>
      <c r="C1112" s="305"/>
      <c r="D1112" s="269"/>
      <c r="E1112" s="264"/>
      <c r="F1112" s="334"/>
      <c r="G1112" s="269"/>
      <c r="H1112" s="269"/>
      <c r="I1112" s="264"/>
      <c r="J1112" s="307" t="str">
        <f t="shared" si="0"/>
        <v/>
      </c>
      <c r="K1112" s="307"/>
      <c r="L1112" s="308"/>
      <c r="M1112" s="307"/>
      <c r="N1112" s="304"/>
      <c r="O1112" s="264"/>
      <c r="P1112" s="269"/>
      <c r="Q1112" s="296"/>
      <c r="R1112" s="296"/>
      <c r="S1112" s="296"/>
    </row>
    <row r="1113" spans="1:19" ht="12.75" customHeight="1" x14ac:dyDescent="0.2">
      <c r="A1113" s="303" t="str">
        <f>IF(B1113="","",ROW()-ROW($A$3)+'Diário 2º PA'!$P$1)</f>
        <v/>
      </c>
      <c r="B1113" s="304"/>
      <c r="C1113" s="305"/>
      <c r="D1113" s="269"/>
      <c r="E1113" s="264"/>
      <c r="F1113" s="334"/>
      <c r="G1113" s="269"/>
      <c r="H1113" s="269"/>
      <c r="I1113" s="264"/>
      <c r="J1113" s="307" t="str">
        <f t="shared" si="0"/>
        <v/>
      </c>
      <c r="K1113" s="307"/>
      <c r="L1113" s="308"/>
      <c r="M1113" s="307"/>
      <c r="N1113" s="304"/>
      <c r="O1113" s="264"/>
      <c r="P1113" s="269"/>
      <c r="Q1113" s="296"/>
      <c r="R1113" s="296"/>
      <c r="S1113" s="296"/>
    </row>
    <row r="1114" spans="1:19" ht="12.75" customHeight="1" x14ac:dyDescent="0.2">
      <c r="A1114" s="303" t="str">
        <f>IF(B1114="","",ROW()-ROW($A$3)+'Diário 2º PA'!$P$1)</f>
        <v/>
      </c>
      <c r="B1114" s="304"/>
      <c r="C1114" s="305"/>
      <c r="D1114" s="269"/>
      <c r="E1114" s="264"/>
      <c r="F1114" s="334"/>
      <c r="G1114" s="269"/>
      <c r="H1114" s="269"/>
      <c r="I1114" s="264"/>
      <c r="J1114" s="307" t="str">
        <f t="shared" si="0"/>
        <v/>
      </c>
      <c r="K1114" s="307"/>
      <c r="L1114" s="308"/>
      <c r="M1114" s="307"/>
      <c r="N1114" s="304"/>
      <c r="O1114" s="264"/>
      <c r="P1114" s="269"/>
      <c r="Q1114" s="296"/>
      <c r="R1114" s="296"/>
      <c r="S1114" s="296"/>
    </row>
    <row r="1115" spans="1:19" ht="12.75" customHeight="1" x14ac:dyDescent="0.2">
      <c r="A1115" s="303" t="str">
        <f>IF(B1115="","",ROW()-ROW($A$3)+'Diário 2º PA'!$P$1)</f>
        <v/>
      </c>
      <c r="B1115" s="304"/>
      <c r="C1115" s="305"/>
      <c r="D1115" s="269"/>
      <c r="E1115" s="264"/>
      <c r="F1115" s="334"/>
      <c r="G1115" s="269"/>
      <c r="H1115" s="269"/>
      <c r="I1115" s="264"/>
      <c r="J1115" s="307" t="str">
        <f t="shared" si="0"/>
        <v/>
      </c>
      <c r="K1115" s="307"/>
      <c r="L1115" s="308"/>
      <c r="M1115" s="307"/>
      <c r="N1115" s="304"/>
      <c r="O1115" s="264"/>
      <c r="P1115" s="269"/>
      <c r="Q1115" s="296"/>
      <c r="R1115" s="296"/>
      <c r="S1115" s="296"/>
    </row>
    <row r="1116" spans="1:19" ht="12.75" customHeight="1" x14ac:dyDescent="0.2">
      <c r="A1116" s="303" t="str">
        <f>IF(B1116="","",ROW()-ROW($A$3)+'Diário 2º PA'!$P$1)</f>
        <v/>
      </c>
      <c r="B1116" s="304"/>
      <c r="C1116" s="305"/>
      <c r="D1116" s="269"/>
      <c r="E1116" s="264"/>
      <c r="F1116" s="334"/>
      <c r="G1116" s="269"/>
      <c r="H1116" s="269"/>
      <c r="I1116" s="264"/>
      <c r="J1116" s="307" t="str">
        <f t="shared" si="0"/>
        <v/>
      </c>
      <c r="K1116" s="307"/>
      <c r="L1116" s="308"/>
      <c r="M1116" s="307"/>
      <c r="N1116" s="304"/>
      <c r="O1116" s="264"/>
      <c r="P1116" s="269"/>
      <c r="Q1116" s="296"/>
      <c r="R1116" s="296"/>
      <c r="S1116" s="296"/>
    </row>
    <row r="1117" spans="1:19" ht="12.75" customHeight="1" x14ac:dyDescent="0.2">
      <c r="A1117" s="303" t="str">
        <f>IF(B1117="","",ROW()-ROW($A$3)+'Diário 2º PA'!$P$1)</f>
        <v/>
      </c>
      <c r="B1117" s="304"/>
      <c r="C1117" s="305"/>
      <c r="D1117" s="269"/>
      <c r="E1117" s="264"/>
      <c r="F1117" s="334"/>
      <c r="G1117" s="269"/>
      <c r="H1117" s="269"/>
      <c r="I1117" s="264"/>
      <c r="J1117" s="307" t="str">
        <f t="shared" si="0"/>
        <v/>
      </c>
      <c r="K1117" s="307"/>
      <c r="L1117" s="308"/>
      <c r="M1117" s="307"/>
      <c r="N1117" s="304"/>
      <c r="O1117" s="264"/>
      <c r="P1117" s="269"/>
      <c r="Q1117" s="296"/>
      <c r="R1117" s="296"/>
      <c r="S1117" s="296"/>
    </row>
    <row r="1118" spans="1:19" ht="12.75" customHeight="1" x14ac:dyDescent="0.2">
      <c r="A1118" s="303" t="str">
        <f>IF(B1118="","",ROW()-ROW($A$3)+'Diário 2º PA'!$P$1)</f>
        <v/>
      </c>
      <c r="B1118" s="304"/>
      <c r="C1118" s="305"/>
      <c r="D1118" s="269"/>
      <c r="E1118" s="264"/>
      <c r="F1118" s="334"/>
      <c r="G1118" s="269"/>
      <c r="H1118" s="269"/>
      <c r="I1118" s="264"/>
      <c r="J1118" s="307" t="str">
        <f t="shared" si="0"/>
        <v/>
      </c>
      <c r="K1118" s="307"/>
      <c r="L1118" s="308"/>
      <c r="M1118" s="307"/>
      <c r="N1118" s="304"/>
      <c r="O1118" s="264"/>
      <c r="P1118" s="269"/>
      <c r="Q1118" s="296"/>
      <c r="R1118" s="296"/>
      <c r="S1118" s="296"/>
    </row>
    <row r="1119" spans="1:19" ht="12.75" customHeight="1" x14ac:dyDescent="0.2">
      <c r="A1119" s="303" t="str">
        <f>IF(B1119="","",ROW()-ROW($A$3)+'Diário 2º PA'!$P$1)</f>
        <v/>
      </c>
      <c r="B1119" s="304"/>
      <c r="C1119" s="305"/>
      <c r="D1119" s="269"/>
      <c r="E1119" s="264"/>
      <c r="F1119" s="334"/>
      <c r="G1119" s="269"/>
      <c r="H1119" s="269"/>
      <c r="I1119" s="264"/>
      <c r="J1119" s="307" t="str">
        <f t="shared" si="0"/>
        <v/>
      </c>
      <c r="K1119" s="307"/>
      <c r="L1119" s="308"/>
      <c r="M1119" s="307"/>
      <c r="N1119" s="304"/>
      <c r="O1119" s="264"/>
      <c r="P1119" s="269"/>
      <c r="Q1119" s="296"/>
      <c r="R1119" s="296"/>
      <c r="S1119" s="296"/>
    </row>
    <row r="1120" spans="1:19" ht="12.75" customHeight="1" x14ac:dyDescent="0.2">
      <c r="A1120" s="303" t="str">
        <f>IF(B1120="","",ROW()-ROW($A$3)+'Diário 2º PA'!$P$1)</f>
        <v/>
      </c>
      <c r="B1120" s="304"/>
      <c r="C1120" s="305"/>
      <c r="D1120" s="269"/>
      <c r="E1120" s="264"/>
      <c r="F1120" s="334"/>
      <c r="G1120" s="269"/>
      <c r="H1120" s="269"/>
      <c r="I1120" s="264"/>
      <c r="J1120" s="307" t="str">
        <f t="shared" si="0"/>
        <v/>
      </c>
      <c r="K1120" s="307"/>
      <c r="L1120" s="308"/>
      <c r="M1120" s="307"/>
      <c r="N1120" s="304"/>
      <c r="O1120" s="264"/>
      <c r="P1120" s="269"/>
      <c r="Q1120" s="296"/>
      <c r="R1120" s="296"/>
      <c r="S1120" s="296"/>
    </row>
    <row r="1121" spans="1:19" ht="12.75" customHeight="1" x14ac:dyDescent="0.2">
      <c r="A1121" s="303" t="str">
        <f>IF(B1121="","",ROW()-ROW($A$3)+'Diário 2º PA'!$P$1)</f>
        <v/>
      </c>
      <c r="B1121" s="304"/>
      <c r="C1121" s="305"/>
      <c r="D1121" s="269"/>
      <c r="E1121" s="264"/>
      <c r="F1121" s="334"/>
      <c r="G1121" s="269"/>
      <c r="H1121" s="269"/>
      <c r="I1121" s="264"/>
      <c r="J1121" s="307" t="str">
        <f t="shared" si="0"/>
        <v/>
      </c>
      <c r="K1121" s="307"/>
      <c r="L1121" s="308"/>
      <c r="M1121" s="307"/>
      <c r="N1121" s="304"/>
      <c r="O1121" s="264"/>
      <c r="P1121" s="269"/>
      <c r="Q1121" s="296"/>
      <c r="R1121" s="296"/>
      <c r="S1121" s="296"/>
    </row>
    <row r="1122" spans="1:19" ht="12.75" customHeight="1" x14ac:dyDescent="0.2">
      <c r="A1122" s="303" t="str">
        <f>IF(B1122="","",ROW()-ROW($A$3)+'Diário 2º PA'!$P$1)</f>
        <v/>
      </c>
      <c r="B1122" s="304"/>
      <c r="C1122" s="305"/>
      <c r="D1122" s="269"/>
      <c r="E1122" s="264"/>
      <c r="F1122" s="334"/>
      <c r="G1122" s="269"/>
      <c r="H1122" s="269"/>
      <c r="I1122" s="264"/>
      <c r="J1122" s="307" t="str">
        <f t="shared" si="0"/>
        <v/>
      </c>
      <c r="K1122" s="307"/>
      <c r="L1122" s="308"/>
      <c r="M1122" s="307"/>
      <c r="N1122" s="304"/>
      <c r="O1122" s="264"/>
      <c r="P1122" s="269"/>
      <c r="Q1122" s="296"/>
      <c r="R1122" s="296"/>
      <c r="S1122" s="296"/>
    </row>
    <row r="1123" spans="1:19" ht="12.75" customHeight="1" x14ac:dyDescent="0.2">
      <c r="A1123" s="303" t="str">
        <f>IF(B1123="","",ROW()-ROW($A$3)+'Diário 2º PA'!$P$1)</f>
        <v/>
      </c>
      <c r="B1123" s="304"/>
      <c r="C1123" s="305"/>
      <c r="D1123" s="269"/>
      <c r="E1123" s="264"/>
      <c r="F1123" s="334"/>
      <c r="G1123" s="269"/>
      <c r="H1123" s="269"/>
      <c r="I1123" s="264"/>
      <c r="J1123" s="307" t="str">
        <f t="shared" si="0"/>
        <v/>
      </c>
      <c r="K1123" s="307"/>
      <c r="L1123" s="308"/>
      <c r="M1123" s="307"/>
      <c r="N1123" s="304"/>
      <c r="O1123" s="264"/>
      <c r="P1123" s="269"/>
      <c r="Q1123" s="296"/>
      <c r="R1123" s="296"/>
      <c r="S1123" s="296"/>
    </row>
    <row r="1124" spans="1:19" ht="12.75" customHeight="1" x14ac:dyDescent="0.2">
      <c r="A1124" s="303" t="str">
        <f>IF(B1124="","",ROW()-ROW($A$3)+'Diário 2º PA'!$P$1)</f>
        <v/>
      </c>
      <c r="B1124" s="304"/>
      <c r="C1124" s="305"/>
      <c r="D1124" s="269"/>
      <c r="E1124" s="264"/>
      <c r="F1124" s="334"/>
      <c r="G1124" s="269"/>
      <c r="H1124" s="269"/>
      <c r="I1124" s="264"/>
      <c r="J1124" s="307" t="str">
        <f t="shared" si="0"/>
        <v/>
      </c>
      <c r="K1124" s="307"/>
      <c r="L1124" s="308"/>
      <c r="M1124" s="307"/>
      <c r="N1124" s="304"/>
      <c r="O1124" s="264"/>
      <c r="P1124" s="269"/>
      <c r="Q1124" s="296"/>
      <c r="R1124" s="296"/>
      <c r="S1124" s="296"/>
    </row>
    <row r="1125" spans="1:19" ht="12.75" customHeight="1" x14ac:dyDescent="0.2">
      <c r="A1125" s="303" t="str">
        <f>IF(B1125="","",ROW()-ROW($A$3)+'Diário 2º PA'!$P$1)</f>
        <v/>
      </c>
      <c r="B1125" s="304"/>
      <c r="C1125" s="305"/>
      <c r="D1125" s="269"/>
      <c r="E1125" s="264"/>
      <c r="F1125" s="334"/>
      <c r="G1125" s="269"/>
      <c r="H1125" s="269"/>
      <c r="I1125" s="264"/>
      <c r="J1125" s="307" t="str">
        <f t="shared" si="0"/>
        <v/>
      </c>
      <c r="K1125" s="307"/>
      <c r="L1125" s="308"/>
      <c r="M1125" s="307"/>
      <c r="N1125" s="304"/>
      <c r="O1125" s="264"/>
      <c r="P1125" s="269"/>
      <c r="Q1125" s="296"/>
      <c r="R1125" s="296"/>
      <c r="S1125" s="296"/>
    </row>
    <row r="1126" spans="1:19" ht="12.75" customHeight="1" x14ac:dyDescent="0.2">
      <c r="A1126" s="303" t="str">
        <f>IF(B1126="","",ROW()-ROW($A$3)+'Diário 2º PA'!$P$1)</f>
        <v/>
      </c>
      <c r="B1126" s="304"/>
      <c r="C1126" s="305"/>
      <c r="D1126" s="269"/>
      <c r="E1126" s="264"/>
      <c r="F1126" s="334"/>
      <c r="G1126" s="269"/>
      <c r="H1126" s="269"/>
      <c r="I1126" s="264"/>
      <c r="J1126" s="307" t="str">
        <f t="shared" si="0"/>
        <v/>
      </c>
      <c r="K1126" s="307"/>
      <c r="L1126" s="308"/>
      <c r="M1126" s="307"/>
      <c r="N1126" s="304"/>
      <c r="O1126" s="264"/>
      <c r="P1126" s="269"/>
      <c r="Q1126" s="296"/>
      <c r="R1126" s="296"/>
      <c r="S1126" s="296"/>
    </row>
    <row r="1127" spans="1:19" ht="12.75" customHeight="1" x14ac:dyDescent="0.2">
      <c r="A1127" s="303" t="str">
        <f>IF(B1127="","",ROW()-ROW($A$3)+'Diário 2º PA'!$P$1)</f>
        <v/>
      </c>
      <c r="B1127" s="304"/>
      <c r="C1127" s="305"/>
      <c r="D1127" s="269"/>
      <c r="E1127" s="264"/>
      <c r="F1127" s="334"/>
      <c r="G1127" s="269"/>
      <c r="H1127" s="269"/>
      <c r="I1127" s="264"/>
      <c r="J1127" s="307" t="str">
        <f t="shared" si="0"/>
        <v/>
      </c>
      <c r="K1127" s="307"/>
      <c r="L1127" s="308"/>
      <c r="M1127" s="307"/>
      <c r="N1127" s="304"/>
      <c r="O1127" s="264"/>
      <c r="P1127" s="269"/>
      <c r="Q1127" s="296"/>
      <c r="R1127" s="296"/>
      <c r="S1127" s="296"/>
    </row>
    <row r="1128" spans="1:19" ht="12.75" customHeight="1" x14ac:dyDescent="0.2">
      <c r="A1128" s="303" t="str">
        <f>IF(B1128="","",ROW()-ROW($A$3)+'Diário 2º PA'!$P$1)</f>
        <v/>
      </c>
      <c r="B1128" s="304"/>
      <c r="C1128" s="305"/>
      <c r="D1128" s="269"/>
      <c r="E1128" s="264"/>
      <c r="F1128" s="334"/>
      <c r="G1128" s="269"/>
      <c r="H1128" s="269"/>
      <c r="I1128" s="264"/>
      <c r="J1128" s="307" t="str">
        <f t="shared" si="0"/>
        <v/>
      </c>
      <c r="K1128" s="307"/>
      <c r="L1128" s="308"/>
      <c r="M1128" s="307"/>
      <c r="N1128" s="304"/>
      <c r="O1128" s="264"/>
      <c r="P1128" s="269"/>
      <c r="Q1128" s="296"/>
      <c r="R1128" s="296"/>
      <c r="S1128" s="296"/>
    </row>
    <row r="1129" spans="1:19" ht="12.75" customHeight="1" x14ac:dyDescent="0.2">
      <c r="A1129" s="303" t="str">
        <f>IF(B1129="","",ROW()-ROW($A$3)+'Diário 2º PA'!$P$1)</f>
        <v/>
      </c>
      <c r="B1129" s="304"/>
      <c r="C1129" s="305"/>
      <c r="D1129" s="269"/>
      <c r="E1129" s="264"/>
      <c r="F1129" s="334"/>
      <c r="G1129" s="269"/>
      <c r="H1129" s="269"/>
      <c r="I1129" s="264"/>
      <c r="J1129" s="307" t="str">
        <f t="shared" si="0"/>
        <v/>
      </c>
      <c r="K1129" s="307"/>
      <c r="L1129" s="308"/>
      <c r="M1129" s="307"/>
      <c r="N1129" s="304"/>
      <c r="O1129" s="264"/>
      <c r="P1129" s="269"/>
      <c r="Q1129" s="296"/>
      <c r="R1129" s="296"/>
      <c r="S1129" s="296"/>
    </row>
    <row r="1130" spans="1:19" ht="12.75" customHeight="1" x14ac:dyDescent="0.2">
      <c r="A1130" s="303" t="str">
        <f>IF(B1130="","",ROW()-ROW($A$3)+'Diário 2º PA'!$P$1)</f>
        <v/>
      </c>
      <c r="B1130" s="304"/>
      <c r="C1130" s="305"/>
      <c r="D1130" s="269"/>
      <c r="E1130" s="264"/>
      <c r="F1130" s="334"/>
      <c r="G1130" s="269"/>
      <c r="H1130" s="269"/>
      <c r="I1130" s="264"/>
      <c r="J1130" s="307" t="str">
        <f t="shared" si="0"/>
        <v/>
      </c>
      <c r="K1130" s="307"/>
      <c r="L1130" s="308"/>
      <c r="M1130" s="307"/>
      <c r="N1130" s="304"/>
      <c r="O1130" s="264"/>
      <c r="P1130" s="269"/>
      <c r="Q1130" s="296"/>
      <c r="R1130" s="296"/>
      <c r="S1130" s="296"/>
    </row>
    <row r="1131" spans="1:19" ht="12.75" customHeight="1" x14ac:dyDescent="0.2">
      <c r="A1131" s="303" t="str">
        <f>IF(B1131="","",ROW()-ROW($A$3)+'Diário 2º PA'!$P$1)</f>
        <v/>
      </c>
      <c r="B1131" s="304"/>
      <c r="C1131" s="305"/>
      <c r="D1131" s="269"/>
      <c r="E1131" s="264"/>
      <c r="F1131" s="334"/>
      <c r="G1131" s="269"/>
      <c r="H1131" s="269"/>
      <c r="I1131" s="264"/>
      <c r="J1131" s="307" t="str">
        <f t="shared" si="0"/>
        <v/>
      </c>
      <c r="K1131" s="307"/>
      <c r="L1131" s="308"/>
      <c r="M1131" s="307"/>
      <c r="N1131" s="304"/>
      <c r="O1131" s="264"/>
      <c r="P1131" s="269"/>
      <c r="Q1131" s="296"/>
      <c r="R1131" s="296"/>
      <c r="S1131" s="296"/>
    </row>
    <row r="1132" spans="1:19" ht="12.75" customHeight="1" x14ac:dyDescent="0.2">
      <c r="A1132" s="303" t="str">
        <f>IF(B1132="","",ROW()-ROW($A$3)+'Diário 2º PA'!$P$1)</f>
        <v/>
      </c>
      <c r="B1132" s="304"/>
      <c r="C1132" s="305"/>
      <c r="D1132" s="269"/>
      <c r="E1132" s="264"/>
      <c r="F1132" s="334"/>
      <c r="G1132" s="269"/>
      <c r="H1132" s="269"/>
      <c r="I1132" s="264"/>
      <c r="J1132" s="307" t="str">
        <f t="shared" si="0"/>
        <v/>
      </c>
      <c r="K1132" s="307"/>
      <c r="L1132" s="308"/>
      <c r="M1132" s="307"/>
      <c r="N1132" s="304"/>
      <c r="O1132" s="264"/>
      <c r="P1132" s="269"/>
      <c r="Q1132" s="296"/>
      <c r="R1132" s="296"/>
      <c r="S1132" s="296"/>
    </row>
    <row r="1133" spans="1:19" ht="12.75" customHeight="1" x14ac:dyDescent="0.2">
      <c r="A1133" s="303" t="str">
        <f>IF(B1133="","",ROW()-ROW($A$3)+'Diário 2º PA'!$P$1)</f>
        <v/>
      </c>
      <c r="B1133" s="304"/>
      <c r="C1133" s="305"/>
      <c r="D1133" s="269"/>
      <c r="E1133" s="264"/>
      <c r="F1133" s="334"/>
      <c r="G1133" s="269"/>
      <c r="H1133" s="269"/>
      <c r="I1133" s="264"/>
      <c r="J1133" s="307" t="str">
        <f t="shared" si="0"/>
        <v/>
      </c>
      <c r="K1133" s="307"/>
      <c r="L1133" s="308"/>
      <c r="M1133" s="307"/>
      <c r="N1133" s="304"/>
      <c r="O1133" s="264"/>
      <c r="P1133" s="269"/>
      <c r="Q1133" s="296"/>
      <c r="R1133" s="296"/>
      <c r="S1133" s="296"/>
    </row>
    <row r="1134" spans="1:19" ht="12.75" customHeight="1" x14ac:dyDescent="0.2">
      <c r="A1134" s="303" t="str">
        <f>IF(B1134="","",ROW()-ROW($A$3)+'Diário 2º PA'!$P$1)</f>
        <v/>
      </c>
      <c r="B1134" s="304"/>
      <c r="C1134" s="305"/>
      <c r="D1134" s="269"/>
      <c r="E1134" s="264"/>
      <c r="F1134" s="334"/>
      <c r="G1134" s="269"/>
      <c r="H1134" s="269"/>
      <c r="I1134" s="264"/>
      <c r="J1134" s="307" t="str">
        <f t="shared" si="0"/>
        <v/>
      </c>
      <c r="K1134" s="307"/>
      <c r="L1134" s="308"/>
      <c r="M1134" s="307"/>
      <c r="N1134" s="304"/>
      <c r="O1134" s="264"/>
      <c r="P1134" s="269"/>
      <c r="Q1134" s="296"/>
      <c r="R1134" s="296"/>
      <c r="S1134" s="296"/>
    </row>
    <row r="1135" spans="1:19" ht="12.75" customHeight="1" x14ac:dyDescent="0.2">
      <c r="A1135" s="303" t="str">
        <f>IF(B1135="","",ROW()-ROW($A$3)+'Diário 2º PA'!$P$1)</f>
        <v/>
      </c>
      <c r="B1135" s="304"/>
      <c r="C1135" s="305"/>
      <c r="D1135" s="269"/>
      <c r="E1135" s="264"/>
      <c r="F1135" s="334"/>
      <c r="G1135" s="269"/>
      <c r="H1135" s="269"/>
      <c r="I1135" s="264"/>
      <c r="J1135" s="307" t="str">
        <f t="shared" si="0"/>
        <v/>
      </c>
      <c r="K1135" s="307"/>
      <c r="L1135" s="308"/>
      <c r="M1135" s="307"/>
      <c r="N1135" s="304"/>
      <c r="O1135" s="264"/>
      <c r="P1135" s="269"/>
      <c r="Q1135" s="296"/>
      <c r="R1135" s="296"/>
      <c r="S1135" s="296"/>
    </row>
    <row r="1136" spans="1:19" ht="12.75" customHeight="1" x14ac:dyDescent="0.2">
      <c r="A1136" s="303" t="str">
        <f>IF(B1136="","",ROW()-ROW($A$3)+'Diário 2º PA'!$P$1)</f>
        <v/>
      </c>
      <c r="B1136" s="304"/>
      <c r="C1136" s="305"/>
      <c r="D1136" s="269"/>
      <c r="E1136" s="264"/>
      <c r="F1136" s="334"/>
      <c r="G1136" s="269"/>
      <c r="H1136" s="269"/>
      <c r="I1136" s="264"/>
      <c r="J1136" s="307" t="str">
        <f t="shared" si="0"/>
        <v/>
      </c>
      <c r="K1136" s="307"/>
      <c r="L1136" s="308"/>
      <c r="M1136" s="307"/>
      <c r="N1136" s="304"/>
      <c r="O1136" s="264"/>
      <c r="P1136" s="269"/>
      <c r="Q1136" s="296"/>
      <c r="R1136" s="296"/>
      <c r="S1136" s="296"/>
    </row>
    <row r="1137" spans="1:19" ht="12.75" customHeight="1" x14ac:dyDescent="0.2">
      <c r="A1137" s="303" t="str">
        <f>IF(B1137="","",ROW()-ROW($A$3)+'Diário 2º PA'!$P$1)</f>
        <v/>
      </c>
      <c r="B1137" s="304"/>
      <c r="C1137" s="305"/>
      <c r="D1137" s="269"/>
      <c r="E1137" s="264"/>
      <c r="F1137" s="334"/>
      <c r="G1137" s="269"/>
      <c r="H1137" s="269"/>
      <c r="I1137" s="264"/>
      <c r="J1137" s="307" t="str">
        <f t="shared" si="0"/>
        <v/>
      </c>
      <c r="K1137" s="307"/>
      <c r="L1137" s="308"/>
      <c r="M1137" s="307"/>
      <c r="N1137" s="304"/>
      <c r="O1137" s="264"/>
      <c r="P1137" s="269"/>
      <c r="Q1137" s="296"/>
      <c r="R1137" s="296"/>
      <c r="S1137" s="296"/>
    </row>
    <row r="1138" spans="1:19" ht="12.75" customHeight="1" x14ac:dyDescent="0.2">
      <c r="A1138" s="303" t="str">
        <f>IF(B1138="","",ROW()-ROW($A$3)+'Diário 2º PA'!$P$1)</f>
        <v/>
      </c>
      <c r="B1138" s="304"/>
      <c r="C1138" s="305"/>
      <c r="D1138" s="269"/>
      <c r="E1138" s="264"/>
      <c r="F1138" s="334"/>
      <c r="G1138" s="269"/>
      <c r="H1138" s="269"/>
      <c r="I1138" s="264"/>
      <c r="J1138" s="307" t="str">
        <f t="shared" si="0"/>
        <v/>
      </c>
      <c r="K1138" s="307"/>
      <c r="L1138" s="308"/>
      <c r="M1138" s="307"/>
      <c r="N1138" s="304"/>
      <c r="O1138" s="264"/>
      <c r="P1138" s="269"/>
      <c r="Q1138" s="296"/>
      <c r="R1138" s="296"/>
      <c r="S1138" s="296"/>
    </row>
    <row r="1139" spans="1:19" ht="12.75" customHeight="1" x14ac:dyDescent="0.2">
      <c r="A1139" s="303" t="str">
        <f>IF(B1139="","",ROW()-ROW($A$3)+'Diário 2º PA'!$P$1)</f>
        <v/>
      </c>
      <c r="B1139" s="304"/>
      <c r="C1139" s="305"/>
      <c r="D1139" s="269"/>
      <c r="E1139" s="264"/>
      <c r="F1139" s="334"/>
      <c r="G1139" s="269"/>
      <c r="H1139" s="269"/>
      <c r="I1139" s="264"/>
      <c r="J1139" s="307" t="str">
        <f t="shared" si="0"/>
        <v/>
      </c>
      <c r="K1139" s="307"/>
      <c r="L1139" s="308"/>
      <c r="M1139" s="307"/>
      <c r="N1139" s="304"/>
      <c r="O1139" s="264"/>
      <c r="P1139" s="269"/>
      <c r="Q1139" s="296"/>
      <c r="R1139" s="296"/>
      <c r="S1139" s="296"/>
    </row>
    <row r="1140" spans="1:19" ht="12.75" customHeight="1" x14ac:dyDescent="0.2">
      <c r="A1140" s="303" t="str">
        <f>IF(B1140="","",ROW()-ROW($A$3)+'Diário 2º PA'!$P$1)</f>
        <v/>
      </c>
      <c r="B1140" s="304"/>
      <c r="C1140" s="305"/>
      <c r="D1140" s="269"/>
      <c r="E1140" s="264"/>
      <c r="F1140" s="334"/>
      <c r="G1140" s="269"/>
      <c r="H1140" s="269"/>
      <c r="I1140" s="264"/>
      <c r="J1140" s="307" t="str">
        <f t="shared" si="0"/>
        <v/>
      </c>
      <c r="K1140" s="307"/>
      <c r="L1140" s="308"/>
      <c r="M1140" s="307"/>
      <c r="N1140" s="304"/>
      <c r="O1140" s="264"/>
      <c r="P1140" s="269"/>
      <c r="Q1140" s="296"/>
      <c r="R1140" s="296"/>
      <c r="S1140" s="296"/>
    </row>
    <row r="1141" spans="1:19" ht="12.75" customHeight="1" x14ac:dyDescent="0.2">
      <c r="A1141" s="303" t="str">
        <f>IF(B1141="","",ROW()-ROW($A$3)+'Diário 2º PA'!$P$1)</f>
        <v/>
      </c>
      <c r="B1141" s="304"/>
      <c r="C1141" s="305"/>
      <c r="D1141" s="269"/>
      <c r="E1141" s="264"/>
      <c r="F1141" s="334"/>
      <c r="G1141" s="269"/>
      <c r="H1141" s="269"/>
      <c r="I1141" s="264"/>
      <c r="J1141" s="307" t="str">
        <f t="shared" si="0"/>
        <v/>
      </c>
      <c r="K1141" s="307"/>
      <c r="L1141" s="308"/>
      <c r="M1141" s="307"/>
      <c r="N1141" s="304"/>
      <c r="O1141" s="264"/>
      <c r="P1141" s="269"/>
      <c r="Q1141" s="296"/>
      <c r="R1141" s="296"/>
      <c r="S1141" s="296"/>
    </row>
    <row r="1142" spans="1:19" ht="12.75" customHeight="1" x14ac:dyDescent="0.2">
      <c r="A1142" s="303" t="str">
        <f>IF(B1142="","",ROW()-ROW($A$3)+'Diário 2º PA'!$P$1)</f>
        <v/>
      </c>
      <c r="B1142" s="304"/>
      <c r="C1142" s="305"/>
      <c r="D1142" s="269"/>
      <c r="E1142" s="264"/>
      <c r="F1142" s="334"/>
      <c r="G1142" s="269"/>
      <c r="H1142" s="269"/>
      <c r="I1142" s="264"/>
      <c r="J1142" s="307" t="str">
        <f t="shared" si="0"/>
        <v/>
      </c>
      <c r="K1142" s="307"/>
      <c r="L1142" s="308"/>
      <c r="M1142" s="307"/>
      <c r="N1142" s="304"/>
      <c r="O1142" s="264"/>
      <c r="P1142" s="269"/>
      <c r="Q1142" s="296"/>
      <c r="R1142" s="296"/>
      <c r="S1142" s="296"/>
    </row>
    <row r="1143" spans="1:19" ht="12.75" customHeight="1" x14ac:dyDescent="0.2">
      <c r="A1143" s="303" t="str">
        <f>IF(B1143="","",ROW()-ROW($A$3)+'Diário 2º PA'!$P$1)</f>
        <v/>
      </c>
      <c r="B1143" s="304"/>
      <c r="C1143" s="305"/>
      <c r="D1143" s="269"/>
      <c r="E1143" s="264"/>
      <c r="F1143" s="334"/>
      <c r="G1143" s="269"/>
      <c r="H1143" s="269"/>
      <c r="I1143" s="264"/>
      <c r="J1143" s="307" t="str">
        <f t="shared" si="0"/>
        <v/>
      </c>
      <c r="K1143" s="307"/>
      <c r="L1143" s="308"/>
      <c r="M1143" s="307"/>
      <c r="N1143" s="304"/>
      <c r="O1143" s="264"/>
      <c r="P1143" s="269"/>
      <c r="Q1143" s="296"/>
      <c r="R1143" s="296"/>
      <c r="S1143" s="296"/>
    </row>
    <row r="1144" spans="1:19" ht="12.75" customHeight="1" x14ac:dyDescent="0.2">
      <c r="A1144" s="303" t="str">
        <f>IF(B1144="","",ROW()-ROW($A$3)+'Diário 2º PA'!$P$1)</f>
        <v/>
      </c>
      <c r="B1144" s="304"/>
      <c r="C1144" s="305"/>
      <c r="D1144" s="269"/>
      <c r="E1144" s="264"/>
      <c r="F1144" s="334"/>
      <c r="G1144" s="269"/>
      <c r="H1144" s="269"/>
      <c r="I1144" s="264"/>
      <c r="J1144" s="307" t="str">
        <f t="shared" si="0"/>
        <v/>
      </c>
      <c r="K1144" s="307"/>
      <c r="L1144" s="308"/>
      <c r="M1144" s="307"/>
      <c r="N1144" s="304"/>
      <c r="O1144" s="264"/>
      <c r="P1144" s="269"/>
      <c r="Q1144" s="296"/>
      <c r="R1144" s="296"/>
      <c r="S1144" s="296"/>
    </row>
    <row r="1145" spans="1:19" ht="12.75" customHeight="1" x14ac:dyDescent="0.2">
      <c r="A1145" s="303" t="str">
        <f>IF(B1145="","",ROW()-ROW($A$3)+'Diário 2º PA'!$P$1)</f>
        <v/>
      </c>
      <c r="B1145" s="304"/>
      <c r="C1145" s="305"/>
      <c r="D1145" s="269"/>
      <c r="E1145" s="264"/>
      <c r="F1145" s="334"/>
      <c r="G1145" s="269"/>
      <c r="H1145" s="269"/>
      <c r="I1145" s="264"/>
      <c r="J1145" s="307" t="str">
        <f t="shared" si="0"/>
        <v/>
      </c>
      <c r="K1145" s="307"/>
      <c r="L1145" s="308"/>
      <c r="M1145" s="307"/>
      <c r="N1145" s="304"/>
      <c r="O1145" s="264"/>
      <c r="P1145" s="269"/>
      <c r="Q1145" s="296"/>
      <c r="R1145" s="296"/>
      <c r="S1145" s="296"/>
    </row>
    <row r="1146" spans="1:19" ht="12.75" customHeight="1" x14ac:dyDescent="0.2">
      <c r="A1146" s="303" t="str">
        <f>IF(B1146="","",ROW()-ROW($A$3)+'Diário 2º PA'!$P$1)</f>
        <v/>
      </c>
      <c r="B1146" s="304"/>
      <c r="C1146" s="305"/>
      <c r="D1146" s="269"/>
      <c r="E1146" s="264"/>
      <c r="F1146" s="334"/>
      <c r="G1146" s="269"/>
      <c r="H1146" s="269"/>
      <c r="I1146" s="264"/>
      <c r="J1146" s="307" t="str">
        <f t="shared" si="0"/>
        <v/>
      </c>
      <c r="K1146" s="307"/>
      <c r="L1146" s="308"/>
      <c r="M1146" s="307"/>
      <c r="N1146" s="304"/>
      <c r="O1146" s="264"/>
      <c r="P1146" s="269"/>
      <c r="Q1146" s="296"/>
      <c r="R1146" s="296"/>
      <c r="S1146" s="296"/>
    </row>
    <row r="1147" spans="1:19" ht="12.75" customHeight="1" x14ac:dyDescent="0.2">
      <c r="A1147" s="303" t="str">
        <f>IF(B1147="","",ROW()-ROW($A$3)+'Diário 2º PA'!$P$1)</f>
        <v/>
      </c>
      <c r="B1147" s="304"/>
      <c r="C1147" s="305"/>
      <c r="D1147" s="269"/>
      <c r="E1147" s="264"/>
      <c r="F1147" s="334"/>
      <c r="G1147" s="269"/>
      <c r="H1147" s="269"/>
      <c r="I1147" s="264"/>
      <c r="J1147" s="307" t="str">
        <f t="shared" si="0"/>
        <v/>
      </c>
      <c r="K1147" s="307"/>
      <c r="L1147" s="308"/>
      <c r="M1147" s="307"/>
      <c r="N1147" s="304"/>
      <c r="O1147" s="264"/>
      <c r="P1147" s="269"/>
      <c r="Q1147" s="296"/>
      <c r="R1147" s="296"/>
      <c r="S1147" s="296"/>
    </row>
    <row r="1148" spans="1:19" ht="12.75" customHeight="1" x14ac:dyDescent="0.2">
      <c r="A1148" s="303" t="str">
        <f>IF(B1148="","",ROW()-ROW($A$3)+'Diário 2º PA'!$P$1)</f>
        <v/>
      </c>
      <c r="B1148" s="304"/>
      <c r="C1148" s="305"/>
      <c r="D1148" s="269"/>
      <c r="E1148" s="264"/>
      <c r="F1148" s="334"/>
      <c r="G1148" s="269"/>
      <c r="H1148" s="269"/>
      <c r="I1148" s="264"/>
      <c r="J1148" s="307" t="str">
        <f t="shared" si="0"/>
        <v/>
      </c>
      <c r="K1148" s="307"/>
      <c r="L1148" s="308"/>
      <c r="M1148" s="307"/>
      <c r="N1148" s="304"/>
      <c r="O1148" s="264"/>
      <c r="P1148" s="269"/>
      <c r="Q1148" s="296"/>
      <c r="R1148" s="296"/>
      <c r="S1148" s="296"/>
    </row>
    <row r="1149" spans="1:19" ht="12.75" customHeight="1" x14ac:dyDescent="0.2">
      <c r="A1149" s="303" t="str">
        <f>IF(B1149="","",ROW()-ROW($A$3)+'Diário 2º PA'!$P$1)</f>
        <v/>
      </c>
      <c r="B1149" s="304"/>
      <c r="C1149" s="305"/>
      <c r="D1149" s="269"/>
      <c r="E1149" s="264"/>
      <c r="F1149" s="334"/>
      <c r="G1149" s="269"/>
      <c r="H1149" s="269"/>
      <c r="I1149" s="264"/>
      <c r="J1149" s="307" t="str">
        <f t="shared" si="0"/>
        <v/>
      </c>
      <c r="K1149" s="307"/>
      <c r="L1149" s="308"/>
      <c r="M1149" s="307"/>
      <c r="N1149" s="304"/>
      <c r="O1149" s="264"/>
      <c r="P1149" s="269"/>
      <c r="Q1149" s="296"/>
      <c r="R1149" s="296"/>
      <c r="S1149" s="296"/>
    </row>
    <row r="1150" spans="1:19" ht="12.75" customHeight="1" x14ac:dyDescent="0.2">
      <c r="A1150" s="303" t="str">
        <f>IF(B1150="","",ROW()-ROW($A$3)+'Diário 2º PA'!$P$1)</f>
        <v/>
      </c>
      <c r="B1150" s="304"/>
      <c r="C1150" s="305"/>
      <c r="D1150" s="269"/>
      <c r="E1150" s="264"/>
      <c r="F1150" s="334"/>
      <c r="G1150" s="269"/>
      <c r="H1150" s="269"/>
      <c r="I1150" s="264"/>
      <c r="J1150" s="307" t="str">
        <f t="shared" si="0"/>
        <v/>
      </c>
      <c r="K1150" s="307"/>
      <c r="L1150" s="308"/>
      <c r="M1150" s="307"/>
      <c r="N1150" s="304"/>
      <c r="O1150" s="264"/>
      <c r="P1150" s="269"/>
      <c r="Q1150" s="296"/>
      <c r="R1150" s="296"/>
      <c r="S1150" s="296"/>
    </row>
    <row r="1151" spans="1:19" ht="12.75" customHeight="1" x14ac:dyDescent="0.2">
      <c r="A1151" s="303" t="str">
        <f>IF(B1151="","",ROW()-ROW($A$3)+'Diário 2º PA'!$P$1)</f>
        <v/>
      </c>
      <c r="B1151" s="304"/>
      <c r="C1151" s="305"/>
      <c r="D1151" s="269"/>
      <c r="E1151" s="264"/>
      <c r="F1151" s="334"/>
      <c r="G1151" s="269"/>
      <c r="H1151" s="269"/>
      <c r="I1151" s="264"/>
      <c r="J1151" s="307" t="str">
        <f t="shared" si="0"/>
        <v/>
      </c>
      <c r="K1151" s="307"/>
      <c r="L1151" s="308"/>
      <c r="M1151" s="307"/>
      <c r="N1151" s="304"/>
      <c r="O1151" s="264"/>
      <c r="P1151" s="269"/>
      <c r="Q1151" s="296"/>
      <c r="R1151" s="296"/>
      <c r="S1151" s="296"/>
    </row>
    <row r="1152" spans="1:19" ht="12.75" customHeight="1" x14ac:dyDescent="0.2">
      <c r="A1152" s="303" t="str">
        <f>IF(B1152="","",ROW()-ROW($A$3)+'Diário 2º PA'!$P$1)</f>
        <v/>
      </c>
      <c r="B1152" s="304"/>
      <c r="C1152" s="305"/>
      <c r="D1152" s="269"/>
      <c r="E1152" s="264"/>
      <c r="F1152" s="334"/>
      <c r="G1152" s="269"/>
      <c r="H1152" s="269"/>
      <c r="I1152" s="264"/>
      <c r="J1152" s="307" t="str">
        <f t="shared" si="0"/>
        <v/>
      </c>
      <c r="K1152" s="307"/>
      <c r="L1152" s="308"/>
      <c r="M1152" s="307"/>
      <c r="N1152" s="304"/>
      <c r="O1152" s="264"/>
      <c r="P1152" s="269"/>
      <c r="Q1152" s="296"/>
      <c r="R1152" s="296"/>
      <c r="S1152" s="296"/>
    </row>
    <row r="1153" spans="1:19" ht="12.75" customHeight="1" x14ac:dyDescent="0.2">
      <c r="A1153" s="303" t="str">
        <f>IF(B1153="","",ROW()-ROW($A$3)+'Diário 2º PA'!$P$1)</f>
        <v/>
      </c>
      <c r="B1153" s="304"/>
      <c r="C1153" s="305"/>
      <c r="D1153" s="269"/>
      <c r="E1153" s="264"/>
      <c r="F1153" s="334"/>
      <c r="G1153" s="269"/>
      <c r="H1153" s="269"/>
      <c r="I1153" s="264"/>
      <c r="J1153" s="307" t="str">
        <f t="shared" si="0"/>
        <v/>
      </c>
      <c r="K1153" s="307"/>
      <c r="L1153" s="308"/>
      <c r="M1153" s="307"/>
      <c r="N1153" s="304"/>
      <c r="O1153" s="264"/>
      <c r="P1153" s="269"/>
      <c r="Q1153" s="296"/>
      <c r="R1153" s="296"/>
      <c r="S1153" s="296"/>
    </row>
    <row r="1154" spans="1:19" ht="12.75" customHeight="1" x14ac:dyDescent="0.2">
      <c r="A1154" s="303" t="str">
        <f>IF(B1154="","",ROW()-ROW($A$3)+'Diário 2º PA'!$P$1)</f>
        <v/>
      </c>
      <c r="B1154" s="304"/>
      <c r="C1154" s="305"/>
      <c r="D1154" s="269"/>
      <c r="E1154" s="264"/>
      <c r="F1154" s="334"/>
      <c r="G1154" s="269"/>
      <c r="H1154" s="269"/>
      <c r="I1154" s="264"/>
      <c r="J1154" s="307" t="str">
        <f t="shared" si="0"/>
        <v/>
      </c>
      <c r="K1154" s="307"/>
      <c r="L1154" s="308"/>
      <c r="M1154" s="307"/>
      <c r="N1154" s="304"/>
      <c r="O1154" s="264"/>
      <c r="P1154" s="269"/>
      <c r="Q1154" s="296"/>
      <c r="R1154" s="296"/>
      <c r="S1154" s="296"/>
    </row>
    <row r="1155" spans="1:19" ht="12.75" customHeight="1" x14ac:dyDescent="0.2">
      <c r="A1155" s="303" t="str">
        <f>IF(B1155="","",ROW()-ROW($A$3)+'Diário 2º PA'!$P$1)</f>
        <v/>
      </c>
      <c r="B1155" s="304"/>
      <c r="C1155" s="305"/>
      <c r="D1155" s="269"/>
      <c r="E1155" s="264"/>
      <c r="F1155" s="334"/>
      <c r="G1155" s="269"/>
      <c r="H1155" s="269"/>
      <c r="I1155" s="264"/>
      <c r="J1155" s="307" t="str">
        <f t="shared" si="0"/>
        <v/>
      </c>
      <c r="K1155" s="307"/>
      <c r="L1155" s="308"/>
      <c r="M1155" s="307"/>
      <c r="N1155" s="304"/>
      <c r="O1155" s="264"/>
      <c r="P1155" s="269"/>
      <c r="Q1155" s="296"/>
      <c r="R1155" s="296"/>
      <c r="S1155" s="296"/>
    </row>
    <row r="1156" spans="1:19" ht="12.75" customHeight="1" x14ac:dyDescent="0.2">
      <c r="A1156" s="303" t="str">
        <f>IF(B1156="","",ROW()-ROW($A$3)+'Diário 2º PA'!$P$1)</f>
        <v/>
      </c>
      <c r="B1156" s="304"/>
      <c r="C1156" s="305"/>
      <c r="D1156" s="269"/>
      <c r="E1156" s="264"/>
      <c r="F1156" s="334"/>
      <c r="G1156" s="269"/>
      <c r="H1156" s="269"/>
      <c r="I1156" s="264"/>
      <c r="J1156" s="307" t="str">
        <f t="shared" si="0"/>
        <v/>
      </c>
      <c r="K1156" s="307"/>
      <c r="L1156" s="308"/>
      <c r="M1156" s="307"/>
      <c r="N1156" s="304"/>
      <c r="O1156" s="264"/>
      <c r="P1156" s="269"/>
      <c r="Q1156" s="296"/>
      <c r="R1156" s="296"/>
      <c r="S1156" s="296"/>
    </row>
    <row r="1157" spans="1:19" ht="12.75" customHeight="1" x14ac:dyDescent="0.2">
      <c r="A1157" s="303" t="str">
        <f>IF(B1157="","",ROW()-ROW($A$3)+'Diário 2º PA'!$P$1)</f>
        <v/>
      </c>
      <c r="B1157" s="304"/>
      <c r="C1157" s="305"/>
      <c r="D1157" s="269"/>
      <c r="E1157" s="264"/>
      <c r="F1157" s="334"/>
      <c r="G1157" s="269"/>
      <c r="H1157" s="269"/>
      <c r="I1157" s="264"/>
      <c r="J1157" s="307" t="str">
        <f t="shared" si="0"/>
        <v/>
      </c>
      <c r="K1157" s="307"/>
      <c r="L1157" s="308"/>
      <c r="M1157" s="307"/>
      <c r="N1157" s="304"/>
      <c r="O1157" s="264"/>
      <c r="P1157" s="269"/>
      <c r="Q1157" s="296"/>
      <c r="R1157" s="296"/>
      <c r="S1157" s="296"/>
    </row>
    <row r="1158" spans="1:19" ht="12.75" customHeight="1" x14ac:dyDescent="0.2">
      <c r="A1158" s="303" t="str">
        <f>IF(B1158="","",ROW()-ROW($A$3)+'Diário 2º PA'!$P$1)</f>
        <v/>
      </c>
      <c r="B1158" s="304"/>
      <c r="C1158" s="305"/>
      <c r="D1158" s="269"/>
      <c r="E1158" s="264"/>
      <c r="F1158" s="334"/>
      <c r="G1158" s="269"/>
      <c r="H1158" s="269"/>
      <c r="I1158" s="264"/>
      <c r="J1158" s="307" t="str">
        <f t="shared" si="0"/>
        <v/>
      </c>
      <c r="K1158" s="307"/>
      <c r="L1158" s="308"/>
      <c r="M1158" s="307"/>
      <c r="N1158" s="304"/>
      <c r="O1158" s="264"/>
      <c r="P1158" s="269"/>
      <c r="Q1158" s="296"/>
      <c r="R1158" s="296"/>
      <c r="S1158" s="296"/>
    </row>
    <row r="1159" spans="1:19" ht="12.75" customHeight="1" x14ac:dyDescent="0.2">
      <c r="A1159" s="303" t="str">
        <f>IF(B1159="","",ROW()-ROW($A$3)+'Diário 2º PA'!$P$1)</f>
        <v/>
      </c>
      <c r="B1159" s="304"/>
      <c r="C1159" s="305"/>
      <c r="D1159" s="269"/>
      <c r="E1159" s="264"/>
      <c r="F1159" s="334"/>
      <c r="G1159" s="269"/>
      <c r="H1159" s="269"/>
      <c r="I1159" s="264"/>
      <c r="J1159" s="307" t="str">
        <f t="shared" si="0"/>
        <v/>
      </c>
      <c r="K1159" s="307"/>
      <c r="L1159" s="308"/>
      <c r="M1159" s="307"/>
      <c r="N1159" s="304"/>
      <c r="O1159" s="264"/>
      <c r="P1159" s="269"/>
      <c r="Q1159" s="296"/>
      <c r="R1159" s="296"/>
      <c r="S1159" s="296"/>
    </row>
    <row r="1160" spans="1:19" ht="12.75" customHeight="1" x14ac:dyDescent="0.2">
      <c r="A1160" s="303" t="str">
        <f>IF(B1160="","",ROW()-ROW($A$3)+'Diário 2º PA'!$P$1)</f>
        <v/>
      </c>
      <c r="B1160" s="304"/>
      <c r="C1160" s="305"/>
      <c r="D1160" s="269"/>
      <c r="E1160" s="264"/>
      <c r="F1160" s="334"/>
      <c r="G1160" s="269"/>
      <c r="H1160" s="269"/>
      <c r="I1160" s="264"/>
      <c r="J1160" s="307" t="str">
        <f t="shared" si="0"/>
        <v/>
      </c>
      <c r="K1160" s="307"/>
      <c r="L1160" s="308"/>
      <c r="M1160" s="307"/>
      <c r="N1160" s="304"/>
      <c r="O1160" s="264"/>
      <c r="P1160" s="269"/>
      <c r="Q1160" s="296"/>
      <c r="R1160" s="296"/>
      <c r="S1160" s="296"/>
    </row>
    <row r="1161" spans="1:19" ht="12.75" customHeight="1" x14ac:dyDescent="0.2">
      <c r="A1161" s="303" t="str">
        <f>IF(B1161="","",ROW()-ROW($A$3)+'Diário 2º PA'!$P$1)</f>
        <v/>
      </c>
      <c r="B1161" s="304"/>
      <c r="C1161" s="305"/>
      <c r="D1161" s="269"/>
      <c r="E1161" s="264"/>
      <c r="F1161" s="334"/>
      <c r="G1161" s="269"/>
      <c r="H1161" s="269"/>
      <c r="I1161" s="264"/>
      <c r="J1161" s="307" t="str">
        <f t="shared" si="0"/>
        <v/>
      </c>
      <c r="K1161" s="307"/>
      <c r="L1161" s="308"/>
      <c r="M1161" s="307"/>
      <c r="N1161" s="304"/>
      <c r="O1161" s="264"/>
      <c r="P1161" s="269"/>
      <c r="Q1161" s="296"/>
      <c r="R1161" s="296"/>
      <c r="S1161" s="296"/>
    </row>
    <row r="1162" spans="1:19" ht="12.75" customHeight="1" x14ac:dyDescent="0.2">
      <c r="A1162" s="303" t="str">
        <f>IF(B1162="","",ROW()-ROW($A$3)+'Diário 2º PA'!$P$1)</f>
        <v/>
      </c>
      <c r="B1162" s="304"/>
      <c r="C1162" s="305"/>
      <c r="D1162" s="269"/>
      <c r="E1162" s="264"/>
      <c r="F1162" s="334"/>
      <c r="G1162" s="269"/>
      <c r="H1162" s="269"/>
      <c r="I1162" s="264"/>
      <c r="J1162" s="307" t="str">
        <f t="shared" si="0"/>
        <v/>
      </c>
      <c r="K1162" s="307"/>
      <c r="L1162" s="308"/>
      <c r="M1162" s="307"/>
      <c r="N1162" s="304"/>
      <c r="O1162" s="264"/>
      <c r="P1162" s="269"/>
      <c r="Q1162" s="296"/>
      <c r="R1162" s="296"/>
      <c r="S1162" s="296"/>
    </row>
    <row r="1163" spans="1:19" ht="12.75" customHeight="1" x14ac:dyDescent="0.2">
      <c r="A1163" s="303" t="str">
        <f>IF(B1163="","",ROW()-ROW($A$3)+'Diário 2º PA'!$P$1)</f>
        <v/>
      </c>
      <c r="B1163" s="304"/>
      <c r="C1163" s="305"/>
      <c r="D1163" s="269"/>
      <c r="E1163" s="264"/>
      <c r="F1163" s="334"/>
      <c r="G1163" s="269"/>
      <c r="H1163" s="269"/>
      <c r="I1163" s="264"/>
      <c r="J1163" s="307" t="str">
        <f t="shared" si="0"/>
        <v/>
      </c>
      <c r="K1163" s="307"/>
      <c r="L1163" s="308"/>
      <c r="M1163" s="307"/>
      <c r="N1163" s="304"/>
      <c r="O1163" s="264"/>
      <c r="P1163" s="269"/>
      <c r="Q1163" s="296"/>
      <c r="R1163" s="296"/>
      <c r="S1163" s="296"/>
    </row>
    <row r="1164" spans="1:19" ht="12.75" customHeight="1" x14ac:dyDescent="0.2">
      <c r="A1164" s="303" t="str">
        <f>IF(B1164="","",ROW()-ROW($A$3)+'Diário 2º PA'!$P$1)</f>
        <v/>
      </c>
      <c r="B1164" s="304"/>
      <c r="C1164" s="305"/>
      <c r="D1164" s="269"/>
      <c r="E1164" s="264"/>
      <c r="F1164" s="334"/>
      <c r="G1164" s="269"/>
      <c r="H1164" s="269"/>
      <c r="I1164" s="264"/>
      <c r="J1164" s="307" t="str">
        <f t="shared" si="0"/>
        <v/>
      </c>
      <c r="K1164" s="307"/>
      <c r="L1164" s="308"/>
      <c r="M1164" s="307"/>
      <c r="N1164" s="304"/>
      <c r="O1164" s="264"/>
      <c r="P1164" s="269"/>
      <c r="Q1164" s="296"/>
      <c r="R1164" s="296"/>
      <c r="S1164" s="296"/>
    </row>
    <row r="1165" spans="1:19" ht="12.75" customHeight="1" x14ac:dyDescent="0.2">
      <c r="A1165" s="303" t="str">
        <f>IF(B1165="","",ROW()-ROW($A$3)+'Diário 2º PA'!$P$1)</f>
        <v/>
      </c>
      <c r="B1165" s="304"/>
      <c r="C1165" s="305"/>
      <c r="D1165" s="269"/>
      <c r="E1165" s="264"/>
      <c r="F1165" s="334"/>
      <c r="G1165" s="269"/>
      <c r="H1165" s="269"/>
      <c r="I1165" s="264"/>
      <c r="J1165" s="307" t="str">
        <f t="shared" si="0"/>
        <v/>
      </c>
      <c r="K1165" s="307"/>
      <c r="L1165" s="308"/>
      <c r="M1165" s="307"/>
      <c r="N1165" s="304"/>
      <c r="O1165" s="264"/>
      <c r="P1165" s="269"/>
      <c r="Q1165" s="296"/>
      <c r="R1165" s="296"/>
      <c r="S1165" s="296"/>
    </row>
    <row r="1166" spans="1:19" ht="12.75" customHeight="1" x14ac:dyDescent="0.2">
      <c r="A1166" s="303" t="str">
        <f>IF(B1166="","",ROW()-ROW($A$3)+'Diário 2º PA'!$P$1)</f>
        <v/>
      </c>
      <c r="B1166" s="304"/>
      <c r="C1166" s="305"/>
      <c r="D1166" s="269"/>
      <c r="E1166" s="264"/>
      <c r="F1166" s="334"/>
      <c r="G1166" s="269"/>
      <c r="H1166" s="269"/>
      <c r="I1166" s="264"/>
      <c r="J1166" s="307" t="str">
        <f t="shared" si="0"/>
        <v/>
      </c>
      <c r="K1166" s="307"/>
      <c r="L1166" s="308"/>
      <c r="M1166" s="307"/>
      <c r="N1166" s="304"/>
      <c r="O1166" s="264"/>
      <c r="P1166" s="269"/>
      <c r="Q1166" s="296"/>
      <c r="R1166" s="296"/>
      <c r="S1166" s="296"/>
    </row>
    <row r="1167" spans="1:19" ht="12.75" customHeight="1" x14ac:dyDescent="0.2">
      <c r="A1167" s="303" t="str">
        <f>IF(B1167="","",ROW()-ROW($A$3)+'Diário 2º PA'!$P$1)</f>
        <v/>
      </c>
      <c r="B1167" s="304"/>
      <c r="C1167" s="305"/>
      <c r="D1167" s="269"/>
      <c r="E1167" s="264"/>
      <c r="F1167" s="334"/>
      <c r="G1167" s="269"/>
      <c r="H1167" s="269"/>
      <c r="I1167" s="264"/>
      <c r="J1167" s="307" t="str">
        <f t="shared" si="0"/>
        <v/>
      </c>
      <c r="K1167" s="307"/>
      <c r="L1167" s="308"/>
      <c r="M1167" s="307"/>
      <c r="N1167" s="304"/>
      <c r="O1167" s="264"/>
      <c r="P1167" s="269"/>
      <c r="Q1167" s="296"/>
      <c r="R1167" s="296"/>
      <c r="S1167" s="296"/>
    </row>
    <row r="1168" spans="1:19" ht="12.75" customHeight="1" x14ac:dyDescent="0.2">
      <c r="A1168" s="303" t="str">
        <f>IF(B1168="","",ROW()-ROW($A$3)+'Diário 2º PA'!$P$1)</f>
        <v/>
      </c>
      <c r="B1168" s="304"/>
      <c r="C1168" s="305"/>
      <c r="D1168" s="269"/>
      <c r="E1168" s="264"/>
      <c r="F1168" s="334"/>
      <c r="G1168" s="269"/>
      <c r="H1168" s="269"/>
      <c r="I1168" s="264"/>
      <c r="J1168" s="307" t="str">
        <f t="shared" si="0"/>
        <v/>
      </c>
      <c r="K1168" s="307"/>
      <c r="L1168" s="308"/>
      <c r="M1168" s="307"/>
      <c r="N1168" s="304"/>
      <c r="O1168" s="264"/>
      <c r="P1168" s="269"/>
      <c r="Q1168" s="296"/>
      <c r="R1168" s="296"/>
      <c r="S1168" s="296"/>
    </row>
    <row r="1169" spans="1:19" ht="12.75" customHeight="1" x14ac:dyDescent="0.2">
      <c r="A1169" s="303" t="str">
        <f>IF(B1169="","",ROW()-ROW($A$3)+'Diário 2º PA'!$P$1)</f>
        <v/>
      </c>
      <c r="B1169" s="304"/>
      <c r="C1169" s="305"/>
      <c r="D1169" s="269"/>
      <c r="E1169" s="264"/>
      <c r="F1169" s="334"/>
      <c r="G1169" s="269"/>
      <c r="H1169" s="269"/>
      <c r="I1169" s="264"/>
      <c r="J1169" s="307" t="str">
        <f t="shared" si="0"/>
        <v/>
      </c>
      <c r="K1169" s="307"/>
      <c r="L1169" s="308"/>
      <c r="M1169" s="307"/>
      <c r="N1169" s="304"/>
      <c r="O1169" s="264"/>
      <c r="P1169" s="269"/>
      <c r="Q1169" s="296"/>
      <c r="R1169" s="296"/>
      <c r="S1169" s="296"/>
    </row>
    <row r="1170" spans="1:19" ht="12.75" customHeight="1" x14ac:dyDescent="0.2">
      <c r="A1170" s="303" t="str">
        <f>IF(B1170="","",ROW()-ROW($A$3)+'Diário 2º PA'!$P$1)</f>
        <v/>
      </c>
      <c r="B1170" s="304"/>
      <c r="C1170" s="305"/>
      <c r="D1170" s="269"/>
      <c r="E1170" s="264"/>
      <c r="F1170" s="334"/>
      <c r="G1170" s="269"/>
      <c r="H1170" s="269"/>
      <c r="I1170" s="264"/>
      <c r="J1170" s="307" t="str">
        <f t="shared" si="0"/>
        <v/>
      </c>
      <c r="K1170" s="307"/>
      <c r="L1170" s="308"/>
      <c r="M1170" s="307"/>
      <c r="N1170" s="304"/>
      <c r="O1170" s="264"/>
      <c r="P1170" s="269"/>
      <c r="Q1170" s="296"/>
      <c r="R1170" s="296"/>
      <c r="S1170" s="296"/>
    </row>
    <row r="1171" spans="1:19" ht="12.75" customHeight="1" x14ac:dyDescent="0.2">
      <c r="A1171" s="303" t="str">
        <f>IF(B1171="","",ROW()-ROW($A$3)+'Diário 2º PA'!$P$1)</f>
        <v/>
      </c>
      <c r="B1171" s="304"/>
      <c r="C1171" s="305"/>
      <c r="D1171" s="269"/>
      <c r="E1171" s="264"/>
      <c r="F1171" s="334"/>
      <c r="G1171" s="269"/>
      <c r="H1171" s="269"/>
      <c r="I1171" s="264"/>
      <c r="J1171" s="307" t="str">
        <f t="shared" si="0"/>
        <v/>
      </c>
      <c r="K1171" s="307"/>
      <c r="L1171" s="308"/>
      <c r="M1171" s="307"/>
      <c r="N1171" s="304"/>
      <c r="O1171" s="264"/>
      <c r="P1171" s="269"/>
      <c r="Q1171" s="296"/>
      <c r="R1171" s="296"/>
      <c r="S1171" s="296"/>
    </row>
    <row r="1172" spans="1:19" ht="12.75" customHeight="1" x14ac:dyDescent="0.2">
      <c r="A1172" s="303" t="str">
        <f>IF(B1172="","",ROW()-ROW($A$3)+'Diário 2º PA'!$P$1)</f>
        <v/>
      </c>
      <c r="B1172" s="304"/>
      <c r="C1172" s="305"/>
      <c r="D1172" s="269"/>
      <c r="E1172" s="264"/>
      <c r="F1172" s="334"/>
      <c r="G1172" s="269"/>
      <c r="H1172" s="269"/>
      <c r="I1172" s="264"/>
      <c r="J1172" s="307" t="str">
        <f t="shared" si="0"/>
        <v/>
      </c>
      <c r="K1172" s="307"/>
      <c r="L1172" s="308"/>
      <c r="M1172" s="307"/>
      <c r="N1172" s="304"/>
      <c r="O1172" s="264"/>
      <c r="P1172" s="269"/>
      <c r="Q1172" s="296"/>
      <c r="R1172" s="296"/>
      <c r="S1172" s="296"/>
    </row>
    <row r="1173" spans="1:19" ht="12.75" customHeight="1" x14ac:dyDescent="0.2">
      <c r="A1173" s="303" t="str">
        <f>IF(B1173="","",ROW()-ROW($A$3)+'Diário 2º PA'!$P$1)</f>
        <v/>
      </c>
      <c r="B1173" s="304"/>
      <c r="C1173" s="305"/>
      <c r="D1173" s="269"/>
      <c r="E1173" s="264"/>
      <c r="F1173" s="334"/>
      <c r="G1173" s="269"/>
      <c r="H1173" s="269"/>
      <c r="I1173" s="264"/>
      <c r="J1173" s="307" t="str">
        <f t="shared" si="0"/>
        <v/>
      </c>
      <c r="K1173" s="307"/>
      <c r="L1173" s="308"/>
      <c r="M1173" s="307"/>
      <c r="N1173" s="304"/>
      <c r="O1173" s="264"/>
      <c r="P1173" s="269"/>
      <c r="Q1173" s="296"/>
      <c r="R1173" s="296"/>
      <c r="S1173" s="296"/>
    </row>
    <row r="1174" spans="1:19" ht="12.75" customHeight="1" x14ac:dyDescent="0.2">
      <c r="A1174" s="303" t="str">
        <f>IF(B1174="","",ROW()-ROW($A$3)+'Diário 2º PA'!$P$1)</f>
        <v/>
      </c>
      <c r="B1174" s="304"/>
      <c r="C1174" s="305"/>
      <c r="D1174" s="269"/>
      <c r="E1174" s="264"/>
      <c r="F1174" s="334"/>
      <c r="G1174" s="269"/>
      <c r="H1174" s="269"/>
      <c r="I1174" s="264"/>
      <c r="J1174" s="307" t="str">
        <f t="shared" si="0"/>
        <v/>
      </c>
      <c r="K1174" s="307"/>
      <c r="L1174" s="308"/>
      <c r="M1174" s="307"/>
      <c r="N1174" s="304"/>
      <c r="O1174" s="264"/>
      <c r="P1174" s="269"/>
      <c r="Q1174" s="296"/>
      <c r="R1174" s="296"/>
      <c r="S1174" s="296"/>
    </row>
    <row r="1175" spans="1:19" ht="12.75" customHeight="1" x14ac:dyDescent="0.2">
      <c r="A1175" s="303" t="str">
        <f>IF(B1175="","",ROW()-ROW($A$3)+'Diário 2º PA'!$P$1)</f>
        <v/>
      </c>
      <c r="B1175" s="304"/>
      <c r="C1175" s="305"/>
      <c r="D1175" s="269"/>
      <c r="E1175" s="264"/>
      <c r="F1175" s="334"/>
      <c r="G1175" s="269"/>
      <c r="H1175" s="269"/>
      <c r="I1175" s="264"/>
      <c r="J1175" s="307" t="str">
        <f t="shared" si="0"/>
        <v/>
      </c>
      <c r="K1175" s="307"/>
      <c r="L1175" s="308"/>
      <c r="M1175" s="307"/>
      <c r="N1175" s="304"/>
      <c r="O1175" s="264"/>
      <c r="P1175" s="269"/>
      <c r="Q1175" s="296"/>
      <c r="R1175" s="296"/>
      <c r="S1175" s="296"/>
    </row>
    <row r="1176" spans="1:19" ht="12.75" customHeight="1" x14ac:dyDescent="0.2">
      <c r="A1176" s="303" t="str">
        <f>IF(B1176="","",ROW()-ROW($A$3)+'Diário 2º PA'!$P$1)</f>
        <v/>
      </c>
      <c r="B1176" s="304"/>
      <c r="C1176" s="305"/>
      <c r="D1176" s="269"/>
      <c r="E1176" s="264"/>
      <c r="F1176" s="334"/>
      <c r="G1176" s="269"/>
      <c r="H1176" s="269"/>
      <c r="I1176" s="264"/>
      <c r="J1176" s="307" t="str">
        <f t="shared" si="0"/>
        <v/>
      </c>
      <c r="K1176" s="307"/>
      <c r="L1176" s="308"/>
      <c r="M1176" s="307"/>
      <c r="N1176" s="304"/>
      <c r="O1176" s="264"/>
      <c r="P1176" s="269"/>
      <c r="Q1176" s="296"/>
      <c r="R1176" s="296"/>
      <c r="S1176" s="296"/>
    </row>
    <row r="1177" spans="1:19" ht="12.75" customHeight="1" x14ac:dyDescent="0.2">
      <c r="A1177" s="303" t="str">
        <f>IF(B1177="","",ROW()-ROW($A$3)+'Diário 2º PA'!$P$1)</f>
        <v/>
      </c>
      <c r="B1177" s="304"/>
      <c r="C1177" s="305"/>
      <c r="D1177" s="269"/>
      <c r="E1177" s="264"/>
      <c r="F1177" s="334"/>
      <c r="G1177" s="269"/>
      <c r="H1177" s="269"/>
      <c r="I1177" s="264"/>
      <c r="J1177" s="307" t="str">
        <f t="shared" si="0"/>
        <v/>
      </c>
      <c r="K1177" s="307"/>
      <c r="L1177" s="308"/>
      <c r="M1177" s="307"/>
      <c r="N1177" s="304"/>
      <c r="O1177" s="264"/>
      <c r="P1177" s="269"/>
      <c r="Q1177" s="296"/>
      <c r="R1177" s="296"/>
      <c r="S1177" s="296"/>
    </row>
    <row r="1178" spans="1:19" ht="12.75" customHeight="1" x14ac:dyDescent="0.2">
      <c r="A1178" s="303" t="str">
        <f>IF(B1178="","",ROW()-ROW($A$3)+'Diário 2º PA'!$P$1)</f>
        <v/>
      </c>
      <c r="B1178" s="304"/>
      <c r="C1178" s="305"/>
      <c r="D1178" s="269"/>
      <c r="E1178" s="264"/>
      <c r="F1178" s="334"/>
      <c r="G1178" s="269"/>
      <c r="H1178" s="269"/>
      <c r="I1178" s="264"/>
      <c r="J1178" s="307" t="str">
        <f t="shared" si="0"/>
        <v/>
      </c>
      <c r="K1178" s="307"/>
      <c r="L1178" s="308"/>
      <c r="M1178" s="307"/>
      <c r="N1178" s="304"/>
      <c r="O1178" s="264"/>
      <c r="P1178" s="269"/>
      <c r="Q1178" s="296"/>
      <c r="R1178" s="296"/>
      <c r="S1178" s="296"/>
    </row>
    <row r="1179" spans="1:19" ht="12.75" customHeight="1" x14ac:dyDescent="0.2">
      <c r="A1179" s="303" t="str">
        <f>IF(B1179="","",ROW()-ROW($A$3)+'Diário 2º PA'!$P$1)</f>
        <v/>
      </c>
      <c r="B1179" s="304"/>
      <c r="C1179" s="305"/>
      <c r="D1179" s="269"/>
      <c r="E1179" s="264"/>
      <c r="F1179" s="334"/>
      <c r="G1179" s="269"/>
      <c r="H1179" s="269"/>
      <c r="I1179" s="264"/>
      <c r="J1179" s="307" t="str">
        <f t="shared" si="0"/>
        <v/>
      </c>
      <c r="K1179" s="307"/>
      <c r="L1179" s="308"/>
      <c r="M1179" s="307"/>
      <c r="N1179" s="304"/>
      <c r="O1179" s="264"/>
      <c r="P1179" s="269"/>
      <c r="Q1179" s="296"/>
      <c r="R1179" s="296"/>
      <c r="S1179" s="296"/>
    </row>
    <row r="1180" spans="1:19" ht="12.75" customHeight="1" x14ac:dyDescent="0.2">
      <c r="A1180" s="303" t="str">
        <f>IF(B1180="","",ROW()-ROW($A$3)+'Diário 2º PA'!$P$1)</f>
        <v/>
      </c>
      <c r="B1180" s="304"/>
      <c r="C1180" s="305"/>
      <c r="D1180" s="269"/>
      <c r="E1180" s="264"/>
      <c r="F1180" s="334"/>
      <c r="G1180" s="269"/>
      <c r="H1180" s="269"/>
      <c r="I1180" s="264"/>
      <c r="J1180" s="307" t="str">
        <f t="shared" si="0"/>
        <v/>
      </c>
      <c r="K1180" s="307"/>
      <c r="L1180" s="308"/>
      <c r="M1180" s="307"/>
      <c r="N1180" s="304"/>
      <c r="O1180" s="264"/>
      <c r="P1180" s="269"/>
      <c r="Q1180" s="296"/>
      <c r="R1180" s="296"/>
      <c r="S1180" s="296"/>
    </row>
    <row r="1181" spans="1:19" ht="12.75" customHeight="1" x14ac:dyDescent="0.2">
      <c r="A1181" s="303" t="str">
        <f>IF(B1181="","",ROW()-ROW($A$3)+'Diário 2º PA'!$P$1)</f>
        <v/>
      </c>
      <c r="B1181" s="304"/>
      <c r="C1181" s="305"/>
      <c r="D1181" s="269"/>
      <c r="E1181" s="264"/>
      <c r="F1181" s="334"/>
      <c r="G1181" s="269"/>
      <c r="H1181" s="269"/>
      <c r="I1181" s="264"/>
      <c r="J1181" s="307" t="str">
        <f t="shared" si="0"/>
        <v/>
      </c>
      <c r="K1181" s="307"/>
      <c r="L1181" s="308"/>
      <c r="M1181" s="307"/>
      <c r="N1181" s="304"/>
      <c r="O1181" s="264"/>
      <c r="P1181" s="269"/>
      <c r="Q1181" s="296"/>
      <c r="R1181" s="296"/>
      <c r="S1181" s="296"/>
    </row>
    <row r="1182" spans="1:19" ht="12.75" customHeight="1" x14ac:dyDescent="0.2">
      <c r="A1182" s="303" t="str">
        <f>IF(B1182="","",ROW()-ROW($A$3)+'Diário 2º PA'!$P$1)</f>
        <v/>
      </c>
      <c r="B1182" s="304"/>
      <c r="C1182" s="305"/>
      <c r="D1182" s="269"/>
      <c r="E1182" s="264"/>
      <c r="F1182" s="334"/>
      <c r="G1182" s="269"/>
      <c r="H1182" s="269"/>
      <c r="I1182" s="264"/>
      <c r="J1182" s="307" t="str">
        <f t="shared" si="0"/>
        <v/>
      </c>
      <c r="K1182" s="307"/>
      <c r="L1182" s="308"/>
      <c r="M1182" s="307"/>
      <c r="N1182" s="304"/>
      <c r="O1182" s="264"/>
      <c r="P1182" s="269"/>
      <c r="Q1182" s="296"/>
      <c r="R1182" s="296"/>
      <c r="S1182" s="296"/>
    </row>
    <row r="1183" spans="1:19" ht="12.75" customHeight="1" x14ac:dyDescent="0.2">
      <c r="A1183" s="303" t="str">
        <f>IF(B1183="","",ROW()-ROW($A$3)+'Diário 2º PA'!$P$1)</f>
        <v/>
      </c>
      <c r="B1183" s="304"/>
      <c r="C1183" s="305"/>
      <c r="D1183" s="269"/>
      <c r="E1183" s="264"/>
      <c r="F1183" s="334"/>
      <c r="G1183" s="269"/>
      <c r="H1183" s="269"/>
      <c r="I1183" s="264"/>
      <c r="J1183" s="307" t="str">
        <f t="shared" si="0"/>
        <v/>
      </c>
      <c r="K1183" s="307"/>
      <c r="L1183" s="308"/>
      <c r="M1183" s="307"/>
      <c r="N1183" s="304"/>
      <c r="O1183" s="264"/>
      <c r="P1183" s="269"/>
      <c r="Q1183" s="296"/>
      <c r="R1183" s="296"/>
      <c r="S1183" s="296"/>
    </row>
    <row r="1184" spans="1:19" ht="12.75" customHeight="1" x14ac:dyDescent="0.2">
      <c r="A1184" s="303" t="str">
        <f>IF(B1184="","",ROW()-ROW($A$3)+'Diário 2º PA'!$P$1)</f>
        <v/>
      </c>
      <c r="B1184" s="304"/>
      <c r="C1184" s="305"/>
      <c r="D1184" s="269"/>
      <c r="E1184" s="264"/>
      <c r="F1184" s="334"/>
      <c r="G1184" s="269"/>
      <c r="H1184" s="269"/>
      <c r="I1184" s="264"/>
      <c r="J1184" s="307" t="str">
        <f t="shared" si="0"/>
        <v/>
      </c>
      <c r="K1184" s="307"/>
      <c r="L1184" s="308"/>
      <c r="M1184" s="307"/>
      <c r="N1184" s="304"/>
      <c r="O1184" s="264"/>
      <c r="P1184" s="269"/>
      <c r="Q1184" s="296"/>
      <c r="R1184" s="296"/>
      <c r="S1184" s="296"/>
    </row>
    <row r="1185" spans="1:19" ht="12.75" customHeight="1" x14ac:dyDescent="0.2">
      <c r="A1185" s="303" t="str">
        <f>IF(B1185="","",ROW()-ROW($A$3)+'Diário 2º PA'!$P$1)</f>
        <v/>
      </c>
      <c r="B1185" s="304"/>
      <c r="C1185" s="305"/>
      <c r="D1185" s="269"/>
      <c r="E1185" s="264"/>
      <c r="F1185" s="334"/>
      <c r="G1185" s="269"/>
      <c r="H1185" s="269"/>
      <c r="I1185" s="264"/>
      <c r="J1185" s="307" t="str">
        <f t="shared" si="0"/>
        <v/>
      </c>
      <c r="K1185" s="307"/>
      <c r="L1185" s="308"/>
      <c r="M1185" s="307"/>
      <c r="N1185" s="304"/>
      <c r="O1185" s="264"/>
      <c r="P1185" s="269"/>
      <c r="Q1185" s="296"/>
      <c r="R1185" s="296"/>
      <c r="S1185" s="296"/>
    </row>
    <row r="1186" spans="1:19" ht="12.75" customHeight="1" x14ac:dyDescent="0.2">
      <c r="A1186" s="303" t="str">
        <f>IF(B1186="","",ROW()-ROW($A$3)+'Diário 2º PA'!$P$1)</f>
        <v/>
      </c>
      <c r="B1186" s="304"/>
      <c r="C1186" s="305"/>
      <c r="D1186" s="269"/>
      <c r="E1186" s="264"/>
      <c r="F1186" s="334"/>
      <c r="G1186" s="269"/>
      <c r="H1186" s="269"/>
      <c r="I1186" s="264"/>
      <c r="J1186" s="307" t="str">
        <f t="shared" si="0"/>
        <v/>
      </c>
      <c r="K1186" s="307"/>
      <c r="L1186" s="308"/>
      <c r="M1186" s="307"/>
      <c r="N1186" s="304"/>
      <c r="O1186" s="264"/>
      <c r="P1186" s="269"/>
      <c r="Q1186" s="296"/>
      <c r="R1186" s="296"/>
      <c r="S1186" s="296"/>
    </row>
    <row r="1187" spans="1:19" ht="12.75" customHeight="1" x14ac:dyDescent="0.2">
      <c r="A1187" s="303" t="str">
        <f>IF(B1187="","",ROW()-ROW($A$3)+'Diário 2º PA'!$P$1)</f>
        <v/>
      </c>
      <c r="B1187" s="304"/>
      <c r="C1187" s="305"/>
      <c r="D1187" s="269"/>
      <c r="E1187" s="264"/>
      <c r="F1187" s="334"/>
      <c r="G1187" s="269"/>
      <c r="H1187" s="269"/>
      <c r="I1187" s="264"/>
      <c r="J1187" s="307" t="str">
        <f t="shared" si="0"/>
        <v/>
      </c>
      <c r="K1187" s="307"/>
      <c r="L1187" s="308"/>
      <c r="M1187" s="307"/>
      <c r="N1187" s="304"/>
      <c r="O1187" s="264"/>
      <c r="P1187" s="269"/>
      <c r="Q1187" s="296"/>
      <c r="R1187" s="296"/>
      <c r="S1187" s="296"/>
    </row>
    <row r="1188" spans="1:19" ht="12.75" customHeight="1" x14ac:dyDescent="0.2">
      <c r="A1188" s="303" t="str">
        <f>IF(B1188="","",ROW()-ROW($A$3)+'Diário 2º PA'!$P$1)</f>
        <v/>
      </c>
      <c r="B1188" s="304"/>
      <c r="C1188" s="305"/>
      <c r="D1188" s="269"/>
      <c r="E1188" s="264"/>
      <c r="F1188" s="334"/>
      <c r="G1188" s="269"/>
      <c r="H1188" s="269"/>
      <c r="I1188" s="264"/>
      <c r="J1188" s="307" t="str">
        <f t="shared" si="0"/>
        <v/>
      </c>
      <c r="K1188" s="307"/>
      <c r="L1188" s="308"/>
      <c r="M1188" s="307"/>
      <c r="N1188" s="304"/>
      <c r="O1188" s="264"/>
      <c r="P1188" s="269"/>
      <c r="Q1188" s="296"/>
      <c r="R1188" s="296"/>
      <c r="S1188" s="296"/>
    </row>
    <row r="1189" spans="1:19" ht="12.75" customHeight="1" x14ac:dyDescent="0.2">
      <c r="A1189" s="303" t="str">
        <f>IF(B1189="","",ROW()-ROW($A$3)+'Diário 2º PA'!$P$1)</f>
        <v/>
      </c>
      <c r="B1189" s="304"/>
      <c r="C1189" s="305"/>
      <c r="D1189" s="269"/>
      <c r="E1189" s="264"/>
      <c r="F1189" s="334"/>
      <c r="G1189" s="269"/>
      <c r="H1189" s="269"/>
      <c r="I1189" s="264"/>
      <c r="J1189" s="307" t="str">
        <f t="shared" si="0"/>
        <v/>
      </c>
      <c r="K1189" s="307"/>
      <c r="L1189" s="308"/>
      <c r="M1189" s="307"/>
      <c r="N1189" s="304"/>
      <c r="O1189" s="264"/>
      <c r="P1189" s="269"/>
      <c r="Q1189" s="296"/>
      <c r="R1189" s="296"/>
      <c r="S1189" s="296"/>
    </row>
    <row r="1190" spans="1:19" ht="12.75" customHeight="1" x14ac:dyDescent="0.2">
      <c r="A1190" s="303" t="str">
        <f>IF(B1190="","",ROW()-ROW($A$3)+'Diário 2º PA'!$P$1)</f>
        <v/>
      </c>
      <c r="B1190" s="304"/>
      <c r="C1190" s="305"/>
      <c r="D1190" s="269"/>
      <c r="E1190" s="264"/>
      <c r="F1190" s="334"/>
      <c r="G1190" s="269"/>
      <c r="H1190" s="269"/>
      <c r="I1190" s="264"/>
      <c r="J1190" s="307" t="str">
        <f t="shared" si="0"/>
        <v/>
      </c>
      <c r="K1190" s="307"/>
      <c r="L1190" s="308"/>
      <c r="M1190" s="307"/>
      <c r="N1190" s="304"/>
      <c r="O1190" s="264"/>
      <c r="P1190" s="269"/>
      <c r="Q1190" s="296"/>
      <c r="R1190" s="296"/>
      <c r="S1190" s="296"/>
    </row>
    <row r="1191" spans="1:19" ht="12.75" customHeight="1" x14ac:dyDescent="0.2">
      <c r="A1191" s="303" t="str">
        <f>IF(B1191="","",ROW()-ROW($A$3)+'Diário 2º PA'!$P$1)</f>
        <v/>
      </c>
      <c r="B1191" s="304"/>
      <c r="C1191" s="305"/>
      <c r="D1191" s="269"/>
      <c r="E1191" s="264"/>
      <c r="F1191" s="334"/>
      <c r="G1191" s="269"/>
      <c r="H1191" s="269"/>
      <c r="I1191" s="264"/>
      <c r="J1191" s="307" t="str">
        <f t="shared" si="0"/>
        <v/>
      </c>
      <c r="K1191" s="307"/>
      <c r="L1191" s="308"/>
      <c r="M1191" s="307"/>
      <c r="N1191" s="304"/>
      <c r="O1191" s="264"/>
      <c r="P1191" s="269"/>
      <c r="Q1191" s="296"/>
      <c r="R1191" s="296"/>
      <c r="S1191" s="296"/>
    </row>
    <row r="1192" spans="1:19" ht="12.75" customHeight="1" x14ac:dyDescent="0.2">
      <c r="A1192" s="303" t="str">
        <f>IF(B1192="","",ROW()-ROW($A$3)+'Diário 2º PA'!$P$1)</f>
        <v/>
      </c>
      <c r="B1192" s="304"/>
      <c r="C1192" s="305"/>
      <c r="D1192" s="269"/>
      <c r="E1192" s="264"/>
      <c r="F1192" s="334"/>
      <c r="G1192" s="269"/>
      <c r="H1192" s="269"/>
      <c r="I1192" s="264"/>
      <c r="J1192" s="307" t="str">
        <f t="shared" si="0"/>
        <v/>
      </c>
      <c r="K1192" s="307"/>
      <c r="L1192" s="308"/>
      <c r="M1192" s="307"/>
      <c r="N1192" s="304"/>
      <c r="O1192" s="264"/>
      <c r="P1192" s="269"/>
      <c r="Q1192" s="296"/>
      <c r="R1192" s="296"/>
      <c r="S1192" s="296"/>
    </row>
    <row r="1193" spans="1:19" ht="12.75" customHeight="1" x14ac:dyDescent="0.2">
      <c r="A1193" s="303" t="str">
        <f>IF(B1193="","",ROW()-ROW($A$3)+'Diário 2º PA'!$P$1)</f>
        <v/>
      </c>
      <c r="B1193" s="304"/>
      <c r="C1193" s="305"/>
      <c r="D1193" s="269"/>
      <c r="E1193" s="264"/>
      <c r="F1193" s="334"/>
      <c r="G1193" s="269"/>
      <c r="H1193" s="269"/>
      <c r="I1193" s="264"/>
      <c r="J1193" s="307" t="str">
        <f t="shared" si="0"/>
        <v/>
      </c>
      <c r="K1193" s="307"/>
      <c r="L1193" s="308"/>
      <c r="M1193" s="307"/>
      <c r="N1193" s="304"/>
      <c r="O1193" s="264"/>
      <c r="P1193" s="269"/>
      <c r="Q1193" s="296"/>
      <c r="R1193" s="296"/>
      <c r="S1193" s="296"/>
    </row>
    <row r="1194" spans="1:19" ht="12.75" customHeight="1" x14ac:dyDescent="0.2">
      <c r="A1194" s="303" t="str">
        <f>IF(B1194="","",ROW()-ROW($A$3)+'Diário 2º PA'!$P$1)</f>
        <v/>
      </c>
      <c r="B1194" s="304"/>
      <c r="C1194" s="305"/>
      <c r="D1194" s="269"/>
      <c r="E1194" s="264"/>
      <c r="F1194" s="334"/>
      <c r="G1194" s="269"/>
      <c r="H1194" s="269"/>
      <c r="I1194" s="264"/>
      <c r="J1194" s="307" t="str">
        <f t="shared" si="0"/>
        <v/>
      </c>
      <c r="K1194" s="307"/>
      <c r="L1194" s="308"/>
      <c r="M1194" s="307"/>
      <c r="N1194" s="304"/>
      <c r="O1194" s="264"/>
      <c r="P1194" s="269"/>
      <c r="Q1194" s="296"/>
      <c r="R1194" s="296"/>
      <c r="S1194" s="296"/>
    </row>
    <row r="1195" spans="1:19" ht="12.75" customHeight="1" x14ac:dyDescent="0.2">
      <c r="A1195" s="303" t="str">
        <f>IF(B1195="","",ROW()-ROW($A$3)+'Diário 2º PA'!$P$1)</f>
        <v/>
      </c>
      <c r="B1195" s="304"/>
      <c r="C1195" s="305"/>
      <c r="D1195" s="269"/>
      <c r="E1195" s="264"/>
      <c r="F1195" s="334"/>
      <c r="G1195" s="269"/>
      <c r="H1195" s="269"/>
      <c r="I1195" s="264"/>
      <c r="J1195" s="307" t="str">
        <f t="shared" si="0"/>
        <v/>
      </c>
      <c r="K1195" s="307"/>
      <c r="L1195" s="308"/>
      <c r="M1195" s="307"/>
      <c r="N1195" s="304"/>
      <c r="O1195" s="264"/>
      <c r="P1195" s="269"/>
      <c r="Q1195" s="296"/>
      <c r="R1195" s="296"/>
      <c r="S1195" s="296"/>
    </row>
    <row r="1196" spans="1:19" ht="12.75" customHeight="1" x14ac:dyDescent="0.2">
      <c r="A1196" s="303" t="str">
        <f>IF(B1196="","",ROW()-ROW($A$3)+'Diário 2º PA'!$P$1)</f>
        <v/>
      </c>
      <c r="B1196" s="304"/>
      <c r="C1196" s="305"/>
      <c r="D1196" s="269"/>
      <c r="E1196" s="264"/>
      <c r="F1196" s="334"/>
      <c r="G1196" s="269"/>
      <c r="H1196" s="269"/>
      <c r="I1196" s="264"/>
      <c r="J1196" s="307" t="str">
        <f t="shared" si="0"/>
        <v/>
      </c>
      <c r="K1196" s="307"/>
      <c r="L1196" s="308"/>
      <c r="M1196" s="307"/>
      <c r="N1196" s="304"/>
      <c r="O1196" s="264"/>
      <c r="P1196" s="269"/>
      <c r="Q1196" s="296"/>
      <c r="R1196" s="296"/>
      <c r="S1196" s="296"/>
    </row>
    <row r="1197" spans="1:19" ht="12.75" customHeight="1" x14ac:dyDescent="0.2">
      <c r="A1197" s="303" t="str">
        <f>IF(B1197="","",ROW()-ROW($A$3)+'Diário 2º PA'!$P$1)</f>
        <v/>
      </c>
      <c r="B1197" s="304"/>
      <c r="C1197" s="305"/>
      <c r="D1197" s="269"/>
      <c r="E1197" s="264"/>
      <c r="F1197" s="334"/>
      <c r="G1197" s="269"/>
      <c r="H1197" s="269"/>
      <c r="I1197" s="264"/>
      <c r="J1197" s="307" t="str">
        <f t="shared" si="0"/>
        <v/>
      </c>
      <c r="K1197" s="307"/>
      <c r="L1197" s="308"/>
      <c r="M1197" s="307"/>
      <c r="N1197" s="304"/>
      <c r="O1197" s="264"/>
      <c r="P1197" s="269"/>
      <c r="Q1197" s="296"/>
      <c r="R1197" s="296"/>
      <c r="S1197" s="296"/>
    </row>
    <row r="1198" spans="1:19" ht="12.75" customHeight="1" x14ac:dyDescent="0.2">
      <c r="A1198" s="303" t="str">
        <f>IF(B1198="","",ROW()-ROW($A$3)+'Diário 2º PA'!$P$1)</f>
        <v/>
      </c>
      <c r="B1198" s="304"/>
      <c r="C1198" s="305"/>
      <c r="D1198" s="269"/>
      <c r="E1198" s="264"/>
      <c r="F1198" s="334"/>
      <c r="G1198" s="269"/>
      <c r="H1198" s="269"/>
      <c r="I1198" s="264"/>
      <c r="J1198" s="307" t="str">
        <f t="shared" si="0"/>
        <v/>
      </c>
      <c r="K1198" s="307"/>
      <c r="L1198" s="308"/>
      <c r="M1198" s="307"/>
      <c r="N1198" s="304"/>
      <c r="O1198" s="264"/>
      <c r="P1198" s="269"/>
      <c r="Q1198" s="296"/>
      <c r="R1198" s="296"/>
      <c r="S1198" s="296"/>
    </row>
    <row r="1199" spans="1:19" ht="12.75" customHeight="1" x14ac:dyDescent="0.2">
      <c r="A1199" s="303" t="str">
        <f>IF(B1199="","",ROW()-ROW($A$3)+'Diário 2º PA'!$P$1)</f>
        <v/>
      </c>
      <c r="B1199" s="304"/>
      <c r="C1199" s="305"/>
      <c r="D1199" s="269"/>
      <c r="E1199" s="264"/>
      <c r="F1199" s="334"/>
      <c r="G1199" s="269"/>
      <c r="H1199" s="269"/>
      <c r="I1199" s="264"/>
      <c r="J1199" s="307" t="str">
        <f t="shared" si="0"/>
        <v/>
      </c>
      <c r="K1199" s="307"/>
      <c r="L1199" s="308"/>
      <c r="M1199" s="307"/>
      <c r="N1199" s="304"/>
      <c r="O1199" s="264"/>
      <c r="P1199" s="269"/>
      <c r="Q1199" s="296"/>
      <c r="R1199" s="296"/>
      <c r="S1199" s="296"/>
    </row>
    <row r="1200" spans="1:19" ht="12.75" customHeight="1" x14ac:dyDescent="0.2">
      <c r="A1200" s="303" t="str">
        <f>IF(B1200="","",ROW()-ROW($A$3)+'Diário 2º PA'!$P$1)</f>
        <v/>
      </c>
      <c r="B1200" s="304"/>
      <c r="C1200" s="305"/>
      <c r="D1200" s="269"/>
      <c r="E1200" s="264"/>
      <c r="F1200" s="334"/>
      <c r="G1200" s="269"/>
      <c r="H1200" s="269"/>
      <c r="I1200" s="264"/>
      <c r="J1200" s="307" t="str">
        <f t="shared" si="0"/>
        <v/>
      </c>
      <c r="K1200" s="307"/>
      <c r="L1200" s="308"/>
      <c r="M1200" s="307"/>
      <c r="N1200" s="304"/>
      <c r="O1200" s="264"/>
      <c r="P1200" s="269"/>
      <c r="Q1200" s="296"/>
      <c r="R1200" s="296"/>
      <c r="S1200" s="296"/>
    </row>
    <row r="1201" spans="1:19" ht="12.75" customHeight="1" x14ac:dyDescent="0.2">
      <c r="A1201" s="303" t="str">
        <f>IF(B1201="","",ROW()-ROW($A$3)+'Diário 2º PA'!$P$1)</f>
        <v/>
      </c>
      <c r="B1201" s="304"/>
      <c r="C1201" s="305"/>
      <c r="D1201" s="269"/>
      <c r="E1201" s="264"/>
      <c r="F1201" s="334"/>
      <c r="G1201" s="269"/>
      <c r="H1201" s="269"/>
      <c r="I1201" s="264"/>
      <c r="J1201" s="307" t="str">
        <f t="shared" si="0"/>
        <v/>
      </c>
      <c r="K1201" s="307"/>
      <c r="L1201" s="308"/>
      <c r="M1201" s="307"/>
      <c r="N1201" s="304"/>
      <c r="O1201" s="264"/>
      <c r="P1201" s="269"/>
      <c r="Q1201" s="296"/>
      <c r="R1201" s="296"/>
      <c r="S1201" s="296"/>
    </row>
    <row r="1202" spans="1:19" ht="12.75" customHeight="1" x14ac:dyDescent="0.2">
      <c r="A1202" s="303" t="str">
        <f>IF(B1202="","",ROW()-ROW($A$3)+'Diário 2º PA'!$P$1)</f>
        <v/>
      </c>
      <c r="B1202" s="304"/>
      <c r="C1202" s="305"/>
      <c r="D1202" s="269"/>
      <c r="E1202" s="264"/>
      <c r="F1202" s="334"/>
      <c r="G1202" s="269"/>
      <c r="H1202" s="269"/>
      <c r="I1202" s="264"/>
      <c r="J1202" s="307" t="str">
        <f t="shared" si="0"/>
        <v/>
      </c>
      <c r="K1202" s="307"/>
      <c r="L1202" s="308"/>
      <c r="M1202" s="307"/>
      <c r="N1202" s="304"/>
      <c r="O1202" s="264"/>
      <c r="P1202" s="269"/>
      <c r="Q1202" s="296"/>
      <c r="R1202" s="296"/>
      <c r="S1202" s="296"/>
    </row>
    <row r="1203" spans="1:19" ht="12.75" customHeight="1" x14ac:dyDescent="0.2">
      <c r="A1203" s="303" t="str">
        <f>IF(B1203="","",ROW()-ROW($A$3)+'Diário 2º PA'!$P$1)</f>
        <v/>
      </c>
      <c r="B1203" s="304"/>
      <c r="C1203" s="305"/>
      <c r="D1203" s="269"/>
      <c r="E1203" s="264"/>
      <c r="F1203" s="334"/>
      <c r="G1203" s="269"/>
      <c r="H1203" s="269"/>
      <c r="I1203" s="264"/>
      <c r="J1203" s="307" t="str">
        <f t="shared" si="0"/>
        <v/>
      </c>
      <c r="K1203" s="307"/>
      <c r="L1203" s="308"/>
      <c r="M1203" s="307"/>
      <c r="N1203" s="304"/>
      <c r="O1203" s="264"/>
      <c r="P1203" s="269"/>
      <c r="Q1203" s="296"/>
      <c r="R1203" s="296"/>
      <c r="S1203" s="296"/>
    </row>
    <row r="1204" spans="1:19" ht="12.75" customHeight="1" x14ac:dyDescent="0.2">
      <c r="A1204" s="303" t="str">
        <f>IF(B1204="","",ROW()-ROW($A$3)+'Diário 2º PA'!$P$1)</f>
        <v/>
      </c>
      <c r="B1204" s="304"/>
      <c r="C1204" s="305"/>
      <c r="D1204" s="269"/>
      <c r="E1204" s="264"/>
      <c r="F1204" s="334"/>
      <c r="G1204" s="269"/>
      <c r="H1204" s="269"/>
      <c r="I1204" s="264"/>
      <c r="J1204" s="307" t="str">
        <f t="shared" si="0"/>
        <v/>
      </c>
      <c r="K1204" s="307"/>
      <c r="L1204" s="308"/>
      <c r="M1204" s="307"/>
      <c r="N1204" s="304"/>
      <c r="O1204" s="264"/>
      <c r="P1204" s="269"/>
      <c r="Q1204" s="296"/>
      <c r="R1204" s="296"/>
      <c r="S1204" s="296"/>
    </row>
    <row r="1205" spans="1:19" ht="12.75" customHeight="1" x14ac:dyDescent="0.2">
      <c r="A1205" s="303" t="str">
        <f>IF(B1205="","",ROW()-ROW($A$3)+'Diário 2º PA'!$P$1)</f>
        <v/>
      </c>
      <c r="B1205" s="304"/>
      <c r="C1205" s="305"/>
      <c r="D1205" s="269"/>
      <c r="E1205" s="264"/>
      <c r="F1205" s="334"/>
      <c r="G1205" s="269"/>
      <c r="H1205" s="269"/>
      <c r="I1205" s="264"/>
      <c r="J1205" s="307" t="str">
        <f t="shared" si="0"/>
        <v/>
      </c>
      <c r="K1205" s="307"/>
      <c r="L1205" s="308"/>
      <c r="M1205" s="307"/>
      <c r="N1205" s="304"/>
      <c r="O1205" s="264"/>
      <c r="P1205" s="269"/>
      <c r="Q1205" s="296"/>
      <c r="R1205" s="296"/>
      <c r="S1205" s="296"/>
    </row>
    <row r="1206" spans="1:19" ht="12.75" customHeight="1" x14ac:dyDescent="0.2">
      <c r="A1206" s="303" t="str">
        <f>IF(B1206="","",ROW()-ROW($A$3)+'Diário 2º PA'!$P$1)</f>
        <v/>
      </c>
      <c r="B1206" s="304"/>
      <c r="C1206" s="305"/>
      <c r="D1206" s="269"/>
      <c r="E1206" s="264"/>
      <c r="F1206" s="334"/>
      <c r="G1206" s="269"/>
      <c r="H1206" s="269"/>
      <c r="I1206" s="264"/>
      <c r="J1206" s="307" t="str">
        <f t="shared" si="0"/>
        <v/>
      </c>
      <c r="K1206" s="307"/>
      <c r="L1206" s="308"/>
      <c r="M1206" s="307"/>
      <c r="N1206" s="304"/>
      <c r="O1206" s="264"/>
      <c r="P1206" s="269"/>
      <c r="Q1206" s="296"/>
      <c r="R1206" s="296"/>
      <c r="S1206" s="296"/>
    </row>
    <row r="1207" spans="1:19" ht="12.75" customHeight="1" x14ac:dyDescent="0.2">
      <c r="A1207" s="303" t="str">
        <f>IF(B1207="","",ROW()-ROW($A$3)+'Diário 2º PA'!$P$1)</f>
        <v/>
      </c>
      <c r="B1207" s="304"/>
      <c r="C1207" s="305"/>
      <c r="D1207" s="269"/>
      <c r="E1207" s="264"/>
      <c r="F1207" s="334"/>
      <c r="G1207" s="269"/>
      <c r="H1207" s="269"/>
      <c r="I1207" s="264"/>
      <c r="J1207" s="307" t="str">
        <f t="shared" si="0"/>
        <v/>
      </c>
      <c r="K1207" s="307"/>
      <c r="L1207" s="308"/>
      <c r="M1207" s="307"/>
      <c r="N1207" s="304"/>
      <c r="O1207" s="264"/>
      <c r="P1207" s="269"/>
      <c r="Q1207" s="296"/>
      <c r="R1207" s="296"/>
      <c r="S1207" s="296"/>
    </row>
    <row r="1208" spans="1:19" ht="12.75" customHeight="1" x14ac:dyDescent="0.2">
      <c r="A1208" s="303" t="str">
        <f>IF(B1208="","",ROW()-ROW($A$3)+'Diário 2º PA'!$P$1)</f>
        <v/>
      </c>
      <c r="B1208" s="304"/>
      <c r="C1208" s="305"/>
      <c r="D1208" s="269"/>
      <c r="E1208" s="264"/>
      <c r="F1208" s="334"/>
      <c r="G1208" s="269"/>
      <c r="H1208" s="269"/>
      <c r="I1208" s="264"/>
      <c r="J1208" s="307" t="str">
        <f t="shared" si="0"/>
        <v/>
      </c>
      <c r="K1208" s="307"/>
      <c r="L1208" s="308"/>
      <c r="M1208" s="307"/>
      <c r="N1208" s="304"/>
      <c r="O1208" s="264"/>
      <c r="P1208" s="269"/>
      <c r="Q1208" s="296"/>
      <c r="R1208" s="296"/>
      <c r="S1208" s="296"/>
    </row>
    <row r="1209" spans="1:19" ht="12.75" customHeight="1" x14ac:dyDescent="0.2">
      <c r="A1209" s="303" t="str">
        <f>IF(B1209="","",ROW()-ROW($A$3)+'Diário 2º PA'!$P$1)</f>
        <v/>
      </c>
      <c r="B1209" s="304"/>
      <c r="C1209" s="305"/>
      <c r="D1209" s="269"/>
      <c r="E1209" s="264"/>
      <c r="F1209" s="334"/>
      <c r="G1209" s="269"/>
      <c r="H1209" s="269"/>
      <c r="I1209" s="264"/>
      <c r="J1209" s="307" t="str">
        <f t="shared" si="0"/>
        <v/>
      </c>
      <c r="K1209" s="307"/>
      <c r="L1209" s="308"/>
      <c r="M1209" s="307"/>
      <c r="N1209" s="304"/>
      <c r="O1209" s="264"/>
      <c r="P1209" s="269"/>
      <c r="Q1209" s="296"/>
      <c r="R1209" s="296"/>
      <c r="S1209" s="296"/>
    </row>
    <row r="1210" spans="1:19" ht="12.75" customHeight="1" x14ac:dyDescent="0.2">
      <c r="A1210" s="303" t="str">
        <f>IF(B1210="","",ROW()-ROW($A$3)+'Diário 2º PA'!$P$1)</f>
        <v/>
      </c>
      <c r="B1210" s="304"/>
      <c r="C1210" s="305"/>
      <c r="D1210" s="269"/>
      <c r="E1210" s="264"/>
      <c r="F1210" s="334"/>
      <c r="G1210" s="269"/>
      <c r="H1210" s="269"/>
      <c r="I1210" s="264"/>
      <c r="J1210" s="307" t="str">
        <f t="shared" si="0"/>
        <v/>
      </c>
      <c r="K1210" s="307"/>
      <c r="L1210" s="308"/>
      <c r="M1210" s="307"/>
      <c r="N1210" s="304"/>
      <c r="O1210" s="264"/>
      <c r="P1210" s="269"/>
      <c r="Q1210" s="296"/>
      <c r="R1210" s="296"/>
      <c r="S1210" s="296"/>
    </row>
    <row r="1211" spans="1:19" ht="12.75" customHeight="1" x14ac:dyDescent="0.2">
      <c r="A1211" s="303" t="str">
        <f>IF(B1211="","",ROW()-ROW($A$3)+'Diário 2º PA'!$P$1)</f>
        <v/>
      </c>
      <c r="B1211" s="304"/>
      <c r="C1211" s="305"/>
      <c r="D1211" s="269"/>
      <c r="E1211" s="264"/>
      <c r="F1211" s="334"/>
      <c r="G1211" s="269"/>
      <c r="H1211" s="269"/>
      <c r="I1211" s="264"/>
      <c r="J1211" s="307" t="str">
        <f t="shared" si="0"/>
        <v/>
      </c>
      <c r="K1211" s="307"/>
      <c r="L1211" s="308"/>
      <c r="M1211" s="307"/>
      <c r="N1211" s="304"/>
      <c r="O1211" s="264"/>
      <c r="P1211" s="269"/>
      <c r="Q1211" s="296"/>
      <c r="R1211" s="296"/>
      <c r="S1211" s="296"/>
    </row>
    <row r="1212" spans="1:19" ht="12.75" customHeight="1" x14ac:dyDescent="0.2">
      <c r="A1212" s="303" t="str">
        <f>IF(B1212="","",ROW()-ROW($A$3)+'Diário 2º PA'!$P$1)</f>
        <v/>
      </c>
      <c r="B1212" s="304"/>
      <c r="C1212" s="305"/>
      <c r="D1212" s="269"/>
      <c r="E1212" s="264"/>
      <c r="F1212" s="334"/>
      <c r="G1212" s="269"/>
      <c r="H1212" s="269"/>
      <c r="I1212" s="264"/>
      <c r="J1212" s="307" t="str">
        <f t="shared" si="0"/>
        <v/>
      </c>
      <c r="K1212" s="307"/>
      <c r="L1212" s="308"/>
      <c r="M1212" s="307"/>
      <c r="N1212" s="304"/>
      <c r="O1212" s="264"/>
      <c r="P1212" s="269"/>
      <c r="Q1212" s="296"/>
      <c r="R1212" s="296"/>
      <c r="S1212" s="296"/>
    </row>
    <row r="1213" spans="1:19" ht="12.75" customHeight="1" x14ac:dyDescent="0.2">
      <c r="A1213" s="303" t="str">
        <f>IF(B1213="","",ROW()-ROW($A$3)+'Diário 2º PA'!$P$1)</f>
        <v/>
      </c>
      <c r="B1213" s="304"/>
      <c r="C1213" s="305"/>
      <c r="D1213" s="269"/>
      <c r="E1213" s="264"/>
      <c r="F1213" s="334"/>
      <c r="G1213" s="269"/>
      <c r="H1213" s="269"/>
      <c r="I1213" s="264"/>
      <c r="J1213" s="307" t="str">
        <f t="shared" si="0"/>
        <v/>
      </c>
      <c r="K1213" s="307"/>
      <c r="L1213" s="308"/>
      <c r="M1213" s="307"/>
      <c r="N1213" s="304"/>
      <c r="O1213" s="264"/>
      <c r="P1213" s="269"/>
      <c r="Q1213" s="296"/>
      <c r="R1213" s="296"/>
      <c r="S1213" s="296"/>
    </row>
    <row r="1214" spans="1:19" ht="12.75" customHeight="1" x14ac:dyDescent="0.2">
      <c r="A1214" s="303" t="str">
        <f>IF(B1214="","",ROW()-ROW($A$3)+'Diário 2º PA'!$P$1)</f>
        <v/>
      </c>
      <c r="B1214" s="304"/>
      <c r="C1214" s="305"/>
      <c r="D1214" s="269"/>
      <c r="E1214" s="264"/>
      <c r="F1214" s="334"/>
      <c r="G1214" s="269"/>
      <c r="H1214" s="269"/>
      <c r="I1214" s="264"/>
      <c r="J1214" s="307" t="str">
        <f t="shared" si="0"/>
        <v/>
      </c>
      <c r="K1214" s="307"/>
      <c r="L1214" s="308"/>
      <c r="M1214" s="307"/>
      <c r="N1214" s="304"/>
      <c r="O1214" s="264"/>
      <c r="P1214" s="269"/>
      <c r="Q1214" s="296"/>
      <c r="R1214" s="296"/>
      <c r="S1214" s="296"/>
    </row>
    <row r="1215" spans="1:19" ht="12.75" customHeight="1" x14ac:dyDescent="0.2">
      <c r="A1215" s="303" t="str">
        <f>IF(B1215="","",ROW()-ROW($A$3)+'Diário 2º PA'!$P$1)</f>
        <v/>
      </c>
      <c r="B1215" s="304"/>
      <c r="C1215" s="305"/>
      <c r="D1215" s="269"/>
      <c r="E1215" s="264"/>
      <c r="F1215" s="334"/>
      <c r="G1215" s="269"/>
      <c r="H1215" s="269"/>
      <c r="I1215" s="264"/>
      <c r="J1215" s="307" t="str">
        <f t="shared" si="0"/>
        <v/>
      </c>
      <c r="K1215" s="307"/>
      <c r="L1215" s="308"/>
      <c r="M1215" s="307"/>
      <c r="N1215" s="304"/>
      <c r="O1215" s="264"/>
      <c r="P1215" s="269"/>
      <c r="Q1215" s="296"/>
      <c r="R1215" s="296"/>
      <c r="S1215" s="296"/>
    </row>
    <row r="1216" spans="1:19" ht="12.75" customHeight="1" x14ac:dyDescent="0.2">
      <c r="A1216" s="303" t="str">
        <f>IF(B1216="","",ROW()-ROW($A$3)+'Diário 2º PA'!$P$1)</f>
        <v/>
      </c>
      <c r="B1216" s="304"/>
      <c r="C1216" s="305"/>
      <c r="D1216" s="269"/>
      <c r="E1216" s="264"/>
      <c r="F1216" s="334"/>
      <c r="G1216" s="269"/>
      <c r="H1216" s="269"/>
      <c r="I1216" s="264"/>
      <c r="J1216" s="307" t="str">
        <f t="shared" si="0"/>
        <v/>
      </c>
      <c r="K1216" s="307"/>
      <c r="L1216" s="308"/>
      <c r="M1216" s="307"/>
      <c r="N1216" s="304"/>
      <c r="O1216" s="264"/>
      <c r="P1216" s="269"/>
      <c r="Q1216" s="296"/>
      <c r="R1216" s="296"/>
      <c r="S1216" s="296"/>
    </row>
    <row r="1217" spans="1:19" ht="12.75" customHeight="1" x14ac:dyDescent="0.2">
      <c r="A1217" s="303" t="str">
        <f>IF(B1217="","",ROW()-ROW($A$3)+'Diário 2º PA'!$P$1)</f>
        <v/>
      </c>
      <c r="B1217" s="304"/>
      <c r="C1217" s="305"/>
      <c r="D1217" s="269"/>
      <c r="E1217" s="264"/>
      <c r="F1217" s="334"/>
      <c r="G1217" s="269"/>
      <c r="H1217" s="269"/>
      <c r="I1217" s="264"/>
      <c r="J1217" s="307" t="str">
        <f t="shared" si="0"/>
        <v/>
      </c>
      <c r="K1217" s="307"/>
      <c r="L1217" s="308"/>
      <c r="M1217" s="307"/>
      <c r="N1217" s="304"/>
      <c r="O1217" s="264"/>
      <c r="P1217" s="269"/>
      <c r="Q1217" s="296"/>
      <c r="R1217" s="296"/>
      <c r="S1217" s="296"/>
    </row>
    <row r="1218" spans="1:19" ht="12.75" customHeight="1" x14ac:dyDescent="0.2">
      <c r="A1218" s="303" t="str">
        <f>IF(B1218="","",ROW()-ROW($A$3)+'Diário 2º PA'!$P$1)</f>
        <v/>
      </c>
      <c r="B1218" s="304"/>
      <c r="C1218" s="305"/>
      <c r="D1218" s="269"/>
      <c r="E1218" s="264"/>
      <c r="F1218" s="334"/>
      <c r="G1218" s="269"/>
      <c r="H1218" s="269"/>
      <c r="I1218" s="264"/>
      <c r="J1218" s="307" t="str">
        <f t="shared" si="0"/>
        <v/>
      </c>
      <c r="K1218" s="307"/>
      <c r="L1218" s="308"/>
      <c r="M1218" s="307"/>
      <c r="N1218" s="304"/>
      <c r="O1218" s="264"/>
      <c r="P1218" s="269"/>
      <c r="Q1218" s="296"/>
      <c r="R1218" s="296"/>
      <c r="S1218" s="296"/>
    </row>
    <row r="1219" spans="1:19" ht="12.75" customHeight="1" x14ac:dyDescent="0.2">
      <c r="A1219" s="303" t="str">
        <f>IF(B1219="","",ROW()-ROW($A$3)+'Diário 2º PA'!$P$1)</f>
        <v/>
      </c>
      <c r="B1219" s="304"/>
      <c r="C1219" s="305"/>
      <c r="D1219" s="269"/>
      <c r="E1219" s="264"/>
      <c r="F1219" s="334"/>
      <c r="G1219" s="269"/>
      <c r="H1219" s="269"/>
      <c r="I1219" s="264"/>
      <c r="J1219" s="307" t="str">
        <f t="shared" si="0"/>
        <v/>
      </c>
      <c r="K1219" s="307"/>
      <c r="L1219" s="308"/>
      <c r="M1219" s="307"/>
      <c r="N1219" s="304"/>
      <c r="O1219" s="264"/>
      <c r="P1219" s="269"/>
      <c r="Q1219" s="296"/>
      <c r="R1219" s="296"/>
      <c r="S1219" s="296"/>
    </row>
    <row r="1220" spans="1:19" ht="12.75" customHeight="1" x14ac:dyDescent="0.2">
      <c r="A1220" s="303" t="str">
        <f>IF(B1220="","",ROW()-ROW($A$3)+'Diário 2º PA'!$P$1)</f>
        <v/>
      </c>
      <c r="B1220" s="304"/>
      <c r="C1220" s="305"/>
      <c r="D1220" s="269"/>
      <c r="E1220" s="264"/>
      <c r="F1220" s="334"/>
      <c r="G1220" s="269"/>
      <c r="H1220" s="269"/>
      <c r="I1220" s="264"/>
      <c r="J1220" s="307" t="str">
        <f t="shared" si="0"/>
        <v/>
      </c>
      <c r="K1220" s="307"/>
      <c r="L1220" s="308"/>
      <c r="M1220" s="307"/>
      <c r="N1220" s="304"/>
      <c r="O1220" s="264"/>
      <c r="P1220" s="269"/>
      <c r="Q1220" s="296"/>
      <c r="R1220" s="296"/>
      <c r="S1220" s="296"/>
    </row>
    <row r="1221" spans="1:19" ht="12.75" customHeight="1" x14ac:dyDescent="0.2">
      <c r="A1221" s="303" t="str">
        <f>IF(B1221="","",ROW()-ROW($A$3)+'Diário 2º PA'!$P$1)</f>
        <v/>
      </c>
      <c r="B1221" s="304"/>
      <c r="C1221" s="305"/>
      <c r="D1221" s="269"/>
      <c r="E1221" s="264"/>
      <c r="F1221" s="334"/>
      <c r="G1221" s="269"/>
      <c r="H1221" s="269"/>
      <c r="I1221" s="264"/>
      <c r="J1221" s="307" t="str">
        <f t="shared" si="0"/>
        <v/>
      </c>
      <c r="K1221" s="307"/>
      <c r="L1221" s="308"/>
      <c r="M1221" s="307"/>
      <c r="N1221" s="304"/>
      <c r="O1221" s="264"/>
      <c r="P1221" s="269"/>
      <c r="Q1221" s="296"/>
      <c r="R1221" s="296"/>
      <c r="S1221" s="296"/>
    </row>
    <row r="1222" spans="1:19" ht="12.75" customHeight="1" x14ac:dyDescent="0.2">
      <c r="A1222" s="303" t="str">
        <f>IF(B1222="","",ROW()-ROW($A$3)+'Diário 2º PA'!$P$1)</f>
        <v/>
      </c>
      <c r="B1222" s="304"/>
      <c r="C1222" s="305"/>
      <c r="D1222" s="269"/>
      <c r="E1222" s="264"/>
      <c r="F1222" s="334"/>
      <c r="G1222" s="269"/>
      <c r="H1222" s="269"/>
      <c r="I1222" s="264"/>
      <c r="J1222" s="307" t="str">
        <f t="shared" si="0"/>
        <v/>
      </c>
      <c r="K1222" s="307"/>
      <c r="L1222" s="308"/>
      <c r="M1222" s="307"/>
      <c r="N1222" s="304"/>
      <c r="O1222" s="264"/>
      <c r="P1222" s="269"/>
      <c r="Q1222" s="296"/>
      <c r="R1222" s="296"/>
      <c r="S1222" s="296"/>
    </row>
    <row r="1223" spans="1:19" ht="12.75" customHeight="1" x14ac:dyDescent="0.2">
      <c r="A1223" s="303" t="str">
        <f>IF(B1223="","",ROW()-ROW($A$3)+'Diário 2º PA'!$P$1)</f>
        <v/>
      </c>
      <c r="B1223" s="304"/>
      <c r="C1223" s="305"/>
      <c r="D1223" s="269"/>
      <c r="E1223" s="264"/>
      <c r="F1223" s="334"/>
      <c r="G1223" s="269"/>
      <c r="H1223" s="269"/>
      <c r="I1223" s="264"/>
      <c r="J1223" s="307" t="str">
        <f t="shared" si="0"/>
        <v/>
      </c>
      <c r="K1223" s="307"/>
      <c r="L1223" s="308"/>
      <c r="M1223" s="307"/>
      <c r="N1223" s="304"/>
      <c r="O1223" s="264"/>
      <c r="P1223" s="269"/>
      <c r="Q1223" s="296"/>
      <c r="R1223" s="296"/>
      <c r="S1223" s="296"/>
    </row>
    <row r="1224" spans="1:19" ht="12.75" customHeight="1" x14ac:dyDescent="0.2">
      <c r="A1224" s="303" t="str">
        <f>IF(B1224="","",ROW()-ROW($A$3)+'Diário 2º PA'!$P$1)</f>
        <v/>
      </c>
      <c r="B1224" s="304"/>
      <c r="C1224" s="305"/>
      <c r="D1224" s="269"/>
      <c r="E1224" s="264"/>
      <c r="F1224" s="334"/>
      <c r="G1224" s="269"/>
      <c r="H1224" s="269"/>
      <c r="I1224" s="264"/>
      <c r="J1224" s="307" t="str">
        <f t="shared" si="0"/>
        <v/>
      </c>
      <c r="K1224" s="307"/>
      <c r="L1224" s="308"/>
      <c r="M1224" s="307"/>
      <c r="N1224" s="304"/>
      <c r="O1224" s="264"/>
      <c r="P1224" s="269"/>
      <c r="Q1224" s="296"/>
      <c r="R1224" s="296"/>
      <c r="S1224" s="296"/>
    </row>
    <row r="1225" spans="1:19" ht="12.75" customHeight="1" x14ac:dyDescent="0.2">
      <c r="A1225" s="303" t="str">
        <f>IF(B1225="","",ROW()-ROW($A$3)+'Diário 2º PA'!$P$1)</f>
        <v/>
      </c>
      <c r="B1225" s="304"/>
      <c r="C1225" s="305"/>
      <c r="D1225" s="269"/>
      <c r="E1225" s="264"/>
      <c r="F1225" s="334"/>
      <c r="G1225" s="269"/>
      <c r="H1225" s="269"/>
      <c r="I1225" s="264"/>
      <c r="J1225" s="307" t="str">
        <f t="shared" si="0"/>
        <v/>
      </c>
      <c r="K1225" s="307"/>
      <c r="L1225" s="308"/>
      <c r="M1225" s="307"/>
      <c r="N1225" s="304"/>
      <c r="O1225" s="264"/>
      <c r="P1225" s="269"/>
      <c r="Q1225" s="296"/>
      <c r="R1225" s="296"/>
      <c r="S1225" s="296"/>
    </row>
    <row r="1226" spans="1:19" ht="12.75" customHeight="1" x14ac:dyDescent="0.2">
      <c r="A1226" s="303" t="str">
        <f>IF(B1226="","",ROW()-ROW($A$3)+'Diário 2º PA'!$P$1)</f>
        <v/>
      </c>
      <c r="B1226" s="304"/>
      <c r="C1226" s="305"/>
      <c r="D1226" s="269"/>
      <c r="E1226" s="264"/>
      <c r="F1226" s="334"/>
      <c r="G1226" s="269"/>
      <c r="H1226" s="269"/>
      <c r="I1226" s="264"/>
      <c r="J1226" s="307" t="str">
        <f t="shared" si="0"/>
        <v/>
      </c>
      <c r="K1226" s="307"/>
      <c r="L1226" s="308"/>
      <c r="M1226" s="307"/>
      <c r="N1226" s="304"/>
      <c r="O1226" s="264"/>
      <c r="P1226" s="269"/>
      <c r="Q1226" s="296"/>
      <c r="R1226" s="296"/>
      <c r="S1226" s="296"/>
    </row>
    <row r="1227" spans="1:19" ht="12.75" customHeight="1" x14ac:dyDescent="0.2">
      <c r="A1227" s="303" t="str">
        <f>IF(B1227="","",ROW()-ROW($A$3)+'Diário 2º PA'!$P$1)</f>
        <v/>
      </c>
      <c r="B1227" s="304"/>
      <c r="C1227" s="305"/>
      <c r="D1227" s="269"/>
      <c r="E1227" s="264"/>
      <c r="F1227" s="334"/>
      <c r="G1227" s="269"/>
      <c r="H1227" s="269"/>
      <c r="I1227" s="264"/>
      <c r="J1227" s="307" t="str">
        <f t="shared" si="0"/>
        <v/>
      </c>
      <c r="K1227" s="307"/>
      <c r="L1227" s="308"/>
      <c r="M1227" s="307"/>
      <c r="N1227" s="304"/>
      <c r="O1227" s="264"/>
      <c r="P1227" s="269"/>
      <c r="Q1227" s="296"/>
      <c r="R1227" s="296"/>
      <c r="S1227" s="296"/>
    </row>
    <row r="1228" spans="1:19" ht="12.75" customHeight="1" x14ac:dyDescent="0.2">
      <c r="A1228" s="303" t="str">
        <f>IF(B1228="","",ROW()-ROW($A$3)+'Diário 2º PA'!$P$1)</f>
        <v/>
      </c>
      <c r="B1228" s="304"/>
      <c r="C1228" s="305"/>
      <c r="D1228" s="269"/>
      <c r="E1228" s="264"/>
      <c r="F1228" s="334"/>
      <c r="G1228" s="269"/>
      <c r="H1228" s="269"/>
      <c r="I1228" s="264"/>
      <c r="J1228" s="307" t="str">
        <f t="shared" si="0"/>
        <v/>
      </c>
      <c r="K1228" s="307"/>
      <c r="L1228" s="308"/>
      <c r="M1228" s="307"/>
      <c r="N1228" s="304"/>
      <c r="O1228" s="264"/>
      <c r="P1228" s="269"/>
      <c r="Q1228" s="296"/>
      <c r="R1228" s="296"/>
      <c r="S1228" s="296"/>
    </row>
    <row r="1229" spans="1:19" ht="12.75" customHeight="1" x14ac:dyDescent="0.2">
      <c r="A1229" s="303" t="str">
        <f>IF(B1229="","",ROW()-ROW($A$3)+'Diário 2º PA'!$P$1)</f>
        <v/>
      </c>
      <c r="B1229" s="304"/>
      <c r="C1229" s="305"/>
      <c r="D1229" s="269"/>
      <c r="E1229" s="264"/>
      <c r="F1229" s="334"/>
      <c r="G1229" s="269"/>
      <c r="H1229" s="269"/>
      <c r="I1229" s="264"/>
      <c r="J1229" s="307" t="str">
        <f t="shared" si="0"/>
        <v/>
      </c>
      <c r="K1229" s="307"/>
      <c r="L1229" s="308"/>
      <c r="M1229" s="307"/>
      <c r="N1229" s="304"/>
      <c r="O1229" s="264"/>
      <c r="P1229" s="269"/>
      <c r="Q1229" s="296"/>
      <c r="R1229" s="296"/>
      <c r="S1229" s="296"/>
    </row>
    <row r="1230" spans="1:19" ht="12.75" customHeight="1" x14ac:dyDescent="0.2">
      <c r="A1230" s="303" t="str">
        <f>IF(B1230="","",ROW()-ROW($A$3)+'Diário 2º PA'!$P$1)</f>
        <v/>
      </c>
      <c r="B1230" s="304"/>
      <c r="C1230" s="305"/>
      <c r="D1230" s="269"/>
      <c r="E1230" s="264"/>
      <c r="F1230" s="334"/>
      <c r="G1230" s="269"/>
      <c r="H1230" s="269"/>
      <c r="I1230" s="264"/>
      <c r="J1230" s="307" t="str">
        <f t="shared" si="0"/>
        <v/>
      </c>
      <c r="K1230" s="307"/>
      <c r="L1230" s="308"/>
      <c r="M1230" s="307"/>
      <c r="N1230" s="304"/>
      <c r="O1230" s="264"/>
      <c r="P1230" s="269"/>
      <c r="Q1230" s="296"/>
      <c r="R1230" s="296"/>
      <c r="S1230" s="296"/>
    </row>
    <row r="1231" spans="1:19" ht="12.75" customHeight="1" x14ac:dyDescent="0.2">
      <c r="A1231" s="303" t="str">
        <f>IF(B1231="","",ROW()-ROW($A$3)+'Diário 2º PA'!$P$1)</f>
        <v/>
      </c>
      <c r="B1231" s="304"/>
      <c r="C1231" s="305"/>
      <c r="D1231" s="269"/>
      <c r="E1231" s="264"/>
      <c r="F1231" s="334"/>
      <c r="G1231" s="269"/>
      <c r="H1231" s="269"/>
      <c r="I1231" s="264"/>
      <c r="J1231" s="307" t="str">
        <f t="shared" si="0"/>
        <v/>
      </c>
      <c r="K1231" s="307"/>
      <c r="L1231" s="308"/>
      <c r="M1231" s="307"/>
      <c r="N1231" s="304"/>
      <c r="O1231" s="264"/>
      <c r="P1231" s="269"/>
      <c r="Q1231" s="296"/>
      <c r="R1231" s="296"/>
      <c r="S1231" s="296"/>
    </row>
    <row r="1232" spans="1:19" ht="12.75" customHeight="1" x14ac:dyDescent="0.2">
      <c r="A1232" s="303" t="str">
        <f>IF(B1232="","",ROW()-ROW($A$3)+'Diário 2º PA'!$P$1)</f>
        <v/>
      </c>
      <c r="B1232" s="304"/>
      <c r="C1232" s="305"/>
      <c r="D1232" s="269"/>
      <c r="E1232" s="264"/>
      <c r="F1232" s="334"/>
      <c r="G1232" s="269"/>
      <c r="H1232" s="269"/>
      <c r="I1232" s="264"/>
      <c r="J1232" s="307" t="str">
        <f t="shared" si="0"/>
        <v/>
      </c>
      <c r="K1232" s="307"/>
      <c r="L1232" s="308"/>
      <c r="M1232" s="307"/>
      <c r="N1232" s="304"/>
      <c r="O1232" s="264"/>
      <c r="P1232" s="269"/>
      <c r="Q1232" s="296"/>
      <c r="R1232" s="296"/>
      <c r="S1232" s="296"/>
    </row>
    <row r="1233" spans="1:19" ht="12.75" customHeight="1" x14ac:dyDescent="0.2">
      <c r="A1233" s="303" t="str">
        <f>IF(B1233="","",ROW()-ROW($A$3)+'Diário 2º PA'!$P$1)</f>
        <v/>
      </c>
      <c r="B1233" s="304"/>
      <c r="C1233" s="305"/>
      <c r="D1233" s="269"/>
      <c r="E1233" s="264"/>
      <c r="F1233" s="334"/>
      <c r="G1233" s="269"/>
      <c r="H1233" s="269"/>
      <c r="I1233" s="264"/>
      <c r="J1233" s="307" t="str">
        <f t="shared" si="0"/>
        <v/>
      </c>
      <c r="K1233" s="307"/>
      <c r="L1233" s="308"/>
      <c r="M1233" s="307"/>
      <c r="N1233" s="304"/>
      <c r="O1233" s="264"/>
      <c r="P1233" s="269"/>
      <c r="Q1233" s="296"/>
      <c r="R1233" s="296"/>
      <c r="S1233" s="296"/>
    </row>
    <row r="1234" spans="1:19" ht="12.75" customHeight="1" x14ac:dyDescent="0.2">
      <c r="A1234" s="303" t="str">
        <f>IF(B1234="","",ROW()-ROW($A$3)+'Diário 2º PA'!$P$1)</f>
        <v/>
      </c>
      <c r="B1234" s="304"/>
      <c r="C1234" s="305"/>
      <c r="D1234" s="269"/>
      <c r="E1234" s="264"/>
      <c r="F1234" s="334"/>
      <c r="G1234" s="269"/>
      <c r="H1234" s="269"/>
      <c r="I1234" s="264"/>
      <c r="J1234" s="307" t="str">
        <f t="shared" si="0"/>
        <v/>
      </c>
      <c r="K1234" s="307"/>
      <c r="L1234" s="308"/>
      <c r="M1234" s="307"/>
      <c r="N1234" s="304"/>
      <c r="O1234" s="264"/>
      <c r="P1234" s="269"/>
      <c r="Q1234" s="296"/>
      <c r="R1234" s="296"/>
      <c r="S1234" s="296"/>
    </row>
    <row r="1235" spans="1:19" ht="12.75" customHeight="1" x14ac:dyDescent="0.2">
      <c r="A1235" s="303" t="str">
        <f>IF(B1235="","",ROW()-ROW($A$3)+'Diário 2º PA'!$P$1)</f>
        <v/>
      </c>
      <c r="B1235" s="304"/>
      <c r="C1235" s="305"/>
      <c r="D1235" s="269"/>
      <c r="E1235" s="264"/>
      <c r="F1235" s="334"/>
      <c r="G1235" s="269"/>
      <c r="H1235" s="269"/>
      <c r="I1235" s="264"/>
      <c r="J1235" s="307" t="str">
        <f t="shared" si="0"/>
        <v/>
      </c>
      <c r="K1235" s="307"/>
      <c r="L1235" s="308"/>
      <c r="M1235" s="307"/>
      <c r="N1235" s="304"/>
      <c r="O1235" s="264"/>
      <c r="P1235" s="269"/>
      <c r="Q1235" s="296"/>
      <c r="R1235" s="296"/>
      <c r="S1235" s="296"/>
    </row>
    <row r="1236" spans="1:19" ht="12.75" customHeight="1" x14ac:dyDescent="0.2">
      <c r="A1236" s="303" t="str">
        <f>IF(B1236="","",ROW()-ROW($A$3)+'Diário 2º PA'!$P$1)</f>
        <v/>
      </c>
      <c r="B1236" s="304"/>
      <c r="C1236" s="305"/>
      <c r="D1236" s="269"/>
      <c r="E1236" s="264"/>
      <c r="F1236" s="334"/>
      <c r="G1236" s="269"/>
      <c r="H1236" s="269"/>
      <c r="I1236" s="264"/>
      <c r="J1236" s="307" t="str">
        <f t="shared" si="0"/>
        <v/>
      </c>
      <c r="K1236" s="307"/>
      <c r="L1236" s="308"/>
      <c r="M1236" s="307"/>
      <c r="N1236" s="304"/>
      <c r="O1236" s="264"/>
      <c r="P1236" s="269"/>
      <c r="Q1236" s="296"/>
      <c r="R1236" s="296"/>
      <c r="S1236" s="296"/>
    </row>
    <row r="1237" spans="1:19" ht="12.75" customHeight="1" x14ac:dyDescent="0.2">
      <c r="A1237" s="303" t="str">
        <f>IF(B1237="","",ROW()-ROW($A$3)+'Diário 2º PA'!$P$1)</f>
        <v/>
      </c>
      <c r="B1237" s="304"/>
      <c r="C1237" s="305"/>
      <c r="D1237" s="269"/>
      <c r="E1237" s="264"/>
      <c r="F1237" s="334"/>
      <c r="G1237" s="269"/>
      <c r="H1237" s="269"/>
      <c r="I1237" s="264"/>
      <c r="J1237" s="307" t="str">
        <f t="shared" si="0"/>
        <v/>
      </c>
      <c r="K1237" s="307"/>
      <c r="L1237" s="308"/>
      <c r="M1237" s="307"/>
      <c r="N1237" s="304"/>
      <c r="O1237" s="264"/>
      <c r="P1237" s="269"/>
      <c r="Q1237" s="296"/>
      <c r="R1237" s="296"/>
      <c r="S1237" s="296"/>
    </row>
    <row r="1238" spans="1:19" ht="12.75" customHeight="1" x14ac:dyDescent="0.2">
      <c r="A1238" s="303" t="str">
        <f>IF(B1238="","",ROW()-ROW($A$3)+'Diário 2º PA'!$P$1)</f>
        <v/>
      </c>
      <c r="B1238" s="304"/>
      <c r="C1238" s="305"/>
      <c r="D1238" s="269"/>
      <c r="E1238" s="264"/>
      <c r="F1238" s="334"/>
      <c r="G1238" s="269"/>
      <c r="H1238" s="269"/>
      <c r="I1238" s="264"/>
      <c r="J1238" s="307" t="str">
        <f t="shared" si="0"/>
        <v/>
      </c>
      <c r="K1238" s="307"/>
      <c r="L1238" s="308"/>
      <c r="M1238" s="307"/>
      <c r="N1238" s="304"/>
      <c r="O1238" s="264"/>
      <c r="P1238" s="269"/>
      <c r="Q1238" s="296"/>
      <c r="R1238" s="296"/>
      <c r="S1238" s="296"/>
    </row>
    <row r="1239" spans="1:19" ht="12.75" customHeight="1" x14ac:dyDescent="0.2">
      <c r="A1239" s="303" t="str">
        <f>IF(B1239="","",ROW()-ROW($A$3)+'Diário 2º PA'!$P$1)</f>
        <v/>
      </c>
      <c r="B1239" s="304"/>
      <c r="C1239" s="305"/>
      <c r="D1239" s="269"/>
      <c r="E1239" s="264"/>
      <c r="F1239" s="334"/>
      <c r="G1239" s="269"/>
      <c r="H1239" s="269"/>
      <c r="I1239" s="264"/>
      <c r="J1239" s="307" t="str">
        <f t="shared" si="0"/>
        <v/>
      </c>
      <c r="K1239" s="307"/>
      <c r="L1239" s="308"/>
      <c r="M1239" s="307"/>
      <c r="N1239" s="304"/>
      <c r="O1239" s="264"/>
      <c r="P1239" s="269"/>
      <c r="Q1239" s="296"/>
      <c r="R1239" s="296"/>
      <c r="S1239" s="296"/>
    </row>
    <row r="1240" spans="1:19" ht="12.75" customHeight="1" x14ac:dyDescent="0.2">
      <c r="A1240" s="303" t="str">
        <f>IF(B1240="","",ROW()-ROW($A$3)+'Diário 2º PA'!$P$1)</f>
        <v/>
      </c>
      <c r="B1240" s="304"/>
      <c r="C1240" s="305"/>
      <c r="D1240" s="269"/>
      <c r="E1240" s="264"/>
      <c r="F1240" s="334"/>
      <c r="G1240" s="269"/>
      <c r="H1240" s="269"/>
      <c r="I1240" s="264"/>
      <c r="J1240" s="307" t="str">
        <f t="shared" si="0"/>
        <v/>
      </c>
      <c r="K1240" s="307"/>
      <c r="L1240" s="308"/>
      <c r="M1240" s="307"/>
      <c r="N1240" s="304"/>
      <c r="O1240" s="264"/>
      <c r="P1240" s="269"/>
      <c r="Q1240" s="296"/>
      <c r="R1240" s="296"/>
      <c r="S1240" s="296"/>
    </row>
    <row r="1241" spans="1:19" ht="12.75" customHeight="1" x14ac:dyDescent="0.2">
      <c r="A1241" s="303" t="str">
        <f>IF(B1241="","",ROW()-ROW($A$3)+'Diário 2º PA'!$P$1)</f>
        <v/>
      </c>
      <c r="B1241" s="304"/>
      <c r="C1241" s="305"/>
      <c r="D1241" s="269"/>
      <c r="E1241" s="264"/>
      <c r="F1241" s="334"/>
      <c r="G1241" s="269"/>
      <c r="H1241" s="269"/>
      <c r="I1241" s="264"/>
      <c r="J1241" s="307" t="str">
        <f t="shared" si="0"/>
        <v/>
      </c>
      <c r="K1241" s="307"/>
      <c r="L1241" s="308"/>
      <c r="M1241" s="307"/>
      <c r="N1241" s="304"/>
      <c r="O1241" s="264"/>
      <c r="P1241" s="269"/>
      <c r="Q1241" s="296"/>
      <c r="R1241" s="296"/>
      <c r="S1241" s="296"/>
    </row>
    <row r="1242" spans="1:19" ht="12.75" customHeight="1" x14ac:dyDescent="0.2">
      <c r="A1242" s="303" t="str">
        <f>IF(B1242="","",ROW()-ROW($A$3)+'Diário 2º PA'!$P$1)</f>
        <v/>
      </c>
      <c r="B1242" s="304"/>
      <c r="C1242" s="305"/>
      <c r="D1242" s="269"/>
      <c r="E1242" s="264"/>
      <c r="F1242" s="334"/>
      <c r="G1242" s="269"/>
      <c r="H1242" s="269"/>
      <c r="I1242" s="264"/>
      <c r="J1242" s="307" t="str">
        <f t="shared" si="0"/>
        <v/>
      </c>
      <c r="K1242" s="307"/>
      <c r="L1242" s="308"/>
      <c r="M1242" s="307"/>
      <c r="N1242" s="304"/>
      <c r="O1242" s="264"/>
      <c r="P1242" s="269"/>
      <c r="Q1242" s="296"/>
      <c r="R1242" s="296"/>
      <c r="S1242" s="296"/>
    </row>
    <row r="1243" spans="1:19" ht="12.75" customHeight="1" x14ac:dyDescent="0.2">
      <c r="A1243" s="303" t="str">
        <f>IF(B1243="","",ROW()-ROW($A$3)+'Diário 2º PA'!$P$1)</f>
        <v/>
      </c>
      <c r="B1243" s="304"/>
      <c r="C1243" s="305"/>
      <c r="D1243" s="269"/>
      <c r="E1243" s="264"/>
      <c r="F1243" s="334"/>
      <c r="G1243" s="269"/>
      <c r="H1243" s="269"/>
      <c r="I1243" s="264"/>
      <c r="J1243" s="307" t="str">
        <f t="shared" si="0"/>
        <v/>
      </c>
      <c r="K1243" s="307"/>
      <c r="L1243" s="308"/>
      <c r="M1243" s="307"/>
      <c r="N1243" s="304"/>
      <c r="O1243" s="264"/>
      <c r="P1243" s="269"/>
      <c r="Q1243" s="296"/>
      <c r="R1243" s="296"/>
      <c r="S1243" s="296"/>
    </row>
    <row r="1244" spans="1:19" ht="12.75" customHeight="1" x14ac:dyDescent="0.2">
      <c r="A1244" s="303" t="str">
        <f>IF(B1244="","",ROW()-ROW($A$3)+'Diário 2º PA'!$P$1)</f>
        <v/>
      </c>
      <c r="B1244" s="304"/>
      <c r="C1244" s="305"/>
      <c r="D1244" s="269"/>
      <c r="E1244" s="264"/>
      <c r="F1244" s="334"/>
      <c r="G1244" s="269"/>
      <c r="H1244" s="269"/>
      <c r="I1244" s="264"/>
      <c r="J1244" s="307" t="str">
        <f t="shared" si="0"/>
        <v/>
      </c>
      <c r="K1244" s="307"/>
      <c r="L1244" s="308"/>
      <c r="M1244" s="307"/>
      <c r="N1244" s="304"/>
      <c r="O1244" s="264"/>
      <c r="P1244" s="269"/>
      <c r="Q1244" s="296"/>
      <c r="R1244" s="296"/>
      <c r="S1244" s="296"/>
    </row>
    <row r="1245" spans="1:19" ht="12.75" customHeight="1" x14ac:dyDescent="0.2">
      <c r="A1245" s="303" t="str">
        <f>IF(B1245="","",ROW()-ROW($A$3)+'Diário 2º PA'!$P$1)</f>
        <v/>
      </c>
      <c r="B1245" s="304"/>
      <c r="C1245" s="305"/>
      <c r="D1245" s="269"/>
      <c r="E1245" s="264"/>
      <c r="F1245" s="334"/>
      <c r="G1245" s="269"/>
      <c r="H1245" s="269"/>
      <c r="I1245" s="264"/>
      <c r="J1245" s="307" t="str">
        <f t="shared" si="0"/>
        <v/>
      </c>
      <c r="K1245" s="307"/>
      <c r="L1245" s="308"/>
      <c r="M1245" s="307"/>
      <c r="N1245" s="304"/>
      <c r="O1245" s="264"/>
      <c r="P1245" s="269"/>
      <c r="Q1245" s="296"/>
      <c r="R1245" s="296"/>
      <c r="S1245" s="296"/>
    </row>
    <row r="1246" spans="1:19" ht="12.75" customHeight="1" x14ac:dyDescent="0.2">
      <c r="A1246" s="303" t="str">
        <f>IF(B1246="","",ROW()-ROW($A$3)+'Diário 2º PA'!$P$1)</f>
        <v/>
      </c>
      <c r="B1246" s="304"/>
      <c r="C1246" s="305"/>
      <c r="D1246" s="269"/>
      <c r="E1246" s="264"/>
      <c r="F1246" s="334"/>
      <c r="G1246" s="269"/>
      <c r="H1246" s="269"/>
      <c r="I1246" s="264"/>
      <c r="J1246" s="307" t="str">
        <f t="shared" si="0"/>
        <v/>
      </c>
      <c r="K1246" s="307"/>
      <c r="L1246" s="308"/>
      <c r="M1246" s="307"/>
      <c r="N1246" s="304"/>
      <c r="O1246" s="264"/>
      <c r="P1246" s="269"/>
      <c r="Q1246" s="296"/>
      <c r="R1246" s="296"/>
      <c r="S1246" s="296"/>
    </row>
    <row r="1247" spans="1:19" ht="12.75" customHeight="1" x14ac:dyDescent="0.2">
      <c r="A1247" s="303" t="str">
        <f>IF(B1247="","",ROW()-ROW($A$3)+'Diário 2º PA'!$P$1)</f>
        <v/>
      </c>
      <c r="B1247" s="304"/>
      <c r="C1247" s="305"/>
      <c r="D1247" s="269"/>
      <c r="E1247" s="264"/>
      <c r="F1247" s="334"/>
      <c r="G1247" s="269"/>
      <c r="H1247" s="269"/>
      <c r="I1247" s="264"/>
      <c r="J1247" s="307" t="str">
        <f t="shared" si="0"/>
        <v/>
      </c>
      <c r="K1247" s="307"/>
      <c r="L1247" s="308"/>
      <c r="M1247" s="307"/>
      <c r="N1247" s="304"/>
      <c r="O1247" s="264"/>
      <c r="P1247" s="269"/>
      <c r="Q1247" s="296"/>
      <c r="R1247" s="296"/>
      <c r="S1247" s="296"/>
    </row>
    <row r="1248" spans="1:19" ht="12.75" customHeight="1" x14ac:dyDescent="0.2">
      <c r="A1248" s="303" t="str">
        <f>IF(B1248="","",ROW()-ROW($A$3)+'Diário 2º PA'!$P$1)</f>
        <v/>
      </c>
      <c r="B1248" s="304"/>
      <c r="C1248" s="305"/>
      <c r="D1248" s="269"/>
      <c r="E1248" s="264"/>
      <c r="F1248" s="334"/>
      <c r="G1248" s="269"/>
      <c r="H1248" s="269"/>
      <c r="I1248" s="264"/>
      <c r="J1248" s="307" t="str">
        <f t="shared" si="0"/>
        <v/>
      </c>
      <c r="K1248" s="307"/>
      <c r="L1248" s="308"/>
      <c r="M1248" s="307"/>
      <c r="N1248" s="304"/>
      <c r="O1248" s="264"/>
      <c r="P1248" s="269"/>
      <c r="Q1248" s="296"/>
      <c r="R1248" s="296"/>
      <c r="S1248" s="296"/>
    </row>
    <row r="1249" spans="1:19" ht="12.75" customHeight="1" x14ac:dyDescent="0.2">
      <c r="A1249" s="303" t="str">
        <f>IF(B1249="","",ROW()-ROW($A$3)+'Diário 2º PA'!$P$1)</f>
        <v/>
      </c>
      <c r="B1249" s="304"/>
      <c r="C1249" s="305"/>
      <c r="D1249" s="269"/>
      <c r="E1249" s="264"/>
      <c r="F1249" s="334"/>
      <c r="G1249" s="269"/>
      <c r="H1249" s="269"/>
      <c r="I1249" s="264"/>
      <c r="J1249" s="307" t="str">
        <f t="shared" si="0"/>
        <v/>
      </c>
      <c r="K1249" s="307"/>
      <c r="L1249" s="308"/>
      <c r="M1249" s="307"/>
      <c r="N1249" s="304"/>
      <c r="O1249" s="264"/>
      <c r="P1249" s="269"/>
      <c r="Q1249" s="296"/>
      <c r="R1249" s="296"/>
      <c r="S1249" s="296"/>
    </row>
    <row r="1250" spans="1:19" ht="12.75" customHeight="1" x14ac:dyDescent="0.2">
      <c r="A1250" s="303" t="str">
        <f>IF(B1250="","",ROW()-ROW($A$3)+'Diário 2º PA'!$P$1)</f>
        <v/>
      </c>
      <c r="B1250" s="304"/>
      <c r="C1250" s="305"/>
      <c r="D1250" s="269"/>
      <c r="E1250" s="264"/>
      <c r="F1250" s="334"/>
      <c r="G1250" s="269"/>
      <c r="H1250" s="269"/>
      <c r="I1250" s="264"/>
      <c r="J1250" s="307" t="str">
        <f t="shared" si="0"/>
        <v/>
      </c>
      <c r="K1250" s="307"/>
      <c r="L1250" s="308"/>
      <c r="M1250" s="307"/>
      <c r="N1250" s="304"/>
      <c r="O1250" s="264"/>
      <c r="P1250" s="269"/>
      <c r="Q1250" s="296"/>
      <c r="R1250" s="296"/>
      <c r="S1250" s="296"/>
    </row>
    <row r="1251" spans="1:19" ht="12.75" customHeight="1" x14ac:dyDescent="0.2">
      <c r="A1251" s="303" t="str">
        <f>IF(B1251="","",ROW()-ROW($A$3)+'Diário 2º PA'!$P$1)</f>
        <v/>
      </c>
      <c r="B1251" s="304"/>
      <c r="C1251" s="305"/>
      <c r="D1251" s="269"/>
      <c r="E1251" s="264"/>
      <c r="F1251" s="334"/>
      <c r="G1251" s="269"/>
      <c r="H1251" s="269"/>
      <c r="I1251" s="264"/>
      <c r="J1251" s="307" t="str">
        <f t="shared" si="0"/>
        <v/>
      </c>
      <c r="K1251" s="307"/>
      <c r="L1251" s="308"/>
      <c r="M1251" s="307"/>
      <c r="N1251" s="304"/>
      <c r="O1251" s="264"/>
      <c r="P1251" s="269"/>
      <c r="Q1251" s="296"/>
      <c r="R1251" s="296"/>
      <c r="S1251" s="296"/>
    </row>
    <row r="1252" spans="1:19" ht="12.75" customHeight="1" x14ac:dyDescent="0.2">
      <c r="A1252" s="303" t="str">
        <f>IF(B1252="","",ROW()-ROW($A$3)+'Diário 2º PA'!$P$1)</f>
        <v/>
      </c>
      <c r="B1252" s="304"/>
      <c r="C1252" s="305"/>
      <c r="D1252" s="269"/>
      <c r="E1252" s="264"/>
      <c r="F1252" s="334"/>
      <c r="G1252" s="269"/>
      <c r="H1252" s="269"/>
      <c r="I1252" s="264"/>
      <c r="J1252" s="307" t="str">
        <f t="shared" si="0"/>
        <v/>
      </c>
      <c r="K1252" s="307"/>
      <c r="L1252" s="308"/>
      <c r="M1252" s="307"/>
      <c r="N1252" s="304"/>
      <c r="O1252" s="264"/>
      <c r="P1252" s="269"/>
      <c r="Q1252" s="296"/>
      <c r="R1252" s="296"/>
      <c r="S1252" s="296"/>
    </row>
    <row r="1253" spans="1:19" ht="12.75" customHeight="1" x14ac:dyDescent="0.2">
      <c r="A1253" s="303" t="str">
        <f>IF(B1253="","",ROW()-ROW($A$3)+'Diário 2º PA'!$P$1)</f>
        <v/>
      </c>
      <c r="B1253" s="304"/>
      <c r="C1253" s="305"/>
      <c r="D1253" s="269"/>
      <c r="E1253" s="264"/>
      <c r="F1253" s="334"/>
      <c r="G1253" s="269"/>
      <c r="H1253" s="269"/>
      <c r="I1253" s="264"/>
      <c r="J1253" s="307" t="str">
        <f t="shared" si="0"/>
        <v/>
      </c>
      <c r="K1253" s="307"/>
      <c r="L1253" s="308"/>
      <c r="M1253" s="307"/>
      <c r="N1253" s="304"/>
      <c r="O1253" s="264"/>
      <c r="P1253" s="269"/>
      <c r="Q1253" s="296"/>
      <c r="R1253" s="296"/>
      <c r="S1253" s="296"/>
    </row>
    <row r="1254" spans="1:19" ht="12.75" customHeight="1" x14ac:dyDescent="0.2">
      <c r="A1254" s="303" t="str">
        <f>IF(B1254="","",ROW()-ROW($A$3)+'Diário 2º PA'!$P$1)</f>
        <v/>
      </c>
      <c r="B1254" s="304"/>
      <c r="C1254" s="305"/>
      <c r="D1254" s="269"/>
      <c r="E1254" s="264"/>
      <c r="F1254" s="334"/>
      <c r="G1254" s="269"/>
      <c r="H1254" s="269"/>
      <c r="I1254" s="264"/>
      <c r="J1254" s="307" t="str">
        <f t="shared" si="0"/>
        <v/>
      </c>
      <c r="K1254" s="307"/>
      <c r="L1254" s="308"/>
      <c r="M1254" s="307"/>
      <c r="N1254" s="304"/>
      <c r="O1254" s="264"/>
      <c r="P1254" s="269"/>
      <c r="Q1254" s="296"/>
      <c r="R1254" s="296"/>
      <c r="S1254" s="296"/>
    </row>
    <row r="1255" spans="1:19" ht="12.75" customHeight="1" x14ac:dyDescent="0.2">
      <c r="A1255" s="303" t="str">
        <f>IF(B1255="","",ROW()-ROW($A$3)+'Diário 2º PA'!$P$1)</f>
        <v/>
      </c>
      <c r="B1255" s="304"/>
      <c r="C1255" s="305"/>
      <c r="D1255" s="269"/>
      <c r="E1255" s="264"/>
      <c r="F1255" s="334"/>
      <c r="G1255" s="269"/>
      <c r="H1255" s="269"/>
      <c r="I1255" s="264"/>
      <c r="J1255" s="307" t="str">
        <f t="shared" si="0"/>
        <v/>
      </c>
      <c r="K1255" s="307"/>
      <c r="L1255" s="308"/>
      <c r="M1255" s="307"/>
      <c r="N1255" s="304"/>
      <c r="O1255" s="264"/>
      <c r="P1255" s="269"/>
      <c r="Q1255" s="296"/>
      <c r="R1255" s="296"/>
      <c r="S1255" s="296"/>
    </row>
    <row r="1256" spans="1:19" ht="12.75" customHeight="1" x14ac:dyDescent="0.2">
      <c r="A1256" s="303" t="str">
        <f>IF(B1256="","",ROW()-ROW($A$3)+'Diário 2º PA'!$P$1)</f>
        <v/>
      </c>
      <c r="B1256" s="304"/>
      <c r="C1256" s="305"/>
      <c r="D1256" s="269"/>
      <c r="E1256" s="264"/>
      <c r="F1256" s="334"/>
      <c r="G1256" s="269"/>
      <c r="H1256" s="269"/>
      <c r="I1256" s="264"/>
      <c r="J1256" s="307" t="str">
        <f t="shared" si="0"/>
        <v/>
      </c>
      <c r="K1256" s="307"/>
      <c r="L1256" s="308"/>
      <c r="M1256" s="307"/>
      <c r="N1256" s="304"/>
      <c r="O1256" s="264"/>
      <c r="P1256" s="269"/>
      <c r="Q1256" s="296"/>
      <c r="R1256" s="296"/>
      <c r="S1256" s="296"/>
    </row>
    <row r="1257" spans="1:19" ht="12.75" customHeight="1" x14ac:dyDescent="0.2">
      <c r="A1257" s="303" t="str">
        <f>IF(B1257="","",ROW()-ROW($A$3)+'Diário 2º PA'!$P$1)</f>
        <v/>
      </c>
      <c r="B1257" s="304"/>
      <c r="C1257" s="305"/>
      <c r="D1257" s="269"/>
      <c r="E1257" s="264"/>
      <c r="F1257" s="334"/>
      <c r="G1257" s="269"/>
      <c r="H1257" s="269"/>
      <c r="I1257" s="264"/>
      <c r="J1257" s="307" t="str">
        <f t="shared" si="0"/>
        <v/>
      </c>
      <c r="K1257" s="307"/>
      <c r="L1257" s="308"/>
      <c r="M1257" s="307"/>
      <c r="N1257" s="304"/>
      <c r="O1257" s="264"/>
      <c r="P1257" s="269"/>
      <c r="Q1257" s="296"/>
      <c r="R1257" s="296"/>
      <c r="S1257" s="296"/>
    </row>
    <row r="1258" spans="1:19" ht="12.75" customHeight="1" x14ac:dyDescent="0.2">
      <c r="A1258" s="303" t="str">
        <f>IF(B1258="","",ROW()-ROW($A$3)+'Diário 2º PA'!$P$1)</f>
        <v/>
      </c>
      <c r="B1258" s="304"/>
      <c r="C1258" s="305"/>
      <c r="D1258" s="269"/>
      <c r="E1258" s="264"/>
      <c r="F1258" s="334"/>
      <c r="G1258" s="269"/>
      <c r="H1258" s="269"/>
      <c r="I1258" s="264"/>
      <c r="J1258" s="307" t="str">
        <f t="shared" si="0"/>
        <v/>
      </c>
      <c r="K1258" s="307"/>
      <c r="L1258" s="308"/>
      <c r="M1258" s="307"/>
      <c r="N1258" s="304"/>
      <c r="O1258" s="264"/>
      <c r="P1258" s="269"/>
      <c r="Q1258" s="296"/>
      <c r="R1258" s="296"/>
      <c r="S1258" s="296"/>
    </row>
    <row r="1259" spans="1:19" ht="12.75" customHeight="1" x14ac:dyDescent="0.2">
      <c r="A1259" s="303" t="str">
        <f>IF(B1259="","",ROW()-ROW($A$3)+'Diário 2º PA'!$P$1)</f>
        <v/>
      </c>
      <c r="B1259" s="304"/>
      <c r="C1259" s="305"/>
      <c r="D1259" s="269"/>
      <c r="E1259" s="264"/>
      <c r="F1259" s="334"/>
      <c r="G1259" s="269"/>
      <c r="H1259" s="269"/>
      <c r="I1259" s="264"/>
      <c r="J1259" s="307" t="str">
        <f t="shared" si="0"/>
        <v/>
      </c>
      <c r="K1259" s="307"/>
      <c r="L1259" s="308"/>
      <c r="M1259" s="307"/>
      <c r="N1259" s="304"/>
      <c r="O1259" s="264"/>
      <c r="P1259" s="269"/>
      <c r="Q1259" s="296"/>
      <c r="R1259" s="296"/>
      <c r="S1259" s="296"/>
    </row>
    <row r="1260" spans="1:19" ht="12.75" customHeight="1" x14ac:dyDescent="0.2">
      <c r="A1260" s="303" t="str">
        <f>IF(B1260="","",ROW()-ROW($A$3)+'Diário 2º PA'!$P$1)</f>
        <v/>
      </c>
      <c r="B1260" s="304"/>
      <c r="C1260" s="305"/>
      <c r="D1260" s="269"/>
      <c r="E1260" s="264"/>
      <c r="F1260" s="334"/>
      <c r="G1260" s="269"/>
      <c r="H1260" s="269"/>
      <c r="I1260" s="264"/>
      <c r="J1260" s="307" t="str">
        <f t="shared" si="0"/>
        <v/>
      </c>
      <c r="K1260" s="307"/>
      <c r="L1260" s="308"/>
      <c r="M1260" s="307"/>
      <c r="N1260" s="304"/>
      <c r="O1260" s="264"/>
      <c r="P1260" s="269"/>
      <c r="Q1260" s="296"/>
      <c r="R1260" s="296"/>
      <c r="S1260" s="296"/>
    </row>
    <row r="1261" spans="1:19" ht="12.75" customHeight="1" x14ac:dyDescent="0.2">
      <c r="A1261" s="303" t="str">
        <f>IF(B1261="","",ROW()-ROW($A$3)+'Diário 2º PA'!$P$1)</f>
        <v/>
      </c>
      <c r="B1261" s="304"/>
      <c r="C1261" s="305"/>
      <c r="D1261" s="269"/>
      <c r="E1261" s="264"/>
      <c r="F1261" s="334"/>
      <c r="G1261" s="269"/>
      <c r="H1261" s="269"/>
      <c r="I1261" s="264"/>
      <c r="J1261" s="307" t="str">
        <f t="shared" si="0"/>
        <v/>
      </c>
      <c r="K1261" s="307"/>
      <c r="L1261" s="308"/>
      <c r="M1261" s="307"/>
      <c r="N1261" s="304"/>
      <c r="O1261" s="264"/>
      <c r="P1261" s="269"/>
      <c r="Q1261" s="296"/>
      <c r="R1261" s="296"/>
      <c r="S1261" s="296"/>
    </row>
    <row r="1262" spans="1:19" ht="12.75" customHeight="1" x14ac:dyDescent="0.2">
      <c r="A1262" s="303" t="str">
        <f>IF(B1262="","",ROW()-ROW($A$3)+'Diário 2º PA'!$P$1)</f>
        <v/>
      </c>
      <c r="B1262" s="304"/>
      <c r="C1262" s="305"/>
      <c r="D1262" s="269"/>
      <c r="E1262" s="264"/>
      <c r="F1262" s="334"/>
      <c r="G1262" s="269"/>
      <c r="H1262" s="269"/>
      <c r="I1262" s="264"/>
      <c r="J1262" s="307" t="str">
        <f t="shared" si="0"/>
        <v/>
      </c>
      <c r="K1262" s="307"/>
      <c r="L1262" s="308"/>
      <c r="M1262" s="307"/>
      <c r="N1262" s="304"/>
      <c r="O1262" s="264"/>
      <c r="P1262" s="269"/>
      <c r="Q1262" s="296"/>
      <c r="R1262" s="296"/>
      <c r="S1262" s="296"/>
    </row>
    <row r="1263" spans="1:19" ht="12.75" customHeight="1" x14ac:dyDescent="0.2">
      <c r="A1263" s="303" t="str">
        <f>IF(B1263="","",ROW()-ROW($A$3)+'Diário 2º PA'!$P$1)</f>
        <v/>
      </c>
      <c r="B1263" s="304"/>
      <c r="C1263" s="305"/>
      <c r="D1263" s="269"/>
      <c r="E1263" s="264"/>
      <c r="F1263" s="334"/>
      <c r="G1263" s="269"/>
      <c r="H1263" s="269"/>
      <c r="I1263" s="264"/>
      <c r="J1263" s="307" t="str">
        <f t="shared" si="0"/>
        <v/>
      </c>
      <c r="K1263" s="307"/>
      <c r="L1263" s="308"/>
      <c r="M1263" s="307"/>
      <c r="N1263" s="304"/>
      <c r="O1263" s="264"/>
      <c r="P1263" s="269"/>
      <c r="Q1263" s="296"/>
      <c r="R1263" s="296"/>
      <c r="S1263" s="296"/>
    </row>
    <row r="1264" spans="1:19" ht="12.75" customHeight="1" x14ac:dyDescent="0.2">
      <c r="A1264" s="303" t="str">
        <f>IF(B1264="","",ROW()-ROW($A$3)+'Diário 2º PA'!$P$1)</f>
        <v/>
      </c>
      <c r="B1264" s="304"/>
      <c r="C1264" s="305"/>
      <c r="D1264" s="269"/>
      <c r="E1264" s="264"/>
      <c r="F1264" s="334"/>
      <c r="G1264" s="269"/>
      <c r="H1264" s="269"/>
      <c r="I1264" s="264"/>
      <c r="J1264" s="307" t="str">
        <f t="shared" si="0"/>
        <v/>
      </c>
      <c r="K1264" s="307"/>
      <c r="L1264" s="308"/>
      <c r="M1264" s="307"/>
      <c r="N1264" s="304"/>
      <c r="O1264" s="264"/>
      <c r="P1264" s="269"/>
      <c r="Q1264" s="296"/>
      <c r="R1264" s="296"/>
      <c r="S1264" s="296"/>
    </row>
    <row r="1265" spans="1:19" ht="12.75" customHeight="1" x14ac:dyDescent="0.2">
      <c r="A1265" s="303" t="str">
        <f>IF(B1265="","",ROW()-ROW($A$3)+'Diário 2º PA'!$P$1)</f>
        <v/>
      </c>
      <c r="B1265" s="304"/>
      <c r="C1265" s="305"/>
      <c r="D1265" s="269"/>
      <c r="E1265" s="264"/>
      <c r="F1265" s="334"/>
      <c r="G1265" s="269"/>
      <c r="H1265" s="269"/>
      <c r="I1265" s="264"/>
      <c r="J1265" s="307" t="str">
        <f t="shared" si="0"/>
        <v/>
      </c>
      <c r="K1265" s="307"/>
      <c r="L1265" s="308"/>
      <c r="M1265" s="307"/>
      <c r="N1265" s="304"/>
      <c r="O1265" s="264"/>
      <c r="P1265" s="269"/>
      <c r="Q1265" s="296"/>
      <c r="R1265" s="296"/>
      <c r="S1265" s="296"/>
    </row>
    <row r="1266" spans="1:19" ht="12.75" customHeight="1" x14ac:dyDescent="0.2">
      <c r="A1266" s="303" t="str">
        <f>IF(B1266="","",ROW()-ROW($A$3)+'Diário 2º PA'!$P$1)</f>
        <v/>
      </c>
      <c r="B1266" s="304"/>
      <c r="C1266" s="305"/>
      <c r="D1266" s="269"/>
      <c r="E1266" s="264"/>
      <c r="F1266" s="334"/>
      <c r="G1266" s="269"/>
      <c r="H1266" s="269"/>
      <c r="I1266" s="264"/>
      <c r="J1266" s="307" t="str">
        <f t="shared" si="0"/>
        <v/>
      </c>
      <c r="K1266" s="307"/>
      <c r="L1266" s="308"/>
      <c r="M1266" s="307"/>
      <c r="N1266" s="304"/>
      <c r="O1266" s="264"/>
      <c r="P1266" s="269"/>
      <c r="Q1266" s="296"/>
      <c r="R1266" s="296"/>
      <c r="S1266" s="296"/>
    </row>
    <row r="1267" spans="1:19" ht="12.75" customHeight="1" x14ac:dyDescent="0.2">
      <c r="A1267" s="303" t="str">
        <f>IF(B1267="","",ROW()-ROW($A$3)+'Diário 2º PA'!$P$1)</f>
        <v/>
      </c>
      <c r="B1267" s="304"/>
      <c r="C1267" s="305"/>
      <c r="D1267" s="269"/>
      <c r="E1267" s="264"/>
      <c r="F1267" s="334"/>
      <c r="G1267" s="269"/>
      <c r="H1267" s="269"/>
      <c r="I1267" s="264"/>
      <c r="J1267" s="307" t="str">
        <f t="shared" si="0"/>
        <v/>
      </c>
      <c r="K1267" s="307"/>
      <c r="L1267" s="308"/>
      <c r="M1267" s="307"/>
      <c r="N1267" s="304"/>
      <c r="O1267" s="264"/>
      <c r="P1267" s="269"/>
      <c r="Q1267" s="296"/>
      <c r="R1267" s="296"/>
      <c r="S1267" s="296"/>
    </row>
    <row r="1268" spans="1:19" ht="12.75" customHeight="1" x14ac:dyDescent="0.2">
      <c r="A1268" s="303" t="str">
        <f>IF(B1268="","",ROW()-ROW($A$3)+'Diário 2º PA'!$P$1)</f>
        <v/>
      </c>
      <c r="B1268" s="304"/>
      <c r="C1268" s="305"/>
      <c r="D1268" s="269"/>
      <c r="E1268" s="264"/>
      <c r="F1268" s="334"/>
      <c r="G1268" s="269"/>
      <c r="H1268" s="269"/>
      <c r="I1268" s="264"/>
      <c r="J1268" s="307" t="str">
        <f t="shared" si="0"/>
        <v/>
      </c>
      <c r="K1268" s="307"/>
      <c r="L1268" s="308"/>
      <c r="M1268" s="307"/>
      <c r="N1268" s="304"/>
      <c r="O1268" s="264"/>
      <c r="P1268" s="269"/>
      <c r="Q1268" s="296"/>
      <c r="R1268" s="296"/>
      <c r="S1268" s="296"/>
    </row>
    <row r="1269" spans="1:19" ht="12.75" customHeight="1" x14ac:dyDescent="0.2">
      <c r="A1269" s="303" t="str">
        <f>IF(B1269="","",ROW()-ROW($A$3)+'Diário 2º PA'!$P$1)</f>
        <v/>
      </c>
      <c r="B1269" s="304"/>
      <c r="C1269" s="305"/>
      <c r="D1269" s="269"/>
      <c r="E1269" s="264"/>
      <c r="F1269" s="334"/>
      <c r="G1269" s="269"/>
      <c r="H1269" s="269"/>
      <c r="I1269" s="264"/>
      <c r="J1269" s="307" t="str">
        <f t="shared" si="0"/>
        <v/>
      </c>
      <c r="K1269" s="307"/>
      <c r="L1269" s="308"/>
      <c r="M1269" s="307"/>
      <c r="N1269" s="304"/>
      <c r="O1269" s="264"/>
      <c r="P1269" s="269"/>
      <c r="Q1269" s="296"/>
      <c r="R1269" s="296"/>
      <c r="S1269" s="296"/>
    </row>
    <row r="1270" spans="1:19" ht="12.75" customHeight="1" x14ac:dyDescent="0.2">
      <c r="A1270" s="303" t="str">
        <f>IF(B1270="","",ROW()-ROW($A$3)+'Diário 2º PA'!$P$1)</f>
        <v/>
      </c>
      <c r="B1270" s="304"/>
      <c r="C1270" s="305"/>
      <c r="D1270" s="269"/>
      <c r="E1270" s="264"/>
      <c r="F1270" s="334"/>
      <c r="G1270" s="269"/>
      <c r="H1270" s="269"/>
      <c r="I1270" s="264"/>
      <c r="J1270" s="307" t="str">
        <f t="shared" si="0"/>
        <v/>
      </c>
      <c r="K1270" s="307"/>
      <c r="L1270" s="308"/>
      <c r="M1270" s="307"/>
      <c r="N1270" s="304"/>
      <c r="O1270" s="264"/>
      <c r="P1270" s="269"/>
      <c r="Q1270" s="296"/>
      <c r="R1270" s="296"/>
      <c r="S1270" s="296"/>
    </row>
    <row r="1271" spans="1:19" ht="12.75" customHeight="1" x14ac:dyDescent="0.2">
      <c r="A1271" s="303" t="str">
        <f>IF(B1271="","",ROW()-ROW($A$3)+'Diário 2º PA'!$P$1)</f>
        <v/>
      </c>
      <c r="B1271" s="304"/>
      <c r="C1271" s="305"/>
      <c r="D1271" s="269"/>
      <c r="E1271" s="264"/>
      <c r="F1271" s="334"/>
      <c r="G1271" s="269"/>
      <c r="H1271" s="269"/>
      <c r="I1271" s="264"/>
      <c r="J1271" s="307" t="str">
        <f t="shared" si="0"/>
        <v/>
      </c>
      <c r="K1271" s="307"/>
      <c r="L1271" s="308"/>
      <c r="M1271" s="307"/>
      <c r="N1271" s="304"/>
      <c r="O1271" s="264"/>
      <c r="P1271" s="269"/>
      <c r="Q1271" s="296"/>
      <c r="R1271" s="296"/>
      <c r="S1271" s="296"/>
    </row>
    <row r="1272" spans="1:19" ht="12.75" customHeight="1" x14ac:dyDescent="0.2">
      <c r="A1272" s="303" t="str">
        <f>IF(B1272="","",ROW()-ROW($A$3)+'Diário 2º PA'!$P$1)</f>
        <v/>
      </c>
      <c r="B1272" s="304"/>
      <c r="C1272" s="305"/>
      <c r="D1272" s="269"/>
      <c r="E1272" s="264"/>
      <c r="F1272" s="334"/>
      <c r="G1272" s="269"/>
      <c r="H1272" s="269"/>
      <c r="I1272" s="264"/>
      <c r="J1272" s="307" t="str">
        <f t="shared" si="0"/>
        <v/>
      </c>
      <c r="K1272" s="307"/>
      <c r="L1272" s="308"/>
      <c r="M1272" s="307"/>
      <c r="N1272" s="304"/>
      <c r="O1272" s="264"/>
      <c r="P1272" s="269"/>
      <c r="Q1272" s="296"/>
      <c r="R1272" s="296"/>
      <c r="S1272" s="296"/>
    </row>
    <row r="1273" spans="1:19" ht="12.75" customHeight="1" x14ac:dyDescent="0.2">
      <c r="A1273" s="303" t="str">
        <f>IF(B1273="","",ROW()-ROW($A$3)+'Diário 2º PA'!$P$1)</f>
        <v/>
      </c>
      <c r="B1273" s="304"/>
      <c r="C1273" s="305"/>
      <c r="D1273" s="269"/>
      <c r="E1273" s="264"/>
      <c r="F1273" s="334"/>
      <c r="G1273" s="269"/>
      <c r="H1273" s="269"/>
      <c r="I1273" s="264"/>
      <c r="J1273" s="307" t="str">
        <f t="shared" si="0"/>
        <v/>
      </c>
      <c r="K1273" s="307"/>
      <c r="L1273" s="308"/>
      <c r="M1273" s="307"/>
      <c r="N1273" s="304"/>
      <c r="O1273" s="264"/>
      <c r="P1273" s="269"/>
      <c r="Q1273" s="296"/>
      <c r="R1273" s="296"/>
      <c r="S1273" s="296"/>
    </row>
    <row r="1274" spans="1:19" ht="12.75" customHeight="1" x14ac:dyDescent="0.2">
      <c r="A1274" s="303" t="str">
        <f>IF(B1274="","",ROW()-ROW($A$3)+'Diário 2º PA'!$P$1)</f>
        <v/>
      </c>
      <c r="B1274" s="304"/>
      <c r="C1274" s="305"/>
      <c r="D1274" s="269"/>
      <c r="E1274" s="264"/>
      <c r="F1274" s="334"/>
      <c r="G1274" s="269"/>
      <c r="H1274" s="269"/>
      <c r="I1274" s="264"/>
      <c r="J1274" s="307" t="str">
        <f t="shared" si="0"/>
        <v/>
      </c>
      <c r="K1274" s="307"/>
      <c r="L1274" s="308"/>
      <c r="M1274" s="307"/>
      <c r="N1274" s="304"/>
      <c r="O1274" s="264"/>
      <c r="P1274" s="269"/>
      <c r="Q1274" s="296"/>
      <c r="R1274" s="296"/>
      <c r="S1274" s="296"/>
    </row>
    <row r="1275" spans="1:19" ht="12.75" customHeight="1" x14ac:dyDescent="0.2">
      <c r="A1275" s="303" t="str">
        <f>IF(B1275="","",ROW()-ROW($A$3)+'Diário 2º PA'!$P$1)</f>
        <v/>
      </c>
      <c r="B1275" s="304"/>
      <c r="C1275" s="305"/>
      <c r="D1275" s="269"/>
      <c r="E1275" s="264"/>
      <c r="F1275" s="334"/>
      <c r="G1275" s="269"/>
      <c r="H1275" s="269"/>
      <c r="I1275" s="264"/>
      <c r="J1275" s="307" t="str">
        <f t="shared" si="0"/>
        <v/>
      </c>
      <c r="K1275" s="307"/>
      <c r="L1275" s="308"/>
      <c r="M1275" s="307"/>
      <c r="N1275" s="304"/>
      <c r="O1275" s="264"/>
      <c r="P1275" s="269"/>
      <c r="Q1275" s="296"/>
      <c r="R1275" s="296"/>
      <c r="S1275" s="296"/>
    </row>
    <row r="1276" spans="1:19" ht="12.75" customHeight="1" x14ac:dyDescent="0.2">
      <c r="A1276" s="303" t="str">
        <f>IF(B1276="","",ROW()-ROW($A$3)+'Diário 2º PA'!$P$1)</f>
        <v/>
      </c>
      <c r="B1276" s="304"/>
      <c r="C1276" s="305"/>
      <c r="D1276" s="269"/>
      <c r="E1276" s="264"/>
      <c r="F1276" s="334"/>
      <c r="G1276" s="269"/>
      <c r="H1276" s="269"/>
      <c r="I1276" s="264"/>
      <c r="J1276" s="307" t="str">
        <f t="shared" si="0"/>
        <v/>
      </c>
      <c r="K1276" s="307"/>
      <c r="L1276" s="308"/>
      <c r="M1276" s="307"/>
      <c r="N1276" s="304"/>
      <c r="O1276" s="264"/>
      <c r="P1276" s="269"/>
      <c r="Q1276" s="296"/>
      <c r="R1276" s="296"/>
      <c r="S1276" s="296"/>
    </row>
    <row r="1277" spans="1:19" ht="12.75" customHeight="1" x14ac:dyDescent="0.2">
      <c r="A1277" s="303" t="str">
        <f>IF(B1277="","",ROW()-ROW($A$3)+'Diário 2º PA'!$P$1)</f>
        <v/>
      </c>
      <c r="B1277" s="304"/>
      <c r="C1277" s="305"/>
      <c r="D1277" s="269"/>
      <c r="E1277" s="264"/>
      <c r="F1277" s="334"/>
      <c r="G1277" s="269"/>
      <c r="H1277" s="269"/>
      <c r="I1277" s="264"/>
      <c r="J1277" s="307" t="str">
        <f t="shared" si="0"/>
        <v/>
      </c>
      <c r="K1277" s="307"/>
      <c r="L1277" s="308"/>
      <c r="M1277" s="307"/>
      <c r="N1277" s="304"/>
      <c r="O1277" s="264"/>
      <c r="P1277" s="269"/>
      <c r="Q1277" s="296"/>
      <c r="R1277" s="296"/>
      <c r="S1277" s="296"/>
    </row>
    <row r="1278" spans="1:19" ht="12.75" customHeight="1" x14ac:dyDescent="0.2">
      <c r="A1278" s="303" t="str">
        <f>IF(B1278="","",ROW()-ROW($A$3)+'Diário 2º PA'!$P$1)</f>
        <v/>
      </c>
      <c r="B1278" s="304"/>
      <c r="C1278" s="305"/>
      <c r="D1278" s="269"/>
      <c r="E1278" s="264"/>
      <c r="F1278" s="334"/>
      <c r="G1278" s="269"/>
      <c r="H1278" s="269"/>
      <c r="I1278" s="264"/>
      <c r="J1278" s="307" t="str">
        <f t="shared" si="0"/>
        <v/>
      </c>
      <c r="K1278" s="307"/>
      <c r="L1278" s="308"/>
      <c r="M1278" s="307"/>
      <c r="N1278" s="304"/>
      <c r="O1278" s="264"/>
      <c r="P1278" s="269"/>
      <c r="Q1278" s="296"/>
      <c r="R1278" s="296"/>
      <c r="S1278" s="296"/>
    </row>
    <row r="1279" spans="1:19" ht="12.75" customHeight="1" x14ac:dyDescent="0.2">
      <c r="A1279" s="303" t="str">
        <f>IF(B1279="","",ROW()-ROW($A$3)+'Diário 2º PA'!$P$1)</f>
        <v/>
      </c>
      <c r="B1279" s="304"/>
      <c r="C1279" s="305"/>
      <c r="D1279" s="269"/>
      <c r="E1279" s="264"/>
      <c r="F1279" s="334"/>
      <c r="G1279" s="269"/>
      <c r="H1279" s="269"/>
      <c r="I1279" s="264"/>
      <c r="J1279" s="307" t="str">
        <f t="shared" si="0"/>
        <v/>
      </c>
      <c r="K1279" s="307"/>
      <c r="L1279" s="308"/>
      <c r="M1279" s="307"/>
      <c r="N1279" s="304"/>
      <c r="O1279" s="264"/>
      <c r="P1279" s="269"/>
      <c r="Q1279" s="296"/>
      <c r="R1279" s="296"/>
      <c r="S1279" s="296"/>
    </row>
    <row r="1280" spans="1:19" ht="12.75" customHeight="1" x14ac:dyDescent="0.2">
      <c r="A1280" s="303" t="str">
        <f>IF(B1280="","",ROW()-ROW($A$3)+'Diário 2º PA'!$P$1)</f>
        <v/>
      </c>
      <c r="B1280" s="304"/>
      <c r="C1280" s="305"/>
      <c r="D1280" s="269"/>
      <c r="E1280" s="264"/>
      <c r="F1280" s="334"/>
      <c r="G1280" s="269"/>
      <c r="H1280" s="269"/>
      <c r="I1280" s="264"/>
      <c r="J1280" s="307" t="str">
        <f t="shared" si="0"/>
        <v/>
      </c>
      <c r="K1280" s="307"/>
      <c r="L1280" s="308"/>
      <c r="M1280" s="307"/>
      <c r="N1280" s="304"/>
      <c r="O1280" s="264"/>
      <c r="P1280" s="269"/>
      <c r="Q1280" s="296"/>
      <c r="R1280" s="296"/>
      <c r="S1280" s="296"/>
    </row>
    <row r="1281" spans="1:19" ht="12.75" customHeight="1" x14ac:dyDescent="0.2">
      <c r="A1281" s="303" t="str">
        <f>IF(B1281="","",ROW()-ROW($A$3)+'Diário 2º PA'!$P$1)</f>
        <v/>
      </c>
      <c r="B1281" s="304"/>
      <c r="C1281" s="305"/>
      <c r="D1281" s="269"/>
      <c r="E1281" s="264"/>
      <c r="F1281" s="334"/>
      <c r="G1281" s="269"/>
      <c r="H1281" s="269"/>
      <c r="I1281" s="264"/>
      <c r="J1281" s="307" t="str">
        <f t="shared" si="0"/>
        <v/>
      </c>
      <c r="K1281" s="307"/>
      <c r="L1281" s="308"/>
      <c r="M1281" s="307"/>
      <c r="N1281" s="304"/>
      <c r="O1281" s="264"/>
      <c r="P1281" s="269"/>
      <c r="Q1281" s="296"/>
      <c r="R1281" s="296"/>
      <c r="S1281" s="296"/>
    </row>
    <row r="1282" spans="1:19" ht="12.75" customHeight="1" x14ac:dyDescent="0.2">
      <c r="A1282" s="303" t="str">
        <f>IF(B1282="","",ROW()-ROW($A$3)+'Diário 2º PA'!$P$1)</f>
        <v/>
      </c>
      <c r="B1282" s="304"/>
      <c r="C1282" s="305"/>
      <c r="D1282" s="269"/>
      <c r="E1282" s="264"/>
      <c r="F1282" s="334"/>
      <c r="G1282" s="269"/>
      <c r="H1282" s="269"/>
      <c r="I1282" s="264"/>
      <c r="J1282" s="307" t="str">
        <f t="shared" si="0"/>
        <v/>
      </c>
      <c r="K1282" s="307"/>
      <c r="L1282" s="308"/>
      <c r="M1282" s="307"/>
      <c r="N1282" s="304"/>
      <c r="O1282" s="264"/>
      <c r="P1282" s="269"/>
      <c r="Q1282" s="296"/>
      <c r="R1282" s="296"/>
      <c r="S1282" s="296"/>
    </row>
    <row r="1283" spans="1:19" ht="12.75" customHeight="1" x14ac:dyDescent="0.2">
      <c r="A1283" s="303" t="str">
        <f>IF(B1283="","",ROW()-ROW($A$3)+'Diário 2º PA'!$P$1)</f>
        <v/>
      </c>
      <c r="B1283" s="304"/>
      <c r="C1283" s="305"/>
      <c r="D1283" s="269"/>
      <c r="E1283" s="264"/>
      <c r="F1283" s="334"/>
      <c r="G1283" s="269"/>
      <c r="H1283" s="269"/>
      <c r="I1283" s="264"/>
      <c r="J1283" s="307" t="str">
        <f t="shared" si="0"/>
        <v/>
      </c>
      <c r="K1283" s="307"/>
      <c r="L1283" s="308"/>
      <c r="M1283" s="307"/>
      <c r="N1283" s="304"/>
      <c r="O1283" s="264"/>
      <c r="P1283" s="269"/>
      <c r="Q1283" s="296"/>
      <c r="R1283" s="296"/>
      <c r="S1283" s="296"/>
    </row>
    <row r="1284" spans="1:19" ht="12.75" customHeight="1" x14ac:dyDescent="0.2">
      <c r="A1284" s="303" t="str">
        <f>IF(B1284="","",ROW()-ROW($A$3)+'Diário 2º PA'!$P$1)</f>
        <v/>
      </c>
      <c r="B1284" s="304"/>
      <c r="C1284" s="305"/>
      <c r="D1284" s="269"/>
      <c r="E1284" s="264"/>
      <c r="F1284" s="334"/>
      <c r="G1284" s="269"/>
      <c r="H1284" s="269"/>
      <c r="I1284" s="264"/>
      <c r="J1284" s="307" t="str">
        <f t="shared" si="0"/>
        <v/>
      </c>
      <c r="K1284" s="307"/>
      <c r="L1284" s="308"/>
      <c r="M1284" s="307"/>
      <c r="N1284" s="304"/>
      <c r="O1284" s="264"/>
      <c r="P1284" s="269"/>
      <c r="Q1284" s="296"/>
      <c r="R1284" s="296"/>
      <c r="S1284" s="296"/>
    </row>
    <row r="1285" spans="1:19" ht="12.75" customHeight="1" x14ac:dyDescent="0.2">
      <c r="A1285" s="303" t="str">
        <f>IF(B1285="","",ROW()-ROW($A$3)+'Diário 2º PA'!$P$1)</f>
        <v/>
      </c>
      <c r="B1285" s="304"/>
      <c r="C1285" s="305"/>
      <c r="D1285" s="269"/>
      <c r="E1285" s="264"/>
      <c r="F1285" s="334"/>
      <c r="G1285" s="269"/>
      <c r="H1285" s="269"/>
      <c r="I1285" s="264"/>
      <c r="J1285" s="307" t="str">
        <f t="shared" si="0"/>
        <v/>
      </c>
      <c r="K1285" s="307"/>
      <c r="L1285" s="308"/>
      <c r="M1285" s="307"/>
      <c r="N1285" s="304"/>
      <c r="O1285" s="264"/>
      <c r="P1285" s="269"/>
      <c r="Q1285" s="296"/>
      <c r="R1285" s="296"/>
      <c r="S1285" s="296"/>
    </row>
    <row r="1286" spans="1:19" ht="12.75" customHeight="1" x14ac:dyDescent="0.2">
      <c r="A1286" s="303" t="str">
        <f>IF(B1286="","",ROW()-ROW($A$3)+'Diário 2º PA'!$P$1)</f>
        <v/>
      </c>
      <c r="B1286" s="304"/>
      <c r="C1286" s="305"/>
      <c r="D1286" s="269"/>
      <c r="E1286" s="264"/>
      <c r="F1286" s="334"/>
      <c r="G1286" s="269"/>
      <c r="H1286" s="269"/>
      <c r="I1286" s="264"/>
      <c r="J1286" s="307" t="str">
        <f t="shared" si="0"/>
        <v/>
      </c>
      <c r="K1286" s="307"/>
      <c r="L1286" s="308"/>
      <c r="M1286" s="307"/>
      <c r="N1286" s="304"/>
      <c r="O1286" s="264"/>
      <c r="P1286" s="269"/>
      <c r="Q1286" s="296"/>
      <c r="R1286" s="296"/>
      <c r="S1286" s="296"/>
    </row>
    <row r="1287" spans="1:19" ht="12.75" customHeight="1" x14ac:dyDescent="0.2">
      <c r="A1287" s="303" t="str">
        <f>IF(B1287="","",ROW()-ROW($A$3)+'Diário 2º PA'!$P$1)</f>
        <v/>
      </c>
      <c r="B1287" s="304"/>
      <c r="C1287" s="305"/>
      <c r="D1287" s="269"/>
      <c r="E1287" s="264"/>
      <c r="F1287" s="334"/>
      <c r="G1287" s="269"/>
      <c r="H1287" s="269"/>
      <c r="I1287" s="264"/>
      <c r="J1287" s="307" t="str">
        <f t="shared" si="0"/>
        <v/>
      </c>
      <c r="K1287" s="307"/>
      <c r="L1287" s="308"/>
      <c r="M1287" s="307"/>
      <c r="N1287" s="304"/>
      <c r="O1287" s="264"/>
      <c r="P1287" s="269"/>
      <c r="Q1287" s="296"/>
      <c r="R1287" s="296"/>
      <c r="S1287" s="296"/>
    </row>
    <row r="1288" spans="1:19" ht="12.75" customHeight="1" x14ac:dyDescent="0.2">
      <c r="A1288" s="303" t="str">
        <f>IF(B1288="","",ROW()-ROW($A$3)+'Diário 2º PA'!$P$1)</f>
        <v/>
      </c>
      <c r="B1288" s="304"/>
      <c r="C1288" s="305"/>
      <c r="D1288" s="269"/>
      <c r="E1288" s="264"/>
      <c r="F1288" s="334"/>
      <c r="G1288" s="269"/>
      <c r="H1288" s="269"/>
      <c r="I1288" s="264"/>
      <c r="J1288" s="307" t="str">
        <f t="shared" si="0"/>
        <v/>
      </c>
      <c r="K1288" s="307"/>
      <c r="L1288" s="308"/>
      <c r="M1288" s="307"/>
      <c r="N1288" s="304"/>
      <c r="O1288" s="264"/>
      <c r="P1288" s="269"/>
      <c r="Q1288" s="296"/>
      <c r="R1288" s="296"/>
      <c r="S1288" s="296"/>
    </row>
    <row r="1289" spans="1:19" ht="12.75" customHeight="1" x14ac:dyDescent="0.2">
      <c r="A1289" s="303" t="str">
        <f>IF(B1289="","",ROW()-ROW($A$3)+'Diário 2º PA'!$P$1)</f>
        <v/>
      </c>
      <c r="B1289" s="304"/>
      <c r="C1289" s="305"/>
      <c r="D1289" s="269"/>
      <c r="E1289" s="264"/>
      <c r="F1289" s="334"/>
      <c r="G1289" s="269"/>
      <c r="H1289" s="269"/>
      <c r="I1289" s="264"/>
      <c r="J1289" s="307" t="str">
        <f t="shared" si="0"/>
        <v/>
      </c>
      <c r="K1289" s="307"/>
      <c r="L1289" s="308"/>
      <c r="M1289" s="307"/>
      <c r="N1289" s="304"/>
      <c r="O1289" s="264"/>
      <c r="P1289" s="269"/>
      <c r="Q1289" s="296"/>
      <c r="R1289" s="296"/>
      <c r="S1289" s="296"/>
    </row>
    <row r="1290" spans="1:19" ht="12.75" customHeight="1" x14ac:dyDescent="0.2">
      <c r="A1290" s="303" t="str">
        <f>IF(B1290="","",ROW()-ROW($A$3)+'Diário 2º PA'!$P$1)</f>
        <v/>
      </c>
      <c r="B1290" s="304"/>
      <c r="C1290" s="305"/>
      <c r="D1290" s="269"/>
      <c r="E1290" s="264"/>
      <c r="F1290" s="334"/>
      <c r="G1290" s="269"/>
      <c r="H1290" s="269"/>
      <c r="I1290" s="264"/>
      <c r="J1290" s="307" t="str">
        <f t="shared" si="0"/>
        <v/>
      </c>
      <c r="K1290" s="307"/>
      <c r="L1290" s="308"/>
      <c r="M1290" s="307"/>
      <c r="N1290" s="304"/>
      <c r="O1290" s="264"/>
      <c r="P1290" s="269"/>
      <c r="Q1290" s="296"/>
      <c r="R1290" s="296"/>
      <c r="S1290" s="296"/>
    </row>
    <row r="1291" spans="1:19" ht="12.75" customHeight="1" x14ac:dyDescent="0.2">
      <c r="A1291" s="303" t="str">
        <f>IF(B1291="","",ROW()-ROW($A$3)+'Diário 2º PA'!$P$1)</f>
        <v/>
      </c>
      <c r="B1291" s="304"/>
      <c r="C1291" s="305"/>
      <c r="D1291" s="269"/>
      <c r="E1291" s="264"/>
      <c r="F1291" s="334"/>
      <c r="G1291" s="269"/>
      <c r="H1291" s="269"/>
      <c r="I1291" s="264"/>
      <c r="J1291" s="307" t="str">
        <f t="shared" si="0"/>
        <v/>
      </c>
      <c r="K1291" s="307"/>
      <c r="L1291" s="308"/>
      <c r="M1291" s="307"/>
      <c r="N1291" s="304"/>
      <c r="O1291" s="264"/>
      <c r="P1291" s="269"/>
      <c r="Q1291" s="296"/>
      <c r="R1291" s="296"/>
      <c r="S1291" s="296"/>
    </row>
    <row r="1292" spans="1:19" ht="12.75" customHeight="1" x14ac:dyDescent="0.2">
      <c r="A1292" s="303" t="str">
        <f>IF(B1292="","",ROW()-ROW($A$3)+'Diário 2º PA'!$P$1)</f>
        <v/>
      </c>
      <c r="B1292" s="304"/>
      <c r="C1292" s="305"/>
      <c r="D1292" s="269"/>
      <c r="E1292" s="264"/>
      <c r="F1292" s="334"/>
      <c r="G1292" s="269"/>
      <c r="H1292" s="269"/>
      <c r="I1292" s="264"/>
      <c r="J1292" s="307" t="str">
        <f t="shared" si="0"/>
        <v/>
      </c>
      <c r="K1292" s="307"/>
      <c r="L1292" s="308"/>
      <c r="M1292" s="307"/>
      <c r="N1292" s="304"/>
      <c r="O1292" s="264"/>
      <c r="P1292" s="269"/>
      <c r="Q1292" s="296"/>
      <c r="R1292" s="296"/>
      <c r="S1292" s="296"/>
    </row>
    <row r="1293" spans="1:19" ht="12.75" customHeight="1" x14ac:dyDescent="0.2">
      <c r="A1293" s="303" t="str">
        <f>IF(B1293="","",ROW()-ROW($A$3)+'Diário 2º PA'!$P$1)</f>
        <v/>
      </c>
      <c r="B1293" s="304"/>
      <c r="C1293" s="305"/>
      <c r="D1293" s="269"/>
      <c r="E1293" s="264"/>
      <c r="F1293" s="334"/>
      <c r="G1293" s="269"/>
      <c r="H1293" s="269"/>
      <c r="I1293" s="264"/>
      <c r="J1293" s="307" t="str">
        <f t="shared" si="0"/>
        <v/>
      </c>
      <c r="K1293" s="307"/>
      <c r="L1293" s="308"/>
      <c r="M1293" s="307"/>
      <c r="N1293" s="304"/>
      <c r="O1293" s="264"/>
      <c r="P1293" s="269"/>
      <c r="Q1293" s="296"/>
      <c r="R1293" s="296"/>
      <c r="S1293" s="296"/>
    </row>
    <row r="1294" spans="1:19" ht="12.75" customHeight="1" x14ac:dyDescent="0.2">
      <c r="A1294" s="303" t="str">
        <f>IF(B1294="","",ROW()-ROW($A$3)+'Diário 2º PA'!$P$1)</f>
        <v/>
      </c>
      <c r="B1294" s="304"/>
      <c r="C1294" s="305"/>
      <c r="D1294" s="269"/>
      <c r="E1294" s="264"/>
      <c r="F1294" s="334"/>
      <c r="G1294" s="269"/>
      <c r="H1294" s="269"/>
      <c r="I1294" s="264"/>
      <c r="J1294" s="307" t="str">
        <f t="shared" si="0"/>
        <v/>
      </c>
      <c r="K1294" s="307"/>
      <c r="L1294" s="308"/>
      <c r="M1294" s="307"/>
      <c r="N1294" s="304"/>
      <c r="O1294" s="264"/>
      <c r="P1294" s="269"/>
      <c r="Q1294" s="296"/>
      <c r="R1294" s="296"/>
      <c r="S1294" s="296"/>
    </row>
    <row r="1295" spans="1:19" ht="12.75" customHeight="1" x14ac:dyDescent="0.2">
      <c r="A1295" s="303" t="str">
        <f>IF(B1295="","",ROW()-ROW($A$3)+'Diário 2º PA'!$P$1)</f>
        <v/>
      </c>
      <c r="B1295" s="304"/>
      <c r="C1295" s="305"/>
      <c r="D1295" s="269"/>
      <c r="E1295" s="264"/>
      <c r="F1295" s="334"/>
      <c r="G1295" s="269"/>
      <c r="H1295" s="269"/>
      <c r="I1295" s="264"/>
      <c r="J1295" s="307" t="str">
        <f t="shared" si="0"/>
        <v/>
      </c>
      <c r="K1295" s="307"/>
      <c r="L1295" s="308"/>
      <c r="M1295" s="307"/>
      <c r="N1295" s="304"/>
      <c r="O1295" s="264"/>
      <c r="P1295" s="269"/>
      <c r="Q1295" s="296"/>
      <c r="R1295" s="296"/>
      <c r="S1295" s="296"/>
    </row>
    <row r="1296" spans="1:19" ht="12.75" customHeight="1" x14ac:dyDescent="0.2">
      <c r="A1296" s="303" t="str">
        <f>IF(B1296="","",ROW()-ROW($A$3)+'Diário 2º PA'!$P$1)</f>
        <v/>
      </c>
      <c r="B1296" s="304"/>
      <c r="C1296" s="305"/>
      <c r="D1296" s="269"/>
      <c r="E1296" s="264"/>
      <c r="F1296" s="334"/>
      <c r="G1296" s="269"/>
      <c r="H1296" s="269"/>
      <c r="I1296" s="264"/>
      <c r="J1296" s="307" t="str">
        <f t="shared" si="0"/>
        <v/>
      </c>
      <c r="K1296" s="307"/>
      <c r="L1296" s="308"/>
      <c r="M1296" s="307"/>
      <c r="N1296" s="304"/>
      <c r="O1296" s="264"/>
      <c r="P1296" s="269"/>
      <c r="Q1296" s="296"/>
      <c r="R1296" s="296"/>
      <c r="S1296" s="296"/>
    </row>
    <row r="1297" spans="1:19" ht="12.75" customHeight="1" x14ac:dyDescent="0.2">
      <c r="A1297" s="303" t="str">
        <f>IF(B1297="","",ROW()-ROW($A$3)+'Diário 2º PA'!$P$1)</f>
        <v/>
      </c>
      <c r="B1297" s="304"/>
      <c r="C1297" s="305"/>
      <c r="D1297" s="269"/>
      <c r="E1297" s="264"/>
      <c r="F1297" s="334"/>
      <c r="G1297" s="269"/>
      <c r="H1297" s="269"/>
      <c r="I1297" s="264"/>
      <c r="J1297" s="307" t="str">
        <f t="shared" si="0"/>
        <v/>
      </c>
      <c r="K1297" s="307"/>
      <c r="L1297" s="308"/>
      <c r="M1297" s="307"/>
      <c r="N1297" s="304"/>
      <c r="O1297" s="264"/>
      <c r="P1297" s="269"/>
      <c r="Q1297" s="296"/>
      <c r="R1297" s="296"/>
      <c r="S1297" s="296"/>
    </row>
    <row r="1298" spans="1:19" ht="12.75" customHeight="1" x14ac:dyDescent="0.2">
      <c r="A1298" s="303" t="str">
        <f>IF(B1298="","",ROW()-ROW($A$3)+'Diário 2º PA'!$P$1)</f>
        <v/>
      </c>
      <c r="B1298" s="304"/>
      <c r="C1298" s="305"/>
      <c r="D1298" s="269"/>
      <c r="E1298" s="264"/>
      <c r="F1298" s="334"/>
      <c r="G1298" s="269"/>
      <c r="H1298" s="269"/>
      <c r="I1298" s="264"/>
      <c r="J1298" s="307" t="str">
        <f t="shared" si="0"/>
        <v/>
      </c>
      <c r="K1298" s="307"/>
      <c r="L1298" s="308"/>
      <c r="M1298" s="307"/>
      <c r="N1298" s="304"/>
      <c r="O1298" s="264"/>
      <c r="P1298" s="269"/>
      <c r="Q1298" s="296"/>
      <c r="R1298" s="296"/>
      <c r="S1298" s="296"/>
    </row>
    <row r="1299" spans="1:19" ht="12.75" customHeight="1" x14ac:dyDescent="0.2">
      <c r="A1299" s="303" t="str">
        <f>IF(B1299="","",ROW()-ROW($A$3)+'Diário 2º PA'!$P$1)</f>
        <v/>
      </c>
      <c r="B1299" s="304"/>
      <c r="C1299" s="305"/>
      <c r="D1299" s="269"/>
      <c r="E1299" s="264"/>
      <c r="F1299" s="334"/>
      <c r="G1299" s="269"/>
      <c r="H1299" s="269"/>
      <c r="I1299" s="264"/>
      <c r="J1299" s="307" t="str">
        <f t="shared" si="0"/>
        <v/>
      </c>
      <c r="K1299" s="307"/>
      <c r="L1299" s="308"/>
      <c r="M1299" s="307"/>
      <c r="N1299" s="304"/>
      <c r="O1299" s="264"/>
      <c r="P1299" s="269"/>
      <c r="Q1299" s="296"/>
      <c r="R1299" s="296"/>
      <c r="S1299" s="296"/>
    </row>
    <row r="1300" spans="1:19" ht="12.75" customHeight="1" x14ac:dyDescent="0.2">
      <c r="A1300" s="303" t="str">
        <f>IF(B1300="","",ROW()-ROW($A$3)+'Diário 2º PA'!$P$1)</f>
        <v/>
      </c>
      <c r="B1300" s="304"/>
      <c r="C1300" s="305"/>
      <c r="D1300" s="269"/>
      <c r="E1300" s="264"/>
      <c r="F1300" s="334"/>
      <c r="G1300" s="269"/>
      <c r="H1300" s="269"/>
      <c r="I1300" s="264"/>
      <c r="J1300" s="307" t="str">
        <f t="shared" si="0"/>
        <v/>
      </c>
      <c r="K1300" s="307"/>
      <c r="L1300" s="308"/>
      <c r="M1300" s="307"/>
      <c r="N1300" s="304"/>
      <c r="O1300" s="264"/>
      <c r="P1300" s="269"/>
      <c r="Q1300" s="296"/>
      <c r="R1300" s="296"/>
      <c r="S1300" s="296"/>
    </row>
    <row r="1301" spans="1:19" ht="12.75" customHeight="1" x14ac:dyDescent="0.2">
      <c r="A1301" s="303" t="str">
        <f>IF(B1301="","",ROW()-ROW($A$3)+'Diário 2º PA'!$P$1)</f>
        <v/>
      </c>
      <c r="B1301" s="304"/>
      <c r="C1301" s="305"/>
      <c r="D1301" s="269"/>
      <c r="E1301" s="264"/>
      <c r="F1301" s="334"/>
      <c r="G1301" s="269"/>
      <c r="H1301" s="269"/>
      <c r="I1301" s="264"/>
      <c r="J1301" s="307" t="str">
        <f t="shared" si="0"/>
        <v/>
      </c>
      <c r="K1301" s="307"/>
      <c r="L1301" s="308"/>
      <c r="M1301" s="307"/>
      <c r="N1301" s="304"/>
      <c r="O1301" s="264"/>
      <c r="P1301" s="269"/>
      <c r="Q1301" s="296"/>
      <c r="R1301" s="296"/>
      <c r="S1301" s="296"/>
    </row>
    <row r="1302" spans="1:19" ht="12.75" customHeight="1" x14ac:dyDescent="0.2">
      <c r="A1302" s="303" t="str">
        <f>IF(B1302="","",ROW()-ROW($A$3)+'Diário 2º PA'!$P$1)</f>
        <v/>
      </c>
      <c r="B1302" s="304"/>
      <c r="C1302" s="305"/>
      <c r="D1302" s="269"/>
      <c r="E1302" s="264"/>
      <c r="F1302" s="334"/>
      <c r="G1302" s="269"/>
      <c r="H1302" s="269"/>
      <c r="I1302" s="264"/>
      <c r="J1302" s="307" t="str">
        <f t="shared" si="0"/>
        <v/>
      </c>
      <c r="K1302" s="307"/>
      <c r="L1302" s="308"/>
      <c r="M1302" s="307"/>
      <c r="N1302" s="304"/>
      <c r="O1302" s="264"/>
      <c r="P1302" s="269"/>
      <c r="Q1302" s="296"/>
      <c r="R1302" s="296"/>
      <c r="S1302" s="296"/>
    </row>
    <row r="1303" spans="1:19" ht="12.75" customHeight="1" x14ac:dyDescent="0.2">
      <c r="A1303" s="303" t="str">
        <f>IF(B1303="","",ROW()-ROW($A$3)+'Diário 2º PA'!$P$1)</f>
        <v/>
      </c>
      <c r="B1303" s="304"/>
      <c r="C1303" s="305"/>
      <c r="D1303" s="269"/>
      <c r="E1303" s="264"/>
      <c r="F1303" s="334"/>
      <c r="G1303" s="269"/>
      <c r="H1303" s="269"/>
      <c r="I1303" s="264"/>
      <c r="J1303" s="307" t="str">
        <f t="shared" si="0"/>
        <v/>
      </c>
      <c r="K1303" s="307"/>
      <c r="L1303" s="308"/>
      <c r="M1303" s="307"/>
      <c r="N1303" s="304"/>
      <c r="O1303" s="264"/>
      <c r="P1303" s="269"/>
      <c r="Q1303" s="296"/>
      <c r="R1303" s="296"/>
      <c r="S1303" s="296"/>
    </row>
    <row r="1304" spans="1:19" ht="12.75" customHeight="1" x14ac:dyDescent="0.2">
      <c r="A1304" s="303" t="str">
        <f>IF(B1304="","",ROW()-ROW($A$3)+'Diário 2º PA'!$P$1)</f>
        <v/>
      </c>
      <c r="B1304" s="304"/>
      <c r="C1304" s="305"/>
      <c r="D1304" s="269"/>
      <c r="E1304" s="264"/>
      <c r="F1304" s="334"/>
      <c r="G1304" s="269"/>
      <c r="H1304" s="269"/>
      <c r="I1304" s="264"/>
      <c r="J1304" s="307" t="str">
        <f t="shared" si="0"/>
        <v/>
      </c>
      <c r="K1304" s="307"/>
      <c r="L1304" s="308"/>
      <c r="M1304" s="307"/>
      <c r="N1304" s="304"/>
      <c r="O1304" s="264"/>
      <c r="P1304" s="269"/>
      <c r="Q1304" s="296"/>
      <c r="R1304" s="296"/>
      <c r="S1304" s="296"/>
    </row>
    <row r="1305" spans="1:19" ht="12.75" customHeight="1" x14ac:dyDescent="0.2">
      <c r="A1305" s="303" t="str">
        <f>IF(B1305="","",ROW()-ROW($A$3)+'Diário 2º PA'!$P$1)</f>
        <v/>
      </c>
      <c r="B1305" s="304"/>
      <c r="C1305" s="305"/>
      <c r="D1305" s="269"/>
      <c r="E1305" s="264"/>
      <c r="F1305" s="334"/>
      <c r="G1305" s="269"/>
      <c r="H1305" s="269"/>
      <c r="I1305" s="264"/>
      <c r="J1305" s="307" t="str">
        <f t="shared" si="0"/>
        <v/>
      </c>
      <c r="K1305" s="307"/>
      <c r="L1305" s="308"/>
      <c r="M1305" s="307"/>
      <c r="N1305" s="304"/>
      <c r="O1305" s="264"/>
      <c r="P1305" s="269"/>
      <c r="Q1305" s="296"/>
      <c r="R1305" s="296"/>
      <c r="S1305" s="296"/>
    </row>
    <row r="1306" spans="1:19" ht="12.75" customHeight="1" x14ac:dyDescent="0.2">
      <c r="A1306" s="303" t="str">
        <f>IF(B1306="","",ROW()-ROW($A$3)+'Diário 2º PA'!$P$1)</f>
        <v/>
      </c>
      <c r="B1306" s="304"/>
      <c r="C1306" s="305"/>
      <c r="D1306" s="269"/>
      <c r="E1306" s="264"/>
      <c r="F1306" s="334"/>
      <c r="G1306" s="269"/>
      <c r="H1306" s="269"/>
      <c r="I1306" s="264"/>
      <c r="J1306" s="307" t="str">
        <f t="shared" si="0"/>
        <v/>
      </c>
      <c r="K1306" s="307"/>
      <c r="L1306" s="308"/>
      <c r="M1306" s="307"/>
      <c r="N1306" s="304"/>
      <c r="O1306" s="264"/>
      <c r="P1306" s="269"/>
      <c r="Q1306" s="296"/>
      <c r="R1306" s="296"/>
      <c r="S1306" s="296"/>
    </row>
    <row r="1307" spans="1:19" ht="12.75" customHeight="1" x14ac:dyDescent="0.2">
      <c r="A1307" s="303" t="str">
        <f>IF(B1307="","",ROW()-ROW($A$3)+'Diário 2º PA'!$P$1)</f>
        <v/>
      </c>
      <c r="B1307" s="304"/>
      <c r="C1307" s="305"/>
      <c r="D1307" s="269"/>
      <c r="E1307" s="264"/>
      <c r="F1307" s="334"/>
      <c r="G1307" s="269"/>
      <c r="H1307" s="269"/>
      <c r="I1307" s="264"/>
      <c r="J1307" s="307" t="str">
        <f t="shared" si="0"/>
        <v/>
      </c>
      <c r="K1307" s="307"/>
      <c r="L1307" s="308"/>
      <c r="M1307" s="307"/>
      <c r="N1307" s="304"/>
      <c r="O1307" s="264"/>
      <c r="P1307" s="269"/>
      <c r="Q1307" s="296"/>
      <c r="R1307" s="296"/>
      <c r="S1307" s="296"/>
    </row>
    <row r="1308" spans="1:19" ht="12.75" customHeight="1" x14ac:dyDescent="0.2">
      <c r="A1308" s="303" t="str">
        <f>IF(B1308="","",ROW()-ROW($A$3)+'Diário 2º PA'!$P$1)</f>
        <v/>
      </c>
      <c r="B1308" s="304"/>
      <c r="C1308" s="305"/>
      <c r="D1308" s="269"/>
      <c r="E1308" s="264"/>
      <c r="F1308" s="334"/>
      <c r="G1308" s="269"/>
      <c r="H1308" s="269"/>
      <c r="I1308" s="264"/>
      <c r="J1308" s="307" t="str">
        <f t="shared" si="0"/>
        <v/>
      </c>
      <c r="K1308" s="307"/>
      <c r="L1308" s="308"/>
      <c r="M1308" s="307"/>
      <c r="N1308" s="304"/>
      <c r="O1308" s="264"/>
      <c r="P1308" s="269"/>
      <c r="Q1308" s="296"/>
      <c r="R1308" s="296"/>
      <c r="S1308" s="296"/>
    </row>
    <row r="1309" spans="1:19" ht="12.75" customHeight="1" x14ac:dyDescent="0.2">
      <c r="A1309" s="303" t="str">
        <f>IF(B1309="","",ROW()-ROW($A$3)+'Diário 2º PA'!$P$1)</f>
        <v/>
      </c>
      <c r="B1309" s="304"/>
      <c r="C1309" s="305"/>
      <c r="D1309" s="269"/>
      <c r="E1309" s="264"/>
      <c r="F1309" s="334"/>
      <c r="G1309" s="269"/>
      <c r="H1309" s="269"/>
      <c r="I1309" s="264"/>
      <c r="J1309" s="307" t="str">
        <f t="shared" si="0"/>
        <v/>
      </c>
      <c r="K1309" s="307"/>
      <c r="L1309" s="308"/>
      <c r="M1309" s="307"/>
      <c r="N1309" s="304"/>
      <c r="O1309" s="264"/>
      <c r="P1309" s="269"/>
      <c r="Q1309" s="296"/>
      <c r="R1309" s="296"/>
      <c r="S1309" s="296"/>
    </row>
    <row r="1310" spans="1:19" ht="12.75" customHeight="1" x14ac:dyDescent="0.2">
      <c r="A1310" s="303" t="str">
        <f>IF(B1310="","",ROW()-ROW($A$3)+'Diário 2º PA'!$P$1)</f>
        <v/>
      </c>
      <c r="B1310" s="304"/>
      <c r="C1310" s="305"/>
      <c r="D1310" s="269"/>
      <c r="E1310" s="264"/>
      <c r="F1310" s="334"/>
      <c r="G1310" s="269"/>
      <c r="H1310" s="269"/>
      <c r="I1310" s="264"/>
      <c r="J1310" s="307" t="str">
        <f t="shared" si="0"/>
        <v/>
      </c>
      <c r="K1310" s="307"/>
      <c r="L1310" s="308"/>
      <c r="M1310" s="307"/>
      <c r="N1310" s="304"/>
      <c r="O1310" s="264"/>
      <c r="P1310" s="269"/>
      <c r="Q1310" s="296"/>
      <c r="R1310" s="296"/>
      <c r="S1310" s="296"/>
    </row>
    <row r="1311" spans="1:19" ht="12.75" customHeight="1" x14ac:dyDescent="0.2">
      <c r="A1311" s="303" t="str">
        <f>IF(B1311="","",ROW()-ROW($A$3)+'Diário 2º PA'!$P$1)</f>
        <v/>
      </c>
      <c r="B1311" s="304"/>
      <c r="C1311" s="305"/>
      <c r="D1311" s="269"/>
      <c r="E1311" s="264"/>
      <c r="F1311" s="334"/>
      <c r="G1311" s="269"/>
      <c r="H1311" s="269"/>
      <c r="I1311" s="264"/>
      <c r="J1311" s="307" t="str">
        <f t="shared" si="0"/>
        <v/>
      </c>
      <c r="K1311" s="307"/>
      <c r="L1311" s="308"/>
      <c r="M1311" s="307"/>
      <c r="N1311" s="304"/>
      <c r="O1311" s="264"/>
      <c r="P1311" s="269"/>
      <c r="Q1311" s="296"/>
      <c r="R1311" s="296"/>
      <c r="S1311" s="296"/>
    </row>
    <row r="1312" spans="1:19" ht="12.75" customHeight="1" x14ac:dyDescent="0.2">
      <c r="A1312" s="303" t="str">
        <f>IF(B1312="","",ROW()-ROW($A$3)+'Diário 2º PA'!$P$1)</f>
        <v/>
      </c>
      <c r="B1312" s="304"/>
      <c r="C1312" s="305"/>
      <c r="D1312" s="269"/>
      <c r="E1312" s="264"/>
      <c r="F1312" s="334"/>
      <c r="G1312" s="269"/>
      <c r="H1312" s="269"/>
      <c r="I1312" s="264"/>
      <c r="J1312" s="307" t="str">
        <f t="shared" si="0"/>
        <v/>
      </c>
      <c r="K1312" s="307"/>
      <c r="L1312" s="308"/>
      <c r="M1312" s="307"/>
      <c r="N1312" s="304"/>
      <c r="O1312" s="264"/>
      <c r="P1312" s="269"/>
      <c r="Q1312" s="296"/>
      <c r="R1312" s="296"/>
      <c r="S1312" s="296"/>
    </row>
    <row r="1313" spans="1:19" ht="12.75" customHeight="1" x14ac:dyDescent="0.2">
      <c r="A1313" s="303" t="str">
        <f>IF(B1313="","",ROW()-ROW($A$3)+'Diário 2º PA'!$P$1)</f>
        <v/>
      </c>
      <c r="B1313" s="304"/>
      <c r="C1313" s="305"/>
      <c r="D1313" s="269"/>
      <c r="E1313" s="264"/>
      <c r="F1313" s="334"/>
      <c r="G1313" s="269"/>
      <c r="H1313" s="269"/>
      <c r="I1313" s="264"/>
      <c r="J1313" s="307" t="str">
        <f t="shared" si="0"/>
        <v/>
      </c>
      <c r="K1313" s="307"/>
      <c r="L1313" s="308"/>
      <c r="M1313" s="307"/>
      <c r="N1313" s="304"/>
      <c r="O1313" s="264"/>
      <c r="P1313" s="269"/>
      <c r="Q1313" s="296"/>
      <c r="R1313" s="296"/>
      <c r="S1313" s="296"/>
    </row>
    <row r="1314" spans="1:19" ht="12.75" customHeight="1" x14ac:dyDescent="0.2">
      <c r="A1314" s="303" t="str">
        <f>IF(B1314="","",ROW()-ROW($A$3)+'Diário 2º PA'!$P$1)</f>
        <v/>
      </c>
      <c r="B1314" s="304"/>
      <c r="C1314" s="305"/>
      <c r="D1314" s="269"/>
      <c r="E1314" s="264"/>
      <c r="F1314" s="334"/>
      <c r="G1314" s="269"/>
      <c r="H1314" s="269"/>
      <c r="I1314" s="264"/>
      <c r="J1314" s="307" t="str">
        <f t="shared" si="0"/>
        <v/>
      </c>
      <c r="K1314" s="307"/>
      <c r="L1314" s="308"/>
      <c r="M1314" s="307"/>
      <c r="N1314" s="304"/>
      <c r="O1314" s="264"/>
      <c r="P1314" s="269"/>
      <c r="Q1314" s="296"/>
      <c r="R1314" s="296"/>
      <c r="S1314" s="296"/>
    </row>
    <row r="1315" spans="1:19" ht="12.75" customHeight="1" x14ac:dyDescent="0.2">
      <c r="A1315" s="303" t="str">
        <f>IF(B1315="","",ROW()-ROW($A$3)+'Diário 2º PA'!$P$1)</f>
        <v/>
      </c>
      <c r="B1315" s="304"/>
      <c r="C1315" s="305"/>
      <c r="D1315" s="269"/>
      <c r="E1315" s="264"/>
      <c r="F1315" s="334"/>
      <c r="G1315" s="269"/>
      <c r="H1315" s="269"/>
      <c r="I1315" s="264"/>
      <c r="J1315" s="307" t="str">
        <f t="shared" si="0"/>
        <v/>
      </c>
      <c r="K1315" s="307"/>
      <c r="L1315" s="308"/>
      <c r="M1315" s="307"/>
      <c r="N1315" s="304"/>
      <c r="O1315" s="264"/>
      <c r="P1315" s="269"/>
      <c r="Q1315" s="296"/>
      <c r="R1315" s="296"/>
      <c r="S1315" s="296"/>
    </row>
    <row r="1316" spans="1:19" ht="12.75" customHeight="1" x14ac:dyDescent="0.2">
      <c r="A1316" s="303" t="str">
        <f>IF(B1316="","",ROW()-ROW($A$3)+'Diário 2º PA'!$P$1)</f>
        <v/>
      </c>
      <c r="B1316" s="304"/>
      <c r="C1316" s="305"/>
      <c r="D1316" s="269"/>
      <c r="E1316" s="264"/>
      <c r="F1316" s="334"/>
      <c r="G1316" s="269"/>
      <c r="H1316" s="269"/>
      <c r="I1316" s="264"/>
      <c r="J1316" s="307" t="str">
        <f t="shared" si="0"/>
        <v/>
      </c>
      <c r="K1316" s="307"/>
      <c r="L1316" s="308"/>
      <c r="M1316" s="307"/>
      <c r="N1316" s="304"/>
      <c r="O1316" s="264"/>
      <c r="P1316" s="269"/>
      <c r="Q1316" s="296"/>
      <c r="R1316" s="296"/>
      <c r="S1316" s="296"/>
    </row>
    <row r="1317" spans="1:19" ht="12.75" customHeight="1" x14ac:dyDescent="0.2">
      <c r="A1317" s="303" t="str">
        <f>IF(B1317="","",ROW()-ROW($A$3)+'Diário 2º PA'!$P$1)</f>
        <v/>
      </c>
      <c r="B1317" s="304"/>
      <c r="C1317" s="305"/>
      <c r="D1317" s="269"/>
      <c r="E1317" s="264"/>
      <c r="F1317" s="334"/>
      <c r="G1317" s="269"/>
      <c r="H1317" s="269"/>
      <c r="I1317" s="264"/>
      <c r="J1317" s="307" t="str">
        <f t="shared" si="0"/>
        <v/>
      </c>
      <c r="K1317" s="307"/>
      <c r="L1317" s="308"/>
      <c r="M1317" s="307"/>
      <c r="N1317" s="304"/>
      <c r="O1317" s="264"/>
      <c r="P1317" s="269"/>
      <c r="Q1317" s="296"/>
      <c r="R1317" s="296"/>
      <c r="S1317" s="296"/>
    </row>
    <row r="1318" spans="1:19" ht="12.75" customHeight="1" x14ac:dyDescent="0.2">
      <c r="A1318" s="303" t="str">
        <f>IF(B1318="","",ROW()-ROW($A$3)+'Diário 2º PA'!$P$1)</f>
        <v/>
      </c>
      <c r="B1318" s="304"/>
      <c r="C1318" s="305"/>
      <c r="D1318" s="269"/>
      <c r="E1318" s="264"/>
      <c r="F1318" s="334"/>
      <c r="G1318" s="269"/>
      <c r="H1318" s="269"/>
      <c r="I1318" s="264"/>
      <c r="J1318" s="307" t="str">
        <f t="shared" si="0"/>
        <v/>
      </c>
      <c r="K1318" s="307"/>
      <c r="L1318" s="308"/>
      <c r="M1318" s="307"/>
      <c r="N1318" s="304"/>
      <c r="O1318" s="264"/>
      <c r="P1318" s="269"/>
      <c r="Q1318" s="296"/>
      <c r="R1318" s="296"/>
      <c r="S1318" s="296"/>
    </row>
    <row r="1319" spans="1:19" ht="12.75" customHeight="1" x14ac:dyDescent="0.2">
      <c r="A1319" s="303" t="str">
        <f>IF(B1319="","",ROW()-ROW($A$3)+'Diário 2º PA'!$P$1)</f>
        <v/>
      </c>
      <c r="B1319" s="304"/>
      <c r="C1319" s="305"/>
      <c r="D1319" s="269"/>
      <c r="E1319" s="264"/>
      <c r="F1319" s="334"/>
      <c r="G1319" s="269"/>
      <c r="H1319" s="269"/>
      <c r="I1319" s="264"/>
      <c r="J1319" s="307" t="str">
        <f t="shared" si="0"/>
        <v/>
      </c>
      <c r="K1319" s="307"/>
      <c r="L1319" s="308"/>
      <c r="M1319" s="307"/>
      <c r="N1319" s="304"/>
      <c r="O1319" s="264"/>
      <c r="P1319" s="269"/>
      <c r="Q1319" s="296"/>
      <c r="R1319" s="296"/>
      <c r="S1319" s="296"/>
    </row>
    <row r="1320" spans="1:19" ht="12.75" customHeight="1" x14ac:dyDescent="0.2">
      <c r="A1320" s="303" t="str">
        <f>IF(B1320="","",ROW()-ROW($A$3)+'Diário 2º PA'!$P$1)</f>
        <v/>
      </c>
      <c r="B1320" s="304"/>
      <c r="C1320" s="305"/>
      <c r="D1320" s="269"/>
      <c r="E1320" s="264"/>
      <c r="F1320" s="334"/>
      <c r="G1320" s="269"/>
      <c r="H1320" s="269"/>
      <c r="I1320" s="264"/>
      <c r="J1320" s="307" t="str">
        <f t="shared" si="0"/>
        <v/>
      </c>
      <c r="K1320" s="307"/>
      <c r="L1320" s="308"/>
      <c r="M1320" s="307"/>
      <c r="N1320" s="304"/>
      <c r="O1320" s="264"/>
      <c r="P1320" s="269"/>
      <c r="Q1320" s="296"/>
      <c r="R1320" s="296"/>
      <c r="S1320" s="296"/>
    </row>
    <row r="1321" spans="1:19" ht="12.75" customHeight="1" x14ac:dyDescent="0.2">
      <c r="A1321" s="303" t="str">
        <f>IF(B1321="","",ROW()-ROW($A$3)+'Diário 2º PA'!$P$1)</f>
        <v/>
      </c>
      <c r="B1321" s="304"/>
      <c r="C1321" s="305"/>
      <c r="D1321" s="269"/>
      <c r="E1321" s="264"/>
      <c r="F1321" s="334"/>
      <c r="G1321" s="269"/>
      <c r="H1321" s="269"/>
      <c r="I1321" s="264"/>
      <c r="J1321" s="307" t="str">
        <f t="shared" si="0"/>
        <v/>
      </c>
      <c r="K1321" s="307"/>
      <c r="L1321" s="308"/>
      <c r="M1321" s="307"/>
      <c r="N1321" s="304"/>
      <c r="O1321" s="264"/>
      <c r="P1321" s="269"/>
      <c r="Q1321" s="296"/>
      <c r="R1321" s="296"/>
      <c r="S1321" s="296"/>
    </row>
    <row r="1322" spans="1:19" ht="12.75" customHeight="1" x14ac:dyDescent="0.2">
      <c r="A1322" s="303" t="str">
        <f>IF(B1322="","",ROW()-ROW($A$3)+'Diário 2º PA'!$P$1)</f>
        <v/>
      </c>
      <c r="B1322" s="304"/>
      <c r="C1322" s="305"/>
      <c r="D1322" s="269"/>
      <c r="E1322" s="264"/>
      <c r="F1322" s="334"/>
      <c r="G1322" s="269"/>
      <c r="H1322" s="269"/>
      <c r="I1322" s="264"/>
      <c r="J1322" s="307" t="str">
        <f t="shared" si="0"/>
        <v/>
      </c>
      <c r="K1322" s="307"/>
      <c r="L1322" s="308"/>
      <c r="M1322" s="307"/>
      <c r="N1322" s="304"/>
      <c r="O1322" s="264"/>
      <c r="P1322" s="269"/>
      <c r="Q1322" s="296"/>
      <c r="R1322" s="296"/>
      <c r="S1322" s="296"/>
    </row>
    <row r="1323" spans="1:19" ht="12.75" customHeight="1" x14ac:dyDescent="0.2">
      <c r="A1323" s="303" t="str">
        <f>IF(B1323="","",ROW()-ROW($A$3)+'Diário 2º PA'!$P$1)</f>
        <v/>
      </c>
      <c r="B1323" s="304"/>
      <c r="C1323" s="305"/>
      <c r="D1323" s="269"/>
      <c r="E1323" s="264"/>
      <c r="F1323" s="334"/>
      <c r="G1323" s="269"/>
      <c r="H1323" s="269"/>
      <c r="I1323" s="264"/>
      <c r="J1323" s="307" t="str">
        <f t="shared" si="0"/>
        <v/>
      </c>
      <c r="K1323" s="307"/>
      <c r="L1323" s="308"/>
      <c r="M1323" s="307"/>
      <c r="N1323" s="304"/>
      <c r="O1323" s="264"/>
      <c r="P1323" s="269"/>
      <c r="Q1323" s="296"/>
      <c r="R1323" s="296"/>
      <c r="S1323" s="296"/>
    </row>
    <row r="1324" spans="1:19" ht="12.75" customHeight="1" x14ac:dyDescent="0.2">
      <c r="A1324" s="303" t="str">
        <f>IF(B1324="","",ROW()-ROW($A$3)+'Diário 2º PA'!$P$1)</f>
        <v/>
      </c>
      <c r="B1324" s="304"/>
      <c r="C1324" s="305"/>
      <c r="D1324" s="269"/>
      <c r="E1324" s="264"/>
      <c r="F1324" s="334"/>
      <c r="G1324" s="269"/>
      <c r="H1324" s="269"/>
      <c r="I1324" s="264"/>
      <c r="J1324" s="307" t="str">
        <f t="shared" si="0"/>
        <v/>
      </c>
      <c r="K1324" s="307"/>
      <c r="L1324" s="308"/>
      <c r="M1324" s="307"/>
      <c r="N1324" s="304"/>
      <c r="O1324" s="264"/>
      <c r="P1324" s="269"/>
      <c r="Q1324" s="296"/>
      <c r="R1324" s="296"/>
      <c r="S1324" s="296"/>
    </row>
    <row r="1325" spans="1:19" ht="12.75" customHeight="1" x14ac:dyDescent="0.2">
      <c r="A1325" s="303" t="str">
        <f>IF(B1325="","",ROW()-ROW($A$3)+'Diário 2º PA'!$P$1)</f>
        <v/>
      </c>
      <c r="B1325" s="304"/>
      <c r="C1325" s="305"/>
      <c r="D1325" s="269"/>
      <c r="E1325" s="264"/>
      <c r="F1325" s="334"/>
      <c r="G1325" s="269"/>
      <c r="H1325" s="269"/>
      <c r="I1325" s="264"/>
      <c r="J1325" s="307" t="str">
        <f t="shared" si="0"/>
        <v/>
      </c>
      <c r="K1325" s="307"/>
      <c r="L1325" s="308"/>
      <c r="M1325" s="307"/>
      <c r="N1325" s="304"/>
      <c r="O1325" s="264"/>
      <c r="P1325" s="269"/>
      <c r="Q1325" s="296"/>
      <c r="R1325" s="296"/>
      <c r="S1325" s="296"/>
    </row>
    <row r="1326" spans="1:19" ht="12.75" customHeight="1" x14ac:dyDescent="0.2">
      <c r="A1326" s="303" t="str">
        <f>IF(B1326="","",ROW()-ROW($A$3)+'Diário 2º PA'!$P$1)</f>
        <v/>
      </c>
      <c r="B1326" s="304"/>
      <c r="C1326" s="305"/>
      <c r="D1326" s="269"/>
      <c r="E1326" s="264"/>
      <c r="F1326" s="334"/>
      <c r="G1326" s="269"/>
      <c r="H1326" s="269"/>
      <c r="I1326" s="264"/>
      <c r="J1326" s="307" t="str">
        <f t="shared" si="0"/>
        <v/>
      </c>
      <c r="K1326" s="307"/>
      <c r="L1326" s="308"/>
      <c r="M1326" s="307"/>
      <c r="N1326" s="304"/>
      <c r="O1326" s="264"/>
      <c r="P1326" s="269"/>
      <c r="Q1326" s="296"/>
      <c r="R1326" s="296"/>
      <c r="S1326" s="296"/>
    </row>
    <row r="1327" spans="1:19" ht="12.75" customHeight="1" x14ac:dyDescent="0.2">
      <c r="A1327" s="303" t="str">
        <f>IF(B1327="","",ROW()-ROW($A$3)+'Diário 2º PA'!$P$1)</f>
        <v/>
      </c>
      <c r="B1327" s="304"/>
      <c r="C1327" s="305"/>
      <c r="D1327" s="269"/>
      <c r="E1327" s="264"/>
      <c r="F1327" s="334"/>
      <c r="G1327" s="269"/>
      <c r="H1327" s="269"/>
      <c r="I1327" s="264"/>
      <c r="J1327" s="307" t="str">
        <f t="shared" si="0"/>
        <v/>
      </c>
      <c r="K1327" s="307"/>
      <c r="L1327" s="308"/>
      <c r="M1327" s="307"/>
      <c r="N1327" s="304"/>
      <c r="O1327" s="264"/>
      <c r="P1327" s="269"/>
      <c r="Q1327" s="296"/>
      <c r="R1327" s="296"/>
      <c r="S1327" s="296"/>
    </row>
    <row r="1328" spans="1:19" ht="12.75" customHeight="1" x14ac:dyDescent="0.2">
      <c r="A1328" s="303" t="str">
        <f>IF(B1328="","",ROW()-ROW($A$3)+'Diário 2º PA'!$P$1)</f>
        <v/>
      </c>
      <c r="B1328" s="304"/>
      <c r="C1328" s="305"/>
      <c r="D1328" s="269"/>
      <c r="E1328" s="264"/>
      <c r="F1328" s="334"/>
      <c r="G1328" s="269"/>
      <c r="H1328" s="269"/>
      <c r="I1328" s="264"/>
      <c r="J1328" s="307" t="str">
        <f t="shared" si="0"/>
        <v/>
      </c>
      <c r="K1328" s="307"/>
      <c r="L1328" s="308"/>
      <c r="M1328" s="307"/>
      <c r="N1328" s="304"/>
      <c r="O1328" s="264"/>
      <c r="P1328" s="269"/>
      <c r="Q1328" s="296"/>
      <c r="R1328" s="296"/>
      <c r="S1328" s="296"/>
    </row>
    <row r="1329" spans="1:19" ht="12.75" customHeight="1" x14ac:dyDescent="0.2">
      <c r="A1329" s="303" t="str">
        <f>IF(B1329="","",ROW()-ROW($A$3)+'Diário 2º PA'!$P$1)</f>
        <v/>
      </c>
      <c r="B1329" s="304"/>
      <c r="C1329" s="305"/>
      <c r="D1329" s="269"/>
      <c r="E1329" s="264"/>
      <c r="F1329" s="334"/>
      <c r="G1329" s="269"/>
      <c r="H1329" s="269"/>
      <c r="I1329" s="264"/>
      <c r="J1329" s="307" t="str">
        <f t="shared" si="0"/>
        <v/>
      </c>
      <c r="K1329" s="307"/>
      <c r="L1329" s="308"/>
      <c r="M1329" s="307"/>
      <c r="N1329" s="304"/>
      <c r="O1329" s="264"/>
      <c r="P1329" s="269"/>
      <c r="Q1329" s="296"/>
      <c r="R1329" s="296"/>
      <c r="S1329" s="296"/>
    </row>
    <row r="1330" spans="1:19" ht="12.75" customHeight="1" x14ac:dyDescent="0.2">
      <c r="A1330" s="303" t="str">
        <f>IF(B1330="","",ROW()-ROW($A$3)+'Diário 2º PA'!$P$1)</f>
        <v/>
      </c>
      <c r="B1330" s="304"/>
      <c r="C1330" s="305"/>
      <c r="D1330" s="269"/>
      <c r="E1330" s="264"/>
      <c r="F1330" s="334"/>
      <c r="G1330" s="269"/>
      <c r="H1330" s="269"/>
      <c r="I1330" s="264"/>
      <c r="J1330" s="307" t="str">
        <f t="shared" si="0"/>
        <v/>
      </c>
      <c r="K1330" s="307"/>
      <c r="L1330" s="308"/>
      <c r="M1330" s="307"/>
      <c r="N1330" s="304"/>
      <c r="O1330" s="264"/>
      <c r="P1330" s="269"/>
      <c r="Q1330" s="296"/>
      <c r="R1330" s="296"/>
      <c r="S1330" s="296"/>
    </row>
    <row r="1331" spans="1:19" ht="12.75" customHeight="1" x14ac:dyDescent="0.2">
      <c r="A1331" s="303" t="str">
        <f>IF(B1331="","",ROW()-ROW($A$3)+'Diário 2º PA'!$P$1)</f>
        <v/>
      </c>
      <c r="B1331" s="304"/>
      <c r="C1331" s="305"/>
      <c r="D1331" s="269"/>
      <c r="E1331" s="264"/>
      <c r="F1331" s="334"/>
      <c r="G1331" s="269"/>
      <c r="H1331" s="269"/>
      <c r="I1331" s="264"/>
      <c r="J1331" s="307" t="str">
        <f t="shared" si="0"/>
        <v/>
      </c>
      <c r="K1331" s="307"/>
      <c r="L1331" s="308"/>
      <c r="M1331" s="307"/>
      <c r="N1331" s="304"/>
      <c r="O1331" s="264"/>
      <c r="P1331" s="269"/>
      <c r="Q1331" s="296"/>
      <c r="R1331" s="296"/>
      <c r="S1331" s="296"/>
    </row>
    <row r="1332" spans="1:19" ht="12.75" customHeight="1" x14ac:dyDescent="0.2">
      <c r="A1332" s="303" t="str">
        <f>IF(B1332="","",ROW()-ROW($A$3)+'Diário 2º PA'!$P$1)</f>
        <v/>
      </c>
      <c r="B1332" s="304"/>
      <c r="C1332" s="305"/>
      <c r="D1332" s="269"/>
      <c r="E1332" s="264"/>
      <c r="F1332" s="334"/>
      <c r="G1332" s="269"/>
      <c r="H1332" s="269"/>
      <c r="I1332" s="264"/>
      <c r="J1332" s="307" t="str">
        <f t="shared" si="0"/>
        <v/>
      </c>
      <c r="K1332" s="307"/>
      <c r="L1332" s="308"/>
      <c r="M1332" s="307"/>
      <c r="N1332" s="304"/>
      <c r="O1332" s="264"/>
      <c r="P1332" s="269"/>
      <c r="Q1332" s="296"/>
      <c r="R1332" s="296"/>
      <c r="S1332" s="296"/>
    </row>
    <row r="1333" spans="1:19" ht="12.75" customHeight="1" x14ac:dyDescent="0.2">
      <c r="A1333" s="303" t="str">
        <f>IF(B1333="","",ROW()-ROW($A$3)+'Diário 2º PA'!$P$1)</f>
        <v/>
      </c>
      <c r="B1333" s="304"/>
      <c r="C1333" s="305"/>
      <c r="D1333" s="269"/>
      <c r="E1333" s="264"/>
      <c r="F1333" s="334"/>
      <c r="G1333" s="269"/>
      <c r="H1333" s="269"/>
      <c r="I1333" s="264"/>
      <c r="J1333" s="307" t="str">
        <f t="shared" si="0"/>
        <v/>
      </c>
      <c r="K1333" s="307"/>
      <c r="L1333" s="308"/>
      <c r="M1333" s="307"/>
      <c r="N1333" s="304"/>
      <c r="O1333" s="264"/>
      <c r="P1333" s="269"/>
      <c r="Q1333" s="296"/>
      <c r="R1333" s="296"/>
      <c r="S1333" s="296"/>
    </row>
    <row r="1334" spans="1:19" ht="12.75" customHeight="1" x14ac:dyDescent="0.2">
      <c r="A1334" s="303" t="str">
        <f>IF(B1334="","",ROW()-ROW($A$3)+'Diário 2º PA'!$P$1)</f>
        <v/>
      </c>
      <c r="B1334" s="304"/>
      <c r="C1334" s="305"/>
      <c r="D1334" s="269"/>
      <c r="E1334" s="264"/>
      <c r="F1334" s="334"/>
      <c r="G1334" s="269"/>
      <c r="H1334" s="269"/>
      <c r="I1334" s="264"/>
      <c r="J1334" s="307" t="str">
        <f t="shared" si="0"/>
        <v/>
      </c>
      <c r="K1334" s="307"/>
      <c r="L1334" s="308"/>
      <c r="M1334" s="307"/>
      <c r="N1334" s="304"/>
      <c r="O1334" s="264"/>
      <c r="P1334" s="269"/>
      <c r="Q1334" s="296"/>
      <c r="R1334" s="296"/>
      <c r="S1334" s="296"/>
    </row>
    <row r="1335" spans="1:19" ht="12.75" customHeight="1" x14ac:dyDescent="0.2">
      <c r="A1335" s="303" t="str">
        <f>IF(B1335="","",ROW()-ROW($A$3)+'Diário 2º PA'!$P$1)</f>
        <v/>
      </c>
      <c r="B1335" s="304"/>
      <c r="C1335" s="305"/>
      <c r="D1335" s="269"/>
      <c r="E1335" s="264"/>
      <c r="F1335" s="334"/>
      <c r="G1335" s="269"/>
      <c r="H1335" s="269"/>
      <c r="I1335" s="264"/>
      <c r="J1335" s="307" t="str">
        <f t="shared" si="0"/>
        <v/>
      </c>
      <c r="K1335" s="307"/>
      <c r="L1335" s="308"/>
      <c r="M1335" s="307"/>
      <c r="N1335" s="304"/>
      <c r="O1335" s="264"/>
      <c r="P1335" s="269"/>
      <c r="Q1335" s="296"/>
      <c r="R1335" s="296"/>
      <c r="S1335" s="296"/>
    </row>
    <row r="1336" spans="1:19" ht="12.75" customHeight="1" x14ac:dyDescent="0.2">
      <c r="A1336" s="303" t="str">
        <f>IF(B1336="","",ROW()-ROW($A$3)+'Diário 2º PA'!$P$1)</f>
        <v/>
      </c>
      <c r="B1336" s="304"/>
      <c r="C1336" s="305"/>
      <c r="D1336" s="269"/>
      <c r="E1336" s="264"/>
      <c r="F1336" s="334"/>
      <c r="G1336" s="269"/>
      <c r="H1336" s="269"/>
      <c r="I1336" s="264"/>
      <c r="J1336" s="307" t="str">
        <f t="shared" si="0"/>
        <v/>
      </c>
      <c r="K1336" s="307"/>
      <c r="L1336" s="308"/>
      <c r="M1336" s="307"/>
      <c r="N1336" s="304"/>
      <c r="O1336" s="264"/>
      <c r="P1336" s="269"/>
      <c r="Q1336" s="296"/>
      <c r="R1336" s="296"/>
      <c r="S1336" s="296"/>
    </row>
    <row r="1337" spans="1:19" ht="12.75" customHeight="1" x14ac:dyDescent="0.2">
      <c r="A1337" s="303" t="str">
        <f>IF(B1337="","",ROW()-ROW($A$3)+'Diário 2º PA'!$P$1)</f>
        <v/>
      </c>
      <c r="B1337" s="304"/>
      <c r="C1337" s="305"/>
      <c r="D1337" s="269"/>
      <c r="E1337" s="264"/>
      <c r="F1337" s="334"/>
      <c r="G1337" s="269"/>
      <c r="H1337" s="269"/>
      <c r="I1337" s="264"/>
      <c r="J1337" s="307" t="str">
        <f t="shared" si="0"/>
        <v/>
      </c>
      <c r="K1337" s="307"/>
      <c r="L1337" s="308"/>
      <c r="M1337" s="307"/>
      <c r="N1337" s="304"/>
      <c r="O1337" s="264"/>
      <c r="P1337" s="269"/>
      <c r="Q1337" s="296"/>
      <c r="R1337" s="296"/>
      <c r="S1337" s="296"/>
    </row>
    <row r="1338" spans="1:19" ht="12.75" customHeight="1" x14ac:dyDescent="0.2">
      <c r="A1338" s="303" t="str">
        <f>IF(B1338="","",ROW()-ROW($A$3)+'Diário 2º PA'!$P$1)</f>
        <v/>
      </c>
      <c r="B1338" s="304"/>
      <c r="C1338" s="305"/>
      <c r="D1338" s="269"/>
      <c r="E1338" s="264"/>
      <c r="F1338" s="334"/>
      <c r="G1338" s="269"/>
      <c r="H1338" s="269"/>
      <c r="I1338" s="264"/>
      <c r="J1338" s="307" t="str">
        <f t="shared" si="0"/>
        <v/>
      </c>
      <c r="K1338" s="307"/>
      <c r="L1338" s="308"/>
      <c r="M1338" s="307"/>
      <c r="N1338" s="304"/>
      <c r="O1338" s="264"/>
      <c r="P1338" s="269"/>
      <c r="Q1338" s="296"/>
      <c r="R1338" s="296"/>
      <c r="S1338" s="296"/>
    </row>
    <row r="1339" spans="1:19" ht="12.75" customHeight="1" x14ac:dyDescent="0.2">
      <c r="A1339" s="303" t="str">
        <f>IF(B1339="","",ROW()-ROW($A$3)+'Diário 2º PA'!$P$1)</f>
        <v/>
      </c>
      <c r="B1339" s="304"/>
      <c r="C1339" s="305"/>
      <c r="D1339" s="269"/>
      <c r="E1339" s="264"/>
      <c r="F1339" s="334"/>
      <c r="G1339" s="269"/>
      <c r="H1339" s="269"/>
      <c r="I1339" s="264"/>
      <c r="J1339" s="307" t="str">
        <f t="shared" si="0"/>
        <v/>
      </c>
      <c r="K1339" s="307"/>
      <c r="L1339" s="308"/>
      <c r="M1339" s="307"/>
      <c r="N1339" s="304"/>
      <c r="O1339" s="264"/>
      <c r="P1339" s="269"/>
      <c r="Q1339" s="296"/>
      <c r="R1339" s="296"/>
      <c r="S1339" s="296"/>
    </row>
    <row r="1340" spans="1:19" ht="12.75" customHeight="1" x14ac:dyDescent="0.2">
      <c r="A1340" s="303" t="str">
        <f>IF(B1340="","",ROW()-ROW($A$3)+'Diário 2º PA'!$P$1)</f>
        <v/>
      </c>
      <c r="B1340" s="304"/>
      <c r="C1340" s="305"/>
      <c r="D1340" s="269"/>
      <c r="E1340" s="264"/>
      <c r="F1340" s="334"/>
      <c r="G1340" s="269"/>
      <c r="H1340" s="269"/>
      <c r="I1340" s="264"/>
      <c r="J1340" s="307" t="str">
        <f t="shared" si="0"/>
        <v/>
      </c>
      <c r="K1340" s="307"/>
      <c r="L1340" s="308"/>
      <c r="M1340" s="307"/>
      <c r="N1340" s="304"/>
      <c r="O1340" s="264"/>
      <c r="P1340" s="269"/>
      <c r="Q1340" s="296"/>
      <c r="R1340" s="296"/>
      <c r="S1340" s="296"/>
    </row>
    <row r="1341" spans="1:19" ht="12.75" customHeight="1" x14ac:dyDescent="0.2">
      <c r="A1341" s="303" t="str">
        <f>IF(B1341="","",ROW()-ROW($A$3)+'Diário 2º PA'!$P$1)</f>
        <v/>
      </c>
      <c r="B1341" s="304"/>
      <c r="C1341" s="305"/>
      <c r="D1341" s="269"/>
      <c r="E1341" s="264"/>
      <c r="F1341" s="334"/>
      <c r="G1341" s="269"/>
      <c r="H1341" s="269"/>
      <c r="I1341" s="264"/>
      <c r="J1341" s="307" t="str">
        <f t="shared" si="0"/>
        <v/>
      </c>
      <c r="K1341" s="307"/>
      <c r="L1341" s="308"/>
      <c r="M1341" s="307"/>
      <c r="N1341" s="304"/>
      <c r="O1341" s="264"/>
      <c r="P1341" s="269"/>
      <c r="Q1341" s="296"/>
      <c r="R1341" s="296"/>
      <c r="S1341" s="296"/>
    </row>
    <row r="1342" spans="1:19" ht="12.75" customHeight="1" x14ac:dyDescent="0.2">
      <c r="A1342" s="303" t="str">
        <f>IF(B1342="","",ROW()-ROW($A$3)+'Diário 2º PA'!$P$1)</f>
        <v/>
      </c>
      <c r="B1342" s="304"/>
      <c r="C1342" s="305"/>
      <c r="D1342" s="269"/>
      <c r="E1342" s="264"/>
      <c r="F1342" s="334"/>
      <c r="G1342" s="269"/>
      <c r="H1342" s="269"/>
      <c r="I1342" s="264"/>
      <c r="J1342" s="307" t="str">
        <f t="shared" si="0"/>
        <v/>
      </c>
      <c r="K1342" s="307"/>
      <c r="L1342" s="308"/>
      <c r="M1342" s="307"/>
      <c r="N1342" s="304"/>
      <c r="O1342" s="264"/>
      <c r="P1342" s="269"/>
      <c r="Q1342" s="296"/>
      <c r="R1342" s="296"/>
      <c r="S1342" s="296"/>
    </row>
    <row r="1343" spans="1:19" ht="12.75" customHeight="1" x14ac:dyDescent="0.2">
      <c r="A1343" s="303" t="str">
        <f>IF(B1343="","",ROW()-ROW($A$3)+'Diário 2º PA'!$P$1)</f>
        <v/>
      </c>
      <c r="B1343" s="304"/>
      <c r="C1343" s="305"/>
      <c r="D1343" s="269"/>
      <c r="E1343" s="264"/>
      <c r="F1343" s="334"/>
      <c r="G1343" s="269"/>
      <c r="H1343" s="269"/>
      <c r="I1343" s="264"/>
      <c r="J1343" s="307" t="str">
        <f t="shared" si="0"/>
        <v/>
      </c>
      <c r="K1343" s="307"/>
      <c r="L1343" s="308"/>
      <c r="M1343" s="307"/>
      <c r="N1343" s="304"/>
      <c r="O1343" s="264"/>
      <c r="P1343" s="269"/>
      <c r="Q1343" s="296"/>
      <c r="R1343" s="296"/>
      <c r="S1343" s="296"/>
    </row>
    <row r="1344" spans="1:19" ht="12.75" customHeight="1" x14ac:dyDescent="0.2">
      <c r="A1344" s="303" t="str">
        <f>IF(B1344="","",ROW()-ROW($A$3)+'Diário 2º PA'!$P$1)</f>
        <v/>
      </c>
      <c r="B1344" s="304"/>
      <c r="C1344" s="305"/>
      <c r="D1344" s="269"/>
      <c r="E1344" s="264"/>
      <c r="F1344" s="334"/>
      <c r="G1344" s="269"/>
      <c r="H1344" s="269"/>
      <c r="I1344" s="264"/>
      <c r="J1344" s="307" t="str">
        <f t="shared" si="0"/>
        <v/>
      </c>
      <c r="K1344" s="307"/>
      <c r="L1344" s="308"/>
      <c r="M1344" s="307"/>
      <c r="N1344" s="304"/>
      <c r="O1344" s="264"/>
      <c r="P1344" s="269"/>
      <c r="Q1344" s="296"/>
      <c r="R1344" s="296"/>
      <c r="S1344" s="296"/>
    </row>
    <row r="1345" spans="1:19" ht="12.75" customHeight="1" x14ac:dyDescent="0.2">
      <c r="A1345" s="303" t="str">
        <f>IF(B1345="","",ROW()-ROW($A$3)+'Diário 2º PA'!$P$1)</f>
        <v/>
      </c>
      <c r="B1345" s="304"/>
      <c r="C1345" s="305"/>
      <c r="D1345" s="269"/>
      <c r="E1345" s="264"/>
      <c r="F1345" s="334"/>
      <c r="G1345" s="269"/>
      <c r="H1345" s="269"/>
      <c r="I1345" s="264"/>
      <c r="J1345" s="307" t="str">
        <f t="shared" si="0"/>
        <v/>
      </c>
      <c r="K1345" s="307"/>
      <c r="L1345" s="308"/>
      <c r="M1345" s="307"/>
      <c r="N1345" s="304"/>
      <c r="O1345" s="264"/>
      <c r="P1345" s="269"/>
      <c r="Q1345" s="296"/>
      <c r="R1345" s="296"/>
      <c r="S1345" s="296"/>
    </row>
    <row r="1346" spans="1:19" ht="12.75" customHeight="1" x14ac:dyDescent="0.2">
      <c r="A1346" s="303" t="str">
        <f>IF(B1346="","",ROW()-ROW($A$3)+'Diário 2º PA'!$P$1)</f>
        <v/>
      </c>
      <c r="B1346" s="304"/>
      <c r="C1346" s="305"/>
      <c r="D1346" s="269"/>
      <c r="E1346" s="264"/>
      <c r="F1346" s="334"/>
      <c r="G1346" s="269"/>
      <c r="H1346" s="269"/>
      <c r="I1346" s="264"/>
      <c r="J1346" s="307" t="str">
        <f t="shared" si="0"/>
        <v/>
      </c>
      <c r="K1346" s="307"/>
      <c r="L1346" s="308"/>
      <c r="M1346" s="307"/>
      <c r="N1346" s="304"/>
      <c r="O1346" s="264"/>
      <c r="P1346" s="269"/>
      <c r="Q1346" s="296"/>
      <c r="R1346" s="296"/>
      <c r="S1346" s="296"/>
    </row>
    <row r="1347" spans="1:19" ht="12.75" customHeight="1" x14ac:dyDescent="0.2">
      <c r="A1347" s="303" t="str">
        <f>IF(B1347="","",ROW()-ROW($A$3)+'Diário 2º PA'!$P$1)</f>
        <v/>
      </c>
      <c r="B1347" s="304"/>
      <c r="C1347" s="305"/>
      <c r="D1347" s="269"/>
      <c r="E1347" s="264"/>
      <c r="F1347" s="334"/>
      <c r="G1347" s="269"/>
      <c r="H1347" s="269"/>
      <c r="I1347" s="264"/>
      <c r="J1347" s="307" t="str">
        <f t="shared" si="0"/>
        <v/>
      </c>
      <c r="K1347" s="307"/>
      <c r="L1347" s="308"/>
      <c r="M1347" s="307"/>
      <c r="N1347" s="304"/>
      <c r="O1347" s="264"/>
      <c r="P1347" s="269"/>
      <c r="Q1347" s="296"/>
      <c r="R1347" s="296"/>
      <c r="S1347" s="296"/>
    </row>
    <row r="1348" spans="1:19" ht="12.75" customHeight="1" x14ac:dyDescent="0.2">
      <c r="A1348" s="303" t="str">
        <f>IF(B1348="","",ROW()-ROW($A$3)+'Diário 2º PA'!$P$1)</f>
        <v/>
      </c>
      <c r="B1348" s="304"/>
      <c r="C1348" s="305"/>
      <c r="D1348" s="269"/>
      <c r="E1348" s="264"/>
      <c r="F1348" s="334"/>
      <c r="G1348" s="269"/>
      <c r="H1348" s="269"/>
      <c r="I1348" s="264"/>
      <c r="J1348" s="307" t="str">
        <f t="shared" si="0"/>
        <v/>
      </c>
      <c r="K1348" s="307"/>
      <c r="L1348" s="308"/>
      <c r="M1348" s="307"/>
      <c r="N1348" s="304"/>
      <c r="O1348" s="264"/>
      <c r="P1348" s="269"/>
      <c r="Q1348" s="296"/>
      <c r="R1348" s="296"/>
      <c r="S1348" s="296"/>
    </row>
    <row r="1349" spans="1:19" ht="12.75" customHeight="1" x14ac:dyDescent="0.2">
      <c r="A1349" s="303" t="str">
        <f>IF(B1349="","",ROW()-ROW($A$3)+'Diário 2º PA'!$P$1)</f>
        <v/>
      </c>
      <c r="B1349" s="304"/>
      <c r="C1349" s="305"/>
      <c r="D1349" s="269"/>
      <c r="E1349" s="264"/>
      <c r="F1349" s="334"/>
      <c r="G1349" s="269"/>
      <c r="H1349" s="269"/>
      <c r="I1349" s="264"/>
      <c r="J1349" s="307" t="str">
        <f t="shared" si="0"/>
        <v/>
      </c>
      <c r="K1349" s="307"/>
      <c r="L1349" s="308"/>
      <c r="M1349" s="307"/>
      <c r="N1349" s="304"/>
      <c r="O1349" s="264"/>
      <c r="P1349" s="269"/>
      <c r="Q1349" s="296"/>
      <c r="R1349" s="296"/>
      <c r="S1349" s="296"/>
    </row>
    <row r="1350" spans="1:19" ht="12.75" customHeight="1" x14ac:dyDescent="0.2">
      <c r="A1350" s="303" t="str">
        <f>IF(B1350="","",ROW()-ROW($A$3)+'Diário 2º PA'!$P$1)</f>
        <v/>
      </c>
      <c r="B1350" s="304"/>
      <c r="C1350" s="305"/>
      <c r="D1350" s="269"/>
      <c r="E1350" s="264"/>
      <c r="F1350" s="334"/>
      <c r="G1350" s="269"/>
      <c r="H1350" s="269"/>
      <c r="I1350" s="264"/>
      <c r="J1350" s="307" t="str">
        <f t="shared" si="0"/>
        <v/>
      </c>
      <c r="K1350" s="307"/>
      <c r="L1350" s="308"/>
      <c r="M1350" s="307"/>
      <c r="N1350" s="304"/>
      <c r="O1350" s="264"/>
      <c r="P1350" s="269"/>
      <c r="Q1350" s="296"/>
      <c r="R1350" s="296"/>
      <c r="S1350" s="296"/>
    </row>
    <row r="1351" spans="1:19" ht="12.75" customHeight="1" x14ac:dyDescent="0.2">
      <c r="A1351" s="303" t="str">
        <f>IF(B1351="","",ROW()-ROW($A$3)+'Diário 2º PA'!$P$1)</f>
        <v/>
      </c>
      <c r="B1351" s="304"/>
      <c r="C1351" s="305"/>
      <c r="D1351" s="269"/>
      <c r="E1351" s="264"/>
      <c r="F1351" s="334"/>
      <c r="G1351" s="269"/>
      <c r="H1351" s="269"/>
      <c r="I1351" s="264"/>
      <c r="J1351" s="307" t="str">
        <f t="shared" si="0"/>
        <v/>
      </c>
      <c r="K1351" s="307"/>
      <c r="L1351" s="308"/>
      <c r="M1351" s="307"/>
      <c r="N1351" s="304"/>
      <c r="O1351" s="264"/>
      <c r="P1351" s="269"/>
      <c r="Q1351" s="296"/>
      <c r="R1351" s="296"/>
      <c r="S1351" s="296"/>
    </row>
    <row r="1352" spans="1:19" ht="12.75" customHeight="1" x14ac:dyDescent="0.2">
      <c r="A1352" s="303" t="str">
        <f>IF(B1352="","",ROW()-ROW($A$3)+'Diário 2º PA'!$P$1)</f>
        <v/>
      </c>
      <c r="B1352" s="304"/>
      <c r="C1352" s="305"/>
      <c r="D1352" s="269"/>
      <c r="E1352" s="264"/>
      <c r="F1352" s="334"/>
      <c r="G1352" s="269"/>
      <c r="H1352" s="269"/>
      <c r="I1352" s="264"/>
      <c r="J1352" s="307" t="str">
        <f t="shared" si="0"/>
        <v/>
      </c>
      <c r="K1352" s="307"/>
      <c r="L1352" s="308"/>
      <c r="M1352" s="307"/>
      <c r="N1352" s="304"/>
      <c r="O1352" s="264"/>
      <c r="P1352" s="269"/>
      <c r="Q1352" s="296"/>
      <c r="R1352" s="296"/>
      <c r="S1352" s="296"/>
    </row>
    <row r="1353" spans="1:19" ht="12.75" customHeight="1" x14ac:dyDescent="0.2">
      <c r="A1353" s="303" t="str">
        <f>IF(B1353="","",ROW()-ROW($A$3)+'Diário 2º PA'!$P$1)</f>
        <v/>
      </c>
      <c r="B1353" s="304"/>
      <c r="C1353" s="305"/>
      <c r="D1353" s="269"/>
      <c r="E1353" s="264"/>
      <c r="F1353" s="334"/>
      <c r="G1353" s="269"/>
      <c r="H1353" s="269"/>
      <c r="I1353" s="264"/>
      <c r="J1353" s="307" t="str">
        <f t="shared" si="0"/>
        <v/>
      </c>
      <c r="K1353" s="307"/>
      <c r="L1353" s="308"/>
      <c r="M1353" s="307"/>
      <c r="N1353" s="304"/>
      <c r="O1353" s="264"/>
      <c r="P1353" s="269"/>
      <c r="Q1353" s="296"/>
      <c r="R1353" s="296"/>
      <c r="S1353" s="296"/>
    </row>
    <row r="1354" spans="1:19" ht="12.75" customHeight="1" x14ac:dyDescent="0.2">
      <c r="A1354" s="303" t="str">
        <f>IF(B1354="","",ROW()-ROW($A$3)+'Diário 2º PA'!$P$1)</f>
        <v/>
      </c>
      <c r="B1354" s="304"/>
      <c r="C1354" s="305"/>
      <c r="D1354" s="269"/>
      <c r="E1354" s="264"/>
      <c r="F1354" s="334"/>
      <c r="G1354" s="269"/>
      <c r="H1354" s="269"/>
      <c r="I1354" s="264"/>
      <c r="J1354" s="307" t="str">
        <f t="shared" si="0"/>
        <v/>
      </c>
      <c r="K1354" s="307"/>
      <c r="L1354" s="308"/>
      <c r="M1354" s="307"/>
      <c r="N1354" s="304"/>
      <c r="O1354" s="264"/>
      <c r="P1354" s="269"/>
      <c r="Q1354" s="296"/>
      <c r="R1354" s="296"/>
      <c r="S1354" s="296"/>
    </row>
    <row r="1355" spans="1:19" ht="12.75" customHeight="1" x14ac:dyDescent="0.2">
      <c r="A1355" s="303" t="str">
        <f>IF(B1355="","",ROW()-ROW($A$3)+'Diário 2º PA'!$P$1)</f>
        <v/>
      </c>
      <c r="B1355" s="304"/>
      <c r="C1355" s="305"/>
      <c r="D1355" s="269"/>
      <c r="E1355" s="264"/>
      <c r="F1355" s="334"/>
      <c r="G1355" s="269"/>
      <c r="H1355" s="269"/>
      <c r="I1355" s="264"/>
      <c r="J1355" s="307" t="str">
        <f t="shared" si="0"/>
        <v/>
      </c>
      <c r="K1355" s="307"/>
      <c r="L1355" s="308"/>
      <c r="M1355" s="307"/>
      <c r="N1355" s="304"/>
      <c r="O1355" s="264"/>
      <c r="P1355" s="269"/>
      <c r="Q1355" s="296"/>
      <c r="R1355" s="296"/>
      <c r="S1355" s="296"/>
    </row>
    <row r="1356" spans="1:19" ht="12.75" customHeight="1" x14ac:dyDescent="0.2">
      <c r="A1356" s="303" t="str">
        <f>IF(B1356="","",ROW()-ROW($A$3)+'Diário 2º PA'!$P$1)</f>
        <v/>
      </c>
      <c r="B1356" s="304"/>
      <c r="C1356" s="305"/>
      <c r="D1356" s="269"/>
      <c r="E1356" s="264"/>
      <c r="F1356" s="334"/>
      <c r="G1356" s="269"/>
      <c r="H1356" s="269"/>
      <c r="I1356" s="264"/>
      <c r="J1356" s="307" t="str">
        <f t="shared" si="0"/>
        <v/>
      </c>
      <c r="K1356" s="307"/>
      <c r="L1356" s="308"/>
      <c r="M1356" s="307"/>
      <c r="N1356" s="304"/>
      <c r="O1356" s="264"/>
      <c r="P1356" s="269"/>
      <c r="Q1356" s="296"/>
      <c r="R1356" s="296"/>
      <c r="S1356" s="296"/>
    </row>
    <row r="1357" spans="1:19" ht="12.75" customHeight="1" x14ac:dyDescent="0.2">
      <c r="A1357" s="303" t="str">
        <f>IF(B1357="","",ROW()-ROW($A$3)+'Diário 2º PA'!$P$1)</f>
        <v/>
      </c>
      <c r="B1357" s="304"/>
      <c r="C1357" s="305"/>
      <c r="D1357" s="269"/>
      <c r="E1357" s="264"/>
      <c r="F1357" s="334"/>
      <c r="G1357" s="269"/>
      <c r="H1357" s="269"/>
      <c r="I1357" s="264"/>
      <c r="J1357" s="307" t="str">
        <f t="shared" si="0"/>
        <v/>
      </c>
      <c r="K1357" s="307"/>
      <c r="L1357" s="308"/>
      <c r="M1357" s="307"/>
      <c r="N1357" s="304"/>
      <c r="O1357" s="264"/>
      <c r="P1357" s="269"/>
      <c r="Q1357" s="296"/>
      <c r="R1357" s="296"/>
      <c r="S1357" s="296"/>
    </row>
    <row r="1358" spans="1:19" ht="12.75" customHeight="1" x14ac:dyDescent="0.2">
      <c r="A1358" s="303" t="str">
        <f>IF(B1358="","",ROW()-ROW($A$3)+'Diário 2º PA'!$P$1)</f>
        <v/>
      </c>
      <c r="B1358" s="304"/>
      <c r="C1358" s="305"/>
      <c r="D1358" s="269"/>
      <c r="E1358" s="264"/>
      <c r="F1358" s="334"/>
      <c r="G1358" s="269"/>
      <c r="H1358" s="269"/>
      <c r="I1358" s="264"/>
      <c r="J1358" s="307" t="str">
        <f t="shared" si="0"/>
        <v/>
      </c>
      <c r="K1358" s="307"/>
      <c r="L1358" s="308"/>
      <c r="M1358" s="307"/>
      <c r="N1358" s="304"/>
      <c r="O1358" s="264"/>
      <c r="P1358" s="269"/>
      <c r="Q1358" s="296"/>
      <c r="R1358" s="296"/>
      <c r="S1358" s="296"/>
    </row>
    <row r="1359" spans="1:19" ht="12.75" customHeight="1" x14ac:dyDescent="0.2">
      <c r="A1359" s="303" t="str">
        <f>IF(B1359="","",ROW()-ROW($A$3)+'Diário 2º PA'!$P$1)</f>
        <v/>
      </c>
      <c r="B1359" s="304"/>
      <c r="C1359" s="305"/>
      <c r="D1359" s="269"/>
      <c r="E1359" s="264"/>
      <c r="F1359" s="334"/>
      <c r="G1359" s="269"/>
      <c r="H1359" s="269"/>
      <c r="I1359" s="264"/>
      <c r="J1359" s="307" t="str">
        <f t="shared" si="0"/>
        <v/>
      </c>
      <c r="K1359" s="307"/>
      <c r="L1359" s="308"/>
      <c r="M1359" s="307"/>
      <c r="N1359" s="304"/>
      <c r="O1359" s="264"/>
      <c r="P1359" s="269"/>
      <c r="Q1359" s="296"/>
      <c r="R1359" s="296"/>
      <c r="S1359" s="296"/>
    </row>
    <row r="1360" spans="1:19" ht="12.75" customHeight="1" x14ac:dyDescent="0.2">
      <c r="A1360" s="303" t="str">
        <f>IF(B1360="","",ROW()-ROW($A$3)+'Diário 2º PA'!$P$1)</f>
        <v/>
      </c>
      <c r="B1360" s="304"/>
      <c r="C1360" s="305"/>
      <c r="D1360" s="269"/>
      <c r="E1360" s="264"/>
      <c r="F1360" s="334"/>
      <c r="G1360" s="269"/>
      <c r="H1360" s="269"/>
      <c r="I1360" s="264"/>
      <c r="J1360" s="307" t="str">
        <f t="shared" si="0"/>
        <v/>
      </c>
      <c r="K1360" s="307"/>
      <c r="L1360" s="308"/>
      <c r="M1360" s="307"/>
      <c r="N1360" s="304"/>
      <c r="O1360" s="264"/>
      <c r="P1360" s="269"/>
      <c r="Q1360" s="296"/>
      <c r="R1360" s="296"/>
      <c r="S1360" s="296"/>
    </row>
    <row r="1361" spans="1:19" ht="12.75" customHeight="1" x14ac:dyDescent="0.2">
      <c r="A1361" s="303" t="str">
        <f>IF(B1361="","",ROW()-ROW($A$3)+'Diário 2º PA'!$P$1)</f>
        <v/>
      </c>
      <c r="B1361" s="304"/>
      <c r="C1361" s="305"/>
      <c r="D1361" s="269"/>
      <c r="E1361" s="264"/>
      <c r="F1361" s="334"/>
      <c r="G1361" s="269"/>
      <c r="H1361" s="269"/>
      <c r="I1361" s="264"/>
      <c r="J1361" s="307" t="str">
        <f t="shared" si="0"/>
        <v/>
      </c>
      <c r="K1361" s="307"/>
      <c r="L1361" s="308"/>
      <c r="M1361" s="307"/>
      <c r="N1361" s="304"/>
      <c r="O1361" s="264"/>
      <c r="P1361" s="269"/>
      <c r="Q1361" s="296"/>
      <c r="R1361" s="296"/>
      <c r="S1361" s="296"/>
    </row>
    <row r="1362" spans="1:19" ht="12.75" customHeight="1" x14ac:dyDescent="0.2">
      <c r="A1362" s="303" t="str">
        <f>IF(B1362="","",ROW()-ROW($A$3)+'Diário 2º PA'!$P$1)</f>
        <v/>
      </c>
      <c r="B1362" s="304"/>
      <c r="C1362" s="305"/>
      <c r="D1362" s="269"/>
      <c r="E1362" s="264"/>
      <c r="F1362" s="334"/>
      <c r="G1362" s="269"/>
      <c r="H1362" s="269"/>
      <c r="I1362" s="264"/>
      <c r="J1362" s="307" t="str">
        <f t="shared" si="0"/>
        <v/>
      </c>
      <c r="K1362" s="307"/>
      <c r="L1362" s="308"/>
      <c r="M1362" s="307"/>
      <c r="N1362" s="304"/>
      <c r="O1362" s="264"/>
      <c r="P1362" s="269"/>
      <c r="Q1362" s="296"/>
      <c r="R1362" s="296"/>
      <c r="S1362" s="296"/>
    </row>
    <row r="1363" spans="1:19" ht="12.75" customHeight="1" x14ac:dyDescent="0.2">
      <c r="A1363" s="303" t="str">
        <f>IF(B1363="","",ROW()-ROW($A$3)+'Diário 2º PA'!$P$1)</f>
        <v/>
      </c>
      <c r="B1363" s="304"/>
      <c r="C1363" s="305"/>
      <c r="D1363" s="269"/>
      <c r="E1363" s="264"/>
      <c r="F1363" s="334"/>
      <c r="G1363" s="269"/>
      <c r="H1363" s="269"/>
      <c r="I1363" s="264"/>
      <c r="J1363" s="307" t="str">
        <f t="shared" si="0"/>
        <v/>
      </c>
      <c r="K1363" s="307"/>
      <c r="L1363" s="308"/>
      <c r="M1363" s="307"/>
      <c r="N1363" s="304"/>
      <c r="O1363" s="264"/>
      <c r="P1363" s="269"/>
      <c r="Q1363" s="296"/>
      <c r="R1363" s="296"/>
      <c r="S1363" s="296"/>
    </row>
    <row r="1364" spans="1:19" ht="12.75" customHeight="1" x14ac:dyDescent="0.2">
      <c r="A1364" s="303" t="str">
        <f>IF(B1364="","",ROW()-ROW($A$3)+'Diário 2º PA'!$P$1)</f>
        <v/>
      </c>
      <c r="B1364" s="304"/>
      <c r="C1364" s="305"/>
      <c r="D1364" s="269"/>
      <c r="E1364" s="264"/>
      <c r="F1364" s="334"/>
      <c r="G1364" s="269"/>
      <c r="H1364" s="269"/>
      <c r="I1364" s="264"/>
      <c r="J1364" s="307" t="str">
        <f t="shared" si="0"/>
        <v/>
      </c>
      <c r="K1364" s="307"/>
      <c r="L1364" s="308"/>
      <c r="M1364" s="307"/>
      <c r="N1364" s="304"/>
      <c r="O1364" s="264"/>
      <c r="P1364" s="269"/>
      <c r="Q1364" s="296"/>
      <c r="R1364" s="296"/>
      <c r="S1364" s="296"/>
    </row>
    <row r="1365" spans="1:19" ht="12.75" customHeight="1" x14ac:dyDescent="0.2">
      <c r="A1365" s="303" t="str">
        <f>IF(B1365="","",ROW()-ROW($A$3)+'Diário 2º PA'!$P$1)</f>
        <v/>
      </c>
      <c r="B1365" s="304"/>
      <c r="C1365" s="305"/>
      <c r="D1365" s="269"/>
      <c r="E1365" s="264"/>
      <c r="F1365" s="334"/>
      <c r="G1365" s="269"/>
      <c r="H1365" s="269"/>
      <c r="I1365" s="264"/>
      <c r="J1365" s="307" t="str">
        <f t="shared" si="0"/>
        <v/>
      </c>
      <c r="K1365" s="307"/>
      <c r="L1365" s="308"/>
      <c r="M1365" s="307"/>
      <c r="N1365" s="304"/>
      <c r="O1365" s="264"/>
      <c r="P1365" s="269"/>
      <c r="Q1365" s="296"/>
      <c r="R1365" s="296"/>
      <c r="S1365" s="296"/>
    </row>
    <row r="1366" spans="1:19" ht="12.75" customHeight="1" x14ac:dyDescent="0.2">
      <c r="A1366" s="303" t="str">
        <f>IF(B1366="","",ROW()-ROW($A$3)+'Diário 2º PA'!$P$1)</f>
        <v/>
      </c>
      <c r="B1366" s="304"/>
      <c r="C1366" s="305"/>
      <c r="D1366" s="269"/>
      <c r="E1366" s="264"/>
      <c r="F1366" s="334"/>
      <c r="G1366" s="269"/>
      <c r="H1366" s="269"/>
      <c r="I1366" s="264"/>
      <c r="J1366" s="307" t="str">
        <f t="shared" si="0"/>
        <v/>
      </c>
      <c r="K1366" s="307"/>
      <c r="L1366" s="308"/>
      <c r="M1366" s="307"/>
      <c r="N1366" s="304"/>
      <c r="O1366" s="264"/>
      <c r="P1366" s="269"/>
      <c r="Q1366" s="296"/>
      <c r="R1366" s="296"/>
      <c r="S1366" s="296"/>
    </row>
    <row r="1367" spans="1:19" ht="12.75" customHeight="1" x14ac:dyDescent="0.2">
      <c r="A1367" s="303" t="str">
        <f>IF(B1367="","",ROW()-ROW($A$3)+'Diário 2º PA'!$P$1)</f>
        <v/>
      </c>
      <c r="B1367" s="304"/>
      <c r="C1367" s="305"/>
      <c r="D1367" s="269"/>
      <c r="E1367" s="264"/>
      <c r="F1367" s="334"/>
      <c r="G1367" s="269"/>
      <c r="H1367" s="269"/>
      <c r="I1367" s="264"/>
      <c r="J1367" s="307" t="str">
        <f t="shared" si="0"/>
        <v/>
      </c>
      <c r="K1367" s="307"/>
      <c r="L1367" s="308"/>
      <c r="M1367" s="307"/>
      <c r="N1367" s="304"/>
      <c r="O1367" s="264"/>
      <c r="P1367" s="269"/>
      <c r="Q1367" s="296"/>
      <c r="R1367" s="296"/>
      <c r="S1367" s="296"/>
    </row>
    <row r="1368" spans="1:19" ht="12.75" customHeight="1" x14ac:dyDescent="0.2">
      <c r="A1368" s="303" t="str">
        <f>IF(B1368="","",ROW()-ROW($A$3)+'Diário 2º PA'!$P$1)</f>
        <v/>
      </c>
      <c r="B1368" s="304"/>
      <c r="C1368" s="305"/>
      <c r="D1368" s="269"/>
      <c r="E1368" s="264"/>
      <c r="F1368" s="334"/>
      <c r="G1368" s="269"/>
      <c r="H1368" s="269"/>
      <c r="I1368" s="264"/>
      <c r="J1368" s="307" t="str">
        <f t="shared" si="0"/>
        <v/>
      </c>
      <c r="K1368" s="307"/>
      <c r="L1368" s="308"/>
      <c r="M1368" s="307"/>
      <c r="N1368" s="304"/>
      <c r="O1368" s="264"/>
      <c r="P1368" s="269"/>
      <c r="Q1368" s="296"/>
      <c r="R1368" s="296"/>
      <c r="S1368" s="296"/>
    </row>
    <row r="1369" spans="1:19" ht="12.75" customHeight="1" x14ac:dyDescent="0.2">
      <c r="A1369" s="303" t="str">
        <f>IF(B1369="","",ROW()-ROW($A$3)+'Diário 2º PA'!$P$1)</f>
        <v/>
      </c>
      <c r="B1369" s="304"/>
      <c r="C1369" s="305"/>
      <c r="D1369" s="269"/>
      <c r="E1369" s="264"/>
      <c r="F1369" s="334"/>
      <c r="G1369" s="269"/>
      <c r="H1369" s="269"/>
      <c r="I1369" s="264"/>
      <c r="J1369" s="307" t="str">
        <f t="shared" si="0"/>
        <v/>
      </c>
      <c r="K1369" s="307"/>
      <c r="L1369" s="308"/>
      <c r="M1369" s="307"/>
      <c r="N1369" s="304"/>
      <c r="O1369" s="264"/>
      <c r="P1369" s="269"/>
      <c r="Q1369" s="296"/>
      <c r="R1369" s="296"/>
      <c r="S1369" s="296"/>
    </row>
    <row r="1370" spans="1:19" ht="12.75" customHeight="1" x14ac:dyDescent="0.2">
      <c r="A1370" s="303" t="str">
        <f>IF(B1370="","",ROW()-ROW($A$3)+'Diário 2º PA'!$P$1)</f>
        <v/>
      </c>
      <c r="B1370" s="304"/>
      <c r="C1370" s="305"/>
      <c r="D1370" s="269"/>
      <c r="E1370" s="264"/>
      <c r="F1370" s="334"/>
      <c r="G1370" s="269"/>
      <c r="H1370" s="269"/>
      <c r="I1370" s="264"/>
      <c r="J1370" s="307" t="str">
        <f t="shared" si="0"/>
        <v/>
      </c>
      <c r="K1370" s="307"/>
      <c r="L1370" s="308"/>
      <c r="M1370" s="307"/>
      <c r="N1370" s="304"/>
      <c r="O1370" s="264"/>
      <c r="P1370" s="269"/>
      <c r="Q1370" s="296"/>
      <c r="R1370" s="296"/>
      <c r="S1370" s="296"/>
    </row>
    <row r="1371" spans="1:19" ht="12.75" customHeight="1" x14ac:dyDescent="0.2">
      <c r="A1371" s="303" t="str">
        <f>IF(B1371="","",ROW()-ROW($A$3)+'Diário 2º PA'!$P$1)</f>
        <v/>
      </c>
      <c r="B1371" s="304"/>
      <c r="C1371" s="305"/>
      <c r="D1371" s="269"/>
      <c r="E1371" s="264"/>
      <c r="F1371" s="334"/>
      <c r="G1371" s="269"/>
      <c r="H1371" s="269"/>
      <c r="I1371" s="264"/>
      <c r="J1371" s="307" t="str">
        <f t="shared" si="0"/>
        <v/>
      </c>
      <c r="K1371" s="307"/>
      <c r="L1371" s="308"/>
      <c r="M1371" s="307"/>
      <c r="N1371" s="304"/>
      <c r="O1371" s="264"/>
      <c r="P1371" s="269"/>
      <c r="Q1371" s="296"/>
      <c r="R1371" s="296"/>
      <c r="S1371" s="296"/>
    </row>
    <row r="1372" spans="1:19" ht="12.75" customHeight="1" x14ac:dyDescent="0.2">
      <c r="A1372" s="303" t="str">
        <f>IF(B1372="","",ROW()-ROW($A$3)+'Diário 2º PA'!$P$1)</f>
        <v/>
      </c>
      <c r="B1372" s="304"/>
      <c r="C1372" s="305"/>
      <c r="D1372" s="269"/>
      <c r="E1372" s="264"/>
      <c r="F1372" s="334"/>
      <c r="G1372" s="269"/>
      <c r="H1372" s="269"/>
      <c r="I1372" s="264"/>
      <c r="J1372" s="307" t="str">
        <f t="shared" si="0"/>
        <v/>
      </c>
      <c r="K1372" s="307"/>
      <c r="L1372" s="308"/>
      <c r="M1372" s="307"/>
      <c r="N1372" s="304"/>
      <c r="O1372" s="264"/>
      <c r="P1372" s="269"/>
      <c r="Q1372" s="296"/>
      <c r="R1372" s="296"/>
      <c r="S1372" s="296"/>
    </row>
    <row r="1373" spans="1:19" ht="12.75" customHeight="1" x14ac:dyDescent="0.2">
      <c r="A1373" s="303" t="str">
        <f>IF(B1373="","",ROW()-ROW($A$3)+'Diário 2º PA'!$P$1)</f>
        <v/>
      </c>
      <c r="B1373" s="304"/>
      <c r="C1373" s="305"/>
      <c r="D1373" s="269"/>
      <c r="E1373" s="264"/>
      <c r="F1373" s="334"/>
      <c r="G1373" s="269"/>
      <c r="H1373" s="269"/>
      <c r="I1373" s="264"/>
      <c r="J1373" s="307" t="str">
        <f t="shared" si="0"/>
        <v/>
      </c>
      <c r="K1373" s="307"/>
      <c r="L1373" s="308"/>
      <c r="M1373" s="307"/>
      <c r="N1373" s="304"/>
      <c r="O1373" s="264"/>
      <c r="P1373" s="269"/>
      <c r="Q1373" s="296"/>
      <c r="R1373" s="296"/>
      <c r="S1373" s="296"/>
    </row>
    <row r="1374" spans="1:19" ht="12.75" customHeight="1" x14ac:dyDescent="0.2">
      <c r="A1374" s="303" t="str">
        <f>IF(B1374="","",ROW()-ROW($A$3)+'Diário 2º PA'!$P$1)</f>
        <v/>
      </c>
      <c r="B1374" s="304"/>
      <c r="C1374" s="305"/>
      <c r="D1374" s="269"/>
      <c r="E1374" s="264"/>
      <c r="F1374" s="334"/>
      <c r="G1374" s="269"/>
      <c r="H1374" s="269"/>
      <c r="I1374" s="264"/>
      <c r="J1374" s="307" t="str">
        <f t="shared" si="0"/>
        <v/>
      </c>
      <c r="K1374" s="307"/>
      <c r="L1374" s="308"/>
      <c r="M1374" s="307"/>
      <c r="N1374" s="304"/>
      <c r="O1374" s="264"/>
      <c r="P1374" s="269"/>
      <c r="Q1374" s="296"/>
      <c r="R1374" s="296"/>
      <c r="S1374" s="296"/>
    </row>
    <row r="1375" spans="1:19" ht="12.75" customHeight="1" x14ac:dyDescent="0.2">
      <c r="A1375" s="303" t="str">
        <f>IF(B1375="","",ROW()-ROW($A$3)+'Diário 2º PA'!$P$1)</f>
        <v/>
      </c>
      <c r="B1375" s="304"/>
      <c r="C1375" s="305"/>
      <c r="D1375" s="269"/>
      <c r="E1375" s="264"/>
      <c r="F1375" s="334"/>
      <c r="G1375" s="269"/>
      <c r="H1375" s="269"/>
      <c r="I1375" s="264"/>
      <c r="J1375" s="307" t="str">
        <f t="shared" si="0"/>
        <v/>
      </c>
      <c r="K1375" s="307"/>
      <c r="L1375" s="308"/>
      <c r="M1375" s="307"/>
      <c r="N1375" s="304"/>
      <c r="O1375" s="264"/>
      <c r="P1375" s="269"/>
      <c r="Q1375" s="296"/>
      <c r="R1375" s="296"/>
      <c r="S1375" s="296"/>
    </row>
    <row r="1376" spans="1:19" ht="12.75" customHeight="1" x14ac:dyDescent="0.2">
      <c r="A1376" s="303" t="str">
        <f>IF(B1376="","",ROW()-ROW($A$3)+'Diário 2º PA'!$P$1)</f>
        <v/>
      </c>
      <c r="B1376" s="304"/>
      <c r="C1376" s="305"/>
      <c r="D1376" s="269"/>
      <c r="E1376" s="264"/>
      <c r="F1376" s="334"/>
      <c r="G1376" s="269"/>
      <c r="H1376" s="269"/>
      <c r="I1376" s="264"/>
      <c r="J1376" s="307" t="str">
        <f t="shared" si="0"/>
        <v/>
      </c>
      <c r="K1376" s="307"/>
      <c r="L1376" s="308"/>
      <c r="M1376" s="307"/>
      <c r="N1376" s="304"/>
      <c r="O1376" s="264"/>
      <c r="P1376" s="269"/>
      <c r="Q1376" s="296"/>
      <c r="R1376" s="296"/>
      <c r="S1376" s="296"/>
    </row>
    <row r="1377" spans="1:19" ht="12.75" customHeight="1" x14ac:dyDescent="0.2">
      <c r="A1377" s="303" t="str">
        <f>IF(B1377="","",ROW()-ROW($A$3)+'Diário 2º PA'!$P$1)</f>
        <v/>
      </c>
      <c r="B1377" s="304"/>
      <c r="C1377" s="305"/>
      <c r="D1377" s="269"/>
      <c r="E1377" s="264"/>
      <c r="F1377" s="334"/>
      <c r="G1377" s="269"/>
      <c r="H1377" s="269"/>
      <c r="I1377" s="264"/>
      <c r="J1377" s="307" t="str">
        <f t="shared" si="0"/>
        <v/>
      </c>
      <c r="K1377" s="307"/>
      <c r="L1377" s="308"/>
      <c r="M1377" s="307"/>
      <c r="N1377" s="304"/>
      <c r="O1377" s="264"/>
      <c r="P1377" s="269"/>
      <c r="Q1377" s="296"/>
      <c r="R1377" s="296"/>
      <c r="S1377" s="296"/>
    </row>
    <row r="1378" spans="1:19" ht="12.75" customHeight="1" x14ac:dyDescent="0.2">
      <c r="A1378" s="303" t="str">
        <f>IF(B1378="","",ROW()-ROW($A$3)+'Diário 2º PA'!$P$1)</f>
        <v/>
      </c>
      <c r="B1378" s="304"/>
      <c r="C1378" s="305"/>
      <c r="D1378" s="269"/>
      <c r="E1378" s="264"/>
      <c r="F1378" s="334"/>
      <c r="G1378" s="269"/>
      <c r="H1378" s="269"/>
      <c r="I1378" s="264"/>
      <c r="J1378" s="307" t="str">
        <f t="shared" si="0"/>
        <v/>
      </c>
      <c r="K1378" s="307"/>
      <c r="L1378" s="308"/>
      <c r="M1378" s="307"/>
      <c r="N1378" s="304"/>
      <c r="O1378" s="264"/>
      <c r="P1378" s="269"/>
      <c r="Q1378" s="296"/>
      <c r="R1378" s="296"/>
      <c r="S1378" s="296"/>
    </row>
    <row r="1379" spans="1:19" ht="12.75" customHeight="1" x14ac:dyDescent="0.2">
      <c r="A1379" s="303" t="str">
        <f>IF(B1379="","",ROW()-ROW($A$3)+'Diário 2º PA'!$P$1)</f>
        <v/>
      </c>
      <c r="B1379" s="304"/>
      <c r="C1379" s="305"/>
      <c r="D1379" s="269"/>
      <c r="E1379" s="264"/>
      <c r="F1379" s="334"/>
      <c r="G1379" s="269"/>
      <c r="H1379" s="269"/>
      <c r="I1379" s="264"/>
      <c r="J1379" s="307" t="str">
        <f t="shared" si="0"/>
        <v/>
      </c>
      <c r="K1379" s="307"/>
      <c r="L1379" s="308"/>
      <c r="M1379" s="307"/>
      <c r="N1379" s="304"/>
      <c r="O1379" s="264"/>
      <c r="P1379" s="269"/>
      <c r="Q1379" s="296"/>
      <c r="R1379" s="296"/>
      <c r="S1379" s="296"/>
    </row>
    <row r="1380" spans="1:19" ht="12.75" customHeight="1" x14ac:dyDescent="0.2">
      <c r="A1380" s="303" t="str">
        <f>IF(B1380="","",ROW()-ROW($A$3)+'Diário 2º PA'!$P$1)</f>
        <v/>
      </c>
      <c r="B1380" s="304"/>
      <c r="C1380" s="305"/>
      <c r="D1380" s="269"/>
      <c r="E1380" s="264"/>
      <c r="F1380" s="334"/>
      <c r="G1380" s="269"/>
      <c r="H1380" s="269"/>
      <c r="I1380" s="264"/>
      <c r="J1380" s="307" t="str">
        <f t="shared" si="0"/>
        <v/>
      </c>
      <c r="K1380" s="307"/>
      <c r="L1380" s="308"/>
      <c r="M1380" s="307"/>
      <c r="N1380" s="304"/>
      <c r="O1380" s="264"/>
      <c r="P1380" s="269"/>
      <c r="Q1380" s="296"/>
      <c r="R1380" s="296"/>
      <c r="S1380" s="296"/>
    </row>
    <row r="1381" spans="1:19" ht="12.75" customHeight="1" x14ac:dyDescent="0.2">
      <c r="A1381" s="303" t="str">
        <f>IF(B1381="","",ROW()-ROW($A$3)+'Diário 2º PA'!$P$1)</f>
        <v/>
      </c>
      <c r="B1381" s="304"/>
      <c r="C1381" s="305"/>
      <c r="D1381" s="269"/>
      <c r="E1381" s="264"/>
      <c r="F1381" s="334"/>
      <c r="G1381" s="269"/>
      <c r="H1381" s="269"/>
      <c r="I1381" s="264"/>
      <c r="J1381" s="307" t="str">
        <f t="shared" si="0"/>
        <v/>
      </c>
      <c r="K1381" s="307"/>
      <c r="L1381" s="308"/>
      <c r="M1381" s="307"/>
      <c r="N1381" s="304"/>
      <c r="O1381" s="264"/>
      <c r="P1381" s="269"/>
      <c r="Q1381" s="296"/>
      <c r="R1381" s="296"/>
      <c r="S1381" s="296"/>
    </row>
    <row r="1382" spans="1:19" ht="12.75" customHeight="1" x14ac:dyDescent="0.2">
      <c r="A1382" s="303" t="str">
        <f>IF(B1382="","",ROW()-ROW($A$3)+'Diário 2º PA'!$P$1)</f>
        <v/>
      </c>
      <c r="B1382" s="304"/>
      <c r="C1382" s="305"/>
      <c r="D1382" s="269"/>
      <c r="E1382" s="264"/>
      <c r="F1382" s="334"/>
      <c r="G1382" s="269"/>
      <c r="H1382" s="269"/>
      <c r="I1382" s="264"/>
      <c r="J1382" s="307" t="str">
        <f t="shared" si="0"/>
        <v/>
      </c>
      <c r="K1382" s="307"/>
      <c r="L1382" s="308"/>
      <c r="M1382" s="307"/>
      <c r="N1382" s="304"/>
      <c r="O1382" s="264"/>
      <c r="P1382" s="269"/>
      <c r="Q1382" s="296"/>
      <c r="R1382" s="296"/>
      <c r="S1382" s="296"/>
    </row>
    <row r="1383" spans="1:19" ht="12.75" customHeight="1" x14ac:dyDescent="0.2">
      <c r="A1383" s="303" t="str">
        <f>IF(B1383="","",ROW()-ROW($A$3)+'Diário 2º PA'!$P$1)</f>
        <v/>
      </c>
      <c r="B1383" s="304"/>
      <c r="C1383" s="305"/>
      <c r="D1383" s="269"/>
      <c r="E1383" s="264"/>
      <c r="F1383" s="334"/>
      <c r="G1383" s="269"/>
      <c r="H1383" s="269"/>
      <c r="I1383" s="264"/>
      <c r="J1383" s="307" t="str">
        <f t="shared" si="0"/>
        <v/>
      </c>
      <c r="K1383" s="307"/>
      <c r="L1383" s="308"/>
      <c r="M1383" s="307"/>
      <c r="N1383" s="304"/>
      <c r="O1383" s="264"/>
      <c r="P1383" s="269"/>
      <c r="Q1383" s="296"/>
      <c r="R1383" s="296"/>
      <c r="S1383" s="296"/>
    </row>
    <row r="1384" spans="1:19" ht="12.75" customHeight="1" x14ac:dyDescent="0.2">
      <c r="A1384" s="303" t="str">
        <f>IF(B1384="","",ROW()-ROW($A$3)+'Diário 2º PA'!$P$1)</f>
        <v/>
      </c>
      <c r="B1384" s="304"/>
      <c r="C1384" s="305"/>
      <c r="D1384" s="269"/>
      <c r="E1384" s="264"/>
      <c r="F1384" s="334"/>
      <c r="G1384" s="269"/>
      <c r="H1384" s="269"/>
      <c r="I1384" s="264"/>
      <c r="J1384" s="307" t="str">
        <f t="shared" si="0"/>
        <v/>
      </c>
      <c r="K1384" s="307"/>
      <c r="L1384" s="308"/>
      <c r="M1384" s="307"/>
      <c r="N1384" s="304"/>
      <c r="O1384" s="264"/>
      <c r="P1384" s="269"/>
      <c r="Q1384" s="296"/>
      <c r="R1384" s="296"/>
      <c r="S1384" s="296"/>
    </row>
    <row r="1385" spans="1:19" ht="12.75" customHeight="1" x14ac:dyDescent="0.2">
      <c r="A1385" s="303" t="str">
        <f>IF(B1385="","",ROW()-ROW($A$3)+'Diário 2º PA'!$P$1)</f>
        <v/>
      </c>
      <c r="B1385" s="304"/>
      <c r="C1385" s="305"/>
      <c r="D1385" s="269"/>
      <c r="E1385" s="264"/>
      <c r="F1385" s="334"/>
      <c r="G1385" s="269"/>
      <c r="H1385" s="269"/>
      <c r="I1385" s="264"/>
      <c r="J1385" s="307" t="str">
        <f t="shared" si="0"/>
        <v/>
      </c>
      <c r="K1385" s="307"/>
      <c r="L1385" s="308"/>
      <c r="M1385" s="307"/>
      <c r="N1385" s="304"/>
      <c r="O1385" s="264"/>
      <c r="P1385" s="269"/>
      <c r="Q1385" s="296"/>
      <c r="R1385" s="296"/>
      <c r="S1385" s="296"/>
    </row>
    <row r="1386" spans="1:19" ht="12.75" customHeight="1" x14ac:dyDescent="0.2">
      <c r="A1386" s="303" t="str">
        <f>IF(B1386="","",ROW()-ROW($A$3)+'Diário 2º PA'!$P$1)</f>
        <v/>
      </c>
      <c r="B1386" s="304"/>
      <c r="C1386" s="305"/>
      <c r="D1386" s="269"/>
      <c r="E1386" s="264"/>
      <c r="F1386" s="334"/>
      <c r="G1386" s="269"/>
      <c r="H1386" s="269"/>
      <c r="I1386" s="264"/>
      <c r="J1386" s="307" t="str">
        <f t="shared" si="0"/>
        <v/>
      </c>
      <c r="K1386" s="307"/>
      <c r="L1386" s="308"/>
      <c r="M1386" s="307"/>
      <c r="N1386" s="304"/>
      <c r="O1386" s="264"/>
      <c r="P1386" s="269"/>
      <c r="Q1386" s="296"/>
      <c r="R1386" s="296"/>
      <c r="S1386" s="296"/>
    </row>
    <row r="1387" spans="1:19" ht="12.75" customHeight="1" x14ac:dyDescent="0.2">
      <c r="A1387" s="303" t="str">
        <f>IF(B1387="","",ROW()-ROW($A$3)+'Diário 2º PA'!$P$1)</f>
        <v/>
      </c>
      <c r="B1387" s="304"/>
      <c r="C1387" s="305"/>
      <c r="D1387" s="269"/>
      <c r="E1387" s="264"/>
      <c r="F1387" s="334"/>
      <c r="G1387" s="269"/>
      <c r="H1387" s="269"/>
      <c r="I1387" s="264"/>
      <c r="J1387" s="307" t="str">
        <f t="shared" si="0"/>
        <v/>
      </c>
      <c r="K1387" s="307"/>
      <c r="L1387" s="308"/>
      <c r="M1387" s="307"/>
      <c r="N1387" s="304"/>
      <c r="O1387" s="264"/>
      <c r="P1387" s="269"/>
      <c r="Q1387" s="296"/>
      <c r="R1387" s="296"/>
      <c r="S1387" s="296"/>
    </row>
    <row r="1388" spans="1:19" ht="12.75" customHeight="1" x14ac:dyDescent="0.2">
      <c r="A1388" s="303" t="str">
        <f>IF(B1388="","",ROW()-ROW($A$3)+'Diário 2º PA'!$P$1)</f>
        <v/>
      </c>
      <c r="B1388" s="304"/>
      <c r="C1388" s="305"/>
      <c r="D1388" s="269"/>
      <c r="E1388" s="264"/>
      <c r="F1388" s="334"/>
      <c r="G1388" s="269"/>
      <c r="H1388" s="269"/>
      <c r="I1388" s="264"/>
      <c r="J1388" s="307" t="str">
        <f t="shared" si="0"/>
        <v/>
      </c>
      <c r="K1388" s="307"/>
      <c r="L1388" s="308"/>
      <c r="M1388" s="307"/>
      <c r="N1388" s="304"/>
      <c r="O1388" s="264"/>
      <c r="P1388" s="269"/>
      <c r="Q1388" s="296"/>
      <c r="R1388" s="296"/>
      <c r="S1388" s="296"/>
    </row>
    <row r="1389" spans="1:19" ht="12.75" customHeight="1" x14ac:dyDescent="0.2">
      <c r="A1389" s="303" t="str">
        <f>IF(B1389="","",ROW()-ROW($A$3)+'Diário 2º PA'!$P$1)</f>
        <v/>
      </c>
      <c r="B1389" s="304"/>
      <c r="C1389" s="305"/>
      <c r="D1389" s="269"/>
      <c r="E1389" s="264"/>
      <c r="F1389" s="334"/>
      <c r="G1389" s="269"/>
      <c r="H1389" s="269"/>
      <c r="I1389" s="264"/>
      <c r="J1389" s="307" t="str">
        <f t="shared" si="0"/>
        <v/>
      </c>
      <c r="K1389" s="307"/>
      <c r="L1389" s="308"/>
      <c r="M1389" s="307"/>
      <c r="N1389" s="304"/>
      <c r="O1389" s="264"/>
      <c r="P1389" s="269"/>
      <c r="Q1389" s="296"/>
      <c r="R1389" s="296"/>
      <c r="S1389" s="296"/>
    </row>
    <row r="1390" spans="1:19" ht="12.75" customHeight="1" x14ac:dyDescent="0.2">
      <c r="A1390" s="303" t="str">
        <f>IF(B1390="","",ROW()-ROW($A$3)+'Diário 2º PA'!$P$1)</f>
        <v/>
      </c>
      <c r="B1390" s="304"/>
      <c r="C1390" s="305"/>
      <c r="D1390" s="269"/>
      <c r="E1390" s="264"/>
      <c r="F1390" s="334"/>
      <c r="G1390" s="269"/>
      <c r="H1390" s="269"/>
      <c r="I1390" s="264"/>
      <c r="J1390" s="307" t="str">
        <f t="shared" si="0"/>
        <v/>
      </c>
      <c r="K1390" s="307"/>
      <c r="L1390" s="308"/>
      <c r="M1390" s="307"/>
      <c r="N1390" s="304"/>
      <c r="O1390" s="264"/>
      <c r="P1390" s="269"/>
      <c r="Q1390" s="296"/>
      <c r="R1390" s="296"/>
      <c r="S1390" s="296"/>
    </row>
    <row r="1391" spans="1:19" ht="12.75" customHeight="1" x14ac:dyDescent="0.2">
      <c r="A1391" s="303" t="str">
        <f>IF(B1391="","",ROW()-ROW($A$3)+'Diário 2º PA'!$P$1)</f>
        <v/>
      </c>
      <c r="B1391" s="304"/>
      <c r="C1391" s="305"/>
      <c r="D1391" s="269"/>
      <c r="E1391" s="264"/>
      <c r="F1391" s="334"/>
      <c r="G1391" s="269"/>
      <c r="H1391" s="269"/>
      <c r="I1391" s="264"/>
      <c r="J1391" s="307" t="str">
        <f t="shared" si="0"/>
        <v/>
      </c>
      <c r="K1391" s="307"/>
      <c r="L1391" s="308"/>
      <c r="M1391" s="307"/>
      <c r="N1391" s="304"/>
      <c r="O1391" s="264"/>
      <c r="P1391" s="269"/>
      <c r="Q1391" s="296"/>
      <c r="R1391" s="296"/>
      <c r="S1391" s="296"/>
    </row>
    <row r="1392" spans="1:19" ht="12.75" customHeight="1" x14ac:dyDescent="0.2">
      <c r="A1392" s="303" t="str">
        <f>IF(B1392="","",ROW()-ROW($A$3)+'Diário 2º PA'!$P$1)</f>
        <v/>
      </c>
      <c r="B1392" s="304"/>
      <c r="C1392" s="305"/>
      <c r="D1392" s="269"/>
      <c r="E1392" s="264"/>
      <c r="F1392" s="334"/>
      <c r="G1392" s="269"/>
      <c r="H1392" s="269"/>
      <c r="I1392" s="264"/>
      <c r="J1392" s="307" t="str">
        <f t="shared" si="0"/>
        <v/>
      </c>
      <c r="K1392" s="307"/>
      <c r="L1392" s="308"/>
      <c r="M1392" s="307"/>
      <c r="N1392" s="304"/>
      <c r="O1392" s="264"/>
      <c r="P1392" s="269"/>
      <c r="Q1392" s="296"/>
      <c r="R1392" s="296"/>
      <c r="S1392" s="296"/>
    </row>
    <row r="1393" spans="1:19" ht="12.75" customHeight="1" x14ac:dyDescent="0.2">
      <c r="A1393" s="303" t="str">
        <f>IF(B1393="","",ROW()-ROW($A$3)+'Diário 2º PA'!$P$1)</f>
        <v/>
      </c>
      <c r="B1393" s="304"/>
      <c r="C1393" s="305"/>
      <c r="D1393" s="269"/>
      <c r="E1393" s="264"/>
      <c r="F1393" s="334"/>
      <c r="G1393" s="269"/>
      <c r="H1393" s="269"/>
      <c r="I1393" s="264"/>
      <c r="J1393" s="307" t="str">
        <f t="shared" si="0"/>
        <v/>
      </c>
      <c r="K1393" s="307"/>
      <c r="L1393" s="308"/>
      <c r="M1393" s="307"/>
      <c r="N1393" s="304"/>
      <c r="O1393" s="264"/>
      <c r="P1393" s="269"/>
      <c r="Q1393" s="296"/>
      <c r="R1393" s="296"/>
      <c r="S1393" s="296"/>
    </row>
    <row r="1394" spans="1:19" ht="12.75" customHeight="1" x14ac:dyDescent="0.2">
      <c r="A1394" s="303" t="str">
        <f>IF(B1394="","",ROW()-ROW($A$3)+'Diário 2º PA'!$P$1)</f>
        <v/>
      </c>
      <c r="B1394" s="304"/>
      <c r="C1394" s="305"/>
      <c r="D1394" s="269"/>
      <c r="E1394" s="264"/>
      <c r="F1394" s="334"/>
      <c r="G1394" s="269"/>
      <c r="H1394" s="269"/>
      <c r="I1394" s="264"/>
      <c r="J1394" s="307" t="str">
        <f t="shared" si="0"/>
        <v/>
      </c>
      <c r="K1394" s="307"/>
      <c r="L1394" s="308"/>
      <c r="M1394" s="307"/>
      <c r="N1394" s="304"/>
      <c r="O1394" s="264"/>
      <c r="P1394" s="269"/>
      <c r="Q1394" s="296"/>
      <c r="R1394" s="296"/>
      <c r="S1394" s="296"/>
    </row>
    <row r="1395" spans="1:19" ht="12.75" customHeight="1" x14ac:dyDescent="0.2">
      <c r="A1395" s="303" t="str">
        <f>IF(B1395="","",ROW()-ROW($A$3)+'Diário 2º PA'!$P$1)</f>
        <v/>
      </c>
      <c r="B1395" s="304"/>
      <c r="C1395" s="305"/>
      <c r="D1395" s="269"/>
      <c r="E1395" s="264"/>
      <c r="F1395" s="334"/>
      <c r="G1395" s="269"/>
      <c r="H1395" s="269"/>
      <c r="I1395" s="264"/>
      <c r="J1395" s="307" t="str">
        <f t="shared" si="0"/>
        <v/>
      </c>
      <c r="K1395" s="307"/>
      <c r="L1395" s="308"/>
      <c r="M1395" s="307"/>
      <c r="N1395" s="304"/>
      <c r="O1395" s="264"/>
      <c r="P1395" s="269"/>
      <c r="Q1395" s="296"/>
      <c r="R1395" s="296"/>
      <c r="S1395" s="296"/>
    </row>
    <row r="1396" spans="1:19" ht="12.75" customHeight="1" x14ac:dyDescent="0.2">
      <c r="A1396" s="303" t="str">
        <f>IF(B1396="","",ROW()-ROW($A$3)+'Diário 2º PA'!$P$1)</f>
        <v/>
      </c>
      <c r="B1396" s="304"/>
      <c r="C1396" s="305"/>
      <c r="D1396" s="269"/>
      <c r="E1396" s="264"/>
      <c r="F1396" s="334"/>
      <c r="G1396" s="269"/>
      <c r="H1396" s="269"/>
      <c r="I1396" s="264"/>
      <c r="J1396" s="307" t="str">
        <f t="shared" si="0"/>
        <v/>
      </c>
      <c r="K1396" s="307"/>
      <c r="L1396" s="308"/>
      <c r="M1396" s="307"/>
      <c r="N1396" s="304"/>
      <c r="O1396" s="264"/>
      <c r="P1396" s="269"/>
      <c r="Q1396" s="296"/>
      <c r="R1396" s="296"/>
      <c r="S1396" s="296"/>
    </row>
    <row r="1397" spans="1:19" ht="12.75" customHeight="1" x14ac:dyDescent="0.2">
      <c r="A1397" s="303" t="str">
        <f>IF(B1397="","",ROW()-ROW($A$3)+'Diário 2º PA'!$P$1)</f>
        <v/>
      </c>
      <c r="B1397" s="304"/>
      <c r="C1397" s="305"/>
      <c r="D1397" s="269"/>
      <c r="E1397" s="264"/>
      <c r="F1397" s="334"/>
      <c r="G1397" s="269"/>
      <c r="H1397" s="269"/>
      <c r="I1397" s="264"/>
      <c r="J1397" s="307" t="str">
        <f t="shared" si="0"/>
        <v/>
      </c>
      <c r="K1397" s="307"/>
      <c r="L1397" s="308"/>
      <c r="M1397" s="307"/>
      <c r="N1397" s="304"/>
      <c r="O1397" s="264"/>
      <c r="P1397" s="269"/>
      <c r="Q1397" s="296"/>
      <c r="R1397" s="296"/>
      <c r="S1397" s="296"/>
    </row>
    <row r="1398" spans="1:19" ht="12.75" customHeight="1" x14ac:dyDescent="0.2">
      <c r="A1398" s="303" t="str">
        <f>IF(B1398="","",ROW()-ROW($A$3)+'Diário 2º PA'!$P$1)</f>
        <v/>
      </c>
      <c r="B1398" s="304"/>
      <c r="C1398" s="305"/>
      <c r="D1398" s="269"/>
      <c r="E1398" s="264"/>
      <c r="F1398" s="334"/>
      <c r="G1398" s="269"/>
      <c r="H1398" s="269"/>
      <c r="I1398" s="264"/>
      <c r="J1398" s="307" t="str">
        <f t="shared" si="0"/>
        <v/>
      </c>
      <c r="K1398" s="307"/>
      <c r="L1398" s="308"/>
      <c r="M1398" s="307"/>
      <c r="N1398" s="304"/>
      <c r="O1398" s="264"/>
      <c r="P1398" s="269"/>
      <c r="Q1398" s="296"/>
      <c r="R1398" s="296"/>
      <c r="S1398" s="296"/>
    </row>
    <row r="1399" spans="1:19" ht="12.75" customHeight="1" x14ac:dyDescent="0.2">
      <c r="A1399" s="303" t="str">
        <f>IF(B1399="","",ROW()-ROW($A$3)+'Diário 2º PA'!$P$1)</f>
        <v/>
      </c>
      <c r="B1399" s="304"/>
      <c r="C1399" s="305"/>
      <c r="D1399" s="269"/>
      <c r="E1399" s="264"/>
      <c r="F1399" s="334"/>
      <c r="G1399" s="269"/>
      <c r="H1399" s="269"/>
      <c r="I1399" s="264"/>
      <c r="J1399" s="307" t="str">
        <f t="shared" si="0"/>
        <v/>
      </c>
      <c r="K1399" s="307"/>
      <c r="L1399" s="308"/>
      <c r="M1399" s="307"/>
      <c r="N1399" s="304"/>
      <c r="O1399" s="264"/>
      <c r="P1399" s="269"/>
      <c r="Q1399" s="296"/>
      <c r="R1399" s="296"/>
      <c r="S1399" s="296"/>
    </row>
    <row r="1400" spans="1:19" ht="12.75" customHeight="1" x14ac:dyDescent="0.2">
      <c r="A1400" s="303" t="str">
        <f>IF(B1400="","",ROW()-ROW($A$3)+'Diário 2º PA'!$P$1)</f>
        <v/>
      </c>
      <c r="B1400" s="304"/>
      <c r="C1400" s="305"/>
      <c r="D1400" s="269"/>
      <c r="E1400" s="264"/>
      <c r="F1400" s="334"/>
      <c r="G1400" s="269"/>
      <c r="H1400" s="269"/>
      <c r="I1400" s="264"/>
      <c r="J1400" s="307" t="str">
        <f t="shared" si="0"/>
        <v/>
      </c>
      <c r="K1400" s="307"/>
      <c r="L1400" s="308"/>
      <c r="M1400" s="307"/>
      <c r="N1400" s="304"/>
      <c r="O1400" s="264"/>
      <c r="P1400" s="269"/>
      <c r="Q1400" s="296"/>
      <c r="R1400" s="296"/>
      <c r="S1400" s="296"/>
    </row>
    <row r="1401" spans="1:19" ht="12.75" customHeight="1" x14ac:dyDescent="0.2">
      <c r="A1401" s="303" t="str">
        <f>IF(B1401="","",ROW()-ROW($A$3)+'Diário 2º PA'!$P$1)</f>
        <v/>
      </c>
      <c r="B1401" s="304"/>
      <c r="C1401" s="305"/>
      <c r="D1401" s="269"/>
      <c r="E1401" s="264"/>
      <c r="F1401" s="334"/>
      <c r="G1401" s="269"/>
      <c r="H1401" s="269"/>
      <c r="I1401" s="264"/>
      <c r="J1401" s="307" t="str">
        <f t="shared" si="0"/>
        <v/>
      </c>
      <c r="K1401" s="307"/>
      <c r="L1401" s="308"/>
      <c r="M1401" s="307"/>
      <c r="N1401" s="304"/>
      <c r="O1401" s="264"/>
      <c r="P1401" s="269"/>
      <c r="Q1401" s="296"/>
      <c r="R1401" s="296"/>
      <c r="S1401" s="296"/>
    </row>
    <row r="1402" spans="1:19" ht="12.75" customHeight="1" x14ac:dyDescent="0.2">
      <c r="A1402" s="303" t="str">
        <f>IF(B1402="","",ROW()-ROW($A$3)+'Diário 2º PA'!$P$1)</f>
        <v/>
      </c>
      <c r="B1402" s="304"/>
      <c r="C1402" s="305"/>
      <c r="D1402" s="269"/>
      <c r="E1402" s="264"/>
      <c r="F1402" s="334"/>
      <c r="G1402" s="269"/>
      <c r="H1402" s="269"/>
      <c r="I1402" s="264"/>
      <c r="J1402" s="307" t="str">
        <f t="shared" si="0"/>
        <v/>
      </c>
      <c r="K1402" s="307"/>
      <c r="L1402" s="308"/>
      <c r="M1402" s="307"/>
      <c r="N1402" s="304"/>
      <c r="O1402" s="264"/>
      <c r="P1402" s="269"/>
      <c r="Q1402" s="296"/>
      <c r="R1402" s="296"/>
      <c r="S1402" s="296"/>
    </row>
    <row r="1403" spans="1:19" ht="12.75" customHeight="1" x14ac:dyDescent="0.2">
      <c r="A1403" s="303" t="str">
        <f>IF(B1403="","",ROW()-ROW($A$3)+'Diário 2º PA'!$P$1)</f>
        <v/>
      </c>
      <c r="B1403" s="304"/>
      <c r="C1403" s="305"/>
      <c r="D1403" s="269"/>
      <c r="E1403" s="264"/>
      <c r="F1403" s="334"/>
      <c r="G1403" s="269"/>
      <c r="H1403" s="269"/>
      <c r="I1403" s="264"/>
      <c r="J1403" s="307" t="str">
        <f t="shared" si="0"/>
        <v/>
      </c>
      <c r="K1403" s="307"/>
      <c r="L1403" s="308"/>
      <c r="M1403" s="307"/>
      <c r="N1403" s="304"/>
      <c r="O1403" s="264"/>
      <c r="P1403" s="269"/>
      <c r="Q1403" s="296"/>
      <c r="R1403" s="296"/>
      <c r="S1403" s="296"/>
    </row>
    <row r="1404" spans="1:19" ht="12.75" customHeight="1" x14ac:dyDescent="0.2">
      <c r="A1404" s="303" t="str">
        <f>IF(B1404="","",ROW()-ROW($A$3)+'Diário 2º PA'!$P$1)</f>
        <v/>
      </c>
      <c r="B1404" s="304"/>
      <c r="C1404" s="305"/>
      <c r="D1404" s="269"/>
      <c r="E1404" s="264"/>
      <c r="F1404" s="334"/>
      <c r="G1404" s="269"/>
      <c r="H1404" s="269"/>
      <c r="I1404" s="264"/>
      <c r="J1404" s="307" t="str">
        <f t="shared" si="0"/>
        <v/>
      </c>
      <c r="K1404" s="307"/>
      <c r="L1404" s="308"/>
      <c r="M1404" s="307"/>
      <c r="N1404" s="304"/>
      <c r="O1404" s="264"/>
      <c r="P1404" s="269"/>
      <c r="Q1404" s="296"/>
      <c r="R1404" s="296"/>
      <c r="S1404" s="296"/>
    </row>
    <row r="1405" spans="1:19" ht="12.75" customHeight="1" x14ac:dyDescent="0.2">
      <c r="A1405" s="303" t="str">
        <f>IF(B1405="","",ROW()-ROW($A$3)+'Diário 2º PA'!$P$1)</f>
        <v/>
      </c>
      <c r="B1405" s="304"/>
      <c r="C1405" s="305"/>
      <c r="D1405" s="269"/>
      <c r="E1405" s="264"/>
      <c r="F1405" s="334"/>
      <c r="G1405" s="269"/>
      <c r="H1405" s="269"/>
      <c r="I1405" s="264"/>
      <c r="J1405" s="307" t="str">
        <f t="shared" si="0"/>
        <v/>
      </c>
      <c r="K1405" s="307"/>
      <c r="L1405" s="308"/>
      <c r="M1405" s="307"/>
      <c r="N1405" s="304"/>
      <c r="O1405" s="264"/>
      <c r="P1405" s="269"/>
      <c r="Q1405" s="296"/>
      <c r="R1405" s="296"/>
      <c r="S1405" s="296"/>
    </row>
    <row r="1406" spans="1:19" ht="12.75" customHeight="1" x14ac:dyDescent="0.2">
      <c r="A1406" s="303" t="str">
        <f>IF(B1406="","",ROW()-ROW($A$3)+'Diário 2º PA'!$P$1)</f>
        <v/>
      </c>
      <c r="B1406" s="304"/>
      <c r="C1406" s="305"/>
      <c r="D1406" s="269"/>
      <c r="E1406" s="264"/>
      <c r="F1406" s="334"/>
      <c r="G1406" s="269"/>
      <c r="H1406" s="269"/>
      <c r="I1406" s="264"/>
      <c r="J1406" s="307" t="str">
        <f t="shared" si="0"/>
        <v/>
      </c>
      <c r="K1406" s="307"/>
      <c r="L1406" s="308"/>
      <c r="M1406" s="307"/>
      <c r="N1406" s="304"/>
      <c r="O1406" s="264"/>
      <c r="P1406" s="269"/>
      <c r="Q1406" s="296"/>
      <c r="R1406" s="296"/>
      <c r="S1406" s="296"/>
    </row>
    <row r="1407" spans="1:19" ht="12.75" customHeight="1" x14ac:dyDescent="0.2">
      <c r="A1407" s="303" t="str">
        <f>IF(B1407="","",ROW()-ROW($A$3)+'Diário 2º PA'!$P$1)</f>
        <v/>
      </c>
      <c r="B1407" s="304"/>
      <c r="C1407" s="305"/>
      <c r="D1407" s="269"/>
      <c r="E1407" s="264"/>
      <c r="F1407" s="334"/>
      <c r="G1407" s="269"/>
      <c r="H1407" s="269"/>
      <c r="I1407" s="264"/>
      <c r="J1407" s="307" t="str">
        <f t="shared" si="0"/>
        <v/>
      </c>
      <c r="K1407" s="307"/>
      <c r="L1407" s="308"/>
      <c r="M1407" s="307"/>
      <c r="N1407" s="304"/>
      <c r="O1407" s="264"/>
      <c r="P1407" s="269"/>
      <c r="Q1407" s="296"/>
      <c r="R1407" s="296"/>
      <c r="S1407" s="296"/>
    </row>
    <row r="1408" spans="1:19" ht="12.75" customHeight="1" x14ac:dyDescent="0.2">
      <c r="A1408" s="303" t="str">
        <f>IF(B1408="","",ROW()-ROW($A$3)+'Diário 2º PA'!$P$1)</f>
        <v/>
      </c>
      <c r="B1408" s="304"/>
      <c r="C1408" s="305"/>
      <c r="D1408" s="269"/>
      <c r="E1408" s="264"/>
      <c r="F1408" s="334"/>
      <c r="G1408" s="269"/>
      <c r="H1408" s="269"/>
      <c r="I1408" s="264"/>
      <c r="J1408" s="307" t="str">
        <f t="shared" si="0"/>
        <v/>
      </c>
      <c r="K1408" s="307"/>
      <c r="L1408" s="308"/>
      <c r="M1408" s="307"/>
      <c r="N1408" s="304"/>
      <c r="O1408" s="264"/>
      <c r="P1408" s="269"/>
      <c r="Q1408" s="296"/>
      <c r="R1408" s="296"/>
      <c r="S1408" s="296"/>
    </row>
    <row r="1409" spans="1:19" ht="12.75" customHeight="1" x14ac:dyDescent="0.2">
      <c r="A1409" s="303" t="str">
        <f>IF(B1409="","",ROW()-ROW($A$3)+'Diário 2º PA'!$P$1)</f>
        <v/>
      </c>
      <c r="B1409" s="304"/>
      <c r="C1409" s="305"/>
      <c r="D1409" s="269"/>
      <c r="E1409" s="264"/>
      <c r="F1409" s="334"/>
      <c r="G1409" s="269"/>
      <c r="H1409" s="269"/>
      <c r="I1409" s="264"/>
      <c r="J1409" s="307" t="str">
        <f t="shared" si="0"/>
        <v/>
      </c>
      <c r="K1409" s="307"/>
      <c r="L1409" s="308"/>
      <c r="M1409" s="307"/>
      <c r="N1409" s="304"/>
      <c r="O1409" s="264"/>
      <c r="P1409" s="269"/>
      <c r="Q1409" s="296"/>
      <c r="R1409" s="296"/>
      <c r="S1409" s="296"/>
    </row>
    <row r="1410" spans="1:19" ht="12.75" customHeight="1" x14ac:dyDescent="0.2">
      <c r="A1410" s="303" t="str">
        <f>IF(B1410="","",ROW()-ROW($A$3)+'Diário 2º PA'!$P$1)</f>
        <v/>
      </c>
      <c r="B1410" s="304"/>
      <c r="C1410" s="305"/>
      <c r="D1410" s="269"/>
      <c r="E1410" s="264"/>
      <c r="F1410" s="334"/>
      <c r="G1410" s="269"/>
      <c r="H1410" s="269"/>
      <c r="I1410" s="264"/>
      <c r="J1410" s="307" t="str">
        <f t="shared" si="0"/>
        <v/>
      </c>
      <c r="K1410" s="307"/>
      <c r="L1410" s="308"/>
      <c r="M1410" s="307"/>
      <c r="N1410" s="304"/>
      <c r="O1410" s="264"/>
      <c r="P1410" s="269"/>
      <c r="Q1410" s="296"/>
      <c r="R1410" s="296"/>
      <c r="S1410" s="296"/>
    </row>
    <row r="1411" spans="1:19" ht="12.75" customHeight="1" x14ac:dyDescent="0.2">
      <c r="A1411" s="303" t="str">
        <f>IF(B1411="","",ROW()-ROW($A$3)+'Diário 2º PA'!$P$1)</f>
        <v/>
      </c>
      <c r="B1411" s="304"/>
      <c r="C1411" s="305"/>
      <c r="D1411" s="269"/>
      <c r="E1411" s="264"/>
      <c r="F1411" s="334"/>
      <c r="G1411" s="269"/>
      <c r="H1411" s="269"/>
      <c r="I1411" s="264"/>
      <c r="J1411" s="307" t="str">
        <f t="shared" si="0"/>
        <v/>
      </c>
      <c r="K1411" s="307"/>
      <c r="L1411" s="308"/>
      <c r="M1411" s="307"/>
      <c r="N1411" s="304"/>
      <c r="O1411" s="264"/>
      <c r="P1411" s="269"/>
      <c r="Q1411" s="296"/>
      <c r="R1411" s="296"/>
      <c r="S1411" s="296"/>
    </row>
    <row r="1412" spans="1:19" ht="12.75" customHeight="1" x14ac:dyDescent="0.2">
      <c r="A1412" s="303" t="str">
        <f>IF(B1412="","",ROW()-ROW($A$3)+'Diário 2º PA'!$P$1)</f>
        <v/>
      </c>
      <c r="B1412" s="304"/>
      <c r="C1412" s="305"/>
      <c r="D1412" s="269"/>
      <c r="E1412" s="264"/>
      <c r="F1412" s="334"/>
      <c r="G1412" s="269"/>
      <c r="H1412" s="269"/>
      <c r="I1412" s="264"/>
      <c r="J1412" s="307" t="str">
        <f t="shared" si="0"/>
        <v/>
      </c>
      <c r="K1412" s="307"/>
      <c r="L1412" s="308"/>
      <c r="M1412" s="307"/>
      <c r="N1412" s="304"/>
      <c r="O1412" s="264"/>
      <c r="P1412" s="269"/>
      <c r="Q1412" s="296"/>
      <c r="R1412" s="296"/>
      <c r="S1412" s="296"/>
    </row>
    <row r="1413" spans="1:19" ht="12.75" customHeight="1" x14ac:dyDescent="0.2">
      <c r="A1413" s="303" t="str">
        <f>IF(B1413="","",ROW()-ROW($A$3)+'Diário 2º PA'!$P$1)</f>
        <v/>
      </c>
      <c r="B1413" s="304"/>
      <c r="C1413" s="305"/>
      <c r="D1413" s="269"/>
      <c r="E1413" s="264"/>
      <c r="F1413" s="334"/>
      <c r="G1413" s="269"/>
      <c r="H1413" s="269"/>
      <c r="I1413" s="264"/>
      <c r="J1413" s="307" t="str">
        <f t="shared" si="0"/>
        <v/>
      </c>
      <c r="K1413" s="307"/>
      <c r="L1413" s="308"/>
      <c r="M1413" s="307"/>
      <c r="N1413" s="304"/>
      <c r="O1413" s="264"/>
      <c r="P1413" s="269"/>
      <c r="Q1413" s="296"/>
      <c r="R1413" s="296"/>
      <c r="S1413" s="296"/>
    </row>
    <row r="1414" spans="1:19" ht="12.75" customHeight="1" x14ac:dyDescent="0.2">
      <c r="A1414" s="303" t="str">
        <f>IF(B1414="","",ROW()-ROW($A$3)+'Diário 2º PA'!$P$1)</f>
        <v/>
      </c>
      <c r="B1414" s="304"/>
      <c r="C1414" s="305"/>
      <c r="D1414" s="269"/>
      <c r="E1414" s="264"/>
      <c r="F1414" s="334"/>
      <c r="G1414" s="269"/>
      <c r="H1414" s="269"/>
      <c r="I1414" s="264"/>
      <c r="J1414" s="307" t="str">
        <f t="shared" si="0"/>
        <v/>
      </c>
      <c r="K1414" s="307"/>
      <c r="L1414" s="308"/>
      <c r="M1414" s="307"/>
      <c r="N1414" s="304"/>
      <c r="O1414" s="264"/>
      <c r="P1414" s="269"/>
      <c r="Q1414" s="296"/>
      <c r="R1414" s="296"/>
      <c r="S1414" s="296"/>
    </row>
    <row r="1415" spans="1:19" ht="12.75" customHeight="1" x14ac:dyDescent="0.2">
      <c r="A1415" s="303" t="str">
        <f>IF(B1415="","",ROW()-ROW($A$3)+'Diário 2º PA'!$P$1)</f>
        <v/>
      </c>
      <c r="B1415" s="304"/>
      <c r="C1415" s="305"/>
      <c r="D1415" s="269"/>
      <c r="E1415" s="264"/>
      <c r="F1415" s="334"/>
      <c r="G1415" s="269"/>
      <c r="H1415" s="269"/>
      <c r="I1415" s="264"/>
      <c r="J1415" s="307" t="str">
        <f t="shared" si="0"/>
        <v/>
      </c>
      <c r="K1415" s="307"/>
      <c r="L1415" s="308"/>
      <c r="M1415" s="307"/>
      <c r="N1415" s="304"/>
      <c r="O1415" s="264"/>
      <c r="P1415" s="269"/>
      <c r="Q1415" s="296"/>
      <c r="R1415" s="296"/>
      <c r="S1415" s="296"/>
    </row>
    <row r="1416" spans="1:19" ht="12.75" customHeight="1" x14ac:dyDescent="0.2">
      <c r="A1416" s="303" t="str">
        <f>IF(B1416="","",ROW()-ROW($A$3)+'Diário 2º PA'!$P$1)</f>
        <v/>
      </c>
      <c r="B1416" s="304"/>
      <c r="C1416" s="305"/>
      <c r="D1416" s="269"/>
      <c r="E1416" s="264"/>
      <c r="F1416" s="334"/>
      <c r="G1416" s="269"/>
      <c r="H1416" s="269"/>
      <c r="I1416" s="264"/>
      <c r="J1416" s="307" t="str">
        <f t="shared" si="0"/>
        <v/>
      </c>
      <c r="K1416" s="307"/>
      <c r="L1416" s="308"/>
      <c r="M1416" s="307"/>
      <c r="N1416" s="304"/>
      <c r="O1416" s="264"/>
      <c r="P1416" s="269"/>
      <c r="Q1416" s="296"/>
      <c r="R1416" s="296"/>
      <c r="S1416" s="296"/>
    </row>
    <row r="1417" spans="1:19" ht="12.75" customHeight="1" x14ac:dyDescent="0.2">
      <c r="A1417" s="303" t="str">
        <f>IF(B1417="","",ROW()-ROW($A$3)+'Diário 2º PA'!$P$1)</f>
        <v/>
      </c>
      <c r="B1417" s="304"/>
      <c r="C1417" s="305"/>
      <c r="D1417" s="269"/>
      <c r="E1417" s="264"/>
      <c r="F1417" s="334"/>
      <c r="G1417" s="269"/>
      <c r="H1417" s="269"/>
      <c r="I1417" s="264"/>
      <c r="J1417" s="307" t="str">
        <f t="shared" si="0"/>
        <v/>
      </c>
      <c r="K1417" s="307"/>
      <c r="L1417" s="308"/>
      <c r="M1417" s="307"/>
      <c r="N1417" s="304"/>
      <c r="O1417" s="264"/>
      <c r="P1417" s="269"/>
      <c r="Q1417" s="296"/>
      <c r="R1417" s="296"/>
      <c r="S1417" s="296"/>
    </row>
    <row r="1418" spans="1:19" ht="12.75" customHeight="1" x14ac:dyDescent="0.2">
      <c r="A1418" s="303" t="str">
        <f>IF(B1418="","",ROW()-ROW($A$3)+'Diário 2º PA'!$P$1)</f>
        <v/>
      </c>
      <c r="B1418" s="304"/>
      <c r="C1418" s="305"/>
      <c r="D1418" s="269"/>
      <c r="E1418" s="264"/>
      <c r="F1418" s="334"/>
      <c r="G1418" s="269"/>
      <c r="H1418" s="269"/>
      <c r="I1418" s="264"/>
      <c r="J1418" s="307" t="str">
        <f t="shared" si="0"/>
        <v/>
      </c>
      <c r="K1418" s="307"/>
      <c r="L1418" s="308"/>
      <c r="M1418" s="307"/>
      <c r="N1418" s="304"/>
      <c r="O1418" s="264"/>
      <c r="P1418" s="269"/>
      <c r="Q1418" s="296"/>
      <c r="R1418" s="296"/>
      <c r="S1418" s="296"/>
    </row>
    <row r="1419" spans="1:19" ht="12.75" customHeight="1" x14ac:dyDescent="0.2">
      <c r="A1419" s="303" t="str">
        <f>IF(B1419="","",ROW()-ROW($A$3)+'Diário 2º PA'!$P$1)</f>
        <v/>
      </c>
      <c r="B1419" s="304"/>
      <c r="C1419" s="305"/>
      <c r="D1419" s="269"/>
      <c r="E1419" s="264"/>
      <c r="F1419" s="334"/>
      <c r="G1419" s="269"/>
      <c r="H1419" s="269"/>
      <c r="I1419" s="264"/>
      <c r="J1419" s="307" t="str">
        <f t="shared" si="0"/>
        <v/>
      </c>
      <c r="K1419" s="307"/>
      <c r="L1419" s="308"/>
      <c r="M1419" s="307"/>
      <c r="N1419" s="304"/>
      <c r="O1419" s="264"/>
      <c r="P1419" s="269"/>
      <c r="Q1419" s="296"/>
      <c r="R1419" s="296"/>
      <c r="S1419" s="296"/>
    </row>
    <row r="1420" spans="1:19" ht="12.75" customHeight="1" x14ac:dyDescent="0.2">
      <c r="A1420" s="303" t="str">
        <f>IF(B1420="","",ROW()-ROW($A$3)+'Diário 2º PA'!$P$1)</f>
        <v/>
      </c>
      <c r="B1420" s="304"/>
      <c r="C1420" s="305"/>
      <c r="D1420" s="269"/>
      <c r="E1420" s="264"/>
      <c r="F1420" s="334"/>
      <c r="G1420" s="269"/>
      <c r="H1420" s="269"/>
      <c r="I1420" s="264"/>
      <c r="J1420" s="307" t="str">
        <f t="shared" si="0"/>
        <v/>
      </c>
      <c r="K1420" s="307"/>
      <c r="L1420" s="308"/>
      <c r="M1420" s="307"/>
      <c r="N1420" s="304"/>
      <c r="O1420" s="264"/>
      <c r="P1420" s="269"/>
      <c r="Q1420" s="296"/>
      <c r="R1420" s="296"/>
      <c r="S1420" s="296"/>
    </row>
    <row r="1421" spans="1:19" ht="12.75" customHeight="1" x14ac:dyDescent="0.2">
      <c r="A1421" s="303" t="str">
        <f>IF(B1421="","",ROW()-ROW($A$3)+'Diário 2º PA'!$P$1)</f>
        <v/>
      </c>
      <c r="B1421" s="304"/>
      <c r="C1421" s="305"/>
      <c r="D1421" s="269"/>
      <c r="E1421" s="264"/>
      <c r="F1421" s="334"/>
      <c r="G1421" s="269"/>
      <c r="H1421" s="269"/>
      <c r="I1421" s="264"/>
      <c r="J1421" s="307" t="str">
        <f t="shared" si="0"/>
        <v/>
      </c>
      <c r="K1421" s="307"/>
      <c r="L1421" s="308"/>
      <c r="M1421" s="307"/>
      <c r="N1421" s="304"/>
      <c r="O1421" s="264"/>
      <c r="P1421" s="269"/>
      <c r="Q1421" s="296"/>
      <c r="R1421" s="296"/>
      <c r="S1421" s="296"/>
    </row>
    <row r="1422" spans="1:19" ht="12.75" customHeight="1" x14ac:dyDescent="0.2">
      <c r="A1422" s="303" t="str">
        <f>IF(B1422="","",ROW()-ROW($A$3)+'Diário 2º PA'!$P$1)</f>
        <v/>
      </c>
      <c r="B1422" s="304"/>
      <c r="C1422" s="305"/>
      <c r="D1422" s="269"/>
      <c r="E1422" s="264"/>
      <c r="F1422" s="334"/>
      <c r="G1422" s="269"/>
      <c r="H1422" s="269"/>
      <c r="I1422" s="264"/>
      <c r="J1422" s="307" t="str">
        <f t="shared" si="0"/>
        <v/>
      </c>
      <c r="K1422" s="307"/>
      <c r="L1422" s="308"/>
      <c r="M1422" s="307"/>
      <c r="N1422" s="304"/>
      <c r="O1422" s="264"/>
      <c r="P1422" s="269"/>
      <c r="Q1422" s="296"/>
      <c r="R1422" s="296"/>
      <c r="S1422" s="296"/>
    </row>
    <row r="1423" spans="1:19" ht="12.75" customHeight="1" x14ac:dyDescent="0.2">
      <c r="A1423" s="303" t="str">
        <f>IF(B1423="","",ROW()-ROW($A$3)+'Diário 2º PA'!$P$1)</f>
        <v/>
      </c>
      <c r="B1423" s="304"/>
      <c r="C1423" s="305"/>
      <c r="D1423" s="269"/>
      <c r="E1423" s="264"/>
      <c r="F1423" s="334"/>
      <c r="G1423" s="269"/>
      <c r="H1423" s="269"/>
      <c r="I1423" s="264"/>
      <c r="J1423" s="307" t="str">
        <f t="shared" si="0"/>
        <v/>
      </c>
      <c r="K1423" s="307"/>
      <c r="L1423" s="308"/>
      <c r="M1423" s="307"/>
      <c r="N1423" s="304"/>
      <c r="O1423" s="264"/>
      <c r="P1423" s="269"/>
      <c r="Q1423" s="296"/>
      <c r="R1423" s="296"/>
      <c r="S1423" s="296"/>
    </row>
    <row r="1424" spans="1:19" ht="12.75" customHeight="1" x14ac:dyDescent="0.2">
      <c r="A1424" s="303" t="str">
        <f>IF(B1424="","",ROW()-ROW($A$3)+'Diário 2º PA'!$P$1)</f>
        <v/>
      </c>
      <c r="B1424" s="304"/>
      <c r="C1424" s="305"/>
      <c r="D1424" s="269"/>
      <c r="E1424" s="264"/>
      <c r="F1424" s="334"/>
      <c r="G1424" s="269"/>
      <c r="H1424" s="269"/>
      <c r="I1424" s="264"/>
      <c r="J1424" s="307" t="str">
        <f t="shared" si="0"/>
        <v/>
      </c>
      <c r="K1424" s="307"/>
      <c r="L1424" s="308"/>
      <c r="M1424" s="307"/>
      <c r="N1424" s="304"/>
      <c r="O1424" s="264"/>
      <c r="P1424" s="269"/>
      <c r="Q1424" s="296"/>
      <c r="R1424" s="296"/>
      <c r="S1424" s="296"/>
    </row>
    <row r="1425" spans="1:19" ht="12.75" customHeight="1" x14ac:dyDescent="0.2">
      <c r="A1425" s="303" t="str">
        <f>IF(B1425="","",ROW()-ROW($A$3)+'Diário 2º PA'!$P$1)</f>
        <v/>
      </c>
      <c r="B1425" s="304"/>
      <c r="C1425" s="305"/>
      <c r="D1425" s="269"/>
      <c r="E1425" s="264"/>
      <c r="F1425" s="334"/>
      <c r="G1425" s="269"/>
      <c r="H1425" s="269"/>
      <c r="I1425" s="264"/>
      <c r="J1425" s="307" t="str">
        <f t="shared" si="0"/>
        <v/>
      </c>
      <c r="K1425" s="307"/>
      <c r="L1425" s="308"/>
      <c r="M1425" s="307"/>
      <c r="N1425" s="304"/>
      <c r="O1425" s="264"/>
      <c r="P1425" s="269"/>
      <c r="Q1425" s="296"/>
      <c r="R1425" s="296"/>
      <c r="S1425" s="296"/>
    </row>
    <row r="1426" spans="1:19" ht="12.75" customHeight="1" x14ac:dyDescent="0.2">
      <c r="A1426" s="303" t="str">
        <f>IF(B1426="","",ROW()-ROW($A$3)+'Diário 2º PA'!$P$1)</f>
        <v/>
      </c>
      <c r="B1426" s="304"/>
      <c r="C1426" s="305"/>
      <c r="D1426" s="269"/>
      <c r="E1426" s="264"/>
      <c r="F1426" s="334"/>
      <c r="G1426" s="269"/>
      <c r="H1426" s="269"/>
      <c r="I1426" s="264"/>
      <c r="J1426" s="307" t="str">
        <f t="shared" si="0"/>
        <v/>
      </c>
      <c r="K1426" s="307"/>
      <c r="L1426" s="308"/>
      <c r="M1426" s="307"/>
      <c r="N1426" s="304"/>
      <c r="O1426" s="264"/>
      <c r="P1426" s="269"/>
      <c r="Q1426" s="296"/>
      <c r="R1426" s="296"/>
      <c r="S1426" s="296"/>
    </row>
    <row r="1427" spans="1:19" ht="12.75" customHeight="1" x14ac:dyDescent="0.2">
      <c r="A1427" s="303" t="str">
        <f>IF(B1427="","",ROW()-ROW($A$3)+'Diário 2º PA'!$P$1)</f>
        <v/>
      </c>
      <c r="B1427" s="304"/>
      <c r="C1427" s="305"/>
      <c r="D1427" s="269"/>
      <c r="E1427" s="264"/>
      <c r="F1427" s="334"/>
      <c r="G1427" s="269"/>
      <c r="H1427" s="269"/>
      <c r="I1427" s="264"/>
      <c r="J1427" s="307" t="str">
        <f t="shared" si="0"/>
        <v/>
      </c>
      <c r="K1427" s="307"/>
      <c r="L1427" s="308"/>
      <c r="M1427" s="307"/>
      <c r="N1427" s="304"/>
      <c r="O1427" s="264"/>
      <c r="P1427" s="269"/>
      <c r="Q1427" s="296"/>
      <c r="R1427" s="296"/>
      <c r="S1427" s="296"/>
    </row>
    <row r="1428" spans="1:19" ht="12.75" customHeight="1" x14ac:dyDescent="0.2">
      <c r="A1428" s="303" t="str">
        <f>IF(B1428="","",ROW()-ROW($A$3)+'Diário 2º PA'!$P$1)</f>
        <v/>
      </c>
      <c r="B1428" s="304"/>
      <c r="C1428" s="305"/>
      <c r="D1428" s="269"/>
      <c r="E1428" s="264"/>
      <c r="F1428" s="334"/>
      <c r="G1428" s="269"/>
      <c r="H1428" s="269"/>
      <c r="I1428" s="264"/>
      <c r="J1428" s="307" t="str">
        <f t="shared" si="0"/>
        <v/>
      </c>
      <c r="K1428" s="307"/>
      <c r="L1428" s="308"/>
      <c r="M1428" s="307"/>
      <c r="N1428" s="304"/>
      <c r="O1428" s="264"/>
      <c r="P1428" s="269"/>
      <c r="Q1428" s="296"/>
      <c r="R1428" s="296"/>
      <c r="S1428" s="296"/>
    </row>
    <row r="1429" spans="1:19" ht="12.75" customHeight="1" x14ac:dyDescent="0.2">
      <c r="A1429" s="303" t="str">
        <f>IF(B1429="","",ROW()-ROW($A$3)+'Diário 2º PA'!$P$1)</f>
        <v/>
      </c>
      <c r="B1429" s="304"/>
      <c r="C1429" s="305"/>
      <c r="D1429" s="269"/>
      <c r="E1429" s="264"/>
      <c r="F1429" s="334"/>
      <c r="G1429" s="269"/>
      <c r="H1429" s="269"/>
      <c r="I1429" s="264"/>
      <c r="J1429" s="307" t="str">
        <f t="shared" si="0"/>
        <v/>
      </c>
      <c r="K1429" s="307"/>
      <c r="L1429" s="308"/>
      <c r="M1429" s="307"/>
      <c r="N1429" s="304"/>
      <c r="O1429" s="264"/>
      <c r="P1429" s="269"/>
      <c r="Q1429" s="296"/>
      <c r="R1429" s="296"/>
      <c r="S1429" s="296"/>
    </row>
    <row r="1430" spans="1:19" ht="12.75" customHeight="1" x14ac:dyDescent="0.2">
      <c r="A1430" s="303" t="str">
        <f>IF(B1430="","",ROW()-ROW($A$3)+'Diário 2º PA'!$P$1)</f>
        <v/>
      </c>
      <c r="B1430" s="304"/>
      <c r="C1430" s="305"/>
      <c r="D1430" s="269"/>
      <c r="E1430" s="264"/>
      <c r="F1430" s="334"/>
      <c r="G1430" s="269"/>
      <c r="H1430" s="269"/>
      <c r="I1430" s="264"/>
      <c r="J1430" s="307" t="str">
        <f t="shared" si="0"/>
        <v/>
      </c>
      <c r="K1430" s="307"/>
      <c r="L1430" s="308"/>
      <c r="M1430" s="307"/>
      <c r="N1430" s="304"/>
      <c r="O1430" s="264"/>
      <c r="P1430" s="269"/>
      <c r="Q1430" s="296"/>
      <c r="R1430" s="296"/>
      <c r="S1430" s="296"/>
    </row>
    <row r="1431" spans="1:19" ht="12.75" customHeight="1" x14ac:dyDescent="0.2">
      <c r="A1431" s="303" t="str">
        <f>IF(B1431="","",ROW()-ROW($A$3)+'Diário 2º PA'!$P$1)</f>
        <v/>
      </c>
      <c r="B1431" s="304"/>
      <c r="C1431" s="305"/>
      <c r="D1431" s="269"/>
      <c r="E1431" s="264"/>
      <c r="F1431" s="334"/>
      <c r="G1431" s="269"/>
      <c r="H1431" s="269"/>
      <c r="I1431" s="264"/>
      <c r="J1431" s="307" t="str">
        <f t="shared" si="0"/>
        <v/>
      </c>
      <c r="K1431" s="307"/>
      <c r="L1431" s="308"/>
      <c r="M1431" s="307"/>
      <c r="N1431" s="304"/>
      <c r="O1431" s="264"/>
      <c r="P1431" s="269"/>
      <c r="Q1431" s="296"/>
      <c r="R1431" s="296"/>
      <c r="S1431" s="296"/>
    </row>
    <row r="1432" spans="1:19" ht="12.75" customHeight="1" x14ac:dyDescent="0.2">
      <c r="A1432" s="303" t="str">
        <f>IF(B1432="","",ROW()-ROW($A$3)+'Diário 2º PA'!$P$1)</f>
        <v/>
      </c>
      <c r="B1432" s="304"/>
      <c r="C1432" s="305"/>
      <c r="D1432" s="269"/>
      <c r="E1432" s="264"/>
      <c r="F1432" s="334"/>
      <c r="G1432" s="269"/>
      <c r="H1432" s="269"/>
      <c r="I1432" s="264"/>
      <c r="J1432" s="307" t="str">
        <f t="shared" si="0"/>
        <v/>
      </c>
      <c r="K1432" s="307"/>
      <c r="L1432" s="308"/>
      <c r="M1432" s="307"/>
      <c r="N1432" s="304"/>
      <c r="O1432" s="264"/>
      <c r="P1432" s="269"/>
      <c r="Q1432" s="296"/>
      <c r="R1432" s="296"/>
      <c r="S1432" s="296"/>
    </row>
    <row r="1433" spans="1:19" ht="12.75" customHeight="1" x14ac:dyDescent="0.2">
      <c r="A1433" s="303" t="str">
        <f>IF(B1433="","",ROW()-ROW($A$3)+'Diário 2º PA'!$P$1)</f>
        <v/>
      </c>
      <c r="B1433" s="304"/>
      <c r="C1433" s="305"/>
      <c r="D1433" s="269"/>
      <c r="E1433" s="264"/>
      <c r="F1433" s="334"/>
      <c r="G1433" s="269"/>
      <c r="H1433" s="269"/>
      <c r="I1433" s="264"/>
      <c r="J1433" s="307" t="str">
        <f t="shared" si="0"/>
        <v/>
      </c>
      <c r="K1433" s="307"/>
      <c r="L1433" s="308"/>
      <c r="M1433" s="307"/>
      <c r="N1433" s="304"/>
      <c r="O1433" s="264"/>
      <c r="P1433" s="269"/>
      <c r="Q1433" s="296"/>
      <c r="R1433" s="296"/>
      <c r="S1433" s="296"/>
    </row>
    <row r="1434" spans="1:19" ht="12.75" customHeight="1" x14ac:dyDescent="0.2">
      <c r="A1434" s="303" t="str">
        <f>IF(B1434="","",ROW()-ROW($A$3)+'Diário 2º PA'!$P$1)</f>
        <v/>
      </c>
      <c r="B1434" s="304"/>
      <c r="C1434" s="305"/>
      <c r="D1434" s="269"/>
      <c r="E1434" s="264"/>
      <c r="F1434" s="334"/>
      <c r="G1434" s="269"/>
      <c r="H1434" s="269"/>
      <c r="I1434" s="264"/>
      <c r="J1434" s="307" t="str">
        <f t="shared" si="0"/>
        <v/>
      </c>
      <c r="K1434" s="307"/>
      <c r="L1434" s="308"/>
      <c r="M1434" s="307"/>
      <c r="N1434" s="304"/>
      <c r="O1434" s="264"/>
      <c r="P1434" s="269"/>
      <c r="Q1434" s="296"/>
      <c r="R1434" s="296"/>
      <c r="S1434" s="296"/>
    </row>
    <row r="1435" spans="1:19" ht="12.75" customHeight="1" x14ac:dyDescent="0.2">
      <c r="A1435" s="303" t="str">
        <f>IF(B1435="","",ROW()-ROW($A$3)+'Diário 2º PA'!$P$1)</f>
        <v/>
      </c>
      <c r="B1435" s="304"/>
      <c r="C1435" s="305"/>
      <c r="D1435" s="269"/>
      <c r="E1435" s="264"/>
      <c r="F1435" s="334"/>
      <c r="G1435" s="269"/>
      <c r="H1435" s="269"/>
      <c r="I1435" s="264"/>
      <c r="J1435" s="307" t="str">
        <f t="shared" si="0"/>
        <v/>
      </c>
      <c r="K1435" s="307"/>
      <c r="L1435" s="308"/>
      <c r="M1435" s="307"/>
      <c r="N1435" s="304"/>
      <c r="O1435" s="264"/>
      <c r="P1435" s="269"/>
      <c r="Q1435" s="296"/>
      <c r="R1435" s="296"/>
      <c r="S1435" s="296"/>
    </row>
    <row r="1436" spans="1:19" ht="12.75" customHeight="1" x14ac:dyDescent="0.2">
      <c r="A1436" s="303" t="str">
        <f>IF(B1436="","",ROW()-ROW($A$3)+'Diário 2º PA'!$P$1)</f>
        <v/>
      </c>
      <c r="B1436" s="304"/>
      <c r="C1436" s="305"/>
      <c r="D1436" s="269"/>
      <c r="E1436" s="264"/>
      <c r="F1436" s="334"/>
      <c r="G1436" s="269"/>
      <c r="H1436" s="269"/>
      <c r="I1436" s="264"/>
      <c r="J1436" s="307" t="str">
        <f t="shared" si="0"/>
        <v/>
      </c>
      <c r="K1436" s="307"/>
      <c r="L1436" s="308"/>
      <c r="M1436" s="307"/>
      <c r="N1436" s="304"/>
      <c r="O1436" s="264"/>
      <c r="P1436" s="269"/>
      <c r="Q1436" s="296"/>
      <c r="R1436" s="296"/>
      <c r="S1436" s="296"/>
    </row>
    <row r="1437" spans="1:19" ht="12.75" customHeight="1" x14ac:dyDescent="0.2">
      <c r="A1437" s="303" t="str">
        <f>IF(B1437="","",ROW()-ROW($A$3)+'Diário 2º PA'!$P$1)</f>
        <v/>
      </c>
      <c r="B1437" s="304"/>
      <c r="C1437" s="305"/>
      <c r="D1437" s="269"/>
      <c r="E1437" s="264"/>
      <c r="F1437" s="334"/>
      <c r="G1437" s="269"/>
      <c r="H1437" s="269"/>
      <c r="I1437" s="264"/>
      <c r="J1437" s="307" t="str">
        <f t="shared" si="0"/>
        <v/>
      </c>
      <c r="K1437" s="307"/>
      <c r="L1437" s="308"/>
      <c r="M1437" s="307"/>
      <c r="N1437" s="304"/>
      <c r="O1437" s="264"/>
      <c r="P1437" s="269"/>
      <c r="Q1437" s="296"/>
      <c r="R1437" s="296"/>
      <c r="S1437" s="296"/>
    </row>
    <row r="1438" spans="1:19" ht="12.75" customHeight="1" x14ac:dyDescent="0.2">
      <c r="A1438" s="303" t="str">
        <f>IF(B1438="","",ROW()-ROW($A$3)+'Diário 2º PA'!$P$1)</f>
        <v/>
      </c>
      <c r="B1438" s="304"/>
      <c r="C1438" s="305"/>
      <c r="D1438" s="269"/>
      <c r="E1438" s="264"/>
      <c r="F1438" s="334"/>
      <c r="G1438" s="269"/>
      <c r="H1438" s="269"/>
      <c r="I1438" s="264"/>
      <c r="J1438" s="307" t="str">
        <f t="shared" si="0"/>
        <v/>
      </c>
      <c r="K1438" s="307"/>
      <c r="L1438" s="308"/>
      <c r="M1438" s="307"/>
      <c r="N1438" s="304"/>
      <c r="O1438" s="264"/>
      <c r="P1438" s="269"/>
      <c r="Q1438" s="296"/>
      <c r="R1438" s="296"/>
      <c r="S1438" s="296"/>
    </row>
    <row r="1439" spans="1:19" ht="12.75" customHeight="1" x14ac:dyDescent="0.2">
      <c r="A1439" s="303" t="str">
        <f>IF(B1439="","",ROW()-ROW($A$3)+'Diário 2º PA'!$P$1)</f>
        <v/>
      </c>
      <c r="B1439" s="304"/>
      <c r="C1439" s="305"/>
      <c r="D1439" s="269"/>
      <c r="E1439" s="264"/>
      <c r="F1439" s="334"/>
      <c r="G1439" s="269"/>
      <c r="H1439" s="269"/>
      <c r="I1439" s="264"/>
      <c r="J1439" s="307" t="str">
        <f t="shared" si="0"/>
        <v/>
      </c>
      <c r="K1439" s="307"/>
      <c r="L1439" s="308"/>
      <c r="M1439" s="307"/>
      <c r="N1439" s="304"/>
      <c r="O1439" s="264"/>
      <c r="P1439" s="269"/>
      <c r="Q1439" s="296"/>
      <c r="R1439" s="296"/>
      <c r="S1439" s="296"/>
    </row>
    <row r="1440" spans="1:19" ht="12.75" customHeight="1" x14ac:dyDescent="0.2">
      <c r="A1440" s="303" t="str">
        <f>IF(B1440="","",ROW()-ROW($A$3)+'Diário 2º PA'!$P$1)</f>
        <v/>
      </c>
      <c r="B1440" s="304"/>
      <c r="C1440" s="305"/>
      <c r="D1440" s="269"/>
      <c r="E1440" s="264"/>
      <c r="F1440" s="334"/>
      <c r="G1440" s="269"/>
      <c r="H1440" s="269"/>
      <c r="I1440" s="264"/>
      <c r="J1440" s="307" t="str">
        <f t="shared" si="0"/>
        <v/>
      </c>
      <c r="K1440" s="307"/>
      <c r="L1440" s="308"/>
      <c r="M1440" s="307"/>
      <c r="N1440" s="304"/>
      <c r="O1440" s="264"/>
      <c r="P1440" s="269"/>
      <c r="Q1440" s="296"/>
      <c r="R1440" s="296"/>
      <c r="S1440" s="296"/>
    </row>
    <row r="1441" spans="1:19" ht="12.75" customHeight="1" x14ac:dyDescent="0.2">
      <c r="A1441" s="303" t="str">
        <f>IF(B1441="","",ROW()-ROW($A$3)+'Diário 2º PA'!$P$1)</f>
        <v/>
      </c>
      <c r="B1441" s="304"/>
      <c r="C1441" s="305"/>
      <c r="D1441" s="269"/>
      <c r="E1441" s="264"/>
      <c r="F1441" s="334"/>
      <c r="G1441" s="269"/>
      <c r="H1441" s="269"/>
      <c r="I1441" s="264"/>
      <c r="J1441" s="307" t="str">
        <f t="shared" si="0"/>
        <v/>
      </c>
      <c r="K1441" s="307"/>
      <c r="L1441" s="308"/>
      <c r="M1441" s="307"/>
      <c r="N1441" s="304"/>
      <c r="O1441" s="264"/>
      <c r="P1441" s="269"/>
      <c r="Q1441" s="296"/>
      <c r="R1441" s="296"/>
      <c r="S1441" s="296"/>
    </row>
    <row r="1442" spans="1:19" ht="12.75" customHeight="1" x14ac:dyDescent="0.2">
      <c r="A1442" s="303" t="str">
        <f>IF(B1442="","",ROW()-ROW($A$3)+'Diário 2º PA'!$P$1)</f>
        <v/>
      </c>
      <c r="B1442" s="304"/>
      <c r="C1442" s="305"/>
      <c r="D1442" s="269"/>
      <c r="E1442" s="264"/>
      <c r="F1442" s="334"/>
      <c r="G1442" s="269"/>
      <c r="H1442" s="269"/>
      <c r="I1442" s="264"/>
      <c r="J1442" s="307" t="str">
        <f t="shared" si="0"/>
        <v/>
      </c>
      <c r="K1442" s="307"/>
      <c r="L1442" s="308"/>
      <c r="M1442" s="307"/>
      <c r="N1442" s="304"/>
      <c r="O1442" s="264"/>
      <c r="P1442" s="269"/>
      <c r="Q1442" s="296"/>
      <c r="R1442" s="296"/>
      <c r="S1442" s="296"/>
    </row>
    <row r="1443" spans="1:19" ht="12.75" customHeight="1" x14ac:dyDescent="0.2">
      <c r="A1443" s="303" t="str">
        <f>IF(B1443="","",ROW()-ROW($A$3)+'Diário 2º PA'!$P$1)</f>
        <v/>
      </c>
      <c r="B1443" s="304"/>
      <c r="C1443" s="305"/>
      <c r="D1443" s="269"/>
      <c r="E1443" s="264"/>
      <c r="F1443" s="334"/>
      <c r="G1443" s="269"/>
      <c r="H1443" s="269"/>
      <c r="I1443" s="264"/>
      <c r="J1443" s="307" t="str">
        <f t="shared" si="0"/>
        <v/>
      </c>
      <c r="K1443" s="307"/>
      <c r="L1443" s="308"/>
      <c r="M1443" s="307"/>
      <c r="N1443" s="304"/>
      <c r="O1443" s="264"/>
      <c r="P1443" s="269"/>
      <c r="Q1443" s="296"/>
      <c r="R1443" s="296"/>
      <c r="S1443" s="296"/>
    </row>
    <row r="1444" spans="1:19" ht="12.75" customHeight="1" x14ac:dyDescent="0.2">
      <c r="A1444" s="303" t="str">
        <f>IF(B1444="","",ROW()-ROW($A$3)+'Diário 2º PA'!$P$1)</f>
        <v/>
      </c>
      <c r="B1444" s="304"/>
      <c r="C1444" s="305"/>
      <c r="D1444" s="269"/>
      <c r="E1444" s="264"/>
      <c r="F1444" s="334"/>
      <c r="G1444" s="269"/>
      <c r="H1444" s="269"/>
      <c r="I1444" s="264"/>
      <c r="J1444" s="307" t="str">
        <f t="shared" si="0"/>
        <v/>
      </c>
      <c r="K1444" s="307"/>
      <c r="L1444" s="308"/>
      <c r="M1444" s="307"/>
      <c r="N1444" s="304"/>
      <c r="O1444" s="264"/>
      <c r="P1444" s="269"/>
      <c r="Q1444" s="296"/>
      <c r="R1444" s="296"/>
      <c r="S1444" s="296"/>
    </row>
    <row r="1445" spans="1:19" ht="12.75" customHeight="1" x14ac:dyDescent="0.2">
      <c r="A1445" s="303" t="str">
        <f>IF(B1445="","",ROW()-ROW($A$3)+'Diário 2º PA'!$P$1)</f>
        <v/>
      </c>
      <c r="B1445" s="304"/>
      <c r="C1445" s="305"/>
      <c r="D1445" s="269"/>
      <c r="E1445" s="264"/>
      <c r="F1445" s="334"/>
      <c r="G1445" s="269"/>
      <c r="H1445" s="269"/>
      <c r="I1445" s="264"/>
      <c r="J1445" s="307" t="str">
        <f t="shared" si="0"/>
        <v/>
      </c>
      <c r="K1445" s="307"/>
      <c r="L1445" s="308"/>
      <c r="M1445" s="307"/>
      <c r="N1445" s="304"/>
      <c r="O1445" s="264"/>
      <c r="P1445" s="269"/>
      <c r="Q1445" s="296"/>
      <c r="R1445" s="296"/>
      <c r="S1445" s="296"/>
    </row>
    <row r="1446" spans="1:19" ht="12.75" customHeight="1" x14ac:dyDescent="0.2">
      <c r="A1446" s="303" t="str">
        <f>IF(B1446="","",ROW()-ROW($A$3)+'Diário 2º PA'!$P$1)</f>
        <v/>
      </c>
      <c r="B1446" s="304"/>
      <c r="C1446" s="305"/>
      <c r="D1446" s="269"/>
      <c r="E1446" s="264"/>
      <c r="F1446" s="334"/>
      <c r="G1446" s="269"/>
      <c r="H1446" s="269"/>
      <c r="I1446" s="264"/>
      <c r="J1446" s="307" t="str">
        <f t="shared" si="0"/>
        <v/>
      </c>
      <c r="K1446" s="307"/>
      <c r="L1446" s="308"/>
      <c r="M1446" s="307"/>
      <c r="N1446" s="304"/>
      <c r="O1446" s="264"/>
      <c r="P1446" s="269"/>
      <c r="Q1446" s="296"/>
      <c r="R1446" s="296"/>
      <c r="S1446" s="296"/>
    </row>
    <row r="1447" spans="1:19" ht="12.75" customHeight="1" x14ac:dyDescent="0.2">
      <c r="A1447" s="303" t="str">
        <f>IF(B1447="","",ROW()-ROW($A$3)+'Diário 2º PA'!$P$1)</f>
        <v/>
      </c>
      <c r="B1447" s="304"/>
      <c r="C1447" s="305"/>
      <c r="D1447" s="269"/>
      <c r="E1447" s="264"/>
      <c r="F1447" s="334"/>
      <c r="G1447" s="269"/>
      <c r="H1447" s="269"/>
      <c r="I1447" s="264"/>
      <c r="J1447" s="307" t="str">
        <f t="shared" si="0"/>
        <v/>
      </c>
      <c r="K1447" s="307"/>
      <c r="L1447" s="308"/>
      <c r="M1447" s="307"/>
      <c r="N1447" s="304"/>
      <c r="O1447" s="264"/>
      <c r="P1447" s="269"/>
      <c r="Q1447" s="296"/>
      <c r="R1447" s="296"/>
      <c r="S1447" s="296"/>
    </row>
    <row r="1448" spans="1:19" ht="12.75" customHeight="1" x14ac:dyDescent="0.2">
      <c r="A1448" s="303" t="str">
        <f>IF(B1448="","",ROW()-ROW($A$3)+'Diário 2º PA'!$P$1)</f>
        <v/>
      </c>
      <c r="B1448" s="304"/>
      <c r="C1448" s="305"/>
      <c r="D1448" s="269"/>
      <c r="E1448" s="264"/>
      <c r="F1448" s="334"/>
      <c r="G1448" s="269"/>
      <c r="H1448" s="269"/>
      <c r="I1448" s="264"/>
      <c r="J1448" s="307" t="str">
        <f t="shared" si="0"/>
        <v/>
      </c>
      <c r="K1448" s="307"/>
      <c r="L1448" s="308"/>
      <c r="M1448" s="307"/>
      <c r="N1448" s="304"/>
      <c r="O1448" s="264"/>
      <c r="P1448" s="269"/>
      <c r="Q1448" s="296"/>
      <c r="R1448" s="296"/>
      <c r="S1448" s="296"/>
    </row>
    <row r="1449" spans="1:19" ht="12.75" customHeight="1" x14ac:dyDescent="0.2">
      <c r="A1449" s="303" t="str">
        <f>IF(B1449="","",ROW()-ROW($A$3)+'Diário 2º PA'!$P$1)</f>
        <v/>
      </c>
      <c r="B1449" s="304"/>
      <c r="C1449" s="305"/>
      <c r="D1449" s="269"/>
      <c r="E1449" s="264"/>
      <c r="F1449" s="334"/>
      <c r="G1449" s="269"/>
      <c r="H1449" s="269"/>
      <c r="I1449" s="264"/>
      <c r="J1449" s="307" t="str">
        <f t="shared" si="0"/>
        <v/>
      </c>
      <c r="K1449" s="307"/>
      <c r="L1449" s="308"/>
      <c r="M1449" s="307"/>
      <c r="N1449" s="304"/>
      <c r="O1449" s="264"/>
      <c r="P1449" s="269"/>
      <c r="Q1449" s="296"/>
      <c r="R1449" s="296"/>
      <c r="S1449" s="296"/>
    </row>
    <row r="1450" spans="1:19" ht="12.75" customHeight="1" x14ac:dyDescent="0.2">
      <c r="A1450" s="303" t="str">
        <f>IF(B1450="","",ROW()-ROW($A$3)+'Diário 2º PA'!$P$1)</f>
        <v/>
      </c>
      <c r="B1450" s="304"/>
      <c r="C1450" s="305"/>
      <c r="D1450" s="269"/>
      <c r="E1450" s="264"/>
      <c r="F1450" s="334"/>
      <c r="G1450" s="269"/>
      <c r="H1450" s="269"/>
      <c r="I1450" s="264"/>
      <c r="J1450" s="307" t="str">
        <f t="shared" si="0"/>
        <v/>
      </c>
      <c r="K1450" s="307"/>
      <c r="L1450" s="308"/>
      <c r="M1450" s="307"/>
      <c r="N1450" s="304"/>
      <c r="O1450" s="264"/>
      <c r="P1450" s="269"/>
      <c r="Q1450" s="296"/>
      <c r="R1450" s="296"/>
      <c r="S1450" s="296"/>
    </row>
    <row r="1451" spans="1:19" ht="12.75" customHeight="1" x14ac:dyDescent="0.2">
      <c r="A1451" s="303" t="str">
        <f>IF(B1451="","",ROW()-ROW($A$3)+'Diário 2º PA'!$P$1)</f>
        <v/>
      </c>
      <c r="B1451" s="304"/>
      <c r="C1451" s="305"/>
      <c r="D1451" s="269"/>
      <c r="E1451" s="264"/>
      <c r="F1451" s="334"/>
      <c r="G1451" s="269"/>
      <c r="H1451" s="269"/>
      <c r="I1451" s="264"/>
      <c r="J1451" s="307" t="str">
        <f t="shared" si="0"/>
        <v/>
      </c>
      <c r="K1451" s="307"/>
      <c r="L1451" s="308"/>
      <c r="M1451" s="307"/>
      <c r="N1451" s="304"/>
      <c r="O1451" s="264"/>
      <c r="P1451" s="269"/>
      <c r="Q1451" s="296"/>
      <c r="R1451" s="296"/>
      <c r="S1451" s="296"/>
    </row>
    <row r="1452" spans="1:19" ht="12.75" customHeight="1" x14ac:dyDescent="0.2">
      <c r="A1452" s="303" t="str">
        <f>IF(B1452="","",ROW()-ROW($A$3)+'Diário 2º PA'!$P$1)</f>
        <v/>
      </c>
      <c r="B1452" s="304"/>
      <c r="C1452" s="305"/>
      <c r="D1452" s="269"/>
      <c r="E1452" s="264"/>
      <c r="F1452" s="334"/>
      <c r="G1452" s="269"/>
      <c r="H1452" s="269"/>
      <c r="I1452" s="264"/>
      <c r="J1452" s="307" t="str">
        <f t="shared" si="0"/>
        <v/>
      </c>
      <c r="K1452" s="307"/>
      <c r="L1452" s="308"/>
      <c r="M1452" s="307"/>
      <c r="N1452" s="304"/>
      <c r="O1452" s="264"/>
      <c r="P1452" s="269"/>
      <c r="Q1452" s="296"/>
      <c r="R1452" s="296"/>
      <c r="S1452" s="296"/>
    </row>
    <row r="1453" spans="1:19" ht="12.75" customHeight="1" x14ac:dyDescent="0.2">
      <c r="A1453" s="303" t="str">
        <f>IF(B1453="","",ROW()-ROW($A$3)+'Diário 2º PA'!$P$1)</f>
        <v/>
      </c>
      <c r="B1453" s="304"/>
      <c r="C1453" s="305"/>
      <c r="D1453" s="269"/>
      <c r="E1453" s="264"/>
      <c r="F1453" s="334"/>
      <c r="G1453" s="269"/>
      <c r="H1453" s="269"/>
      <c r="I1453" s="264"/>
      <c r="J1453" s="307" t="str">
        <f t="shared" si="0"/>
        <v/>
      </c>
      <c r="K1453" s="307"/>
      <c r="L1453" s="308"/>
      <c r="M1453" s="307"/>
      <c r="N1453" s="304"/>
      <c r="O1453" s="264"/>
      <c r="P1453" s="269"/>
      <c r="Q1453" s="296"/>
      <c r="R1453" s="296"/>
      <c r="S1453" s="296"/>
    </row>
    <row r="1454" spans="1:19" ht="12.75" customHeight="1" x14ac:dyDescent="0.2">
      <c r="A1454" s="303" t="str">
        <f>IF(B1454="","",ROW()-ROW($A$3)+'Diário 2º PA'!$P$1)</f>
        <v/>
      </c>
      <c r="B1454" s="304"/>
      <c r="C1454" s="305"/>
      <c r="D1454" s="269"/>
      <c r="E1454" s="264"/>
      <c r="F1454" s="334"/>
      <c r="G1454" s="269"/>
      <c r="H1454" s="269"/>
      <c r="I1454" s="264"/>
      <c r="J1454" s="307" t="str">
        <f t="shared" si="0"/>
        <v/>
      </c>
      <c r="K1454" s="307"/>
      <c r="L1454" s="308"/>
      <c r="M1454" s="307"/>
      <c r="N1454" s="304"/>
      <c r="O1454" s="264"/>
      <c r="P1454" s="269"/>
      <c r="Q1454" s="296"/>
      <c r="R1454" s="296"/>
      <c r="S1454" s="296"/>
    </row>
    <row r="1455" spans="1:19" ht="12.75" customHeight="1" x14ac:dyDescent="0.2">
      <c r="A1455" s="303" t="str">
        <f>IF(B1455="","",ROW()-ROW($A$3)+'Diário 2º PA'!$P$1)</f>
        <v/>
      </c>
      <c r="B1455" s="304"/>
      <c r="C1455" s="305"/>
      <c r="D1455" s="269"/>
      <c r="E1455" s="264"/>
      <c r="F1455" s="334"/>
      <c r="G1455" s="269"/>
      <c r="H1455" s="269"/>
      <c r="I1455" s="264"/>
      <c r="J1455" s="307" t="str">
        <f t="shared" si="0"/>
        <v/>
      </c>
      <c r="K1455" s="307"/>
      <c r="L1455" s="308"/>
      <c r="M1455" s="307"/>
      <c r="N1455" s="304"/>
      <c r="O1455" s="264"/>
      <c r="P1455" s="269"/>
      <c r="Q1455" s="296"/>
      <c r="R1455" s="296"/>
      <c r="S1455" s="296"/>
    </row>
    <row r="1456" spans="1:19" ht="12.75" customHeight="1" x14ac:dyDescent="0.2">
      <c r="A1456" s="303" t="str">
        <f>IF(B1456="","",ROW()-ROW($A$3)+'Diário 2º PA'!$P$1)</f>
        <v/>
      </c>
      <c r="B1456" s="304"/>
      <c r="C1456" s="305"/>
      <c r="D1456" s="269"/>
      <c r="E1456" s="264"/>
      <c r="F1456" s="334"/>
      <c r="G1456" s="269"/>
      <c r="H1456" s="269"/>
      <c r="I1456" s="264"/>
      <c r="J1456" s="307" t="str">
        <f t="shared" si="0"/>
        <v/>
      </c>
      <c r="K1456" s="307"/>
      <c r="L1456" s="308"/>
      <c r="M1456" s="307"/>
      <c r="N1456" s="304"/>
      <c r="O1456" s="264"/>
      <c r="P1456" s="269"/>
      <c r="Q1456" s="296"/>
      <c r="R1456" s="296"/>
      <c r="S1456" s="296"/>
    </row>
    <row r="1457" spans="1:19" ht="12.75" customHeight="1" x14ac:dyDescent="0.2">
      <c r="A1457" s="303" t="str">
        <f>IF(B1457="","",ROW()-ROW($A$3)+'Diário 2º PA'!$P$1)</f>
        <v/>
      </c>
      <c r="B1457" s="304"/>
      <c r="C1457" s="305"/>
      <c r="D1457" s="269"/>
      <c r="E1457" s="264"/>
      <c r="F1457" s="334"/>
      <c r="G1457" s="269"/>
      <c r="H1457" s="269"/>
      <c r="I1457" s="264"/>
      <c r="J1457" s="307" t="str">
        <f t="shared" si="0"/>
        <v/>
      </c>
      <c r="K1457" s="307"/>
      <c r="L1457" s="308"/>
      <c r="M1457" s="307"/>
      <c r="N1457" s="304"/>
      <c r="O1457" s="264"/>
      <c r="P1457" s="269"/>
      <c r="Q1457" s="296"/>
      <c r="R1457" s="296"/>
      <c r="S1457" s="296"/>
    </row>
    <row r="1458" spans="1:19" ht="12.75" customHeight="1" x14ac:dyDescent="0.2">
      <c r="A1458" s="303" t="str">
        <f>IF(B1458="","",ROW()-ROW($A$3)+'Diário 2º PA'!$P$1)</f>
        <v/>
      </c>
      <c r="B1458" s="304"/>
      <c r="C1458" s="305"/>
      <c r="D1458" s="269"/>
      <c r="E1458" s="264"/>
      <c r="F1458" s="334"/>
      <c r="G1458" s="269"/>
      <c r="H1458" s="269"/>
      <c r="I1458" s="264"/>
      <c r="J1458" s="307" t="str">
        <f t="shared" si="0"/>
        <v/>
      </c>
      <c r="K1458" s="307"/>
      <c r="L1458" s="308"/>
      <c r="M1458" s="307"/>
      <c r="N1458" s="304"/>
      <c r="O1458" s="264"/>
      <c r="P1458" s="269"/>
      <c r="Q1458" s="296"/>
      <c r="R1458" s="296"/>
      <c r="S1458" s="296"/>
    </row>
    <row r="1459" spans="1:19" ht="12.75" customHeight="1" x14ac:dyDescent="0.2">
      <c r="A1459" s="303" t="str">
        <f>IF(B1459="","",ROW()-ROW($A$3)+'Diário 2º PA'!$P$1)</f>
        <v/>
      </c>
      <c r="B1459" s="304"/>
      <c r="C1459" s="305"/>
      <c r="D1459" s="269"/>
      <c r="E1459" s="264"/>
      <c r="F1459" s="334"/>
      <c r="G1459" s="269"/>
      <c r="H1459" s="269"/>
      <c r="I1459" s="264"/>
      <c r="J1459" s="307" t="str">
        <f t="shared" si="0"/>
        <v/>
      </c>
      <c r="K1459" s="307"/>
      <c r="L1459" s="308"/>
      <c r="M1459" s="307"/>
      <c r="N1459" s="304"/>
      <c r="O1459" s="264"/>
      <c r="P1459" s="269"/>
      <c r="Q1459" s="296"/>
      <c r="R1459" s="296"/>
      <c r="S1459" s="296"/>
    </row>
    <row r="1460" spans="1:19" ht="12.75" customHeight="1" x14ac:dyDescent="0.2">
      <c r="A1460" s="303" t="str">
        <f>IF(B1460="","",ROW()-ROW($A$3)+'Diário 2º PA'!$P$1)</f>
        <v/>
      </c>
      <c r="B1460" s="304"/>
      <c r="C1460" s="305"/>
      <c r="D1460" s="269"/>
      <c r="E1460" s="264"/>
      <c r="F1460" s="334"/>
      <c r="G1460" s="269"/>
      <c r="H1460" s="269"/>
      <c r="I1460" s="264"/>
      <c r="J1460" s="307" t="str">
        <f t="shared" si="0"/>
        <v/>
      </c>
      <c r="K1460" s="307"/>
      <c r="L1460" s="308"/>
      <c r="M1460" s="307"/>
      <c r="N1460" s="304"/>
      <c r="O1460" s="264"/>
      <c r="P1460" s="269"/>
      <c r="Q1460" s="296"/>
      <c r="R1460" s="296"/>
      <c r="S1460" s="296"/>
    </row>
    <row r="1461" spans="1:19" ht="12.75" customHeight="1" x14ac:dyDescent="0.2">
      <c r="A1461" s="303" t="str">
        <f>IF(B1461="","",ROW()-ROW($A$3)+'Diário 2º PA'!$P$1)</f>
        <v/>
      </c>
      <c r="B1461" s="304"/>
      <c r="C1461" s="305"/>
      <c r="D1461" s="269"/>
      <c r="E1461" s="264"/>
      <c r="F1461" s="334"/>
      <c r="G1461" s="269"/>
      <c r="H1461" s="269"/>
      <c r="I1461" s="264"/>
      <c r="J1461" s="307" t="str">
        <f t="shared" si="0"/>
        <v/>
      </c>
      <c r="K1461" s="307"/>
      <c r="L1461" s="308"/>
      <c r="M1461" s="307"/>
      <c r="N1461" s="304"/>
      <c r="O1461" s="264"/>
      <c r="P1461" s="269"/>
      <c r="Q1461" s="296"/>
      <c r="R1461" s="296"/>
      <c r="S1461" s="296"/>
    </row>
    <row r="1462" spans="1:19" ht="12.75" customHeight="1" x14ac:dyDescent="0.2">
      <c r="A1462" s="303" t="str">
        <f>IF(B1462="","",ROW()-ROW($A$3)+'Diário 2º PA'!$P$1)</f>
        <v/>
      </c>
      <c r="B1462" s="304"/>
      <c r="C1462" s="305"/>
      <c r="D1462" s="269"/>
      <c r="E1462" s="264"/>
      <c r="F1462" s="334"/>
      <c r="G1462" s="269"/>
      <c r="H1462" s="269"/>
      <c r="I1462" s="264"/>
      <c r="J1462" s="307" t="str">
        <f t="shared" si="0"/>
        <v/>
      </c>
      <c r="K1462" s="307"/>
      <c r="L1462" s="308"/>
      <c r="M1462" s="307"/>
      <c r="N1462" s="304"/>
      <c r="O1462" s="264"/>
      <c r="P1462" s="269"/>
      <c r="Q1462" s="296"/>
      <c r="R1462" s="296"/>
      <c r="S1462" s="296"/>
    </row>
    <row r="1463" spans="1:19" ht="12.75" customHeight="1" x14ac:dyDescent="0.2">
      <c r="A1463" s="303" t="str">
        <f>IF(B1463="","",ROW()-ROW($A$3)+'Diário 2º PA'!$P$1)</f>
        <v/>
      </c>
      <c r="B1463" s="304"/>
      <c r="C1463" s="305"/>
      <c r="D1463" s="269"/>
      <c r="E1463" s="264"/>
      <c r="F1463" s="334"/>
      <c r="G1463" s="269"/>
      <c r="H1463" s="269"/>
      <c r="I1463" s="264"/>
      <c r="J1463" s="307" t="str">
        <f t="shared" si="0"/>
        <v/>
      </c>
      <c r="K1463" s="307"/>
      <c r="L1463" s="308"/>
      <c r="M1463" s="307"/>
      <c r="N1463" s="304"/>
      <c r="O1463" s="264"/>
      <c r="P1463" s="269"/>
      <c r="Q1463" s="296"/>
      <c r="R1463" s="296"/>
      <c r="S1463" s="296"/>
    </row>
    <row r="1464" spans="1:19" ht="12.75" customHeight="1" x14ac:dyDescent="0.2">
      <c r="A1464" s="303" t="str">
        <f>IF(B1464="","",ROW()-ROW($A$3)+'Diário 2º PA'!$P$1)</f>
        <v/>
      </c>
      <c r="B1464" s="304"/>
      <c r="C1464" s="305"/>
      <c r="D1464" s="269"/>
      <c r="E1464" s="264"/>
      <c r="F1464" s="334"/>
      <c r="G1464" s="269"/>
      <c r="H1464" s="269"/>
      <c r="I1464" s="264"/>
      <c r="J1464" s="307" t="str">
        <f t="shared" si="0"/>
        <v/>
      </c>
      <c r="K1464" s="307"/>
      <c r="L1464" s="308"/>
      <c r="M1464" s="307"/>
      <c r="N1464" s="304"/>
      <c r="O1464" s="264"/>
      <c r="P1464" s="269"/>
      <c r="Q1464" s="296"/>
      <c r="R1464" s="296"/>
      <c r="S1464" s="296"/>
    </row>
    <row r="1465" spans="1:19" ht="12.75" customHeight="1" x14ac:dyDescent="0.2">
      <c r="A1465" s="303" t="str">
        <f>IF(B1465="","",ROW()-ROW($A$3)+'Diário 2º PA'!$P$1)</f>
        <v/>
      </c>
      <c r="B1465" s="304"/>
      <c r="C1465" s="305"/>
      <c r="D1465" s="269"/>
      <c r="E1465" s="264"/>
      <c r="F1465" s="334"/>
      <c r="G1465" s="269"/>
      <c r="H1465" s="269"/>
      <c r="I1465" s="264"/>
      <c r="J1465" s="307" t="str">
        <f t="shared" si="0"/>
        <v/>
      </c>
      <c r="K1465" s="307"/>
      <c r="L1465" s="308"/>
      <c r="M1465" s="307"/>
      <c r="N1465" s="304"/>
      <c r="O1465" s="264"/>
      <c r="P1465" s="269"/>
      <c r="Q1465" s="296"/>
      <c r="R1465" s="296"/>
      <c r="S1465" s="296"/>
    </row>
    <row r="1466" spans="1:19" ht="12.75" customHeight="1" x14ac:dyDescent="0.2">
      <c r="A1466" s="303" t="str">
        <f>IF(B1466="","",ROW()-ROW($A$3)+'Diário 2º PA'!$P$1)</f>
        <v/>
      </c>
      <c r="B1466" s="304"/>
      <c r="C1466" s="305"/>
      <c r="D1466" s="269"/>
      <c r="E1466" s="264"/>
      <c r="F1466" s="334"/>
      <c r="G1466" s="269"/>
      <c r="H1466" s="269"/>
      <c r="I1466" s="264"/>
      <c r="J1466" s="307" t="str">
        <f t="shared" si="0"/>
        <v/>
      </c>
      <c r="K1466" s="307"/>
      <c r="L1466" s="308"/>
      <c r="M1466" s="307"/>
      <c r="N1466" s="304"/>
      <c r="O1466" s="264"/>
      <c r="P1466" s="269"/>
      <c r="Q1466" s="296"/>
      <c r="R1466" s="296"/>
      <c r="S1466" s="296"/>
    </row>
    <row r="1467" spans="1:19" ht="12.75" customHeight="1" x14ac:dyDescent="0.2">
      <c r="A1467" s="303" t="str">
        <f>IF(B1467="","",ROW()-ROW($A$3)+'Diário 2º PA'!$P$1)</f>
        <v/>
      </c>
      <c r="B1467" s="304"/>
      <c r="C1467" s="305"/>
      <c r="D1467" s="269"/>
      <c r="E1467" s="264"/>
      <c r="F1467" s="334"/>
      <c r="G1467" s="269"/>
      <c r="H1467" s="269"/>
      <c r="I1467" s="264"/>
      <c r="J1467" s="307" t="str">
        <f t="shared" si="0"/>
        <v/>
      </c>
      <c r="K1467" s="307"/>
      <c r="L1467" s="308"/>
      <c r="M1467" s="307"/>
      <c r="N1467" s="304"/>
      <c r="O1467" s="264"/>
      <c r="P1467" s="269"/>
      <c r="Q1467" s="296"/>
      <c r="R1467" s="296"/>
      <c r="S1467" s="296"/>
    </row>
    <row r="1468" spans="1:19" ht="12.75" customHeight="1" x14ac:dyDescent="0.2">
      <c r="A1468" s="303" t="str">
        <f>IF(B1468="","",ROW()-ROW($A$3)+'Diário 2º PA'!$P$1)</f>
        <v/>
      </c>
      <c r="B1468" s="304"/>
      <c r="C1468" s="305"/>
      <c r="D1468" s="269"/>
      <c r="E1468" s="264"/>
      <c r="F1468" s="334"/>
      <c r="G1468" s="269"/>
      <c r="H1468" s="269"/>
      <c r="I1468" s="264"/>
      <c r="J1468" s="307" t="str">
        <f t="shared" si="0"/>
        <v/>
      </c>
      <c r="K1468" s="307"/>
      <c r="L1468" s="308"/>
      <c r="M1468" s="307"/>
      <c r="N1468" s="304"/>
      <c r="O1468" s="264"/>
      <c r="P1468" s="269"/>
      <c r="Q1468" s="296"/>
      <c r="R1468" s="296"/>
      <c r="S1468" s="296"/>
    </row>
    <row r="1469" spans="1:19" ht="12.75" customHeight="1" x14ac:dyDescent="0.2">
      <c r="A1469" s="303" t="str">
        <f>IF(B1469="","",ROW()-ROW($A$3)+'Diário 2º PA'!$P$1)</f>
        <v/>
      </c>
      <c r="B1469" s="304"/>
      <c r="C1469" s="305"/>
      <c r="D1469" s="269"/>
      <c r="E1469" s="264"/>
      <c r="F1469" s="334"/>
      <c r="G1469" s="269"/>
      <c r="H1469" s="269"/>
      <c r="I1469" s="264"/>
      <c r="J1469" s="307" t="str">
        <f t="shared" si="0"/>
        <v/>
      </c>
      <c r="K1469" s="307"/>
      <c r="L1469" s="308"/>
      <c r="M1469" s="307"/>
      <c r="N1469" s="304"/>
      <c r="O1469" s="264"/>
      <c r="P1469" s="269"/>
      <c r="Q1469" s="296"/>
      <c r="R1469" s="296"/>
      <c r="S1469" s="296"/>
    </row>
    <row r="1470" spans="1:19" ht="12.75" customHeight="1" x14ac:dyDescent="0.2">
      <c r="A1470" s="303" t="str">
        <f>IF(B1470="","",ROW()-ROW($A$3)+'Diário 2º PA'!$P$1)</f>
        <v/>
      </c>
      <c r="B1470" s="304"/>
      <c r="C1470" s="305"/>
      <c r="D1470" s="269"/>
      <c r="E1470" s="264"/>
      <c r="F1470" s="334"/>
      <c r="G1470" s="269"/>
      <c r="H1470" s="269"/>
      <c r="I1470" s="264"/>
      <c r="J1470" s="307" t="str">
        <f t="shared" si="0"/>
        <v/>
      </c>
      <c r="K1470" s="307"/>
      <c r="L1470" s="308"/>
      <c r="M1470" s="307"/>
      <c r="N1470" s="304"/>
      <c r="O1470" s="264"/>
      <c r="P1470" s="269"/>
      <c r="Q1470" s="296"/>
      <c r="R1470" s="296"/>
      <c r="S1470" s="296"/>
    </row>
    <row r="1471" spans="1:19" ht="12.75" customHeight="1" x14ac:dyDescent="0.2">
      <c r="A1471" s="303" t="str">
        <f>IF(B1471="","",ROW()-ROW($A$3)+'Diário 2º PA'!$P$1)</f>
        <v/>
      </c>
      <c r="B1471" s="304"/>
      <c r="C1471" s="305"/>
      <c r="D1471" s="269"/>
      <c r="E1471" s="264"/>
      <c r="F1471" s="334"/>
      <c r="G1471" s="269"/>
      <c r="H1471" s="269"/>
      <c r="I1471" s="264"/>
      <c r="J1471" s="307" t="str">
        <f t="shared" si="0"/>
        <v/>
      </c>
      <c r="K1471" s="307"/>
      <c r="L1471" s="308"/>
      <c r="M1471" s="307"/>
      <c r="N1471" s="304"/>
      <c r="O1471" s="264"/>
      <c r="P1471" s="269"/>
      <c r="Q1471" s="296"/>
      <c r="R1471" s="296"/>
      <c r="S1471" s="296"/>
    </row>
    <row r="1472" spans="1:19" ht="12.75" customHeight="1" x14ac:dyDescent="0.2">
      <c r="A1472" s="303" t="str">
        <f>IF(B1472="","",ROW()-ROW($A$3)+'Diário 2º PA'!$P$1)</f>
        <v/>
      </c>
      <c r="B1472" s="304"/>
      <c r="C1472" s="305"/>
      <c r="D1472" s="269"/>
      <c r="E1472" s="264"/>
      <c r="F1472" s="334"/>
      <c r="G1472" s="269"/>
      <c r="H1472" s="269"/>
      <c r="I1472" s="264"/>
      <c r="J1472" s="307" t="str">
        <f t="shared" si="0"/>
        <v/>
      </c>
      <c r="K1472" s="307"/>
      <c r="L1472" s="308"/>
      <c r="M1472" s="307"/>
      <c r="N1472" s="304"/>
      <c r="O1472" s="264"/>
      <c r="P1472" s="269"/>
      <c r="Q1472" s="296"/>
      <c r="R1472" s="296"/>
      <c r="S1472" s="296"/>
    </row>
    <row r="1473" spans="1:19" ht="12.75" customHeight="1" x14ac:dyDescent="0.2">
      <c r="A1473" s="303" t="str">
        <f>IF(B1473="","",ROW()-ROW($A$3)+'Diário 2º PA'!$P$1)</f>
        <v/>
      </c>
      <c r="B1473" s="304"/>
      <c r="C1473" s="305"/>
      <c r="D1473" s="269"/>
      <c r="E1473" s="264"/>
      <c r="F1473" s="334"/>
      <c r="G1473" s="269"/>
      <c r="H1473" s="269"/>
      <c r="I1473" s="264"/>
      <c r="J1473" s="307" t="str">
        <f t="shared" si="0"/>
        <v/>
      </c>
      <c r="K1473" s="307"/>
      <c r="L1473" s="308"/>
      <c r="M1473" s="307"/>
      <c r="N1473" s="304"/>
      <c r="O1473" s="264"/>
      <c r="P1473" s="269"/>
      <c r="Q1473" s="296"/>
      <c r="R1473" s="296"/>
      <c r="S1473" s="296"/>
    </row>
    <row r="1474" spans="1:19" ht="12.75" customHeight="1" x14ac:dyDescent="0.2">
      <c r="A1474" s="303" t="str">
        <f>IF(B1474="","",ROW()-ROW($A$3)+'Diário 2º PA'!$P$1)</f>
        <v/>
      </c>
      <c r="B1474" s="304"/>
      <c r="C1474" s="305"/>
      <c r="D1474" s="269"/>
      <c r="E1474" s="264"/>
      <c r="F1474" s="334"/>
      <c r="G1474" s="269"/>
      <c r="H1474" s="269"/>
      <c r="I1474" s="264"/>
      <c r="J1474" s="307" t="str">
        <f t="shared" si="0"/>
        <v/>
      </c>
      <c r="K1474" s="307"/>
      <c r="L1474" s="308"/>
      <c r="M1474" s="307"/>
      <c r="N1474" s="304"/>
      <c r="O1474" s="264"/>
      <c r="P1474" s="269"/>
      <c r="Q1474" s="296"/>
      <c r="R1474" s="296"/>
      <c r="S1474" s="296"/>
    </row>
    <row r="1475" spans="1:19" ht="12.75" customHeight="1" x14ac:dyDescent="0.2">
      <c r="A1475" s="303" t="str">
        <f>IF(B1475="","",ROW()-ROW($A$3)+'Diário 2º PA'!$P$1)</f>
        <v/>
      </c>
      <c r="B1475" s="304"/>
      <c r="C1475" s="305"/>
      <c r="D1475" s="269"/>
      <c r="E1475" s="264"/>
      <c r="F1475" s="334"/>
      <c r="G1475" s="269"/>
      <c r="H1475" s="269"/>
      <c r="I1475" s="264"/>
      <c r="J1475" s="307" t="str">
        <f t="shared" si="0"/>
        <v/>
      </c>
      <c r="K1475" s="307"/>
      <c r="L1475" s="308"/>
      <c r="M1475" s="307"/>
      <c r="N1475" s="304"/>
      <c r="O1475" s="264"/>
      <c r="P1475" s="269"/>
      <c r="Q1475" s="296"/>
      <c r="R1475" s="296"/>
      <c r="S1475" s="296"/>
    </row>
    <row r="1476" spans="1:19" ht="12.75" customHeight="1" x14ac:dyDescent="0.2">
      <c r="A1476" s="303" t="str">
        <f>IF(B1476="","",ROW()-ROW($A$3)+'Diário 2º PA'!$P$1)</f>
        <v/>
      </c>
      <c r="B1476" s="304"/>
      <c r="C1476" s="305"/>
      <c r="D1476" s="269"/>
      <c r="E1476" s="264"/>
      <c r="F1476" s="334"/>
      <c r="G1476" s="269"/>
      <c r="H1476" s="269"/>
      <c r="I1476" s="264"/>
      <c r="J1476" s="307" t="str">
        <f t="shared" si="0"/>
        <v/>
      </c>
      <c r="K1476" s="307"/>
      <c r="L1476" s="308"/>
      <c r="M1476" s="307"/>
      <c r="N1476" s="304"/>
      <c r="O1476" s="264"/>
      <c r="P1476" s="269"/>
      <c r="Q1476" s="296"/>
      <c r="R1476" s="296"/>
      <c r="S1476" s="296"/>
    </row>
    <row r="1477" spans="1:19" ht="12.75" customHeight="1" x14ac:dyDescent="0.2">
      <c r="A1477" s="303" t="str">
        <f>IF(B1477="","",ROW()-ROW($A$3)+'Diário 2º PA'!$P$1)</f>
        <v/>
      </c>
      <c r="B1477" s="304"/>
      <c r="C1477" s="305"/>
      <c r="D1477" s="269"/>
      <c r="E1477" s="264"/>
      <c r="F1477" s="334"/>
      <c r="G1477" s="269"/>
      <c r="H1477" s="269"/>
      <c r="I1477" s="264"/>
      <c r="J1477" s="307" t="str">
        <f t="shared" si="0"/>
        <v/>
      </c>
      <c r="K1477" s="307"/>
      <c r="L1477" s="308"/>
      <c r="M1477" s="307"/>
      <c r="N1477" s="304"/>
      <c r="O1477" s="264"/>
      <c r="P1477" s="269"/>
      <c r="Q1477" s="296"/>
      <c r="R1477" s="296"/>
      <c r="S1477" s="296"/>
    </row>
    <row r="1478" spans="1:19" ht="12.75" customHeight="1" x14ac:dyDescent="0.2">
      <c r="A1478" s="303" t="str">
        <f>IF(B1478="","",ROW()-ROW($A$3)+'Diário 2º PA'!$P$1)</f>
        <v/>
      </c>
      <c r="B1478" s="304"/>
      <c r="C1478" s="305"/>
      <c r="D1478" s="269"/>
      <c r="E1478" s="264"/>
      <c r="F1478" s="334"/>
      <c r="G1478" s="269"/>
      <c r="H1478" s="269"/>
      <c r="I1478" s="264"/>
      <c r="J1478" s="307" t="str">
        <f t="shared" si="0"/>
        <v/>
      </c>
      <c r="K1478" s="307"/>
      <c r="L1478" s="308"/>
      <c r="M1478" s="307"/>
      <c r="N1478" s="304"/>
      <c r="O1478" s="264"/>
      <c r="P1478" s="269"/>
      <c r="Q1478" s="296"/>
      <c r="R1478" s="296"/>
      <c r="S1478" s="296"/>
    </row>
    <row r="1479" spans="1:19" ht="12.75" customHeight="1" x14ac:dyDescent="0.2">
      <c r="A1479" s="303" t="str">
        <f>IF(B1479="","",ROW()-ROW($A$3)+'Diário 2º PA'!$P$1)</f>
        <v/>
      </c>
      <c r="B1479" s="304"/>
      <c r="C1479" s="305"/>
      <c r="D1479" s="269"/>
      <c r="E1479" s="264"/>
      <c r="F1479" s="334"/>
      <c r="G1479" s="269"/>
      <c r="H1479" s="269"/>
      <c r="I1479" s="264"/>
      <c r="J1479" s="307" t="str">
        <f t="shared" si="0"/>
        <v/>
      </c>
      <c r="K1479" s="307"/>
      <c r="L1479" s="308"/>
      <c r="M1479" s="307"/>
      <c r="N1479" s="304"/>
      <c r="O1479" s="264"/>
      <c r="P1479" s="269"/>
      <c r="Q1479" s="296"/>
      <c r="R1479" s="296"/>
      <c r="S1479" s="296"/>
    </row>
    <row r="1480" spans="1:19" ht="12.75" customHeight="1" x14ac:dyDescent="0.2">
      <c r="A1480" s="303" t="str">
        <f>IF(B1480="","",ROW()-ROW($A$3)+'Diário 2º PA'!$P$1)</f>
        <v/>
      </c>
      <c r="B1480" s="304"/>
      <c r="C1480" s="305"/>
      <c r="D1480" s="269"/>
      <c r="E1480" s="264"/>
      <c r="F1480" s="334"/>
      <c r="G1480" s="269"/>
      <c r="H1480" s="269"/>
      <c r="I1480" s="264"/>
      <c r="J1480" s="307" t="str">
        <f t="shared" si="0"/>
        <v/>
      </c>
      <c r="K1480" s="307"/>
      <c r="L1480" s="308"/>
      <c r="M1480" s="307"/>
      <c r="N1480" s="304"/>
      <c r="O1480" s="264"/>
      <c r="P1480" s="269"/>
      <c r="Q1480" s="296"/>
      <c r="R1480" s="296"/>
      <c r="S1480" s="296"/>
    </row>
    <row r="1481" spans="1:19" ht="12.75" customHeight="1" x14ac:dyDescent="0.2">
      <c r="A1481" s="303" t="str">
        <f>IF(B1481="","",ROW()-ROW($A$3)+'Diário 2º PA'!$P$1)</f>
        <v/>
      </c>
      <c r="B1481" s="304"/>
      <c r="C1481" s="305"/>
      <c r="D1481" s="269"/>
      <c r="E1481" s="264"/>
      <c r="F1481" s="334"/>
      <c r="G1481" s="269"/>
      <c r="H1481" s="269"/>
      <c r="I1481" s="264"/>
      <c r="J1481" s="307" t="str">
        <f t="shared" si="0"/>
        <v/>
      </c>
      <c r="K1481" s="307"/>
      <c r="L1481" s="308"/>
      <c r="M1481" s="307"/>
      <c r="N1481" s="304"/>
      <c r="O1481" s="264"/>
      <c r="P1481" s="269"/>
      <c r="Q1481" s="296"/>
      <c r="R1481" s="296"/>
      <c r="S1481" s="296"/>
    </row>
    <row r="1482" spans="1:19" ht="12.75" customHeight="1" x14ac:dyDescent="0.2">
      <c r="A1482" s="303" t="str">
        <f>IF(B1482="","",ROW()-ROW($A$3)+'Diário 2º PA'!$P$1)</f>
        <v/>
      </c>
      <c r="B1482" s="304"/>
      <c r="C1482" s="305"/>
      <c r="D1482" s="269"/>
      <c r="E1482" s="264"/>
      <c r="F1482" s="334"/>
      <c r="G1482" s="269"/>
      <c r="H1482" s="269"/>
      <c r="I1482" s="264"/>
      <c r="J1482" s="307" t="str">
        <f t="shared" si="0"/>
        <v/>
      </c>
      <c r="K1482" s="307"/>
      <c r="L1482" s="308"/>
      <c r="M1482" s="307"/>
      <c r="N1482" s="304"/>
      <c r="O1482" s="264"/>
      <c r="P1482" s="269"/>
      <c r="Q1482" s="296"/>
      <c r="R1482" s="296"/>
      <c r="S1482" s="296"/>
    </row>
    <row r="1483" spans="1:19" ht="12.75" customHeight="1" x14ac:dyDescent="0.2">
      <c r="A1483" s="303" t="str">
        <f>IF(B1483="","",ROW()-ROW($A$3)+'Diário 2º PA'!$P$1)</f>
        <v/>
      </c>
      <c r="B1483" s="304"/>
      <c r="C1483" s="305"/>
      <c r="D1483" s="269"/>
      <c r="E1483" s="264"/>
      <c r="F1483" s="334"/>
      <c r="G1483" s="269"/>
      <c r="H1483" s="269"/>
      <c r="I1483" s="264"/>
      <c r="J1483" s="307" t="str">
        <f t="shared" si="0"/>
        <v/>
      </c>
      <c r="K1483" s="307"/>
      <c r="L1483" s="308"/>
      <c r="M1483" s="307"/>
      <c r="N1483" s="304"/>
      <c r="O1483" s="264"/>
      <c r="P1483" s="269"/>
      <c r="Q1483" s="296"/>
      <c r="R1483" s="296"/>
      <c r="S1483" s="296"/>
    </row>
    <row r="1484" spans="1:19" ht="12.75" customHeight="1" x14ac:dyDescent="0.2">
      <c r="A1484" s="303" t="str">
        <f>IF(B1484="","",ROW()-ROW($A$3)+'Diário 2º PA'!$P$1)</f>
        <v/>
      </c>
      <c r="B1484" s="304"/>
      <c r="C1484" s="305"/>
      <c r="D1484" s="269"/>
      <c r="E1484" s="264"/>
      <c r="F1484" s="334"/>
      <c r="G1484" s="269"/>
      <c r="H1484" s="269"/>
      <c r="I1484" s="264"/>
      <c r="J1484" s="307" t="str">
        <f t="shared" si="0"/>
        <v/>
      </c>
      <c r="K1484" s="307"/>
      <c r="L1484" s="308"/>
      <c r="M1484" s="307"/>
      <c r="N1484" s="304"/>
      <c r="O1484" s="264"/>
      <c r="P1484" s="269"/>
      <c r="Q1484" s="296"/>
      <c r="R1484" s="296"/>
      <c r="S1484" s="296"/>
    </row>
    <row r="1485" spans="1:19" ht="12.75" customHeight="1" x14ac:dyDescent="0.2">
      <c r="A1485" s="303" t="str">
        <f>IF(B1485="","",ROW()-ROW($A$3)+'Diário 2º PA'!$P$1)</f>
        <v/>
      </c>
      <c r="B1485" s="304"/>
      <c r="C1485" s="305"/>
      <c r="D1485" s="269"/>
      <c r="E1485" s="264"/>
      <c r="F1485" s="334"/>
      <c r="G1485" s="269"/>
      <c r="H1485" s="269"/>
      <c r="I1485" s="264"/>
      <c r="J1485" s="307" t="str">
        <f t="shared" si="0"/>
        <v/>
      </c>
      <c r="K1485" s="307"/>
      <c r="L1485" s="308"/>
      <c r="M1485" s="307"/>
      <c r="N1485" s="304"/>
      <c r="O1485" s="264"/>
      <c r="P1485" s="269"/>
      <c r="Q1485" s="296"/>
      <c r="R1485" s="296"/>
      <c r="S1485" s="296"/>
    </row>
    <row r="1486" spans="1:19" ht="12.75" customHeight="1" x14ac:dyDescent="0.2">
      <c r="A1486" s="303" t="str">
        <f>IF(B1486="","",ROW()-ROW($A$3)+'Diário 2º PA'!$P$1)</f>
        <v/>
      </c>
      <c r="B1486" s="304"/>
      <c r="C1486" s="305"/>
      <c r="D1486" s="269"/>
      <c r="E1486" s="264"/>
      <c r="F1486" s="334"/>
      <c r="G1486" s="269"/>
      <c r="H1486" s="269"/>
      <c r="I1486" s="264"/>
      <c r="J1486" s="307" t="str">
        <f t="shared" si="0"/>
        <v/>
      </c>
      <c r="K1486" s="307"/>
      <c r="L1486" s="308"/>
      <c r="M1486" s="307"/>
      <c r="N1486" s="304"/>
      <c r="O1486" s="264"/>
      <c r="P1486" s="269"/>
      <c r="Q1486" s="296"/>
      <c r="R1486" s="296"/>
      <c r="S1486" s="296"/>
    </row>
    <row r="1487" spans="1:19" ht="12.75" customHeight="1" x14ac:dyDescent="0.2">
      <c r="A1487" s="303" t="str">
        <f>IF(B1487="","",ROW()-ROW($A$3)+'Diário 2º PA'!$P$1)</f>
        <v/>
      </c>
      <c r="B1487" s="304"/>
      <c r="C1487" s="305"/>
      <c r="D1487" s="269"/>
      <c r="E1487" s="264"/>
      <c r="F1487" s="334"/>
      <c r="G1487" s="269"/>
      <c r="H1487" s="269"/>
      <c r="I1487" s="264"/>
      <c r="J1487" s="307" t="str">
        <f t="shared" si="0"/>
        <v/>
      </c>
      <c r="K1487" s="307"/>
      <c r="L1487" s="308"/>
      <c r="M1487" s="307"/>
      <c r="N1487" s="304"/>
      <c r="O1487" s="264"/>
      <c r="P1487" s="269"/>
      <c r="Q1487" s="296"/>
      <c r="R1487" s="296"/>
      <c r="S1487" s="296"/>
    </row>
    <row r="1488" spans="1:19" ht="12.75" customHeight="1" x14ac:dyDescent="0.2">
      <c r="A1488" s="303" t="str">
        <f>IF(B1488="","",ROW()-ROW($A$3)+'Diário 2º PA'!$P$1)</f>
        <v/>
      </c>
      <c r="B1488" s="304"/>
      <c r="C1488" s="305"/>
      <c r="D1488" s="269"/>
      <c r="E1488" s="264"/>
      <c r="F1488" s="334"/>
      <c r="G1488" s="269"/>
      <c r="H1488" s="269"/>
      <c r="I1488" s="264"/>
      <c r="J1488" s="307" t="str">
        <f t="shared" si="0"/>
        <v/>
      </c>
      <c r="K1488" s="307"/>
      <c r="L1488" s="308"/>
      <c r="M1488" s="307"/>
      <c r="N1488" s="304"/>
      <c r="O1488" s="264"/>
      <c r="P1488" s="269"/>
      <c r="Q1488" s="296"/>
      <c r="R1488" s="296"/>
      <c r="S1488" s="296"/>
    </row>
    <row r="1489" spans="1:19" ht="12.75" customHeight="1" x14ac:dyDescent="0.2">
      <c r="A1489" s="303" t="str">
        <f>IF(B1489="","",ROW()-ROW($A$3)+'Diário 2º PA'!$P$1)</f>
        <v/>
      </c>
      <c r="B1489" s="304"/>
      <c r="C1489" s="305"/>
      <c r="D1489" s="269"/>
      <c r="E1489" s="264"/>
      <c r="F1489" s="334"/>
      <c r="G1489" s="269"/>
      <c r="H1489" s="269"/>
      <c r="I1489" s="264"/>
      <c r="J1489" s="307" t="str">
        <f t="shared" si="0"/>
        <v/>
      </c>
      <c r="K1489" s="307"/>
      <c r="L1489" s="308"/>
      <c r="M1489" s="307"/>
      <c r="N1489" s="304"/>
      <c r="O1489" s="264"/>
      <c r="P1489" s="269"/>
      <c r="Q1489" s="296"/>
      <c r="R1489" s="296"/>
      <c r="S1489" s="296"/>
    </row>
    <row r="1490" spans="1:19" ht="12.75" customHeight="1" x14ac:dyDescent="0.2">
      <c r="A1490" s="303" t="str">
        <f>IF(B1490="","",ROW()-ROW($A$3)+'Diário 2º PA'!$P$1)</f>
        <v/>
      </c>
      <c r="B1490" s="304"/>
      <c r="C1490" s="305"/>
      <c r="D1490" s="269"/>
      <c r="E1490" s="264"/>
      <c r="F1490" s="334"/>
      <c r="G1490" s="269"/>
      <c r="H1490" s="269"/>
      <c r="I1490" s="264"/>
      <c r="J1490" s="307" t="str">
        <f t="shared" si="0"/>
        <v/>
      </c>
      <c r="K1490" s="307"/>
      <c r="L1490" s="308"/>
      <c r="M1490" s="307"/>
      <c r="N1490" s="304"/>
      <c r="O1490" s="264"/>
      <c r="P1490" s="269"/>
      <c r="Q1490" s="296"/>
      <c r="R1490" s="296"/>
      <c r="S1490" s="296"/>
    </row>
    <row r="1491" spans="1:19" ht="12.75" customHeight="1" x14ac:dyDescent="0.2">
      <c r="A1491" s="303" t="str">
        <f>IF(B1491="","",ROW()-ROW($A$3)+'Diário 2º PA'!$P$1)</f>
        <v/>
      </c>
      <c r="B1491" s="304"/>
      <c r="C1491" s="305"/>
      <c r="D1491" s="269"/>
      <c r="E1491" s="264"/>
      <c r="F1491" s="334"/>
      <c r="G1491" s="269"/>
      <c r="H1491" s="269"/>
      <c r="I1491" s="264"/>
      <c r="J1491" s="307" t="str">
        <f t="shared" si="0"/>
        <v/>
      </c>
      <c r="K1491" s="307"/>
      <c r="L1491" s="308"/>
      <c r="M1491" s="307"/>
      <c r="N1491" s="304"/>
      <c r="O1491" s="264"/>
      <c r="P1491" s="269"/>
      <c r="Q1491" s="296"/>
      <c r="R1491" s="296"/>
      <c r="S1491" s="296"/>
    </row>
    <row r="1492" spans="1:19" ht="12.75" customHeight="1" x14ac:dyDescent="0.2">
      <c r="A1492" s="303" t="str">
        <f>IF(B1492="","",ROW()-ROW($A$3)+'Diário 2º PA'!$P$1)</f>
        <v/>
      </c>
      <c r="B1492" s="304"/>
      <c r="C1492" s="305"/>
      <c r="D1492" s="269"/>
      <c r="E1492" s="264"/>
      <c r="F1492" s="334"/>
      <c r="G1492" s="269"/>
      <c r="H1492" s="269"/>
      <c r="I1492" s="264"/>
      <c r="J1492" s="307" t="str">
        <f t="shared" si="0"/>
        <v/>
      </c>
      <c r="K1492" s="307"/>
      <c r="L1492" s="308"/>
      <c r="M1492" s="307"/>
      <c r="N1492" s="304"/>
      <c r="O1492" s="264"/>
      <c r="P1492" s="269"/>
      <c r="Q1492" s="296"/>
      <c r="R1492" s="296"/>
      <c r="S1492" s="296"/>
    </row>
    <row r="1493" spans="1:19" ht="12.75" customHeight="1" x14ac:dyDescent="0.2">
      <c r="A1493" s="303" t="str">
        <f>IF(B1493="","",ROW()-ROW($A$3)+'Diário 2º PA'!$P$1)</f>
        <v/>
      </c>
      <c r="B1493" s="304"/>
      <c r="C1493" s="305"/>
      <c r="D1493" s="269"/>
      <c r="E1493" s="264"/>
      <c r="F1493" s="334"/>
      <c r="G1493" s="269"/>
      <c r="H1493" s="269"/>
      <c r="I1493" s="264"/>
      <c r="J1493" s="307" t="str">
        <f t="shared" si="0"/>
        <v/>
      </c>
      <c r="K1493" s="307"/>
      <c r="L1493" s="308"/>
      <c r="M1493" s="307"/>
      <c r="N1493" s="304"/>
      <c r="O1493" s="264"/>
      <c r="P1493" s="269"/>
      <c r="Q1493" s="296"/>
      <c r="R1493" s="296"/>
      <c r="S1493" s="296"/>
    </row>
    <row r="1494" spans="1:19" ht="12.75" customHeight="1" x14ac:dyDescent="0.2">
      <c r="A1494" s="303" t="str">
        <f>IF(B1494="","",ROW()-ROW($A$3)+'Diário 2º PA'!$P$1)</f>
        <v/>
      </c>
      <c r="B1494" s="304"/>
      <c r="C1494" s="305"/>
      <c r="D1494" s="269"/>
      <c r="E1494" s="264"/>
      <c r="F1494" s="334"/>
      <c r="G1494" s="269"/>
      <c r="H1494" s="269"/>
      <c r="I1494" s="264"/>
      <c r="J1494" s="307" t="str">
        <f t="shared" si="0"/>
        <v/>
      </c>
      <c r="K1494" s="307"/>
      <c r="L1494" s="308"/>
      <c r="M1494" s="307"/>
      <c r="N1494" s="304"/>
      <c r="O1494" s="264"/>
      <c r="P1494" s="269"/>
      <c r="Q1494" s="296"/>
      <c r="R1494" s="296"/>
      <c r="S1494" s="296"/>
    </row>
    <row r="1495" spans="1:19" ht="12.75" customHeight="1" x14ac:dyDescent="0.2">
      <c r="A1495" s="303" t="str">
        <f>IF(B1495="","",ROW()-ROW($A$3)+'Diário 2º PA'!$P$1)</f>
        <v/>
      </c>
      <c r="B1495" s="304"/>
      <c r="C1495" s="305"/>
      <c r="D1495" s="269"/>
      <c r="E1495" s="264"/>
      <c r="F1495" s="334"/>
      <c r="G1495" s="269"/>
      <c r="H1495" s="269"/>
      <c r="I1495" s="264"/>
      <c r="J1495" s="307" t="str">
        <f t="shared" si="0"/>
        <v/>
      </c>
      <c r="K1495" s="307"/>
      <c r="L1495" s="308"/>
      <c r="M1495" s="307"/>
      <c r="N1495" s="304"/>
      <c r="O1495" s="264"/>
      <c r="P1495" s="269"/>
      <c r="Q1495" s="296"/>
      <c r="R1495" s="296"/>
      <c r="S1495" s="296"/>
    </row>
    <row r="1496" spans="1:19" ht="12.75" customHeight="1" x14ac:dyDescent="0.2">
      <c r="A1496" s="303" t="str">
        <f>IF(B1496="","",ROW()-ROW($A$3)+'Diário 2º PA'!$P$1)</f>
        <v/>
      </c>
      <c r="B1496" s="304"/>
      <c r="C1496" s="305"/>
      <c r="D1496" s="269"/>
      <c r="E1496" s="264"/>
      <c r="F1496" s="334"/>
      <c r="G1496" s="269"/>
      <c r="H1496" s="269"/>
      <c r="I1496" s="264"/>
      <c r="J1496" s="307" t="str">
        <f t="shared" si="0"/>
        <v/>
      </c>
      <c r="K1496" s="307"/>
      <c r="L1496" s="308"/>
      <c r="M1496" s="307"/>
      <c r="N1496" s="304"/>
      <c r="O1496" s="264"/>
      <c r="P1496" s="269"/>
      <c r="Q1496" s="296"/>
      <c r="R1496" s="296"/>
      <c r="S1496" s="296"/>
    </row>
    <row r="1497" spans="1:19" ht="12.75" customHeight="1" x14ac:dyDescent="0.2">
      <c r="A1497" s="303" t="str">
        <f>IF(B1497="","",ROW()-ROW($A$3)+'Diário 2º PA'!$P$1)</f>
        <v/>
      </c>
      <c r="B1497" s="304"/>
      <c r="C1497" s="305"/>
      <c r="D1497" s="269"/>
      <c r="E1497" s="264"/>
      <c r="F1497" s="334"/>
      <c r="G1497" s="269"/>
      <c r="H1497" s="269"/>
      <c r="I1497" s="264"/>
      <c r="J1497" s="307" t="str">
        <f t="shared" si="0"/>
        <v/>
      </c>
      <c r="K1497" s="307"/>
      <c r="L1497" s="308"/>
      <c r="M1497" s="307"/>
      <c r="N1497" s="304"/>
      <c r="O1497" s="264"/>
      <c r="P1497" s="269"/>
      <c r="Q1497" s="296"/>
      <c r="R1497" s="296"/>
      <c r="S1497" s="296"/>
    </row>
    <row r="1498" spans="1:19" ht="12.75" customHeight="1" x14ac:dyDescent="0.2">
      <c r="A1498" s="303" t="str">
        <f>IF(B1498="","",ROW()-ROW($A$3)+'Diário 2º PA'!$P$1)</f>
        <v/>
      </c>
      <c r="B1498" s="304"/>
      <c r="C1498" s="305"/>
      <c r="D1498" s="269"/>
      <c r="E1498" s="264"/>
      <c r="F1498" s="334"/>
      <c r="G1498" s="269"/>
      <c r="H1498" s="269"/>
      <c r="I1498" s="264"/>
      <c r="J1498" s="307" t="str">
        <f t="shared" si="0"/>
        <v/>
      </c>
      <c r="K1498" s="307"/>
      <c r="L1498" s="308"/>
      <c r="M1498" s="307"/>
      <c r="N1498" s="304"/>
      <c r="O1498" s="264"/>
      <c r="P1498" s="269"/>
      <c r="Q1498" s="296"/>
      <c r="R1498" s="296"/>
      <c r="S1498" s="296"/>
    </row>
    <row r="1499" spans="1:19" ht="12.75" customHeight="1" x14ac:dyDescent="0.2">
      <c r="A1499" s="303" t="str">
        <f>IF(B1499="","",ROW()-ROW($A$3)+'Diário 2º PA'!$P$1)</f>
        <v/>
      </c>
      <c r="B1499" s="304"/>
      <c r="C1499" s="305"/>
      <c r="D1499" s="269"/>
      <c r="E1499" s="264"/>
      <c r="F1499" s="334"/>
      <c r="G1499" s="269"/>
      <c r="H1499" s="269"/>
      <c r="I1499" s="264"/>
      <c r="J1499" s="307" t="str">
        <f t="shared" si="0"/>
        <v/>
      </c>
      <c r="K1499" s="307"/>
      <c r="L1499" s="308"/>
      <c r="M1499" s="307"/>
      <c r="N1499" s="304"/>
      <c r="O1499" s="264"/>
      <c r="P1499" s="269"/>
      <c r="Q1499" s="296"/>
      <c r="R1499" s="296"/>
      <c r="S1499" s="296"/>
    </row>
    <row r="1500" spans="1:19" ht="12.75" customHeight="1" x14ac:dyDescent="0.2">
      <c r="A1500" s="303" t="str">
        <f>IF(B1500="","",ROW()-ROW($A$3)+'Diário 2º PA'!$P$1)</f>
        <v/>
      </c>
      <c r="B1500" s="304"/>
      <c r="C1500" s="305"/>
      <c r="D1500" s="269"/>
      <c r="E1500" s="264"/>
      <c r="F1500" s="334"/>
      <c r="G1500" s="269"/>
      <c r="H1500" s="269"/>
      <c r="I1500" s="264"/>
      <c r="J1500" s="307" t="str">
        <f t="shared" si="0"/>
        <v/>
      </c>
      <c r="K1500" s="307"/>
      <c r="L1500" s="308"/>
      <c r="M1500" s="307"/>
      <c r="N1500" s="304"/>
      <c r="O1500" s="264"/>
      <c r="P1500" s="269"/>
      <c r="Q1500" s="296"/>
      <c r="R1500" s="296"/>
      <c r="S1500" s="296"/>
    </row>
    <row r="1501" spans="1:19" ht="12.75" customHeight="1" x14ac:dyDescent="0.2">
      <c r="A1501" s="303" t="str">
        <f>IF(B1501="","",ROW()-ROW($A$3)+'Diário 2º PA'!$P$1)</f>
        <v/>
      </c>
      <c r="B1501" s="304"/>
      <c r="C1501" s="305"/>
      <c r="D1501" s="269"/>
      <c r="E1501" s="264"/>
      <c r="F1501" s="334"/>
      <c r="G1501" s="269"/>
      <c r="H1501" s="269"/>
      <c r="I1501" s="264"/>
      <c r="J1501" s="307" t="str">
        <f t="shared" si="0"/>
        <v/>
      </c>
      <c r="K1501" s="307"/>
      <c r="L1501" s="308"/>
      <c r="M1501" s="307"/>
      <c r="N1501" s="304"/>
      <c r="O1501" s="264"/>
      <c r="P1501" s="269"/>
      <c r="Q1501" s="296"/>
      <c r="R1501" s="296"/>
      <c r="S1501" s="296"/>
    </row>
    <row r="1502" spans="1:19" ht="12.75" customHeight="1" x14ac:dyDescent="0.2">
      <c r="A1502" s="303" t="str">
        <f>IF(B1502="","",ROW()-ROW($A$3)+'Diário 2º PA'!$P$1)</f>
        <v/>
      </c>
      <c r="B1502" s="304"/>
      <c r="C1502" s="305"/>
      <c r="D1502" s="269"/>
      <c r="E1502" s="264"/>
      <c r="F1502" s="334"/>
      <c r="G1502" s="269"/>
      <c r="H1502" s="269"/>
      <c r="I1502" s="264"/>
      <c r="J1502" s="307" t="str">
        <f t="shared" si="0"/>
        <v/>
      </c>
      <c r="K1502" s="307"/>
      <c r="L1502" s="308"/>
      <c r="M1502" s="307"/>
      <c r="N1502" s="304"/>
      <c r="O1502" s="264"/>
      <c r="P1502" s="269"/>
      <c r="Q1502" s="296"/>
      <c r="R1502" s="296"/>
      <c r="S1502" s="296"/>
    </row>
    <row r="1503" spans="1:19" ht="12.75" customHeight="1" x14ac:dyDescent="0.2">
      <c r="A1503" s="303" t="str">
        <f>IF(B1503="","",ROW()-ROW($A$3)+'Diário 2º PA'!$P$1)</f>
        <v/>
      </c>
      <c r="B1503" s="304"/>
      <c r="C1503" s="305"/>
      <c r="D1503" s="269"/>
      <c r="E1503" s="264"/>
      <c r="F1503" s="334"/>
      <c r="G1503" s="269"/>
      <c r="H1503" s="269"/>
      <c r="I1503" s="264"/>
      <c r="J1503" s="307" t="str">
        <f t="shared" si="0"/>
        <v/>
      </c>
      <c r="K1503" s="307"/>
      <c r="L1503" s="308"/>
      <c r="M1503" s="307"/>
      <c r="N1503" s="304"/>
      <c r="O1503" s="264"/>
      <c r="P1503" s="269"/>
      <c r="Q1503" s="296"/>
      <c r="R1503" s="296"/>
      <c r="S1503" s="296"/>
    </row>
    <row r="1504" spans="1:19" ht="12.75" customHeight="1" x14ac:dyDescent="0.2">
      <c r="A1504" s="303" t="str">
        <f>IF(B1504="","",ROW()-ROW($A$3)+'Diário 2º PA'!$P$1)</f>
        <v/>
      </c>
      <c r="B1504" s="304"/>
      <c r="C1504" s="305"/>
      <c r="D1504" s="269"/>
      <c r="E1504" s="264"/>
      <c r="F1504" s="334"/>
      <c r="G1504" s="269"/>
      <c r="H1504" s="269"/>
      <c r="I1504" s="264"/>
      <c r="J1504" s="307" t="str">
        <f t="shared" si="0"/>
        <v/>
      </c>
      <c r="K1504" s="307"/>
      <c r="L1504" s="308"/>
      <c r="M1504" s="307"/>
      <c r="N1504" s="304"/>
      <c r="O1504" s="264"/>
      <c r="P1504" s="269"/>
      <c r="Q1504" s="296"/>
      <c r="R1504" s="296"/>
      <c r="S1504" s="296"/>
    </row>
    <row r="1505" spans="1:19" ht="12.75" customHeight="1" x14ac:dyDescent="0.2">
      <c r="A1505" s="303" t="str">
        <f>IF(B1505="","",ROW()-ROW($A$3)+'Diário 2º PA'!$P$1)</f>
        <v/>
      </c>
      <c r="B1505" s="304"/>
      <c r="C1505" s="305"/>
      <c r="D1505" s="269"/>
      <c r="E1505" s="264"/>
      <c r="F1505" s="334"/>
      <c r="G1505" s="269"/>
      <c r="H1505" s="269"/>
      <c r="I1505" s="264"/>
      <c r="J1505" s="307" t="str">
        <f t="shared" si="0"/>
        <v/>
      </c>
      <c r="K1505" s="307"/>
      <c r="L1505" s="308"/>
      <c r="M1505" s="307"/>
      <c r="N1505" s="304"/>
      <c r="O1505" s="264"/>
      <c r="P1505" s="269"/>
      <c r="Q1505" s="296"/>
      <c r="R1505" s="296"/>
      <c r="S1505" s="296"/>
    </row>
    <row r="1506" spans="1:19" ht="12.75" customHeight="1" x14ac:dyDescent="0.2">
      <c r="A1506" s="303" t="str">
        <f>IF(B1506="","",ROW()-ROW($A$3)+'Diário 2º PA'!$P$1)</f>
        <v/>
      </c>
      <c r="B1506" s="304"/>
      <c r="C1506" s="305"/>
      <c r="D1506" s="269"/>
      <c r="E1506" s="264"/>
      <c r="F1506" s="334"/>
      <c r="G1506" s="269"/>
      <c r="H1506" s="269"/>
      <c r="I1506" s="264"/>
      <c r="J1506" s="307" t="str">
        <f t="shared" si="0"/>
        <v/>
      </c>
      <c r="K1506" s="307"/>
      <c r="L1506" s="308"/>
      <c r="M1506" s="307"/>
      <c r="N1506" s="304"/>
      <c r="O1506" s="264"/>
      <c r="P1506" s="269"/>
      <c r="Q1506" s="296"/>
      <c r="R1506" s="296"/>
      <c r="S1506" s="296"/>
    </row>
    <row r="1507" spans="1:19" ht="12.75" customHeight="1" x14ac:dyDescent="0.2">
      <c r="A1507" s="303" t="str">
        <f>IF(B1507="","",ROW()-ROW($A$3)+'Diário 2º PA'!$P$1)</f>
        <v/>
      </c>
      <c r="B1507" s="304"/>
      <c r="C1507" s="305"/>
      <c r="D1507" s="269"/>
      <c r="E1507" s="264"/>
      <c r="F1507" s="334"/>
      <c r="G1507" s="269"/>
      <c r="H1507" s="269"/>
      <c r="I1507" s="264"/>
      <c r="J1507" s="307" t="str">
        <f t="shared" si="0"/>
        <v/>
      </c>
      <c r="K1507" s="307"/>
      <c r="L1507" s="308"/>
      <c r="M1507" s="307"/>
      <c r="N1507" s="304"/>
      <c r="O1507" s="264"/>
      <c r="P1507" s="269"/>
      <c r="Q1507" s="296"/>
      <c r="R1507" s="296"/>
      <c r="S1507" s="296"/>
    </row>
    <row r="1508" spans="1:19" ht="12.75" customHeight="1" x14ac:dyDescent="0.2">
      <c r="A1508" s="303" t="str">
        <f>IF(B1508="","",ROW()-ROW($A$3)+'Diário 2º PA'!$P$1)</f>
        <v/>
      </c>
      <c r="B1508" s="304"/>
      <c r="C1508" s="305"/>
      <c r="D1508" s="269"/>
      <c r="E1508" s="264"/>
      <c r="F1508" s="334"/>
      <c r="G1508" s="269"/>
      <c r="H1508" s="269"/>
      <c r="I1508" s="264"/>
      <c r="J1508" s="307" t="str">
        <f t="shared" si="0"/>
        <v/>
      </c>
      <c r="K1508" s="307"/>
      <c r="L1508" s="308"/>
      <c r="M1508" s="307"/>
      <c r="N1508" s="304"/>
      <c r="O1508" s="264"/>
      <c r="P1508" s="269"/>
      <c r="Q1508" s="296"/>
      <c r="R1508" s="296"/>
      <c r="S1508" s="296"/>
    </row>
    <row r="1509" spans="1:19" ht="12.75" customHeight="1" x14ac:dyDescent="0.2">
      <c r="A1509" s="303" t="str">
        <f>IF(B1509="","",ROW()-ROW($A$3)+'Diário 2º PA'!$P$1)</f>
        <v/>
      </c>
      <c r="B1509" s="304"/>
      <c r="C1509" s="305"/>
      <c r="D1509" s="269"/>
      <c r="E1509" s="264"/>
      <c r="F1509" s="334"/>
      <c r="G1509" s="269"/>
      <c r="H1509" s="269"/>
      <c r="I1509" s="264"/>
      <c r="J1509" s="307" t="str">
        <f t="shared" si="0"/>
        <v/>
      </c>
      <c r="K1509" s="307"/>
      <c r="L1509" s="308"/>
      <c r="M1509" s="307"/>
      <c r="N1509" s="304"/>
      <c r="O1509" s="264"/>
      <c r="P1509" s="269"/>
      <c r="Q1509" s="296"/>
      <c r="R1509" s="296"/>
      <c r="S1509" s="296"/>
    </row>
    <row r="1510" spans="1:19" ht="12.75" customHeight="1" x14ac:dyDescent="0.2">
      <c r="A1510" s="303" t="str">
        <f>IF(B1510="","",ROW()-ROW($A$3)+'Diário 2º PA'!$P$1)</f>
        <v/>
      </c>
      <c r="B1510" s="304"/>
      <c r="C1510" s="305"/>
      <c r="D1510" s="269"/>
      <c r="E1510" s="264"/>
      <c r="F1510" s="334"/>
      <c r="G1510" s="269"/>
      <c r="H1510" s="269"/>
      <c r="I1510" s="264"/>
      <c r="J1510" s="307" t="str">
        <f t="shared" si="0"/>
        <v/>
      </c>
      <c r="K1510" s="307"/>
      <c r="L1510" s="308"/>
      <c r="M1510" s="307"/>
      <c r="N1510" s="304"/>
      <c r="O1510" s="264"/>
      <c r="P1510" s="269"/>
      <c r="Q1510" s="296"/>
      <c r="R1510" s="296"/>
      <c r="S1510" s="296"/>
    </row>
    <row r="1511" spans="1:19" ht="12.75" customHeight="1" x14ac:dyDescent="0.2">
      <c r="A1511" s="303" t="str">
        <f>IF(B1511="","",ROW()-ROW($A$3)+'Diário 2º PA'!$P$1)</f>
        <v/>
      </c>
      <c r="B1511" s="304"/>
      <c r="C1511" s="305"/>
      <c r="D1511" s="269"/>
      <c r="E1511" s="264"/>
      <c r="F1511" s="334"/>
      <c r="G1511" s="269"/>
      <c r="H1511" s="269"/>
      <c r="I1511" s="264"/>
      <c r="J1511" s="307" t="str">
        <f t="shared" si="0"/>
        <v/>
      </c>
      <c r="K1511" s="307"/>
      <c r="L1511" s="308"/>
      <c r="M1511" s="307"/>
      <c r="N1511" s="304"/>
      <c r="O1511" s="264"/>
      <c r="P1511" s="269"/>
      <c r="Q1511" s="296"/>
      <c r="R1511" s="296"/>
      <c r="S1511" s="296"/>
    </row>
    <row r="1512" spans="1:19" ht="12.75" customHeight="1" x14ac:dyDescent="0.2">
      <c r="A1512" s="303" t="str">
        <f>IF(B1512="","",ROW()-ROW($A$3)+'Diário 2º PA'!$P$1)</f>
        <v/>
      </c>
      <c r="B1512" s="304"/>
      <c r="C1512" s="305"/>
      <c r="D1512" s="269"/>
      <c r="E1512" s="264"/>
      <c r="F1512" s="334"/>
      <c r="G1512" s="269"/>
      <c r="H1512" s="269"/>
      <c r="I1512" s="264"/>
      <c r="J1512" s="307" t="str">
        <f t="shared" si="0"/>
        <v/>
      </c>
      <c r="K1512" s="307"/>
      <c r="L1512" s="308"/>
      <c r="M1512" s="307"/>
      <c r="N1512" s="304"/>
      <c r="O1512" s="264"/>
      <c r="P1512" s="269"/>
      <c r="Q1512" s="296"/>
      <c r="R1512" s="296"/>
      <c r="S1512" s="296"/>
    </row>
    <row r="1513" spans="1:19" ht="12.75" customHeight="1" x14ac:dyDescent="0.2">
      <c r="A1513" s="303" t="str">
        <f>IF(B1513="","",ROW()-ROW($A$3)+'Diário 2º PA'!$P$1)</f>
        <v/>
      </c>
      <c r="B1513" s="304"/>
      <c r="C1513" s="305"/>
      <c r="D1513" s="269"/>
      <c r="E1513" s="264"/>
      <c r="F1513" s="334"/>
      <c r="G1513" s="269"/>
      <c r="H1513" s="269"/>
      <c r="I1513" s="264"/>
      <c r="J1513" s="307" t="str">
        <f t="shared" si="0"/>
        <v/>
      </c>
      <c r="K1513" s="307"/>
      <c r="L1513" s="308"/>
      <c r="M1513" s="307"/>
      <c r="N1513" s="304"/>
      <c r="O1513" s="264"/>
      <c r="P1513" s="269"/>
      <c r="Q1513" s="296"/>
      <c r="R1513" s="296"/>
      <c r="S1513" s="296"/>
    </row>
    <row r="1514" spans="1:19" ht="12.75" customHeight="1" x14ac:dyDescent="0.2">
      <c r="A1514" s="303" t="str">
        <f>IF(B1514="","",ROW()-ROW($A$3)+'Diário 2º PA'!$P$1)</f>
        <v/>
      </c>
      <c r="B1514" s="304"/>
      <c r="C1514" s="305"/>
      <c r="D1514" s="269"/>
      <c r="E1514" s="264"/>
      <c r="F1514" s="334"/>
      <c r="G1514" s="269"/>
      <c r="H1514" s="269"/>
      <c r="I1514" s="264"/>
      <c r="J1514" s="307" t="str">
        <f t="shared" si="0"/>
        <v/>
      </c>
      <c r="K1514" s="307"/>
      <c r="L1514" s="308"/>
      <c r="M1514" s="307"/>
      <c r="N1514" s="304"/>
      <c r="O1514" s="264"/>
      <c r="P1514" s="269"/>
      <c r="Q1514" s="296"/>
      <c r="R1514" s="296"/>
      <c r="S1514" s="296"/>
    </row>
    <row r="1515" spans="1:19" ht="12.75" customHeight="1" x14ac:dyDescent="0.2">
      <c r="A1515" s="303" t="str">
        <f>IF(B1515="","",ROW()-ROW($A$3)+'Diário 2º PA'!$P$1)</f>
        <v/>
      </c>
      <c r="B1515" s="304"/>
      <c r="C1515" s="305"/>
      <c r="D1515" s="269"/>
      <c r="E1515" s="264"/>
      <c r="F1515" s="334"/>
      <c r="G1515" s="269"/>
      <c r="H1515" s="269"/>
      <c r="I1515" s="264"/>
      <c r="J1515" s="307" t="str">
        <f t="shared" si="0"/>
        <v/>
      </c>
      <c r="K1515" s="307"/>
      <c r="L1515" s="308"/>
      <c r="M1515" s="307"/>
      <c r="N1515" s="304"/>
      <c r="O1515" s="264"/>
      <c r="P1515" s="269"/>
      <c r="Q1515" s="296"/>
      <c r="R1515" s="296"/>
      <c r="S1515" s="296"/>
    </row>
    <row r="1516" spans="1:19" ht="12.75" customHeight="1" x14ac:dyDescent="0.2">
      <c r="A1516" s="303" t="str">
        <f>IF(B1516="","",ROW()-ROW($A$3)+'Diário 2º PA'!$P$1)</f>
        <v/>
      </c>
      <c r="B1516" s="304"/>
      <c r="C1516" s="305"/>
      <c r="D1516" s="269"/>
      <c r="E1516" s="264"/>
      <c r="F1516" s="334"/>
      <c r="G1516" s="269"/>
      <c r="H1516" s="269"/>
      <c r="I1516" s="264"/>
      <c r="J1516" s="307" t="str">
        <f t="shared" si="0"/>
        <v/>
      </c>
      <c r="K1516" s="307"/>
      <c r="L1516" s="308"/>
      <c r="M1516" s="307"/>
      <c r="N1516" s="304"/>
      <c r="O1516" s="264"/>
      <c r="P1516" s="269"/>
      <c r="Q1516" s="296"/>
      <c r="R1516" s="296"/>
      <c r="S1516" s="296"/>
    </row>
    <row r="1517" spans="1:19" ht="12.75" customHeight="1" x14ac:dyDescent="0.2">
      <c r="A1517" s="303" t="str">
        <f>IF(B1517="","",ROW()-ROW($A$3)+'Diário 2º PA'!$P$1)</f>
        <v/>
      </c>
      <c r="B1517" s="304"/>
      <c r="C1517" s="305"/>
      <c r="D1517" s="269"/>
      <c r="E1517" s="264"/>
      <c r="F1517" s="334"/>
      <c r="G1517" s="269"/>
      <c r="H1517" s="269"/>
      <c r="I1517" s="264"/>
      <c r="J1517" s="307" t="str">
        <f t="shared" si="0"/>
        <v/>
      </c>
      <c r="K1517" s="307"/>
      <c r="L1517" s="308"/>
      <c r="M1517" s="307"/>
      <c r="N1517" s="304"/>
      <c r="O1517" s="264"/>
      <c r="P1517" s="269"/>
      <c r="Q1517" s="296"/>
      <c r="R1517" s="296"/>
      <c r="S1517" s="296"/>
    </row>
    <row r="1518" spans="1:19" ht="12.75" customHeight="1" x14ac:dyDescent="0.2">
      <c r="A1518" s="303" t="str">
        <f>IF(B1518="","",ROW()-ROW($A$3)+'Diário 2º PA'!$P$1)</f>
        <v/>
      </c>
      <c r="B1518" s="304"/>
      <c r="C1518" s="305"/>
      <c r="D1518" s="269"/>
      <c r="E1518" s="264"/>
      <c r="F1518" s="334"/>
      <c r="G1518" s="269"/>
      <c r="H1518" s="269"/>
      <c r="I1518" s="264"/>
      <c r="J1518" s="307" t="str">
        <f t="shared" si="0"/>
        <v/>
      </c>
      <c r="K1518" s="307"/>
      <c r="L1518" s="308"/>
      <c r="M1518" s="307"/>
      <c r="N1518" s="304"/>
      <c r="O1518" s="264"/>
      <c r="P1518" s="269"/>
      <c r="Q1518" s="296"/>
      <c r="R1518" s="296"/>
      <c r="S1518" s="296"/>
    </row>
    <row r="1519" spans="1:19" ht="12.75" customHeight="1" x14ac:dyDescent="0.2">
      <c r="A1519" s="303" t="str">
        <f>IF(B1519="","",ROW()-ROW($A$3)+'Diário 2º PA'!$P$1)</f>
        <v/>
      </c>
      <c r="B1519" s="304"/>
      <c r="C1519" s="305"/>
      <c r="D1519" s="269"/>
      <c r="E1519" s="264"/>
      <c r="F1519" s="334"/>
      <c r="G1519" s="269"/>
      <c r="H1519" s="269"/>
      <c r="I1519" s="264"/>
      <c r="J1519" s="307" t="str">
        <f t="shared" si="0"/>
        <v/>
      </c>
      <c r="K1519" s="307"/>
      <c r="L1519" s="308"/>
      <c r="M1519" s="307"/>
      <c r="N1519" s="304"/>
      <c r="O1519" s="264"/>
      <c r="P1519" s="269"/>
      <c r="Q1519" s="296"/>
      <c r="R1519" s="296"/>
      <c r="S1519" s="296"/>
    </row>
    <row r="1520" spans="1:19" ht="12.75" customHeight="1" x14ac:dyDescent="0.2">
      <c r="A1520" s="303" t="str">
        <f>IF(B1520="","",ROW()-ROW($A$3)+'Diário 2º PA'!$P$1)</f>
        <v/>
      </c>
      <c r="B1520" s="304"/>
      <c r="C1520" s="305"/>
      <c r="D1520" s="269"/>
      <c r="E1520" s="264"/>
      <c r="F1520" s="334"/>
      <c r="G1520" s="269"/>
      <c r="H1520" s="269"/>
      <c r="I1520" s="264"/>
      <c r="J1520" s="307" t="str">
        <f t="shared" si="0"/>
        <v/>
      </c>
      <c r="K1520" s="307"/>
      <c r="L1520" s="308"/>
      <c r="M1520" s="307"/>
      <c r="N1520" s="304"/>
      <c r="O1520" s="264"/>
      <c r="P1520" s="269"/>
      <c r="Q1520" s="296"/>
      <c r="R1520" s="296"/>
      <c r="S1520" s="296"/>
    </row>
    <row r="1521" spans="1:19" ht="12.75" customHeight="1" x14ac:dyDescent="0.2">
      <c r="A1521" s="303" t="str">
        <f>IF(B1521="","",ROW()-ROW($A$3)+'Diário 2º PA'!$P$1)</f>
        <v/>
      </c>
      <c r="B1521" s="304"/>
      <c r="C1521" s="305"/>
      <c r="D1521" s="269"/>
      <c r="E1521" s="264"/>
      <c r="F1521" s="334"/>
      <c r="G1521" s="269"/>
      <c r="H1521" s="269"/>
      <c r="I1521" s="264"/>
      <c r="J1521" s="307" t="str">
        <f t="shared" si="0"/>
        <v/>
      </c>
      <c r="K1521" s="307"/>
      <c r="L1521" s="308"/>
      <c r="M1521" s="307"/>
      <c r="N1521" s="304"/>
      <c r="O1521" s="264"/>
      <c r="P1521" s="269"/>
      <c r="Q1521" s="296"/>
      <c r="R1521" s="296"/>
      <c r="S1521" s="296"/>
    </row>
    <row r="1522" spans="1:19" ht="12.75" customHeight="1" x14ac:dyDescent="0.2">
      <c r="A1522" s="303" t="str">
        <f>IF(B1522="","",ROW()-ROW($A$3)+'Diário 2º PA'!$P$1)</f>
        <v/>
      </c>
      <c r="B1522" s="304"/>
      <c r="C1522" s="305"/>
      <c r="D1522" s="269"/>
      <c r="E1522" s="264"/>
      <c r="F1522" s="334"/>
      <c r="G1522" s="269"/>
      <c r="H1522" s="269"/>
      <c r="I1522" s="264"/>
      <c r="J1522" s="307" t="str">
        <f t="shared" si="0"/>
        <v/>
      </c>
      <c r="K1522" s="307"/>
      <c r="L1522" s="308"/>
      <c r="M1522" s="307"/>
      <c r="N1522" s="304"/>
      <c r="O1522" s="264"/>
      <c r="P1522" s="269"/>
      <c r="Q1522" s="296"/>
      <c r="R1522" s="296"/>
      <c r="S1522" s="296"/>
    </row>
    <row r="1523" spans="1:19" ht="12.75" customHeight="1" x14ac:dyDescent="0.2">
      <c r="A1523" s="303" t="str">
        <f>IF(B1523="","",ROW()-ROW($A$3)+'Diário 2º PA'!$P$1)</f>
        <v/>
      </c>
      <c r="B1523" s="304"/>
      <c r="C1523" s="305"/>
      <c r="D1523" s="269"/>
      <c r="E1523" s="264"/>
      <c r="F1523" s="334"/>
      <c r="G1523" s="269"/>
      <c r="H1523" s="269"/>
      <c r="I1523" s="264"/>
      <c r="J1523" s="307" t="str">
        <f t="shared" si="0"/>
        <v/>
      </c>
      <c r="K1523" s="307"/>
      <c r="L1523" s="308"/>
      <c r="M1523" s="307"/>
      <c r="N1523" s="304"/>
      <c r="O1523" s="264"/>
      <c r="P1523" s="269"/>
      <c r="Q1523" s="296"/>
      <c r="R1523" s="296"/>
      <c r="S1523" s="296"/>
    </row>
    <row r="1524" spans="1:19" ht="12.75" customHeight="1" x14ac:dyDescent="0.2">
      <c r="A1524" s="303" t="str">
        <f>IF(B1524="","",ROW()-ROW($A$3)+'Diário 2º PA'!$P$1)</f>
        <v/>
      </c>
      <c r="B1524" s="304"/>
      <c r="C1524" s="305"/>
      <c r="D1524" s="269"/>
      <c r="E1524" s="264"/>
      <c r="F1524" s="334"/>
      <c r="G1524" s="269"/>
      <c r="H1524" s="269"/>
      <c r="I1524" s="264"/>
      <c r="J1524" s="307" t="str">
        <f t="shared" si="0"/>
        <v/>
      </c>
      <c r="K1524" s="307"/>
      <c r="L1524" s="308"/>
      <c r="M1524" s="307"/>
      <c r="N1524" s="304"/>
      <c r="O1524" s="264"/>
      <c r="P1524" s="269"/>
      <c r="Q1524" s="296"/>
      <c r="R1524" s="296"/>
      <c r="S1524" s="296"/>
    </row>
    <row r="1525" spans="1:19" ht="12.75" customHeight="1" x14ac:dyDescent="0.2">
      <c r="A1525" s="303" t="str">
        <f>IF(B1525="","",ROW()-ROW($A$3)+'Diário 2º PA'!$P$1)</f>
        <v/>
      </c>
      <c r="B1525" s="304"/>
      <c r="C1525" s="305"/>
      <c r="D1525" s="269"/>
      <c r="E1525" s="264"/>
      <c r="F1525" s="334"/>
      <c r="G1525" s="269"/>
      <c r="H1525" s="269"/>
      <c r="I1525" s="264"/>
      <c r="J1525" s="307" t="str">
        <f t="shared" si="0"/>
        <v/>
      </c>
      <c r="K1525" s="307"/>
      <c r="L1525" s="308"/>
      <c r="M1525" s="307"/>
      <c r="N1525" s="304"/>
      <c r="O1525" s="264"/>
      <c r="P1525" s="269"/>
      <c r="Q1525" s="296"/>
      <c r="R1525" s="296"/>
      <c r="S1525" s="296"/>
    </row>
    <row r="1526" spans="1:19" ht="12.75" customHeight="1" x14ac:dyDescent="0.2">
      <c r="A1526" s="303" t="str">
        <f>IF(B1526="","",ROW()-ROW($A$3)+'Diário 2º PA'!$P$1)</f>
        <v/>
      </c>
      <c r="B1526" s="304"/>
      <c r="C1526" s="305"/>
      <c r="D1526" s="269"/>
      <c r="E1526" s="264"/>
      <c r="F1526" s="334"/>
      <c r="G1526" s="269"/>
      <c r="H1526" s="269"/>
      <c r="I1526" s="264"/>
      <c r="J1526" s="307" t="str">
        <f t="shared" si="0"/>
        <v/>
      </c>
      <c r="K1526" s="307"/>
      <c r="L1526" s="308"/>
      <c r="M1526" s="307"/>
      <c r="N1526" s="304"/>
      <c r="O1526" s="264"/>
      <c r="P1526" s="269"/>
      <c r="Q1526" s="296"/>
      <c r="R1526" s="296"/>
      <c r="S1526" s="296"/>
    </row>
    <row r="1527" spans="1:19" ht="12.75" customHeight="1" x14ac:dyDescent="0.2">
      <c r="A1527" s="303" t="str">
        <f>IF(B1527="","",ROW()-ROW($A$3)+'Diário 2º PA'!$P$1)</f>
        <v/>
      </c>
      <c r="B1527" s="304"/>
      <c r="C1527" s="305"/>
      <c r="D1527" s="269"/>
      <c r="E1527" s="264"/>
      <c r="F1527" s="334"/>
      <c r="G1527" s="269"/>
      <c r="H1527" s="269"/>
      <c r="I1527" s="264"/>
      <c r="J1527" s="307" t="str">
        <f t="shared" si="0"/>
        <v/>
      </c>
      <c r="K1527" s="307"/>
      <c r="L1527" s="308"/>
      <c r="M1527" s="307"/>
      <c r="N1527" s="304"/>
      <c r="O1527" s="264"/>
      <c r="P1527" s="269"/>
      <c r="Q1527" s="296"/>
      <c r="R1527" s="296"/>
      <c r="S1527" s="296"/>
    </row>
    <row r="1528" spans="1:19" ht="12.75" customHeight="1" x14ac:dyDescent="0.2">
      <c r="A1528" s="303" t="str">
        <f>IF(B1528="","",ROW()-ROW($A$3)+'Diário 2º PA'!$P$1)</f>
        <v/>
      </c>
      <c r="B1528" s="304"/>
      <c r="C1528" s="305"/>
      <c r="D1528" s="269"/>
      <c r="E1528" s="264"/>
      <c r="F1528" s="334"/>
      <c r="G1528" s="269"/>
      <c r="H1528" s="269"/>
      <c r="I1528" s="264"/>
      <c r="J1528" s="307" t="str">
        <f t="shared" si="0"/>
        <v/>
      </c>
      <c r="K1528" s="307"/>
      <c r="L1528" s="308"/>
      <c r="M1528" s="307"/>
      <c r="N1528" s="304"/>
      <c r="O1528" s="264"/>
      <c r="P1528" s="269"/>
      <c r="Q1528" s="296"/>
      <c r="R1528" s="296"/>
      <c r="S1528" s="296"/>
    </row>
    <row r="1529" spans="1:19" ht="12.75" customHeight="1" x14ac:dyDescent="0.2">
      <c r="A1529" s="303" t="str">
        <f>IF(B1529="","",ROW()-ROW($A$3)+'Diário 2º PA'!$P$1)</f>
        <v/>
      </c>
      <c r="B1529" s="304"/>
      <c r="C1529" s="305"/>
      <c r="D1529" s="269"/>
      <c r="E1529" s="264"/>
      <c r="F1529" s="334"/>
      <c r="G1529" s="269"/>
      <c r="H1529" s="269"/>
      <c r="I1529" s="264"/>
      <c r="J1529" s="307" t="str">
        <f t="shared" si="0"/>
        <v/>
      </c>
      <c r="K1529" s="307"/>
      <c r="L1529" s="308"/>
      <c r="M1529" s="307"/>
      <c r="N1529" s="304"/>
      <c r="O1529" s="264"/>
      <c r="P1529" s="269"/>
      <c r="Q1529" s="296"/>
      <c r="R1529" s="296"/>
      <c r="S1529" s="296"/>
    </row>
    <row r="1530" spans="1:19" ht="12.75" customHeight="1" x14ac:dyDescent="0.2">
      <c r="A1530" s="303" t="str">
        <f>IF(B1530="","",ROW()-ROW($A$3)+'Diário 2º PA'!$P$1)</f>
        <v/>
      </c>
      <c r="B1530" s="304"/>
      <c r="C1530" s="305"/>
      <c r="D1530" s="269"/>
      <c r="E1530" s="264"/>
      <c r="F1530" s="334"/>
      <c r="G1530" s="269"/>
      <c r="H1530" s="269"/>
      <c r="I1530" s="264"/>
      <c r="J1530" s="307" t="str">
        <f t="shared" si="0"/>
        <v/>
      </c>
      <c r="K1530" s="307"/>
      <c r="L1530" s="308"/>
      <c r="M1530" s="307"/>
      <c r="N1530" s="304"/>
      <c r="O1530" s="264"/>
      <c r="P1530" s="269"/>
      <c r="Q1530" s="296"/>
      <c r="R1530" s="296"/>
      <c r="S1530" s="296"/>
    </row>
    <row r="1531" spans="1:19" ht="12.75" customHeight="1" x14ac:dyDescent="0.2">
      <c r="A1531" s="303" t="str">
        <f>IF(B1531="","",ROW()-ROW($A$3)+'Diário 2º PA'!$P$1)</f>
        <v/>
      </c>
      <c r="B1531" s="304"/>
      <c r="C1531" s="305"/>
      <c r="D1531" s="269"/>
      <c r="E1531" s="264"/>
      <c r="F1531" s="334"/>
      <c r="G1531" s="269"/>
      <c r="H1531" s="269"/>
      <c r="I1531" s="264"/>
      <c r="J1531" s="307" t="str">
        <f t="shared" si="0"/>
        <v/>
      </c>
      <c r="K1531" s="307"/>
      <c r="L1531" s="308"/>
      <c r="M1531" s="307"/>
      <c r="N1531" s="304"/>
      <c r="O1531" s="264"/>
      <c r="P1531" s="269"/>
      <c r="Q1531" s="296"/>
      <c r="R1531" s="296"/>
      <c r="S1531" s="296"/>
    </row>
    <row r="1532" spans="1:19" ht="12.75" customHeight="1" x14ac:dyDescent="0.2">
      <c r="A1532" s="303" t="str">
        <f>IF(B1532="","",ROW()-ROW($A$3)+'Diário 2º PA'!$P$1)</f>
        <v/>
      </c>
      <c r="B1532" s="304"/>
      <c r="C1532" s="305"/>
      <c r="D1532" s="269"/>
      <c r="E1532" s="264"/>
      <c r="F1532" s="334"/>
      <c r="G1532" s="269"/>
      <c r="H1532" s="269"/>
      <c r="I1532" s="264"/>
      <c r="J1532" s="307" t="str">
        <f t="shared" si="0"/>
        <v/>
      </c>
      <c r="K1532" s="307"/>
      <c r="L1532" s="308"/>
      <c r="M1532" s="307"/>
      <c r="N1532" s="304"/>
      <c r="O1532" s="264"/>
      <c r="P1532" s="269"/>
      <c r="Q1532" s="296"/>
      <c r="R1532" s="296"/>
      <c r="S1532" s="296"/>
    </row>
    <row r="1533" spans="1:19" ht="12.75" customHeight="1" x14ac:dyDescent="0.2">
      <c r="A1533" s="303" t="str">
        <f>IF(B1533="","",ROW()-ROW($A$3)+'Diário 2º PA'!$P$1)</f>
        <v/>
      </c>
      <c r="B1533" s="304"/>
      <c r="C1533" s="305"/>
      <c r="D1533" s="269"/>
      <c r="E1533" s="264"/>
      <c r="F1533" s="334"/>
      <c r="G1533" s="269"/>
      <c r="H1533" s="269"/>
      <c r="I1533" s="264"/>
      <c r="J1533" s="307" t="str">
        <f t="shared" si="0"/>
        <v/>
      </c>
      <c r="K1533" s="307"/>
      <c r="L1533" s="308"/>
      <c r="M1533" s="307"/>
      <c r="N1533" s="304"/>
      <c r="O1533" s="264"/>
      <c r="P1533" s="269"/>
      <c r="Q1533" s="296"/>
      <c r="R1533" s="296"/>
      <c r="S1533" s="296"/>
    </row>
    <row r="1534" spans="1:19" ht="12.75" customHeight="1" x14ac:dyDescent="0.2">
      <c r="A1534" s="303" t="str">
        <f>IF(B1534="","",ROW()-ROW($A$3)+'Diário 2º PA'!$P$1)</f>
        <v/>
      </c>
      <c r="B1534" s="304"/>
      <c r="C1534" s="305"/>
      <c r="D1534" s="269"/>
      <c r="E1534" s="264"/>
      <c r="F1534" s="334"/>
      <c r="G1534" s="269"/>
      <c r="H1534" s="269"/>
      <c r="I1534" s="264"/>
      <c r="J1534" s="307" t="str">
        <f t="shared" si="0"/>
        <v/>
      </c>
      <c r="K1534" s="307"/>
      <c r="L1534" s="308"/>
      <c r="M1534" s="307"/>
      <c r="N1534" s="304"/>
      <c r="O1534" s="264"/>
      <c r="P1534" s="269"/>
      <c r="Q1534" s="296"/>
      <c r="R1534" s="296"/>
      <c r="S1534" s="296"/>
    </row>
    <row r="1535" spans="1:19" ht="12.75" customHeight="1" x14ac:dyDescent="0.2">
      <c r="A1535" s="303" t="str">
        <f>IF(B1535="","",ROW()-ROW($A$3)+'Diário 2º PA'!$P$1)</f>
        <v/>
      </c>
      <c r="B1535" s="304"/>
      <c r="C1535" s="305"/>
      <c r="D1535" s="269"/>
      <c r="E1535" s="264"/>
      <c r="F1535" s="334"/>
      <c r="G1535" s="269"/>
      <c r="H1535" s="269"/>
      <c r="I1535" s="264"/>
      <c r="J1535" s="307" t="str">
        <f t="shared" si="0"/>
        <v/>
      </c>
      <c r="K1535" s="307"/>
      <c r="L1535" s="308"/>
      <c r="M1535" s="307"/>
      <c r="N1535" s="304"/>
      <c r="O1535" s="264"/>
      <c r="P1535" s="269"/>
      <c r="Q1535" s="296"/>
      <c r="R1535" s="296"/>
      <c r="S1535" s="296"/>
    </row>
    <row r="1536" spans="1:19" ht="12.75" customHeight="1" x14ac:dyDescent="0.2">
      <c r="A1536" s="303" t="str">
        <f>IF(B1536="","",ROW()-ROW($A$3)+'Diário 2º PA'!$P$1)</f>
        <v/>
      </c>
      <c r="B1536" s="304"/>
      <c r="C1536" s="305"/>
      <c r="D1536" s="269"/>
      <c r="E1536" s="264"/>
      <c r="F1536" s="334"/>
      <c r="G1536" s="269"/>
      <c r="H1536" s="269"/>
      <c r="I1536" s="264"/>
      <c r="J1536" s="307" t="str">
        <f t="shared" si="0"/>
        <v/>
      </c>
      <c r="K1536" s="307"/>
      <c r="L1536" s="308"/>
      <c r="M1536" s="307"/>
      <c r="N1536" s="304"/>
      <c r="O1536" s="264"/>
      <c r="P1536" s="269"/>
      <c r="Q1536" s="296"/>
      <c r="R1536" s="296"/>
      <c r="S1536" s="296"/>
    </row>
    <row r="1537" spans="1:19" ht="12.75" customHeight="1" x14ac:dyDescent="0.2">
      <c r="A1537" s="303" t="str">
        <f>IF(B1537="","",ROW()-ROW($A$3)+'Diário 2º PA'!$P$1)</f>
        <v/>
      </c>
      <c r="B1537" s="304"/>
      <c r="C1537" s="305"/>
      <c r="D1537" s="269"/>
      <c r="E1537" s="264"/>
      <c r="F1537" s="334"/>
      <c r="G1537" s="269"/>
      <c r="H1537" s="269"/>
      <c r="I1537" s="264"/>
      <c r="J1537" s="307" t="str">
        <f t="shared" si="0"/>
        <v/>
      </c>
      <c r="K1537" s="307"/>
      <c r="L1537" s="308"/>
      <c r="M1537" s="307"/>
      <c r="N1537" s="304"/>
      <c r="O1537" s="264"/>
      <c r="P1537" s="269"/>
      <c r="Q1537" s="296"/>
      <c r="R1537" s="296"/>
      <c r="S1537" s="296"/>
    </row>
    <row r="1538" spans="1:19" ht="12.75" customHeight="1" x14ac:dyDescent="0.2">
      <c r="A1538" s="303" t="str">
        <f>IF(B1538="","",ROW()-ROW($A$3)+'Diário 2º PA'!$P$1)</f>
        <v/>
      </c>
      <c r="B1538" s="304"/>
      <c r="C1538" s="305"/>
      <c r="D1538" s="269"/>
      <c r="E1538" s="264"/>
      <c r="F1538" s="334"/>
      <c r="G1538" s="269"/>
      <c r="H1538" s="269"/>
      <c r="I1538" s="264"/>
      <c r="J1538" s="307" t="str">
        <f t="shared" si="0"/>
        <v/>
      </c>
      <c r="K1538" s="307"/>
      <c r="L1538" s="308"/>
      <c r="M1538" s="307"/>
      <c r="N1538" s="304"/>
      <c r="O1538" s="264"/>
      <c r="P1538" s="269"/>
      <c r="Q1538" s="296"/>
      <c r="R1538" s="296"/>
      <c r="S1538" s="296"/>
    </row>
    <row r="1539" spans="1:19" ht="12.75" customHeight="1" x14ac:dyDescent="0.2">
      <c r="A1539" s="303" t="str">
        <f>IF(B1539="","",ROW()-ROW($A$3)+'Diário 2º PA'!$P$1)</f>
        <v/>
      </c>
      <c r="B1539" s="304"/>
      <c r="C1539" s="305"/>
      <c r="D1539" s="269"/>
      <c r="E1539" s="264"/>
      <c r="F1539" s="334"/>
      <c r="G1539" s="269"/>
      <c r="H1539" s="269"/>
      <c r="I1539" s="264"/>
      <c r="J1539" s="307" t="str">
        <f t="shared" si="0"/>
        <v/>
      </c>
      <c r="K1539" s="307"/>
      <c r="L1539" s="308"/>
      <c r="M1539" s="307"/>
      <c r="N1539" s="304"/>
      <c r="O1539" s="264"/>
      <c r="P1539" s="269"/>
      <c r="Q1539" s="296"/>
      <c r="R1539" s="296"/>
      <c r="S1539" s="296"/>
    </row>
    <row r="1540" spans="1:19" ht="12.75" customHeight="1" x14ac:dyDescent="0.2">
      <c r="A1540" s="303" t="str">
        <f>IF(B1540="","",ROW()-ROW($A$3)+'Diário 2º PA'!$P$1)</f>
        <v/>
      </c>
      <c r="B1540" s="304"/>
      <c r="C1540" s="305"/>
      <c r="D1540" s="269"/>
      <c r="E1540" s="264"/>
      <c r="F1540" s="334"/>
      <c r="G1540" s="269"/>
      <c r="H1540" s="269"/>
      <c r="I1540" s="264"/>
      <c r="J1540" s="307" t="str">
        <f t="shared" si="0"/>
        <v/>
      </c>
      <c r="K1540" s="307"/>
      <c r="L1540" s="308"/>
      <c r="M1540" s="307"/>
      <c r="N1540" s="304"/>
      <c r="O1540" s="264"/>
      <c r="P1540" s="269"/>
      <c r="Q1540" s="296"/>
      <c r="R1540" s="296"/>
      <c r="S1540" s="296"/>
    </row>
    <row r="1541" spans="1:19" ht="12.75" customHeight="1" x14ac:dyDescent="0.2">
      <c r="A1541" s="303" t="str">
        <f>IF(B1541="","",ROW()-ROW($A$3)+'Diário 2º PA'!$P$1)</f>
        <v/>
      </c>
      <c r="B1541" s="304"/>
      <c r="C1541" s="305"/>
      <c r="D1541" s="269"/>
      <c r="E1541" s="264"/>
      <c r="F1541" s="334"/>
      <c r="G1541" s="269"/>
      <c r="H1541" s="269"/>
      <c r="I1541" s="264"/>
      <c r="J1541" s="307" t="str">
        <f t="shared" si="0"/>
        <v/>
      </c>
      <c r="K1541" s="307"/>
      <c r="L1541" s="308"/>
      <c r="M1541" s="307"/>
      <c r="N1541" s="304"/>
      <c r="O1541" s="264"/>
      <c r="P1541" s="269"/>
      <c r="Q1541" s="296"/>
      <c r="R1541" s="296"/>
      <c r="S1541" s="296"/>
    </row>
    <row r="1542" spans="1:19" ht="12.75" customHeight="1" x14ac:dyDescent="0.2">
      <c r="A1542" s="303" t="str">
        <f>IF(B1542="","",ROW()-ROW($A$3)+'Diário 2º PA'!$P$1)</f>
        <v/>
      </c>
      <c r="B1542" s="304"/>
      <c r="C1542" s="305"/>
      <c r="D1542" s="269"/>
      <c r="E1542" s="264"/>
      <c r="F1542" s="334"/>
      <c r="G1542" s="269"/>
      <c r="H1542" s="269"/>
      <c r="I1542" s="264"/>
      <c r="J1542" s="307" t="str">
        <f t="shared" si="0"/>
        <v/>
      </c>
      <c r="K1542" s="307"/>
      <c r="L1542" s="308"/>
      <c r="M1542" s="307"/>
      <c r="N1542" s="304"/>
      <c r="O1542" s="264"/>
      <c r="P1542" s="269"/>
      <c r="Q1542" s="296"/>
      <c r="R1542" s="296"/>
      <c r="S1542" s="296"/>
    </row>
    <row r="1543" spans="1:19" ht="12.75" customHeight="1" x14ac:dyDescent="0.2">
      <c r="A1543" s="303" t="str">
        <f>IF(B1543="","",ROW()-ROW($A$3)+'Diário 2º PA'!$P$1)</f>
        <v/>
      </c>
      <c r="B1543" s="304"/>
      <c r="C1543" s="305"/>
      <c r="D1543" s="269"/>
      <c r="E1543" s="264"/>
      <c r="F1543" s="334"/>
      <c r="G1543" s="269"/>
      <c r="H1543" s="269"/>
      <c r="I1543" s="264"/>
      <c r="J1543" s="307" t="str">
        <f t="shared" si="0"/>
        <v/>
      </c>
      <c r="K1543" s="307"/>
      <c r="L1543" s="308"/>
      <c r="M1543" s="307"/>
      <c r="N1543" s="304"/>
      <c r="O1543" s="264"/>
      <c r="P1543" s="269"/>
      <c r="Q1543" s="296"/>
      <c r="R1543" s="296"/>
      <c r="S1543" s="296"/>
    </row>
    <row r="1544" spans="1:19" ht="12.75" customHeight="1" x14ac:dyDescent="0.2">
      <c r="A1544" s="303" t="str">
        <f>IF(B1544="","",ROW()-ROW($A$3)+'Diário 2º PA'!$P$1)</f>
        <v/>
      </c>
      <c r="B1544" s="304"/>
      <c r="C1544" s="305"/>
      <c r="D1544" s="269"/>
      <c r="E1544" s="264"/>
      <c r="F1544" s="334"/>
      <c r="G1544" s="269"/>
      <c r="H1544" s="269"/>
      <c r="I1544" s="264"/>
      <c r="J1544" s="307" t="str">
        <f t="shared" si="0"/>
        <v/>
      </c>
      <c r="K1544" s="307"/>
      <c r="L1544" s="308"/>
      <c r="M1544" s="307"/>
      <c r="N1544" s="304"/>
      <c r="O1544" s="264"/>
      <c r="P1544" s="269"/>
      <c r="Q1544" s="296"/>
      <c r="R1544" s="296"/>
      <c r="S1544" s="296"/>
    </row>
    <row r="1545" spans="1:19" ht="12.75" customHeight="1" x14ac:dyDescent="0.2">
      <c r="A1545" s="303" t="str">
        <f>IF(B1545="","",ROW()-ROW($A$3)+'Diário 2º PA'!$P$1)</f>
        <v/>
      </c>
      <c r="B1545" s="304"/>
      <c r="C1545" s="305"/>
      <c r="D1545" s="269"/>
      <c r="E1545" s="264"/>
      <c r="F1545" s="334"/>
      <c r="G1545" s="269"/>
      <c r="H1545" s="269"/>
      <c r="I1545" s="264"/>
      <c r="J1545" s="307" t="str">
        <f t="shared" si="0"/>
        <v/>
      </c>
      <c r="K1545" s="307"/>
      <c r="L1545" s="308"/>
      <c r="M1545" s="307"/>
      <c r="N1545" s="304"/>
      <c r="O1545" s="264"/>
      <c r="P1545" s="269"/>
      <c r="Q1545" s="296"/>
      <c r="R1545" s="296"/>
      <c r="S1545" s="296"/>
    </row>
    <row r="1546" spans="1:19" ht="12.75" customHeight="1" x14ac:dyDescent="0.2">
      <c r="A1546" s="303" t="str">
        <f>IF(B1546="","",ROW()-ROW($A$3)+'Diário 2º PA'!$P$1)</f>
        <v/>
      </c>
      <c r="B1546" s="304"/>
      <c r="C1546" s="305"/>
      <c r="D1546" s="269"/>
      <c r="E1546" s="264"/>
      <c r="F1546" s="334"/>
      <c r="G1546" s="269"/>
      <c r="H1546" s="269"/>
      <c r="I1546" s="264"/>
      <c r="J1546" s="307" t="str">
        <f t="shared" si="0"/>
        <v/>
      </c>
      <c r="K1546" s="307"/>
      <c r="L1546" s="308"/>
      <c r="M1546" s="307"/>
      <c r="N1546" s="304"/>
      <c r="O1546" s="264"/>
      <c r="P1546" s="269"/>
      <c r="Q1546" s="296"/>
      <c r="R1546" s="296"/>
      <c r="S1546" s="296"/>
    </row>
    <row r="1547" spans="1:19" ht="12.75" customHeight="1" x14ac:dyDescent="0.2">
      <c r="A1547" s="303" t="str">
        <f>IF(B1547="","",ROW()-ROW($A$3)+'Diário 2º PA'!$P$1)</f>
        <v/>
      </c>
      <c r="B1547" s="304"/>
      <c r="C1547" s="305"/>
      <c r="D1547" s="269"/>
      <c r="E1547" s="264"/>
      <c r="F1547" s="334"/>
      <c r="G1547" s="269"/>
      <c r="H1547" s="269"/>
      <c r="I1547" s="264"/>
      <c r="J1547" s="307" t="str">
        <f t="shared" si="0"/>
        <v/>
      </c>
      <c r="K1547" s="307"/>
      <c r="L1547" s="308"/>
      <c r="M1547" s="307"/>
      <c r="N1547" s="304"/>
      <c r="O1547" s="264"/>
      <c r="P1547" s="269"/>
      <c r="Q1547" s="296"/>
      <c r="R1547" s="296"/>
      <c r="S1547" s="296"/>
    </row>
    <row r="1548" spans="1:19" ht="12.75" customHeight="1" x14ac:dyDescent="0.2">
      <c r="A1548" s="303" t="str">
        <f>IF(B1548="","",ROW()-ROW($A$3)+'Diário 2º PA'!$P$1)</f>
        <v/>
      </c>
      <c r="B1548" s="304"/>
      <c r="C1548" s="305"/>
      <c r="D1548" s="269"/>
      <c r="E1548" s="264"/>
      <c r="F1548" s="334"/>
      <c r="G1548" s="269"/>
      <c r="H1548" s="269"/>
      <c r="I1548" s="264"/>
      <c r="J1548" s="307" t="str">
        <f t="shared" si="0"/>
        <v/>
      </c>
      <c r="K1548" s="307"/>
      <c r="L1548" s="308"/>
      <c r="M1548" s="307"/>
      <c r="N1548" s="304"/>
      <c r="O1548" s="264"/>
      <c r="P1548" s="269"/>
      <c r="Q1548" s="296"/>
      <c r="R1548" s="296"/>
      <c r="S1548" s="296"/>
    </row>
    <row r="1549" spans="1:19" ht="12.75" customHeight="1" x14ac:dyDescent="0.2">
      <c r="A1549" s="303" t="str">
        <f>IF(B1549="","",ROW()-ROW($A$3)+'Diário 2º PA'!$P$1)</f>
        <v/>
      </c>
      <c r="B1549" s="304"/>
      <c r="C1549" s="305"/>
      <c r="D1549" s="269"/>
      <c r="E1549" s="264"/>
      <c r="F1549" s="334"/>
      <c r="G1549" s="269"/>
      <c r="H1549" s="269"/>
      <c r="I1549" s="264"/>
      <c r="J1549" s="307" t="str">
        <f t="shared" si="0"/>
        <v/>
      </c>
      <c r="K1549" s="307"/>
      <c r="L1549" s="308"/>
      <c r="M1549" s="307"/>
      <c r="N1549" s="304"/>
      <c r="O1549" s="264"/>
      <c r="P1549" s="269"/>
      <c r="Q1549" s="296"/>
      <c r="R1549" s="296"/>
      <c r="S1549" s="296"/>
    </row>
    <row r="1550" spans="1:19" ht="12.75" customHeight="1" x14ac:dyDescent="0.2">
      <c r="A1550" s="303" t="str">
        <f>IF(B1550="","",ROW()-ROW($A$3)+'Diário 2º PA'!$P$1)</f>
        <v/>
      </c>
      <c r="B1550" s="304"/>
      <c r="C1550" s="305"/>
      <c r="D1550" s="269"/>
      <c r="E1550" s="264"/>
      <c r="F1550" s="334"/>
      <c r="G1550" s="269"/>
      <c r="H1550" s="269"/>
      <c r="I1550" s="264"/>
      <c r="J1550" s="307" t="str">
        <f t="shared" si="0"/>
        <v/>
      </c>
      <c r="K1550" s="307"/>
      <c r="L1550" s="308"/>
      <c r="M1550" s="307"/>
      <c r="N1550" s="304"/>
      <c r="O1550" s="264"/>
      <c r="P1550" s="269"/>
      <c r="Q1550" s="296"/>
      <c r="R1550" s="296"/>
      <c r="S1550" s="296"/>
    </row>
    <row r="1551" spans="1:19" ht="12.75" customHeight="1" x14ac:dyDescent="0.2">
      <c r="A1551" s="303" t="str">
        <f>IF(B1551="","",ROW()-ROW($A$3)+'Diário 2º PA'!$P$1)</f>
        <v/>
      </c>
      <c r="B1551" s="304"/>
      <c r="C1551" s="305"/>
      <c r="D1551" s="269"/>
      <c r="E1551" s="264"/>
      <c r="F1551" s="334"/>
      <c r="G1551" s="269"/>
      <c r="H1551" s="269"/>
      <c r="I1551" s="264"/>
      <c r="J1551" s="307" t="str">
        <f t="shared" si="0"/>
        <v/>
      </c>
      <c r="K1551" s="307"/>
      <c r="L1551" s="308"/>
      <c r="M1551" s="307"/>
      <c r="N1551" s="304"/>
      <c r="O1551" s="264"/>
      <c r="P1551" s="269"/>
      <c r="Q1551" s="296"/>
      <c r="R1551" s="296"/>
      <c r="S1551" s="296"/>
    </row>
    <row r="1552" spans="1:19" ht="12.75" customHeight="1" x14ac:dyDescent="0.2">
      <c r="A1552" s="303" t="str">
        <f>IF(B1552="","",ROW()-ROW($A$3)+'Diário 2º PA'!$P$1)</f>
        <v/>
      </c>
      <c r="B1552" s="304"/>
      <c r="C1552" s="305"/>
      <c r="D1552" s="269"/>
      <c r="E1552" s="264"/>
      <c r="F1552" s="334"/>
      <c r="G1552" s="269"/>
      <c r="H1552" s="269"/>
      <c r="I1552" s="264"/>
      <c r="J1552" s="307" t="str">
        <f t="shared" si="0"/>
        <v/>
      </c>
      <c r="K1552" s="307"/>
      <c r="L1552" s="308"/>
      <c r="M1552" s="307"/>
      <c r="N1552" s="304"/>
      <c r="O1552" s="264"/>
      <c r="P1552" s="269"/>
      <c r="Q1552" s="296"/>
      <c r="R1552" s="296"/>
      <c r="S1552" s="296"/>
    </row>
    <row r="1553" spans="1:19" ht="12.75" customHeight="1" x14ac:dyDescent="0.2">
      <c r="A1553" s="303" t="str">
        <f>IF(B1553="","",ROW()-ROW($A$3)+'Diário 2º PA'!$P$1)</f>
        <v/>
      </c>
      <c r="B1553" s="304"/>
      <c r="C1553" s="305"/>
      <c r="D1553" s="269"/>
      <c r="E1553" s="264"/>
      <c r="F1553" s="334"/>
      <c r="G1553" s="269"/>
      <c r="H1553" s="269"/>
      <c r="I1553" s="264"/>
      <c r="J1553" s="307" t="str">
        <f t="shared" si="0"/>
        <v/>
      </c>
      <c r="K1553" s="307"/>
      <c r="L1553" s="308"/>
      <c r="M1553" s="307"/>
      <c r="N1553" s="304"/>
      <c r="O1553" s="264"/>
      <c r="P1553" s="269"/>
      <c r="Q1553" s="296"/>
      <c r="R1553" s="296"/>
      <c r="S1553" s="296"/>
    </row>
    <row r="1554" spans="1:19" ht="12.75" customHeight="1" x14ac:dyDescent="0.2">
      <c r="A1554" s="303" t="str">
        <f>IF(B1554="","",ROW()-ROW($A$3)+'Diário 2º PA'!$P$1)</f>
        <v/>
      </c>
      <c r="B1554" s="304"/>
      <c r="C1554" s="305"/>
      <c r="D1554" s="269"/>
      <c r="E1554" s="264"/>
      <c r="F1554" s="334"/>
      <c r="G1554" s="269"/>
      <c r="H1554" s="269"/>
      <c r="I1554" s="264"/>
      <c r="J1554" s="307" t="str">
        <f t="shared" si="0"/>
        <v/>
      </c>
      <c r="K1554" s="307"/>
      <c r="L1554" s="308"/>
      <c r="M1554" s="307"/>
      <c r="N1554" s="304"/>
      <c r="O1554" s="264"/>
      <c r="P1554" s="269"/>
      <c r="Q1554" s="296"/>
      <c r="R1554" s="296"/>
      <c r="S1554" s="296"/>
    </row>
    <row r="1555" spans="1:19" ht="12.75" customHeight="1" x14ac:dyDescent="0.2">
      <c r="A1555" s="303" t="str">
        <f>IF(B1555="","",ROW()-ROW($A$3)+'Diário 2º PA'!$P$1)</f>
        <v/>
      </c>
      <c r="B1555" s="304"/>
      <c r="C1555" s="305"/>
      <c r="D1555" s="269"/>
      <c r="E1555" s="264"/>
      <c r="F1555" s="334"/>
      <c r="G1555" s="269"/>
      <c r="H1555" s="269"/>
      <c r="I1555" s="264"/>
      <c r="J1555" s="307" t="str">
        <f t="shared" si="0"/>
        <v/>
      </c>
      <c r="K1555" s="307"/>
      <c r="L1555" s="308"/>
      <c r="M1555" s="307"/>
      <c r="N1555" s="304"/>
      <c r="O1555" s="264"/>
      <c r="P1555" s="269"/>
      <c r="Q1555" s="296"/>
      <c r="R1555" s="296"/>
      <c r="S1555" s="296"/>
    </row>
    <row r="1556" spans="1:19" ht="12.75" customHeight="1" x14ac:dyDescent="0.2">
      <c r="A1556" s="303" t="str">
        <f>IF(B1556="","",ROW()-ROW($A$3)+'Diário 2º PA'!$P$1)</f>
        <v/>
      </c>
      <c r="B1556" s="304"/>
      <c r="C1556" s="305"/>
      <c r="D1556" s="269"/>
      <c r="E1556" s="264"/>
      <c r="F1556" s="334"/>
      <c r="G1556" s="269"/>
      <c r="H1556" s="269"/>
      <c r="I1556" s="264"/>
      <c r="J1556" s="307" t="str">
        <f t="shared" si="0"/>
        <v/>
      </c>
      <c r="K1556" s="307"/>
      <c r="L1556" s="308"/>
      <c r="M1556" s="307"/>
      <c r="N1556" s="304"/>
      <c r="O1556" s="264"/>
      <c r="P1556" s="269"/>
      <c r="Q1556" s="296"/>
      <c r="R1556" s="296"/>
      <c r="S1556" s="296"/>
    </row>
    <row r="1557" spans="1:19" ht="12.75" customHeight="1" x14ac:dyDescent="0.2">
      <c r="A1557" s="303" t="str">
        <f>IF(B1557="","",ROW()-ROW($A$3)+'Diário 2º PA'!$P$1)</f>
        <v/>
      </c>
      <c r="B1557" s="304"/>
      <c r="C1557" s="305"/>
      <c r="D1557" s="269"/>
      <c r="E1557" s="264"/>
      <c r="F1557" s="334"/>
      <c r="G1557" s="269"/>
      <c r="H1557" s="269"/>
      <c r="I1557" s="264"/>
      <c r="J1557" s="307" t="str">
        <f t="shared" si="0"/>
        <v/>
      </c>
      <c r="K1557" s="307"/>
      <c r="L1557" s="308"/>
      <c r="M1557" s="307"/>
      <c r="N1557" s="304"/>
      <c r="O1557" s="264"/>
      <c r="P1557" s="269"/>
      <c r="Q1557" s="296"/>
      <c r="R1557" s="296"/>
      <c r="S1557" s="296"/>
    </row>
    <row r="1558" spans="1:19" ht="12.75" customHeight="1" x14ac:dyDescent="0.2">
      <c r="A1558" s="303" t="str">
        <f>IF(B1558="","",ROW()-ROW($A$3)+'Diário 2º PA'!$P$1)</f>
        <v/>
      </c>
      <c r="B1558" s="304"/>
      <c r="C1558" s="305"/>
      <c r="D1558" s="269"/>
      <c r="E1558" s="264"/>
      <c r="F1558" s="334"/>
      <c r="G1558" s="269"/>
      <c r="H1558" s="269"/>
      <c r="I1558" s="264"/>
      <c r="J1558" s="307" t="str">
        <f t="shared" si="0"/>
        <v/>
      </c>
      <c r="K1558" s="307"/>
      <c r="L1558" s="308"/>
      <c r="M1558" s="307"/>
      <c r="N1558" s="304"/>
      <c r="O1558" s="264"/>
      <c r="P1558" s="269"/>
      <c r="Q1558" s="296"/>
      <c r="R1558" s="296"/>
      <c r="S1558" s="296"/>
    </row>
    <row r="1559" spans="1:19" ht="12.75" customHeight="1" x14ac:dyDescent="0.2">
      <c r="A1559" s="303" t="str">
        <f>IF(B1559="","",ROW()-ROW($A$3)+'Diário 2º PA'!$P$1)</f>
        <v/>
      </c>
      <c r="B1559" s="304"/>
      <c r="C1559" s="305"/>
      <c r="D1559" s="269"/>
      <c r="E1559" s="264"/>
      <c r="F1559" s="334"/>
      <c r="G1559" s="269"/>
      <c r="H1559" s="269"/>
      <c r="I1559" s="264"/>
      <c r="J1559" s="307" t="str">
        <f t="shared" si="0"/>
        <v/>
      </c>
      <c r="K1559" s="307"/>
      <c r="L1559" s="308"/>
      <c r="M1559" s="307"/>
      <c r="N1559" s="304"/>
      <c r="O1559" s="264"/>
      <c r="P1559" s="269"/>
      <c r="Q1559" s="296"/>
      <c r="R1559" s="296"/>
      <c r="S1559" s="296"/>
    </row>
    <row r="1560" spans="1:19" ht="12.75" customHeight="1" x14ac:dyDescent="0.2">
      <c r="A1560" s="303" t="str">
        <f>IF(B1560="","",ROW()-ROW($A$3)+'Diário 2º PA'!$P$1)</f>
        <v/>
      </c>
      <c r="B1560" s="304"/>
      <c r="C1560" s="305"/>
      <c r="D1560" s="269"/>
      <c r="E1560" s="264"/>
      <c r="F1560" s="334"/>
      <c r="G1560" s="269"/>
      <c r="H1560" s="269"/>
      <c r="I1560" s="264"/>
      <c r="J1560" s="307" t="str">
        <f t="shared" si="0"/>
        <v/>
      </c>
      <c r="K1560" s="307"/>
      <c r="L1560" s="308"/>
      <c r="M1560" s="307"/>
      <c r="N1560" s="304"/>
      <c r="O1560" s="264"/>
      <c r="P1560" s="269"/>
      <c r="Q1560" s="296"/>
      <c r="R1560" s="296"/>
      <c r="S1560" s="296"/>
    </row>
    <row r="1561" spans="1:19" ht="12.75" customHeight="1" x14ac:dyDescent="0.2">
      <c r="A1561" s="303" t="str">
        <f>IF(B1561="","",ROW()-ROW($A$3)+'Diário 2º PA'!$P$1)</f>
        <v/>
      </c>
      <c r="B1561" s="304"/>
      <c r="C1561" s="305"/>
      <c r="D1561" s="269"/>
      <c r="E1561" s="264"/>
      <c r="F1561" s="334"/>
      <c r="G1561" s="269"/>
      <c r="H1561" s="269"/>
      <c r="I1561" s="264"/>
      <c r="J1561" s="307" t="str">
        <f t="shared" si="0"/>
        <v/>
      </c>
      <c r="K1561" s="307"/>
      <c r="L1561" s="308"/>
      <c r="M1561" s="307"/>
      <c r="N1561" s="304"/>
      <c r="O1561" s="264"/>
      <c r="P1561" s="269"/>
      <c r="Q1561" s="296"/>
      <c r="R1561" s="296"/>
      <c r="S1561" s="296"/>
    </row>
    <row r="1562" spans="1:19" ht="12.75" customHeight="1" x14ac:dyDescent="0.2">
      <c r="A1562" s="303" t="str">
        <f>IF(B1562="","",ROW()-ROW($A$3)+'Diário 2º PA'!$P$1)</f>
        <v/>
      </c>
      <c r="B1562" s="304"/>
      <c r="C1562" s="305"/>
      <c r="D1562" s="269"/>
      <c r="E1562" s="264"/>
      <c r="F1562" s="334"/>
      <c r="G1562" s="269"/>
      <c r="H1562" s="269"/>
      <c r="I1562" s="264"/>
      <c r="J1562" s="307" t="str">
        <f t="shared" si="0"/>
        <v/>
      </c>
      <c r="K1562" s="307"/>
      <c r="L1562" s="308"/>
      <c r="M1562" s="307"/>
      <c r="N1562" s="304"/>
      <c r="O1562" s="264"/>
      <c r="P1562" s="269"/>
      <c r="Q1562" s="296"/>
      <c r="R1562" s="296"/>
      <c r="S1562" s="296"/>
    </row>
    <row r="1563" spans="1:19" ht="12.75" customHeight="1" x14ac:dyDescent="0.2">
      <c r="A1563" s="303" t="str">
        <f>IF(B1563="","",ROW()-ROW($A$3)+'Diário 2º PA'!$P$1)</f>
        <v/>
      </c>
      <c r="B1563" s="304"/>
      <c r="C1563" s="305"/>
      <c r="D1563" s="269"/>
      <c r="E1563" s="264"/>
      <c r="F1563" s="334"/>
      <c r="G1563" s="269"/>
      <c r="H1563" s="269"/>
      <c r="I1563" s="264"/>
      <c r="J1563" s="307" t="str">
        <f t="shared" si="0"/>
        <v/>
      </c>
      <c r="K1563" s="307"/>
      <c r="L1563" s="308"/>
      <c r="M1563" s="307"/>
      <c r="N1563" s="304"/>
      <c r="O1563" s="264"/>
      <c r="P1563" s="269"/>
      <c r="Q1563" s="296"/>
      <c r="R1563" s="296"/>
      <c r="S1563" s="296"/>
    </row>
    <row r="1564" spans="1:19" ht="12.75" customHeight="1" x14ac:dyDescent="0.2">
      <c r="A1564" s="303" t="str">
        <f>IF(B1564="","",ROW()-ROW($A$3)+'Diário 2º PA'!$P$1)</f>
        <v/>
      </c>
      <c r="B1564" s="304"/>
      <c r="C1564" s="305"/>
      <c r="D1564" s="269"/>
      <c r="E1564" s="264"/>
      <c r="F1564" s="334"/>
      <c r="G1564" s="269"/>
      <c r="H1564" s="269"/>
      <c r="I1564" s="264"/>
      <c r="J1564" s="307" t="str">
        <f t="shared" si="0"/>
        <v/>
      </c>
      <c r="K1564" s="307"/>
      <c r="L1564" s="308"/>
      <c r="M1564" s="307"/>
      <c r="N1564" s="304"/>
      <c r="O1564" s="264"/>
      <c r="P1564" s="269"/>
      <c r="Q1564" s="296"/>
      <c r="R1564" s="296"/>
      <c r="S1564" s="296"/>
    </row>
    <row r="1565" spans="1:19" ht="12.75" customHeight="1" x14ac:dyDescent="0.2">
      <c r="A1565" s="303" t="str">
        <f>IF(B1565="","",ROW()-ROW($A$3)+'Diário 2º PA'!$P$1)</f>
        <v/>
      </c>
      <c r="B1565" s="304"/>
      <c r="C1565" s="305"/>
      <c r="D1565" s="269"/>
      <c r="E1565" s="264"/>
      <c r="F1565" s="334"/>
      <c r="G1565" s="269"/>
      <c r="H1565" s="269"/>
      <c r="I1565" s="264"/>
      <c r="J1565" s="307" t="str">
        <f t="shared" si="0"/>
        <v/>
      </c>
      <c r="K1565" s="307"/>
      <c r="L1565" s="308"/>
      <c r="M1565" s="307"/>
      <c r="N1565" s="304"/>
      <c r="O1565" s="264"/>
      <c r="P1565" s="269"/>
      <c r="Q1565" s="296"/>
      <c r="R1565" s="296"/>
      <c r="S1565" s="296"/>
    </row>
    <row r="1566" spans="1:19" ht="12.75" customHeight="1" x14ac:dyDescent="0.2">
      <c r="A1566" s="303" t="str">
        <f>IF(B1566="","",ROW()-ROW($A$3)+'Diário 2º PA'!$P$1)</f>
        <v/>
      </c>
      <c r="B1566" s="304"/>
      <c r="C1566" s="305"/>
      <c r="D1566" s="269"/>
      <c r="E1566" s="264"/>
      <c r="F1566" s="334"/>
      <c r="G1566" s="269"/>
      <c r="H1566" s="269"/>
      <c r="I1566" s="264"/>
      <c r="J1566" s="307" t="str">
        <f t="shared" si="0"/>
        <v/>
      </c>
      <c r="K1566" s="307"/>
      <c r="L1566" s="308"/>
      <c r="M1566" s="307"/>
      <c r="N1566" s="304"/>
      <c r="O1566" s="264"/>
      <c r="P1566" s="269"/>
      <c r="Q1566" s="296"/>
      <c r="R1566" s="296"/>
      <c r="S1566" s="296"/>
    </row>
    <row r="1567" spans="1:19" ht="12.75" customHeight="1" x14ac:dyDescent="0.2">
      <c r="A1567" s="303" t="str">
        <f>IF(B1567="","",ROW()-ROW($A$3)+'Diário 2º PA'!$P$1)</f>
        <v/>
      </c>
      <c r="B1567" s="304"/>
      <c r="C1567" s="305"/>
      <c r="D1567" s="269"/>
      <c r="E1567" s="264"/>
      <c r="F1567" s="334"/>
      <c r="G1567" s="269"/>
      <c r="H1567" s="269"/>
      <c r="I1567" s="264"/>
      <c r="J1567" s="307" t="str">
        <f t="shared" si="0"/>
        <v/>
      </c>
      <c r="K1567" s="307"/>
      <c r="L1567" s="308"/>
      <c r="M1567" s="307"/>
      <c r="N1567" s="304"/>
      <c r="O1567" s="264"/>
      <c r="P1567" s="269"/>
      <c r="Q1567" s="296"/>
      <c r="R1567" s="296"/>
      <c r="S1567" s="296"/>
    </row>
    <row r="1568" spans="1:19" ht="12.75" customHeight="1" x14ac:dyDescent="0.2">
      <c r="A1568" s="303" t="str">
        <f>IF(B1568="","",ROW()-ROW($A$3)+'Diário 2º PA'!$P$1)</f>
        <v/>
      </c>
      <c r="B1568" s="304"/>
      <c r="C1568" s="305"/>
      <c r="D1568" s="269"/>
      <c r="E1568" s="264"/>
      <c r="F1568" s="334"/>
      <c r="G1568" s="269"/>
      <c r="H1568" s="269"/>
      <c r="I1568" s="264"/>
      <c r="J1568" s="307" t="str">
        <f t="shared" si="0"/>
        <v/>
      </c>
      <c r="K1568" s="307"/>
      <c r="L1568" s="308"/>
      <c r="M1568" s="307"/>
      <c r="N1568" s="304"/>
      <c r="O1568" s="264"/>
      <c r="P1568" s="269"/>
      <c r="Q1568" s="296"/>
      <c r="R1568" s="296"/>
      <c r="S1568" s="296"/>
    </row>
    <row r="1569" spans="1:19" ht="12.75" customHeight="1" x14ac:dyDescent="0.2">
      <c r="A1569" s="303" t="str">
        <f>IF(B1569="","",ROW()-ROW($A$3)+'Diário 2º PA'!$P$1)</f>
        <v/>
      </c>
      <c r="B1569" s="304"/>
      <c r="C1569" s="305"/>
      <c r="D1569" s="269"/>
      <c r="E1569" s="264"/>
      <c r="F1569" s="334"/>
      <c r="G1569" s="269"/>
      <c r="H1569" s="269"/>
      <c r="I1569" s="264"/>
      <c r="J1569" s="307" t="str">
        <f t="shared" si="0"/>
        <v/>
      </c>
      <c r="K1569" s="307"/>
      <c r="L1569" s="308"/>
      <c r="M1569" s="307"/>
      <c r="N1569" s="304"/>
      <c r="O1569" s="264"/>
      <c r="P1569" s="269"/>
      <c r="Q1569" s="296"/>
      <c r="R1569" s="296"/>
      <c r="S1569" s="296"/>
    </row>
    <row r="1570" spans="1:19" ht="12.75" customHeight="1" x14ac:dyDescent="0.2">
      <c r="A1570" s="303" t="str">
        <f>IF(B1570="","",ROW()-ROW($A$3)+'Diário 2º PA'!$P$1)</f>
        <v/>
      </c>
      <c r="B1570" s="304"/>
      <c r="C1570" s="305"/>
      <c r="D1570" s="269"/>
      <c r="E1570" s="264"/>
      <c r="F1570" s="334"/>
      <c r="G1570" s="269"/>
      <c r="H1570" s="269"/>
      <c r="I1570" s="264"/>
      <c r="J1570" s="307" t="str">
        <f t="shared" si="0"/>
        <v/>
      </c>
      <c r="K1570" s="307"/>
      <c r="L1570" s="308"/>
      <c r="M1570" s="307"/>
      <c r="N1570" s="304"/>
      <c r="O1570" s="264"/>
      <c r="P1570" s="269"/>
      <c r="Q1570" s="296"/>
      <c r="R1570" s="296"/>
      <c r="S1570" s="296"/>
    </row>
    <row r="1571" spans="1:19" ht="12.75" customHeight="1" x14ac:dyDescent="0.2">
      <c r="A1571" s="303" t="str">
        <f>IF(B1571="","",ROW()-ROW($A$3)+'Diário 2º PA'!$P$1)</f>
        <v/>
      </c>
      <c r="B1571" s="304"/>
      <c r="C1571" s="305"/>
      <c r="D1571" s="269"/>
      <c r="E1571" s="264"/>
      <c r="F1571" s="334"/>
      <c r="G1571" s="269"/>
      <c r="H1571" s="269"/>
      <c r="I1571" s="264"/>
      <c r="J1571" s="307" t="str">
        <f t="shared" si="0"/>
        <v/>
      </c>
      <c r="K1571" s="307"/>
      <c r="L1571" s="308"/>
      <c r="M1571" s="307"/>
      <c r="N1571" s="304"/>
      <c r="O1571" s="264"/>
      <c r="P1571" s="269"/>
      <c r="Q1571" s="296"/>
      <c r="R1571" s="296"/>
      <c r="S1571" s="296"/>
    </row>
    <row r="1572" spans="1:19" ht="12.75" customHeight="1" x14ac:dyDescent="0.2">
      <c r="A1572" s="303" t="str">
        <f>IF(B1572="","",ROW()-ROW($A$3)+'Diário 2º PA'!$P$1)</f>
        <v/>
      </c>
      <c r="B1572" s="304"/>
      <c r="C1572" s="305"/>
      <c r="D1572" s="269"/>
      <c r="E1572" s="264"/>
      <c r="F1572" s="334"/>
      <c r="G1572" s="269"/>
      <c r="H1572" s="269"/>
      <c r="I1572" s="264"/>
      <c r="J1572" s="307" t="str">
        <f t="shared" si="0"/>
        <v/>
      </c>
      <c r="K1572" s="307"/>
      <c r="L1572" s="308"/>
      <c r="M1572" s="307"/>
      <c r="N1572" s="304"/>
      <c r="O1572" s="264"/>
      <c r="P1572" s="269"/>
      <c r="Q1572" s="296"/>
      <c r="R1572" s="296"/>
      <c r="S1572" s="296"/>
    </row>
    <row r="1573" spans="1:19" ht="12.75" customHeight="1" x14ac:dyDescent="0.2">
      <c r="A1573" s="303" t="str">
        <f>IF(B1573="","",ROW()-ROW($A$3)+'Diário 2º PA'!$P$1)</f>
        <v/>
      </c>
      <c r="B1573" s="304"/>
      <c r="C1573" s="305"/>
      <c r="D1573" s="269"/>
      <c r="E1573" s="264"/>
      <c r="F1573" s="334"/>
      <c r="G1573" s="269"/>
      <c r="H1573" s="269"/>
      <c r="I1573" s="264"/>
      <c r="J1573" s="307" t="str">
        <f t="shared" si="0"/>
        <v/>
      </c>
      <c r="K1573" s="307"/>
      <c r="L1573" s="308"/>
      <c r="M1573" s="307"/>
      <c r="N1573" s="304"/>
      <c r="O1573" s="264"/>
      <c r="P1573" s="269"/>
      <c r="Q1573" s="296"/>
      <c r="R1573" s="296"/>
      <c r="S1573" s="296"/>
    </row>
    <row r="1574" spans="1:19" ht="12.75" customHeight="1" x14ac:dyDescent="0.2">
      <c r="A1574" s="303" t="str">
        <f>IF(B1574="","",ROW()-ROW($A$3)+'Diário 2º PA'!$P$1)</f>
        <v/>
      </c>
      <c r="B1574" s="304"/>
      <c r="C1574" s="305"/>
      <c r="D1574" s="269"/>
      <c r="E1574" s="264"/>
      <c r="F1574" s="334"/>
      <c r="G1574" s="269"/>
      <c r="H1574" s="269"/>
      <c r="I1574" s="264"/>
      <c r="J1574" s="307" t="str">
        <f t="shared" si="0"/>
        <v/>
      </c>
      <c r="K1574" s="307"/>
      <c r="L1574" s="308"/>
      <c r="M1574" s="307"/>
      <c r="N1574" s="304"/>
      <c r="O1574" s="264"/>
      <c r="P1574" s="269"/>
      <c r="Q1574" s="296"/>
      <c r="R1574" s="296"/>
      <c r="S1574" s="296"/>
    </row>
    <row r="1575" spans="1:19" ht="12.75" customHeight="1" x14ac:dyDescent="0.2">
      <c r="A1575" s="303" t="str">
        <f>IF(B1575="","",ROW()-ROW($A$3)+'Diário 2º PA'!$P$1)</f>
        <v/>
      </c>
      <c r="B1575" s="304"/>
      <c r="C1575" s="305"/>
      <c r="D1575" s="269"/>
      <c r="E1575" s="264"/>
      <c r="F1575" s="334"/>
      <c r="G1575" s="269"/>
      <c r="H1575" s="269"/>
      <c r="I1575" s="264"/>
      <c r="J1575" s="307" t="str">
        <f t="shared" si="0"/>
        <v/>
      </c>
      <c r="K1575" s="307"/>
      <c r="L1575" s="308"/>
      <c r="M1575" s="307"/>
      <c r="N1575" s="304"/>
      <c r="O1575" s="264"/>
      <c r="P1575" s="269"/>
      <c r="Q1575" s="296"/>
      <c r="R1575" s="296"/>
      <c r="S1575" s="296"/>
    </row>
    <row r="1576" spans="1:19" ht="12.75" customHeight="1" x14ac:dyDescent="0.2">
      <c r="A1576" s="303" t="str">
        <f>IF(B1576="","",ROW()-ROW($A$3)+'Diário 2º PA'!$P$1)</f>
        <v/>
      </c>
      <c r="B1576" s="304"/>
      <c r="C1576" s="305"/>
      <c r="D1576" s="269"/>
      <c r="E1576" s="264"/>
      <c r="F1576" s="334"/>
      <c r="G1576" s="269"/>
      <c r="H1576" s="269"/>
      <c r="I1576" s="264"/>
      <c r="J1576" s="307" t="str">
        <f t="shared" si="0"/>
        <v/>
      </c>
      <c r="K1576" s="307"/>
      <c r="L1576" s="308"/>
      <c r="M1576" s="307"/>
      <c r="N1576" s="304"/>
      <c r="O1576" s="264"/>
      <c r="P1576" s="269"/>
      <c r="Q1576" s="296"/>
      <c r="R1576" s="296"/>
      <c r="S1576" s="296"/>
    </row>
    <row r="1577" spans="1:19" ht="12.75" customHeight="1" x14ac:dyDescent="0.2">
      <c r="A1577" s="303" t="str">
        <f>IF(B1577="","",ROW()-ROW($A$3)+'Diário 2º PA'!$P$1)</f>
        <v/>
      </c>
      <c r="B1577" s="304"/>
      <c r="C1577" s="305"/>
      <c r="D1577" s="269"/>
      <c r="E1577" s="264"/>
      <c r="F1577" s="334"/>
      <c r="G1577" s="269"/>
      <c r="H1577" s="269"/>
      <c r="I1577" s="264"/>
      <c r="J1577" s="307" t="str">
        <f t="shared" si="0"/>
        <v/>
      </c>
      <c r="K1577" s="307"/>
      <c r="L1577" s="308"/>
      <c r="M1577" s="307"/>
      <c r="N1577" s="304"/>
      <c r="O1577" s="264"/>
      <c r="P1577" s="269"/>
      <c r="Q1577" s="296"/>
      <c r="R1577" s="296"/>
      <c r="S1577" s="296"/>
    </row>
    <row r="1578" spans="1:19" ht="12.75" customHeight="1" x14ac:dyDescent="0.2">
      <c r="A1578" s="303" t="str">
        <f>IF(B1578="","",ROW()-ROW($A$3)+'Diário 2º PA'!$P$1)</f>
        <v/>
      </c>
      <c r="B1578" s="304"/>
      <c r="C1578" s="305"/>
      <c r="D1578" s="269"/>
      <c r="E1578" s="264"/>
      <c r="F1578" s="334"/>
      <c r="G1578" s="269"/>
      <c r="H1578" s="269"/>
      <c r="I1578" s="264"/>
      <c r="J1578" s="307" t="str">
        <f t="shared" si="0"/>
        <v/>
      </c>
      <c r="K1578" s="307"/>
      <c r="L1578" s="308"/>
      <c r="M1578" s="307"/>
      <c r="N1578" s="304"/>
      <c r="O1578" s="264"/>
      <c r="P1578" s="269"/>
      <c r="Q1578" s="296"/>
      <c r="R1578" s="296"/>
      <c r="S1578" s="296"/>
    </row>
    <row r="1579" spans="1:19" ht="12.75" customHeight="1" x14ac:dyDescent="0.2">
      <c r="A1579" s="303" t="str">
        <f>IF(B1579="","",ROW()-ROW($A$3)+'Diário 2º PA'!$P$1)</f>
        <v/>
      </c>
      <c r="B1579" s="304"/>
      <c r="C1579" s="305"/>
      <c r="D1579" s="269"/>
      <c r="E1579" s="264"/>
      <c r="F1579" s="334"/>
      <c r="G1579" s="269"/>
      <c r="H1579" s="269"/>
      <c r="I1579" s="264"/>
      <c r="J1579" s="307" t="str">
        <f t="shared" si="0"/>
        <v/>
      </c>
      <c r="K1579" s="307"/>
      <c r="L1579" s="308"/>
      <c r="M1579" s="307"/>
      <c r="N1579" s="304"/>
      <c r="O1579" s="264"/>
      <c r="P1579" s="269"/>
      <c r="Q1579" s="296"/>
      <c r="R1579" s="296"/>
      <c r="S1579" s="296"/>
    </row>
    <row r="1580" spans="1:19" ht="12.75" customHeight="1" x14ac:dyDescent="0.2">
      <c r="A1580" s="303" t="str">
        <f>IF(B1580="","",ROW()-ROW($A$3)+'Diário 2º PA'!$P$1)</f>
        <v/>
      </c>
      <c r="B1580" s="304"/>
      <c r="C1580" s="305"/>
      <c r="D1580" s="269"/>
      <c r="E1580" s="264"/>
      <c r="F1580" s="334"/>
      <c r="G1580" s="269"/>
      <c r="H1580" s="269"/>
      <c r="I1580" s="264"/>
      <c r="J1580" s="307" t="str">
        <f t="shared" si="0"/>
        <v/>
      </c>
      <c r="K1580" s="307"/>
      <c r="L1580" s="308"/>
      <c r="M1580" s="307"/>
      <c r="N1580" s="304"/>
      <c r="O1580" s="264"/>
      <c r="P1580" s="269"/>
      <c r="Q1580" s="296"/>
      <c r="R1580" s="296"/>
      <c r="S1580" s="296"/>
    </row>
    <row r="1581" spans="1:19" ht="12.75" customHeight="1" x14ac:dyDescent="0.2">
      <c r="A1581" s="303" t="str">
        <f>IF(B1581="","",ROW()-ROW($A$3)+'Diário 2º PA'!$P$1)</f>
        <v/>
      </c>
      <c r="B1581" s="304"/>
      <c r="C1581" s="305"/>
      <c r="D1581" s="269"/>
      <c r="E1581" s="264"/>
      <c r="F1581" s="334"/>
      <c r="G1581" s="269"/>
      <c r="H1581" s="269"/>
      <c r="I1581" s="264"/>
      <c r="J1581" s="307" t="str">
        <f t="shared" si="0"/>
        <v/>
      </c>
      <c r="K1581" s="307"/>
      <c r="L1581" s="308"/>
      <c r="M1581" s="307"/>
      <c r="N1581" s="304"/>
      <c r="O1581" s="264"/>
      <c r="P1581" s="269"/>
      <c r="Q1581" s="296"/>
      <c r="R1581" s="296"/>
      <c r="S1581" s="296"/>
    </row>
    <row r="1582" spans="1:19" ht="12.75" customHeight="1" x14ac:dyDescent="0.2">
      <c r="A1582" s="303" t="str">
        <f>IF(B1582="","",ROW()-ROW($A$3)+'Diário 2º PA'!$P$1)</f>
        <v/>
      </c>
      <c r="B1582" s="304"/>
      <c r="C1582" s="305"/>
      <c r="D1582" s="269"/>
      <c r="E1582" s="264"/>
      <c r="F1582" s="334"/>
      <c r="G1582" s="269"/>
      <c r="H1582" s="269"/>
      <c r="I1582" s="264"/>
      <c r="J1582" s="307" t="str">
        <f t="shared" si="0"/>
        <v/>
      </c>
      <c r="K1582" s="307"/>
      <c r="L1582" s="308"/>
      <c r="M1582" s="307"/>
      <c r="N1582" s="304"/>
      <c r="O1582" s="264"/>
      <c r="P1582" s="269"/>
      <c r="Q1582" s="296"/>
      <c r="R1582" s="296"/>
      <c r="S1582" s="296"/>
    </row>
    <row r="1583" spans="1:19" ht="12.75" customHeight="1" x14ac:dyDescent="0.2">
      <c r="A1583" s="303" t="str">
        <f>IF(B1583="","",ROW()-ROW($A$3)+'Diário 2º PA'!$P$1)</f>
        <v/>
      </c>
      <c r="B1583" s="304"/>
      <c r="C1583" s="305"/>
      <c r="D1583" s="269"/>
      <c r="E1583" s="264"/>
      <c r="F1583" s="334"/>
      <c r="G1583" s="269"/>
      <c r="H1583" s="269"/>
      <c r="I1583" s="264"/>
      <c r="J1583" s="307" t="str">
        <f t="shared" si="0"/>
        <v/>
      </c>
      <c r="K1583" s="307"/>
      <c r="L1583" s="308"/>
      <c r="M1583" s="307"/>
      <c r="N1583" s="304"/>
      <c r="O1583" s="264"/>
      <c r="P1583" s="269"/>
      <c r="Q1583" s="296"/>
      <c r="R1583" s="296"/>
      <c r="S1583" s="296"/>
    </row>
    <row r="1584" spans="1:19" ht="12.75" customHeight="1" x14ac:dyDescent="0.2">
      <c r="A1584" s="303" t="str">
        <f>IF(B1584="","",ROW()-ROW($A$3)+'Diário 2º PA'!$P$1)</f>
        <v/>
      </c>
      <c r="B1584" s="304"/>
      <c r="C1584" s="305"/>
      <c r="D1584" s="269"/>
      <c r="E1584" s="264"/>
      <c r="F1584" s="334"/>
      <c r="G1584" s="269"/>
      <c r="H1584" s="269"/>
      <c r="I1584" s="264"/>
      <c r="J1584" s="307" t="str">
        <f t="shared" si="0"/>
        <v/>
      </c>
      <c r="K1584" s="307"/>
      <c r="L1584" s="308"/>
      <c r="M1584" s="307"/>
      <c r="N1584" s="304"/>
      <c r="O1584" s="264"/>
      <c r="P1584" s="269"/>
      <c r="Q1584" s="296"/>
      <c r="R1584" s="296"/>
      <c r="S1584" s="296"/>
    </row>
    <row r="1585" spans="1:19" ht="12.75" customHeight="1" x14ac:dyDescent="0.2">
      <c r="A1585" s="303" t="str">
        <f>IF(B1585="","",ROW()-ROW($A$3)+'Diário 2º PA'!$P$1)</f>
        <v/>
      </c>
      <c r="B1585" s="304"/>
      <c r="C1585" s="305"/>
      <c r="D1585" s="269"/>
      <c r="E1585" s="264"/>
      <c r="F1585" s="334"/>
      <c r="G1585" s="269"/>
      <c r="H1585" s="269"/>
      <c r="I1585" s="264"/>
      <c r="J1585" s="307" t="str">
        <f t="shared" si="0"/>
        <v/>
      </c>
      <c r="K1585" s="307"/>
      <c r="L1585" s="308"/>
      <c r="M1585" s="307"/>
      <c r="N1585" s="304"/>
      <c r="O1585" s="264"/>
      <c r="P1585" s="269"/>
      <c r="Q1585" s="296"/>
      <c r="R1585" s="296"/>
      <c r="S1585" s="296"/>
    </row>
    <row r="1586" spans="1:19" ht="12.75" customHeight="1" x14ac:dyDescent="0.2">
      <c r="A1586" s="303" t="str">
        <f>IF(B1586="","",ROW()-ROW($A$3)+'Diário 2º PA'!$P$1)</f>
        <v/>
      </c>
      <c r="B1586" s="304"/>
      <c r="C1586" s="305"/>
      <c r="D1586" s="269"/>
      <c r="E1586" s="264"/>
      <c r="F1586" s="334"/>
      <c r="G1586" s="269"/>
      <c r="H1586" s="269"/>
      <c r="I1586" s="264"/>
      <c r="J1586" s="307" t="str">
        <f t="shared" si="0"/>
        <v/>
      </c>
      <c r="K1586" s="307"/>
      <c r="L1586" s="308"/>
      <c r="M1586" s="307"/>
      <c r="N1586" s="304"/>
      <c r="O1586" s="264"/>
      <c r="P1586" s="269"/>
      <c r="Q1586" s="296"/>
      <c r="R1586" s="296"/>
      <c r="S1586" s="296"/>
    </row>
    <row r="1587" spans="1:19" ht="12.75" customHeight="1" x14ac:dyDescent="0.2">
      <c r="A1587" s="303" t="str">
        <f>IF(B1587="","",ROW()-ROW($A$3)+'Diário 2º PA'!$P$1)</f>
        <v/>
      </c>
      <c r="B1587" s="304"/>
      <c r="C1587" s="305"/>
      <c r="D1587" s="269"/>
      <c r="E1587" s="264"/>
      <c r="F1587" s="334"/>
      <c r="G1587" s="269"/>
      <c r="H1587" s="269"/>
      <c r="I1587" s="264"/>
      <c r="J1587" s="307" t="str">
        <f t="shared" si="0"/>
        <v/>
      </c>
      <c r="K1587" s="307"/>
      <c r="L1587" s="308"/>
      <c r="M1587" s="307"/>
      <c r="N1587" s="304"/>
      <c r="O1587" s="264"/>
      <c r="P1587" s="269"/>
      <c r="Q1587" s="296"/>
      <c r="R1587" s="296"/>
      <c r="S1587" s="296"/>
    </row>
    <row r="1588" spans="1:19" ht="12.75" customHeight="1" x14ac:dyDescent="0.2">
      <c r="A1588" s="303" t="str">
        <f>IF(B1588="","",ROW()-ROW($A$3)+'Diário 2º PA'!$P$1)</f>
        <v/>
      </c>
      <c r="B1588" s="304"/>
      <c r="C1588" s="305"/>
      <c r="D1588" s="269"/>
      <c r="E1588" s="264"/>
      <c r="F1588" s="334"/>
      <c r="G1588" s="269"/>
      <c r="H1588" s="269"/>
      <c r="I1588" s="264"/>
      <c r="J1588" s="307" t="str">
        <f t="shared" si="0"/>
        <v/>
      </c>
      <c r="K1588" s="307"/>
      <c r="L1588" s="308"/>
      <c r="M1588" s="307"/>
      <c r="N1588" s="304"/>
      <c r="O1588" s="264"/>
      <c r="P1588" s="269"/>
      <c r="Q1588" s="296"/>
      <c r="R1588" s="296"/>
      <c r="S1588" s="296"/>
    </row>
    <row r="1589" spans="1:19" ht="12.75" customHeight="1" x14ac:dyDescent="0.2">
      <c r="A1589" s="303" t="str">
        <f>IF(B1589="","",ROW()-ROW($A$3)+'Diário 2º PA'!$P$1)</f>
        <v/>
      </c>
      <c r="B1589" s="304"/>
      <c r="C1589" s="305"/>
      <c r="D1589" s="269"/>
      <c r="E1589" s="264"/>
      <c r="F1589" s="334"/>
      <c r="G1589" s="269"/>
      <c r="H1589" s="269"/>
      <c r="I1589" s="264"/>
      <c r="J1589" s="307" t="str">
        <f t="shared" si="0"/>
        <v/>
      </c>
      <c r="K1589" s="307"/>
      <c r="L1589" s="308"/>
      <c r="M1589" s="307"/>
      <c r="N1589" s="304"/>
      <c r="O1589" s="264"/>
      <c r="P1589" s="269"/>
      <c r="Q1589" s="296"/>
      <c r="R1589" s="296"/>
      <c r="S1589" s="296"/>
    </row>
    <row r="1590" spans="1:19" ht="12.75" customHeight="1" x14ac:dyDescent="0.2">
      <c r="A1590" s="303" t="str">
        <f>IF(B1590="","",ROW()-ROW($A$3)+'Diário 2º PA'!$P$1)</f>
        <v/>
      </c>
      <c r="B1590" s="304"/>
      <c r="C1590" s="305"/>
      <c r="D1590" s="269"/>
      <c r="E1590" s="264"/>
      <c r="F1590" s="334"/>
      <c r="G1590" s="269"/>
      <c r="H1590" s="269"/>
      <c r="I1590" s="264"/>
      <c r="J1590" s="307" t="str">
        <f t="shared" si="0"/>
        <v/>
      </c>
      <c r="K1590" s="307"/>
      <c r="L1590" s="308"/>
      <c r="M1590" s="307"/>
      <c r="N1590" s="304"/>
      <c r="O1590" s="264"/>
      <c r="P1590" s="269"/>
      <c r="Q1590" s="296"/>
      <c r="R1590" s="296"/>
      <c r="S1590" s="296"/>
    </row>
    <row r="1591" spans="1:19" ht="12.75" customHeight="1" x14ac:dyDescent="0.2">
      <c r="A1591" s="303" t="str">
        <f>IF(B1591="","",ROW()-ROW($A$3)+'Diário 2º PA'!$P$1)</f>
        <v/>
      </c>
      <c r="B1591" s="304"/>
      <c r="C1591" s="305"/>
      <c r="D1591" s="269"/>
      <c r="E1591" s="264"/>
      <c r="F1591" s="334"/>
      <c r="G1591" s="269"/>
      <c r="H1591" s="269"/>
      <c r="I1591" s="264"/>
      <c r="J1591" s="307" t="str">
        <f t="shared" si="0"/>
        <v/>
      </c>
      <c r="K1591" s="307"/>
      <c r="L1591" s="308"/>
      <c r="M1591" s="307"/>
      <c r="N1591" s="304"/>
      <c r="O1591" s="264"/>
      <c r="P1591" s="269"/>
      <c r="Q1591" s="296"/>
      <c r="R1591" s="296"/>
      <c r="S1591" s="296"/>
    </row>
    <row r="1592" spans="1:19" ht="12.75" customHeight="1" x14ac:dyDescent="0.2">
      <c r="A1592" s="303" t="str">
        <f>IF(B1592="","",ROW()-ROW($A$3)+'Diário 2º PA'!$P$1)</f>
        <v/>
      </c>
      <c r="B1592" s="304"/>
      <c r="C1592" s="305"/>
      <c r="D1592" s="269"/>
      <c r="E1592" s="264"/>
      <c r="F1592" s="334"/>
      <c r="G1592" s="269"/>
      <c r="H1592" s="269"/>
      <c r="I1592" s="264"/>
      <c r="J1592" s="307" t="str">
        <f t="shared" si="0"/>
        <v/>
      </c>
      <c r="K1592" s="307"/>
      <c r="L1592" s="308"/>
      <c r="M1592" s="307"/>
      <c r="N1592" s="304"/>
      <c r="O1592" s="264"/>
      <c r="P1592" s="269"/>
      <c r="Q1592" s="296"/>
      <c r="R1592" s="296"/>
      <c r="S1592" s="296"/>
    </row>
    <row r="1593" spans="1:19" ht="12.75" customHeight="1" x14ac:dyDescent="0.2">
      <c r="A1593" s="303" t="str">
        <f>IF(B1593="","",ROW()-ROW($A$3)+'Diário 2º PA'!$P$1)</f>
        <v/>
      </c>
      <c r="B1593" s="304"/>
      <c r="C1593" s="305"/>
      <c r="D1593" s="269"/>
      <c r="E1593" s="264"/>
      <c r="F1593" s="334"/>
      <c r="G1593" s="269"/>
      <c r="H1593" s="269"/>
      <c r="I1593" s="264"/>
      <c r="J1593" s="307" t="str">
        <f t="shared" si="0"/>
        <v/>
      </c>
      <c r="K1593" s="307"/>
      <c r="L1593" s="308"/>
      <c r="M1593" s="307"/>
      <c r="N1593" s="304"/>
      <c r="O1593" s="264"/>
      <c r="P1593" s="269"/>
      <c r="Q1593" s="296"/>
      <c r="R1593" s="296"/>
      <c r="S1593" s="296"/>
    </row>
    <row r="1594" spans="1:19" ht="12.75" customHeight="1" x14ac:dyDescent="0.2">
      <c r="A1594" s="303" t="str">
        <f>IF(B1594="","",ROW()-ROW($A$3)+'Diário 2º PA'!$P$1)</f>
        <v/>
      </c>
      <c r="B1594" s="304"/>
      <c r="C1594" s="305"/>
      <c r="D1594" s="269"/>
      <c r="E1594" s="264"/>
      <c r="F1594" s="334"/>
      <c r="G1594" s="269"/>
      <c r="H1594" s="269"/>
      <c r="I1594" s="264"/>
      <c r="J1594" s="307" t="str">
        <f t="shared" si="0"/>
        <v/>
      </c>
      <c r="K1594" s="307"/>
      <c r="L1594" s="308"/>
      <c r="M1594" s="307"/>
      <c r="N1594" s="304"/>
      <c r="O1594" s="264"/>
      <c r="P1594" s="269"/>
      <c r="Q1594" s="296"/>
      <c r="R1594" s="296"/>
      <c r="S1594" s="296"/>
    </row>
    <row r="1595" spans="1:19" ht="12.75" customHeight="1" x14ac:dyDescent="0.2">
      <c r="A1595" s="303" t="str">
        <f>IF(B1595="","",ROW()-ROW($A$3)+'Diário 2º PA'!$P$1)</f>
        <v/>
      </c>
      <c r="B1595" s="304"/>
      <c r="C1595" s="305"/>
      <c r="D1595" s="269"/>
      <c r="E1595" s="264"/>
      <c r="F1595" s="334"/>
      <c r="G1595" s="269"/>
      <c r="H1595" s="269"/>
      <c r="I1595" s="264"/>
      <c r="J1595" s="307" t="str">
        <f t="shared" si="0"/>
        <v/>
      </c>
      <c r="K1595" s="307"/>
      <c r="L1595" s="308"/>
      <c r="M1595" s="307"/>
      <c r="N1595" s="304"/>
      <c r="O1595" s="264"/>
      <c r="P1595" s="269"/>
      <c r="Q1595" s="296"/>
      <c r="R1595" s="296"/>
      <c r="S1595" s="296"/>
    </row>
    <row r="1596" spans="1:19" ht="12.75" customHeight="1" x14ac:dyDescent="0.2">
      <c r="A1596" s="303" t="str">
        <f>IF(B1596="","",ROW()-ROW($A$3)+'Diário 2º PA'!$P$1)</f>
        <v/>
      </c>
      <c r="B1596" s="304"/>
      <c r="C1596" s="305"/>
      <c r="D1596" s="269"/>
      <c r="E1596" s="264"/>
      <c r="F1596" s="334"/>
      <c r="G1596" s="269"/>
      <c r="H1596" s="269"/>
      <c r="I1596" s="264"/>
      <c r="J1596" s="307" t="str">
        <f t="shared" si="0"/>
        <v/>
      </c>
      <c r="K1596" s="307"/>
      <c r="L1596" s="308"/>
      <c r="M1596" s="307"/>
      <c r="N1596" s="304"/>
      <c r="O1596" s="264"/>
      <c r="P1596" s="269"/>
      <c r="Q1596" s="296"/>
      <c r="R1596" s="296"/>
      <c r="S1596" s="296"/>
    </row>
    <row r="1597" spans="1:19" ht="12.75" customHeight="1" x14ac:dyDescent="0.2">
      <c r="A1597" s="303" t="str">
        <f>IF(B1597="","",ROW()-ROW($A$3)+'Diário 2º PA'!$P$1)</f>
        <v/>
      </c>
      <c r="B1597" s="304"/>
      <c r="C1597" s="305"/>
      <c r="D1597" s="269"/>
      <c r="E1597" s="264"/>
      <c r="F1597" s="334"/>
      <c r="G1597" s="269"/>
      <c r="H1597" s="269"/>
      <c r="I1597" s="264"/>
      <c r="J1597" s="307" t="str">
        <f t="shared" si="0"/>
        <v/>
      </c>
      <c r="K1597" s="307"/>
      <c r="L1597" s="308"/>
      <c r="M1597" s="307"/>
      <c r="N1597" s="304"/>
      <c r="O1597" s="264"/>
      <c r="P1597" s="269"/>
      <c r="Q1597" s="296"/>
      <c r="R1597" s="296"/>
      <c r="S1597" s="296"/>
    </row>
    <row r="1598" spans="1:19" ht="12.75" customHeight="1" x14ac:dyDescent="0.2">
      <c r="A1598" s="303" t="str">
        <f>IF(B1598="","",ROW()-ROW($A$3)+'Diário 2º PA'!$P$1)</f>
        <v/>
      </c>
      <c r="B1598" s="304"/>
      <c r="C1598" s="305"/>
      <c r="D1598" s="269"/>
      <c r="E1598" s="264"/>
      <c r="F1598" s="334"/>
      <c r="G1598" s="269"/>
      <c r="H1598" s="269"/>
      <c r="I1598" s="264"/>
      <c r="J1598" s="307" t="str">
        <f t="shared" si="0"/>
        <v/>
      </c>
      <c r="K1598" s="307"/>
      <c r="L1598" s="308"/>
      <c r="M1598" s="307"/>
      <c r="N1598" s="304"/>
      <c r="O1598" s="264"/>
      <c r="P1598" s="269"/>
      <c r="Q1598" s="296"/>
      <c r="R1598" s="296"/>
      <c r="S1598" s="296"/>
    </row>
    <row r="1599" spans="1:19" ht="12.75" customHeight="1" x14ac:dyDescent="0.2">
      <c r="A1599" s="303" t="str">
        <f>IF(B1599="","",ROW()-ROW($A$3)+'Diário 2º PA'!$P$1)</f>
        <v/>
      </c>
      <c r="B1599" s="304"/>
      <c r="C1599" s="305"/>
      <c r="D1599" s="269"/>
      <c r="E1599" s="264"/>
      <c r="F1599" s="334"/>
      <c r="G1599" s="269"/>
      <c r="H1599" s="269"/>
      <c r="I1599" s="264"/>
      <c r="J1599" s="307" t="str">
        <f t="shared" si="0"/>
        <v/>
      </c>
      <c r="K1599" s="307"/>
      <c r="L1599" s="308"/>
      <c r="M1599" s="307"/>
      <c r="N1599" s="304"/>
      <c r="O1599" s="264"/>
      <c r="P1599" s="269"/>
      <c r="Q1599" s="296"/>
      <c r="R1599" s="296"/>
      <c r="S1599" s="296"/>
    </row>
    <row r="1600" spans="1:19" ht="12.75" customHeight="1" x14ac:dyDescent="0.2">
      <c r="A1600" s="303" t="str">
        <f>IF(B1600="","",ROW()-ROW($A$3)+'Diário 2º PA'!$P$1)</f>
        <v/>
      </c>
      <c r="B1600" s="304"/>
      <c r="C1600" s="305"/>
      <c r="D1600" s="269"/>
      <c r="E1600" s="264"/>
      <c r="F1600" s="334"/>
      <c r="G1600" s="269"/>
      <c r="H1600" s="269"/>
      <c r="I1600" s="264"/>
      <c r="J1600" s="307" t="str">
        <f t="shared" si="0"/>
        <v/>
      </c>
      <c r="K1600" s="307"/>
      <c r="L1600" s="308"/>
      <c r="M1600" s="307"/>
      <c r="N1600" s="304"/>
      <c r="O1600" s="264"/>
      <c r="P1600" s="269"/>
      <c r="Q1600" s="296"/>
      <c r="R1600" s="296"/>
      <c r="S1600" s="296"/>
    </row>
    <row r="1601" spans="1:19" ht="12.75" customHeight="1" x14ac:dyDescent="0.2">
      <c r="A1601" s="303" t="str">
        <f>IF(B1601="","",ROW()-ROW($A$3)+'Diário 2º PA'!$P$1)</f>
        <v/>
      </c>
      <c r="B1601" s="304"/>
      <c r="C1601" s="305"/>
      <c r="D1601" s="269"/>
      <c r="E1601" s="264"/>
      <c r="F1601" s="334"/>
      <c r="G1601" s="269"/>
      <c r="H1601" s="269"/>
      <c r="I1601" s="264"/>
      <c r="J1601" s="307" t="str">
        <f t="shared" si="0"/>
        <v/>
      </c>
      <c r="K1601" s="307"/>
      <c r="L1601" s="308"/>
      <c r="M1601" s="307"/>
      <c r="N1601" s="304"/>
      <c r="O1601" s="264"/>
      <c r="P1601" s="269"/>
      <c r="Q1601" s="296"/>
      <c r="R1601" s="296"/>
      <c r="S1601" s="296"/>
    </row>
    <row r="1602" spans="1:19" ht="12.75" customHeight="1" x14ac:dyDescent="0.2">
      <c r="A1602" s="303" t="str">
        <f>IF(B1602="","",ROW()-ROW($A$3)+'Diário 2º PA'!$P$1)</f>
        <v/>
      </c>
      <c r="B1602" s="304"/>
      <c r="C1602" s="305"/>
      <c r="D1602" s="269"/>
      <c r="E1602" s="264"/>
      <c r="F1602" s="334"/>
      <c r="G1602" s="269"/>
      <c r="H1602" s="269"/>
      <c r="I1602" s="264"/>
      <c r="J1602" s="307" t="str">
        <f t="shared" si="0"/>
        <v/>
      </c>
      <c r="K1602" s="307"/>
      <c r="L1602" s="308"/>
      <c r="M1602" s="307"/>
      <c r="N1602" s="304"/>
      <c r="O1602" s="264"/>
      <c r="P1602" s="269"/>
      <c r="Q1602" s="296"/>
      <c r="R1602" s="296"/>
      <c r="S1602" s="296"/>
    </row>
    <row r="1603" spans="1:19" ht="12.75" customHeight="1" x14ac:dyDescent="0.2">
      <c r="A1603" s="303" t="str">
        <f>IF(B1603="","",ROW()-ROW($A$3)+'Diário 2º PA'!$P$1)</f>
        <v/>
      </c>
      <c r="B1603" s="304"/>
      <c r="C1603" s="305"/>
      <c r="D1603" s="269"/>
      <c r="E1603" s="264"/>
      <c r="F1603" s="334"/>
      <c r="G1603" s="269"/>
      <c r="H1603" s="269"/>
      <c r="I1603" s="264"/>
      <c r="J1603" s="307" t="str">
        <f t="shared" si="0"/>
        <v/>
      </c>
      <c r="K1603" s="307"/>
      <c r="L1603" s="308"/>
      <c r="M1603" s="307"/>
      <c r="N1603" s="304"/>
      <c r="O1603" s="264"/>
      <c r="P1603" s="269"/>
      <c r="Q1603" s="296"/>
      <c r="R1603" s="296"/>
      <c r="S1603" s="296"/>
    </row>
    <row r="1604" spans="1:19" ht="12.75" customHeight="1" x14ac:dyDescent="0.2">
      <c r="A1604" s="303" t="str">
        <f>IF(B1604="","",ROW()-ROW($A$3)+'Diário 2º PA'!$P$1)</f>
        <v/>
      </c>
      <c r="B1604" s="304"/>
      <c r="C1604" s="305"/>
      <c r="D1604" s="269"/>
      <c r="E1604" s="264"/>
      <c r="F1604" s="334"/>
      <c r="G1604" s="269"/>
      <c r="H1604" s="269"/>
      <c r="I1604" s="264"/>
      <c r="J1604" s="307" t="str">
        <f t="shared" si="0"/>
        <v/>
      </c>
      <c r="K1604" s="307"/>
      <c r="L1604" s="308"/>
      <c r="M1604" s="307"/>
      <c r="N1604" s="304"/>
      <c r="O1604" s="264"/>
      <c r="P1604" s="269"/>
      <c r="Q1604" s="296"/>
      <c r="R1604" s="296"/>
      <c r="S1604" s="296"/>
    </row>
    <row r="1605" spans="1:19" ht="12.75" customHeight="1" x14ac:dyDescent="0.2">
      <c r="A1605" s="303" t="str">
        <f>IF(B1605="","",ROW()-ROW($A$3)+'Diário 2º PA'!$P$1)</f>
        <v/>
      </c>
      <c r="B1605" s="304"/>
      <c r="C1605" s="305"/>
      <c r="D1605" s="269"/>
      <c r="E1605" s="264"/>
      <c r="F1605" s="334"/>
      <c r="G1605" s="269"/>
      <c r="H1605" s="269"/>
      <c r="I1605" s="264"/>
      <c r="J1605" s="307" t="str">
        <f t="shared" si="0"/>
        <v/>
      </c>
      <c r="K1605" s="307"/>
      <c r="L1605" s="308"/>
      <c r="M1605" s="307"/>
      <c r="N1605" s="304"/>
      <c r="O1605" s="264"/>
      <c r="P1605" s="269"/>
      <c r="Q1605" s="296"/>
      <c r="R1605" s="296"/>
      <c r="S1605" s="296"/>
    </row>
    <row r="1606" spans="1:19" ht="12.75" customHeight="1" x14ac:dyDescent="0.2">
      <c r="A1606" s="303" t="str">
        <f>IF(B1606="","",ROW()-ROW($A$3)+'Diário 2º PA'!$P$1)</f>
        <v/>
      </c>
      <c r="B1606" s="304"/>
      <c r="C1606" s="305"/>
      <c r="D1606" s="269"/>
      <c r="E1606" s="264"/>
      <c r="F1606" s="334"/>
      <c r="G1606" s="269"/>
      <c r="H1606" s="269"/>
      <c r="I1606" s="264"/>
      <c r="J1606" s="307" t="str">
        <f t="shared" si="0"/>
        <v/>
      </c>
      <c r="K1606" s="307"/>
      <c r="L1606" s="308"/>
      <c r="M1606" s="307"/>
      <c r="N1606" s="304"/>
      <c r="O1606" s="264"/>
      <c r="P1606" s="269"/>
      <c r="Q1606" s="296"/>
      <c r="R1606" s="296"/>
      <c r="S1606" s="296"/>
    </row>
    <row r="1607" spans="1:19" ht="12.75" customHeight="1" x14ac:dyDescent="0.2">
      <c r="A1607" s="303" t="str">
        <f>IF(B1607="","",ROW()-ROW($A$3)+'Diário 2º PA'!$P$1)</f>
        <v/>
      </c>
      <c r="B1607" s="304"/>
      <c r="C1607" s="305"/>
      <c r="D1607" s="269"/>
      <c r="E1607" s="264"/>
      <c r="F1607" s="334"/>
      <c r="G1607" s="269"/>
      <c r="H1607" s="269"/>
      <c r="I1607" s="264"/>
      <c r="J1607" s="307" t="str">
        <f t="shared" si="0"/>
        <v/>
      </c>
      <c r="K1607" s="307"/>
      <c r="L1607" s="308"/>
      <c r="M1607" s="307"/>
      <c r="N1607" s="304"/>
      <c r="O1607" s="264"/>
      <c r="P1607" s="269"/>
      <c r="Q1607" s="296"/>
      <c r="R1607" s="296"/>
      <c r="S1607" s="296"/>
    </row>
    <row r="1608" spans="1:19" ht="12.75" customHeight="1" x14ac:dyDescent="0.2">
      <c r="A1608" s="303" t="str">
        <f>IF(B1608="","",ROW()-ROW($A$3)+'Diário 2º PA'!$P$1)</f>
        <v/>
      </c>
      <c r="B1608" s="304"/>
      <c r="C1608" s="305"/>
      <c r="D1608" s="269"/>
      <c r="E1608" s="264"/>
      <c r="F1608" s="334"/>
      <c r="G1608" s="269"/>
      <c r="H1608" s="269"/>
      <c r="I1608" s="264"/>
      <c r="J1608" s="307" t="str">
        <f t="shared" si="0"/>
        <v/>
      </c>
      <c r="K1608" s="307"/>
      <c r="L1608" s="308"/>
      <c r="M1608" s="307"/>
      <c r="N1608" s="304"/>
      <c r="O1608" s="264"/>
      <c r="P1608" s="269"/>
      <c r="Q1608" s="296"/>
      <c r="R1608" s="296"/>
      <c r="S1608" s="296"/>
    </row>
    <row r="1609" spans="1:19" ht="12.75" customHeight="1" x14ac:dyDescent="0.2">
      <c r="A1609" s="303" t="str">
        <f>IF(B1609="","",ROW()-ROW($A$3)+'Diário 2º PA'!$P$1)</f>
        <v/>
      </c>
      <c r="B1609" s="304"/>
      <c r="C1609" s="305"/>
      <c r="D1609" s="269"/>
      <c r="E1609" s="264"/>
      <c r="F1609" s="334"/>
      <c r="G1609" s="269"/>
      <c r="H1609" s="269"/>
      <c r="I1609" s="264"/>
      <c r="J1609" s="307" t="str">
        <f t="shared" si="0"/>
        <v/>
      </c>
      <c r="K1609" s="307"/>
      <c r="L1609" s="308"/>
      <c r="M1609" s="307"/>
      <c r="N1609" s="304"/>
      <c r="O1609" s="264"/>
      <c r="P1609" s="269"/>
      <c r="Q1609" s="296"/>
      <c r="R1609" s="296"/>
      <c r="S1609" s="296"/>
    </row>
    <row r="1610" spans="1:19" ht="12.75" customHeight="1" x14ac:dyDescent="0.2">
      <c r="A1610" s="303" t="str">
        <f>IF(B1610="","",ROW()-ROW($A$3)+'Diário 2º PA'!$P$1)</f>
        <v/>
      </c>
      <c r="B1610" s="304"/>
      <c r="C1610" s="305"/>
      <c r="D1610" s="269"/>
      <c r="E1610" s="264"/>
      <c r="F1610" s="334"/>
      <c r="G1610" s="269"/>
      <c r="H1610" s="269"/>
      <c r="I1610" s="264"/>
      <c r="J1610" s="307" t="str">
        <f t="shared" si="0"/>
        <v/>
      </c>
      <c r="K1610" s="307"/>
      <c r="L1610" s="308"/>
      <c r="M1610" s="307"/>
      <c r="N1610" s="304"/>
      <c r="O1610" s="264"/>
      <c r="P1610" s="269"/>
      <c r="Q1610" s="296"/>
      <c r="R1610" s="296"/>
      <c r="S1610" s="296"/>
    </row>
    <row r="1611" spans="1:19" ht="12.75" customHeight="1" x14ac:dyDescent="0.2">
      <c r="A1611" s="303" t="str">
        <f>IF(B1611="","",ROW()-ROW($A$3)+'Diário 2º PA'!$P$1)</f>
        <v/>
      </c>
      <c r="B1611" s="304"/>
      <c r="C1611" s="305"/>
      <c r="D1611" s="269"/>
      <c r="E1611" s="264"/>
      <c r="F1611" s="334"/>
      <c r="G1611" s="269"/>
      <c r="H1611" s="269"/>
      <c r="I1611" s="264"/>
      <c r="J1611" s="307" t="str">
        <f t="shared" si="0"/>
        <v/>
      </c>
      <c r="K1611" s="307"/>
      <c r="L1611" s="308"/>
      <c r="M1611" s="307"/>
      <c r="N1611" s="304"/>
      <c r="O1611" s="264"/>
      <c r="P1611" s="269"/>
      <c r="Q1611" s="296"/>
      <c r="R1611" s="296"/>
      <c r="S1611" s="296"/>
    </row>
    <row r="1612" spans="1:19" ht="12.75" customHeight="1" x14ac:dyDescent="0.2">
      <c r="A1612" s="303" t="str">
        <f>IF(B1612="","",ROW()-ROW($A$3)+'Diário 2º PA'!$P$1)</f>
        <v/>
      </c>
      <c r="B1612" s="304"/>
      <c r="C1612" s="305"/>
      <c r="D1612" s="269"/>
      <c r="E1612" s="264"/>
      <c r="F1612" s="334"/>
      <c r="G1612" s="269"/>
      <c r="H1612" s="269"/>
      <c r="I1612" s="264"/>
      <c r="J1612" s="307" t="str">
        <f t="shared" si="0"/>
        <v/>
      </c>
      <c r="K1612" s="307"/>
      <c r="L1612" s="308"/>
      <c r="M1612" s="307"/>
      <c r="N1612" s="304"/>
      <c r="O1612" s="264"/>
      <c r="P1612" s="269"/>
      <c r="Q1612" s="296"/>
      <c r="R1612" s="296"/>
      <c r="S1612" s="296"/>
    </row>
    <row r="1613" spans="1:19" ht="12.75" customHeight="1" x14ac:dyDescent="0.2">
      <c r="A1613" s="303" t="str">
        <f>IF(B1613="","",ROW()-ROW($A$3)+'Diário 2º PA'!$P$1)</f>
        <v/>
      </c>
      <c r="B1613" s="304"/>
      <c r="C1613" s="305"/>
      <c r="D1613" s="269"/>
      <c r="E1613" s="264"/>
      <c r="F1613" s="334"/>
      <c r="G1613" s="269"/>
      <c r="H1613" s="269"/>
      <c r="I1613" s="264"/>
      <c r="J1613" s="307" t="str">
        <f t="shared" si="0"/>
        <v/>
      </c>
      <c r="K1613" s="307"/>
      <c r="L1613" s="308"/>
      <c r="M1613" s="307"/>
      <c r="N1613" s="304"/>
      <c r="O1613" s="264"/>
      <c r="P1613" s="269"/>
      <c r="Q1613" s="296"/>
      <c r="R1613" s="296"/>
      <c r="S1613" s="296"/>
    </row>
    <row r="1614" spans="1:19" ht="12.75" customHeight="1" x14ac:dyDescent="0.2">
      <c r="A1614" s="303" t="str">
        <f>IF(B1614="","",ROW()-ROW($A$3)+'Diário 2º PA'!$P$1)</f>
        <v/>
      </c>
      <c r="B1614" s="304"/>
      <c r="C1614" s="305"/>
      <c r="D1614" s="269"/>
      <c r="E1614" s="264"/>
      <c r="F1614" s="334"/>
      <c r="G1614" s="269"/>
      <c r="H1614" s="269"/>
      <c r="I1614" s="264"/>
      <c r="J1614" s="307" t="str">
        <f t="shared" si="0"/>
        <v/>
      </c>
      <c r="K1614" s="307"/>
      <c r="L1614" s="308"/>
      <c r="M1614" s="307"/>
      <c r="N1614" s="304"/>
      <c r="O1614" s="264"/>
      <c r="P1614" s="269"/>
      <c r="Q1614" s="296"/>
      <c r="R1614" s="296"/>
      <c r="S1614" s="296"/>
    </row>
    <row r="1615" spans="1:19" ht="12.75" customHeight="1" x14ac:dyDescent="0.2">
      <c r="A1615" s="303" t="str">
        <f>IF(B1615="","",ROW()-ROW($A$3)+'Diário 2º PA'!$P$1)</f>
        <v/>
      </c>
      <c r="B1615" s="304"/>
      <c r="C1615" s="305"/>
      <c r="D1615" s="269"/>
      <c r="E1615" s="264"/>
      <c r="F1615" s="334"/>
      <c r="G1615" s="269"/>
      <c r="H1615" s="269"/>
      <c r="I1615" s="264"/>
      <c r="J1615" s="307" t="str">
        <f t="shared" si="0"/>
        <v/>
      </c>
      <c r="K1615" s="307"/>
      <c r="L1615" s="308"/>
      <c r="M1615" s="307"/>
      <c r="N1615" s="304"/>
      <c r="O1615" s="264"/>
      <c r="P1615" s="269"/>
      <c r="Q1615" s="296"/>
      <c r="R1615" s="296"/>
      <c r="S1615" s="296"/>
    </row>
    <row r="1616" spans="1:19" ht="12.75" customHeight="1" x14ac:dyDescent="0.2">
      <c r="A1616" s="303" t="str">
        <f>IF(B1616="","",ROW()-ROW($A$3)+'Diário 2º PA'!$P$1)</f>
        <v/>
      </c>
      <c r="B1616" s="304"/>
      <c r="C1616" s="305"/>
      <c r="D1616" s="269"/>
      <c r="E1616" s="264"/>
      <c r="F1616" s="334"/>
      <c r="G1616" s="269"/>
      <c r="H1616" s="269"/>
      <c r="I1616" s="264"/>
      <c r="J1616" s="307" t="str">
        <f t="shared" si="0"/>
        <v/>
      </c>
      <c r="K1616" s="307"/>
      <c r="L1616" s="308"/>
      <c r="M1616" s="307"/>
      <c r="N1616" s="304"/>
      <c r="O1616" s="264"/>
      <c r="P1616" s="269"/>
      <c r="Q1616" s="296"/>
      <c r="R1616" s="296"/>
      <c r="S1616" s="296"/>
    </row>
    <row r="1617" spans="1:19" ht="12.75" customHeight="1" x14ac:dyDescent="0.2">
      <c r="A1617" s="303" t="str">
        <f>IF(B1617="","",ROW()-ROW($A$3)+'Diário 2º PA'!$P$1)</f>
        <v/>
      </c>
      <c r="B1617" s="304"/>
      <c r="C1617" s="305"/>
      <c r="D1617" s="269"/>
      <c r="E1617" s="264"/>
      <c r="F1617" s="334"/>
      <c r="G1617" s="269"/>
      <c r="H1617" s="269"/>
      <c r="I1617" s="264"/>
      <c r="J1617" s="307" t="str">
        <f t="shared" si="0"/>
        <v/>
      </c>
      <c r="K1617" s="307"/>
      <c r="L1617" s="308"/>
      <c r="M1617" s="307"/>
      <c r="N1617" s="304"/>
      <c r="O1617" s="264"/>
      <c r="P1617" s="269"/>
      <c r="Q1617" s="296"/>
      <c r="R1617" s="296"/>
      <c r="S1617" s="296"/>
    </row>
    <row r="1618" spans="1:19" ht="12.75" customHeight="1" x14ac:dyDescent="0.2">
      <c r="A1618" s="303" t="str">
        <f>IF(B1618="","",ROW()-ROW($A$3)+'Diário 2º PA'!$P$1)</f>
        <v/>
      </c>
      <c r="B1618" s="304"/>
      <c r="C1618" s="305"/>
      <c r="D1618" s="269"/>
      <c r="E1618" s="264"/>
      <c r="F1618" s="334"/>
      <c r="G1618" s="269"/>
      <c r="H1618" s="269"/>
      <c r="I1618" s="264"/>
      <c r="J1618" s="307" t="str">
        <f t="shared" si="0"/>
        <v/>
      </c>
      <c r="K1618" s="307"/>
      <c r="L1618" s="308"/>
      <c r="M1618" s="307"/>
      <c r="N1618" s="304"/>
      <c r="O1618" s="264"/>
      <c r="P1618" s="269"/>
      <c r="Q1618" s="296"/>
      <c r="R1618" s="296"/>
      <c r="S1618" s="296"/>
    </row>
    <row r="1619" spans="1:19" ht="12.75" customHeight="1" x14ac:dyDescent="0.2">
      <c r="A1619" s="303" t="str">
        <f>IF(B1619="","",ROW()-ROW($A$3)+'Diário 2º PA'!$P$1)</f>
        <v/>
      </c>
      <c r="B1619" s="304"/>
      <c r="C1619" s="305"/>
      <c r="D1619" s="269"/>
      <c r="E1619" s="264"/>
      <c r="F1619" s="334"/>
      <c r="G1619" s="269"/>
      <c r="H1619" s="269"/>
      <c r="I1619" s="264"/>
      <c r="J1619" s="307" t="str">
        <f t="shared" si="0"/>
        <v/>
      </c>
      <c r="K1619" s="307"/>
      <c r="L1619" s="308"/>
      <c r="M1619" s="307"/>
      <c r="N1619" s="304"/>
      <c r="O1619" s="264"/>
      <c r="P1619" s="269"/>
      <c r="Q1619" s="296"/>
      <c r="R1619" s="296"/>
      <c r="S1619" s="296"/>
    </row>
    <row r="1620" spans="1:19" ht="12.75" customHeight="1" x14ac:dyDescent="0.2">
      <c r="A1620" s="303" t="str">
        <f>IF(B1620="","",ROW()-ROW($A$3)+'Diário 2º PA'!$P$1)</f>
        <v/>
      </c>
      <c r="B1620" s="304"/>
      <c r="C1620" s="305"/>
      <c r="D1620" s="269"/>
      <c r="E1620" s="264"/>
      <c r="F1620" s="334"/>
      <c r="G1620" s="269"/>
      <c r="H1620" s="269"/>
      <c r="I1620" s="264"/>
      <c r="J1620" s="307" t="str">
        <f t="shared" si="0"/>
        <v/>
      </c>
      <c r="K1620" s="307"/>
      <c r="L1620" s="308"/>
      <c r="M1620" s="307"/>
      <c r="N1620" s="304"/>
      <c r="O1620" s="264"/>
      <c r="P1620" s="269"/>
      <c r="Q1620" s="296"/>
      <c r="R1620" s="296"/>
      <c r="S1620" s="296"/>
    </row>
    <row r="1621" spans="1:19" ht="12.75" customHeight="1" x14ac:dyDescent="0.2">
      <c r="A1621" s="303" t="str">
        <f>IF(B1621="","",ROW()-ROW($A$3)+'Diário 2º PA'!$P$1)</f>
        <v/>
      </c>
      <c r="B1621" s="304"/>
      <c r="C1621" s="305"/>
      <c r="D1621" s="269"/>
      <c r="E1621" s="264"/>
      <c r="F1621" s="334"/>
      <c r="G1621" s="269"/>
      <c r="H1621" s="269"/>
      <c r="I1621" s="264"/>
      <c r="J1621" s="307" t="str">
        <f t="shared" si="0"/>
        <v/>
      </c>
      <c r="K1621" s="307"/>
      <c r="L1621" s="308"/>
      <c r="M1621" s="307"/>
      <c r="N1621" s="304"/>
      <c r="O1621" s="264"/>
      <c r="P1621" s="269"/>
      <c r="Q1621" s="296"/>
      <c r="R1621" s="296"/>
      <c r="S1621" s="296"/>
    </row>
    <row r="1622" spans="1:19" ht="12.75" customHeight="1" x14ac:dyDescent="0.2">
      <c r="A1622" s="303" t="str">
        <f>IF(B1622="","",ROW()-ROW($A$3)+'Diário 2º PA'!$P$1)</f>
        <v/>
      </c>
      <c r="B1622" s="304"/>
      <c r="C1622" s="305"/>
      <c r="D1622" s="269"/>
      <c r="E1622" s="264"/>
      <c r="F1622" s="334"/>
      <c r="G1622" s="269"/>
      <c r="H1622" s="269"/>
      <c r="I1622" s="264"/>
      <c r="J1622" s="307" t="str">
        <f t="shared" si="0"/>
        <v/>
      </c>
      <c r="K1622" s="307"/>
      <c r="L1622" s="308"/>
      <c r="M1622" s="307"/>
      <c r="N1622" s="304"/>
      <c r="O1622" s="264"/>
      <c r="P1622" s="269"/>
      <c r="Q1622" s="296"/>
      <c r="R1622" s="296"/>
      <c r="S1622" s="296"/>
    </row>
    <row r="1623" spans="1:19" ht="12.75" customHeight="1" x14ac:dyDescent="0.2">
      <c r="A1623" s="303" t="str">
        <f>IF(B1623="","",ROW()-ROW($A$3)+'Diário 2º PA'!$P$1)</f>
        <v/>
      </c>
      <c r="B1623" s="304"/>
      <c r="C1623" s="305"/>
      <c r="D1623" s="269"/>
      <c r="E1623" s="264"/>
      <c r="F1623" s="334"/>
      <c r="G1623" s="269"/>
      <c r="H1623" s="269"/>
      <c r="I1623" s="264"/>
      <c r="J1623" s="307" t="str">
        <f t="shared" si="0"/>
        <v/>
      </c>
      <c r="K1623" s="307"/>
      <c r="L1623" s="308"/>
      <c r="M1623" s="307"/>
      <c r="N1623" s="304"/>
      <c r="O1623" s="264"/>
      <c r="P1623" s="269"/>
      <c r="Q1623" s="296"/>
      <c r="R1623" s="296"/>
      <c r="S1623" s="296"/>
    </row>
    <row r="1624" spans="1:19" ht="12.75" customHeight="1" x14ac:dyDescent="0.2">
      <c r="A1624" s="303" t="str">
        <f>IF(B1624="","",ROW()-ROW($A$3)+'Diário 2º PA'!$P$1)</f>
        <v/>
      </c>
      <c r="B1624" s="304"/>
      <c r="C1624" s="305"/>
      <c r="D1624" s="269"/>
      <c r="E1624" s="264"/>
      <c r="F1624" s="334"/>
      <c r="G1624" s="269"/>
      <c r="H1624" s="269"/>
      <c r="I1624" s="264"/>
      <c r="J1624" s="307" t="str">
        <f t="shared" si="0"/>
        <v/>
      </c>
      <c r="K1624" s="307"/>
      <c r="L1624" s="308"/>
      <c r="M1624" s="307"/>
      <c r="N1624" s="304"/>
      <c r="O1624" s="264"/>
      <c r="P1624" s="269"/>
      <c r="Q1624" s="296"/>
      <c r="R1624" s="296"/>
      <c r="S1624" s="296"/>
    </row>
    <row r="1625" spans="1:19" ht="12.75" customHeight="1" x14ac:dyDescent="0.2">
      <c r="A1625" s="303" t="str">
        <f>IF(B1625="","",ROW()-ROW($A$3)+'Diário 2º PA'!$P$1)</f>
        <v/>
      </c>
      <c r="B1625" s="304"/>
      <c r="C1625" s="305"/>
      <c r="D1625" s="269"/>
      <c r="E1625" s="264"/>
      <c r="F1625" s="334"/>
      <c r="G1625" s="269"/>
      <c r="H1625" s="269"/>
      <c r="I1625" s="264"/>
      <c r="J1625" s="307" t="str">
        <f t="shared" si="0"/>
        <v/>
      </c>
      <c r="K1625" s="307"/>
      <c r="L1625" s="308"/>
      <c r="M1625" s="307"/>
      <c r="N1625" s="304"/>
      <c r="O1625" s="264"/>
      <c r="P1625" s="269"/>
      <c r="Q1625" s="296"/>
      <c r="R1625" s="296"/>
      <c r="S1625" s="296"/>
    </row>
    <row r="1626" spans="1:19" ht="12.75" customHeight="1" x14ac:dyDescent="0.2">
      <c r="A1626" s="303" t="str">
        <f>IF(B1626="","",ROW()-ROW($A$3)+'Diário 2º PA'!$P$1)</f>
        <v/>
      </c>
      <c r="B1626" s="304"/>
      <c r="C1626" s="305"/>
      <c r="D1626" s="269"/>
      <c r="E1626" s="264"/>
      <c r="F1626" s="334"/>
      <c r="G1626" s="269"/>
      <c r="H1626" s="269"/>
      <c r="I1626" s="264"/>
      <c r="J1626" s="307" t="str">
        <f t="shared" si="0"/>
        <v/>
      </c>
      <c r="K1626" s="307"/>
      <c r="L1626" s="308"/>
      <c r="M1626" s="307"/>
      <c r="N1626" s="304"/>
      <c r="O1626" s="264"/>
      <c r="P1626" s="269"/>
      <c r="Q1626" s="296"/>
      <c r="R1626" s="296"/>
      <c r="S1626" s="296"/>
    </row>
    <row r="1627" spans="1:19" ht="12.75" customHeight="1" x14ac:dyDescent="0.2">
      <c r="A1627" s="303" t="str">
        <f>IF(B1627="","",ROW()-ROW($A$3)+'Diário 2º PA'!$P$1)</f>
        <v/>
      </c>
      <c r="B1627" s="304"/>
      <c r="C1627" s="305"/>
      <c r="D1627" s="269"/>
      <c r="E1627" s="264"/>
      <c r="F1627" s="334"/>
      <c r="G1627" s="269"/>
      <c r="H1627" s="269"/>
      <c r="I1627" s="264"/>
      <c r="J1627" s="307" t="str">
        <f t="shared" si="0"/>
        <v/>
      </c>
      <c r="K1627" s="307"/>
      <c r="L1627" s="308"/>
      <c r="M1627" s="307"/>
      <c r="N1627" s="304"/>
      <c r="O1627" s="264"/>
      <c r="P1627" s="269"/>
      <c r="Q1627" s="296"/>
      <c r="R1627" s="296"/>
      <c r="S1627" s="296"/>
    </row>
    <row r="1628" spans="1:19" ht="12.75" customHeight="1" x14ac:dyDescent="0.2">
      <c r="A1628" s="303" t="str">
        <f>IF(B1628="","",ROW()-ROW($A$3)+'Diário 2º PA'!$P$1)</f>
        <v/>
      </c>
      <c r="B1628" s="304"/>
      <c r="C1628" s="305"/>
      <c r="D1628" s="269"/>
      <c r="E1628" s="264"/>
      <c r="F1628" s="334"/>
      <c r="G1628" s="269"/>
      <c r="H1628" s="269"/>
      <c r="I1628" s="264"/>
      <c r="J1628" s="307" t="str">
        <f t="shared" si="0"/>
        <v/>
      </c>
      <c r="K1628" s="307"/>
      <c r="L1628" s="308"/>
      <c r="M1628" s="307"/>
      <c r="N1628" s="304"/>
      <c r="O1628" s="264"/>
      <c r="P1628" s="269"/>
      <c r="Q1628" s="296"/>
      <c r="R1628" s="296"/>
      <c r="S1628" s="296"/>
    </row>
    <row r="1629" spans="1:19" ht="12.75" customHeight="1" x14ac:dyDescent="0.2">
      <c r="A1629" s="303" t="str">
        <f>IF(B1629="","",ROW()-ROW($A$3)+'Diário 2º PA'!$P$1)</f>
        <v/>
      </c>
      <c r="B1629" s="304"/>
      <c r="C1629" s="305"/>
      <c r="D1629" s="269"/>
      <c r="E1629" s="264"/>
      <c r="F1629" s="334"/>
      <c r="G1629" s="269"/>
      <c r="H1629" s="269"/>
      <c r="I1629" s="264"/>
      <c r="J1629" s="307" t="str">
        <f t="shared" si="0"/>
        <v/>
      </c>
      <c r="K1629" s="307"/>
      <c r="L1629" s="308"/>
      <c r="M1629" s="307"/>
      <c r="N1629" s="304"/>
      <c r="O1629" s="264"/>
      <c r="P1629" s="269"/>
      <c r="Q1629" s="296"/>
      <c r="R1629" s="296"/>
      <c r="S1629" s="296"/>
    </row>
    <row r="1630" spans="1:19" ht="12.75" customHeight="1" x14ac:dyDescent="0.2">
      <c r="A1630" s="303" t="str">
        <f>IF(B1630="","",ROW()-ROW($A$3)+'Diário 2º PA'!$P$1)</f>
        <v/>
      </c>
      <c r="B1630" s="304"/>
      <c r="C1630" s="305"/>
      <c r="D1630" s="269"/>
      <c r="E1630" s="264"/>
      <c r="F1630" s="334"/>
      <c r="G1630" s="269"/>
      <c r="H1630" s="269"/>
      <c r="I1630" s="264"/>
      <c r="J1630" s="307" t="str">
        <f t="shared" si="0"/>
        <v/>
      </c>
      <c r="K1630" s="307"/>
      <c r="L1630" s="308"/>
      <c r="M1630" s="307"/>
      <c r="N1630" s="304"/>
      <c r="O1630" s="264"/>
      <c r="P1630" s="269"/>
      <c r="Q1630" s="296"/>
      <c r="R1630" s="296"/>
      <c r="S1630" s="296"/>
    </row>
    <row r="1631" spans="1:19" ht="12.75" customHeight="1" x14ac:dyDescent="0.2">
      <c r="A1631" s="303" t="str">
        <f>IF(B1631="","",ROW()-ROW($A$3)+'Diário 2º PA'!$P$1)</f>
        <v/>
      </c>
      <c r="B1631" s="304"/>
      <c r="C1631" s="305"/>
      <c r="D1631" s="269"/>
      <c r="E1631" s="264"/>
      <c r="F1631" s="334"/>
      <c r="G1631" s="269"/>
      <c r="H1631" s="269"/>
      <c r="I1631" s="264"/>
      <c r="J1631" s="307" t="str">
        <f t="shared" si="0"/>
        <v/>
      </c>
      <c r="K1631" s="307"/>
      <c r="L1631" s="308"/>
      <c r="M1631" s="307"/>
      <c r="N1631" s="304"/>
      <c r="O1631" s="264"/>
      <c r="P1631" s="269"/>
      <c r="Q1631" s="296"/>
      <c r="R1631" s="296"/>
      <c r="S1631" s="296"/>
    </row>
    <row r="1632" spans="1:19" ht="12.75" customHeight="1" x14ac:dyDescent="0.2">
      <c r="A1632" s="303" t="str">
        <f>IF(B1632="","",ROW()-ROW($A$3)+'Diário 2º PA'!$P$1)</f>
        <v/>
      </c>
      <c r="B1632" s="304"/>
      <c r="C1632" s="305"/>
      <c r="D1632" s="269"/>
      <c r="E1632" s="264"/>
      <c r="F1632" s="334"/>
      <c r="G1632" s="269"/>
      <c r="H1632" s="269"/>
      <c r="I1632" s="264"/>
      <c r="J1632" s="307" t="str">
        <f t="shared" si="0"/>
        <v/>
      </c>
      <c r="K1632" s="307"/>
      <c r="L1632" s="308"/>
      <c r="M1632" s="307"/>
      <c r="N1632" s="304"/>
      <c r="O1632" s="264"/>
      <c r="P1632" s="269"/>
      <c r="Q1632" s="296"/>
      <c r="R1632" s="296"/>
      <c r="S1632" s="296"/>
    </row>
    <row r="1633" spans="1:19" ht="12.75" customHeight="1" x14ac:dyDescent="0.2">
      <c r="A1633" s="303" t="str">
        <f>IF(B1633="","",ROW()-ROW($A$3)+'Diário 2º PA'!$P$1)</f>
        <v/>
      </c>
      <c r="B1633" s="304"/>
      <c r="C1633" s="305"/>
      <c r="D1633" s="269"/>
      <c r="E1633" s="264"/>
      <c r="F1633" s="334"/>
      <c r="G1633" s="269"/>
      <c r="H1633" s="269"/>
      <c r="I1633" s="264"/>
      <c r="J1633" s="307" t="str">
        <f t="shared" si="0"/>
        <v/>
      </c>
      <c r="K1633" s="307"/>
      <c r="L1633" s="308"/>
      <c r="M1633" s="307"/>
      <c r="N1633" s="304"/>
      <c r="O1633" s="264"/>
      <c r="P1633" s="269"/>
      <c r="Q1633" s="296"/>
      <c r="R1633" s="296"/>
      <c r="S1633" s="296"/>
    </row>
    <row r="1634" spans="1:19" ht="12.75" customHeight="1" x14ac:dyDescent="0.2">
      <c r="A1634" s="303" t="str">
        <f>IF(B1634="","",ROW()-ROW($A$3)+'Diário 2º PA'!$P$1)</f>
        <v/>
      </c>
      <c r="B1634" s="304"/>
      <c r="C1634" s="305"/>
      <c r="D1634" s="269"/>
      <c r="E1634" s="264"/>
      <c r="F1634" s="334"/>
      <c r="G1634" s="269"/>
      <c r="H1634" s="269"/>
      <c r="I1634" s="264"/>
      <c r="J1634" s="307" t="str">
        <f t="shared" si="0"/>
        <v/>
      </c>
      <c r="K1634" s="307"/>
      <c r="L1634" s="308"/>
      <c r="M1634" s="307"/>
      <c r="N1634" s="304"/>
      <c r="O1634" s="264"/>
      <c r="P1634" s="269"/>
      <c r="Q1634" s="296"/>
      <c r="R1634" s="296"/>
      <c r="S1634" s="296"/>
    </row>
    <row r="1635" spans="1:19" ht="12.75" customHeight="1" x14ac:dyDescent="0.2">
      <c r="A1635" s="303" t="str">
        <f>IF(B1635="","",ROW()-ROW($A$3)+'Diário 2º PA'!$P$1)</f>
        <v/>
      </c>
      <c r="B1635" s="304"/>
      <c r="C1635" s="305"/>
      <c r="D1635" s="269"/>
      <c r="E1635" s="264"/>
      <c r="F1635" s="334"/>
      <c r="G1635" s="269"/>
      <c r="H1635" s="269"/>
      <c r="I1635" s="264"/>
      <c r="J1635" s="307" t="str">
        <f t="shared" si="0"/>
        <v/>
      </c>
      <c r="K1635" s="307"/>
      <c r="L1635" s="308"/>
      <c r="M1635" s="307"/>
      <c r="N1635" s="304"/>
      <c r="O1635" s="264"/>
      <c r="P1635" s="269"/>
      <c r="Q1635" s="296"/>
      <c r="R1635" s="296"/>
      <c r="S1635" s="296"/>
    </row>
    <row r="1636" spans="1:19" ht="12.75" customHeight="1" x14ac:dyDescent="0.2">
      <c r="A1636" s="303" t="str">
        <f>IF(B1636="","",ROW()-ROW($A$3)+'Diário 2º PA'!$P$1)</f>
        <v/>
      </c>
      <c r="B1636" s="304"/>
      <c r="C1636" s="305"/>
      <c r="D1636" s="269"/>
      <c r="E1636" s="264"/>
      <c r="F1636" s="334"/>
      <c r="G1636" s="269"/>
      <c r="H1636" s="269"/>
      <c r="I1636" s="264"/>
      <c r="J1636" s="307" t="str">
        <f t="shared" si="0"/>
        <v/>
      </c>
      <c r="K1636" s="307"/>
      <c r="L1636" s="308"/>
      <c r="M1636" s="307"/>
      <c r="N1636" s="304"/>
      <c r="O1636" s="264"/>
      <c r="P1636" s="269"/>
      <c r="Q1636" s="296"/>
      <c r="R1636" s="296"/>
      <c r="S1636" s="296"/>
    </row>
    <row r="1637" spans="1:19" ht="12.75" customHeight="1" x14ac:dyDescent="0.2">
      <c r="A1637" s="303" t="str">
        <f>IF(B1637="","",ROW()-ROW($A$3)+'Diário 2º PA'!$P$1)</f>
        <v/>
      </c>
      <c r="B1637" s="304"/>
      <c r="C1637" s="305"/>
      <c r="D1637" s="269"/>
      <c r="E1637" s="264"/>
      <c r="F1637" s="334"/>
      <c r="G1637" s="269"/>
      <c r="H1637" s="269"/>
      <c r="I1637" s="264"/>
      <c r="J1637" s="307" t="str">
        <f t="shared" si="0"/>
        <v/>
      </c>
      <c r="K1637" s="307"/>
      <c r="L1637" s="308"/>
      <c r="M1637" s="307"/>
      <c r="N1637" s="304"/>
      <c r="O1637" s="264"/>
      <c r="P1637" s="269"/>
      <c r="Q1637" s="296"/>
      <c r="R1637" s="296"/>
      <c r="S1637" s="296"/>
    </row>
    <row r="1638" spans="1:19" ht="12.75" customHeight="1" x14ac:dyDescent="0.2">
      <c r="A1638" s="303" t="str">
        <f>IF(B1638="","",ROW()-ROW($A$3)+'Diário 2º PA'!$P$1)</f>
        <v/>
      </c>
      <c r="B1638" s="304"/>
      <c r="C1638" s="305"/>
      <c r="D1638" s="269"/>
      <c r="E1638" s="264"/>
      <c r="F1638" s="334"/>
      <c r="G1638" s="269"/>
      <c r="H1638" s="269"/>
      <c r="I1638" s="264"/>
      <c r="J1638" s="307" t="str">
        <f t="shared" si="0"/>
        <v/>
      </c>
      <c r="K1638" s="307"/>
      <c r="L1638" s="308"/>
      <c r="M1638" s="307"/>
      <c r="N1638" s="304"/>
      <c r="O1638" s="264"/>
      <c r="P1638" s="269"/>
      <c r="Q1638" s="296"/>
      <c r="R1638" s="296"/>
      <c r="S1638" s="296"/>
    </row>
    <row r="1639" spans="1:19" ht="12.75" customHeight="1" x14ac:dyDescent="0.2">
      <c r="A1639" s="303" t="str">
        <f>IF(B1639="","",ROW()-ROW($A$3)+'Diário 2º PA'!$P$1)</f>
        <v/>
      </c>
      <c r="B1639" s="304"/>
      <c r="C1639" s="305"/>
      <c r="D1639" s="269"/>
      <c r="E1639" s="264"/>
      <c r="F1639" s="334"/>
      <c r="G1639" s="269"/>
      <c r="H1639" s="269"/>
      <c r="I1639" s="264"/>
      <c r="J1639" s="307" t="str">
        <f t="shared" si="0"/>
        <v/>
      </c>
      <c r="K1639" s="307"/>
      <c r="L1639" s="308"/>
      <c r="M1639" s="307"/>
      <c r="N1639" s="304"/>
      <c r="O1639" s="264"/>
      <c r="P1639" s="269"/>
      <c r="Q1639" s="296"/>
      <c r="R1639" s="296"/>
      <c r="S1639" s="296"/>
    </row>
    <row r="1640" spans="1:19" ht="12.75" customHeight="1" x14ac:dyDescent="0.2">
      <c r="A1640" s="303" t="str">
        <f>IF(B1640="","",ROW()-ROW($A$3)+'Diário 2º PA'!$P$1)</f>
        <v/>
      </c>
      <c r="B1640" s="304"/>
      <c r="C1640" s="305"/>
      <c r="D1640" s="269"/>
      <c r="E1640" s="264"/>
      <c r="F1640" s="334"/>
      <c r="G1640" s="269"/>
      <c r="H1640" s="269"/>
      <c r="I1640" s="264"/>
      <c r="J1640" s="307" t="str">
        <f t="shared" si="0"/>
        <v/>
      </c>
      <c r="K1640" s="307"/>
      <c r="L1640" s="308"/>
      <c r="M1640" s="307"/>
      <c r="N1640" s="304"/>
      <c r="O1640" s="264"/>
      <c r="P1640" s="269"/>
      <c r="Q1640" s="296"/>
      <c r="R1640" s="296"/>
      <c r="S1640" s="296"/>
    </row>
    <row r="1641" spans="1:19" ht="12.75" customHeight="1" x14ac:dyDescent="0.2">
      <c r="A1641" s="303" t="str">
        <f>IF(B1641="","",ROW()-ROW($A$3)+'Diário 2º PA'!$P$1)</f>
        <v/>
      </c>
      <c r="B1641" s="304"/>
      <c r="C1641" s="305"/>
      <c r="D1641" s="269"/>
      <c r="E1641" s="264"/>
      <c r="F1641" s="334"/>
      <c r="G1641" s="269"/>
      <c r="H1641" s="269"/>
      <c r="I1641" s="264"/>
      <c r="J1641" s="307" t="str">
        <f t="shared" si="0"/>
        <v/>
      </c>
      <c r="K1641" s="307"/>
      <c r="L1641" s="308"/>
      <c r="M1641" s="307"/>
      <c r="N1641" s="304"/>
      <c r="O1641" s="264"/>
      <c r="P1641" s="269"/>
      <c r="Q1641" s="296"/>
      <c r="R1641" s="296"/>
      <c r="S1641" s="296"/>
    </row>
    <row r="1642" spans="1:19" ht="12.75" customHeight="1" x14ac:dyDescent="0.2">
      <c r="A1642" s="303" t="str">
        <f>IF(B1642="","",ROW()-ROW($A$3)+'Diário 2º PA'!$P$1)</f>
        <v/>
      </c>
      <c r="B1642" s="304"/>
      <c r="C1642" s="305"/>
      <c r="D1642" s="269"/>
      <c r="E1642" s="264"/>
      <c r="F1642" s="334"/>
      <c r="G1642" s="269"/>
      <c r="H1642" s="269"/>
      <c r="I1642" s="264"/>
      <c r="J1642" s="307" t="str">
        <f t="shared" si="0"/>
        <v/>
      </c>
      <c r="K1642" s="307"/>
      <c r="L1642" s="308"/>
      <c r="M1642" s="307"/>
      <c r="N1642" s="304"/>
      <c r="O1642" s="264"/>
      <c r="P1642" s="269"/>
      <c r="Q1642" s="296"/>
      <c r="R1642" s="296"/>
      <c r="S1642" s="296"/>
    </row>
    <row r="1643" spans="1:19" ht="12.75" customHeight="1" x14ac:dyDescent="0.2">
      <c r="A1643" s="303" t="str">
        <f>IF(B1643="","",ROW()-ROW($A$3)+'Diário 2º PA'!$P$1)</f>
        <v/>
      </c>
      <c r="B1643" s="304"/>
      <c r="C1643" s="305"/>
      <c r="D1643" s="269"/>
      <c r="E1643" s="264"/>
      <c r="F1643" s="334"/>
      <c r="G1643" s="269"/>
      <c r="H1643" s="269"/>
      <c r="I1643" s="264"/>
      <c r="J1643" s="307" t="str">
        <f t="shared" si="0"/>
        <v/>
      </c>
      <c r="K1643" s="307"/>
      <c r="L1643" s="308"/>
      <c r="M1643" s="307"/>
      <c r="N1643" s="304"/>
      <c r="O1643" s="264"/>
      <c r="P1643" s="269"/>
      <c r="Q1643" s="296"/>
      <c r="R1643" s="296"/>
      <c r="S1643" s="296"/>
    </row>
    <row r="1644" spans="1:19" ht="12.75" customHeight="1" x14ac:dyDescent="0.2">
      <c r="A1644" s="303" t="str">
        <f>IF(B1644="","",ROW()-ROW($A$3)+'Diário 2º PA'!$P$1)</f>
        <v/>
      </c>
      <c r="B1644" s="304"/>
      <c r="C1644" s="305"/>
      <c r="D1644" s="269"/>
      <c r="E1644" s="264"/>
      <c r="F1644" s="334"/>
      <c r="G1644" s="269"/>
      <c r="H1644" s="269"/>
      <c r="I1644" s="264"/>
      <c r="J1644" s="307" t="str">
        <f t="shared" si="0"/>
        <v/>
      </c>
      <c r="K1644" s="307"/>
      <c r="L1644" s="308"/>
      <c r="M1644" s="307"/>
      <c r="N1644" s="304"/>
      <c r="O1644" s="264"/>
      <c r="P1644" s="269"/>
      <c r="Q1644" s="296"/>
      <c r="R1644" s="296"/>
      <c r="S1644" s="296"/>
    </row>
    <row r="1645" spans="1:19" ht="12.75" customHeight="1" x14ac:dyDescent="0.2">
      <c r="A1645" s="303" t="str">
        <f>IF(B1645="","",ROW()-ROW($A$3)+'Diário 2º PA'!$P$1)</f>
        <v/>
      </c>
      <c r="B1645" s="304"/>
      <c r="C1645" s="305"/>
      <c r="D1645" s="269"/>
      <c r="E1645" s="264"/>
      <c r="F1645" s="334"/>
      <c r="G1645" s="269"/>
      <c r="H1645" s="269"/>
      <c r="I1645" s="264"/>
      <c r="J1645" s="307" t="str">
        <f t="shared" si="0"/>
        <v/>
      </c>
      <c r="K1645" s="307"/>
      <c r="L1645" s="308"/>
      <c r="M1645" s="307"/>
      <c r="N1645" s="304"/>
      <c r="O1645" s="264"/>
      <c r="P1645" s="269"/>
      <c r="Q1645" s="296"/>
      <c r="R1645" s="296"/>
      <c r="S1645" s="296"/>
    </row>
    <row r="1646" spans="1:19" ht="12.75" customHeight="1" x14ac:dyDescent="0.2">
      <c r="A1646" s="303" t="str">
        <f>IF(B1646="","",ROW()-ROW($A$3)+'Diário 2º PA'!$P$1)</f>
        <v/>
      </c>
      <c r="B1646" s="304"/>
      <c r="C1646" s="305"/>
      <c r="D1646" s="269"/>
      <c r="E1646" s="264"/>
      <c r="F1646" s="334"/>
      <c r="G1646" s="269"/>
      <c r="H1646" s="269"/>
      <c r="I1646" s="264"/>
      <c r="J1646" s="307" t="str">
        <f t="shared" si="0"/>
        <v/>
      </c>
      <c r="K1646" s="307"/>
      <c r="L1646" s="308"/>
      <c r="M1646" s="307"/>
      <c r="N1646" s="304"/>
      <c r="O1646" s="264"/>
      <c r="P1646" s="269"/>
      <c r="Q1646" s="296"/>
      <c r="R1646" s="296"/>
      <c r="S1646" s="296"/>
    </row>
    <row r="1647" spans="1:19" ht="12.75" customHeight="1" x14ac:dyDescent="0.2">
      <c r="A1647" s="303" t="str">
        <f>IF(B1647="","",ROW()-ROW($A$3)+'Diário 2º PA'!$P$1)</f>
        <v/>
      </c>
      <c r="B1647" s="304"/>
      <c r="C1647" s="305"/>
      <c r="D1647" s="269"/>
      <c r="E1647" s="264"/>
      <c r="F1647" s="334"/>
      <c r="G1647" s="269"/>
      <c r="H1647" s="269"/>
      <c r="I1647" s="264"/>
      <c r="J1647" s="307" t="str">
        <f t="shared" si="0"/>
        <v/>
      </c>
      <c r="K1647" s="307"/>
      <c r="L1647" s="308"/>
      <c r="M1647" s="307"/>
      <c r="N1647" s="304"/>
      <c r="O1647" s="264"/>
      <c r="P1647" s="269"/>
      <c r="Q1647" s="296"/>
      <c r="R1647" s="296"/>
      <c r="S1647" s="296"/>
    </row>
    <row r="1648" spans="1:19" ht="12.75" customHeight="1" x14ac:dyDescent="0.2">
      <c r="A1648" s="303" t="str">
        <f>IF(B1648="","",ROW()-ROW($A$3)+'Diário 2º PA'!$P$1)</f>
        <v/>
      </c>
      <c r="B1648" s="304"/>
      <c r="C1648" s="305"/>
      <c r="D1648" s="269"/>
      <c r="E1648" s="264"/>
      <c r="F1648" s="334"/>
      <c r="G1648" s="269"/>
      <c r="H1648" s="269"/>
      <c r="I1648" s="264"/>
      <c r="J1648" s="307" t="str">
        <f t="shared" si="0"/>
        <v/>
      </c>
      <c r="K1648" s="307"/>
      <c r="L1648" s="308"/>
      <c r="M1648" s="307"/>
      <c r="N1648" s="304"/>
      <c r="O1648" s="264"/>
      <c r="P1648" s="269"/>
      <c r="Q1648" s="296"/>
      <c r="R1648" s="296"/>
      <c r="S1648" s="296"/>
    </row>
    <row r="1649" spans="1:19" ht="12.75" customHeight="1" x14ac:dyDescent="0.2">
      <c r="A1649" s="303" t="str">
        <f>IF(B1649="","",ROW()-ROW($A$3)+'Diário 2º PA'!$P$1)</f>
        <v/>
      </c>
      <c r="B1649" s="304"/>
      <c r="C1649" s="305"/>
      <c r="D1649" s="269"/>
      <c r="E1649" s="264"/>
      <c r="F1649" s="334"/>
      <c r="G1649" s="269"/>
      <c r="H1649" s="269"/>
      <c r="I1649" s="264"/>
      <c r="J1649" s="307" t="str">
        <f t="shared" si="0"/>
        <v/>
      </c>
      <c r="K1649" s="307"/>
      <c r="L1649" s="308"/>
      <c r="M1649" s="307"/>
      <c r="N1649" s="304"/>
      <c r="O1649" s="264"/>
      <c r="P1649" s="269"/>
      <c r="Q1649" s="296"/>
      <c r="R1649" s="296"/>
      <c r="S1649" s="296"/>
    </row>
    <row r="1650" spans="1:19" ht="12.75" customHeight="1" x14ac:dyDescent="0.2">
      <c r="A1650" s="303" t="str">
        <f>IF(B1650="","",ROW()-ROW($A$3)+'Diário 2º PA'!$P$1)</f>
        <v/>
      </c>
      <c r="B1650" s="304"/>
      <c r="C1650" s="305"/>
      <c r="D1650" s="269"/>
      <c r="E1650" s="264"/>
      <c r="F1650" s="334"/>
      <c r="G1650" s="269"/>
      <c r="H1650" s="269"/>
      <c r="I1650" s="264"/>
      <c r="J1650" s="307" t="str">
        <f t="shared" si="0"/>
        <v/>
      </c>
      <c r="K1650" s="307"/>
      <c r="L1650" s="308"/>
      <c r="M1650" s="307"/>
      <c r="N1650" s="304"/>
      <c r="O1650" s="264"/>
      <c r="P1650" s="269"/>
      <c r="Q1650" s="296"/>
      <c r="R1650" s="296"/>
      <c r="S1650" s="296"/>
    </row>
    <row r="1651" spans="1:19" ht="12.75" customHeight="1" x14ac:dyDescent="0.2">
      <c r="A1651" s="303" t="str">
        <f>IF(B1651="","",ROW()-ROW($A$3)+'Diário 2º PA'!$P$1)</f>
        <v/>
      </c>
      <c r="B1651" s="304"/>
      <c r="C1651" s="305"/>
      <c r="D1651" s="269"/>
      <c r="E1651" s="264"/>
      <c r="F1651" s="334"/>
      <c r="G1651" s="269"/>
      <c r="H1651" s="269"/>
      <c r="I1651" s="264"/>
      <c r="J1651" s="307" t="str">
        <f t="shared" si="0"/>
        <v/>
      </c>
      <c r="K1651" s="307"/>
      <c r="L1651" s="308"/>
      <c r="M1651" s="307"/>
      <c r="N1651" s="304"/>
      <c r="O1651" s="264"/>
      <c r="P1651" s="269"/>
      <c r="Q1651" s="296"/>
      <c r="R1651" s="296"/>
      <c r="S1651" s="296"/>
    </row>
    <row r="1652" spans="1:19" ht="12.75" customHeight="1" x14ac:dyDescent="0.2">
      <c r="A1652" s="303" t="str">
        <f>IF(B1652="","",ROW()-ROW($A$3)+'Diário 2º PA'!$P$1)</f>
        <v/>
      </c>
      <c r="B1652" s="304"/>
      <c r="C1652" s="305"/>
      <c r="D1652" s="269"/>
      <c r="E1652" s="264"/>
      <c r="F1652" s="334"/>
      <c r="G1652" s="269"/>
      <c r="H1652" s="269"/>
      <c r="I1652" s="264"/>
      <c r="J1652" s="307" t="str">
        <f t="shared" si="0"/>
        <v/>
      </c>
      <c r="K1652" s="307"/>
      <c r="L1652" s="308"/>
      <c r="M1652" s="307"/>
      <c r="N1652" s="304"/>
      <c r="O1652" s="264"/>
      <c r="P1652" s="269"/>
      <c r="Q1652" s="296"/>
      <c r="R1652" s="296"/>
      <c r="S1652" s="296"/>
    </row>
    <row r="1653" spans="1:19" ht="12.75" customHeight="1" x14ac:dyDescent="0.2">
      <c r="A1653" s="303" t="str">
        <f>IF(B1653="","",ROW()-ROW($A$3)+'Diário 2º PA'!$P$1)</f>
        <v/>
      </c>
      <c r="B1653" s="304"/>
      <c r="C1653" s="305"/>
      <c r="D1653" s="269"/>
      <c r="E1653" s="264"/>
      <c r="F1653" s="334"/>
      <c r="G1653" s="269"/>
      <c r="H1653" s="269"/>
      <c r="I1653" s="264"/>
      <c r="J1653" s="307" t="str">
        <f t="shared" si="0"/>
        <v/>
      </c>
      <c r="K1653" s="307"/>
      <c r="L1653" s="308"/>
      <c r="M1653" s="307"/>
      <c r="N1653" s="304"/>
      <c r="O1653" s="264"/>
      <c r="P1653" s="269"/>
      <c r="Q1653" s="296"/>
      <c r="R1653" s="296"/>
      <c r="S1653" s="296"/>
    </row>
    <row r="1654" spans="1:19" ht="12.75" customHeight="1" x14ac:dyDescent="0.2">
      <c r="A1654" s="303" t="str">
        <f>IF(B1654="","",ROW()-ROW($A$3)+'Diário 2º PA'!$P$1)</f>
        <v/>
      </c>
      <c r="B1654" s="304"/>
      <c r="C1654" s="305"/>
      <c r="D1654" s="269"/>
      <c r="E1654" s="264"/>
      <c r="F1654" s="334"/>
      <c r="G1654" s="269"/>
      <c r="H1654" s="269"/>
      <c r="I1654" s="264"/>
      <c r="J1654" s="307" t="str">
        <f t="shared" si="0"/>
        <v/>
      </c>
      <c r="K1654" s="307"/>
      <c r="L1654" s="308"/>
      <c r="M1654" s="307"/>
      <c r="N1654" s="304"/>
      <c r="O1654" s="264"/>
      <c r="P1654" s="269"/>
      <c r="Q1654" s="296"/>
      <c r="R1654" s="296"/>
      <c r="S1654" s="296"/>
    </row>
    <row r="1655" spans="1:19" ht="12.75" customHeight="1" x14ac:dyDescent="0.2">
      <c r="A1655" s="303" t="str">
        <f>IF(B1655="","",ROW()-ROW($A$3)+'Diário 2º PA'!$P$1)</f>
        <v/>
      </c>
      <c r="B1655" s="304"/>
      <c r="C1655" s="305"/>
      <c r="D1655" s="269"/>
      <c r="E1655" s="264"/>
      <c r="F1655" s="334"/>
      <c r="G1655" s="269"/>
      <c r="H1655" s="269"/>
      <c r="I1655" s="264"/>
      <c r="J1655" s="307" t="str">
        <f t="shared" si="0"/>
        <v/>
      </c>
      <c r="K1655" s="307"/>
      <c r="L1655" s="308"/>
      <c r="M1655" s="307"/>
      <c r="N1655" s="304"/>
      <c r="O1655" s="264"/>
      <c r="P1655" s="269"/>
      <c r="Q1655" s="296"/>
      <c r="R1655" s="296"/>
      <c r="S1655" s="296"/>
    </row>
    <row r="1656" spans="1:19" ht="12.75" customHeight="1" x14ac:dyDescent="0.2">
      <c r="A1656" s="303" t="str">
        <f>IF(B1656="","",ROW()-ROW($A$3)+'Diário 2º PA'!$P$1)</f>
        <v/>
      </c>
      <c r="B1656" s="304"/>
      <c r="C1656" s="305"/>
      <c r="D1656" s="269"/>
      <c r="E1656" s="264"/>
      <c r="F1656" s="334"/>
      <c r="G1656" s="269"/>
      <c r="H1656" s="269"/>
      <c r="I1656" s="264"/>
      <c r="J1656" s="307" t="str">
        <f t="shared" si="0"/>
        <v/>
      </c>
      <c r="K1656" s="307"/>
      <c r="L1656" s="308"/>
      <c r="M1656" s="307"/>
      <c r="N1656" s="304"/>
      <c r="O1656" s="264"/>
      <c r="P1656" s="269"/>
      <c r="Q1656" s="296"/>
      <c r="R1656" s="296"/>
      <c r="S1656" s="296"/>
    </row>
    <row r="1657" spans="1:19" ht="12.75" customHeight="1" x14ac:dyDescent="0.2">
      <c r="A1657" s="303" t="str">
        <f>IF(B1657="","",ROW()-ROW($A$3)+'Diário 2º PA'!$P$1)</f>
        <v/>
      </c>
      <c r="B1657" s="304"/>
      <c r="C1657" s="305"/>
      <c r="D1657" s="269"/>
      <c r="E1657" s="264"/>
      <c r="F1657" s="334"/>
      <c r="G1657" s="269"/>
      <c r="H1657" s="269"/>
      <c r="I1657" s="264"/>
      <c r="J1657" s="307" t="str">
        <f t="shared" si="0"/>
        <v/>
      </c>
      <c r="K1657" s="307"/>
      <c r="L1657" s="308"/>
      <c r="M1657" s="307"/>
      <c r="N1657" s="304"/>
      <c r="O1657" s="264"/>
      <c r="P1657" s="269"/>
      <c r="Q1657" s="296"/>
      <c r="R1657" s="296"/>
      <c r="S1657" s="296"/>
    </row>
    <row r="1658" spans="1:19" ht="12.75" customHeight="1" x14ac:dyDescent="0.2">
      <c r="A1658" s="303" t="str">
        <f>IF(B1658="","",ROW()-ROW($A$3)+'Diário 2º PA'!$P$1)</f>
        <v/>
      </c>
      <c r="B1658" s="304"/>
      <c r="C1658" s="305"/>
      <c r="D1658" s="269"/>
      <c r="E1658" s="264"/>
      <c r="F1658" s="334"/>
      <c r="G1658" s="269"/>
      <c r="H1658" s="269"/>
      <c r="I1658" s="264"/>
      <c r="J1658" s="307" t="str">
        <f t="shared" si="0"/>
        <v/>
      </c>
      <c r="K1658" s="307"/>
      <c r="L1658" s="308"/>
      <c r="M1658" s="307"/>
      <c r="N1658" s="304"/>
      <c r="O1658" s="264"/>
      <c r="P1658" s="269"/>
      <c r="Q1658" s="296"/>
      <c r="R1658" s="296"/>
      <c r="S1658" s="296"/>
    </row>
    <row r="1659" spans="1:19" ht="12.75" customHeight="1" x14ac:dyDescent="0.2">
      <c r="A1659" s="303" t="str">
        <f>IF(B1659="","",ROW()-ROW($A$3)+'Diário 2º PA'!$P$1)</f>
        <v/>
      </c>
      <c r="B1659" s="304"/>
      <c r="C1659" s="305"/>
      <c r="D1659" s="269"/>
      <c r="E1659" s="264"/>
      <c r="F1659" s="334"/>
      <c r="G1659" s="269"/>
      <c r="H1659" s="269"/>
      <c r="I1659" s="264"/>
      <c r="J1659" s="307" t="str">
        <f t="shared" si="0"/>
        <v/>
      </c>
      <c r="K1659" s="307"/>
      <c r="L1659" s="308"/>
      <c r="M1659" s="307"/>
      <c r="N1659" s="304"/>
      <c r="O1659" s="264"/>
      <c r="P1659" s="269"/>
      <c r="Q1659" s="296"/>
      <c r="R1659" s="296"/>
      <c r="S1659" s="296"/>
    </row>
    <row r="1660" spans="1:19" ht="12.75" customHeight="1" x14ac:dyDescent="0.2">
      <c r="A1660" s="303" t="str">
        <f>IF(B1660="","",ROW()-ROW($A$3)+'Diário 2º PA'!$P$1)</f>
        <v/>
      </c>
      <c r="B1660" s="304"/>
      <c r="C1660" s="305"/>
      <c r="D1660" s="269"/>
      <c r="E1660" s="264"/>
      <c r="F1660" s="334"/>
      <c r="G1660" s="269"/>
      <c r="H1660" s="269"/>
      <c r="I1660" s="264"/>
      <c r="J1660" s="307" t="str">
        <f t="shared" si="0"/>
        <v/>
      </c>
      <c r="K1660" s="307"/>
      <c r="L1660" s="308"/>
      <c r="M1660" s="307"/>
      <c r="N1660" s="304"/>
      <c r="O1660" s="264"/>
      <c r="P1660" s="269"/>
      <c r="Q1660" s="296"/>
      <c r="R1660" s="296"/>
      <c r="S1660" s="296"/>
    </row>
    <row r="1661" spans="1:19" ht="12.75" customHeight="1" x14ac:dyDescent="0.2">
      <c r="A1661" s="303" t="str">
        <f>IF(B1661="","",ROW()-ROW($A$3)+'Diário 2º PA'!$P$1)</f>
        <v/>
      </c>
      <c r="B1661" s="304"/>
      <c r="C1661" s="305"/>
      <c r="D1661" s="269"/>
      <c r="E1661" s="264"/>
      <c r="F1661" s="334"/>
      <c r="G1661" s="269"/>
      <c r="H1661" s="269"/>
      <c r="I1661" s="264"/>
      <c r="J1661" s="307" t="str">
        <f t="shared" si="0"/>
        <v/>
      </c>
      <c r="K1661" s="307"/>
      <c r="L1661" s="308"/>
      <c r="M1661" s="307"/>
      <c r="N1661" s="304"/>
      <c r="O1661" s="264"/>
      <c r="P1661" s="269"/>
      <c r="Q1661" s="296"/>
      <c r="R1661" s="296"/>
      <c r="S1661" s="296"/>
    </row>
    <row r="1662" spans="1:19" ht="12.75" customHeight="1" x14ac:dyDescent="0.2">
      <c r="A1662" s="303" t="str">
        <f>IF(B1662="","",ROW()-ROW($A$3)+'Diário 2º PA'!$P$1)</f>
        <v/>
      </c>
      <c r="B1662" s="304"/>
      <c r="C1662" s="305"/>
      <c r="D1662" s="269"/>
      <c r="E1662" s="264"/>
      <c r="F1662" s="334"/>
      <c r="G1662" s="269"/>
      <c r="H1662" s="269"/>
      <c r="I1662" s="264"/>
      <c r="J1662" s="307" t="str">
        <f t="shared" si="0"/>
        <v/>
      </c>
      <c r="K1662" s="307"/>
      <c r="L1662" s="308"/>
      <c r="M1662" s="307"/>
      <c r="N1662" s="304"/>
      <c r="O1662" s="264"/>
      <c r="P1662" s="269"/>
      <c r="Q1662" s="296"/>
      <c r="R1662" s="296"/>
      <c r="S1662" s="296"/>
    </row>
    <row r="1663" spans="1:19" ht="12.75" customHeight="1" x14ac:dyDescent="0.2">
      <c r="A1663" s="303" t="str">
        <f>IF(B1663="","",ROW()-ROW($A$3)+'Diário 2º PA'!$P$1)</f>
        <v/>
      </c>
      <c r="B1663" s="304"/>
      <c r="C1663" s="305"/>
      <c r="D1663" s="269"/>
      <c r="E1663" s="264"/>
      <c r="F1663" s="334"/>
      <c r="G1663" s="269"/>
      <c r="H1663" s="269"/>
      <c r="I1663" s="264"/>
      <c r="J1663" s="307" t="str">
        <f t="shared" si="0"/>
        <v/>
      </c>
      <c r="K1663" s="307"/>
      <c r="L1663" s="308"/>
      <c r="M1663" s="307"/>
      <c r="N1663" s="304"/>
      <c r="O1663" s="264"/>
      <c r="P1663" s="269"/>
      <c r="Q1663" s="296"/>
      <c r="R1663" s="296"/>
      <c r="S1663" s="296"/>
    </row>
    <row r="1664" spans="1:19" ht="12.75" customHeight="1" x14ac:dyDescent="0.2">
      <c r="A1664" s="303" t="str">
        <f>IF(B1664="","",ROW()-ROW($A$3)+'Diário 2º PA'!$P$1)</f>
        <v/>
      </c>
      <c r="B1664" s="304"/>
      <c r="C1664" s="305"/>
      <c r="D1664" s="269"/>
      <c r="E1664" s="264"/>
      <c r="F1664" s="334"/>
      <c r="G1664" s="269"/>
      <c r="H1664" s="269"/>
      <c r="I1664" s="264"/>
      <c r="J1664" s="307" t="str">
        <f t="shared" si="0"/>
        <v/>
      </c>
      <c r="K1664" s="307"/>
      <c r="L1664" s="308"/>
      <c r="M1664" s="307"/>
      <c r="N1664" s="304"/>
      <c r="O1664" s="264"/>
      <c r="P1664" s="269"/>
      <c r="Q1664" s="296"/>
      <c r="R1664" s="296"/>
      <c r="S1664" s="296"/>
    </row>
    <row r="1665" spans="1:19" ht="12.75" customHeight="1" x14ac:dyDescent="0.2">
      <c r="A1665" s="303" t="str">
        <f>IF(B1665="","",ROW()-ROW($A$3)+'Diário 2º PA'!$P$1)</f>
        <v/>
      </c>
      <c r="B1665" s="304"/>
      <c r="C1665" s="305"/>
      <c r="D1665" s="269"/>
      <c r="E1665" s="264"/>
      <c r="F1665" s="334"/>
      <c r="G1665" s="269"/>
      <c r="H1665" s="269"/>
      <c r="I1665" s="264"/>
      <c r="J1665" s="307" t="str">
        <f t="shared" si="0"/>
        <v/>
      </c>
      <c r="K1665" s="307"/>
      <c r="L1665" s="308"/>
      <c r="M1665" s="307"/>
      <c r="N1665" s="304"/>
      <c r="O1665" s="264"/>
      <c r="P1665" s="269"/>
      <c r="Q1665" s="296"/>
      <c r="R1665" s="296"/>
      <c r="S1665" s="296"/>
    </row>
    <row r="1666" spans="1:19" ht="12.75" customHeight="1" x14ac:dyDescent="0.2">
      <c r="A1666" s="303" t="str">
        <f>IF(B1666="","",ROW()-ROW($A$3)+'Diário 2º PA'!$P$1)</f>
        <v/>
      </c>
      <c r="B1666" s="304"/>
      <c r="C1666" s="305"/>
      <c r="D1666" s="269"/>
      <c r="E1666" s="264"/>
      <c r="F1666" s="334"/>
      <c r="G1666" s="269"/>
      <c r="H1666" s="269"/>
      <c r="I1666" s="264"/>
      <c r="J1666" s="307" t="str">
        <f t="shared" si="0"/>
        <v/>
      </c>
      <c r="K1666" s="307"/>
      <c r="L1666" s="308"/>
      <c r="M1666" s="307"/>
      <c r="N1666" s="304"/>
      <c r="O1666" s="264"/>
      <c r="P1666" s="269"/>
      <c r="Q1666" s="296"/>
      <c r="R1666" s="296"/>
      <c r="S1666" s="296"/>
    </row>
    <row r="1667" spans="1:19" ht="12.75" customHeight="1" x14ac:dyDescent="0.2">
      <c r="A1667" s="303" t="str">
        <f>IF(B1667="","",ROW()-ROW($A$3)+'Diário 2º PA'!$P$1)</f>
        <v/>
      </c>
      <c r="B1667" s="304"/>
      <c r="C1667" s="305"/>
      <c r="D1667" s="269"/>
      <c r="E1667" s="264"/>
      <c r="F1667" s="334"/>
      <c r="G1667" s="269"/>
      <c r="H1667" s="269"/>
      <c r="I1667" s="264"/>
      <c r="J1667" s="307" t="str">
        <f t="shared" si="0"/>
        <v/>
      </c>
      <c r="K1667" s="307"/>
      <c r="L1667" s="308"/>
      <c r="M1667" s="307"/>
      <c r="N1667" s="304"/>
      <c r="O1667" s="264"/>
      <c r="P1667" s="269"/>
      <c r="Q1667" s="296"/>
      <c r="R1667" s="296"/>
      <c r="S1667" s="296"/>
    </row>
    <row r="1668" spans="1:19" ht="12.75" customHeight="1" x14ac:dyDescent="0.2">
      <c r="A1668" s="303" t="str">
        <f>IF(B1668="","",ROW()-ROW($A$3)+'Diário 2º PA'!$P$1)</f>
        <v/>
      </c>
      <c r="B1668" s="304"/>
      <c r="C1668" s="305"/>
      <c r="D1668" s="269"/>
      <c r="E1668" s="264"/>
      <c r="F1668" s="334"/>
      <c r="G1668" s="269"/>
      <c r="H1668" s="269"/>
      <c r="I1668" s="264"/>
      <c r="J1668" s="307" t="str">
        <f t="shared" si="0"/>
        <v/>
      </c>
      <c r="K1668" s="307"/>
      <c r="L1668" s="308"/>
      <c r="M1668" s="307"/>
      <c r="N1668" s="304"/>
      <c r="O1668" s="264"/>
      <c r="P1668" s="269"/>
      <c r="Q1668" s="296"/>
      <c r="R1668" s="296"/>
      <c r="S1668" s="296"/>
    </row>
    <row r="1669" spans="1:19" ht="12.75" customHeight="1" x14ac:dyDescent="0.2">
      <c r="A1669" s="303" t="str">
        <f>IF(B1669="","",ROW()-ROW($A$3)+'Diário 2º PA'!$P$1)</f>
        <v/>
      </c>
      <c r="B1669" s="304"/>
      <c r="C1669" s="305"/>
      <c r="D1669" s="269"/>
      <c r="E1669" s="264"/>
      <c r="F1669" s="334"/>
      <c r="G1669" s="269"/>
      <c r="H1669" s="269"/>
      <c r="I1669" s="264"/>
      <c r="J1669" s="307" t="str">
        <f t="shared" si="0"/>
        <v/>
      </c>
      <c r="K1669" s="307"/>
      <c r="L1669" s="308"/>
      <c r="M1669" s="307"/>
      <c r="N1669" s="304"/>
      <c r="O1669" s="264"/>
      <c r="P1669" s="269"/>
      <c r="Q1669" s="296"/>
      <c r="R1669" s="296"/>
      <c r="S1669" s="296"/>
    </row>
    <row r="1670" spans="1:19" ht="12.75" customHeight="1" x14ac:dyDescent="0.2">
      <c r="A1670" s="303" t="str">
        <f>IF(B1670="","",ROW()-ROW($A$3)+'Diário 2º PA'!$P$1)</f>
        <v/>
      </c>
      <c r="B1670" s="304"/>
      <c r="C1670" s="305"/>
      <c r="D1670" s="269"/>
      <c r="E1670" s="264"/>
      <c r="F1670" s="334"/>
      <c r="G1670" s="269"/>
      <c r="H1670" s="269"/>
      <c r="I1670" s="264"/>
      <c r="J1670" s="307" t="str">
        <f t="shared" si="0"/>
        <v/>
      </c>
      <c r="K1670" s="307"/>
      <c r="L1670" s="308"/>
      <c r="M1670" s="307"/>
      <c r="N1670" s="304"/>
      <c r="O1670" s="264"/>
      <c r="P1670" s="269"/>
      <c r="Q1670" s="296"/>
      <c r="R1670" s="296"/>
      <c r="S1670" s="296"/>
    </row>
    <row r="1671" spans="1:19" ht="12.75" customHeight="1" x14ac:dyDescent="0.2">
      <c r="A1671" s="303" t="str">
        <f>IF(B1671="","",ROW()-ROW($A$3)+'Diário 2º PA'!$P$1)</f>
        <v/>
      </c>
      <c r="B1671" s="304"/>
      <c r="C1671" s="305"/>
      <c r="D1671" s="269"/>
      <c r="E1671" s="264"/>
      <c r="F1671" s="334"/>
      <c r="G1671" s="269"/>
      <c r="H1671" s="269"/>
      <c r="I1671" s="264"/>
      <c r="J1671" s="307" t="str">
        <f t="shared" si="0"/>
        <v/>
      </c>
      <c r="K1671" s="307"/>
      <c r="L1671" s="308"/>
      <c r="M1671" s="307"/>
      <c r="N1671" s="304"/>
      <c r="O1671" s="264"/>
      <c r="P1671" s="269"/>
      <c r="Q1671" s="296"/>
      <c r="R1671" s="296"/>
      <c r="S1671" s="296"/>
    </row>
    <row r="1672" spans="1:19" ht="12.75" customHeight="1" x14ac:dyDescent="0.2">
      <c r="A1672" s="303" t="str">
        <f>IF(B1672="","",ROW()-ROW($A$3)+'Diário 2º PA'!$P$1)</f>
        <v/>
      </c>
      <c r="B1672" s="304"/>
      <c r="C1672" s="305"/>
      <c r="D1672" s="269"/>
      <c r="E1672" s="264"/>
      <c r="F1672" s="334"/>
      <c r="G1672" s="269"/>
      <c r="H1672" s="269"/>
      <c r="I1672" s="264"/>
      <c r="J1672" s="307" t="str">
        <f t="shared" si="0"/>
        <v/>
      </c>
      <c r="K1672" s="307"/>
      <c r="L1672" s="308"/>
      <c r="M1672" s="307"/>
      <c r="N1672" s="304"/>
      <c r="O1672" s="264"/>
      <c r="P1672" s="269"/>
      <c r="Q1672" s="296"/>
      <c r="R1672" s="296"/>
      <c r="S1672" s="296"/>
    </row>
    <row r="1673" spans="1:19" ht="12.75" customHeight="1" x14ac:dyDescent="0.2">
      <c r="A1673" s="303" t="str">
        <f>IF(B1673="","",ROW()-ROW($A$3)+'Diário 2º PA'!$P$1)</f>
        <v/>
      </c>
      <c r="B1673" s="304"/>
      <c r="C1673" s="305"/>
      <c r="D1673" s="269"/>
      <c r="E1673" s="264"/>
      <c r="F1673" s="334"/>
      <c r="G1673" s="269"/>
      <c r="H1673" s="269"/>
      <c r="I1673" s="264"/>
      <c r="J1673" s="307" t="str">
        <f t="shared" si="0"/>
        <v/>
      </c>
      <c r="K1673" s="307"/>
      <c r="L1673" s="308"/>
      <c r="M1673" s="307"/>
      <c r="N1673" s="304"/>
      <c r="O1673" s="264"/>
      <c r="P1673" s="269"/>
      <c r="Q1673" s="296"/>
      <c r="R1673" s="296"/>
      <c r="S1673" s="296"/>
    </row>
    <row r="1674" spans="1:19" ht="12.75" customHeight="1" x14ac:dyDescent="0.2">
      <c r="A1674" s="303" t="str">
        <f>IF(B1674="","",ROW()-ROW($A$3)+'Diário 2º PA'!$P$1)</f>
        <v/>
      </c>
      <c r="B1674" s="304"/>
      <c r="C1674" s="305"/>
      <c r="D1674" s="269"/>
      <c r="E1674" s="264"/>
      <c r="F1674" s="334"/>
      <c r="G1674" s="269"/>
      <c r="H1674" s="269"/>
      <c r="I1674" s="264"/>
      <c r="J1674" s="307" t="str">
        <f t="shared" si="0"/>
        <v/>
      </c>
      <c r="K1674" s="307"/>
      <c r="L1674" s="308"/>
      <c r="M1674" s="307"/>
      <c r="N1674" s="304"/>
      <c r="O1674" s="264"/>
      <c r="P1674" s="269"/>
      <c r="Q1674" s="296"/>
      <c r="R1674" s="296"/>
      <c r="S1674" s="296"/>
    </row>
    <row r="1675" spans="1:19" ht="12.75" customHeight="1" x14ac:dyDescent="0.2">
      <c r="A1675" s="303" t="str">
        <f>IF(B1675="","",ROW()-ROW($A$3)+'Diário 2º PA'!$P$1)</f>
        <v/>
      </c>
      <c r="B1675" s="304"/>
      <c r="C1675" s="305"/>
      <c r="D1675" s="269"/>
      <c r="E1675" s="264"/>
      <c r="F1675" s="334"/>
      <c r="G1675" s="269"/>
      <c r="H1675" s="269"/>
      <c r="I1675" s="264"/>
      <c r="J1675" s="307" t="str">
        <f t="shared" si="0"/>
        <v/>
      </c>
      <c r="K1675" s="307"/>
      <c r="L1675" s="308"/>
      <c r="M1675" s="307"/>
      <c r="N1675" s="304"/>
      <c r="O1675" s="264"/>
      <c r="P1675" s="269"/>
      <c r="Q1675" s="296"/>
      <c r="R1675" s="296"/>
      <c r="S1675" s="296"/>
    </row>
    <row r="1676" spans="1:19" ht="12.75" customHeight="1" x14ac:dyDescent="0.2">
      <c r="A1676" s="303" t="str">
        <f>IF(B1676="","",ROW()-ROW($A$3)+'Diário 2º PA'!$P$1)</f>
        <v/>
      </c>
      <c r="B1676" s="304"/>
      <c r="C1676" s="305"/>
      <c r="D1676" s="269"/>
      <c r="E1676" s="264"/>
      <c r="F1676" s="334"/>
      <c r="G1676" s="269"/>
      <c r="H1676" s="269"/>
      <c r="I1676" s="264"/>
      <c r="J1676" s="307" t="str">
        <f t="shared" si="0"/>
        <v/>
      </c>
      <c r="K1676" s="307"/>
      <c r="L1676" s="308"/>
      <c r="M1676" s="307"/>
      <c r="N1676" s="304"/>
      <c r="O1676" s="264"/>
      <c r="P1676" s="269"/>
      <c r="Q1676" s="296"/>
      <c r="R1676" s="296"/>
      <c r="S1676" s="296"/>
    </row>
    <row r="1677" spans="1:19" ht="12.75" customHeight="1" x14ac:dyDescent="0.2">
      <c r="A1677" s="303" t="str">
        <f>IF(B1677="","",ROW()-ROW($A$3)+'Diário 2º PA'!$P$1)</f>
        <v/>
      </c>
      <c r="B1677" s="304"/>
      <c r="C1677" s="305"/>
      <c r="D1677" s="269"/>
      <c r="E1677" s="264"/>
      <c r="F1677" s="334"/>
      <c r="G1677" s="269"/>
      <c r="H1677" s="269"/>
      <c r="I1677" s="264"/>
      <c r="J1677" s="307" t="str">
        <f t="shared" si="0"/>
        <v/>
      </c>
      <c r="K1677" s="307"/>
      <c r="L1677" s="308"/>
      <c r="M1677" s="307"/>
      <c r="N1677" s="304"/>
      <c r="O1677" s="264"/>
      <c r="P1677" s="269"/>
      <c r="Q1677" s="296"/>
      <c r="R1677" s="296"/>
      <c r="S1677" s="296"/>
    </row>
    <row r="1678" spans="1:19" ht="12.75" customHeight="1" x14ac:dyDescent="0.2">
      <c r="A1678" s="303" t="str">
        <f>IF(B1678="","",ROW()-ROW($A$3)+'Diário 2º PA'!$P$1)</f>
        <v/>
      </c>
      <c r="B1678" s="304"/>
      <c r="C1678" s="305"/>
      <c r="D1678" s="269"/>
      <c r="E1678" s="264"/>
      <c r="F1678" s="334"/>
      <c r="G1678" s="269"/>
      <c r="H1678" s="269"/>
      <c r="I1678" s="264"/>
      <c r="J1678" s="307" t="str">
        <f t="shared" si="0"/>
        <v/>
      </c>
      <c r="K1678" s="307"/>
      <c r="L1678" s="308"/>
      <c r="M1678" s="307"/>
      <c r="N1678" s="304"/>
      <c r="O1678" s="264"/>
      <c r="P1678" s="269"/>
      <c r="Q1678" s="296"/>
      <c r="R1678" s="296"/>
      <c r="S1678" s="296"/>
    </row>
    <row r="1679" spans="1:19" ht="12.75" customHeight="1" x14ac:dyDescent="0.2">
      <c r="A1679" s="303" t="str">
        <f>IF(B1679="","",ROW()-ROW($A$3)+'Diário 2º PA'!$P$1)</f>
        <v/>
      </c>
      <c r="B1679" s="304"/>
      <c r="C1679" s="305"/>
      <c r="D1679" s="269"/>
      <c r="E1679" s="264"/>
      <c r="F1679" s="334"/>
      <c r="G1679" s="269"/>
      <c r="H1679" s="269"/>
      <c r="I1679" s="264"/>
      <c r="J1679" s="307" t="str">
        <f t="shared" si="0"/>
        <v/>
      </c>
      <c r="K1679" s="307"/>
      <c r="L1679" s="308"/>
      <c r="M1679" s="307"/>
      <c r="N1679" s="304"/>
      <c r="O1679" s="264"/>
      <c r="P1679" s="269"/>
      <c r="Q1679" s="296"/>
      <c r="R1679" s="296"/>
      <c r="S1679" s="296"/>
    </row>
    <row r="1680" spans="1:19" ht="12.75" customHeight="1" x14ac:dyDescent="0.2">
      <c r="A1680" s="303" t="str">
        <f>IF(B1680="","",ROW()-ROW($A$3)+'Diário 2º PA'!$P$1)</f>
        <v/>
      </c>
      <c r="B1680" s="304"/>
      <c r="C1680" s="305"/>
      <c r="D1680" s="269"/>
      <c r="E1680" s="264"/>
      <c r="F1680" s="334"/>
      <c r="G1680" s="269"/>
      <c r="H1680" s="269"/>
      <c r="I1680" s="264"/>
      <c r="J1680" s="307" t="str">
        <f t="shared" si="0"/>
        <v/>
      </c>
      <c r="K1680" s="307"/>
      <c r="L1680" s="308"/>
      <c r="M1680" s="307"/>
      <c r="N1680" s="304"/>
      <c r="O1680" s="264"/>
      <c r="P1680" s="269"/>
      <c r="Q1680" s="296"/>
      <c r="R1680" s="296"/>
      <c r="S1680" s="296"/>
    </row>
    <row r="1681" spans="1:19" ht="12.75" customHeight="1" x14ac:dyDescent="0.2">
      <c r="A1681" s="303" t="str">
        <f>IF(B1681="","",ROW()-ROW($A$3)+'Diário 2º PA'!$P$1)</f>
        <v/>
      </c>
      <c r="B1681" s="304"/>
      <c r="C1681" s="305"/>
      <c r="D1681" s="269"/>
      <c r="E1681" s="264"/>
      <c r="F1681" s="334"/>
      <c r="G1681" s="269"/>
      <c r="H1681" s="269"/>
      <c r="I1681" s="264"/>
      <c r="J1681" s="307" t="str">
        <f t="shared" si="0"/>
        <v/>
      </c>
      <c r="K1681" s="307"/>
      <c r="L1681" s="308"/>
      <c r="M1681" s="307"/>
      <c r="N1681" s="304"/>
      <c r="O1681" s="264"/>
      <c r="P1681" s="269"/>
      <c r="Q1681" s="296"/>
      <c r="R1681" s="296"/>
      <c r="S1681" s="296"/>
    </row>
    <row r="1682" spans="1:19" ht="12.75" customHeight="1" x14ac:dyDescent="0.2">
      <c r="A1682" s="303" t="str">
        <f>IF(B1682="","",ROW()-ROW($A$3)+'Diário 2º PA'!$P$1)</f>
        <v/>
      </c>
      <c r="B1682" s="304"/>
      <c r="C1682" s="305"/>
      <c r="D1682" s="269"/>
      <c r="E1682" s="264"/>
      <c r="F1682" s="334"/>
      <c r="G1682" s="269"/>
      <c r="H1682" s="269"/>
      <c r="I1682" s="264"/>
      <c r="J1682" s="307" t="str">
        <f t="shared" si="0"/>
        <v/>
      </c>
      <c r="K1682" s="307"/>
      <c r="L1682" s="308"/>
      <c r="M1682" s="307"/>
      <c r="N1682" s="304"/>
      <c r="O1682" s="264"/>
      <c r="P1682" s="269"/>
      <c r="Q1682" s="296"/>
      <c r="R1682" s="296"/>
      <c r="S1682" s="296"/>
    </row>
    <row r="1683" spans="1:19" ht="12.75" customHeight="1" x14ac:dyDescent="0.2">
      <c r="A1683" s="303" t="str">
        <f>IF(B1683="","",ROW()-ROW($A$3)+'Diário 2º PA'!$P$1)</f>
        <v/>
      </c>
      <c r="B1683" s="304"/>
      <c r="C1683" s="305"/>
      <c r="D1683" s="269"/>
      <c r="E1683" s="264"/>
      <c r="F1683" s="334"/>
      <c r="G1683" s="269"/>
      <c r="H1683" s="269"/>
      <c r="I1683" s="264"/>
      <c r="J1683" s="307" t="str">
        <f t="shared" si="0"/>
        <v/>
      </c>
      <c r="K1683" s="307"/>
      <c r="L1683" s="308"/>
      <c r="M1683" s="307"/>
      <c r="N1683" s="304"/>
      <c r="O1683" s="264"/>
      <c r="P1683" s="269"/>
      <c r="Q1683" s="296"/>
      <c r="R1683" s="296"/>
      <c r="S1683" s="296"/>
    </row>
    <row r="1684" spans="1:19" ht="12.75" customHeight="1" x14ac:dyDescent="0.2">
      <c r="A1684" s="303" t="str">
        <f>IF(B1684="","",ROW()-ROW($A$3)+'Diário 2º PA'!$P$1)</f>
        <v/>
      </c>
      <c r="B1684" s="304"/>
      <c r="C1684" s="305"/>
      <c r="D1684" s="269"/>
      <c r="E1684" s="264"/>
      <c r="F1684" s="334"/>
      <c r="G1684" s="269"/>
      <c r="H1684" s="269"/>
      <c r="I1684" s="264"/>
      <c r="J1684" s="307" t="str">
        <f t="shared" si="0"/>
        <v/>
      </c>
      <c r="K1684" s="307"/>
      <c r="L1684" s="308"/>
      <c r="M1684" s="307"/>
      <c r="N1684" s="304"/>
      <c r="O1684" s="264"/>
      <c r="P1684" s="269"/>
      <c r="Q1684" s="296"/>
      <c r="R1684" s="296"/>
      <c r="S1684" s="296"/>
    </row>
    <row r="1685" spans="1:19" ht="12.75" customHeight="1" x14ac:dyDescent="0.2">
      <c r="A1685" s="303" t="str">
        <f>IF(B1685="","",ROW()-ROW($A$3)+'Diário 2º PA'!$P$1)</f>
        <v/>
      </c>
      <c r="B1685" s="304"/>
      <c r="C1685" s="305"/>
      <c r="D1685" s="269"/>
      <c r="E1685" s="264"/>
      <c r="F1685" s="334"/>
      <c r="G1685" s="269"/>
      <c r="H1685" s="269"/>
      <c r="I1685" s="264"/>
      <c r="J1685" s="307" t="str">
        <f t="shared" si="0"/>
        <v/>
      </c>
      <c r="K1685" s="307"/>
      <c r="L1685" s="308"/>
      <c r="M1685" s="307"/>
      <c r="N1685" s="304"/>
      <c r="O1685" s="264"/>
      <c r="P1685" s="269"/>
      <c r="Q1685" s="296"/>
      <c r="R1685" s="296"/>
      <c r="S1685" s="296"/>
    </row>
    <row r="1686" spans="1:19" ht="12.75" customHeight="1" x14ac:dyDescent="0.2">
      <c r="A1686" s="303" t="str">
        <f>IF(B1686="","",ROW()-ROW($A$3)+'Diário 2º PA'!$P$1)</f>
        <v/>
      </c>
      <c r="B1686" s="304"/>
      <c r="C1686" s="305"/>
      <c r="D1686" s="269"/>
      <c r="E1686" s="264"/>
      <c r="F1686" s="334"/>
      <c r="G1686" s="269"/>
      <c r="H1686" s="269"/>
      <c r="I1686" s="264"/>
      <c r="J1686" s="307" t="str">
        <f t="shared" si="0"/>
        <v/>
      </c>
      <c r="K1686" s="307"/>
      <c r="L1686" s="308"/>
      <c r="M1686" s="307"/>
      <c r="N1686" s="304"/>
      <c r="O1686" s="264"/>
      <c r="P1686" s="269"/>
      <c r="Q1686" s="296"/>
      <c r="R1686" s="296"/>
      <c r="S1686" s="296"/>
    </row>
    <row r="1687" spans="1:19" ht="12.75" customHeight="1" x14ac:dyDescent="0.2">
      <c r="A1687" s="303" t="str">
        <f>IF(B1687="","",ROW()-ROW($A$3)+'Diário 2º PA'!$P$1)</f>
        <v/>
      </c>
      <c r="B1687" s="304"/>
      <c r="C1687" s="305"/>
      <c r="D1687" s="269"/>
      <c r="E1687" s="264"/>
      <c r="F1687" s="334"/>
      <c r="G1687" s="269"/>
      <c r="H1687" s="269"/>
      <c r="I1687" s="264"/>
      <c r="J1687" s="307" t="str">
        <f t="shared" si="0"/>
        <v/>
      </c>
      <c r="K1687" s="307"/>
      <c r="L1687" s="308"/>
      <c r="M1687" s="307"/>
      <c r="N1687" s="304"/>
      <c r="O1687" s="264"/>
      <c r="P1687" s="269"/>
      <c r="Q1687" s="296"/>
      <c r="R1687" s="296"/>
      <c r="S1687" s="296"/>
    </row>
    <row r="1688" spans="1:19" ht="12.75" customHeight="1" x14ac:dyDescent="0.2">
      <c r="A1688" s="303" t="str">
        <f>IF(B1688="","",ROW()-ROW($A$3)+'Diário 2º PA'!$P$1)</f>
        <v/>
      </c>
      <c r="B1688" s="304"/>
      <c r="C1688" s="305"/>
      <c r="D1688" s="269"/>
      <c r="E1688" s="264"/>
      <c r="F1688" s="334"/>
      <c r="G1688" s="269"/>
      <c r="H1688" s="269"/>
      <c r="I1688" s="264"/>
      <c r="J1688" s="307" t="str">
        <f t="shared" si="0"/>
        <v/>
      </c>
      <c r="K1688" s="307"/>
      <c r="L1688" s="308"/>
      <c r="M1688" s="307"/>
      <c r="N1688" s="304"/>
      <c r="O1688" s="264"/>
      <c r="P1688" s="269"/>
      <c r="Q1688" s="296"/>
      <c r="R1688" s="296"/>
      <c r="S1688" s="296"/>
    </row>
    <row r="1689" spans="1:19" ht="12.75" customHeight="1" x14ac:dyDescent="0.2">
      <c r="A1689" s="303" t="str">
        <f>IF(B1689="","",ROW()-ROW($A$3)+'Diário 2º PA'!$P$1)</f>
        <v/>
      </c>
      <c r="B1689" s="304"/>
      <c r="C1689" s="305"/>
      <c r="D1689" s="269"/>
      <c r="E1689" s="264"/>
      <c r="F1689" s="334"/>
      <c r="G1689" s="269"/>
      <c r="H1689" s="269"/>
      <c r="I1689" s="264"/>
      <c r="J1689" s="307" t="str">
        <f t="shared" si="0"/>
        <v/>
      </c>
      <c r="K1689" s="307"/>
      <c r="L1689" s="308"/>
      <c r="M1689" s="307"/>
      <c r="N1689" s="304"/>
      <c r="O1689" s="264"/>
      <c r="P1689" s="269"/>
      <c r="Q1689" s="296"/>
      <c r="R1689" s="296"/>
      <c r="S1689" s="296"/>
    </row>
    <row r="1690" spans="1:19" ht="12.75" customHeight="1" x14ac:dyDescent="0.2">
      <c r="A1690" s="303" t="str">
        <f>IF(B1690="","",ROW()-ROW($A$3)+'Diário 2º PA'!$P$1)</f>
        <v/>
      </c>
      <c r="B1690" s="304"/>
      <c r="C1690" s="305"/>
      <c r="D1690" s="269"/>
      <c r="E1690" s="264"/>
      <c r="F1690" s="334"/>
      <c r="G1690" s="269"/>
      <c r="H1690" s="269"/>
      <c r="I1690" s="264"/>
      <c r="J1690" s="307" t="str">
        <f t="shared" si="0"/>
        <v/>
      </c>
      <c r="K1690" s="307"/>
      <c r="L1690" s="308"/>
      <c r="M1690" s="307"/>
      <c r="N1690" s="304"/>
      <c r="O1690" s="264"/>
      <c r="P1690" s="269"/>
      <c r="Q1690" s="296"/>
      <c r="R1690" s="296"/>
      <c r="S1690" s="296"/>
    </row>
    <row r="1691" spans="1:19" ht="12.75" customHeight="1" x14ac:dyDescent="0.2">
      <c r="A1691" s="303" t="str">
        <f>IF(B1691="","",ROW()-ROW($A$3)+'Diário 2º PA'!$P$1)</f>
        <v/>
      </c>
      <c r="B1691" s="304"/>
      <c r="C1691" s="305"/>
      <c r="D1691" s="269"/>
      <c r="E1691" s="264"/>
      <c r="F1691" s="334"/>
      <c r="G1691" s="269"/>
      <c r="H1691" s="269"/>
      <c r="I1691" s="264"/>
      <c r="J1691" s="307" t="str">
        <f t="shared" si="0"/>
        <v/>
      </c>
      <c r="K1691" s="307"/>
      <c r="L1691" s="308"/>
      <c r="M1691" s="307"/>
      <c r="N1691" s="304"/>
      <c r="O1691" s="264"/>
      <c r="P1691" s="269"/>
      <c r="Q1691" s="296"/>
      <c r="R1691" s="296"/>
      <c r="S1691" s="296"/>
    </row>
    <row r="1692" spans="1:19" ht="12.75" customHeight="1" x14ac:dyDescent="0.2">
      <c r="A1692" s="303" t="str">
        <f>IF(B1692="","",ROW()-ROW($A$3)+'Diário 2º PA'!$P$1)</f>
        <v/>
      </c>
      <c r="B1692" s="304"/>
      <c r="C1692" s="305"/>
      <c r="D1692" s="269"/>
      <c r="E1692" s="264"/>
      <c r="F1692" s="334"/>
      <c r="G1692" s="269"/>
      <c r="H1692" s="269"/>
      <c r="I1692" s="264"/>
      <c r="J1692" s="307" t="str">
        <f t="shared" si="0"/>
        <v/>
      </c>
      <c r="K1692" s="307"/>
      <c r="L1692" s="308"/>
      <c r="M1692" s="307"/>
      <c r="N1692" s="304"/>
      <c r="O1692" s="264"/>
      <c r="P1692" s="269"/>
      <c r="Q1692" s="296"/>
      <c r="R1692" s="296"/>
      <c r="S1692" s="296"/>
    </row>
    <row r="1693" spans="1:19" ht="12.75" customHeight="1" x14ac:dyDescent="0.2">
      <c r="A1693" s="303" t="str">
        <f>IF(B1693="","",ROW()-ROW($A$3)+'Diário 2º PA'!$P$1)</f>
        <v/>
      </c>
      <c r="B1693" s="304"/>
      <c r="C1693" s="305"/>
      <c r="D1693" s="269"/>
      <c r="E1693" s="264"/>
      <c r="F1693" s="334"/>
      <c r="G1693" s="269"/>
      <c r="H1693" s="269"/>
      <c r="I1693" s="264"/>
      <c r="J1693" s="307" t="str">
        <f t="shared" si="0"/>
        <v/>
      </c>
      <c r="K1693" s="307"/>
      <c r="L1693" s="308"/>
      <c r="M1693" s="307"/>
      <c r="N1693" s="304"/>
      <c r="O1693" s="264"/>
      <c r="P1693" s="269"/>
      <c r="Q1693" s="296"/>
      <c r="R1693" s="296"/>
      <c r="S1693" s="296"/>
    </row>
    <row r="1694" spans="1:19" ht="12.75" customHeight="1" x14ac:dyDescent="0.2">
      <c r="A1694" s="303" t="str">
        <f>IF(B1694="","",ROW()-ROW($A$3)+'Diário 2º PA'!$P$1)</f>
        <v/>
      </c>
      <c r="B1694" s="304"/>
      <c r="C1694" s="305"/>
      <c r="D1694" s="269"/>
      <c r="E1694" s="264"/>
      <c r="F1694" s="334"/>
      <c r="G1694" s="269"/>
      <c r="H1694" s="269"/>
      <c r="I1694" s="264"/>
      <c r="J1694" s="307" t="str">
        <f t="shared" si="0"/>
        <v/>
      </c>
      <c r="K1694" s="307"/>
      <c r="L1694" s="308"/>
      <c r="M1694" s="307"/>
      <c r="N1694" s="304"/>
      <c r="O1694" s="264"/>
      <c r="P1694" s="269"/>
      <c r="Q1694" s="296"/>
      <c r="R1694" s="296"/>
      <c r="S1694" s="296"/>
    </row>
    <row r="1695" spans="1:19" ht="12.75" customHeight="1" x14ac:dyDescent="0.2">
      <c r="A1695" s="303" t="str">
        <f>IF(B1695="","",ROW()-ROW($A$3)+'Diário 2º PA'!$P$1)</f>
        <v/>
      </c>
      <c r="B1695" s="304"/>
      <c r="C1695" s="305"/>
      <c r="D1695" s="269"/>
      <c r="E1695" s="264"/>
      <c r="F1695" s="334"/>
      <c r="G1695" s="269"/>
      <c r="H1695" s="269"/>
      <c r="I1695" s="264"/>
      <c r="J1695" s="307" t="str">
        <f t="shared" si="0"/>
        <v/>
      </c>
      <c r="K1695" s="307"/>
      <c r="L1695" s="308"/>
      <c r="M1695" s="307"/>
      <c r="N1695" s="304"/>
      <c r="O1695" s="264"/>
      <c r="P1695" s="269"/>
      <c r="Q1695" s="296"/>
      <c r="R1695" s="296"/>
      <c r="S1695" s="296"/>
    </row>
    <row r="1696" spans="1:19" ht="12.75" customHeight="1" x14ac:dyDescent="0.2">
      <c r="A1696" s="303" t="str">
        <f>IF(B1696="","",ROW()-ROW($A$3)+'Diário 2º PA'!$P$1)</f>
        <v/>
      </c>
      <c r="B1696" s="304"/>
      <c r="C1696" s="305"/>
      <c r="D1696" s="269"/>
      <c r="E1696" s="264"/>
      <c r="F1696" s="334"/>
      <c r="G1696" s="269"/>
      <c r="H1696" s="269"/>
      <c r="I1696" s="264"/>
      <c r="J1696" s="307" t="str">
        <f t="shared" si="0"/>
        <v/>
      </c>
      <c r="K1696" s="307"/>
      <c r="L1696" s="308"/>
      <c r="M1696" s="307"/>
      <c r="N1696" s="304"/>
      <c r="O1696" s="264"/>
      <c r="P1696" s="269"/>
      <c r="Q1696" s="296"/>
      <c r="R1696" s="296"/>
      <c r="S1696" s="296"/>
    </row>
    <row r="1697" spans="1:19" ht="12.75" customHeight="1" x14ac:dyDescent="0.2">
      <c r="A1697" s="303" t="str">
        <f>IF(B1697="","",ROW()-ROW($A$3)+'Diário 2º PA'!$P$1)</f>
        <v/>
      </c>
      <c r="B1697" s="304"/>
      <c r="C1697" s="305"/>
      <c r="D1697" s="269"/>
      <c r="E1697" s="264"/>
      <c r="F1697" s="334"/>
      <c r="G1697" s="269"/>
      <c r="H1697" s="269"/>
      <c r="I1697" s="264"/>
      <c r="J1697" s="307" t="str">
        <f t="shared" si="0"/>
        <v/>
      </c>
      <c r="K1697" s="307"/>
      <c r="L1697" s="308"/>
      <c r="M1697" s="307"/>
      <c r="N1697" s="304"/>
      <c r="O1697" s="264"/>
      <c r="P1697" s="269"/>
      <c r="Q1697" s="296"/>
      <c r="R1697" s="296"/>
      <c r="S1697" s="296"/>
    </row>
    <row r="1698" spans="1:19" ht="12.75" customHeight="1" x14ac:dyDescent="0.2">
      <c r="A1698" s="303" t="str">
        <f>IF(B1698="","",ROW()-ROW($A$3)+'Diário 2º PA'!$P$1)</f>
        <v/>
      </c>
      <c r="B1698" s="304"/>
      <c r="C1698" s="305"/>
      <c r="D1698" s="269"/>
      <c r="E1698" s="264"/>
      <c r="F1698" s="334"/>
      <c r="G1698" s="269"/>
      <c r="H1698" s="269"/>
      <c r="I1698" s="264"/>
      <c r="J1698" s="307" t="str">
        <f t="shared" si="0"/>
        <v/>
      </c>
      <c r="K1698" s="307"/>
      <c r="L1698" s="308"/>
      <c r="M1698" s="307"/>
      <c r="N1698" s="304"/>
      <c r="O1698" s="264"/>
      <c r="P1698" s="269"/>
      <c r="Q1698" s="296"/>
      <c r="R1698" s="296"/>
      <c r="S1698" s="296"/>
    </row>
    <row r="1699" spans="1:19" ht="12.75" customHeight="1" x14ac:dyDescent="0.2">
      <c r="A1699" s="303" t="str">
        <f>IF(B1699="","",ROW()-ROW($A$3)+'Diário 2º PA'!$P$1)</f>
        <v/>
      </c>
      <c r="B1699" s="304"/>
      <c r="C1699" s="305"/>
      <c r="D1699" s="269"/>
      <c r="E1699" s="264"/>
      <c r="F1699" s="334"/>
      <c r="G1699" s="269"/>
      <c r="H1699" s="269"/>
      <c r="I1699" s="264"/>
      <c r="J1699" s="307" t="str">
        <f t="shared" si="0"/>
        <v/>
      </c>
      <c r="K1699" s="307"/>
      <c r="L1699" s="308"/>
      <c r="M1699" s="307"/>
      <c r="N1699" s="304"/>
      <c r="O1699" s="264"/>
      <c r="P1699" s="269"/>
      <c r="Q1699" s="296"/>
      <c r="R1699" s="296"/>
      <c r="S1699" s="296"/>
    </row>
    <row r="1700" spans="1:19" ht="12.75" customHeight="1" x14ac:dyDescent="0.2">
      <c r="A1700" s="303" t="str">
        <f>IF(B1700="","",ROW()-ROW($A$3)+'Diário 2º PA'!$P$1)</f>
        <v/>
      </c>
      <c r="B1700" s="304"/>
      <c r="C1700" s="305"/>
      <c r="D1700" s="269"/>
      <c r="E1700" s="264"/>
      <c r="F1700" s="334"/>
      <c r="G1700" s="269"/>
      <c r="H1700" s="269"/>
      <c r="I1700" s="264"/>
      <c r="J1700" s="307" t="str">
        <f t="shared" si="0"/>
        <v/>
      </c>
      <c r="K1700" s="307"/>
      <c r="L1700" s="308"/>
      <c r="M1700" s="307"/>
      <c r="N1700" s="304"/>
      <c r="O1700" s="264"/>
      <c r="P1700" s="269"/>
      <c r="Q1700" s="296"/>
      <c r="R1700" s="296"/>
      <c r="S1700" s="296"/>
    </row>
    <row r="1701" spans="1:19" ht="12.75" customHeight="1" x14ac:dyDescent="0.2">
      <c r="A1701" s="303" t="str">
        <f>IF(B1701="","",ROW()-ROW($A$3)+'Diário 2º PA'!$P$1)</f>
        <v/>
      </c>
      <c r="B1701" s="304"/>
      <c r="C1701" s="305"/>
      <c r="D1701" s="269"/>
      <c r="E1701" s="264"/>
      <c r="F1701" s="334"/>
      <c r="G1701" s="269"/>
      <c r="H1701" s="269"/>
      <c r="I1701" s="264"/>
      <c r="J1701" s="307" t="str">
        <f t="shared" si="0"/>
        <v/>
      </c>
      <c r="K1701" s="307"/>
      <c r="L1701" s="308"/>
      <c r="M1701" s="307"/>
      <c r="N1701" s="304"/>
      <c r="O1701" s="264"/>
      <c r="P1701" s="269"/>
      <c r="Q1701" s="296"/>
      <c r="R1701" s="296"/>
      <c r="S1701" s="296"/>
    </row>
    <row r="1702" spans="1:19" ht="12.75" customHeight="1" x14ac:dyDescent="0.2">
      <c r="A1702" s="303" t="str">
        <f>IF(B1702="","",ROW()-ROW($A$3)+'Diário 2º PA'!$P$1)</f>
        <v/>
      </c>
      <c r="B1702" s="304"/>
      <c r="C1702" s="305"/>
      <c r="D1702" s="269"/>
      <c r="E1702" s="264"/>
      <c r="F1702" s="334"/>
      <c r="G1702" s="269"/>
      <c r="H1702" s="269"/>
      <c r="I1702" s="264"/>
      <c r="J1702" s="307" t="str">
        <f t="shared" si="0"/>
        <v/>
      </c>
      <c r="K1702" s="307"/>
      <c r="L1702" s="308"/>
      <c r="M1702" s="307"/>
      <c r="N1702" s="304"/>
      <c r="O1702" s="264"/>
      <c r="P1702" s="269"/>
      <c r="Q1702" s="296"/>
      <c r="R1702" s="296"/>
      <c r="S1702" s="296"/>
    </row>
    <row r="1703" spans="1:19" ht="12.75" customHeight="1" x14ac:dyDescent="0.2">
      <c r="A1703" s="303" t="str">
        <f>IF(B1703="","",ROW()-ROW($A$3)+'Diário 2º PA'!$P$1)</f>
        <v/>
      </c>
      <c r="B1703" s="304"/>
      <c r="C1703" s="305"/>
      <c r="D1703" s="269"/>
      <c r="E1703" s="264"/>
      <c r="F1703" s="334"/>
      <c r="G1703" s="269"/>
      <c r="H1703" s="269"/>
      <c r="I1703" s="264"/>
      <c r="J1703" s="307" t="str">
        <f t="shared" si="0"/>
        <v/>
      </c>
      <c r="K1703" s="307"/>
      <c r="L1703" s="308"/>
      <c r="M1703" s="307"/>
      <c r="N1703" s="304"/>
      <c r="O1703" s="264"/>
      <c r="P1703" s="269"/>
      <c r="Q1703" s="296"/>
      <c r="R1703" s="296"/>
      <c r="S1703" s="296"/>
    </row>
    <row r="1704" spans="1:19" ht="12.75" customHeight="1" x14ac:dyDescent="0.2">
      <c r="A1704" s="303" t="str">
        <f>IF(B1704="","",ROW()-ROW($A$3)+'Diário 2º PA'!$P$1)</f>
        <v/>
      </c>
      <c r="B1704" s="304"/>
      <c r="C1704" s="305"/>
      <c r="D1704" s="269"/>
      <c r="E1704" s="264"/>
      <c r="F1704" s="334"/>
      <c r="G1704" s="269"/>
      <c r="H1704" s="269"/>
      <c r="I1704" s="264"/>
      <c r="J1704" s="307" t="str">
        <f t="shared" si="0"/>
        <v/>
      </c>
      <c r="K1704" s="307"/>
      <c r="L1704" s="308"/>
      <c r="M1704" s="307"/>
      <c r="N1704" s="304"/>
      <c r="O1704" s="264"/>
      <c r="P1704" s="269"/>
      <c r="Q1704" s="296"/>
      <c r="R1704" s="296"/>
      <c r="S1704" s="296"/>
    </row>
    <row r="1705" spans="1:19" ht="12.75" customHeight="1" x14ac:dyDescent="0.2">
      <c r="A1705" s="303" t="str">
        <f>IF(B1705="","",ROW()-ROW($A$3)+'Diário 2º PA'!$P$1)</f>
        <v/>
      </c>
      <c r="B1705" s="304"/>
      <c r="C1705" s="305"/>
      <c r="D1705" s="269"/>
      <c r="E1705" s="264"/>
      <c r="F1705" s="334"/>
      <c r="G1705" s="269"/>
      <c r="H1705" s="269"/>
      <c r="I1705" s="264"/>
      <c r="J1705" s="307" t="str">
        <f t="shared" si="0"/>
        <v/>
      </c>
      <c r="K1705" s="307"/>
      <c r="L1705" s="308"/>
      <c r="M1705" s="307"/>
      <c r="N1705" s="304"/>
      <c r="O1705" s="264"/>
      <c r="P1705" s="269"/>
      <c r="Q1705" s="296"/>
      <c r="R1705" s="296"/>
      <c r="S1705" s="296"/>
    </row>
    <row r="1706" spans="1:19" ht="12.75" customHeight="1" x14ac:dyDescent="0.2">
      <c r="A1706" s="303" t="str">
        <f>IF(B1706="","",ROW()-ROW($A$3)+'Diário 2º PA'!$P$1)</f>
        <v/>
      </c>
      <c r="B1706" s="304"/>
      <c r="C1706" s="305"/>
      <c r="D1706" s="269"/>
      <c r="E1706" s="264"/>
      <c r="F1706" s="334"/>
      <c r="G1706" s="269"/>
      <c r="H1706" s="269"/>
      <c r="I1706" s="264"/>
      <c r="J1706" s="307" t="str">
        <f t="shared" si="0"/>
        <v/>
      </c>
      <c r="K1706" s="307"/>
      <c r="L1706" s="308"/>
      <c r="M1706" s="307"/>
      <c r="N1706" s="304"/>
      <c r="O1706" s="264"/>
      <c r="P1706" s="269"/>
      <c r="Q1706" s="296"/>
      <c r="R1706" s="296"/>
      <c r="S1706" s="296"/>
    </row>
    <row r="1707" spans="1:19" ht="12.75" customHeight="1" x14ac:dyDescent="0.2">
      <c r="A1707" s="303" t="str">
        <f>IF(B1707="","",ROW()-ROW($A$3)+'Diário 2º PA'!$P$1)</f>
        <v/>
      </c>
      <c r="B1707" s="304"/>
      <c r="C1707" s="305"/>
      <c r="D1707" s="269"/>
      <c r="E1707" s="264"/>
      <c r="F1707" s="334"/>
      <c r="G1707" s="269"/>
      <c r="H1707" s="269"/>
      <c r="I1707" s="264"/>
      <c r="J1707" s="307" t="str">
        <f t="shared" si="0"/>
        <v/>
      </c>
      <c r="K1707" s="307"/>
      <c r="L1707" s="308"/>
      <c r="M1707" s="307"/>
      <c r="N1707" s="304"/>
      <c r="O1707" s="264"/>
      <c r="P1707" s="269"/>
      <c r="Q1707" s="296"/>
      <c r="R1707" s="296"/>
      <c r="S1707" s="296"/>
    </row>
    <row r="1708" spans="1:19" ht="12.75" customHeight="1" x14ac:dyDescent="0.2">
      <c r="A1708" s="303" t="str">
        <f>IF(B1708="","",ROW()-ROW($A$3)+'Diário 2º PA'!$P$1)</f>
        <v/>
      </c>
      <c r="B1708" s="304"/>
      <c r="C1708" s="305"/>
      <c r="D1708" s="269"/>
      <c r="E1708" s="264"/>
      <c r="F1708" s="334"/>
      <c r="G1708" s="269"/>
      <c r="H1708" s="269"/>
      <c r="I1708" s="264"/>
      <c r="J1708" s="307" t="str">
        <f t="shared" si="0"/>
        <v/>
      </c>
      <c r="K1708" s="307"/>
      <c r="L1708" s="308"/>
      <c r="M1708" s="307"/>
      <c r="N1708" s="304"/>
      <c r="O1708" s="264"/>
      <c r="P1708" s="269"/>
      <c r="Q1708" s="296"/>
      <c r="R1708" s="296"/>
      <c r="S1708" s="296"/>
    </row>
    <row r="1709" spans="1:19" ht="12.75" customHeight="1" x14ac:dyDescent="0.2">
      <c r="A1709" s="303" t="str">
        <f>IF(B1709="","",ROW()-ROW($A$3)+'Diário 2º PA'!$P$1)</f>
        <v/>
      </c>
      <c r="B1709" s="304"/>
      <c r="C1709" s="305"/>
      <c r="D1709" s="269"/>
      <c r="E1709" s="264"/>
      <c r="F1709" s="334"/>
      <c r="G1709" s="269"/>
      <c r="H1709" s="269"/>
      <c r="I1709" s="264"/>
      <c r="J1709" s="307" t="str">
        <f t="shared" si="0"/>
        <v/>
      </c>
      <c r="K1709" s="307"/>
      <c r="L1709" s="308"/>
      <c r="M1709" s="307"/>
      <c r="N1709" s="304"/>
      <c r="O1709" s="264"/>
      <c r="P1709" s="269"/>
      <c r="Q1709" s="296"/>
      <c r="R1709" s="296"/>
      <c r="S1709" s="296"/>
    </row>
    <row r="1710" spans="1:19" ht="12.75" customHeight="1" x14ac:dyDescent="0.2">
      <c r="A1710" s="303" t="str">
        <f>IF(B1710="","",ROW()-ROW($A$3)+'Diário 2º PA'!$P$1)</f>
        <v/>
      </c>
      <c r="B1710" s="304"/>
      <c r="C1710" s="305"/>
      <c r="D1710" s="269"/>
      <c r="E1710" s="264"/>
      <c r="F1710" s="334"/>
      <c r="G1710" s="269"/>
      <c r="H1710" s="269"/>
      <c r="I1710" s="264"/>
      <c r="J1710" s="307" t="str">
        <f t="shared" si="0"/>
        <v/>
      </c>
      <c r="K1710" s="307"/>
      <c r="L1710" s="308"/>
      <c r="M1710" s="307"/>
      <c r="N1710" s="304"/>
      <c r="O1710" s="264"/>
      <c r="P1710" s="269"/>
      <c r="Q1710" s="296"/>
      <c r="R1710" s="296"/>
      <c r="S1710" s="296"/>
    </row>
    <row r="1711" spans="1:19" ht="12.75" customHeight="1" x14ac:dyDescent="0.2">
      <c r="A1711" s="303" t="str">
        <f>IF(B1711="","",ROW()-ROW($A$3)+'Diário 2º PA'!$P$1)</f>
        <v/>
      </c>
      <c r="B1711" s="304"/>
      <c r="C1711" s="305"/>
      <c r="D1711" s="269"/>
      <c r="E1711" s="264"/>
      <c r="F1711" s="334"/>
      <c r="G1711" s="269"/>
      <c r="H1711" s="269"/>
      <c r="I1711" s="264"/>
      <c r="J1711" s="307" t="str">
        <f t="shared" si="0"/>
        <v/>
      </c>
      <c r="K1711" s="307"/>
      <c r="L1711" s="308"/>
      <c r="M1711" s="307"/>
      <c r="N1711" s="304"/>
      <c r="O1711" s="264"/>
      <c r="P1711" s="269"/>
      <c r="Q1711" s="296"/>
      <c r="R1711" s="296"/>
      <c r="S1711" s="296"/>
    </row>
    <row r="1712" spans="1:19" ht="12.75" customHeight="1" x14ac:dyDescent="0.2">
      <c r="A1712" s="303" t="str">
        <f>IF(B1712="","",ROW()-ROW($A$3)+'Diário 2º PA'!$P$1)</f>
        <v/>
      </c>
      <c r="B1712" s="304"/>
      <c r="C1712" s="305"/>
      <c r="D1712" s="269"/>
      <c r="E1712" s="264"/>
      <c r="F1712" s="334"/>
      <c r="G1712" s="269"/>
      <c r="H1712" s="269"/>
      <c r="I1712" s="264"/>
      <c r="J1712" s="307" t="str">
        <f t="shared" si="0"/>
        <v/>
      </c>
      <c r="K1712" s="307"/>
      <c r="L1712" s="308"/>
      <c r="M1712" s="307"/>
      <c r="N1712" s="304"/>
      <c r="O1712" s="264"/>
      <c r="P1712" s="269"/>
      <c r="Q1712" s="296"/>
      <c r="R1712" s="296"/>
      <c r="S1712" s="296"/>
    </row>
    <row r="1713" spans="1:19" ht="12.75" customHeight="1" x14ac:dyDescent="0.2">
      <c r="A1713" s="303" t="str">
        <f>IF(B1713="","",ROW()-ROW($A$3)+'Diário 2º PA'!$P$1)</f>
        <v/>
      </c>
      <c r="B1713" s="304"/>
      <c r="C1713" s="305"/>
      <c r="D1713" s="269"/>
      <c r="E1713" s="264"/>
      <c r="F1713" s="334"/>
      <c r="G1713" s="269"/>
      <c r="H1713" s="269"/>
      <c r="I1713" s="264"/>
      <c r="J1713" s="307" t="str">
        <f t="shared" si="0"/>
        <v/>
      </c>
      <c r="K1713" s="307"/>
      <c r="L1713" s="308"/>
      <c r="M1713" s="307"/>
      <c r="N1713" s="304"/>
      <c r="O1713" s="264"/>
      <c r="P1713" s="269"/>
      <c r="Q1713" s="296"/>
      <c r="R1713" s="296"/>
      <c r="S1713" s="296"/>
    </row>
    <row r="1714" spans="1:19" ht="12.75" customHeight="1" x14ac:dyDescent="0.2">
      <c r="A1714" s="303" t="str">
        <f>IF(B1714="","",ROW()-ROW($A$3)+'Diário 2º PA'!$P$1)</f>
        <v/>
      </c>
      <c r="B1714" s="304"/>
      <c r="C1714" s="305"/>
      <c r="D1714" s="269"/>
      <c r="E1714" s="264"/>
      <c r="F1714" s="334"/>
      <c r="G1714" s="269"/>
      <c r="H1714" s="269"/>
      <c r="I1714" s="264"/>
      <c r="J1714" s="307" t="str">
        <f t="shared" si="0"/>
        <v/>
      </c>
      <c r="K1714" s="307"/>
      <c r="L1714" s="308"/>
      <c r="M1714" s="307"/>
      <c r="N1714" s="304"/>
      <c r="O1714" s="264"/>
      <c r="P1714" s="269"/>
      <c r="Q1714" s="296"/>
      <c r="R1714" s="296"/>
      <c r="S1714" s="296"/>
    </row>
    <row r="1715" spans="1:19" ht="12.75" customHeight="1" x14ac:dyDescent="0.2">
      <c r="A1715" s="303" t="str">
        <f>IF(B1715="","",ROW()-ROW($A$3)+'Diário 2º PA'!$P$1)</f>
        <v/>
      </c>
      <c r="B1715" s="304"/>
      <c r="C1715" s="305"/>
      <c r="D1715" s="269"/>
      <c r="E1715" s="264"/>
      <c r="F1715" s="334"/>
      <c r="G1715" s="269"/>
      <c r="H1715" s="269"/>
      <c r="I1715" s="264"/>
      <c r="J1715" s="307" t="str">
        <f t="shared" si="0"/>
        <v/>
      </c>
      <c r="K1715" s="307"/>
      <c r="L1715" s="308"/>
      <c r="M1715" s="307"/>
      <c r="N1715" s="304"/>
      <c r="O1715" s="264"/>
      <c r="P1715" s="269"/>
      <c r="Q1715" s="296"/>
      <c r="R1715" s="296"/>
      <c r="S1715" s="296"/>
    </row>
    <row r="1716" spans="1:19" ht="12.75" customHeight="1" x14ac:dyDescent="0.2">
      <c r="A1716" s="303" t="str">
        <f>IF(B1716="","",ROW()-ROW($A$3)+'Diário 2º PA'!$P$1)</f>
        <v/>
      </c>
      <c r="B1716" s="304"/>
      <c r="C1716" s="305"/>
      <c r="D1716" s="269"/>
      <c r="E1716" s="264"/>
      <c r="F1716" s="334"/>
      <c r="G1716" s="269"/>
      <c r="H1716" s="269"/>
      <c r="I1716" s="264"/>
      <c r="J1716" s="307" t="str">
        <f t="shared" si="0"/>
        <v/>
      </c>
      <c r="K1716" s="307"/>
      <c r="L1716" s="308"/>
      <c r="M1716" s="307"/>
      <c r="N1716" s="304"/>
      <c r="O1716" s="264"/>
      <c r="P1716" s="269"/>
      <c r="Q1716" s="296"/>
      <c r="R1716" s="296"/>
      <c r="S1716" s="296"/>
    </row>
    <row r="1717" spans="1:19" ht="12.75" customHeight="1" x14ac:dyDescent="0.2">
      <c r="A1717" s="303" t="str">
        <f>IF(B1717="","",ROW()-ROW($A$3)+'Diário 2º PA'!$P$1)</f>
        <v/>
      </c>
      <c r="B1717" s="304"/>
      <c r="C1717" s="305"/>
      <c r="D1717" s="269"/>
      <c r="E1717" s="264"/>
      <c r="F1717" s="334"/>
      <c r="G1717" s="269"/>
      <c r="H1717" s="269"/>
      <c r="I1717" s="264"/>
      <c r="J1717" s="307" t="str">
        <f t="shared" si="0"/>
        <v/>
      </c>
      <c r="K1717" s="307"/>
      <c r="L1717" s="308"/>
      <c r="M1717" s="307"/>
      <c r="N1717" s="304"/>
      <c r="O1717" s="264"/>
      <c r="P1717" s="269"/>
      <c r="Q1717" s="296"/>
      <c r="R1717" s="296"/>
      <c r="S1717" s="296"/>
    </row>
    <row r="1718" spans="1:19" ht="12.75" customHeight="1" x14ac:dyDescent="0.2">
      <c r="A1718" s="303" t="str">
        <f>IF(B1718="","",ROW()-ROW($A$3)+'Diário 2º PA'!$P$1)</f>
        <v/>
      </c>
      <c r="B1718" s="304"/>
      <c r="C1718" s="305"/>
      <c r="D1718" s="269"/>
      <c r="E1718" s="264"/>
      <c r="F1718" s="334"/>
      <c r="G1718" s="269"/>
      <c r="H1718" s="269"/>
      <c r="I1718" s="264"/>
      <c r="J1718" s="307" t="str">
        <f t="shared" si="0"/>
        <v/>
      </c>
      <c r="K1718" s="307"/>
      <c r="L1718" s="308"/>
      <c r="M1718" s="307"/>
      <c r="N1718" s="304"/>
      <c r="O1718" s="264"/>
      <c r="P1718" s="269"/>
      <c r="Q1718" s="296"/>
      <c r="R1718" s="296"/>
      <c r="S1718" s="296"/>
    </row>
    <row r="1719" spans="1:19" ht="12.75" customHeight="1" x14ac:dyDescent="0.2">
      <c r="A1719" s="303" t="str">
        <f>IF(B1719="","",ROW()-ROW($A$3)+'Diário 2º PA'!$P$1)</f>
        <v/>
      </c>
      <c r="B1719" s="304"/>
      <c r="C1719" s="305"/>
      <c r="D1719" s="269"/>
      <c r="E1719" s="264"/>
      <c r="F1719" s="334"/>
      <c r="G1719" s="269"/>
      <c r="H1719" s="269"/>
      <c r="I1719" s="264"/>
      <c r="J1719" s="307" t="str">
        <f t="shared" si="0"/>
        <v/>
      </c>
      <c r="K1719" s="307"/>
      <c r="L1719" s="308"/>
      <c r="M1719" s="307"/>
      <c r="N1719" s="304"/>
      <c r="O1719" s="264"/>
      <c r="P1719" s="269"/>
      <c r="Q1719" s="296"/>
      <c r="R1719" s="296"/>
      <c r="S1719" s="296"/>
    </row>
    <row r="1720" spans="1:19" ht="12.75" customHeight="1" x14ac:dyDescent="0.2">
      <c r="A1720" s="303" t="str">
        <f>IF(B1720="","",ROW()-ROW($A$3)+'Diário 2º PA'!$P$1)</f>
        <v/>
      </c>
      <c r="B1720" s="304"/>
      <c r="C1720" s="305"/>
      <c r="D1720" s="269"/>
      <c r="E1720" s="264"/>
      <c r="F1720" s="334"/>
      <c r="G1720" s="269"/>
      <c r="H1720" s="269"/>
      <c r="I1720" s="264"/>
      <c r="J1720" s="307" t="str">
        <f t="shared" si="0"/>
        <v/>
      </c>
      <c r="K1720" s="307"/>
      <c r="L1720" s="308"/>
      <c r="M1720" s="307"/>
      <c r="N1720" s="304"/>
      <c r="O1720" s="264"/>
      <c r="P1720" s="269"/>
      <c r="Q1720" s="296"/>
      <c r="R1720" s="296"/>
      <c r="S1720" s="296"/>
    </row>
    <row r="1721" spans="1:19" ht="12.75" customHeight="1" x14ac:dyDescent="0.2">
      <c r="A1721" s="303" t="str">
        <f>IF(B1721="","",ROW()-ROW($A$3)+'Diário 2º PA'!$P$1)</f>
        <v/>
      </c>
      <c r="B1721" s="304"/>
      <c r="C1721" s="305"/>
      <c r="D1721" s="269"/>
      <c r="E1721" s="264"/>
      <c r="F1721" s="334"/>
      <c r="G1721" s="269"/>
      <c r="H1721" s="269"/>
      <c r="I1721" s="264"/>
      <c r="J1721" s="307" t="str">
        <f t="shared" si="0"/>
        <v/>
      </c>
      <c r="K1721" s="307"/>
      <c r="L1721" s="308"/>
      <c r="M1721" s="307"/>
      <c r="N1721" s="304"/>
      <c r="O1721" s="264"/>
      <c r="P1721" s="269"/>
      <c r="Q1721" s="296"/>
      <c r="R1721" s="296"/>
      <c r="S1721" s="296"/>
    </row>
    <row r="1722" spans="1:19" ht="12.75" customHeight="1" x14ac:dyDescent="0.2">
      <c r="A1722" s="303" t="str">
        <f>IF(B1722="","",ROW()-ROW($A$3)+'Diário 2º PA'!$P$1)</f>
        <v/>
      </c>
      <c r="B1722" s="304"/>
      <c r="C1722" s="305"/>
      <c r="D1722" s="269"/>
      <c r="E1722" s="264"/>
      <c r="F1722" s="334"/>
      <c r="G1722" s="269"/>
      <c r="H1722" s="269"/>
      <c r="I1722" s="264"/>
      <c r="J1722" s="307" t="str">
        <f t="shared" si="0"/>
        <v/>
      </c>
      <c r="K1722" s="307"/>
      <c r="L1722" s="308"/>
      <c r="M1722" s="307"/>
      <c r="N1722" s="304"/>
      <c r="O1722" s="264"/>
      <c r="P1722" s="269"/>
      <c r="Q1722" s="296"/>
      <c r="R1722" s="296"/>
      <c r="S1722" s="296"/>
    </row>
    <row r="1723" spans="1:19" ht="12.75" customHeight="1" x14ac:dyDescent="0.2">
      <c r="A1723" s="303" t="str">
        <f>IF(B1723="","",ROW()-ROW($A$3)+'Diário 2º PA'!$P$1)</f>
        <v/>
      </c>
      <c r="B1723" s="304"/>
      <c r="C1723" s="305"/>
      <c r="D1723" s="269"/>
      <c r="E1723" s="264"/>
      <c r="F1723" s="334"/>
      <c r="G1723" s="269"/>
      <c r="H1723" s="269"/>
      <c r="I1723" s="264"/>
      <c r="J1723" s="307" t="str">
        <f t="shared" si="0"/>
        <v/>
      </c>
      <c r="K1723" s="307"/>
      <c r="L1723" s="308"/>
      <c r="M1723" s="307"/>
      <c r="N1723" s="304"/>
      <c r="O1723" s="264"/>
      <c r="P1723" s="269"/>
      <c r="Q1723" s="296"/>
      <c r="R1723" s="296"/>
      <c r="S1723" s="296"/>
    </row>
    <row r="1724" spans="1:19" ht="12.75" customHeight="1" x14ac:dyDescent="0.2">
      <c r="A1724" s="303" t="str">
        <f>IF(B1724="","",ROW()-ROW($A$3)+'Diário 2º PA'!$P$1)</f>
        <v/>
      </c>
      <c r="B1724" s="304"/>
      <c r="C1724" s="305"/>
      <c r="D1724" s="269"/>
      <c r="E1724" s="264"/>
      <c r="F1724" s="334"/>
      <c r="G1724" s="269"/>
      <c r="H1724" s="269"/>
      <c r="I1724" s="264"/>
      <c r="J1724" s="307" t="str">
        <f t="shared" si="0"/>
        <v/>
      </c>
      <c r="K1724" s="307"/>
      <c r="L1724" s="308"/>
      <c r="M1724" s="307"/>
      <c r="N1724" s="304"/>
      <c r="O1724" s="264"/>
      <c r="P1724" s="269"/>
      <c r="Q1724" s="296"/>
      <c r="R1724" s="296"/>
      <c r="S1724" s="296"/>
    </row>
    <row r="1725" spans="1:19" ht="12.75" customHeight="1" x14ac:dyDescent="0.2">
      <c r="A1725" s="303" t="str">
        <f>IF(B1725="","",ROW()-ROW($A$3)+'Diário 2º PA'!$P$1)</f>
        <v/>
      </c>
      <c r="B1725" s="304"/>
      <c r="C1725" s="305"/>
      <c r="D1725" s="269"/>
      <c r="E1725" s="264"/>
      <c r="F1725" s="334"/>
      <c r="G1725" s="269"/>
      <c r="H1725" s="269"/>
      <c r="I1725" s="264"/>
      <c r="J1725" s="307" t="str">
        <f t="shared" si="0"/>
        <v/>
      </c>
      <c r="K1725" s="307"/>
      <c r="L1725" s="308"/>
      <c r="M1725" s="307"/>
      <c r="N1725" s="304"/>
      <c r="O1725" s="264"/>
      <c r="P1725" s="269"/>
      <c r="Q1725" s="296"/>
      <c r="R1725" s="296"/>
      <c r="S1725" s="296"/>
    </row>
    <row r="1726" spans="1:19" ht="12.75" customHeight="1" x14ac:dyDescent="0.2">
      <c r="A1726" s="303" t="str">
        <f>IF(B1726="","",ROW()-ROW($A$3)+'Diário 2º PA'!$P$1)</f>
        <v/>
      </c>
      <c r="B1726" s="304"/>
      <c r="C1726" s="305"/>
      <c r="D1726" s="269"/>
      <c r="E1726" s="264"/>
      <c r="F1726" s="334"/>
      <c r="G1726" s="269"/>
      <c r="H1726" s="269"/>
      <c r="I1726" s="264"/>
      <c r="J1726" s="307" t="str">
        <f t="shared" si="0"/>
        <v/>
      </c>
      <c r="K1726" s="307"/>
      <c r="L1726" s="308"/>
      <c r="M1726" s="307"/>
      <c r="N1726" s="304"/>
      <c r="O1726" s="264"/>
      <c r="P1726" s="269"/>
      <c r="Q1726" s="296"/>
      <c r="R1726" s="296"/>
      <c r="S1726" s="296"/>
    </row>
    <row r="1727" spans="1:19" ht="12.75" customHeight="1" x14ac:dyDescent="0.2">
      <c r="A1727" s="303" t="str">
        <f>IF(B1727="","",ROW()-ROW($A$3)+'Diário 2º PA'!$P$1)</f>
        <v/>
      </c>
      <c r="B1727" s="304"/>
      <c r="C1727" s="305"/>
      <c r="D1727" s="269"/>
      <c r="E1727" s="264"/>
      <c r="F1727" s="334"/>
      <c r="G1727" s="269"/>
      <c r="H1727" s="269"/>
      <c r="I1727" s="264"/>
      <c r="J1727" s="307" t="str">
        <f t="shared" si="0"/>
        <v/>
      </c>
      <c r="K1727" s="307"/>
      <c r="L1727" s="308"/>
      <c r="M1727" s="307"/>
      <c r="N1727" s="304"/>
      <c r="O1727" s="264"/>
      <c r="P1727" s="269"/>
      <c r="Q1727" s="296"/>
      <c r="R1727" s="296"/>
      <c r="S1727" s="296"/>
    </row>
    <row r="1728" spans="1:19" ht="12.75" customHeight="1" x14ac:dyDescent="0.2">
      <c r="A1728" s="303" t="str">
        <f>IF(B1728="","",ROW()-ROW($A$3)+'Diário 2º PA'!$P$1)</f>
        <v/>
      </c>
      <c r="B1728" s="304"/>
      <c r="C1728" s="305"/>
      <c r="D1728" s="269"/>
      <c r="E1728" s="264"/>
      <c r="F1728" s="334"/>
      <c r="G1728" s="269"/>
      <c r="H1728" s="269"/>
      <c r="I1728" s="264"/>
      <c r="J1728" s="307" t="str">
        <f t="shared" si="0"/>
        <v/>
      </c>
      <c r="K1728" s="307"/>
      <c r="L1728" s="308"/>
      <c r="M1728" s="307"/>
      <c r="N1728" s="304"/>
      <c r="O1728" s="264"/>
      <c r="P1728" s="269"/>
      <c r="Q1728" s="296"/>
      <c r="R1728" s="296"/>
      <c r="S1728" s="296"/>
    </row>
    <row r="1729" spans="1:19" ht="12.75" customHeight="1" x14ac:dyDescent="0.2">
      <c r="A1729" s="303" t="str">
        <f>IF(B1729="","",ROW()-ROW($A$3)+'Diário 2º PA'!$P$1)</f>
        <v/>
      </c>
      <c r="B1729" s="304"/>
      <c r="C1729" s="305"/>
      <c r="D1729" s="269"/>
      <c r="E1729" s="264"/>
      <c r="F1729" s="334"/>
      <c r="G1729" s="269"/>
      <c r="H1729" s="269"/>
      <c r="I1729" s="264"/>
      <c r="J1729" s="307" t="str">
        <f t="shared" si="0"/>
        <v/>
      </c>
      <c r="K1729" s="307"/>
      <c r="L1729" s="308"/>
      <c r="M1729" s="307"/>
      <c r="N1729" s="304"/>
      <c r="O1729" s="264"/>
      <c r="P1729" s="269"/>
      <c r="Q1729" s="296"/>
      <c r="R1729" s="296"/>
      <c r="S1729" s="296"/>
    </row>
    <row r="1730" spans="1:19" ht="12.75" customHeight="1" x14ac:dyDescent="0.2">
      <c r="A1730" s="303" t="str">
        <f>IF(B1730="","",ROW()-ROW($A$3)+'Diário 2º PA'!$P$1)</f>
        <v/>
      </c>
      <c r="B1730" s="304"/>
      <c r="C1730" s="305"/>
      <c r="D1730" s="269"/>
      <c r="E1730" s="264"/>
      <c r="F1730" s="334"/>
      <c r="G1730" s="269"/>
      <c r="H1730" s="269"/>
      <c r="I1730" s="264"/>
      <c r="J1730" s="307" t="str">
        <f t="shared" si="0"/>
        <v/>
      </c>
      <c r="K1730" s="307"/>
      <c r="L1730" s="308"/>
      <c r="M1730" s="307"/>
      <c r="N1730" s="304"/>
      <c r="O1730" s="264"/>
      <c r="P1730" s="269"/>
      <c r="Q1730" s="296"/>
      <c r="R1730" s="296"/>
      <c r="S1730" s="296"/>
    </row>
    <row r="1731" spans="1:19" ht="12.75" customHeight="1" x14ac:dyDescent="0.2">
      <c r="A1731" s="303" t="str">
        <f>IF(B1731="","",ROW()-ROW($A$3)+'Diário 2º PA'!$P$1)</f>
        <v/>
      </c>
      <c r="B1731" s="304"/>
      <c r="C1731" s="305"/>
      <c r="D1731" s="269"/>
      <c r="E1731" s="264"/>
      <c r="F1731" s="334"/>
      <c r="G1731" s="269"/>
      <c r="H1731" s="269"/>
      <c r="I1731" s="264"/>
      <c r="J1731" s="307" t="str">
        <f t="shared" si="0"/>
        <v/>
      </c>
      <c r="K1731" s="307"/>
      <c r="L1731" s="308"/>
      <c r="M1731" s="307"/>
      <c r="N1731" s="304"/>
      <c r="O1731" s="264"/>
      <c r="P1731" s="269"/>
      <c r="Q1731" s="296"/>
      <c r="R1731" s="296"/>
      <c r="S1731" s="296"/>
    </row>
    <row r="1732" spans="1:19" ht="12.75" customHeight="1" x14ac:dyDescent="0.2">
      <c r="A1732" s="303" t="str">
        <f>IF(B1732="","",ROW()-ROW($A$3)+'Diário 2º PA'!$P$1)</f>
        <v/>
      </c>
      <c r="B1732" s="304"/>
      <c r="C1732" s="305"/>
      <c r="D1732" s="269"/>
      <c r="E1732" s="264"/>
      <c r="F1732" s="334"/>
      <c r="G1732" s="269"/>
      <c r="H1732" s="269"/>
      <c r="I1732" s="264"/>
      <c r="J1732" s="307" t="str">
        <f t="shared" si="0"/>
        <v/>
      </c>
      <c r="K1732" s="307"/>
      <c r="L1732" s="308"/>
      <c r="M1732" s="307"/>
      <c r="N1732" s="304"/>
      <c r="O1732" s="264"/>
      <c r="P1732" s="269"/>
      <c r="Q1732" s="296"/>
      <c r="R1732" s="296"/>
      <c r="S1732" s="296"/>
    </row>
    <row r="1733" spans="1:19" ht="12.75" customHeight="1" x14ac:dyDescent="0.2">
      <c r="A1733" s="303" t="str">
        <f>IF(B1733="","",ROW()-ROW($A$3)+'Diário 2º PA'!$P$1)</f>
        <v/>
      </c>
      <c r="B1733" s="304"/>
      <c r="C1733" s="305"/>
      <c r="D1733" s="269"/>
      <c r="E1733" s="264"/>
      <c r="F1733" s="334"/>
      <c r="G1733" s="269"/>
      <c r="H1733" s="269"/>
      <c r="I1733" s="264"/>
      <c r="J1733" s="307" t="str">
        <f t="shared" si="0"/>
        <v/>
      </c>
      <c r="K1733" s="307"/>
      <c r="L1733" s="308"/>
      <c r="M1733" s="307"/>
      <c r="N1733" s="304"/>
      <c r="O1733" s="264"/>
      <c r="P1733" s="269"/>
      <c r="Q1733" s="296"/>
      <c r="R1733" s="296"/>
      <c r="S1733" s="296"/>
    </row>
    <row r="1734" spans="1:19" ht="12.75" customHeight="1" x14ac:dyDescent="0.2">
      <c r="A1734" s="303" t="str">
        <f>IF(B1734="","",ROW()-ROW($A$3)+'Diário 2º PA'!$P$1)</f>
        <v/>
      </c>
      <c r="B1734" s="304"/>
      <c r="C1734" s="305"/>
      <c r="D1734" s="269"/>
      <c r="E1734" s="264"/>
      <c r="F1734" s="334"/>
      <c r="G1734" s="269"/>
      <c r="H1734" s="269"/>
      <c r="I1734" s="264"/>
      <c r="J1734" s="307" t="str">
        <f t="shared" si="0"/>
        <v/>
      </c>
      <c r="K1734" s="307"/>
      <c r="L1734" s="308"/>
      <c r="M1734" s="307"/>
      <c r="N1734" s="304"/>
      <c r="O1734" s="264"/>
      <c r="P1734" s="269"/>
      <c r="Q1734" s="296"/>
      <c r="R1734" s="296"/>
      <c r="S1734" s="296"/>
    </row>
    <row r="1735" spans="1:19" ht="12.75" customHeight="1" x14ac:dyDescent="0.2">
      <c r="A1735" s="303" t="str">
        <f>IF(B1735="","",ROW()-ROW($A$3)+'Diário 2º PA'!$P$1)</f>
        <v/>
      </c>
      <c r="B1735" s="304"/>
      <c r="C1735" s="305"/>
      <c r="D1735" s="269"/>
      <c r="E1735" s="264"/>
      <c r="F1735" s="334"/>
      <c r="G1735" s="269"/>
      <c r="H1735" s="269"/>
      <c r="I1735" s="264"/>
      <c r="J1735" s="307" t="str">
        <f t="shared" si="0"/>
        <v/>
      </c>
      <c r="K1735" s="307"/>
      <c r="L1735" s="308"/>
      <c r="M1735" s="307"/>
      <c r="N1735" s="304"/>
      <c r="O1735" s="264"/>
      <c r="P1735" s="269"/>
      <c r="Q1735" s="296"/>
      <c r="R1735" s="296"/>
      <c r="S1735" s="296"/>
    </row>
    <row r="1736" spans="1:19" ht="12.75" customHeight="1" x14ac:dyDescent="0.2">
      <c r="A1736" s="303" t="str">
        <f>IF(B1736="","",ROW()-ROW($A$3)+'Diário 2º PA'!$P$1)</f>
        <v/>
      </c>
      <c r="B1736" s="304"/>
      <c r="C1736" s="305"/>
      <c r="D1736" s="269"/>
      <c r="E1736" s="264"/>
      <c r="F1736" s="334"/>
      <c r="G1736" s="269"/>
      <c r="H1736" s="269"/>
      <c r="I1736" s="264"/>
      <c r="J1736" s="307" t="str">
        <f t="shared" si="0"/>
        <v/>
      </c>
      <c r="K1736" s="307"/>
      <c r="L1736" s="308"/>
      <c r="M1736" s="307"/>
      <c r="N1736" s="304"/>
      <c r="O1736" s="264"/>
      <c r="P1736" s="269"/>
      <c r="Q1736" s="296"/>
      <c r="R1736" s="296"/>
      <c r="S1736" s="296"/>
    </row>
    <row r="1737" spans="1:19" ht="12.75" customHeight="1" x14ac:dyDescent="0.2">
      <c r="A1737" s="303" t="str">
        <f>IF(B1737="","",ROW()-ROW($A$3)+'Diário 2º PA'!$P$1)</f>
        <v/>
      </c>
      <c r="B1737" s="304"/>
      <c r="C1737" s="305"/>
      <c r="D1737" s="269"/>
      <c r="E1737" s="264"/>
      <c r="F1737" s="334"/>
      <c r="G1737" s="269"/>
      <c r="H1737" s="269"/>
      <c r="I1737" s="264"/>
      <c r="J1737" s="307" t="str">
        <f t="shared" si="0"/>
        <v/>
      </c>
      <c r="K1737" s="307"/>
      <c r="L1737" s="308"/>
      <c r="M1737" s="307"/>
      <c r="N1737" s="304"/>
      <c r="O1737" s="264"/>
      <c r="P1737" s="269"/>
      <c r="Q1737" s="296"/>
      <c r="R1737" s="296"/>
      <c r="S1737" s="296"/>
    </row>
    <row r="1738" spans="1:19" ht="12.75" customHeight="1" x14ac:dyDescent="0.2">
      <c r="A1738" s="303" t="str">
        <f>IF(B1738="","",ROW()-ROW($A$3)+'Diário 2º PA'!$P$1)</f>
        <v/>
      </c>
      <c r="B1738" s="304"/>
      <c r="C1738" s="305"/>
      <c r="D1738" s="269"/>
      <c r="E1738" s="264"/>
      <c r="F1738" s="334"/>
      <c r="G1738" s="269"/>
      <c r="H1738" s="269"/>
      <c r="I1738" s="264"/>
      <c r="J1738" s="307" t="str">
        <f t="shared" si="0"/>
        <v/>
      </c>
      <c r="K1738" s="307"/>
      <c r="L1738" s="308"/>
      <c r="M1738" s="307"/>
      <c r="N1738" s="304"/>
      <c r="O1738" s="264"/>
      <c r="P1738" s="269"/>
      <c r="Q1738" s="296"/>
      <c r="R1738" s="296"/>
      <c r="S1738" s="296"/>
    </row>
    <row r="1739" spans="1:19" ht="12.75" customHeight="1" x14ac:dyDescent="0.2">
      <c r="A1739" s="303" t="str">
        <f>IF(B1739="","",ROW()-ROW($A$3)+'Diário 2º PA'!$P$1)</f>
        <v/>
      </c>
      <c r="B1739" s="304"/>
      <c r="C1739" s="305"/>
      <c r="D1739" s="269"/>
      <c r="E1739" s="264"/>
      <c r="F1739" s="334"/>
      <c r="G1739" s="269"/>
      <c r="H1739" s="269"/>
      <c r="I1739" s="264"/>
      <c r="J1739" s="307" t="str">
        <f t="shared" si="0"/>
        <v/>
      </c>
      <c r="K1739" s="307"/>
      <c r="L1739" s="308"/>
      <c r="M1739" s="307"/>
      <c r="N1739" s="304"/>
      <c r="O1739" s="264"/>
      <c r="P1739" s="269"/>
      <c r="Q1739" s="296"/>
      <c r="R1739" s="296"/>
      <c r="S1739" s="296"/>
    </row>
    <row r="1740" spans="1:19" ht="12.75" customHeight="1" x14ac:dyDescent="0.2">
      <c r="A1740" s="303" t="str">
        <f>IF(B1740="","",ROW()-ROW($A$3)+'Diário 2º PA'!$P$1)</f>
        <v/>
      </c>
      <c r="B1740" s="304"/>
      <c r="C1740" s="305"/>
      <c r="D1740" s="269"/>
      <c r="E1740" s="264"/>
      <c r="F1740" s="334"/>
      <c r="G1740" s="269"/>
      <c r="H1740" s="269"/>
      <c r="I1740" s="264"/>
      <c r="J1740" s="307" t="str">
        <f t="shared" si="0"/>
        <v/>
      </c>
      <c r="K1740" s="307"/>
      <c r="L1740" s="308"/>
      <c r="M1740" s="307"/>
      <c r="N1740" s="304"/>
      <c r="O1740" s="264"/>
      <c r="P1740" s="269"/>
      <c r="Q1740" s="296"/>
      <c r="R1740" s="296"/>
      <c r="S1740" s="296"/>
    </row>
    <row r="1741" spans="1:19" ht="12.75" customHeight="1" x14ac:dyDescent="0.2">
      <c r="A1741" s="303" t="str">
        <f>IF(B1741="","",ROW()-ROW($A$3)+'Diário 2º PA'!$P$1)</f>
        <v/>
      </c>
      <c r="B1741" s="304"/>
      <c r="C1741" s="305"/>
      <c r="D1741" s="269"/>
      <c r="E1741" s="264"/>
      <c r="F1741" s="334"/>
      <c r="G1741" s="269"/>
      <c r="H1741" s="269"/>
      <c r="I1741" s="264"/>
      <c r="J1741" s="307" t="str">
        <f t="shared" si="0"/>
        <v/>
      </c>
      <c r="K1741" s="307"/>
      <c r="L1741" s="308"/>
      <c r="M1741" s="307"/>
      <c r="N1741" s="304"/>
      <c r="O1741" s="264"/>
      <c r="P1741" s="269"/>
      <c r="Q1741" s="296"/>
      <c r="R1741" s="296"/>
      <c r="S1741" s="296"/>
    </row>
    <row r="1742" spans="1:19" ht="12.75" customHeight="1" x14ac:dyDescent="0.2">
      <c r="A1742" s="303" t="str">
        <f>IF(B1742="","",ROW()-ROW($A$3)+'Diário 2º PA'!$P$1)</f>
        <v/>
      </c>
      <c r="B1742" s="304"/>
      <c r="C1742" s="305"/>
      <c r="D1742" s="269"/>
      <c r="E1742" s="264"/>
      <c r="F1742" s="334"/>
      <c r="G1742" s="269"/>
      <c r="H1742" s="269"/>
      <c r="I1742" s="264"/>
      <c r="J1742" s="307" t="str">
        <f t="shared" si="0"/>
        <v/>
      </c>
      <c r="K1742" s="307"/>
      <c r="L1742" s="308"/>
      <c r="M1742" s="307"/>
      <c r="N1742" s="304"/>
      <c r="O1742" s="264"/>
      <c r="P1742" s="269"/>
      <c r="Q1742" s="296"/>
      <c r="R1742" s="296"/>
      <c r="S1742" s="296"/>
    </row>
    <row r="1743" spans="1:19" ht="12.75" customHeight="1" x14ac:dyDescent="0.2">
      <c r="A1743" s="303" t="str">
        <f>IF(B1743="","",ROW()-ROW($A$3)+'Diário 2º PA'!$P$1)</f>
        <v/>
      </c>
      <c r="B1743" s="304"/>
      <c r="C1743" s="305"/>
      <c r="D1743" s="269"/>
      <c r="E1743" s="264"/>
      <c r="F1743" s="334"/>
      <c r="G1743" s="269"/>
      <c r="H1743" s="269"/>
      <c r="I1743" s="264"/>
      <c r="J1743" s="307" t="str">
        <f t="shared" si="0"/>
        <v/>
      </c>
      <c r="K1743" s="307"/>
      <c r="L1743" s="308"/>
      <c r="M1743" s="307"/>
      <c r="N1743" s="304"/>
      <c r="O1743" s="264"/>
      <c r="P1743" s="269"/>
      <c r="Q1743" s="296"/>
      <c r="R1743" s="296"/>
      <c r="S1743" s="296"/>
    </row>
    <row r="1744" spans="1:19" ht="12.75" customHeight="1" x14ac:dyDescent="0.2">
      <c r="A1744" s="303" t="str">
        <f>IF(B1744="","",ROW()-ROW($A$3)+'Diário 2º PA'!$P$1)</f>
        <v/>
      </c>
      <c r="B1744" s="304"/>
      <c r="C1744" s="305"/>
      <c r="D1744" s="269"/>
      <c r="E1744" s="264"/>
      <c r="F1744" s="334"/>
      <c r="G1744" s="269"/>
      <c r="H1744" s="269"/>
      <c r="I1744" s="264"/>
      <c r="J1744" s="307" t="str">
        <f t="shared" si="0"/>
        <v/>
      </c>
      <c r="K1744" s="307"/>
      <c r="L1744" s="308"/>
      <c r="M1744" s="307"/>
      <c r="N1744" s="304"/>
      <c r="O1744" s="264"/>
      <c r="P1744" s="269"/>
      <c r="Q1744" s="296"/>
      <c r="R1744" s="296"/>
      <c r="S1744" s="296"/>
    </row>
    <row r="1745" spans="1:19" ht="12.75" customHeight="1" x14ac:dyDescent="0.2">
      <c r="A1745" s="303" t="str">
        <f>IF(B1745="","",ROW()-ROW($A$3)+'Diário 2º PA'!$P$1)</f>
        <v/>
      </c>
      <c r="B1745" s="304"/>
      <c r="C1745" s="305"/>
      <c r="D1745" s="269"/>
      <c r="E1745" s="264"/>
      <c r="F1745" s="334"/>
      <c r="G1745" s="269"/>
      <c r="H1745" s="269"/>
      <c r="I1745" s="264"/>
      <c r="J1745" s="307" t="str">
        <f t="shared" si="0"/>
        <v/>
      </c>
      <c r="K1745" s="307"/>
      <c r="L1745" s="308"/>
      <c r="M1745" s="307"/>
      <c r="N1745" s="304"/>
      <c r="O1745" s="264"/>
      <c r="P1745" s="269"/>
      <c r="Q1745" s="296"/>
      <c r="R1745" s="296"/>
      <c r="S1745" s="296"/>
    </row>
    <row r="1746" spans="1:19" ht="12.75" customHeight="1" x14ac:dyDescent="0.2">
      <c r="A1746" s="303" t="str">
        <f>IF(B1746="","",ROW()-ROW($A$3)+'Diário 2º PA'!$P$1)</f>
        <v/>
      </c>
      <c r="B1746" s="304"/>
      <c r="C1746" s="305"/>
      <c r="D1746" s="269"/>
      <c r="E1746" s="264"/>
      <c r="F1746" s="334"/>
      <c r="G1746" s="269"/>
      <c r="H1746" s="269"/>
      <c r="I1746" s="264"/>
      <c r="J1746" s="307" t="str">
        <f t="shared" si="0"/>
        <v/>
      </c>
      <c r="K1746" s="307"/>
      <c r="L1746" s="308"/>
      <c r="M1746" s="307"/>
      <c r="N1746" s="304"/>
      <c r="O1746" s="264"/>
      <c r="P1746" s="269"/>
      <c r="Q1746" s="296"/>
      <c r="R1746" s="296"/>
      <c r="S1746" s="296"/>
    </row>
    <row r="1747" spans="1:19" ht="12.75" customHeight="1" x14ac:dyDescent="0.2">
      <c r="A1747" s="303" t="str">
        <f>IF(B1747="","",ROW()-ROW($A$3)+'Diário 2º PA'!$P$1)</f>
        <v/>
      </c>
      <c r="B1747" s="304"/>
      <c r="C1747" s="305"/>
      <c r="D1747" s="269"/>
      <c r="E1747" s="264"/>
      <c r="F1747" s="334"/>
      <c r="G1747" s="269"/>
      <c r="H1747" s="269"/>
      <c r="I1747" s="264"/>
      <c r="J1747" s="307" t="str">
        <f t="shared" si="0"/>
        <v/>
      </c>
      <c r="K1747" s="307"/>
      <c r="L1747" s="308"/>
      <c r="M1747" s="307"/>
      <c r="N1747" s="304"/>
      <c r="O1747" s="264"/>
      <c r="P1747" s="269"/>
      <c r="Q1747" s="296"/>
      <c r="R1747" s="296"/>
      <c r="S1747" s="296"/>
    </row>
    <row r="1748" spans="1:19" ht="12.75" customHeight="1" x14ac:dyDescent="0.2">
      <c r="A1748" s="303" t="str">
        <f>IF(B1748="","",ROW()-ROW($A$3)+'Diário 2º PA'!$P$1)</f>
        <v/>
      </c>
      <c r="B1748" s="304"/>
      <c r="C1748" s="305"/>
      <c r="D1748" s="269"/>
      <c r="E1748" s="264"/>
      <c r="F1748" s="334"/>
      <c r="G1748" s="269"/>
      <c r="H1748" s="269"/>
      <c r="I1748" s="264"/>
      <c r="J1748" s="307" t="str">
        <f t="shared" si="0"/>
        <v/>
      </c>
      <c r="K1748" s="307"/>
      <c r="L1748" s="308"/>
      <c r="M1748" s="307"/>
      <c r="N1748" s="304"/>
      <c r="O1748" s="264"/>
      <c r="P1748" s="269"/>
      <c r="Q1748" s="296"/>
      <c r="R1748" s="296"/>
      <c r="S1748" s="296"/>
    </row>
    <row r="1749" spans="1:19" ht="12.75" customHeight="1" x14ac:dyDescent="0.2">
      <c r="A1749" s="303" t="str">
        <f>IF(B1749="","",ROW()-ROW($A$3)+'Diário 2º PA'!$P$1)</f>
        <v/>
      </c>
      <c r="B1749" s="304"/>
      <c r="C1749" s="305"/>
      <c r="D1749" s="269"/>
      <c r="E1749" s="264"/>
      <c r="F1749" s="334"/>
      <c r="G1749" s="269"/>
      <c r="H1749" s="269"/>
      <c r="I1749" s="264"/>
      <c r="J1749" s="307" t="str">
        <f t="shared" si="0"/>
        <v/>
      </c>
      <c r="K1749" s="307"/>
      <c r="L1749" s="308"/>
      <c r="M1749" s="307"/>
      <c r="N1749" s="304"/>
      <c r="O1749" s="264"/>
      <c r="P1749" s="269"/>
      <c r="Q1749" s="296"/>
      <c r="R1749" s="296"/>
      <c r="S1749" s="296"/>
    </row>
    <row r="1750" spans="1:19" ht="12.75" customHeight="1" x14ac:dyDescent="0.2">
      <c r="A1750" s="303" t="str">
        <f>IF(B1750="","",ROW()-ROW($A$3)+'Diário 2º PA'!$P$1)</f>
        <v/>
      </c>
      <c r="B1750" s="304"/>
      <c r="C1750" s="305"/>
      <c r="D1750" s="269"/>
      <c r="E1750" s="264"/>
      <c r="F1750" s="334"/>
      <c r="G1750" s="269"/>
      <c r="H1750" s="269"/>
      <c r="I1750" s="264"/>
      <c r="J1750" s="307" t="str">
        <f t="shared" si="0"/>
        <v/>
      </c>
      <c r="K1750" s="307"/>
      <c r="L1750" s="308"/>
      <c r="M1750" s="307"/>
      <c r="N1750" s="304"/>
      <c r="O1750" s="264"/>
      <c r="P1750" s="269"/>
      <c r="Q1750" s="296"/>
      <c r="R1750" s="296"/>
      <c r="S1750" s="296"/>
    </row>
    <row r="1751" spans="1:19" ht="12.75" customHeight="1" x14ac:dyDescent="0.2">
      <c r="A1751" s="303" t="str">
        <f>IF(B1751="","",ROW()-ROW($A$3)+'Diário 2º PA'!$P$1)</f>
        <v/>
      </c>
      <c r="B1751" s="304"/>
      <c r="C1751" s="305"/>
      <c r="D1751" s="269"/>
      <c r="E1751" s="264"/>
      <c r="F1751" s="334"/>
      <c r="G1751" s="269"/>
      <c r="H1751" s="269"/>
      <c r="I1751" s="264"/>
      <c r="J1751" s="307" t="str">
        <f t="shared" si="0"/>
        <v/>
      </c>
      <c r="K1751" s="307"/>
      <c r="L1751" s="308"/>
      <c r="M1751" s="307"/>
      <c r="N1751" s="304"/>
      <c r="O1751" s="264"/>
      <c r="P1751" s="269"/>
      <c r="Q1751" s="296"/>
      <c r="R1751" s="296"/>
      <c r="S1751" s="296"/>
    </row>
    <row r="1752" spans="1:19" ht="12.75" customHeight="1" x14ac:dyDescent="0.2">
      <c r="A1752" s="303" t="str">
        <f>IF(B1752="","",ROW()-ROW($A$3)+'Diário 2º PA'!$P$1)</f>
        <v/>
      </c>
      <c r="B1752" s="304"/>
      <c r="C1752" s="305"/>
      <c r="D1752" s="269"/>
      <c r="E1752" s="264"/>
      <c r="F1752" s="334"/>
      <c r="G1752" s="269"/>
      <c r="H1752" s="269"/>
      <c r="I1752" s="264"/>
      <c r="J1752" s="307" t="str">
        <f t="shared" si="0"/>
        <v/>
      </c>
      <c r="K1752" s="307"/>
      <c r="L1752" s="308"/>
      <c r="M1752" s="307"/>
      <c r="N1752" s="304"/>
      <c r="O1752" s="264"/>
      <c r="P1752" s="269"/>
      <c r="Q1752" s="296"/>
      <c r="R1752" s="296"/>
      <c r="S1752" s="296"/>
    </row>
    <row r="1753" spans="1:19" ht="12.75" customHeight="1" x14ac:dyDescent="0.2">
      <c r="A1753" s="303" t="str">
        <f>IF(B1753="","",ROW()-ROW($A$3)+'Diário 2º PA'!$P$1)</f>
        <v/>
      </c>
      <c r="B1753" s="304"/>
      <c r="C1753" s="305"/>
      <c r="D1753" s="269"/>
      <c r="E1753" s="264"/>
      <c r="F1753" s="334"/>
      <c r="G1753" s="269"/>
      <c r="H1753" s="269"/>
      <c r="I1753" s="264"/>
      <c r="J1753" s="307" t="str">
        <f t="shared" si="0"/>
        <v/>
      </c>
      <c r="K1753" s="307"/>
      <c r="L1753" s="308"/>
      <c r="M1753" s="307"/>
      <c r="N1753" s="304"/>
      <c r="O1753" s="264"/>
      <c r="P1753" s="269"/>
      <c r="Q1753" s="296"/>
      <c r="R1753" s="296"/>
      <c r="S1753" s="296"/>
    </row>
    <row r="1754" spans="1:19" ht="12.75" customHeight="1" x14ac:dyDescent="0.2">
      <c r="A1754" s="303" t="str">
        <f>IF(B1754="","",ROW()-ROW($A$3)+'Diário 2º PA'!$P$1)</f>
        <v/>
      </c>
      <c r="B1754" s="304"/>
      <c r="C1754" s="305"/>
      <c r="D1754" s="269"/>
      <c r="E1754" s="264"/>
      <c r="F1754" s="334"/>
      <c r="G1754" s="269"/>
      <c r="H1754" s="269"/>
      <c r="I1754" s="264"/>
      <c r="J1754" s="307" t="str">
        <f t="shared" si="0"/>
        <v/>
      </c>
      <c r="K1754" s="307"/>
      <c r="L1754" s="308"/>
      <c r="M1754" s="307"/>
      <c r="N1754" s="304"/>
      <c r="O1754" s="264"/>
      <c r="P1754" s="269"/>
      <c r="Q1754" s="296"/>
      <c r="R1754" s="296"/>
      <c r="S1754" s="296"/>
    </row>
    <row r="1755" spans="1:19" ht="12.75" customHeight="1" x14ac:dyDescent="0.2">
      <c r="A1755" s="303" t="str">
        <f>IF(B1755="","",ROW()-ROW($A$3)+'Diário 2º PA'!$P$1)</f>
        <v/>
      </c>
      <c r="B1755" s="304"/>
      <c r="C1755" s="305"/>
      <c r="D1755" s="269"/>
      <c r="E1755" s="264"/>
      <c r="F1755" s="334"/>
      <c r="G1755" s="269"/>
      <c r="H1755" s="269"/>
      <c r="I1755" s="264"/>
      <c r="J1755" s="307" t="str">
        <f t="shared" si="0"/>
        <v/>
      </c>
      <c r="K1755" s="307"/>
      <c r="L1755" s="308"/>
      <c r="M1755" s="307"/>
      <c r="N1755" s="304"/>
      <c r="O1755" s="264"/>
      <c r="P1755" s="269"/>
      <c r="Q1755" s="296"/>
      <c r="R1755" s="296"/>
      <c r="S1755" s="296"/>
    </row>
    <row r="1756" spans="1:19" ht="12.75" customHeight="1" x14ac:dyDescent="0.2">
      <c r="A1756" s="303" t="str">
        <f>IF(B1756="","",ROW()-ROW($A$3)+'Diário 2º PA'!$P$1)</f>
        <v/>
      </c>
      <c r="B1756" s="304"/>
      <c r="C1756" s="305"/>
      <c r="D1756" s="269"/>
      <c r="E1756" s="264"/>
      <c r="F1756" s="334"/>
      <c r="G1756" s="269"/>
      <c r="H1756" s="269"/>
      <c r="I1756" s="264"/>
      <c r="J1756" s="307" t="str">
        <f t="shared" si="0"/>
        <v/>
      </c>
      <c r="K1756" s="307"/>
      <c r="L1756" s="308"/>
      <c r="M1756" s="307"/>
      <c r="N1756" s="304"/>
      <c r="O1756" s="264"/>
      <c r="P1756" s="269"/>
      <c r="Q1756" s="296"/>
      <c r="R1756" s="296"/>
      <c r="S1756" s="296"/>
    </row>
    <row r="1757" spans="1:19" ht="12.75" customHeight="1" x14ac:dyDescent="0.2">
      <c r="A1757" s="303" t="str">
        <f>IF(B1757="","",ROW()-ROW($A$3)+'Diário 2º PA'!$P$1)</f>
        <v/>
      </c>
      <c r="B1757" s="304"/>
      <c r="C1757" s="305"/>
      <c r="D1757" s="269"/>
      <c r="E1757" s="264"/>
      <c r="F1757" s="334"/>
      <c r="G1757" s="269"/>
      <c r="H1757" s="269"/>
      <c r="I1757" s="264"/>
      <c r="J1757" s="307" t="str">
        <f t="shared" si="0"/>
        <v/>
      </c>
      <c r="K1757" s="307"/>
      <c r="L1757" s="308"/>
      <c r="M1757" s="307"/>
      <c r="N1757" s="304"/>
      <c r="O1757" s="264"/>
      <c r="P1757" s="269"/>
      <c r="Q1757" s="296"/>
      <c r="R1757" s="296"/>
      <c r="S1757" s="296"/>
    </row>
    <row r="1758" spans="1:19" ht="12.75" customHeight="1" x14ac:dyDescent="0.2">
      <c r="A1758" s="303" t="str">
        <f>IF(B1758="","",ROW()-ROW($A$3)+'Diário 2º PA'!$P$1)</f>
        <v/>
      </c>
      <c r="B1758" s="304"/>
      <c r="C1758" s="305"/>
      <c r="D1758" s="269"/>
      <c r="E1758" s="264"/>
      <c r="F1758" s="334"/>
      <c r="G1758" s="269"/>
      <c r="H1758" s="269"/>
      <c r="I1758" s="264"/>
      <c r="J1758" s="307" t="str">
        <f t="shared" si="0"/>
        <v/>
      </c>
      <c r="K1758" s="307"/>
      <c r="L1758" s="308"/>
      <c r="M1758" s="307"/>
      <c r="N1758" s="304"/>
      <c r="O1758" s="264"/>
      <c r="P1758" s="269"/>
      <c r="Q1758" s="296"/>
      <c r="R1758" s="296"/>
      <c r="S1758" s="296"/>
    </row>
    <row r="1759" spans="1:19" ht="12.75" customHeight="1" x14ac:dyDescent="0.2">
      <c r="A1759" s="303" t="str">
        <f>IF(B1759="","",ROW()-ROW($A$3)+'Diário 2º PA'!$P$1)</f>
        <v/>
      </c>
      <c r="B1759" s="304"/>
      <c r="C1759" s="305"/>
      <c r="D1759" s="269"/>
      <c r="E1759" s="264"/>
      <c r="F1759" s="334"/>
      <c r="G1759" s="269"/>
      <c r="H1759" s="269"/>
      <c r="I1759" s="264"/>
      <c r="J1759" s="307" t="str">
        <f t="shared" si="0"/>
        <v/>
      </c>
      <c r="K1759" s="307"/>
      <c r="L1759" s="308"/>
      <c r="M1759" s="307"/>
      <c r="N1759" s="304"/>
      <c r="O1759" s="264"/>
      <c r="P1759" s="269"/>
      <c r="Q1759" s="296"/>
      <c r="R1759" s="296"/>
      <c r="S1759" s="296"/>
    </row>
    <row r="1760" spans="1:19" ht="12.75" customHeight="1" x14ac:dyDescent="0.2">
      <c r="A1760" s="303" t="str">
        <f>IF(B1760="","",ROW()-ROW($A$3)+'Diário 2º PA'!$P$1)</f>
        <v/>
      </c>
      <c r="B1760" s="304"/>
      <c r="C1760" s="305"/>
      <c r="D1760" s="269"/>
      <c r="E1760" s="264"/>
      <c r="F1760" s="334"/>
      <c r="G1760" s="269"/>
      <c r="H1760" s="269"/>
      <c r="I1760" s="264"/>
      <c r="J1760" s="307" t="str">
        <f t="shared" si="0"/>
        <v/>
      </c>
      <c r="K1760" s="307"/>
      <c r="L1760" s="308"/>
      <c r="M1760" s="307"/>
      <c r="N1760" s="304"/>
      <c r="O1760" s="264"/>
      <c r="P1760" s="269"/>
      <c r="Q1760" s="296"/>
      <c r="R1760" s="296"/>
      <c r="S1760" s="296"/>
    </row>
    <row r="1761" spans="1:19" ht="12.75" customHeight="1" x14ac:dyDescent="0.2">
      <c r="A1761" s="303" t="str">
        <f>IF(B1761="","",ROW()-ROW($A$3)+'Diário 2º PA'!$P$1)</f>
        <v/>
      </c>
      <c r="B1761" s="304"/>
      <c r="C1761" s="305"/>
      <c r="D1761" s="269"/>
      <c r="E1761" s="264"/>
      <c r="F1761" s="334"/>
      <c r="G1761" s="269"/>
      <c r="H1761" s="269"/>
      <c r="I1761" s="264"/>
      <c r="J1761" s="307" t="str">
        <f t="shared" si="0"/>
        <v/>
      </c>
      <c r="K1761" s="307"/>
      <c r="L1761" s="308"/>
      <c r="M1761" s="307"/>
      <c r="N1761" s="304"/>
      <c r="O1761" s="264"/>
      <c r="P1761" s="269"/>
      <c r="Q1761" s="296"/>
      <c r="R1761" s="296"/>
      <c r="S1761" s="296"/>
    </row>
    <row r="1762" spans="1:19" ht="12.75" customHeight="1" x14ac:dyDescent="0.2">
      <c r="A1762" s="303" t="str">
        <f>IF(B1762="","",ROW()-ROW($A$3)+'Diário 2º PA'!$P$1)</f>
        <v/>
      </c>
      <c r="B1762" s="304"/>
      <c r="C1762" s="305"/>
      <c r="D1762" s="269"/>
      <c r="E1762" s="264"/>
      <c r="F1762" s="334"/>
      <c r="G1762" s="269"/>
      <c r="H1762" s="269"/>
      <c r="I1762" s="264"/>
      <c r="J1762" s="307" t="str">
        <f t="shared" si="0"/>
        <v/>
      </c>
      <c r="K1762" s="307"/>
      <c r="L1762" s="308"/>
      <c r="M1762" s="307"/>
      <c r="N1762" s="304"/>
      <c r="O1762" s="264"/>
      <c r="P1762" s="269"/>
      <c r="Q1762" s="296"/>
      <c r="R1762" s="296"/>
      <c r="S1762" s="296"/>
    </row>
    <row r="1763" spans="1:19" ht="12.75" customHeight="1" x14ac:dyDescent="0.2">
      <c r="A1763" s="303" t="str">
        <f>IF(B1763="","",ROW()-ROW($A$3)+'Diário 2º PA'!$P$1)</f>
        <v/>
      </c>
      <c r="B1763" s="304"/>
      <c r="C1763" s="305"/>
      <c r="D1763" s="269"/>
      <c r="E1763" s="264"/>
      <c r="F1763" s="334"/>
      <c r="G1763" s="269"/>
      <c r="H1763" s="269"/>
      <c r="I1763" s="264"/>
      <c r="J1763" s="307" t="str">
        <f t="shared" si="0"/>
        <v/>
      </c>
      <c r="K1763" s="307"/>
      <c r="L1763" s="308"/>
      <c r="M1763" s="307"/>
      <c r="N1763" s="304"/>
      <c r="O1763" s="264"/>
      <c r="P1763" s="269"/>
      <c r="Q1763" s="296"/>
      <c r="R1763" s="296"/>
      <c r="S1763" s="296"/>
    </row>
    <row r="1764" spans="1:19" ht="12.75" customHeight="1" x14ac:dyDescent="0.2">
      <c r="A1764" s="303" t="str">
        <f>IF(B1764="","",ROW()-ROW($A$3)+'Diário 2º PA'!$P$1)</f>
        <v/>
      </c>
      <c r="B1764" s="304"/>
      <c r="C1764" s="305"/>
      <c r="D1764" s="269"/>
      <c r="E1764" s="264"/>
      <c r="F1764" s="334"/>
      <c r="G1764" s="269"/>
      <c r="H1764" s="269"/>
      <c r="I1764" s="264"/>
      <c r="J1764" s="307" t="str">
        <f t="shared" si="0"/>
        <v/>
      </c>
      <c r="K1764" s="307"/>
      <c r="L1764" s="308"/>
      <c r="M1764" s="307"/>
      <c r="N1764" s="304"/>
      <c r="O1764" s="264"/>
      <c r="P1764" s="269"/>
      <c r="Q1764" s="296"/>
      <c r="R1764" s="296"/>
      <c r="S1764" s="296"/>
    </row>
    <row r="1765" spans="1:19" ht="12.75" customHeight="1" x14ac:dyDescent="0.2">
      <c r="A1765" s="303" t="str">
        <f>IF(B1765="","",ROW()-ROW($A$3)+'Diário 2º PA'!$P$1)</f>
        <v/>
      </c>
      <c r="B1765" s="304"/>
      <c r="C1765" s="305"/>
      <c r="D1765" s="269"/>
      <c r="E1765" s="264"/>
      <c r="F1765" s="334"/>
      <c r="G1765" s="269"/>
      <c r="H1765" s="269"/>
      <c r="I1765" s="264"/>
      <c r="J1765" s="307" t="str">
        <f t="shared" si="0"/>
        <v/>
      </c>
      <c r="K1765" s="307"/>
      <c r="L1765" s="308"/>
      <c r="M1765" s="307"/>
      <c r="N1765" s="304"/>
      <c r="O1765" s="264"/>
      <c r="P1765" s="269"/>
      <c r="Q1765" s="296"/>
      <c r="R1765" s="296"/>
      <c r="S1765" s="296"/>
    </row>
    <row r="1766" spans="1:19" ht="12.75" customHeight="1" x14ac:dyDescent="0.2">
      <c r="A1766" s="303" t="str">
        <f>IF(B1766="","",ROW()-ROW($A$3)+'Diário 2º PA'!$P$1)</f>
        <v/>
      </c>
      <c r="B1766" s="304"/>
      <c r="C1766" s="305"/>
      <c r="D1766" s="269"/>
      <c r="E1766" s="264"/>
      <c r="F1766" s="334"/>
      <c r="G1766" s="269"/>
      <c r="H1766" s="269"/>
      <c r="I1766" s="264"/>
      <c r="J1766" s="307" t="str">
        <f t="shared" si="0"/>
        <v/>
      </c>
      <c r="K1766" s="307"/>
      <c r="L1766" s="308"/>
      <c r="M1766" s="307"/>
      <c r="N1766" s="304"/>
      <c r="O1766" s="264"/>
      <c r="P1766" s="269"/>
      <c r="Q1766" s="296"/>
      <c r="R1766" s="296"/>
      <c r="S1766" s="296"/>
    </row>
    <row r="1767" spans="1:19" ht="12.75" customHeight="1" x14ac:dyDescent="0.2">
      <c r="A1767" s="303" t="str">
        <f>IF(B1767="","",ROW()-ROW($A$3)+'Diário 2º PA'!$P$1)</f>
        <v/>
      </c>
      <c r="B1767" s="304"/>
      <c r="C1767" s="305"/>
      <c r="D1767" s="269"/>
      <c r="E1767" s="264"/>
      <c r="F1767" s="334"/>
      <c r="G1767" s="269"/>
      <c r="H1767" s="269"/>
      <c r="I1767" s="264"/>
      <c r="J1767" s="307" t="str">
        <f t="shared" si="0"/>
        <v/>
      </c>
      <c r="K1767" s="307"/>
      <c r="L1767" s="308"/>
      <c r="M1767" s="307"/>
      <c r="N1767" s="304"/>
      <c r="O1767" s="264"/>
      <c r="P1767" s="269"/>
      <c r="Q1767" s="296"/>
      <c r="R1767" s="296"/>
      <c r="S1767" s="296"/>
    </row>
    <row r="1768" spans="1:19" ht="12.75" customHeight="1" x14ac:dyDescent="0.2">
      <c r="A1768" s="303" t="str">
        <f>IF(B1768="","",ROW()-ROW($A$3)+'Diário 2º PA'!$P$1)</f>
        <v/>
      </c>
      <c r="B1768" s="304"/>
      <c r="C1768" s="305"/>
      <c r="D1768" s="269"/>
      <c r="E1768" s="264"/>
      <c r="F1768" s="334"/>
      <c r="G1768" s="269"/>
      <c r="H1768" s="269"/>
      <c r="I1768" s="264"/>
      <c r="J1768" s="307" t="str">
        <f t="shared" si="0"/>
        <v/>
      </c>
      <c r="K1768" s="307"/>
      <c r="L1768" s="308"/>
      <c r="M1768" s="307"/>
      <c r="N1768" s="304"/>
      <c r="O1768" s="264"/>
      <c r="P1768" s="269"/>
      <c r="Q1768" s="296"/>
      <c r="R1768" s="296"/>
      <c r="S1768" s="296"/>
    </row>
    <row r="1769" spans="1:19" ht="12.75" customHeight="1" x14ac:dyDescent="0.2">
      <c r="A1769" s="303" t="str">
        <f>IF(B1769="","",ROW()-ROW($A$3)+'Diário 2º PA'!$P$1)</f>
        <v/>
      </c>
      <c r="B1769" s="304"/>
      <c r="C1769" s="305"/>
      <c r="D1769" s="269"/>
      <c r="E1769" s="264"/>
      <c r="F1769" s="334"/>
      <c r="G1769" s="269"/>
      <c r="H1769" s="269"/>
      <c r="I1769" s="264"/>
      <c r="J1769" s="307" t="str">
        <f t="shared" si="0"/>
        <v/>
      </c>
      <c r="K1769" s="307"/>
      <c r="L1769" s="308"/>
      <c r="M1769" s="307"/>
      <c r="N1769" s="304"/>
      <c r="O1769" s="264"/>
      <c r="P1769" s="269"/>
      <c r="Q1769" s="296"/>
      <c r="R1769" s="296"/>
      <c r="S1769" s="296"/>
    </row>
    <row r="1770" spans="1:19" ht="12.75" customHeight="1" x14ac:dyDescent="0.2">
      <c r="A1770" s="303" t="str">
        <f>IF(B1770="","",ROW()-ROW($A$3)+'Diário 2º PA'!$P$1)</f>
        <v/>
      </c>
      <c r="B1770" s="304"/>
      <c r="C1770" s="305"/>
      <c r="D1770" s="269"/>
      <c r="E1770" s="264"/>
      <c r="F1770" s="334"/>
      <c r="G1770" s="269"/>
      <c r="H1770" s="269"/>
      <c r="I1770" s="264"/>
      <c r="J1770" s="307" t="str">
        <f t="shared" si="0"/>
        <v/>
      </c>
      <c r="K1770" s="307"/>
      <c r="L1770" s="308"/>
      <c r="M1770" s="307"/>
      <c r="N1770" s="304"/>
      <c r="O1770" s="264"/>
      <c r="P1770" s="269"/>
      <c r="Q1770" s="296"/>
      <c r="R1770" s="296"/>
      <c r="S1770" s="296"/>
    </row>
    <row r="1771" spans="1:19" ht="12.75" customHeight="1" x14ac:dyDescent="0.2">
      <c r="A1771" s="303" t="str">
        <f>IF(B1771="","",ROW()-ROW($A$3)+'Diário 2º PA'!$P$1)</f>
        <v/>
      </c>
      <c r="B1771" s="304"/>
      <c r="C1771" s="305"/>
      <c r="D1771" s="269"/>
      <c r="E1771" s="264"/>
      <c r="F1771" s="334"/>
      <c r="G1771" s="269"/>
      <c r="H1771" s="269"/>
      <c r="I1771" s="264"/>
      <c r="J1771" s="307" t="str">
        <f t="shared" si="0"/>
        <v/>
      </c>
      <c r="K1771" s="307"/>
      <c r="L1771" s="308"/>
      <c r="M1771" s="307"/>
      <c r="N1771" s="304"/>
      <c r="O1771" s="264"/>
      <c r="P1771" s="269"/>
      <c r="Q1771" s="296"/>
      <c r="R1771" s="296"/>
      <c r="S1771" s="296"/>
    </row>
    <row r="1772" spans="1:19" ht="12.75" customHeight="1" x14ac:dyDescent="0.2">
      <c r="A1772" s="303" t="str">
        <f>IF(B1772="","",ROW()-ROW($A$3)+'Diário 2º PA'!$P$1)</f>
        <v/>
      </c>
      <c r="B1772" s="304"/>
      <c r="C1772" s="305"/>
      <c r="D1772" s="269"/>
      <c r="E1772" s="264"/>
      <c r="F1772" s="334"/>
      <c r="G1772" s="269"/>
      <c r="H1772" s="269"/>
      <c r="I1772" s="264"/>
      <c r="J1772" s="307" t="str">
        <f t="shared" si="0"/>
        <v/>
      </c>
      <c r="K1772" s="307"/>
      <c r="L1772" s="308"/>
      <c r="M1772" s="307"/>
      <c r="N1772" s="304"/>
      <c r="O1772" s="264"/>
      <c r="P1772" s="269"/>
      <c r="Q1772" s="296"/>
      <c r="R1772" s="296"/>
      <c r="S1772" s="296"/>
    </row>
    <row r="1773" spans="1:19" ht="12.75" customHeight="1" x14ac:dyDescent="0.2">
      <c r="A1773" s="303" t="str">
        <f>IF(B1773="","",ROW()-ROW($A$3)+'Diário 2º PA'!$P$1)</f>
        <v/>
      </c>
      <c r="B1773" s="304"/>
      <c r="C1773" s="305"/>
      <c r="D1773" s="269"/>
      <c r="E1773" s="264"/>
      <c r="F1773" s="334"/>
      <c r="G1773" s="269"/>
      <c r="H1773" s="269"/>
      <c r="I1773" s="264"/>
      <c r="J1773" s="307" t="str">
        <f t="shared" si="0"/>
        <v/>
      </c>
      <c r="K1773" s="307"/>
      <c r="L1773" s="308"/>
      <c r="M1773" s="307"/>
      <c r="N1773" s="304"/>
      <c r="O1773" s="264"/>
      <c r="P1773" s="269"/>
      <c r="Q1773" s="296"/>
      <c r="R1773" s="296"/>
      <c r="S1773" s="296"/>
    </row>
    <row r="1774" spans="1:19" ht="12.75" customHeight="1" x14ac:dyDescent="0.2">
      <c r="A1774" s="303" t="str">
        <f>IF(B1774="","",ROW()-ROW($A$3)+'Diário 2º PA'!$P$1)</f>
        <v/>
      </c>
      <c r="B1774" s="304"/>
      <c r="C1774" s="305"/>
      <c r="D1774" s="269"/>
      <c r="E1774" s="264"/>
      <c r="F1774" s="334"/>
      <c r="G1774" s="269"/>
      <c r="H1774" s="269"/>
      <c r="I1774" s="264"/>
      <c r="J1774" s="307" t="str">
        <f t="shared" si="0"/>
        <v/>
      </c>
      <c r="K1774" s="307"/>
      <c r="L1774" s="308"/>
      <c r="M1774" s="307"/>
      <c r="N1774" s="304"/>
      <c r="O1774" s="264"/>
      <c r="P1774" s="269"/>
      <c r="Q1774" s="296"/>
      <c r="R1774" s="296"/>
      <c r="S1774" s="296"/>
    </row>
    <row r="1775" spans="1:19" ht="12.75" customHeight="1" x14ac:dyDescent="0.2">
      <c r="A1775" s="303" t="str">
        <f>IF(B1775="","",ROW()-ROW($A$3)+'Diário 2º PA'!$P$1)</f>
        <v/>
      </c>
      <c r="B1775" s="304"/>
      <c r="C1775" s="305"/>
      <c r="D1775" s="269"/>
      <c r="E1775" s="264"/>
      <c r="F1775" s="334"/>
      <c r="G1775" s="269"/>
      <c r="H1775" s="269"/>
      <c r="I1775" s="264"/>
      <c r="J1775" s="307" t="str">
        <f t="shared" si="0"/>
        <v/>
      </c>
      <c r="K1775" s="307"/>
      <c r="L1775" s="308"/>
      <c r="M1775" s="307"/>
      <c r="N1775" s="304"/>
      <c r="O1775" s="264"/>
      <c r="P1775" s="269"/>
      <c r="Q1775" s="296"/>
      <c r="R1775" s="296"/>
      <c r="S1775" s="296"/>
    </row>
    <row r="1776" spans="1:19" ht="12.75" customHeight="1" x14ac:dyDescent="0.2">
      <c r="A1776" s="303" t="str">
        <f>IF(B1776="","",ROW()-ROW($A$3)+'Diário 2º PA'!$P$1)</f>
        <v/>
      </c>
      <c r="B1776" s="304"/>
      <c r="C1776" s="305"/>
      <c r="D1776" s="269"/>
      <c r="E1776" s="264"/>
      <c r="F1776" s="334"/>
      <c r="G1776" s="269"/>
      <c r="H1776" s="269"/>
      <c r="I1776" s="264"/>
      <c r="J1776" s="307" t="str">
        <f t="shared" si="0"/>
        <v/>
      </c>
      <c r="K1776" s="307"/>
      <c r="L1776" s="308"/>
      <c r="M1776" s="307"/>
      <c r="N1776" s="304"/>
      <c r="O1776" s="264"/>
      <c r="P1776" s="269"/>
      <c r="Q1776" s="296"/>
      <c r="R1776" s="296"/>
      <c r="S1776" s="296"/>
    </row>
    <row r="1777" spans="1:19" ht="12.75" customHeight="1" x14ac:dyDescent="0.2">
      <c r="A1777" s="303" t="str">
        <f>IF(B1777="","",ROW()-ROW($A$3)+'Diário 2º PA'!$P$1)</f>
        <v/>
      </c>
      <c r="B1777" s="304"/>
      <c r="C1777" s="305"/>
      <c r="D1777" s="269"/>
      <c r="E1777" s="264"/>
      <c r="F1777" s="334"/>
      <c r="G1777" s="269"/>
      <c r="H1777" s="269"/>
      <c r="I1777" s="264"/>
      <c r="J1777" s="307" t="str">
        <f t="shared" si="0"/>
        <v/>
      </c>
      <c r="K1777" s="307"/>
      <c r="L1777" s="308"/>
      <c r="M1777" s="307"/>
      <c r="N1777" s="304"/>
      <c r="O1777" s="264"/>
      <c r="P1777" s="269"/>
      <c r="Q1777" s="296"/>
      <c r="R1777" s="296"/>
      <c r="S1777" s="296"/>
    </row>
    <row r="1778" spans="1:19" ht="12.75" customHeight="1" x14ac:dyDescent="0.2">
      <c r="A1778" s="303" t="str">
        <f>IF(B1778="","",ROW()-ROW($A$3)+'Diário 2º PA'!$P$1)</f>
        <v/>
      </c>
      <c r="B1778" s="304"/>
      <c r="C1778" s="305"/>
      <c r="D1778" s="269"/>
      <c r="E1778" s="264"/>
      <c r="F1778" s="334"/>
      <c r="G1778" s="269"/>
      <c r="H1778" s="269"/>
      <c r="I1778" s="264"/>
      <c r="J1778" s="307" t="str">
        <f t="shared" si="0"/>
        <v/>
      </c>
      <c r="K1778" s="307"/>
      <c r="L1778" s="308"/>
      <c r="M1778" s="307"/>
      <c r="N1778" s="304"/>
      <c r="O1778" s="264"/>
      <c r="P1778" s="269"/>
      <c r="Q1778" s="296"/>
      <c r="R1778" s="296"/>
      <c r="S1778" s="296"/>
    </row>
    <row r="1779" spans="1:19" ht="12.75" customHeight="1" x14ac:dyDescent="0.2">
      <c r="A1779" s="303" t="str">
        <f>IF(B1779="","",ROW()-ROW($A$3)+'Diário 2º PA'!$P$1)</f>
        <v/>
      </c>
      <c r="B1779" s="304"/>
      <c r="C1779" s="305"/>
      <c r="D1779" s="269"/>
      <c r="E1779" s="264"/>
      <c r="F1779" s="334"/>
      <c r="G1779" s="269"/>
      <c r="H1779" s="269"/>
      <c r="I1779" s="264"/>
      <c r="J1779" s="307" t="str">
        <f t="shared" si="0"/>
        <v/>
      </c>
      <c r="K1779" s="307"/>
      <c r="L1779" s="308"/>
      <c r="M1779" s="307"/>
      <c r="N1779" s="304"/>
      <c r="O1779" s="264"/>
      <c r="P1779" s="269"/>
      <c r="Q1779" s="296"/>
      <c r="R1779" s="296"/>
      <c r="S1779" s="296"/>
    </row>
    <row r="1780" spans="1:19" ht="12.75" customHeight="1" x14ac:dyDescent="0.2">
      <c r="A1780" s="303" t="str">
        <f>IF(B1780="","",ROW()-ROW($A$3)+'Diário 2º PA'!$P$1)</f>
        <v/>
      </c>
      <c r="B1780" s="304"/>
      <c r="C1780" s="305"/>
      <c r="D1780" s="269"/>
      <c r="E1780" s="264"/>
      <c r="F1780" s="334"/>
      <c r="G1780" s="269"/>
      <c r="H1780" s="269"/>
      <c r="I1780" s="264"/>
      <c r="J1780" s="307" t="str">
        <f t="shared" si="0"/>
        <v/>
      </c>
      <c r="K1780" s="307"/>
      <c r="L1780" s="308"/>
      <c r="M1780" s="307"/>
      <c r="N1780" s="304"/>
      <c r="O1780" s="264"/>
      <c r="P1780" s="269"/>
      <c r="Q1780" s="296"/>
      <c r="R1780" s="296"/>
      <c r="S1780" s="296"/>
    </row>
    <row r="1781" spans="1:19" ht="12.75" customHeight="1" x14ac:dyDescent="0.2">
      <c r="A1781" s="303" t="str">
        <f>IF(B1781="","",ROW()-ROW($A$3)+'Diário 2º PA'!$P$1)</f>
        <v/>
      </c>
      <c r="B1781" s="304"/>
      <c r="C1781" s="305"/>
      <c r="D1781" s="269"/>
      <c r="E1781" s="264"/>
      <c r="F1781" s="334"/>
      <c r="G1781" s="269"/>
      <c r="H1781" s="269"/>
      <c r="I1781" s="264"/>
      <c r="J1781" s="307" t="str">
        <f t="shared" si="0"/>
        <v/>
      </c>
      <c r="K1781" s="307"/>
      <c r="L1781" s="308"/>
      <c r="M1781" s="307"/>
      <c r="N1781" s="304"/>
      <c r="O1781" s="264"/>
      <c r="P1781" s="269"/>
      <c r="Q1781" s="296"/>
      <c r="R1781" s="296"/>
      <c r="S1781" s="296"/>
    </row>
    <row r="1782" spans="1:19" ht="12.75" customHeight="1" x14ac:dyDescent="0.2">
      <c r="A1782" s="303" t="str">
        <f>IF(B1782="","",ROW()-ROW($A$3)+'Diário 2º PA'!$P$1)</f>
        <v/>
      </c>
      <c r="B1782" s="304"/>
      <c r="C1782" s="305"/>
      <c r="D1782" s="269"/>
      <c r="E1782" s="264"/>
      <c r="F1782" s="334"/>
      <c r="G1782" s="269"/>
      <c r="H1782" s="269"/>
      <c r="I1782" s="264"/>
      <c r="J1782" s="307" t="str">
        <f t="shared" si="0"/>
        <v/>
      </c>
      <c r="K1782" s="307"/>
      <c r="L1782" s="308"/>
      <c r="M1782" s="307"/>
      <c r="N1782" s="304"/>
      <c r="O1782" s="264"/>
      <c r="P1782" s="269"/>
      <c r="Q1782" s="296"/>
      <c r="R1782" s="296"/>
      <c r="S1782" s="296"/>
    </row>
    <row r="1783" spans="1:19" ht="12.75" customHeight="1" x14ac:dyDescent="0.2">
      <c r="A1783" s="303" t="str">
        <f>IF(B1783="","",ROW()-ROW($A$3)+'Diário 2º PA'!$P$1)</f>
        <v/>
      </c>
      <c r="B1783" s="304"/>
      <c r="C1783" s="305"/>
      <c r="D1783" s="269"/>
      <c r="E1783" s="264"/>
      <c r="F1783" s="334"/>
      <c r="G1783" s="269"/>
      <c r="H1783" s="269"/>
      <c r="I1783" s="264"/>
      <c r="J1783" s="307" t="str">
        <f t="shared" si="0"/>
        <v/>
      </c>
      <c r="K1783" s="307"/>
      <c r="L1783" s="308"/>
      <c r="M1783" s="307"/>
      <c r="N1783" s="304"/>
      <c r="O1783" s="264"/>
      <c r="P1783" s="269"/>
      <c r="Q1783" s="296"/>
      <c r="R1783" s="296"/>
      <c r="S1783" s="296"/>
    </row>
    <row r="1784" spans="1:19" ht="12.75" customHeight="1" x14ac:dyDescent="0.2">
      <c r="A1784" s="303" t="str">
        <f>IF(B1784="","",ROW()-ROW($A$3)+'Diário 2º PA'!$P$1)</f>
        <v/>
      </c>
      <c r="B1784" s="304"/>
      <c r="C1784" s="305"/>
      <c r="D1784" s="269"/>
      <c r="E1784" s="264"/>
      <c r="F1784" s="334"/>
      <c r="G1784" s="269"/>
      <c r="H1784" s="269"/>
      <c r="I1784" s="264"/>
      <c r="J1784" s="307" t="str">
        <f t="shared" si="0"/>
        <v/>
      </c>
      <c r="K1784" s="307"/>
      <c r="L1784" s="308"/>
      <c r="M1784" s="307"/>
      <c r="N1784" s="304"/>
      <c r="O1784" s="264"/>
      <c r="P1784" s="269"/>
      <c r="Q1784" s="296"/>
      <c r="R1784" s="296"/>
      <c r="S1784" s="296"/>
    </row>
    <row r="1785" spans="1:19" ht="12.75" customHeight="1" x14ac:dyDescent="0.2">
      <c r="A1785" s="303" t="str">
        <f>IF(B1785="","",ROW()-ROW($A$3)+'Diário 2º PA'!$P$1)</f>
        <v/>
      </c>
      <c r="B1785" s="304"/>
      <c r="C1785" s="305"/>
      <c r="D1785" s="269"/>
      <c r="E1785" s="264"/>
      <c r="F1785" s="334"/>
      <c r="G1785" s="269"/>
      <c r="H1785" s="269"/>
      <c r="I1785" s="264"/>
      <c r="J1785" s="307" t="str">
        <f t="shared" si="0"/>
        <v/>
      </c>
      <c r="K1785" s="307"/>
      <c r="L1785" s="308"/>
      <c r="M1785" s="307"/>
      <c r="N1785" s="304"/>
      <c r="O1785" s="264"/>
      <c r="P1785" s="269"/>
      <c r="Q1785" s="296"/>
      <c r="R1785" s="296"/>
      <c r="S1785" s="296"/>
    </row>
    <row r="1786" spans="1:19" ht="12.75" customHeight="1" x14ac:dyDescent="0.2">
      <c r="A1786" s="303" t="str">
        <f>IF(B1786="","",ROW()-ROW($A$3)+'Diário 2º PA'!$P$1)</f>
        <v/>
      </c>
      <c r="B1786" s="304"/>
      <c r="C1786" s="305"/>
      <c r="D1786" s="269"/>
      <c r="E1786" s="264"/>
      <c r="F1786" s="334"/>
      <c r="G1786" s="269"/>
      <c r="H1786" s="269"/>
      <c r="I1786" s="264"/>
      <c r="J1786" s="307" t="str">
        <f t="shared" si="0"/>
        <v/>
      </c>
      <c r="K1786" s="307"/>
      <c r="L1786" s="308"/>
      <c r="M1786" s="307"/>
      <c r="N1786" s="304"/>
      <c r="O1786" s="264"/>
      <c r="P1786" s="269"/>
      <c r="Q1786" s="296"/>
      <c r="R1786" s="296"/>
      <c r="S1786" s="296"/>
    </row>
    <row r="1787" spans="1:19" ht="12.75" customHeight="1" x14ac:dyDescent="0.2">
      <c r="A1787" s="303" t="str">
        <f>IF(B1787="","",ROW()-ROW($A$3)+'Diário 2º PA'!$P$1)</f>
        <v/>
      </c>
      <c r="B1787" s="304"/>
      <c r="C1787" s="305"/>
      <c r="D1787" s="269"/>
      <c r="E1787" s="264"/>
      <c r="F1787" s="334"/>
      <c r="G1787" s="269"/>
      <c r="H1787" s="269"/>
      <c r="I1787" s="264"/>
      <c r="J1787" s="307" t="str">
        <f t="shared" si="0"/>
        <v/>
      </c>
      <c r="K1787" s="307"/>
      <c r="L1787" s="308"/>
      <c r="M1787" s="307"/>
      <c r="N1787" s="304"/>
      <c r="O1787" s="264"/>
      <c r="P1787" s="269"/>
      <c r="Q1787" s="296"/>
      <c r="R1787" s="296"/>
      <c r="S1787" s="296"/>
    </row>
    <row r="1788" spans="1:19" ht="12.75" customHeight="1" x14ac:dyDescent="0.2">
      <c r="A1788" s="303" t="str">
        <f>IF(B1788="","",ROW()-ROW($A$3)+'Diário 2º PA'!$P$1)</f>
        <v/>
      </c>
      <c r="B1788" s="304"/>
      <c r="C1788" s="305"/>
      <c r="D1788" s="269"/>
      <c r="E1788" s="264"/>
      <c r="F1788" s="334"/>
      <c r="G1788" s="269"/>
      <c r="H1788" s="269"/>
      <c r="I1788" s="264"/>
      <c r="J1788" s="307" t="str">
        <f t="shared" si="0"/>
        <v/>
      </c>
      <c r="K1788" s="307"/>
      <c r="L1788" s="308"/>
      <c r="M1788" s="307"/>
      <c r="N1788" s="304"/>
      <c r="O1788" s="264"/>
      <c r="P1788" s="269"/>
      <c r="Q1788" s="296"/>
      <c r="R1788" s="296"/>
      <c r="S1788" s="296"/>
    </row>
    <row r="1789" spans="1:19" ht="12.75" customHeight="1" x14ac:dyDescent="0.2">
      <c r="A1789" s="303" t="str">
        <f>IF(B1789="","",ROW()-ROW($A$3)+'Diário 2º PA'!$P$1)</f>
        <v/>
      </c>
      <c r="B1789" s="304"/>
      <c r="C1789" s="305"/>
      <c r="D1789" s="269"/>
      <c r="E1789" s="264"/>
      <c r="F1789" s="334"/>
      <c r="G1789" s="269"/>
      <c r="H1789" s="269"/>
      <c r="I1789" s="264"/>
      <c r="J1789" s="307" t="str">
        <f t="shared" si="0"/>
        <v/>
      </c>
      <c r="K1789" s="307"/>
      <c r="L1789" s="308"/>
      <c r="M1789" s="307"/>
      <c r="N1789" s="304"/>
      <c r="O1789" s="264"/>
      <c r="P1789" s="269"/>
      <c r="Q1789" s="296"/>
      <c r="R1789" s="296"/>
      <c r="S1789" s="296"/>
    </row>
    <row r="1790" spans="1:19" ht="12.75" customHeight="1" x14ac:dyDescent="0.2">
      <c r="A1790" s="303" t="str">
        <f>IF(B1790="","",ROW()-ROW($A$3)+'Diário 2º PA'!$P$1)</f>
        <v/>
      </c>
      <c r="B1790" s="304"/>
      <c r="C1790" s="305"/>
      <c r="D1790" s="269"/>
      <c r="E1790" s="264"/>
      <c r="F1790" s="334"/>
      <c r="G1790" s="269"/>
      <c r="H1790" s="269"/>
      <c r="I1790" s="264"/>
      <c r="J1790" s="307" t="str">
        <f t="shared" si="0"/>
        <v/>
      </c>
      <c r="K1790" s="307"/>
      <c r="L1790" s="308"/>
      <c r="M1790" s="307"/>
      <c r="N1790" s="304"/>
      <c r="O1790" s="264"/>
      <c r="P1790" s="269"/>
      <c r="Q1790" s="296"/>
      <c r="R1790" s="296"/>
      <c r="S1790" s="296"/>
    </row>
    <row r="1791" spans="1:19" ht="12.75" customHeight="1" x14ac:dyDescent="0.2">
      <c r="A1791" s="303" t="str">
        <f>IF(B1791="","",ROW()-ROW($A$3)+'Diário 2º PA'!$P$1)</f>
        <v/>
      </c>
      <c r="B1791" s="304"/>
      <c r="C1791" s="305"/>
      <c r="D1791" s="269"/>
      <c r="E1791" s="264"/>
      <c r="F1791" s="334"/>
      <c r="G1791" s="269"/>
      <c r="H1791" s="269"/>
      <c r="I1791" s="264"/>
      <c r="J1791" s="307" t="str">
        <f t="shared" si="0"/>
        <v/>
      </c>
      <c r="K1791" s="307"/>
      <c r="L1791" s="308"/>
      <c r="M1791" s="307"/>
      <c r="N1791" s="304"/>
      <c r="O1791" s="264"/>
      <c r="P1791" s="269"/>
      <c r="Q1791" s="296"/>
      <c r="R1791" s="296"/>
      <c r="S1791" s="296"/>
    </row>
    <row r="1792" spans="1:19" ht="12.75" customHeight="1" x14ac:dyDescent="0.2">
      <c r="A1792" s="303" t="str">
        <f>IF(B1792="","",ROW()-ROW($A$3)+'Diário 2º PA'!$P$1)</f>
        <v/>
      </c>
      <c r="B1792" s="304"/>
      <c r="C1792" s="305"/>
      <c r="D1792" s="269"/>
      <c r="E1792" s="264"/>
      <c r="F1792" s="334"/>
      <c r="G1792" s="269"/>
      <c r="H1792" s="269"/>
      <c r="I1792" s="264"/>
      <c r="J1792" s="307" t="str">
        <f t="shared" si="0"/>
        <v/>
      </c>
      <c r="K1792" s="307"/>
      <c r="L1792" s="308"/>
      <c r="M1792" s="307"/>
      <c r="N1792" s="304"/>
      <c r="O1792" s="264"/>
      <c r="P1792" s="269"/>
      <c r="Q1792" s="296"/>
      <c r="R1792" s="296"/>
      <c r="S1792" s="296"/>
    </row>
    <row r="1793" spans="1:19" ht="12.75" customHeight="1" x14ac:dyDescent="0.2">
      <c r="A1793" s="303" t="str">
        <f>IF(B1793="","",ROW()-ROW($A$3)+'Diário 2º PA'!$P$1)</f>
        <v/>
      </c>
      <c r="B1793" s="304"/>
      <c r="C1793" s="305"/>
      <c r="D1793" s="269"/>
      <c r="E1793" s="264"/>
      <c r="F1793" s="334"/>
      <c r="G1793" s="269"/>
      <c r="H1793" s="269"/>
      <c r="I1793" s="264"/>
      <c r="J1793" s="307" t="str">
        <f t="shared" si="0"/>
        <v/>
      </c>
      <c r="K1793" s="307"/>
      <c r="L1793" s="308"/>
      <c r="M1793" s="307"/>
      <c r="N1793" s="304"/>
      <c r="O1793" s="264"/>
      <c r="P1793" s="269"/>
      <c r="Q1793" s="296"/>
      <c r="R1793" s="296"/>
      <c r="S1793" s="296"/>
    </row>
    <row r="1794" spans="1:19" ht="12.75" customHeight="1" x14ac:dyDescent="0.2">
      <c r="A1794" s="303" t="str">
        <f>IF(B1794="","",ROW()-ROW($A$3)+'Diário 2º PA'!$P$1)</f>
        <v/>
      </c>
      <c r="B1794" s="304"/>
      <c r="C1794" s="305"/>
      <c r="D1794" s="269"/>
      <c r="E1794" s="264"/>
      <c r="F1794" s="334"/>
      <c r="G1794" s="269"/>
      <c r="H1794" s="269"/>
      <c r="I1794" s="264"/>
      <c r="J1794" s="307" t="str">
        <f t="shared" si="0"/>
        <v/>
      </c>
      <c r="K1794" s="307"/>
      <c r="L1794" s="308"/>
      <c r="M1794" s="307"/>
      <c r="N1794" s="304"/>
      <c r="O1794" s="264"/>
      <c r="P1794" s="269"/>
      <c r="Q1794" s="296"/>
      <c r="R1794" s="296"/>
      <c r="S1794" s="296"/>
    </row>
    <row r="1795" spans="1:19" ht="12.75" customHeight="1" x14ac:dyDescent="0.2">
      <c r="A1795" s="303" t="str">
        <f>IF(B1795="","",ROW()-ROW($A$3)+'Diário 2º PA'!$P$1)</f>
        <v/>
      </c>
      <c r="B1795" s="304"/>
      <c r="C1795" s="305"/>
      <c r="D1795" s="269"/>
      <c r="E1795" s="264"/>
      <c r="F1795" s="334"/>
      <c r="G1795" s="269"/>
      <c r="H1795" s="269"/>
      <c r="I1795" s="264"/>
      <c r="J1795" s="307" t="str">
        <f t="shared" si="0"/>
        <v/>
      </c>
      <c r="K1795" s="307"/>
      <c r="L1795" s="308"/>
      <c r="M1795" s="307"/>
      <c r="N1795" s="304"/>
      <c r="O1795" s="264"/>
      <c r="P1795" s="269"/>
      <c r="Q1795" s="296"/>
      <c r="R1795" s="296"/>
      <c r="S1795" s="296"/>
    </row>
    <row r="1796" spans="1:19" ht="12.75" customHeight="1" x14ac:dyDescent="0.2">
      <c r="A1796" s="303" t="str">
        <f>IF(B1796="","",ROW()-ROW($A$3)+'Diário 2º PA'!$P$1)</f>
        <v/>
      </c>
      <c r="B1796" s="304"/>
      <c r="C1796" s="305"/>
      <c r="D1796" s="269"/>
      <c r="E1796" s="264"/>
      <c r="F1796" s="334"/>
      <c r="G1796" s="269"/>
      <c r="H1796" s="269"/>
      <c r="I1796" s="264"/>
      <c r="J1796" s="307" t="str">
        <f t="shared" si="0"/>
        <v/>
      </c>
      <c r="K1796" s="307"/>
      <c r="L1796" s="308"/>
      <c r="M1796" s="307"/>
      <c r="N1796" s="304"/>
      <c r="O1796" s="264"/>
      <c r="P1796" s="269"/>
      <c r="Q1796" s="296"/>
      <c r="R1796" s="296"/>
      <c r="S1796" s="296"/>
    </row>
    <row r="1797" spans="1:19" ht="12.75" customHeight="1" x14ac:dyDescent="0.2">
      <c r="A1797" s="303" t="str">
        <f>IF(B1797="","",ROW()-ROW($A$3)+'Diário 2º PA'!$P$1)</f>
        <v/>
      </c>
      <c r="B1797" s="304"/>
      <c r="C1797" s="305"/>
      <c r="D1797" s="269"/>
      <c r="E1797" s="264"/>
      <c r="F1797" s="334"/>
      <c r="G1797" s="269"/>
      <c r="H1797" s="269"/>
      <c r="I1797" s="264"/>
      <c r="J1797" s="307" t="str">
        <f t="shared" si="0"/>
        <v/>
      </c>
      <c r="K1797" s="307"/>
      <c r="L1797" s="308"/>
      <c r="M1797" s="307"/>
      <c r="N1797" s="304"/>
      <c r="O1797" s="264"/>
      <c r="P1797" s="269"/>
      <c r="Q1797" s="296"/>
      <c r="R1797" s="296"/>
      <c r="S1797" s="296"/>
    </row>
    <row r="1798" spans="1:19" ht="12.75" customHeight="1" x14ac:dyDescent="0.2">
      <c r="A1798" s="303" t="str">
        <f>IF(B1798="","",ROW()-ROW($A$3)+'Diário 2º PA'!$P$1)</f>
        <v/>
      </c>
      <c r="B1798" s="304"/>
      <c r="C1798" s="305"/>
      <c r="D1798" s="269"/>
      <c r="E1798" s="264"/>
      <c r="F1798" s="334"/>
      <c r="G1798" s="269"/>
      <c r="H1798" s="269"/>
      <c r="I1798" s="264"/>
      <c r="J1798" s="307" t="str">
        <f t="shared" si="0"/>
        <v/>
      </c>
      <c r="K1798" s="307"/>
      <c r="L1798" s="308"/>
      <c r="M1798" s="307"/>
      <c r="N1798" s="304"/>
      <c r="O1798" s="264"/>
      <c r="P1798" s="269"/>
      <c r="Q1798" s="296"/>
      <c r="R1798" s="296"/>
      <c r="S1798" s="296"/>
    </row>
    <row r="1799" spans="1:19" ht="12.75" customHeight="1" x14ac:dyDescent="0.2">
      <c r="A1799" s="303" t="str">
        <f>IF(B1799="","",ROW()-ROW($A$3)+'Diário 2º PA'!$P$1)</f>
        <v/>
      </c>
      <c r="B1799" s="304"/>
      <c r="C1799" s="305"/>
      <c r="D1799" s="269"/>
      <c r="E1799" s="264"/>
      <c r="F1799" s="334"/>
      <c r="G1799" s="269"/>
      <c r="H1799" s="269"/>
      <c r="I1799" s="264"/>
      <c r="J1799" s="307" t="str">
        <f t="shared" si="0"/>
        <v/>
      </c>
      <c r="K1799" s="307"/>
      <c r="L1799" s="308"/>
      <c r="M1799" s="307"/>
      <c r="N1799" s="304"/>
      <c r="O1799" s="264"/>
      <c r="P1799" s="269"/>
      <c r="Q1799" s="296"/>
      <c r="R1799" s="296"/>
      <c r="S1799" s="296"/>
    </row>
    <row r="1800" spans="1:19" ht="12.75" customHeight="1" x14ac:dyDescent="0.2">
      <c r="A1800" s="303" t="str">
        <f>IF(B1800="","",ROW()-ROW($A$3)+'Diário 2º PA'!$P$1)</f>
        <v/>
      </c>
      <c r="B1800" s="304"/>
      <c r="C1800" s="305"/>
      <c r="D1800" s="269"/>
      <c r="E1800" s="264"/>
      <c r="F1800" s="334"/>
      <c r="G1800" s="269"/>
      <c r="H1800" s="269"/>
      <c r="I1800" s="264"/>
      <c r="J1800" s="307" t="str">
        <f t="shared" si="0"/>
        <v/>
      </c>
      <c r="K1800" s="307"/>
      <c r="L1800" s="308"/>
      <c r="M1800" s="307"/>
      <c r="N1800" s="304"/>
      <c r="O1800" s="264"/>
      <c r="P1800" s="269"/>
      <c r="Q1800" s="296"/>
      <c r="R1800" s="296"/>
      <c r="S1800" s="296"/>
    </row>
    <row r="1801" spans="1:19" ht="12.75" customHeight="1" x14ac:dyDescent="0.2">
      <c r="A1801" s="303" t="str">
        <f>IF(B1801="","",ROW()-ROW($A$3)+'Diário 2º PA'!$P$1)</f>
        <v/>
      </c>
      <c r="B1801" s="304"/>
      <c r="C1801" s="305"/>
      <c r="D1801" s="269"/>
      <c r="E1801" s="264"/>
      <c r="F1801" s="334"/>
      <c r="G1801" s="269"/>
      <c r="H1801" s="269"/>
      <c r="I1801" s="264"/>
      <c r="J1801" s="307" t="str">
        <f t="shared" si="0"/>
        <v/>
      </c>
      <c r="K1801" s="307"/>
      <c r="L1801" s="308"/>
      <c r="M1801" s="307"/>
      <c r="N1801" s="304"/>
      <c r="O1801" s="264"/>
      <c r="P1801" s="269"/>
      <c r="Q1801" s="296"/>
      <c r="R1801" s="296"/>
      <c r="S1801" s="296"/>
    </row>
    <row r="1802" spans="1:19" ht="12.75" customHeight="1" x14ac:dyDescent="0.2">
      <c r="A1802" s="303" t="str">
        <f>IF(B1802="","",ROW()-ROW($A$3)+'Diário 2º PA'!$P$1)</f>
        <v/>
      </c>
      <c r="B1802" s="304"/>
      <c r="C1802" s="305"/>
      <c r="D1802" s="269"/>
      <c r="E1802" s="264"/>
      <c r="F1802" s="334"/>
      <c r="G1802" s="269"/>
      <c r="H1802" s="269"/>
      <c r="I1802" s="264"/>
      <c r="J1802" s="307" t="str">
        <f t="shared" si="0"/>
        <v/>
      </c>
      <c r="K1802" s="307"/>
      <c r="L1802" s="308"/>
      <c r="M1802" s="307"/>
      <c r="N1802" s="304"/>
      <c r="O1802" s="264"/>
      <c r="P1802" s="269"/>
      <c r="Q1802" s="296"/>
      <c r="R1802" s="296"/>
      <c r="S1802" s="296"/>
    </row>
    <row r="1803" spans="1:19" ht="12.75" customHeight="1" x14ac:dyDescent="0.2">
      <c r="A1803" s="303" t="str">
        <f>IF(B1803="","",ROW()-ROW($A$3)+'Diário 2º PA'!$P$1)</f>
        <v/>
      </c>
      <c r="B1803" s="304"/>
      <c r="C1803" s="305"/>
      <c r="D1803" s="269"/>
      <c r="E1803" s="264"/>
      <c r="F1803" s="334"/>
      <c r="G1803" s="269"/>
      <c r="H1803" s="269"/>
      <c r="I1803" s="264"/>
      <c r="J1803" s="307" t="str">
        <f t="shared" si="0"/>
        <v/>
      </c>
      <c r="K1803" s="307"/>
      <c r="L1803" s="308"/>
      <c r="M1803" s="307"/>
      <c r="N1803" s="304"/>
      <c r="O1803" s="264"/>
      <c r="P1803" s="269"/>
      <c r="Q1803" s="296"/>
      <c r="R1803" s="296"/>
      <c r="S1803" s="296"/>
    </row>
    <row r="1804" spans="1:19" ht="12.75" customHeight="1" x14ac:dyDescent="0.2">
      <c r="A1804" s="303" t="str">
        <f>IF(B1804="","",ROW()-ROW($A$3)+'Diário 2º PA'!$P$1)</f>
        <v/>
      </c>
      <c r="B1804" s="304"/>
      <c r="C1804" s="305"/>
      <c r="D1804" s="269"/>
      <c r="E1804" s="264"/>
      <c r="F1804" s="334"/>
      <c r="G1804" s="269"/>
      <c r="H1804" s="269"/>
      <c r="I1804" s="264"/>
      <c r="J1804" s="307" t="str">
        <f t="shared" si="0"/>
        <v/>
      </c>
      <c r="K1804" s="307"/>
      <c r="L1804" s="308"/>
      <c r="M1804" s="307"/>
      <c r="N1804" s="304"/>
      <c r="O1804" s="264"/>
      <c r="P1804" s="269"/>
      <c r="Q1804" s="296"/>
      <c r="R1804" s="296"/>
      <c r="S1804" s="296"/>
    </row>
    <row r="1805" spans="1:19" ht="12.75" customHeight="1" x14ac:dyDescent="0.2">
      <c r="A1805" s="303" t="str">
        <f>IF(B1805="","",ROW()-ROW($A$3)+'Diário 2º PA'!$P$1)</f>
        <v/>
      </c>
      <c r="B1805" s="304"/>
      <c r="C1805" s="305"/>
      <c r="D1805" s="269"/>
      <c r="E1805" s="264"/>
      <c r="F1805" s="334"/>
      <c r="G1805" s="269"/>
      <c r="H1805" s="269"/>
      <c r="I1805" s="264"/>
      <c r="J1805" s="307" t="str">
        <f t="shared" si="0"/>
        <v/>
      </c>
      <c r="K1805" s="307"/>
      <c r="L1805" s="308"/>
      <c r="M1805" s="307"/>
      <c r="N1805" s="304"/>
      <c r="O1805" s="264"/>
      <c r="P1805" s="269"/>
      <c r="Q1805" s="296"/>
      <c r="R1805" s="296"/>
      <c r="S1805" s="296"/>
    </row>
    <row r="1806" spans="1:19" ht="12.75" customHeight="1" x14ac:dyDescent="0.2">
      <c r="A1806" s="303" t="str">
        <f>IF(B1806="","",ROW()-ROW($A$3)+'Diário 2º PA'!$P$1)</f>
        <v/>
      </c>
      <c r="B1806" s="304"/>
      <c r="C1806" s="305"/>
      <c r="D1806" s="269"/>
      <c r="E1806" s="264"/>
      <c r="F1806" s="334"/>
      <c r="G1806" s="269"/>
      <c r="H1806" s="269"/>
      <c r="I1806" s="264"/>
      <c r="J1806" s="307" t="str">
        <f t="shared" si="0"/>
        <v/>
      </c>
      <c r="K1806" s="307"/>
      <c r="L1806" s="308"/>
      <c r="M1806" s="307"/>
      <c r="N1806" s="304"/>
      <c r="O1806" s="264"/>
      <c r="P1806" s="269"/>
      <c r="Q1806" s="296"/>
      <c r="R1806" s="296"/>
      <c r="S1806" s="296"/>
    </row>
    <row r="1807" spans="1:19" ht="12.75" customHeight="1" x14ac:dyDescent="0.2">
      <c r="A1807" s="303" t="str">
        <f>IF(B1807="","",ROW()-ROW($A$3)+'Diário 2º PA'!$P$1)</f>
        <v/>
      </c>
      <c r="B1807" s="304"/>
      <c r="C1807" s="305"/>
      <c r="D1807" s="269"/>
      <c r="E1807" s="264"/>
      <c r="F1807" s="334"/>
      <c r="G1807" s="269"/>
      <c r="H1807" s="269"/>
      <c r="I1807" s="264"/>
      <c r="J1807" s="307" t="str">
        <f t="shared" si="0"/>
        <v/>
      </c>
      <c r="K1807" s="307"/>
      <c r="L1807" s="308"/>
      <c r="M1807" s="307"/>
      <c r="N1807" s="304"/>
      <c r="O1807" s="264"/>
      <c r="P1807" s="269"/>
      <c r="Q1807" s="296"/>
      <c r="R1807" s="296"/>
      <c r="S1807" s="296"/>
    </row>
    <row r="1808" spans="1:19" ht="12.75" customHeight="1" x14ac:dyDescent="0.2">
      <c r="A1808" s="303" t="str">
        <f>IF(B1808="","",ROW()-ROW($A$3)+'Diário 2º PA'!$P$1)</f>
        <v/>
      </c>
      <c r="B1808" s="304"/>
      <c r="C1808" s="305"/>
      <c r="D1808" s="269"/>
      <c r="E1808" s="264"/>
      <c r="F1808" s="334"/>
      <c r="G1808" s="269"/>
      <c r="H1808" s="269"/>
      <c r="I1808" s="264"/>
      <c r="J1808" s="307" t="str">
        <f t="shared" si="0"/>
        <v/>
      </c>
      <c r="K1808" s="307"/>
      <c r="L1808" s="308"/>
      <c r="M1808" s="307"/>
      <c r="N1808" s="304"/>
      <c r="O1808" s="264"/>
      <c r="P1808" s="269"/>
      <c r="Q1808" s="296"/>
      <c r="R1808" s="296"/>
      <c r="S1808" s="296"/>
    </row>
    <row r="1809" spans="1:19" ht="12.75" customHeight="1" x14ac:dyDescent="0.2">
      <c r="A1809" s="303" t="str">
        <f>IF(B1809="","",ROW()-ROW($A$3)+'Diário 2º PA'!$P$1)</f>
        <v/>
      </c>
      <c r="B1809" s="304"/>
      <c r="C1809" s="305"/>
      <c r="D1809" s="269"/>
      <c r="E1809" s="264"/>
      <c r="F1809" s="334"/>
      <c r="G1809" s="269"/>
      <c r="H1809" s="269"/>
      <c r="I1809" s="264"/>
      <c r="J1809" s="307" t="str">
        <f t="shared" si="0"/>
        <v/>
      </c>
      <c r="K1809" s="307"/>
      <c r="L1809" s="308"/>
      <c r="M1809" s="307"/>
      <c r="N1809" s="304"/>
      <c r="O1809" s="264"/>
      <c r="P1809" s="269"/>
      <c r="Q1809" s="296"/>
      <c r="R1809" s="296"/>
      <c r="S1809" s="296"/>
    </row>
    <row r="1810" spans="1:19" ht="12.75" customHeight="1" x14ac:dyDescent="0.2">
      <c r="A1810" s="303" t="str">
        <f>IF(B1810="","",ROW()-ROW($A$3)+'Diário 2º PA'!$P$1)</f>
        <v/>
      </c>
      <c r="B1810" s="304"/>
      <c r="C1810" s="305"/>
      <c r="D1810" s="269"/>
      <c r="E1810" s="264"/>
      <c r="F1810" s="334"/>
      <c r="G1810" s="269"/>
      <c r="H1810" s="269"/>
      <c r="I1810" s="264"/>
      <c r="J1810" s="307" t="str">
        <f t="shared" si="0"/>
        <v/>
      </c>
      <c r="K1810" s="307"/>
      <c r="L1810" s="308"/>
      <c r="M1810" s="307"/>
      <c r="N1810" s="304"/>
      <c r="O1810" s="264"/>
      <c r="P1810" s="269"/>
      <c r="Q1810" s="296"/>
      <c r="R1810" s="296"/>
      <c r="S1810" s="296"/>
    </row>
    <row r="1811" spans="1:19" ht="12.75" customHeight="1" x14ac:dyDescent="0.2">
      <c r="A1811" s="303" t="str">
        <f>IF(B1811="","",ROW()-ROW($A$3)+'Diário 2º PA'!$P$1)</f>
        <v/>
      </c>
      <c r="B1811" s="304"/>
      <c r="C1811" s="305"/>
      <c r="D1811" s="269"/>
      <c r="E1811" s="264"/>
      <c r="F1811" s="334"/>
      <c r="G1811" s="269"/>
      <c r="H1811" s="269"/>
      <c r="I1811" s="264"/>
      <c r="J1811" s="307" t="str">
        <f t="shared" si="0"/>
        <v/>
      </c>
      <c r="K1811" s="307"/>
      <c r="L1811" s="308"/>
      <c r="M1811" s="307"/>
      <c r="N1811" s="304"/>
      <c r="O1811" s="264"/>
      <c r="P1811" s="269"/>
      <c r="Q1811" s="296"/>
      <c r="R1811" s="296"/>
      <c r="S1811" s="296"/>
    </row>
    <row r="1812" spans="1:19" ht="12.75" customHeight="1" x14ac:dyDescent="0.2">
      <c r="A1812" s="303" t="str">
        <f>IF(B1812="","",ROW()-ROW($A$3)+'Diário 2º PA'!$P$1)</f>
        <v/>
      </c>
      <c r="B1812" s="304"/>
      <c r="C1812" s="305"/>
      <c r="D1812" s="269"/>
      <c r="E1812" s="264"/>
      <c r="F1812" s="334"/>
      <c r="G1812" s="269"/>
      <c r="H1812" s="269"/>
      <c r="I1812" s="264"/>
      <c r="J1812" s="307" t="str">
        <f t="shared" si="0"/>
        <v/>
      </c>
      <c r="K1812" s="307"/>
      <c r="L1812" s="308"/>
      <c r="M1812" s="307"/>
      <c r="N1812" s="304"/>
      <c r="O1812" s="264"/>
      <c r="P1812" s="269"/>
      <c r="Q1812" s="296"/>
      <c r="R1812" s="296"/>
      <c r="S1812" s="296"/>
    </row>
    <row r="1813" spans="1:19" ht="12.75" customHeight="1" x14ac:dyDescent="0.2">
      <c r="A1813" s="303" t="str">
        <f>IF(B1813="","",ROW()-ROW($A$3)+'Diário 2º PA'!$P$1)</f>
        <v/>
      </c>
      <c r="B1813" s="304"/>
      <c r="C1813" s="305"/>
      <c r="D1813" s="269"/>
      <c r="E1813" s="264"/>
      <c r="F1813" s="334"/>
      <c r="G1813" s="269"/>
      <c r="H1813" s="269"/>
      <c r="I1813" s="264"/>
      <c r="J1813" s="307" t="str">
        <f t="shared" si="0"/>
        <v/>
      </c>
      <c r="K1813" s="307"/>
      <c r="L1813" s="308"/>
      <c r="M1813" s="307"/>
      <c r="N1813" s="304"/>
      <c r="O1813" s="264"/>
      <c r="P1813" s="269"/>
      <c r="Q1813" s="296"/>
      <c r="R1813" s="296"/>
      <c r="S1813" s="296"/>
    </row>
    <row r="1814" spans="1:19" ht="12.75" customHeight="1" x14ac:dyDescent="0.2">
      <c r="A1814" s="303" t="str">
        <f>IF(B1814="","",ROW()-ROW($A$3)+'Diário 2º PA'!$P$1)</f>
        <v/>
      </c>
      <c r="B1814" s="304"/>
      <c r="C1814" s="305"/>
      <c r="D1814" s="269"/>
      <c r="E1814" s="264"/>
      <c r="F1814" s="334"/>
      <c r="G1814" s="269"/>
      <c r="H1814" s="269"/>
      <c r="I1814" s="264"/>
      <c r="J1814" s="307" t="str">
        <f t="shared" si="0"/>
        <v/>
      </c>
      <c r="K1814" s="307"/>
      <c r="L1814" s="308"/>
      <c r="M1814" s="307"/>
      <c r="N1814" s="304"/>
      <c r="O1814" s="264"/>
      <c r="P1814" s="269"/>
      <c r="Q1814" s="296"/>
      <c r="R1814" s="296"/>
      <c r="S1814" s="296"/>
    </row>
    <row r="1815" spans="1:19" ht="12.75" customHeight="1" x14ac:dyDescent="0.2">
      <c r="A1815" s="303" t="str">
        <f>IF(B1815="","",ROW()-ROW($A$3)+'Diário 2º PA'!$P$1)</f>
        <v/>
      </c>
      <c r="B1815" s="304"/>
      <c r="C1815" s="305"/>
      <c r="D1815" s="269"/>
      <c r="E1815" s="264"/>
      <c r="F1815" s="334"/>
      <c r="G1815" s="269"/>
      <c r="H1815" s="269"/>
      <c r="I1815" s="264"/>
      <c r="J1815" s="307" t="str">
        <f t="shared" si="0"/>
        <v/>
      </c>
      <c r="K1815" s="307"/>
      <c r="L1815" s="308"/>
      <c r="M1815" s="307"/>
      <c r="N1815" s="304"/>
      <c r="O1815" s="264"/>
      <c r="P1815" s="269"/>
      <c r="Q1815" s="296"/>
      <c r="R1815" s="296"/>
      <c r="S1815" s="296"/>
    </row>
    <row r="1816" spans="1:19" ht="12.75" customHeight="1" x14ac:dyDescent="0.2">
      <c r="A1816" s="303" t="str">
        <f>IF(B1816="","",ROW()-ROW($A$3)+'Diário 2º PA'!$P$1)</f>
        <v/>
      </c>
      <c r="B1816" s="304"/>
      <c r="C1816" s="305"/>
      <c r="D1816" s="269"/>
      <c r="E1816" s="264"/>
      <c r="F1816" s="334"/>
      <c r="G1816" s="269"/>
      <c r="H1816" s="269"/>
      <c r="I1816" s="264"/>
      <c r="J1816" s="307" t="str">
        <f t="shared" si="0"/>
        <v/>
      </c>
      <c r="K1816" s="307"/>
      <c r="L1816" s="308"/>
      <c r="M1816" s="307"/>
      <c r="N1816" s="304"/>
      <c r="O1816" s="264"/>
      <c r="P1816" s="269"/>
      <c r="Q1816" s="296"/>
      <c r="R1816" s="296"/>
      <c r="S1816" s="296"/>
    </row>
    <row r="1817" spans="1:19" ht="12.75" customHeight="1" x14ac:dyDescent="0.2">
      <c r="A1817" s="303" t="str">
        <f>IF(B1817="","",ROW()-ROW($A$3)+'Diário 2º PA'!$P$1)</f>
        <v/>
      </c>
      <c r="B1817" s="304"/>
      <c r="C1817" s="305"/>
      <c r="D1817" s="269"/>
      <c r="E1817" s="264"/>
      <c r="F1817" s="334"/>
      <c r="G1817" s="269"/>
      <c r="H1817" s="269"/>
      <c r="I1817" s="264"/>
      <c r="J1817" s="307" t="str">
        <f t="shared" si="0"/>
        <v/>
      </c>
      <c r="K1817" s="307"/>
      <c r="L1817" s="308"/>
      <c r="M1817" s="307"/>
      <c r="N1817" s="304"/>
      <c r="O1817" s="264"/>
      <c r="P1817" s="269"/>
      <c r="Q1817" s="296"/>
      <c r="R1817" s="296"/>
      <c r="S1817" s="296"/>
    </row>
    <row r="1818" spans="1:19" ht="12.75" customHeight="1" x14ac:dyDescent="0.2">
      <c r="A1818" s="303" t="str">
        <f>IF(B1818="","",ROW()-ROW($A$3)+'Diário 2º PA'!$P$1)</f>
        <v/>
      </c>
      <c r="B1818" s="304"/>
      <c r="C1818" s="305"/>
      <c r="D1818" s="269"/>
      <c r="E1818" s="264"/>
      <c r="F1818" s="334"/>
      <c r="G1818" s="269"/>
      <c r="H1818" s="269"/>
      <c r="I1818" s="264"/>
      <c r="J1818" s="307" t="str">
        <f t="shared" si="0"/>
        <v/>
      </c>
      <c r="K1818" s="307"/>
      <c r="L1818" s="308"/>
      <c r="M1818" s="307"/>
      <c r="N1818" s="304"/>
      <c r="O1818" s="264"/>
      <c r="P1818" s="269"/>
      <c r="Q1818" s="296"/>
      <c r="R1818" s="296"/>
      <c r="S1818" s="296"/>
    </row>
    <row r="1819" spans="1:19" ht="12.75" customHeight="1" x14ac:dyDescent="0.2">
      <c r="A1819" s="303" t="str">
        <f>IF(B1819="","",ROW()-ROW($A$3)+'Diário 2º PA'!$P$1)</f>
        <v/>
      </c>
      <c r="B1819" s="304"/>
      <c r="C1819" s="305"/>
      <c r="D1819" s="269"/>
      <c r="E1819" s="264"/>
      <c r="F1819" s="334"/>
      <c r="G1819" s="269"/>
      <c r="H1819" s="269"/>
      <c r="I1819" s="264"/>
      <c r="J1819" s="307" t="str">
        <f t="shared" si="0"/>
        <v/>
      </c>
      <c r="K1819" s="307"/>
      <c r="L1819" s="308"/>
      <c r="M1819" s="307"/>
      <c r="N1819" s="304"/>
      <c r="O1819" s="264"/>
      <c r="P1819" s="269"/>
      <c r="Q1819" s="296"/>
      <c r="R1819" s="296"/>
      <c r="S1819" s="296"/>
    </row>
    <row r="1820" spans="1:19" ht="12.75" customHeight="1" x14ac:dyDescent="0.2">
      <c r="A1820" s="303" t="str">
        <f>IF(B1820="","",ROW()-ROW($A$3)+'Diário 2º PA'!$P$1)</f>
        <v/>
      </c>
      <c r="B1820" s="304"/>
      <c r="C1820" s="305"/>
      <c r="D1820" s="269"/>
      <c r="E1820" s="264"/>
      <c r="F1820" s="334"/>
      <c r="G1820" s="269"/>
      <c r="H1820" s="269"/>
      <c r="I1820" s="264"/>
      <c r="J1820" s="307" t="str">
        <f t="shared" si="0"/>
        <v/>
      </c>
      <c r="K1820" s="307"/>
      <c r="L1820" s="308"/>
      <c r="M1820" s="307"/>
      <c r="N1820" s="304"/>
      <c r="O1820" s="264"/>
      <c r="P1820" s="269"/>
      <c r="Q1820" s="296"/>
      <c r="R1820" s="296"/>
      <c r="S1820" s="296"/>
    </row>
    <row r="1821" spans="1:19" ht="12.75" customHeight="1" x14ac:dyDescent="0.2">
      <c r="A1821" s="303" t="str">
        <f>IF(B1821="","",ROW()-ROW($A$3)+'Diário 2º PA'!$P$1)</f>
        <v/>
      </c>
      <c r="B1821" s="304"/>
      <c r="C1821" s="305"/>
      <c r="D1821" s="269"/>
      <c r="E1821" s="264"/>
      <c r="F1821" s="334"/>
      <c r="G1821" s="269"/>
      <c r="H1821" s="269"/>
      <c r="I1821" s="264"/>
      <c r="J1821" s="307" t="str">
        <f t="shared" si="0"/>
        <v/>
      </c>
      <c r="K1821" s="307"/>
      <c r="L1821" s="308"/>
      <c r="M1821" s="307"/>
      <c r="N1821" s="304"/>
      <c r="O1821" s="264"/>
      <c r="P1821" s="269"/>
      <c r="Q1821" s="296"/>
      <c r="R1821" s="296"/>
      <c r="S1821" s="296"/>
    </row>
    <row r="1822" spans="1:19" ht="12.75" customHeight="1" x14ac:dyDescent="0.2">
      <c r="A1822" s="303" t="str">
        <f>IF(B1822="","",ROW()-ROW($A$3)+'Diário 2º PA'!$P$1)</f>
        <v/>
      </c>
      <c r="B1822" s="304"/>
      <c r="C1822" s="305"/>
      <c r="D1822" s="269"/>
      <c r="E1822" s="264"/>
      <c r="F1822" s="334"/>
      <c r="G1822" s="269"/>
      <c r="H1822" s="269"/>
      <c r="I1822" s="264"/>
      <c r="J1822" s="307" t="str">
        <f t="shared" si="0"/>
        <v/>
      </c>
      <c r="K1822" s="307"/>
      <c r="L1822" s="308"/>
      <c r="M1822" s="307"/>
      <c r="N1822" s="304"/>
      <c r="O1822" s="264"/>
      <c r="P1822" s="269"/>
      <c r="Q1822" s="296"/>
      <c r="R1822" s="296"/>
      <c r="S1822" s="296"/>
    </row>
    <row r="1823" spans="1:19" ht="12.75" customHeight="1" x14ac:dyDescent="0.2">
      <c r="A1823" s="303" t="str">
        <f>IF(B1823="","",ROW()-ROW($A$3)+'Diário 2º PA'!$P$1)</f>
        <v/>
      </c>
      <c r="B1823" s="304"/>
      <c r="C1823" s="305"/>
      <c r="D1823" s="269"/>
      <c r="E1823" s="264"/>
      <c r="F1823" s="334"/>
      <c r="G1823" s="269"/>
      <c r="H1823" s="269"/>
      <c r="I1823" s="264"/>
      <c r="J1823" s="307" t="str">
        <f t="shared" si="0"/>
        <v/>
      </c>
      <c r="K1823" s="307"/>
      <c r="L1823" s="308"/>
      <c r="M1823" s="307"/>
      <c r="N1823" s="304"/>
      <c r="O1823" s="264"/>
      <c r="P1823" s="269"/>
      <c r="Q1823" s="296"/>
      <c r="R1823" s="296"/>
      <c r="S1823" s="296"/>
    </row>
    <row r="1824" spans="1:19" ht="12.75" customHeight="1" x14ac:dyDescent="0.2">
      <c r="A1824" s="303" t="str">
        <f>IF(B1824="","",ROW()-ROW($A$3)+'Diário 2º PA'!$P$1)</f>
        <v/>
      </c>
      <c r="B1824" s="304"/>
      <c r="C1824" s="305"/>
      <c r="D1824" s="269"/>
      <c r="E1824" s="264"/>
      <c r="F1824" s="334"/>
      <c r="G1824" s="269"/>
      <c r="H1824" s="269"/>
      <c r="I1824" s="264"/>
      <c r="J1824" s="307" t="str">
        <f t="shared" si="0"/>
        <v/>
      </c>
      <c r="K1824" s="307"/>
      <c r="L1824" s="308"/>
      <c r="M1824" s="307"/>
      <c r="N1824" s="304"/>
      <c r="O1824" s="264"/>
      <c r="P1824" s="269"/>
      <c r="Q1824" s="296"/>
      <c r="R1824" s="296"/>
      <c r="S1824" s="296"/>
    </row>
    <row r="1825" spans="1:19" ht="12.75" customHeight="1" x14ac:dyDescent="0.2">
      <c r="A1825" s="303" t="str">
        <f>IF(B1825="","",ROW()-ROW($A$3)+'Diário 2º PA'!$P$1)</f>
        <v/>
      </c>
      <c r="B1825" s="304"/>
      <c r="C1825" s="305"/>
      <c r="D1825" s="269"/>
      <c r="E1825" s="264"/>
      <c r="F1825" s="334"/>
      <c r="G1825" s="269"/>
      <c r="H1825" s="269"/>
      <c r="I1825" s="264"/>
      <c r="J1825" s="307" t="str">
        <f t="shared" si="0"/>
        <v/>
      </c>
      <c r="K1825" s="307"/>
      <c r="L1825" s="308"/>
      <c r="M1825" s="307"/>
      <c r="N1825" s="304"/>
      <c r="O1825" s="264"/>
      <c r="P1825" s="269"/>
      <c r="Q1825" s="296"/>
      <c r="R1825" s="296"/>
      <c r="S1825" s="296"/>
    </row>
    <row r="1826" spans="1:19" ht="12.75" customHeight="1" x14ac:dyDescent="0.2">
      <c r="A1826" s="303" t="str">
        <f>IF(B1826="","",ROW()-ROW($A$3)+'Diário 2º PA'!$P$1)</f>
        <v/>
      </c>
      <c r="B1826" s="304"/>
      <c r="C1826" s="305"/>
      <c r="D1826" s="269"/>
      <c r="E1826" s="264"/>
      <c r="F1826" s="334"/>
      <c r="G1826" s="269"/>
      <c r="H1826" s="269"/>
      <c r="I1826" s="264"/>
      <c r="J1826" s="307" t="str">
        <f t="shared" si="0"/>
        <v/>
      </c>
      <c r="K1826" s="307"/>
      <c r="L1826" s="308"/>
      <c r="M1826" s="307"/>
      <c r="N1826" s="304"/>
      <c r="O1826" s="264"/>
      <c r="P1826" s="269"/>
      <c r="Q1826" s="296"/>
      <c r="R1826" s="296"/>
      <c r="S1826" s="296"/>
    </row>
    <row r="1827" spans="1:19" ht="12.75" customHeight="1" x14ac:dyDescent="0.2">
      <c r="A1827" s="303" t="str">
        <f>IF(B1827="","",ROW()-ROW($A$3)+'Diário 2º PA'!$P$1)</f>
        <v/>
      </c>
      <c r="B1827" s="304"/>
      <c r="C1827" s="305"/>
      <c r="D1827" s="269"/>
      <c r="E1827" s="264"/>
      <c r="F1827" s="334"/>
      <c r="G1827" s="269"/>
      <c r="H1827" s="269"/>
      <c r="I1827" s="264"/>
      <c r="J1827" s="307" t="str">
        <f t="shared" si="0"/>
        <v/>
      </c>
      <c r="K1827" s="307"/>
      <c r="L1827" s="308"/>
      <c r="M1827" s="307"/>
      <c r="N1827" s="304"/>
      <c r="O1827" s="264"/>
      <c r="P1827" s="269"/>
      <c r="Q1827" s="296"/>
      <c r="R1827" s="296"/>
      <c r="S1827" s="296"/>
    </row>
    <row r="1828" spans="1:19" ht="12.75" customHeight="1" x14ac:dyDescent="0.2">
      <c r="A1828" s="303" t="str">
        <f>IF(B1828="","",ROW()-ROW($A$3)+'Diário 2º PA'!$P$1)</f>
        <v/>
      </c>
      <c r="B1828" s="304"/>
      <c r="C1828" s="305"/>
      <c r="D1828" s="269"/>
      <c r="E1828" s="264"/>
      <c r="F1828" s="334"/>
      <c r="G1828" s="269"/>
      <c r="H1828" s="269"/>
      <c r="I1828" s="264"/>
      <c r="J1828" s="307" t="str">
        <f t="shared" si="0"/>
        <v/>
      </c>
      <c r="K1828" s="307"/>
      <c r="L1828" s="308"/>
      <c r="M1828" s="307"/>
      <c r="N1828" s="304"/>
      <c r="O1828" s="264"/>
      <c r="P1828" s="269"/>
      <c r="Q1828" s="296"/>
      <c r="R1828" s="296"/>
      <c r="S1828" s="296"/>
    </row>
    <row r="1829" spans="1:19" ht="12.75" customHeight="1" x14ac:dyDescent="0.2">
      <c r="A1829" s="303" t="str">
        <f>IF(B1829="","",ROW()-ROW($A$3)+'Diário 2º PA'!$P$1)</f>
        <v/>
      </c>
      <c r="B1829" s="304"/>
      <c r="C1829" s="305"/>
      <c r="D1829" s="269"/>
      <c r="E1829" s="264"/>
      <c r="F1829" s="334"/>
      <c r="G1829" s="269"/>
      <c r="H1829" s="269"/>
      <c r="I1829" s="264"/>
      <c r="J1829" s="307" t="str">
        <f t="shared" si="0"/>
        <v/>
      </c>
      <c r="K1829" s="307"/>
      <c r="L1829" s="308"/>
      <c r="M1829" s="307"/>
      <c r="N1829" s="304"/>
      <c r="O1829" s="264"/>
      <c r="P1829" s="269"/>
      <c r="Q1829" s="296"/>
      <c r="R1829" s="296"/>
      <c r="S1829" s="296"/>
    </row>
    <row r="1830" spans="1:19" ht="12.75" customHeight="1" x14ac:dyDescent="0.2">
      <c r="A1830" s="303" t="str">
        <f>IF(B1830="","",ROW()-ROW($A$3)+'Diário 2º PA'!$P$1)</f>
        <v/>
      </c>
      <c r="B1830" s="304"/>
      <c r="C1830" s="305"/>
      <c r="D1830" s="269"/>
      <c r="E1830" s="264"/>
      <c r="F1830" s="334"/>
      <c r="G1830" s="269"/>
      <c r="H1830" s="269"/>
      <c r="I1830" s="264"/>
      <c r="J1830" s="307" t="str">
        <f t="shared" si="0"/>
        <v/>
      </c>
      <c r="K1830" s="307"/>
      <c r="L1830" s="308"/>
      <c r="M1830" s="307"/>
      <c r="N1830" s="304"/>
      <c r="O1830" s="264"/>
      <c r="P1830" s="269"/>
      <c r="Q1830" s="296"/>
      <c r="R1830" s="296"/>
      <c r="S1830" s="296"/>
    </row>
    <row r="1831" spans="1:19" ht="12.75" customHeight="1" x14ac:dyDescent="0.2">
      <c r="A1831" s="303" t="str">
        <f>IF(B1831="","",ROW()-ROW($A$3)+'Diário 2º PA'!$P$1)</f>
        <v/>
      </c>
      <c r="B1831" s="304"/>
      <c r="C1831" s="305"/>
      <c r="D1831" s="269"/>
      <c r="E1831" s="264"/>
      <c r="F1831" s="334"/>
      <c r="G1831" s="269"/>
      <c r="H1831" s="269"/>
      <c r="I1831" s="264"/>
      <c r="J1831" s="307" t="str">
        <f t="shared" si="0"/>
        <v/>
      </c>
      <c r="K1831" s="307"/>
      <c r="L1831" s="308"/>
      <c r="M1831" s="307"/>
      <c r="N1831" s="304"/>
      <c r="O1831" s="264"/>
      <c r="P1831" s="269"/>
      <c r="Q1831" s="296"/>
      <c r="R1831" s="296"/>
      <c r="S1831" s="296"/>
    </row>
    <row r="1832" spans="1:19" ht="12.75" customHeight="1" x14ac:dyDescent="0.2">
      <c r="A1832" s="303" t="str">
        <f>IF(B1832="","",ROW()-ROW($A$3)+'Diário 2º PA'!$P$1)</f>
        <v/>
      </c>
      <c r="B1832" s="304"/>
      <c r="C1832" s="305"/>
      <c r="D1832" s="269"/>
      <c r="E1832" s="264"/>
      <c r="F1832" s="334"/>
      <c r="G1832" s="269"/>
      <c r="H1832" s="269"/>
      <c r="I1832" s="264"/>
      <c r="J1832" s="307" t="str">
        <f t="shared" si="0"/>
        <v/>
      </c>
      <c r="K1832" s="307"/>
      <c r="L1832" s="308"/>
      <c r="M1832" s="307"/>
      <c r="N1832" s="304"/>
      <c r="O1832" s="264"/>
      <c r="P1832" s="269"/>
      <c r="Q1832" s="296"/>
      <c r="R1832" s="296"/>
      <c r="S1832" s="296"/>
    </row>
    <row r="1833" spans="1:19" ht="12.75" customHeight="1" x14ac:dyDescent="0.2">
      <c r="A1833" s="303" t="str">
        <f>IF(B1833="","",ROW()-ROW($A$3)+'Diário 2º PA'!$P$1)</f>
        <v/>
      </c>
      <c r="B1833" s="304"/>
      <c r="C1833" s="305"/>
      <c r="D1833" s="269"/>
      <c r="E1833" s="264"/>
      <c r="F1833" s="334"/>
      <c r="G1833" s="269"/>
      <c r="H1833" s="269"/>
      <c r="I1833" s="264"/>
      <c r="J1833" s="307" t="str">
        <f t="shared" si="0"/>
        <v/>
      </c>
      <c r="K1833" s="307"/>
      <c r="L1833" s="308"/>
      <c r="M1833" s="307"/>
      <c r="N1833" s="304"/>
      <c r="O1833" s="264"/>
      <c r="P1833" s="269"/>
      <c r="Q1833" s="296"/>
      <c r="R1833" s="296"/>
      <c r="S1833" s="296"/>
    </row>
    <row r="1834" spans="1:19" ht="12.75" customHeight="1" x14ac:dyDescent="0.2">
      <c r="A1834" s="303" t="str">
        <f>IF(B1834="","",ROW()-ROW($A$3)+'Diário 2º PA'!$P$1)</f>
        <v/>
      </c>
      <c r="B1834" s="304"/>
      <c r="C1834" s="305"/>
      <c r="D1834" s="269"/>
      <c r="E1834" s="264"/>
      <c r="F1834" s="334"/>
      <c r="G1834" s="269"/>
      <c r="H1834" s="269"/>
      <c r="I1834" s="264"/>
      <c r="J1834" s="307" t="str">
        <f t="shared" si="0"/>
        <v/>
      </c>
      <c r="K1834" s="307"/>
      <c r="L1834" s="308"/>
      <c r="M1834" s="307"/>
      <c r="N1834" s="304"/>
      <c r="O1834" s="264"/>
      <c r="P1834" s="269"/>
      <c r="Q1834" s="296"/>
      <c r="R1834" s="296"/>
      <c r="S1834" s="296"/>
    </row>
    <row r="1835" spans="1:19" ht="12.75" customHeight="1" x14ac:dyDescent="0.2">
      <c r="A1835" s="303" t="str">
        <f>IF(B1835="","",ROW()-ROW($A$3)+'Diário 2º PA'!$P$1)</f>
        <v/>
      </c>
      <c r="B1835" s="304"/>
      <c r="C1835" s="305"/>
      <c r="D1835" s="269"/>
      <c r="E1835" s="264"/>
      <c r="F1835" s="334"/>
      <c r="G1835" s="269"/>
      <c r="H1835" s="269"/>
      <c r="I1835" s="264"/>
      <c r="J1835" s="307" t="str">
        <f t="shared" si="0"/>
        <v/>
      </c>
      <c r="K1835" s="307"/>
      <c r="L1835" s="308"/>
      <c r="M1835" s="307"/>
      <c r="N1835" s="304"/>
      <c r="O1835" s="264"/>
      <c r="P1835" s="269"/>
      <c r="Q1835" s="296"/>
      <c r="R1835" s="296"/>
      <c r="S1835" s="296"/>
    </row>
    <row r="1836" spans="1:19" ht="12.75" customHeight="1" x14ac:dyDescent="0.2">
      <c r="A1836" s="303" t="str">
        <f>IF(B1836="","",ROW()-ROW($A$3)+'Diário 2º PA'!$P$1)</f>
        <v/>
      </c>
      <c r="B1836" s="304"/>
      <c r="C1836" s="305"/>
      <c r="D1836" s="269"/>
      <c r="E1836" s="264"/>
      <c r="F1836" s="334"/>
      <c r="G1836" s="269"/>
      <c r="H1836" s="269"/>
      <c r="I1836" s="264"/>
      <c r="J1836" s="307" t="str">
        <f t="shared" si="0"/>
        <v/>
      </c>
      <c r="K1836" s="307"/>
      <c r="L1836" s="308"/>
      <c r="M1836" s="307"/>
      <c r="N1836" s="304"/>
      <c r="O1836" s="264"/>
      <c r="P1836" s="269"/>
      <c r="Q1836" s="296"/>
      <c r="R1836" s="296"/>
      <c r="S1836" s="296"/>
    </row>
    <row r="1837" spans="1:19" ht="12.75" customHeight="1" x14ac:dyDescent="0.2">
      <c r="A1837" s="303" t="str">
        <f>IF(B1837="","",ROW()-ROW($A$3)+'Diário 2º PA'!$P$1)</f>
        <v/>
      </c>
      <c r="B1837" s="304"/>
      <c r="C1837" s="305"/>
      <c r="D1837" s="269"/>
      <c r="E1837" s="264"/>
      <c r="F1837" s="334"/>
      <c r="G1837" s="269"/>
      <c r="H1837" s="269"/>
      <c r="I1837" s="264"/>
      <c r="J1837" s="307" t="str">
        <f t="shared" si="0"/>
        <v/>
      </c>
      <c r="K1837" s="307"/>
      <c r="L1837" s="308"/>
      <c r="M1837" s="307"/>
      <c r="N1837" s="304"/>
      <c r="O1837" s="264"/>
      <c r="P1837" s="269"/>
      <c r="Q1837" s="296"/>
      <c r="R1837" s="296"/>
      <c r="S1837" s="296"/>
    </row>
    <row r="1838" spans="1:19" ht="12.75" customHeight="1" x14ac:dyDescent="0.2">
      <c r="A1838" s="303" t="str">
        <f>IF(B1838="","",ROW()-ROW($A$3)+'Diário 2º PA'!$P$1)</f>
        <v/>
      </c>
      <c r="B1838" s="304"/>
      <c r="C1838" s="305"/>
      <c r="D1838" s="269"/>
      <c r="E1838" s="264"/>
      <c r="F1838" s="334"/>
      <c r="G1838" s="269"/>
      <c r="H1838" s="269"/>
      <c r="I1838" s="264"/>
      <c r="J1838" s="307" t="str">
        <f t="shared" si="0"/>
        <v/>
      </c>
      <c r="K1838" s="307"/>
      <c r="L1838" s="308"/>
      <c r="M1838" s="307"/>
      <c r="N1838" s="304"/>
      <c r="O1838" s="264"/>
      <c r="P1838" s="269"/>
      <c r="Q1838" s="296"/>
      <c r="R1838" s="296"/>
      <c r="S1838" s="296"/>
    </row>
    <row r="1839" spans="1:19" ht="12.75" customHeight="1" x14ac:dyDescent="0.2">
      <c r="A1839" s="303" t="str">
        <f>IF(B1839="","",ROW()-ROW($A$3)+'Diário 2º PA'!$P$1)</f>
        <v/>
      </c>
      <c r="B1839" s="304"/>
      <c r="C1839" s="305"/>
      <c r="D1839" s="269"/>
      <c r="E1839" s="264"/>
      <c r="F1839" s="334"/>
      <c r="G1839" s="269"/>
      <c r="H1839" s="269"/>
      <c r="I1839" s="264"/>
      <c r="J1839" s="307" t="str">
        <f t="shared" si="0"/>
        <v/>
      </c>
      <c r="K1839" s="307"/>
      <c r="L1839" s="308"/>
      <c r="M1839" s="307"/>
      <c r="N1839" s="304"/>
      <c r="O1839" s="264"/>
      <c r="P1839" s="269"/>
      <c r="Q1839" s="296"/>
      <c r="R1839" s="296"/>
      <c r="S1839" s="296"/>
    </row>
    <row r="1840" spans="1:19" ht="12.75" customHeight="1" x14ac:dyDescent="0.2">
      <c r="A1840" s="303" t="str">
        <f>IF(B1840="","",ROW()-ROW($A$3)+'Diário 2º PA'!$P$1)</f>
        <v/>
      </c>
      <c r="B1840" s="304"/>
      <c r="C1840" s="305"/>
      <c r="D1840" s="269"/>
      <c r="E1840" s="264"/>
      <c r="F1840" s="334"/>
      <c r="G1840" s="269"/>
      <c r="H1840" s="269"/>
      <c r="I1840" s="264"/>
      <c r="J1840" s="307" t="str">
        <f t="shared" si="0"/>
        <v/>
      </c>
      <c r="K1840" s="307"/>
      <c r="L1840" s="308"/>
      <c r="M1840" s="307"/>
      <c r="N1840" s="304"/>
      <c r="O1840" s="264"/>
      <c r="P1840" s="269"/>
      <c r="Q1840" s="296"/>
      <c r="R1840" s="296"/>
      <c r="S1840" s="296"/>
    </row>
    <row r="1841" spans="1:19" ht="12.75" customHeight="1" x14ac:dyDescent="0.2">
      <c r="A1841" s="303" t="str">
        <f>IF(B1841="","",ROW()-ROW($A$3)+'Diário 2º PA'!$P$1)</f>
        <v/>
      </c>
      <c r="B1841" s="304"/>
      <c r="C1841" s="305"/>
      <c r="D1841" s="269"/>
      <c r="E1841" s="264"/>
      <c r="F1841" s="334"/>
      <c r="G1841" s="269"/>
      <c r="H1841" s="269"/>
      <c r="I1841" s="264"/>
      <c r="J1841" s="307" t="str">
        <f t="shared" si="0"/>
        <v/>
      </c>
      <c r="K1841" s="307"/>
      <c r="L1841" s="308"/>
      <c r="M1841" s="307"/>
      <c r="N1841" s="304"/>
      <c r="O1841" s="264"/>
      <c r="P1841" s="269"/>
      <c r="Q1841" s="296"/>
      <c r="R1841" s="296"/>
      <c r="S1841" s="296"/>
    </row>
    <row r="1842" spans="1:19" ht="12.75" customHeight="1" x14ac:dyDescent="0.2">
      <c r="A1842" s="303" t="str">
        <f>IF(B1842="","",ROW()-ROW($A$3)+'Diário 2º PA'!$P$1)</f>
        <v/>
      </c>
      <c r="B1842" s="304"/>
      <c r="C1842" s="305"/>
      <c r="D1842" s="269"/>
      <c r="E1842" s="264"/>
      <c r="F1842" s="334"/>
      <c r="G1842" s="269"/>
      <c r="H1842" s="269"/>
      <c r="I1842" s="264"/>
      <c r="J1842" s="307" t="str">
        <f t="shared" si="0"/>
        <v/>
      </c>
      <c r="K1842" s="307"/>
      <c r="L1842" s="308"/>
      <c r="M1842" s="307"/>
      <c r="N1842" s="304"/>
      <c r="O1842" s="264"/>
      <c r="P1842" s="269"/>
      <c r="Q1842" s="296"/>
      <c r="R1842" s="296"/>
      <c r="S1842" s="296"/>
    </row>
    <row r="1843" spans="1:19" ht="12.75" customHeight="1" x14ac:dyDescent="0.2">
      <c r="A1843" s="303" t="str">
        <f>IF(B1843="","",ROW()-ROW($A$3)+'Diário 2º PA'!$P$1)</f>
        <v/>
      </c>
      <c r="B1843" s="304"/>
      <c r="C1843" s="305"/>
      <c r="D1843" s="269"/>
      <c r="E1843" s="264"/>
      <c r="F1843" s="334"/>
      <c r="G1843" s="269"/>
      <c r="H1843" s="269"/>
      <c r="I1843" s="264"/>
      <c r="J1843" s="307" t="str">
        <f t="shared" si="0"/>
        <v/>
      </c>
      <c r="K1843" s="307"/>
      <c r="L1843" s="308"/>
      <c r="M1843" s="307"/>
      <c r="N1843" s="304"/>
      <c r="O1843" s="264"/>
      <c r="P1843" s="269"/>
      <c r="Q1843" s="296"/>
      <c r="R1843" s="296"/>
      <c r="S1843" s="296"/>
    </row>
    <row r="1844" spans="1:19" ht="12.75" customHeight="1" x14ac:dyDescent="0.2">
      <c r="A1844" s="303" t="str">
        <f>IF(B1844="","",ROW()-ROW($A$3)+'Diário 2º PA'!$P$1)</f>
        <v/>
      </c>
      <c r="B1844" s="304"/>
      <c r="C1844" s="305"/>
      <c r="D1844" s="269"/>
      <c r="E1844" s="264"/>
      <c r="F1844" s="334"/>
      <c r="G1844" s="269"/>
      <c r="H1844" s="269"/>
      <c r="I1844" s="264"/>
      <c r="J1844" s="307" t="str">
        <f t="shared" si="0"/>
        <v/>
      </c>
      <c r="K1844" s="307"/>
      <c r="L1844" s="308"/>
      <c r="M1844" s="307"/>
      <c r="N1844" s="304"/>
      <c r="O1844" s="264"/>
      <c r="P1844" s="269"/>
      <c r="Q1844" s="296"/>
      <c r="R1844" s="296"/>
      <c r="S1844" s="296"/>
    </row>
    <row r="1845" spans="1:19" ht="12.75" customHeight="1" x14ac:dyDescent="0.2">
      <c r="A1845" s="303" t="str">
        <f>IF(B1845="","",ROW()-ROW($A$3)+'Diário 2º PA'!$P$1)</f>
        <v/>
      </c>
      <c r="B1845" s="304"/>
      <c r="C1845" s="305"/>
      <c r="D1845" s="269"/>
      <c r="E1845" s="264"/>
      <c r="F1845" s="334"/>
      <c r="G1845" s="269"/>
      <c r="H1845" s="269"/>
      <c r="I1845" s="264"/>
      <c r="J1845" s="307" t="str">
        <f t="shared" si="0"/>
        <v/>
      </c>
      <c r="K1845" s="307"/>
      <c r="L1845" s="308"/>
      <c r="M1845" s="307"/>
      <c r="N1845" s="304"/>
      <c r="O1845" s="264"/>
      <c r="P1845" s="269"/>
      <c r="Q1845" s="296"/>
      <c r="R1845" s="296"/>
      <c r="S1845" s="296"/>
    </row>
    <row r="1846" spans="1:19" ht="12.75" customHeight="1" x14ac:dyDescent="0.2">
      <c r="A1846" s="303" t="str">
        <f>IF(B1846="","",ROW()-ROW($A$3)+'Diário 2º PA'!$P$1)</f>
        <v/>
      </c>
      <c r="B1846" s="304"/>
      <c r="C1846" s="305"/>
      <c r="D1846" s="269"/>
      <c r="E1846" s="264"/>
      <c r="F1846" s="334"/>
      <c r="G1846" s="269"/>
      <c r="H1846" s="269"/>
      <c r="I1846" s="264"/>
      <c r="J1846" s="307" t="str">
        <f t="shared" si="0"/>
        <v/>
      </c>
      <c r="K1846" s="307"/>
      <c r="L1846" s="308"/>
      <c r="M1846" s="307"/>
      <c r="N1846" s="304"/>
      <c r="O1846" s="264"/>
      <c r="P1846" s="269"/>
      <c r="Q1846" s="296"/>
      <c r="R1846" s="296"/>
      <c r="S1846" s="296"/>
    </row>
    <row r="1847" spans="1:19" ht="12.75" customHeight="1" x14ac:dyDescent="0.2">
      <c r="A1847" s="303" t="str">
        <f>IF(B1847="","",ROW()-ROW($A$3)+'Diário 2º PA'!$P$1)</f>
        <v/>
      </c>
      <c r="B1847" s="304"/>
      <c r="C1847" s="305"/>
      <c r="D1847" s="269"/>
      <c r="E1847" s="264"/>
      <c r="F1847" s="334"/>
      <c r="G1847" s="269"/>
      <c r="H1847" s="269"/>
      <c r="I1847" s="264"/>
      <c r="J1847" s="307" t="str">
        <f t="shared" si="0"/>
        <v/>
      </c>
      <c r="K1847" s="307"/>
      <c r="L1847" s="308"/>
      <c r="M1847" s="307"/>
      <c r="N1847" s="304"/>
      <c r="O1847" s="264"/>
      <c r="P1847" s="269"/>
      <c r="Q1847" s="296"/>
      <c r="R1847" s="296"/>
      <c r="S1847" s="296"/>
    </row>
    <row r="1848" spans="1:19" ht="12.75" customHeight="1" x14ac:dyDescent="0.2">
      <c r="A1848" s="303" t="str">
        <f>IF(B1848="","",ROW()-ROW($A$3)+'Diário 2º PA'!$P$1)</f>
        <v/>
      </c>
      <c r="B1848" s="304"/>
      <c r="C1848" s="305"/>
      <c r="D1848" s="269"/>
      <c r="E1848" s="264"/>
      <c r="F1848" s="334"/>
      <c r="G1848" s="269"/>
      <c r="H1848" s="269"/>
      <c r="I1848" s="264"/>
      <c r="J1848" s="307" t="str">
        <f t="shared" si="0"/>
        <v/>
      </c>
      <c r="K1848" s="307"/>
      <c r="L1848" s="308"/>
      <c r="M1848" s="307"/>
      <c r="N1848" s="304"/>
      <c r="O1848" s="264"/>
      <c r="P1848" s="269"/>
      <c r="Q1848" s="296"/>
      <c r="R1848" s="296"/>
      <c r="S1848" s="296"/>
    </row>
    <row r="1849" spans="1:19" ht="12.75" customHeight="1" x14ac:dyDescent="0.2">
      <c r="A1849" s="303" t="str">
        <f>IF(B1849="","",ROW()-ROW($A$3)+'Diário 2º PA'!$P$1)</f>
        <v/>
      </c>
      <c r="B1849" s="304"/>
      <c r="C1849" s="305"/>
      <c r="D1849" s="269"/>
      <c r="E1849" s="264"/>
      <c r="F1849" s="334"/>
      <c r="G1849" s="269"/>
      <c r="H1849" s="269"/>
      <c r="I1849" s="264"/>
      <c r="J1849" s="307" t="str">
        <f t="shared" si="0"/>
        <v/>
      </c>
      <c r="K1849" s="307"/>
      <c r="L1849" s="308"/>
      <c r="M1849" s="307"/>
      <c r="N1849" s="304"/>
      <c r="O1849" s="264"/>
      <c r="P1849" s="269"/>
      <c r="Q1849" s="296"/>
      <c r="R1849" s="296"/>
      <c r="S1849" s="296"/>
    </row>
    <row r="1850" spans="1:19" ht="12.75" customHeight="1" x14ac:dyDescent="0.2">
      <c r="A1850" s="303" t="str">
        <f>IF(B1850="","",ROW()-ROW($A$3)+'Diário 2º PA'!$P$1)</f>
        <v/>
      </c>
      <c r="B1850" s="304"/>
      <c r="C1850" s="305"/>
      <c r="D1850" s="269"/>
      <c r="E1850" s="264"/>
      <c r="F1850" s="334"/>
      <c r="G1850" s="269"/>
      <c r="H1850" s="269"/>
      <c r="I1850" s="264"/>
      <c r="J1850" s="307" t="str">
        <f t="shared" si="0"/>
        <v/>
      </c>
      <c r="K1850" s="307"/>
      <c r="L1850" s="308"/>
      <c r="M1850" s="307"/>
      <c r="N1850" s="304"/>
      <c r="O1850" s="264"/>
      <c r="P1850" s="269"/>
      <c r="Q1850" s="296"/>
      <c r="R1850" s="296"/>
      <c r="S1850" s="296"/>
    </row>
    <row r="1851" spans="1:19" ht="12.75" customHeight="1" x14ac:dyDescent="0.2">
      <c r="A1851" s="303" t="str">
        <f>IF(B1851="","",ROW()-ROW($A$3)+'Diário 2º PA'!$P$1)</f>
        <v/>
      </c>
      <c r="B1851" s="304"/>
      <c r="C1851" s="305"/>
      <c r="D1851" s="269"/>
      <c r="E1851" s="264"/>
      <c r="F1851" s="334"/>
      <c r="G1851" s="269"/>
      <c r="H1851" s="269"/>
      <c r="I1851" s="264"/>
      <c r="J1851" s="307" t="str">
        <f t="shared" si="0"/>
        <v/>
      </c>
      <c r="K1851" s="307"/>
      <c r="L1851" s="308"/>
      <c r="M1851" s="307"/>
      <c r="N1851" s="304"/>
      <c r="O1851" s="264"/>
      <c r="P1851" s="269"/>
      <c r="Q1851" s="296"/>
      <c r="R1851" s="296"/>
      <c r="S1851" s="296"/>
    </row>
    <row r="1852" spans="1:19" ht="12.75" customHeight="1" x14ac:dyDescent="0.2">
      <c r="A1852" s="303" t="str">
        <f>IF(B1852="","",ROW()-ROW($A$3)+'Diário 2º PA'!$P$1)</f>
        <v/>
      </c>
      <c r="B1852" s="304"/>
      <c r="C1852" s="305"/>
      <c r="D1852" s="269"/>
      <c r="E1852" s="264"/>
      <c r="F1852" s="334"/>
      <c r="G1852" s="269"/>
      <c r="H1852" s="269"/>
      <c r="I1852" s="264"/>
      <c r="J1852" s="307" t="str">
        <f t="shared" si="0"/>
        <v/>
      </c>
      <c r="K1852" s="307"/>
      <c r="L1852" s="308"/>
      <c r="M1852" s="307"/>
      <c r="N1852" s="304"/>
      <c r="O1852" s="264"/>
      <c r="P1852" s="269"/>
      <c r="Q1852" s="296"/>
      <c r="R1852" s="296"/>
      <c r="S1852" s="296"/>
    </row>
    <row r="1853" spans="1:19" ht="12.75" customHeight="1" x14ac:dyDescent="0.2">
      <c r="A1853" s="303" t="str">
        <f>IF(B1853="","",ROW()-ROW($A$3)+'Diário 2º PA'!$P$1)</f>
        <v/>
      </c>
      <c r="B1853" s="304"/>
      <c r="C1853" s="305"/>
      <c r="D1853" s="269"/>
      <c r="E1853" s="264"/>
      <c r="F1853" s="334"/>
      <c r="G1853" s="269"/>
      <c r="H1853" s="269"/>
      <c r="I1853" s="264"/>
      <c r="J1853" s="307" t="str">
        <f t="shared" si="0"/>
        <v/>
      </c>
      <c r="K1853" s="307"/>
      <c r="L1853" s="308"/>
      <c r="M1853" s="307"/>
      <c r="N1853" s="304"/>
      <c r="O1853" s="264"/>
      <c r="P1853" s="269"/>
      <c r="Q1853" s="296"/>
      <c r="R1853" s="296"/>
      <c r="S1853" s="296"/>
    </row>
    <row r="1854" spans="1:19" ht="12.75" customHeight="1" x14ac:dyDescent="0.2">
      <c r="A1854" s="303" t="str">
        <f>IF(B1854="","",ROW()-ROW($A$3)+'Diário 2º PA'!$P$1)</f>
        <v/>
      </c>
      <c r="B1854" s="304"/>
      <c r="C1854" s="305"/>
      <c r="D1854" s="269"/>
      <c r="E1854" s="264"/>
      <c r="F1854" s="334"/>
      <c r="G1854" s="269"/>
      <c r="H1854" s="269"/>
      <c r="I1854" s="264"/>
      <c r="J1854" s="307" t="str">
        <f t="shared" si="0"/>
        <v/>
      </c>
      <c r="K1854" s="307"/>
      <c r="L1854" s="308"/>
      <c r="M1854" s="307"/>
      <c r="N1854" s="304"/>
      <c r="O1854" s="264"/>
      <c r="P1854" s="269"/>
      <c r="Q1854" s="296"/>
      <c r="R1854" s="296"/>
      <c r="S1854" s="296"/>
    </row>
    <row r="1855" spans="1:19" ht="12.75" customHeight="1" x14ac:dyDescent="0.2">
      <c r="A1855" s="303" t="str">
        <f>IF(B1855="","",ROW()-ROW($A$3)+'Diário 2º PA'!$P$1)</f>
        <v/>
      </c>
      <c r="B1855" s="304"/>
      <c r="C1855" s="305"/>
      <c r="D1855" s="269"/>
      <c r="E1855" s="264"/>
      <c r="F1855" s="334"/>
      <c r="G1855" s="269"/>
      <c r="H1855" s="269"/>
      <c r="I1855" s="264"/>
      <c r="J1855" s="307" t="str">
        <f t="shared" si="0"/>
        <v/>
      </c>
      <c r="K1855" s="307"/>
      <c r="L1855" s="308"/>
      <c r="M1855" s="307"/>
      <c r="N1855" s="304"/>
      <c r="O1855" s="264"/>
      <c r="P1855" s="269"/>
      <c r="Q1855" s="296"/>
      <c r="R1855" s="296"/>
      <c r="S1855" s="296"/>
    </row>
    <row r="1856" spans="1:19" ht="12.75" customHeight="1" x14ac:dyDescent="0.2">
      <c r="A1856" s="303" t="str">
        <f>IF(B1856="","",ROW()-ROW($A$3)+'Diário 2º PA'!$P$1)</f>
        <v/>
      </c>
      <c r="B1856" s="304"/>
      <c r="C1856" s="305"/>
      <c r="D1856" s="269"/>
      <c r="E1856" s="264"/>
      <c r="F1856" s="334"/>
      <c r="G1856" s="269"/>
      <c r="H1856" s="269"/>
      <c r="I1856" s="264"/>
      <c r="J1856" s="307" t="str">
        <f t="shared" si="0"/>
        <v/>
      </c>
      <c r="K1856" s="307"/>
      <c r="L1856" s="308"/>
      <c r="M1856" s="307"/>
      <c r="N1856" s="304"/>
      <c r="O1856" s="264"/>
      <c r="P1856" s="269"/>
      <c r="Q1856" s="296"/>
      <c r="R1856" s="296"/>
      <c r="S1856" s="296"/>
    </row>
    <row r="1857" spans="1:19" ht="12.75" customHeight="1" x14ac:dyDescent="0.2">
      <c r="A1857" s="303" t="str">
        <f>IF(B1857="","",ROW()-ROW($A$3)+'Diário 2º PA'!$P$1)</f>
        <v/>
      </c>
      <c r="B1857" s="304"/>
      <c r="C1857" s="305"/>
      <c r="D1857" s="269"/>
      <c r="E1857" s="264"/>
      <c r="F1857" s="334"/>
      <c r="G1857" s="269"/>
      <c r="H1857" s="269"/>
      <c r="I1857" s="264"/>
      <c r="J1857" s="307" t="str">
        <f t="shared" si="0"/>
        <v/>
      </c>
      <c r="K1857" s="307"/>
      <c r="L1857" s="308"/>
      <c r="M1857" s="307"/>
      <c r="N1857" s="304"/>
      <c r="O1857" s="264"/>
      <c r="P1857" s="269"/>
      <c r="Q1857" s="296"/>
      <c r="R1857" s="296"/>
      <c r="S1857" s="296"/>
    </row>
    <row r="1858" spans="1:19" ht="12.75" customHeight="1" x14ac:dyDescent="0.2">
      <c r="A1858" s="303" t="str">
        <f>IF(B1858="","",ROW()-ROW($A$3)+'Diário 2º PA'!$P$1)</f>
        <v/>
      </c>
      <c r="B1858" s="304"/>
      <c r="C1858" s="305"/>
      <c r="D1858" s="269"/>
      <c r="E1858" s="264"/>
      <c r="F1858" s="334"/>
      <c r="G1858" s="269"/>
      <c r="H1858" s="269"/>
      <c r="I1858" s="264"/>
      <c r="J1858" s="307" t="str">
        <f t="shared" si="0"/>
        <v/>
      </c>
      <c r="K1858" s="307"/>
      <c r="L1858" s="308"/>
      <c r="M1858" s="307"/>
      <c r="N1858" s="304"/>
      <c r="O1858" s="264"/>
      <c r="P1858" s="269"/>
      <c r="Q1858" s="296"/>
      <c r="R1858" s="296"/>
      <c r="S1858" s="296"/>
    </row>
    <row r="1859" spans="1:19" ht="12.75" customHeight="1" x14ac:dyDescent="0.2">
      <c r="A1859" s="303" t="str">
        <f>IF(B1859="","",ROW()-ROW($A$3)+'Diário 2º PA'!$P$1)</f>
        <v/>
      </c>
      <c r="B1859" s="304"/>
      <c r="C1859" s="305"/>
      <c r="D1859" s="269"/>
      <c r="E1859" s="264"/>
      <c r="F1859" s="334"/>
      <c r="G1859" s="269"/>
      <c r="H1859" s="269"/>
      <c r="I1859" s="264"/>
      <c r="J1859" s="307" t="str">
        <f t="shared" si="0"/>
        <v/>
      </c>
      <c r="K1859" s="307"/>
      <c r="L1859" s="308"/>
      <c r="M1859" s="307"/>
      <c r="N1859" s="304"/>
      <c r="O1859" s="264"/>
      <c r="P1859" s="269"/>
      <c r="Q1859" s="296"/>
      <c r="R1859" s="296"/>
      <c r="S1859" s="296"/>
    </row>
    <row r="1860" spans="1:19" ht="12.75" customHeight="1" x14ac:dyDescent="0.2">
      <c r="A1860" s="303" t="str">
        <f>IF(B1860="","",ROW()-ROW($A$3)+'Diário 2º PA'!$P$1)</f>
        <v/>
      </c>
      <c r="B1860" s="304"/>
      <c r="C1860" s="305"/>
      <c r="D1860" s="269"/>
      <c r="E1860" s="264"/>
      <c r="F1860" s="334"/>
      <c r="G1860" s="269"/>
      <c r="H1860" s="269"/>
      <c r="I1860" s="264"/>
      <c r="J1860" s="307" t="str">
        <f t="shared" si="0"/>
        <v/>
      </c>
      <c r="K1860" s="307"/>
      <c r="L1860" s="308"/>
      <c r="M1860" s="307"/>
      <c r="N1860" s="304"/>
      <c r="O1860" s="264"/>
      <c r="P1860" s="269"/>
      <c r="Q1860" s="296"/>
      <c r="R1860" s="296"/>
      <c r="S1860" s="296"/>
    </row>
    <row r="1861" spans="1:19" ht="12.75" customHeight="1" x14ac:dyDescent="0.2">
      <c r="A1861" s="303" t="str">
        <f>IF(B1861="","",ROW()-ROW($A$3)+'Diário 2º PA'!$P$1)</f>
        <v/>
      </c>
      <c r="B1861" s="304"/>
      <c r="C1861" s="305"/>
      <c r="D1861" s="269"/>
      <c r="E1861" s="264"/>
      <c r="F1861" s="334"/>
      <c r="G1861" s="269"/>
      <c r="H1861" s="269"/>
      <c r="I1861" s="264"/>
      <c r="J1861" s="307" t="str">
        <f t="shared" si="0"/>
        <v/>
      </c>
      <c r="K1861" s="307"/>
      <c r="L1861" s="308"/>
      <c r="M1861" s="307"/>
      <c r="N1861" s="304"/>
      <c r="O1861" s="264"/>
      <c r="P1861" s="269"/>
      <c r="Q1861" s="296"/>
      <c r="R1861" s="296"/>
      <c r="S1861" s="296"/>
    </row>
    <row r="1862" spans="1:19" ht="12.75" customHeight="1" x14ac:dyDescent="0.2">
      <c r="A1862" s="303" t="str">
        <f>IF(B1862="","",ROW()-ROW($A$3)+'Diário 2º PA'!$P$1)</f>
        <v/>
      </c>
      <c r="B1862" s="304"/>
      <c r="C1862" s="305"/>
      <c r="D1862" s="269"/>
      <c r="E1862" s="264"/>
      <c r="F1862" s="334"/>
      <c r="G1862" s="269"/>
      <c r="H1862" s="269"/>
      <c r="I1862" s="264"/>
      <c r="J1862" s="307" t="str">
        <f t="shared" si="0"/>
        <v/>
      </c>
      <c r="K1862" s="307"/>
      <c r="L1862" s="308"/>
      <c r="M1862" s="307"/>
      <c r="N1862" s="304"/>
      <c r="O1862" s="264"/>
      <c r="P1862" s="269"/>
      <c r="Q1862" s="296"/>
      <c r="R1862" s="296"/>
      <c r="S1862" s="296"/>
    </row>
    <row r="1863" spans="1:19" ht="12.75" customHeight="1" x14ac:dyDescent="0.2">
      <c r="A1863" s="303" t="str">
        <f>IF(B1863="","",ROW()-ROW($A$3)+'Diário 2º PA'!$P$1)</f>
        <v/>
      </c>
      <c r="B1863" s="304"/>
      <c r="C1863" s="305"/>
      <c r="D1863" s="269"/>
      <c r="E1863" s="264"/>
      <c r="F1863" s="334"/>
      <c r="G1863" s="269"/>
      <c r="H1863" s="269"/>
      <c r="I1863" s="264"/>
      <c r="J1863" s="307" t="str">
        <f t="shared" si="0"/>
        <v/>
      </c>
      <c r="K1863" s="307"/>
      <c r="L1863" s="308"/>
      <c r="M1863" s="307"/>
      <c r="N1863" s="304"/>
      <c r="O1863" s="264"/>
      <c r="P1863" s="269"/>
      <c r="Q1863" s="296"/>
      <c r="R1863" s="296"/>
      <c r="S1863" s="296"/>
    </row>
    <row r="1864" spans="1:19" ht="12.75" customHeight="1" x14ac:dyDescent="0.2">
      <c r="A1864" s="303" t="str">
        <f>IF(B1864="","",ROW()-ROW($A$3)+'Diário 2º PA'!$P$1)</f>
        <v/>
      </c>
      <c r="B1864" s="304"/>
      <c r="C1864" s="305"/>
      <c r="D1864" s="269"/>
      <c r="E1864" s="264"/>
      <c r="F1864" s="334"/>
      <c r="G1864" s="269"/>
      <c r="H1864" s="269"/>
      <c r="I1864" s="264"/>
      <c r="J1864" s="307" t="str">
        <f t="shared" si="0"/>
        <v/>
      </c>
      <c r="K1864" s="307"/>
      <c r="L1864" s="308"/>
      <c r="M1864" s="307"/>
      <c r="N1864" s="304"/>
      <c r="O1864" s="264"/>
      <c r="P1864" s="269"/>
      <c r="Q1864" s="296"/>
      <c r="R1864" s="296"/>
      <c r="S1864" s="296"/>
    </row>
    <row r="1865" spans="1:19" ht="12.75" customHeight="1" x14ac:dyDescent="0.2">
      <c r="A1865" s="303" t="str">
        <f>IF(B1865="","",ROW()-ROW($A$3)+'Diário 2º PA'!$P$1)</f>
        <v/>
      </c>
      <c r="B1865" s="304"/>
      <c r="C1865" s="305"/>
      <c r="D1865" s="269"/>
      <c r="E1865" s="264"/>
      <c r="F1865" s="334"/>
      <c r="G1865" s="269"/>
      <c r="H1865" s="269"/>
      <c r="I1865" s="264"/>
      <c r="J1865" s="307" t="str">
        <f t="shared" si="0"/>
        <v/>
      </c>
      <c r="K1865" s="307"/>
      <c r="L1865" s="308"/>
      <c r="M1865" s="307"/>
      <c r="N1865" s="304"/>
      <c r="O1865" s="264"/>
      <c r="P1865" s="269"/>
      <c r="Q1865" s="296"/>
      <c r="R1865" s="296"/>
      <c r="S1865" s="296"/>
    </row>
    <row r="1866" spans="1:19" ht="12.75" customHeight="1" x14ac:dyDescent="0.2">
      <c r="A1866" s="303" t="str">
        <f>IF(B1866="","",ROW()-ROW($A$3)+'Diário 2º PA'!$P$1)</f>
        <v/>
      </c>
      <c r="B1866" s="304"/>
      <c r="C1866" s="305"/>
      <c r="D1866" s="269"/>
      <c r="E1866" s="264"/>
      <c r="F1866" s="334"/>
      <c r="G1866" s="269"/>
      <c r="H1866" s="269"/>
      <c r="I1866" s="264"/>
      <c r="J1866" s="307" t="str">
        <f t="shared" si="0"/>
        <v/>
      </c>
      <c r="K1866" s="307"/>
      <c r="L1866" s="308"/>
      <c r="M1866" s="307"/>
      <c r="N1866" s="304"/>
      <c r="O1866" s="264"/>
      <c r="P1866" s="269"/>
      <c r="Q1866" s="296"/>
      <c r="R1866" s="296"/>
      <c r="S1866" s="296"/>
    </row>
    <row r="1867" spans="1:19" ht="12.75" customHeight="1" x14ac:dyDescent="0.2">
      <c r="A1867" s="303" t="str">
        <f>IF(B1867="","",ROW()-ROW($A$3)+'Diário 2º PA'!$P$1)</f>
        <v/>
      </c>
      <c r="B1867" s="304"/>
      <c r="C1867" s="305"/>
      <c r="D1867" s="269"/>
      <c r="E1867" s="264"/>
      <c r="F1867" s="334"/>
      <c r="G1867" s="269"/>
      <c r="H1867" s="269"/>
      <c r="I1867" s="264"/>
      <c r="J1867" s="307" t="str">
        <f t="shared" si="0"/>
        <v/>
      </c>
      <c r="K1867" s="307"/>
      <c r="L1867" s="308"/>
      <c r="M1867" s="307"/>
      <c r="N1867" s="304"/>
      <c r="O1867" s="264"/>
      <c r="P1867" s="269"/>
      <c r="Q1867" s="296"/>
      <c r="R1867" s="296"/>
      <c r="S1867" s="296"/>
    </row>
    <row r="1868" spans="1:19" ht="12.75" customHeight="1" x14ac:dyDescent="0.2">
      <c r="A1868" s="303" t="str">
        <f>IF(B1868="","",ROW()-ROW($A$3)+'Diário 2º PA'!$P$1)</f>
        <v/>
      </c>
      <c r="B1868" s="304"/>
      <c r="C1868" s="305"/>
      <c r="D1868" s="269"/>
      <c r="E1868" s="264"/>
      <c r="F1868" s="334"/>
      <c r="G1868" s="269"/>
      <c r="H1868" s="269"/>
      <c r="I1868" s="264"/>
      <c r="J1868" s="307" t="str">
        <f t="shared" si="0"/>
        <v/>
      </c>
      <c r="K1868" s="307"/>
      <c r="L1868" s="308"/>
      <c r="M1868" s="307"/>
      <c r="N1868" s="304"/>
      <c r="O1868" s="264"/>
      <c r="P1868" s="269"/>
      <c r="Q1868" s="296"/>
      <c r="R1868" s="296"/>
      <c r="S1868" s="296"/>
    </row>
    <row r="1869" spans="1:19" ht="12.75" customHeight="1" x14ac:dyDescent="0.2">
      <c r="A1869" s="303" t="str">
        <f>IF(B1869="","",ROW()-ROW($A$3)+'Diário 2º PA'!$P$1)</f>
        <v/>
      </c>
      <c r="B1869" s="304"/>
      <c r="C1869" s="305"/>
      <c r="D1869" s="269"/>
      <c r="E1869" s="264"/>
      <c r="F1869" s="334"/>
      <c r="G1869" s="269"/>
      <c r="H1869" s="269"/>
      <c r="I1869" s="264"/>
      <c r="J1869" s="307" t="str">
        <f t="shared" si="0"/>
        <v/>
      </c>
      <c r="K1869" s="307"/>
      <c r="L1869" s="308"/>
      <c r="M1869" s="307"/>
      <c r="N1869" s="304"/>
      <c r="O1869" s="264"/>
      <c r="P1869" s="269"/>
      <c r="Q1869" s="296"/>
      <c r="R1869" s="296"/>
      <c r="S1869" s="296"/>
    </row>
    <row r="1870" spans="1:19" ht="12.75" customHeight="1" x14ac:dyDescent="0.2">
      <c r="A1870" s="303" t="str">
        <f>IF(B1870="","",ROW()-ROW($A$3)+'Diário 2º PA'!$P$1)</f>
        <v/>
      </c>
      <c r="B1870" s="304"/>
      <c r="C1870" s="305"/>
      <c r="D1870" s="269"/>
      <c r="E1870" s="264"/>
      <c r="F1870" s="334"/>
      <c r="G1870" s="269"/>
      <c r="H1870" s="269"/>
      <c r="I1870" s="264"/>
      <c r="J1870" s="307" t="str">
        <f t="shared" si="0"/>
        <v/>
      </c>
      <c r="K1870" s="307"/>
      <c r="L1870" s="308"/>
      <c r="M1870" s="307"/>
      <c r="N1870" s="304"/>
      <c r="O1870" s="264"/>
      <c r="P1870" s="269"/>
      <c r="Q1870" s="296"/>
      <c r="R1870" s="296"/>
      <c r="S1870" s="296"/>
    </row>
    <row r="1871" spans="1:19" ht="12.75" customHeight="1" x14ac:dyDescent="0.2">
      <c r="A1871" s="303" t="str">
        <f>IF(B1871="","",ROW()-ROW($A$3)+'Diário 2º PA'!$P$1)</f>
        <v/>
      </c>
      <c r="B1871" s="304"/>
      <c r="C1871" s="305"/>
      <c r="D1871" s="269"/>
      <c r="E1871" s="264"/>
      <c r="F1871" s="334"/>
      <c r="G1871" s="269"/>
      <c r="H1871" s="269"/>
      <c r="I1871" s="264"/>
      <c r="J1871" s="307" t="str">
        <f t="shared" si="0"/>
        <v/>
      </c>
      <c r="K1871" s="307"/>
      <c r="L1871" s="308"/>
      <c r="M1871" s="307"/>
      <c r="N1871" s="304"/>
      <c r="O1871" s="264"/>
      <c r="P1871" s="269"/>
      <c r="Q1871" s="296"/>
      <c r="R1871" s="296"/>
      <c r="S1871" s="296"/>
    </row>
    <row r="1872" spans="1:19" ht="12.75" customHeight="1" x14ac:dyDescent="0.2">
      <c r="A1872" s="303" t="str">
        <f>IF(B1872="","",ROW()-ROW($A$3)+'Diário 2º PA'!$P$1)</f>
        <v/>
      </c>
      <c r="B1872" s="304"/>
      <c r="C1872" s="305"/>
      <c r="D1872" s="269"/>
      <c r="E1872" s="264"/>
      <c r="F1872" s="334"/>
      <c r="G1872" s="269"/>
      <c r="H1872" s="269"/>
      <c r="I1872" s="264"/>
      <c r="J1872" s="307" t="str">
        <f t="shared" si="0"/>
        <v/>
      </c>
      <c r="K1872" s="307"/>
      <c r="L1872" s="308"/>
      <c r="M1872" s="307"/>
      <c r="N1872" s="304"/>
      <c r="O1872" s="264"/>
      <c r="P1872" s="269"/>
      <c r="Q1872" s="296"/>
      <c r="R1872" s="296"/>
      <c r="S1872" s="296"/>
    </row>
    <row r="1873" spans="1:19" ht="12.75" customHeight="1" x14ac:dyDescent="0.2">
      <c r="A1873" s="303" t="str">
        <f>IF(B1873="","",ROW()-ROW($A$3)+'Diário 2º PA'!$P$1)</f>
        <v/>
      </c>
      <c r="B1873" s="304"/>
      <c r="C1873" s="305"/>
      <c r="D1873" s="269"/>
      <c r="E1873" s="264"/>
      <c r="F1873" s="334"/>
      <c r="G1873" s="269"/>
      <c r="H1873" s="269"/>
      <c r="I1873" s="264"/>
      <c r="J1873" s="307" t="str">
        <f t="shared" si="0"/>
        <v/>
      </c>
      <c r="K1873" s="307"/>
      <c r="L1873" s="308"/>
      <c r="M1873" s="307"/>
      <c r="N1873" s="304"/>
      <c r="O1873" s="264"/>
      <c r="P1873" s="269"/>
      <c r="Q1873" s="296"/>
      <c r="R1873" s="296"/>
      <c r="S1873" s="296"/>
    </row>
    <row r="1874" spans="1:19" ht="12.75" customHeight="1" x14ac:dyDescent="0.2">
      <c r="A1874" s="303" t="str">
        <f>IF(B1874="","",ROW()-ROW($A$3)+'Diário 2º PA'!$P$1)</f>
        <v/>
      </c>
      <c r="B1874" s="304"/>
      <c r="C1874" s="305"/>
      <c r="D1874" s="269"/>
      <c r="E1874" s="264"/>
      <c r="F1874" s="334"/>
      <c r="G1874" s="269"/>
      <c r="H1874" s="269"/>
      <c r="I1874" s="264"/>
      <c r="J1874" s="307" t="str">
        <f t="shared" si="0"/>
        <v/>
      </c>
      <c r="K1874" s="307"/>
      <c r="L1874" s="308"/>
      <c r="M1874" s="307"/>
      <c r="N1874" s="304"/>
      <c r="O1874" s="264"/>
      <c r="P1874" s="269"/>
      <c r="Q1874" s="296"/>
      <c r="R1874" s="296"/>
      <c r="S1874" s="296"/>
    </row>
    <row r="1875" spans="1:19" ht="12.75" customHeight="1" x14ac:dyDescent="0.2">
      <c r="A1875" s="303" t="str">
        <f>IF(B1875="","",ROW()-ROW($A$3)+'Diário 2º PA'!$P$1)</f>
        <v/>
      </c>
      <c r="B1875" s="304"/>
      <c r="C1875" s="305"/>
      <c r="D1875" s="269"/>
      <c r="E1875" s="264"/>
      <c r="F1875" s="334"/>
      <c r="G1875" s="269"/>
      <c r="H1875" s="269"/>
      <c r="I1875" s="264"/>
      <c r="J1875" s="307" t="str">
        <f t="shared" si="0"/>
        <v/>
      </c>
      <c r="K1875" s="307"/>
      <c r="L1875" s="308"/>
      <c r="M1875" s="307"/>
      <c r="N1875" s="304"/>
      <c r="O1875" s="264"/>
      <c r="P1875" s="269"/>
      <c r="Q1875" s="296"/>
      <c r="R1875" s="296"/>
      <c r="S1875" s="296"/>
    </row>
    <row r="1876" spans="1:19" ht="12.75" customHeight="1" x14ac:dyDescent="0.2">
      <c r="A1876" s="303" t="str">
        <f>IF(B1876="","",ROW()-ROW($A$3)+'Diário 2º PA'!$P$1)</f>
        <v/>
      </c>
      <c r="B1876" s="304"/>
      <c r="C1876" s="305"/>
      <c r="D1876" s="269"/>
      <c r="E1876" s="264"/>
      <c r="F1876" s="334"/>
      <c r="G1876" s="269"/>
      <c r="H1876" s="269"/>
      <c r="I1876" s="264"/>
      <c r="J1876" s="307" t="str">
        <f t="shared" si="0"/>
        <v/>
      </c>
      <c r="K1876" s="307"/>
      <c r="L1876" s="308"/>
      <c r="M1876" s="307"/>
      <c r="N1876" s="304"/>
      <c r="O1876" s="264"/>
      <c r="P1876" s="269"/>
      <c r="Q1876" s="296"/>
      <c r="R1876" s="296"/>
      <c r="S1876" s="296"/>
    </row>
    <row r="1877" spans="1:19" ht="12.75" customHeight="1" x14ac:dyDescent="0.2">
      <c r="A1877" s="303" t="str">
        <f>IF(B1877="","",ROW()-ROW($A$3)+'Diário 2º PA'!$P$1)</f>
        <v/>
      </c>
      <c r="B1877" s="304"/>
      <c r="C1877" s="305"/>
      <c r="D1877" s="269"/>
      <c r="E1877" s="264"/>
      <c r="F1877" s="334"/>
      <c r="G1877" s="269"/>
      <c r="H1877" s="269"/>
      <c r="I1877" s="264"/>
      <c r="J1877" s="307" t="str">
        <f t="shared" si="0"/>
        <v/>
      </c>
      <c r="K1877" s="307"/>
      <c r="L1877" s="308"/>
      <c r="M1877" s="307"/>
      <c r="N1877" s="304"/>
      <c r="O1877" s="264"/>
      <c r="P1877" s="269"/>
      <c r="Q1877" s="296"/>
      <c r="R1877" s="296"/>
      <c r="S1877" s="296"/>
    </row>
    <row r="1878" spans="1:19" ht="12.75" customHeight="1" x14ac:dyDescent="0.2">
      <c r="A1878" s="303" t="str">
        <f>IF(B1878="","",ROW()-ROW($A$3)+'Diário 2º PA'!$P$1)</f>
        <v/>
      </c>
      <c r="B1878" s="304"/>
      <c r="C1878" s="305"/>
      <c r="D1878" s="269"/>
      <c r="E1878" s="264"/>
      <c r="F1878" s="334"/>
      <c r="G1878" s="269"/>
      <c r="H1878" s="269"/>
      <c r="I1878" s="264"/>
      <c r="J1878" s="307" t="str">
        <f t="shared" si="0"/>
        <v/>
      </c>
      <c r="K1878" s="307"/>
      <c r="L1878" s="308"/>
      <c r="M1878" s="307"/>
      <c r="N1878" s="304"/>
      <c r="O1878" s="264"/>
      <c r="P1878" s="269"/>
      <c r="Q1878" s="296"/>
      <c r="R1878" s="296"/>
      <c r="S1878" s="296"/>
    </row>
    <row r="1879" spans="1:19" ht="12.75" customHeight="1" x14ac:dyDescent="0.2">
      <c r="A1879" s="303" t="str">
        <f>IF(B1879="","",ROW()-ROW($A$3)+'Diário 2º PA'!$P$1)</f>
        <v/>
      </c>
      <c r="B1879" s="304"/>
      <c r="C1879" s="305"/>
      <c r="D1879" s="269"/>
      <c r="E1879" s="264"/>
      <c r="F1879" s="334"/>
      <c r="G1879" s="269"/>
      <c r="H1879" s="269"/>
      <c r="I1879" s="264"/>
      <c r="J1879" s="307" t="str">
        <f t="shared" si="0"/>
        <v/>
      </c>
      <c r="K1879" s="307"/>
      <c r="L1879" s="308"/>
      <c r="M1879" s="307"/>
      <c r="N1879" s="304"/>
      <c r="O1879" s="264"/>
      <c r="P1879" s="269"/>
      <c r="Q1879" s="296"/>
      <c r="R1879" s="296"/>
      <c r="S1879" s="296"/>
    </row>
    <row r="1880" spans="1:19" ht="12.75" customHeight="1" x14ac:dyDescent="0.2">
      <c r="A1880" s="303" t="str">
        <f>IF(B1880="","",ROW()-ROW($A$3)+'Diário 2º PA'!$P$1)</f>
        <v/>
      </c>
      <c r="B1880" s="304"/>
      <c r="C1880" s="305"/>
      <c r="D1880" s="269"/>
      <c r="E1880" s="264"/>
      <c r="F1880" s="334"/>
      <c r="G1880" s="269"/>
      <c r="H1880" s="269"/>
      <c r="I1880" s="264"/>
      <c r="J1880" s="307" t="str">
        <f t="shared" si="0"/>
        <v/>
      </c>
      <c r="K1880" s="307"/>
      <c r="L1880" s="308"/>
      <c r="M1880" s="307"/>
      <c r="N1880" s="304"/>
      <c r="O1880" s="264"/>
      <c r="P1880" s="269"/>
      <c r="Q1880" s="296"/>
      <c r="R1880" s="296"/>
      <c r="S1880" s="296"/>
    </row>
    <row r="1881" spans="1:19" ht="12.75" customHeight="1" x14ac:dyDescent="0.2">
      <c r="A1881" s="303" t="str">
        <f>IF(B1881="","",ROW()-ROW($A$3)+'Diário 2º PA'!$P$1)</f>
        <v/>
      </c>
      <c r="B1881" s="304"/>
      <c r="C1881" s="305"/>
      <c r="D1881" s="269"/>
      <c r="E1881" s="264"/>
      <c r="F1881" s="334"/>
      <c r="G1881" s="269"/>
      <c r="H1881" s="269"/>
      <c r="I1881" s="264"/>
      <c r="J1881" s="307" t="str">
        <f t="shared" si="0"/>
        <v/>
      </c>
      <c r="K1881" s="307"/>
      <c r="L1881" s="308"/>
      <c r="M1881" s="307"/>
      <c r="N1881" s="304"/>
      <c r="O1881" s="264"/>
      <c r="P1881" s="269"/>
      <c r="Q1881" s="296"/>
      <c r="R1881" s="296"/>
      <c r="S1881" s="296"/>
    </row>
    <row r="1882" spans="1:19" ht="12.75" customHeight="1" x14ac:dyDescent="0.2">
      <c r="A1882" s="303" t="str">
        <f>IF(B1882="","",ROW()-ROW($A$3)+'Diário 2º PA'!$P$1)</f>
        <v/>
      </c>
      <c r="B1882" s="304"/>
      <c r="C1882" s="305"/>
      <c r="D1882" s="269"/>
      <c r="E1882" s="264"/>
      <c r="F1882" s="334"/>
      <c r="G1882" s="269"/>
      <c r="H1882" s="269"/>
      <c r="I1882" s="264"/>
      <c r="J1882" s="307" t="str">
        <f t="shared" si="0"/>
        <v/>
      </c>
      <c r="K1882" s="307"/>
      <c r="L1882" s="308"/>
      <c r="M1882" s="307"/>
      <c r="N1882" s="304"/>
      <c r="O1882" s="264"/>
      <c r="P1882" s="269"/>
      <c r="Q1882" s="296"/>
      <c r="R1882" s="296"/>
      <c r="S1882" s="296"/>
    </row>
    <row r="1883" spans="1:19" ht="12.75" customHeight="1" x14ac:dyDescent="0.2">
      <c r="A1883" s="303" t="str">
        <f>IF(B1883="","",ROW()-ROW($A$3)+'Diário 2º PA'!$P$1)</f>
        <v/>
      </c>
      <c r="B1883" s="304"/>
      <c r="C1883" s="305"/>
      <c r="D1883" s="269"/>
      <c r="E1883" s="264"/>
      <c r="F1883" s="334"/>
      <c r="G1883" s="269"/>
      <c r="H1883" s="269"/>
      <c r="I1883" s="264"/>
      <c r="J1883" s="307" t="str">
        <f t="shared" si="0"/>
        <v/>
      </c>
      <c r="K1883" s="307"/>
      <c r="L1883" s="308"/>
      <c r="M1883" s="307"/>
      <c r="N1883" s="304"/>
      <c r="O1883" s="264"/>
      <c r="P1883" s="269"/>
      <c r="Q1883" s="296"/>
      <c r="R1883" s="296"/>
      <c r="S1883" s="296"/>
    </row>
    <row r="1884" spans="1:19" ht="12.75" customHeight="1" x14ac:dyDescent="0.2">
      <c r="A1884" s="303" t="str">
        <f>IF(B1884="","",ROW()-ROW($A$3)+'Diário 2º PA'!$P$1)</f>
        <v/>
      </c>
      <c r="B1884" s="304"/>
      <c r="C1884" s="305"/>
      <c r="D1884" s="269"/>
      <c r="E1884" s="264"/>
      <c r="F1884" s="334"/>
      <c r="G1884" s="269"/>
      <c r="H1884" s="269"/>
      <c r="I1884" s="264"/>
      <c r="J1884" s="307" t="str">
        <f t="shared" si="0"/>
        <v/>
      </c>
      <c r="K1884" s="307"/>
      <c r="L1884" s="308"/>
      <c r="M1884" s="307"/>
      <c r="N1884" s="304"/>
      <c r="O1884" s="264"/>
      <c r="P1884" s="269"/>
      <c r="Q1884" s="296"/>
      <c r="R1884" s="296"/>
      <c r="S1884" s="296"/>
    </row>
    <row r="1885" spans="1:19" ht="12.75" customHeight="1" x14ac:dyDescent="0.2">
      <c r="A1885" s="303" t="str">
        <f>IF(B1885="","",ROW()-ROW($A$3)+'Diário 2º PA'!$P$1)</f>
        <v/>
      </c>
      <c r="B1885" s="304"/>
      <c r="C1885" s="305"/>
      <c r="D1885" s="269"/>
      <c r="E1885" s="264"/>
      <c r="F1885" s="334"/>
      <c r="G1885" s="269"/>
      <c r="H1885" s="269"/>
      <c r="I1885" s="264"/>
      <c r="J1885" s="307" t="str">
        <f t="shared" si="0"/>
        <v/>
      </c>
      <c r="K1885" s="307"/>
      <c r="L1885" s="308"/>
      <c r="M1885" s="307"/>
      <c r="N1885" s="304"/>
      <c r="O1885" s="264"/>
      <c r="P1885" s="269"/>
      <c r="Q1885" s="296"/>
      <c r="R1885" s="296"/>
      <c r="S1885" s="296"/>
    </row>
    <row r="1886" spans="1:19" ht="12.75" customHeight="1" x14ac:dyDescent="0.2">
      <c r="A1886" s="303" t="str">
        <f>IF(B1886="","",ROW()-ROW($A$3)+'Diário 2º PA'!$P$1)</f>
        <v/>
      </c>
      <c r="B1886" s="304"/>
      <c r="C1886" s="305"/>
      <c r="D1886" s="269"/>
      <c r="E1886" s="264"/>
      <c r="F1886" s="334"/>
      <c r="G1886" s="269"/>
      <c r="H1886" s="269"/>
      <c r="I1886" s="264"/>
      <c r="J1886" s="307" t="str">
        <f t="shared" si="0"/>
        <v/>
      </c>
      <c r="K1886" s="307"/>
      <c r="L1886" s="308"/>
      <c r="M1886" s="307"/>
      <c r="N1886" s="304"/>
      <c r="O1886" s="264"/>
      <c r="P1886" s="269"/>
      <c r="Q1886" s="296"/>
      <c r="R1886" s="296"/>
      <c r="S1886" s="296"/>
    </row>
    <row r="1887" spans="1:19" ht="12.75" customHeight="1" x14ac:dyDescent="0.2">
      <c r="A1887" s="303" t="str">
        <f>IF(B1887="","",ROW()-ROW($A$3)+'Diário 2º PA'!$P$1)</f>
        <v/>
      </c>
      <c r="B1887" s="304"/>
      <c r="C1887" s="305"/>
      <c r="D1887" s="269"/>
      <c r="E1887" s="264"/>
      <c r="F1887" s="334"/>
      <c r="G1887" s="269"/>
      <c r="H1887" s="269"/>
      <c r="I1887" s="264"/>
      <c r="J1887" s="307" t="str">
        <f t="shared" si="0"/>
        <v/>
      </c>
      <c r="K1887" s="307"/>
      <c r="L1887" s="308"/>
      <c r="M1887" s="307"/>
      <c r="N1887" s="304"/>
      <c r="O1887" s="264"/>
      <c r="P1887" s="269"/>
      <c r="Q1887" s="296"/>
      <c r="R1887" s="296"/>
      <c r="S1887" s="296"/>
    </row>
    <row r="1888" spans="1:19" ht="12.75" customHeight="1" x14ac:dyDescent="0.2">
      <c r="A1888" s="303" t="str">
        <f>IF(B1888="","",ROW()-ROW($A$3)+'Diário 2º PA'!$P$1)</f>
        <v/>
      </c>
      <c r="B1888" s="304"/>
      <c r="C1888" s="305"/>
      <c r="D1888" s="269"/>
      <c r="E1888" s="264"/>
      <c r="F1888" s="334"/>
      <c r="G1888" s="269"/>
      <c r="H1888" s="269"/>
      <c r="I1888" s="264"/>
      <c r="J1888" s="307" t="str">
        <f t="shared" si="0"/>
        <v/>
      </c>
      <c r="K1888" s="307"/>
      <c r="L1888" s="308"/>
      <c r="M1888" s="307"/>
      <c r="N1888" s="304"/>
      <c r="O1888" s="264"/>
      <c r="P1888" s="269"/>
      <c r="Q1888" s="296"/>
      <c r="R1888" s="296"/>
      <c r="S1888" s="296"/>
    </row>
    <row r="1889" spans="1:19" ht="12.75" customHeight="1" x14ac:dyDescent="0.2">
      <c r="A1889" s="303" t="str">
        <f>IF(B1889="","",ROW()-ROW($A$3)+'Diário 2º PA'!$P$1)</f>
        <v/>
      </c>
      <c r="B1889" s="304"/>
      <c r="C1889" s="305"/>
      <c r="D1889" s="269"/>
      <c r="E1889" s="264"/>
      <c r="F1889" s="334"/>
      <c r="G1889" s="269"/>
      <c r="H1889" s="269"/>
      <c r="I1889" s="264"/>
      <c r="J1889" s="307" t="str">
        <f t="shared" si="0"/>
        <v/>
      </c>
      <c r="K1889" s="307"/>
      <c r="L1889" s="308"/>
      <c r="M1889" s="307"/>
      <c r="N1889" s="304"/>
      <c r="O1889" s="264"/>
      <c r="P1889" s="269"/>
      <c r="Q1889" s="296"/>
      <c r="R1889" s="296"/>
      <c r="S1889" s="296"/>
    </row>
    <row r="1890" spans="1:19" ht="12.75" customHeight="1" x14ac:dyDescent="0.2">
      <c r="A1890" s="303" t="str">
        <f>IF(B1890="","",ROW()-ROW($A$3)+'Diário 2º PA'!$P$1)</f>
        <v/>
      </c>
      <c r="B1890" s="304"/>
      <c r="C1890" s="305"/>
      <c r="D1890" s="269"/>
      <c r="E1890" s="264"/>
      <c r="F1890" s="334"/>
      <c r="G1890" s="269"/>
      <c r="H1890" s="269"/>
      <c r="I1890" s="264"/>
      <c r="J1890" s="307" t="str">
        <f t="shared" si="0"/>
        <v/>
      </c>
      <c r="K1890" s="307"/>
      <c r="L1890" s="308"/>
      <c r="M1890" s="307"/>
      <c r="N1890" s="304"/>
      <c r="O1890" s="264"/>
      <c r="P1890" s="269"/>
      <c r="Q1890" s="296"/>
      <c r="R1890" s="296"/>
      <c r="S1890" s="296"/>
    </row>
    <row r="1891" spans="1:19" ht="12.75" customHeight="1" x14ac:dyDescent="0.2">
      <c r="A1891" s="303" t="str">
        <f>IF(B1891="","",ROW()-ROW($A$3)+'Diário 2º PA'!$P$1)</f>
        <v/>
      </c>
      <c r="B1891" s="304"/>
      <c r="C1891" s="305"/>
      <c r="D1891" s="269"/>
      <c r="E1891" s="264"/>
      <c r="F1891" s="334"/>
      <c r="G1891" s="269"/>
      <c r="H1891" s="269"/>
      <c r="I1891" s="264"/>
      <c r="J1891" s="307" t="str">
        <f t="shared" si="0"/>
        <v/>
      </c>
      <c r="K1891" s="307"/>
      <c r="L1891" s="308"/>
      <c r="M1891" s="307"/>
      <c r="N1891" s="304"/>
      <c r="O1891" s="264"/>
      <c r="P1891" s="269"/>
      <c r="Q1891" s="296"/>
      <c r="R1891" s="296"/>
      <c r="S1891" s="296"/>
    </row>
    <row r="1892" spans="1:19" ht="12.75" customHeight="1" x14ac:dyDescent="0.2">
      <c r="A1892" s="303" t="str">
        <f>IF(B1892="","",ROW()-ROW($A$3)+'Diário 2º PA'!$P$1)</f>
        <v/>
      </c>
      <c r="B1892" s="304"/>
      <c r="C1892" s="305"/>
      <c r="D1892" s="269"/>
      <c r="E1892" s="264"/>
      <c r="F1892" s="334"/>
      <c r="G1892" s="269"/>
      <c r="H1892" s="269"/>
      <c r="I1892" s="264"/>
      <c r="J1892" s="307" t="str">
        <f t="shared" si="0"/>
        <v/>
      </c>
      <c r="K1892" s="307"/>
      <c r="L1892" s="308"/>
      <c r="M1892" s="307"/>
      <c r="N1892" s="304"/>
      <c r="O1892" s="264"/>
      <c r="P1892" s="269"/>
      <c r="Q1892" s="296"/>
      <c r="R1892" s="296"/>
      <c r="S1892" s="296"/>
    </row>
    <row r="1893" spans="1:19" ht="12.75" customHeight="1" x14ac:dyDescent="0.2">
      <c r="A1893" s="303" t="str">
        <f>IF(B1893="","",ROW()-ROW($A$3)+'Diário 2º PA'!$P$1)</f>
        <v/>
      </c>
      <c r="B1893" s="304"/>
      <c r="C1893" s="305"/>
      <c r="D1893" s="269"/>
      <c r="E1893" s="264"/>
      <c r="F1893" s="334"/>
      <c r="G1893" s="269"/>
      <c r="H1893" s="269"/>
      <c r="I1893" s="264"/>
      <c r="J1893" s="307" t="str">
        <f t="shared" si="0"/>
        <v/>
      </c>
      <c r="K1893" s="307"/>
      <c r="L1893" s="308"/>
      <c r="M1893" s="307"/>
      <c r="N1893" s="304"/>
      <c r="O1893" s="264"/>
      <c r="P1893" s="269"/>
      <c r="Q1893" s="296"/>
      <c r="R1893" s="296"/>
      <c r="S1893" s="296"/>
    </row>
    <row r="1894" spans="1:19" ht="12.75" customHeight="1" x14ac:dyDescent="0.2">
      <c r="A1894" s="303" t="str">
        <f>IF(B1894="","",ROW()-ROW($A$3)+'Diário 2º PA'!$P$1)</f>
        <v/>
      </c>
      <c r="B1894" s="304"/>
      <c r="C1894" s="305"/>
      <c r="D1894" s="269"/>
      <c r="E1894" s="264"/>
      <c r="F1894" s="334"/>
      <c r="G1894" s="269"/>
      <c r="H1894" s="269"/>
      <c r="I1894" s="264"/>
      <c r="J1894" s="307" t="str">
        <f t="shared" si="0"/>
        <v/>
      </c>
      <c r="K1894" s="307"/>
      <c r="L1894" s="308"/>
      <c r="M1894" s="307"/>
      <c r="N1894" s="304"/>
      <c r="O1894" s="264"/>
      <c r="P1894" s="269"/>
      <c r="Q1894" s="296"/>
      <c r="R1894" s="296"/>
      <c r="S1894" s="296"/>
    </row>
    <row r="1895" spans="1:19" ht="12.75" customHeight="1" x14ac:dyDescent="0.2">
      <c r="A1895" s="303" t="str">
        <f>IF(B1895="","",ROW()-ROW($A$3)+'Diário 2º PA'!$P$1)</f>
        <v/>
      </c>
      <c r="B1895" s="304"/>
      <c r="C1895" s="305"/>
      <c r="D1895" s="269"/>
      <c r="E1895" s="264"/>
      <c r="F1895" s="334"/>
      <c r="G1895" s="269"/>
      <c r="H1895" s="269"/>
      <c r="I1895" s="264"/>
      <c r="J1895" s="307" t="str">
        <f t="shared" si="0"/>
        <v/>
      </c>
      <c r="K1895" s="307"/>
      <c r="L1895" s="308"/>
      <c r="M1895" s="307"/>
      <c r="N1895" s="304"/>
      <c r="O1895" s="264"/>
      <c r="P1895" s="269"/>
      <c r="Q1895" s="296"/>
      <c r="R1895" s="296"/>
      <c r="S1895" s="296"/>
    </row>
    <row r="1896" spans="1:19" ht="12.75" customHeight="1" x14ac:dyDescent="0.2">
      <c r="A1896" s="303" t="str">
        <f>IF(B1896="","",ROW()-ROW($A$3)+'Diário 2º PA'!$P$1)</f>
        <v/>
      </c>
      <c r="B1896" s="304"/>
      <c r="C1896" s="305"/>
      <c r="D1896" s="269"/>
      <c r="E1896" s="264"/>
      <c r="F1896" s="334"/>
      <c r="G1896" s="269"/>
      <c r="H1896" s="269"/>
      <c r="I1896" s="264"/>
      <c r="J1896" s="307" t="str">
        <f t="shared" si="0"/>
        <v/>
      </c>
      <c r="K1896" s="307"/>
      <c r="L1896" s="308"/>
      <c r="M1896" s="307"/>
      <c r="N1896" s="304"/>
      <c r="O1896" s="264"/>
      <c r="P1896" s="269"/>
      <c r="Q1896" s="296"/>
      <c r="R1896" s="296"/>
      <c r="S1896" s="296"/>
    </row>
    <row r="1897" spans="1:19" ht="12.75" customHeight="1" x14ac:dyDescent="0.2">
      <c r="A1897" s="303" t="str">
        <f>IF(B1897="","",ROW()-ROW($A$3)+'Diário 2º PA'!$P$1)</f>
        <v/>
      </c>
      <c r="B1897" s="304"/>
      <c r="C1897" s="305"/>
      <c r="D1897" s="269"/>
      <c r="E1897" s="264"/>
      <c r="F1897" s="334"/>
      <c r="G1897" s="269"/>
      <c r="H1897" s="269"/>
      <c r="I1897" s="264"/>
      <c r="J1897" s="307" t="str">
        <f t="shared" si="0"/>
        <v/>
      </c>
      <c r="K1897" s="307"/>
      <c r="L1897" s="308"/>
      <c r="M1897" s="307"/>
      <c r="N1897" s="304"/>
      <c r="O1897" s="264"/>
      <c r="P1897" s="269"/>
      <c r="Q1897" s="296"/>
      <c r="R1897" s="296"/>
      <c r="S1897" s="296"/>
    </row>
    <row r="1898" spans="1:19" ht="12.75" customHeight="1" x14ac:dyDescent="0.2">
      <c r="A1898" s="303" t="str">
        <f>IF(B1898="","",ROW()-ROW($A$3)+'Diário 2º PA'!$P$1)</f>
        <v/>
      </c>
      <c r="B1898" s="304"/>
      <c r="C1898" s="305"/>
      <c r="D1898" s="269"/>
      <c r="E1898" s="264"/>
      <c r="F1898" s="334"/>
      <c r="G1898" s="269"/>
      <c r="H1898" s="269"/>
      <c r="I1898" s="264"/>
      <c r="J1898" s="307" t="str">
        <f t="shared" si="0"/>
        <v/>
      </c>
      <c r="K1898" s="307"/>
      <c r="L1898" s="308"/>
      <c r="M1898" s="307"/>
      <c r="N1898" s="304"/>
      <c r="O1898" s="264"/>
      <c r="P1898" s="269"/>
      <c r="Q1898" s="296"/>
      <c r="R1898" s="296"/>
      <c r="S1898" s="296"/>
    </row>
    <row r="1899" spans="1:19" ht="12.75" customHeight="1" x14ac:dyDescent="0.2">
      <c r="A1899" s="303" t="str">
        <f>IF(B1899="","",ROW()-ROW($A$3)+'Diário 2º PA'!$P$1)</f>
        <v/>
      </c>
      <c r="B1899" s="304"/>
      <c r="C1899" s="305"/>
      <c r="D1899" s="269"/>
      <c r="E1899" s="264"/>
      <c r="F1899" s="334"/>
      <c r="G1899" s="269"/>
      <c r="H1899" s="269"/>
      <c r="I1899" s="264"/>
      <c r="J1899" s="307" t="str">
        <f t="shared" si="0"/>
        <v/>
      </c>
      <c r="K1899" s="307"/>
      <c r="L1899" s="308"/>
      <c r="M1899" s="307"/>
      <c r="N1899" s="304"/>
      <c r="O1899" s="264"/>
      <c r="P1899" s="269"/>
      <c r="Q1899" s="296"/>
      <c r="R1899" s="296"/>
      <c r="S1899" s="296"/>
    </row>
    <row r="1900" spans="1:19" ht="12.75" customHeight="1" x14ac:dyDescent="0.2">
      <c r="A1900" s="303" t="str">
        <f>IF(B1900="","",ROW()-ROW($A$3)+'Diário 2º PA'!$P$1)</f>
        <v/>
      </c>
      <c r="B1900" s="304"/>
      <c r="C1900" s="305"/>
      <c r="D1900" s="269"/>
      <c r="E1900" s="264"/>
      <c r="F1900" s="334"/>
      <c r="G1900" s="269"/>
      <c r="H1900" s="269"/>
      <c r="I1900" s="264"/>
      <c r="J1900" s="307" t="str">
        <f t="shared" si="0"/>
        <v/>
      </c>
      <c r="K1900" s="307"/>
      <c r="L1900" s="308"/>
      <c r="M1900" s="307"/>
      <c r="N1900" s="304"/>
      <c r="O1900" s="264"/>
      <c r="P1900" s="269"/>
      <c r="Q1900" s="296"/>
      <c r="R1900" s="296"/>
      <c r="S1900" s="296"/>
    </row>
    <row r="1901" spans="1:19" ht="12.75" customHeight="1" x14ac:dyDescent="0.2">
      <c r="A1901" s="303" t="str">
        <f>IF(B1901="","",ROW()-ROW($A$3)+'Diário 2º PA'!$P$1)</f>
        <v/>
      </c>
      <c r="B1901" s="304"/>
      <c r="C1901" s="305"/>
      <c r="D1901" s="269"/>
      <c r="E1901" s="264"/>
      <c r="F1901" s="334"/>
      <c r="G1901" s="269"/>
      <c r="H1901" s="269"/>
      <c r="I1901" s="264"/>
      <c r="J1901" s="307" t="str">
        <f t="shared" si="0"/>
        <v/>
      </c>
      <c r="K1901" s="307"/>
      <c r="L1901" s="308"/>
      <c r="M1901" s="307"/>
      <c r="N1901" s="304"/>
      <c r="O1901" s="264"/>
      <c r="P1901" s="269"/>
      <c r="Q1901" s="296"/>
      <c r="R1901" s="296"/>
      <c r="S1901" s="296"/>
    </row>
    <row r="1902" spans="1:19" ht="12.75" customHeight="1" x14ac:dyDescent="0.2">
      <c r="A1902" s="303" t="str">
        <f>IF(B1902="","",ROW()-ROW($A$3)+'Diário 2º PA'!$P$1)</f>
        <v/>
      </c>
      <c r="B1902" s="304"/>
      <c r="C1902" s="305"/>
      <c r="D1902" s="269"/>
      <c r="E1902" s="264"/>
      <c r="F1902" s="334"/>
      <c r="G1902" s="269"/>
      <c r="H1902" s="269"/>
      <c r="I1902" s="264"/>
      <c r="J1902" s="307" t="str">
        <f t="shared" si="0"/>
        <v/>
      </c>
      <c r="K1902" s="307"/>
      <c r="L1902" s="308"/>
      <c r="M1902" s="307"/>
      <c r="N1902" s="304"/>
      <c r="O1902" s="264"/>
      <c r="P1902" s="269"/>
      <c r="Q1902" s="296"/>
      <c r="R1902" s="296"/>
      <c r="S1902" s="296"/>
    </row>
    <row r="1903" spans="1:19" ht="12.75" customHeight="1" x14ac:dyDescent="0.2">
      <c r="A1903" s="303" t="str">
        <f>IF(B1903="","",ROW()-ROW($A$3)+'Diário 2º PA'!$P$1)</f>
        <v/>
      </c>
      <c r="B1903" s="304"/>
      <c r="C1903" s="305"/>
      <c r="D1903" s="269"/>
      <c r="E1903" s="264"/>
      <c r="F1903" s="334"/>
      <c r="G1903" s="269"/>
      <c r="H1903" s="269"/>
      <c r="I1903" s="264"/>
      <c r="J1903" s="307" t="str">
        <f t="shared" si="0"/>
        <v/>
      </c>
      <c r="K1903" s="307"/>
      <c r="L1903" s="308"/>
      <c r="M1903" s="307"/>
      <c r="N1903" s="304"/>
      <c r="O1903" s="264"/>
      <c r="P1903" s="269"/>
      <c r="Q1903" s="296"/>
      <c r="R1903" s="296"/>
      <c r="S1903" s="296"/>
    </row>
    <row r="1904" spans="1:19" ht="12.75" customHeight="1" x14ac:dyDescent="0.2">
      <c r="A1904" s="303" t="str">
        <f>IF(B1904="","",ROW()-ROW($A$3)+'Diário 2º PA'!$P$1)</f>
        <v/>
      </c>
      <c r="B1904" s="304"/>
      <c r="C1904" s="305"/>
      <c r="D1904" s="269"/>
      <c r="E1904" s="264"/>
      <c r="F1904" s="334"/>
      <c r="G1904" s="269"/>
      <c r="H1904" s="269"/>
      <c r="I1904" s="264"/>
      <c r="J1904" s="307" t="str">
        <f t="shared" si="0"/>
        <v/>
      </c>
      <c r="K1904" s="307"/>
      <c r="L1904" s="308"/>
      <c r="M1904" s="307"/>
      <c r="N1904" s="304"/>
      <c r="O1904" s="264"/>
      <c r="P1904" s="269"/>
      <c r="Q1904" s="296"/>
      <c r="R1904" s="296"/>
      <c r="S1904" s="296"/>
    </row>
    <row r="1905" spans="1:19" ht="12.75" customHeight="1" x14ac:dyDescent="0.2">
      <c r="A1905" s="303" t="str">
        <f>IF(B1905="","",ROW()-ROW($A$3)+'Diário 2º PA'!$P$1)</f>
        <v/>
      </c>
      <c r="B1905" s="304"/>
      <c r="C1905" s="305"/>
      <c r="D1905" s="269"/>
      <c r="E1905" s="264"/>
      <c r="F1905" s="334"/>
      <c r="G1905" s="269"/>
      <c r="H1905" s="269"/>
      <c r="I1905" s="264"/>
      <c r="J1905" s="307" t="str">
        <f t="shared" si="0"/>
        <v/>
      </c>
      <c r="K1905" s="307"/>
      <c r="L1905" s="308"/>
      <c r="M1905" s="307"/>
      <c r="N1905" s="304"/>
      <c r="O1905" s="264"/>
      <c r="P1905" s="269"/>
      <c r="Q1905" s="296"/>
      <c r="R1905" s="296"/>
      <c r="S1905" s="296"/>
    </row>
    <row r="1906" spans="1:19" ht="12.75" customHeight="1" x14ac:dyDescent="0.2">
      <c r="A1906" s="303" t="str">
        <f>IF(B1906="","",ROW()-ROW($A$3)+'Diário 2º PA'!$P$1)</f>
        <v/>
      </c>
      <c r="B1906" s="304"/>
      <c r="C1906" s="305"/>
      <c r="D1906" s="269"/>
      <c r="E1906" s="264"/>
      <c r="F1906" s="334"/>
      <c r="G1906" s="269"/>
      <c r="H1906" s="269"/>
      <c r="I1906" s="264"/>
      <c r="J1906" s="307" t="str">
        <f t="shared" si="0"/>
        <v/>
      </c>
      <c r="K1906" s="307"/>
      <c r="L1906" s="308"/>
      <c r="M1906" s="307"/>
      <c r="N1906" s="304"/>
      <c r="O1906" s="264"/>
      <c r="P1906" s="269"/>
      <c r="Q1906" s="296"/>
      <c r="R1906" s="296"/>
      <c r="S1906" s="296"/>
    </row>
    <row r="1907" spans="1:19" ht="12.75" customHeight="1" x14ac:dyDescent="0.2">
      <c r="A1907" s="303" t="str">
        <f>IF(B1907="","",ROW()-ROW($A$3)+'Diário 2º PA'!$P$1)</f>
        <v/>
      </c>
      <c r="B1907" s="304"/>
      <c r="C1907" s="305"/>
      <c r="D1907" s="269"/>
      <c r="E1907" s="264"/>
      <c r="F1907" s="334"/>
      <c r="G1907" s="269"/>
      <c r="H1907" s="269"/>
      <c r="I1907" s="264"/>
      <c r="J1907" s="307" t="str">
        <f t="shared" si="0"/>
        <v/>
      </c>
      <c r="K1907" s="307"/>
      <c r="L1907" s="308"/>
      <c r="M1907" s="307"/>
      <c r="N1907" s="304"/>
      <c r="O1907" s="264"/>
      <c r="P1907" s="269"/>
      <c r="Q1907" s="296"/>
      <c r="R1907" s="296"/>
      <c r="S1907" s="296"/>
    </row>
    <row r="1908" spans="1:19" ht="12.75" customHeight="1" x14ac:dyDescent="0.2">
      <c r="A1908" s="303" t="str">
        <f>IF(B1908="","",ROW()-ROW($A$3)+'Diário 2º PA'!$P$1)</f>
        <v/>
      </c>
      <c r="B1908" s="304"/>
      <c r="C1908" s="305"/>
      <c r="D1908" s="269"/>
      <c r="E1908" s="264"/>
      <c r="F1908" s="334"/>
      <c r="G1908" s="269"/>
      <c r="H1908" s="269"/>
      <c r="I1908" s="264"/>
      <c r="J1908" s="307" t="str">
        <f t="shared" si="0"/>
        <v/>
      </c>
      <c r="K1908" s="307"/>
      <c r="L1908" s="308"/>
      <c r="M1908" s="307"/>
      <c r="N1908" s="304"/>
      <c r="O1908" s="264"/>
      <c r="P1908" s="269"/>
      <c r="Q1908" s="296"/>
      <c r="R1908" s="296"/>
      <c r="S1908" s="296"/>
    </row>
    <row r="1909" spans="1:19" ht="12.75" customHeight="1" x14ac:dyDescent="0.2">
      <c r="A1909" s="303" t="str">
        <f>IF(B1909="","",ROW()-ROW($A$3)+'Diário 2º PA'!$P$1)</f>
        <v/>
      </c>
      <c r="B1909" s="304"/>
      <c r="C1909" s="305"/>
      <c r="D1909" s="269"/>
      <c r="E1909" s="264"/>
      <c r="F1909" s="334"/>
      <c r="G1909" s="269"/>
      <c r="H1909" s="269"/>
      <c r="I1909" s="264"/>
      <c r="J1909" s="307" t="str">
        <f t="shared" si="0"/>
        <v/>
      </c>
      <c r="K1909" s="307"/>
      <c r="L1909" s="308"/>
      <c r="M1909" s="307"/>
      <c r="N1909" s="304"/>
      <c r="O1909" s="264"/>
      <c r="P1909" s="269"/>
      <c r="Q1909" s="296"/>
      <c r="R1909" s="296"/>
      <c r="S1909" s="296"/>
    </row>
    <row r="1910" spans="1:19" ht="12.75" customHeight="1" x14ac:dyDescent="0.2">
      <c r="A1910" s="303" t="str">
        <f>IF(B1910="","",ROW()-ROW($A$3)+'Diário 2º PA'!$P$1)</f>
        <v/>
      </c>
      <c r="B1910" s="304"/>
      <c r="C1910" s="305"/>
      <c r="D1910" s="269"/>
      <c r="E1910" s="264"/>
      <c r="F1910" s="334"/>
      <c r="G1910" s="269"/>
      <c r="H1910" s="269"/>
      <c r="I1910" s="264"/>
      <c r="J1910" s="307" t="str">
        <f t="shared" si="0"/>
        <v/>
      </c>
      <c r="K1910" s="307"/>
      <c r="L1910" s="308"/>
      <c r="M1910" s="307"/>
      <c r="N1910" s="304"/>
      <c r="O1910" s="264"/>
      <c r="P1910" s="269"/>
      <c r="Q1910" s="296"/>
      <c r="R1910" s="296"/>
      <c r="S1910" s="296"/>
    </row>
    <row r="1911" spans="1:19" ht="12.75" customHeight="1" x14ac:dyDescent="0.2">
      <c r="A1911" s="303" t="str">
        <f>IF(B1911="","",ROW()-ROW($A$3)+'Diário 2º PA'!$P$1)</f>
        <v/>
      </c>
      <c r="B1911" s="304"/>
      <c r="C1911" s="305"/>
      <c r="D1911" s="269"/>
      <c r="E1911" s="264"/>
      <c r="F1911" s="334"/>
      <c r="G1911" s="269"/>
      <c r="H1911" s="269"/>
      <c r="I1911" s="264"/>
      <c r="J1911" s="307" t="str">
        <f t="shared" si="0"/>
        <v/>
      </c>
      <c r="K1911" s="307"/>
      <c r="L1911" s="308"/>
      <c r="M1911" s="307"/>
      <c r="N1911" s="304"/>
      <c r="O1911" s="264"/>
      <c r="P1911" s="269"/>
      <c r="Q1911" s="296"/>
      <c r="R1911" s="296"/>
      <c r="S1911" s="296"/>
    </row>
    <row r="1912" spans="1:19" ht="12.75" customHeight="1" x14ac:dyDescent="0.2">
      <c r="A1912" s="303" t="str">
        <f>IF(B1912="","",ROW()-ROW($A$3)+'Diário 2º PA'!$P$1)</f>
        <v/>
      </c>
      <c r="B1912" s="304"/>
      <c r="C1912" s="305"/>
      <c r="D1912" s="269"/>
      <c r="E1912" s="264"/>
      <c r="F1912" s="334"/>
      <c r="G1912" s="269"/>
      <c r="H1912" s="269"/>
      <c r="I1912" s="264"/>
      <c r="J1912" s="307" t="str">
        <f t="shared" si="0"/>
        <v/>
      </c>
      <c r="K1912" s="307"/>
      <c r="L1912" s="308"/>
      <c r="M1912" s="307"/>
      <c r="N1912" s="304"/>
      <c r="O1912" s="264"/>
      <c r="P1912" s="269"/>
      <c r="Q1912" s="296"/>
      <c r="R1912" s="296"/>
      <c r="S1912" s="296"/>
    </row>
    <row r="1913" spans="1:19" ht="12.75" customHeight="1" x14ac:dyDescent="0.2">
      <c r="A1913" s="303" t="str">
        <f>IF(B1913="","",ROW()-ROW($A$3)+'Diário 2º PA'!$P$1)</f>
        <v/>
      </c>
      <c r="B1913" s="304"/>
      <c r="C1913" s="305"/>
      <c r="D1913" s="269"/>
      <c r="E1913" s="264"/>
      <c r="F1913" s="334"/>
      <c r="G1913" s="269"/>
      <c r="H1913" s="269"/>
      <c r="I1913" s="264"/>
      <c r="J1913" s="307" t="str">
        <f t="shared" si="0"/>
        <v/>
      </c>
      <c r="K1913" s="307"/>
      <c r="L1913" s="308"/>
      <c r="M1913" s="307"/>
      <c r="N1913" s="304"/>
      <c r="O1913" s="264"/>
      <c r="P1913" s="269"/>
      <c r="Q1913" s="296"/>
      <c r="R1913" s="296"/>
      <c r="S1913" s="296"/>
    </row>
    <row r="1914" spans="1:19" ht="12.75" customHeight="1" x14ac:dyDescent="0.2">
      <c r="A1914" s="303" t="str">
        <f>IF(B1914="","",ROW()-ROW($A$3)+'Diário 2º PA'!$P$1)</f>
        <v/>
      </c>
      <c r="B1914" s="304"/>
      <c r="C1914" s="305"/>
      <c r="D1914" s="269"/>
      <c r="E1914" s="264"/>
      <c r="F1914" s="334"/>
      <c r="G1914" s="269"/>
      <c r="H1914" s="269"/>
      <c r="I1914" s="264"/>
      <c r="J1914" s="307" t="str">
        <f t="shared" si="0"/>
        <v/>
      </c>
      <c r="K1914" s="307"/>
      <c r="L1914" s="308"/>
      <c r="M1914" s="307"/>
      <c r="N1914" s="304"/>
      <c r="O1914" s="264"/>
      <c r="P1914" s="269"/>
      <c r="Q1914" s="296"/>
      <c r="R1914" s="296"/>
      <c r="S1914" s="296"/>
    </row>
    <row r="1915" spans="1:19" ht="12.75" customHeight="1" x14ac:dyDescent="0.2">
      <c r="A1915" s="303" t="str">
        <f>IF(B1915="","",ROW()-ROW($A$3)+'Diário 2º PA'!$P$1)</f>
        <v/>
      </c>
      <c r="B1915" s="304"/>
      <c r="C1915" s="305"/>
      <c r="D1915" s="269"/>
      <c r="E1915" s="264"/>
      <c r="F1915" s="334"/>
      <c r="G1915" s="269"/>
      <c r="H1915" s="269"/>
      <c r="I1915" s="264"/>
      <c r="J1915" s="307" t="str">
        <f t="shared" si="0"/>
        <v/>
      </c>
      <c r="K1915" s="307"/>
      <c r="L1915" s="308"/>
      <c r="M1915" s="307"/>
      <c r="N1915" s="304"/>
      <c r="O1915" s="264"/>
      <c r="P1915" s="269"/>
      <c r="Q1915" s="296"/>
      <c r="R1915" s="296"/>
      <c r="S1915" s="296"/>
    </row>
    <row r="1916" spans="1:19" ht="12.75" customHeight="1" x14ac:dyDescent="0.2">
      <c r="A1916" s="303" t="str">
        <f>IF(B1916="","",ROW()-ROW($A$3)+'Diário 2º PA'!$P$1)</f>
        <v/>
      </c>
      <c r="B1916" s="304"/>
      <c r="C1916" s="305"/>
      <c r="D1916" s="269"/>
      <c r="E1916" s="264"/>
      <c r="F1916" s="334"/>
      <c r="G1916" s="269"/>
      <c r="H1916" s="269"/>
      <c r="I1916" s="264"/>
      <c r="J1916" s="307" t="str">
        <f t="shared" si="0"/>
        <v/>
      </c>
      <c r="K1916" s="307"/>
      <c r="L1916" s="308"/>
      <c r="M1916" s="307"/>
      <c r="N1916" s="304"/>
      <c r="O1916" s="264"/>
      <c r="P1916" s="269"/>
      <c r="Q1916" s="296"/>
      <c r="R1916" s="296"/>
      <c r="S1916" s="296"/>
    </row>
    <row r="1917" spans="1:19" ht="12.75" customHeight="1" x14ac:dyDescent="0.2">
      <c r="A1917" s="303" t="str">
        <f>IF(B1917="","",ROW()-ROW($A$3)+'Diário 2º PA'!$P$1)</f>
        <v/>
      </c>
      <c r="B1917" s="304"/>
      <c r="C1917" s="305"/>
      <c r="D1917" s="269"/>
      <c r="E1917" s="264"/>
      <c r="F1917" s="334"/>
      <c r="G1917" s="269"/>
      <c r="H1917" s="269"/>
      <c r="I1917" s="264"/>
      <c r="J1917" s="307" t="str">
        <f t="shared" si="0"/>
        <v/>
      </c>
      <c r="K1917" s="307"/>
      <c r="L1917" s="308"/>
      <c r="M1917" s="307"/>
      <c r="N1917" s="304"/>
      <c r="O1917" s="264"/>
      <c r="P1917" s="269"/>
      <c r="Q1917" s="296"/>
      <c r="R1917" s="296"/>
      <c r="S1917" s="296"/>
    </row>
    <row r="1918" spans="1:19" ht="12.75" customHeight="1" x14ac:dyDescent="0.2">
      <c r="A1918" s="303" t="str">
        <f>IF(B1918="","",ROW()-ROW($A$3)+'Diário 2º PA'!$P$1)</f>
        <v/>
      </c>
      <c r="B1918" s="304"/>
      <c r="C1918" s="305"/>
      <c r="D1918" s="269"/>
      <c r="E1918" s="264"/>
      <c r="F1918" s="334"/>
      <c r="G1918" s="269"/>
      <c r="H1918" s="269"/>
      <c r="I1918" s="264"/>
      <c r="J1918" s="307" t="str">
        <f t="shared" si="0"/>
        <v/>
      </c>
      <c r="K1918" s="307"/>
      <c r="L1918" s="308"/>
      <c r="M1918" s="307"/>
      <c r="N1918" s="304"/>
      <c r="O1918" s="264"/>
      <c r="P1918" s="269"/>
      <c r="Q1918" s="296"/>
      <c r="R1918" s="296"/>
      <c r="S1918" s="296"/>
    </row>
    <row r="1919" spans="1:19" ht="12.75" customHeight="1" x14ac:dyDescent="0.2">
      <c r="A1919" s="303" t="str">
        <f>IF(B1919="","",ROW()-ROW($A$3)+'Diário 2º PA'!$P$1)</f>
        <v/>
      </c>
      <c r="B1919" s="304"/>
      <c r="C1919" s="305"/>
      <c r="D1919" s="269"/>
      <c r="E1919" s="264"/>
      <c r="F1919" s="334"/>
      <c r="G1919" s="269"/>
      <c r="H1919" s="269"/>
      <c r="I1919" s="264"/>
      <c r="J1919" s="307" t="str">
        <f t="shared" si="0"/>
        <v/>
      </c>
      <c r="K1919" s="307"/>
      <c r="L1919" s="308"/>
      <c r="M1919" s="307"/>
      <c r="N1919" s="304"/>
      <c r="O1919" s="264"/>
      <c r="P1919" s="269"/>
      <c r="Q1919" s="296"/>
      <c r="R1919" s="296"/>
      <c r="S1919" s="296"/>
    </row>
    <row r="1920" spans="1:19" ht="12.75" customHeight="1" x14ac:dyDescent="0.2">
      <c r="A1920" s="303" t="str">
        <f>IF(B1920="","",ROW()-ROW($A$3)+'Diário 2º PA'!$P$1)</f>
        <v/>
      </c>
      <c r="B1920" s="304"/>
      <c r="C1920" s="305"/>
      <c r="D1920" s="269"/>
      <c r="E1920" s="264"/>
      <c r="F1920" s="334"/>
      <c r="G1920" s="269"/>
      <c r="H1920" s="269"/>
      <c r="I1920" s="264"/>
      <c r="J1920" s="307" t="str">
        <f t="shared" si="0"/>
        <v/>
      </c>
      <c r="K1920" s="307"/>
      <c r="L1920" s="308"/>
      <c r="M1920" s="307"/>
      <c r="N1920" s="304"/>
      <c r="O1920" s="264"/>
      <c r="P1920" s="269"/>
      <c r="Q1920" s="296"/>
      <c r="R1920" s="296"/>
      <c r="S1920" s="296"/>
    </row>
    <row r="1921" spans="1:19" ht="12.75" customHeight="1" x14ac:dyDescent="0.2">
      <c r="A1921" s="303" t="str">
        <f>IF(B1921="","",ROW()-ROW($A$3)+'Diário 2º PA'!$P$1)</f>
        <v/>
      </c>
      <c r="B1921" s="304"/>
      <c r="C1921" s="305"/>
      <c r="D1921" s="269"/>
      <c r="E1921" s="264"/>
      <c r="F1921" s="334"/>
      <c r="G1921" s="269"/>
      <c r="H1921" s="269"/>
      <c r="I1921" s="264"/>
      <c r="J1921" s="307" t="str">
        <f t="shared" si="0"/>
        <v/>
      </c>
      <c r="K1921" s="307"/>
      <c r="L1921" s="308"/>
      <c r="M1921" s="307"/>
      <c r="N1921" s="304"/>
      <c r="O1921" s="264"/>
      <c r="P1921" s="269"/>
      <c r="Q1921" s="296"/>
      <c r="R1921" s="296"/>
      <c r="S1921" s="296"/>
    </row>
    <row r="1922" spans="1:19" ht="12.75" customHeight="1" x14ac:dyDescent="0.2">
      <c r="A1922" s="303" t="str">
        <f>IF(B1922="","",ROW()-ROW($A$3)+'Diário 2º PA'!$P$1)</f>
        <v/>
      </c>
      <c r="B1922" s="304"/>
      <c r="C1922" s="305"/>
      <c r="D1922" s="269"/>
      <c r="E1922" s="264"/>
      <c r="F1922" s="334"/>
      <c r="G1922" s="269"/>
      <c r="H1922" s="269"/>
      <c r="I1922" s="264"/>
      <c r="J1922" s="307" t="str">
        <f t="shared" si="0"/>
        <v/>
      </c>
      <c r="K1922" s="307"/>
      <c r="L1922" s="308"/>
      <c r="M1922" s="307"/>
      <c r="N1922" s="304"/>
      <c r="O1922" s="264"/>
      <c r="P1922" s="269"/>
      <c r="Q1922" s="296"/>
      <c r="R1922" s="296"/>
      <c r="S1922" s="296"/>
    </row>
    <row r="1923" spans="1:19" ht="12.75" customHeight="1" x14ac:dyDescent="0.2">
      <c r="A1923" s="303" t="str">
        <f>IF(B1923="","",ROW()-ROW($A$3)+'Diário 2º PA'!$P$1)</f>
        <v/>
      </c>
      <c r="B1923" s="304"/>
      <c r="C1923" s="305"/>
      <c r="D1923" s="269"/>
      <c r="E1923" s="264"/>
      <c r="F1923" s="334"/>
      <c r="G1923" s="269"/>
      <c r="H1923" s="269"/>
      <c r="I1923" s="264"/>
      <c r="J1923" s="307" t="str">
        <f t="shared" si="0"/>
        <v/>
      </c>
      <c r="K1923" s="307"/>
      <c r="L1923" s="308"/>
      <c r="M1923" s="307"/>
      <c r="N1923" s="304"/>
      <c r="O1923" s="264"/>
      <c r="P1923" s="269"/>
      <c r="Q1923" s="296"/>
      <c r="R1923" s="296"/>
      <c r="S1923" s="296"/>
    </row>
    <row r="1924" spans="1:19" ht="12.75" customHeight="1" x14ac:dyDescent="0.2">
      <c r="A1924" s="303" t="str">
        <f>IF(B1924="","",ROW()-ROW($A$3)+'Diário 2º PA'!$P$1)</f>
        <v/>
      </c>
      <c r="B1924" s="304"/>
      <c r="C1924" s="305"/>
      <c r="D1924" s="269"/>
      <c r="E1924" s="264"/>
      <c r="F1924" s="334"/>
      <c r="G1924" s="269"/>
      <c r="H1924" s="269"/>
      <c r="I1924" s="264"/>
      <c r="J1924" s="307" t="str">
        <f t="shared" si="0"/>
        <v/>
      </c>
      <c r="K1924" s="307"/>
      <c r="L1924" s="308"/>
      <c r="M1924" s="307"/>
      <c r="N1924" s="304"/>
      <c r="O1924" s="264"/>
      <c r="P1924" s="269"/>
      <c r="Q1924" s="296"/>
      <c r="R1924" s="296"/>
      <c r="S1924" s="296"/>
    </row>
    <row r="1925" spans="1:19" ht="12.75" customHeight="1" x14ac:dyDescent="0.2">
      <c r="A1925" s="303" t="str">
        <f>IF(B1925="","",ROW()-ROW($A$3)+'Diário 2º PA'!$P$1)</f>
        <v/>
      </c>
      <c r="B1925" s="304"/>
      <c r="C1925" s="305"/>
      <c r="D1925" s="269"/>
      <c r="E1925" s="264"/>
      <c r="F1925" s="334"/>
      <c r="G1925" s="269"/>
      <c r="H1925" s="269"/>
      <c r="I1925" s="264"/>
      <c r="J1925" s="307" t="str">
        <f t="shared" si="0"/>
        <v/>
      </c>
      <c r="K1925" s="307"/>
      <c r="L1925" s="308"/>
      <c r="M1925" s="307"/>
      <c r="N1925" s="304"/>
      <c r="O1925" s="264"/>
      <c r="P1925" s="269"/>
      <c r="Q1925" s="296"/>
      <c r="R1925" s="296"/>
      <c r="S1925" s="296"/>
    </row>
    <row r="1926" spans="1:19" ht="12.75" customHeight="1" x14ac:dyDescent="0.2">
      <c r="A1926" s="303" t="str">
        <f>IF(B1926="","",ROW()-ROW($A$3)+'Diário 2º PA'!$P$1)</f>
        <v/>
      </c>
      <c r="B1926" s="304"/>
      <c r="C1926" s="305"/>
      <c r="D1926" s="269"/>
      <c r="E1926" s="264"/>
      <c r="F1926" s="334"/>
      <c r="G1926" s="269"/>
      <c r="H1926" s="269"/>
      <c r="I1926" s="264"/>
      <c r="J1926" s="307" t="str">
        <f t="shared" si="0"/>
        <v/>
      </c>
      <c r="K1926" s="307"/>
      <c r="L1926" s="308"/>
      <c r="M1926" s="307"/>
      <c r="N1926" s="304"/>
      <c r="O1926" s="264"/>
      <c r="P1926" s="269"/>
      <c r="Q1926" s="296"/>
      <c r="R1926" s="296"/>
      <c r="S1926" s="296"/>
    </row>
    <row r="1927" spans="1:19" ht="12.75" customHeight="1" x14ac:dyDescent="0.2">
      <c r="A1927" s="303" t="str">
        <f>IF(B1927="","",ROW()-ROW($A$3)+'Diário 2º PA'!$P$1)</f>
        <v/>
      </c>
      <c r="B1927" s="304"/>
      <c r="C1927" s="305"/>
      <c r="D1927" s="269"/>
      <c r="E1927" s="264"/>
      <c r="F1927" s="334"/>
      <c r="G1927" s="269"/>
      <c r="H1927" s="269"/>
      <c r="I1927" s="264"/>
      <c r="J1927" s="307" t="str">
        <f t="shared" si="0"/>
        <v/>
      </c>
      <c r="K1927" s="307"/>
      <c r="L1927" s="308"/>
      <c r="M1927" s="307"/>
      <c r="N1927" s="304"/>
      <c r="O1927" s="264"/>
      <c r="P1927" s="269"/>
      <c r="Q1927" s="296"/>
      <c r="R1927" s="296"/>
      <c r="S1927" s="296"/>
    </row>
    <row r="1928" spans="1:19" ht="12.75" customHeight="1" x14ac:dyDescent="0.2">
      <c r="A1928" s="303" t="str">
        <f>IF(B1928="","",ROW()-ROW($A$3)+'Diário 2º PA'!$P$1)</f>
        <v/>
      </c>
      <c r="B1928" s="304"/>
      <c r="C1928" s="305"/>
      <c r="D1928" s="269"/>
      <c r="E1928" s="264"/>
      <c r="F1928" s="334"/>
      <c r="G1928" s="269"/>
      <c r="H1928" s="269"/>
      <c r="I1928" s="264"/>
      <c r="J1928" s="307" t="str">
        <f t="shared" si="0"/>
        <v/>
      </c>
      <c r="K1928" s="307"/>
      <c r="L1928" s="308"/>
      <c r="M1928" s="307"/>
      <c r="N1928" s="304"/>
      <c r="O1928" s="264"/>
      <c r="P1928" s="269"/>
      <c r="Q1928" s="296"/>
      <c r="R1928" s="296"/>
      <c r="S1928" s="296"/>
    </row>
    <row r="1929" spans="1:19" ht="12.75" customHeight="1" x14ac:dyDescent="0.2">
      <c r="A1929" s="303" t="str">
        <f>IF(B1929="","",ROW()-ROW($A$3)+'Diário 2º PA'!$P$1)</f>
        <v/>
      </c>
      <c r="B1929" s="304"/>
      <c r="C1929" s="305"/>
      <c r="D1929" s="269"/>
      <c r="E1929" s="264"/>
      <c r="F1929" s="334"/>
      <c r="G1929" s="269"/>
      <c r="H1929" s="269"/>
      <c r="I1929" s="264"/>
      <c r="J1929" s="307" t="str">
        <f t="shared" si="0"/>
        <v/>
      </c>
      <c r="K1929" s="307"/>
      <c r="L1929" s="308"/>
      <c r="M1929" s="307"/>
      <c r="N1929" s="304"/>
      <c r="O1929" s="264"/>
      <c r="P1929" s="269"/>
      <c r="Q1929" s="296"/>
      <c r="R1929" s="296"/>
      <c r="S1929" s="296"/>
    </row>
    <row r="1930" spans="1:19" ht="12.75" customHeight="1" x14ac:dyDescent="0.2">
      <c r="A1930" s="303" t="str">
        <f>IF(B1930="","",ROW()-ROW($A$3)+'Diário 2º PA'!$P$1)</f>
        <v/>
      </c>
      <c r="B1930" s="304"/>
      <c r="C1930" s="305"/>
      <c r="D1930" s="269"/>
      <c r="E1930" s="264"/>
      <c r="F1930" s="334"/>
      <c r="G1930" s="269"/>
      <c r="H1930" s="269"/>
      <c r="I1930" s="264"/>
      <c r="J1930" s="307" t="str">
        <f t="shared" si="0"/>
        <v/>
      </c>
      <c r="K1930" s="307"/>
      <c r="L1930" s="308"/>
      <c r="M1930" s="307"/>
      <c r="N1930" s="304"/>
      <c r="O1930" s="264"/>
      <c r="P1930" s="269"/>
      <c r="Q1930" s="296"/>
      <c r="R1930" s="296"/>
      <c r="S1930" s="296"/>
    </row>
    <row r="1931" spans="1:19" ht="12.75" customHeight="1" x14ac:dyDescent="0.2">
      <c r="A1931" s="303" t="str">
        <f>IF(B1931="","",ROW()-ROW($A$3)+'Diário 2º PA'!$P$1)</f>
        <v/>
      </c>
      <c r="B1931" s="304"/>
      <c r="C1931" s="305"/>
      <c r="D1931" s="269"/>
      <c r="E1931" s="264"/>
      <c r="F1931" s="334"/>
      <c r="G1931" s="269"/>
      <c r="H1931" s="269"/>
      <c r="I1931" s="264"/>
      <c r="J1931" s="307" t="str">
        <f t="shared" si="0"/>
        <v/>
      </c>
      <c r="K1931" s="307"/>
      <c r="L1931" s="308"/>
      <c r="M1931" s="307"/>
      <c r="N1931" s="304"/>
      <c r="O1931" s="264"/>
      <c r="P1931" s="269"/>
      <c r="Q1931" s="296"/>
      <c r="R1931" s="296"/>
      <c r="S1931" s="296"/>
    </row>
    <row r="1932" spans="1:19" ht="12.75" customHeight="1" x14ac:dyDescent="0.2">
      <c r="A1932" s="303" t="str">
        <f>IF(B1932="","",ROW()-ROW($A$3)+'Diário 2º PA'!$P$1)</f>
        <v/>
      </c>
      <c r="B1932" s="304"/>
      <c r="C1932" s="305"/>
      <c r="D1932" s="269"/>
      <c r="E1932" s="264"/>
      <c r="F1932" s="334"/>
      <c r="G1932" s="269"/>
      <c r="H1932" s="269"/>
      <c r="I1932" s="264"/>
      <c r="J1932" s="307" t="str">
        <f t="shared" si="0"/>
        <v/>
      </c>
      <c r="K1932" s="307"/>
      <c r="L1932" s="308"/>
      <c r="M1932" s="307"/>
      <c r="N1932" s="304"/>
      <c r="O1932" s="264"/>
      <c r="P1932" s="269"/>
      <c r="Q1932" s="296"/>
      <c r="R1932" s="296"/>
      <c r="S1932" s="296"/>
    </row>
    <row r="1933" spans="1:19" ht="12.75" customHeight="1" x14ac:dyDescent="0.2">
      <c r="A1933" s="303" t="str">
        <f>IF(B1933="","",ROW()-ROW($A$3)+'Diário 2º PA'!$P$1)</f>
        <v/>
      </c>
      <c r="B1933" s="304"/>
      <c r="C1933" s="305"/>
      <c r="D1933" s="269"/>
      <c r="E1933" s="264"/>
      <c r="F1933" s="334"/>
      <c r="G1933" s="269"/>
      <c r="H1933" s="269"/>
      <c r="I1933" s="264"/>
      <c r="J1933" s="307" t="str">
        <f t="shared" si="0"/>
        <v/>
      </c>
      <c r="K1933" s="307"/>
      <c r="L1933" s="308"/>
      <c r="M1933" s="307"/>
      <c r="N1933" s="304"/>
      <c r="O1933" s="264"/>
      <c r="P1933" s="269"/>
      <c r="Q1933" s="296"/>
      <c r="R1933" s="296"/>
      <c r="S1933" s="296"/>
    </row>
    <row r="1934" spans="1:19" ht="12.75" customHeight="1" x14ac:dyDescent="0.2">
      <c r="A1934" s="303" t="str">
        <f>IF(B1934="","",ROW()-ROW($A$3)+'Diário 2º PA'!$P$1)</f>
        <v/>
      </c>
      <c r="B1934" s="304"/>
      <c r="C1934" s="305"/>
      <c r="D1934" s="269"/>
      <c r="E1934" s="264"/>
      <c r="F1934" s="334"/>
      <c r="G1934" s="269"/>
      <c r="H1934" s="269"/>
      <c r="I1934" s="264"/>
      <c r="J1934" s="307" t="str">
        <f t="shared" si="0"/>
        <v/>
      </c>
      <c r="K1934" s="307"/>
      <c r="L1934" s="308"/>
      <c r="M1934" s="307"/>
      <c r="N1934" s="304"/>
      <c r="O1934" s="264"/>
      <c r="P1934" s="269"/>
      <c r="Q1934" s="296"/>
      <c r="R1934" s="296"/>
      <c r="S1934" s="296"/>
    </row>
    <row r="1935" spans="1:19" ht="12.75" customHeight="1" x14ac:dyDescent="0.2">
      <c r="A1935" s="303" t="str">
        <f>IF(B1935="","",ROW()-ROW($A$3)+'Diário 2º PA'!$P$1)</f>
        <v/>
      </c>
      <c r="B1935" s="304"/>
      <c r="C1935" s="305"/>
      <c r="D1935" s="269"/>
      <c r="E1935" s="264"/>
      <c r="F1935" s="334"/>
      <c r="G1935" s="269"/>
      <c r="H1935" s="269"/>
      <c r="I1935" s="264"/>
      <c r="J1935" s="307" t="str">
        <f t="shared" si="0"/>
        <v/>
      </c>
      <c r="K1935" s="307"/>
      <c r="L1935" s="308"/>
      <c r="M1935" s="307"/>
      <c r="N1935" s="304"/>
      <c r="O1935" s="264"/>
      <c r="P1935" s="269"/>
      <c r="Q1935" s="296"/>
      <c r="R1935" s="296"/>
      <c r="S1935" s="296"/>
    </row>
    <row r="1936" spans="1:19" ht="12.75" customHeight="1" x14ac:dyDescent="0.2">
      <c r="A1936" s="303" t="str">
        <f>IF(B1936="","",ROW()-ROW($A$3)+'Diário 2º PA'!$P$1)</f>
        <v/>
      </c>
      <c r="B1936" s="304"/>
      <c r="C1936" s="305"/>
      <c r="D1936" s="269"/>
      <c r="E1936" s="264"/>
      <c r="F1936" s="334"/>
      <c r="G1936" s="269"/>
      <c r="H1936" s="269"/>
      <c r="I1936" s="264"/>
      <c r="J1936" s="307" t="str">
        <f t="shared" si="0"/>
        <v/>
      </c>
      <c r="K1936" s="307"/>
      <c r="L1936" s="308"/>
      <c r="M1936" s="307"/>
      <c r="N1936" s="304"/>
      <c r="O1936" s="264"/>
      <c r="P1936" s="269"/>
      <c r="Q1936" s="296"/>
      <c r="R1936" s="296"/>
      <c r="S1936" s="296"/>
    </row>
    <row r="1937" spans="1:19" ht="12.75" customHeight="1" x14ac:dyDescent="0.2">
      <c r="A1937" s="303" t="str">
        <f>IF(B1937="","",ROW()-ROW($A$3)+'Diário 2º PA'!$P$1)</f>
        <v/>
      </c>
      <c r="B1937" s="304"/>
      <c r="C1937" s="305"/>
      <c r="D1937" s="269"/>
      <c r="E1937" s="264"/>
      <c r="F1937" s="334"/>
      <c r="G1937" s="269"/>
      <c r="H1937" s="269"/>
      <c r="I1937" s="264"/>
      <c r="J1937" s="307" t="str">
        <f t="shared" si="0"/>
        <v/>
      </c>
      <c r="K1937" s="307"/>
      <c r="L1937" s="308"/>
      <c r="M1937" s="307"/>
      <c r="N1937" s="304"/>
      <c r="O1937" s="264"/>
      <c r="P1937" s="269"/>
      <c r="Q1937" s="296"/>
      <c r="R1937" s="296"/>
      <c r="S1937" s="296"/>
    </row>
    <row r="1938" spans="1:19" ht="12.75" customHeight="1" x14ac:dyDescent="0.2">
      <c r="A1938" s="303" t="str">
        <f>IF(B1938="","",ROW()-ROW($A$3)+'Diário 2º PA'!$P$1)</f>
        <v/>
      </c>
      <c r="B1938" s="304"/>
      <c r="C1938" s="305"/>
      <c r="D1938" s="269"/>
      <c r="E1938" s="264"/>
      <c r="F1938" s="334"/>
      <c r="G1938" s="269"/>
      <c r="H1938" s="269"/>
      <c r="I1938" s="264"/>
      <c r="J1938" s="307" t="str">
        <f t="shared" si="0"/>
        <v/>
      </c>
      <c r="K1938" s="307"/>
      <c r="L1938" s="308"/>
      <c r="M1938" s="307"/>
      <c r="N1938" s="304"/>
      <c r="O1938" s="264"/>
      <c r="P1938" s="269"/>
      <c r="Q1938" s="296"/>
      <c r="R1938" s="296"/>
      <c r="S1938" s="296"/>
    </row>
    <row r="1939" spans="1:19" ht="12.75" customHeight="1" x14ac:dyDescent="0.2">
      <c r="A1939" s="303" t="str">
        <f>IF(B1939="","",ROW()-ROW($A$3)+'Diário 2º PA'!$P$1)</f>
        <v/>
      </c>
      <c r="B1939" s="304"/>
      <c r="C1939" s="305"/>
      <c r="D1939" s="269"/>
      <c r="E1939" s="264"/>
      <c r="F1939" s="334"/>
      <c r="G1939" s="269"/>
      <c r="H1939" s="269"/>
      <c r="I1939" s="264"/>
      <c r="J1939" s="307" t="str">
        <f t="shared" si="0"/>
        <v/>
      </c>
      <c r="K1939" s="307"/>
      <c r="L1939" s="308"/>
      <c r="M1939" s="307"/>
      <c r="N1939" s="304"/>
      <c r="O1939" s="264"/>
      <c r="P1939" s="269"/>
      <c r="Q1939" s="296"/>
      <c r="R1939" s="296"/>
      <c r="S1939" s="296"/>
    </row>
    <row r="1940" spans="1:19" ht="12.75" customHeight="1" x14ac:dyDescent="0.2">
      <c r="A1940" s="303" t="str">
        <f>IF(B1940="","",ROW()-ROW($A$3)+'Diário 2º PA'!$P$1)</f>
        <v/>
      </c>
      <c r="B1940" s="304"/>
      <c r="C1940" s="305"/>
      <c r="D1940" s="269"/>
      <c r="E1940" s="264"/>
      <c r="F1940" s="334"/>
      <c r="G1940" s="269"/>
      <c r="H1940" s="269"/>
      <c r="I1940" s="264"/>
      <c r="J1940" s="307" t="str">
        <f t="shared" si="0"/>
        <v/>
      </c>
      <c r="K1940" s="307"/>
      <c r="L1940" s="308"/>
      <c r="M1940" s="307"/>
      <c r="N1940" s="304"/>
      <c r="O1940" s="264"/>
      <c r="P1940" s="269"/>
      <c r="Q1940" s="296"/>
      <c r="R1940" s="296"/>
      <c r="S1940" s="296"/>
    </row>
    <row r="1941" spans="1:19" ht="12.75" customHeight="1" x14ac:dyDescent="0.2">
      <c r="A1941" s="303" t="str">
        <f>IF(B1941="","",ROW()-ROW($A$3)+'Diário 2º PA'!$P$1)</f>
        <v/>
      </c>
      <c r="B1941" s="304"/>
      <c r="C1941" s="305"/>
      <c r="D1941" s="269"/>
      <c r="E1941" s="264"/>
      <c r="F1941" s="334"/>
      <c r="G1941" s="269"/>
      <c r="H1941" s="269"/>
      <c r="I1941" s="264"/>
      <c r="J1941" s="307" t="str">
        <f t="shared" si="0"/>
        <v/>
      </c>
      <c r="K1941" s="307"/>
      <c r="L1941" s="308"/>
      <c r="M1941" s="307"/>
      <c r="N1941" s="304"/>
      <c r="O1941" s="264"/>
      <c r="P1941" s="269"/>
      <c r="Q1941" s="296"/>
      <c r="R1941" s="296"/>
      <c r="S1941" s="296"/>
    </row>
    <row r="1942" spans="1:19" ht="12.75" customHeight="1" x14ac:dyDescent="0.2">
      <c r="A1942" s="303" t="str">
        <f>IF(B1942="","",ROW()-ROW($A$3)+'Diário 2º PA'!$P$1)</f>
        <v/>
      </c>
      <c r="B1942" s="304"/>
      <c r="C1942" s="305"/>
      <c r="D1942" s="269"/>
      <c r="E1942" s="264"/>
      <c r="F1942" s="334"/>
      <c r="G1942" s="269"/>
      <c r="H1942" s="269"/>
      <c r="I1942" s="264"/>
      <c r="J1942" s="307" t="str">
        <f t="shared" si="0"/>
        <v/>
      </c>
      <c r="K1942" s="307"/>
      <c r="L1942" s="308"/>
      <c r="M1942" s="307"/>
      <c r="N1942" s="304"/>
      <c r="O1942" s="264"/>
      <c r="P1942" s="269"/>
      <c r="Q1942" s="296"/>
      <c r="R1942" s="296"/>
      <c r="S1942" s="296"/>
    </row>
    <row r="1943" spans="1:19" ht="12.75" customHeight="1" x14ac:dyDescent="0.2">
      <c r="A1943" s="303" t="str">
        <f>IF(B1943="","",ROW()-ROW($A$3)+'Diário 2º PA'!$P$1)</f>
        <v/>
      </c>
      <c r="B1943" s="304"/>
      <c r="C1943" s="305"/>
      <c r="D1943" s="269"/>
      <c r="E1943" s="264"/>
      <c r="F1943" s="334"/>
      <c r="G1943" s="269"/>
      <c r="H1943" s="269"/>
      <c r="I1943" s="264"/>
      <c r="J1943" s="307" t="str">
        <f t="shared" si="0"/>
        <v/>
      </c>
      <c r="K1943" s="307"/>
      <c r="L1943" s="308"/>
      <c r="M1943" s="307"/>
      <c r="N1943" s="304"/>
      <c r="O1943" s="264"/>
      <c r="P1943" s="269"/>
      <c r="Q1943" s="296"/>
      <c r="R1943" s="296"/>
      <c r="S1943" s="296"/>
    </row>
    <row r="1944" spans="1:19" ht="12.75" customHeight="1" x14ac:dyDescent="0.2">
      <c r="A1944" s="303" t="str">
        <f>IF(B1944="","",ROW()-ROW($A$3)+'Diário 2º PA'!$P$1)</f>
        <v/>
      </c>
      <c r="B1944" s="304"/>
      <c r="C1944" s="305"/>
      <c r="D1944" s="269"/>
      <c r="E1944" s="264"/>
      <c r="F1944" s="334"/>
      <c r="G1944" s="269"/>
      <c r="H1944" s="269"/>
      <c r="I1944" s="264"/>
      <c r="J1944" s="307" t="str">
        <f t="shared" si="0"/>
        <v/>
      </c>
      <c r="K1944" s="307"/>
      <c r="L1944" s="308"/>
      <c r="M1944" s="307"/>
      <c r="N1944" s="304"/>
      <c r="O1944" s="264"/>
      <c r="P1944" s="269"/>
      <c r="Q1944" s="296"/>
      <c r="R1944" s="296"/>
      <c r="S1944" s="296"/>
    </row>
    <row r="1945" spans="1:19" ht="12.75" customHeight="1" x14ac:dyDescent="0.2">
      <c r="A1945" s="303" t="str">
        <f>IF(B1945="","",ROW()-ROW($A$3)+'Diário 2º PA'!$P$1)</f>
        <v/>
      </c>
      <c r="B1945" s="304"/>
      <c r="C1945" s="305"/>
      <c r="D1945" s="269"/>
      <c r="E1945" s="264"/>
      <c r="F1945" s="334"/>
      <c r="G1945" s="269"/>
      <c r="H1945" s="269"/>
      <c r="I1945" s="264"/>
      <c r="J1945" s="307" t="str">
        <f t="shared" si="0"/>
        <v/>
      </c>
      <c r="K1945" s="307"/>
      <c r="L1945" s="308"/>
      <c r="M1945" s="307"/>
      <c r="N1945" s="304"/>
      <c r="O1945" s="264"/>
      <c r="P1945" s="269"/>
      <c r="Q1945" s="296"/>
      <c r="R1945" s="296"/>
      <c r="S1945" s="296"/>
    </row>
    <row r="1946" spans="1:19" ht="12.75" customHeight="1" x14ac:dyDescent="0.2">
      <c r="A1946" s="303" t="str">
        <f>IF(B1946="","",ROW()-ROW($A$3)+'Diário 2º PA'!$P$1)</f>
        <v/>
      </c>
      <c r="B1946" s="304"/>
      <c r="C1946" s="305"/>
      <c r="D1946" s="269"/>
      <c r="E1946" s="264"/>
      <c r="F1946" s="334"/>
      <c r="G1946" s="269"/>
      <c r="H1946" s="269"/>
      <c r="I1946" s="264"/>
      <c r="J1946" s="307" t="str">
        <f t="shared" si="0"/>
        <v/>
      </c>
      <c r="K1946" s="307"/>
      <c r="L1946" s="308"/>
      <c r="M1946" s="307"/>
      <c r="N1946" s="304"/>
      <c r="O1946" s="264"/>
      <c r="P1946" s="269"/>
      <c r="Q1946" s="296"/>
      <c r="R1946" s="296"/>
      <c r="S1946" s="296"/>
    </row>
    <row r="1947" spans="1:19" ht="12.75" customHeight="1" x14ac:dyDescent="0.2">
      <c r="A1947" s="303" t="str">
        <f>IF(B1947="","",ROW()-ROW($A$3)+'Diário 2º PA'!$P$1)</f>
        <v/>
      </c>
      <c r="B1947" s="304"/>
      <c r="C1947" s="305"/>
      <c r="D1947" s="269"/>
      <c r="E1947" s="264"/>
      <c r="F1947" s="334"/>
      <c r="G1947" s="269"/>
      <c r="H1947" s="269"/>
      <c r="I1947" s="264"/>
      <c r="J1947" s="307" t="str">
        <f t="shared" si="0"/>
        <v/>
      </c>
      <c r="K1947" s="307"/>
      <c r="L1947" s="308"/>
      <c r="M1947" s="307"/>
      <c r="N1947" s="304"/>
      <c r="O1947" s="264"/>
      <c r="P1947" s="269"/>
      <c r="Q1947" s="296"/>
      <c r="R1947" s="296"/>
      <c r="S1947" s="296"/>
    </row>
    <row r="1948" spans="1:19" ht="12.75" customHeight="1" x14ac:dyDescent="0.2">
      <c r="A1948" s="303" t="str">
        <f>IF(B1948="","",ROW()-ROW($A$3)+'Diário 2º PA'!$P$1)</f>
        <v/>
      </c>
      <c r="B1948" s="304"/>
      <c r="C1948" s="305"/>
      <c r="D1948" s="269"/>
      <c r="E1948" s="264"/>
      <c r="F1948" s="334"/>
      <c r="G1948" s="269"/>
      <c r="H1948" s="269"/>
      <c r="I1948" s="264"/>
      <c r="J1948" s="307" t="str">
        <f t="shared" si="0"/>
        <v/>
      </c>
      <c r="K1948" s="307"/>
      <c r="L1948" s="308"/>
      <c r="M1948" s="307"/>
      <c r="N1948" s="304"/>
      <c r="O1948" s="264"/>
      <c r="P1948" s="269"/>
      <c r="Q1948" s="296"/>
      <c r="R1948" s="296"/>
      <c r="S1948" s="296"/>
    </row>
    <row r="1949" spans="1:19" ht="12.75" customHeight="1" x14ac:dyDescent="0.2">
      <c r="A1949" s="303" t="str">
        <f>IF(B1949="","",ROW()-ROW($A$3)+'Diário 2º PA'!$P$1)</f>
        <v/>
      </c>
      <c r="B1949" s="304"/>
      <c r="C1949" s="305"/>
      <c r="D1949" s="269"/>
      <c r="E1949" s="264"/>
      <c r="F1949" s="334"/>
      <c r="G1949" s="269"/>
      <c r="H1949" s="269"/>
      <c r="I1949" s="264"/>
      <c r="J1949" s="307" t="str">
        <f t="shared" si="0"/>
        <v/>
      </c>
      <c r="K1949" s="307"/>
      <c r="L1949" s="308"/>
      <c r="M1949" s="307"/>
      <c r="N1949" s="304"/>
      <c r="O1949" s="264"/>
      <c r="P1949" s="269"/>
      <c r="Q1949" s="296"/>
      <c r="R1949" s="296"/>
      <c r="S1949" s="296"/>
    </row>
    <row r="1950" spans="1:19" ht="12.75" customHeight="1" x14ac:dyDescent="0.2">
      <c r="A1950" s="303" t="str">
        <f>IF(B1950="","",ROW()-ROW($A$3)+'Diário 2º PA'!$P$1)</f>
        <v/>
      </c>
      <c r="B1950" s="304"/>
      <c r="C1950" s="305"/>
      <c r="D1950" s="269"/>
      <c r="E1950" s="264"/>
      <c r="F1950" s="334"/>
      <c r="G1950" s="269"/>
      <c r="H1950" s="269"/>
      <c r="I1950" s="264"/>
      <c r="J1950" s="307" t="str">
        <f t="shared" si="0"/>
        <v/>
      </c>
      <c r="K1950" s="307"/>
      <c r="L1950" s="308"/>
      <c r="M1950" s="307"/>
      <c r="N1950" s="304"/>
      <c r="O1950" s="264"/>
      <c r="P1950" s="269"/>
      <c r="Q1950" s="296"/>
      <c r="R1950" s="296"/>
      <c r="S1950" s="296"/>
    </row>
    <row r="1951" spans="1:19" ht="12.75" customHeight="1" x14ac:dyDescent="0.2">
      <c r="A1951" s="303" t="str">
        <f>IF(B1951="","",ROW()-ROW($A$3)+'Diário 2º PA'!$P$1)</f>
        <v/>
      </c>
      <c r="B1951" s="304"/>
      <c r="C1951" s="305"/>
      <c r="D1951" s="269"/>
      <c r="E1951" s="264"/>
      <c r="F1951" s="334"/>
      <c r="G1951" s="269"/>
      <c r="H1951" s="269"/>
      <c r="I1951" s="264"/>
      <c r="J1951" s="307" t="str">
        <f t="shared" si="0"/>
        <v/>
      </c>
      <c r="K1951" s="307"/>
      <c r="L1951" s="308"/>
      <c r="M1951" s="307"/>
      <c r="N1951" s="304"/>
      <c r="O1951" s="264"/>
      <c r="P1951" s="269"/>
      <c r="Q1951" s="296"/>
      <c r="R1951" s="296"/>
      <c r="S1951" s="296"/>
    </row>
    <row r="1952" spans="1:19" ht="12.75" customHeight="1" x14ac:dyDescent="0.2">
      <c r="A1952" s="303" t="str">
        <f>IF(B1952="","",ROW()-ROW($A$3)+'Diário 2º PA'!$P$1)</f>
        <v/>
      </c>
      <c r="B1952" s="304"/>
      <c r="C1952" s="305"/>
      <c r="D1952" s="269"/>
      <c r="E1952" s="264"/>
      <c r="F1952" s="334"/>
      <c r="G1952" s="269"/>
      <c r="H1952" s="269"/>
      <c r="I1952" s="264"/>
      <c r="J1952" s="307" t="str">
        <f t="shared" si="0"/>
        <v/>
      </c>
      <c r="K1952" s="307"/>
      <c r="L1952" s="308"/>
      <c r="M1952" s="307"/>
      <c r="N1952" s="304"/>
      <c r="O1952" s="264"/>
      <c r="P1952" s="269"/>
      <c r="Q1952" s="296"/>
      <c r="R1952" s="296"/>
      <c r="S1952" s="296"/>
    </row>
    <row r="1953" spans="1:19" ht="12.75" customHeight="1" x14ac:dyDescent="0.2">
      <c r="A1953" s="303" t="str">
        <f>IF(B1953="","",ROW()-ROW($A$3)+'Diário 2º PA'!$P$1)</f>
        <v/>
      </c>
      <c r="B1953" s="304"/>
      <c r="C1953" s="305"/>
      <c r="D1953" s="269"/>
      <c r="E1953" s="264"/>
      <c r="F1953" s="334"/>
      <c r="G1953" s="269"/>
      <c r="H1953" s="269"/>
      <c r="I1953" s="264"/>
      <c r="J1953" s="307" t="str">
        <f t="shared" si="0"/>
        <v/>
      </c>
      <c r="K1953" s="307"/>
      <c r="L1953" s="308"/>
      <c r="M1953" s="307"/>
      <c r="N1953" s="304"/>
      <c r="O1953" s="264"/>
      <c r="P1953" s="269"/>
      <c r="Q1953" s="296"/>
      <c r="R1953" s="296"/>
      <c r="S1953" s="296"/>
    </row>
    <row r="1954" spans="1:19" ht="12.75" customHeight="1" x14ac:dyDescent="0.2">
      <c r="A1954" s="303" t="str">
        <f>IF(B1954="","",ROW()-ROW($A$3)+'Diário 2º PA'!$P$1)</f>
        <v/>
      </c>
      <c r="B1954" s="304"/>
      <c r="C1954" s="305"/>
      <c r="D1954" s="269"/>
      <c r="E1954" s="264"/>
      <c r="F1954" s="334"/>
      <c r="G1954" s="269"/>
      <c r="H1954" s="269"/>
      <c r="I1954" s="264"/>
      <c r="J1954" s="307" t="str">
        <f t="shared" si="0"/>
        <v/>
      </c>
      <c r="K1954" s="307"/>
      <c r="L1954" s="308"/>
      <c r="M1954" s="307"/>
      <c r="N1954" s="304"/>
      <c r="O1954" s="264"/>
      <c r="P1954" s="269"/>
      <c r="Q1954" s="296"/>
      <c r="R1954" s="296"/>
      <c r="S1954" s="296"/>
    </row>
    <row r="1955" spans="1:19" ht="12.75" customHeight="1" x14ac:dyDescent="0.2">
      <c r="A1955" s="303" t="str">
        <f>IF(B1955="","",ROW()-ROW($A$3)+'Diário 2º PA'!$P$1)</f>
        <v/>
      </c>
      <c r="B1955" s="304"/>
      <c r="C1955" s="305"/>
      <c r="D1955" s="269"/>
      <c r="E1955" s="264"/>
      <c r="F1955" s="334"/>
      <c r="G1955" s="269"/>
      <c r="H1955" s="269"/>
      <c r="I1955" s="264"/>
      <c r="J1955" s="307" t="str">
        <f t="shared" si="0"/>
        <v/>
      </c>
      <c r="K1955" s="307"/>
      <c r="L1955" s="308"/>
      <c r="M1955" s="307"/>
      <c r="N1955" s="304"/>
      <c r="O1955" s="264"/>
      <c r="P1955" s="269"/>
      <c r="Q1955" s="296"/>
      <c r="R1955" s="296"/>
      <c r="S1955" s="296"/>
    </row>
    <row r="1956" spans="1:19" ht="12.75" customHeight="1" x14ac:dyDescent="0.2">
      <c r="A1956" s="303" t="str">
        <f>IF(B1956="","",ROW()-ROW($A$3)+'Diário 2º PA'!$P$1)</f>
        <v/>
      </c>
      <c r="B1956" s="304"/>
      <c r="C1956" s="305"/>
      <c r="D1956" s="269"/>
      <c r="E1956" s="264"/>
      <c r="F1956" s="334"/>
      <c r="G1956" s="269"/>
      <c r="H1956" s="269"/>
      <c r="I1956" s="264"/>
      <c r="J1956" s="307" t="str">
        <f t="shared" si="0"/>
        <v/>
      </c>
      <c r="K1956" s="307"/>
      <c r="L1956" s="308"/>
      <c r="M1956" s="307"/>
      <c r="N1956" s="304"/>
      <c r="O1956" s="264"/>
      <c r="P1956" s="269"/>
      <c r="Q1956" s="296"/>
      <c r="R1956" s="296"/>
      <c r="S1956" s="296"/>
    </row>
    <row r="1957" spans="1:19" ht="12.75" customHeight="1" x14ac:dyDescent="0.2">
      <c r="A1957" s="303" t="str">
        <f>IF(B1957="","",ROW()-ROW($A$3)+'Diário 2º PA'!$P$1)</f>
        <v/>
      </c>
      <c r="B1957" s="304"/>
      <c r="C1957" s="305"/>
      <c r="D1957" s="269"/>
      <c r="E1957" s="264"/>
      <c r="F1957" s="334"/>
      <c r="G1957" s="269"/>
      <c r="H1957" s="269"/>
      <c r="I1957" s="264"/>
      <c r="J1957" s="307" t="str">
        <f t="shared" si="0"/>
        <v/>
      </c>
      <c r="K1957" s="307"/>
      <c r="L1957" s="308"/>
      <c r="M1957" s="307"/>
      <c r="N1957" s="304"/>
      <c r="O1957" s="264"/>
      <c r="P1957" s="269"/>
      <c r="Q1957" s="296"/>
      <c r="R1957" s="296"/>
      <c r="S1957" s="296"/>
    </row>
    <row r="1958" spans="1:19" ht="12.75" customHeight="1" x14ac:dyDescent="0.2">
      <c r="A1958" s="303" t="str">
        <f>IF(B1958="","",ROW()-ROW($A$3)+'Diário 2º PA'!$P$1)</f>
        <v/>
      </c>
      <c r="B1958" s="304"/>
      <c r="C1958" s="305"/>
      <c r="D1958" s="269"/>
      <c r="E1958" s="264"/>
      <c r="F1958" s="334"/>
      <c r="G1958" s="269"/>
      <c r="H1958" s="269"/>
      <c r="I1958" s="264"/>
      <c r="J1958" s="307" t="str">
        <f t="shared" si="0"/>
        <v/>
      </c>
      <c r="K1958" s="307"/>
      <c r="L1958" s="308"/>
      <c r="M1958" s="307"/>
      <c r="N1958" s="304"/>
      <c r="O1958" s="264"/>
      <c r="P1958" s="269"/>
      <c r="Q1958" s="296"/>
      <c r="R1958" s="296"/>
      <c r="S1958" s="296"/>
    </row>
    <row r="1959" spans="1:19" ht="12.75" customHeight="1" x14ac:dyDescent="0.2">
      <c r="A1959" s="303" t="str">
        <f>IF(B1959="","",ROW()-ROW($A$3)+'Diário 2º PA'!$P$1)</f>
        <v/>
      </c>
      <c r="B1959" s="304"/>
      <c r="C1959" s="305"/>
      <c r="D1959" s="269"/>
      <c r="E1959" s="264"/>
      <c r="F1959" s="334"/>
      <c r="G1959" s="269"/>
      <c r="H1959" s="269"/>
      <c r="I1959" s="264"/>
      <c r="J1959" s="307" t="str">
        <f t="shared" si="0"/>
        <v/>
      </c>
      <c r="K1959" s="307"/>
      <c r="L1959" s="308"/>
      <c r="M1959" s="307"/>
      <c r="N1959" s="304"/>
      <c r="O1959" s="264"/>
      <c r="P1959" s="269"/>
      <c r="Q1959" s="296"/>
      <c r="R1959" s="296"/>
      <c r="S1959" s="296"/>
    </row>
    <row r="1960" spans="1:19" ht="12.75" customHeight="1" x14ac:dyDescent="0.2">
      <c r="A1960" s="303" t="str">
        <f>IF(B1960="","",ROW()-ROW($A$3)+'Diário 2º PA'!$P$1)</f>
        <v/>
      </c>
      <c r="B1960" s="304"/>
      <c r="C1960" s="305"/>
      <c r="D1960" s="269"/>
      <c r="E1960" s="264"/>
      <c r="F1960" s="334"/>
      <c r="G1960" s="269"/>
      <c r="H1960" s="269"/>
      <c r="I1960" s="264"/>
      <c r="J1960" s="307" t="str">
        <f t="shared" si="0"/>
        <v/>
      </c>
      <c r="K1960" s="307"/>
      <c r="L1960" s="308"/>
      <c r="M1960" s="307"/>
      <c r="N1960" s="304"/>
      <c r="O1960" s="264"/>
      <c r="P1960" s="269"/>
      <c r="Q1960" s="296"/>
      <c r="R1960" s="296"/>
      <c r="S1960" s="296"/>
    </row>
    <row r="1961" spans="1:19" ht="12.75" customHeight="1" x14ac:dyDescent="0.2">
      <c r="A1961" s="303" t="str">
        <f>IF(B1961="","",ROW()-ROW($A$3)+'Diário 2º PA'!$P$1)</f>
        <v/>
      </c>
      <c r="B1961" s="304"/>
      <c r="C1961" s="305"/>
      <c r="D1961" s="269"/>
      <c r="E1961" s="264"/>
      <c r="F1961" s="334"/>
      <c r="G1961" s="269"/>
      <c r="H1961" s="269"/>
      <c r="I1961" s="264"/>
      <c r="J1961" s="307" t="str">
        <f t="shared" si="0"/>
        <v/>
      </c>
      <c r="K1961" s="307"/>
      <c r="L1961" s="308"/>
      <c r="M1961" s="307"/>
      <c r="N1961" s="304"/>
      <c r="O1961" s="264"/>
      <c r="P1961" s="269"/>
      <c r="Q1961" s="296"/>
      <c r="R1961" s="296"/>
      <c r="S1961" s="296"/>
    </row>
    <row r="1962" spans="1:19" ht="12.75" customHeight="1" x14ac:dyDescent="0.2">
      <c r="A1962" s="303" t="str">
        <f>IF(B1962="","",ROW()-ROW($A$3)+'Diário 2º PA'!$P$1)</f>
        <v/>
      </c>
      <c r="B1962" s="304"/>
      <c r="C1962" s="305"/>
      <c r="D1962" s="269"/>
      <c r="E1962" s="264"/>
      <c r="F1962" s="334"/>
      <c r="G1962" s="269"/>
      <c r="H1962" s="269"/>
      <c r="I1962" s="264"/>
      <c r="J1962" s="307" t="str">
        <f t="shared" si="0"/>
        <v/>
      </c>
      <c r="K1962" s="307"/>
      <c r="L1962" s="308"/>
      <c r="M1962" s="307"/>
      <c r="N1962" s="304"/>
      <c r="O1962" s="264"/>
      <c r="P1962" s="269"/>
      <c r="Q1962" s="296"/>
      <c r="R1962" s="296"/>
      <c r="S1962" s="296"/>
    </row>
    <row r="1963" spans="1:19" ht="12.75" customHeight="1" x14ac:dyDescent="0.2">
      <c r="A1963" s="303" t="str">
        <f>IF(B1963="","",ROW()-ROW($A$3)+'Diário 2º PA'!$P$1)</f>
        <v/>
      </c>
      <c r="B1963" s="304"/>
      <c r="C1963" s="305"/>
      <c r="D1963" s="269"/>
      <c r="E1963" s="264"/>
      <c r="F1963" s="334"/>
      <c r="G1963" s="269"/>
      <c r="H1963" s="269"/>
      <c r="I1963" s="264"/>
      <c r="J1963" s="307" t="str">
        <f t="shared" si="0"/>
        <v/>
      </c>
      <c r="K1963" s="307"/>
      <c r="L1963" s="308"/>
      <c r="M1963" s="307"/>
      <c r="N1963" s="304"/>
      <c r="O1963" s="264"/>
      <c r="P1963" s="269"/>
      <c r="Q1963" s="296"/>
      <c r="R1963" s="296"/>
      <c r="S1963" s="296"/>
    </row>
    <row r="1964" spans="1:19" ht="12.75" customHeight="1" x14ac:dyDescent="0.2">
      <c r="A1964" s="303" t="str">
        <f>IF(B1964="","",ROW()-ROW($A$3)+'Diário 2º PA'!$P$1)</f>
        <v/>
      </c>
      <c r="B1964" s="304"/>
      <c r="C1964" s="305"/>
      <c r="D1964" s="269"/>
      <c r="E1964" s="264"/>
      <c r="F1964" s="334"/>
      <c r="G1964" s="269"/>
      <c r="H1964" s="269"/>
      <c r="I1964" s="264"/>
      <c r="J1964" s="307" t="str">
        <f t="shared" si="0"/>
        <v/>
      </c>
      <c r="K1964" s="307"/>
      <c r="L1964" s="308"/>
      <c r="M1964" s="307"/>
      <c r="N1964" s="304"/>
      <c r="O1964" s="264"/>
      <c r="P1964" s="269"/>
      <c r="Q1964" s="296"/>
      <c r="R1964" s="296"/>
      <c r="S1964" s="296"/>
    </row>
    <row r="1965" spans="1:19" ht="12.75" customHeight="1" x14ac:dyDescent="0.2">
      <c r="A1965" s="303" t="str">
        <f>IF(B1965="","",ROW()-ROW($A$3)+'Diário 2º PA'!$P$1)</f>
        <v/>
      </c>
      <c r="B1965" s="304"/>
      <c r="C1965" s="305"/>
      <c r="D1965" s="269"/>
      <c r="E1965" s="264"/>
      <c r="F1965" s="334"/>
      <c r="G1965" s="269"/>
      <c r="H1965" s="269"/>
      <c r="I1965" s="264"/>
      <c r="J1965" s="307" t="str">
        <f t="shared" si="0"/>
        <v/>
      </c>
      <c r="K1965" s="307"/>
      <c r="L1965" s="308"/>
      <c r="M1965" s="307"/>
      <c r="N1965" s="304"/>
      <c r="O1965" s="264"/>
      <c r="P1965" s="269"/>
      <c r="Q1965" s="296"/>
      <c r="R1965" s="296"/>
      <c r="S1965" s="296"/>
    </row>
    <row r="1966" spans="1:19" ht="12.75" customHeight="1" x14ac:dyDescent="0.2">
      <c r="A1966" s="303" t="str">
        <f>IF(B1966="","",ROW()-ROW($A$3)+'Diário 2º PA'!$P$1)</f>
        <v/>
      </c>
      <c r="B1966" s="304"/>
      <c r="C1966" s="305"/>
      <c r="D1966" s="269"/>
      <c r="E1966" s="264"/>
      <c r="F1966" s="334"/>
      <c r="G1966" s="269"/>
      <c r="H1966" s="269"/>
      <c r="I1966" s="264"/>
      <c r="J1966" s="307" t="str">
        <f t="shared" si="0"/>
        <v/>
      </c>
      <c r="K1966" s="307"/>
      <c r="L1966" s="308"/>
      <c r="M1966" s="307"/>
      <c r="N1966" s="304"/>
      <c r="O1966" s="264"/>
      <c r="P1966" s="269"/>
      <c r="Q1966" s="296"/>
      <c r="R1966" s="296"/>
      <c r="S1966" s="296"/>
    </row>
    <row r="1967" spans="1:19" ht="12.75" customHeight="1" x14ac:dyDescent="0.2">
      <c r="A1967" s="303" t="str">
        <f>IF(B1967="","",ROW()-ROW($A$3)+'Diário 2º PA'!$P$1)</f>
        <v/>
      </c>
      <c r="B1967" s="304"/>
      <c r="C1967" s="305"/>
      <c r="D1967" s="269"/>
      <c r="E1967" s="264"/>
      <c r="F1967" s="334"/>
      <c r="G1967" s="269"/>
      <c r="H1967" s="269"/>
      <c r="I1967" s="264"/>
      <c r="J1967" s="307" t="str">
        <f t="shared" si="0"/>
        <v/>
      </c>
      <c r="K1967" s="307"/>
      <c r="L1967" s="308"/>
      <c r="M1967" s="307"/>
      <c r="N1967" s="304"/>
      <c r="O1967" s="264"/>
      <c r="P1967" s="269"/>
      <c r="Q1967" s="296"/>
      <c r="R1967" s="296"/>
      <c r="S1967" s="296"/>
    </row>
    <row r="1968" spans="1:19" ht="12.75" customHeight="1" x14ac:dyDescent="0.2">
      <c r="A1968" s="303" t="str">
        <f>IF(B1968="","",ROW()-ROW($A$3)+'Diário 2º PA'!$P$1)</f>
        <v/>
      </c>
      <c r="B1968" s="304"/>
      <c r="C1968" s="305"/>
      <c r="D1968" s="269"/>
      <c r="E1968" s="264"/>
      <c r="F1968" s="334"/>
      <c r="G1968" s="269"/>
      <c r="H1968" s="269"/>
      <c r="I1968" s="264"/>
      <c r="J1968" s="307" t="str">
        <f t="shared" si="0"/>
        <v/>
      </c>
      <c r="K1968" s="307"/>
      <c r="L1968" s="308"/>
      <c r="M1968" s="307"/>
      <c r="N1968" s="304"/>
      <c r="O1968" s="264"/>
      <c r="P1968" s="269"/>
      <c r="Q1968" s="296"/>
      <c r="R1968" s="296"/>
      <c r="S1968" s="296"/>
    </row>
    <row r="1969" spans="1:19" ht="12.75" customHeight="1" x14ac:dyDescent="0.2">
      <c r="A1969" s="303" t="str">
        <f>IF(B1969="","",ROW()-ROW($A$3)+'Diário 2º PA'!$P$1)</f>
        <v/>
      </c>
      <c r="B1969" s="304"/>
      <c r="C1969" s="305"/>
      <c r="D1969" s="269"/>
      <c r="E1969" s="264"/>
      <c r="F1969" s="334"/>
      <c r="G1969" s="269"/>
      <c r="H1969" s="269"/>
      <c r="I1969" s="264"/>
      <c r="J1969" s="307" t="str">
        <f t="shared" si="0"/>
        <v/>
      </c>
      <c r="K1969" s="307"/>
      <c r="L1969" s="308"/>
      <c r="M1969" s="307"/>
      <c r="N1969" s="304"/>
      <c r="O1969" s="264"/>
      <c r="P1969" s="269"/>
      <c r="Q1969" s="296"/>
      <c r="R1969" s="296"/>
      <c r="S1969" s="296"/>
    </row>
    <row r="1970" spans="1:19" ht="12.75" customHeight="1" x14ac:dyDescent="0.2">
      <c r="A1970" s="303" t="str">
        <f>IF(B1970="","",ROW()-ROW($A$3)+'Diário 2º PA'!$P$1)</f>
        <v/>
      </c>
      <c r="B1970" s="304"/>
      <c r="C1970" s="305"/>
      <c r="D1970" s="269"/>
      <c r="E1970" s="264"/>
      <c r="F1970" s="334"/>
      <c r="G1970" s="269"/>
      <c r="H1970" s="269"/>
      <c r="I1970" s="264"/>
      <c r="J1970" s="307" t="str">
        <f t="shared" si="0"/>
        <v/>
      </c>
      <c r="K1970" s="307"/>
      <c r="L1970" s="308"/>
      <c r="M1970" s="307"/>
      <c r="N1970" s="304"/>
      <c r="O1970" s="264"/>
      <c r="P1970" s="269"/>
      <c r="Q1970" s="296"/>
      <c r="R1970" s="296"/>
      <c r="S1970" s="296"/>
    </row>
    <row r="1971" spans="1:19" ht="12.75" customHeight="1" x14ac:dyDescent="0.2">
      <c r="A1971" s="303" t="str">
        <f>IF(B1971="","",ROW()-ROW($A$3)+'Diário 2º PA'!$P$1)</f>
        <v/>
      </c>
      <c r="B1971" s="304"/>
      <c r="C1971" s="305"/>
      <c r="D1971" s="269"/>
      <c r="E1971" s="264"/>
      <c r="F1971" s="334"/>
      <c r="G1971" s="269"/>
      <c r="H1971" s="269"/>
      <c r="I1971" s="264"/>
      <c r="J1971" s="307" t="str">
        <f t="shared" si="0"/>
        <v/>
      </c>
      <c r="K1971" s="307"/>
      <c r="L1971" s="308"/>
      <c r="M1971" s="307"/>
      <c r="N1971" s="304"/>
      <c r="O1971" s="264"/>
      <c r="P1971" s="269"/>
      <c r="Q1971" s="296"/>
      <c r="R1971" s="296"/>
      <c r="S1971" s="296"/>
    </row>
    <row r="1972" spans="1:19" ht="12.75" customHeight="1" x14ac:dyDescent="0.2">
      <c r="A1972" s="303" t="str">
        <f>IF(B1972="","",ROW()-ROW($A$3)+'Diário 2º PA'!$P$1)</f>
        <v/>
      </c>
      <c r="B1972" s="304"/>
      <c r="C1972" s="305"/>
      <c r="D1972" s="269"/>
      <c r="E1972" s="264"/>
      <c r="F1972" s="334"/>
      <c r="G1972" s="269"/>
      <c r="H1972" s="269"/>
      <c r="I1972" s="264"/>
      <c r="J1972" s="307" t="str">
        <f t="shared" si="0"/>
        <v/>
      </c>
      <c r="K1972" s="307"/>
      <c r="L1972" s="308"/>
      <c r="M1972" s="307"/>
      <c r="N1972" s="304"/>
      <c r="O1972" s="264"/>
      <c r="P1972" s="269"/>
      <c r="Q1972" s="296"/>
      <c r="R1972" s="296"/>
      <c r="S1972" s="296"/>
    </row>
    <row r="1973" spans="1:19" ht="12.75" customHeight="1" x14ac:dyDescent="0.2">
      <c r="A1973" s="303" t="str">
        <f>IF(B1973="","",ROW()-ROW($A$3)+'Diário 2º PA'!$P$1)</f>
        <v/>
      </c>
      <c r="B1973" s="304"/>
      <c r="C1973" s="305"/>
      <c r="D1973" s="269"/>
      <c r="E1973" s="264"/>
      <c r="F1973" s="334"/>
      <c r="G1973" s="269"/>
      <c r="H1973" s="269"/>
      <c r="I1973" s="264"/>
      <c r="J1973" s="307" t="str">
        <f t="shared" si="0"/>
        <v/>
      </c>
      <c r="K1973" s="307"/>
      <c r="L1973" s="308"/>
      <c r="M1973" s="307"/>
      <c r="N1973" s="304"/>
      <c r="O1973" s="264"/>
      <c r="P1973" s="269"/>
      <c r="Q1973" s="296"/>
      <c r="R1973" s="296"/>
      <c r="S1973" s="296"/>
    </row>
    <row r="1974" spans="1:19" ht="12.75" customHeight="1" x14ac:dyDescent="0.2">
      <c r="A1974" s="303" t="str">
        <f>IF(B1974="","",ROW()-ROW($A$3)+'Diário 2º PA'!$P$1)</f>
        <v/>
      </c>
      <c r="B1974" s="304"/>
      <c r="C1974" s="305"/>
      <c r="D1974" s="269"/>
      <c r="E1974" s="264"/>
      <c r="F1974" s="334"/>
      <c r="G1974" s="269"/>
      <c r="H1974" s="269"/>
      <c r="I1974" s="264"/>
      <c r="J1974" s="307" t="str">
        <f t="shared" si="0"/>
        <v/>
      </c>
      <c r="K1974" s="307"/>
      <c r="L1974" s="308"/>
      <c r="M1974" s="307"/>
      <c r="N1974" s="304"/>
      <c r="O1974" s="264"/>
      <c r="P1974" s="269"/>
      <c r="Q1974" s="296"/>
      <c r="R1974" s="296"/>
      <c r="S1974" s="296"/>
    </row>
    <row r="1975" spans="1:19" ht="12.75" customHeight="1" x14ac:dyDescent="0.2">
      <c r="A1975" s="303" t="str">
        <f>IF(B1975="","",ROW()-ROW($A$3)+'Diário 2º PA'!$P$1)</f>
        <v/>
      </c>
      <c r="B1975" s="304"/>
      <c r="C1975" s="305"/>
      <c r="D1975" s="269"/>
      <c r="E1975" s="264"/>
      <c r="F1975" s="334"/>
      <c r="G1975" s="269"/>
      <c r="H1975" s="269"/>
      <c r="I1975" s="264"/>
      <c r="J1975" s="307" t="str">
        <f t="shared" si="0"/>
        <v/>
      </c>
      <c r="K1975" s="307"/>
      <c r="L1975" s="308"/>
      <c r="M1975" s="307"/>
      <c r="N1975" s="304"/>
      <c r="O1975" s="264"/>
      <c r="P1975" s="269"/>
      <c r="Q1975" s="296"/>
      <c r="R1975" s="296"/>
      <c r="S1975" s="296"/>
    </row>
    <row r="1976" spans="1:19" ht="12.75" customHeight="1" x14ac:dyDescent="0.2">
      <c r="A1976" s="303" t="str">
        <f>IF(B1976="","",ROW()-ROW($A$3)+'Diário 2º PA'!$P$1)</f>
        <v/>
      </c>
      <c r="B1976" s="304"/>
      <c r="C1976" s="305"/>
      <c r="D1976" s="269"/>
      <c r="E1976" s="264"/>
      <c r="F1976" s="334"/>
      <c r="G1976" s="269"/>
      <c r="H1976" s="269"/>
      <c r="I1976" s="264"/>
      <c r="J1976" s="307" t="str">
        <f t="shared" si="0"/>
        <v/>
      </c>
      <c r="K1976" s="307"/>
      <c r="L1976" s="308"/>
      <c r="M1976" s="307"/>
      <c r="N1976" s="304"/>
      <c r="O1976" s="264"/>
      <c r="P1976" s="269"/>
      <c r="Q1976" s="296"/>
      <c r="R1976" s="296"/>
      <c r="S1976" s="296"/>
    </row>
    <row r="1977" spans="1:19" ht="12.75" customHeight="1" x14ac:dyDescent="0.2">
      <c r="A1977" s="303" t="str">
        <f>IF(B1977="","",ROW()-ROW($A$3)+'Diário 2º PA'!$P$1)</f>
        <v/>
      </c>
      <c r="B1977" s="304"/>
      <c r="C1977" s="305"/>
      <c r="D1977" s="269"/>
      <c r="E1977" s="264"/>
      <c r="F1977" s="334"/>
      <c r="G1977" s="269"/>
      <c r="H1977" s="269"/>
      <c r="I1977" s="264"/>
      <c r="J1977" s="307" t="str">
        <f t="shared" si="0"/>
        <v/>
      </c>
      <c r="K1977" s="307"/>
      <c r="L1977" s="308"/>
      <c r="M1977" s="307"/>
      <c r="N1977" s="304"/>
      <c r="O1977" s="264"/>
      <c r="P1977" s="269"/>
      <c r="Q1977" s="296"/>
      <c r="R1977" s="296"/>
      <c r="S1977" s="296"/>
    </row>
    <row r="1978" spans="1:19" ht="12.75" customHeight="1" x14ac:dyDescent="0.2">
      <c r="A1978" s="303" t="str">
        <f>IF(B1978="","",ROW()-ROW($A$3)+'Diário 2º PA'!$P$1)</f>
        <v/>
      </c>
      <c r="B1978" s="304"/>
      <c r="C1978" s="305"/>
      <c r="D1978" s="269"/>
      <c r="E1978" s="264"/>
      <c r="F1978" s="334"/>
      <c r="G1978" s="269"/>
      <c r="H1978" s="269"/>
      <c r="I1978" s="264"/>
      <c r="J1978" s="307" t="str">
        <f t="shared" si="0"/>
        <v/>
      </c>
      <c r="K1978" s="307"/>
      <c r="L1978" s="308"/>
      <c r="M1978" s="307"/>
      <c r="N1978" s="304"/>
      <c r="O1978" s="264"/>
      <c r="P1978" s="269"/>
      <c r="Q1978" s="296"/>
      <c r="R1978" s="296"/>
      <c r="S1978" s="296"/>
    </row>
    <row r="1979" spans="1:19" ht="12.75" customHeight="1" x14ac:dyDescent="0.2">
      <c r="A1979" s="303" t="str">
        <f>IF(B1979="","",ROW()-ROW($A$3)+'Diário 2º PA'!$P$1)</f>
        <v/>
      </c>
      <c r="B1979" s="304"/>
      <c r="C1979" s="305"/>
      <c r="D1979" s="269"/>
      <c r="E1979" s="264"/>
      <c r="F1979" s="334"/>
      <c r="G1979" s="269"/>
      <c r="H1979" s="269"/>
      <c r="I1979" s="264"/>
      <c r="J1979" s="307" t="str">
        <f t="shared" si="0"/>
        <v/>
      </c>
      <c r="K1979" s="307"/>
      <c r="L1979" s="308"/>
      <c r="M1979" s="307"/>
      <c r="N1979" s="304"/>
      <c r="O1979" s="264"/>
      <c r="P1979" s="269"/>
      <c r="Q1979" s="296"/>
      <c r="R1979" s="296"/>
      <c r="S1979" s="296"/>
    </row>
    <row r="1980" spans="1:19" ht="12.75" customHeight="1" x14ac:dyDescent="0.2">
      <c r="A1980" s="303" t="str">
        <f>IF(B1980="","",ROW()-ROW($A$3)+'Diário 2º PA'!$P$1)</f>
        <v/>
      </c>
      <c r="B1980" s="304"/>
      <c r="C1980" s="305"/>
      <c r="D1980" s="269"/>
      <c r="E1980" s="264"/>
      <c r="F1980" s="334"/>
      <c r="G1980" s="269"/>
      <c r="H1980" s="269"/>
      <c r="I1980" s="264"/>
      <c r="J1980" s="307" t="str">
        <f t="shared" si="0"/>
        <v/>
      </c>
      <c r="K1980" s="307"/>
      <c r="L1980" s="308"/>
      <c r="M1980" s="307"/>
      <c r="N1980" s="304"/>
      <c r="O1980" s="264"/>
      <c r="P1980" s="269"/>
      <c r="Q1980" s="296"/>
      <c r="R1980" s="296"/>
      <c r="S1980" s="296"/>
    </row>
    <row r="1981" spans="1:19" ht="12.75" customHeight="1" x14ac:dyDescent="0.2">
      <c r="A1981" s="303" t="str">
        <f>IF(B1981="","",ROW()-ROW($A$3)+'Diário 2º PA'!$P$1)</f>
        <v/>
      </c>
      <c r="B1981" s="304"/>
      <c r="C1981" s="305"/>
      <c r="D1981" s="269"/>
      <c r="E1981" s="264"/>
      <c r="F1981" s="334"/>
      <c r="G1981" s="269"/>
      <c r="H1981" s="269"/>
      <c r="I1981" s="264"/>
      <c r="J1981" s="307" t="str">
        <f t="shared" si="0"/>
        <v/>
      </c>
      <c r="K1981" s="307"/>
      <c r="L1981" s="308"/>
      <c r="M1981" s="307"/>
      <c r="N1981" s="304"/>
      <c r="O1981" s="264"/>
      <c r="P1981" s="269"/>
      <c r="Q1981" s="296"/>
      <c r="R1981" s="296"/>
      <c r="S1981" s="296"/>
    </row>
    <row r="1982" spans="1:19" ht="12.75" customHeight="1" x14ac:dyDescent="0.2">
      <c r="A1982" s="303" t="str">
        <f>IF(B1982="","",ROW()-ROW($A$3)+'Diário 2º PA'!$P$1)</f>
        <v/>
      </c>
      <c r="B1982" s="304"/>
      <c r="C1982" s="305"/>
      <c r="D1982" s="269"/>
      <c r="E1982" s="264"/>
      <c r="F1982" s="334"/>
      <c r="G1982" s="269"/>
      <c r="H1982" s="269"/>
      <c r="I1982" s="264"/>
      <c r="J1982" s="307" t="str">
        <f t="shared" si="0"/>
        <v/>
      </c>
      <c r="K1982" s="307"/>
      <c r="L1982" s="308"/>
      <c r="M1982" s="307"/>
      <c r="N1982" s="304"/>
      <c r="O1982" s="264"/>
      <c r="P1982" s="269"/>
      <c r="Q1982" s="296"/>
      <c r="R1982" s="296"/>
      <c r="S1982" s="296"/>
    </row>
    <row r="1983" spans="1:19" ht="12.75" customHeight="1" x14ac:dyDescent="0.2">
      <c r="A1983" s="303" t="str">
        <f>IF(B1983="","",ROW()-ROW($A$3)+'Diário 2º PA'!$P$1)</f>
        <v/>
      </c>
      <c r="B1983" s="304"/>
      <c r="C1983" s="305"/>
      <c r="D1983" s="269"/>
      <c r="E1983" s="264"/>
      <c r="F1983" s="334"/>
      <c r="G1983" s="269"/>
      <c r="H1983" s="269"/>
      <c r="I1983" s="264"/>
      <c r="J1983" s="307" t="str">
        <f t="shared" si="0"/>
        <v/>
      </c>
      <c r="K1983" s="307"/>
      <c r="L1983" s="308"/>
      <c r="M1983" s="307"/>
      <c r="N1983" s="304"/>
      <c r="O1983" s="264"/>
      <c r="P1983" s="269"/>
      <c r="Q1983" s="296"/>
      <c r="R1983" s="296"/>
      <c r="S1983" s="296"/>
    </row>
    <row r="1984" spans="1:19" ht="12.75" customHeight="1" x14ac:dyDescent="0.2">
      <c r="A1984" s="303" t="str">
        <f>IF(B1984="","",ROW()-ROW($A$3)+'Diário 2º PA'!$P$1)</f>
        <v/>
      </c>
      <c r="B1984" s="304"/>
      <c r="C1984" s="305"/>
      <c r="D1984" s="269"/>
      <c r="E1984" s="264"/>
      <c r="F1984" s="334"/>
      <c r="G1984" s="269"/>
      <c r="H1984" s="269"/>
      <c r="I1984" s="264"/>
      <c r="J1984" s="307" t="str">
        <f t="shared" si="0"/>
        <v/>
      </c>
      <c r="K1984" s="307"/>
      <c r="L1984" s="308"/>
      <c r="M1984" s="307"/>
      <c r="N1984" s="304"/>
      <c r="O1984" s="264"/>
      <c r="P1984" s="269"/>
      <c r="Q1984" s="296"/>
      <c r="R1984" s="296"/>
      <c r="S1984" s="296"/>
    </row>
    <row r="1985" spans="1:19" ht="12.75" customHeight="1" x14ac:dyDescent="0.2">
      <c r="A1985" s="303" t="str">
        <f>IF(B1985="","",ROW()-ROW($A$3)+'Diário 2º PA'!$P$1)</f>
        <v/>
      </c>
      <c r="B1985" s="304"/>
      <c r="C1985" s="305"/>
      <c r="D1985" s="269"/>
      <c r="E1985" s="264"/>
      <c r="F1985" s="334"/>
      <c r="G1985" s="269"/>
      <c r="H1985" s="269"/>
      <c r="I1985" s="264"/>
      <c r="J1985" s="307" t="str">
        <f t="shared" si="0"/>
        <v/>
      </c>
      <c r="K1985" s="307"/>
      <c r="L1985" s="308"/>
      <c r="M1985" s="307"/>
      <c r="N1985" s="304"/>
      <c r="O1985" s="264"/>
      <c r="P1985" s="269"/>
      <c r="Q1985" s="296"/>
      <c r="R1985" s="296"/>
      <c r="S1985" s="296"/>
    </row>
    <row r="1986" spans="1:19" ht="12.75" customHeight="1" x14ac:dyDescent="0.2">
      <c r="A1986" s="303" t="str">
        <f>IF(B1986="","",ROW()-ROW($A$3)+'Diário 2º PA'!$P$1)</f>
        <v/>
      </c>
      <c r="B1986" s="304"/>
      <c r="C1986" s="305"/>
      <c r="D1986" s="269"/>
      <c r="E1986" s="264"/>
      <c r="F1986" s="334"/>
      <c r="G1986" s="269"/>
      <c r="H1986" s="269"/>
      <c r="I1986" s="264"/>
      <c r="J1986" s="307" t="str">
        <f t="shared" si="0"/>
        <v/>
      </c>
      <c r="K1986" s="307"/>
      <c r="L1986" s="308"/>
      <c r="M1986" s="307"/>
      <c r="N1986" s="304"/>
      <c r="O1986" s="264"/>
      <c r="P1986" s="269"/>
      <c r="Q1986" s="296"/>
      <c r="R1986" s="296"/>
      <c r="S1986" s="296"/>
    </row>
    <row r="1987" spans="1:19" ht="12.75" customHeight="1" x14ac:dyDescent="0.2">
      <c r="A1987" s="303" t="str">
        <f>IF(B1987="","",ROW()-ROW($A$3)+'Diário 2º PA'!$P$1)</f>
        <v/>
      </c>
      <c r="B1987" s="304"/>
      <c r="C1987" s="305"/>
      <c r="D1987" s="269"/>
      <c r="E1987" s="264"/>
      <c r="F1987" s="334"/>
      <c r="G1987" s="269"/>
      <c r="H1987" s="269"/>
      <c r="I1987" s="264"/>
      <c r="J1987" s="307" t="str">
        <f t="shared" si="0"/>
        <v/>
      </c>
      <c r="K1987" s="307"/>
      <c r="L1987" s="308"/>
      <c r="M1987" s="307"/>
      <c r="N1987" s="304"/>
      <c r="O1987" s="264"/>
      <c r="P1987" s="269"/>
      <c r="Q1987" s="296"/>
      <c r="R1987" s="296"/>
      <c r="S1987" s="296"/>
    </row>
    <row r="1988" spans="1:19" ht="12.75" customHeight="1" x14ac:dyDescent="0.2">
      <c r="A1988" s="303" t="str">
        <f>IF(B1988="","",ROW()-ROW($A$3)+'Diário 2º PA'!$P$1)</f>
        <v/>
      </c>
      <c r="B1988" s="304"/>
      <c r="C1988" s="305"/>
      <c r="D1988" s="269"/>
      <c r="E1988" s="264"/>
      <c r="F1988" s="334"/>
      <c r="G1988" s="269"/>
      <c r="H1988" s="269"/>
      <c r="I1988" s="264"/>
      <c r="J1988" s="307" t="str">
        <f t="shared" si="0"/>
        <v/>
      </c>
      <c r="K1988" s="307"/>
      <c r="L1988" s="308"/>
      <c r="M1988" s="307"/>
      <c r="N1988" s="304"/>
      <c r="O1988" s="264"/>
      <c r="P1988" s="269"/>
      <c r="Q1988" s="296"/>
      <c r="R1988" s="296"/>
      <c r="S1988" s="296"/>
    </row>
    <row r="1989" spans="1:19" ht="12.75" customHeight="1" x14ac:dyDescent="0.2">
      <c r="A1989" s="303" t="str">
        <f>IF(B1989="","",ROW()-ROW($A$3)+'Diário 2º PA'!$P$1)</f>
        <v/>
      </c>
      <c r="B1989" s="304"/>
      <c r="C1989" s="305"/>
      <c r="D1989" s="269"/>
      <c r="E1989" s="264"/>
      <c r="F1989" s="334"/>
      <c r="G1989" s="269"/>
      <c r="H1989" s="269"/>
      <c r="I1989" s="264"/>
      <c r="J1989" s="307" t="str">
        <f t="shared" si="0"/>
        <v/>
      </c>
      <c r="K1989" s="307"/>
      <c r="L1989" s="308"/>
      <c r="M1989" s="307"/>
      <c r="N1989" s="304"/>
      <c r="O1989" s="264"/>
      <c r="P1989" s="269"/>
      <c r="Q1989" s="296"/>
      <c r="R1989" s="296"/>
      <c r="S1989" s="296"/>
    </row>
    <row r="1990" spans="1:19" ht="12.75" customHeight="1" x14ac:dyDescent="0.2">
      <c r="A1990" s="303" t="str">
        <f>IF(B1990="","",ROW()-ROW($A$3)+'Diário 2º PA'!$P$1)</f>
        <v/>
      </c>
      <c r="B1990" s="304"/>
      <c r="C1990" s="305"/>
      <c r="D1990" s="269"/>
      <c r="E1990" s="264"/>
      <c r="F1990" s="334"/>
      <c r="G1990" s="269"/>
      <c r="H1990" s="269"/>
      <c r="I1990" s="264"/>
      <c r="J1990" s="307" t="str">
        <f t="shared" si="0"/>
        <v/>
      </c>
      <c r="K1990" s="307"/>
      <c r="L1990" s="308"/>
      <c r="M1990" s="307"/>
      <c r="N1990" s="304"/>
      <c r="O1990" s="264"/>
      <c r="P1990" s="269"/>
      <c r="Q1990" s="296"/>
      <c r="R1990" s="296"/>
      <c r="S1990" s="296"/>
    </row>
    <row r="1991" spans="1:19" ht="12.75" customHeight="1" x14ac:dyDescent="0.2">
      <c r="A1991" s="303" t="str">
        <f>IF(B1991="","",ROW()-ROW($A$3)+'Diário 2º PA'!$P$1)</f>
        <v/>
      </c>
      <c r="B1991" s="304"/>
      <c r="C1991" s="305"/>
      <c r="D1991" s="269"/>
      <c r="E1991" s="264"/>
      <c r="F1991" s="334"/>
      <c r="G1991" s="269"/>
      <c r="H1991" s="269"/>
      <c r="I1991" s="264"/>
      <c r="J1991" s="307" t="str">
        <f t="shared" si="0"/>
        <v/>
      </c>
      <c r="K1991" s="307"/>
      <c r="L1991" s="308"/>
      <c r="M1991" s="307"/>
      <c r="N1991" s="304"/>
      <c r="O1991" s="264"/>
      <c r="P1991" s="269"/>
      <c r="Q1991" s="296"/>
      <c r="R1991" s="296"/>
      <c r="S1991" s="296"/>
    </row>
    <row r="1992" spans="1:19" ht="12.75" customHeight="1" x14ac:dyDescent="0.2">
      <c r="A1992" s="303" t="str">
        <f>IF(B1992="","",ROW()-ROW($A$3)+'Diário 2º PA'!$P$1)</f>
        <v/>
      </c>
      <c r="B1992" s="304"/>
      <c r="C1992" s="305"/>
      <c r="D1992" s="269"/>
      <c r="E1992" s="264"/>
      <c r="F1992" s="334"/>
      <c r="G1992" s="269"/>
      <c r="H1992" s="269"/>
      <c r="I1992" s="264"/>
      <c r="J1992" s="307" t="str">
        <f t="shared" si="0"/>
        <v/>
      </c>
      <c r="K1992" s="307"/>
      <c r="L1992" s="308"/>
      <c r="M1992" s="307"/>
      <c r="N1992" s="304"/>
      <c r="O1992" s="264"/>
      <c r="P1992" s="269"/>
      <c r="Q1992" s="296"/>
      <c r="R1992" s="296"/>
      <c r="S1992" s="296"/>
    </row>
    <row r="1993" spans="1:19" ht="12.75" customHeight="1" x14ac:dyDescent="0.2">
      <c r="A1993" s="303" t="str">
        <f>IF(B1993="","",ROW()-ROW($A$3)+'Diário 2º PA'!$P$1)</f>
        <v/>
      </c>
      <c r="B1993" s="304"/>
      <c r="C1993" s="305"/>
      <c r="D1993" s="269"/>
      <c r="E1993" s="264"/>
      <c r="F1993" s="334"/>
      <c r="G1993" s="269"/>
      <c r="H1993" s="269"/>
      <c r="I1993" s="264"/>
      <c r="J1993" s="307" t="str">
        <f t="shared" si="0"/>
        <v/>
      </c>
      <c r="K1993" s="307"/>
      <c r="L1993" s="308"/>
      <c r="M1993" s="307"/>
      <c r="N1993" s="304"/>
      <c r="O1993" s="264"/>
      <c r="P1993" s="269"/>
      <c r="Q1993" s="296"/>
      <c r="R1993" s="296"/>
      <c r="S1993" s="296"/>
    </row>
    <row r="1994" spans="1:19" ht="12.75" customHeight="1" x14ac:dyDescent="0.2">
      <c r="A1994" s="303" t="str">
        <f>IF(B1994="","",ROW()-ROW($A$3)+'Diário 2º PA'!$P$1)</f>
        <v/>
      </c>
      <c r="B1994" s="304"/>
      <c r="C1994" s="305"/>
      <c r="D1994" s="269"/>
      <c r="E1994" s="264"/>
      <c r="F1994" s="334"/>
      <c r="G1994" s="269"/>
      <c r="H1994" s="269"/>
      <c r="I1994" s="264"/>
      <c r="J1994" s="307" t="str">
        <f t="shared" si="0"/>
        <v/>
      </c>
      <c r="K1994" s="307"/>
      <c r="L1994" s="308"/>
      <c r="M1994" s="307"/>
      <c r="N1994" s="304"/>
      <c r="O1994" s="264"/>
      <c r="P1994" s="269"/>
      <c r="Q1994" s="296"/>
      <c r="R1994" s="296"/>
      <c r="S1994" s="296"/>
    </row>
    <row r="1995" spans="1:19" ht="12.75" customHeight="1" x14ac:dyDescent="0.2">
      <c r="A1995" s="303" t="str">
        <f>IF(B1995="","",ROW()-ROW($A$3)+'Diário 2º PA'!$P$1)</f>
        <v/>
      </c>
      <c r="B1995" s="304"/>
      <c r="C1995" s="305"/>
      <c r="D1995" s="269"/>
      <c r="E1995" s="264"/>
      <c r="F1995" s="334"/>
      <c r="G1995" s="269"/>
      <c r="H1995" s="269"/>
      <c r="I1995" s="264"/>
      <c r="J1995" s="307" t="str">
        <f t="shared" si="0"/>
        <v/>
      </c>
      <c r="K1995" s="307"/>
      <c r="L1995" s="308"/>
      <c r="M1995" s="307"/>
      <c r="N1995" s="304"/>
      <c r="O1995" s="264"/>
      <c r="P1995" s="269"/>
      <c r="Q1995" s="296"/>
      <c r="R1995" s="296"/>
      <c r="S1995" s="296"/>
    </row>
    <row r="1996" spans="1:19" ht="12.75" customHeight="1" x14ac:dyDescent="0.2">
      <c r="A1996" s="303" t="str">
        <f>IF(B1996="","",ROW()-ROW($A$3)+'Diário 2º PA'!$P$1)</f>
        <v/>
      </c>
      <c r="B1996" s="304"/>
      <c r="C1996" s="305"/>
      <c r="D1996" s="269"/>
      <c r="E1996" s="264"/>
      <c r="F1996" s="334"/>
      <c r="G1996" s="269"/>
      <c r="H1996" s="269"/>
      <c r="I1996" s="264"/>
      <c r="J1996" s="307" t="str">
        <f t="shared" si="0"/>
        <v/>
      </c>
      <c r="K1996" s="307"/>
      <c r="L1996" s="308"/>
      <c r="M1996" s="307"/>
      <c r="N1996" s="304"/>
      <c r="O1996" s="264"/>
      <c r="P1996" s="269"/>
      <c r="Q1996" s="296"/>
      <c r="R1996" s="296"/>
      <c r="S1996" s="296"/>
    </row>
    <row r="1997" spans="1:19" ht="12.75" customHeight="1" x14ac:dyDescent="0.2">
      <c r="A1997" s="303" t="str">
        <f>IF(B1997="","",ROW()-ROW($A$3)+'Diário 2º PA'!$P$1)</f>
        <v/>
      </c>
      <c r="B1997" s="304"/>
      <c r="C1997" s="305"/>
      <c r="D1997" s="269"/>
      <c r="E1997" s="264"/>
      <c r="F1997" s="334"/>
      <c r="G1997" s="269"/>
      <c r="H1997" s="269"/>
      <c r="I1997" s="264"/>
      <c r="J1997" s="307" t="str">
        <f t="shared" si="0"/>
        <v/>
      </c>
      <c r="K1997" s="307"/>
      <c r="L1997" s="308"/>
      <c r="M1997" s="307"/>
      <c r="N1997" s="304"/>
      <c r="O1997" s="264"/>
      <c r="P1997" s="269"/>
      <c r="Q1997" s="296"/>
      <c r="R1997" s="296"/>
      <c r="S1997" s="296"/>
    </row>
    <row r="1998" spans="1:19" ht="12.75" customHeight="1" x14ac:dyDescent="0.2">
      <c r="A1998" s="303" t="str">
        <f>IF(B1998="","",ROW()-ROW($A$3)+'Diário 2º PA'!$P$1)</f>
        <v/>
      </c>
      <c r="B1998" s="304"/>
      <c r="C1998" s="305"/>
      <c r="D1998" s="269"/>
      <c r="E1998" s="264"/>
      <c r="F1998" s="334"/>
      <c r="G1998" s="269"/>
      <c r="H1998" s="269"/>
      <c r="I1998" s="264"/>
      <c r="J1998" s="307" t="str">
        <f t="shared" si="0"/>
        <v/>
      </c>
      <c r="K1998" s="307"/>
      <c r="L1998" s="308"/>
      <c r="M1998" s="307"/>
      <c r="N1998" s="304"/>
      <c r="O1998" s="264"/>
      <c r="P1998" s="269"/>
      <c r="Q1998" s="296"/>
      <c r="R1998" s="296"/>
      <c r="S1998" s="296"/>
    </row>
    <row r="1999" spans="1:19" ht="12.75" customHeight="1" x14ac:dyDescent="0.2">
      <c r="A1999" s="303" t="str">
        <f>IF(B1999="","",ROW()-ROW($A$3)+'Diário 2º PA'!$P$1)</f>
        <v/>
      </c>
      <c r="B1999" s="304"/>
      <c r="C1999" s="305"/>
      <c r="D1999" s="269"/>
      <c r="E1999" s="264"/>
      <c r="F1999" s="334"/>
      <c r="G1999" s="269"/>
      <c r="H1999" s="269"/>
      <c r="I1999" s="264"/>
      <c r="J1999" s="307" t="str">
        <f t="shared" si="0"/>
        <v/>
      </c>
      <c r="K1999" s="307"/>
      <c r="L1999" s="308"/>
      <c r="M1999" s="307"/>
      <c r="N1999" s="304"/>
      <c r="O1999" s="264"/>
      <c r="P1999" s="269"/>
      <c r="Q1999" s="296"/>
      <c r="R1999" s="296"/>
      <c r="S1999" s="296"/>
    </row>
    <row r="2000" spans="1:19" ht="12.75" customHeight="1" x14ac:dyDescent="0.2">
      <c r="A2000" s="303" t="str">
        <f>IF(B2000="","",ROW()-ROW($A$3)+'Diário 2º PA'!$P$1)</f>
        <v/>
      </c>
      <c r="B2000" s="304"/>
      <c r="C2000" s="305"/>
      <c r="D2000" s="269"/>
      <c r="E2000" s="264"/>
      <c r="F2000" s="334"/>
      <c r="G2000" s="269"/>
      <c r="H2000" s="269"/>
      <c r="I2000" s="264"/>
      <c r="J2000" s="307" t="str">
        <f t="shared" si="0"/>
        <v/>
      </c>
      <c r="K2000" s="307"/>
      <c r="L2000" s="308"/>
      <c r="M2000" s="307"/>
      <c r="N2000" s="304"/>
      <c r="O2000" s="264"/>
      <c r="P2000" s="269"/>
      <c r="Q2000" s="296"/>
      <c r="R2000" s="296"/>
      <c r="S2000" s="296"/>
    </row>
  </sheetData>
  <autoFilter ref="A3:N2000">
    <sortState ref="A3:N2000">
      <sortCondition ref="A3:A2000"/>
    </sortState>
  </autoFilter>
  <mergeCells count="2">
    <mergeCell ref="A1:N1"/>
    <mergeCell ref="A2:N2"/>
  </mergeCells>
  <conditionalFormatting sqref="G86">
    <cfRule type="expression" dxfId="3" priority="1" stopIfTrue="1">
      <formula>ISEVEN(ROW())</formula>
    </cfRule>
  </conditionalFormatting>
  <conditionalFormatting sqref="G177">
    <cfRule type="expression" dxfId="2" priority="2" stopIfTrue="1">
      <formula>ISEVEN(ROW())</formula>
    </cfRule>
  </conditionalFormatting>
  <dataValidations count="3">
    <dataValidation type="list" allowBlank="1" showErrorMessage="1" sqref="E4:E5 D6:E7 E8:E2000">
      <formula1>OFFSET(Repasses,1,MATCH(C4,Categorias,0)-1,OFFSET(Repasses,-1,MATCH(C4,Categorias,0)-1),1)</formula1>
    </dataValidation>
    <dataValidation type="list" allowBlank="1" showErrorMessage="1" sqref="D4:D5 D8:D2000">
      <formula1>Categorias</formula1>
    </dataValidation>
    <dataValidation type="list" allowBlank="1" showErrorMessage="1" sqref="H4:H441 H443:H643 H644:I644 O644 H645:H2000">
      <formula1>VinculoPT</formula1>
    </dataValidation>
  </dataValidations>
  <printOptions horizontalCentered="1"/>
  <pageMargins left="0.59055118110236227" right="0.59055118110236227" top="0.59055118110236227" bottom="0.59055118110236227" header="0" footer="0"/>
  <pageSetup paperSize="9" fitToHeight="0" pageOrder="overThenDown"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C0C0C"/>
    <pageSetUpPr fitToPage="1"/>
  </sheetPr>
  <dimension ref="A1:T2000"/>
  <sheetViews>
    <sheetView showGridLines="0" workbookViewId="0">
      <pane xSplit="6" ySplit="3" topLeftCell="G4" activePane="bottomRight" state="frozen"/>
      <selection pane="topRight" activeCell="G1" sqref="G1"/>
      <selection pane="bottomLeft" activeCell="A4" sqref="A4"/>
      <selection pane="bottomRight" activeCell="G4" sqref="G4"/>
    </sheetView>
  </sheetViews>
  <sheetFormatPr defaultColWidth="12.5703125" defaultRowHeight="15" customHeight="1" x14ac:dyDescent="0.2"/>
  <cols>
    <col min="1" max="1" width="7.5703125" customWidth="1"/>
    <col min="2" max="2" width="10.5703125" customWidth="1"/>
    <col min="3" max="3" width="6.85546875" customWidth="1"/>
    <col min="4" max="4" width="15.42578125" customWidth="1"/>
    <col min="5" max="5" width="23.5703125" customWidth="1"/>
    <col min="6" max="6" width="14.5703125" customWidth="1"/>
    <col min="7" max="7" width="44.140625" customWidth="1"/>
    <col min="8" max="8" width="25.42578125" customWidth="1"/>
    <col min="9" max="9" width="23.85546875" customWidth="1"/>
    <col min="10" max="10" width="19.5703125" customWidth="1"/>
    <col min="11" max="11" width="17.42578125" customWidth="1"/>
    <col min="12" max="12" width="14.5703125" customWidth="1"/>
    <col min="13" max="13" width="20.140625" customWidth="1"/>
    <col min="14" max="14" width="12.42578125" customWidth="1"/>
    <col min="15" max="15" width="15.140625" customWidth="1"/>
    <col min="16" max="16" width="19.5703125" customWidth="1"/>
    <col min="17" max="17" width="10.5703125" customWidth="1"/>
    <col min="18" max="18" width="11.5703125" customWidth="1"/>
    <col min="19" max="20" width="9.140625" customWidth="1"/>
  </cols>
  <sheetData>
    <row r="1" spans="1:20" ht="18" customHeight="1" x14ac:dyDescent="0.2">
      <c r="A1" s="401" t="str">
        <f>Capa!A1</f>
        <v>Contrato de Gestão nº. 10/23 celebrado entre a Secretaria do Estado de Justiça e Segurança Pública - SEJUSP e o Polo de Evolução de Medidas Socioeducativas - PEMSE</v>
      </c>
      <c r="B1" s="385"/>
      <c r="C1" s="385"/>
      <c r="D1" s="385"/>
      <c r="E1" s="385"/>
      <c r="F1" s="385"/>
      <c r="G1" s="385"/>
      <c r="H1" s="385"/>
      <c r="I1" s="385"/>
      <c r="J1" s="385"/>
      <c r="K1" s="385"/>
      <c r="L1" s="385"/>
      <c r="M1" s="385"/>
      <c r="N1" s="386"/>
      <c r="O1" s="294"/>
      <c r="P1" s="333"/>
      <c r="Q1" s="297"/>
      <c r="R1" s="296"/>
      <c r="S1" s="296"/>
      <c r="T1" s="296"/>
    </row>
    <row r="2" spans="1:20" ht="18" customHeight="1" x14ac:dyDescent="0.2">
      <c r="A2" s="415" t="str">
        <f>"Tabela 9 - Diário de Entradas e Saídas do Contrato de Gestão - "&amp;LEFT(Capa!$A$13,1)+3&amp;"º Período Avaliatório"</f>
        <v>Tabela 9 - Diário de Entradas e Saídas do Contrato de Gestão - 4º Período Avaliatório</v>
      </c>
      <c r="B2" s="385"/>
      <c r="C2" s="385"/>
      <c r="D2" s="385"/>
      <c r="E2" s="385"/>
      <c r="F2" s="385"/>
      <c r="G2" s="385"/>
      <c r="H2" s="385"/>
      <c r="I2" s="385"/>
      <c r="J2" s="385"/>
      <c r="K2" s="385"/>
      <c r="L2" s="385"/>
      <c r="M2" s="385"/>
      <c r="N2" s="386"/>
      <c r="O2" s="298"/>
      <c r="P2" s="296"/>
      <c r="Q2" s="296"/>
      <c r="R2" s="296"/>
      <c r="S2" s="296"/>
      <c r="T2" s="296"/>
    </row>
    <row r="3" spans="1:20" ht="39" customHeight="1" x14ac:dyDescent="0.2">
      <c r="A3" s="300" t="s">
        <v>827</v>
      </c>
      <c r="B3" s="300" t="s">
        <v>828</v>
      </c>
      <c r="C3" s="250" t="s">
        <v>829</v>
      </c>
      <c r="D3" s="300" t="s">
        <v>445</v>
      </c>
      <c r="E3" s="250" t="s">
        <v>446</v>
      </c>
      <c r="F3" s="250" t="s">
        <v>830</v>
      </c>
      <c r="G3" s="250" t="s">
        <v>447</v>
      </c>
      <c r="H3" s="250" t="s">
        <v>448</v>
      </c>
      <c r="I3" s="250" t="s">
        <v>449</v>
      </c>
      <c r="J3" s="250" t="s">
        <v>831</v>
      </c>
      <c r="K3" s="250" t="s">
        <v>832</v>
      </c>
      <c r="L3" s="250" t="s">
        <v>833</v>
      </c>
      <c r="M3" s="250" t="s">
        <v>834</v>
      </c>
      <c r="N3" s="250" t="s">
        <v>835</v>
      </c>
      <c r="O3" s="250" t="s">
        <v>450</v>
      </c>
      <c r="P3" s="302" t="s">
        <v>831</v>
      </c>
      <c r="Q3" s="296"/>
      <c r="R3" s="296"/>
      <c r="S3" s="299"/>
      <c r="T3" s="299"/>
    </row>
    <row r="4" spans="1:20" ht="14.25" customHeight="1" x14ac:dyDescent="0.2">
      <c r="A4" s="303" t="str">
        <f>IF(B4="","",ROW()-ROW($A$3)+'Diário 3º PA'!$P$1)</f>
        <v/>
      </c>
      <c r="B4" s="304"/>
      <c r="C4" s="305"/>
      <c r="D4" s="269"/>
      <c r="E4" s="264"/>
      <c r="F4" s="334"/>
      <c r="G4" s="264"/>
      <c r="H4" s="269"/>
      <c r="I4" s="264"/>
      <c r="J4" s="307" t="str">
        <f t="shared" ref="J4:J6" si="0">IF(P4="","",IF(LEN(P4)&gt;14,P4,"CPF Protegido - LGPD"))</f>
        <v/>
      </c>
      <c r="K4" s="307"/>
      <c r="L4" s="308"/>
      <c r="M4" s="307"/>
      <c r="N4" s="304"/>
      <c r="O4" s="264"/>
      <c r="P4" s="269"/>
      <c r="Q4" s="335"/>
      <c r="R4" s="335"/>
      <c r="S4" s="336"/>
      <c r="T4" s="336"/>
    </row>
    <row r="5" spans="1:20" ht="12.75" customHeight="1" x14ac:dyDescent="0.2">
      <c r="A5" s="303" t="str">
        <f>IF(B5="","",ROW()-ROW($A$3)+'Diário 3º PA'!$P$1)</f>
        <v/>
      </c>
      <c r="B5" s="304"/>
      <c r="C5" s="305"/>
      <c r="D5" s="264"/>
      <c r="E5" s="264"/>
      <c r="F5" s="334"/>
      <c r="G5" s="264"/>
      <c r="H5" s="264"/>
      <c r="I5" s="264"/>
      <c r="J5" s="307" t="str">
        <f t="shared" si="0"/>
        <v/>
      </c>
      <c r="K5" s="307"/>
      <c r="L5" s="308"/>
      <c r="M5" s="307"/>
      <c r="N5" s="304"/>
      <c r="O5" s="264"/>
      <c r="P5" s="269"/>
      <c r="Q5" s="335"/>
      <c r="R5" s="335"/>
      <c r="S5" s="336"/>
      <c r="T5" s="296"/>
    </row>
    <row r="6" spans="1:20" ht="12.75" customHeight="1" x14ac:dyDescent="0.2">
      <c r="A6" s="303" t="str">
        <f>IF(B6="","",ROW()-ROW($A$3)+'Diário 3º PA'!$P$1)</f>
        <v/>
      </c>
      <c r="B6" s="304"/>
      <c r="C6" s="305"/>
      <c r="D6" s="264"/>
      <c r="E6" s="264"/>
      <c r="F6" s="334"/>
      <c r="G6" s="264"/>
      <c r="H6" s="264"/>
      <c r="I6" s="264"/>
      <c r="J6" s="307" t="str">
        <f t="shared" si="0"/>
        <v/>
      </c>
      <c r="K6" s="307"/>
      <c r="L6" s="308"/>
      <c r="M6" s="307"/>
      <c r="N6" s="304"/>
      <c r="O6" s="264"/>
      <c r="P6" s="269"/>
      <c r="Q6" s="335"/>
      <c r="R6" s="335"/>
      <c r="S6" s="336"/>
      <c r="T6" s="296"/>
    </row>
    <row r="7" spans="1:20" ht="12.75" customHeight="1" x14ac:dyDescent="0.2">
      <c r="A7" s="303" t="str">
        <f>IF(B7="","",ROW()-ROW($A$3)+'Diário 3º PA'!$P$1)</f>
        <v/>
      </c>
      <c r="B7" s="304"/>
      <c r="C7" s="305"/>
      <c r="D7" s="264"/>
      <c r="E7" s="264"/>
      <c r="F7" s="334"/>
      <c r="G7" s="264"/>
      <c r="H7" s="269"/>
      <c r="I7" s="264"/>
      <c r="J7" s="307"/>
      <c r="K7" s="307"/>
      <c r="L7" s="308"/>
      <c r="M7" s="307"/>
      <c r="N7" s="304"/>
      <c r="O7" s="264"/>
      <c r="P7" s="269"/>
      <c r="Q7" s="296"/>
      <c r="R7" s="296"/>
      <c r="S7" s="296"/>
      <c r="T7" s="296"/>
    </row>
    <row r="8" spans="1:20" ht="12.75" customHeight="1" x14ac:dyDescent="0.2">
      <c r="A8" s="303" t="str">
        <f>IF(B8="","",ROW()-ROW($A$3)+'Diário 3º PA'!$P$1)</f>
        <v/>
      </c>
      <c r="B8" s="304"/>
      <c r="C8" s="305"/>
      <c r="D8" s="269"/>
      <c r="E8" s="264"/>
      <c r="F8" s="334"/>
      <c r="G8" s="264"/>
      <c r="H8" s="269"/>
      <c r="I8" s="264"/>
      <c r="J8" s="307"/>
      <c r="K8" s="307"/>
      <c r="L8" s="308"/>
      <c r="M8" s="307"/>
      <c r="N8" s="304"/>
      <c r="O8" s="264"/>
      <c r="P8" s="269"/>
      <c r="Q8" s="296"/>
      <c r="R8" s="296"/>
      <c r="S8" s="296"/>
      <c r="T8" s="296"/>
    </row>
    <row r="9" spans="1:20" ht="12.75" customHeight="1" x14ac:dyDescent="0.2">
      <c r="A9" s="303" t="str">
        <f>IF(B9="","",ROW()-ROW($A$3)+'Diário 3º PA'!$P$1)</f>
        <v/>
      </c>
      <c r="B9" s="304"/>
      <c r="C9" s="305"/>
      <c r="D9" s="269"/>
      <c r="E9" s="264"/>
      <c r="F9" s="334"/>
      <c r="G9" s="264"/>
      <c r="H9" s="269"/>
      <c r="I9" s="264"/>
      <c r="J9" s="307" t="str">
        <f t="shared" ref="J9:J2000" si="1">IF(P9="","",IF(LEN(P9)&gt;14,P9,"CPF Protegido - LGPD"))</f>
        <v/>
      </c>
      <c r="K9" s="307"/>
      <c r="L9" s="308"/>
      <c r="M9" s="307"/>
      <c r="N9" s="304"/>
      <c r="O9" s="264"/>
      <c r="P9" s="269"/>
      <c r="Q9" s="296"/>
      <c r="R9" s="296"/>
      <c r="S9" s="296"/>
      <c r="T9" s="296"/>
    </row>
    <row r="10" spans="1:20" ht="12.75" customHeight="1" x14ac:dyDescent="0.2">
      <c r="A10" s="303" t="str">
        <f>IF(B10="","",ROW()-ROW($A$3)+'Diário 3º PA'!$P$1)</f>
        <v/>
      </c>
      <c r="B10" s="304"/>
      <c r="C10" s="305"/>
      <c r="D10" s="269"/>
      <c r="E10" s="264"/>
      <c r="F10" s="334"/>
      <c r="G10" s="264"/>
      <c r="H10" s="269"/>
      <c r="I10" s="264"/>
      <c r="J10" s="307" t="str">
        <f t="shared" si="1"/>
        <v/>
      </c>
      <c r="K10" s="307"/>
      <c r="L10" s="308"/>
      <c r="M10" s="307"/>
      <c r="N10" s="304"/>
      <c r="O10" s="264"/>
      <c r="P10" s="269"/>
      <c r="Q10" s="296"/>
      <c r="R10" s="296"/>
      <c r="S10" s="296"/>
      <c r="T10" s="296"/>
    </row>
    <row r="11" spans="1:20" ht="12.75" customHeight="1" x14ac:dyDescent="0.2">
      <c r="A11" s="303" t="str">
        <f>IF(B11="","",ROW()-ROW($A$3)+'Diário 3º PA'!$P$1)</f>
        <v/>
      </c>
      <c r="B11" s="304"/>
      <c r="C11" s="305"/>
      <c r="D11" s="269"/>
      <c r="E11" s="264"/>
      <c r="F11" s="334"/>
      <c r="G11" s="264"/>
      <c r="H11" s="269"/>
      <c r="I11" s="264"/>
      <c r="J11" s="307" t="str">
        <f t="shared" si="1"/>
        <v/>
      </c>
      <c r="K11" s="307"/>
      <c r="L11" s="308"/>
      <c r="M11" s="307"/>
      <c r="N11" s="304"/>
      <c r="O11" s="264"/>
      <c r="P11" s="269"/>
      <c r="Q11" s="296"/>
      <c r="R11" s="296"/>
      <c r="S11" s="296"/>
      <c r="T11" s="296"/>
    </row>
    <row r="12" spans="1:20" ht="12.75" customHeight="1" x14ac:dyDescent="0.2">
      <c r="A12" s="303" t="str">
        <f>IF(B12="","",ROW()-ROW($A$3)+'Diário 3º PA'!$P$1)</f>
        <v/>
      </c>
      <c r="B12" s="304"/>
      <c r="C12" s="305"/>
      <c r="D12" s="269"/>
      <c r="E12" s="264"/>
      <c r="F12" s="334"/>
      <c r="G12" s="264"/>
      <c r="H12" s="269"/>
      <c r="I12" s="264"/>
      <c r="J12" s="307" t="str">
        <f t="shared" si="1"/>
        <v/>
      </c>
      <c r="K12" s="307"/>
      <c r="L12" s="308"/>
      <c r="M12" s="307"/>
      <c r="N12" s="304"/>
      <c r="O12" s="264"/>
      <c r="P12" s="269"/>
      <c r="Q12" s="296"/>
      <c r="R12" s="296"/>
      <c r="S12" s="296"/>
      <c r="T12" s="296"/>
    </row>
    <row r="13" spans="1:20" ht="12.75" customHeight="1" x14ac:dyDescent="0.2">
      <c r="A13" s="303" t="str">
        <f>IF(B13="","",ROW()-ROW($A$3)+'Diário 3º PA'!$P$1)</f>
        <v/>
      </c>
      <c r="B13" s="304"/>
      <c r="C13" s="305"/>
      <c r="D13" s="269"/>
      <c r="E13" s="264"/>
      <c r="F13" s="334"/>
      <c r="G13" s="264"/>
      <c r="H13" s="269"/>
      <c r="I13" s="264"/>
      <c r="J13" s="307" t="str">
        <f t="shared" si="1"/>
        <v/>
      </c>
      <c r="K13" s="307"/>
      <c r="L13" s="308"/>
      <c r="M13" s="307"/>
      <c r="N13" s="304"/>
      <c r="O13" s="264"/>
      <c r="P13" s="269"/>
      <c r="Q13" s="296"/>
      <c r="R13" s="296"/>
      <c r="S13" s="296"/>
      <c r="T13" s="296"/>
    </row>
    <row r="14" spans="1:20" ht="12.75" customHeight="1" x14ac:dyDescent="0.2">
      <c r="A14" s="303" t="str">
        <f>IF(B14="","",ROW()-ROW($A$3)+'Diário 3º PA'!$P$1)</f>
        <v/>
      </c>
      <c r="B14" s="304"/>
      <c r="C14" s="305"/>
      <c r="D14" s="269"/>
      <c r="E14" s="264"/>
      <c r="F14" s="334"/>
      <c r="G14" s="264"/>
      <c r="H14" s="269"/>
      <c r="I14" s="264"/>
      <c r="J14" s="307" t="str">
        <f t="shared" si="1"/>
        <v/>
      </c>
      <c r="K14" s="307"/>
      <c r="L14" s="308"/>
      <c r="M14" s="307"/>
      <c r="N14" s="304"/>
      <c r="O14" s="264"/>
      <c r="P14" s="269"/>
      <c r="Q14" s="296"/>
      <c r="R14" s="296"/>
      <c r="S14" s="296"/>
      <c r="T14" s="296"/>
    </row>
    <row r="15" spans="1:20" ht="12.75" customHeight="1" x14ac:dyDescent="0.2">
      <c r="A15" s="303" t="str">
        <f>IF(B15="","",ROW()-ROW($A$3)+'Diário 3º PA'!$P$1)</f>
        <v/>
      </c>
      <c r="B15" s="304"/>
      <c r="C15" s="305"/>
      <c r="D15" s="269"/>
      <c r="E15" s="264"/>
      <c r="F15" s="334"/>
      <c r="G15" s="264"/>
      <c r="H15" s="269"/>
      <c r="I15" s="264"/>
      <c r="J15" s="307" t="str">
        <f t="shared" si="1"/>
        <v/>
      </c>
      <c r="K15" s="307"/>
      <c r="L15" s="308"/>
      <c r="M15" s="307"/>
      <c r="N15" s="304"/>
      <c r="O15" s="264"/>
      <c r="P15" s="269"/>
      <c r="Q15" s="296"/>
      <c r="R15" s="296"/>
      <c r="S15" s="296"/>
      <c r="T15" s="296"/>
    </row>
    <row r="16" spans="1:20" ht="12.75" customHeight="1" x14ac:dyDescent="0.2">
      <c r="A16" s="303" t="str">
        <f>IF(B16="","",ROW()-ROW($A$3)+'Diário 3º PA'!$P$1)</f>
        <v/>
      </c>
      <c r="B16" s="304"/>
      <c r="C16" s="305"/>
      <c r="D16" s="269"/>
      <c r="E16" s="264"/>
      <c r="F16" s="334"/>
      <c r="G16" s="264"/>
      <c r="H16" s="269"/>
      <c r="I16" s="264"/>
      <c r="J16" s="307" t="str">
        <f t="shared" si="1"/>
        <v/>
      </c>
      <c r="K16" s="307"/>
      <c r="L16" s="308"/>
      <c r="M16" s="307"/>
      <c r="N16" s="304"/>
      <c r="O16" s="264"/>
      <c r="P16" s="269"/>
      <c r="Q16" s="296"/>
      <c r="R16" s="296"/>
      <c r="S16" s="296"/>
      <c r="T16" s="296"/>
    </row>
    <row r="17" spans="1:20" ht="12.75" customHeight="1" x14ac:dyDescent="0.2">
      <c r="A17" s="303" t="str">
        <f>IF(B17="","",ROW()-ROW($A$3)+'Diário 3º PA'!$P$1)</f>
        <v/>
      </c>
      <c r="B17" s="304"/>
      <c r="C17" s="305"/>
      <c r="D17" s="269"/>
      <c r="E17" s="264"/>
      <c r="F17" s="334"/>
      <c r="G17" s="264"/>
      <c r="H17" s="269"/>
      <c r="I17" s="264"/>
      <c r="J17" s="307" t="str">
        <f t="shared" si="1"/>
        <v/>
      </c>
      <c r="K17" s="307"/>
      <c r="L17" s="308"/>
      <c r="M17" s="307"/>
      <c r="N17" s="304"/>
      <c r="O17" s="264"/>
      <c r="P17" s="269"/>
      <c r="Q17" s="296"/>
      <c r="R17" s="296"/>
      <c r="S17" s="296"/>
      <c r="T17" s="296"/>
    </row>
    <row r="18" spans="1:20" ht="12.75" customHeight="1" x14ac:dyDescent="0.2">
      <c r="A18" s="303" t="str">
        <f>IF(B18="","",ROW()-ROW($A$3)+'Diário 3º PA'!$P$1)</f>
        <v/>
      </c>
      <c r="B18" s="304"/>
      <c r="C18" s="305"/>
      <c r="D18" s="269"/>
      <c r="E18" s="264"/>
      <c r="F18" s="334"/>
      <c r="G18" s="269"/>
      <c r="H18" s="269"/>
      <c r="I18" s="264"/>
      <c r="J18" s="307" t="str">
        <f t="shared" si="1"/>
        <v/>
      </c>
      <c r="K18" s="307"/>
      <c r="L18" s="308"/>
      <c r="M18" s="307"/>
      <c r="N18" s="304"/>
      <c r="O18" s="264"/>
      <c r="P18" s="269"/>
      <c r="Q18" s="296"/>
      <c r="R18" s="296"/>
      <c r="S18" s="296"/>
      <c r="T18" s="296"/>
    </row>
    <row r="19" spans="1:20" ht="12.75" customHeight="1" x14ac:dyDescent="0.2">
      <c r="A19" s="303" t="str">
        <f>IF(B19="","",ROW()-ROW($A$3)+'Diário 3º PA'!$P$1)</f>
        <v/>
      </c>
      <c r="B19" s="304"/>
      <c r="C19" s="305"/>
      <c r="D19" s="269"/>
      <c r="E19" s="264"/>
      <c r="F19" s="334"/>
      <c r="G19" s="269"/>
      <c r="H19" s="269"/>
      <c r="I19" s="264"/>
      <c r="J19" s="307" t="str">
        <f t="shared" si="1"/>
        <v/>
      </c>
      <c r="K19" s="307"/>
      <c r="L19" s="308"/>
      <c r="M19" s="307"/>
      <c r="N19" s="304"/>
      <c r="O19" s="264"/>
      <c r="P19" s="269"/>
      <c r="Q19" s="296"/>
      <c r="R19" s="296"/>
      <c r="S19" s="296"/>
      <c r="T19" s="296"/>
    </row>
    <row r="20" spans="1:20" ht="12.75" customHeight="1" x14ac:dyDescent="0.2">
      <c r="A20" s="303" t="str">
        <f>IF(B20="","",ROW()-ROW($A$3)+'Diário 3º PA'!$P$1)</f>
        <v/>
      </c>
      <c r="B20" s="304"/>
      <c r="C20" s="305"/>
      <c r="D20" s="269"/>
      <c r="E20" s="264"/>
      <c r="F20" s="334"/>
      <c r="G20" s="264"/>
      <c r="H20" s="269"/>
      <c r="I20" s="264"/>
      <c r="J20" s="307" t="str">
        <f t="shared" si="1"/>
        <v/>
      </c>
      <c r="K20" s="307"/>
      <c r="L20" s="308"/>
      <c r="M20" s="307"/>
      <c r="N20" s="304"/>
      <c r="O20" s="264"/>
      <c r="P20" s="269"/>
      <c r="Q20" s="296"/>
      <c r="R20" s="296"/>
      <c r="S20" s="296"/>
      <c r="T20" s="296"/>
    </row>
    <row r="21" spans="1:20" ht="12.75" customHeight="1" x14ac:dyDescent="0.2">
      <c r="A21" s="303" t="str">
        <f>IF(B21="","",ROW()-ROW($A$3)+'Diário 3º PA'!$P$1)</f>
        <v/>
      </c>
      <c r="B21" s="304"/>
      <c r="C21" s="305"/>
      <c r="D21" s="269"/>
      <c r="E21" s="264"/>
      <c r="F21" s="334"/>
      <c r="G21" s="264"/>
      <c r="H21" s="269"/>
      <c r="I21" s="264"/>
      <c r="J21" s="307" t="str">
        <f t="shared" si="1"/>
        <v/>
      </c>
      <c r="K21" s="307"/>
      <c r="L21" s="308"/>
      <c r="M21" s="307"/>
      <c r="N21" s="304"/>
      <c r="O21" s="264"/>
      <c r="P21" s="269"/>
      <c r="Q21" s="296"/>
      <c r="R21" s="296"/>
      <c r="S21" s="296"/>
      <c r="T21" s="296"/>
    </row>
    <row r="22" spans="1:20" ht="12.75" customHeight="1" x14ac:dyDescent="0.2">
      <c r="A22" s="303" t="str">
        <f>IF(B22="","",ROW()-ROW($A$3)+'Diário 3º PA'!$P$1)</f>
        <v/>
      </c>
      <c r="B22" s="304"/>
      <c r="C22" s="305"/>
      <c r="D22" s="269"/>
      <c r="E22" s="264"/>
      <c r="F22" s="334"/>
      <c r="G22" s="264"/>
      <c r="H22" s="269"/>
      <c r="I22" s="264"/>
      <c r="J22" s="307" t="str">
        <f t="shared" si="1"/>
        <v/>
      </c>
      <c r="K22" s="307"/>
      <c r="L22" s="308"/>
      <c r="M22" s="307"/>
      <c r="N22" s="304"/>
      <c r="O22" s="264"/>
      <c r="P22" s="269"/>
      <c r="Q22" s="296"/>
      <c r="R22" s="296"/>
      <c r="S22" s="296"/>
      <c r="T22" s="296"/>
    </row>
    <row r="23" spans="1:20" ht="12.75" customHeight="1" x14ac:dyDescent="0.2">
      <c r="A23" s="303" t="str">
        <f>IF(B23="","",ROW()-ROW($A$3)+'Diário 3º PA'!$P$1)</f>
        <v/>
      </c>
      <c r="B23" s="304"/>
      <c r="C23" s="305"/>
      <c r="D23" s="269"/>
      <c r="E23" s="264"/>
      <c r="F23" s="334"/>
      <c r="G23" s="264"/>
      <c r="H23" s="269"/>
      <c r="I23" s="264"/>
      <c r="J23" s="307" t="str">
        <f t="shared" si="1"/>
        <v/>
      </c>
      <c r="K23" s="307"/>
      <c r="L23" s="308"/>
      <c r="M23" s="307"/>
      <c r="N23" s="304"/>
      <c r="O23" s="264"/>
      <c r="P23" s="269"/>
      <c r="Q23" s="296"/>
      <c r="R23" s="296"/>
      <c r="S23" s="296"/>
      <c r="T23" s="296"/>
    </row>
    <row r="24" spans="1:20" ht="12.75" customHeight="1" x14ac:dyDescent="0.2">
      <c r="A24" s="303" t="str">
        <f>IF(B24="","",ROW()-ROW($A$3)+'Diário 3º PA'!$P$1)</f>
        <v/>
      </c>
      <c r="B24" s="304"/>
      <c r="C24" s="305"/>
      <c r="D24" s="269"/>
      <c r="E24" s="264"/>
      <c r="F24" s="334"/>
      <c r="G24" s="264"/>
      <c r="H24" s="269"/>
      <c r="I24" s="264"/>
      <c r="J24" s="307" t="str">
        <f t="shared" si="1"/>
        <v/>
      </c>
      <c r="K24" s="307"/>
      <c r="L24" s="308"/>
      <c r="M24" s="307"/>
      <c r="N24" s="304"/>
      <c r="O24" s="264"/>
      <c r="P24" s="269"/>
      <c r="Q24" s="296"/>
      <c r="R24" s="296"/>
      <c r="S24" s="296"/>
      <c r="T24" s="296"/>
    </row>
    <row r="25" spans="1:20" ht="12.75" customHeight="1" x14ac:dyDescent="0.2">
      <c r="A25" s="303" t="str">
        <f>IF(B25="","",ROW()-ROW($A$3)+'Diário 3º PA'!$P$1)</f>
        <v/>
      </c>
      <c r="B25" s="304"/>
      <c r="C25" s="305"/>
      <c r="D25" s="269"/>
      <c r="E25" s="264"/>
      <c r="F25" s="334"/>
      <c r="G25" s="264"/>
      <c r="H25" s="269"/>
      <c r="I25" s="264"/>
      <c r="J25" s="307" t="str">
        <f t="shared" si="1"/>
        <v/>
      </c>
      <c r="K25" s="307"/>
      <c r="L25" s="308"/>
      <c r="M25" s="307"/>
      <c r="N25" s="304"/>
      <c r="O25" s="264"/>
      <c r="P25" s="269"/>
      <c r="Q25" s="296"/>
      <c r="R25" s="296"/>
      <c r="S25" s="296"/>
      <c r="T25" s="296"/>
    </row>
    <row r="26" spans="1:20" ht="12.75" customHeight="1" x14ac:dyDescent="0.2">
      <c r="A26" s="303" t="str">
        <f>IF(B26="","",ROW()-ROW($A$3)+'Diário 3º PA'!$P$1)</f>
        <v/>
      </c>
      <c r="B26" s="304"/>
      <c r="C26" s="305"/>
      <c r="D26" s="269"/>
      <c r="E26" s="264"/>
      <c r="F26" s="334"/>
      <c r="G26" s="264"/>
      <c r="H26" s="269"/>
      <c r="I26" s="264"/>
      <c r="J26" s="307" t="str">
        <f t="shared" si="1"/>
        <v/>
      </c>
      <c r="K26" s="307"/>
      <c r="L26" s="308"/>
      <c r="M26" s="307"/>
      <c r="N26" s="304"/>
      <c r="O26" s="264"/>
      <c r="P26" s="269"/>
      <c r="Q26" s="296"/>
      <c r="R26" s="296"/>
      <c r="S26" s="296"/>
      <c r="T26" s="296"/>
    </row>
    <row r="27" spans="1:20" ht="12.75" customHeight="1" x14ac:dyDescent="0.2">
      <c r="A27" s="303" t="str">
        <f>IF(B27="","",ROW()-ROW($A$3)+'Diário 3º PA'!$P$1)</f>
        <v/>
      </c>
      <c r="B27" s="304"/>
      <c r="C27" s="305"/>
      <c r="D27" s="269"/>
      <c r="E27" s="264"/>
      <c r="F27" s="334"/>
      <c r="G27" s="269"/>
      <c r="H27" s="269"/>
      <c r="I27" s="264"/>
      <c r="J27" s="307" t="str">
        <f t="shared" si="1"/>
        <v/>
      </c>
      <c r="K27" s="307"/>
      <c r="L27" s="308"/>
      <c r="M27" s="307"/>
      <c r="N27" s="304"/>
      <c r="O27" s="264"/>
      <c r="P27" s="269"/>
      <c r="Q27" s="296"/>
      <c r="R27" s="296"/>
      <c r="S27" s="296"/>
      <c r="T27" s="296"/>
    </row>
    <row r="28" spans="1:20" ht="12.75" customHeight="1" x14ac:dyDescent="0.2">
      <c r="A28" s="303" t="str">
        <f>IF(B28="","",ROW()-ROW($A$3)+'Diário 3º PA'!$P$1)</f>
        <v/>
      </c>
      <c r="B28" s="304"/>
      <c r="C28" s="305"/>
      <c r="D28" s="269"/>
      <c r="E28" s="264"/>
      <c r="F28" s="334"/>
      <c r="G28" s="269"/>
      <c r="H28" s="269"/>
      <c r="I28" s="264"/>
      <c r="J28" s="307" t="str">
        <f t="shared" si="1"/>
        <v/>
      </c>
      <c r="K28" s="307"/>
      <c r="L28" s="308"/>
      <c r="M28" s="307"/>
      <c r="N28" s="304"/>
      <c r="O28" s="264"/>
      <c r="P28" s="269"/>
      <c r="Q28" s="296"/>
      <c r="R28" s="296"/>
      <c r="S28" s="296"/>
      <c r="T28" s="296"/>
    </row>
    <row r="29" spans="1:20" ht="12.75" customHeight="1" x14ac:dyDescent="0.2">
      <c r="A29" s="303" t="str">
        <f>IF(B29="","",ROW()-ROW($A$3)+'Diário 3º PA'!$P$1)</f>
        <v/>
      </c>
      <c r="B29" s="304"/>
      <c r="C29" s="305"/>
      <c r="D29" s="269"/>
      <c r="E29" s="264"/>
      <c r="F29" s="334"/>
      <c r="G29" s="269"/>
      <c r="H29" s="269"/>
      <c r="I29" s="264"/>
      <c r="J29" s="307" t="str">
        <f t="shared" si="1"/>
        <v/>
      </c>
      <c r="K29" s="307"/>
      <c r="L29" s="308"/>
      <c r="M29" s="307"/>
      <c r="N29" s="304"/>
      <c r="O29" s="264"/>
      <c r="P29" s="269"/>
      <c r="Q29" s="296"/>
      <c r="R29" s="296"/>
      <c r="S29" s="296"/>
      <c r="T29" s="296"/>
    </row>
    <row r="30" spans="1:20" ht="12.75" customHeight="1" x14ac:dyDescent="0.2">
      <c r="A30" s="303" t="str">
        <f>IF(B30="","",ROW()-ROW($A$3)+'Diário 3º PA'!$P$1)</f>
        <v/>
      </c>
      <c r="B30" s="304"/>
      <c r="C30" s="305"/>
      <c r="D30" s="269"/>
      <c r="E30" s="264"/>
      <c r="F30" s="334"/>
      <c r="G30" s="269"/>
      <c r="H30" s="269"/>
      <c r="I30" s="264"/>
      <c r="J30" s="307" t="str">
        <f t="shared" si="1"/>
        <v/>
      </c>
      <c r="K30" s="307"/>
      <c r="L30" s="308"/>
      <c r="M30" s="307"/>
      <c r="N30" s="304"/>
      <c r="O30" s="264"/>
      <c r="P30" s="269"/>
      <c r="Q30" s="296"/>
      <c r="R30" s="296"/>
      <c r="S30" s="296"/>
      <c r="T30" s="296"/>
    </row>
    <row r="31" spans="1:20" ht="12.75" customHeight="1" x14ac:dyDescent="0.2">
      <c r="A31" s="303" t="str">
        <f>IF(B31="","",ROW()-ROW($A$3)+'Diário 3º PA'!$P$1)</f>
        <v/>
      </c>
      <c r="B31" s="304"/>
      <c r="C31" s="305"/>
      <c r="D31" s="269"/>
      <c r="E31" s="264"/>
      <c r="F31" s="334"/>
      <c r="G31" s="269"/>
      <c r="H31" s="269"/>
      <c r="I31" s="264"/>
      <c r="J31" s="307" t="str">
        <f t="shared" si="1"/>
        <v/>
      </c>
      <c r="K31" s="307"/>
      <c r="L31" s="308"/>
      <c r="M31" s="307"/>
      <c r="N31" s="304"/>
      <c r="O31" s="264"/>
      <c r="P31" s="269"/>
      <c r="Q31" s="296"/>
      <c r="R31" s="296"/>
      <c r="S31" s="296"/>
      <c r="T31" s="296"/>
    </row>
    <row r="32" spans="1:20" ht="12.75" customHeight="1" x14ac:dyDescent="0.2">
      <c r="A32" s="303" t="str">
        <f>IF(B32="","",ROW()-ROW($A$3)+'Diário 3º PA'!$P$1)</f>
        <v/>
      </c>
      <c r="B32" s="304"/>
      <c r="C32" s="305"/>
      <c r="D32" s="269"/>
      <c r="E32" s="264"/>
      <c r="F32" s="334"/>
      <c r="G32" s="269"/>
      <c r="H32" s="269"/>
      <c r="I32" s="264"/>
      <c r="J32" s="307" t="str">
        <f t="shared" si="1"/>
        <v/>
      </c>
      <c r="K32" s="307"/>
      <c r="L32" s="308"/>
      <c r="M32" s="307"/>
      <c r="N32" s="304"/>
      <c r="O32" s="264"/>
      <c r="P32" s="269"/>
      <c r="Q32" s="296"/>
      <c r="R32" s="296"/>
      <c r="S32" s="296"/>
      <c r="T32" s="296"/>
    </row>
    <row r="33" spans="1:20" ht="12.75" customHeight="1" x14ac:dyDescent="0.2">
      <c r="A33" s="303" t="str">
        <f>IF(B33="","",ROW()-ROW($A$3)+'Diário 3º PA'!$P$1)</f>
        <v/>
      </c>
      <c r="B33" s="304"/>
      <c r="C33" s="305"/>
      <c r="D33" s="269"/>
      <c r="E33" s="264"/>
      <c r="F33" s="334"/>
      <c r="G33" s="269"/>
      <c r="H33" s="269"/>
      <c r="I33" s="264"/>
      <c r="J33" s="307" t="str">
        <f t="shared" si="1"/>
        <v/>
      </c>
      <c r="K33" s="307"/>
      <c r="L33" s="308"/>
      <c r="M33" s="307"/>
      <c r="N33" s="304"/>
      <c r="O33" s="264"/>
      <c r="P33" s="269"/>
      <c r="Q33" s="296"/>
      <c r="R33" s="296"/>
      <c r="S33" s="296"/>
      <c r="T33" s="296"/>
    </row>
    <row r="34" spans="1:20" ht="12.75" customHeight="1" x14ac:dyDescent="0.2">
      <c r="A34" s="303" t="str">
        <f>IF(B34="","",ROW()-ROW($A$3)+'Diário 3º PA'!$P$1)</f>
        <v/>
      </c>
      <c r="B34" s="304"/>
      <c r="C34" s="305"/>
      <c r="D34" s="269"/>
      <c r="E34" s="264"/>
      <c r="F34" s="334"/>
      <c r="G34" s="269"/>
      <c r="H34" s="269"/>
      <c r="I34" s="264"/>
      <c r="J34" s="307" t="str">
        <f t="shared" si="1"/>
        <v/>
      </c>
      <c r="K34" s="307"/>
      <c r="L34" s="308"/>
      <c r="M34" s="307"/>
      <c r="N34" s="304"/>
      <c r="O34" s="264"/>
      <c r="P34" s="269"/>
      <c r="Q34" s="296"/>
      <c r="R34" s="296"/>
      <c r="S34" s="296"/>
      <c r="T34" s="296"/>
    </row>
    <row r="35" spans="1:20" ht="12.75" customHeight="1" x14ac:dyDescent="0.2">
      <c r="A35" s="303" t="str">
        <f>IF(B35="","",ROW()-ROW($A$3)+'Diário 3º PA'!$P$1)</f>
        <v/>
      </c>
      <c r="B35" s="304"/>
      <c r="C35" s="305"/>
      <c r="D35" s="269"/>
      <c r="E35" s="264"/>
      <c r="F35" s="334"/>
      <c r="G35" s="269"/>
      <c r="H35" s="269"/>
      <c r="I35" s="264"/>
      <c r="J35" s="307" t="str">
        <f t="shared" si="1"/>
        <v/>
      </c>
      <c r="K35" s="307"/>
      <c r="L35" s="308"/>
      <c r="M35" s="307"/>
      <c r="N35" s="304"/>
      <c r="O35" s="264"/>
      <c r="P35" s="269"/>
      <c r="Q35" s="296"/>
      <c r="R35" s="296"/>
      <c r="S35" s="296"/>
      <c r="T35" s="296"/>
    </row>
    <row r="36" spans="1:20" ht="12.75" customHeight="1" x14ac:dyDescent="0.2">
      <c r="A36" s="303" t="str">
        <f>IF(B36="","",ROW()-ROW($A$3)+'Diário 3º PA'!$P$1)</f>
        <v/>
      </c>
      <c r="B36" s="304"/>
      <c r="C36" s="305"/>
      <c r="D36" s="269"/>
      <c r="E36" s="264"/>
      <c r="F36" s="334"/>
      <c r="G36" s="269"/>
      <c r="H36" s="269"/>
      <c r="I36" s="264"/>
      <c r="J36" s="307" t="str">
        <f t="shared" si="1"/>
        <v/>
      </c>
      <c r="K36" s="307"/>
      <c r="L36" s="308"/>
      <c r="M36" s="307"/>
      <c r="N36" s="304"/>
      <c r="O36" s="264"/>
      <c r="P36" s="269"/>
      <c r="Q36" s="296"/>
      <c r="R36" s="296"/>
      <c r="S36" s="296"/>
      <c r="T36" s="296"/>
    </row>
    <row r="37" spans="1:20" ht="12.75" customHeight="1" x14ac:dyDescent="0.2">
      <c r="A37" s="303" t="str">
        <f>IF(B37="","",ROW()-ROW($A$3)+'Diário 3º PA'!$P$1)</f>
        <v/>
      </c>
      <c r="B37" s="304"/>
      <c r="C37" s="305"/>
      <c r="D37" s="269"/>
      <c r="E37" s="264"/>
      <c r="F37" s="334"/>
      <c r="G37" s="264"/>
      <c r="H37" s="269"/>
      <c r="I37" s="264"/>
      <c r="J37" s="307" t="str">
        <f t="shared" si="1"/>
        <v/>
      </c>
      <c r="K37" s="307"/>
      <c r="L37" s="308"/>
      <c r="M37" s="307"/>
      <c r="N37" s="304"/>
      <c r="O37" s="264"/>
      <c r="P37" s="269"/>
      <c r="Q37" s="296"/>
      <c r="R37" s="296"/>
      <c r="S37" s="296"/>
      <c r="T37" s="296"/>
    </row>
    <row r="38" spans="1:20" ht="12.75" customHeight="1" x14ac:dyDescent="0.2">
      <c r="A38" s="303" t="str">
        <f>IF(B38="","",ROW()-ROW($A$3)+'Diário 3º PA'!$P$1)</f>
        <v/>
      </c>
      <c r="B38" s="304"/>
      <c r="C38" s="305"/>
      <c r="D38" s="269"/>
      <c r="E38" s="264"/>
      <c r="F38" s="334"/>
      <c r="G38" s="269"/>
      <c r="H38" s="269"/>
      <c r="I38" s="264"/>
      <c r="J38" s="307" t="str">
        <f t="shared" si="1"/>
        <v/>
      </c>
      <c r="K38" s="307"/>
      <c r="L38" s="308"/>
      <c r="M38" s="307"/>
      <c r="N38" s="304"/>
      <c r="O38" s="264"/>
      <c r="P38" s="269"/>
      <c r="Q38" s="296"/>
      <c r="R38" s="296"/>
      <c r="S38" s="296"/>
      <c r="T38" s="296"/>
    </row>
    <row r="39" spans="1:20" ht="12.75" customHeight="1" x14ac:dyDescent="0.2">
      <c r="A39" s="303" t="str">
        <f>IF(B39="","",ROW()-ROW($A$3)+'Diário 3º PA'!$P$1)</f>
        <v/>
      </c>
      <c r="B39" s="304"/>
      <c r="C39" s="305"/>
      <c r="D39" s="269"/>
      <c r="E39" s="264"/>
      <c r="F39" s="334"/>
      <c r="G39" s="264"/>
      <c r="H39" s="269"/>
      <c r="I39" s="264"/>
      <c r="J39" s="307" t="str">
        <f t="shared" si="1"/>
        <v/>
      </c>
      <c r="K39" s="307"/>
      <c r="L39" s="308"/>
      <c r="M39" s="307"/>
      <c r="N39" s="304"/>
      <c r="O39" s="264"/>
      <c r="P39" s="269"/>
      <c r="Q39" s="296"/>
      <c r="R39" s="296"/>
      <c r="S39" s="296"/>
      <c r="T39" s="296"/>
    </row>
    <row r="40" spans="1:20" ht="12.75" customHeight="1" x14ac:dyDescent="0.2">
      <c r="A40" s="303" t="str">
        <f>IF(B40="","",ROW()-ROW($A$3)+'Diário 3º PA'!$P$1)</f>
        <v/>
      </c>
      <c r="B40" s="304"/>
      <c r="C40" s="305"/>
      <c r="D40" s="269"/>
      <c r="E40" s="264"/>
      <c r="F40" s="334"/>
      <c r="G40" s="269"/>
      <c r="H40" s="269"/>
      <c r="I40" s="264"/>
      <c r="J40" s="307" t="str">
        <f t="shared" si="1"/>
        <v/>
      </c>
      <c r="K40" s="307"/>
      <c r="L40" s="308"/>
      <c r="M40" s="307"/>
      <c r="N40" s="304"/>
      <c r="O40" s="264"/>
      <c r="P40" s="269"/>
      <c r="Q40" s="296"/>
      <c r="R40" s="296"/>
      <c r="S40" s="296"/>
      <c r="T40" s="296"/>
    </row>
    <row r="41" spans="1:20" ht="12.75" customHeight="1" x14ac:dyDescent="0.2">
      <c r="A41" s="303" t="str">
        <f>IF(B41="","",ROW()-ROW($A$3)+'Diário 3º PA'!$P$1)</f>
        <v/>
      </c>
      <c r="B41" s="304"/>
      <c r="C41" s="305"/>
      <c r="D41" s="269"/>
      <c r="E41" s="264"/>
      <c r="F41" s="262"/>
      <c r="G41" s="264"/>
      <c r="H41" s="269"/>
      <c r="I41" s="264"/>
      <c r="J41" s="307" t="str">
        <f t="shared" si="1"/>
        <v/>
      </c>
      <c r="K41" s="307"/>
      <c r="L41" s="308"/>
      <c r="M41" s="307"/>
      <c r="N41" s="304"/>
      <c r="O41" s="264"/>
      <c r="P41" s="269"/>
      <c r="Q41" s="296"/>
      <c r="R41" s="296"/>
      <c r="S41" s="296"/>
      <c r="T41" s="296"/>
    </row>
    <row r="42" spans="1:20" ht="12.75" customHeight="1" x14ac:dyDescent="0.2">
      <c r="A42" s="303" t="str">
        <f>IF(B42="","",ROW()-ROW($A$3)+'Diário 3º PA'!$P$1)</f>
        <v/>
      </c>
      <c r="B42" s="304"/>
      <c r="C42" s="305"/>
      <c r="D42" s="269"/>
      <c r="E42" s="264"/>
      <c r="F42" s="262"/>
      <c r="G42" s="264"/>
      <c r="H42" s="269"/>
      <c r="I42" s="264"/>
      <c r="J42" s="307" t="str">
        <f t="shared" si="1"/>
        <v/>
      </c>
      <c r="K42" s="307"/>
      <c r="L42" s="308"/>
      <c r="M42" s="307"/>
      <c r="N42" s="304"/>
      <c r="O42" s="264"/>
      <c r="P42" s="269"/>
      <c r="Q42" s="296"/>
      <c r="R42" s="296"/>
      <c r="S42" s="296"/>
      <c r="T42" s="296"/>
    </row>
    <row r="43" spans="1:20" ht="12.75" customHeight="1" x14ac:dyDescent="0.2">
      <c r="A43" s="303" t="str">
        <f>IF(B43="","",ROW()-ROW($A$3)+'Diário 3º PA'!$P$1)</f>
        <v/>
      </c>
      <c r="B43" s="304"/>
      <c r="C43" s="305"/>
      <c r="D43" s="269"/>
      <c r="E43" s="264"/>
      <c r="F43" s="334"/>
      <c r="G43" s="264"/>
      <c r="H43" s="269"/>
      <c r="I43" s="264"/>
      <c r="J43" s="307" t="str">
        <f t="shared" si="1"/>
        <v/>
      </c>
      <c r="K43" s="307"/>
      <c r="L43" s="308"/>
      <c r="M43" s="307"/>
      <c r="N43" s="304"/>
      <c r="O43" s="264"/>
      <c r="P43" s="269"/>
      <c r="Q43" s="296"/>
      <c r="R43" s="296"/>
      <c r="S43" s="296"/>
      <c r="T43" s="296"/>
    </row>
    <row r="44" spans="1:20" ht="12.75" customHeight="1" x14ac:dyDescent="0.2">
      <c r="A44" s="303" t="str">
        <f>IF(B44="","",ROW()-ROW($A$3)+'Diário 3º PA'!$P$1)</f>
        <v/>
      </c>
      <c r="B44" s="304"/>
      <c r="C44" s="305"/>
      <c r="D44" s="269"/>
      <c r="E44" s="264"/>
      <c r="F44" s="334"/>
      <c r="G44" s="264"/>
      <c r="H44" s="269"/>
      <c r="I44" s="264"/>
      <c r="J44" s="307" t="str">
        <f t="shared" si="1"/>
        <v/>
      </c>
      <c r="K44" s="307"/>
      <c r="L44" s="308"/>
      <c r="M44" s="307"/>
      <c r="N44" s="304"/>
      <c r="O44" s="264"/>
      <c r="P44" s="269"/>
      <c r="Q44" s="296"/>
      <c r="R44" s="296"/>
      <c r="S44" s="296"/>
      <c r="T44" s="296"/>
    </row>
    <row r="45" spans="1:20" ht="12.75" customHeight="1" x14ac:dyDescent="0.2">
      <c r="A45" s="303" t="str">
        <f>IF(B45="","",ROW()-ROW($A$3)+'Diário 3º PA'!$P$1)</f>
        <v/>
      </c>
      <c r="B45" s="304"/>
      <c r="C45" s="305"/>
      <c r="D45" s="269"/>
      <c r="E45" s="264"/>
      <c r="F45" s="334"/>
      <c r="G45" s="264"/>
      <c r="H45" s="269"/>
      <c r="I45" s="264"/>
      <c r="J45" s="307" t="str">
        <f t="shared" si="1"/>
        <v/>
      </c>
      <c r="K45" s="307"/>
      <c r="L45" s="308"/>
      <c r="M45" s="307"/>
      <c r="N45" s="304"/>
      <c r="O45" s="264"/>
      <c r="P45" s="269"/>
      <c r="Q45" s="296"/>
      <c r="R45" s="296"/>
      <c r="S45" s="296"/>
      <c r="T45" s="296"/>
    </row>
    <row r="46" spans="1:20" ht="12.75" customHeight="1" x14ac:dyDescent="0.2">
      <c r="A46" s="303" t="str">
        <f>IF(B46="","",ROW()-ROW($A$3)+'Diário 3º PA'!$P$1)</f>
        <v/>
      </c>
      <c r="B46" s="304"/>
      <c r="C46" s="305"/>
      <c r="D46" s="269"/>
      <c r="E46" s="264"/>
      <c r="F46" s="334"/>
      <c r="G46" s="269"/>
      <c r="H46" s="269"/>
      <c r="I46" s="264"/>
      <c r="J46" s="307" t="str">
        <f t="shared" si="1"/>
        <v/>
      </c>
      <c r="K46" s="307"/>
      <c r="L46" s="308"/>
      <c r="M46" s="307"/>
      <c r="N46" s="304"/>
      <c r="O46" s="264"/>
      <c r="P46" s="269"/>
      <c r="Q46" s="296"/>
      <c r="R46" s="296"/>
      <c r="S46" s="296"/>
      <c r="T46" s="296"/>
    </row>
    <row r="47" spans="1:20" ht="12.75" customHeight="1" x14ac:dyDescent="0.2">
      <c r="A47" s="303" t="str">
        <f>IF(B47="","",ROW()-ROW($A$3)+'Diário 3º PA'!$P$1)</f>
        <v/>
      </c>
      <c r="B47" s="304"/>
      <c r="C47" s="305"/>
      <c r="D47" s="269"/>
      <c r="E47" s="264"/>
      <c r="F47" s="334"/>
      <c r="G47" s="264"/>
      <c r="H47" s="269"/>
      <c r="I47" s="264"/>
      <c r="J47" s="307" t="str">
        <f t="shared" si="1"/>
        <v/>
      </c>
      <c r="K47" s="307"/>
      <c r="L47" s="308"/>
      <c r="M47" s="307"/>
      <c r="N47" s="304"/>
      <c r="O47" s="264"/>
      <c r="P47" s="269"/>
      <c r="Q47" s="296"/>
      <c r="R47" s="296"/>
      <c r="S47" s="296"/>
      <c r="T47" s="296"/>
    </row>
    <row r="48" spans="1:20" ht="12.75" customHeight="1" x14ac:dyDescent="0.2">
      <c r="A48" s="303" t="str">
        <f>IF(B48="","",ROW()-ROW($A$3)+'Diário 3º PA'!$P$1)</f>
        <v/>
      </c>
      <c r="B48" s="304"/>
      <c r="C48" s="305"/>
      <c r="D48" s="269"/>
      <c r="E48" s="264"/>
      <c r="F48" s="334"/>
      <c r="G48" s="264"/>
      <c r="H48" s="269"/>
      <c r="I48" s="264"/>
      <c r="J48" s="307" t="str">
        <f t="shared" si="1"/>
        <v/>
      </c>
      <c r="K48" s="307"/>
      <c r="L48" s="308"/>
      <c r="M48" s="307"/>
      <c r="N48" s="304"/>
      <c r="O48" s="264"/>
      <c r="P48" s="269"/>
      <c r="Q48" s="296"/>
      <c r="R48" s="296"/>
      <c r="S48" s="296"/>
      <c r="T48" s="296"/>
    </row>
    <row r="49" spans="1:20" ht="12.75" customHeight="1" x14ac:dyDescent="0.2">
      <c r="A49" s="303" t="str">
        <f>IF(B49="","",ROW()-ROW($A$3)+'Diário 3º PA'!$P$1)</f>
        <v/>
      </c>
      <c r="B49" s="304"/>
      <c r="C49" s="305"/>
      <c r="D49" s="269"/>
      <c r="E49" s="264"/>
      <c r="F49" s="334"/>
      <c r="G49" s="269"/>
      <c r="H49" s="269"/>
      <c r="I49" s="264"/>
      <c r="J49" s="307" t="str">
        <f t="shared" si="1"/>
        <v/>
      </c>
      <c r="K49" s="307"/>
      <c r="L49" s="308"/>
      <c r="M49" s="307"/>
      <c r="N49" s="304"/>
      <c r="O49" s="264"/>
      <c r="P49" s="269"/>
      <c r="Q49" s="296"/>
      <c r="R49" s="296"/>
      <c r="S49" s="296"/>
      <c r="T49" s="296"/>
    </row>
    <row r="50" spans="1:20" ht="12.75" customHeight="1" x14ac:dyDescent="0.2">
      <c r="A50" s="303" t="str">
        <f>IF(B50="","",ROW()-ROW($A$3)+'Diário 3º PA'!$P$1)</f>
        <v/>
      </c>
      <c r="B50" s="304"/>
      <c r="C50" s="305"/>
      <c r="D50" s="269"/>
      <c r="E50" s="264"/>
      <c r="F50" s="334"/>
      <c r="G50" s="264"/>
      <c r="H50" s="269"/>
      <c r="I50" s="264"/>
      <c r="J50" s="307" t="str">
        <f t="shared" si="1"/>
        <v/>
      </c>
      <c r="K50" s="307"/>
      <c r="L50" s="308"/>
      <c r="M50" s="307"/>
      <c r="N50" s="304"/>
      <c r="O50" s="264"/>
      <c r="P50" s="269"/>
      <c r="Q50" s="296"/>
      <c r="R50" s="296"/>
      <c r="S50" s="296"/>
      <c r="T50" s="296"/>
    </row>
    <row r="51" spans="1:20" ht="12.75" customHeight="1" x14ac:dyDescent="0.2">
      <c r="A51" s="303" t="str">
        <f>IF(B51="","",ROW()-ROW($A$3)+'Diário 3º PA'!$P$1)</f>
        <v/>
      </c>
      <c r="B51" s="304"/>
      <c r="C51" s="305"/>
      <c r="D51" s="269"/>
      <c r="E51" s="264"/>
      <c r="F51" s="334"/>
      <c r="G51" s="269"/>
      <c r="H51" s="269"/>
      <c r="I51" s="264"/>
      <c r="J51" s="307" t="str">
        <f t="shared" si="1"/>
        <v/>
      </c>
      <c r="K51" s="307"/>
      <c r="L51" s="308"/>
      <c r="M51" s="307"/>
      <c r="N51" s="304"/>
      <c r="O51" s="264"/>
      <c r="P51" s="269"/>
      <c r="Q51" s="296"/>
      <c r="R51" s="296"/>
      <c r="S51" s="296"/>
      <c r="T51" s="296"/>
    </row>
    <row r="52" spans="1:20" ht="12.75" customHeight="1" x14ac:dyDescent="0.2">
      <c r="A52" s="303" t="str">
        <f>IF(B52="","",ROW()-ROW($A$3)+'Diário 3º PA'!$P$1)</f>
        <v/>
      </c>
      <c r="B52" s="304"/>
      <c r="C52" s="305"/>
      <c r="D52" s="269"/>
      <c r="E52" s="264"/>
      <c r="F52" s="334"/>
      <c r="G52" s="269"/>
      <c r="H52" s="269"/>
      <c r="I52" s="264"/>
      <c r="J52" s="307" t="str">
        <f t="shared" si="1"/>
        <v/>
      </c>
      <c r="K52" s="307"/>
      <c r="L52" s="308"/>
      <c r="M52" s="307"/>
      <c r="N52" s="304"/>
      <c r="O52" s="264"/>
      <c r="P52" s="269"/>
      <c r="Q52" s="296"/>
      <c r="R52" s="296"/>
      <c r="S52" s="296"/>
      <c r="T52" s="296"/>
    </row>
    <row r="53" spans="1:20" ht="12.75" customHeight="1" x14ac:dyDescent="0.2">
      <c r="A53" s="303" t="str">
        <f>IF(B53="","",ROW()-ROW($A$3)+'Diário 3º PA'!$P$1)</f>
        <v/>
      </c>
      <c r="B53" s="304"/>
      <c r="C53" s="305"/>
      <c r="D53" s="269"/>
      <c r="E53" s="264"/>
      <c r="F53" s="334"/>
      <c r="G53" s="269"/>
      <c r="H53" s="269"/>
      <c r="I53" s="264"/>
      <c r="J53" s="307" t="str">
        <f t="shared" si="1"/>
        <v/>
      </c>
      <c r="K53" s="307"/>
      <c r="L53" s="308"/>
      <c r="M53" s="307"/>
      <c r="N53" s="304"/>
      <c r="O53" s="264"/>
      <c r="P53" s="269"/>
      <c r="Q53" s="296"/>
      <c r="R53" s="296"/>
      <c r="S53" s="296"/>
      <c r="T53" s="296"/>
    </row>
    <row r="54" spans="1:20" ht="12.75" customHeight="1" x14ac:dyDescent="0.2">
      <c r="A54" s="303" t="str">
        <f>IF(B54="","",ROW()-ROW($A$3)+'Diário 3º PA'!$P$1)</f>
        <v/>
      </c>
      <c r="B54" s="304"/>
      <c r="C54" s="305"/>
      <c r="D54" s="269"/>
      <c r="E54" s="264"/>
      <c r="F54" s="334"/>
      <c r="G54" s="269"/>
      <c r="H54" s="269"/>
      <c r="I54" s="264"/>
      <c r="J54" s="307" t="str">
        <f t="shared" si="1"/>
        <v/>
      </c>
      <c r="K54" s="307"/>
      <c r="L54" s="308"/>
      <c r="M54" s="307"/>
      <c r="N54" s="304"/>
      <c r="O54" s="264"/>
      <c r="P54" s="269"/>
      <c r="Q54" s="296"/>
      <c r="R54" s="296"/>
      <c r="S54" s="296"/>
      <c r="T54" s="296"/>
    </row>
    <row r="55" spans="1:20" ht="12.75" customHeight="1" x14ac:dyDescent="0.2">
      <c r="A55" s="303" t="str">
        <f>IF(B55="","",ROW()-ROW($A$3)+'Diário 3º PA'!$P$1)</f>
        <v/>
      </c>
      <c r="B55" s="304"/>
      <c r="C55" s="305"/>
      <c r="D55" s="269"/>
      <c r="E55" s="264"/>
      <c r="F55" s="334"/>
      <c r="G55" s="269"/>
      <c r="H55" s="269"/>
      <c r="I55" s="264"/>
      <c r="J55" s="307" t="str">
        <f t="shared" si="1"/>
        <v/>
      </c>
      <c r="K55" s="307"/>
      <c r="L55" s="308"/>
      <c r="M55" s="307"/>
      <c r="N55" s="304"/>
      <c r="O55" s="264"/>
      <c r="P55" s="269"/>
      <c r="Q55" s="296"/>
      <c r="R55" s="296"/>
      <c r="S55" s="296"/>
      <c r="T55" s="296"/>
    </row>
    <row r="56" spans="1:20" ht="12.75" customHeight="1" x14ac:dyDescent="0.2">
      <c r="A56" s="303" t="str">
        <f>IF(B56="","",ROW()-ROW($A$3)+'Diário 3º PA'!$P$1)</f>
        <v/>
      </c>
      <c r="B56" s="304"/>
      <c r="C56" s="305"/>
      <c r="D56" s="269"/>
      <c r="E56" s="264"/>
      <c r="F56" s="334"/>
      <c r="G56" s="269"/>
      <c r="H56" s="269"/>
      <c r="I56" s="264"/>
      <c r="J56" s="307" t="str">
        <f t="shared" si="1"/>
        <v/>
      </c>
      <c r="K56" s="307"/>
      <c r="L56" s="308"/>
      <c r="M56" s="307"/>
      <c r="N56" s="304"/>
      <c r="O56" s="264"/>
      <c r="P56" s="269"/>
      <c r="Q56" s="296"/>
      <c r="R56" s="296"/>
      <c r="S56" s="296"/>
      <c r="T56" s="296"/>
    </row>
    <row r="57" spans="1:20" ht="12.75" customHeight="1" x14ac:dyDescent="0.2">
      <c r="A57" s="303" t="str">
        <f>IF(B57="","",ROW()-ROW($A$3)+'Diário 3º PA'!$P$1)</f>
        <v/>
      </c>
      <c r="B57" s="304"/>
      <c r="C57" s="305"/>
      <c r="D57" s="269"/>
      <c r="E57" s="264"/>
      <c r="F57" s="334"/>
      <c r="G57" s="269"/>
      <c r="H57" s="269"/>
      <c r="I57" s="264"/>
      <c r="J57" s="307" t="str">
        <f t="shared" si="1"/>
        <v/>
      </c>
      <c r="K57" s="307"/>
      <c r="L57" s="308"/>
      <c r="M57" s="307"/>
      <c r="N57" s="304"/>
      <c r="O57" s="264"/>
      <c r="P57" s="269"/>
      <c r="Q57" s="296"/>
      <c r="R57" s="296"/>
      <c r="S57" s="296"/>
      <c r="T57" s="296"/>
    </row>
    <row r="58" spans="1:20" ht="12.75" customHeight="1" x14ac:dyDescent="0.2">
      <c r="A58" s="303" t="str">
        <f>IF(B58="","",ROW()-ROW($A$3)+'Diário 3º PA'!$P$1)</f>
        <v/>
      </c>
      <c r="B58" s="304"/>
      <c r="C58" s="305"/>
      <c r="D58" s="269"/>
      <c r="E58" s="264"/>
      <c r="F58" s="334"/>
      <c r="G58" s="269"/>
      <c r="H58" s="269"/>
      <c r="I58" s="264"/>
      <c r="J58" s="307" t="str">
        <f t="shared" si="1"/>
        <v/>
      </c>
      <c r="K58" s="307"/>
      <c r="L58" s="308"/>
      <c r="M58" s="307"/>
      <c r="N58" s="304"/>
      <c r="O58" s="264"/>
      <c r="P58" s="269"/>
      <c r="Q58" s="296"/>
      <c r="R58" s="296"/>
      <c r="S58" s="296"/>
      <c r="T58" s="296"/>
    </row>
    <row r="59" spans="1:20" ht="12.75" customHeight="1" x14ac:dyDescent="0.2">
      <c r="A59" s="303" t="str">
        <f>IF(B59="","",ROW()-ROW($A$3)+'Diário 3º PA'!$P$1)</f>
        <v/>
      </c>
      <c r="B59" s="304"/>
      <c r="C59" s="305"/>
      <c r="D59" s="269"/>
      <c r="E59" s="264"/>
      <c r="F59" s="334"/>
      <c r="G59" s="269"/>
      <c r="H59" s="269"/>
      <c r="I59" s="264"/>
      <c r="J59" s="307" t="str">
        <f t="shared" si="1"/>
        <v/>
      </c>
      <c r="K59" s="307"/>
      <c r="L59" s="308"/>
      <c r="M59" s="307"/>
      <c r="N59" s="304"/>
      <c r="O59" s="264"/>
      <c r="P59" s="269"/>
      <c r="Q59" s="296"/>
      <c r="R59" s="296"/>
      <c r="S59" s="296"/>
      <c r="T59" s="296"/>
    </row>
    <row r="60" spans="1:20" ht="12.75" customHeight="1" x14ac:dyDescent="0.2">
      <c r="A60" s="303" t="str">
        <f>IF(B60="","",ROW()-ROW($A$3)+'Diário 3º PA'!$P$1)</f>
        <v/>
      </c>
      <c r="B60" s="304"/>
      <c r="C60" s="305"/>
      <c r="D60" s="269"/>
      <c r="E60" s="264"/>
      <c r="F60" s="334"/>
      <c r="G60" s="269"/>
      <c r="H60" s="269"/>
      <c r="I60" s="264"/>
      <c r="J60" s="307" t="str">
        <f t="shared" si="1"/>
        <v/>
      </c>
      <c r="K60" s="307"/>
      <c r="L60" s="308"/>
      <c r="M60" s="307"/>
      <c r="N60" s="304"/>
      <c r="O60" s="264"/>
      <c r="P60" s="269"/>
      <c r="Q60" s="296"/>
      <c r="R60" s="296"/>
      <c r="S60" s="296"/>
      <c r="T60" s="296"/>
    </row>
    <row r="61" spans="1:20" ht="12.75" customHeight="1" x14ac:dyDescent="0.2">
      <c r="A61" s="303" t="str">
        <f>IF(B61="","",ROW()-ROW($A$3)+'Diário 3º PA'!$P$1)</f>
        <v/>
      </c>
      <c r="B61" s="304"/>
      <c r="C61" s="305"/>
      <c r="D61" s="269"/>
      <c r="E61" s="264"/>
      <c r="F61" s="334"/>
      <c r="G61" s="269"/>
      <c r="H61" s="269"/>
      <c r="I61" s="264"/>
      <c r="J61" s="307" t="str">
        <f t="shared" si="1"/>
        <v/>
      </c>
      <c r="K61" s="307"/>
      <c r="L61" s="308"/>
      <c r="M61" s="307"/>
      <c r="N61" s="304"/>
      <c r="O61" s="264"/>
      <c r="P61" s="269"/>
      <c r="Q61" s="296"/>
      <c r="R61" s="296"/>
      <c r="S61" s="296"/>
      <c r="T61" s="296"/>
    </row>
    <row r="62" spans="1:20" ht="12.75" customHeight="1" x14ac:dyDescent="0.2">
      <c r="A62" s="303" t="str">
        <f>IF(B62="","",ROW()-ROW($A$3)+'Diário 3º PA'!$P$1)</f>
        <v/>
      </c>
      <c r="B62" s="304"/>
      <c r="C62" s="305"/>
      <c r="D62" s="269"/>
      <c r="E62" s="264"/>
      <c r="F62" s="334"/>
      <c r="G62" s="269"/>
      <c r="H62" s="269"/>
      <c r="I62" s="264"/>
      <c r="J62" s="307" t="str">
        <f t="shared" si="1"/>
        <v/>
      </c>
      <c r="K62" s="307"/>
      <c r="L62" s="308"/>
      <c r="M62" s="307"/>
      <c r="N62" s="304"/>
      <c r="O62" s="264"/>
      <c r="P62" s="269"/>
      <c r="Q62" s="296"/>
      <c r="R62" s="296"/>
      <c r="S62" s="296"/>
      <c r="T62" s="296"/>
    </row>
    <row r="63" spans="1:20" ht="12.75" customHeight="1" x14ac:dyDescent="0.2">
      <c r="A63" s="303" t="str">
        <f>IF(B63="","",ROW()-ROW($A$3)+'Diário 3º PA'!$P$1)</f>
        <v/>
      </c>
      <c r="B63" s="304"/>
      <c r="C63" s="305"/>
      <c r="D63" s="269"/>
      <c r="E63" s="264"/>
      <c r="F63" s="334"/>
      <c r="G63" s="269"/>
      <c r="H63" s="269"/>
      <c r="I63" s="264"/>
      <c r="J63" s="307" t="str">
        <f t="shared" si="1"/>
        <v/>
      </c>
      <c r="K63" s="307"/>
      <c r="L63" s="308"/>
      <c r="M63" s="307"/>
      <c r="N63" s="304"/>
      <c r="O63" s="264"/>
      <c r="P63" s="269"/>
      <c r="Q63" s="296"/>
      <c r="R63" s="296"/>
      <c r="S63" s="296"/>
      <c r="T63" s="296"/>
    </row>
    <row r="64" spans="1:20" ht="12.75" customHeight="1" x14ac:dyDescent="0.2">
      <c r="A64" s="303" t="str">
        <f>IF(B64="","",ROW()-ROW($A$3)+'Diário 3º PA'!$P$1)</f>
        <v/>
      </c>
      <c r="B64" s="304"/>
      <c r="C64" s="305"/>
      <c r="D64" s="269"/>
      <c r="E64" s="264"/>
      <c r="F64" s="334"/>
      <c r="G64" s="269"/>
      <c r="H64" s="269"/>
      <c r="I64" s="264"/>
      <c r="J64" s="307" t="str">
        <f t="shared" si="1"/>
        <v/>
      </c>
      <c r="K64" s="307"/>
      <c r="L64" s="308"/>
      <c r="M64" s="307"/>
      <c r="N64" s="304"/>
      <c r="O64" s="264"/>
      <c r="P64" s="269"/>
      <c r="Q64" s="296"/>
      <c r="R64" s="296"/>
      <c r="S64" s="296"/>
      <c r="T64" s="296"/>
    </row>
    <row r="65" spans="1:20" ht="12.75" customHeight="1" x14ac:dyDescent="0.2">
      <c r="A65" s="303" t="str">
        <f>IF(B65="","",ROW()-ROW($A$3)+'Diário 3º PA'!$P$1)</f>
        <v/>
      </c>
      <c r="B65" s="304"/>
      <c r="C65" s="305"/>
      <c r="D65" s="269"/>
      <c r="E65" s="264"/>
      <c r="F65" s="334"/>
      <c r="G65" s="269"/>
      <c r="H65" s="269"/>
      <c r="I65" s="264"/>
      <c r="J65" s="307" t="str">
        <f t="shared" si="1"/>
        <v/>
      </c>
      <c r="K65" s="307"/>
      <c r="L65" s="308"/>
      <c r="M65" s="307"/>
      <c r="N65" s="304"/>
      <c r="O65" s="264"/>
      <c r="P65" s="269"/>
      <c r="Q65" s="296"/>
      <c r="R65" s="296"/>
      <c r="S65" s="296"/>
      <c r="T65" s="296"/>
    </row>
    <row r="66" spans="1:20" ht="12.75" customHeight="1" x14ac:dyDescent="0.2">
      <c r="A66" s="303" t="str">
        <f>IF(B66="","",ROW()-ROW($A$3)+'Diário 3º PA'!$P$1)</f>
        <v/>
      </c>
      <c r="B66" s="304"/>
      <c r="C66" s="305"/>
      <c r="D66" s="269"/>
      <c r="E66" s="264"/>
      <c r="F66" s="334"/>
      <c r="G66" s="269"/>
      <c r="H66" s="269"/>
      <c r="I66" s="264"/>
      <c r="J66" s="307" t="str">
        <f t="shared" si="1"/>
        <v/>
      </c>
      <c r="K66" s="307"/>
      <c r="L66" s="308"/>
      <c r="M66" s="307"/>
      <c r="N66" s="304"/>
      <c r="O66" s="264"/>
      <c r="P66" s="269"/>
      <c r="Q66" s="296"/>
      <c r="R66" s="296"/>
      <c r="S66" s="296"/>
      <c r="T66" s="296"/>
    </row>
    <row r="67" spans="1:20" ht="12.75" customHeight="1" x14ac:dyDescent="0.2">
      <c r="A67" s="303" t="str">
        <f>IF(B67="","",ROW()-ROW($A$3)+'Diário 3º PA'!$P$1)</f>
        <v/>
      </c>
      <c r="B67" s="304"/>
      <c r="C67" s="305"/>
      <c r="D67" s="269"/>
      <c r="E67" s="264"/>
      <c r="F67" s="334"/>
      <c r="G67" s="269"/>
      <c r="H67" s="269"/>
      <c r="I67" s="264"/>
      <c r="J67" s="307" t="str">
        <f t="shared" si="1"/>
        <v/>
      </c>
      <c r="K67" s="307"/>
      <c r="L67" s="308"/>
      <c r="M67" s="307"/>
      <c r="N67" s="304"/>
      <c r="O67" s="264"/>
      <c r="P67" s="269"/>
      <c r="Q67" s="296"/>
      <c r="R67" s="296"/>
      <c r="S67" s="296"/>
      <c r="T67" s="296"/>
    </row>
    <row r="68" spans="1:20" ht="12.75" customHeight="1" x14ac:dyDescent="0.2">
      <c r="A68" s="303" t="str">
        <f>IF(B68="","",ROW()-ROW($A$3)+'Diário 3º PA'!$P$1)</f>
        <v/>
      </c>
      <c r="B68" s="304"/>
      <c r="C68" s="305"/>
      <c r="D68" s="269"/>
      <c r="E68" s="264"/>
      <c r="F68" s="334"/>
      <c r="G68" s="269"/>
      <c r="H68" s="269"/>
      <c r="I68" s="264"/>
      <c r="J68" s="307" t="str">
        <f t="shared" si="1"/>
        <v/>
      </c>
      <c r="K68" s="307"/>
      <c r="L68" s="308"/>
      <c r="M68" s="307"/>
      <c r="N68" s="304"/>
      <c r="O68" s="264"/>
      <c r="P68" s="269"/>
      <c r="Q68" s="296"/>
      <c r="R68" s="296"/>
      <c r="S68" s="296"/>
      <c r="T68" s="296"/>
    </row>
    <row r="69" spans="1:20" ht="12.75" customHeight="1" x14ac:dyDescent="0.2">
      <c r="A69" s="303" t="str">
        <f>IF(B69="","",ROW()-ROW($A$3)+'Diário 3º PA'!$P$1)</f>
        <v/>
      </c>
      <c r="B69" s="304"/>
      <c r="C69" s="305"/>
      <c r="D69" s="269"/>
      <c r="E69" s="264"/>
      <c r="F69" s="334"/>
      <c r="G69" s="269"/>
      <c r="H69" s="269"/>
      <c r="I69" s="264"/>
      <c r="J69" s="307" t="str">
        <f t="shared" si="1"/>
        <v/>
      </c>
      <c r="K69" s="307"/>
      <c r="L69" s="308"/>
      <c r="M69" s="307"/>
      <c r="N69" s="304"/>
      <c r="O69" s="264"/>
      <c r="P69" s="269"/>
      <c r="Q69" s="296"/>
      <c r="R69" s="296"/>
      <c r="S69" s="296"/>
      <c r="T69" s="296"/>
    </row>
    <row r="70" spans="1:20" ht="12.75" customHeight="1" x14ac:dyDescent="0.2">
      <c r="A70" s="303" t="str">
        <f>IF(B70="","",ROW()-ROW($A$3)+'Diário 3º PA'!$P$1)</f>
        <v/>
      </c>
      <c r="B70" s="304"/>
      <c r="C70" s="305"/>
      <c r="D70" s="269"/>
      <c r="E70" s="264"/>
      <c r="F70" s="334"/>
      <c r="G70" s="269"/>
      <c r="H70" s="269"/>
      <c r="I70" s="264"/>
      <c r="J70" s="307" t="str">
        <f t="shared" si="1"/>
        <v/>
      </c>
      <c r="K70" s="307"/>
      <c r="L70" s="308"/>
      <c r="M70" s="307"/>
      <c r="N70" s="304"/>
      <c r="O70" s="264"/>
      <c r="P70" s="269"/>
      <c r="Q70" s="296"/>
      <c r="R70" s="296"/>
      <c r="S70" s="296"/>
      <c r="T70" s="296"/>
    </row>
    <row r="71" spans="1:20" ht="12.75" customHeight="1" x14ac:dyDescent="0.2">
      <c r="A71" s="303" t="str">
        <f>IF(B71="","",ROW()-ROW($A$3)+'Diário 3º PA'!$P$1)</f>
        <v/>
      </c>
      <c r="B71" s="304"/>
      <c r="C71" s="305"/>
      <c r="D71" s="269"/>
      <c r="E71" s="264"/>
      <c r="F71" s="334"/>
      <c r="G71" s="269"/>
      <c r="H71" s="269"/>
      <c r="I71" s="264"/>
      <c r="J71" s="307" t="str">
        <f t="shared" si="1"/>
        <v/>
      </c>
      <c r="K71" s="307"/>
      <c r="L71" s="308"/>
      <c r="M71" s="307"/>
      <c r="N71" s="304"/>
      <c r="O71" s="264"/>
      <c r="P71" s="269"/>
      <c r="Q71" s="296"/>
      <c r="R71" s="296"/>
      <c r="S71" s="296"/>
      <c r="T71" s="296"/>
    </row>
    <row r="72" spans="1:20" ht="12.75" customHeight="1" x14ac:dyDescent="0.2">
      <c r="A72" s="303" t="str">
        <f>IF(B72="","",ROW()-ROW($A$3)+'Diário 3º PA'!$P$1)</f>
        <v/>
      </c>
      <c r="B72" s="304"/>
      <c r="C72" s="305"/>
      <c r="D72" s="269"/>
      <c r="E72" s="264"/>
      <c r="F72" s="334"/>
      <c r="G72" s="269"/>
      <c r="H72" s="269"/>
      <c r="I72" s="264"/>
      <c r="J72" s="307" t="str">
        <f t="shared" si="1"/>
        <v/>
      </c>
      <c r="K72" s="307"/>
      <c r="L72" s="308"/>
      <c r="M72" s="307"/>
      <c r="N72" s="304"/>
      <c r="O72" s="264"/>
      <c r="P72" s="269"/>
      <c r="Q72" s="296"/>
      <c r="R72" s="296"/>
      <c r="S72" s="296"/>
      <c r="T72" s="296"/>
    </row>
    <row r="73" spans="1:20" ht="12.75" customHeight="1" x14ac:dyDescent="0.2">
      <c r="A73" s="303" t="str">
        <f>IF(B73="","",ROW()-ROW($A$3)+'Diário 3º PA'!$P$1)</f>
        <v/>
      </c>
      <c r="B73" s="304"/>
      <c r="C73" s="305"/>
      <c r="D73" s="269"/>
      <c r="E73" s="264"/>
      <c r="F73" s="334"/>
      <c r="G73" s="269"/>
      <c r="H73" s="269"/>
      <c r="I73" s="264"/>
      <c r="J73" s="307" t="str">
        <f t="shared" si="1"/>
        <v/>
      </c>
      <c r="K73" s="307"/>
      <c r="L73" s="308"/>
      <c r="M73" s="307"/>
      <c r="N73" s="304"/>
      <c r="O73" s="264"/>
      <c r="P73" s="269"/>
      <c r="Q73" s="296"/>
      <c r="R73" s="296"/>
      <c r="S73" s="296"/>
      <c r="T73" s="296"/>
    </row>
    <row r="74" spans="1:20" ht="12.75" customHeight="1" x14ac:dyDescent="0.2">
      <c r="A74" s="303" t="str">
        <f>IF(B74="","",ROW()-ROW($A$3)+'Diário 3º PA'!$P$1)</f>
        <v/>
      </c>
      <c r="B74" s="304"/>
      <c r="C74" s="305"/>
      <c r="D74" s="269"/>
      <c r="E74" s="264"/>
      <c r="F74" s="334"/>
      <c r="G74" s="269"/>
      <c r="H74" s="269"/>
      <c r="I74" s="264"/>
      <c r="J74" s="307" t="str">
        <f t="shared" si="1"/>
        <v/>
      </c>
      <c r="K74" s="307"/>
      <c r="L74" s="308"/>
      <c r="M74" s="307"/>
      <c r="N74" s="304"/>
      <c r="O74" s="264"/>
      <c r="P74" s="269"/>
      <c r="Q74" s="296"/>
      <c r="R74" s="296"/>
      <c r="S74" s="296"/>
      <c r="T74" s="296"/>
    </row>
    <row r="75" spans="1:20" ht="12.75" customHeight="1" x14ac:dyDescent="0.2">
      <c r="A75" s="303" t="str">
        <f>IF(B75="","",ROW()-ROW($A$3)+'Diário 3º PA'!$P$1)</f>
        <v/>
      </c>
      <c r="B75" s="304"/>
      <c r="C75" s="305"/>
      <c r="D75" s="269"/>
      <c r="E75" s="264"/>
      <c r="F75" s="334"/>
      <c r="G75" s="269"/>
      <c r="H75" s="269"/>
      <c r="I75" s="264"/>
      <c r="J75" s="307" t="str">
        <f t="shared" si="1"/>
        <v/>
      </c>
      <c r="K75" s="307"/>
      <c r="L75" s="308"/>
      <c r="M75" s="307"/>
      <c r="N75" s="304"/>
      <c r="O75" s="264"/>
      <c r="P75" s="269"/>
      <c r="Q75" s="296"/>
      <c r="R75" s="296"/>
      <c r="S75" s="296"/>
      <c r="T75" s="296"/>
    </row>
    <row r="76" spans="1:20" ht="12.75" customHeight="1" x14ac:dyDescent="0.2">
      <c r="A76" s="303" t="str">
        <f>IF(B76="","",ROW()-ROW($A$3)+'Diário 3º PA'!$P$1)</f>
        <v/>
      </c>
      <c r="B76" s="304"/>
      <c r="C76" s="305"/>
      <c r="D76" s="269"/>
      <c r="E76" s="264"/>
      <c r="F76" s="334"/>
      <c r="G76" s="264"/>
      <c r="H76" s="269"/>
      <c r="I76" s="264"/>
      <c r="J76" s="307" t="str">
        <f t="shared" si="1"/>
        <v/>
      </c>
      <c r="K76" s="307"/>
      <c r="L76" s="308"/>
      <c r="M76" s="307"/>
      <c r="N76" s="304"/>
      <c r="O76" s="264"/>
      <c r="P76" s="269"/>
      <c r="Q76" s="296"/>
      <c r="R76" s="296"/>
      <c r="S76" s="296"/>
      <c r="T76" s="296"/>
    </row>
    <row r="77" spans="1:20" ht="12.75" customHeight="1" x14ac:dyDescent="0.2">
      <c r="A77" s="303" t="str">
        <f>IF(B77="","",ROW()-ROW($A$3)+'Diário 3º PA'!$P$1)</f>
        <v/>
      </c>
      <c r="B77" s="304"/>
      <c r="C77" s="305"/>
      <c r="D77" s="269"/>
      <c r="E77" s="264"/>
      <c r="F77" s="334"/>
      <c r="G77" s="264"/>
      <c r="H77" s="269"/>
      <c r="I77" s="264"/>
      <c r="J77" s="307" t="str">
        <f t="shared" si="1"/>
        <v/>
      </c>
      <c r="K77" s="307"/>
      <c r="L77" s="308"/>
      <c r="M77" s="307"/>
      <c r="N77" s="304"/>
      <c r="O77" s="264"/>
      <c r="P77" s="269"/>
      <c r="Q77" s="296"/>
      <c r="R77" s="296"/>
      <c r="S77" s="296"/>
      <c r="T77" s="296"/>
    </row>
    <row r="78" spans="1:20" ht="12.75" customHeight="1" x14ac:dyDescent="0.2">
      <c r="A78" s="303" t="str">
        <f>IF(B78="","",ROW()-ROW($A$3)+'Diário 3º PA'!$P$1)</f>
        <v/>
      </c>
      <c r="B78" s="304"/>
      <c r="C78" s="305"/>
      <c r="D78" s="269"/>
      <c r="E78" s="264"/>
      <c r="F78" s="334"/>
      <c r="G78" s="269"/>
      <c r="H78" s="269"/>
      <c r="I78" s="264"/>
      <c r="J78" s="307" t="str">
        <f t="shared" si="1"/>
        <v/>
      </c>
      <c r="K78" s="307"/>
      <c r="L78" s="308"/>
      <c r="M78" s="307"/>
      <c r="N78" s="304"/>
      <c r="O78" s="264"/>
      <c r="P78" s="269"/>
      <c r="Q78" s="296"/>
      <c r="R78" s="296"/>
      <c r="S78" s="296"/>
      <c r="T78" s="296"/>
    </row>
    <row r="79" spans="1:20" ht="12.75" customHeight="1" x14ac:dyDescent="0.2">
      <c r="A79" s="303" t="str">
        <f>IF(B79="","",ROW()-ROW($A$3)+'Diário 3º PA'!$P$1)</f>
        <v/>
      </c>
      <c r="B79" s="304"/>
      <c r="C79" s="305"/>
      <c r="D79" s="269"/>
      <c r="E79" s="264"/>
      <c r="F79" s="334"/>
      <c r="G79" s="264"/>
      <c r="H79" s="269"/>
      <c r="I79" s="264"/>
      <c r="J79" s="307" t="str">
        <f t="shared" si="1"/>
        <v/>
      </c>
      <c r="K79" s="307"/>
      <c r="L79" s="308"/>
      <c r="M79" s="307"/>
      <c r="N79" s="304"/>
      <c r="O79" s="264"/>
      <c r="P79" s="269"/>
      <c r="Q79" s="296"/>
      <c r="R79" s="296"/>
      <c r="S79" s="296"/>
      <c r="T79" s="296"/>
    </row>
    <row r="80" spans="1:20" ht="12.75" customHeight="1" x14ac:dyDescent="0.2">
      <c r="A80" s="303" t="str">
        <f>IF(B80="","",ROW()-ROW($A$3)+'Diário 3º PA'!$P$1)</f>
        <v/>
      </c>
      <c r="B80" s="304"/>
      <c r="C80" s="305"/>
      <c r="D80" s="269"/>
      <c r="E80" s="264"/>
      <c r="F80" s="334"/>
      <c r="G80" s="264"/>
      <c r="H80" s="269"/>
      <c r="I80" s="264"/>
      <c r="J80" s="307" t="str">
        <f t="shared" si="1"/>
        <v/>
      </c>
      <c r="K80" s="307"/>
      <c r="L80" s="308"/>
      <c r="M80" s="307"/>
      <c r="N80" s="304"/>
      <c r="O80" s="264"/>
      <c r="P80" s="269"/>
      <c r="Q80" s="296"/>
      <c r="R80" s="296"/>
      <c r="S80" s="296"/>
      <c r="T80" s="296"/>
    </row>
    <row r="81" spans="1:20" ht="12.75" customHeight="1" x14ac:dyDescent="0.2">
      <c r="A81" s="303" t="str">
        <f>IF(B81="","",ROW()-ROW($A$3)+'Diário 3º PA'!$P$1)</f>
        <v/>
      </c>
      <c r="B81" s="304"/>
      <c r="C81" s="305"/>
      <c r="D81" s="269"/>
      <c r="E81" s="264"/>
      <c r="F81" s="334"/>
      <c r="G81" s="269"/>
      <c r="H81" s="269"/>
      <c r="I81" s="264"/>
      <c r="J81" s="307" t="str">
        <f t="shared" si="1"/>
        <v/>
      </c>
      <c r="K81" s="307"/>
      <c r="L81" s="308"/>
      <c r="M81" s="307"/>
      <c r="N81" s="304"/>
      <c r="O81" s="264"/>
      <c r="P81" s="269"/>
      <c r="Q81" s="296"/>
      <c r="R81" s="296"/>
      <c r="S81" s="296"/>
      <c r="T81" s="296"/>
    </row>
    <row r="82" spans="1:20" ht="12.75" customHeight="1" x14ac:dyDescent="0.2">
      <c r="A82" s="303" t="str">
        <f>IF(B82="","",ROW()-ROW($A$3)+'Diário 3º PA'!$P$1)</f>
        <v/>
      </c>
      <c r="B82" s="304"/>
      <c r="C82" s="305"/>
      <c r="D82" s="269"/>
      <c r="E82" s="264"/>
      <c r="F82" s="334"/>
      <c r="G82" s="269"/>
      <c r="H82" s="269"/>
      <c r="I82" s="264"/>
      <c r="J82" s="307" t="str">
        <f t="shared" si="1"/>
        <v/>
      </c>
      <c r="K82" s="307"/>
      <c r="L82" s="308"/>
      <c r="M82" s="307"/>
      <c r="N82" s="304"/>
      <c r="O82" s="264"/>
      <c r="P82" s="269"/>
      <c r="Q82" s="296"/>
      <c r="R82" s="296"/>
      <c r="S82" s="296"/>
      <c r="T82" s="296"/>
    </row>
    <row r="83" spans="1:20" ht="12.75" customHeight="1" x14ac:dyDescent="0.2">
      <c r="A83" s="303" t="str">
        <f>IF(B83="","",ROW()-ROW($A$3)+'Diário 3º PA'!$P$1)</f>
        <v/>
      </c>
      <c r="B83" s="304"/>
      <c r="C83" s="305"/>
      <c r="D83" s="269"/>
      <c r="E83" s="264"/>
      <c r="F83" s="334"/>
      <c r="G83" s="269"/>
      <c r="H83" s="269"/>
      <c r="I83" s="264"/>
      <c r="J83" s="307" t="str">
        <f t="shared" si="1"/>
        <v/>
      </c>
      <c r="K83" s="307"/>
      <c r="L83" s="308"/>
      <c r="M83" s="307"/>
      <c r="N83" s="304"/>
      <c r="O83" s="264"/>
      <c r="P83" s="269"/>
      <c r="Q83" s="296"/>
      <c r="R83" s="296"/>
      <c r="S83" s="296"/>
      <c r="T83" s="296"/>
    </row>
    <row r="84" spans="1:20" ht="12.75" customHeight="1" x14ac:dyDescent="0.2">
      <c r="A84" s="303" t="str">
        <f>IF(B84="","",ROW()-ROW($A$3)+'Diário 3º PA'!$P$1)</f>
        <v/>
      </c>
      <c r="B84" s="304"/>
      <c r="C84" s="305"/>
      <c r="D84" s="269"/>
      <c r="E84" s="264"/>
      <c r="F84" s="334"/>
      <c r="G84" s="269"/>
      <c r="H84" s="269"/>
      <c r="I84" s="264"/>
      <c r="J84" s="307" t="str">
        <f t="shared" si="1"/>
        <v/>
      </c>
      <c r="K84" s="307"/>
      <c r="L84" s="308"/>
      <c r="M84" s="307"/>
      <c r="N84" s="304"/>
      <c r="O84" s="264"/>
      <c r="P84" s="269"/>
      <c r="Q84" s="296"/>
      <c r="R84" s="296"/>
      <c r="S84" s="296"/>
      <c r="T84" s="296"/>
    </row>
    <row r="85" spans="1:20" ht="12.75" customHeight="1" x14ac:dyDescent="0.2">
      <c r="A85" s="303" t="str">
        <f>IF(B85="","",ROW()-ROW($A$3)+'Diário 3º PA'!$P$1)</f>
        <v/>
      </c>
      <c r="B85" s="304"/>
      <c r="C85" s="305"/>
      <c r="D85" s="269"/>
      <c r="E85" s="264"/>
      <c r="F85" s="334"/>
      <c r="G85" s="269"/>
      <c r="H85" s="269"/>
      <c r="I85" s="264"/>
      <c r="J85" s="307" t="str">
        <f t="shared" si="1"/>
        <v/>
      </c>
      <c r="K85" s="307"/>
      <c r="L85" s="308"/>
      <c r="M85" s="307"/>
      <c r="N85" s="304"/>
      <c r="O85" s="264"/>
      <c r="P85" s="269"/>
      <c r="Q85" s="296"/>
      <c r="R85" s="296"/>
      <c r="S85" s="296"/>
      <c r="T85" s="296"/>
    </row>
    <row r="86" spans="1:20" ht="12.75" customHeight="1" x14ac:dyDescent="0.2">
      <c r="A86" s="303" t="str">
        <f>IF(B86="","",ROW()-ROW($A$3)+'Diário 3º PA'!$P$1)</f>
        <v/>
      </c>
      <c r="B86" s="304"/>
      <c r="C86" s="305"/>
      <c r="D86" s="269"/>
      <c r="E86" s="264"/>
      <c r="F86" s="334"/>
      <c r="G86" s="269"/>
      <c r="H86" s="269"/>
      <c r="I86" s="264"/>
      <c r="J86" s="307" t="str">
        <f t="shared" si="1"/>
        <v/>
      </c>
      <c r="K86" s="307"/>
      <c r="L86" s="308"/>
      <c r="M86" s="307"/>
      <c r="N86" s="304"/>
      <c r="O86" s="264"/>
      <c r="P86" s="269"/>
      <c r="Q86" s="296"/>
      <c r="R86" s="296"/>
      <c r="S86" s="296"/>
      <c r="T86" s="296"/>
    </row>
    <row r="87" spans="1:20" ht="12.75" customHeight="1" x14ac:dyDescent="0.2">
      <c r="A87" s="303" t="str">
        <f>IF(B87="","",ROW()-ROW($A$3)+'Diário 3º PA'!$P$1)</f>
        <v/>
      </c>
      <c r="B87" s="304"/>
      <c r="C87" s="305"/>
      <c r="D87" s="269"/>
      <c r="E87" s="264"/>
      <c r="F87" s="334"/>
      <c r="G87" s="264"/>
      <c r="H87" s="269"/>
      <c r="I87" s="264"/>
      <c r="J87" s="307" t="str">
        <f t="shared" si="1"/>
        <v/>
      </c>
      <c r="K87" s="307"/>
      <c r="L87" s="308"/>
      <c r="M87" s="307"/>
      <c r="N87" s="304"/>
      <c r="O87" s="264"/>
      <c r="P87" s="269"/>
      <c r="Q87" s="296"/>
      <c r="R87" s="296"/>
      <c r="S87" s="296"/>
      <c r="T87" s="296"/>
    </row>
    <row r="88" spans="1:20" ht="12.75" customHeight="1" x14ac:dyDescent="0.2">
      <c r="A88" s="303" t="str">
        <f>IF(B88="","",ROW()-ROW($A$3)+'Diário 3º PA'!$P$1)</f>
        <v/>
      </c>
      <c r="B88" s="304"/>
      <c r="C88" s="305"/>
      <c r="D88" s="269"/>
      <c r="E88" s="264"/>
      <c r="F88" s="334"/>
      <c r="G88" s="264"/>
      <c r="H88" s="269"/>
      <c r="I88" s="264"/>
      <c r="J88" s="307" t="str">
        <f t="shared" si="1"/>
        <v/>
      </c>
      <c r="K88" s="307"/>
      <c r="L88" s="308"/>
      <c r="M88" s="307"/>
      <c r="N88" s="304"/>
      <c r="O88" s="264"/>
      <c r="P88" s="269"/>
      <c r="Q88" s="296"/>
      <c r="R88" s="296"/>
      <c r="S88" s="296"/>
      <c r="T88" s="296"/>
    </row>
    <row r="89" spans="1:20" ht="12.75" customHeight="1" x14ac:dyDescent="0.2">
      <c r="A89" s="303" t="str">
        <f>IF(B89="","",ROW()-ROW($A$3)+'Diário 3º PA'!$P$1)</f>
        <v/>
      </c>
      <c r="B89" s="304"/>
      <c r="C89" s="305"/>
      <c r="D89" s="269"/>
      <c r="E89" s="264"/>
      <c r="F89" s="334"/>
      <c r="G89" s="269"/>
      <c r="H89" s="269"/>
      <c r="I89" s="264"/>
      <c r="J89" s="307" t="str">
        <f t="shared" si="1"/>
        <v/>
      </c>
      <c r="K89" s="307"/>
      <c r="L89" s="308"/>
      <c r="M89" s="307"/>
      <c r="N89" s="304"/>
      <c r="O89" s="264"/>
      <c r="P89" s="269"/>
      <c r="Q89" s="296"/>
      <c r="R89" s="296"/>
      <c r="S89" s="296"/>
      <c r="T89" s="296"/>
    </row>
    <row r="90" spans="1:20" ht="12.75" customHeight="1" x14ac:dyDescent="0.2">
      <c r="A90" s="303" t="str">
        <f>IF(B90="","",ROW()-ROW($A$3)+'Diário 3º PA'!$P$1)</f>
        <v/>
      </c>
      <c r="B90" s="304"/>
      <c r="C90" s="305"/>
      <c r="D90" s="269"/>
      <c r="E90" s="264"/>
      <c r="F90" s="334"/>
      <c r="G90" s="269"/>
      <c r="H90" s="269"/>
      <c r="I90" s="264"/>
      <c r="J90" s="307" t="str">
        <f t="shared" si="1"/>
        <v/>
      </c>
      <c r="K90" s="307"/>
      <c r="L90" s="308"/>
      <c r="M90" s="307"/>
      <c r="N90" s="304"/>
      <c r="O90" s="264"/>
      <c r="P90" s="269"/>
      <c r="Q90" s="296"/>
      <c r="R90" s="296"/>
      <c r="S90" s="296"/>
      <c r="T90" s="296"/>
    </row>
    <row r="91" spans="1:20" ht="12.75" customHeight="1" x14ac:dyDescent="0.2">
      <c r="A91" s="303" t="str">
        <f>IF(B91="","",ROW()-ROW($A$3)+'Diário 3º PA'!$P$1)</f>
        <v/>
      </c>
      <c r="B91" s="304"/>
      <c r="C91" s="305"/>
      <c r="D91" s="269"/>
      <c r="E91" s="264"/>
      <c r="F91" s="334"/>
      <c r="G91" s="269"/>
      <c r="H91" s="269"/>
      <c r="I91" s="264"/>
      <c r="J91" s="307" t="str">
        <f t="shared" si="1"/>
        <v/>
      </c>
      <c r="K91" s="307"/>
      <c r="L91" s="308"/>
      <c r="M91" s="307"/>
      <c r="N91" s="304"/>
      <c r="O91" s="264"/>
      <c r="P91" s="269"/>
      <c r="Q91" s="296"/>
      <c r="R91" s="296"/>
      <c r="S91" s="296"/>
      <c r="T91" s="296"/>
    </row>
    <row r="92" spans="1:20" ht="12.75" customHeight="1" x14ac:dyDescent="0.2">
      <c r="A92" s="303" t="str">
        <f>IF(B92="","",ROW()-ROW($A$3)+'Diário 3º PA'!$P$1)</f>
        <v/>
      </c>
      <c r="B92" s="304"/>
      <c r="C92" s="305"/>
      <c r="D92" s="269"/>
      <c r="E92" s="264"/>
      <c r="F92" s="334"/>
      <c r="G92" s="269"/>
      <c r="H92" s="269"/>
      <c r="I92" s="264"/>
      <c r="J92" s="307" t="str">
        <f t="shared" si="1"/>
        <v/>
      </c>
      <c r="K92" s="307"/>
      <c r="L92" s="308"/>
      <c r="M92" s="307"/>
      <c r="N92" s="304"/>
      <c r="O92" s="264"/>
      <c r="P92" s="269"/>
      <c r="Q92" s="296"/>
      <c r="R92" s="296"/>
      <c r="S92" s="296"/>
      <c r="T92" s="296"/>
    </row>
    <row r="93" spans="1:20" ht="12.75" customHeight="1" x14ac:dyDescent="0.2">
      <c r="A93" s="303" t="str">
        <f>IF(B93="","",ROW()-ROW($A$3)+'Diário 3º PA'!$P$1)</f>
        <v/>
      </c>
      <c r="B93" s="304"/>
      <c r="C93" s="305"/>
      <c r="D93" s="269"/>
      <c r="E93" s="264"/>
      <c r="F93" s="334"/>
      <c r="G93" s="264"/>
      <c r="H93" s="269"/>
      <c r="I93" s="264"/>
      <c r="J93" s="307" t="str">
        <f t="shared" si="1"/>
        <v/>
      </c>
      <c r="K93" s="307"/>
      <c r="L93" s="308"/>
      <c r="M93" s="307"/>
      <c r="N93" s="304"/>
      <c r="O93" s="264"/>
      <c r="P93" s="269"/>
      <c r="Q93" s="296"/>
      <c r="R93" s="296"/>
      <c r="S93" s="296"/>
      <c r="T93" s="296"/>
    </row>
    <row r="94" spans="1:20" ht="12.75" customHeight="1" x14ac:dyDescent="0.2">
      <c r="A94" s="303" t="str">
        <f>IF(B94="","",ROW()-ROW($A$3)+'Diário 3º PA'!$P$1)</f>
        <v/>
      </c>
      <c r="B94" s="304"/>
      <c r="C94" s="305"/>
      <c r="D94" s="269"/>
      <c r="E94" s="264"/>
      <c r="F94" s="334"/>
      <c r="G94" s="264"/>
      <c r="H94" s="269"/>
      <c r="I94" s="264"/>
      <c r="J94" s="307" t="str">
        <f t="shared" si="1"/>
        <v/>
      </c>
      <c r="K94" s="307"/>
      <c r="L94" s="308"/>
      <c r="M94" s="307"/>
      <c r="N94" s="304"/>
      <c r="O94" s="264"/>
      <c r="P94" s="269"/>
      <c r="Q94" s="296"/>
      <c r="R94" s="296"/>
      <c r="S94" s="296"/>
      <c r="T94" s="296"/>
    </row>
    <row r="95" spans="1:20" ht="12.75" customHeight="1" x14ac:dyDescent="0.2">
      <c r="A95" s="303" t="str">
        <f>IF(B95="","",ROW()-ROW($A$3)+'Diário 3º PA'!$P$1)</f>
        <v/>
      </c>
      <c r="B95" s="304"/>
      <c r="C95" s="305"/>
      <c r="D95" s="269"/>
      <c r="E95" s="264"/>
      <c r="F95" s="334"/>
      <c r="G95" s="269"/>
      <c r="H95" s="269"/>
      <c r="I95" s="264"/>
      <c r="J95" s="307" t="str">
        <f t="shared" si="1"/>
        <v/>
      </c>
      <c r="K95" s="307"/>
      <c r="L95" s="308"/>
      <c r="M95" s="307"/>
      <c r="N95" s="304"/>
      <c r="O95" s="264"/>
      <c r="P95" s="269"/>
      <c r="Q95" s="296"/>
      <c r="R95" s="296"/>
      <c r="S95" s="296"/>
      <c r="T95" s="296"/>
    </row>
    <row r="96" spans="1:20" ht="12.75" customHeight="1" x14ac:dyDescent="0.2">
      <c r="A96" s="303" t="str">
        <f>IF(B96="","",ROW()-ROW($A$3)+'Diário 3º PA'!$P$1)</f>
        <v/>
      </c>
      <c r="B96" s="304"/>
      <c r="C96" s="305"/>
      <c r="D96" s="269"/>
      <c r="E96" s="264"/>
      <c r="F96" s="334"/>
      <c r="G96" s="269"/>
      <c r="H96" s="269"/>
      <c r="I96" s="264"/>
      <c r="J96" s="307" t="str">
        <f t="shared" si="1"/>
        <v/>
      </c>
      <c r="K96" s="307"/>
      <c r="L96" s="308"/>
      <c r="M96" s="307"/>
      <c r="N96" s="304"/>
      <c r="O96" s="264"/>
      <c r="P96" s="269"/>
      <c r="Q96" s="296"/>
      <c r="R96" s="296"/>
      <c r="S96" s="296"/>
      <c r="T96" s="296"/>
    </row>
    <row r="97" spans="1:20" ht="12.75" customHeight="1" x14ac:dyDescent="0.2">
      <c r="A97" s="303" t="str">
        <f>IF(B97="","",ROW()-ROW($A$3)+'Diário 3º PA'!$P$1)</f>
        <v/>
      </c>
      <c r="B97" s="304"/>
      <c r="C97" s="305"/>
      <c r="D97" s="269"/>
      <c r="E97" s="264"/>
      <c r="F97" s="334"/>
      <c r="G97" s="269"/>
      <c r="H97" s="269"/>
      <c r="I97" s="264"/>
      <c r="J97" s="307" t="str">
        <f t="shared" si="1"/>
        <v/>
      </c>
      <c r="K97" s="307"/>
      <c r="L97" s="308"/>
      <c r="M97" s="307"/>
      <c r="N97" s="304"/>
      <c r="O97" s="264"/>
      <c r="P97" s="269"/>
      <c r="Q97" s="296"/>
      <c r="R97" s="296"/>
      <c r="S97" s="296"/>
      <c r="T97" s="296"/>
    </row>
    <row r="98" spans="1:20" ht="12.75" customHeight="1" x14ac:dyDescent="0.2">
      <c r="A98" s="303" t="str">
        <f>IF(B98="","",ROW()-ROW($A$3)+'Diário 3º PA'!$P$1)</f>
        <v/>
      </c>
      <c r="B98" s="304"/>
      <c r="C98" s="305"/>
      <c r="D98" s="269"/>
      <c r="E98" s="264"/>
      <c r="F98" s="334"/>
      <c r="G98" s="269"/>
      <c r="H98" s="269"/>
      <c r="I98" s="264"/>
      <c r="J98" s="307" t="str">
        <f t="shared" si="1"/>
        <v/>
      </c>
      <c r="K98" s="307"/>
      <c r="L98" s="308"/>
      <c r="M98" s="307"/>
      <c r="N98" s="304"/>
      <c r="O98" s="264"/>
      <c r="P98" s="269"/>
      <c r="Q98" s="296"/>
      <c r="R98" s="296"/>
      <c r="S98" s="296"/>
      <c r="T98" s="296"/>
    </row>
    <row r="99" spans="1:20" ht="12.75" customHeight="1" x14ac:dyDescent="0.2">
      <c r="A99" s="303" t="str">
        <f>IF(B99="","",ROW()-ROW($A$3)+'Diário 3º PA'!$P$1)</f>
        <v/>
      </c>
      <c r="B99" s="304"/>
      <c r="C99" s="305"/>
      <c r="D99" s="269"/>
      <c r="E99" s="264"/>
      <c r="F99" s="334"/>
      <c r="G99" s="269"/>
      <c r="H99" s="269"/>
      <c r="I99" s="264"/>
      <c r="J99" s="307" t="str">
        <f t="shared" si="1"/>
        <v/>
      </c>
      <c r="K99" s="307"/>
      <c r="L99" s="308"/>
      <c r="M99" s="307"/>
      <c r="N99" s="304"/>
      <c r="O99" s="264"/>
      <c r="P99" s="269"/>
      <c r="Q99" s="296"/>
      <c r="R99" s="296"/>
      <c r="S99" s="296"/>
      <c r="T99" s="296"/>
    </row>
    <row r="100" spans="1:20" ht="12.75" customHeight="1" x14ac:dyDescent="0.2">
      <c r="A100" s="303" t="str">
        <f>IF(B100="","",ROW()-ROW($A$3)+'Diário 3º PA'!$P$1)</f>
        <v/>
      </c>
      <c r="B100" s="304"/>
      <c r="C100" s="305"/>
      <c r="D100" s="269"/>
      <c r="E100" s="264"/>
      <c r="F100" s="334"/>
      <c r="G100" s="269"/>
      <c r="H100" s="269"/>
      <c r="I100" s="264"/>
      <c r="J100" s="307" t="str">
        <f t="shared" si="1"/>
        <v/>
      </c>
      <c r="K100" s="307"/>
      <c r="L100" s="308"/>
      <c r="M100" s="307"/>
      <c r="N100" s="304"/>
      <c r="O100" s="264"/>
      <c r="P100" s="269"/>
      <c r="Q100" s="296"/>
      <c r="R100" s="296"/>
      <c r="S100" s="296"/>
      <c r="T100" s="296"/>
    </row>
    <row r="101" spans="1:20" ht="12.75" customHeight="1" x14ac:dyDescent="0.2">
      <c r="A101" s="303" t="str">
        <f>IF(B101="","",ROW()-ROW($A$3)+'Diário 3º PA'!$P$1)</f>
        <v/>
      </c>
      <c r="B101" s="304"/>
      <c r="C101" s="305"/>
      <c r="D101" s="269"/>
      <c r="E101" s="264"/>
      <c r="F101" s="334"/>
      <c r="G101" s="269"/>
      <c r="H101" s="269"/>
      <c r="I101" s="264"/>
      <c r="J101" s="307" t="str">
        <f t="shared" si="1"/>
        <v/>
      </c>
      <c r="K101" s="307"/>
      <c r="L101" s="308"/>
      <c r="M101" s="307"/>
      <c r="N101" s="304"/>
      <c r="O101" s="264"/>
      <c r="P101" s="269"/>
      <c r="Q101" s="296"/>
      <c r="R101" s="296"/>
      <c r="S101" s="296"/>
      <c r="T101" s="296"/>
    </row>
    <row r="102" spans="1:20" ht="12.75" customHeight="1" x14ac:dyDescent="0.2">
      <c r="A102" s="303" t="str">
        <f>IF(B102="","",ROW()-ROW($A$3)+'Diário 3º PA'!$P$1)</f>
        <v/>
      </c>
      <c r="B102" s="304"/>
      <c r="C102" s="305"/>
      <c r="D102" s="269"/>
      <c r="E102" s="264"/>
      <c r="F102" s="334"/>
      <c r="G102" s="269"/>
      <c r="H102" s="269"/>
      <c r="I102" s="264"/>
      <c r="J102" s="307" t="str">
        <f t="shared" si="1"/>
        <v/>
      </c>
      <c r="K102" s="307"/>
      <c r="L102" s="308"/>
      <c r="M102" s="307"/>
      <c r="N102" s="304"/>
      <c r="O102" s="264"/>
      <c r="P102" s="269"/>
      <c r="Q102" s="296"/>
      <c r="R102" s="296"/>
      <c r="S102" s="296"/>
      <c r="T102" s="296"/>
    </row>
    <row r="103" spans="1:20" ht="12.75" customHeight="1" x14ac:dyDescent="0.2">
      <c r="A103" s="303" t="str">
        <f>IF(B103="","",ROW()-ROW($A$3)+'Diário 3º PA'!$P$1)</f>
        <v/>
      </c>
      <c r="B103" s="304"/>
      <c r="C103" s="305"/>
      <c r="D103" s="269"/>
      <c r="E103" s="264"/>
      <c r="F103" s="334"/>
      <c r="G103" s="269"/>
      <c r="H103" s="269"/>
      <c r="I103" s="264"/>
      <c r="J103" s="307" t="str">
        <f t="shared" si="1"/>
        <v/>
      </c>
      <c r="K103" s="307"/>
      <c r="L103" s="308"/>
      <c r="M103" s="307"/>
      <c r="N103" s="304"/>
      <c r="O103" s="264"/>
      <c r="P103" s="269"/>
      <c r="Q103" s="296"/>
      <c r="R103" s="296"/>
      <c r="S103" s="296"/>
      <c r="T103" s="296"/>
    </row>
    <row r="104" spans="1:20" ht="12.75" customHeight="1" x14ac:dyDescent="0.2">
      <c r="A104" s="303" t="str">
        <f>IF(B104="","",ROW()-ROW($A$3)+'Diário 3º PA'!$P$1)</f>
        <v/>
      </c>
      <c r="B104" s="304"/>
      <c r="C104" s="305"/>
      <c r="D104" s="269"/>
      <c r="E104" s="264"/>
      <c r="F104" s="334"/>
      <c r="G104" s="269"/>
      <c r="H104" s="269"/>
      <c r="I104" s="264"/>
      <c r="J104" s="307" t="str">
        <f t="shared" si="1"/>
        <v/>
      </c>
      <c r="K104" s="307"/>
      <c r="L104" s="308"/>
      <c r="M104" s="307"/>
      <c r="N104" s="304"/>
      <c r="O104" s="264"/>
      <c r="P104" s="269"/>
      <c r="Q104" s="296"/>
      <c r="R104" s="296"/>
      <c r="S104" s="296"/>
      <c r="T104" s="296"/>
    </row>
    <row r="105" spans="1:20" ht="12.75" customHeight="1" x14ac:dyDescent="0.2">
      <c r="A105" s="303" t="str">
        <f>IF(B105="","",ROW()-ROW($A$3)+'Diário 3º PA'!$P$1)</f>
        <v/>
      </c>
      <c r="B105" s="304"/>
      <c r="C105" s="305"/>
      <c r="D105" s="269"/>
      <c r="E105" s="264"/>
      <c r="F105" s="334"/>
      <c r="G105" s="264"/>
      <c r="H105" s="269"/>
      <c r="I105" s="264"/>
      <c r="J105" s="307" t="str">
        <f t="shared" si="1"/>
        <v/>
      </c>
      <c r="K105" s="307"/>
      <c r="L105" s="308"/>
      <c r="M105" s="307"/>
      <c r="N105" s="304"/>
      <c r="O105" s="264"/>
      <c r="P105" s="269"/>
      <c r="Q105" s="296"/>
      <c r="R105" s="296"/>
      <c r="S105" s="296"/>
      <c r="T105" s="296"/>
    </row>
    <row r="106" spans="1:20" ht="12.75" customHeight="1" x14ac:dyDescent="0.2">
      <c r="A106" s="303" t="str">
        <f>IF(B106="","",ROW()-ROW($A$3)+'Diário 3º PA'!$P$1)</f>
        <v/>
      </c>
      <c r="B106" s="304"/>
      <c r="C106" s="305"/>
      <c r="D106" s="269"/>
      <c r="E106" s="264"/>
      <c r="F106" s="334"/>
      <c r="G106" s="269"/>
      <c r="H106" s="269"/>
      <c r="I106" s="264"/>
      <c r="J106" s="307" t="str">
        <f t="shared" si="1"/>
        <v/>
      </c>
      <c r="K106" s="307"/>
      <c r="L106" s="308"/>
      <c r="M106" s="307"/>
      <c r="N106" s="304"/>
      <c r="O106" s="264"/>
      <c r="P106" s="269"/>
      <c r="Q106" s="296"/>
      <c r="R106" s="296"/>
      <c r="S106" s="296"/>
      <c r="T106" s="296"/>
    </row>
    <row r="107" spans="1:20" ht="12.75" customHeight="1" x14ac:dyDescent="0.2">
      <c r="A107" s="303" t="str">
        <f>IF(B107="","",ROW()-ROW($A$3)+'Diário 3º PA'!$P$1)</f>
        <v/>
      </c>
      <c r="B107" s="304"/>
      <c r="C107" s="305"/>
      <c r="D107" s="269"/>
      <c r="E107" s="264"/>
      <c r="F107" s="334"/>
      <c r="G107" s="269"/>
      <c r="H107" s="269"/>
      <c r="I107" s="264"/>
      <c r="J107" s="307" t="str">
        <f t="shared" si="1"/>
        <v/>
      </c>
      <c r="K107" s="307"/>
      <c r="L107" s="308"/>
      <c r="M107" s="307"/>
      <c r="N107" s="304"/>
      <c r="O107" s="264"/>
      <c r="P107" s="269"/>
      <c r="Q107" s="296"/>
      <c r="R107" s="296"/>
      <c r="S107" s="296"/>
      <c r="T107" s="296"/>
    </row>
    <row r="108" spans="1:20" ht="12.75" customHeight="1" x14ac:dyDescent="0.2">
      <c r="A108" s="303" t="str">
        <f>IF(B108="","",ROW()-ROW($A$3)+'Diário 3º PA'!$P$1)</f>
        <v/>
      </c>
      <c r="B108" s="304"/>
      <c r="C108" s="305"/>
      <c r="D108" s="269"/>
      <c r="E108" s="264"/>
      <c r="F108" s="334"/>
      <c r="G108" s="269"/>
      <c r="H108" s="269"/>
      <c r="I108" s="264"/>
      <c r="J108" s="307" t="str">
        <f t="shared" si="1"/>
        <v/>
      </c>
      <c r="K108" s="307"/>
      <c r="L108" s="308"/>
      <c r="M108" s="307"/>
      <c r="N108" s="304"/>
      <c r="O108" s="264"/>
      <c r="P108" s="269"/>
      <c r="Q108" s="296"/>
      <c r="R108" s="296"/>
      <c r="S108" s="296"/>
      <c r="T108" s="296"/>
    </row>
    <row r="109" spans="1:20" ht="12.75" customHeight="1" x14ac:dyDescent="0.2">
      <c r="A109" s="303" t="str">
        <f>IF(B109="","",ROW()-ROW($A$3)+'Diário 3º PA'!$P$1)</f>
        <v/>
      </c>
      <c r="B109" s="304"/>
      <c r="C109" s="305"/>
      <c r="D109" s="269"/>
      <c r="E109" s="264"/>
      <c r="F109" s="334"/>
      <c r="G109" s="269"/>
      <c r="H109" s="269"/>
      <c r="I109" s="264"/>
      <c r="J109" s="307" t="str">
        <f t="shared" si="1"/>
        <v/>
      </c>
      <c r="K109" s="307"/>
      <c r="L109" s="308"/>
      <c r="M109" s="307"/>
      <c r="N109" s="304"/>
      <c r="O109" s="264"/>
      <c r="P109" s="269"/>
      <c r="Q109" s="296"/>
      <c r="R109" s="296"/>
      <c r="S109" s="296"/>
      <c r="T109" s="296"/>
    </row>
    <row r="110" spans="1:20" ht="12.75" customHeight="1" x14ac:dyDescent="0.2">
      <c r="A110" s="303" t="str">
        <f>IF(B110="","",ROW()-ROW($A$3)+'Diário 3º PA'!$P$1)</f>
        <v/>
      </c>
      <c r="B110" s="304"/>
      <c r="C110" s="305"/>
      <c r="D110" s="269"/>
      <c r="E110" s="264"/>
      <c r="F110" s="334"/>
      <c r="G110" s="264"/>
      <c r="H110" s="269"/>
      <c r="I110" s="264"/>
      <c r="J110" s="307" t="str">
        <f t="shared" si="1"/>
        <v/>
      </c>
      <c r="K110" s="307"/>
      <c r="L110" s="308"/>
      <c r="M110" s="307"/>
      <c r="N110" s="304"/>
      <c r="O110" s="264"/>
      <c r="P110" s="269"/>
      <c r="Q110" s="296"/>
      <c r="R110" s="296"/>
      <c r="S110" s="296"/>
      <c r="T110" s="296"/>
    </row>
    <row r="111" spans="1:20" ht="12.75" customHeight="1" x14ac:dyDescent="0.2">
      <c r="A111" s="303" t="str">
        <f>IF(B111="","",ROW()-ROW($A$3)+'Diário 3º PA'!$P$1)</f>
        <v/>
      </c>
      <c r="B111" s="304"/>
      <c r="C111" s="305"/>
      <c r="D111" s="269"/>
      <c r="E111" s="264"/>
      <c r="F111" s="334"/>
      <c r="G111" s="264"/>
      <c r="H111" s="269"/>
      <c r="I111" s="264"/>
      <c r="J111" s="307" t="str">
        <f t="shared" si="1"/>
        <v/>
      </c>
      <c r="K111" s="307"/>
      <c r="L111" s="308"/>
      <c r="M111" s="307"/>
      <c r="N111" s="304"/>
      <c r="O111" s="264"/>
      <c r="P111" s="269"/>
      <c r="Q111" s="296"/>
      <c r="R111" s="296"/>
      <c r="S111" s="296"/>
      <c r="T111" s="296"/>
    </row>
    <row r="112" spans="1:20" ht="12.75" customHeight="1" x14ac:dyDescent="0.2">
      <c r="A112" s="303" t="str">
        <f>IF(B112="","",ROW()-ROW($A$3)+'Diário 3º PA'!$P$1)</f>
        <v/>
      </c>
      <c r="B112" s="304"/>
      <c r="C112" s="305"/>
      <c r="D112" s="269"/>
      <c r="E112" s="264"/>
      <c r="F112" s="334"/>
      <c r="G112" s="264"/>
      <c r="H112" s="269"/>
      <c r="I112" s="264"/>
      <c r="J112" s="307" t="str">
        <f t="shared" si="1"/>
        <v/>
      </c>
      <c r="K112" s="307"/>
      <c r="L112" s="308"/>
      <c r="M112" s="307"/>
      <c r="N112" s="304"/>
      <c r="O112" s="264"/>
      <c r="P112" s="269"/>
      <c r="Q112" s="296"/>
      <c r="R112" s="296"/>
      <c r="S112" s="296"/>
      <c r="T112" s="296"/>
    </row>
    <row r="113" spans="1:20" ht="12.75" customHeight="1" x14ac:dyDescent="0.2">
      <c r="A113" s="303" t="str">
        <f>IF(B113="","",ROW()-ROW($A$3)+'Diário 3º PA'!$P$1)</f>
        <v/>
      </c>
      <c r="B113" s="304"/>
      <c r="C113" s="305"/>
      <c r="D113" s="269"/>
      <c r="E113" s="264"/>
      <c r="F113" s="334"/>
      <c r="G113" s="264"/>
      <c r="H113" s="269"/>
      <c r="I113" s="264"/>
      <c r="J113" s="307" t="str">
        <f t="shared" si="1"/>
        <v/>
      </c>
      <c r="K113" s="307"/>
      <c r="L113" s="308"/>
      <c r="M113" s="307"/>
      <c r="N113" s="304"/>
      <c r="O113" s="264"/>
      <c r="P113" s="269"/>
      <c r="Q113" s="296"/>
      <c r="R113" s="296"/>
      <c r="S113" s="296"/>
      <c r="T113" s="296"/>
    </row>
    <row r="114" spans="1:20" ht="12.75" customHeight="1" x14ac:dyDescent="0.2">
      <c r="A114" s="303" t="str">
        <f>IF(B114="","",ROW()-ROW($A$3)+'Diário 3º PA'!$P$1)</f>
        <v/>
      </c>
      <c r="B114" s="304"/>
      <c r="C114" s="305"/>
      <c r="D114" s="269"/>
      <c r="E114" s="264"/>
      <c r="F114" s="334"/>
      <c r="G114" s="264"/>
      <c r="H114" s="269"/>
      <c r="I114" s="264"/>
      <c r="J114" s="307" t="str">
        <f t="shared" si="1"/>
        <v/>
      </c>
      <c r="K114" s="307"/>
      <c r="L114" s="308"/>
      <c r="M114" s="307"/>
      <c r="N114" s="304"/>
      <c r="O114" s="264"/>
      <c r="P114" s="269"/>
      <c r="Q114" s="296"/>
      <c r="R114" s="296"/>
      <c r="S114" s="296"/>
      <c r="T114" s="296"/>
    </row>
    <row r="115" spans="1:20" ht="12.75" customHeight="1" x14ac:dyDescent="0.2">
      <c r="A115" s="303" t="str">
        <f>IF(B115="","",ROW()-ROW($A$3)+'Diário 3º PA'!$P$1)</f>
        <v/>
      </c>
      <c r="B115" s="304"/>
      <c r="C115" s="305"/>
      <c r="D115" s="269"/>
      <c r="E115" s="264"/>
      <c r="F115" s="334"/>
      <c r="G115" s="264"/>
      <c r="H115" s="269"/>
      <c r="I115" s="264"/>
      <c r="J115" s="307" t="str">
        <f t="shared" si="1"/>
        <v/>
      </c>
      <c r="K115" s="307"/>
      <c r="L115" s="308"/>
      <c r="M115" s="307"/>
      <c r="N115" s="304"/>
      <c r="O115" s="264"/>
      <c r="P115" s="269"/>
      <c r="Q115" s="296"/>
      <c r="R115" s="296"/>
      <c r="S115" s="296"/>
      <c r="T115" s="296"/>
    </row>
    <row r="116" spans="1:20" ht="12.75" customHeight="1" x14ac:dyDescent="0.2">
      <c r="A116" s="303" t="str">
        <f>IF(B116="","",ROW()-ROW($A$3)+'Diário 3º PA'!$P$1)</f>
        <v/>
      </c>
      <c r="B116" s="304"/>
      <c r="C116" s="305"/>
      <c r="D116" s="269"/>
      <c r="E116" s="264"/>
      <c r="F116" s="334"/>
      <c r="G116" s="264"/>
      <c r="H116" s="269"/>
      <c r="I116" s="264"/>
      <c r="J116" s="307" t="str">
        <f t="shared" si="1"/>
        <v/>
      </c>
      <c r="K116" s="307"/>
      <c r="L116" s="308"/>
      <c r="M116" s="307"/>
      <c r="N116" s="304"/>
      <c r="O116" s="264"/>
      <c r="P116" s="269"/>
      <c r="Q116" s="296"/>
      <c r="R116" s="296"/>
      <c r="S116" s="296"/>
      <c r="T116" s="296"/>
    </row>
    <row r="117" spans="1:20" ht="12.75" customHeight="1" x14ac:dyDescent="0.2">
      <c r="A117" s="303" t="str">
        <f>IF(B117="","",ROW()-ROW($A$3)+'Diário 3º PA'!$P$1)</f>
        <v/>
      </c>
      <c r="B117" s="304"/>
      <c r="C117" s="305"/>
      <c r="D117" s="269"/>
      <c r="E117" s="264"/>
      <c r="F117" s="334"/>
      <c r="G117" s="264"/>
      <c r="H117" s="269"/>
      <c r="I117" s="264"/>
      <c r="J117" s="307" t="str">
        <f t="shared" si="1"/>
        <v/>
      </c>
      <c r="K117" s="307"/>
      <c r="L117" s="308"/>
      <c r="M117" s="307"/>
      <c r="N117" s="304"/>
      <c r="O117" s="264"/>
      <c r="P117" s="269"/>
      <c r="Q117" s="296"/>
      <c r="R117" s="296"/>
      <c r="S117" s="296"/>
      <c r="T117" s="296"/>
    </row>
    <row r="118" spans="1:20" ht="12.75" customHeight="1" x14ac:dyDescent="0.2">
      <c r="A118" s="303" t="str">
        <f>IF(B118="","",ROW()-ROW($A$3)+'Diário 3º PA'!$P$1)</f>
        <v/>
      </c>
      <c r="B118" s="304"/>
      <c r="C118" s="305"/>
      <c r="D118" s="269"/>
      <c r="E118" s="264"/>
      <c r="F118" s="334"/>
      <c r="G118" s="269"/>
      <c r="H118" s="269"/>
      <c r="I118" s="264"/>
      <c r="J118" s="307" t="str">
        <f t="shared" si="1"/>
        <v/>
      </c>
      <c r="K118" s="307"/>
      <c r="L118" s="308"/>
      <c r="M118" s="307"/>
      <c r="N118" s="304"/>
      <c r="O118" s="264"/>
      <c r="P118" s="269"/>
      <c r="Q118" s="296"/>
      <c r="R118" s="296"/>
      <c r="S118" s="296"/>
      <c r="T118" s="296"/>
    </row>
    <row r="119" spans="1:20" ht="12.75" customHeight="1" x14ac:dyDescent="0.2">
      <c r="A119" s="303" t="str">
        <f>IF(B119="","",ROW()-ROW($A$3)+'Diário 3º PA'!$P$1)</f>
        <v/>
      </c>
      <c r="B119" s="304"/>
      <c r="C119" s="305"/>
      <c r="D119" s="269"/>
      <c r="E119" s="264"/>
      <c r="F119" s="334"/>
      <c r="G119" s="269"/>
      <c r="H119" s="269"/>
      <c r="I119" s="264"/>
      <c r="J119" s="307" t="str">
        <f t="shared" si="1"/>
        <v/>
      </c>
      <c r="K119" s="307"/>
      <c r="L119" s="308"/>
      <c r="M119" s="307"/>
      <c r="N119" s="304"/>
      <c r="O119" s="264"/>
      <c r="P119" s="269"/>
      <c r="Q119" s="296"/>
      <c r="R119" s="296"/>
      <c r="S119" s="296"/>
      <c r="T119" s="296"/>
    </row>
    <row r="120" spans="1:20" ht="12.75" customHeight="1" x14ac:dyDescent="0.2">
      <c r="A120" s="303" t="str">
        <f>IF(B120="","",ROW()-ROW($A$3)+'Diário 3º PA'!$P$1)</f>
        <v/>
      </c>
      <c r="B120" s="304"/>
      <c r="C120" s="305"/>
      <c r="D120" s="269"/>
      <c r="E120" s="264"/>
      <c r="F120" s="334"/>
      <c r="G120" s="269"/>
      <c r="H120" s="269"/>
      <c r="I120" s="264"/>
      <c r="J120" s="307" t="str">
        <f t="shared" si="1"/>
        <v/>
      </c>
      <c r="K120" s="307"/>
      <c r="L120" s="308"/>
      <c r="M120" s="307"/>
      <c r="N120" s="304"/>
      <c r="O120" s="264"/>
      <c r="P120" s="269"/>
      <c r="Q120" s="296"/>
      <c r="R120" s="296"/>
      <c r="S120" s="296"/>
      <c r="T120" s="296"/>
    </row>
    <row r="121" spans="1:20" ht="12.75" customHeight="1" x14ac:dyDescent="0.2">
      <c r="A121" s="303" t="str">
        <f>IF(B121="","",ROW()-ROW($A$3)+'Diário 3º PA'!$P$1)</f>
        <v/>
      </c>
      <c r="B121" s="304"/>
      <c r="C121" s="305"/>
      <c r="D121" s="269"/>
      <c r="E121" s="264"/>
      <c r="F121" s="334"/>
      <c r="G121" s="269"/>
      <c r="H121" s="269"/>
      <c r="I121" s="264"/>
      <c r="J121" s="307" t="str">
        <f t="shared" si="1"/>
        <v/>
      </c>
      <c r="K121" s="307"/>
      <c r="L121" s="308"/>
      <c r="M121" s="307"/>
      <c r="N121" s="304"/>
      <c r="O121" s="264"/>
      <c r="P121" s="269"/>
      <c r="Q121" s="296"/>
      <c r="R121" s="296"/>
      <c r="S121" s="296"/>
      <c r="T121" s="296"/>
    </row>
    <row r="122" spans="1:20" ht="12.75" customHeight="1" x14ac:dyDescent="0.2">
      <c r="A122" s="303" t="str">
        <f>IF(B122="","",ROW()-ROW($A$3)+'Diário 3º PA'!$P$1)</f>
        <v/>
      </c>
      <c r="B122" s="304"/>
      <c r="C122" s="305"/>
      <c r="D122" s="269"/>
      <c r="E122" s="264"/>
      <c r="F122" s="334"/>
      <c r="G122" s="269"/>
      <c r="H122" s="269"/>
      <c r="I122" s="264"/>
      <c r="J122" s="307" t="str">
        <f t="shared" si="1"/>
        <v/>
      </c>
      <c r="K122" s="307"/>
      <c r="L122" s="308"/>
      <c r="M122" s="307"/>
      <c r="N122" s="304"/>
      <c r="O122" s="264"/>
      <c r="P122" s="269"/>
      <c r="Q122" s="296"/>
      <c r="R122" s="296"/>
      <c r="S122" s="296"/>
      <c r="T122" s="296"/>
    </row>
    <row r="123" spans="1:20" ht="12.75" customHeight="1" x14ac:dyDescent="0.2">
      <c r="A123" s="303" t="str">
        <f>IF(B123="","",ROW()-ROW($A$3)+'Diário 3º PA'!$P$1)</f>
        <v/>
      </c>
      <c r="B123" s="304"/>
      <c r="C123" s="305"/>
      <c r="D123" s="269"/>
      <c r="E123" s="264"/>
      <c r="F123" s="334"/>
      <c r="G123" s="269"/>
      <c r="H123" s="269"/>
      <c r="I123" s="264"/>
      <c r="J123" s="307" t="str">
        <f t="shared" si="1"/>
        <v/>
      </c>
      <c r="K123" s="307"/>
      <c r="L123" s="308"/>
      <c r="M123" s="307"/>
      <c r="N123" s="304"/>
      <c r="O123" s="264"/>
      <c r="P123" s="269"/>
      <c r="Q123" s="296"/>
      <c r="R123" s="296"/>
      <c r="S123" s="296"/>
      <c r="T123" s="296"/>
    </row>
    <row r="124" spans="1:20" ht="12.75" customHeight="1" x14ac:dyDescent="0.2">
      <c r="A124" s="303" t="str">
        <f>IF(B124="","",ROW()-ROW($A$3)+'Diário 3º PA'!$P$1)</f>
        <v/>
      </c>
      <c r="B124" s="304"/>
      <c r="C124" s="305"/>
      <c r="D124" s="269"/>
      <c r="E124" s="264"/>
      <c r="F124" s="334"/>
      <c r="G124" s="269"/>
      <c r="H124" s="269"/>
      <c r="I124" s="264"/>
      <c r="J124" s="307" t="str">
        <f t="shared" si="1"/>
        <v/>
      </c>
      <c r="K124" s="307"/>
      <c r="L124" s="308"/>
      <c r="M124" s="307"/>
      <c r="N124" s="304"/>
      <c r="O124" s="264"/>
      <c r="P124" s="269"/>
      <c r="Q124" s="296"/>
      <c r="R124" s="296"/>
      <c r="S124" s="296"/>
      <c r="T124" s="296"/>
    </row>
    <row r="125" spans="1:20" ht="12.75" customHeight="1" x14ac:dyDescent="0.2">
      <c r="A125" s="303" t="str">
        <f>IF(B125="","",ROW()-ROW($A$3)+'Diário 3º PA'!$P$1)</f>
        <v/>
      </c>
      <c r="B125" s="304"/>
      <c r="C125" s="305"/>
      <c r="D125" s="269"/>
      <c r="E125" s="264"/>
      <c r="F125" s="334"/>
      <c r="G125" s="269"/>
      <c r="H125" s="269"/>
      <c r="I125" s="264"/>
      <c r="J125" s="307" t="str">
        <f t="shared" si="1"/>
        <v/>
      </c>
      <c r="K125" s="307"/>
      <c r="L125" s="308"/>
      <c r="M125" s="307"/>
      <c r="N125" s="304"/>
      <c r="O125" s="264"/>
      <c r="P125" s="269"/>
      <c r="Q125" s="296"/>
      <c r="R125" s="296"/>
      <c r="S125" s="296"/>
      <c r="T125" s="296"/>
    </row>
    <row r="126" spans="1:20" ht="12.75" customHeight="1" x14ac:dyDescent="0.2">
      <c r="A126" s="303" t="str">
        <f>IF(B126="","",ROW()-ROW($A$3)+'Diário 3º PA'!$P$1)</f>
        <v/>
      </c>
      <c r="B126" s="304"/>
      <c r="C126" s="305"/>
      <c r="D126" s="269"/>
      <c r="E126" s="264"/>
      <c r="F126" s="334"/>
      <c r="G126" s="269"/>
      <c r="H126" s="269"/>
      <c r="I126" s="264"/>
      <c r="J126" s="307" t="str">
        <f t="shared" si="1"/>
        <v/>
      </c>
      <c r="K126" s="307"/>
      <c r="L126" s="308"/>
      <c r="M126" s="307"/>
      <c r="N126" s="304"/>
      <c r="O126" s="264"/>
      <c r="P126" s="269"/>
      <c r="Q126" s="296"/>
      <c r="R126" s="296"/>
      <c r="S126" s="296"/>
      <c r="T126" s="296"/>
    </row>
    <row r="127" spans="1:20" ht="12.75" customHeight="1" x14ac:dyDescent="0.2">
      <c r="A127" s="303" t="str">
        <f>IF(B127="","",ROW()-ROW($A$3)+'Diário 3º PA'!$P$1)</f>
        <v/>
      </c>
      <c r="B127" s="304"/>
      <c r="C127" s="305"/>
      <c r="D127" s="269"/>
      <c r="E127" s="264"/>
      <c r="F127" s="334"/>
      <c r="G127" s="269"/>
      <c r="H127" s="269"/>
      <c r="I127" s="264"/>
      <c r="J127" s="307" t="str">
        <f t="shared" si="1"/>
        <v/>
      </c>
      <c r="K127" s="307"/>
      <c r="L127" s="308"/>
      <c r="M127" s="307"/>
      <c r="N127" s="304"/>
      <c r="O127" s="264"/>
      <c r="P127" s="269"/>
      <c r="Q127" s="296"/>
      <c r="R127" s="296"/>
      <c r="S127" s="296"/>
      <c r="T127" s="296"/>
    </row>
    <row r="128" spans="1:20" ht="12.75" customHeight="1" x14ac:dyDescent="0.2">
      <c r="A128" s="303" t="str">
        <f>IF(B128="","",ROW()-ROW($A$3)+'Diário 3º PA'!$P$1)</f>
        <v/>
      </c>
      <c r="B128" s="304"/>
      <c r="C128" s="305"/>
      <c r="D128" s="269"/>
      <c r="E128" s="264"/>
      <c r="F128" s="334"/>
      <c r="G128" s="264"/>
      <c r="H128" s="269"/>
      <c r="I128" s="264"/>
      <c r="J128" s="307" t="str">
        <f t="shared" si="1"/>
        <v/>
      </c>
      <c r="K128" s="307"/>
      <c r="L128" s="308"/>
      <c r="M128" s="307"/>
      <c r="N128" s="304"/>
      <c r="O128" s="264"/>
      <c r="P128" s="269"/>
      <c r="Q128" s="296"/>
      <c r="R128" s="296"/>
      <c r="S128" s="296"/>
      <c r="T128" s="296"/>
    </row>
    <row r="129" spans="1:20" ht="12.75" customHeight="1" x14ac:dyDescent="0.2">
      <c r="A129" s="303" t="str">
        <f>IF(B129="","",ROW()-ROW($A$3)+'Diário 3º PA'!$P$1)</f>
        <v/>
      </c>
      <c r="B129" s="304"/>
      <c r="C129" s="305"/>
      <c r="D129" s="269"/>
      <c r="E129" s="264"/>
      <c r="F129" s="334"/>
      <c r="G129" s="269"/>
      <c r="H129" s="269"/>
      <c r="I129" s="264"/>
      <c r="J129" s="307" t="str">
        <f t="shared" si="1"/>
        <v/>
      </c>
      <c r="K129" s="307"/>
      <c r="L129" s="308"/>
      <c r="M129" s="307"/>
      <c r="N129" s="304"/>
      <c r="O129" s="264"/>
      <c r="P129" s="269"/>
      <c r="Q129" s="296"/>
      <c r="R129" s="296"/>
      <c r="S129" s="296"/>
      <c r="T129" s="296"/>
    </row>
    <row r="130" spans="1:20" ht="12.75" customHeight="1" x14ac:dyDescent="0.2">
      <c r="A130" s="303" t="str">
        <f>IF(B130="","",ROW()-ROW($A$3)+'Diário 3º PA'!$P$1)</f>
        <v/>
      </c>
      <c r="B130" s="304"/>
      <c r="C130" s="305"/>
      <c r="D130" s="269"/>
      <c r="E130" s="264"/>
      <c r="F130" s="334"/>
      <c r="G130" s="264"/>
      <c r="H130" s="269"/>
      <c r="I130" s="264"/>
      <c r="J130" s="307" t="str">
        <f t="shared" si="1"/>
        <v/>
      </c>
      <c r="K130" s="307"/>
      <c r="L130" s="308"/>
      <c r="M130" s="307"/>
      <c r="N130" s="304"/>
      <c r="O130" s="264"/>
      <c r="P130" s="269"/>
      <c r="Q130" s="296"/>
      <c r="R130" s="296"/>
      <c r="S130" s="296"/>
      <c r="T130" s="296"/>
    </row>
    <row r="131" spans="1:20" ht="12.75" customHeight="1" x14ac:dyDescent="0.2">
      <c r="A131" s="303" t="str">
        <f>IF(B131="","",ROW()-ROW($A$3)+'Diário 3º PA'!$P$1)</f>
        <v/>
      </c>
      <c r="B131" s="304"/>
      <c r="C131" s="305"/>
      <c r="D131" s="269"/>
      <c r="E131" s="264"/>
      <c r="F131" s="334"/>
      <c r="G131" s="269"/>
      <c r="H131" s="269"/>
      <c r="I131" s="264"/>
      <c r="J131" s="307" t="str">
        <f t="shared" si="1"/>
        <v/>
      </c>
      <c r="K131" s="307"/>
      <c r="L131" s="308"/>
      <c r="M131" s="307"/>
      <c r="N131" s="304"/>
      <c r="O131" s="264"/>
      <c r="P131" s="269"/>
      <c r="Q131" s="296"/>
      <c r="R131" s="296"/>
      <c r="S131" s="296"/>
      <c r="T131" s="296"/>
    </row>
    <row r="132" spans="1:20" ht="12.75" customHeight="1" x14ac:dyDescent="0.2">
      <c r="A132" s="303" t="str">
        <f>IF(B132="","",ROW()-ROW($A$3)+'Diário 3º PA'!$P$1)</f>
        <v/>
      </c>
      <c r="B132" s="304"/>
      <c r="C132" s="305"/>
      <c r="D132" s="269"/>
      <c r="E132" s="264"/>
      <c r="F132" s="262"/>
      <c r="G132" s="264"/>
      <c r="H132" s="269"/>
      <c r="I132" s="264"/>
      <c r="J132" s="307" t="str">
        <f t="shared" si="1"/>
        <v/>
      </c>
      <c r="K132" s="307"/>
      <c r="L132" s="308"/>
      <c r="M132" s="307"/>
      <c r="N132" s="304"/>
      <c r="O132" s="264"/>
      <c r="P132" s="269"/>
      <c r="Q132" s="296"/>
      <c r="R132" s="296"/>
      <c r="S132" s="296"/>
      <c r="T132" s="296"/>
    </row>
    <row r="133" spans="1:20" ht="12.75" customHeight="1" x14ac:dyDescent="0.2">
      <c r="A133" s="303" t="str">
        <f>IF(B133="","",ROW()-ROW($A$3)+'Diário 3º PA'!$P$1)</f>
        <v/>
      </c>
      <c r="B133" s="304"/>
      <c r="C133" s="305"/>
      <c r="D133" s="269"/>
      <c r="E133" s="264"/>
      <c r="F133" s="262"/>
      <c r="G133" s="264"/>
      <c r="H133" s="269"/>
      <c r="I133" s="264"/>
      <c r="J133" s="307" t="str">
        <f t="shared" si="1"/>
        <v/>
      </c>
      <c r="K133" s="307"/>
      <c r="L133" s="308"/>
      <c r="M133" s="307"/>
      <c r="N133" s="304"/>
      <c r="O133" s="264"/>
      <c r="P133" s="269"/>
      <c r="Q133" s="296"/>
      <c r="R133" s="296"/>
      <c r="S133" s="296"/>
      <c r="T133" s="296"/>
    </row>
    <row r="134" spans="1:20" ht="12.75" customHeight="1" x14ac:dyDescent="0.2">
      <c r="A134" s="303" t="str">
        <f>IF(B134="","",ROW()-ROW($A$3)+'Diário 3º PA'!$P$1)</f>
        <v/>
      </c>
      <c r="B134" s="304"/>
      <c r="C134" s="305"/>
      <c r="D134" s="269"/>
      <c r="E134" s="264"/>
      <c r="F134" s="334"/>
      <c r="G134" s="264"/>
      <c r="H134" s="269"/>
      <c r="I134" s="264"/>
      <c r="J134" s="307" t="str">
        <f t="shared" si="1"/>
        <v/>
      </c>
      <c r="K134" s="307"/>
      <c r="L134" s="308"/>
      <c r="M134" s="307"/>
      <c r="N134" s="304"/>
      <c r="O134" s="264"/>
      <c r="P134" s="269"/>
      <c r="Q134" s="296"/>
      <c r="R134" s="296"/>
      <c r="S134" s="296"/>
      <c r="T134" s="296"/>
    </row>
    <row r="135" spans="1:20" ht="12.75" customHeight="1" x14ac:dyDescent="0.2">
      <c r="A135" s="303" t="str">
        <f>IF(B135="","",ROW()-ROW($A$3)+'Diário 3º PA'!$P$1)</f>
        <v/>
      </c>
      <c r="B135" s="304"/>
      <c r="C135" s="305"/>
      <c r="D135" s="269"/>
      <c r="E135" s="264"/>
      <c r="F135" s="334"/>
      <c r="G135" s="264"/>
      <c r="H135" s="269"/>
      <c r="I135" s="264"/>
      <c r="J135" s="307" t="str">
        <f t="shared" si="1"/>
        <v/>
      </c>
      <c r="K135" s="307"/>
      <c r="L135" s="308"/>
      <c r="M135" s="307"/>
      <c r="N135" s="304"/>
      <c r="O135" s="264"/>
      <c r="P135" s="269"/>
      <c r="Q135" s="296"/>
      <c r="R135" s="296"/>
      <c r="S135" s="296"/>
      <c r="T135" s="296"/>
    </row>
    <row r="136" spans="1:20" ht="12.75" customHeight="1" x14ac:dyDescent="0.2">
      <c r="A136" s="303" t="str">
        <f>IF(B136="","",ROW()-ROW($A$3)+'Diário 3º PA'!$P$1)</f>
        <v/>
      </c>
      <c r="B136" s="304"/>
      <c r="C136" s="305"/>
      <c r="D136" s="269"/>
      <c r="E136" s="264"/>
      <c r="F136" s="334"/>
      <c r="G136" s="264"/>
      <c r="H136" s="269"/>
      <c r="I136" s="264"/>
      <c r="J136" s="307" t="str">
        <f t="shared" si="1"/>
        <v/>
      </c>
      <c r="K136" s="307"/>
      <c r="L136" s="308"/>
      <c r="M136" s="307"/>
      <c r="N136" s="304"/>
      <c r="O136" s="264"/>
      <c r="P136" s="269"/>
      <c r="Q136" s="296"/>
      <c r="R136" s="296"/>
      <c r="S136" s="296"/>
      <c r="T136" s="296"/>
    </row>
    <row r="137" spans="1:20" ht="12.75" customHeight="1" x14ac:dyDescent="0.2">
      <c r="A137" s="303" t="str">
        <f>IF(B137="","",ROW()-ROW($A$3)+'Diário 3º PA'!$P$1)</f>
        <v/>
      </c>
      <c r="B137" s="304"/>
      <c r="C137" s="305"/>
      <c r="D137" s="269"/>
      <c r="E137" s="264"/>
      <c r="F137" s="334"/>
      <c r="G137" s="269"/>
      <c r="H137" s="269"/>
      <c r="I137" s="264"/>
      <c r="J137" s="307" t="str">
        <f t="shared" si="1"/>
        <v/>
      </c>
      <c r="K137" s="307"/>
      <c r="L137" s="308"/>
      <c r="M137" s="307"/>
      <c r="N137" s="304"/>
      <c r="O137" s="264"/>
      <c r="P137" s="269"/>
      <c r="Q137" s="296"/>
      <c r="R137" s="296"/>
      <c r="S137" s="296"/>
      <c r="T137" s="296"/>
    </row>
    <row r="138" spans="1:20" ht="12.75" customHeight="1" x14ac:dyDescent="0.2">
      <c r="A138" s="303" t="str">
        <f>IF(B138="","",ROW()-ROW($A$3)+'Diário 3º PA'!$P$1)</f>
        <v/>
      </c>
      <c r="B138" s="304"/>
      <c r="C138" s="305"/>
      <c r="D138" s="269"/>
      <c r="E138" s="264"/>
      <c r="F138" s="334"/>
      <c r="G138" s="264"/>
      <c r="H138" s="269"/>
      <c r="I138" s="264"/>
      <c r="J138" s="307" t="str">
        <f t="shared" si="1"/>
        <v/>
      </c>
      <c r="K138" s="307"/>
      <c r="L138" s="308"/>
      <c r="M138" s="307"/>
      <c r="N138" s="304"/>
      <c r="O138" s="264"/>
      <c r="P138" s="269"/>
      <c r="Q138" s="296"/>
      <c r="R138" s="296"/>
      <c r="S138" s="296"/>
      <c r="T138" s="296"/>
    </row>
    <row r="139" spans="1:20" ht="12.75" customHeight="1" x14ac:dyDescent="0.2">
      <c r="A139" s="303" t="str">
        <f>IF(B139="","",ROW()-ROW($A$3)+'Diário 3º PA'!$P$1)</f>
        <v/>
      </c>
      <c r="B139" s="304"/>
      <c r="C139" s="305"/>
      <c r="D139" s="269"/>
      <c r="E139" s="264"/>
      <c r="F139" s="334"/>
      <c r="G139" s="264"/>
      <c r="H139" s="269"/>
      <c r="I139" s="264"/>
      <c r="J139" s="307" t="str">
        <f t="shared" si="1"/>
        <v/>
      </c>
      <c r="K139" s="307"/>
      <c r="L139" s="308"/>
      <c r="M139" s="307"/>
      <c r="N139" s="304"/>
      <c r="O139" s="264"/>
      <c r="P139" s="269"/>
      <c r="Q139" s="296"/>
      <c r="R139" s="296"/>
      <c r="S139" s="296"/>
      <c r="T139" s="296"/>
    </row>
    <row r="140" spans="1:20" ht="12.75" customHeight="1" x14ac:dyDescent="0.2">
      <c r="A140" s="303" t="str">
        <f>IF(B140="","",ROW()-ROW($A$3)+'Diário 3º PA'!$P$1)</f>
        <v/>
      </c>
      <c r="B140" s="304"/>
      <c r="C140" s="305"/>
      <c r="D140" s="269"/>
      <c r="E140" s="264"/>
      <c r="F140" s="334"/>
      <c r="G140" s="269"/>
      <c r="H140" s="269"/>
      <c r="I140" s="264"/>
      <c r="J140" s="307" t="str">
        <f t="shared" si="1"/>
        <v/>
      </c>
      <c r="K140" s="307"/>
      <c r="L140" s="308"/>
      <c r="M140" s="307"/>
      <c r="N140" s="304"/>
      <c r="O140" s="264"/>
      <c r="P140" s="269"/>
      <c r="Q140" s="296"/>
      <c r="R140" s="296"/>
      <c r="S140" s="296"/>
      <c r="T140" s="296"/>
    </row>
    <row r="141" spans="1:20" ht="12.75" customHeight="1" x14ac:dyDescent="0.2">
      <c r="A141" s="303" t="str">
        <f>IF(B141="","",ROW()-ROW($A$3)+'Diário 3º PA'!$P$1)</f>
        <v/>
      </c>
      <c r="B141" s="304"/>
      <c r="C141" s="305"/>
      <c r="D141" s="269"/>
      <c r="E141" s="264"/>
      <c r="F141" s="334"/>
      <c r="G141" s="264"/>
      <c r="H141" s="269"/>
      <c r="I141" s="264"/>
      <c r="J141" s="307" t="str">
        <f t="shared" si="1"/>
        <v/>
      </c>
      <c r="K141" s="307"/>
      <c r="L141" s="308"/>
      <c r="M141" s="307"/>
      <c r="N141" s="304"/>
      <c r="O141" s="264"/>
      <c r="P141" s="269"/>
      <c r="Q141" s="296"/>
      <c r="R141" s="296"/>
      <c r="S141" s="296"/>
      <c r="T141" s="296"/>
    </row>
    <row r="142" spans="1:20" ht="12.75" customHeight="1" x14ac:dyDescent="0.2">
      <c r="A142" s="303" t="str">
        <f>IF(B142="","",ROW()-ROW($A$3)+'Diário 3º PA'!$P$1)</f>
        <v/>
      </c>
      <c r="B142" s="304"/>
      <c r="C142" s="305"/>
      <c r="D142" s="269"/>
      <c r="E142" s="264"/>
      <c r="F142" s="334"/>
      <c r="G142" s="269"/>
      <c r="H142" s="269"/>
      <c r="I142" s="264"/>
      <c r="J142" s="307" t="str">
        <f t="shared" si="1"/>
        <v/>
      </c>
      <c r="K142" s="307"/>
      <c r="L142" s="308"/>
      <c r="M142" s="307"/>
      <c r="N142" s="304"/>
      <c r="O142" s="264"/>
      <c r="P142" s="269"/>
      <c r="Q142" s="296"/>
      <c r="R142" s="296"/>
      <c r="S142" s="296"/>
      <c r="T142" s="296"/>
    </row>
    <row r="143" spans="1:20" ht="12.75" customHeight="1" x14ac:dyDescent="0.2">
      <c r="A143" s="303" t="str">
        <f>IF(B143="","",ROW()-ROW($A$3)+'Diário 3º PA'!$P$1)</f>
        <v/>
      </c>
      <c r="B143" s="304"/>
      <c r="C143" s="305"/>
      <c r="D143" s="269"/>
      <c r="E143" s="264"/>
      <c r="F143" s="334"/>
      <c r="G143" s="269"/>
      <c r="H143" s="269"/>
      <c r="I143" s="264"/>
      <c r="J143" s="307" t="str">
        <f t="shared" si="1"/>
        <v/>
      </c>
      <c r="K143" s="307"/>
      <c r="L143" s="308"/>
      <c r="M143" s="307"/>
      <c r="N143" s="304"/>
      <c r="O143" s="264"/>
      <c r="P143" s="269"/>
      <c r="Q143" s="296"/>
      <c r="R143" s="296"/>
      <c r="S143" s="296"/>
      <c r="T143" s="296"/>
    </row>
    <row r="144" spans="1:20" ht="12.75" customHeight="1" x14ac:dyDescent="0.2">
      <c r="A144" s="303" t="str">
        <f>IF(B144="","",ROW()-ROW($A$3)+'Diário 3º PA'!$P$1)</f>
        <v/>
      </c>
      <c r="B144" s="304"/>
      <c r="C144" s="305"/>
      <c r="D144" s="269"/>
      <c r="E144" s="264"/>
      <c r="F144" s="334"/>
      <c r="G144" s="269"/>
      <c r="H144" s="269"/>
      <c r="I144" s="264"/>
      <c r="J144" s="307" t="str">
        <f t="shared" si="1"/>
        <v/>
      </c>
      <c r="K144" s="307"/>
      <c r="L144" s="308"/>
      <c r="M144" s="307"/>
      <c r="N144" s="304"/>
      <c r="O144" s="264"/>
      <c r="P144" s="269"/>
      <c r="Q144" s="296"/>
      <c r="R144" s="296"/>
      <c r="S144" s="296"/>
      <c r="T144" s="296"/>
    </row>
    <row r="145" spans="1:20" ht="12.75" customHeight="1" x14ac:dyDescent="0.2">
      <c r="A145" s="303" t="str">
        <f>IF(B145="","",ROW()-ROW($A$3)+'Diário 3º PA'!$P$1)</f>
        <v/>
      </c>
      <c r="B145" s="304"/>
      <c r="C145" s="305"/>
      <c r="D145" s="269"/>
      <c r="E145" s="264"/>
      <c r="F145" s="334"/>
      <c r="G145" s="269"/>
      <c r="H145" s="269"/>
      <c r="I145" s="264"/>
      <c r="J145" s="307" t="str">
        <f t="shared" si="1"/>
        <v/>
      </c>
      <c r="K145" s="307"/>
      <c r="L145" s="308"/>
      <c r="M145" s="307"/>
      <c r="N145" s="304"/>
      <c r="O145" s="264"/>
      <c r="P145" s="269"/>
      <c r="Q145" s="296"/>
      <c r="R145" s="296"/>
      <c r="S145" s="296"/>
      <c r="T145" s="296"/>
    </row>
    <row r="146" spans="1:20" ht="12.75" customHeight="1" x14ac:dyDescent="0.2">
      <c r="A146" s="303" t="str">
        <f>IF(B146="","",ROW()-ROW($A$3)+'Diário 3º PA'!$P$1)</f>
        <v/>
      </c>
      <c r="B146" s="304"/>
      <c r="C146" s="305"/>
      <c r="D146" s="269"/>
      <c r="E146" s="264"/>
      <c r="F146" s="334"/>
      <c r="G146" s="269"/>
      <c r="H146" s="269"/>
      <c r="I146" s="264"/>
      <c r="J146" s="307" t="str">
        <f t="shared" si="1"/>
        <v/>
      </c>
      <c r="K146" s="307"/>
      <c r="L146" s="308"/>
      <c r="M146" s="307"/>
      <c r="N146" s="304"/>
      <c r="O146" s="264"/>
      <c r="P146" s="269"/>
      <c r="Q146" s="296"/>
      <c r="R146" s="296"/>
      <c r="S146" s="296"/>
      <c r="T146" s="296"/>
    </row>
    <row r="147" spans="1:20" ht="12.75" customHeight="1" x14ac:dyDescent="0.2">
      <c r="A147" s="303" t="str">
        <f>IF(B147="","",ROW()-ROW($A$3)+'Diário 3º PA'!$P$1)</f>
        <v/>
      </c>
      <c r="B147" s="304"/>
      <c r="C147" s="305"/>
      <c r="D147" s="269"/>
      <c r="E147" s="264"/>
      <c r="F147" s="334"/>
      <c r="G147" s="269"/>
      <c r="H147" s="269"/>
      <c r="I147" s="264"/>
      <c r="J147" s="307" t="str">
        <f t="shared" si="1"/>
        <v/>
      </c>
      <c r="K147" s="307"/>
      <c r="L147" s="308"/>
      <c r="M147" s="307"/>
      <c r="N147" s="304"/>
      <c r="O147" s="264"/>
      <c r="P147" s="269"/>
      <c r="Q147" s="296"/>
      <c r="R147" s="296"/>
      <c r="S147" s="296"/>
      <c r="T147" s="296"/>
    </row>
    <row r="148" spans="1:20" ht="12.75" customHeight="1" x14ac:dyDescent="0.2">
      <c r="A148" s="303" t="str">
        <f>IF(B148="","",ROW()-ROW($A$3)+'Diário 3º PA'!$P$1)</f>
        <v/>
      </c>
      <c r="B148" s="304"/>
      <c r="C148" s="305"/>
      <c r="D148" s="269"/>
      <c r="E148" s="264"/>
      <c r="F148" s="334"/>
      <c r="G148" s="269"/>
      <c r="H148" s="269"/>
      <c r="I148" s="264"/>
      <c r="J148" s="307" t="str">
        <f t="shared" si="1"/>
        <v/>
      </c>
      <c r="K148" s="307"/>
      <c r="L148" s="308"/>
      <c r="M148" s="307"/>
      <c r="N148" s="304"/>
      <c r="O148" s="264"/>
      <c r="P148" s="269"/>
      <c r="Q148" s="296"/>
      <c r="R148" s="296"/>
      <c r="S148" s="296"/>
      <c r="T148" s="296"/>
    </row>
    <row r="149" spans="1:20" ht="12.75" customHeight="1" x14ac:dyDescent="0.2">
      <c r="A149" s="303" t="str">
        <f>IF(B149="","",ROW()-ROW($A$3)+'Diário 3º PA'!$P$1)</f>
        <v/>
      </c>
      <c r="B149" s="304"/>
      <c r="C149" s="305"/>
      <c r="D149" s="269"/>
      <c r="E149" s="264"/>
      <c r="F149" s="334"/>
      <c r="G149" s="269"/>
      <c r="H149" s="269"/>
      <c r="I149" s="264"/>
      <c r="J149" s="307" t="str">
        <f t="shared" si="1"/>
        <v/>
      </c>
      <c r="K149" s="307"/>
      <c r="L149" s="308"/>
      <c r="M149" s="307"/>
      <c r="N149" s="304"/>
      <c r="O149" s="264"/>
      <c r="P149" s="269"/>
      <c r="Q149" s="296"/>
      <c r="R149" s="296"/>
      <c r="S149" s="296"/>
      <c r="T149" s="296"/>
    </row>
    <row r="150" spans="1:20" ht="12.75" customHeight="1" x14ac:dyDescent="0.2">
      <c r="A150" s="303" t="str">
        <f>IF(B150="","",ROW()-ROW($A$3)+'Diário 3º PA'!$P$1)</f>
        <v/>
      </c>
      <c r="B150" s="304"/>
      <c r="C150" s="305"/>
      <c r="D150" s="269"/>
      <c r="E150" s="264"/>
      <c r="F150" s="334"/>
      <c r="G150" s="269"/>
      <c r="H150" s="269"/>
      <c r="I150" s="264"/>
      <c r="J150" s="307" t="str">
        <f t="shared" si="1"/>
        <v/>
      </c>
      <c r="K150" s="307"/>
      <c r="L150" s="308"/>
      <c r="M150" s="307"/>
      <c r="N150" s="304"/>
      <c r="O150" s="264"/>
      <c r="P150" s="269"/>
      <c r="Q150" s="296"/>
      <c r="R150" s="296"/>
      <c r="S150" s="296"/>
      <c r="T150" s="296"/>
    </row>
    <row r="151" spans="1:20" ht="12.75" customHeight="1" x14ac:dyDescent="0.2">
      <c r="A151" s="303" t="str">
        <f>IF(B151="","",ROW()-ROW($A$3)+'Diário 3º PA'!$P$1)</f>
        <v/>
      </c>
      <c r="B151" s="304"/>
      <c r="C151" s="305"/>
      <c r="D151" s="269"/>
      <c r="E151" s="264"/>
      <c r="F151" s="334"/>
      <c r="G151" s="269"/>
      <c r="H151" s="269"/>
      <c r="I151" s="264"/>
      <c r="J151" s="307" t="str">
        <f t="shared" si="1"/>
        <v/>
      </c>
      <c r="K151" s="307"/>
      <c r="L151" s="308"/>
      <c r="M151" s="307"/>
      <c r="N151" s="304"/>
      <c r="O151" s="264"/>
      <c r="P151" s="269"/>
      <c r="Q151" s="296"/>
      <c r="R151" s="296"/>
      <c r="S151" s="296"/>
      <c r="T151" s="296"/>
    </row>
    <row r="152" spans="1:20" ht="12.75" customHeight="1" x14ac:dyDescent="0.2">
      <c r="A152" s="303" t="str">
        <f>IF(B152="","",ROW()-ROW($A$3)+'Diário 3º PA'!$P$1)</f>
        <v/>
      </c>
      <c r="B152" s="304"/>
      <c r="C152" s="305"/>
      <c r="D152" s="269"/>
      <c r="E152" s="264"/>
      <c r="F152" s="334"/>
      <c r="G152" s="269"/>
      <c r="H152" s="269"/>
      <c r="I152" s="264"/>
      <c r="J152" s="307" t="str">
        <f t="shared" si="1"/>
        <v/>
      </c>
      <c r="K152" s="307"/>
      <c r="L152" s="308"/>
      <c r="M152" s="307"/>
      <c r="N152" s="304"/>
      <c r="O152" s="264"/>
      <c r="P152" s="269"/>
      <c r="Q152" s="296"/>
      <c r="R152" s="296"/>
      <c r="S152" s="296"/>
      <c r="T152" s="296"/>
    </row>
    <row r="153" spans="1:20" ht="12.75" customHeight="1" x14ac:dyDescent="0.2">
      <c r="A153" s="303" t="str">
        <f>IF(B153="","",ROW()-ROW($A$3)+'Diário 3º PA'!$P$1)</f>
        <v/>
      </c>
      <c r="B153" s="304"/>
      <c r="C153" s="305"/>
      <c r="D153" s="269"/>
      <c r="E153" s="264"/>
      <c r="F153" s="334"/>
      <c r="G153" s="269"/>
      <c r="H153" s="269"/>
      <c r="I153" s="264"/>
      <c r="J153" s="307" t="str">
        <f t="shared" si="1"/>
        <v/>
      </c>
      <c r="K153" s="307"/>
      <c r="L153" s="308"/>
      <c r="M153" s="307"/>
      <c r="N153" s="304"/>
      <c r="O153" s="264"/>
      <c r="P153" s="269"/>
      <c r="Q153" s="296"/>
      <c r="R153" s="296"/>
      <c r="S153" s="296"/>
      <c r="T153" s="296"/>
    </row>
    <row r="154" spans="1:20" ht="12.75" customHeight="1" x14ac:dyDescent="0.2">
      <c r="A154" s="303" t="str">
        <f>IF(B154="","",ROW()-ROW($A$3)+'Diário 3º PA'!$P$1)</f>
        <v/>
      </c>
      <c r="B154" s="304"/>
      <c r="C154" s="305"/>
      <c r="D154" s="269"/>
      <c r="E154" s="264"/>
      <c r="F154" s="334"/>
      <c r="G154" s="269"/>
      <c r="H154" s="269"/>
      <c r="I154" s="264"/>
      <c r="J154" s="307" t="str">
        <f t="shared" si="1"/>
        <v/>
      </c>
      <c r="K154" s="307"/>
      <c r="L154" s="308"/>
      <c r="M154" s="307"/>
      <c r="N154" s="304"/>
      <c r="O154" s="264"/>
      <c r="P154" s="269"/>
      <c r="Q154" s="296"/>
      <c r="R154" s="296"/>
      <c r="S154" s="296"/>
      <c r="T154" s="296"/>
    </row>
    <row r="155" spans="1:20" ht="12.75" customHeight="1" x14ac:dyDescent="0.2">
      <c r="A155" s="303" t="str">
        <f>IF(B155="","",ROW()-ROW($A$3)+'Diário 3º PA'!$P$1)</f>
        <v/>
      </c>
      <c r="B155" s="304"/>
      <c r="C155" s="305"/>
      <c r="D155" s="269"/>
      <c r="E155" s="264"/>
      <c r="F155" s="334"/>
      <c r="G155" s="269"/>
      <c r="H155" s="269"/>
      <c r="I155" s="264"/>
      <c r="J155" s="307" t="str">
        <f t="shared" si="1"/>
        <v/>
      </c>
      <c r="K155" s="307"/>
      <c r="L155" s="308"/>
      <c r="M155" s="307"/>
      <c r="N155" s="304"/>
      <c r="O155" s="264"/>
      <c r="P155" s="269"/>
      <c r="Q155" s="296"/>
      <c r="R155" s="296"/>
      <c r="S155" s="296"/>
      <c r="T155" s="296"/>
    </row>
    <row r="156" spans="1:20" ht="12.75" customHeight="1" x14ac:dyDescent="0.2">
      <c r="A156" s="303" t="str">
        <f>IF(B156="","",ROW()-ROW($A$3)+'Diário 3º PA'!$P$1)</f>
        <v/>
      </c>
      <c r="B156" s="304"/>
      <c r="C156" s="305"/>
      <c r="D156" s="269"/>
      <c r="E156" s="264"/>
      <c r="F156" s="334"/>
      <c r="G156" s="269"/>
      <c r="H156" s="269"/>
      <c r="I156" s="264"/>
      <c r="J156" s="307" t="str">
        <f t="shared" si="1"/>
        <v/>
      </c>
      <c r="K156" s="307"/>
      <c r="L156" s="308"/>
      <c r="M156" s="307"/>
      <c r="N156" s="304"/>
      <c r="O156" s="264"/>
      <c r="P156" s="269"/>
      <c r="Q156" s="296"/>
      <c r="R156" s="296"/>
      <c r="S156" s="296"/>
      <c r="T156" s="296"/>
    </row>
    <row r="157" spans="1:20" ht="12.75" customHeight="1" x14ac:dyDescent="0.2">
      <c r="A157" s="303" t="str">
        <f>IF(B157="","",ROW()-ROW($A$3)+'Diário 3º PA'!$P$1)</f>
        <v/>
      </c>
      <c r="B157" s="304"/>
      <c r="C157" s="305"/>
      <c r="D157" s="269"/>
      <c r="E157" s="264"/>
      <c r="F157" s="334"/>
      <c r="G157" s="269"/>
      <c r="H157" s="269"/>
      <c r="I157" s="264"/>
      <c r="J157" s="307" t="str">
        <f t="shared" si="1"/>
        <v/>
      </c>
      <c r="K157" s="307"/>
      <c r="L157" s="308"/>
      <c r="M157" s="307"/>
      <c r="N157" s="304"/>
      <c r="O157" s="264"/>
      <c r="P157" s="269"/>
      <c r="Q157" s="296"/>
      <c r="R157" s="296"/>
      <c r="S157" s="296"/>
      <c r="T157" s="296"/>
    </row>
    <row r="158" spans="1:20" ht="12.75" customHeight="1" x14ac:dyDescent="0.2">
      <c r="A158" s="303" t="str">
        <f>IF(B158="","",ROW()-ROW($A$3)+'Diário 3º PA'!$P$1)</f>
        <v/>
      </c>
      <c r="B158" s="304"/>
      <c r="C158" s="305"/>
      <c r="D158" s="269"/>
      <c r="E158" s="264"/>
      <c r="F158" s="334"/>
      <c r="G158" s="269"/>
      <c r="H158" s="269"/>
      <c r="I158" s="264"/>
      <c r="J158" s="307" t="str">
        <f t="shared" si="1"/>
        <v/>
      </c>
      <c r="K158" s="307"/>
      <c r="L158" s="308"/>
      <c r="M158" s="307"/>
      <c r="N158" s="304"/>
      <c r="O158" s="264"/>
      <c r="P158" s="269"/>
      <c r="Q158" s="296"/>
      <c r="R158" s="296"/>
      <c r="S158" s="296"/>
      <c r="T158" s="296"/>
    </row>
    <row r="159" spans="1:20" ht="12.75" customHeight="1" x14ac:dyDescent="0.2">
      <c r="A159" s="303" t="str">
        <f>IF(B159="","",ROW()-ROW($A$3)+'Diário 3º PA'!$P$1)</f>
        <v/>
      </c>
      <c r="B159" s="304"/>
      <c r="C159" s="305"/>
      <c r="D159" s="269"/>
      <c r="E159" s="264"/>
      <c r="F159" s="334"/>
      <c r="G159" s="269"/>
      <c r="H159" s="269"/>
      <c r="I159" s="264"/>
      <c r="J159" s="307" t="str">
        <f t="shared" si="1"/>
        <v/>
      </c>
      <c r="K159" s="307"/>
      <c r="L159" s="308"/>
      <c r="M159" s="307"/>
      <c r="N159" s="304"/>
      <c r="O159" s="264"/>
      <c r="P159" s="269"/>
      <c r="Q159" s="296"/>
      <c r="R159" s="296"/>
      <c r="S159" s="296"/>
      <c r="T159" s="296"/>
    </row>
    <row r="160" spans="1:20" ht="12.75" customHeight="1" x14ac:dyDescent="0.2">
      <c r="A160" s="303" t="str">
        <f>IF(B160="","",ROW()-ROW($A$3)+'Diário 3º PA'!$P$1)</f>
        <v/>
      </c>
      <c r="B160" s="304"/>
      <c r="C160" s="305"/>
      <c r="D160" s="269"/>
      <c r="E160" s="264"/>
      <c r="F160" s="334"/>
      <c r="G160" s="269"/>
      <c r="H160" s="269"/>
      <c r="I160" s="264"/>
      <c r="J160" s="307" t="str">
        <f t="shared" si="1"/>
        <v/>
      </c>
      <c r="K160" s="307"/>
      <c r="L160" s="308"/>
      <c r="M160" s="307"/>
      <c r="N160" s="304"/>
      <c r="O160" s="264"/>
      <c r="P160" s="269"/>
      <c r="Q160" s="296"/>
      <c r="R160" s="296"/>
      <c r="S160" s="296"/>
      <c r="T160" s="296"/>
    </row>
    <row r="161" spans="1:20" ht="12.75" customHeight="1" x14ac:dyDescent="0.2">
      <c r="A161" s="303" t="str">
        <f>IF(B161="","",ROW()-ROW($A$3)+'Diário 3º PA'!$P$1)</f>
        <v/>
      </c>
      <c r="B161" s="304"/>
      <c r="C161" s="305"/>
      <c r="D161" s="269"/>
      <c r="E161" s="264"/>
      <c r="F161" s="334"/>
      <c r="G161" s="269"/>
      <c r="H161" s="269"/>
      <c r="I161" s="264"/>
      <c r="J161" s="307" t="str">
        <f t="shared" si="1"/>
        <v/>
      </c>
      <c r="K161" s="307"/>
      <c r="L161" s="308"/>
      <c r="M161" s="307"/>
      <c r="N161" s="304"/>
      <c r="O161" s="264"/>
      <c r="P161" s="269"/>
      <c r="Q161" s="296"/>
      <c r="R161" s="296"/>
      <c r="S161" s="296"/>
      <c r="T161" s="296"/>
    </row>
    <row r="162" spans="1:20" ht="12.75" customHeight="1" x14ac:dyDescent="0.2">
      <c r="A162" s="303" t="str">
        <f>IF(B162="","",ROW()-ROW($A$3)+'Diário 3º PA'!$P$1)</f>
        <v/>
      </c>
      <c r="B162" s="304"/>
      <c r="C162" s="305"/>
      <c r="D162" s="269"/>
      <c r="E162" s="264"/>
      <c r="F162" s="334"/>
      <c r="G162" s="269"/>
      <c r="H162" s="269"/>
      <c r="I162" s="264"/>
      <c r="J162" s="307" t="str">
        <f t="shared" si="1"/>
        <v/>
      </c>
      <c r="K162" s="307"/>
      <c r="L162" s="308"/>
      <c r="M162" s="307"/>
      <c r="N162" s="304"/>
      <c r="O162" s="264"/>
      <c r="P162" s="269"/>
      <c r="Q162" s="296"/>
      <c r="R162" s="296"/>
      <c r="S162" s="296"/>
      <c r="T162" s="296"/>
    </row>
    <row r="163" spans="1:20" ht="12.75" customHeight="1" x14ac:dyDescent="0.2">
      <c r="A163" s="303" t="str">
        <f>IF(B163="","",ROW()-ROW($A$3)+'Diário 3º PA'!$P$1)</f>
        <v/>
      </c>
      <c r="B163" s="304"/>
      <c r="C163" s="305"/>
      <c r="D163" s="269"/>
      <c r="E163" s="264"/>
      <c r="F163" s="334"/>
      <c r="G163" s="269"/>
      <c r="H163" s="269"/>
      <c r="I163" s="264"/>
      <c r="J163" s="307" t="str">
        <f t="shared" si="1"/>
        <v/>
      </c>
      <c r="K163" s="307"/>
      <c r="L163" s="308"/>
      <c r="M163" s="307"/>
      <c r="N163" s="304"/>
      <c r="O163" s="264"/>
      <c r="P163" s="269"/>
      <c r="Q163" s="296"/>
      <c r="R163" s="296"/>
      <c r="S163" s="296"/>
      <c r="T163" s="296"/>
    </row>
    <row r="164" spans="1:20" ht="12.75" customHeight="1" x14ac:dyDescent="0.2">
      <c r="A164" s="303" t="str">
        <f>IF(B164="","",ROW()-ROW($A$3)+'Diário 3º PA'!$P$1)</f>
        <v/>
      </c>
      <c r="B164" s="304"/>
      <c r="C164" s="305"/>
      <c r="D164" s="269"/>
      <c r="E164" s="264"/>
      <c r="F164" s="334"/>
      <c r="G164" s="269"/>
      <c r="H164" s="269"/>
      <c r="I164" s="264"/>
      <c r="J164" s="307" t="str">
        <f t="shared" si="1"/>
        <v/>
      </c>
      <c r="K164" s="307"/>
      <c r="L164" s="308"/>
      <c r="M164" s="307"/>
      <c r="N164" s="304"/>
      <c r="O164" s="264"/>
      <c r="P164" s="269"/>
      <c r="Q164" s="296"/>
      <c r="R164" s="296"/>
      <c r="S164" s="296"/>
      <c r="T164" s="296"/>
    </row>
    <row r="165" spans="1:20" ht="12.75" customHeight="1" x14ac:dyDescent="0.2">
      <c r="A165" s="303" t="str">
        <f>IF(B165="","",ROW()-ROW($A$3)+'Diário 3º PA'!$P$1)</f>
        <v/>
      </c>
      <c r="B165" s="304"/>
      <c r="C165" s="305"/>
      <c r="D165" s="269"/>
      <c r="E165" s="264"/>
      <c r="F165" s="334"/>
      <c r="G165" s="269"/>
      <c r="H165" s="269"/>
      <c r="I165" s="264"/>
      <c r="J165" s="307" t="str">
        <f t="shared" si="1"/>
        <v/>
      </c>
      <c r="K165" s="307"/>
      <c r="L165" s="308"/>
      <c r="M165" s="307"/>
      <c r="N165" s="304"/>
      <c r="O165" s="264"/>
      <c r="P165" s="269"/>
      <c r="Q165" s="296"/>
      <c r="R165" s="296"/>
      <c r="S165" s="296"/>
      <c r="T165" s="296"/>
    </row>
    <row r="166" spans="1:20" ht="12.75" customHeight="1" x14ac:dyDescent="0.2">
      <c r="A166" s="303" t="str">
        <f>IF(B166="","",ROW()-ROW($A$3)+'Diário 3º PA'!$P$1)</f>
        <v/>
      </c>
      <c r="B166" s="304"/>
      <c r="C166" s="305"/>
      <c r="D166" s="269"/>
      <c r="E166" s="264"/>
      <c r="F166" s="334"/>
      <c r="G166" s="269"/>
      <c r="H166" s="269"/>
      <c r="I166" s="264"/>
      <c r="J166" s="307" t="str">
        <f t="shared" si="1"/>
        <v/>
      </c>
      <c r="K166" s="307"/>
      <c r="L166" s="308"/>
      <c r="M166" s="307"/>
      <c r="N166" s="304"/>
      <c r="O166" s="264"/>
      <c r="P166" s="269"/>
      <c r="Q166" s="296"/>
      <c r="R166" s="296"/>
      <c r="S166" s="296"/>
      <c r="T166" s="296"/>
    </row>
    <row r="167" spans="1:20" ht="12.75" customHeight="1" x14ac:dyDescent="0.2">
      <c r="A167" s="303" t="str">
        <f>IF(B167="","",ROW()-ROW($A$3)+'Diário 3º PA'!$P$1)</f>
        <v/>
      </c>
      <c r="B167" s="304"/>
      <c r="C167" s="305"/>
      <c r="D167" s="269"/>
      <c r="E167" s="264"/>
      <c r="F167" s="334"/>
      <c r="G167" s="264"/>
      <c r="H167" s="269"/>
      <c r="I167" s="264"/>
      <c r="J167" s="307" t="str">
        <f t="shared" si="1"/>
        <v/>
      </c>
      <c r="K167" s="307"/>
      <c r="L167" s="308"/>
      <c r="M167" s="307"/>
      <c r="N167" s="304"/>
      <c r="O167" s="264"/>
      <c r="P167" s="269"/>
      <c r="Q167" s="296"/>
      <c r="R167" s="296"/>
      <c r="S167" s="296"/>
      <c r="T167" s="296"/>
    </row>
    <row r="168" spans="1:20" ht="12.75" customHeight="1" x14ac:dyDescent="0.2">
      <c r="A168" s="303" t="str">
        <f>IF(B168="","",ROW()-ROW($A$3)+'Diário 3º PA'!$P$1)</f>
        <v/>
      </c>
      <c r="B168" s="304"/>
      <c r="C168" s="305"/>
      <c r="D168" s="269"/>
      <c r="E168" s="264"/>
      <c r="F168" s="334"/>
      <c r="G168" s="264"/>
      <c r="H168" s="269"/>
      <c r="I168" s="264"/>
      <c r="J168" s="307" t="str">
        <f t="shared" si="1"/>
        <v/>
      </c>
      <c r="K168" s="307"/>
      <c r="L168" s="308"/>
      <c r="M168" s="307"/>
      <c r="N168" s="304"/>
      <c r="O168" s="264"/>
      <c r="P168" s="269"/>
      <c r="Q168" s="296"/>
      <c r="R168" s="296"/>
      <c r="S168" s="296"/>
      <c r="T168" s="296"/>
    </row>
    <row r="169" spans="1:20" ht="12.75" customHeight="1" x14ac:dyDescent="0.2">
      <c r="A169" s="303" t="str">
        <f>IF(B169="","",ROW()-ROW($A$3)+'Diário 3º PA'!$P$1)</f>
        <v/>
      </c>
      <c r="B169" s="304"/>
      <c r="C169" s="305"/>
      <c r="D169" s="269"/>
      <c r="E169" s="264"/>
      <c r="F169" s="334"/>
      <c r="G169" s="269"/>
      <c r="H169" s="269"/>
      <c r="I169" s="264"/>
      <c r="J169" s="307" t="str">
        <f t="shared" si="1"/>
        <v/>
      </c>
      <c r="K169" s="307"/>
      <c r="L169" s="308"/>
      <c r="M169" s="307"/>
      <c r="N169" s="304"/>
      <c r="O169" s="264"/>
      <c r="P169" s="269"/>
      <c r="Q169" s="296"/>
      <c r="R169" s="296"/>
      <c r="S169" s="296"/>
      <c r="T169" s="296"/>
    </row>
    <row r="170" spans="1:20" ht="12.75" customHeight="1" x14ac:dyDescent="0.2">
      <c r="A170" s="303" t="str">
        <f>IF(B170="","",ROW()-ROW($A$3)+'Diário 3º PA'!$P$1)</f>
        <v/>
      </c>
      <c r="B170" s="304"/>
      <c r="C170" s="305"/>
      <c r="D170" s="269"/>
      <c r="E170" s="264"/>
      <c r="F170" s="334"/>
      <c r="G170" s="264"/>
      <c r="H170" s="269"/>
      <c r="I170" s="264"/>
      <c r="J170" s="307" t="str">
        <f t="shared" si="1"/>
        <v/>
      </c>
      <c r="K170" s="307"/>
      <c r="L170" s="308"/>
      <c r="M170" s="307"/>
      <c r="N170" s="304"/>
      <c r="O170" s="264"/>
      <c r="P170" s="269"/>
      <c r="Q170" s="296"/>
      <c r="R170" s="296"/>
      <c r="S170" s="296"/>
      <c r="T170" s="296"/>
    </row>
    <row r="171" spans="1:20" ht="12.75" customHeight="1" x14ac:dyDescent="0.2">
      <c r="A171" s="303" t="str">
        <f>IF(B171="","",ROW()-ROW($A$3)+'Diário 3º PA'!$P$1)</f>
        <v/>
      </c>
      <c r="B171" s="304"/>
      <c r="C171" s="305"/>
      <c r="D171" s="269"/>
      <c r="E171" s="264"/>
      <c r="F171" s="334"/>
      <c r="G171" s="264"/>
      <c r="H171" s="269"/>
      <c r="I171" s="264"/>
      <c r="J171" s="307" t="str">
        <f t="shared" si="1"/>
        <v/>
      </c>
      <c r="K171" s="307"/>
      <c r="L171" s="308"/>
      <c r="M171" s="307"/>
      <c r="N171" s="304"/>
      <c r="O171" s="264"/>
      <c r="P171" s="269"/>
      <c r="Q171" s="296"/>
      <c r="R171" s="296"/>
      <c r="S171" s="296"/>
      <c r="T171" s="296"/>
    </row>
    <row r="172" spans="1:20" ht="12.75" customHeight="1" x14ac:dyDescent="0.2">
      <c r="A172" s="303" t="str">
        <f>IF(B172="","",ROW()-ROW($A$3)+'Diário 3º PA'!$P$1)</f>
        <v/>
      </c>
      <c r="B172" s="304"/>
      <c r="C172" s="305"/>
      <c r="D172" s="269"/>
      <c r="E172" s="264"/>
      <c r="F172" s="334"/>
      <c r="G172" s="269"/>
      <c r="H172" s="269"/>
      <c r="I172" s="264"/>
      <c r="J172" s="307" t="str">
        <f t="shared" si="1"/>
        <v/>
      </c>
      <c r="K172" s="307"/>
      <c r="L172" s="308"/>
      <c r="M172" s="307"/>
      <c r="N172" s="304"/>
      <c r="O172" s="264"/>
      <c r="P172" s="269"/>
      <c r="Q172" s="296"/>
      <c r="R172" s="296"/>
      <c r="S172" s="296"/>
      <c r="T172" s="296"/>
    </row>
    <row r="173" spans="1:20" ht="12.75" customHeight="1" x14ac:dyDescent="0.2">
      <c r="A173" s="303" t="str">
        <f>IF(B173="","",ROW()-ROW($A$3)+'Diário 3º PA'!$P$1)</f>
        <v/>
      </c>
      <c r="B173" s="304"/>
      <c r="C173" s="305"/>
      <c r="D173" s="269"/>
      <c r="E173" s="264"/>
      <c r="F173" s="334"/>
      <c r="G173" s="269"/>
      <c r="H173" s="269"/>
      <c r="I173" s="264"/>
      <c r="J173" s="307" t="str">
        <f t="shared" si="1"/>
        <v/>
      </c>
      <c r="K173" s="307"/>
      <c r="L173" s="308"/>
      <c r="M173" s="307"/>
      <c r="N173" s="304"/>
      <c r="O173" s="264"/>
      <c r="P173" s="269"/>
      <c r="Q173" s="296"/>
      <c r="R173" s="296"/>
      <c r="S173" s="296"/>
      <c r="T173" s="296"/>
    </row>
    <row r="174" spans="1:20" ht="12.75" customHeight="1" x14ac:dyDescent="0.2">
      <c r="A174" s="303" t="str">
        <f>IF(B174="","",ROW()-ROW($A$3)+'Diário 3º PA'!$P$1)</f>
        <v/>
      </c>
      <c r="B174" s="304"/>
      <c r="C174" s="305"/>
      <c r="D174" s="269"/>
      <c r="E174" s="264"/>
      <c r="F174" s="334"/>
      <c r="G174" s="269"/>
      <c r="H174" s="269"/>
      <c r="I174" s="264"/>
      <c r="J174" s="307" t="str">
        <f t="shared" si="1"/>
        <v/>
      </c>
      <c r="K174" s="307"/>
      <c r="L174" s="308"/>
      <c r="M174" s="307"/>
      <c r="N174" s="304"/>
      <c r="O174" s="264"/>
      <c r="P174" s="269"/>
      <c r="Q174" s="296"/>
      <c r="R174" s="296"/>
      <c r="S174" s="296"/>
      <c r="T174" s="296"/>
    </row>
    <row r="175" spans="1:20" ht="12.75" customHeight="1" x14ac:dyDescent="0.2">
      <c r="A175" s="303" t="str">
        <f>IF(B175="","",ROW()-ROW($A$3)+'Diário 3º PA'!$P$1)</f>
        <v/>
      </c>
      <c r="B175" s="304"/>
      <c r="C175" s="305"/>
      <c r="D175" s="269"/>
      <c r="E175" s="264"/>
      <c r="F175" s="334"/>
      <c r="G175" s="269"/>
      <c r="H175" s="269"/>
      <c r="I175" s="264"/>
      <c r="J175" s="307" t="str">
        <f t="shared" si="1"/>
        <v/>
      </c>
      <c r="K175" s="307"/>
      <c r="L175" s="308"/>
      <c r="M175" s="307"/>
      <c r="N175" s="304"/>
      <c r="O175" s="264"/>
      <c r="P175" s="269"/>
      <c r="Q175" s="296"/>
      <c r="R175" s="296"/>
      <c r="S175" s="296"/>
      <c r="T175" s="296"/>
    </row>
    <row r="176" spans="1:20" ht="12.75" customHeight="1" x14ac:dyDescent="0.2">
      <c r="A176" s="303" t="str">
        <f>IF(B176="","",ROW()-ROW($A$3)+'Diário 3º PA'!$P$1)</f>
        <v/>
      </c>
      <c r="B176" s="304"/>
      <c r="C176" s="305"/>
      <c r="D176" s="269"/>
      <c r="E176" s="264"/>
      <c r="F176" s="334"/>
      <c r="G176" s="269"/>
      <c r="H176" s="269"/>
      <c r="I176" s="264"/>
      <c r="J176" s="307" t="str">
        <f t="shared" si="1"/>
        <v/>
      </c>
      <c r="K176" s="307"/>
      <c r="L176" s="308"/>
      <c r="M176" s="307"/>
      <c r="N176" s="304"/>
      <c r="O176" s="264"/>
      <c r="P176" s="269"/>
      <c r="Q176" s="296"/>
      <c r="R176" s="296"/>
      <c r="S176" s="296"/>
      <c r="T176" s="296"/>
    </row>
    <row r="177" spans="1:20" ht="12.75" customHeight="1" x14ac:dyDescent="0.2">
      <c r="A177" s="303" t="str">
        <f>IF(B177="","",ROW()-ROW($A$3)+'Diário 3º PA'!$P$1)</f>
        <v/>
      </c>
      <c r="B177" s="304"/>
      <c r="C177" s="305"/>
      <c r="D177" s="269"/>
      <c r="E177" s="264"/>
      <c r="F177" s="334"/>
      <c r="G177" s="269"/>
      <c r="H177" s="269"/>
      <c r="I177" s="264"/>
      <c r="J177" s="307" t="str">
        <f t="shared" si="1"/>
        <v/>
      </c>
      <c r="K177" s="307"/>
      <c r="L177" s="308"/>
      <c r="M177" s="307"/>
      <c r="N177" s="304"/>
      <c r="O177" s="264"/>
      <c r="P177" s="269"/>
      <c r="Q177" s="296"/>
      <c r="R177" s="296"/>
      <c r="S177" s="296"/>
      <c r="T177" s="296"/>
    </row>
    <row r="178" spans="1:20" ht="12.75" customHeight="1" x14ac:dyDescent="0.2">
      <c r="A178" s="303" t="str">
        <f>IF(B178="","",ROW()-ROW($A$3)+'Diário 3º PA'!$P$1)</f>
        <v/>
      </c>
      <c r="B178" s="304"/>
      <c r="C178" s="305"/>
      <c r="D178" s="269"/>
      <c r="E178" s="264"/>
      <c r="F178" s="334"/>
      <c r="G178" s="264"/>
      <c r="H178" s="269"/>
      <c r="I178" s="264"/>
      <c r="J178" s="307" t="str">
        <f t="shared" si="1"/>
        <v/>
      </c>
      <c r="K178" s="307"/>
      <c r="L178" s="308"/>
      <c r="M178" s="307"/>
      <c r="N178" s="304"/>
      <c r="O178" s="264"/>
      <c r="P178" s="269"/>
      <c r="Q178" s="296"/>
      <c r="R178" s="296"/>
      <c r="S178" s="296"/>
      <c r="T178" s="296"/>
    </row>
    <row r="179" spans="1:20" ht="12.75" customHeight="1" x14ac:dyDescent="0.2">
      <c r="A179" s="303" t="str">
        <f>IF(B179="","",ROW()-ROW($A$3)+'Diário 3º PA'!$P$1)</f>
        <v/>
      </c>
      <c r="B179" s="304"/>
      <c r="C179" s="305"/>
      <c r="D179" s="269"/>
      <c r="E179" s="264"/>
      <c r="F179" s="334"/>
      <c r="G179" s="264"/>
      <c r="H179" s="269"/>
      <c r="I179" s="264"/>
      <c r="J179" s="307" t="str">
        <f t="shared" si="1"/>
        <v/>
      </c>
      <c r="K179" s="307"/>
      <c r="L179" s="308"/>
      <c r="M179" s="307"/>
      <c r="N179" s="304"/>
      <c r="O179" s="264"/>
      <c r="P179" s="269"/>
      <c r="Q179" s="296"/>
      <c r="R179" s="296"/>
      <c r="S179" s="296"/>
      <c r="T179" s="296"/>
    </row>
    <row r="180" spans="1:20" ht="12.75" customHeight="1" x14ac:dyDescent="0.2">
      <c r="A180" s="303" t="str">
        <f>IF(B180="","",ROW()-ROW($A$3)+'Diário 3º PA'!$P$1)</f>
        <v/>
      </c>
      <c r="B180" s="304"/>
      <c r="C180" s="305"/>
      <c r="D180" s="269"/>
      <c r="E180" s="264"/>
      <c r="F180" s="334"/>
      <c r="G180" s="269"/>
      <c r="H180" s="269"/>
      <c r="I180" s="264"/>
      <c r="J180" s="307" t="str">
        <f t="shared" si="1"/>
        <v/>
      </c>
      <c r="K180" s="307"/>
      <c r="L180" s="308"/>
      <c r="M180" s="307"/>
      <c r="N180" s="304"/>
      <c r="O180" s="264"/>
      <c r="P180" s="269"/>
      <c r="Q180" s="296"/>
      <c r="R180" s="296"/>
      <c r="S180" s="296"/>
      <c r="T180" s="296"/>
    </row>
    <row r="181" spans="1:20" ht="12.75" customHeight="1" x14ac:dyDescent="0.2">
      <c r="A181" s="303" t="str">
        <f>IF(B181="","",ROW()-ROW($A$3)+'Diário 3º PA'!$P$1)</f>
        <v/>
      </c>
      <c r="B181" s="304"/>
      <c r="C181" s="305"/>
      <c r="D181" s="269"/>
      <c r="E181" s="264"/>
      <c r="F181" s="334"/>
      <c r="G181" s="269"/>
      <c r="H181" s="269"/>
      <c r="I181" s="264"/>
      <c r="J181" s="307" t="str">
        <f t="shared" si="1"/>
        <v/>
      </c>
      <c r="K181" s="307"/>
      <c r="L181" s="308"/>
      <c r="M181" s="307"/>
      <c r="N181" s="304"/>
      <c r="O181" s="264"/>
      <c r="P181" s="269"/>
      <c r="Q181" s="296"/>
      <c r="R181" s="296"/>
      <c r="S181" s="296"/>
      <c r="T181" s="296"/>
    </row>
    <row r="182" spans="1:20" ht="12.75" customHeight="1" x14ac:dyDescent="0.2">
      <c r="A182" s="303" t="str">
        <f>IF(B182="","",ROW()-ROW($A$3)+'Diário 3º PA'!$P$1)</f>
        <v/>
      </c>
      <c r="B182" s="304"/>
      <c r="C182" s="305"/>
      <c r="D182" s="269"/>
      <c r="E182" s="264"/>
      <c r="F182" s="334"/>
      <c r="G182" s="269"/>
      <c r="H182" s="269"/>
      <c r="I182" s="264"/>
      <c r="J182" s="307" t="str">
        <f t="shared" si="1"/>
        <v/>
      </c>
      <c r="K182" s="307"/>
      <c r="L182" s="308"/>
      <c r="M182" s="307"/>
      <c r="N182" s="304"/>
      <c r="O182" s="264"/>
      <c r="P182" s="269"/>
      <c r="Q182" s="296"/>
      <c r="R182" s="296"/>
      <c r="S182" s="296"/>
      <c r="T182" s="296"/>
    </row>
    <row r="183" spans="1:20" ht="12.75" customHeight="1" x14ac:dyDescent="0.2">
      <c r="A183" s="303" t="str">
        <f>IF(B183="","",ROW()-ROW($A$3)+'Diário 3º PA'!$P$1)</f>
        <v/>
      </c>
      <c r="B183" s="304"/>
      <c r="C183" s="305"/>
      <c r="D183" s="269"/>
      <c r="E183" s="264"/>
      <c r="F183" s="334"/>
      <c r="G183" s="269"/>
      <c r="H183" s="269"/>
      <c r="I183" s="264"/>
      <c r="J183" s="307" t="str">
        <f t="shared" si="1"/>
        <v/>
      </c>
      <c r="K183" s="307"/>
      <c r="L183" s="308"/>
      <c r="M183" s="307"/>
      <c r="N183" s="304"/>
      <c r="O183" s="264"/>
      <c r="P183" s="269"/>
      <c r="Q183" s="296"/>
      <c r="R183" s="296"/>
      <c r="S183" s="296"/>
      <c r="T183" s="296"/>
    </row>
    <row r="184" spans="1:20" ht="12.75" customHeight="1" x14ac:dyDescent="0.2">
      <c r="A184" s="303" t="str">
        <f>IF(B184="","",ROW()-ROW($A$3)+'Diário 3º PA'!$P$1)</f>
        <v/>
      </c>
      <c r="B184" s="304"/>
      <c r="C184" s="305"/>
      <c r="D184" s="269"/>
      <c r="E184" s="264"/>
      <c r="F184" s="334"/>
      <c r="G184" s="264"/>
      <c r="H184" s="269"/>
      <c r="I184" s="264"/>
      <c r="J184" s="307" t="str">
        <f t="shared" si="1"/>
        <v/>
      </c>
      <c r="K184" s="307"/>
      <c r="L184" s="308"/>
      <c r="M184" s="307"/>
      <c r="N184" s="304"/>
      <c r="O184" s="264"/>
      <c r="P184" s="269"/>
      <c r="Q184" s="296"/>
      <c r="R184" s="296"/>
      <c r="S184" s="296"/>
      <c r="T184" s="296"/>
    </row>
    <row r="185" spans="1:20" ht="12.75" customHeight="1" x14ac:dyDescent="0.2">
      <c r="A185" s="303" t="str">
        <f>IF(B185="","",ROW()-ROW($A$3)+'Diário 3º PA'!$P$1)</f>
        <v/>
      </c>
      <c r="B185" s="304"/>
      <c r="C185" s="305"/>
      <c r="D185" s="269"/>
      <c r="E185" s="264"/>
      <c r="F185" s="334"/>
      <c r="G185" s="264"/>
      <c r="H185" s="269"/>
      <c r="I185" s="264"/>
      <c r="J185" s="307" t="str">
        <f t="shared" si="1"/>
        <v/>
      </c>
      <c r="K185" s="307"/>
      <c r="L185" s="308"/>
      <c r="M185" s="307"/>
      <c r="N185" s="304"/>
      <c r="O185" s="264"/>
      <c r="P185" s="269"/>
      <c r="Q185" s="296"/>
      <c r="R185" s="296"/>
      <c r="S185" s="296"/>
      <c r="T185" s="296"/>
    </row>
    <row r="186" spans="1:20" ht="12.75" customHeight="1" x14ac:dyDescent="0.2">
      <c r="A186" s="303" t="str">
        <f>IF(B186="","",ROW()-ROW($A$3)+'Diário 3º PA'!$P$1)</f>
        <v/>
      </c>
      <c r="B186" s="304"/>
      <c r="C186" s="305"/>
      <c r="D186" s="269"/>
      <c r="E186" s="264"/>
      <c r="F186" s="334"/>
      <c r="G186" s="269"/>
      <c r="H186" s="269"/>
      <c r="I186" s="264"/>
      <c r="J186" s="307" t="str">
        <f t="shared" si="1"/>
        <v/>
      </c>
      <c r="K186" s="307"/>
      <c r="L186" s="308"/>
      <c r="M186" s="307"/>
      <c r="N186" s="304"/>
      <c r="O186" s="264"/>
      <c r="P186" s="269"/>
      <c r="Q186" s="296"/>
      <c r="R186" s="296"/>
      <c r="S186" s="296"/>
      <c r="T186" s="296"/>
    </row>
    <row r="187" spans="1:20" ht="12.75" customHeight="1" x14ac:dyDescent="0.2">
      <c r="A187" s="303" t="str">
        <f>IF(B187="","",ROW()-ROW($A$3)+'Diário 3º PA'!$P$1)</f>
        <v/>
      </c>
      <c r="B187" s="304"/>
      <c r="C187" s="305"/>
      <c r="D187" s="269"/>
      <c r="E187" s="264"/>
      <c r="F187" s="334"/>
      <c r="G187" s="269"/>
      <c r="H187" s="269"/>
      <c r="I187" s="264"/>
      <c r="J187" s="307" t="str">
        <f t="shared" si="1"/>
        <v/>
      </c>
      <c r="K187" s="307"/>
      <c r="L187" s="308"/>
      <c r="M187" s="307"/>
      <c r="N187" s="304"/>
      <c r="O187" s="264"/>
      <c r="P187" s="269"/>
      <c r="Q187" s="296"/>
      <c r="R187" s="296"/>
      <c r="S187" s="296"/>
      <c r="T187" s="296"/>
    </row>
    <row r="188" spans="1:20" ht="12.75" customHeight="1" x14ac:dyDescent="0.2">
      <c r="A188" s="303" t="str">
        <f>IF(B188="","",ROW()-ROW($A$3)+'Diário 3º PA'!$P$1)</f>
        <v/>
      </c>
      <c r="B188" s="304"/>
      <c r="C188" s="305"/>
      <c r="D188" s="269"/>
      <c r="E188" s="264"/>
      <c r="F188" s="334"/>
      <c r="G188" s="269"/>
      <c r="H188" s="269"/>
      <c r="I188" s="264"/>
      <c r="J188" s="307" t="str">
        <f t="shared" si="1"/>
        <v/>
      </c>
      <c r="K188" s="307"/>
      <c r="L188" s="308"/>
      <c r="M188" s="307"/>
      <c r="N188" s="304"/>
      <c r="O188" s="264"/>
      <c r="P188" s="269"/>
      <c r="Q188" s="296"/>
      <c r="R188" s="296"/>
      <c r="S188" s="296"/>
      <c r="T188" s="296"/>
    </row>
    <row r="189" spans="1:20" ht="12.75" customHeight="1" x14ac:dyDescent="0.2">
      <c r="A189" s="303" t="str">
        <f>IF(B189="","",ROW()-ROW($A$3)+'Diário 3º PA'!$P$1)</f>
        <v/>
      </c>
      <c r="B189" s="304"/>
      <c r="C189" s="305"/>
      <c r="D189" s="269"/>
      <c r="E189" s="264"/>
      <c r="F189" s="334"/>
      <c r="G189" s="269"/>
      <c r="H189" s="269"/>
      <c r="I189" s="264"/>
      <c r="J189" s="307" t="str">
        <f t="shared" si="1"/>
        <v/>
      </c>
      <c r="K189" s="307"/>
      <c r="L189" s="308"/>
      <c r="M189" s="307"/>
      <c r="N189" s="304"/>
      <c r="O189" s="264"/>
      <c r="P189" s="269"/>
      <c r="Q189" s="296"/>
      <c r="R189" s="296"/>
      <c r="S189" s="296"/>
      <c r="T189" s="296"/>
    </row>
    <row r="190" spans="1:20" ht="12.75" customHeight="1" x14ac:dyDescent="0.2">
      <c r="A190" s="303" t="str">
        <f>IF(B190="","",ROW()-ROW($A$3)+'Diário 3º PA'!$P$1)</f>
        <v/>
      </c>
      <c r="B190" s="304"/>
      <c r="C190" s="305"/>
      <c r="D190" s="269"/>
      <c r="E190" s="264"/>
      <c r="F190" s="334"/>
      <c r="G190" s="269"/>
      <c r="H190" s="269"/>
      <c r="I190" s="264"/>
      <c r="J190" s="307" t="str">
        <f t="shared" si="1"/>
        <v/>
      </c>
      <c r="K190" s="307"/>
      <c r="L190" s="308"/>
      <c r="M190" s="307"/>
      <c r="N190" s="304"/>
      <c r="O190" s="264"/>
      <c r="P190" s="269"/>
      <c r="Q190" s="296"/>
      <c r="R190" s="296"/>
      <c r="S190" s="296"/>
      <c r="T190" s="296"/>
    </row>
    <row r="191" spans="1:20" ht="12.75" customHeight="1" x14ac:dyDescent="0.2">
      <c r="A191" s="303" t="str">
        <f>IF(B191="","",ROW()-ROW($A$3)+'Diário 3º PA'!$P$1)</f>
        <v/>
      </c>
      <c r="B191" s="304"/>
      <c r="C191" s="305"/>
      <c r="D191" s="269"/>
      <c r="E191" s="264"/>
      <c r="F191" s="334"/>
      <c r="G191" s="269"/>
      <c r="H191" s="269"/>
      <c r="I191" s="264"/>
      <c r="J191" s="307" t="str">
        <f t="shared" si="1"/>
        <v/>
      </c>
      <c r="K191" s="307"/>
      <c r="L191" s="308"/>
      <c r="M191" s="307"/>
      <c r="N191" s="304"/>
      <c r="O191" s="264"/>
      <c r="P191" s="269"/>
      <c r="Q191" s="296"/>
      <c r="R191" s="296"/>
      <c r="S191" s="296"/>
      <c r="T191" s="296"/>
    </row>
    <row r="192" spans="1:20" ht="12.75" customHeight="1" x14ac:dyDescent="0.2">
      <c r="A192" s="303" t="str">
        <f>IF(B192="","",ROW()-ROW($A$3)+'Diário 3º PA'!$P$1)</f>
        <v/>
      </c>
      <c r="B192" s="304"/>
      <c r="C192" s="305"/>
      <c r="D192" s="269"/>
      <c r="E192" s="264"/>
      <c r="F192" s="334"/>
      <c r="G192" s="269"/>
      <c r="H192" s="269"/>
      <c r="I192" s="264"/>
      <c r="J192" s="307" t="str">
        <f t="shared" si="1"/>
        <v/>
      </c>
      <c r="K192" s="307"/>
      <c r="L192" s="308"/>
      <c r="M192" s="307"/>
      <c r="N192" s="304"/>
      <c r="O192" s="264"/>
      <c r="P192" s="269"/>
      <c r="Q192" s="296"/>
      <c r="R192" s="296"/>
      <c r="S192" s="296"/>
      <c r="T192" s="296"/>
    </row>
    <row r="193" spans="1:20" ht="12.75" customHeight="1" x14ac:dyDescent="0.2">
      <c r="A193" s="303" t="str">
        <f>IF(B193="","",ROW()-ROW($A$3)+'Diário 3º PA'!$P$1)</f>
        <v/>
      </c>
      <c r="B193" s="304"/>
      <c r="C193" s="305"/>
      <c r="D193" s="269"/>
      <c r="E193" s="264"/>
      <c r="F193" s="334"/>
      <c r="G193" s="269"/>
      <c r="H193" s="269"/>
      <c r="I193" s="264"/>
      <c r="J193" s="307" t="str">
        <f t="shared" si="1"/>
        <v/>
      </c>
      <c r="K193" s="307"/>
      <c r="L193" s="308"/>
      <c r="M193" s="307"/>
      <c r="N193" s="304"/>
      <c r="O193" s="264"/>
      <c r="P193" s="269"/>
      <c r="Q193" s="296"/>
      <c r="R193" s="296"/>
      <c r="S193" s="296"/>
      <c r="T193" s="296"/>
    </row>
    <row r="194" spans="1:20" ht="12.75" customHeight="1" x14ac:dyDescent="0.2">
      <c r="A194" s="303" t="str">
        <f>IF(B194="","",ROW()-ROW($A$3)+'Diário 3º PA'!$P$1)</f>
        <v/>
      </c>
      <c r="B194" s="304"/>
      <c r="C194" s="305"/>
      <c r="D194" s="269"/>
      <c r="E194" s="264"/>
      <c r="F194" s="334"/>
      <c r="G194" s="269"/>
      <c r="H194" s="269"/>
      <c r="I194" s="264"/>
      <c r="J194" s="307" t="str">
        <f t="shared" si="1"/>
        <v/>
      </c>
      <c r="K194" s="307"/>
      <c r="L194" s="308"/>
      <c r="M194" s="307"/>
      <c r="N194" s="304"/>
      <c r="O194" s="264"/>
      <c r="P194" s="269"/>
      <c r="Q194" s="296"/>
      <c r="R194" s="296"/>
      <c r="S194" s="296"/>
      <c r="T194" s="296"/>
    </row>
    <row r="195" spans="1:20" ht="12.75" customHeight="1" x14ac:dyDescent="0.2">
      <c r="A195" s="303" t="str">
        <f>IF(B195="","",ROW()-ROW($A$3)+'Diário 3º PA'!$P$1)</f>
        <v/>
      </c>
      <c r="B195" s="304"/>
      <c r="C195" s="305"/>
      <c r="D195" s="269"/>
      <c r="E195" s="264"/>
      <c r="F195" s="334"/>
      <c r="G195" s="269"/>
      <c r="H195" s="269"/>
      <c r="I195" s="264"/>
      <c r="J195" s="307" t="str">
        <f t="shared" si="1"/>
        <v/>
      </c>
      <c r="K195" s="307"/>
      <c r="L195" s="308"/>
      <c r="M195" s="307"/>
      <c r="N195" s="304"/>
      <c r="O195" s="264"/>
      <c r="P195" s="269"/>
      <c r="Q195" s="296"/>
      <c r="R195" s="296"/>
      <c r="S195" s="296"/>
      <c r="T195" s="296"/>
    </row>
    <row r="196" spans="1:20" ht="12.75" customHeight="1" x14ac:dyDescent="0.2">
      <c r="A196" s="303" t="str">
        <f>IF(B196="","",ROW()-ROW($A$3)+'Diário 3º PA'!$P$1)</f>
        <v/>
      </c>
      <c r="B196" s="304"/>
      <c r="C196" s="305"/>
      <c r="D196" s="269"/>
      <c r="E196" s="264"/>
      <c r="F196" s="334"/>
      <c r="G196" s="264"/>
      <c r="H196" s="269"/>
      <c r="I196" s="264"/>
      <c r="J196" s="307" t="str">
        <f t="shared" si="1"/>
        <v/>
      </c>
      <c r="K196" s="307"/>
      <c r="L196" s="308"/>
      <c r="M196" s="307"/>
      <c r="N196" s="304"/>
      <c r="O196" s="264"/>
      <c r="P196" s="269"/>
      <c r="Q196" s="296"/>
      <c r="R196" s="296"/>
      <c r="S196" s="296"/>
      <c r="T196" s="296"/>
    </row>
    <row r="197" spans="1:20" ht="12.75" customHeight="1" x14ac:dyDescent="0.2">
      <c r="A197" s="303" t="str">
        <f>IF(B197="","",ROW()-ROW($A$3)+'Diário 3º PA'!$P$1)</f>
        <v/>
      </c>
      <c r="B197" s="304"/>
      <c r="C197" s="305"/>
      <c r="D197" s="269"/>
      <c r="E197" s="264"/>
      <c r="F197" s="334"/>
      <c r="G197" s="269"/>
      <c r="H197" s="269"/>
      <c r="I197" s="264"/>
      <c r="J197" s="307" t="str">
        <f t="shared" si="1"/>
        <v/>
      </c>
      <c r="K197" s="307"/>
      <c r="L197" s="308"/>
      <c r="M197" s="307"/>
      <c r="N197" s="304"/>
      <c r="O197" s="264"/>
      <c r="P197" s="269"/>
      <c r="Q197" s="296"/>
      <c r="R197" s="296"/>
      <c r="S197" s="296"/>
      <c r="T197" s="296"/>
    </row>
    <row r="198" spans="1:20" ht="12.75" customHeight="1" x14ac:dyDescent="0.2">
      <c r="A198" s="303" t="str">
        <f>IF(B198="","",ROW()-ROW($A$3)+'Diário 3º PA'!$P$1)</f>
        <v/>
      </c>
      <c r="B198" s="304"/>
      <c r="C198" s="305"/>
      <c r="D198" s="269"/>
      <c r="E198" s="264"/>
      <c r="F198" s="334"/>
      <c r="G198" s="269"/>
      <c r="H198" s="269"/>
      <c r="I198" s="264"/>
      <c r="J198" s="307" t="str">
        <f t="shared" si="1"/>
        <v/>
      </c>
      <c r="K198" s="307"/>
      <c r="L198" s="308"/>
      <c r="M198" s="307"/>
      <c r="N198" s="304"/>
      <c r="O198" s="264"/>
      <c r="P198" s="269"/>
      <c r="Q198" s="296"/>
      <c r="R198" s="296"/>
      <c r="S198" s="296"/>
      <c r="T198" s="296"/>
    </row>
    <row r="199" spans="1:20" ht="12.75" customHeight="1" x14ac:dyDescent="0.2">
      <c r="A199" s="303" t="str">
        <f>IF(B199="","",ROW()-ROW($A$3)+'Diário 3º PA'!$P$1)</f>
        <v/>
      </c>
      <c r="B199" s="304"/>
      <c r="C199" s="305"/>
      <c r="D199" s="269"/>
      <c r="E199" s="264"/>
      <c r="F199" s="334"/>
      <c r="G199" s="269"/>
      <c r="H199" s="269"/>
      <c r="I199" s="264"/>
      <c r="J199" s="307" t="str">
        <f t="shared" si="1"/>
        <v/>
      </c>
      <c r="K199" s="307"/>
      <c r="L199" s="308"/>
      <c r="M199" s="307"/>
      <c r="N199" s="304"/>
      <c r="O199" s="264"/>
      <c r="P199" s="269"/>
      <c r="Q199" s="296"/>
      <c r="R199" s="296"/>
      <c r="S199" s="296"/>
      <c r="T199" s="296"/>
    </row>
    <row r="200" spans="1:20" ht="12.75" customHeight="1" x14ac:dyDescent="0.2">
      <c r="A200" s="303" t="str">
        <f>IF(B200="","",ROW()-ROW($A$3)+'Diário 3º PA'!$P$1)</f>
        <v/>
      </c>
      <c r="B200" s="304"/>
      <c r="C200" s="305"/>
      <c r="D200" s="269"/>
      <c r="E200" s="264"/>
      <c r="F200" s="334"/>
      <c r="G200" s="269"/>
      <c r="H200" s="269"/>
      <c r="I200" s="264"/>
      <c r="J200" s="307" t="str">
        <f t="shared" si="1"/>
        <v/>
      </c>
      <c r="K200" s="307"/>
      <c r="L200" s="308"/>
      <c r="M200" s="307"/>
      <c r="N200" s="304"/>
      <c r="O200" s="264"/>
      <c r="P200" s="269"/>
      <c r="Q200" s="296"/>
      <c r="R200" s="296"/>
      <c r="S200" s="296"/>
      <c r="T200" s="296"/>
    </row>
    <row r="201" spans="1:20" ht="12.75" customHeight="1" x14ac:dyDescent="0.2">
      <c r="A201" s="303" t="str">
        <f>IF(B201="","",ROW()-ROW($A$3)+'Diário 3º PA'!$P$1)</f>
        <v/>
      </c>
      <c r="B201" s="304"/>
      <c r="C201" s="305"/>
      <c r="D201" s="269"/>
      <c r="E201" s="264"/>
      <c r="F201" s="334"/>
      <c r="G201" s="269"/>
      <c r="H201" s="269"/>
      <c r="I201" s="264"/>
      <c r="J201" s="307" t="str">
        <f t="shared" si="1"/>
        <v/>
      </c>
      <c r="K201" s="307"/>
      <c r="L201" s="308"/>
      <c r="M201" s="307"/>
      <c r="N201" s="304"/>
      <c r="O201" s="264"/>
      <c r="P201" s="269"/>
      <c r="Q201" s="296"/>
      <c r="R201" s="296"/>
      <c r="S201" s="296"/>
      <c r="T201" s="296"/>
    </row>
    <row r="202" spans="1:20" ht="12.75" customHeight="1" x14ac:dyDescent="0.2">
      <c r="A202" s="303" t="str">
        <f>IF(B202="","",ROW()-ROW($A$3)+'Diário 3º PA'!$P$1)</f>
        <v/>
      </c>
      <c r="B202" s="304"/>
      <c r="C202" s="305"/>
      <c r="D202" s="269"/>
      <c r="E202" s="264"/>
      <c r="F202" s="334"/>
      <c r="G202" s="269"/>
      <c r="H202" s="269"/>
      <c r="I202" s="264"/>
      <c r="J202" s="307" t="str">
        <f t="shared" si="1"/>
        <v/>
      </c>
      <c r="K202" s="307"/>
      <c r="L202" s="308"/>
      <c r="M202" s="307"/>
      <c r="N202" s="304"/>
      <c r="O202" s="264"/>
      <c r="P202" s="269"/>
      <c r="Q202" s="296"/>
      <c r="R202" s="296"/>
      <c r="S202" s="296"/>
      <c r="T202" s="296"/>
    </row>
    <row r="203" spans="1:20" ht="12.75" customHeight="1" x14ac:dyDescent="0.2">
      <c r="A203" s="303" t="str">
        <f>IF(B203="","",ROW()-ROW($A$3)+'Diário 3º PA'!$P$1)</f>
        <v/>
      </c>
      <c r="B203" s="304"/>
      <c r="C203" s="305"/>
      <c r="D203" s="269"/>
      <c r="E203" s="264"/>
      <c r="F203" s="334"/>
      <c r="G203" s="269"/>
      <c r="H203" s="269"/>
      <c r="I203" s="264"/>
      <c r="J203" s="307" t="str">
        <f t="shared" si="1"/>
        <v/>
      </c>
      <c r="K203" s="307"/>
      <c r="L203" s="308"/>
      <c r="M203" s="307"/>
      <c r="N203" s="304"/>
      <c r="O203" s="264"/>
      <c r="P203" s="269"/>
      <c r="Q203" s="296"/>
      <c r="R203" s="296"/>
      <c r="S203" s="296"/>
      <c r="T203" s="296"/>
    </row>
    <row r="204" spans="1:20" ht="12.75" customHeight="1" x14ac:dyDescent="0.2">
      <c r="A204" s="303" t="str">
        <f>IF(B204="","",ROW()-ROW($A$3)+'Diário 3º PA'!$P$1)</f>
        <v/>
      </c>
      <c r="B204" s="304"/>
      <c r="C204" s="305"/>
      <c r="D204" s="269"/>
      <c r="E204" s="264"/>
      <c r="F204" s="334"/>
      <c r="G204" s="269"/>
      <c r="H204" s="269"/>
      <c r="I204" s="264"/>
      <c r="J204" s="307" t="str">
        <f t="shared" si="1"/>
        <v/>
      </c>
      <c r="K204" s="307"/>
      <c r="L204" s="308"/>
      <c r="M204" s="307"/>
      <c r="N204" s="304"/>
      <c r="O204" s="264"/>
      <c r="P204" s="269"/>
      <c r="Q204" s="296"/>
      <c r="R204" s="296"/>
      <c r="S204" s="296"/>
      <c r="T204" s="296"/>
    </row>
    <row r="205" spans="1:20" ht="12.75" customHeight="1" x14ac:dyDescent="0.2">
      <c r="A205" s="303" t="str">
        <f>IF(B205="","",ROW()-ROW($A$3)+'Diário 3º PA'!$P$1)</f>
        <v/>
      </c>
      <c r="B205" s="304"/>
      <c r="C205" s="305"/>
      <c r="D205" s="269"/>
      <c r="E205" s="264"/>
      <c r="F205" s="334"/>
      <c r="G205" s="269"/>
      <c r="H205" s="269"/>
      <c r="I205" s="264"/>
      <c r="J205" s="307" t="str">
        <f t="shared" si="1"/>
        <v/>
      </c>
      <c r="K205" s="307"/>
      <c r="L205" s="308"/>
      <c r="M205" s="307"/>
      <c r="N205" s="304"/>
      <c r="O205" s="264"/>
      <c r="P205" s="269"/>
      <c r="Q205" s="296"/>
      <c r="R205" s="296"/>
      <c r="S205" s="296"/>
      <c r="T205" s="296"/>
    </row>
    <row r="206" spans="1:20" ht="12.75" customHeight="1" x14ac:dyDescent="0.2">
      <c r="A206" s="303" t="str">
        <f>IF(B206="","",ROW()-ROW($A$3)+'Diário 3º PA'!$P$1)</f>
        <v/>
      </c>
      <c r="B206" s="304"/>
      <c r="C206" s="305"/>
      <c r="D206" s="269"/>
      <c r="E206" s="264"/>
      <c r="F206" s="334"/>
      <c r="G206" s="269"/>
      <c r="H206" s="269"/>
      <c r="I206" s="264"/>
      <c r="J206" s="307" t="str">
        <f t="shared" si="1"/>
        <v/>
      </c>
      <c r="K206" s="307"/>
      <c r="L206" s="308"/>
      <c r="M206" s="307"/>
      <c r="N206" s="304"/>
      <c r="O206" s="264"/>
      <c r="P206" s="269"/>
      <c r="Q206" s="296"/>
      <c r="R206" s="296"/>
      <c r="S206" s="296"/>
      <c r="T206" s="296"/>
    </row>
    <row r="207" spans="1:20" ht="12.75" customHeight="1" x14ac:dyDescent="0.2">
      <c r="A207" s="303" t="str">
        <f>IF(B207="","",ROW()-ROW($A$3)+'Diário 3º PA'!$P$1)</f>
        <v/>
      </c>
      <c r="B207" s="304"/>
      <c r="C207" s="305"/>
      <c r="D207" s="269"/>
      <c r="E207" s="264"/>
      <c r="F207" s="334"/>
      <c r="G207" s="269"/>
      <c r="H207" s="269"/>
      <c r="I207" s="264"/>
      <c r="J207" s="307" t="str">
        <f t="shared" si="1"/>
        <v/>
      </c>
      <c r="K207" s="307"/>
      <c r="L207" s="308"/>
      <c r="M207" s="307"/>
      <c r="N207" s="304"/>
      <c r="O207" s="264"/>
      <c r="P207" s="269"/>
      <c r="Q207" s="296"/>
      <c r="R207" s="296"/>
      <c r="S207" s="296"/>
      <c r="T207" s="296"/>
    </row>
    <row r="208" spans="1:20" ht="12.75" customHeight="1" x14ac:dyDescent="0.2">
      <c r="A208" s="303" t="str">
        <f>IF(B208="","",ROW()-ROW($A$3)+'Diário 3º PA'!$P$1)</f>
        <v/>
      </c>
      <c r="B208" s="304"/>
      <c r="C208" s="305"/>
      <c r="D208" s="269"/>
      <c r="E208" s="264"/>
      <c r="F208" s="334"/>
      <c r="G208" s="269"/>
      <c r="H208" s="269"/>
      <c r="I208" s="264"/>
      <c r="J208" s="307" t="str">
        <f t="shared" si="1"/>
        <v/>
      </c>
      <c r="K208" s="307"/>
      <c r="L208" s="308"/>
      <c r="M208" s="307"/>
      <c r="N208" s="304"/>
      <c r="O208" s="264"/>
      <c r="P208" s="269"/>
      <c r="Q208" s="296"/>
      <c r="R208" s="296"/>
      <c r="S208" s="296"/>
      <c r="T208" s="296"/>
    </row>
    <row r="209" spans="1:20" ht="12.75" customHeight="1" x14ac:dyDescent="0.2">
      <c r="A209" s="303" t="str">
        <f>IF(B209="","",ROW()-ROW($A$3)+'Diário 3º PA'!$P$1)</f>
        <v/>
      </c>
      <c r="B209" s="304"/>
      <c r="C209" s="305"/>
      <c r="D209" s="269"/>
      <c r="E209" s="264"/>
      <c r="F209" s="334"/>
      <c r="G209" s="269"/>
      <c r="H209" s="269"/>
      <c r="I209" s="264"/>
      <c r="J209" s="307" t="str">
        <f t="shared" si="1"/>
        <v/>
      </c>
      <c r="K209" s="307"/>
      <c r="L209" s="308"/>
      <c r="M209" s="307"/>
      <c r="N209" s="304"/>
      <c r="O209" s="264"/>
      <c r="P209" s="269"/>
      <c r="Q209" s="296"/>
      <c r="R209" s="296"/>
      <c r="S209" s="296"/>
      <c r="T209" s="296"/>
    </row>
    <row r="210" spans="1:20" ht="12.75" customHeight="1" x14ac:dyDescent="0.2">
      <c r="A210" s="303" t="str">
        <f>IF(B210="","",ROW()-ROW($A$3)+'Diário 3º PA'!$P$1)</f>
        <v/>
      </c>
      <c r="B210" s="304"/>
      <c r="C210" s="305"/>
      <c r="D210" s="269"/>
      <c r="E210" s="264"/>
      <c r="F210" s="334"/>
      <c r="G210" s="269"/>
      <c r="H210" s="269"/>
      <c r="I210" s="264"/>
      <c r="J210" s="307" t="str">
        <f t="shared" si="1"/>
        <v/>
      </c>
      <c r="K210" s="307"/>
      <c r="L210" s="308"/>
      <c r="M210" s="307"/>
      <c r="N210" s="304"/>
      <c r="O210" s="264"/>
      <c r="P210" s="269"/>
      <c r="Q210" s="296"/>
      <c r="R210" s="296"/>
      <c r="S210" s="296"/>
      <c r="T210" s="296"/>
    </row>
    <row r="211" spans="1:20" ht="12.75" customHeight="1" x14ac:dyDescent="0.2">
      <c r="A211" s="303" t="str">
        <f>IF(B211="","",ROW()-ROW($A$3)+'Diário 3º PA'!$P$1)</f>
        <v/>
      </c>
      <c r="B211" s="304"/>
      <c r="C211" s="305"/>
      <c r="D211" s="269"/>
      <c r="E211" s="264"/>
      <c r="F211" s="334"/>
      <c r="G211" s="269"/>
      <c r="H211" s="269"/>
      <c r="I211" s="264"/>
      <c r="J211" s="307" t="str">
        <f t="shared" si="1"/>
        <v/>
      </c>
      <c r="K211" s="307"/>
      <c r="L211" s="308"/>
      <c r="M211" s="307"/>
      <c r="N211" s="304"/>
      <c r="O211" s="264"/>
      <c r="P211" s="269"/>
      <c r="Q211" s="296"/>
      <c r="R211" s="296"/>
      <c r="S211" s="296"/>
      <c r="T211" s="296"/>
    </row>
    <row r="212" spans="1:20" ht="12.75" customHeight="1" x14ac:dyDescent="0.2">
      <c r="A212" s="303" t="str">
        <f>IF(B212="","",ROW()-ROW($A$3)+'Diário 3º PA'!$P$1)</f>
        <v/>
      </c>
      <c r="B212" s="304"/>
      <c r="C212" s="305"/>
      <c r="D212" s="269"/>
      <c r="E212" s="264"/>
      <c r="F212" s="334"/>
      <c r="G212" s="269"/>
      <c r="H212" s="269"/>
      <c r="I212" s="264"/>
      <c r="J212" s="307" t="str">
        <f t="shared" si="1"/>
        <v/>
      </c>
      <c r="K212" s="307"/>
      <c r="L212" s="308"/>
      <c r="M212" s="307"/>
      <c r="N212" s="304"/>
      <c r="O212" s="264"/>
      <c r="P212" s="269"/>
      <c r="Q212" s="296"/>
      <c r="R212" s="296"/>
      <c r="S212" s="296"/>
      <c r="T212" s="296"/>
    </row>
    <row r="213" spans="1:20" ht="12.75" customHeight="1" x14ac:dyDescent="0.2">
      <c r="A213" s="303" t="str">
        <f>IF(B213="","",ROW()-ROW($A$3)+'Diário 3º PA'!$P$1)</f>
        <v/>
      </c>
      <c r="B213" s="304"/>
      <c r="C213" s="305"/>
      <c r="D213" s="269"/>
      <c r="E213" s="264"/>
      <c r="F213" s="334"/>
      <c r="G213" s="269"/>
      <c r="H213" s="269"/>
      <c r="I213" s="264"/>
      <c r="J213" s="307" t="str">
        <f t="shared" si="1"/>
        <v/>
      </c>
      <c r="K213" s="307"/>
      <c r="L213" s="308"/>
      <c r="M213" s="307"/>
      <c r="N213" s="304"/>
      <c r="O213" s="264"/>
      <c r="P213" s="269"/>
      <c r="Q213" s="296"/>
      <c r="R213" s="296"/>
      <c r="S213" s="296"/>
      <c r="T213" s="296"/>
    </row>
    <row r="214" spans="1:20" ht="12.75" customHeight="1" x14ac:dyDescent="0.2">
      <c r="A214" s="303" t="str">
        <f>IF(B214="","",ROW()-ROW($A$3)+'Diário 3º PA'!$P$1)</f>
        <v/>
      </c>
      <c r="B214" s="304"/>
      <c r="C214" s="305"/>
      <c r="D214" s="269"/>
      <c r="E214" s="264"/>
      <c r="F214" s="334"/>
      <c r="G214" s="269"/>
      <c r="H214" s="269"/>
      <c r="I214" s="264"/>
      <c r="J214" s="307" t="str">
        <f t="shared" si="1"/>
        <v/>
      </c>
      <c r="K214" s="307"/>
      <c r="L214" s="308"/>
      <c r="M214" s="307"/>
      <c r="N214" s="304"/>
      <c r="O214" s="264"/>
      <c r="P214" s="269"/>
      <c r="Q214" s="296"/>
      <c r="R214" s="296"/>
      <c r="S214" s="296"/>
      <c r="T214" s="296"/>
    </row>
    <row r="215" spans="1:20" ht="12.75" customHeight="1" x14ac:dyDescent="0.2">
      <c r="A215" s="303" t="str">
        <f>IF(B215="","",ROW()-ROW($A$3)+'Diário 3º PA'!$P$1)</f>
        <v/>
      </c>
      <c r="B215" s="304"/>
      <c r="C215" s="305"/>
      <c r="D215" s="269"/>
      <c r="E215" s="264"/>
      <c r="F215" s="334"/>
      <c r="G215" s="269"/>
      <c r="H215" s="269"/>
      <c r="I215" s="264"/>
      <c r="J215" s="307" t="str">
        <f t="shared" si="1"/>
        <v/>
      </c>
      <c r="K215" s="307"/>
      <c r="L215" s="308"/>
      <c r="M215" s="307"/>
      <c r="N215" s="304"/>
      <c r="O215" s="264"/>
      <c r="P215" s="269"/>
      <c r="Q215" s="296"/>
      <c r="R215" s="296"/>
      <c r="S215" s="296"/>
      <c r="T215" s="296"/>
    </row>
    <row r="216" spans="1:20" ht="12.75" customHeight="1" x14ac:dyDescent="0.2">
      <c r="A216" s="303" t="str">
        <f>IF(B216="","",ROW()-ROW($A$3)+'Diário 3º PA'!$P$1)</f>
        <v/>
      </c>
      <c r="B216" s="304"/>
      <c r="C216" s="305"/>
      <c r="D216" s="269"/>
      <c r="E216" s="264"/>
      <c r="F216" s="334"/>
      <c r="G216" s="269"/>
      <c r="H216" s="269"/>
      <c r="I216" s="264"/>
      <c r="J216" s="307" t="str">
        <f t="shared" si="1"/>
        <v/>
      </c>
      <c r="K216" s="307"/>
      <c r="L216" s="308"/>
      <c r="M216" s="307"/>
      <c r="N216" s="304"/>
      <c r="O216" s="264"/>
      <c r="P216" s="269"/>
      <c r="Q216" s="296"/>
      <c r="R216" s="296"/>
      <c r="S216" s="296"/>
      <c r="T216" s="296"/>
    </row>
    <row r="217" spans="1:20" ht="12.75" customHeight="1" x14ac:dyDescent="0.2">
      <c r="A217" s="303" t="str">
        <f>IF(B217="","",ROW()-ROW($A$3)+'Diário 3º PA'!$P$1)</f>
        <v/>
      </c>
      <c r="B217" s="304"/>
      <c r="C217" s="305"/>
      <c r="D217" s="269"/>
      <c r="E217" s="264"/>
      <c r="F217" s="334"/>
      <c r="G217" s="269"/>
      <c r="H217" s="269"/>
      <c r="I217" s="264"/>
      <c r="J217" s="307" t="str">
        <f t="shared" si="1"/>
        <v/>
      </c>
      <c r="K217" s="307"/>
      <c r="L217" s="308"/>
      <c r="M217" s="307"/>
      <c r="N217" s="304"/>
      <c r="O217" s="264"/>
      <c r="P217" s="269"/>
      <c r="Q217" s="296"/>
      <c r="R217" s="296"/>
      <c r="S217" s="296"/>
      <c r="T217" s="296"/>
    </row>
    <row r="218" spans="1:20" ht="12.75" customHeight="1" x14ac:dyDescent="0.2">
      <c r="A218" s="303" t="str">
        <f>IF(B218="","",ROW()-ROW($A$3)+'Diário 3º PA'!$P$1)</f>
        <v/>
      </c>
      <c r="B218" s="304"/>
      <c r="C218" s="305"/>
      <c r="D218" s="269"/>
      <c r="E218" s="264"/>
      <c r="F218" s="334"/>
      <c r="G218" s="264"/>
      <c r="H218" s="269"/>
      <c r="I218" s="264"/>
      <c r="J218" s="307" t="str">
        <f t="shared" si="1"/>
        <v/>
      </c>
      <c r="K218" s="307"/>
      <c r="L218" s="308"/>
      <c r="M218" s="307"/>
      <c r="N218" s="304"/>
      <c r="O218" s="264"/>
      <c r="P218" s="269"/>
      <c r="Q218" s="296"/>
      <c r="R218" s="296"/>
      <c r="S218" s="296"/>
      <c r="T218" s="296"/>
    </row>
    <row r="219" spans="1:20" ht="12.75" customHeight="1" x14ac:dyDescent="0.2">
      <c r="A219" s="303" t="str">
        <f>IF(B219="","",ROW()-ROW($A$3)+'Diário 3º PA'!$P$1)</f>
        <v/>
      </c>
      <c r="B219" s="304"/>
      <c r="C219" s="305"/>
      <c r="D219" s="269"/>
      <c r="E219" s="264"/>
      <c r="F219" s="334"/>
      <c r="G219" s="269"/>
      <c r="H219" s="269"/>
      <c r="I219" s="264"/>
      <c r="J219" s="307" t="str">
        <f t="shared" si="1"/>
        <v/>
      </c>
      <c r="K219" s="307"/>
      <c r="L219" s="308"/>
      <c r="M219" s="307"/>
      <c r="N219" s="304"/>
      <c r="O219" s="264"/>
      <c r="P219" s="269"/>
      <c r="Q219" s="296"/>
      <c r="R219" s="296"/>
      <c r="S219" s="296"/>
      <c r="T219" s="296"/>
    </row>
    <row r="220" spans="1:20" ht="12.75" customHeight="1" x14ac:dyDescent="0.2">
      <c r="A220" s="303" t="str">
        <f>IF(B220="","",ROW()-ROW($A$3)+'Diário 3º PA'!$P$1)</f>
        <v/>
      </c>
      <c r="B220" s="304"/>
      <c r="C220" s="305"/>
      <c r="D220" s="269"/>
      <c r="E220" s="264"/>
      <c r="F220" s="334"/>
      <c r="G220" s="269"/>
      <c r="H220" s="269"/>
      <c r="I220" s="264"/>
      <c r="J220" s="307" t="str">
        <f t="shared" si="1"/>
        <v/>
      </c>
      <c r="K220" s="307"/>
      <c r="L220" s="308"/>
      <c r="M220" s="307"/>
      <c r="N220" s="304"/>
      <c r="O220" s="264"/>
      <c r="P220" s="269"/>
      <c r="Q220" s="296"/>
      <c r="R220" s="296"/>
      <c r="S220" s="296"/>
      <c r="T220" s="296"/>
    </row>
    <row r="221" spans="1:20" ht="12.75" customHeight="1" x14ac:dyDescent="0.2">
      <c r="A221" s="303" t="str">
        <f>IF(B221="","",ROW()-ROW($A$3)+'Diário 3º PA'!$P$1)</f>
        <v/>
      </c>
      <c r="B221" s="304"/>
      <c r="C221" s="305"/>
      <c r="D221" s="269"/>
      <c r="E221" s="264"/>
      <c r="F221" s="334"/>
      <c r="G221" s="269"/>
      <c r="H221" s="269"/>
      <c r="I221" s="264"/>
      <c r="J221" s="307" t="str">
        <f t="shared" si="1"/>
        <v/>
      </c>
      <c r="K221" s="307"/>
      <c r="L221" s="308"/>
      <c r="M221" s="307"/>
      <c r="N221" s="304"/>
      <c r="O221" s="264"/>
      <c r="P221" s="269"/>
      <c r="Q221" s="296"/>
      <c r="R221" s="296"/>
      <c r="S221" s="296"/>
      <c r="T221" s="296"/>
    </row>
    <row r="222" spans="1:20" ht="12.75" customHeight="1" x14ac:dyDescent="0.2">
      <c r="A222" s="303" t="str">
        <f>IF(B222="","",ROW()-ROW($A$3)+'Diário 3º PA'!$P$1)</f>
        <v/>
      </c>
      <c r="B222" s="304"/>
      <c r="C222" s="305"/>
      <c r="D222" s="269"/>
      <c r="E222" s="264"/>
      <c r="F222" s="262"/>
      <c r="G222" s="269"/>
      <c r="H222" s="269"/>
      <c r="I222" s="264"/>
      <c r="J222" s="307" t="str">
        <f t="shared" si="1"/>
        <v/>
      </c>
      <c r="K222" s="307"/>
      <c r="L222" s="308"/>
      <c r="M222" s="307"/>
      <c r="N222" s="304"/>
      <c r="O222" s="264"/>
      <c r="P222" s="269"/>
      <c r="Q222" s="296"/>
      <c r="R222" s="296"/>
      <c r="S222" s="296"/>
      <c r="T222" s="296"/>
    </row>
    <row r="223" spans="1:20" ht="12.75" customHeight="1" x14ac:dyDescent="0.2">
      <c r="A223" s="303" t="str">
        <f>IF(B223="","",ROW()-ROW($A$3)+'Diário 3º PA'!$P$1)</f>
        <v/>
      </c>
      <c r="B223" s="304"/>
      <c r="C223" s="305"/>
      <c r="D223" s="269"/>
      <c r="E223" s="264"/>
      <c r="F223" s="262"/>
      <c r="G223" s="269"/>
      <c r="H223" s="269"/>
      <c r="I223" s="264"/>
      <c r="J223" s="307" t="str">
        <f t="shared" si="1"/>
        <v/>
      </c>
      <c r="K223" s="307"/>
      <c r="L223" s="308"/>
      <c r="M223" s="307"/>
      <c r="N223" s="304"/>
      <c r="O223" s="264"/>
      <c r="P223" s="269"/>
      <c r="Q223" s="296"/>
      <c r="R223" s="296"/>
      <c r="S223" s="296"/>
      <c r="T223" s="296"/>
    </row>
    <row r="224" spans="1:20" ht="12.75" customHeight="1" x14ac:dyDescent="0.2">
      <c r="A224" s="303" t="str">
        <f>IF(B224="","",ROW()-ROW($A$3)+'Diário 3º PA'!$P$1)</f>
        <v/>
      </c>
      <c r="B224" s="304"/>
      <c r="C224" s="305"/>
      <c r="D224" s="269"/>
      <c r="E224" s="264"/>
      <c r="F224" s="334"/>
      <c r="G224" s="269"/>
      <c r="H224" s="269"/>
      <c r="I224" s="264"/>
      <c r="J224" s="307" t="str">
        <f t="shared" si="1"/>
        <v/>
      </c>
      <c r="K224" s="307"/>
      <c r="L224" s="308"/>
      <c r="M224" s="307"/>
      <c r="N224" s="304"/>
      <c r="O224" s="264"/>
      <c r="P224" s="269"/>
      <c r="Q224" s="296"/>
      <c r="R224" s="296"/>
      <c r="S224" s="296"/>
      <c r="T224" s="296"/>
    </row>
    <row r="225" spans="1:20" ht="12.75" customHeight="1" x14ac:dyDescent="0.2">
      <c r="A225" s="303" t="str">
        <f>IF(B225="","",ROW()-ROW($A$3)+'Diário 3º PA'!$P$1)</f>
        <v/>
      </c>
      <c r="B225" s="304"/>
      <c r="C225" s="305"/>
      <c r="D225" s="269"/>
      <c r="E225" s="264"/>
      <c r="F225" s="334"/>
      <c r="G225" s="269"/>
      <c r="H225" s="269"/>
      <c r="I225" s="264"/>
      <c r="J225" s="307" t="str">
        <f t="shared" si="1"/>
        <v/>
      </c>
      <c r="K225" s="307"/>
      <c r="L225" s="308"/>
      <c r="M225" s="307"/>
      <c r="N225" s="304"/>
      <c r="O225" s="264"/>
      <c r="P225" s="269"/>
      <c r="Q225" s="296"/>
      <c r="R225" s="296"/>
      <c r="S225" s="296"/>
      <c r="T225" s="296"/>
    </row>
    <row r="226" spans="1:20" ht="12.75" customHeight="1" x14ac:dyDescent="0.2">
      <c r="A226" s="303" t="str">
        <f>IF(B226="","",ROW()-ROW($A$3)+'Diário 3º PA'!$P$1)</f>
        <v/>
      </c>
      <c r="B226" s="304"/>
      <c r="C226" s="305"/>
      <c r="D226" s="269"/>
      <c r="E226" s="264"/>
      <c r="F226" s="334"/>
      <c r="G226" s="269"/>
      <c r="H226" s="269"/>
      <c r="I226" s="264"/>
      <c r="J226" s="307" t="str">
        <f t="shared" si="1"/>
        <v/>
      </c>
      <c r="K226" s="307"/>
      <c r="L226" s="308"/>
      <c r="M226" s="307"/>
      <c r="N226" s="304"/>
      <c r="O226" s="264"/>
      <c r="P226" s="269"/>
      <c r="Q226" s="296"/>
      <c r="R226" s="296"/>
      <c r="S226" s="296"/>
      <c r="T226" s="296"/>
    </row>
    <row r="227" spans="1:20" ht="12.75" customHeight="1" x14ac:dyDescent="0.2">
      <c r="A227" s="303" t="str">
        <f>IF(B227="","",ROW()-ROW($A$3)+'Diário 3º PA'!$P$1)</f>
        <v/>
      </c>
      <c r="B227" s="304"/>
      <c r="C227" s="305"/>
      <c r="D227" s="269"/>
      <c r="E227" s="264"/>
      <c r="F227" s="334"/>
      <c r="G227" s="269"/>
      <c r="H227" s="269"/>
      <c r="I227" s="264"/>
      <c r="J227" s="307" t="str">
        <f t="shared" si="1"/>
        <v/>
      </c>
      <c r="K227" s="307"/>
      <c r="L227" s="308"/>
      <c r="M227" s="307"/>
      <c r="N227" s="304"/>
      <c r="O227" s="264"/>
      <c r="P227" s="269"/>
      <c r="Q227" s="296"/>
      <c r="R227" s="296"/>
      <c r="S227" s="296"/>
      <c r="T227" s="296"/>
    </row>
    <row r="228" spans="1:20" ht="12.75" customHeight="1" x14ac:dyDescent="0.2">
      <c r="A228" s="303" t="str">
        <f>IF(B228="","",ROW()-ROW($A$3)+'Diário 3º PA'!$P$1)</f>
        <v/>
      </c>
      <c r="B228" s="304"/>
      <c r="C228" s="305"/>
      <c r="D228" s="269"/>
      <c r="E228" s="264"/>
      <c r="F228" s="334"/>
      <c r="G228" s="269"/>
      <c r="H228" s="269"/>
      <c r="I228" s="264"/>
      <c r="J228" s="307" t="str">
        <f t="shared" si="1"/>
        <v/>
      </c>
      <c r="K228" s="307"/>
      <c r="L228" s="308"/>
      <c r="M228" s="307"/>
      <c r="N228" s="304"/>
      <c r="O228" s="264"/>
      <c r="P228" s="269"/>
      <c r="Q228" s="296"/>
      <c r="R228" s="296"/>
      <c r="S228" s="296"/>
      <c r="T228" s="296"/>
    </row>
    <row r="229" spans="1:20" ht="12.75" customHeight="1" x14ac:dyDescent="0.2">
      <c r="A229" s="303" t="str">
        <f>IF(B229="","",ROW()-ROW($A$3)+'Diário 3º PA'!$P$1)</f>
        <v/>
      </c>
      <c r="B229" s="304"/>
      <c r="C229" s="305"/>
      <c r="D229" s="269"/>
      <c r="E229" s="264"/>
      <c r="F229" s="334"/>
      <c r="G229" s="269"/>
      <c r="H229" s="269"/>
      <c r="I229" s="264"/>
      <c r="J229" s="307" t="str">
        <f t="shared" si="1"/>
        <v/>
      </c>
      <c r="K229" s="307"/>
      <c r="L229" s="308"/>
      <c r="M229" s="307"/>
      <c r="N229" s="304"/>
      <c r="O229" s="264"/>
      <c r="P229" s="269"/>
      <c r="Q229" s="296"/>
      <c r="R229" s="296"/>
      <c r="S229" s="296"/>
      <c r="T229" s="296"/>
    </row>
    <row r="230" spans="1:20" ht="12.75" customHeight="1" x14ac:dyDescent="0.2">
      <c r="A230" s="303" t="str">
        <f>IF(B230="","",ROW()-ROW($A$3)+'Diário 3º PA'!$P$1)</f>
        <v/>
      </c>
      <c r="B230" s="304"/>
      <c r="C230" s="305"/>
      <c r="D230" s="269"/>
      <c r="E230" s="264"/>
      <c r="F230" s="334"/>
      <c r="G230" s="269"/>
      <c r="H230" s="269"/>
      <c r="I230" s="264"/>
      <c r="J230" s="307" t="str">
        <f t="shared" si="1"/>
        <v/>
      </c>
      <c r="K230" s="307"/>
      <c r="L230" s="308"/>
      <c r="M230" s="307"/>
      <c r="N230" s="304"/>
      <c r="O230" s="264"/>
      <c r="P230" s="269"/>
      <c r="Q230" s="296"/>
      <c r="R230" s="296"/>
      <c r="S230" s="296"/>
      <c r="T230" s="296"/>
    </row>
    <row r="231" spans="1:20" ht="12.75" customHeight="1" x14ac:dyDescent="0.2">
      <c r="A231" s="303" t="str">
        <f>IF(B231="","",ROW()-ROW($A$3)+'Diário 3º PA'!$P$1)</f>
        <v/>
      </c>
      <c r="B231" s="304"/>
      <c r="C231" s="305"/>
      <c r="D231" s="269"/>
      <c r="E231" s="264"/>
      <c r="F231" s="334"/>
      <c r="G231" s="264"/>
      <c r="H231" s="269"/>
      <c r="I231" s="264"/>
      <c r="J231" s="307" t="str">
        <f t="shared" si="1"/>
        <v/>
      </c>
      <c r="K231" s="307"/>
      <c r="L231" s="308"/>
      <c r="M231" s="307"/>
      <c r="N231" s="304"/>
      <c r="O231" s="264"/>
      <c r="P231" s="269"/>
      <c r="Q231" s="296"/>
      <c r="R231" s="296"/>
      <c r="S231" s="296"/>
      <c r="T231" s="296"/>
    </row>
    <row r="232" spans="1:20" ht="12.75" customHeight="1" x14ac:dyDescent="0.2">
      <c r="A232" s="303" t="str">
        <f>IF(B232="","",ROW()-ROW($A$3)+'Diário 3º PA'!$P$1)</f>
        <v/>
      </c>
      <c r="B232" s="304"/>
      <c r="C232" s="305"/>
      <c r="D232" s="269"/>
      <c r="E232" s="264"/>
      <c r="F232" s="334"/>
      <c r="G232" s="264"/>
      <c r="H232" s="269"/>
      <c r="I232" s="264"/>
      <c r="J232" s="307" t="str">
        <f t="shared" si="1"/>
        <v/>
      </c>
      <c r="K232" s="307"/>
      <c r="L232" s="308"/>
      <c r="M232" s="307"/>
      <c r="N232" s="304"/>
      <c r="O232" s="264"/>
      <c r="P232" s="269"/>
      <c r="Q232" s="296"/>
      <c r="R232" s="296"/>
      <c r="S232" s="296"/>
      <c r="T232" s="296"/>
    </row>
    <row r="233" spans="1:20" ht="12.75" customHeight="1" x14ac:dyDescent="0.2">
      <c r="A233" s="303" t="str">
        <f>IF(B233="","",ROW()-ROW($A$3)+'Diário 3º PA'!$P$1)</f>
        <v/>
      </c>
      <c r="B233" s="304"/>
      <c r="C233" s="305"/>
      <c r="D233" s="269"/>
      <c r="E233" s="264"/>
      <c r="F233" s="334"/>
      <c r="G233" s="264"/>
      <c r="H233" s="269"/>
      <c r="I233" s="264"/>
      <c r="J233" s="307" t="str">
        <f t="shared" si="1"/>
        <v/>
      </c>
      <c r="K233" s="307"/>
      <c r="L233" s="308"/>
      <c r="M233" s="307"/>
      <c r="N233" s="304"/>
      <c r="O233" s="264"/>
      <c r="P233" s="269"/>
      <c r="Q233" s="296"/>
      <c r="R233" s="296"/>
      <c r="S233" s="296"/>
      <c r="T233" s="296"/>
    </row>
    <row r="234" spans="1:20" ht="12.75" customHeight="1" x14ac:dyDescent="0.2">
      <c r="A234" s="303" t="str">
        <f>IF(B234="","",ROW()-ROW($A$3)+'Diário 3º PA'!$P$1)</f>
        <v/>
      </c>
      <c r="B234" s="304"/>
      <c r="C234" s="305"/>
      <c r="D234" s="269"/>
      <c r="E234" s="264"/>
      <c r="F234" s="334"/>
      <c r="G234" s="264"/>
      <c r="H234" s="269"/>
      <c r="I234" s="264"/>
      <c r="J234" s="307" t="str">
        <f t="shared" si="1"/>
        <v/>
      </c>
      <c r="K234" s="307"/>
      <c r="L234" s="308"/>
      <c r="M234" s="307"/>
      <c r="N234" s="304"/>
      <c r="O234" s="264"/>
      <c r="P234" s="269"/>
      <c r="Q234" s="296"/>
      <c r="R234" s="296"/>
      <c r="S234" s="296"/>
      <c r="T234" s="296"/>
    </row>
    <row r="235" spans="1:20" ht="12.75" customHeight="1" x14ac:dyDescent="0.2">
      <c r="A235" s="303" t="str">
        <f>IF(B235="","",ROW()-ROW($A$3)+'Diário 3º PA'!$P$1)</f>
        <v/>
      </c>
      <c r="B235" s="304"/>
      <c r="C235" s="305"/>
      <c r="D235" s="269"/>
      <c r="E235" s="264"/>
      <c r="F235" s="334"/>
      <c r="G235" s="264"/>
      <c r="H235" s="269"/>
      <c r="I235" s="264"/>
      <c r="J235" s="307" t="str">
        <f t="shared" si="1"/>
        <v/>
      </c>
      <c r="K235" s="307"/>
      <c r="L235" s="308"/>
      <c r="M235" s="307"/>
      <c r="N235" s="304"/>
      <c r="O235" s="264"/>
      <c r="P235" s="269"/>
      <c r="Q235" s="296"/>
      <c r="R235" s="296"/>
      <c r="S235" s="296"/>
      <c r="T235" s="296"/>
    </row>
    <row r="236" spans="1:20" ht="12.75" customHeight="1" x14ac:dyDescent="0.2">
      <c r="A236" s="303" t="str">
        <f>IF(B236="","",ROW()-ROW($A$3)+'Diário 3º PA'!$P$1)</f>
        <v/>
      </c>
      <c r="B236" s="304"/>
      <c r="C236" s="305"/>
      <c r="D236" s="269"/>
      <c r="E236" s="264"/>
      <c r="F236" s="334"/>
      <c r="G236" s="264"/>
      <c r="H236" s="269"/>
      <c r="I236" s="264"/>
      <c r="J236" s="307" t="str">
        <f t="shared" si="1"/>
        <v/>
      </c>
      <c r="K236" s="307"/>
      <c r="L236" s="308"/>
      <c r="M236" s="307"/>
      <c r="N236" s="304"/>
      <c r="O236" s="264"/>
      <c r="P236" s="269"/>
      <c r="Q236" s="296"/>
      <c r="R236" s="296"/>
      <c r="S236" s="296"/>
      <c r="T236" s="296"/>
    </row>
    <row r="237" spans="1:20" ht="12.75" customHeight="1" x14ac:dyDescent="0.2">
      <c r="A237" s="303" t="str">
        <f>IF(B237="","",ROW()-ROW($A$3)+'Diário 3º PA'!$P$1)</f>
        <v/>
      </c>
      <c r="B237" s="304"/>
      <c r="C237" s="305"/>
      <c r="D237" s="269"/>
      <c r="E237" s="264"/>
      <c r="F237" s="334"/>
      <c r="G237" s="264"/>
      <c r="H237" s="269"/>
      <c r="I237" s="264"/>
      <c r="J237" s="307" t="str">
        <f t="shared" si="1"/>
        <v/>
      </c>
      <c r="K237" s="307"/>
      <c r="L237" s="308"/>
      <c r="M237" s="307"/>
      <c r="N237" s="304"/>
      <c r="O237" s="264"/>
      <c r="P237" s="269"/>
      <c r="Q237" s="296"/>
      <c r="R237" s="296"/>
      <c r="S237" s="296"/>
      <c r="T237" s="296"/>
    </row>
    <row r="238" spans="1:20" ht="12.75" customHeight="1" x14ac:dyDescent="0.2">
      <c r="A238" s="303" t="str">
        <f>IF(B238="","",ROW()-ROW($A$3)+'Diário 3º PA'!$P$1)</f>
        <v/>
      </c>
      <c r="B238" s="304"/>
      <c r="C238" s="305"/>
      <c r="D238" s="269"/>
      <c r="E238" s="264"/>
      <c r="F238" s="334"/>
      <c r="G238" s="264"/>
      <c r="H238" s="269"/>
      <c r="I238" s="264"/>
      <c r="J238" s="307" t="str">
        <f t="shared" si="1"/>
        <v/>
      </c>
      <c r="K238" s="307"/>
      <c r="L238" s="308"/>
      <c r="M238" s="307"/>
      <c r="N238" s="304"/>
      <c r="O238" s="264"/>
      <c r="P238" s="269"/>
      <c r="Q238" s="296"/>
      <c r="R238" s="296"/>
      <c r="S238" s="296"/>
      <c r="T238" s="296"/>
    </row>
    <row r="239" spans="1:20" ht="12.75" customHeight="1" x14ac:dyDescent="0.2">
      <c r="A239" s="303" t="str">
        <f>IF(B239="","",ROW()-ROW($A$3)+'Diário 3º PA'!$P$1)</f>
        <v/>
      </c>
      <c r="B239" s="304"/>
      <c r="C239" s="305"/>
      <c r="D239" s="269"/>
      <c r="E239" s="264"/>
      <c r="F239" s="334"/>
      <c r="G239" s="264"/>
      <c r="H239" s="269"/>
      <c r="I239" s="264"/>
      <c r="J239" s="307" t="str">
        <f t="shared" si="1"/>
        <v/>
      </c>
      <c r="K239" s="307"/>
      <c r="L239" s="308"/>
      <c r="M239" s="307"/>
      <c r="N239" s="304"/>
      <c r="O239" s="264"/>
      <c r="P239" s="269"/>
      <c r="Q239" s="296"/>
      <c r="R239" s="296"/>
      <c r="S239" s="296"/>
      <c r="T239" s="296"/>
    </row>
    <row r="240" spans="1:20" ht="12.75" customHeight="1" x14ac:dyDescent="0.2">
      <c r="A240" s="303" t="str">
        <f>IF(B240="","",ROW()-ROW($A$3)+'Diário 3º PA'!$P$1)</f>
        <v/>
      </c>
      <c r="B240" s="304"/>
      <c r="C240" s="305"/>
      <c r="D240" s="269"/>
      <c r="E240" s="264"/>
      <c r="F240" s="334"/>
      <c r="G240" s="264"/>
      <c r="H240" s="269"/>
      <c r="I240" s="264"/>
      <c r="J240" s="307" t="str">
        <f t="shared" si="1"/>
        <v/>
      </c>
      <c r="K240" s="307"/>
      <c r="L240" s="308"/>
      <c r="M240" s="307"/>
      <c r="N240" s="304"/>
      <c r="O240" s="264"/>
      <c r="P240" s="269"/>
      <c r="Q240" s="296"/>
      <c r="R240" s="296"/>
      <c r="S240" s="296"/>
      <c r="T240" s="296"/>
    </row>
    <row r="241" spans="1:20" ht="12.75" customHeight="1" x14ac:dyDescent="0.2">
      <c r="A241" s="303" t="str">
        <f>IF(B241="","",ROW()-ROW($A$3)+'Diário 3º PA'!$P$1)</f>
        <v/>
      </c>
      <c r="B241" s="304"/>
      <c r="C241" s="305"/>
      <c r="D241" s="269"/>
      <c r="E241" s="264"/>
      <c r="F241" s="334"/>
      <c r="G241" s="264"/>
      <c r="H241" s="269"/>
      <c r="I241" s="264"/>
      <c r="J241" s="307" t="str">
        <f t="shared" si="1"/>
        <v/>
      </c>
      <c r="K241" s="307"/>
      <c r="L241" s="308"/>
      <c r="M241" s="307"/>
      <c r="N241" s="304"/>
      <c r="O241" s="264"/>
      <c r="P241" s="269"/>
      <c r="Q241" s="296"/>
      <c r="R241" s="296"/>
      <c r="S241" s="296"/>
      <c r="T241" s="296"/>
    </row>
    <row r="242" spans="1:20" ht="12.75" customHeight="1" x14ac:dyDescent="0.2">
      <c r="A242" s="303" t="str">
        <f>IF(B242="","",ROW()-ROW($A$3)+'Diário 3º PA'!$P$1)</f>
        <v/>
      </c>
      <c r="B242" s="304"/>
      <c r="C242" s="305"/>
      <c r="D242" s="269"/>
      <c r="E242" s="264"/>
      <c r="F242" s="334"/>
      <c r="G242" s="264"/>
      <c r="H242" s="269"/>
      <c r="I242" s="264"/>
      <c r="J242" s="307" t="str">
        <f t="shared" si="1"/>
        <v/>
      </c>
      <c r="K242" s="307"/>
      <c r="L242" s="308"/>
      <c r="M242" s="307"/>
      <c r="N242" s="304"/>
      <c r="O242" s="264"/>
      <c r="P242" s="269"/>
      <c r="Q242" s="296"/>
      <c r="R242" s="296"/>
      <c r="S242" s="296"/>
      <c r="T242" s="296"/>
    </row>
    <row r="243" spans="1:20" ht="12.75" customHeight="1" x14ac:dyDescent="0.2">
      <c r="A243" s="303" t="str">
        <f>IF(B243="","",ROW()-ROW($A$3)+'Diário 3º PA'!$P$1)</f>
        <v/>
      </c>
      <c r="B243" s="304"/>
      <c r="C243" s="305"/>
      <c r="D243" s="269"/>
      <c r="E243" s="264"/>
      <c r="F243" s="334"/>
      <c r="G243" s="264"/>
      <c r="H243" s="269"/>
      <c r="I243" s="264"/>
      <c r="J243" s="307" t="str">
        <f t="shared" si="1"/>
        <v/>
      </c>
      <c r="K243" s="307"/>
      <c r="L243" s="308"/>
      <c r="M243" s="307"/>
      <c r="N243" s="304"/>
      <c r="O243" s="264"/>
      <c r="P243" s="269"/>
      <c r="Q243" s="296"/>
      <c r="R243" s="296"/>
      <c r="S243" s="296"/>
      <c r="T243" s="296"/>
    </row>
    <row r="244" spans="1:20" ht="12.75" customHeight="1" x14ac:dyDescent="0.2">
      <c r="A244" s="303" t="str">
        <f>IF(B244="","",ROW()-ROW($A$3)+'Diário 3º PA'!$P$1)</f>
        <v/>
      </c>
      <c r="B244" s="304"/>
      <c r="C244" s="305"/>
      <c r="D244" s="269"/>
      <c r="E244" s="264"/>
      <c r="F244" s="334"/>
      <c r="G244" s="264"/>
      <c r="H244" s="269"/>
      <c r="I244" s="264"/>
      <c r="J244" s="307" t="str">
        <f t="shared" si="1"/>
        <v/>
      </c>
      <c r="K244" s="307"/>
      <c r="L244" s="308"/>
      <c r="M244" s="307"/>
      <c r="N244" s="304"/>
      <c r="O244" s="264"/>
      <c r="P244" s="269"/>
      <c r="Q244" s="296"/>
      <c r="R244" s="296"/>
      <c r="S244" s="296"/>
      <c r="T244" s="296"/>
    </row>
    <row r="245" spans="1:20" ht="12.75" customHeight="1" x14ac:dyDescent="0.2">
      <c r="A245" s="303" t="str">
        <f>IF(B245="","",ROW()-ROW($A$3)+'Diário 3º PA'!$P$1)</f>
        <v/>
      </c>
      <c r="B245" s="304"/>
      <c r="C245" s="305"/>
      <c r="D245" s="269"/>
      <c r="E245" s="264"/>
      <c r="F245" s="334"/>
      <c r="G245" s="264"/>
      <c r="H245" s="269"/>
      <c r="I245" s="264"/>
      <c r="J245" s="307" t="str">
        <f t="shared" si="1"/>
        <v/>
      </c>
      <c r="K245" s="307"/>
      <c r="L245" s="308"/>
      <c r="M245" s="307"/>
      <c r="N245" s="304"/>
      <c r="O245" s="264"/>
      <c r="P245" s="269"/>
      <c r="Q245" s="296"/>
      <c r="R245" s="296"/>
      <c r="S245" s="296"/>
      <c r="T245" s="296"/>
    </row>
    <row r="246" spans="1:20" ht="12.75" customHeight="1" x14ac:dyDescent="0.2">
      <c r="A246" s="303" t="str">
        <f>IF(B246="","",ROW()-ROW($A$3)+'Diário 3º PA'!$P$1)</f>
        <v/>
      </c>
      <c r="B246" s="304"/>
      <c r="C246" s="305"/>
      <c r="D246" s="269"/>
      <c r="E246" s="264"/>
      <c r="F246" s="334"/>
      <c r="G246" s="264"/>
      <c r="H246" s="269"/>
      <c r="I246" s="264"/>
      <c r="J246" s="307" t="str">
        <f t="shared" si="1"/>
        <v/>
      </c>
      <c r="K246" s="307"/>
      <c r="L246" s="308"/>
      <c r="M246" s="307"/>
      <c r="N246" s="304"/>
      <c r="O246" s="264"/>
      <c r="P246" s="269"/>
      <c r="Q246" s="296"/>
      <c r="R246" s="296"/>
      <c r="S246" s="296"/>
      <c r="T246" s="296"/>
    </row>
    <row r="247" spans="1:20" ht="12.75" customHeight="1" x14ac:dyDescent="0.2">
      <c r="A247" s="303" t="str">
        <f>IF(B247="","",ROW()-ROW($A$3)+'Diário 3º PA'!$P$1)</f>
        <v/>
      </c>
      <c r="B247" s="304"/>
      <c r="C247" s="305"/>
      <c r="D247" s="269"/>
      <c r="E247" s="264"/>
      <c r="F247" s="334"/>
      <c r="G247" s="264"/>
      <c r="H247" s="269"/>
      <c r="I247" s="264"/>
      <c r="J247" s="307" t="str">
        <f t="shared" si="1"/>
        <v/>
      </c>
      <c r="K247" s="307"/>
      <c r="L247" s="308"/>
      <c r="M247" s="307"/>
      <c r="N247" s="304"/>
      <c r="O247" s="264"/>
      <c r="P247" s="269"/>
      <c r="Q247" s="296"/>
      <c r="R247" s="296"/>
      <c r="S247" s="296"/>
      <c r="T247" s="296"/>
    </row>
    <row r="248" spans="1:20" ht="12.75" customHeight="1" x14ac:dyDescent="0.2">
      <c r="A248" s="303" t="str">
        <f>IF(B248="","",ROW()-ROW($A$3)+'Diário 3º PA'!$P$1)</f>
        <v/>
      </c>
      <c r="B248" s="304"/>
      <c r="C248" s="305"/>
      <c r="D248" s="269"/>
      <c r="E248" s="264"/>
      <c r="F248" s="334"/>
      <c r="G248" s="269"/>
      <c r="H248" s="269"/>
      <c r="I248" s="264"/>
      <c r="J248" s="307" t="str">
        <f t="shared" si="1"/>
        <v/>
      </c>
      <c r="K248" s="307"/>
      <c r="L248" s="308"/>
      <c r="M248" s="307"/>
      <c r="N248" s="304"/>
      <c r="O248" s="264"/>
      <c r="P248" s="269"/>
      <c r="Q248" s="296"/>
      <c r="R248" s="296"/>
      <c r="S248" s="296"/>
      <c r="T248" s="296"/>
    </row>
    <row r="249" spans="1:20" ht="12.75" customHeight="1" x14ac:dyDescent="0.2">
      <c r="A249" s="303" t="str">
        <f>IF(B249="","",ROW()-ROW($A$3)+'Diário 3º PA'!$P$1)</f>
        <v/>
      </c>
      <c r="B249" s="304"/>
      <c r="C249" s="305"/>
      <c r="D249" s="269"/>
      <c r="E249" s="264"/>
      <c r="F249" s="334"/>
      <c r="G249" s="264"/>
      <c r="H249" s="269"/>
      <c r="I249" s="264"/>
      <c r="J249" s="307" t="str">
        <f t="shared" si="1"/>
        <v/>
      </c>
      <c r="K249" s="307"/>
      <c r="L249" s="308"/>
      <c r="M249" s="307"/>
      <c r="N249" s="304"/>
      <c r="O249" s="264"/>
      <c r="P249" s="269"/>
      <c r="Q249" s="296"/>
      <c r="R249" s="296"/>
      <c r="S249" s="296"/>
      <c r="T249" s="296"/>
    </row>
    <row r="250" spans="1:20" ht="12.75" customHeight="1" x14ac:dyDescent="0.2">
      <c r="A250" s="303" t="str">
        <f>IF(B250="","",ROW()-ROW($A$3)+'Diário 3º PA'!$P$1)</f>
        <v/>
      </c>
      <c r="B250" s="304"/>
      <c r="C250" s="305"/>
      <c r="D250" s="269"/>
      <c r="E250" s="264"/>
      <c r="F250" s="334"/>
      <c r="G250" s="264"/>
      <c r="H250" s="269"/>
      <c r="I250" s="264"/>
      <c r="J250" s="307" t="str">
        <f t="shared" si="1"/>
        <v/>
      </c>
      <c r="K250" s="307"/>
      <c r="L250" s="308"/>
      <c r="M250" s="307"/>
      <c r="N250" s="304"/>
      <c r="O250" s="264"/>
      <c r="P250" s="269"/>
      <c r="Q250" s="296"/>
      <c r="R250" s="296"/>
      <c r="S250" s="296"/>
      <c r="T250" s="296"/>
    </row>
    <row r="251" spans="1:20" ht="12.75" customHeight="1" x14ac:dyDescent="0.2">
      <c r="A251" s="303" t="str">
        <f>IF(B251="","",ROW()-ROW($A$3)+'Diário 3º PA'!$P$1)</f>
        <v/>
      </c>
      <c r="B251" s="304"/>
      <c r="C251" s="305"/>
      <c r="D251" s="269"/>
      <c r="E251" s="264"/>
      <c r="F251" s="334"/>
      <c r="G251" s="269"/>
      <c r="H251" s="269"/>
      <c r="I251" s="264"/>
      <c r="J251" s="307" t="str">
        <f t="shared" si="1"/>
        <v/>
      </c>
      <c r="K251" s="307"/>
      <c r="L251" s="308"/>
      <c r="M251" s="307"/>
      <c r="N251" s="304"/>
      <c r="O251" s="264"/>
      <c r="P251" s="269"/>
      <c r="Q251" s="296"/>
      <c r="R251" s="296"/>
      <c r="S251" s="296"/>
      <c r="T251" s="296"/>
    </row>
    <row r="252" spans="1:20" ht="12.75" customHeight="1" x14ac:dyDescent="0.2">
      <c r="A252" s="303" t="str">
        <f>IF(B252="","",ROW()-ROW($A$3)+'Diário 3º PA'!$P$1)</f>
        <v/>
      </c>
      <c r="B252" s="304"/>
      <c r="C252" s="305"/>
      <c r="D252" s="269"/>
      <c r="E252" s="264"/>
      <c r="F252" s="334"/>
      <c r="G252" s="269"/>
      <c r="H252" s="269"/>
      <c r="I252" s="264"/>
      <c r="J252" s="307" t="str">
        <f t="shared" si="1"/>
        <v/>
      </c>
      <c r="K252" s="307"/>
      <c r="L252" s="308"/>
      <c r="M252" s="307"/>
      <c r="N252" s="304"/>
      <c r="O252" s="264"/>
      <c r="P252" s="269"/>
      <c r="Q252" s="296"/>
      <c r="R252" s="296"/>
      <c r="S252" s="296"/>
      <c r="T252" s="296"/>
    </row>
    <row r="253" spans="1:20" ht="12.75" customHeight="1" x14ac:dyDescent="0.2">
      <c r="A253" s="303" t="str">
        <f>IF(B253="","",ROW()-ROW($A$3)+'Diário 3º PA'!$P$1)</f>
        <v/>
      </c>
      <c r="B253" s="304"/>
      <c r="C253" s="305"/>
      <c r="D253" s="269"/>
      <c r="E253" s="264"/>
      <c r="F253" s="334"/>
      <c r="G253" s="269"/>
      <c r="H253" s="269"/>
      <c r="I253" s="264"/>
      <c r="J253" s="307" t="str">
        <f t="shared" si="1"/>
        <v/>
      </c>
      <c r="K253" s="307"/>
      <c r="L253" s="308"/>
      <c r="M253" s="307"/>
      <c r="N253" s="304"/>
      <c r="O253" s="264"/>
      <c r="P253" s="269"/>
      <c r="Q253" s="296"/>
      <c r="R253" s="296"/>
      <c r="S253" s="296"/>
      <c r="T253" s="296"/>
    </row>
    <row r="254" spans="1:20" ht="12.75" customHeight="1" x14ac:dyDescent="0.2">
      <c r="A254" s="303" t="str">
        <f>IF(B254="","",ROW()-ROW($A$3)+'Diário 3º PA'!$P$1)</f>
        <v/>
      </c>
      <c r="B254" s="304"/>
      <c r="C254" s="305"/>
      <c r="D254" s="269"/>
      <c r="E254" s="264"/>
      <c r="F254" s="334"/>
      <c r="G254" s="269"/>
      <c r="H254" s="269"/>
      <c r="I254" s="264"/>
      <c r="J254" s="307" t="str">
        <f t="shared" si="1"/>
        <v/>
      </c>
      <c r="K254" s="307"/>
      <c r="L254" s="308"/>
      <c r="M254" s="307"/>
      <c r="N254" s="304"/>
      <c r="O254" s="264"/>
      <c r="P254" s="269"/>
      <c r="Q254" s="296"/>
      <c r="R254" s="296"/>
      <c r="S254" s="296"/>
      <c r="T254" s="296"/>
    </row>
    <row r="255" spans="1:20" ht="12.75" customHeight="1" x14ac:dyDescent="0.2">
      <c r="A255" s="303" t="str">
        <f>IF(B255="","",ROW()-ROW($A$3)+'Diário 3º PA'!$P$1)</f>
        <v/>
      </c>
      <c r="B255" s="304"/>
      <c r="C255" s="305"/>
      <c r="D255" s="269"/>
      <c r="E255" s="264"/>
      <c r="F255" s="334"/>
      <c r="G255" s="269"/>
      <c r="H255" s="269"/>
      <c r="I255" s="264"/>
      <c r="J255" s="307" t="str">
        <f t="shared" si="1"/>
        <v/>
      </c>
      <c r="K255" s="307"/>
      <c r="L255" s="308"/>
      <c r="M255" s="307"/>
      <c r="N255" s="304"/>
      <c r="O255" s="264"/>
      <c r="P255" s="269"/>
      <c r="Q255" s="296"/>
      <c r="R255" s="296"/>
      <c r="S255" s="296"/>
      <c r="T255" s="296"/>
    </row>
    <row r="256" spans="1:20" ht="12.75" customHeight="1" x14ac:dyDescent="0.2">
      <c r="A256" s="303" t="str">
        <f>IF(B256="","",ROW()-ROW($A$3)+'Diário 3º PA'!$P$1)</f>
        <v/>
      </c>
      <c r="B256" s="304"/>
      <c r="C256" s="305"/>
      <c r="D256" s="269"/>
      <c r="E256" s="264"/>
      <c r="F256" s="334"/>
      <c r="G256" s="269"/>
      <c r="H256" s="269"/>
      <c r="I256" s="264"/>
      <c r="J256" s="307" t="str">
        <f t="shared" si="1"/>
        <v/>
      </c>
      <c r="K256" s="307"/>
      <c r="L256" s="308"/>
      <c r="M256" s="307"/>
      <c r="N256" s="304"/>
      <c r="O256" s="264"/>
      <c r="P256" s="269"/>
      <c r="Q256" s="296"/>
      <c r="R256" s="296"/>
      <c r="S256" s="296"/>
      <c r="T256" s="296"/>
    </row>
    <row r="257" spans="1:20" ht="12.75" customHeight="1" x14ac:dyDescent="0.2">
      <c r="A257" s="303" t="str">
        <f>IF(B257="","",ROW()-ROW($A$3)+'Diário 3º PA'!$P$1)</f>
        <v/>
      </c>
      <c r="B257" s="304"/>
      <c r="C257" s="305"/>
      <c r="D257" s="269"/>
      <c r="E257" s="264"/>
      <c r="F257" s="334"/>
      <c r="G257" s="269"/>
      <c r="H257" s="269"/>
      <c r="I257" s="264"/>
      <c r="J257" s="307" t="str">
        <f t="shared" si="1"/>
        <v/>
      </c>
      <c r="K257" s="307"/>
      <c r="L257" s="308"/>
      <c r="M257" s="307"/>
      <c r="N257" s="304"/>
      <c r="O257" s="264"/>
      <c r="P257" s="269"/>
      <c r="Q257" s="296"/>
      <c r="R257" s="296"/>
      <c r="S257" s="296"/>
      <c r="T257" s="296"/>
    </row>
    <row r="258" spans="1:20" ht="12.75" customHeight="1" x14ac:dyDescent="0.2">
      <c r="A258" s="303" t="str">
        <f>IF(B258="","",ROW()-ROW($A$3)+'Diário 3º PA'!$P$1)</f>
        <v/>
      </c>
      <c r="B258" s="304"/>
      <c r="C258" s="305"/>
      <c r="D258" s="269"/>
      <c r="E258" s="264"/>
      <c r="F258" s="334"/>
      <c r="G258" s="269"/>
      <c r="H258" s="269"/>
      <c r="I258" s="264"/>
      <c r="J258" s="307" t="str">
        <f t="shared" si="1"/>
        <v/>
      </c>
      <c r="K258" s="307"/>
      <c r="L258" s="308"/>
      <c r="M258" s="307"/>
      <c r="N258" s="304"/>
      <c r="O258" s="264"/>
      <c r="P258" s="269"/>
      <c r="Q258" s="296"/>
      <c r="R258" s="296"/>
      <c r="S258" s="296"/>
      <c r="T258" s="296"/>
    </row>
    <row r="259" spans="1:20" ht="12.75" customHeight="1" x14ac:dyDescent="0.2">
      <c r="A259" s="303" t="str">
        <f>IF(B259="","",ROW()-ROW($A$3)+'Diário 3º PA'!$P$1)</f>
        <v/>
      </c>
      <c r="B259" s="304"/>
      <c r="C259" s="305"/>
      <c r="D259" s="269"/>
      <c r="E259" s="264"/>
      <c r="F259" s="334"/>
      <c r="G259" s="269"/>
      <c r="H259" s="269"/>
      <c r="I259" s="264"/>
      <c r="J259" s="307" t="str">
        <f t="shared" si="1"/>
        <v/>
      </c>
      <c r="K259" s="307"/>
      <c r="L259" s="308"/>
      <c r="M259" s="307"/>
      <c r="N259" s="304"/>
      <c r="O259" s="264"/>
      <c r="P259" s="269"/>
      <c r="Q259" s="296"/>
      <c r="R259" s="296"/>
      <c r="S259" s="296"/>
      <c r="T259" s="296"/>
    </row>
    <row r="260" spans="1:20" ht="12.75" customHeight="1" x14ac:dyDescent="0.2">
      <c r="A260" s="303" t="str">
        <f>IF(B260="","",ROW()-ROW($A$3)+'Diário 3º PA'!$P$1)</f>
        <v/>
      </c>
      <c r="B260" s="304"/>
      <c r="C260" s="305"/>
      <c r="D260" s="269"/>
      <c r="E260" s="264"/>
      <c r="F260" s="334"/>
      <c r="G260" s="269"/>
      <c r="H260" s="269"/>
      <c r="I260" s="264"/>
      <c r="J260" s="307" t="str">
        <f t="shared" si="1"/>
        <v/>
      </c>
      <c r="K260" s="307"/>
      <c r="L260" s="308"/>
      <c r="M260" s="307"/>
      <c r="N260" s="304"/>
      <c r="O260" s="264"/>
      <c r="P260" s="269"/>
      <c r="Q260" s="296"/>
      <c r="R260" s="296"/>
      <c r="S260" s="296"/>
      <c r="T260" s="296"/>
    </row>
    <row r="261" spans="1:20" ht="12.75" customHeight="1" x14ac:dyDescent="0.2">
      <c r="A261" s="303" t="str">
        <f>IF(B261="","",ROW()-ROW($A$3)+'Diário 3º PA'!$P$1)</f>
        <v/>
      </c>
      <c r="B261" s="304"/>
      <c r="C261" s="305"/>
      <c r="D261" s="269"/>
      <c r="E261" s="264"/>
      <c r="F261" s="334"/>
      <c r="G261" s="269"/>
      <c r="H261" s="269"/>
      <c r="I261" s="264"/>
      <c r="J261" s="307" t="str">
        <f t="shared" si="1"/>
        <v/>
      </c>
      <c r="K261" s="307"/>
      <c r="L261" s="308"/>
      <c r="M261" s="307"/>
      <c r="N261" s="304"/>
      <c r="O261" s="264"/>
      <c r="P261" s="269"/>
      <c r="Q261" s="296"/>
      <c r="R261" s="296"/>
      <c r="S261" s="296"/>
      <c r="T261" s="296"/>
    </row>
    <row r="262" spans="1:20" ht="12.75" customHeight="1" x14ac:dyDescent="0.2">
      <c r="A262" s="303" t="str">
        <f>IF(B262="","",ROW()-ROW($A$3)+'Diário 3º PA'!$P$1)</f>
        <v/>
      </c>
      <c r="B262" s="304"/>
      <c r="C262" s="305"/>
      <c r="D262" s="269"/>
      <c r="E262" s="264"/>
      <c r="F262" s="334"/>
      <c r="G262" s="264"/>
      <c r="H262" s="269"/>
      <c r="I262" s="264"/>
      <c r="J262" s="307" t="str">
        <f t="shared" si="1"/>
        <v/>
      </c>
      <c r="K262" s="307"/>
      <c r="L262" s="308"/>
      <c r="M262" s="307"/>
      <c r="N262" s="304"/>
      <c r="O262" s="264"/>
      <c r="P262" s="269"/>
      <c r="Q262" s="296"/>
      <c r="R262" s="296"/>
      <c r="S262" s="296"/>
      <c r="T262" s="296"/>
    </row>
    <row r="263" spans="1:20" ht="12.75" customHeight="1" x14ac:dyDescent="0.2">
      <c r="A263" s="303" t="str">
        <f>IF(B263="","",ROW()-ROW($A$3)+'Diário 3º PA'!$P$1)</f>
        <v/>
      </c>
      <c r="B263" s="304"/>
      <c r="C263" s="305"/>
      <c r="D263" s="269"/>
      <c r="E263" s="264"/>
      <c r="F263" s="334"/>
      <c r="G263" s="264"/>
      <c r="H263" s="269"/>
      <c r="I263" s="264"/>
      <c r="J263" s="307" t="str">
        <f t="shared" si="1"/>
        <v/>
      </c>
      <c r="K263" s="307"/>
      <c r="L263" s="308"/>
      <c r="M263" s="307"/>
      <c r="N263" s="304"/>
      <c r="O263" s="264"/>
      <c r="P263" s="269"/>
      <c r="Q263" s="296"/>
      <c r="R263" s="296"/>
      <c r="S263" s="296"/>
      <c r="T263" s="296"/>
    </row>
    <row r="264" spans="1:20" ht="12.75" customHeight="1" x14ac:dyDescent="0.2">
      <c r="A264" s="303" t="str">
        <f>IF(B264="","",ROW()-ROW($A$3)+'Diário 3º PA'!$P$1)</f>
        <v/>
      </c>
      <c r="B264" s="304"/>
      <c r="C264" s="305"/>
      <c r="D264" s="269"/>
      <c r="E264" s="264"/>
      <c r="F264" s="334"/>
      <c r="G264" s="264"/>
      <c r="H264" s="269"/>
      <c r="I264" s="264"/>
      <c r="J264" s="307" t="str">
        <f t="shared" si="1"/>
        <v/>
      </c>
      <c r="K264" s="307"/>
      <c r="L264" s="308"/>
      <c r="M264" s="307"/>
      <c r="N264" s="304"/>
      <c r="O264" s="264"/>
      <c r="P264" s="269"/>
      <c r="Q264" s="296"/>
      <c r="R264" s="296"/>
      <c r="S264" s="296"/>
      <c r="T264" s="296"/>
    </row>
    <row r="265" spans="1:20" ht="12.75" customHeight="1" x14ac:dyDescent="0.2">
      <c r="A265" s="303" t="str">
        <f>IF(B265="","",ROW()-ROW($A$3)+'Diário 3º PA'!$P$1)</f>
        <v/>
      </c>
      <c r="B265" s="304"/>
      <c r="C265" s="305"/>
      <c r="D265" s="269"/>
      <c r="E265" s="264"/>
      <c r="F265" s="334"/>
      <c r="G265" s="264"/>
      <c r="H265" s="269"/>
      <c r="I265" s="264"/>
      <c r="J265" s="307" t="str">
        <f t="shared" si="1"/>
        <v/>
      </c>
      <c r="K265" s="307"/>
      <c r="L265" s="308"/>
      <c r="M265" s="307"/>
      <c r="N265" s="304"/>
      <c r="O265" s="264"/>
      <c r="P265" s="269"/>
      <c r="Q265" s="296"/>
      <c r="R265" s="296"/>
      <c r="S265" s="296"/>
      <c r="T265" s="296"/>
    </row>
    <row r="266" spans="1:20" ht="12.75" customHeight="1" x14ac:dyDescent="0.2">
      <c r="A266" s="303" t="str">
        <f>IF(B266="","",ROW()-ROW($A$3)+'Diário 3º PA'!$P$1)</f>
        <v/>
      </c>
      <c r="B266" s="304"/>
      <c r="C266" s="305"/>
      <c r="D266" s="269"/>
      <c r="E266" s="264"/>
      <c r="F266" s="334"/>
      <c r="G266" s="264"/>
      <c r="H266" s="269"/>
      <c r="I266" s="264"/>
      <c r="J266" s="307" t="str">
        <f t="shared" si="1"/>
        <v/>
      </c>
      <c r="K266" s="307"/>
      <c r="L266" s="308"/>
      <c r="M266" s="307"/>
      <c r="N266" s="304"/>
      <c r="O266" s="264"/>
      <c r="P266" s="269"/>
      <c r="Q266" s="296"/>
      <c r="R266" s="296"/>
      <c r="S266" s="296"/>
      <c r="T266" s="296"/>
    </row>
    <row r="267" spans="1:20" ht="12.75" customHeight="1" x14ac:dyDescent="0.2">
      <c r="A267" s="303" t="str">
        <f>IF(B267="","",ROW()-ROW($A$3)+'Diário 3º PA'!$P$1)</f>
        <v/>
      </c>
      <c r="B267" s="304"/>
      <c r="C267" s="305"/>
      <c r="D267" s="269"/>
      <c r="E267" s="264"/>
      <c r="F267" s="334"/>
      <c r="G267" s="264"/>
      <c r="H267" s="269"/>
      <c r="I267" s="264"/>
      <c r="J267" s="307" t="str">
        <f t="shared" si="1"/>
        <v/>
      </c>
      <c r="K267" s="307"/>
      <c r="L267" s="308"/>
      <c r="M267" s="307"/>
      <c r="N267" s="304"/>
      <c r="O267" s="264"/>
      <c r="P267" s="269"/>
      <c r="Q267" s="296"/>
      <c r="R267" s="296"/>
      <c r="S267" s="296"/>
      <c r="T267" s="296"/>
    </row>
    <row r="268" spans="1:20" ht="12.75" customHeight="1" x14ac:dyDescent="0.2">
      <c r="A268" s="303" t="str">
        <f>IF(B268="","",ROW()-ROW($A$3)+'Diário 3º PA'!$P$1)</f>
        <v/>
      </c>
      <c r="B268" s="304"/>
      <c r="C268" s="305"/>
      <c r="D268" s="269"/>
      <c r="E268" s="264"/>
      <c r="F268" s="334"/>
      <c r="G268" s="264"/>
      <c r="H268" s="269"/>
      <c r="I268" s="264"/>
      <c r="J268" s="307" t="str">
        <f t="shared" si="1"/>
        <v/>
      </c>
      <c r="K268" s="307"/>
      <c r="L268" s="308"/>
      <c r="M268" s="307"/>
      <c r="N268" s="304"/>
      <c r="O268" s="264"/>
      <c r="P268" s="269"/>
      <c r="Q268" s="296"/>
      <c r="R268" s="296"/>
      <c r="S268" s="296"/>
      <c r="T268" s="296"/>
    </row>
    <row r="269" spans="1:20" ht="12.75" customHeight="1" x14ac:dyDescent="0.2">
      <c r="A269" s="303" t="str">
        <f>IF(B269="","",ROW()-ROW($A$3)+'Diário 3º PA'!$P$1)</f>
        <v/>
      </c>
      <c r="B269" s="304"/>
      <c r="C269" s="305"/>
      <c r="D269" s="269"/>
      <c r="E269" s="264"/>
      <c r="F269" s="334"/>
      <c r="G269" s="264"/>
      <c r="H269" s="269"/>
      <c r="I269" s="264"/>
      <c r="J269" s="307" t="str">
        <f t="shared" si="1"/>
        <v/>
      </c>
      <c r="K269" s="307"/>
      <c r="L269" s="308"/>
      <c r="M269" s="307"/>
      <c r="N269" s="304"/>
      <c r="O269" s="264"/>
      <c r="P269" s="269"/>
      <c r="Q269" s="296"/>
      <c r="R269" s="296"/>
      <c r="S269" s="296"/>
      <c r="T269" s="296"/>
    </row>
    <row r="270" spans="1:20" ht="12.75" customHeight="1" x14ac:dyDescent="0.2">
      <c r="A270" s="303" t="str">
        <f>IF(B270="","",ROW()-ROW($A$3)+'Diário 3º PA'!$P$1)</f>
        <v/>
      </c>
      <c r="B270" s="304"/>
      <c r="C270" s="305"/>
      <c r="D270" s="269"/>
      <c r="E270" s="264"/>
      <c r="F270" s="334"/>
      <c r="G270" s="269"/>
      <c r="H270" s="269"/>
      <c r="I270" s="264"/>
      <c r="J270" s="307" t="str">
        <f t="shared" si="1"/>
        <v/>
      </c>
      <c r="K270" s="307"/>
      <c r="L270" s="308"/>
      <c r="M270" s="307"/>
      <c r="N270" s="304"/>
      <c r="O270" s="264"/>
      <c r="P270" s="269"/>
      <c r="Q270" s="296"/>
      <c r="R270" s="296"/>
      <c r="S270" s="296"/>
      <c r="T270" s="296"/>
    </row>
    <row r="271" spans="1:20" ht="12.75" customHeight="1" x14ac:dyDescent="0.2">
      <c r="A271" s="303" t="str">
        <f>IF(B271="","",ROW()-ROW($A$3)+'Diário 3º PA'!$P$1)</f>
        <v/>
      </c>
      <c r="B271" s="304"/>
      <c r="C271" s="305"/>
      <c r="D271" s="269"/>
      <c r="E271" s="264"/>
      <c r="F271" s="334"/>
      <c r="G271" s="264"/>
      <c r="H271" s="269"/>
      <c r="I271" s="264"/>
      <c r="J271" s="307" t="str">
        <f t="shared" si="1"/>
        <v/>
      </c>
      <c r="K271" s="307"/>
      <c r="L271" s="308"/>
      <c r="M271" s="307"/>
      <c r="N271" s="304"/>
      <c r="O271" s="264"/>
      <c r="P271" s="269"/>
      <c r="Q271" s="296"/>
      <c r="R271" s="296"/>
      <c r="S271" s="296"/>
      <c r="T271" s="296"/>
    </row>
    <row r="272" spans="1:20" ht="12.75" customHeight="1" x14ac:dyDescent="0.2">
      <c r="A272" s="303" t="str">
        <f>IF(B272="","",ROW()-ROW($A$3)+'Diário 3º PA'!$P$1)</f>
        <v/>
      </c>
      <c r="B272" s="304"/>
      <c r="C272" s="305"/>
      <c r="D272" s="269"/>
      <c r="E272" s="264"/>
      <c r="F272" s="334"/>
      <c r="G272" s="264"/>
      <c r="H272" s="269"/>
      <c r="I272" s="264"/>
      <c r="J272" s="307" t="str">
        <f t="shared" si="1"/>
        <v/>
      </c>
      <c r="K272" s="307"/>
      <c r="L272" s="308"/>
      <c r="M272" s="307"/>
      <c r="N272" s="304"/>
      <c r="O272" s="264"/>
      <c r="P272" s="269"/>
      <c r="Q272" s="296"/>
      <c r="R272" s="296"/>
      <c r="S272" s="296"/>
      <c r="T272" s="296"/>
    </row>
    <row r="273" spans="1:20" ht="12.75" customHeight="1" x14ac:dyDescent="0.2">
      <c r="A273" s="303" t="str">
        <f>IF(B273="","",ROW()-ROW($A$3)+'Diário 3º PA'!$P$1)</f>
        <v/>
      </c>
      <c r="B273" s="304"/>
      <c r="C273" s="305"/>
      <c r="D273" s="269"/>
      <c r="E273" s="264"/>
      <c r="F273" s="334"/>
      <c r="G273" s="264"/>
      <c r="H273" s="269"/>
      <c r="I273" s="264"/>
      <c r="J273" s="307" t="str">
        <f t="shared" si="1"/>
        <v/>
      </c>
      <c r="K273" s="307"/>
      <c r="L273" s="308"/>
      <c r="M273" s="307"/>
      <c r="N273" s="304"/>
      <c r="O273" s="264"/>
      <c r="P273" s="269"/>
      <c r="Q273" s="296"/>
      <c r="R273" s="296"/>
      <c r="S273" s="296"/>
      <c r="T273" s="296"/>
    </row>
    <row r="274" spans="1:20" ht="12.75" customHeight="1" x14ac:dyDescent="0.2">
      <c r="A274" s="303" t="str">
        <f>IF(B274="","",ROW()-ROW($A$3)+'Diário 3º PA'!$P$1)</f>
        <v/>
      </c>
      <c r="B274" s="304"/>
      <c r="C274" s="305"/>
      <c r="D274" s="269"/>
      <c r="E274" s="264"/>
      <c r="F274" s="334"/>
      <c r="G274" s="269"/>
      <c r="H274" s="269"/>
      <c r="I274" s="264"/>
      <c r="J274" s="307" t="str">
        <f t="shared" si="1"/>
        <v/>
      </c>
      <c r="K274" s="307"/>
      <c r="L274" s="308"/>
      <c r="M274" s="307"/>
      <c r="N274" s="304"/>
      <c r="O274" s="264"/>
      <c r="P274" s="269"/>
      <c r="Q274" s="296"/>
      <c r="R274" s="296"/>
      <c r="S274" s="296"/>
      <c r="T274" s="296"/>
    </row>
    <row r="275" spans="1:20" ht="12.75" customHeight="1" x14ac:dyDescent="0.2">
      <c r="A275" s="303" t="str">
        <f>IF(B275="","",ROW()-ROW($A$3)+'Diário 3º PA'!$P$1)</f>
        <v/>
      </c>
      <c r="B275" s="304"/>
      <c r="C275" s="305"/>
      <c r="D275" s="269"/>
      <c r="E275" s="264"/>
      <c r="F275" s="334"/>
      <c r="G275" s="264"/>
      <c r="H275" s="269"/>
      <c r="I275" s="264"/>
      <c r="J275" s="307" t="str">
        <f t="shared" si="1"/>
        <v/>
      </c>
      <c r="K275" s="307"/>
      <c r="L275" s="308"/>
      <c r="M275" s="307"/>
      <c r="N275" s="304"/>
      <c r="O275" s="264"/>
      <c r="P275" s="269"/>
      <c r="Q275" s="296"/>
      <c r="R275" s="296"/>
      <c r="S275" s="296"/>
      <c r="T275" s="296"/>
    </row>
    <row r="276" spans="1:20" ht="12.75" customHeight="1" x14ac:dyDescent="0.2">
      <c r="A276" s="303" t="str">
        <f>IF(B276="","",ROW()-ROW($A$3)+'Diário 3º PA'!$P$1)</f>
        <v/>
      </c>
      <c r="B276" s="304"/>
      <c r="C276" s="305"/>
      <c r="D276" s="269"/>
      <c r="E276" s="264"/>
      <c r="F276" s="334"/>
      <c r="G276" s="269"/>
      <c r="H276" s="269"/>
      <c r="I276" s="264"/>
      <c r="J276" s="307" t="str">
        <f t="shared" si="1"/>
        <v/>
      </c>
      <c r="K276" s="307"/>
      <c r="L276" s="308"/>
      <c r="M276" s="307"/>
      <c r="N276" s="304"/>
      <c r="O276" s="264"/>
      <c r="P276" s="269"/>
      <c r="Q276" s="296"/>
      <c r="R276" s="296"/>
      <c r="S276" s="296"/>
      <c r="T276" s="296"/>
    </row>
    <row r="277" spans="1:20" ht="12.75" customHeight="1" x14ac:dyDescent="0.2">
      <c r="A277" s="303" t="str">
        <f>IF(B277="","",ROW()-ROW($A$3)+'Diário 3º PA'!$P$1)</f>
        <v/>
      </c>
      <c r="B277" s="304"/>
      <c r="C277" s="305"/>
      <c r="D277" s="269"/>
      <c r="E277" s="264"/>
      <c r="F277" s="334"/>
      <c r="G277" s="269"/>
      <c r="H277" s="269"/>
      <c r="I277" s="264"/>
      <c r="J277" s="307" t="str">
        <f t="shared" si="1"/>
        <v/>
      </c>
      <c r="K277" s="307"/>
      <c r="L277" s="308"/>
      <c r="M277" s="307"/>
      <c r="N277" s="304"/>
      <c r="O277" s="264"/>
      <c r="P277" s="269"/>
      <c r="Q277" s="296"/>
      <c r="R277" s="296"/>
      <c r="S277" s="296"/>
      <c r="T277" s="296"/>
    </row>
    <row r="278" spans="1:20" ht="12.75" customHeight="1" x14ac:dyDescent="0.2">
      <c r="A278" s="303" t="str">
        <f>IF(B278="","",ROW()-ROW($A$3)+'Diário 3º PA'!$P$1)</f>
        <v/>
      </c>
      <c r="B278" s="304"/>
      <c r="C278" s="305"/>
      <c r="D278" s="269"/>
      <c r="E278" s="264"/>
      <c r="F278" s="334"/>
      <c r="G278" s="269"/>
      <c r="H278" s="269"/>
      <c r="I278" s="264"/>
      <c r="J278" s="307" t="str">
        <f t="shared" si="1"/>
        <v/>
      </c>
      <c r="K278" s="307"/>
      <c r="L278" s="308"/>
      <c r="M278" s="307"/>
      <c r="N278" s="304"/>
      <c r="O278" s="264"/>
      <c r="P278" s="269"/>
      <c r="Q278" s="296"/>
      <c r="R278" s="296"/>
      <c r="S278" s="296"/>
      <c r="T278" s="296"/>
    </row>
    <row r="279" spans="1:20" ht="12.75" customHeight="1" x14ac:dyDescent="0.2">
      <c r="A279" s="303" t="str">
        <f>IF(B279="","",ROW()-ROW($A$3)+'Diário 3º PA'!$P$1)</f>
        <v/>
      </c>
      <c r="B279" s="304"/>
      <c r="C279" s="305"/>
      <c r="D279" s="269"/>
      <c r="E279" s="264"/>
      <c r="F279" s="334"/>
      <c r="G279" s="269"/>
      <c r="H279" s="269"/>
      <c r="I279" s="264"/>
      <c r="J279" s="307" t="str">
        <f t="shared" si="1"/>
        <v/>
      </c>
      <c r="K279" s="307"/>
      <c r="L279" s="308"/>
      <c r="M279" s="307"/>
      <c r="N279" s="304"/>
      <c r="O279" s="264"/>
      <c r="P279" s="269"/>
      <c r="Q279" s="296"/>
      <c r="R279" s="296"/>
      <c r="S279" s="296"/>
      <c r="T279" s="296"/>
    </row>
    <row r="280" spans="1:20" ht="12.75" customHeight="1" x14ac:dyDescent="0.2">
      <c r="A280" s="303" t="str">
        <f>IF(B280="","",ROW()-ROW($A$3)+'Diário 3º PA'!$P$1)</f>
        <v/>
      </c>
      <c r="B280" s="304"/>
      <c r="C280" s="305"/>
      <c r="D280" s="269"/>
      <c r="E280" s="264"/>
      <c r="F280" s="334"/>
      <c r="G280" s="269"/>
      <c r="H280" s="269"/>
      <c r="I280" s="264"/>
      <c r="J280" s="307" t="str">
        <f t="shared" si="1"/>
        <v/>
      </c>
      <c r="K280" s="307"/>
      <c r="L280" s="308"/>
      <c r="M280" s="307"/>
      <c r="N280" s="304"/>
      <c r="O280" s="264"/>
      <c r="P280" s="269"/>
      <c r="Q280" s="296"/>
      <c r="R280" s="296"/>
      <c r="S280" s="296"/>
      <c r="T280" s="296"/>
    </row>
    <row r="281" spans="1:20" ht="12.75" customHeight="1" x14ac:dyDescent="0.2">
      <c r="A281" s="303" t="str">
        <f>IF(B281="","",ROW()-ROW($A$3)+'Diário 3º PA'!$P$1)</f>
        <v/>
      </c>
      <c r="B281" s="304"/>
      <c r="C281" s="305"/>
      <c r="D281" s="269"/>
      <c r="E281" s="264"/>
      <c r="F281" s="334"/>
      <c r="G281" s="269"/>
      <c r="H281" s="269"/>
      <c r="I281" s="264"/>
      <c r="J281" s="307" t="str">
        <f t="shared" si="1"/>
        <v/>
      </c>
      <c r="K281" s="307"/>
      <c r="L281" s="308"/>
      <c r="M281" s="307"/>
      <c r="N281" s="304"/>
      <c r="O281" s="264"/>
      <c r="P281" s="269"/>
      <c r="Q281" s="296"/>
      <c r="R281" s="296"/>
      <c r="S281" s="296"/>
      <c r="T281" s="296"/>
    </row>
    <row r="282" spans="1:20" ht="12.75" customHeight="1" x14ac:dyDescent="0.2">
      <c r="A282" s="303" t="str">
        <f>IF(B282="","",ROW()-ROW($A$3)+'Diário 3º PA'!$P$1)</f>
        <v/>
      </c>
      <c r="B282" s="304"/>
      <c r="C282" s="305"/>
      <c r="D282" s="269"/>
      <c r="E282" s="264"/>
      <c r="F282" s="334"/>
      <c r="G282" s="269"/>
      <c r="H282" s="269"/>
      <c r="I282" s="264"/>
      <c r="J282" s="307" t="str">
        <f t="shared" si="1"/>
        <v/>
      </c>
      <c r="K282" s="307"/>
      <c r="L282" s="308"/>
      <c r="M282" s="307"/>
      <c r="N282" s="304"/>
      <c r="O282" s="264"/>
      <c r="P282" s="269"/>
      <c r="Q282" s="296"/>
      <c r="R282" s="296"/>
      <c r="S282" s="296"/>
      <c r="T282" s="296"/>
    </row>
    <row r="283" spans="1:20" ht="12.75" customHeight="1" x14ac:dyDescent="0.2">
      <c r="A283" s="303" t="str">
        <f>IF(B283="","",ROW()-ROW($A$3)+'Diário 3º PA'!$P$1)</f>
        <v/>
      </c>
      <c r="B283" s="304"/>
      <c r="C283" s="305"/>
      <c r="D283" s="269"/>
      <c r="E283" s="264"/>
      <c r="F283" s="334"/>
      <c r="G283" s="264"/>
      <c r="H283" s="269"/>
      <c r="I283" s="264"/>
      <c r="J283" s="307" t="str">
        <f t="shared" si="1"/>
        <v/>
      </c>
      <c r="K283" s="307"/>
      <c r="L283" s="308"/>
      <c r="M283" s="307"/>
      <c r="N283" s="304"/>
      <c r="O283" s="264"/>
      <c r="P283" s="269"/>
      <c r="Q283" s="296"/>
      <c r="R283" s="296"/>
      <c r="S283" s="296"/>
      <c r="T283" s="296"/>
    </row>
    <row r="284" spans="1:20" ht="12.75" customHeight="1" x14ac:dyDescent="0.2">
      <c r="A284" s="303" t="str">
        <f>IF(B284="","",ROW()-ROW($A$3)+'Diário 3º PA'!$P$1)</f>
        <v/>
      </c>
      <c r="B284" s="304"/>
      <c r="C284" s="305"/>
      <c r="D284" s="269"/>
      <c r="E284" s="264"/>
      <c r="F284" s="334"/>
      <c r="G284" s="264"/>
      <c r="H284" s="269"/>
      <c r="I284" s="264"/>
      <c r="J284" s="307" t="str">
        <f t="shared" si="1"/>
        <v/>
      </c>
      <c r="K284" s="307"/>
      <c r="L284" s="308"/>
      <c r="M284" s="307"/>
      <c r="N284" s="304"/>
      <c r="O284" s="264"/>
      <c r="P284" s="269"/>
      <c r="Q284" s="296"/>
      <c r="R284" s="296"/>
      <c r="S284" s="296"/>
      <c r="T284" s="296"/>
    </row>
    <row r="285" spans="1:20" ht="12.75" customHeight="1" x14ac:dyDescent="0.2">
      <c r="A285" s="303" t="str">
        <f>IF(B285="","",ROW()-ROW($A$3)+'Diário 3º PA'!$P$1)</f>
        <v/>
      </c>
      <c r="B285" s="304"/>
      <c r="C285" s="305"/>
      <c r="D285" s="269"/>
      <c r="E285" s="264"/>
      <c r="F285" s="334"/>
      <c r="G285" s="269"/>
      <c r="H285" s="269"/>
      <c r="I285" s="264"/>
      <c r="J285" s="307" t="str">
        <f t="shared" si="1"/>
        <v/>
      </c>
      <c r="K285" s="307"/>
      <c r="L285" s="308"/>
      <c r="M285" s="307"/>
      <c r="N285" s="304"/>
      <c r="O285" s="264"/>
      <c r="P285" s="269"/>
      <c r="Q285" s="296"/>
      <c r="R285" s="296"/>
      <c r="S285" s="296"/>
      <c r="T285" s="296"/>
    </row>
    <row r="286" spans="1:20" ht="12.75" customHeight="1" x14ac:dyDescent="0.2">
      <c r="A286" s="303" t="str">
        <f>IF(B286="","",ROW()-ROW($A$3)+'Diário 3º PA'!$P$1)</f>
        <v/>
      </c>
      <c r="B286" s="304"/>
      <c r="C286" s="305"/>
      <c r="D286" s="269"/>
      <c r="E286" s="264"/>
      <c r="F286" s="334"/>
      <c r="G286" s="269"/>
      <c r="H286" s="269"/>
      <c r="I286" s="264"/>
      <c r="J286" s="307" t="str">
        <f t="shared" si="1"/>
        <v/>
      </c>
      <c r="K286" s="307"/>
      <c r="L286" s="308"/>
      <c r="M286" s="307"/>
      <c r="N286" s="304"/>
      <c r="O286" s="264"/>
      <c r="P286" s="269"/>
      <c r="Q286" s="296"/>
      <c r="R286" s="296"/>
      <c r="S286" s="296"/>
      <c r="T286" s="296"/>
    </row>
    <row r="287" spans="1:20" ht="12.75" customHeight="1" x14ac:dyDescent="0.2">
      <c r="A287" s="303" t="str">
        <f>IF(B287="","",ROW()-ROW($A$3)+'Diário 3º PA'!$P$1)</f>
        <v/>
      </c>
      <c r="B287" s="304"/>
      <c r="C287" s="305"/>
      <c r="D287" s="269"/>
      <c r="E287" s="264"/>
      <c r="F287" s="334"/>
      <c r="G287" s="269"/>
      <c r="H287" s="269"/>
      <c r="I287" s="264"/>
      <c r="J287" s="307" t="str">
        <f t="shared" si="1"/>
        <v/>
      </c>
      <c r="K287" s="307"/>
      <c r="L287" s="308"/>
      <c r="M287" s="307"/>
      <c r="N287" s="304"/>
      <c r="O287" s="264"/>
      <c r="P287" s="269"/>
      <c r="Q287" s="296"/>
      <c r="R287" s="296"/>
      <c r="S287" s="296"/>
      <c r="T287" s="296"/>
    </row>
    <row r="288" spans="1:20" ht="12.75" customHeight="1" x14ac:dyDescent="0.2">
      <c r="A288" s="303" t="str">
        <f>IF(B288="","",ROW()-ROW($A$3)+'Diário 3º PA'!$P$1)</f>
        <v/>
      </c>
      <c r="B288" s="304"/>
      <c r="C288" s="305"/>
      <c r="D288" s="269"/>
      <c r="E288" s="264"/>
      <c r="F288" s="334"/>
      <c r="G288" s="269"/>
      <c r="H288" s="269"/>
      <c r="I288" s="264"/>
      <c r="J288" s="307" t="str">
        <f t="shared" si="1"/>
        <v/>
      </c>
      <c r="K288" s="307"/>
      <c r="L288" s="308"/>
      <c r="M288" s="307"/>
      <c r="N288" s="304"/>
      <c r="O288" s="264"/>
      <c r="P288" s="269"/>
      <c r="Q288" s="296"/>
      <c r="R288" s="296"/>
      <c r="S288" s="296"/>
      <c r="T288" s="296"/>
    </row>
    <row r="289" spans="1:20" ht="12.75" customHeight="1" x14ac:dyDescent="0.2">
      <c r="A289" s="303" t="str">
        <f>IF(B289="","",ROW()-ROW($A$3)+'Diário 3º PA'!$P$1)</f>
        <v/>
      </c>
      <c r="B289" s="304"/>
      <c r="C289" s="305"/>
      <c r="D289" s="269"/>
      <c r="E289" s="264"/>
      <c r="F289" s="334"/>
      <c r="G289" s="269"/>
      <c r="H289" s="269"/>
      <c r="I289" s="264"/>
      <c r="J289" s="307" t="str">
        <f t="shared" si="1"/>
        <v/>
      </c>
      <c r="K289" s="307"/>
      <c r="L289" s="308"/>
      <c r="M289" s="307"/>
      <c r="N289" s="304"/>
      <c r="O289" s="264"/>
      <c r="P289" s="269"/>
      <c r="Q289" s="296"/>
      <c r="R289" s="296"/>
      <c r="S289" s="296"/>
      <c r="T289" s="296"/>
    </row>
    <row r="290" spans="1:20" ht="12.75" customHeight="1" x14ac:dyDescent="0.2">
      <c r="A290" s="303" t="str">
        <f>IF(B290="","",ROW()-ROW($A$3)+'Diário 3º PA'!$P$1)</f>
        <v/>
      </c>
      <c r="B290" s="304"/>
      <c r="C290" s="305"/>
      <c r="D290" s="269"/>
      <c r="E290" s="264"/>
      <c r="F290" s="334"/>
      <c r="G290" s="269"/>
      <c r="H290" s="269"/>
      <c r="I290" s="264"/>
      <c r="J290" s="307" t="str">
        <f t="shared" si="1"/>
        <v/>
      </c>
      <c r="K290" s="307"/>
      <c r="L290" s="308"/>
      <c r="M290" s="307"/>
      <c r="N290" s="304"/>
      <c r="O290" s="264"/>
      <c r="P290" s="269"/>
      <c r="Q290" s="296"/>
      <c r="R290" s="296"/>
      <c r="S290" s="296"/>
      <c r="T290" s="296"/>
    </row>
    <row r="291" spans="1:20" ht="12.75" customHeight="1" x14ac:dyDescent="0.2">
      <c r="A291" s="303" t="str">
        <f>IF(B291="","",ROW()-ROW($A$3)+'Diário 3º PA'!$P$1)</f>
        <v/>
      </c>
      <c r="B291" s="304"/>
      <c r="C291" s="305"/>
      <c r="D291" s="269"/>
      <c r="E291" s="264"/>
      <c r="F291" s="334"/>
      <c r="G291" s="269"/>
      <c r="H291" s="269"/>
      <c r="I291" s="264"/>
      <c r="J291" s="307" t="str">
        <f t="shared" si="1"/>
        <v/>
      </c>
      <c r="K291" s="307"/>
      <c r="L291" s="308"/>
      <c r="M291" s="307"/>
      <c r="N291" s="304"/>
      <c r="O291" s="264"/>
      <c r="P291" s="269"/>
      <c r="Q291" s="296"/>
      <c r="R291" s="296"/>
      <c r="S291" s="296"/>
      <c r="T291" s="296"/>
    </row>
    <row r="292" spans="1:20" ht="12.75" customHeight="1" x14ac:dyDescent="0.2">
      <c r="A292" s="303" t="str">
        <f>IF(B292="","",ROW()-ROW($A$3)+'Diário 3º PA'!$P$1)</f>
        <v/>
      </c>
      <c r="B292" s="304"/>
      <c r="C292" s="305"/>
      <c r="D292" s="269"/>
      <c r="E292" s="264"/>
      <c r="F292" s="334"/>
      <c r="G292" s="269"/>
      <c r="H292" s="269"/>
      <c r="I292" s="264"/>
      <c r="J292" s="307" t="str">
        <f t="shared" si="1"/>
        <v/>
      </c>
      <c r="K292" s="307"/>
      <c r="L292" s="308"/>
      <c r="M292" s="307"/>
      <c r="N292" s="304"/>
      <c r="O292" s="264"/>
      <c r="P292" s="269"/>
      <c r="Q292" s="296"/>
      <c r="R292" s="296"/>
      <c r="S292" s="296"/>
      <c r="T292" s="296"/>
    </row>
    <row r="293" spans="1:20" ht="12.75" customHeight="1" x14ac:dyDescent="0.2">
      <c r="A293" s="303" t="str">
        <f>IF(B293="","",ROW()-ROW($A$3)+'Diário 3º PA'!$P$1)</f>
        <v/>
      </c>
      <c r="B293" s="304"/>
      <c r="C293" s="305"/>
      <c r="D293" s="269"/>
      <c r="E293" s="264"/>
      <c r="F293" s="334"/>
      <c r="G293" s="269"/>
      <c r="H293" s="269"/>
      <c r="I293" s="264"/>
      <c r="J293" s="307" t="str">
        <f t="shared" si="1"/>
        <v/>
      </c>
      <c r="K293" s="307"/>
      <c r="L293" s="308"/>
      <c r="M293" s="307"/>
      <c r="N293" s="304"/>
      <c r="O293" s="264"/>
      <c r="P293" s="269"/>
      <c r="Q293" s="296"/>
      <c r="R293" s="296"/>
      <c r="S293" s="296"/>
      <c r="T293" s="296"/>
    </row>
    <row r="294" spans="1:20" ht="12.75" customHeight="1" x14ac:dyDescent="0.2">
      <c r="A294" s="303" t="str">
        <f>IF(B294="","",ROW()-ROW($A$3)+'Diário 3º PA'!$P$1)</f>
        <v/>
      </c>
      <c r="B294" s="304"/>
      <c r="C294" s="305"/>
      <c r="D294" s="269"/>
      <c r="E294" s="264"/>
      <c r="F294" s="334"/>
      <c r="G294" s="269"/>
      <c r="H294" s="269"/>
      <c r="I294" s="264"/>
      <c r="J294" s="307" t="str">
        <f t="shared" si="1"/>
        <v/>
      </c>
      <c r="K294" s="307"/>
      <c r="L294" s="308"/>
      <c r="M294" s="307"/>
      <c r="N294" s="304"/>
      <c r="O294" s="264"/>
      <c r="P294" s="269"/>
      <c r="Q294" s="296"/>
      <c r="R294" s="296"/>
      <c r="S294" s="296"/>
      <c r="T294" s="296"/>
    </row>
    <row r="295" spans="1:20" ht="12.75" customHeight="1" x14ac:dyDescent="0.2">
      <c r="A295" s="303" t="str">
        <f>IF(B295="","",ROW()-ROW($A$3)+'Diário 3º PA'!$P$1)</f>
        <v/>
      </c>
      <c r="B295" s="304"/>
      <c r="C295" s="305"/>
      <c r="D295" s="269"/>
      <c r="E295" s="264"/>
      <c r="F295" s="334"/>
      <c r="G295" s="269"/>
      <c r="H295" s="269"/>
      <c r="I295" s="264"/>
      <c r="J295" s="307" t="str">
        <f t="shared" si="1"/>
        <v/>
      </c>
      <c r="K295" s="307"/>
      <c r="L295" s="308"/>
      <c r="M295" s="307"/>
      <c r="N295" s="304"/>
      <c r="O295" s="264"/>
      <c r="P295" s="269"/>
      <c r="Q295" s="296"/>
      <c r="R295" s="296"/>
      <c r="S295" s="296"/>
      <c r="T295" s="296"/>
    </row>
    <row r="296" spans="1:20" ht="12.75" customHeight="1" x14ac:dyDescent="0.2">
      <c r="A296" s="303" t="str">
        <f>IF(B296="","",ROW()-ROW($A$3)+'Diário 3º PA'!$P$1)</f>
        <v/>
      </c>
      <c r="B296" s="304"/>
      <c r="C296" s="305"/>
      <c r="D296" s="269"/>
      <c r="E296" s="264"/>
      <c r="F296" s="334"/>
      <c r="G296" s="269"/>
      <c r="H296" s="269"/>
      <c r="I296" s="264"/>
      <c r="J296" s="307" t="str">
        <f t="shared" si="1"/>
        <v/>
      </c>
      <c r="K296" s="307"/>
      <c r="L296" s="308"/>
      <c r="M296" s="307"/>
      <c r="N296" s="304"/>
      <c r="O296" s="264"/>
      <c r="P296" s="269"/>
      <c r="Q296" s="296"/>
      <c r="R296" s="296"/>
      <c r="S296" s="296"/>
      <c r="T296" s="296"/>
    </row>
    <row r="297" spans="1:20" ht="12.75" customHeight="1" x14ac:dyDescent="0.2">
      <c r="A297" s="303" t="str">
        <f>IF(B297="","",ROW()-ROW($A$3)+'Diário 3º PA'!$P$1)</f>
        <v/>
      </c>
      <c r="B297" s="304"/>
      <c r="C297" s="305"/>
      <c r="D297" s="269"/>
      <c r="E297" s="264"/>
      <c r="F297" s="334"/>
      <c r="G297" s="269"/>
      <c r="H297" s="269"/>
      <c r="I297" s="264"/>
      <c r="J297" s="307" t="str">
        <f t="shared" si="1"/>
        <v/>
      </c>
      <c r="K297" s="307"/>
      <c r="L297" s="308"/>
      <c r="M297" s="307"/>
      <c r="N297" s="304"/>
      <c r="O297" s="264"/>
      <c r="P297" s="269"/>
      <c r="Q297" s="296"/>
      <c r="R297" s="296"/>
      <c r="S297" s="296"/>
      <c r="T297" s="296"/>
    </row>
    <row r="298" spans="1:20" ht="12.75" customHeight="1" x14ac:dyDescent="0.2">
      <c r="A298" s="303" t="str">
        <f>IF(B298="","",ROW()-ROW($A$3)+'Diário 3º PA'!$P$1)</f>
        <v/>
      </c>
      <c r="B298" s="304"/>
      <c r="C298" s="305"/>
      <c r="D298" s="269"/>
      <c r="E298" s="264"/>
      <c r="F298" s="334"/>
      <c r="G298" s="269"/>
      <c r="H298" s="269"/>
      <c r="I298" s="264"/>
      <c r="J298" s="307" t="str">
        <f t="shared" si="1"/>
        <v/>
      </c>
      <c r="K298" s="307"/>
      <c r="L298" s="308"/>
      <c r="M298" s="307"/>
      <c r="N298" s="304"/>
      <c r="O298" s="264"/>
      <c r="P298" s="269"/>
      <c r="Q298" s="296"/>
      <c r="R298" s="296"/>
      <c r="S298" s="296"/>
      <c r="T298" s="296"/>
    </row>
    <row r="299" spans="1:20" ht="12.75" customHeight="1" x14ac:dyDescent="0.2">
      <c r="A299" s="303" t="str">
        <f>IF(B299="","",ROW()-ROW($A$3)+'Diário 3º PA'!$P$1)</f>
        <v/>
      </c>
      <c r="B299" s="304"/>
      <c r="C299" s="305"/>
      <c r="D299" s="269"/>
      <c r="E299" s="264"/>
      <c r="F299" s="334"/>
      <c r="G299" s="264"/>
      <c r="H299" s="269"/>
      <c r="I299" s="264"/>
      <c r="J299" s="307" t="str">
        <f t="shared" si="1"/>
        <v/>
      </c>
      <c r="K299" s="307"/>
      <c r="L299" s="308"/>
      <c r="M299" s="307"/>
      <c r="N299" s="304"/>
      <c r="O299" s="264"/>
      <c r="P299" s="269"/>
      <c r="Q299" s="296"/>
      <c r="R299" s="296"/>
      <c r="S299" s="296"/>
      <c r="T299" s="296"/>
    </row>
    <row r="300" spans="1:20" ht="12.75" customHeight="1" x14ac:dyDescent="0.2">
      <c r="A300" s="303" t="str">
        <f>IF(B300="","",ROW()-ROW($A$3)+'Diário 3º PA'!$P$1)</f>
        <v/>
      </c>
      <c r="B300" s="304"/>
      <c r="C300" s="305"/>
      <c r="D300" s="269"/>
      <c r="E300" s="264"/>
      <c r="F300" s="334"/>
      <c r="G300" s="264"/>
      <c r="H300" s="269"/>
      <c r="I300" s="264"/>
      <c r="J300" s="307" t="str">
        <f t="shared" si="1"/>
        <v/>
      </c>
      <c r="K300" s="307"/>
      <c r="L300" s="308"/>
      <c r="M300" s="307"/>
      <c r="N300" s="304"/>
      <c r="O300" s="264"/>
      <c r="P300" s="269"/>
      <c r="Q300" s="296"/>
      <c r="R300" s="296"/>
      <c r="S300" s="296"/>
      <c r="T300" s="296"/>
    </row>
    <row r="301" spans="1:20" ht="12.75" customHeight="1" x14ac:dyDescent="0.2">
      <c r="A301" s="303" t="str">
        <f>IF(B301="","",ROW()-ROW($A$3)+'Diário 3º PA'!$P$1)</f>
        <v/>
      </c>
      <c r="B301" s="304"/>
      <c r="C301" s="305"/>
      <c r="D301" s="269"/>
      <c r="E301" s="264"/>
      <c r="F301" s="334"/>
      <c r="G301" s="269"/>
      <c r="H301" s="269"/>
      <c r="I301" s="264"/>
      <c r="J301" s="307" t="str">
        <f t="shared" si="1"/>
        <v/>
      </c>
      <c r="K301" s="307"/>
      <c r="L301" s="308"/>
      <c r="M301" s="307"/>
      <c r="N301" s="304"/>
      <c r="O301" s="264"/>
      <c r="P301" s="269"/>
      <c r="Q301" s="296"/>
      <c r="R301" s="296"/>
      <c r="S301" s="296"/>
      <c r="T301" s="296"/>
    </row>
    <row r="302" spans="1:20" ht="12.75" customHeight="1" x14ac:dyDescent="0.2">
      <c r="A302" s="303" t="str">
        <f>IF(B302="","",ROW()-ROW($A$3)+'Diário 3º PA'!$P$1)</f>
        <v/>
      </c>
      <c r="B302" s="304"/>
      <c r="C302" s="305"/>
      <c r="D302" s="269"/>
      <c r="E302" s="264"/>
      <c r="F302" s="334"/>
      <c r="G302" s="320"/>
      <c r="H302" s="269"/>
      <c r="I302" s="264"/>
      <c r="J302" s="307" t="str">
        <f t="shared" si="1"/>
        <v/>
      </c>
      <c r="K302" s="307"/>
      <c r="L302" s="308"/>
      <c r="M302" s="307"/>
      <c r="N302" s="304"/>
      <c r="O302" s="264"/>
      <c r="P302" s="269"/>
      <c r="Q302" s="296"/>
      <c r="R302" s="296"/>
      <c r="S302" s="296"/>
      <c r="T302" s="296"/>
    </row>
    <row r="303" spans="1:20" ht="12.75" customHeight="1" x14ac:dyDescent="0.2">
      <c r="A303" s="303" t="str">
        <f>IF(B303="","",ROW()-ROW($A$3)+'Diário 3º PA'!$P$1)</f>
        <v/>
      </c>
      <c r="B303" s="304"/>
      <c r="C303" s="305"/>
      <c r="D303" s="269"/>
      <c r="E303" s="264"/>
      <c r="F303" s="334"/>
      <c r="G303" s="269"/>
      <c r="H303" s="269"/>
      <c r="I303" s="264"/>
      <c r="J303" s="307" t="str">
        <f t="shared" si="1"/>
        <v/>
      </c>
      <c r="K303" s="307"/>
      <c r="L303" s="308"/>
      <c r="M303" s="307"/>
      <c r="N303" s="304"/>
      <c r="O303" s="264"/>
      <c r="P303" s="269"/>
      <c r="Q303" s="296"/>
      <c r="R303" s="296"/>
      <c r="S303" s="296"/>
      <c r="T303" s="296"/>
    </row>
    <row r="304" spans="1:20" ht="12.75" customHeight="1" x14ac:dyDescent="0.2">
      <c r="A304" s="303" t="str">
        <f>IF(B304="","",ROW()-ROW($A$3)+'Diário 3º PA'!$P$1)</f>
        <v/>
      </c>
      <c r="B304" s="304"/>
      <c r="C304" s="305"/>
      <c r="D304" s="269"/>
      <c r="E304" s="264"/>
      <c r="F304" s="334"/>
      <c r="G304" s="269"/>
      <c r="H304" s="269"/>
      <c r="I304" s="264"/>
      <c r="J304" s="307" t="str">
        <f t="shared" si="1"/>
        <v/>
      </c>
      <c r="K304" s="307"/>
      <c r="L304" s="308"/>
      <c r="M304" s="307"/>
      <c r="N304" s="304"/>
      <c r="O304" s="264"/>
      <c r="P304" s="269"/>
      <c r="Q304" s="296"/>
      <c r="R304" s="296"/>
      <c r="S304" s="296"/>
      <c r="T304" s="296"/>
    </row>
    <row r="305" spans="1:20" ht="12.75" customHeight="1" x14ac:dyDescent="0.2">
      <c r="A305" s="303" t="str">
        <f>IF(B305="","",ROW()-ROW($A$3)+'Diário 3º PA'!$P$1)</f>
        <v/>
      </c>
      <c r="B305" s="304"/>
      <c r="C305" s="305"/>
      <c r="D305" s="269"/>
      <c r="E305" s="264"/>
      <c r="F305" s="334"/>
      <c r="G305" s="269"/>
      <c r="H305" s="269"/>
      <c r="I305" s="264"/>
      <c r="J305" s="307" t="str">
        <f t="shared" si="1"/>
        <v/>
      </c>
      <c r="K305" s="307"/>
      <c r="L305" s="308"/>
      <c r="M305" s="307"/>
      <c r="N305" s="304"/>
      <c r="O305" s="264"/>
      <c r="P305" s="269"/>
      <c r="Q305" s="296"/>
      <c r="R305" s="296"/>
      <c r="S305" s="296"/>
      <c r="T305" s="296"/>
    </row>
    <row r="306" spans="1:20" ht="12.75" customHeight="1" x14ac:dyDescent="0.2">
      <c r="A306" s="303" t="str">
        <f>IF(B306="","",ROW()-ROW($A$3)+'Diário 3º PA'!$P$1)</f>
        <v/>
      </c>
      <c r="B306" s="304"/>
      <c r="C306" s="305"/>
      <c r="D306" s="269"/>
      <c r="E306" s="264"/>
      <c r="F306" s="334"/>
      <c r="G306" s="269"/>
      <c r="H306" s="269"/>
      <c r="I306" s="264"/>
      <c r="J306" s="307" t="str">
        <f t="shared" si="1"/>
        <v/>
      </c>
      <c r="K306" s="307"/>
      <c r="L306" s="308"/>
      <c r="M306" s="307"/>
      <c r="N306" s="304"/>
      <c r="O306" s="264"/>
      <c r="P306" s="269"/>
      <c r="Q306" s="296"/>
      <c r="R306" s="296"/>
      <c r="S306" s="296"/>
      <c r="T306" s="296"/>
    </row>
    <row r="307" spans="1:20" ht="12.75" customHeight="1" x14ac:dyDescent="0.2">
      <c r="A307" s="303" t="str">
        <f>IF(B307="","",ROW()-ROW($A$3)+'Diário 3º PA'!$P$1)</f>
        <v/>
      </c>
      <c r="B307" s="304"/>
      <c r="C307" s="305"/>
      <c r="D307" s="269"/>
      <c r="E307" s="264"/>
      <c r="F307" s="334"/>
      <c r="G307" s="269"/>
      <c r="H307" s="269"/>
      <c r="I307" s="264"/>
      <c r="J307" s="307" t="str">
        <f t="shared" si="1"/>
        <v/>
      </c>
      <c r="K307" s="307"/>
      <c r="L307" s="308"/>
      <c r="M307" s="307"/>
      <c r="N307" s="304"/>
      <c r="O307" s="264"/>
      <c r="P307" s="269"/>
      <c r="Q307" s="296"/>
      <c r="R307" s="296"/>
      <c r="S307" s="296"/>
      <c r="T307" s="296"/>
    </row>
    <row r="308" spans="1:20" ht="12.75" customHeight="1" x14ac:dyDescent="0.2">
      <c r="A308" s="303" t="str">
        <f>IF(B308="","",ROW()-ROW($A$3)+'Diário 3º PA'!$P$1)</f>
        <v/>
      </c>
      <c r="B308" s="304"/>
      <c r="C308" s="305"/>
      <c r="D308" s="269"/>
      <c r="E308" s="264"/>
      <c r="F308" s="334"/>
      <c r="G308" s="269"/>
      <c r="H308" s="269"/>
      <c r="I308" s="264"/>
      <c r="J308" s="307" t="str">
        <f t="shared" si="1"/>
        <v/>
      </c>
      <c r="K308" s="307"/>
      <c r="L308" s="308"/>
      <c r="M308" s="307"/>
      <c r="N308" s="304"/>
      <c r="O308" s="264"/>
      <c r="P308" s="269"/>
      <c r="Q308" s="296"/>
      <c r="R308" s="296"/>
      <c r="S308" s="296"/>
      <c r="T308" s="296"/>
    </row>
    <row r="309" spans="1:20" ht="12.75" customHeight="1" x14ac:dyDescent="0.2">
      <c r="A309" s="303" t="str">
        <f>IF(B309="","",ROW()-ROW($A$3)+'Diário 3º PA'!$P$1)</f>
        <v/>
      </c>
      <c r="B309" s="304"/>
      <c r="C309" s="305"/>
      <c r="D309" s="269"/>
      <c r="E309" s="264"/>
      <c r="F309" s="334"/>
      <c r="G309" s="269"/>
      <c r="H309" s="269"/>
      <c r="I309" s="264"/>
      <c r="J309" s="307" t="str">
        <f t="shared" si="1"/>
        <v/>
      </c>
      <c r="K309" s="307"/>
      <c r="L309" s="308"/>
      <c r="M309" s="307"/>
      <c r="N309" s="304"/>
      <c r="O309" s="264"/>
      <c r="P309" s="269"/>
      <c r="Q309" s="296"/>
      <c r="R309" s="296"/>
      <c r="S309" s="296"/>
      <c r="T309" s="296"/>
    </row>
    <row r="310" spans="1:20" ht="12.75" customHeight="1" x14ac:dyDescent="0.2">
      <c r="A310" s="303" t="str">
        <f>IF(B310="","",ROW()-ROW($A$3)+'Diário 3º PA'!$P$1)</f>
        <v/>
      </c>
      <c r="B310" s="304"/>
      <c r="C310" s="305"/>
      <c r="D310" s="269"/>
      <c r="E310" s="264"/>
      <c r="F310" s="334"/>
      <c r="G310" s="269"/>
      <c r="H310" s="269"/>
      <c r="I310" s="264"/>
      <c r="J310" s="307" t="str">
        <f t="shared" si="1"/>
        <v/>
      </c>
      <c r="K310" s="307"/>
      <c r="L310" s="308"/>
      <c r="M310" s="307"/>
      <c r="N310" s="304"/>
      <c r="O310" s="264"/>
      <c r="P310" s="269"/>
      <c r="Q310" s="296"/>
      <c r="R310" s="296"/>
      <c r="S310" s="296"/>
      <c r="T310" s="296"/>
    </row>
    <row r="311" spans="1:20" ht="12.75" customHeight="1" x14ac:dyDescent="0.2">
      <c r="A311" s="303" t="str">
        <f>IF(B311="","",ROW()-ROW($A$3)+'Diário 3º PA'!$P$1)</f>
        <v/>
      </c>
      <c r="B311" s="304"/>
      <c r="C311" s="305"/>
      <c r="D311" s="269"/>
      <c r="E311" s="264"/>
      <c r="F311" s="334"/>
      <c r="G311" s="269"/>
      <c r="H311" s="269"/>
      <c r="I311" s="264"/>
      <c r="J311" s="307" t="str">
        <f t="shared" si="1"/>
        <v/>
      </c>
      <c r="K311" s="307"/>
      <c r="L311" s="308"/>
      <c r="M311" s="307"/>
      <c r="N311" s="304"/>
      <c r="O311" s="264"/>
      <c r="P311" s="269"/>
      <c r="Q311" s="296"/>
      <c r="R311" s="296"/>
      <c r="S311" s="296"/>
      <c r="T311" s="296"/>
    </row>
    <row r="312" spans="1:20" ht="12.75" customHeight="1" x14ac:dyDescent="0.2">
      <c r="A312" s="303" t="str">
        <f>IF(B312="","",ROW()-ROW($A$3)+'Diário 3º PA'!$P$1)</f>
        <v/>
      </c>
      <c r="B312" s="304"/>
      <c r="C312" s="305"/>
      <c r="D312" s="269"/>
      <c r="E312" s="264"/>
      <c r="F312" s="334"/>
      <c r="G312" s="269"/>
      <c r="H312" s="269"/>
      <c r="I312" s="264"/>
      <c r="J312" s="307" t="str">
        <f t="shared" si="1"/>
        <v/>
      </c>
      <c r="K312" s="307"/>
      <c r="L312" s="308"/>
      <c r="M312" s="307"/>
      <c r="N312" s="304"/>
      <c r="O312" s="264"/>
      <c r="P312" s="269"/>
      <c r="Q312" s="296"/>
      <c r="R312" s="296"/>
      <c r="S312" s="296"/>
      <c r="T312" s="296"/>
    </row>
    <row r="313" spans="1:20" ht="12.75" customHeight="1" x14ac:dyDescent="0.2">
      <c r="A313" s="303" t="str">
        <f>IF(B313="","",ROW()-ROW($A$3)+'Diário 3º PA'!$P$1)</f>
        <v/>
      </c>
      <c r="B313" s="304"/>
      <c r="C313" s="305"/>
      <c r="D313" s="269"/>
      <c r="E313" s="264"/>
      <c r="F313" s="334"/>
      <c r="G313" s="269"/>
      <c r="H313" s="269"/>
      <c r="I313" s="264"/>
      <c r="J313" s="307" t="str">
        <f t="shared" si="1"/>
        <v/>
      </c>
      <c r="K313" s="307"/>
      <c r="L313" s="308"/>
      <c r="M313" s="307"/>
      <c r="N313" s="304"/>
      <c r="O313" s="264"/>
      <c r="P313" s="269"/>
      <c r="Q313" s="296"/>
      <c r="R313" s="296"/>
      <c r="S313" s="296"/>
      <c r="T313" s="296"/>
    </row>
    <row r="314" spans="1:20" ht="12.75" customHeight="1" x14ac:dyDescent="0.2">
      <c r="A314" s="303" t="str">
        <f>IF(B314="","",ROW()-ROW($A$3)+'Diário 3º PA'!$P$1)</f>
        <v/>
      </c>
      <c r="B314" s="304"/>
      <c r="C314" s="305"/>
      <c r="D314" s="269"/>
      <c r="E314" s="264"/>
      <c r="F314" s="334"/>
      <c r="G314" s="269"/>
      <c r="H314" s="269"/>
      <c r="I314" s="264"/>
      <c r="J314" s="307" t="str">
        <f t="shared" si="1"/>
        <v/>
      </c>
      <c r="K314" s="307"/>
      <c r="L314" s="308"/>
      <c r="M314" s="307"/>
      <c r="N314" s="304"/>
      <c r="O314" s="264"/>
      <c r="P314" s="269"/>
      <c r="Q314" s="296"/>
      <c r="R314" s="296"/>
      <c r="S314" s="296"/>
      <c r="T314" s="296"/>
    </row>
    <row r="315" spans="1:20" ht="12.75" customHeight="1" x14ac:dyDescent="0.2">
      <c r="A315" s="303" t="str">
        <f>IF(B315="","",ROW()-ROW($A$3)+'Diário 3º PA'!$P$1)</f>
        <v/>
      </c>
      <c r="B315" s="304"/>
      <c r="C315" s="305"/>
      <c r="D315" s="269"/>
      <c r="E315" s="264"/>
      <c r="F315" s="334"/>
      <c r="G315" s="269"/>
      <c r="H315" s="269"/>
      <c r="I315" s="264"/>
      <c r="J315" s="307" t="str">
        <f t="shared" si="1"/>
        <v/>
      </c>
      <c r="K315" s="307"/>
      <c r="L315" s="308"/>
      <c r="M315" s="307"/>
      <c r="N315" s="304"/>
      <c r="O315" s="264"/>
      <c r="P315" s="269"/>
      <c r="Q315" s="296"/>
      <c r="R315" s="296"/>
      <c r="S315" s="296"/>
      <c r="T315" s="296"/>
    </row>
    <row r="316" spans="1:20" ht="12.75" customHeight="1" x14ac:dyDescent="0.2">
      <c r="A316" s="303" t="str">
        <f>IF(B316="","",ROW()-ROW($A$3)+'Diário 3º PA'!$P$1)</f>
        <v/>
      </c>
      <c r="B316" s="304"/>
      <c r="C316" s="305"/>
      <c r="D316" s="269"/>
      <c r="E316" s="264"/>
      <c r="F316" s="334"/>
      <c r="G316" s="269"/>
      <c r="H316" s="269"/>
      <c r="I316" s="264"/>
      <c r="J316" s="307" t="str">
        <f t="shared" si="1"/>
        <v/>
      </c>
      <c r="K316" s="307"/>
      <c r="L316" s="308"/>
      <c r="M316" s="307"/>
      <c r="N316" s="304"/>
      <c r="O316" s="264"/>
      <c r="P316" s="269"/>
      <c r="Q316" s="296"/>
      <c r="R316" s="296"/>
      <c r="S316" s="296"/>
      <c r="T316" s="296"/>
    </row>
    <row r="317" spans="1:20" ht="12.75" customHeight="1" x14ac:dyDescent="0.2">
      <c r="A317" s="303" t="str">
        <f>IF(B317="","",ROW()-ROW($A$3)+'Diário 3º PA'!$P$1)</f>
        <v/>
      </c>
      <c r="B317" s="304"/>
      <c r="C317" s="305"/>
      <c r="D317" s="269"/>
      <c r="E317" s="264"/>
      <c r="F317" s="334"/>
      <c r="G317" s="269"/>
      <c r="H317" s="269"/>
      <c r="I317" s="264"/>
      <c r="J317" s="307" t="str">
        <f t="shared" si="1"/>
        <v/>
      </c>
      <c r="K317" s="307"/>
      <c r="L317" s="308"/>
      <c r="M317" s="307"/>
      <c r="N317" s="304"/>
      <c r="O317" s="264"/>
      <c r="P317" s="269"/>
      <c r="Q317" s="296"/>
      <c r="R317" s="296"/>
      <c r="S317" s="296"/>
      <c r="T317" s="296"/>
    </row>
    <row r="318" spans="1:20" ht="12.75" customHeight="1" x14ac:dyDescent="0.2">
      <c r="A318" s="303" t="str">
        <f>IF(B318="","",ROW()-ROW($A$3)+'Diário 3º PA'!$P$1)</f>
        <v/>
      </c>
      <c r="B318" s="304"/>
      <c r="C318" s="305"/>
      <c r="D318" s="269"/>
      <c r="E318" s="264"/>
      <c r="F318" s="334"/>
      <c r="G318" s="269"/>
      <c r="H318" s="269"/>
      <c r="I318" s="264"/>
      <c r="J318" s="307" t="str">
        <f t="shared" si="1"/>
        <v/>
      </c>
      <c r="K318" s="307"/>
      <c r="L318" s="308"/>
      <c r="M318" s="307"/>
      <c r="N318" s="304"/>
      <c r="O318" s="264"/>
      <c r="P318" s="269"/>
      <c r="Q318" s="296"/>
      <c r="R318" s="296"/>
      <c r="S318" s="296"/>
      <c r="T318" s="296"/>
    </row>
    <row r="319" spans="1:20" ht="12.75" customHeight="1" x14ac:dyDescent="0.2">
      <c r="A319" s="303" t="str">
        <f>IF(B319="","",ROW()-ROW($A$3)+'Diário 3º PA'!$P$1)</f>
        <v/>
      </c>
      <c r="B319" s="304"/>
      <c r="C319" s="305"/>
      <c r="D319" s="269"/>
      <c r="E319" s="264"/>
      <c r="F319" s="334"/>
      <c r="G319" s="269"/>
      <c r="H319" s="269"/>
      <c r="I319" s="264"/>
      <c r="J319" s="307" t="str">
        <f t="shared" si="1"/>
        <v/>
      </c>
      <c r="K319" s="307"/>
      <c r="L319" s="308"/>
      <c r="M319" s="307"/>
      <c r="N319" s="304"/>
      <c r="O319" s="264"/>
      <c r="P319" s="269"/>
      <c r="Q319" s="296"/>
      <c r="R319" s="296"/>
      <c r="S319" s="296"/>
      <c r="T319" s="296"/>
    </row>
    <row r="320" spans="1:20" ht="12.75" customHeight="1" x14ac:dyDescent="0.2">
      <c r="A320" s="303" t="str">
        <f>IF(B320="","",ROW()-ROW($A$3)+'Diário 3º PA'!$P$1)</f>
        <v/>
      </c>
      <c r="B320" s="304"/>
      <c r="C320" s="305"/>
      <c r="D320" s="269"/>
      <c r="E320" s="264"/>
      <c r="F320" s="334"/>
      <c r="G320" s="264"/>
      <c r="H320" s="269"/>
      <c r="I320" s="264"/>
      <c r="J320" s="307" t="str">
        <f t="shared" si="1"/>
        <v/>
      </c>
      <c r="K320" s="307"/>
      <c r="L320" s="308"/>
      <c r="M320" s="307"/>
      <c r="N320" s="304"/>
      <c r="O320" s="264"/>
      <c r="P320" s="269"/>
      <c r="Q320" s="296"/>
      <c r="R320" s="296"/>
      <c r="S320" s="296"/>
      <c r="T320" s="296"/>
    </row>
    <row r="321" spans="1:20" ht="12.75" customHeight="1" x14ac:dyDescent="0.2">
      <c r="A321" s="303" t="str">
        <f>IF(B321="","",ROW()-ROW($A$3)+'Diário 3º PA'!$P$1)</f>
        <v/>
      </c>
      <c r="B321" s="304"/>
      <c r="C321" s="305"/>
      <c r="D321" s="269"/>
      <c r="E321" s="264"/>
      <c r="F321" s="334"/>
      <c r="G321" s="264"/>
      <c r="H321" s="269"/>
      <c r="I321" s="264"/>
      <c r="J321" s="307" t="str">
        <f t="shared" si="1"/>
        <v/>
      </c>
      <c r="K321" s="307"/>
      <c r="L321" s="308"/>
      <c r="M321" s="307"/>
      <c r="N321" s="304"/>
      <c r="O321" s="264"/>
      <c r="P321" s="269"/>
      <c r="Q321" s="296"/>
      <c r="R321" s="296"/>
      <c r="S321" s="296"/>
      <c r="T321" s="296"/>
    </row>
    <row r="322" spans="1:20" ht="12.75" customHeight="1" x14ac:dyDescent="0.2">
      <c r="A322" s="303" t="str">
        <f>IF(B322="","",ROW()-ROW($A$3)+'Diário 3º PA'!$P$1)</f>
        <v/>
      </c>
      <c r="B322" s="304"/>
      <c r="C322" s="305"/>
      <c r="D322" s="269"/>
      <c r="E322" s="264"/>
      <c r="F322" s="334"/>
      <c r="G322" s="269"/>
      <c r="H322" s="269"/>
      <c r="I322" s="264"/>
      <c r="J322" s="307" t="str">
        <f t="shared" si="1"/>
        <v/>
      </c>
      <c r="K322" s="307"/>
      <c r="L322" s="308"/>
      <c r="M322" s="307"/>
      <c r="N322" s="304"/>
      <c r="O322" s="264"/>
      <c r="P322" s="269"/>
      <c r="Q322" s="296"/>
      <c r="R322" s="296"/>
      <c r="S322" s="296"/>
      <c r="T322" s="296"/>
    </row>
    <row r="323" spans="1:20" ht="12.75" customHeight="1" x14ac:dyDescent="0.2">
      <c r="A323" s="303" t="str">
        <f>IF(B323="","",ROW()-ROW($A$3)+'Diário 3º PA'!$P$1)</f>
        <v/>
      </c>
      <c r="B323" s="304"/>
      <c r="C323" s="305"/>
      <c r="D323" s="269"/>
      <c r="E323" s="264"/>
      <c r="F323" s="334"/>
      <c r="G323" s="264"/>
      <c r="H323" s="269"/>
      <c r="I323" s="264"/>
      <c r="J323" s="307" t="str">
        <f t="shared" si="1"/>
        <v/>
      </c>
      <c r="K323" s="307"/>
      <c r="L323" s="308"/>
      <c r="M323" s="307"/>
      <c r="N323" s="304"/>
      <c r="O323" s="264"/>
      <c r="P323" s="269"/>
      <c r="Q323" s="296"/>
      <c r="R323" s="296"/>
      <c r="S323" s="296"/>
      <c r="T323" s="296"/>
    </row>
    <row r="324" spans="1:20" ht="12.75" customHeight="1" x14ac:dyDescent="0.2">
      <c r="A324" s="303" t="str">
        <f>IF(B324="","",ROW()-ROW($A$3)+'Diário 3º PA'!$P$1)</f>
        <v/>
      </c>
      <c r="B324" s="304"/>
      <c r="C324" s="305"/>
      <c r="D324" s="269"/>
      <c r="E324" s="264"/>
      <c r="F324" s="334"/>
      <c r="G324" s="264"/>
      <c r="H324" s="269"/>
      <c r="I324" s="264"/>
      <c r="J324" s="307" t="str">
        <f t="shared" si="1"/>
        <v/>
      </c>
      <c r="K324" s="307"/>
      <c r="L324" s="308"/>
      <c r="M324" s="307"/>
      <c r="N324" s="304"/>
      <c r="O324" s="264"/>
      <c r="P324" s="269"/>
      <c r="Q324" s="296"/>
      <c r="R324" s="296"/>
      <c r="S324" s="296"/>
      <c r="T324" s="296"/>
    </row>
    <row r="325" spans="1:20" ht="12.75" customHeight="1" x14ac:dyDescent="0.2">
      <c r="A325" s="303" t="str">
        <f>IF(B325="","",ROW()-ROW($A$3)+'Diário 3º PA'!$P$1)</f>
        <v/>
      </c>
      <c r="B325" s="304"/>
      <c r="C325" s="305"/>
      <c r="D325" s="269"/>
      <c r="E325" s="264"/>
      <c r="F325" s="334"/>
      <c r="G325" s="269"/>
      <c r="H325" s="269"/>
      <c r="I325" s="264"/>
      <c r="J325" s="307" t="str">
        <f t="shared" si="1"/>
        <v/>
      </c>
      <c r="K325" s="307"/>
      <c r="L325" s="308"/>
      <c r="M325" s="307"/>
      <c r="N325" s="304"/>
      <c r="O325" s="264"/>
      <c r="P325" s="269"/>
      <c r="Q325" s="296"/>
      <c r="R325" s="296"/>
      <c r="S325" s="296"/>
      <c r="T325" s="296"/>
    </row>
    <row r="326" spans="1:20" ht="12.75" customHeight="1" x14ac:dyDescent="0.2">
      <c r="A326" s="303" t="str">
        <f>IF(B326="","",ROW()-ROW($A$3)+'Diário 3º PA'!$P$1)</f>
        <v/>
      </c>
      <c r="B326" s="304"/>
      <c r="C326" s="305"/>
      <c r="D326" s="269"/>
      <c r="E326" s="264"/>
      <c r="F326" s="334"/>
      <c r="G326" s="269"/>
      <c r="H326" s="269"/>
      <c r="I326" s="264"/>
      <c r="J326" s="307" t="str">
        <f t="shared" si="1"/>
        <v/>
      </c>
      <c r="K326" s="307"/>
      <c r="L326" s="308"/>
      <c r="M326" s="307"/>
      <c r="N326" s="304"/>
      <c r="O326" s="264"/>
      <c r="P326" s="269"/>
      <c r="Q326" s="296"/>
      <c r="R326" s="296"/>
      <c r="S326" s="296"/>
      <c r="T326" s="296"/>
    </row>
    <row r="327" spans="1:20" ht="12.75" customHeight="1" x14ac:dyDescent="0.2">
      <c r="A327" s="303" t="str">
        <f>IF(B327="","",ROW()-ROW($A$3)+'Diário 3º PA'!$P$1)</f>
        <v/>
      </c>
      <c r="B327" s="304"/>
      <c r="C327" s="305"/>
      <c r="D327" s="269"/>
      <c r="E327" s="264"/>
      <c r="F327" s="334"/>
      <c r="G327" s="269"/>
      <c r="H327" s="269"/>
      <c r="I327" s="264"/>
      <c r="J327" s="307" t="str">
        <f t="shared" si="1"/>
        <v/>
      </c>
      <c r="K327" s="307"/>
      <c r="L327" s="308"/>
      <c r="M327" s="307"/>
      <c r="N327" s="304"/>
      <c r="O327" s="264"/>
      <c r="P327" s="269"/>
      <c r="Q327" s="296"/>
      <c r="R327" s="296"/>
      <c r="S327" s="296"/>
      <c r="T327" s="296"/>
    </row>
    <row r="328" spans="1:20" ht="12.75" customHeight="1" x14ac:dyDescent="0.2">
      <c r="A328" s="303" t="str">
        <f>IF(B328="","",ROW()-ROW($A$3)+'Diário 3º PA'!$P$1)</f>
        <v/>
      </c>
      <c r="B328" s="304"/>
      <c r="C328" s="305"/>
      <c r="D328" s="269"/>
      <c r="E328" s="264"/>
      <c r="F328" s="334"/>
      <c r="G328" s="269"/>
      <c r="H328" s="269"/>
      <c r="I328" s="264"/>
      <c r="J328" s="307" t="str">
        <f t="shared" si="1"/>
        <v/>
      </c>
      <c r="K328" s="307"/>
      <c r="L328" s="308"/>
      <c r="M328" s="307"/>
      <c r="N328" s="304"/>
      <c r="O328" s="264"/>
      <c r="P328" s="269"/>
      <c r="Q328" s="296"/>
      <c r="R328" s="296"/>
      <c r="S328" s="296"/>
      <c r="T328" s="296"/>
    </row>
    <row r="329" spans="1:20" ht="12.75" customHeight="1" x14ac:dyDescent="0.2">
      <c r="A329" s="303" t="str">
        <f>IF(B329="","",ROW()-ROW($A$3)+'Diário 3º PA'!$P$1)</f>
        <v/>
      </c>
      <c r="B329" s="304"/>
      <c r="C329" s="305"/>
      <c r="D329" s="269"/>
      <c r="E329" s="264"/>
      <c r="F329" s="334"/>
      <c r="G329" s="269"/>
      <c r="H329" s="269"/>
      <c r="I329" s="264"/>
      <c r="J329" s="307" t="str">
        <f t="shared" si="1"/>
        <v/>
      </c>
      <c r="K329" s="307"/>
      <c r="L329" s="308"/>
      <c r="M329" s="307"/>
      <c r="N329" s="304"/>
      <c r="O329" s="264"/>
      <c r="P329" s="269"/>
      <c r="Q329" s="296"/>
      <c r="R329" s="296"/>
      <c r="S329" s="296"/>
      <c r="T329" s="296"/>
    </row>
    <row r="330" spans="1:20" ht="12.75" customHeight="1" x14ac:dyDescent="0.2">
      <c r="A330" s="303" t="str">
        <f>IF(B330="","",ROW()-ROW($A$3)+'Diário 3º PA'!$P$1)</f>
        <v/>
      </c>
      <c r="B330" s="304"/>
      <c r="C330" s="305"/>
      <c r="D330" s="269"/>
      <c r="E330" s="264"/>
      <c r="F330" s="334"/>
      <c r="G330" s="269"/>
      <c r="H330" s="269"/>
      <c r="I330" s="264"/>
      <c r="J330" s="307" t="str">
        <f t="shared" si="1"/>
        <v/>
      </c>
      <c r="K330" s="307"/>
      <c r="L330" s="308"/>
      <c r="M330" s="307"/>
      <c r="N330" s="304"/>
      <c r="O330" s="264"/>
      <c r="P330" s="269"/>
      <c r="Q330" s="296"/>
      <c r="R330" s="296"/>
      <c r="S330" s="296"/>
      <c r="T330" s="296"/>
    </row>
    <row r="331" spans="1:20" ht="12.75" customHeight="1" x14ac:dyDescent="0.2">
      <c r="A331" s="303" t="str">
        <f>IF(B331="","",ROW()-ROW($A$3)+'Diário 3º PA'!$P$1)</f>
        <v/>
      </c>
      <c r="B331" s="304"/>
      <c r="C331" s="305"/>
      <c r="D331" s="269"/>
      <c r="E331" s="264"/>
      <c r="F331" s="334"/>
      <c r="G331" s="269"/>
      <c r="H331" s="269"/>
      <c r="I331" s="264"/>
      <c r="J331" s="307" t="str">
        <f t="shared" si="1"/>
        <v/>
      </c>
      <c r="K331" s="307"/>
      <c r="L331" s="308"/>
      <c r="M331" s="307"/>
      <c r="N331" s="304"/>
      <c r="O331" s="264"/>
      <c r="P331" s="269"/>
      <c r="Q331" s="296"/>
      <c r="R331" s="296"/>
      <c r="S331" s="296"/>
      <c r="T331" s="296"/>
    </row>
    <row r="332" spans="1:20" ht="12.75" customHeight="1" x14ac:dyDescent="0.2">
      <c r="A332" s="303" t="str">
        <f>IF(B332="","",ROW()-ROW($A$3)+'Diário 3º PA'!$P$1)</f>
        <v/>
      </c>
      <c r="B332" s="304"/>
      <c r="C332" s="305"/>
      <c r="D332" s="269"/>
      <c r="E332" s="264"/>
      <c r="F332" s="334"/>
      <c r="G332" s="269"/>
      <c r="H332" s="269"/>
      <c r="I332" s="264"/>
      <c r="J332" s="307" t="str">
        <f t="shared" si="1"/>
        <v/>
      </c>
      <c r="K332" s="307"/>
      <c r="L332" s="308"/>
      <c r="M332" s="307"/>
      <c r="N332" s="304"/>
      <c r="O332" s="264"/>
      <c r="P332" s="269"/>
      <c r="Q332" s="296"/>
      <c r="R332" s="296"/>
      <c r="S332" s="296"/>
      <c r="T332" s="296"/>
    </row>
    <row r="333" spans="1:20" ht="12.75" customHeight="1" x14ac:dyDescent="0.2">
      <c r="A333" s="303" t="str">
        <f>IF(B333="","",ROW()-ROW($A$3)+'Diário 3º PA'!$P$1)</f>
        <v/>
      </c>
      <c r="B333" s="304"/>
      <c r="C333" s="305"/>
      <c r="D333" s="269"/>
      <c r="E333" s="264"/>
      <c r="F333" s="334"/>
      <c r="G333" s="269"/>
      <c r="H333" s="269"/>
      <c r="I333" s="264"/>
      <c r="J333" s="307" t="str">
        <f t="shared" si="1"/>
        <v/>
      </c>
      <c r="K333" s="307"/>
      <c r="L333" s="308"/>
      <c r="M333" s="307"/>
      <c r="N333" s="304"/>
      <c r="O333" s="264"/>
      <c r="P333" s="269"/>
      <c r="Q333" s="296"/>
      <c r="R333" s="296"/>
      <c r="S333" s="296"/>
      <c r="T333" s="296"/>
    </row>
    <row r="334" spans="1:20" ht="12.75" customHeight="1" x14ac:dyDescent="0.2">
      <c r="A334" s="303" t="str">
        <f>IF(B334="","",ROW()-ROW($A$3)+'Diário 3º PA'!$P$1)</f>
        <v/>
      </c>
      <c r="B334" s="304"/>
      <c r="C334" s="305"/>
      <c r="D334" s="269"/>
      <c r="E334" s="264"/>
      <c r="F334" s="334"/>
      <c r="G334" s="269"/>
      <c r="H334" s="269"/>
      <c r="I334" s="264"/>
      <c r="J334" s="307" t="str">
        <f t="shared" si="1"/>
        <v/>
      </c>
      <c r="K334" s="307"/>
      <c r="L334" s="308"/>
      <c r="M334" s="307"/>
      <c r="N334" s="304"/>
      <c r="O334" s="264"/>
      <c r="P334" s="269"/>
      <c r="Q334" s="296"/>
      <c r="R334" s="296"/>
      <c r="S334" s="296"/>
      <c r="T334" s="296"/>
    </row>
    <row r="335" spans="1:20" ht="12.75" customHeight="1" x14ac:dyDescent="0.2">
      <c r="A335" s="303" t="str">
        <f>IF(B335="","",ROW()-ROW($A$3)+'Diário 3º PA'!$P$1)</f>
        <v/>
      </c>
      <c r="B335" s="304"/>
      <c r="C335" s="305"/>
      <c r="D335" s="269"/>
      <c r="E335" s="264"/>
      <c r="F335" s="334"/>
      <c r="G335" s="269"/>
      <c r="H335" s="269"/>
      <c r="I335" s="264"/>
      <c r="J335" s="307" t="str">
        <f t="shared" si="1"/>
        <v/>
      </c>
      <c r="K335" s="307"/>
      <c r="L335" s="308"/>
      <c r="M335" s="307"/>
      <c r="N335" s="304"/>
      <c r="O335" s="264"/>
      <c r="P335" s="269"/>
      <c r="Q335" s="296"/>
      <c r="R335" s="296"/>
      <c r="S335" s="296"/>
      <c r="T335" s="296"/>
    </row>
    <row r="336" spans="1:20" ht="12.75" customHeight="1" x14ac:dyDescent="0.2">
      <c r="A336" s="303" t="str">
        <f>IF(B336="","",ROW()-ROW($A$3)+'Diário 3º PA'!$P$1)</f>
        <v/>
      </c>
      <c r="B336" s="304"/>
      <c r="C336" s="305"/>
      <c r="D336" s="269"/>
      <c r="E336" s="264"/>
      <c r="F336" s="334"/>
      <c r="G336" s="269"/>
      <c r="H336" s="269"/>
      <c r="I336" s="264"/>
      <c r="J336" s="307" t="str">
        <f t="shared" si="1"/>
        <v/>
      </c>
      <c r="K336" s="307"/>
      <c r="L336" s="308"/>
      <c r="M336" s="307"/>
      <c r="N336" s="304"/>
      <c r="O336" s="264"/>
      <c r="P336" s="269"/>
      <c r="Q336" s="296"/>
      <c r="R336" s="296"/>
      <c r="S336" s="296"/>
      <c r="T336" s="296"/>
    </row>
    <row r="337" spans="1:20" ht="12.75" customHeight="1" x14ac:dyDescent="0.2">
      <c r="A337" s="303" t="str">
        <f>IF(B337="","",ROW()-ROW($A$3)+'Diário 3º PA'!$P$1)</f>
        <v/>
      </c>
      <c r="B337" s="304"/>
      <c r="C337" s="305"/>
      <c r="D337" s="269"/>
      <c r="E337" s="264"/>
      <c r="F337" s="334"/>
      <c r="G337" s="269"/>
      <c r="H337" s="269"/>
      <c r="I337" s="264"/>
      <c r="J337" s="307" t="str">
        <f t="shared" si="1"/>
        <v/>
      </c>
      <c r="K337" s="307"/>
      <c r="L337" s="308"/>
      <c r="M337" s="307"/>
      <c r="N337" s="304"/>
      <c r="O337" s="264"/>
      <c r="P337" s="269"/>
      <c r="Q337" s="296"/>
      <c r="R337" s="296"/>
      <c r="S337" s="296"/>
      <c r="T337" s="296"/>
    </row>
    <row r="338" spans="1:20" ht="12.75" customHeight="1" x14ac:dyDescent="0.2">
      <c r="A338" s="303" t="str">
        <f>IF(B338="","",ROW()-ROW($A$3)+'Diário 3º PA'!$P$1)</f>
        <v/>
      </c>
      <c r="B338" s="304"/>
      <c r="C338" s="305"/>
      <c r="D338" s="269"/>
      <c r="E338" s="264"/>
      <c r="F338" s="334"/>
      <c r="G338" s="269"/>
      <c r="H338" s="269"/>
      <c r="I338" s="264"/>
      <c r="J338" s="307" t="str">
        <f t="shared" si="1"/>
        <v/>
      </c>
      <c r="K338" s="307"/>
      <c r="L338" s="308"/>
      <c r="M338" s="307"/>
      <c r="N338" s="304"/>
      <c r="O338" s="264"/>
      <c r="P338" s="269"/>
      <c r="Q338" s="296"/>
      <c r="R338" s="296"/>
      <c r="S338" s="296"/>
      <c r="T338" s="296"/>
    </row>
    <row r="339" spans="1:20" ht="12.75" customHeight="1" x14ac:dyDescent="0.2">
      <c r="A339" s="303" t="str">
        <f>IF(B339="","",ROW()-ROW($A$3)+'Diário 3º PA'!$P$1)</f>
        <v/>
      </c>
      <c r="B339" s="304"/>
      <c r="C339" s="305"/>
      <c r="D339" s="269"/>
      <c r="E339" s="264"/>
      <c r="F339" s="334"/>
      <c r="G339" s="269"/>
      <c r="H339" s="269"/>
      <c r="I339" s="264"/>
      <c r="J339" s="307" t="str">
        <f t="shared" si="1"/>
        <v/>
      </c>
      <c r="K339" s="307"/>
      <c r="L339" s="308"/>
      <c r="M339" s="307"/>
      <c r="N339" s="304"/>
      <c r="O339" s="264"/>
      <c r="P339" s="269"/>
      <c r="Q339" s="296"/>
      <c r="R339" s="296"/>
      <c r="S339" s="296"/>
      <c r="T339" s="296"/>
    </row>
    <row r="340" spans="1:20" ht="12.75" customHeight="1" x14ac:dyDescent="0.2">
      <c r="A340" s="303" t="str">
        <f>IF(B340="","",ROW()-ROW($A$3)+'Diário 3º PA'!$P$1)</f>
        <v/>
      </c>
      <c r="B340" s="304"/>
      <c r="C340" s="305"/>
      <c r="D340" s="269"/>
      <c r="E340" s="264"/>
      <c r="F340" s="334"/>
      <c r="G340" s="269"/>
      <c r="H340" s="269"/>
      <c r="I340" s="264"/>
      <c r="J340" s="307" t="str">
        <f t="shared" si="1"/>
        <v/>
      </c>
      <c r="K340" s="307"/>
      <c r="L340" s="308"/>
      <c r="M340" s="307"/>
      <c r="N340" s="304"/>
      <c r="O340" s="264"/>
      <c r="P340" s="269"/>
      <c r="Q340" s="296"/>
      <c r="R340" s="296"/>
      <c r="S340" s="296"/>
      <c r="T340" s="296"/>
    </row>
    <row r="341" spans="1:20" ht="12.75" customHeight="1" x14ac:dyDescent="0.2">
      <c r="A341" s="303" t="str">
        <f>IF(B341="","",ROW()-ROW($A$3)+'Diário 3º PA'!$P$1)</f>
        <v/>
      </c>
      <c r="B341" s="304"/>
      <c r="C341" s="305"/>
      <c r="D341" s="269"/>
      <c r="E341" s="264"/>
      <c r="F341" s="334"/>
      <c r="G341" s="269"/>
      <c r="H341" s="269"/>
      <c r="I341" s="264"/>
      <c r="J341" s="307" t="str">
        <f t="shared" si="1"/>
        <v/>
      </c>
      <c r="K341" s="307"/>
      <c r="L341" s="308"/>
      <c r="M341" s="307"/>
      <c r="N341" s="304"/>
      <c r="O341" s="264"/>
      <c r="P341" s="269"/>
      <c r="Q341" s="296"/>
      <c r="R341" s="296"/>
      <c r="S341" s="296"/>
      <c r="T341" s="296"/>
    </row>
    <row r="342" spans="1:20" ht="12.75" customHeight="1" x14ac:dyDescent="0.2">
      <c r="A342" s="303" t="str">
        <f>IF(B342="","",ROW()-ROW($A$3)+'Diário 3º PA'!$P$1)</f>
        <v/>
      </c>
      <c r="B342" s="304"/>
      <c r="C342" s="305"/>
      <c r="D342" s="269"/>
      <c r="E342" s="264"/>
      <c r="F342" s="334"/>
      <c r="G342" s="264"/>
      <c r="H342" s="269"/>
      <c r="I342" s="264"/>
      <c r="J342" s="307" t="str">
        <f t="shared" si="1"/>
        <v/>
      </c>
      <c r="K342" s="307"/>
      <c r="L342" s="308"/>
      <c r="M342" s="307"/>
      <c r="N342" s="304"/>
      <c r="O342" s="264"/>
      <c r="P342" s="269"/>
      <c r="Q342" s="296"/>
      <c r="R342" s="296"/>
      <c r="S342" s="296"/>
      <c r="T342" s="296"/>
    </row>
    <row r="343" spans="1:20" ht="12.75" customHeight="1" x14ac:dyDescent="0.2">
      <c r="A343" s="303" t="str">
        <f>IF(B343="","",ROW()-ROW($A$3)+'Diário 3º PA'!$P$1)</f>
        <v/>
      </c>
      <c r="B343" s="304"/>
      <c r="C343" s="305"/>
      <c r="D343" s="269"/>
      <c r="E343" s="264"/>
      <c r="F343" s="334"/>
      <c r="G343" s="269"/>
      <c r="H343" s="269"/>
      <c r="I343" s="264"/>
      <c r="J343" s="307" t="str">
        <f t="shared" si="1"/>
        <v/>
      </c>
      <c r="K343" s="307"/>
      <c r="L343" s="308"/>
      <c r="M343" s="307"/>
      <c r="N343" s="304"/>
      <c r="O343" s="264"/>
      <c r="P343" s="269"/>
      <c r="Q343" s="296"/>
      <c r="R343" s="296"/>
      <c r="S343" s="296"/>
      <c r="T343" s="296"/>
    </row>
    <row r="344" spans="1:20" ht="12.75" customHeight="1" x14ac:dyDescent="0.2">
      <c r="A344" s="303" t="str">
        <f>IF(B344="","",ROW()-ROW($A$3)+'Diário 3º PA'!$P$1)</f>
        <v/>
      </c>
      <c r="B344" s="304"/>
      <c r="C344" s="305"/>
      <c r="D344" s="269"/>
      <c r="E344" s="264"/>
      <c r="F344" s="334"/>
      <c r="G344" s="264"/>
      <c r="H344" s="269"/>
      <c r="I344" s="264"/>
      <c r="J344" s="307" t="str">
        <f t="shared" si="1"/>
        <v/>
      </c>
      <c r="K344" s="307"/>
      <c r="L344" s="308"/>
      <c r="M344" s="307"/>
      <c r="N344" s="304"/>
      <c r="O344" s="264"/>
      <c r="P344" s="269"/>
      <c r="Q344" s="296"/>
      <c r="R344" s="296"/>
      <c r="S344" s="296"/>
      <c r="T344" s="296"/>
    </row>
    <row r="345" spans="1:20" ht="12.75" customHeight="1" x14ac:dyDescent="0.2">
      <c r="A345" s="303" t="str">
        <f>IF(B345="","",ROW()-ROW($A$3)+'Diário 3º PA'!$P$1)</f>
        <v/>
      </c>
      <c r="B345" s="304"/>
      <c r="C345" s="305"/>
      <c r="D345" s="269"/>
      <c r="E345" s="264"/>
      <c r="F345" s="334"/>
      <c r="G345" s="269"/>
      <c r="H345" s="269"/>
      <c r="I345" s="264"/>
      <c r="J345" s="307" t="str">
        <f t="shared" si="1"/>
        <v/>
      </c>
      <c r="K345" s="307"/>
      <c r="L345" s="308"/>
      <c r="M345" s="307"/>
      <c r="N345" s="304"/>
      <c r="O345" s="264"/>
      <c r="P345" s="269"/>
      <c r="Q345" s="296"/>
      <c r="R345" s="296"/>
      <c r="S345" s="296"/>
      <c r="T345" s="296"/>
    </row>
    <row r="346" spans="1:20" ht="12.75" customHeight="1" x14ac:dyDescent="0.2">
      <c r="A346" s="303" t="str">
        <f>IF(B346="","",ROW()-ROW($A$3)+'Diário 3º PA'!$P$1)</f>
        <v/>
      </c>
      <c r="B346" s="304"/>
      <c r="C346" s="305"/>
      <c r="D346" s="269"/>
      <c r="E346" s="264"/>
      <c r="F346" s="334"/>
      <c r="G346" s="269"/>
      <c r="H346" s="269"/>
      <c r="I346" s="264"/>
      <c r="J346" s="307" t="str">
        <f t="shared" si="1"/>
        <v/>
      </c>
      <c r="K346" s="307"/>
      <c r="L346" s="308"/>
      <c r="M346" s="307"/>
      <c r="N346" s="304"/>
      <c r="O346" s="264"/>
      <c r="P346" s="269"/>
      <c r="Q346" s="296"/>
      <c r="R346" s="296"/>
      <c r="S346" s="296"/>
      <c r="T346" s="296"/>
    </row>
    <row r="347" spans="1:20" ht="12.75" customHeight="1" x14ac:dyDescent="0.2">
      <c r="A347" s="303" t="str">
        <f>IF(B347="","",ROW()-ROW($A$3)+'Diário 3º PA'!$P$1)</f>
        <v/>
      </c>
      <c r="B347" s="304"/>
      <c r="C347" s="305"/>
      <c r="D347" s="269"/>
      <c r="E347" s="264"/>
      <c r="F347" s="334"/>
      <c r="G347" s="264"/>
      <c r="H347" s="269"/>
      <c r="I347" s="264"/>
      <c r="J347" s="307" t="str">
        <f t="shared" si="1"/>
        <v/>
      </c>
      <c r="K347" s="307"/>
      <c r="L347" s="308"/>
      <c r="M347" s="307"/>
      <c r="N347" s="304"/>
      <c r="O347" s="264"/>
      <c r="P347" s="269"/>
      <c r="Q347" s="296"/>
      <c r="R347" s="296"/>
      <c r="S347" s="296"/>
      <c r="T347" s="296"/>
    </row>
    <row r="348" spans="1:20" ht="12.75" customHeight="1" x14ac:dyDescent="0.2">
      <c r="A348" s="303" t="str">
        <f>IF(B348="","",ROW()-ROW($A$3)+'Diário 3º PA'!$P$1)</f>
        <v/>
      </c>
      <c r="B348" s="304"/>
      <c r="C348" s="305"/>
      <c r="D348" s="269"/>
      <c r="E348" s="264"/>
      <c r="F348" s="334"/>
      <c r="G348" s="264"/>
      <c r="H348" s="269"/>
      <c r="I348" s="264"/>
      <c r="J348" s="307" t="str">
        <f t="shared" si="1"/>
        <v/>
      </c>
      <c r="K348" s="307"/>
      <c r="L348" s="308"/>
      <c r="M348" s="307"/>
      <c r="N348" s="304"/>
      <c r="O348" s="264"/>
      <c r="P348" s="269"/>
      <c r="Q348" s="296"/>
      <c r="R348" s="296"/>
      <c r="S348" s="296"/>
      <c r="T348" s="296"/>
    </row>
    <row r="349" spans="1:20" ht="12.75" customHeight="1" x14ac:dyDescent="0.2">
      <c r="A349" s="303" t="str">
        <f>IF(B349="","",ROW()-ROW($A$3)+'Diário 3º PA'!$P$1)</f>
        <v/>
      </c>
      <c r="B349" s="304"/>
      <c r="C349" s="305"/>
      <c r="D349" s="269"/>
      <c r="E349" s="264"/>
      <c r="F349" s="334"/>
      <c r="G349" s="269"/>
      <c r="H349" s="269"/>
      <c r="I349" s="264"/>
      <c r="J349" s="307" t="str">
        <f t="shared" si="1"/>
        <v/>
      </c>
      <c r="K349" s="307"/>
      <c r="L349" s="308"/>
      <c r="M349" s="307"/>
      <c r="N349" s="304"/>
      <c r="O349" s="264"/>
      <c r="P349" s="269"/>
      <c r="Q349" s="296"/>
      <c r="R349" s="296"/>
      <c r="S349" s="296"/>
      <c r="T349" s="296"/>
    </row>
    <row r="350" spans="1:20" ht="12.75" customHeight="1" x14ac:dyDescent="0.2">
      <c r="A350" s="303" t="str">
        <f>IF(B350="","",ROW()-ROW($A$3)+'Diário 3º PA'!$P$1)</f>
        <v/>
      </c>
      <c r="B350" s="304"/>
      <c r="C350" s="305"/>
      <c r="D350" s="269"/>
      <c r="E350" s="264"/>
      <c r="F350" s="334"/>
      <c r="G350" s="269"/>
      <c r="H350" s="269"/>
      <c r="I350" s="264"/>
      <c r="J350" s="307" t="str">
        <f t="shared" si="1"/>
        <v/>
      </c>
      <c r="K350" s="307"/>
      <c r="L350" s="308"/>
      <c r="M350" s="307"/>
      <c r="N350" s="304"/>
      <c r="O350" s="264"/>
      <c r="P350" s="269"/>
      <c r="Q350" s="296"/>
      <c r="R350" s="296"/>
      <c r="S350" s="296"/>
      <c r="T350" s="296"/>
    </row>
    <row r="351" spans="1:20" ht="12.75" customHeight="1" x14ac:dyDescent="0.2">
      <c r="A351" s="303" t="str">
        <f>IF(B351="","",ROW()-ROW($A$3)+'Diário 3º PA'!$P$1)</f>
        <v/>
      </c>
      <c r="B351" s="304"/>
      <c r="C351" s="305"/>
      <c r="D351" s="269"/>
      <c r="E351" s="264"/>
      <c r="F351" s="334"/>
      <c r="G351" s="269"/>
      <c r="H351" s="269"/>
      <c r="I351" s="264"/>
      <c r="J351" s="307" t="str">
        <f t="shared" si="1"/>
        <v/>
      </c>
      <c r="K351" s="307"/>
      <c r="L351" s="308"/>
      <c r="M351" s="307"/>
      <c r="N351" s="304"/>
      <c r="O351" s="264"/>
      <c r="P351" s="269"/>
      <c r="Q351" s="296"/>
      <c r="R351" s="296"/>
      <c r="S351" s="296"/>
      <c r="T351" s="296"/>
    </row>
    <row r="352" spans="1:20" ht="12.75" customHeight="1" x14ac:dyDescent="0.2">
      <c r="A352" s="303" t="str">
        <f>IF(B352="","",ROW()-ROW($A$3)+'Diário 3º PA'!$P$1)</f>
        <v/>
      </c>
      <c r="B352" s="304"/>
      <c r="C352" s="305"/>
      <c r="D352" s="269"/>
      <c r="E352" s="264"/>
      <c r="F352" s="334"/>
      <c r="G352" s="269"/>
      <c r="H352" s="269"/>
      <c r="I352" s="264"/>
      <c r="J352" s="307" t="str">
        <f t="shared" si="1"/>
        <v/>
      </c>
      <c r="K352" s="307"/>
      <c r="L352" s="308"/>
      <c r="M352" s="307"/>
      <c r="N352" s="304"/>
      <c r="O352" s="264"/>
      <c r="P352" s="269"/>
      <c r="Q352" s="296"/>
      <c r="R352" s="296"/>
      <c r="S352" s="296"/>
      <c r="T352" s="296"/>
    </row>
    <row r="353" spans="1:20" ht="12.75" customHeight="1" x14ac:dyDescent="0.2">
      <c r="A353" s="303" t="str">
        <f>IF(B353="","",ROW()-ROW($A$3)+'Diário 3º PA'!$P$1)</f>
        <v/>
      </c>
      <c r="B353" s="304"/>
      <c r="C353" s="305"/>
      <c r="D353" s="269"/>
      <c r="E353" s="264"/>
      <c r="F353" s="334"/>
      <c r="G353" s="269"/>
      <c r="H353" s="269"/>
      <c r="I353" s="264"/>
      <c r="J353" s="307" t="str">
        <f t="shared" si="1"/>
        <v/>
      </c>
      <c r="K353" s="307"/>
      <c r="L353" s="308"/>
      <c r="M353" s="307"/>
      <c r="N353" s="304"/>
      <c r="O353" s="264"/>
      <c r="P353" s="269"/>
      <c r="Q353" s="296"/>
      <c r="R353" s="296"/>
      <c r="S353" s="296"/>
      <c r="T353" s="296"/>
    </row>
    <row r="354" spans="1:20" ht="12.75" customHeight="1" x14ac:dyDescent="0.2">
      <c r="A354" s="303" t="str">
        <f>IF(B354="","",ROW()-ROW($A$3)+'Diário 3º PA'!$P$1)</f>
        <v/>
      </c>
      <c r="B354" s="304"/>
      <c r="C354" s="305"/>
      <c r="D354" s="269"/>
      <c r="E354" s="264"/>
      <c r="F354" s="334"/>
      <c r="G354" s="269"/>
      <c r="H354" s="269"/>
      <c r="I354" s="264"/>
      <c r="J354" s="307" t="str">
        <f t="shared" si="1"/>
        <v/>
      </c>
      <c r="K354" s="307"/>
      <c r="L354" s="308"/>
      <c r="M354" s="307"/>
      <c r="N354" s="304"/>
      <c r="O354" s="264"/>
      <c r="P354" s="269"/>
      <c r="Q354" s="296"/>
      <c r="R354" s="296"/>
      <c r="S354" s="296"/>
      <c r="T354" s="296"/>
    </row>
    <row r="355" spans="1:20" ht="12.75" customHeight="1" x14ac:dyDescent="0.2">
      <c r="A355" s="303" t="str">
        <f>IF(B355="","",ROW()-ROW($A$3)+'Diário 3º PA'!$P$1)</f>
        <v/>
      </c>
      <c r="B355" s="304"/>
      <c r="C355" s="305"/>
      <c r="D355" s="269"/>
      <c r="E355" s="264"/>
      <c r="F355" s="334"/>
      <c r="G355" s="264"/>
      <c r="H355" s="269"/>
      <c r="I355" s="264"/>
      <c r="J355" s="307" t="str">
        <f t="shared" si="1"/>
        <v/>
      </c>
      <c r="K355" s="307"/>
      <c r="L355" s="308"/>
      <c r="M355" s="307"/>
      <c r="N355" s="304"/>
      <c r="O355" s="264"/>
      <c r="P355" s="269"/>
      <c r="Q355" s="296"/>
      <c r="R355" s="296"/>
      <c r="S355" s="296"/>
      <c r="T355" s="296"/>
    </row>
    <row r="356" spans="1:20" ht="12.75" customHeight="1" x14ac:dyDescent="0.2">
      <c r="A356" s="303" t="str">
        <f>IF(B356="","",ROW()-ROW($A$3)+'Diário 3º PA'!$P$1)</f>
        <v/>
      </c>
      <c r="B356" s="304"/>
      <c r="C356" s="305"/>
      <c r="D356" s="269"/>
      <c r="E356" s="264"/>
      <c r="F356" s="334"/>
      <c r="G356" s="264"/>
      <c r="H356" s="269"/>
      <c r="I356" s="264"/>
      <c r="J356" s="307" t="str">
        <f t="shared" si="1"/>
        <v/>
      </c>
      <c r="K356" s="307"/>
      <c r="L356" s="308"/>
      <c r="M356" s="307"/>
      <c r="N356" s="304"/>
      <c r="O356" s="264"/>
      <c r="P356" s="269"/>
      <c r="Q356" s="296"/>
      <c r="R356" s="296"/>
      <c r="S356" s="296"/>
      <c r="T356" s="296"/>
    </row>
    <row r="357" spans="1:20" ht="12.75" customHeight="1" x14ac:dyDescent="0.2">
      <c r="A357" s="303" t="str">
        <f>IF(B357="","",ROW()-ROW($A$3)+'Diário 3º PA'!$P$1)</f>
        <v/>
      </c>
      <c r="B357" s="304"/>
      <c r="C357" s="305"/>
      <c r="D357" s="269"/>
      <c r="E357" s="264"/>
      <c r="F357" s="334"/>
      <c r="G357" s="264"/>
      <c r="H357" s="269"/>
      <c r="I357" s="264"/>
      <c r="J357" s="307" t="str">
        <f t="shared" si="1"/>
        <v/>
      </c>
      <c r="K357" s="307"/>
      <c r="L357" s="308"/>
      <c r="M357" s="307"/>
      <c r="N357" s="304"/>
      <c r="O357" s="264"/>
      <c r="P357" s="269"/>
      <c r="Q357" s="296"/>
      <c r="R357" s="296"/>
      <c r="S357" s="296"/>
      <c r="T357" s="296"/>
    </row>
    <row r="358" spans="1:20" ht="12.75" customHeight="1" x14ac:dyDescent="0.2">
      <c r="A358" s="303" t="str">
        <f>IF(B358="","",ROW()-ROW($A$3)+'Diário 3º PA'!$P$1)</f>
        <v/>
      </c>
      <c r="B358" s="304"/>
      <c r="C358" s="305"/>
      <c r="D358" s="269"/>
      <c r="E358" s="264"/>
      <c r="F358" s="334"/>
      <c r="G358" s="269"/>
      <c r="H358" s="269"/>
      <c r="I358" s="264"/>
      <c r="J358" s="307" t="str">
        <f t="shared" si="1"/>
        <v/>
      </c>
      <c r="K358" s="307"/>
      <c r="L358" s="308"/>
      <c r="M358" s="307"/>
      <c r="N358" s="304"/>
      <c r="O358" s="264"/>
      <c r="P358" s="269"/>
      <c r="Q358" s="296"/>
      <c r="R358" s="296"/>
      <c r="S358" s="296"/>
      <c r="T358" s="296"/>
    </row>
    <row r="359" spans="1:20" ht="12.75" customHeight="1" x14ac:dyDescent="0.2">
      <c r="A359" s="303" t="str">
        <f>IF(B359="","",ROW()-ROW($A$3)+'Diário 3º PA'!$P$1)</f>
        <v/>
      </c>
      <c r="B359" s="304"/>
      <c r="C359" s="305"/>
      <c r="D359" s="269"/>
      <c r="E359" s="264"/>
      <c r="F359" s="334"/>
      <c r="G359" s="269"/>
      <c r="H359" s="269"/>
      <c r="I359" s="264"/>
      <c r="J359" s="307" t="str">
        <f t="shared" si="1"/>
        <v/>
      </c>
      <c r="K359" s="307"/>
      <c r="L359" s="308"/>
      <c r="M359" s="307"/>
      <c r="N359" s="304"/>
      <c r="O359" s="264"/>
      <c r="P359" s="269"/>
      <c r="Q359" s="296"/>
      <c r="R359" s="296"/>
      <c r="S359" s="296"/>
      <c r="T359" s="296"/>
    </row>
    <row r="360" spans="1:20" ht="12.75" customHeight="1" x14ac:dyDescent="0.2">
      <c r="A360" s="303" t="str">
        <f>IF(B360="","",ROW()-ROW($A$3)+'Diário 3º PA'!$P$1)</f>
        <v/>
      </c>
      <c r="B360" s="304"/>
      <c r="C360" s="305"/>
      <c r="D360" s="269"/>
      <c r="E360" s="264"/>
      <c r="F360" s="334"/>
      <c r="G360" s="269"/>
      <c r="H360" s="269"/>
      <c r="I360" s="264"/>
      <c r="J360" s="307" t="str">
        <f t="shared" si="1"/>
        <v/>
      </c>
      <c r="K360" s="307"/>
      <c r="L360" s="308"/>
      <c r="M360" s="307"/>
      <c r="N360" s="304"/>
      <c r="O360" s="264"/>
      <c r="P360" s="269"/>
      <c r="Q360" s="296"/>
      <c r="R360" s="296"/>
      <c r="S360" s="296"/>
      <c r="T360" s="296"/>
    </row>
    <row r="361" spans="1:20" ht="12.75" customHeight="1" x14ac:dyDescent="0.2">
      <c r="A361" s="303" t="str">
        <f>IF(B361="","",ROW()-ROW($A$3)+'Diário 3º PA'!$P$1)</f>
        <v/>
      </c>
      <c r="B361" s="304"/>
      <c r="C361" s="305"/>
      <c r="D361" s="269"/>
      <c r="E361" s="264"/>
      <c r="F361" s="334"/>
      <c r="G361" s="269"/>
      <c r="H361" s="269"/>
      <c r="I361" s="264"/>
      <c r="J361" s="307" t="str">
        <f t="shared" si="1"/>
        <v/>
      </c>
      <c r="K361" s="307"/>
      <c r="L361" s="308"/>
      <c r="M361" s="307"/>
      <c r="N361" s="304"/>
      <c r="O361" s="264"/>
      <c r="P361" s="269"/>
      <c r="Q361" s="296"/>
      <c r="R361" s="296"/>
      <c r="S361" s="296"/>
      <c r="T361" s="296"/>
    </row>
    <row r="362" spans="1:20" ht="12.75" customHeight="1" x14ac:dyDescent="0.2">
      <c r="A362" s="303" t="str">
        <f>IF(B362="","",ROW()-ROW($A$3)+'Diário 3º PA'!$P$1)</f>
        <v/>
      </c>
      <c r="B362" s="304"/>
      <c r="C362" s="305"/>
      <c r="D362" s="269"/>
      <c r="E362" s="264"/>
      <c r="F362" s="334"/>
      <c r="G362" s="269"/>
      <c r="H362" s="269"/>
      <c r="I362" s="264"/>
      <c r="J362" s="307" t="str">
        <f t="shared" si="1"/>
        <v/>
      </c>
      <c r="K362" s="307"/>
      <c r="L362" s="308"/>
      <c r="M362" s="307"/>
      <c r="N362" s="304"/>
      <c r="O362" s="264"/>
      <c r="P362" s="269"/>
      <c r="Q362" s="296"/>
      <c r="R362" s="296"/>
      <c r="S362" s="296"/>
      <c r="T362" s="296"/>
    </row>
    <row r="363" spans="1:20" ht="12.75" customHeight="1" x14ac:dyDescent="0.2">
      <c r="A363" s="303" t="str">
        <f>IF(B363="","",ROW()-ROW($A$3)+'Diário 3º PA'!$P$1)</f>
        <v/>
      </c>
      <c r="B363" s="304"/>
      <c r="C363" s="305"/>
      <c r="D363" s="269"/>
      <c r="E363" s="264"/>
      <c r="F363" s="334"/>
      <c r="G363" s="269"/>
      <c r="H363" s="269"/>
      <c r="I363" s="264"/>
      <c r="J363" s="307" t="str">
        <f t="shared" si="1"/>
        <v/>
      </c>
      <c r="K363" s="307"/>
      <c r="L363" s="308"/>
      <c r="M363" s="307"/>
      <c r="N363" s="304"/>
      <c r="O363" s="264"/>
      <c r="P363" s="269"/>
      <c r="Q363" s="296"/>
      <c r="R363" s="296"/>
      <c r="S363" s="296"/>
      <c r="T363" s="296"/>
    </row>
    <row r="364" spans="1:20" ht="12.75" customHeight="1" x14ac:dyDescent="0.2">
      <c r="A364" s="303" t="str">
        <f>IF(B364="","",ROW()-ROW($A$3)+'Diário 3º PA'!$P$1)</f>
        <v/>
      </c>
      <c r="B364" s="304"/>
      <c r="C364" s="305"/>
      <c r="D364" s="269"/>
      <c r="E364" s="264"/>
      <c r="F364" s="334"/>
      <c r="G364" s="269"/>
      <c r="H364" s="269"/>
      <c r="I364" s="264"/>
      <c r="J364" s="307" t="str">
        <f t="shared" si="1"/>
        <v/>
      </c>
      <c r="K364" s="307"/>
      <c r="L364" s="308"/>
      <c r="M364" s="307"/>
      <c r="N364" s="304"/>
      <c r="O364" s="264"/>
      <c r="P364" s="269"/>
      <c r="Q364" s="296"/>
      <c r="R364" s="296"/>
      <c r="S364" s="296"/>
      <c r="T364" s="296"/>
    </row>
    <row r="365" spans="1:20" ht="12.75" customHeight="1" x14ac:dyDescent="0.2">
      <c r="A365" s="303" t="str">
        <f>IF(B365="","",ROW()-ROW($A$3)+'Diário 3º PA'!$P$1)</f>
        <v/>
      </c>
      <c r="B365" s="304"/>
      <c r="C365" s="305"/>
      <c r="D365" s="269"/>
      <c r="E365" s="264"/>
      <c r="F365" s="334"/>
      <c r="G365" s="269"/>
      <c r="H365" s="269"/>
      <c r="I365" s="264"/>
      <c r="J365" s="307" t="str">
        <f t="shared" si="1"/>
        <v/>
      </c>
      <c r="K365" s="307"/>
      <c r="L365" s="308"/>
      <c r="M365" s="307"/>
      <c r="N365" s="304"/>
      <c r="O365" s="264"/>
      <c r="P365" s="269"/>
      <c r="Q365" s="296"/>
      <c r="R365" s="296"/>
      <c r="S365" s="296"/>
      <c r="T365" s="296"/>
    </row>
    <row r="366" spans="1:20" ht="12.75" customHeight="1" x14ac:dyDescent="0.2">
      <c r="A366" s="303" t="str">
        <f>IF(B366="","",ROW()-ROW($A$3)+'Diário 3º PA'!$P$1)</f>
        <v/>
      </c>
      <c r="B366" s="304"/>
      <c r="C366" s="305"/>
      <c r="D366" s="269"/>
      <c r="E366" s="264"/>
      <c r="F366" s="334"/>
      <c r="G366" s="269"/>
      <c r="H366" s="269"/>
      <c r="I366" s="264"/>
      <c r="J366" s="307" t="str">
        <f t="shared" si="1"/>
        <v/>
      </c>
      <c r="K366" s="307"/>
      <c r="L366" s="308"/>
      <c r="M366" s="307"/>
      <c r="N366" s="304"/>
      <c r="O366" s="264"/>
      <c r="P366" s="269"/>
      <c r="Q366" s="296"/>
      <c r="R366" s="296"/>
      <c r="S366" s="296"/>
      <c r="T366" s="296"/>
    </row>
    <row r="367" spans="1:20" ht="12.75" customHeight="1" x14ac:dyDescent="0.2">
      <c r="A367" s="303" t="str">
        <f>IF(B367="","",ROW()-ROW($A$3)+'Diário 3º PA'!$P$1)</f>
        <v/>
      </c>
      <c r="B367" s="304"/>
      <c r="C367" s="305"/>
      <c r="D367" s="269"/>
      <c r="E367" s="264"/>
      <c r="F367" s="334"/>
      <c r="G367" s="269"/>
      <c r="H367" s="269"/>
      <c r="I367" s="264"/>
      <c r="J367" s="307" t="str">
        <f t="shared" si="1"/>
        <v/>
      </c>
      <c r="K367" s="307"/>
      <c r="L367" s="308"/>
      <c r="M367" s="307"/>
      <c r="N367" s="304"/>
      <c r="O367" s="264"/>
      <c r="P367" s="269"/>
      <c r="Q367" s="296"/>
      <c r="R367" s="296"/>
      <c r="S367" s="296"/>
      <c r="T367" s="296"/>
    </row>
    <row r="368" spans="1:20" ht="12.75" customHeight="1" x14ac:dyDescent="0.2">
      <c r="A368" s="303" t="str">
        <f>IF(B368="","",ROW()-ROW($A$3)+'Diário 3º PA'!$P$1)</f>
        <v/>
      </c>
      <c r="B368" s="304"/>
      <c r="C368" s="305"/>
      <c r="D368" s="269"/>
      <c r="E368" s="264"/>
      <c r="F368" s="334"/>
      <c r="G368" s="269"/>
      <c r="H368" s="269"/>
      <c r="I368" s="264"/>
      <c r="J368" s="307" t="str">
        <f t="shared" si="1"/>
        <v/>
      </c>
      <c r="K368" s="307"/>
      <c r="L368" s="308"/>
      <c r="M368" s="307"/>
      <c r="N368" s="304"/>
      <c r="O368" s="264"/>
      <c r="P368" s="269"/>
      <c r="Q368" s="296"/>
      <c r="R368" s="296"/>
      <c r="S368" s="296"/>
      <c r="T368" s="296"/>
    </row>
    <row r="369" spans="1:20" ht="12.75" customHeight="1" x14ac:dyDescent="0.2">
      <c r="A369" s="303" t="str">
        <f>IF(B369="","",ROW()-ROW($A$3)+'Diário 3º PA'!$P$1)</f>
        <v/>
      </c>
      <c r="B369" s="304"/>
      <c r="C369" s="305"/>
      <c r="D369" s="269"/>
      <c r="E369" s="264"/>
      <c r="F369" s="334"/>
      <c r="G369" s="264"/>
      <c r="H369" s="269"/>
      <c r="I369" s="264"/>
      <c r="J369" s="307" t="str">
        <f t="shared" si="1"/>
        <v/>
      </c>
      <c r="K369" s="307"/>
      <c r="L369" s="308"/>
      <c r="M369" s="307"/>
      <c r="N369" s="304"/>
      <c r="O369" s="264"/>
      <c r="P369" s="269"/>
      <c r="Q369" s="296"/>
      <c r="R369" s="296"/>
      <c r="S369" s="296"/>
      <c r="T369" s="296"/>
    </row>
    <row r="370" spans="1:20" ht="12.75" customHeight="1" x14ac:dyDescent="0.2">
      <c r="A370" s="303" t="str">
        <f>IF(B370="","",ROW()-ROW($A$3)+'Diário 3º PA'!$P$1)</f>
        <v/>
      </c>
      <c r="B370" s="304"/>
      <c r="C370" s="305"/>
      <c r="D370" s="269"/>
      <c r="E370" s="264"/>
      <c r="F370" s="334"/>
      <c r="G370" s="269"/>
      <c r="H370" s="269"/>
      <c r="I370" s="264"/>
      <c r="J370" s="307" t="str">
        <f t="shared" si="1"/>
        <v/>
      </c>
      <c r="K370" s="307"/>
      <c r="L370" s="308"/>
      <c r="M370" s="307"/>
      <c r="N370" s="304"/>
      <c r="O370" s="264"/>
      <c r="P370" s="269"/>
      <c r="Q370" s="296"/>
      <c r="R370" s="296"/>
      <c r="S370" s="296"/>
      <c r="T370" s="296"/>
    </row>
    <row r="371" spans="1:20" ht="12.75" customHeight="1" x14ac:dyDescent="0.2">
      <c r="A371" s="303" t="str">
        <f>IF(B371="","",ROW()-ROW($A$3)+'Diário 3º PA'!$P$1)</f>
        <v/>
      </c>
      <c r="B371" s="304"/>
      <c r="C371" s="305"/>
      <c r="D371" s="269"/>
      <c r="E371" s="264"/>
      <c r="F371" s="334"/>
      <c r="G371" s="269"/>
      <c r="H371" s="269"/>
      <c r="I371" s="264"/>
      <c r="J371" s="307" t="str">
        <f t="shared" si="1"/>
        <v/>
      </c>
      <c r="K371" s="307"/>
      <c r="L371" s="308"/>
      <c r="M371" s="307"/>
      <c r="N371" s="304"/>
      <c r="O371" s="264"/>
      <c r="P371" s="269"/>
      <c r="Q371" s="296"/>
      <c r="R371" s="296"/>
      <c r="S371" s="296"/>
      <c r="T371" s="296"/>
    </row>
    <row r="372" spans="1:20" ht="12.75" customHeight="1" x14ac:dyDescent="0.2">
      <c r="A372" s="303" t="str">
        <f>IF(B372="","",ROW()-ROW($A$3)+'Diário 3º PA'!$P$1)</f>
        <v/>
      </c>
      <c r="B372" s="304"/>
      <c r="C372" s="305"/>
      <c r="D372" s="269"/>
      <c r="E372" s="264"/>
      <c r="F372" s="334"/>
      <c r="G372" s="269"/>
      <c r="H372" s="269"/>
      <c r="I372" s="264"/>
      <c r="J372" s="307" t="str">
        <f t="shared" si="1"/>
        <v/>
      </c>
      <c r="K372" s="307"/>
      <c r="L372" s="308"/>
      <c r="M372" s="307"/>
      <c r="N372" s="304"/>
      <c r="O372" s="264"/>
      <c r="P372" s="269"/>
      <c r="Q372" s="296"/>
      <c r="R372" s="296"/>
      <c r="S372" s="296"/>
      <c r="T372" s="296"/>
    </row>
    <row r="373" spans="1:20" ht="12.75" customHeight="1" x14ac:dyDescent="0.2">
      <c r="A373" s="303" t="str">
        <f>IF(B373="","",ROW()-ROW($A$3)+'Diário 3º PA'!$P$1)</f>
        <v/>
      </c>
      <c r="B373" s="304"/>
      <c r="C373" s="305"/>
      <c r="D373" s="269"/>
      <c r="E373" s="264"/>
      <c r="F373" s="334"/>
      <c r="G373" s="269"/>
      <c r="H373" s="269"/>
      <c r="I373" s="264"/>
      <c r="J373" s="307" t="str">
        <f t="shared" si="1"/>
        <v/>
      </c>
      <c r="K373" s="307"/>
      <c r="L373" s="308"/>
      <c r="M373" s="307"/>
      <c r="N373" s="304"/>
      <c r="O373" s="264"/>
      <c r="P373" s="269"/>
      <c r="Q373" s="296"/>
      <c r="R373" s="296"/>
      <c r="S373" s="296"/>
      <c r="T373" s="296"/>
    </row>
    <row r="374" spans="1:20" ht="12.75" customHeight="1" x14ac:dyDescent="0.2">
      <c r="A374" s="303" t="str">
        <f>IF(B374="","",ROW()-ROW($A$3)+'Diário 3º PA'!$P$1)</f>
        <v/>
      </c>
      <c r="B374" s="304"/>
      <c r="C374" s="305"/>
      <c r="D374" s="269"/>
      <c r="E374" s="264"/>
      <c r="F374" s="334"/>
      <c r="G374" s="269"/>
      <c r="H374" s="269"/>
      <c r="I374" s="264"/>
      <c r="J374" s="307" t="str">
        <f t="shared" si="1"/>
        <v/>
      </c>
      <c r="K374" s="307"/>
      <c r="L374" s="308"/>
      <c r="M374" s="307"/>
      <c r="N374" s="304"/>
      <c r="O374" s="264"/>
      <c r="P374" s="269"/>
      <c r="Q374" s="296"/>
      <c r="R374" s="296"/>
      <c r="S374" s="296"/>
      <c r="T374" s="296"/>
    </row>
    <row r="375" spans="1:20" ht="12.75" customHeight="1" x14ac:dyDescent="0.2">
      <c r="A375" s="303" t="str">
        <f>IF(B375="","",ROW()-ROW($A$3)+'Diário 3º PA'!$P$1)</f>
        <v/>
      </c>
      <c r="B375" s="304"/>
      <c r="C375" s="305"/>
      <c r="D375" s="269"/>
      <c r="E375" s="264"/>
      <c r="F375" s="334"/>
      <c r="G375" s="269"/>
      <c r="H375" s="269"/>
      <c r="I375" s="264"/>
      <c r="J375" s="307" t="str">
        <f t="shared" si="1"/>
        <v/>
      </c>
      <c r="K375" s="307"/>
      <c r="L375" s="308"/>
      <c r="M375" s="307"/>
      <c r="N375" s="304"/>
      <c r="O375" s="264"/>
      <c r="P375" s="269"/>
      <c r="Q375" s="296"/>
      <c r="R375" s="296"/>
      <c r="S375" s="296"/>
      <c r="T375" s="296"/>
    </row>
    <row r="376" spans="1:20" ht="12.75" customHeight="1" x14ac:dyDescent="0.2">
      <c r="A376" s="303" t="str">
        <f>IF(B376="","",ROW()-ROW($A$3)+'Diário 3º PA'!$P$1)</f>
        <v/>
      </c>
      <c r="B376" s="304"/>
      <c r="C376" s="305"/>
      <c r="D376" s="269"/>
      <c r="E376" s="264"/>
      <c r="F376" s="334"/>
      <c r="G376" s="269"/>
      <c r="H376" s="269"/>
      <c r="I376" s="264"/>
      <c r="J376" s="307" t="str">
        <f t="shared" si="1"/>
        <v/>
      </c>
      <c r="K376" s="307"/>
      <c r="L376" s="308"/>
      <c r="M376" s="307"/>
      <c r="N376" s="304"/>
      <c r="O376" s="264"/>
      <c r="P376" s="269"/>
      <c r="Q376" s="296"/>
      <c r="R376" s="296"/>
      <c r="S376" s="296"/>
      <c r="T376" s="296"/>
    </row>
    <row r="377" spans="1:20" ht="12.75" customHeight="1" x14ac:dyDescent="0.2">
      <c r="A377" s="303" t="str">
        <f>IF(B377="","",ROW()-ROW($A$3)+'Diário 3º PA'!$P$1)</f>
        <v/>
      </c>
      <c r="B377" s="304"/>
      <c r="C377" s="305"/>
      <c r="D377" s="269"/>
      <c r="E377" s="264"/>
      <c r="F377" s="334"/>
      <c r="G377" s="269"/>
      <c r="H377" s="269"/>
      <c r="I377" s="264"/>
      <c r="J377" s="307" t="str">
        <f t="shared" si="1"/>
        <v/>
      </c>
      <c r="K377" s="307"/>
      <c r="L377" s="308"/>
      <c r="M377" s="307"/>
      <c r="N377" s="304"/>
      <c r="O377" s="264"/>
      <c r="P377" s="269"/>
      <c r="Q377" s="296"/>
      <c r="R377" s="296"/>
      <c r="S377" s="296"/>
      <c r="T377" s="296"/>
    </row>
    <row r="378" spans="1:20" ht="12.75" customHeight="1" x14ac:dyDescent="0.2">
      <c r="A378" s="303" t="str">
        <f>IF(B378="","",ROW()-ROW($A$3)+'Diário 3º PA'!$P$1)</f>
        <v/>
      </c>
      <c r="B378" s="304"/>
      <c r="C378" s="305"/>
      <c r="D378" s="269"/>
      <c r="E378" s="264"/>
      <c r="F378" s="334"/>
      <c r="G378" s="269"/>
      <c r="H378" s="269"/>
      <c r="I378" s="264"/>
      <c r="J378" s="307" t="str">
        <f t="shared" si="1"/>
        <v/>
      </c>
      <c r="K378" s="307"/>
      <c r="L378" s="308"/>
      <c r="M378" s="307"/>
      <c r="N378" s="304"/>
      <c r="O378" s="264"/>
      <c r="P378" s="269"/>
      <c r="Q378" s="296"/>
      <c r="R378" s="296"/>
      <c r="S378" s="296"/>
      <c r="T378" s="296"/>
    </row>
    <row r="379" spans="1:20" ht="12.75" customHeight="1" x14ac:dyDescent="0.2">
      <c r="A379" s="303" t="str">
        <f>IF(B379="","",ROW()-ROW($A$3)+'Diário 3º PA'!$P$1)</f>
        <v/>
      </c>
      <c r="B379" s="304"/>
      <c r="C379" s="305"/>
      <c r="D379" s="269"/>
      <c r="E379" s="264"/>
      <c r="F379" s="334"/>
      <c r="G379" s="269"/>
      <c r="H379" s="269"/>
      <c r="I379" s="264"/>
      <c r="J379" s="307" t="str">
        <f t="shared" si="1"/>
        <v/>
      </c>
      <c r="K379" s="307"/>
      <c r="L379" s="308"/>
      <c r="M379" s="307"/>
      <c r="N379" s="304"/>
      <c r="O379" s="264"/>
      <c r="P379" s="269"/>
      <c r="Q379" s="296"/>
      <c r="R379" s="296"/>
      <c r="S379" s="296"/>
      <c r="T379" s="296"/>
    </row>
    <row r="380" spans="1:20" ht="12.75" customHeight="1" x14ac:dyDescent="0.2">
      <c r="A380" s="303" t="str">
        <f>IF(B380="","",ROW()-ROW($A$3)+'Diário 3º PA'!$P$1)</f>
        <v/>
      </c>
      <c r="B380" s="304"/>
      <c r="C380" s="305"/>
      <c r="D380" s="269"/>
      <c r="E380" s="264"/>
      <c r="F380" s="334"/>
      <c r="G380" s="269"/>
      <c r="H380" s="269"/>
      <c r="I380" s="264"/>
      <c r="J380" s="307" t="str">
        <f t="shared" si="1"/>
        <v/>
      </c>
      <c r="K380" s="307"/>
      <c r="L380" s="308"/>
      <c r="M380" s="307"/>
      <c r="N380" s="304"/>
      <c r="O380" s="264"/>
      <c r="P380" s="269"/>
      <c r="Q380" s="296"/>
      <c r="R380" s="296"/>
      <c r="S380" s="296"/>
      <c r="T380" s="296"/>
    </row>
    <row r="381" spans="1:20" ht="12.75" customHeight="1" x14ac:dyDescent="0.2">
      <c r="A381" s="303" t="str">
        <f>IF(B381="","",ROW()-ROW($A$3)+'Diário 3º PA'!$P$1)</f>
        <v/>
      </c>
      <c r="B381" s="304"/>
      <c r="C381" s="305"/>
      <c r="D381" s="269"/>
      <c r="E381" s="264"/>
      <c r="F381" s="334"/>
      <c r="G381" s="269"/>
      <c r="H381" s="269"/>
      <c r="I381" s="264"/>
      <c r="J381" s="307" t="str">
        <f t="shared" si="1"/>
        <v/>
      </c>
      <c r="K381" s="307"/>
      <c r="L381" s="308"/>
      <c r="M381" s="307"/>
      <c r="N381" s="304"/>
      <c r="O381" s="264"/>
      <c r="P381" s="269"/>
      <c r="Q381" s="296"/>
      <c r="R381" s="296"/>
      <c r="S381" s="296"/>
      <c r="T381" s="296"/>
    </row>
    <row r="382" spans="1:20" ht="12.75" customHeight="1" x14ac:dyDescent="0.2">
      <c r="A382" s="303" t="str">
        <f>IF(B382="","",ROW()-ROW($A$3)+'Diário 3º PA'!$P$1)</f>
        <v/>
      </c>
      <c r="B382" s="304"/>
      <c r="C382" s="305"/>
      <c r="D382" s="269"/>
      <c r="E382" s="264"/>
      <c r="F382" s="334"/>
      <c r="G382" s="269"/>
      <c r="H382" s="269"/>
      <c r="I382" s="264"/>
      <c r="J382" s="307" t="str">
        <f t="shared" si="1"/>
        <v/>
      </c>
      <c r="K382" s="307"/>
      <c r="L382" s="308"/>
      <c r="M382" s="307"/>
      <c r="N382" s="304"/>
      <c r="O382" s="264"/>
      <c r="P382" s="269"/>
      <c r="Q382" s="296"/>
      <c r="R382" s="296"/>
      <c r="S382" s="296"/>
      <c r="T382" s="296"/>
    </row>
    <row r="383" spans="1:20" ht="12.75" customHeight="1" x14ac:dyDescent="0.2">
      <c r="A383" s="303" t="str">
        <f>IF(B383="","",ROW()-ROW($A$3)+'Diário 3º PA'!$P$1)</f>
        <v/>
      </c>
      <c r="B383" s="304"/>
      <c r="C383" s="305"/>
      <c r="D383" s="269"/>
      <c r="E383" s="264"/>
      <c r="F383" s="334"/>
      <c r="G383" s="269"/>
      <c r="H383" s="269"/>
      <c r="I383" s="264"/>
      <c r="J383" s="307" t="str">
        <f t="shared" si="1"/>
        <v/>
      </c>
      <c r="K383" s="307"/>
      <c r="L383" s="308"/>
      <c r="M383" s="307"/>
      <c r="N383" s="304"/>
      <c r="O383" s="264"/>
      <c r="P383" s="269"/>
      <c r="Q383" s="296"/>
      <c r="R383" s="296"/>
      <c r="S383" s="296"/>
      <c r="T383" s="296"/>
    </row>
    <row r="384" spans="1:20" ht="12.75" customHeight="1" x14ac:dyDescent="0.2">
      <c r="A384" s="303" t="str">
        <f>IF(B384="","",ROW()-ROW($A$3)+'Diário 3º PA'!$P$1)</f>
        <v/>
      </c>
      <c r="B384" s="304"/>
      <c r="C384" s="305"/>
      <c r="D384" s="269"/>
      <c r="E384" s="264"/>
      <c r="F384" s="334"/>
      <c r="G384" s="269"/>
      <c r="H384" s="269"/>
      <c r="I384" s="264"/>
      <c r="J384" s="307" t="str">
        <f t="shared" si="1"/>
        <v/>
      </c>
      <c r="K384" s="307"/>
      <c r="L384" s="308"/>
      <c r="M384" s="307"/>
      <c r="N384" s="304"/>
      <c r="O384" s="264"/>
      <c r="P384" s="269"/>
      <c r="Q384" s="296"/>
      <c r="R384" s="296"/>
      <c r="S384" s="296"/>
      <c r="T384" s="296"/>
    </row>
    <row r="385" spans="1:20" ht="12.75" customHeight="1" x14ac:dyDescent="0.2">
      <c r="A385" s="303" t="str">
        <f>IF(B385="","",ROW()-ROW($A$3)+'Diário 3º PA'!$P$1)</f>
        <v/>
      </c>
      <c r="B385" s="304"/>
      <c r="C385" s="305"/>
      <c r="D385" s="269"/>
      <c r="E385" s="264"/>
      <c r="F385" s="334"/>
      <c r="G385" s="269"/>
      <c r="H385" s="269"/>
      <c r="I385" s="264"/>
      <c r="J385" s="307" t="str">
        <f t="shared" si="1"/>
        <v/>
      </c>
      <c r="K385" s="307"/>
      <c r="L385" s="308"/>
      <c r="M385" s="307"/>
      <c r="N385" s="304"/>
      <c r="O385" s="264"/>
      <c r="P385" s="269"/>
      <c r="Q385" s="296"/>
      <c r="R385" s="296"/>
      <c r="S385" s="296"/>
      <c r="T385" s="296"/>
    </row>
    <row r="386" spans="1:20" ht="12.75" customHeight="1" x14ac:dyDescent="0.2">
      <c r="A386" s="303" t="str">
        <f>IF(B386="","",ROW()-ROW($A$3)+'Diário 3º PA'!$P$1)</f>
        <v/>
      </c>
      <c r="B386" s="304"/>
      <c r="C386" s="305"/>
      <c r="D386" s="269"/>
      <c r="E386" s="264"/>
      <c r="F386" s="334"/>
      <c r="G386" s="269"/>
      <c r="H386" s="269"/>
      <c r="I386" s="264"/>
      <c r="J386" s="307" t="str">
        <f t="shared" si="1"/>
        <v/>
      </c>
      <c r="K386" s="307"/>
      <c r="L386" s="308"/>
      <c r="M386" s="307"/>
      <c r="N386" s="304"/>
      <c r="O386" s="264"/>
      <c r="P386" s="269"/>
      <c r="Q386" s="296"/>
      <c r="R386" s="296"/>
      <c r="S386" s="296"/>
      <c r="T386" s="296"/>
    </row>
    <row r="387" spans="1:20" ht="12.75" customHeight="1" x14ac:dyDescent="0.2">
      <c r="A387" s="303" t="str">
        <f>IF(B387="","",ROW()-ROW($A$3)+'Diário 3º PA'!$P$1)</f>
        <v/>
      </c>
      <c r="B387" s="304"/>
      <c r="C387" s="305"/>
      <c r="D387" s="269"/>
      <c r="E387" s="264"/>
      <c r="F387" s="334"/>
      <c r="G387" s="269"/>
      <c r="H387" s="269"/>
      <c r="I387" s="264"/>
      <c r="J387" s="307" t="str">
        <f t="shared" si="1"/>
        <v/>
      </c>
      <c r="K387" s="307"/>
      <c r="L387" s="308"/>
      <c r="M387" s="307"/>
      <c r="N387" s="304"/>
      <c r="O387" s="264"/>
      <c r="P387" s="269"/>
      <c r="Q387" s="296"/>
      <c r="R387" s="296"/>
      <c r="S387" s="296"/>
      <c r="T387" s="296"/>
    </row>
    <row r="388" spans="1:20" ht="12.75" customHeight="1" x14ac:dyDescent="0.2">
      <c r="A388" s="303" t="str">
        <f>IF(B388="","",ROW()-ROW($A$3)+'Diário 3º PA'!$P$1)</f>
        <v/>
      </c>
      <c r="B388" s="304"/>
      <c r="C388" s="305"/>
      <c r="D388" s="269"/>
      <c r="E388" s="264"/>
      <c r="F388" s="334"/>
      <c r="G388" s="269"/>
      <c r="H388" s="269"/>
      <c r="I388" s="264"/>
      <c r="J388" s="307" t="str">
        <f t="shared" si="1"/>
        <v/>
      </c>
      <c r="K388" s="307"/>
      <c r="L388" s="308"/>
      <c r="M388" s="307"/>
      <c r="N388" s="304"/>
      <c r="O388" s="264"/>
      <c r="P388" s="269"/>
      <c r="Q388" s="296"/>
      <c r="R388" s="296"/>
      <c r="S388" s="296"/>
      <c r="T388" s="296"/>
    </row>
    <row r="389" spans="1:20" ht="12.75" customHeight="1" x14ac:dyDescent="0.2">
      <c r="A389" s="303" t="str">
        <f>IF(B389="","",ROW()-ROW($A$3)+'Diário 3º PA'!$P$1)</f>
        <v/>
      </c>
      <c r="B389" s="304"/>
      <c r="C389" s="305"/>
      <c r="D389" s="269"/>
      <c r="E389" s="264"/>
      <c r="F389" s="334"/>
      <c r="G389" s="269"/>
      <c r="H389" s="269"/>
      <c r="I389" s="264"/>
      <c r="J389" s="307" t="str">
        <f t="shared" si="1"/>
        <v/>
      </c>
      <c r="K389" s="307"/>
      <c r="L389" s="308"/>
      <c r="M389" s="307"/>
      <c r="N389" s="304"/>
      <c r="O389" s="264"/>
      <c r="P389" s="269"/>
      <c r="Q389" s="296"/>
      <c r="R389" s="296"/>
      <c r="S389" s="296"/>
      <c r="T389" s="296"/>
    </row>
    <row r="390" spans="1:20" ht="12.75" customHeight="1" x14ac:dyDescent="0.2">
      <c r="A390" s="303" t="str">
        <f>IF(B390="","",ROW()-ROW($A$3)+'Diário 3º PA'!$P$1)</f>
        <v/>
      </c>
      <c r="B390" s="304"/>
      <c r="C390" s="305"/>
      <c r="D390" s="269"/>
      <c r="E390" s="264"/>
      <c r="F390" s="334"/>
      <c r="G390" s="269"/>
      <c r="H390" s="269"/>
      <c r="I390" s="264"/>
      <c r="J390" s="307" t="str">
        <f t="shared" si="1"/>
        <v/>
      </c>
      <c r="K390" s="307"/>
      <c r="L390" s="308"/>
      <c r="M390" s="307"/>
      <c r="N390" s="304"/>
      <c r="O390" s="264"/>
      <c r="P390" s="269"/>
      <c r="Q390" s="296"/>
      <c r="R390" s="296"/>
      <c r="S390" s="296"/>
      <c r="T390" s="296"/>
    </row>
    <row r="391" spans="1:20" ht="12.75" customHeight="1" x14ac:dyDescent="0.2">
      <c r="A391" s="303" t="str">
        <f>IF(B391="","",ROW()-ROW($A$3)+'Diário 3º PA'!$P$1)</f>
        <v/>
      </c>
      <c r="B391" s="304"/>
      <c r="C391" s="305"/>
      <c r="D391" s="269"/>
      <c r="E391" s="264"/>
      <c r="F391" s="334"/>
      <c r="G391" s="269"/>
      <c r="H391" s="269"/>
      <c r="I391" s="264"/>
      <c r="J391" s="307" t="str">
        <f t="shared" si="1"/>
        <v/>
      </c>
      <c r="K391" s="307"/>
      <c r="L391" s="308"/>
      <c r="M391" s="307"/>
      <c r="N391" s="304"/>
      <c r="O391" s="264"/>
      <c r="P391" s="269"/>
      <c r="Q391" s="296"/>
      <c r="R391" s="296"/>
      <c r="S391" s="296"/>
      <c r="T391" s="296"/>
    </row>
    <row r="392" spans="1:20" ht="12.75" customHeight="1" x14ac:dyDescent="0.2">
      <c r="A392" s="303" t="str">
        <f>IF(B392="","",ROW()-ROW($A$3)+'Diário 3º PA'!$P$1)</f>
        <v/>
      </c>
      <c r="B392" s="304"/>
      <c r="C392" s="305"/>
      <c r="D392" s="269"/>
      <c r="E392" s="264"/>
      <c r="F392" s="334"/>
      <c r="G392" s="269"/>
      <c r="H392" s="269"/>
      <c r="I392" s="264"/>
      <c r="J392" s="307" t="str">
        <f t="shared" si="1"/>
        <v/>
      </c>
      <c r="K392" s="307"/>
      <c r="L392" s="308"/>
      <c r="M392" s="307"/>
      <c r="N392" s="304"/>
      <c r="O392" s="264"/>
      <c r="P392" s="269"/>
      <c r="Q392" s="296"/>
      <c r="R392" s="296"/>
      <c r="S392" s="296"/>
      <c r="T392" s="296"/>
    </row>
    <row r="393" spans="1:20" ht="12.75" customHeight="1" x14ac:dyDescent="0.2">
      <c r="A393" s="303" t="str">
        <f>IF(B393="","",ROW()-ROW($A$3)+'Diário 3º PA'!$P$1)</f>
        <v/>
      </c>
      <c r="B393" s="304"/>
      <c r="C393" s="305"/>
      <c r="D393" s="269"/>
      <c r="E393" s="264"/>
      <c r="F393" s="334"/>
      <c r="G393" s="269"/>
      <c r="H393" s="269"/>
      <c r="I393" s="264"/>
      <c r="J393" s="307" t="str">
        <f t="shared" si="1"/>
        <v/>
      </c>
      <c r="K393" s="307"/>
      <c r="L393" s="308"/>
      <c r="M393" s="307"/>
      <c r="N393" s="304"/>
      <c r="O393" s="264"/>
      <c r="P393" s="269"/>
      <c r="Q393" s="296"/>
      <c r="R393" s="296"/>
      <c r="S393" s="296"/>
      <c r="T393" s="296"/>
    </row>
    <row r="394" spans="1:20" ht="12.75" customHeight="1" x14ac:dyDescent="0.2">
      <c r="A394" s="303" t="str">
        <f>IF(B394="","",ROW()-ROW($A$3)+'Diário 3º PA'!$P$1)</f>
        <v/>
      </c>
      <c r="B394" s="304"/>
      <c r="C394" s="305"/>
      <c r="D394" s="269"/>
      <c r="E394" s="264"/>
      <c r="F394" s="334"/>
      <c r="G394" s="269"/>
      <c r="H394" s="269"/>
      <c r="I394" s="264"/>
      <c r="J394" s="307" t="str">
        <f t="shared" si="1"/>
        <v/>
      </c>
      <c r="K394" s="307"/>
      <c r="L394" s="308"/>
      <c r="M394" s="307"/>
      <c r="N394" s="304"/>
      <c r="O394" s="264"/>
      <c r="P394" s="269"/>
      <c r="Q394" s="296"/>
      <c r="R394" s="296"/>
      <c r="S394" s="296"/>
      <c r="T394" s="296"/>
    </row>
    <row r="395" spans="1:20" ht="12.75" customHeight="1" x14ac:dyDescent="0.2">
      <c r="A395" s="303" t="str">
        <f>IF(B395="","",ROW()-ROW($A$3)+'Diário 3º PA'!$P$1)</f>
        <v/>
      </c>
      <c r="B395" s="304"/>
      <c r="C395" s="305"/>
      <c r="D395" s="269"/>
      <c r="E395" s="264"/>
      <c r="F395" s="334"/>
      <c r="G395" s="269"/>
      <c r="H395" s="269"/>
      <c r="I395" s="264"/>
      <c r="J395" s="307" t="str">
        <f t="shared" si="1"/>
        <v/>
      </c>
      <c r="K395" s="307"/>
      <c r="L395" s="308"/>
      <c r="M395" s="307"/>
      <c r="N395" s="304"/>
      <c r="O395" s="264"/>
      <c r="P395" s="269"/>
      <c r="Q395" s="296"/>
      <c r="R395" s="296"/>
      <c r="S395" s="296"/>
      <c r="T395" s="296"/>
    </row>
    <row r="396" spans="1:20" ht="12.75" customHeight="1" x14ac:dyDescent="0.2">
      <c r="A396" s="303" t="str">
        <f>IF(B396="","",ROW()-ROW($A$3)+'Diário 3º PA'!$P$1)</f>
        <v/>
      </c>
      <c r="B396" s="304"/>
      <c r="C396" s="305"/>
      <c r="D396" s="269"/>
      <c r="E396" s="264"/>
      <c r="F396" s="334"/>
      <c r="G396" s="269"/>
      <c r="H396" s="269"/>
      <c r="I396" s="264"/>
      <c r="J396" s="307" t="str">
        <f t="shared" si="1"/>
        <v/>
      </c>
      <c r="K396" s="307"/>
      <c r="L396" s="308"/>
      <c r="M396" s="307"/>
      <c r="N396" s="304"/>
      <c r="O396" s="264"/>
      <c r="P396" s="269"/>
      <c r="Q396" s="296"/>
      <c r="R396" s="296"/>
      <c r="S396" s="296"/>
      <c r="T396" s="296"/>
    </row>
    <row r="397" spans="1:20" ht="12.75" customHeight="1" x14ac:dyDescent="0.2">
      <c r="A397" s="303" t="str">
        <f>IF(B397="","",ROW()-ROW($A$3)+'Diário 3º PA'!$P$1)</f>
        <v/>
      </c>
      <c r="B397" s="304"/>
      <c r="C397" s="305"/>
      <c r="D397" s="269"/>
      <c r="E397" s="264"/>
      <c r="F397" s="334"/>
      <c r="G397" s="269"/>
      <c r="H397" s="269"/>
      <c r="I397" s="264"/>
      <c r="J397" s="307" t="str">
        <f t="shared" si="1"/>
        <v/>
      </c>
      <c r="K397" s="307"/>
      <c r="L397" s="308"/>
      <c r="M397" s="307"/>
      <c r="N397" s="304"/>
      <c r="O397" s="264"/>
      <c r="P397" s="269"/>
      <c r="Q397" s="296"/>
      <c r="R397" s="296"/>
      <c r="S397" s="296"/>
      <c r="T397" s="296"/>
    </row>
    <row r="398" spans="1:20" ht="12.75" customHeight="1" x14ac:dyDescent="0.2">
      <c r="A398" s="303" t="str">
        <f>IF(B398="","",ROW()-ROW($A$3)+'Diário 3º PA'!$P$1)</f>
        <v/>
      </c>
      <c r="B398" s="304"/>
      <c r="C398" s="305"/>
      <c r="D398" s="269"/>
      <c r="E398" s="264"/>
      <c r="F398" s="334"/>
      <c r="G398" s="269"/>
      <c r="H398" s="269"/>
      <c r="I398" s="264"/>
      <c r="J398" s="307" t="str">
        <f t="shared" si="1"/>
        <v/>
      </c>
      <c r="K398" s="307"/>
      <c r="L398" s="308"/>
      <c r="M398" s="307"/>
      <c r="N398" s="304"/>
      <c r="O398" s="264"/>
      <c r="P398" s="269"/>
      <c r="Q398" s="296"/>
      <c r="R398" s="296"/>
      <c r="S398" s="296"/>
      <c r="T398" s="296"/>
    </row>
    <row r="399" spans="1:20" ht="12.75" customHeight="1" x14ac:dyDescent="0.2">
      <c r="A399" s="303" t="str">
        <f>IF(B399="","",ROW()-ROW($A$3)+'Diário 3º PA'!$P$1)</f>
        <v/>
      </c>
      <c r="B399" s="304"/>
      <c r="C399" s="305"/>
      <c r="D399" s="269"/>
      <c r="E399" s="264"/>
      <c r="F399" s="334"/>
      <c r="G399" s="269"/>
      <c r="H399" s="269"/>
      <c r="I399" s="264"/>
      <c r="J399" s="307" t="str">
        <f t="shared" si="1"/>
        <v/>
      </c>
      <c r="K399" s="307"/>
      <c r="L399" s="308"/>
      <c r="M399" s="307"/>
      <c r="N399" s="304"/>
      <c r="O399" s="264"/>
      <c r="P399" s="269"/>
      <c r="Q399" s="296"/>
      <c r="R399" s="296"/>
      <c r="S399" s="296"/>
      <c r="T399" s="296"/>
    </row>
    <row r="400" spans="1:20" ht="12.75" customHeight="1" x14ac:dyDescent="0.2">
      <c r="A400" s="303" t="str">
        <f>IF(B400="","",ROW()-ROW($A$3)+'Diário 3º PA'!$P$1)</f>
        <v/>
      </c>
      <c r="B400" s="304"/>
      <c r="C400" s="305"/>
      <c r="D400" s="269"/>
      <c r="E400" s="264"/>
      <c r="F400" s="334"/>
      <c r="G400" s="264"/>
      <c r="H400" s="269"/>
      <c r="I400" s="264"/>
      <c r="J400" s="307" t="str">
        <f t="shared" si="1"/>
        <v/>
      </c>
      <c r="K400" s="307"/>
      <c r="L400" s="308"/>
      <c r="M400" s="307"/>
      <c r="N400" s="304"/>
      <c r="O400" s="264"/>
      <c r="P400" s="269"/>
      <c r="Q400" s="296"/>
      <c r="R400" s="296"/>
      <c r="S400" s="296"/>
      <c r="T400" s="296"/>
    </row>
    <row r="401" spans="1:20" ht="12.75" customHeight="1" x14ac:dyDescent="0.2">
      <c r="A401" s="303" t="str">
        <f>IF(B401="","",ROW()-ROW($A$3)+'Diário 3º PA'!$P$1)</f>
        <v/>
      </c>
      <c r="B401" s="304"/>
      <c r="C401" s="305"/>
      <c r="D401" s="269"/>
      <c r="E401" s="264"/>
      <c r="F401" s="334"/>
      <c r="G401" s="264"/>
      <c r="H401" s="269"/>
      <c r="I401" s="264"/>
      <c r="J401" s="307" t="str">
        <f t="shared" si="1"/>
        <v/>
      </c>
      <c r="K401" s="307"/>
      <c r="L401" s="308"/>
      <c r="M401" s="307"/>
      <c r="N401" s="304"/>
      <c r="O401" s="264"/>
      <c r="P401" s="269"/>
      <c r="Q401" s="296"/>
      <c r="R401" s="296"/>
      <c r="S401" s="296"/>
      <c r="T401" s="296"/>
    </row>
    <row r="402" spans="1:20" ht="12.75" customHeight="1" x14ac:dyDescent="0.2">
      <c r="A402" s="303" t="str">
        <f>IF(B402="","",ROW()-ROW($A$3)+'Diário 3º PA'!$P$1)</f>
        <v/>
      </c>
      <c r="B402" s="304"/>
      <c r="C402" s="305"/>
      <c r="D402" s="269"/>
      <c r="E402" s="264"/>
      <c r="F402" s="334"/>
      <c r="G402" s="264"/>
      <c r="H402" s="269"/>
      <c r="I402" s="264"/>
      <c r="J402" s="307" t="str">
        <f t="shared" si="1"/>
        <v/>
      </c>
      <c r="K402" s="307"/>
      <c r="L402" s="308"/>
      <c r="M402" s="307"/>
      <c r="N402" s="304"/>
      <c r="O402" s="264"/>
      <c r="P402" s="269"/>
      <c r="Q402" s="296"/>
      <c r="R402" s="296"/>
      <c r="S402" s="296"/>
      <c r="T402" s="296"/>
    </row>
    <row r="403" spans="1:20" ht="12.75" customHeight="1" x14ac:dyDescent="0.2">
      <c r="A403" s="303" t="str">
        <f>IF(B403="","",ROW()-ROW($A$3)+'Diário 3º PA'!$P$1)</f>
        <v/>
      </c>
      <c r="B403" s="304"/>
      <c r="C403" s="305"/>
      <c r="D403" s="269"/>
      <c r="E403" s="264"/>
      <c r="F403" s="334"/>
      <c r="G403" s="269"/>
      <c r="H403" s="269"/>
      <c r="I403" s="264"/>
      <c r="J403" s="307" t="str">
        <f t="shared" si="1"/>
        <v/>
      </c>
      <c r="K403" s="307"/>
      <c r="L403" s="308"/>
      <c r="M403" s="307"/>
      <c r="N403" s="304"/>
      <c r="O403" s="264"/>
      <c r="P403" s="269"/>
      <c r="Q403" s="296"/>
      <c r="R403" s="296"/>
      <c r="S403" s="296"/>
      <c r="T403" s="296"/>
    </row>
    <row r="404" spans="1:20" ht="12.75" customHeight="1" x14ac:dyDescent="0.2">
      <c r="A404" s="303" t="str">
        <f>IF(B404="","",ROW()-ROW($A$3)+'Diário 3º PA'!$P$1)</f>
        <v/>
      </c>
      <c r="B404" s="304"/>
      <c r="C404" s="305"/>
      <c r="D404" s="269"/>
      <c r="E404" s="264"/>
      <c r="F404" s="334"/>
      <c r="G404" s="269"/>
      <c r="H404" s="269"/>
      <c r="I404" s="264"/>
      <c r="J404" s="307" t="str">
        <f t="shared" si="1"/>
        <v/>
      </c>
      <c r="K404" s="307"/>
      <c r="L404" s="308"/>
      <c r="M404" s="307"/>
      <c r="N404" s="304"/>
      <c r="O404" s="264"/>
      <c r="P404" s="269"/>
      <c r="Q404" s="296"/>
      <c r="R404" s="296"/>
      <c r="S404" s="296"/>
      <c r="T404" s="296"/>
    </row>
    <row r="405" spans="1:20" ht="12.75" customHeight="1" x14ac:dyDescent="0.2">
      <c r="A405" s="303" t="str">
        <f>IF(B405="","",ROW()-ROW($A$3)+'Diário 3º PA'!$P$1)</f>
        <v/>
      </c>
      <c r="B405" s="304"/>
      <c r="C405" s="305"/>
      <c r="D405" s="269"/>
      <c r="E405" s="264"/>
      <c r="F405" s="334"/>
      <c r="G405" s="269"/>
      <c r="H405" s="269"/>
      <c r="I405" s="264"/>
      <c r="J405" s="307" t="str">
        <f t="shared" si="1"/>
        <v/>
      </c>
      <c r="K405" s="307"/>
      <c r="L405" s="308"/>
      <c r="M405" s="307"/>
      <c r="N405" s="304"/>
      <c r="O405" s="264"/>
      <c r="P405" s="269"/>
      <c r="Q405" s="296"/>
      <c r="R405" s="296"/>
      <c r="S405" s="296"/>
      <c r="T405" s="296"/>
    </row>
    <row r="406" spans="1:20" ht="12.75" customHeight="1" x14ac:dyDescent="0.2">
      <c r="A406" s="303" t="str">
        <f>IF(B406="","",ROW()-ROW($A$3)+'Diário 3º PA'!$P$1)</f>
        <v/>
      </c>
      <c r="B406" s="304"/>
      <c r="C406" s="305"/>
      <c r="D406" s="269"/>
      <c r="E406" s="264"/>
      <c r="F406" s="334"/>
      <c r="G406" s="269"/>
      <c r="H406" s="269"/>
      <c r="I406" s="264"/>
      <c r="J406" s="307" t="str">
        <f t="shared" si="1"/>
        <v/>
      </c>
      <c r="K406" s="307"/>
      <c r="L406" s="308"/>
      <c r="M406" s="307"/>
      <c r="N406" s="304"/>
      <c r="O406" s="264"/>
      <c r="P406" s="269"/>
      <c r="Q406" s="296"/>
      <c r="R406" s="296"/>
      <c r="S406" s="296"/>
      <c r="T406" s="296"/>
    </row>
    <row r="407" spans="1:20" ht="12.75" customHeight="1" x14ac:dyDescent="0.2">
      <c r="A407" s="303" t="str">
        <f>IF(B407="","",ROW()-ROW($A$3)+'Diário 3º PA'!$P$1)</f>
        <v/>
      </c>
      <c r="B407" s="304"/>
      <c r="C407" s="305"/>
      <c r="D407" s="269"/>
      <c r="E407" s="264"/>
      <c r="F407" s="334"/>
      <c r="G407" s="269"/>
      <c r="H407" s="269"/>
      <c r="I407" s="264"/>
      <c r="J407" s="307" t="str">
        <f t="shared" si="1"/>
        <v/>
      </c>
      <c r="K407" s="307"/>
      <c r="L407" s="308"/>
      <c r="M407" s="307"/>
      <c r="N407" s="304"/>
      <c r="O407" s="264"/>
      <c r="P407" s="269"/>
      <c r="Q407" s="296"/>
      <c r="R407" s="296"/>
      <c r="S407" s="296"/>
      <c r="T407" s="296"/>
    </row>
    <row r="408" spans="1:20" ht="12.75" customHeight="1" x14ac:dyDescent="0.2">
      <c r="A408" s="303" t="str">
        <f>IF(B408="","",ROW()-ROW($A$3)+'Diário 3º PA'!$P$1)</f>
        <v/>
      </c>
      <c r="B408" s="304"/>
      <c r="C408" s="305"/>
      <c r="D408" s="269"/>
      <c r="E408" s="264"/>
      <c r="F408" s="334"/>
      <c r="G408" s="269"/>
      <c r="H408" s="269"/>
      <c r="I408" s="264"/>
      <c r="J408" s="307" t="str">
        <f t="shared" si="1"/>
        <v/>
      </c>
      <c r="K408" s="307"/>
      <c r="L408" s="308"/>
      <c r="M408" s="307"/>
      <c r="N408" s="304"/>
      <c r="O408" s="264"/>
      <c r="P408" s="269"/>
      <c r="Q408" s="296"/>
      <c r="R408" s="296"/>
      <c r="S408" s="296"/>
      <c r="T408" s="296"/>
    </row>
    <row r="409" spans="1:20" ht="12.75" customHeight="1" x14ac:dyDescent="0.2">
      <c r="A409" s="303" t="str">
        <f>IF(B409="","",ROW()-ROW($A$3)+'Diário 3º PA'!$P$1)</f>
        <v/>
      </c>
      <c r="B409" s="304"/>
      <c r="C409" s="305"/>
      <c r="D409" s="269"/>
      <c r="E409" s="264"/>
      <c r="F409" s="334"/>
      <c r="G409" s="269"/>
      <c r="H409" s="269"/>
      <c r="I409" s="264"/>
      <c r="J409" s="307" t="str">
        <f t="shared" si="1"/>
        <v/>
      </c>
      <c r="K409" s="307"/>
      <c r="L409" s="308"/>
      <c r="M409" s="307"/>
      <c r="N409" s="304"/>
      <c r="O409" s="264"/>
      <c r="P409" s="269"/>
      <c r="Q409" s="296"/>
      <c r="R409" s="296"/>
      <c r="S409" s="296"/>
      <c r="T409" s="296"/>
    </row>
    <row r="410" spans="1:20" ht="12.75" customHeight="1" x14ac:dyDescent="0.2">
      <c r="A410" s="303" t="str">
        <f>IF(B410="","",ROW()-ROW($A$3)+'Diário 3º PA'!$P$1)</f>
        <v/>
      </c>
      <c r="B410" s="304"/>
      <c r="C410" s="305"/>
      <c r="D410" s="269"/>
      <c r="E410" s="264"/>
      <c r="F410" s="334"/>
      <c r="G410" s="269"/>
      <c r="H410" s="269"/>
      <c r="I410" s="264"/>
      <c r="J410" s="307" t="str">
        <f t="shared" si="1"/>
        <v/>
      </c>
      <c r="K410" s="307"/>
      <c r="L410" s="308"/>
      <c r="M410" s="307"/>
      <c r="N410" s="304"/>
      <c r="O410" s="264"/>
      <c r="P410" s="269"/>
      <c r="Q410" s="296"/>
      <c r="R410" s="296"/>
      <c r="S410" s="296"/>
      <c r="T410" s="296"/>
    </row>
    <row r="411" spans="1:20" ht="12.75" customHeight="1" x14ac:dyDescent="0.2">
      <c r="A411" s="303" t="str">
        <f>IF(B411="","",ROW()-ROW($A$3)+'Diário 3º PA'!$P$1)</f>
        <v/>
      </c>
      <c r="B411" s="304"/>
      <c r="C411" s="305"/>
      <c r="D411" s="269"/>
      <c r="E411" s="264"/>
      <c r="F411" s="334"/>
      <c r="G411" s="269"/>
      <c r="H411" s="269"/>
      <c r="I411" s="264"/>
      <c r="J411" s="307" t="str">
        <f t="shared" si="1"/>
        <v/>
      </c>
      <c r="K411" s="307"/>
      <c r="L411" s="308"/>
      <c r="M411" s="307"/>
      <c r="N411" s="304"/>
      <c r="O411" s="264"/>
      <c r="P411" s="269"/>
      <c r="Q411" s="296"/>
      <c r="R411" s="296"/>
      <c r="S411" s="296"/>
      <c r="T411" s="296"/>
    </row>
    <row r="412" spans="1:20" ht="12.75" customHeight="1" x14ac:dyDescent="0.2">
      <c r="A412" s="303" t="str">
        <f>IF(B412="","",ROW()-ROW($A$3)+'Diário 3º PA'!$P$1)</f>
        <v/>
      </c>
      <c r="B412" s="304"/>
      <c r="C412" s="305"/>
      <c r="D412" s="269"/>
      <c r="E412" s="264"/>
      <c r="F412" s="334"/>
      <c r="G412" s="269"/>
      <c r="H412" s="269"/>
      <c r="I412" s="264"/>
      <c r="J412" s="307" t="str">
        <f t="shared" si="1"/>
        <v/>
      </c>
      <c r="K412" s="307"/>
      <c r="L412" s="308"/>
      <c r="M412" s="307"/>
      <c r="N412" s="304"/>
      <c r="O412" s="264"/>
      <c r="P412" s="269"/>
      <c r="Q412" s="296"/>
      <c r="R412" s="296"/>
      <c r="S412" s="296"/>
      <c r="T412" s="296"/>
    </row>
    <row r="413" spans="1:20" ht="12.75" customHeight="1" x14ac:dyDescent="0.2">
      <c r="A413" s="303" t="str">
        <f>IF(B413="","",ROW()-ROW($A$3)+'Diário 3º PA'!$P$1)</f>
        <v/>
      </c>
      <c r="B413" s="304"/>
      <c r="C413" s="305"/>
      <c r="D413" s="269"/>
      <c r="E413" s="264"/>
      <c r="F413" s="334"/>
      <c r="G413" s="269"/>
      <c r="H413" s="269"/>
      <c r="I413" s="264"/>
      <c r="J413" s="307" t="str">
        <f t="shared" si="1"/>
        <v/>
      </c>
      <c r="K413" s="307"/>
      <c r="L413" s="308"/>
      <c r="M413" s="307"/>
      <c r="N413" s="304"/>
      <c r="O413" s="264"/>
      <c r="P413" s="269"/>
      <c r="Q413" s="296"/>
      <c r="R413" s="296"/>
      <c r="S413" s="296"/>
      <c r="T413" s="296"/>
    </row>
    <row r="414" spans="1:20" ht="12.75" customHeight="1" x14ac:dyDescent="0.2">
      <c r="A414" s="303" t="str">
        <f>IF(B414="","",ROW()-ROW($A$3)+'Diário 3º PA'!$P$1)</f>
        <v/>
      </c>
      <c r="B414" s="304"/>
      <c r="C414" s="305"/>
      <c r="D414" s="269"/>
      <c r="E414" s="264"/>
      <c r="F414" s="334"/>
      <c r="G414" s="264"/>
      <c r="H414" s="269"/>
      <c r="I414" s="264"/>
      <c r="J414" s="307" t="str">
        <f t="shared" si="1"/>
        <v/>
      </c>
      <c r="K414" s="307"/>
      <c r="L414" s="308"/>
      <c r="M414" s="307"/>
      <c r="N414" s="304"/>
      <c r="O414" s="264"/>
      <c r="P414" s="269"/>
      <c r="Q414" s="296"/>
      <c r="R414" s="296"/>
      <c r="S414" s="296"/>
      <c r="T414" s="296"/>
    </row>
    <row r="415" spans="1:20" ht="12.75" customHeight="1" x14ac:dyDescent="0.2">
      <c r="A415" s="303" t="str">
        <f>IF(B415="","",ROW()-ROW($A$3)+'Diário 3º PA'!$P$1)</f>
        <v/>
      </c>
      <c r="B415" s="304"/>
      <c r="C415" s="305"/>
      <c r="D415" s="269"/>
      <c r="E415" s="264"/>
      <c r="F415" s="334"/>
      <c r="G415" s="264"/>
      <c r="H415" s="269"/>
      <c r="I415" s="264"/>
      <c r="J415" s="307" t="str">
        <f t="shared" si="1"/>
        <v/>
      </c>
      <c r="K415" s="307"/>
      <c r="L415" s="308"/>
      <c r="M415" s="307"/>
      <c r="N415" s="304"/>
      <c r="O415" s="264"/>
      <c r="P415" s="269"/>
      <c r="Q415" s="296"/>
      <c r="R415" s="296"/>
      <c r="S415" s="296"/>
      <c r="T415" s="296"/>
    </row>
    <row r="416" spans="1:20" ht="12.75" customHeight="1" x14ac:dyDescent="0.2">
      <c r="A416" s="303" t="str">
        <f>IF(B416="","",ROW()-ROW($A$3)+'Diário 3º PA'!$P$1)</f>
        <v/>
      </c>
      <c r="B416" s="304"/>
      <c r="C416" s="305"/>
      <c r="D416" s="269"/>
      <c r="E416" s="264"/>
      <c r="F416" s="334"/>
      <c r="G416" s="264"/>
      <c r="H416" s="269"/>
      <c r="I416" s="264"/>
      <c r="J416" s="307" t="str">
        <f t="shared" si="1"/>
        <v/>
      </c>
      <c r="K416" s="307"/>
      <c r="L416" s="308"/>
      <c r="M416" s="307"/>
      <c r="N416" s="304"/>
      <c r="O416" s="264"/>
      <c r="P416" s="269"/>
      <c r="Q416" s="296"/>
      <c r="R416" s="296"/>
      <c r="S416" s="296"/>
      <c r="T416" s="296"/>
    </row>
    <row r="417" spans="1:20" ht="12.75" customHeight="1" x14ac:dyDescent="0.2">
      <c r="A417" s="303" t="str">
        <f>IF(B417="","",ROW()-ROW($A$3)+'Diário 3º PA'!$P$1)</f>
        <v/>
      </c>
      <c r="B417" s="304"/>
      <c r="C417" s="305"/>
      <c r="D417" s="269"/>
      <c r="E417" s="264"/>
      <c r="F417" s="334"/>
      <c r="G417" s="269"/>
      <c r="H417" s="269"/>
      <c r="I417" s="264"/>
      <c r="J417" s="307" t="str">
        <f t="shared" si="1"/>
        <v/>
      </c>
      <c r="K417" s="307"/>
      <c r="L417" s="308"/>
      <c r="M417" s="307"/>
      <c r="N417" s="304"/>
      <c r="O417" s="264"/>
      <c r="P417" s="269"/>
      <c r="Q417" s="296"/>
      <c r="R417" s="296"/>
      <c r="S417" s="296"/>
      <c r="T417" s="296"/>
    </row>
    <row r="418" spans="1:20" ht="12.75" customHeight="1" x14ac:dyDescent="0.2">
      <c r="A418" s="303" t="str">
        <f>IF(B418="","",ROW()-ROW($A$3)+'Diário 3º PA'!$P$1)</f>
        <v/>
      </c>
      <c r="B418" s="304"/>
      <c r="C418" s="305"/>
      <c r="D418" s="269"/>
      <c r="E418" s="264"/>
      <c r="F418" s="334"/>
      <c r="G418" s="264"/>
      <c r="H418" s="269"/>
      <c r="I418" s="264"/>
      <c r="J418" s="307" t="str">
        <f t="shared" si="1"/>
        <v/>
      </c>
      <c r="K418" s="307"/>
      <c r="L418" s="308"/>
      <c r="M418" s="307"/>
      <c r="N418" s="304"/>
      <c r="O418" s="264"/>
      <c r="P418" s="269"/>
      <c r="Q418" s="296"/>
      <c r="R418" s="296"/>
      <c r="S418" s="296"/>
      <c r="T418" s="296"/>
    </row>
    <row r="419" spans="1:20" ht="12.75" customHeight="1" x14ac:dyDescent="0.2">
      <c r="A419" s="303" t="str">
        <f>IF(B419="","",ROW()-ROW($A$3)+'Diário 3º PA'!$P$1)</f>
        <v/>
      </c>
      <c r="B419" s="304"/>
      <c r="C419" s="305"/>
      <c r="D419" s="269"/>
      <c r="E419" s="264"/>
      <c r="F419" s="334"/>
      <c r="G419" s="264"/>
      <c r="H419" s="269"/>
      <c r="I419" s="264"/>
      <c r="J419" s="307" t="str">
        <f t="shared" si="1"/>
        <v/>
      </c>
      <c r="K419" s="307"/>
      <c r="L419" s="308"/>
      <c r="M419" s="307"/>
      <c r="N419" s="304"/>
      <c r="O419" s="264"/>
      <c r="P419" s="269"/>
      <c r="Q419" s="296"/>
      <c r="R419" s="296"/>
      <c r="S419" s="296"/>
      <c r="T419" s="296"/>
    </row>
    <row r="420" spans="1:20" ht="12.75" customHeight="1" x14ac:dyDescent="0.2">
      <c r="A420" s="303" t="str">
        <f>IF(B420="","",ROW()-ROW($A$3)+'Diário 3º PA'!$P$1)</f>
        <v/>
      </c>
      <c r="B420" s="304"/>
      <c r="C420" s="305"/>
      <c r="D420" s="269"/>
      <c r="E420" s="264"/>
      <c r="F420" s="334"/>
      <c r="G420" s="264"/>
      <c r="H420" s="269"/>
      <c r="I420" s="264"/>
      <c r="J420" s="307" t="str">
        <f t="shared" si="1"/>
        <v/>
      </c>
      <c r="K420" s="307"/>
      <c r="L420" s="308"/>
      <c r="M420" s="307"/>
      <c r="N420" s="304"/>
      <c r="O420" s="264"/>
      <c r="P420" s="269"/>
      <c r="Q420" s="296"/>
      <c r="R420" s="296"/>
      <c r="S420" s="296"/>
      <c r="T420" s="296"/>
    </row>
    <row r="421" spans="1:20" ht="12.75" customHeight="1" x14ac:dyDescent="0.2">
      <c r="A421" s="303" t="str">
        <f>IF(B421="","",ROW()-ROW($A$3)+'Diário 3º PA'!$P$1)</f>
        <v/>
      </c>
      <c r="B421" s="304"/>
      <c r="C421" s="305"/>
      <c r="D421" s="269"/>
      <c r="E421" s="264"/>
      <c r="F421" s="334"/>
      <c r="G421" s="264"/>
      <c r="H421" s="269"/>
      <c r="I421" s="264"/>
      <c r="J421" s="307" t="str">
        <f t="shared" si="1"/>
        <v/>
      </c>
      <c r="K421" s="307"/>
      <c r="L421" s="308"/>
      <c r="M421" s="307"/>
      <c r="N421" s="304"/>
      <c r="O421" s="264"/>
      <c r="P421" s="269"/>
      <c r="Q421" s="296"/>
      <c r="R421" s="296"/>
      <c r="S421" s="296"/>
      <c r="T421" s="296"/>
    </row>
    <row r="422" spans="1:20" ht="12.75" customHeight="1" x14ac:dyDescent="0.2">
      <c r="A422" s="303" t="str">
        <f>IF(B422="","",ROW()-ROW($A$3)+'Diário 3º PA'!$P$1)</f>
        <v/>
      </c>
      <c r="B422" s="304"/>
      <c r="C422" s="305"/>
      <c r="D422" s="269"/>
      <c r="E422" s="264"/>
      <c r="F422" s="334"/>
      <c r="G422" s="264"/>
      <c r="H422" s="269"/>
      <c r="I422" s="264"/>
      <c r="J422" s="307" t="str">
        <f t="shared" si="1"/>
        <v/>
      </c>
      <c r="K422" s="307"/>
      <c r="L422" s="308"/>
      <c r="M422" s="307"/>
      <c r="N422" s="304"/>
      <c r="O422" s="264"/>
      <c r="P422" s="269"/>
      <c r="Q422" s="296"/>
      <c r="R422" s="296"/>
      <c r="S422" s="296"/>
      <c r="T422" s="296"/>
    </row>
    <row r="423" spans="1:20" ht="12.75" customHeight="1" x14ac:dyDescent="0.2">
      <c r="A423" s="303" t="str">
        <f>IF(B423="","",ROW()-ROW($A$3)+'Diário 3º PA'!$P$1)</f>
        <v/>
      </c>
      <c r="B423" s="304"/>
      <c r="C423" s="305"/>
      <c r="D423" s="269"/>
      <c r="E423" s="264"/>
      <c r="F423" s="334"/>
      <c r="G423" s="264"/>
      <c r="H423" s="269"/>
      <c r="I423" s="264"/>
      <c r="J423" s="307" t="str">
        <f t="shared" si="1"/>
        <v/>
      </c>
      <c r="K423" s="307"/>
      <c r="L423" s="308"/>
      <c r="M423" s="307"/>
      <c r="N423" s="304"/>
      <c r="O423" s="264"/>
      <c r="P423" s="269"/>
      <c r="Q423" s="296"/>
      <c r="R423" s="296"/>
      <c r="S423" s="296"/>
      <c r="T423" s="296"/>
    </row>
    <row r="424" spans="1:20" ht="12.75" customHeight="1" x14ac:dyDescent="0.2">
      <c r="A424" s="303" t="str">
        <f>IF(B424="","",ROW()-ROW($A$3)+'Diário 3º PA'!$P$1)</f>
        <v/>
      </c>
      <c r="B424" s="304"/>
      <c r="C424" s="305"/>
      <c r="D424" s="269"/>
      <c r="E424" s="264"/>
      <c r="F424" s="334"/>
      <c r="G424" s="264"/>
      <c r="H424" s="269"/>
      <c r="I424" s="264"/>
      <c r="J424" s="307" t="str">
        <f t="shared" si="1"/>
        <v/>
      </c>
      <c r="K424" s="307"/>
      <c r="L424" s="308"/>
      <c r="M424" s="307"/>
      <c r="N424" s="304"/>
      <c r="O424" s="264"/>
      <c r="P424" s="269"/>
      <c r="Q424" s="296"/>
      <c r="R424" s="296"/>
      <c r="S424" s="296"/>
      <c r="T424" s="296"/>
    </row>
    <row r="425" spans="1:20" ht="12.75" customHeight="1" x14ac:dyDescent="0.2">
      <c r="A425" s="303" t="str">
        <f>IF(B425="","",ROW()-ROW($A$3)+'Diário 3º PA'!$P$1)</f>
        <v/>
      </c>
      <c r="B425" s="304"/>
      <c r="C425" s="305"/>
      <c r="D425" s="269"/>
      <c r="E425" s="264"/>
      <c r="F425" s="334"/>
      <c r="G425" s="264"/>
      <c r="H425" s="269"/>
      <c r="I425" s="264"/>
      <c r="J425" s="307" t="str">
        <f t="shared" si="1"/>
        <v/>
      </c>
      <c r="K425" s="307"/>
      <c r="L425" s="308"/>
      <c r="M425" s="307"/>
      <c r="N425" s="304"/>
      <c r="O425" s="264"/>
      <c r="P425" s="269"/>
      <c r="Q425" s="296"/>
      <c r="R425" s="296"/>
      <c r="S425" s="296"/>
      <c r="T425" s="296"/>
    </row>
    <row r="426" spans="1:20" ht="12.75" customHeight="1" x14ac:dyDescent="0.2">
      <c r="A426" s="303" t="str">
        <f>IF(B426="","",ROW()-ROW($A$3)+'Diário 3º PA'!$P$1)</f>
        <v/>
      </c>
      <c r="B426" s="304"/>
      <c r="C426" s="305"/>
      <c r="D426" s="269"/>
      <c r="E426" s="264"/>
      <c r="F426" s="334"/>
      <c r="G426" s="269"/>
      <c r="H426" s="269"/>
      <c r="I426" s="264"/>
      <c r="J426" s="307" t="str">
        <f t="shared" si="1"/>
        <v/>
      </c>
      <c r="K426" s="307"/>
      <c r="L426" s="308"/>
      <c r="M426" s="307"/>
      <c r="N426" s="304"/>
      <c r="O426" s="264"/>
      <c r="P426" s="269"/>
      <c r="Q426" s="296"/>
      <c r="R426" s="296"/>
      <c r="S426" s="296"/>
      <c r="T426" s="296"/>
    </row>
    <row r="427" spans="1:20" ht="12.75" customHeight="1" x14ac:dyDescent="0.2">
      <c r="A427" s="303" t="str">
        <f>IF(B427="","",ROW()-ROW($A$3)+'Diário 3º PA'!$P$1)</f>
        <v/>
      </c>
      <c r="B427" s="304"/>
      <c r="C427" s="305"/>
      <c r="D427" s="269"/>
      <c r="E427" s="264"/>
      <c r="F427" s="334"/>
      <c r="G427" s="269"/>
      <c r="H427" s="269"/>
      <c r="I427" s="264"/>
      <c r="J427" s="307" t="str">
        <f t="shared" si="1"/>
        <v/>
      </c>
      <c r="K427" s="307"/>
      <c r="L427" s="308"/>
      <c r="M427" s="307"/>
      <c r="N427" s="304"/>
      <c r="O427" s="264"/>
      <c r="P427" s="269"/>
      <c r="Q427" s="296"/>
      <c r="R427" s="296"/>
      <c r="S427" s="296"/>
      <c r="T427" s="296"/>
    </row>
    <row r="428" spans="1:20" ht="12.75" customHeight="1" x14ac:dyDescent="0.2">
      <c r="A428" s="303" t="str">
        <f>IF(B428="","",ROW()-ROW($A$3)+'Diário 3º PA'!$P$1)</f>
        <v/>
      </c>
      <c r="B428" s="304"/>
      <c r="C428" s="305"/>
      <c r="D428" s="269"/>
      <c r="E428" s="264"/>
      <c r="F428" s="334"/>
      <c r="G428" s="264"/>
      <c r="H428" s="269"/>
      <c r="I428" s="264"/>
      <c r="J428" s="307" t="str">
        <f t="shared" si="1"/>
        <v/>
      </c>
      <c r="K428" s="307"/>
      <c r="L428" s="308"/>
      <c r="M428" s="307"/>
      <c r="N428" s="304"/>
      <c r="O428" s="264"/>
      <c r="P428" s="269"/>
      <c r="Q428" s="296"/>
      <c r="R428" s="296"/>
      <c r="S428" s="296"/>
      <c r="T428" s="296"/>
    </row>
    <row r="429" spans="1:20" ht="12.75" customHeight="1" x14ac:dyDescent="0.2">
      <c r="A429" s="303" t="str">
        <f>IF(B429="","",ROW()-ROW($A$3)+'Diário 3º PA'!$P$1)</f>
        <v/>
      </c>
      <c r="B429" s="304"/>
      <c r="C429" s="305"/>
      <c r="D429" s="269"/>
      <c r="E429" s="264"/>
      <c r="F429" s="334"/>
      <c r="G429" s="269"/>
      <c r="H429" s="269"/>
      <c r="I429" s="264"/>
      <c r="J429" s="307" t="str">
        <f t="shared" si="1"/>
        <v/>
      </c>
      <c r="K429" s="307"/>
      <c r="L429" s="308"/>
      <c r="M429" s="307"/>
      <c r="N429" s="304"/>
      <c r="O429" s="264"/>
      <c r="P429" s="269"/>
      <c r="Q429" s="296"/>
      <c r="R429" s="296"/>
      <c r="S429" s="296"/>
      <c r="T429" s="296"/>
    </row>
    <row r="430" spans="1:20" ht="12.75" customHeight="1" x14ac:dyDescent="0.2">
      <c r="A430" s="303" t="str">
        <f>IF(B430="","",ROW()-ROW($A$3)+'Diário 3º PA'!$P$1)</f>
        <v/>
      </c>
      <c r="B430" s="304"/>
      <c r="C430" s="305"/>
      <c r="D430" s="269"/>
      <c r="E430" s="264"/>
      <c r="F430" s="334"/>
      <c r="G430" s="269"/>
      <c r="H430" s="269"/>
      <c r="I430" s="264"/>
      <c r="J430" s="307" t="str">
        <f t="shared" si="1"/>
        <v/>
      </c>
      <c r="K430" s="307"/>
      <c r="L430" s="308"/>
      <c r="M430" s="307"/>
      <c r="N430" s="304"/>
      <c r="O430" s="264"/>
      <c r="P430" s="269"/>
      <c r="Q430" s="296"/>
      <c r="R430" s="296"/>
      <c r="S430" s="296"/>
      <c r="T430" s="296"/>
    </row>
    <row r="431" spans="1:20" ht="12.75" customHeight="1" x14ac:dyDescent="0.2">
      <c r="A431" s="303" t="str">
        <f>IF(B431="","",ROW()-ROW($A$3)+'Diário 3º PA'!$P$1)</f>
        <v/>
      </c>
      <c r="B431" s="304"/>
      <c r="C431" s="305"/>
      <c r="D431" s="269"/>
      <c r="E431" s="264"/>
      <c r="F431" s="334"/>
      <c r="G431" s="269"/>
      <c r="H431" s="269"/>
      <c r="I431" s="264"/>
      <c r="J431" s="307" t="str">
        <f t="shared" si="1"/>
        <v/>
      </c>
      <c r="K431" s="307"/>
      <c r="L431" s="308"/>
      <c r="M431" s="307"/>
      <c r="N431" s="304"/>
      <c r="O431" s="264"/>
      <c r="P431" s="269"/>
      <c r="Q431" s="296"/>
      <c r="R431" s="296"/>
      <c r="S431" s="296"/>
      <c r="T431" s="296"/>
    </row>
    <row r="432" spans="1:20" ht="12.75" customHeight="1" x14ac:dyDescent="0.2">
      <c r="A432" s="303" t="str">
        <f>IF(B432="","",ROW()-ROW($A$3)+'Diário 3º PA'!$P$1)</f>
        <v/>
      </c>
      <c r="B432" s="304"/>
      <c r="C432" s="305"/>
      <c r="D432" s="269"/>
      <c r="E432" s="264"/>
      <c r="F432" s="334"/>
      <c r="G432" s="269"/>
      <c r="H432" s="269"/>
      <c r="I432" s="264"/>
      <c r="J432" s="307" t="str">
        <f t="shared" si="1"/>
        <v/>
      </c>
      <c r="K432" s="307"/>
      <c r="L432" s="308"/>
      <c r="M432" s="307"/>
      <c r="N432" s="304"/>
      <c r="O432" s="264"/>
      <c r="P432" s="269"/>
      <c r="Q432" s="296"/>
      <c r="R432" s="296"/>
      <c r="S432" s="296"/>
      <c r="T432" s="296"/>
    </row>
    <row r="433" spans="1:20" ht="12.75" customHeight="1" x14ac:dyDescent="0.2">
      <c r="A433" s="303" t="str">
        <f>IF(B433="","",ROW()-ROW($A$3)+'Diário 3º PA'!$P$1)</f>
        <v/>
      </c>
      <c r="B433" s="304"/>
      <c r="C433" s="305"/>
      <c r="D433" s="269"/>
      <c r="E433" s="264"/>
      <c r="F433" s="334"/>
      <c r="G433" s="269"/>
      <c r="H433" s="269"/>
      <c r="I433" s="264"/>
      <c r="J433" s="307" t="str">
        <f t="shared" si="1"/>
        <v/>
      </c>
      <c r="K433" s="307"/>
      <c r="L433" s="308"/>
      <c r="M433" s="307"/>
      <c r="N433" s="304"/>
      <c r="O433" s="264"/>
      <c r="P433" s="269"/>
      <c r="Q433" s="296"/>
      <c r="R433" s="296"/>
      <c r="S433" s="296"/>
      <c r="T433" s="296"/>
    </row>
    <row r="434" spans="1:20" ht="12.75" customHeight="1" x14ac:dyDescent="0.2">
      <c r="A434" s="303" t="str">
        <f>IF(B434="","",ROW()-ROW($A$3)+'Diário 3º PA'!$P$1)</f>
        <v/>
      </c>
      <c r="B434" s="304"/>
      <c r="C434" s="305"/>
      <c r="D434" s="269"/>
      <c r="E434" s="264"/>
      <c r="F434" s="334"/>
      <c r="G434" s="269"/>
      <c r="H434" s="269"/>
      <c r="I434" s="264"/>
      <c r="J434" s="307" t="str">
        <f t="shared" si="1"/>
        <v/>
      </c>
      <c r="K434" s="307"/>
      <c r="L434" s="308"/>
      <c r="M434" s="307"/>
      <c r="N434" s="304"/>
      <c r="O434" s="264"/>
      <c r="P434" s="269"/>
      <c r="Q434" s="296"/>
      <c r="R434" s="296"/>
      <c r="S434" s="296"/>
      <c r="T434" s="296"/>
    </row>
    <row r="435" spans="1:20" ht="12.75" customHeight="1" x14ac:dyDescent="0.2">
      <c r="A435" s="303" t="str">
        <f>IF(B435="","",ROW()-ROW($A$3)+'Diário 3º PA'!$P$1)</f>
        <v/>
      </c>
      <c r="B435" s="304"/>
      <c r="C435" s="305"/>
      <c r="D435" s="269"/>
      <c r="E435" s="264"/>
      <c r="F435" s="334"/>
      <c r="G435" s="269"/>
      <c r="H435" s="269"/>
      <c r="I435" s="264"/>
      <c r="J435" s="307" t="str">
        <f t="shared" si="1"/>
        <v/>
      </c>
      <c r="K435" s="307"/>
      <c r="L435" s="308"/>
      <c r="M435" s="307"/>
      <c r="N435" s="304"/>
      <c r="O435" s="264"/>
      <c r="P435" s="269"/>
      <c r="Q435" s="296"/>
      <c r="R435" s="296"/>
      <c r="S435" s="296"/>
      <c r="T435" s="296"/>
    </row>
    <row r="436" spans="1:20" ht="12.75" customHeight="1" x14ac:dyDescent="0.2">
      <c r="A436" s="303" t="str">
        <f>IF(B436="","",ROW()-ROW($A$3)+'Diário 3º PA'!$P$1)</f>
        <v/>
      </c>
      <c r="B436" s="304"/>
      <c r="C436" s="305"/>
      <c r="D436" s="269"/>
      <c r="E436" s="264"/>
      <c r="F436" s="334"/>
      <c r="G436" s="269"/>
      <c r="H436" s="269"/>
      <c r="I436" s="264"/>
      <c r="J436" s="307" t="str">
        <f t="shared" si="1"/>
        <v/>
      </c>
      <c r="K436" s="307"/>
      <c r="L436" s="308"/>
      <c r="M436" s="307"/>
      <c r="N436" s="304"/>
      <c r="O436" s="264"/>
      <c r="P436" s="269"/>
      <c r="Q436" s="296"/>
      <c r="R436" s="296"/>
      <c r="S436" s="296"/>
      <c r="T436" s="296"/>
    </row>
    <row r="437" spans="1:20" ht="12.75" customHeight="1" x14ac:dyDescent="0.2">
      <c r="A437" s="303" t="str">
        <f>IF(B437="","",ROW()-ROW($A$3)+'Diário 3º PA'!$P$1)</f>
        <v/>
      </c>
      <c r="B437" s="304"/>
      <c r="C437" s="305"/>
      <c r="D437" s="269"/>
      <c r="E437" s="264"/>
      <c r="F437" s="334"/>
      <c r="G437" s="269"/>
      <c r="H437" s="269"/>
      <c r="I437" s="264"/>
      <c r="J437" s="307" t="str">
        <f t="shared" si="1"/>
        <v/>
      </c>
      <c r="K437" s="307"/>
      <c r="L437" s="308"/>
      <c r="M437" s="307"/>
      <c r="N437" s="304"/>
      <c r="O437" s="264"/>
      <c r="P437" s="269"/>
      <c r="Q437" s="296"/>
      <c r="R437" s="296"/>
      <c r="S437" s="296"/>
      <c r="T437" s="296"/>
    </row>
    <row r="438" spans="1:20" ht="12.75" customHeight="1" x14ac:dyDescent="0.2">
      <c r="A438" s="303" t="str">
        <f>IF(B438="","",ROW()-ROW($A$3)+'Diário 3º PA'!$P$1)</f>
        <v/>
      </c>
      <c r="B438" s="304"/>
      <c r="C438" s="305"/>
      <c r="D438" s="269"/>
      <c r="E438" s="264"/>
      <c r="F438" s="334"/>
      <c r="G438" s="264"/>
      <c r="H438" s="269"/>
      <c r="I438" s="264"/>
      <c r="J438" s="307" t="str">
        <f t="shared" si="1"/>
        <v/>
      </c>
      <c r="K438" s="307"/>
      <c r="L438" s="308"/>
      <c r="M438" s="307"/>
      <c r="N438" s="304"/>
      <c r="O438" s="264"/>
      <c r="P438" s="269"/>
      <c r="Q438" s="296"/>
      <c r="R438" s="296"/>
      <c r="S438" s="296"/>
      <c r="T438" s="296"/>
    </row>
    <row r="439" spans="1:20" ht="12.75" customHeight="1" x14ac:dyDescent="0.2">
      <c r="A439" s="303" t="str">
        <f>IF(B439="","",ROW()-ROW($A$3)+'Diário 3º PA'!$P$1)</f>
        <v/>
      </c>
      <c r="B439" s="304"/>
      <c r="C439" s="305"/>
      <c r="D439" s="269"/>
      <c r="E439" s="264"/>
      <c r="F439" s="334"/>
      <c r="G439" s="264"/>
      <c r="H439" s="269"/>
      <c r="I439" s="264"/>
      <c r="J439" s="307" t="str">
        <f t="shared" si="1"/>
        <v/>
      </c>
      <c r="K439" s="307"/>
      <c r="L439" s="308"/>
      <c r="M439" s="307"/>
      <c r="N439" s="304"/>
      <c r="O439" s="264"/>
      <c r="P439" s="269"/>
      <c r="Q439" s="296"/>
      <c r="R439" s="296"/>
      <c r="S439" s="296"/>
      <c r="T439" s="296"/>
    </row>
    <row r="440" spans="1:20" ht="12.75" customHeight="1" x14ac:dyDescent="0.2">
      <c r="A440" s="303" t="str">
        <f>IF(B440="","",ROW()-ROW($A$3)+'Diário 3º PA'!$P$1)</f>
        <v/>
      </c>
      <c r="B440" s="304"/>
      <c r="C440" s="305"/>
      <c r="D440" s="269"/>
      <c r="E440" s="264"/>
      <c r="F440" s="334"/>
      <c r="G440" s="264"/>
      <c r="H440" s="269"/>
      <c r="I440" s="264"/>
      <c r="J440" s="307" t="str">
        <f t="shared" si="1"/>
        <v/>
      </c>
      <c r="K440" s="307"/>
      <c r="L440" s="308"/>
      <c r="M440" s="307"/>
      <c r="N440" s="304"/>
      <c r="O440" s="264"/>
      <c r="P440" s="269"/>
      <c r="Q440" s="296"/>
      <c r="R440" s="296"/>
      <c r="S440" s="296"/>
      <c r="T440" s="296"/>
    </row>
    <row r="441" spans="1:20" ht="12.75" customHeight="1" x14ac:dyDescent="0.2">
      <c r="A441" s="303" t="str">
        <f>IF(B441="","",ROW()-ROW($A$3)+'Diário 3º PA'!$P$1)</f>
        <v/>
      </c>
      <c r="B441" s="304"/>
      <c r="C441" s="305"/>
      <c r="D441" s="269"/>
      <c r="E441" s="264"/>
      <c r="F441" s="334"/>
      <c r="G441" s="264"/>
      <c r="H441" s="269"/>
      <c r="I441" s="264"/>
      <c r="J441" s="307" t="str">
        <f t="shared" si="1"/>
        <v/>
      </c>
      <c r="K441" s="307"/>
      <c r="L441" s="308"/>
      <c r="M441" s="307"/>
      <c r="N441" s="304"/>
      <c r="O441" s="264"/>
      <c r="P441" s="269"/>
      <c r="Q441" s="296"/>
      <c r="R441" s="296"/>
      <c r="S441" s="296"/>
      <c r="T441" s="296"/>
    </row>
    <row r="442" spans="1:20" ht="12.75" customHeight="1" x14ac:dyDescent="0.2">
      <c r="A442" s="303" t="str">
        <f>IF(B442="","",ROW()-ROW($A$3)+'Diário 3º PA'!$P$1)</f>
        <v/>
      </c>
      <c r="B442" s="304"/>
      <c r="C442" s="305"/>
      <c r="D442" s="269"/>
      <c r="E442" s="264"/>
      <c r="F442" s="334"/>
      <c r="G442" s="269"/>
      <c r="H442" s="264"/>
      <c r="I442" s="264"/>
      <c r="J442" s="307" t="str">
        <f t="shared" si="1"/>
        <v/>
      </c>
      <c r="K442" s="307"/>
      <c r="L442" s="308"/>
      <c r="M442" s="307"/>
      <c r="N442" s="304"/>
      <c r="O442" s="264"/>
      <c r="P442" s="269"/>
      <c r="Q442" s="296"/>
      <c r="R442" s="296"/>
      <c r="S442" s="296"/>
      <c r="T442" s="296"/>
    </row>
    <row r="443" spans="1:20" ht="12.75" customHeight="1" x14ac:dyDescent="0.2">
      <c r="A443" s="303" t="str">
        <f>IF(B443="","",ROW()-ROW($A$3)+'Diário 3º PA'!$P$1)</f>
        <v/>
      </c>
      <c r="B443" s="304"/>
      <c r="C443" s="305"/>
      <c r="D443" s="269"/>
      <c r="E443" s="264"/>
      <c r="F443" s="334"/>
      <c r="G443" s="264"/>
      <c r="H443" s="269"/>
      <c r="I443" s="264"/>
      <c r="J443" s="307" t="str">
        <f t="shared" si="1"/>
        <v/>
      </c>
      <c r="K443" s="307"/>
      <c r="L443" s="308"/>
      <c r="M443" s="307"/>
      <c r="N443" s="304"/>
      <c r="O443" s="264"/>
      <c r="P443" s="269"/>
      <c r="Q443" s="296"/>
      <c r="R443" s="296"/>
      <c r="S443" s="296"/>
      <c r="T443" s="296"/>
    </row>
    <row r="444" spans="1:20" ht="12.75" customHeight="1" x14ac:dyDescent="0.2">
      <c r="A444" s="303" t="str">
        <f>IF(B444="","",ROW()-ROW($A$3)+'Diário 3º PA'!$P$1)</f>
        <v/>
      </c>
      <c r="B444" s="304"/>
      <c r="C444" s="305"/>
      <c r="D444" s="269"/>
      <c r="E444" s="264"/>
      <c r="F444" s="334"/>
      <c r="G444" s="269"/>
      <c r="H444" s="269"/>
      <c r="I444" s="264"/>
      <c r="J444" s="307" t="str">
        <f t="shared" si="1"/>
        <v/>
      </c>
      <c r="K444" s="307"/>
      <c r="L444" s="308"/>
      <c r="M444" s="307"/>
      <c r="N444" s="304"/>
      <c r="O444" s="264"/>
      <c r="P444" s="269"/>
      <c r="Q444" s="296"/>
      <c r="R444" s="296"/>
      <c r="S444" s="296"/>
      <c r="T444" s="296"/>
    </row>
    <row r="445" spans="1:20" ht="12.75" customHeight="1" x14ac:dyDescent="0.2">
      <c r="A445" s="303" t="str">
        <f>IF(B445="","",ROW()-ROW($A$3)+'Diário 3º PA'!$P$1)</f>
        <v/>
      </c>
      <c r="B445" s="304"/>
      <c r="C445" s="305"/>
      <c r="D445" s="269"/>
      <c r="E445" s="264"/>
      <c r="F445" s="334"/>
      <c r="G445" s="269"/>
      <c r="H445" s="269"/>
      <c r="I445" s="264"/>
      <c r="J445" s="307" t="str">
        <f t="shared" si="1"/>
        <v/>
      </c>
      <c r="K445" s="307"/>
      <c r="L445" s="308"/>
      <c r="M445" s="307"/>
      <c r="N445" s="304"/>
      <c r="O445" s="264"/>
      <c r="P445" s="269"/>
      <c r="Q445" s="296"/>
      <c r="R445" s="296"/>
      <c r="S445" s="296"/>
      <c r="T445" s="296"/>
    </row>
    <row r="446" spans="1:20" ht="12.75" customHeight="1" x14ac:dyDescent="0.2">
      <c r="A446" s="303" t="str">
        <f>IF(B446="","",ROW()-ROW($A$3)+'Diário 3º PA'!$P$1)</f>
        <v/>
      </c>
      <c r="B446" s="304"/>
      <c r="C446" s="305"/>
      <c r="D446" s="269"/>
      <c r="E446" s="264"/>
      <c r="F446" s="334"/>
      <c r="G446" s="269"/>
      <c r="H446" s="269"/>
      <c r="I446" s="264"/>
      <c r="J446" s="307" t="str">
        <f t="shared" si="1"/>
        <v/>
      </c>
      <c r="K446" s="307"/>
      <c r="L446" s="308"/>
      <c r="M446" s="307"/>
      <c r="N446" s="304"/>
      <c r="O446" s="264"/>
      <c r="P446" s="269"/>
      <c r="Q446" s="296"/>
      <c r="R446" s="296"/>
      <c r="S446" s="296"/>
      <c r="T446" s="296"/>
    </row>
    <row r="447" spans="1:20" ht="12.75" customHeight="1" x14ac:dyDescent="0.2">
      <c r="A447" s="303" t="str">
        <f>IF(B447="","",ROW()-ROW($A$3)+'Diário 3º PA'!$P$1)</f>
        <v/>
      </c>
      <c r="B447" s="304"/>
      <c r="C447" s="305"/>
      <c r="D447" s="269"/>
      <c r="E447" s="264"/>
      <c r="F447" s="334"/>
      <c r="G447" s="269"/>
      <c r="H447" s="269"/>
      <c r="I447" s="264"/>
      <c r="J447" s="307" t="str">
        <f t="shared" si="1"/>
        <v/>
      </c>
      <c r="K447" s="307"/>
      <c r="L447" s="308"/>
      <c r="M447" s="307"/>
      <c r="N447" s="304"/>
      <c r="O447" s="264"/>
      <c r="P447" s="269"/>
      <c r="Q447" s="296"/>
      <c r="R447" s="296"/>
      <c r="S447" s="296"/>
      <c r="T447" s="296"/>
    </row>
    <row r="448" spans="1:20" ht="12.75" customHeight="1" x14ac:dyDescent="0.2">
      <c r="A448" s="303" t="str">
        <f>IF(B448="","",ROW()-ROW($A$3)+'Diário 3º PA'!$P$1)</f>
        <v/>
      </c>
      <c r="B448" s="304"/>
      <c r="C448" s="305"/>
      <c r="D448" s="269"/>
      <c r="E448" s="264"/>
      <c r="F448" s="334"/>
      <c r="G448" s="269"/>
      <c r="H448" s="269"/>
      <c r="I448" s="264"/>
      <c r="J448" s="307" t="str">
        <f t="shared" si="1"/>
        <v/>
      </c>
      <c r="K448" s="307"/>
      <c r="L448" s="308"/>
      <c r="M448" s="307"/>
      <c r="N448" s="304"/>
      <c r="O448" s="264"/>
      <c r="P448" s="269"/>
      <c r="Q448" s="296"/>
      <c r="R448" s="296"/>
      <c r="S448" s="296"/>
      <c r="T448" s="296"/>
    </row>
    <row r="449" spans="1:20" ht="12.75" customHeight="1" x14ac:dyDescent="0.2">
      <c r="A449" s="303" t="str">
        <f>IF(B449="","",ROW()-ROW($A$3)+'Diário 3º PA'!$P$1)</f>
        <v/>
      </c>
      <c r="B449" s="304"/>
      <c r="C449" s="305"/>
      <c r="D449" s="269"/>
      <c r="E449" s="264"/>
      <c r="F449" s="334"/>
      <c r="G449" s="269"/>
      <c r="H449" s="269"/>
      <c r="I449" s="264"/>
      <c r="J449" s="307" t="str">
        <f t="shared" si="1"/>
        <v/>
      </c>
      <c r="K449" s="307"/>
      <c r="L449" s="308"/>
      <c r="M449" s="307"/>
      <c r="N449" s="304"/>
      <c r="O449" s="264"/>
      <c r="P449" s="269"/>
      <c r="Q449" s="296"/>
      <c r="R449" s="296"/>
      <c r="S449" s="296"/>
      <c r="T449" s="296"/>
    </row>
    <row r="450" spans="1:20" ht="12.75" customHeight="1" x14ac:dyDescent="0.2">
      <c r="A450" s="303" t="str">
        <f>IF(B450="","",ROW()-ROW($A$3)+'Diário 3º PA'!$P$1)</f>
        <v/>
      </c>
      <c r="B450" s="304"/>
      <c r="C450" s="305"/>
      <c r="D450" s="269"/>
      <c r="E450" s="264"/>
      <c r="F450" s="334"/>
      <c r="G450" s="269"/>
      <c r="H450" s="269"/>
      <c r="I450" s="264"/>
      <c r="J450" s="307" t="str">
        <f t="shared" si="1"/>
        <v/>
      </c>
      <c r="K450" s="307"/>
      <c r="L450" s="308"/>
      <c r="M450" s="307"/>
      <c r="N450" s="304"/>
      <c r="O450" s="264"/>
      <c r="P450" s="269"/>
      <c r="Q450" s="296"/>
      <c r="R450" s="296"/>
      <c r="S450" s="296"/>
      <c r="T450" s="296"/>
    </row>
    <row r="451" spans="1:20" ht="12.75" customHeight="1" x14ac:dyDescent="0.2">
      <c r="A451" s="303" t="str">
        <f>IF(B451="","",ROW()-ROW($A$3)+'Diário 3º PA'!$P$1)</f>
        <v/>
      </c>
      <c r="B451" s="304"/>
      <c r="C451" s="305"/>
      <c r="D451" s="269"/>
      <c r="E451" s="264"/>
      <c r="F451" s="334"/>
      <c r="G451" s="269"/>
      <c r="H451" s="269"/>
      <c r="I451" s="264"/>
      <c r="J451" s="307" t="str">
        <f t="shared" si="1"/>
        <v/>
      </c>
      <c r="K451" s="307"/>
      <c r="L451" s="308"/>
      <c r="M451" s="307"/>
      <c r="N451" s="304"/>
      <c r="O451" s="264"/>
      <c r="P451" s="269"/>
      <c r="Q451" s="296"/>
      <c r="R451" s="296"/>
      <c r="S451" s="296"/>
      <c r="T451" s="296"/>
    </row>
    <row r="452" spans="1:20" ht="12.75" customHeight="1" x14ac:dyDescent="0.2">
      <c r="A452" s="303" t="str">
        <f>IF(B452="","",ROW()-ROW($A$3)+'Diário 3º PA'!$P$1)</f>
        <v/>
      </c>
      <c r="B452" s="304"/>
      <c r="C452" s="305"/>
      <c r="D452" s="269"/>
      <c r="E452" s="264"/>
      <c r="F452" s="334"/>
      <c r="G452" s="269"/>
      <c r="H452" s="269"/>
      <c r="I452" s="264"/>
      <c r="J452" s="307" t="str">
        <f t="shared" si="1"/>
        <v/>
      </c>
      <c r="K452" s="307"/>
      <c r="L452" s="308"/>
      <c r="M452" s="307"/>
      <c r="N452" s="304"/>
      <c r="O452" s="264"/>
      <c r="P452" s="269"/>
      <c r="Q452" s="296"/>
      <c r="R452" s="296"/>
      <c r="S452" s="296"/>
      <c r="T452" s="296"/>
    </row>
    <row r="453" spans="1:20" ht="12.75" customHeight="1" x14ac:dyDescent="0.2">
      <c r="A453" s="303" t="str">
        <f>IF(B453="","",ROW()-ROW($A$3)+'Diário 3º PA'!$P$1)</f>
        <v/>
      </c>
      <c r="B453" s="304"/>
      <c r="C453" s="305"/>
      <c r="D453" s="269"/>
      <c r="E453" s="264"/>
      <c r="F453" s="334"/>
      <c r="G453" s="269"/>
      <c r="H453" s="269"/>
      <c r="I453" s="264"/>
      <c r="J453" s="307" t="str">
        <f t="shared" si="1"/>
        <v/>
      </c>
      <c r="K453" s="307"/>
      <c r="L453" s="308"/>
      <c r="M453" s="307"/>
      <c r="N453" s="304"/>
      <c r="O453" s="264"/>
      <c r="P453" s="269"/>
      <c r="Q453" s="296"/>
      <c r="R453" s="296"/>
      <c r="S453" s="296"/>
      <c r="T453" s="296"/>
    </row>
    <row r="454" spans="1:20" ht="12.75" customHeight="1" x14ac:dyDescent="0.2">
      <c r="A454" s="303" t="str">
        <f>IF(B454="","",ROW()-ROW($A$3)+'Diário 3º PA'!$P$1)</f>
        <v/>
      </c>
      <c r="B454" s="304"/>
      <c r="C454" s="305"/>
      <c r="D454" s="269"/>
      <c r="E454" s="264"/>
      <c r="F454" s="334"/>
      <c r="G454" s="269"/>
      <c r="H454" s="269"/>
      <c r="I454" s="264"/>
      <c r="J454" s="307" t="str">
        <f t="shared" si="1"/>
        <v/>
      </c>
      <c r="K454" s="307"/>
      <c r="L454" s="308"/>
      <c r="M454" s="307"/>
      <c r="N454" s="304"/>
      <c r="O454" s="264"/>
      <c r="P454" s="269"/>
      <c r="Q454" s="296"/>
      <c r="R454" s="296"/>
      <c r="S454" s="296"/>
      <c r="T454" s="296"/>
    </row>
    <row r="455" spans="1:20" ht="12.75" customHeight="1" x14ac:dyDescent="0.2">
      <c r="A455" s="303" t="str">
        <f>IF(B455="","",ROW()-ROW($A$3)+'Diário 3º PA'!$P$1)</f>
        <v/>
      </c>
      <c r="B455" s="304"/>
      <c r="C455" s="305"/>
      <c r="D455" s="269"/>
      <c r="E455" s="264"/>
      <c r="F455" s="334"/>
      <c r="G455" s="269"/>
      <c r="H455" s="269"/>
      <c r="I455" s="264"/>
      <c r="J455" s="307" t="str">
        <f t="shared" si="1"/>
        <v/>
      </c>
      <c r="K455" s="307"/>
      <c r="L455" s="308"/>
      <c r="M455" s="307"/>
      <c r="N455" s="304"/>
      <c r="O455" s="264"/>
      <c r="P455" s="269"/>
      <c r="Q455" s="296"/>
      <c r="R455" s="296"/>
      <c r="S455" s="296"/>
      <c r="T455" s="296"/>
    </row>
    <row r="456" spans="1:20" ht="12.75" customHeight="1" x14ac:dyDescent="0.2">
      <c r="A456" s="303" t="str">
        <f>IF(B456="","",ROW()-ROW($A$3)+'Diário 3º PA'!$P$1)</f>
        <v/>
      </c>
      <c r="B456" s="304"/>
      <c r="C456" s="305"/>
      <c r="D456" s="269"/>
      <c r="E456" s="264"/>
      <c r="F456" s="334"/>
      <c r="G456" s="269"/>
      <c r="H456" s="269"/>
      <c r="I456" s="264"/>
      <c r="J456" s="307" t="str">
        <f t="shared" si="1"/>
        <v/>
      </c>
      <c r="K456" s="307"/>
      <c r="L456" s="308"/>
      <c r="M456" s="307"/>
      <c r="N456" s="304"/>
      <c r="O456" s="264"/>
      <c r="P456" s="269"/>
      <c r="Q456" s="296"/>
      <c r="R456" s="296"/>
      <c r="S456" s="296"/>
      <c r="T456" s="296"/>
    </row>
    <row r="457" spans="1:20" ht="12.75" customHeight="1" x14ac:dyDescent="0.2">
      <c r="A457" s="303" t="str">
        <f>IF(B457="","",ROW()-ROW($A$3)+'Diário 3º PA'!$P$1)</f>
        <v/>
      </c>
      <c r="B457" s="304"/>
      <c r="C457" s="305"/>
      <c r="D457" s="269"/>
      <c r="E457" s="264"/>
      <c r="F457" s="334"/>
      <c r="G457" s="269"/>
      <c r="H457" s="269"/>
      <c r="I457" s="264"/>
      <c r="J457" s="307" t="str">
        <f t="shared" si="1"/>
        <v/>
      </c>
      <c r="K457" s="307"/>
      <c r="L457" s="308"/>
      <c r="M457" s="307"/>
      <c r="N457" s="304"/>
      <c r="O457" s="264"/>
      <c r="P457" s="269"/>
      <c r="Q457" s="296"/>
      <c r="R457" s="296"/>
      <c r="S457" s="296"/>
      <c r="T457" s="296"/>
    </row>
    <row r="458" spans="1:20" ht="12.75" customHeight="1" x14ac:dyDescent="0.2">
      <c r="A458" s="303" t="str">
        <f>IF(B458="","",ROW()-ROW($A$3)+'Diário 3º PA'!$P$1)</f>
        <v/>
      </c>
      <c r="B458" s="304"/>
      <c r="C458" s="305"/>
      <c r="D458" s="269"/>
      <c r="E458" s="264"/>
      <c r="F458" s="334"/>
      <c r="G458" s="269"/>
      <c r="H458" s="269"/>
      <c r="I458" s="264"/>
      <c r="J458" s="307" t="str">
        <f t="shared" si="1"/>
        <v/>
      </c>
      <c r="K458" s="307"/>
      <c r="L458" s="308"/>
      <c r="M458" s="307"/>
      <c r="N458" s="304"/>
      <c r="O458" s="264"/>
      <c r="P458" s="269"/>
      <c r="Q458" s="296"/>
      <c r="R458" s="296"/>
      <c r="S458" s="296"/>
      <c r="T458" s="296"/>
    </row>
    <row r="459" spans="1:20" ht="12.75" customHeight="1" x14ac:dyDescent="0.2">
      <c r="A459" s="303" t="str">
        <f>IF(B459="","",ROW()-ROW($A$3)+'Diário 3º PA'!$P$1)</f>
        <v/>
      </c>
      <c r="B459" s="304"/>
      <c r="C459" s="305"/>
      <c r="D459" s="269"/>
      <c r="E459" s="264"/>
      <c r="F459" s="334"/>
      <c r="G459" s="269"/>
      <c r="H459" s="269"/>
      <c r="I459" s="264"/>
      <c r="J459" s="307" t="str">
        <f t="shared" si="1"/>
        <v/>
      </c>
      <c r="K459" s="307"/>
      <c r="L459" s="308"/>
      <c r="M459" s="307"/>
      <c r="N459" s="304"/>
      <c r="O459" s="264"/>
      <c r="P459" s="269"/>
      <c r="Q459" s="296"/>
      <c r="R459" s="296"/>
      <c r="S459" s="296"/>
      <c r="T459" s="296"/>
    </row>
    <row r="460" spans="1:20" ht="12.75" customHeight="1" x14ac:dyDescent="0.2">
      <c r="A460" s="303" t="str">
        <f>IF(B460="","",ROW()-ROW($A$3)+'Diário 3º PA'!$P$1)</f>
        <v/>
      </c>
      <c r="B460" s="304"/>
      <c r="C460" s="305"/>
      <c r="D460" s="269"/>
      <c r="E460" s="264"/>
      <c r="F460" s="334"/>
      <c r="G460" s="269"/>
      <c r="H460" s="269"/>
      <c r="I460" s="264"/>
      <c r="J460" s="307" t="str">
        <f t="shared" si="1"/>
        <v/>
      </c>
      <c r="K460" s="307"/>
      <c r="L460" s="308"/>
      <c r="M460" s="307"/>
      <c r="N460" s="304"/>
      <c r="O460" s="264"/>
      <c r="P460" s="269"/>
      <c r="Q460" s="296"/>
      <c r="R460" s="296"/>
      <c r="S460" s="296"/>
      <c r="T460" s="296"/>
    </row>
    <row r="461" spans="1:20" ht="12.75" customHeight="1" x14ac:dyDescent="0.2">
      <c r="A461" s="303" t="str">
        <f>IF(B461="","",ROW()-ROW($A$3)+'Diário 3º PA'!$P$1)</f>
        <v/>
      </c>
      <c r="B461" s="304"/>
      <c r="C461" s="305"/>
      <c r="D461" s="269"/>
      <c r="E461" s="264"/>
      <c r="F461" s="334"/>
      <c r="G461" s="269"/>
      <c r="H461" s="269"/>
      <c r="I461" s="264"/>
      <c r="J461" s="307" t="str">
        <f t="shared" si="1"/>
        <v/>
      </c>
      <c r="K461" s="307"/>
      <c r="L461" s="308"/>
      <c r="M461" s="307"/>
      <c r="N461" s="304"/>
      <c r="O461" s="264"/>
      <c r="P461" s="269"/>
      <c r="Q461" s="296"/>
      <c r="R461" s="296"/>
      <c r="S461" s="296"/>
      <c r="T461" s="296"/>
    </row>
    <row r="462" spans="1:20" ht="12.75" customHeight="1" x14ac:dyDescent="0.2">
      <c r="A462" s="303" t="str">
        <f>IF(B462="","",ROW()-ROW($A$3)+'Diário 3º PA'!$P$1)</f>
        <v/>
      </c>
      <c r="B462" s="304"/>
      <c r="C462" s="305"/>
      <c r="D462" s="269"/>
      <c r="E462" s="264"/>
      <c r="F462" s="334"/>
      <c r="G462" s="269"/>
      <c r="H462" s="269"/>
      <c r="I462" s="264"/>
      <c r="J462" s="307" t="str">
        <f t="shared" si="1"/>
        <v/>
      </c>
      <c r="K462" s="307"/>
      <c r="L462" s="308"/>
      <c r="M462" s="307"/>
      <c r="N462" s="304"/>
      <c r="O462" s="264"/>
      <c r="P462" s="269"/>
      <c r="Q462" s="296"/>
      <c r="R462" s="296"/>
      <c r="S462" s="296"/>
      <c r="T462" s="296"/>
    </row>
    <row r="463" spans="1:20" ht="12.75" customHeight="1" x14ac:dyDescent="0.2">
      <c r="A463" s="303" t="str">
        <f>IF(B463="","",ROW()-ROW($A$3)+'Diário 3º PA'!$P$1)</f>
        <v/>
      </c>
      <c r="B463" s="304"/>
      <c r="C463" s="305"/>
      <c r="D463" s="269"/>
      <c r="E463" s="264"/>
      <c r="F463" s="334"/>
      <c r="G463" s="269"/>
      <c r="H463" s="269"/>
      <c r="I463" s="264"/>
      <c r="J463" s="307" t="str">
        <f t="shared" si="1"/>
        <v/>
      </c>
      <c r="K463" s="307"/>
      <c r="L463" s="308"/>
      <c r="M463" s="307"/>
      <c r="N463" s="304"/>
      <c r="O463" s="264"/>
      <c r="P463" s="269"/>
      <c r="Q463" s="296"/>
      <c r="R463" s="296"/>
      <c r="S463" s="296"/>
      <c r="T463" s="296"/>
    </row>
    <row r="464" spans="1:20" ht="12.75" customHeight="1" x14ac:dyDescent="0.2">
      <c r="A464" s="303" t="str">
        <f>IF(B464="","",ROW()-ROW($A$3)+'Diário 3º PA'!$P$1)</f>
        <v/>
      </c>
      <c r="B464" s="304"/>
      <c r="C464" s="305"/>
      <c r="D464" s="269"/>
      <c r="E464" s="264"/>
      <c r="F464" s="334"/>
      <c r="G464" s="269"/>
      <c r="H464" s="269"/>
      <c r="I464" s="264"/>
      <c r="J464" s="307" t="str">
        <f t="shared" si="1"/>
        <v/>
      </c>
      <c r="K464" s="307"/>
      <c r="L464" s="308"/>
      <c r="M464" s="307"/>
      <c r="N464" s="304"/>
      <c r="O464" s="264"/>
      <c r="P464" s="269"/>
      <c r="Q464" s="296"/>
      <c r="R464" s="296"/>
      <c r="S464" s="296"/>
      <c r="T464" s="296"/>
    </row>
    <row r="465" spans="1:20" ht="12.75" customHeight="1" x14ac:dyDescent="0.2">
      <c r="A465" s="303" t="str">
        <f>IF(B465="","",ROW()-ROW($A$3)+'Diário 3º PA'!$P$1)</f>
        <v/>
      </c>
      <c r="B465" s="304"/>
      <c r="C465" s="305"/>
      <c r="D465" s="269"/>
      <c r="E465" s="264"/>
      <c r="F465" s="334"/>
      <c r="G465" s="269"/>
      <c r="H465" s="269"/>
      <c r="I465" s="264"/>
      <c r="J465" s="307" t="str">
        <f t="shared" si="1"/>
        <v/>
      </c>
      <c r="K465" s="307"/>
      <c r="L465" s="308"/>
      <c r="M465" s="307"/>
      <c r="N465" s="304"/>
      <c r="O465" s="264"/>
      <c r="P465" s="269"/>
      <c r="Q465" s="296"/>
      <c r="R465" s="296"/>
      <c r="S465" s="296"/>
      <c r="T465" s="296"/>
    </row>
    <row r="466" spans="1:20" ht="12.75" customHeight="1" x14ac:dyDescent="0.2">
      <c r="A466" s="303" t="str">
        <f>IF(B466="","",ROW()-ROW($A$3)+'Diário 3º PA'!$P$1)</f>
        <v/>
      </c>
      <c r="B466" s="304"/>
      <c r="C466" s="305"/>
      <c r="D466" s="269"/>
      <c r="E466" s="264"/>
      <c r="F466" s="334"/>
      <c r="G466" s="269"/>
      <c r="H466" s="269"/>
      <c r="I466" s="264"/>
      <c r="J466" s="307" t="str">
        <f t="shared" si="1"/>
        <v/>
      </c>
      <c r="K466" s="307"/>
      <c r="L466" s="308"/>
      <c r="M466" s="307"/>
      <c r="N466" s="304"/>
      <c r="O466" s="264"/>
      <c r="P466" s="269"/>
      <c r="Q466" s="296"/>
      <c r="R466" s="296"/>
      <c r="S466" s="296"/>
      <c r="T466" s="296"/>
    </row>
    <row r="467" spans="1:20" ht="12.75" customHeight="1" x14ac:dyDescent="0.2">
      <c r="A467" s="303" t="str">
        <f>IF(B467="","",ROW()-ROW($A$3)+'Diário 3º PA'!$P$1)</f>
        <v/>
      </c>
      <c r="B467" s="304"/>
      <c r="C467" s="305"/>
      <c r="D467" s="269"/>
      <c r="E467" s="264"/>
      <c r="F467" s="334"/>
      <c r="G467" s="269"/>
      <c r="H467" s="269"/>
      <c r="I467" s="264"/>
      <c r="J467" s="307" t="str">
        <f t="shared" si="1"/>
        <v/>
      </c>
      <c r="K467" s="307"/>
      <c r="L467" s="308"/>
      <c r="M467" s="307"/>
      <c r="N467" s="304"/>
      <c r="O467" s="264"/>
      <c r="P467" s="269"/>
      <c r="Q467" s="296"/>
      <c r="R467" s="296"/>
      <c r="S467" s="296"/>
      <c r="T467" s="296"/>
    </row>
    <row r="468" spans="1:20" ht="12.75" customHeight="1" x14ac:dyDescent="0.2">
      <c r="A468" s="303" t="str">
        <f>IF(B468="","",ROW()-ROW($A$3)+'Diário 3º PA'!$P$1)</f>
        <v/>
      </c>
      <c r="B468" s="304"/>
      <c r="C468" s="305"/>
      <c r="D468" s="269"/>
      <c r="E468" s="264"/>
      <c r="F468" s="334"/>
      <c r="G468" s="269"/>
      <c r="H468" s="269"/>
      <c r="I468" s="264"/>
      <c r="J468" s="307" t="str">
        <f t="shared" si="1"/>
        <v/>
      </c>
      <c r="K468" s="307"/>
      <c r="L468" s="308"/>
      <c r="M468" s="307"/>
      <c r="N468" s="304"/>
      <c r="O468" s="264"/>
      <c r="P468" s="269"/>
      <c r="Q468" s="296"/>
      <c r="R468" s="296"/>
      <c r="S468" s="296"/>
      <c r="T468" s="296"/>
    </row>
    <row r="469" spans="1:20" ht="12.75" customHeight="1" x14ac:dyDescent="0.2">
      <c r="A469" s="303" t="str">
        <f>IF(B469="","",ROW()-ROW($A$3)+'Diário 3º PA'!$P$1)</f>
        <v/>
      </c>
      <c r="B469" s="304"/>
      <c r="C469" s="305"/>
      <c r="D469" s="269"/>
      <c r="E469" s="264"/>
      <c r="F469" s="334"/>
      <c r="G469" s="269"/>
      <c r="H469" s="269"/>
      <c r="I469" s="264"/>
      <c r="J469" s="307" t="str">
        <f t="shared" si="1"/>
        <v/>
      </c>
      <c r="K469" s="307"/>
      <c r="L469" s="308"/>
      <c r="M469" s="307"/>
      <c r="N469" s="304"/>
      <c r="O469" s="264"/>
      <c r="P469" s="269"/>
      <c r="Q469" s="296"/>
      <c r="R469" s="296"/>
      <c r="S469" s="296"/>
      <c r="T469" s="296"/>
    </row>
    <row r="470" spans="1:20" ht="12.75" customHeight="1" x14ac:dyDescent="0.2">
      <c r="A470" s="303" t="str">
        <f>IF(B470="","",ROW()-ROW($A$3)+'Diário 3º PA'!$P$1)</f>
        <v/>
      </c>
      <c r="B470" s="304"/>
      <c r="C470" s="305"/>
      <c r="D470" s="269"/>
      <c r="E470" s="264"/>
      <c r="F470" s="334"/>
      <c r="G470" s="269"/>
      <c r="H470" s="269"/>
      <c r="I470" s="264"/>
      <c r="J470" s="307" t="str">
        <f t="shared" si="1"/>
        <v/>
      </c>
      <c r="K470" s="307"/>
      <c r="L470" s="308"/>
      <c r="M470" s="307"/>
      <c r="N470" s="304"/>
      <c r="O470" s="264"/>
      <c r="P470" s="269"/>
      <c r="Q470" s="296"/>
      <c r="R470" s="296"/>
      <c r="S470" s="296"/>
      <c r="T470" s="296"/>
    </row>
    <row r="471" spans="1:20" ht="12.75" customHeight="1" x14ac:dyDescent="0.2">
      <c r="A471" s="303" t="str">
        <f>IF(B471="","",ROW()-ROW($A$3)+'Diário 3º PA'!$P$1)</f>
        <v/>
      </c>
      <c r="B471" s="304"/>
      <c r="C471" s="305"/>
      <c r="D471" s="269"/>
      <c r="E471" s="264"/>
      <c r="F471" s="334"/>
      <c r="G471" s="269"/>
      <c r="H471" s="269"/>
      <c r="I471" s="264"/>
      <c r="J471" s="307" t="str">
        <f t="shared" si="1"/>
        <v/>
      </c>
      <c r="K471" s="307"/>
      <c r="L471" s="308"/>
      <c r="M471" s="307"/>
      <c r="N471" s="304"/>
      <c r="O471" s="264"/>
      <c r="P471" s="269"/>
      <c r="Q471" s="296"/>
      <c r="R471" s="296"/>
      <c r="S471" s="296"/>
      <c r="T471" s="296"/>
    </row>
    <row r="472" spans="1:20" ht="12.75" customHeight="1" x14ac:dyDescent="0.2">
      <c r="A472" s="303" t="str">
        <f>IF(B472="","",ROW()-ROW($A$3)+'Diário 3º PA'!$P$1)</f>
        <v/>
      </c>
      <c r="B472" s="304"/>
      <c r="C472" s="305"/>
      <c r="D472" s="269"/>
      <c r="E472" s="264"/>
      <c r="F472" s="334"/>
      <c r="G472" s="269"/>
      <c r="H472" s="269"/>
      <c r="I472" s="264"/>
      <c r="J472" s="307" t="str">
        <f t="shared" si="1"/>
        <v/>
      </c>
      <c r="K472" s="307"/>
      <c r="L472" s="308"/>
      <c r="M472" s="307"/>
      <c r="N472" s="304"/>
      <c r="O472" s="264"/>
      <c r="P472" s="269"/>
      <c r="Q472" s="296"/>
      <c r="R472" s="296"/>
      <c r="S472" s="296"/>
      <c r="T472" s="296"/>
    </row>
    <row r="473" spans="1:20" ht="12.75" customHeight="1" x14ac:dyDescent="0.2">
      <c r="A473" s="303" t="str">
        <f>IF(B473="","",ROW()-ROW($A$3)+'Diário 3º PA'!$P$1)</f>
        <v/>
      </c>
      <c r="B473" s="304"/>
      <c r="C473" s="305"/>
      <c r="D473" s="269"/>
      <c r="E473" s="264"/>
      <c r="F473" s="334"/>
      <c r="G473" s="269"/>
      <c r="H473" s="269"/>
      <c r="I473" s="264"/>
      <c r="J473" s="307" t="str">
        <f t="shared" si="1"/>
        <v/>
      </c>
      <c r="K473" s="307"/>
      <c r="L473" s="308"/>
      <c r="M473" s="307"/>
      <c r="N473" s="304"/>
      <c r="O473" s="264"/>
      <c r="P473" s="269"/>
      <c r="Q473" s="296"/>
      <c r="R473" s="296"/>
      <c r="S473" s="296"/>
      <c r="T473" s="296"/>
    </row>
    <row r="474" spans="1:20" ht="12.75" customHeight="1" x14ac:dyDescent="0.2">
      <c r="A474" s="303" t="str">
        <f>IF(B474="","",ROW()-ROW($A$3)+'Diário 3º PA'!$P$1)</f>
        <v/>
      </c>
      <c r="B474" s="304"/>
      <c r="C474" s="305"/>
      <c r="D474" s="269"/>
      <c r="E474" s="264"/>
      <c r="F474" s="334"/>
      <c r="G474" s="269"/>
      <c r="H474" s="269"/>
      <c r="I474" s="264"/>
      <c r="J474" s="307" t="str">
        <f t="shared" si="1"/>
        <v/>
      </c>
      <c r="K474" s="307"/>
      <c r="L474" s="308"/>
      <c r="M474" s="307"/>
      <c r="N474" s="304"/>
      <c r="O474" s="264"/>
      <c r="P474" s="269"/>
      <c r="Q474" s="296"/>
      <c r="R474" s="296"/>
      <c r="S474" s="296"/>
      <c r="T474" s="296"/>
    </row>
    <row r="475" spans="1:20" ht="12.75" customHeight="1" x14ac:dyDescent="0.2">
      <c r="A475" s="303" t="str">
        <f>IF(B475="","",ROW()-ROW($A$3)+'Diário 3º PA'!$P$1)</f>
        <v/>
      </c>
      <c r="B475" s="304"/>
      <c r="C475" s="305"/>
      <c r="D475" s="269"/>
      <c r="E475" s="264"/>
      <c r="F475" s="334"/>
      <c r="G475" s="269"/>
      <c r="H475" s="269"/>
      <c r="I475" s="264"/>
      <c r="J475" s="307" t="str">
        <f t="shared" si="1"/>
        <v/>
      </c>
      <c r="K475" s="307"/>
      <c r="L475" s="308"/>
      <c r="M475" s="307"/>
      <c r="N475" s="304"/>
      <c r="O475" s="264"/>
      <c r="P475" s="269"/>
      <c r="Q475" s="296"/>
      <c r="R475" s="296"/>
      <c r="S475" s="296"/>
      <c r="T475" s="296"/>
    </row>
    <row r="476" spans="1:20" ht="12.75" customHeight="1" x14ac:dyDescent="0.2">
      <c r="A476" s="303" t="str">
        <f>IF(B476="","",ROW()-ROW($A$3)+'Diário 3º PA'!$P$1)</f>
        <v/>
      </c>
      <c r="B476" s="304"/>
      <c r="C476" s="305"/>
      <c r="D476" s="269"/>
      <c r="E476" s="264"/>
      <c r="F476" s="334"/>
      <c r="G476" s="269"/>
      <c r="H476" s="269"/>
      <c r="I476" s="264"/>
      <c r="J476" s="307" t="str">
        <f t="shared" si="1"/>
        <v/>
      </c>
      <c r="K476" s="307"/>
      <c r="L476" s="308"/>
      <c r="M476" s="307"/>
      <c r="N476" s="304"/>
      <c r="O476" s="264"/>
      <c r="P476" s="269"/>
      <c r="Q476" s="296"/>
      <c r="R476" s="296"/>
      <c r="S476" s="296"/>
      <c r="T476" s="296"/>
    </row>
    <row r="477" spans="1:20" ht="12.75" customHeight="1" x14ac:dyDescent="0.2">
      <c r="A477" s="303" t="str">
        <f>IF(B477="","",ROW()-ROW($A$3)+'Diário 3º PA'!$P$1)</f>
        <v/>
      </c>
      <c r="B477" s="304"/>
      <c r="C477" s="305"/>
      <c r="D477" s="269"/>
      <c r="E477" s="264"/>
      <c r="F477" s="334"/>
      <c r="G477" s="269"/>
      <c r="H477" s="269"/>
      <c r="I477" s="264"/>
      <c r="J477" s="307" t="str">
        <f t="shared" si="1"/>
        <v/>
      </c>
      <c r="K477" s="307"/>
      <c r="L477" s="308"/>
      <c r="M477" s="307"/>
      <c r="N477" s="304"/>
      <c r="O477" s="264"/>
      <c r="P477" s="269"/>
      <c r="Q477" s="296"/>
      <c r="R477" s="296"/>
      <c r="S477" s="296"/>
      <c r="T477" s="296"/>
    </row>
    <row r="478" spans="1:20" ht="12.75" customHeight="1" x14ac:dyDescent="0.2">
      <c r="A478" s="303" t="str">
        <f>IF(B478="","",ROW()-ROW($A$3)+'Diário 3º PA'!$P$1)</f>
        <v/>
      </c>
      <c r="B478" s="304"/>
      <c r="C478" s="305"/>
      <c r="D478" s="269"/>
      <c r="E478" s="264"/>
      <c r="F478" s="334"/>
      <c r="G478" s="269"/>
      <c r="H478" s="269"/>
      <c r="I478" s="264"/>
      <c r="J478" s="307" t="str">
        <f t="shared" si="1"/>
        <v/>
      </c>
      <c r="K478" s="307"/>
      <c r="L478" s="308"/>
      <c r="M478" s="307"/>
      <c r="N478" s="304"/>
      <c r="O478" s="264"/>
      <c r="P478" s="269"/>
      <c r="Q478" s="296"/>
      <c r="R478" s="296"/>
      <c r="S478" s="296"/>
      <c r="T478" s="296"/>
    </row>
    <row r="479" spans="1:20" ht="12.75" customHeight="1" x14ac:dyDescent="0.2">
      <c r="A479" s="303" t="str">
        <f>IF(B479="","",ROW()-ROW($A$3)+'Diário 3º PA'!$P$1)</f>
        <v/>
      </c>
      <c r="B479" s="304"/>
      <c r="C479" s="305"/>
      <c r="D479" s="269"/>
      <c r="E479" s="264"/>
      <c r="F479" s="334"/>
      <c r="G479" s="269"/>
      <c r="H479" s="269"/>
      <c r="I479" s="264"/>
      <c r="J479" s="307" t="str">
        <f t="shared" si="1"/>
        <v/>
      </c>
      <c r="K479" s="307"/>
      <c r="L479" s="308"/>
      <c r="M479" s="307"/>
      <c r="N479" s="304"/>
      <c r="O479" s="264"/>
      <c r="P479" s="269"/>
      <c r="Q479" s="296"/>
      <c r="R479" s="296"/>
      <c r="S479" s="296"/>
      <c r="T479" s="296"/>
    </row>
    <row r="480" spans="1:20" ht="12.75" customHeight="1" x14ac:dyDescent="0.2">
      <c r="A480" s="303" t="str">
        <f>IF(B480="","",ROW()-ROW($A$3)+'Diário 3º PA'!$P$1)</f>
        <v/>
      </c>
      <c r="B480" s="304"/>
      <c r="C480" s="305"/>
      <c r="D480" s="269"/>
      <c r="E480" s="264"/>
      <c r="F480" s="334"/>
      <c r="G480" s="269"/>
      <c r="H480" s="269"/>
      <c r="I480" s="264"/>
      <c r="J480" s="307" t="str">
        <f t="shared" si="1"/>
        <v/>
      </c>
      <c r="K480" s="307"/>
      <c r="L480" s="308"/>
      <c r="M480" s="307"/>
      <c r="N480" s="304"/>
      <c r="O480" s="264"/>
      <c r="P480" s="269"/>
      <c r="Q480" s="296"/>
      <c r="R480" s="296"/>
      <c r="S480" s="296"/>
      <c r="T480" s="296"/>
    </row>
    <row r="481" spans="1:20" ht="12.75" customHeight="1" x14ac:dyDescent="0.2">
      <c r="A481" s="303" t="str">
        <f>IF(B481="","",ROW()-ROW($A$3)+'Diário 3º PA'!$P$1)</f>
        <v/>
      </c>
      <c r="B481" s="304"/>
      <c r="C481" s="305"/>
      <c r="D481" s="269"/>
      <c r="E481" s="264"/>
      <c r="F481" s="334"/>
      <c r="G481" s="269"/>
      <c r="H481" s="269"/>
      <c r="I481" s="264"/>
      <c r="J481" s="307" t="str">
        <f t="shared" si="1"/>
        <v/>
      </c>
      <c r="K481" s="307"/>
      <c r="L481" s="308"/>
      <c r="M481" s="307"/>
      <c r="N481" s="304"/>
      <c r="O481" s="264"/>
      <c r="P481" s="269"/>
      <c r="Q481" s="296"/>
      <c r="R481" s="296"/>
      <c r="S481" s="296"/>
      <c r="T481" s="296"/>
    </row>
    <row r="482" spans="1:20" ht="12.75" customHeight="1" x14ac:dyDescent="0.2">
      <c r="A482" s="303" t="str">
        <f>IF(B482="","",ROW()-ROW($A$3)+'Diário 3º PA'!$P$1)</f>
        <v/>
      </c>
      <c r="B482" s="304"/>
      <c r="C482" s="305"/>
      <c r="D482" s="269"/>
      <c r="E482" s="264"/>
      <c r="F482" s="334"/>
      <c r="G482" s="269"/>
      <c r="H482" s="269"/>
      <c r="I482" s="264"/>
      <c r="J482" s="307" t="str">
        <f t="shared" si="1"/>
        <v/>
      </c>
      <c r="K482" s="307"/>
      <c r="L482" s="308"/>
      <c r="M482" s="307"/>
      <c r="N482" s="304"/>
      <c r="O482" s="264"/>
      <c r="P482" s="269"/>
      <c r="Q482" s="296"/>
      <c r="R482" s="296"/>
      <c r="S482" s="296"/>
      <c r="T482" s="296"/>
    </row>
    <row r="483" spans="1:20" ht="12.75" customHeight="1" x14ac:dyDescent="0.2">
      <c r="A483" s="303" t="str">
        <f>IF(B483="","",ROW()-ROW($A$3)+'Diário 3º PA'!$P$1)</f>
        <v/>
      </c>
      <c r="B483" s="304"/>
      <c r="C483" s="305"/>
      <c r="D483" s="269"/>
      <c r="E483" s="264"/>
      <c r="F483" s="334"/>
      <c r="G483" s="269"/>
      <c r="H483" s="269"/>
      <c r="I483" s="264"/>
      <c r="J483" s="307" t="str">
        <f t="shared" si="1"/>
        <v/>
      </c>
      <c r="K483" s="307"/>
      <c r="L483" s="308"/>
      <c r="M483" s="307"/>
      <c r="N483" s="304"/>
      <c r="O483" s="264"/>
      <c r="P483" s="269"/>
      <c r="Q483" s="296"/>
      <c r="R483" s="296"/>
      <c r="S483" s="296"/>
      <c r="T483" s="296"/>
    </row>
    <row r="484" spans="1:20" ht="12.75" customHeight="1" x14ac:dyDescent="0.2">
      <c r="A484" s="303" t="str">
        <f>IF(B484="","",ROW()-ROW($A$3)+'Diário 3º PA'!$P$1)</f>
        <v/>
      </c>
      <c r="B484" s="304"/>
      <c r="C484" s="305"/>
      <c r="D484" s="269"/>
      <c r="E484" s="264"/>
      <c r="F484" s="334"/>
      <c r="G484" s="269"/>
      <c r="H484" s="269"/>
      <c r="I484" s="264"/>
      <c r="J484" s="307" t="str">
        <f t="shared" si="1"/>
        <v/>
      </c>
      <c r="K484" s="307"/>
      <c r="L484" s="308"/>
      <c r="M484" s="307"/>
      <c r="N484" s="304"/>
      <c r="O484" s="264"/>
      <c r="P484" s="269"/>
      <c r="Q484" s="296"/>
      <c r="R484" s="296"/>
      <c r="S484" s="296"/>
      <c r="T484" s="296"/>
    </row>
    <row r="485" spans="1:20" ht="12.75" customHeight="1" x14ac:dyDescent="0.2">
      <c r="A485" s="303" t="str">
        <f>IF(B485="","",ROW()-ROW($A$3)+'Diário 3º PA'!$P$1)</f>
        <v/>
      </c>
      <c r="B485" s="304"/>
      <c r="C485" s="305"/>
      <c r="D485" s="269"/>
      <c r="E485" s="264"/>
      <c r="F485" s="334"/>
      <c r="G485" s="269"/>
      <c r="H485" s="269"/>
      <c r="I485" s="264"/>
      <c r="J485" s="307" t="str">
        <f t="shared" si="1"/>
        <v/>
      </c>
      <c r="K485" s="307"/>
      <c r="L485" s="308"/>
      <c r="M485" s="307"/>
      <c r="N485" s="304"/>
      <c r="O485" s="264"/>
      <c r="P485" s="269"/>
      <c r="Q485" s="296"/>
      <c r="R485" s="296"/>
      <c r="S485" s="296"/>
      <c r="T485" s="296"/>
    </row>
    <row r="486" spans="1:20" ht="12.75" customHeight="1" x14ac:dyDescent="0.2">
      <c r="A486" s="303" t="str">
        <f>IF(B486="","",ROW()-ROW($A$3)+'Diário 3º PA'!$P$1)</f>
        <v/>
      </c>
      <c r="B486" s="304"/>
      <c r="C486" s="305"/>
      <c r="D486" s="269"/>
      <c r="E486" s="264"/>
      <c r="F486" s="334"/>
      <c r="G486" s="269"/>
      <c r="H486" s="269"/>
      <c r="I486" s="264"/>
      <c r="J486" s="307" t="str">
        <f t="shared" si="1"/>
        <v/>
      </c>
      <c r="K486" s="307"/>
      <c r="L486" s="308"/>
      <c r="M486" s="307"/>
      <c r="N486" s="304"/>
      <c r="O486" s="264"/>
      <c r="P486" s="269"/>
      <c r="Q486" s="296"/>
      <c r="R486" s="296"/>
      <c r="S486" s="296"/>
      <c r="T486" s="296"/>
    </row>
    <row r="487" spans="1:20" ht="12.75" customHeight="1" x14ac:dyDescent="0.2">
      <c r="A487" s="303" t="str">
        <f>IF(B487="","",ROW()-ROW($A$3)+'Diário 3º PA'!$P$1)</f>
        <v/>
      </c>
      <c r="B487" s="304"/>
      <c r="C487" s="305"/>
      <c r="D487" s="269"/>
      <c r="E487" s="264"/>
      <c r="F487" s="334"/>
      <c r="G487" s="269"/>
      <c r="H487" s="269"/>
      <c r="I487" s="264"/>
      <c r="J487" s="307" t="str">
        <f t="shared" si="1"/>
        <v/>
      </c>
      <c r="K487" s="307"/>
      <c r="L487" s="308"/>
      <c r="M487" s="307"/>
      <c r="N487" s="304"/>
      <c r="O487" s="264"/>
      <c r="P487" s="269"/>
      <c r="Q487" s="296"/>
      <c r="R487" s="296"/>
      <c r="S487" s="296"/>
      <c r="T487" s="296"/>
    </row>
    <row r="488" spans="1:20" ht="12.75" customHeight="1" x14ac:dyDescent="0.2">
      <c r="A488" s="303" t="str">
        <f>IF(B488="","",ROW()-ROW($A$3)+'Diário 3º PA'!$P$1)</f>
        <v/>
      </c>
      <c r="B488" s="304"/>
      <c r="C488" s="305"/>
      <c r="D488" s="269"/>
      <c r="E488" s="264"/>
      <c r="F488" s="334"/>
      <c r="G488" s="269"/>
      <c r="H488" s="269"/>
      <c r="I488" s="264"/>
      <c r="J488" s="307" t="str">
        <f t="shared" si="1"/>
        <v/>
      </c>
      <c r="K488" s="307"/>
      <c r="L488" s="308"/>
      <c r="M488" s="307"/>
      <c r="N488" s="304"/>
      <c r="O488" s="264"/>
      <c r="P488" s="269"/>
      <c r="Q488" s="296"/>
      <c r="R488" s="296"/>
      <c r="S488" s="296"/>
      <c r="T488" s="296"/>
    </row>
    <row r="489" spans="1:20" ht="12.75" customHeight="1" x14ac:dyDescent="0.2">
      <c r="A489" s="303" t="str">
        <f>IF(B489="","",ROW()-ROW($A$3)+'Diário 3º PA'!$P$1)</f>
        <v/>
      </c>
      <c r="B489" s="304"/>
      <c r="C489" s="305"/>
      <c r="D489" s="269"/>
      <c r="E489" s="264"/>
      <c r="F489" s="334"/>
      <c r="G489" s="269"/>
      <c r="H489" s="269"/>
      <c r="I489" s="264"/>
      <c r="J489" s="307" t="str">
        <f t="shared" si="1"/>
        <v/>
      </c>
      <c r="K489" s="307"/>
      <c r="L489" s="308"/>
      <c r="M489" s="307"/>
      <c r="N489" s="304"/>
      <c r="O489" s="264"/>
      <c r="P489" s="269"/>
      <c r="Q489" s="296"/>
      <c r="R489" s="296"/>
      <c r="S489" s="296"/>
      <c r="T489" s="296"/>
    </row>
    <row r="490" spans="1:20" ht="12.75" customHeight="1" x14ac:dyDescent="0.2">
      <c r="A490" s="303" t="str">
        <f>IF(B490="","",ROW()-ROW($A$3)+'Diário 3º PA'!$P$1)</f>
        <v/>
      </c>
      <c r="B490" s="304"/>
      <c r="C490" s="305"/>
      <c r="D490" s="269"/>
      <c r="E490" s="264"/>
      <c r="F490" s="334"/>
      <c r="G490" s="269"/>
      <c r="H490" s="269"/>
      <c r="I490" s="264"/>
      <c r="J490" s="307" t="str">
        <f t="shared" si="1"/>
        <v/>
      </c>
      <c r="K490" s="307"/>
      <c r="L490" s="308"/>
      <c r="M490" s="307"/>
      <c r="N490" s="304"/>
      <c r="O490" s="264"/>
      <c r="P490" s="269"/>
      <c r="Q490" s="296"/>
      <c r="R490" s="296"/>
      <c r="S490" s="296"/>
      <c r="T490" s="296"/>
    </row>
    <row r="491" spans="1:20" ht="12.75" customHeight="1" x14ac:dyDescent="0.2">
      <c r="A491" s="303" t="str">
        <f>IF(B491="","",ROW()-ROW($A$3)+'Diário 3º PA'!$P$1)</f>
        <v/>
      </c>
      <c r="B491" s="304"/>
      <c r="C491" s="305"/>
      <c r="D491" s="269"/>
      <c r="E491" s="264"/>
      <c r="F491" s="334"/>
      <c r="G491" s="269"/>
      <c r="H491" s="269"/>
      <c r="I491" s="264"/>
      <c r="J491" s="307" t="str">
        <f t="shared" si="1"/>
        <v/>
      </c>
      <c r="K491" s="307"/>
      <c r="L491" s="308"/>
      <c r="M491" s="307"/>
      <c r="N491" s="304"/>
      <c r="O491" s="264"/>
      <c r="P491" s="269"/>
      <c r="Q491" s="296"/>
      <c r="R491" s="296"/>
      <c r="S491" s="296"/>
      <c r="T491" s="296"/>
    </row>
    <row r="492" spans="1:20" ht="12.75" customHeight="1" x14ac:dyDescent="0.2">
      <c r="A492" s="303" t="str">
        <f>IF(B492="","",ROW()-ROW($A$3)+'Diário 3º PA'!$P$1)</f>
        <v/>
      </c>
      <c r="B492" s="304"/>
      <c r="C492" s="305"/>
      <c r="D492" s="269"/>
      <c r="E492" s="264"/>
      <c r="F492" s="334"/>
      <c r="G492" s="269"/>
      <c r="H492" s="269"/>
      <c r="I492" s="264"/>
      <c r="J492" s="307" t="str">
        <f t="shared" si="1"/>
        <v/>
      </c>
      <c r="K492" s="307"/>
      <c r="L492" s="308"/>
      <c r="M492" s="307"/>
      <c r="N492" s="304"/>
      <c r="O492" s="264"/>
      <c r="P492" s="269"/>
      <c r="Q492" s="296"/>
      <c r="R492" s="296"/>
      <c r="S492" s="296"/>
      <c r="T492" s="296"/>
    </row>
    <row r="493" spans="1:20" ht="12.75" customHeight="1" x14ac:dyDescent="0.2">
      <c r="A493" s="303" t="str">
        <f>IF(B493="","",ROW()-ROW($A$3)+'Diário 3º PA'!$P$1)</f>
        <v/>
      </c>
      <c r="B493" s="304"/>
      <c r="C493" s="305"/>
      <c r="D493" s="269"/>
      <c r="E493" s="264"/>
      <c r="F493" s="334"/>
      <c r="G493" s="269"/>
      <c r="H493" s="269"/>
      <c r="I493" s="264"/>
      <c r="J493" s="307" t="str">
        <f t="shared" si="1"/>
        <v/>
      </c>
      <c r="K493" s="307"/>
      <c r="L493" s="308"/>
      <c r="M493" s="307"/>
      <c r="N493" s="304"/>
      <c r="O493" s="264"/>
      <c r="P493" s="269"/>
      <c r="Q493" s="296"/>
      <c r="R493" s="296"/>
      <c r="S493" s="296"/>
      <c r="T493" s="296"/>
    </row>
    <row r="494" spans="1:20" ht="12.75" customHeight="1" x14ac:dyDescent="0.2">
      <c r="A494" s="303" t="str">
        <f>IF(B494="","",ROW()-ROW($A$3)+'Diário 3º PA'!$P$1)</f>
        <v/>
      </c>
      <c r="B494" s="304"/>
      <c r="C494" s="305"/>
      <c r="D494" s="269"/>
      <c r="E494" s="264"/>
      <c r="F494" s="334"/>
      <c r="G494" s="269"/>
      <c r="H494" s="269"/>
      <c r="I494" s="264"/>
      <c r="J494" s="307" t="str">
        <f t="shared" si="1"/>
        <v/>
      </c>
      <c r="K494" s="307"/>
      <c r="L494" s="308"/>
      <c r="M494" s="307"/>
      <c r="N494" s="304"/>
      <c r="O494" s="264"/>
      <c r="P494" s="269"/>
      <c r="Q494" s="296"/>
      <c r="R494" s="296"/>
      <c r="S494" s="296"/>
      <c r="T494" s="296"/>
    </row>
    <row r="495" spans="1:20" ht="12.75" customHeight="1" x14ac:dyDescent="0.2">
      <c r="A495" s="303" t="str">
        <f>IF(B495="","",ROW()-ROW($A$3)+'Diário 3º PA'!$P$1)</f>
        <v/>
      </c>
      <c r="B495" s="304"/>
      <c r="C495" s="305"/>
      <c r="D495" s="269"/>
      <c r="E495" s="264"/>
      <c r="F495" s="334"/>
      <c r="G495" s="269"/>
      <c r="H495" s="269"/>
      <c r="I495" s="264"/>
      <c r="J495" s="307" t="str">
        <f t="shared" si="1"/>
        <v/>
      </c>
      <c r="K495" s="307"/>
      <c r="L495" s="308"/>
      <c r="M495" s="307"/>
      <c r="N495" s="304"/>
      <c r="O495" s="264"/>
      <c r="P495" s="269"/>
      <c r="Q495" s="296"/>
      <c r="R495" s="296"/>
      <c r="S495" s="296"/>
      <c r="T495" s="296"/>
    </row>
    <row r="496" spans="1:20" ht="12.75" customHeight="1" x14ac:dyDescent="0.2">
      <c r="A496" s="303" t="str">
        <f>IF(B496="","",ROW()-ROW($A$3)+'Diário 3º PA'!$P$1)</f>
        <v/>
      </c>
      <c r="B496" s="304"/>
      <c r="C496" s="305"/>
      <c r="D496" s="269"/>
      <c r="E496" s="264"/>
      <c r="F496" s="334"/>
      <c r="G496" s="269"/>
      <c r="H496" s="269"/>
      <c r="I496" s="264"/>
      <c r="J496" s="307" t="str">
        <f t="shared" si="1"/>
        <v/>
      </c>
      <c r="K496" s="307"/>
      <c r="L496" s="308"/>
      <c r="M496" s="307"/>
      <c r="N496" s="304"/>
      <c r="O496" s="264"/>
      <c r="P496" s="269"/>
      <c r="Q496" s="296"/>
      <c r="R496" s="296"/>
      <c r="S496" s="296"/>
      <c r="T496" s="296"/>
    </row>
    <row r="497" spans="1:20" ht="12.75" customHeight="1" x14ac:dyDescent="0.2">
      <c r="A497" s="303" t="str">
        <f>IF(B497="","",ROW()-ROW($A$3)+'Diário 3º PA'!$P$1)</f>
        <v/>
      </c>
      <c r="B497" s="304"/>
      <c r="C497" s="305"/>
      <c r="D497" s="269"/>
      <c r="E497" s="264"/>
      <c r="F497" s="334"/>
      <c r="G497" s="269"/>
      <c r="H497" s="269"/>
      <c r="I497" s="264"/>
      <c r="J497" s="307" t="str">
        <f t="shared" si="1"/>
        <v/>
      </c>
      <c r="K497" s="307"/>
      <c r="L497" s="308"/>
      <c r="M497" s="307"/>
      <c r="N497" s="304"/>
      <c r="O497" s="264"/>
      <c r="P497" s="269"/>
      <c r="Q497" s="296"/>
      <c r="R497" s="296"/>
      <c r="S497" s="296"/>
      <c r="T497" s="296"/>
    </row>
    <row r="498" spans="1:20" ht="12.75" customHeight="1" x14ac:dyDescent="0.2">
      <c r="A498" s="303" t="str">
        <f>IF(B498="","",ROW()-ROW($A$3)+'Diário 3º PA'!$P$1)</f>
        <v/>
      </c>
      <c r="B498" s="304"/>
      <c r="C498" s="305"/>
      <c r="D498" s="269"/>
      <c r="E498" s="264"/>
      <c r="F498" s="334"/>
      <c r="G498" s="269"/>
      <c r="H498" s="269"/>
      <c r="I498" s="264"/>
      <c r="J498" s="307" t="str">
        <f t="shared" si="1"/>
        <v/>
      </c>
      <c r="K498" s="307"/>
      <c r="L498" s="308"/>
      <c r="M498" s="307"/>
      <c r="N498" s="304"/>
      <c r="O498" s="264"/>
      <c r="P498" s="269"/>
      <c r="Q498" s="296"/>
      <c r="R498" s="296"/>
      <c r="S498" s="296"/>
      <c r="T498" s="296"/>
    </row>
    <row r="499" spans="1:20" ht="12.75" customHeight="1" x14ac:dyDescent="0.2">
      <c r="A499" s="303" t="str">
        <f>IF(B499="","",ROW()-ROW($A$3)+'Diário 3º PA'!$P$1)</f>
        <v/>
      </c>
      <c r="B499" s="304"/>
      <c r="C499" s="305"/>
      <c r="D499" s="269"/>
      <c r="E499" s="264"/>
      <c r="F499" s="334"/>
      <c r="G499" s="269"/>
      <c r="H499" s="269"/>
      <c r="I499" s="264"/>
      <c r="J499" s="307" t="str">
        <f t="shared" si="1"/>
        <v/>
      </c>
      <c r="K499" s="307"/>
      <c r="L499" s="308"/>
      <c r="M499" s="307"/>
      <c r="N499" s="304"/>
      <c r="O499" s="264"/>
      <c r="P499" s="269"/>
      <c r="Q499" s="296"/>
      <c r="R499" s="296"/>
      <c r="S499" s="296"/>
      <c r="T499" s="296"/>
    </row>
    <row r="500" spans="1:20" ht="12.75" customHeight="1" x14ac:dyDescent="0.2">
      <c r="A500" s="303" t="str">
        <f>IF(B500="","",ROW()-ROW($A$3)+'Diário 3º PA'!$P$1)</f>
        <v/>
      </c>
      <c r="B500" s="304"/>
      <c r="C500" s="305"/>
      <c r="D500" s="269"/>
      <c r="E500" s="264"/>
      <c r="F500" s="334"/>
      <c r="G500" s="269"/>
      <c r="H500" s="269"/>
      <c r="I500" s="264"/>
      <c r="J500" s="307" t="str">
        <f t="shared" si="1"/>
        <v/>
      </c>
      <c r="K500" s="307"/>
      <c r="L500" s="308"/>
      <c r="M500" s="307"/>
      <c r="N500" s="304"/>
      <c r="O500" s="264"/>
      <c r="P500" s="269"/>
      <c r="Q500" s="296"/>
      <c r="R500" s="296"/>
      <c r="S500" s="296"/>
      <c r="T500" s="296"/>
    </row>
    <row r="501" spans="1:20" ht="12.75" customHeight="1" x14ac:dyDescent="0.2">
      <c r="A501" s="303" t="str">
        <f>IF(B501="","",ROW()-ROW($A$3)+'Diário 3º PA'!$P$1)</f>
        <v/>
      </c>
      <c r="B501" s="304"/>
      <c r="C501" s="305"/>
      <c r="D501" s="269"/>
      <c r="E501" s="264"/>
      <c r="F501" s="334"/>
      <c r="G501" s="269"/>
      <c r="H501" s="269"/>
      <c r="I501" s="264"/>
      <c r="J501" s="307" t="str">
        <f t="shared" si="1"/>
        <v/>
      </c>
      <c r="K501" s="307"/>
      <c r="L501" s="308"/>
      <c r="M501" s="307"/>
      <c r="N501" s="304"/>
      <c r="O501" s="264"/>
      <c r="P501" s="269"/>
      <c r="Q501" s="296"/>
      <c r="R501" s="296"/>
      <c r="S501" s="296"/>
      <c r="T501" s="296"/>
    </row>
    <row r="502" spans="1:20" ht="12.75" customHeight="1" x14ac:dyDescent="0.2">
      <c r="A502" s="303" t="str">
        <f>IF(B502="","",ROW()-ROW($A$3)+'Diário 3º PA'!$P$1)</f>
        <v/>
      </c>
      <c r="B502" s="304"/>
      <c r="C502" s="305"/>
      <c r="D502" s="269"/>
      <c r="E502" s="264"/>
      <c r="F502" s="334"/>
      <c r="G502" s="269"/>
      <c r="H502" s="269"/>
      <c r="I502" s="264"/>
      <c r="J502" s="307" t="str">
        <f t="shared" si="1"/>
        <v/>
      </c>
      <c r="K502" s="307"/>
      <c r="L502" s="308"/>
      <c r="M502" s="307"/>
      <c r="N502" s="304"/>
      <c r="O502" s="264"/>
      <c r="P502" s="269"/>
      <c r="Q502" s="296"/>
      <c r="R502" s="296"/>
      <c r="S502" s="296"/>
      <c r="T502" s="296"/>
    </row>
    <row r="503" spans="1:20" ht="12.75" customHeight="1" x14ac:dyDescent="0.2">
      <c r="A503" s="303" t="str">
        <f>IF(B503="","",ROW()-ROW($A$3)+'Diário 3º PA'!$P$1)</f>
        <v/>
      </c>
      <c r="B503" s="304"/>
      <c r="C503" s="305"/>
      <c r="D503" s="269"/>
      <c r="E503" s="264"/>
      <c r="F503" s="334"/>
      <c r="G503" s="269"/>
      <c r="H503" s="269"/>
      <c r="I503" s="264"/>
      <c r="J503" s="307" t="str">
        <f t="shared" si="1"/>
        <v/>
      </c>
      <c r="K503" s="307"/>
      <c r="L503" s="308"/>
      <c r="M503" s="307"/>
      <c r="N503" s="304"/>
      <c r="O503" s="264"/>
      <c r="P503" s="269"/>
      <c r="Q503" s="296"/>
      <c r="R503" s="296"/>
      <c r="S503" s="296"/>
      <c r="T503" s="296"/>
    </row>
    <row r="504" spans="1:20" ht="12.75" customHeight="1" x14ac:dyDescent="0.2">
      <c r="A504" s="303" t="str">
        <f>IF(B504="","",ROW()-ROW($A$3)+'Diário 3º PA'!$P$1)</f>
        <v/>
      </c>
      <c r="B504" s="304"/>
      <c r="C504" s="305"/>
      <c r="D504" s="269"/>
      <c r="E504" s="264"/>
      <c r="F504" s="334"/>
      <c r="G504" s="269"/>
      <c r="H504" s="269"/>
      <c r="I504" s="264"/>
      <c r="J504" s="307" t="str">
        <f t="shared" si="1"/>
        <v/>
      </c>
      <c r="K504" s="307"/>
      <c r="L504" s="308"/>
      <c r="M504" s="307"/>
      <c r="N504" s="304"/>
      <c r="O504" s="264"/>
      <c r="P504" s="269"/>
      <c r="Q504" s="296"/>
      <c r="R504" s="296"/>
      <c r="S504" s="296"/>
      <c r="T504" s="296"/>
    </row>
    <row r="505" spans="1:20" ht="12.75" customHeight="1" x14ac:dyDescent="0.2">
      <c r="A505" s="303" t="str">
        <f>IF(B505="","",ROW()-ROW($A$3)+'Diário 3º PA'!$P$1)</f>
        <v/>
      </c>
      <c r="B505" s="304"/>
      <c r="C505" s="305"/>
      <c r="D505" s="269"/>
      <c r="E505" s="264"/>
      <c r="F505" s="334"/>
      <c r="G505" s="321"/>
      <c r="H505" s="269"/>
      <c r="I505" s="264"/>
      <c r="J505" s="307" t="str">
        <f t="shared" si="1"/>
        <v/>
      </c>
      <c r="K505" s="307"/>
      <c r="L505" s="308"/>
      <c r="M505" s="307"/>
      <c r="N505" s="304"/>
      <c r="O505" s="264"/>
      <c r="P505" s="269"/>
      <c r="Q505" s="296"/>
      <c r="R505" s="296"/>
      <c r="S505" s="296"/>
      <c r="T505" s="296"/>
    </row>
    <row r="506" spans="1:20" ht="12.75" customHeight="1" x14ac:dyDescent="0.2">
      <c r="A506" s="303" t="str">
        <f>IF(B506="","",ROW()-ROW($A$3)+'Diário 3º PA'!$P$1)</f>
        <v/>
      </c>
      <c r="B506" s="304"/>
      <c r="C506" s="305"/>
      <c r="D506" s="269"/>
      <c r="E506" s="264"/>
      <c r="F506" s="334"/>
      <c r="G506" s="269"/>
      <c r="H506" s="269"/>
      <c r="I506" s="264"/>
      <c r="J506" s="307" t="str">
        <f t="shared" si="1"/>
        <v/>
      </c>
      <c r="K506" s="307"/>
      <c r="L506" s="308"/>
      <c r="M506" s="307"/>
      <c r="N506" s="304"/>
      <c r="O506" s="264"/>
      <c r="P506" s="269"/>
      <c r="Q506" s="296"/>
      <c r="R506" s="296"/>
      <c r="S506" s="296"/>
      <c r="T506" s="296"/>
    </row>
    <row r="507" spans="1:20" ht="12.75" customHeight="1" x14ac:dyDescent="0.2">
      <c r="A507" s="303" t="str">
        <f>IF(B507="","",ROW()-ROW($A$3)+'Diário 3º PA'!$P$1)</f>
        <v/>
      </c>
      <c r="B507" s="304"/>
      <c r="C507" s="305"/>
      <c r="D507" s="269"/>
      <c r="E507" s="264"/>
      <c r="F507" s="334"/>
      <c r="G507" s="269"/>
      <c r="H507" s="269"/>
      <c r="I507" s="264"/>
      <c r="J507" s="307" t="str">
        <f t="shared" si="1"/>
        <v/>
      </c>
      <c r="K507" s="307"/>
      <c r="L507" s="308"/>
      <c r="M507" s="307"/>
      <c r="N507" s="304"/>
      <c r="O507" s="264"/>
      <c r="P507" s="269"/>
      <c r="Q507" s="296"/>
      <c r="R507" s="296"/>
      <c r="S507" s="296"/>
      <c r="T507" s="296"/>
    </row>
    <row r="508" spans="1:20" ht="12.75" customHeight="1" x14ac:dyDescent="0.2">
      <c r="A508" s="303" t="str">
        <f>IF(B508="","",ROW()-ROW($A$3)+'Diário 3º PA'!$P$1)</f>
        <v/>
      </c>
      <c r="B508" s="304"/>
      <c r="C508" s="305"/>
      <c r="D508" s="269"/>
      <c r="E508" s="264"/>
      <c r="F508" s="334"/>
      <c r="G508" s="269"/>
      <c r="H508" s="269"/>
      <c r="I508" s="264"/>
      <c r="J508" s="307" t="str">
        <f t="shared" si="1"/>
        <v/>
      </c>
      <c r="K508" s="307"/>
      <c r="L508" s="308"/>
      <c r="M508" s="307"/>
      <c r="N508" s="304"/>
      <c r="O508" s="264"/>
      <c r="P508" s="269"/>
      <c r="Q508" s="296"/>
      <c r="R508" s="296"/>
      <c r="S508" s="296"/>
      <c r="T508" s="296"/>
    </row>
    <row r="509" spans="1:20" ht="12.75" customHeight="1" x14ac:dyDescent="0.2">
      <c r="A509" s="303" t="str">
        <f>IF(B509="","",ROW()-ROW($A$3)+'Diário 3º PA'!$P$1)</f>
        <v/>
      </c>
      <c r="B509" s="304"/>
      <c r="C509" s="305"/>
      <c r="D509" s="269"/>
      <c r="E509" s="264"/>
      <c r="F509" s="334"/>
      <c r="G509" s="269"/>
      <c r="H509" s="269"/>
      <c r="I509" s="264"/>
      <c r="J509" s="307" t="str">
        <f t="shared" si="1"/>
        <v/>
      </c>
      <c r="K509" s="307"/>
      <c r="L509" s="308"/>
      <c r="M509" s="307"/>
      <c r="N509" s="304"/>
      <c r="O509" s="264"/>
      <c r="P509" s="269"/>
      <c r="Q509" s="296"/>
      <c r="R509" s="296"/>
      <c r="S509" s="296"/>
      <c r="T509" s="296"/>
    </row>
    <row r="510" spans="1:20" ht="12.75" customHeight="1" x14ac:dyDescent="0.2">
      <c r="A510" s="303" t="str">
        <f>IF(B510="","",ROW()-ROW($A$3)+'Diário 3º PA'!$P$1)</f>
        <v/>
      </c>
      <c r="B510" s="304"/>
      <c r="C510" s="305"/>
      <c r="D510" s="269"/>
      <c r="E510" s="264"/>
      <c r="F510" s="334"/>
      <c r="G510" s="269"/>
      <c r="H510" s="269"/>
      <c r="I510" s="264"/>
      <c r="J510" s="307" t="str">
        <f t="shared" si="1"/>
        <v/>
      </c>
      <c r="K510" s="307"/>
      <c r="L510" s="308"/>
      <c r="M510" s="307"/>
      <c r="N510" s="304"/>
      <c r="O510" s="264"/>
      <c r="P510" s="269"/>
      <c r="Q510" s="296"/>
      <c r="R510" s="296"/>
      <c r="S510" s="296"/>
      <c r="T510" s="296"/>
    </row>
    <row r="511" spans="1:20" ht="12.75" customHeight="1" x14ac:dyDescent="0.2">
      <c r="A511" s="303" t="str">
        <f>IF(B511="","",ROW()-ROW($A$3)+'Diário 3º PA'!$P$1)</f>
        <v/>
      </c>
      <c r="B511" s="304"/>
      <c r="C511" s="305"/>
      <c r="D511" s="269"/>
      <c r="E511" s="264"/>
      <c r="F511" s="334"/>
      <c r="G511" s="269"/>
      <c r="H511" s="269"/>
      <c r="I511" s="264"/>
      <c r="J511" s="307" t="str">
        <f t="shared" si="1"/>
        <v/>
      </c>
      <c r="K511" s="307"/>
      <c r="L511" s="308"/>
      <c r="M511" s="307"/>
      <c r="N511" s="304"/>
      <c r="O511" s="264"/>
      <c r="P511" s="269"/>
      <c r="Q511" s="296"/>
      <c r="R511" s="296"/>
      <c r="S511" s="296"/>
      <c r="T511" s="296"/>
    </row>
    <row r="512" spans="1:20" ht="12.75" customHeight="1" x14ac:dyDescent="0.2">
      <c r="A512" s="303" t="str">
        <f>IF(B512="","",ROW()-ROW($A$3)+'Diário 3º PA'!$P$1)</f>
        <v/>
      </c>
      <c r="B512" s="304"/>
      <c r="C512" s="305"/>
      <c r="D512" s="269"/>
      <c r="E512" s="264"/>
      <c r="F512" s="334"/>
      <c r="G512" s="269"/>
      <c r="H512" s="269"/>
      <c r="I512" s="264"/>
      <c r="J512" s="307" t="str">
        <f t="shared" si="1"/>
        <v/>
      </c>
      <c r="K512" s="307"/>
      <c r="L512" s="308"/>
      <c r="M512" s="307"/>
      <c r="N512" s="304"/>
      <c r="O512" s="264"/>
      <c r="P512" s="269"/>
      <c r="Q512" s="296"/>
      <c r="R512" s="296"/>
      <c r="S512" s="296"/>
      <c r="T512" s="296"/>
    </row>
    <row r="513" spans="1:20" ht="12.75" customHeight="1" x14ac:dyDescent="0.2">
      <c r="A513" s="303" t="str">
        <f>IF(B513="","",ROW()-ROW($A$3)+'Diário 3º PA'!$P$1)</f>
        <v/>
      </c>
      <c r="B513" s="304"/>
      <c r="C513" s="305"/>
      <c r="D513" s="269"/>
      <c r="E513" s="264"/>
      <c r="F513" s="334"/>
      <c r="G513" s="269"/>
      <c r="H513" s="269"/>
      <c r="I513" s="264"/>
      <c r="J513" s="307" t="str">
        <f t="shared" si="1"/>
        <v/>
      </c>
      <c r="K513" s="307"/>
      <c r="L513" s="308"/>
      <c r="M513" s="307"/>
      <c r="N513" s="304"/>
      <c r="O513" s="264"/>
      <c r="P513" s="269"/>
      <c r="Q513" s="296"/>
      <c r="R513" s="296"/>
      <c r="S513" s="296"/>
      <c r="T513" s="296"/>
    </row>
    <row r="514" spans="1:20" ht="12.75" customHeight="1" x14ac:dyDescent="0.2">
      <c r="A514" s="303" t="str">
        <f>IF(B514="","",ROW()-ROW($A$3)+'Diário 3º PA'!$P$1)</f>
        <v/>
      </c>
      <c r="B514" s="304"/>
      <c r="C514" s="305"/>
      <c r="D514" s="269"/>
      <c r="E514" s="264"/>
      <c r="F514" s="334"/>
      <c r="G514" s="269"/>
      <c r="H514" s="269"/>
      <c r="I514" s="264"/>
      <c r="J514" s="307" t="str">
        <f t="shared" si="1"/>
        <v/>
      </c>
      <c r="K514" s="307"/>
      <c r="L514" s="308"/>
      <c r="M514" s="307"/>
      <c r="N514" s="304"/>
      <c r="O514" s="264"/>
      <c r="P514" s="269"/>
      <c r="Q514" s="296"/>
      <c r="R514" s="296"/>
      <c r="S514" s="296"/>
      <c r="T514" s="296"/>
    </row>
    <row r="515" spans="1:20" ht="12.75" customHeight="1" x14ac:dyDescent="0.2">
      <c r="A515" s="303" t="str">
        <f>IF(B515="","",ROW()-ROW($A$3)+'Diário 3º PA'!$P$1)</f>
        <v/>
      </c>
      <c r="B515" s="304"/>
      <c r="C515" s="305"/>
      <c r="D515" s="269"/>
      <c r="E515" s="264"/>
      <c r="F515" s="334"/>
      <c r="G515" s="269"/>
      <c r="H515" s="269"/>
      <c r="I515" s="264"/>
      <c r="J515" s="307" t="str">
        <f t="shared" si="1"/>
        <v/>
      </c>
      <c r="K515" s="307"/>
      <c r="L515" s="308"/>
      <c r="M515" s="307"/>
      <c r="N515" s="304"/>
      <c r="O515" s="264"/>
      <c r="P515" s="269"/>
      <c r="Q515" s="296"/>
      <c r="R515" s="296"/>
      <c r="S515" s="296"/>
      <c r="T515" s="296"/>
    </row>
    <row r="516" spans="1:20" ht="12.75" customHeight="1" x14ac:dyDescent="0.2">
      <c r="A516" s="303" t="str">
        <f>IF(B516="","",ROW()-ROW($A$3)+'Diário 3º PA'!$P$1)</f>
        <v/>
      </c>
      <c r="B516" s="304"/>
      <c r="C516" s="305"/>
      <c r="D516" s="269"/>
      <c r="E516" s="264"/>
      <c r="F516" s="334"/>
      <c r="G516" s="269"/>
      <c r="H516" s="269"/>
      <c r="I516" s="264"/>
      <c r="J516" s="307" t="str">
        <f t="shared" si="1"/>
        <v/>
      </c>
      <c r="K516" s="307"/>
      <c r="L516" s="308"/>
      <c r="M516" s="307"/>
      <c r="N516" s="304"/>
      <c r="O516" s="264"/>
      <c r="P516" s="269"/>
      <c r="Q516" s="296"/>
      <c r="R516" s="296"/>
      <c r="S516" s="296"/>
      <c r="T516" s="296"/>
    </row>
    <row r="517" spans="1:20" ht="12.75" customHeight="1" x14ac:dyDescent="0.2">
      <c r="A517" s="303" t="str">
        <f>IF(B517="","",ROW()-ROW($A$3)+'Diário 3º PA'!$P$1)</f>
        <v/>
      </c>
      <c r="B517" s="304"/>
      <c r="C517" s="305"/>
      <c r="D517" s="269"/>
      <c r="E517" s="264"/>
      <c r="F517" s="334"/>
      <c r="G517" s="269"/>
      <c r="H517" s="269"/>
      <c r="I517" s="264"/>
      <c r="J517" s="307" t="str">
        <f t="shared" si="1"/>
        <v/>
      </c>
      <c r="K517" s="307"/>
      <c r="L517" s="308"/>
      <c r="M517" s="307"/>
      <c r="N517" s="304"/>
      <c r="O517" s="264"/>
      <c r="P517" s="269"/>
      <c r="Q517" s="296"/>
      <c r="R517" s="296"/>
      <c r="S517" s="296"/>
      <c r="T517" s="296"/>
    </row>
    <row r="518" spans="1:20" ht="12.75" customHeight="1" x14ac:dyDescent="0.2">
      <c r="A518" s="303" t="str">
        <f>IF(B518="","",ROW()-ROW($A$3)+'Diário 3º PA'!$P$1)</f>
        <v/>
      </c>
      <c r="B518" s="304"/>
      <c r="C518" s="305"/>
      <c r="D518" s="269"/>
      <c r="E518" s="264"/>
      <c r="F518" s="334"/>
      <c r="G518" s="269"/>
      <c r="H518" s="269"/>
      <c r="I518" s="264"/>
      <c r="J518" s="307" t="str">
        <f t="shared" si="1"/>
        <v/>
      </c>
      <c r="K518" s="307"/>
      <c r="L518" s="308"/>
      <c r="M518" s="307"/>
      <c r="N518" s="304"/>
      <c r="O518" s="264"/>
      <c r="P518" s="269"/>
      <c r="Q518" s="296"/>
      <c r="R518" s="296"/>
      <c r="S518" s="296"/>
      <c r="T518" s="296"/>
    </row>
    <row r="519" spans="1:20" ht="12.75" customHeight="1" x14ac:dyDescent="0.2">
      <c r="A519" s="303" t="str">
        <f>IF(B519="","",ROW()-ROW($A$3)+'Diário 3º PA'!$P$1)</f>
        <v/>
      </c>
      <c r="B519" s="304"/>
      <c r="C519" s="305"/>
      <c r="D519" s="269"/>
      <c r="E519" s="264"/>
      <c r="F519" s="334"/>
      <c r="G519" s="269"/>
      <c r="H519" s="269"/>
      <c r="I519" s="264"/>
      <c r="J519" s="307" t="str">
        <f t="shared" si="1"/>
        <v/>
      </c>
      <c r="K519" s="307"/>
      <c r="L519" s="308"/>
      <c r="M519" s="307"/>
      <c r="N519" s="304"/>
      <c r="O519" s="264"/>
      <c r="P519" s="269"/>
      <c r="Q519" s="296"/>
      <c r="R519" s="296"/>
      <c r="S519" s="296"/>
      <c r="T519" s="296"/>
    </row>
    <row r="520" spans="1:20" ht="12.75" customHeight="1" x14ac:dyDescent="0.2">
      <c r="A520" s="303" t="str">
        <f>IF(B520="","",ROW()-ROW($A$3)+'Diário 3º PA'!$P$1)</f>
        <v/>
      </c>
      <c r="B520" s="304"/>
      <c r="C520" s="305"/>
      <c r="D520" s="269"/>
      <c r="E520" s="264"/>
      <c r="F520" s="334"/>
      <c r="G520" s="269"/>
      <c r="H520" s="269"/>
      <c r="I520" s="264"/>
      <c r="J520" s="307" t="str">
        <f t="shared" si="1"/>
        <v/>
      </c>
      <c r="K520" s="307"/>
      <c r="L520" s="308"/>
      <c r="M520" s="307"/>
      <c r="N520" s="304"/>
      <c r="O520" s="264"/>
      <c r="P520" s="269"/>
      <c r="Q520" s="296"/>
      <c r="R520" s="296"/>
      <c r="S520" s="296"/>
      <c r="T520" s="296"/>
    </row>
    <row r="521" spans="1:20" ht="12.75" customHeight="1" x14ac:dyDescent="0.2">
      <c r="A521" s="303" t="str">
        <f>IF(B521="","",ROW()-ROW($A$3)+'Diário 3º PA'!$P$1)</f>
        <v/>
      </c>
      <c r="B521" s="304"/>
      <c r="C521" s="305"/>
      <c r="D521" s="269"/>
      <c r="E521" s="264"/>
      <c r="F521" s="334"/>
      <c r="G521" s="269"/>
      <c r="H521" s="269"/>
      <c r="I521" s="264"/>
      <c r="J521" s="307" t="str">
        <f t="shared" si="1"/>
        <v/>
      </c>
      <c r="K521" s="307"/>
      <c r="L521" s="308"/>
      <c r="M521" s="307"/>
      <c r="N521" s="304"/>
      <c r="O521" s="264"/>
      <c r="P521" s="269"/>
      <c r="Q521" s="296"/>
      <c r="R521" s="296"/>
      <c r="S521" s="296"/>
      <c r="T521" s="296"/>
    </row>
    <row r="522" spans="1:20" ht="12.75" customHeight="1" x14ac:dyDescent="0.2">
      <c r="A522" s="303" t="str">
        <f>IF(B522="","",ROW()-ROW($A$3)+'Diário 3º PA'!$P$1)</f>
        <v/>
      </c>
      <c r="B522" s="304"/>
      <c r="C522" s="305"/>
      <c r="D522" s="269"/>
      <c r="E522" s="264"/>
      <c r="F522" s="334"/>
      <c r="G522" s="269"/>
      <c r="H522" s="269"/>
      <c r="I522" s="264"/>
      <c r="J522" s="307" t="str">
        <f t="shared" si="1"/>
        <v/>
      </c>
      <c r="K522" s="307"/>
      <c r="L522" s="308"/>
      <c r="M522" s="307"/>
      <c r="N522" s="304"/>
      <c r="O522" s="264"/>
      <c r="P522" s="269"/>
      <c r="Q522" s="296"/>
      <c r="R522" s="296"/>
      <c r="S522" s="296"/>
      <c r="T522" s="296"/>
    </row>
    <row r="523" spans="1:20" ht="12.75" customHeight="1" x14ac:dyDescent="0.2">
      <c r="A523" s="303" t="str">
        <f>IF(B523="","",ROW()-ROW($A$3)+'Diário 3º PA'!$P$1)</f>
        <v/>
      </c>
      <c r="B523" s="304"/>
      <c r="C523" s="305"/>
      <c r="D523" s="269"/>
      <c r="E523" s="264"/>
      <c r="F523" s="334"/>
      <c r="G523" s="269"/>
      <c r="H523" s="269"/>
      <c r="I523" s="264"/>
      <c r="J523" s="307" t="str">
        <f t="shared" si="1"/>
        <v/>
      </c>
      <c r="K523" s="307"/>
      <c r="L523" s="308"/>
      <c r="M523" s="307"/>
      <c r="N523" s="304"/>
      <c r="O523" s="264"/>
      <c r="P523" s="269"/>
      <c r="Q523" s="296"/>
      <c r="R523" s="296"/>
      <c r="S523" s="296"/>
      <c r="T523" s="296"/>
    </row>
    <row r="524" spans="1:20" ht="12.75" customHeight="1" x14ac:dyDescent="0.2">
      <c r="A524" s="303" t="str">
        <f>IF(B524="","",ROW()-ROW($A$3)+'Diário 3º PA'!$P$1)</f>
        <v/>
      </c>
      <c r="B524" s="304"/>
      <c r="C524" s="305"/>
      <c r="D524" s="269"/>
      <c r="E524" s="264"/>
      <c r="F524" s="334"/>
      <c r="G524" s="269"/>
      <c r="H524" s="269"/>
      <c r="I524" s="264"/>
      <c r="J524" s="307" t="str">
        <f t="shared" si="1"/>
        <v/>
      </c>
      <c r="K524" s="307"/>
      <c r="L524" s="308"/>
      <c r="M524" s="307"/>
      <c r="N524" s="304"/>
      <c r="O524" s="264"/>
      <c r="P524" s="269"/>
      <c r="Q524" s="296"/>
      <c r="R524" s="296"/>
      <c r="S524" s="296"/>
      <c r="T524" s="296"/>
    </row>
    <row r="525" spans="1:20" ht="12.75" customHeight="1" x14ac:dyDescent="0.2">
      <c r="A525" s="303" t="str">
        <f>IF(B525="","",ROW()-ROW($A$3)+'Diário 3º PA'!$P$1)</f>
        <v/>
      </c>
      <c r="B525" s="304"/>
      <c r="C525" s="305"/>
      <c r="D525" s="269"/>
      <c r="E525" s="264"/>
      <c r="F525" s="334"/>
      <c r="G525" s="269"/>
      <c r="H525" s="269"/>
      <c r="I525" s="264"/>
      <c r="J525" s="307" t="str">
        <f t="shared" si="1"/>
        <v/>
      </c>
      <c r="K525" s="307"/>
      <c r="L525" s="308"/>
      <c r="M525" s="307"/>
      <c r="N525" s="304"/>
      <c r="O525" s="264"/>
      <c r="P525" s="269"/>
      <c r="Q525" s="296"/>
      <c r="R525" s="296"/>
      <c r="S525" s="296"/>
      <c r="T525" s="296"/>
    </row>
    <row r="526" spans="1:20" ht="12.75" customHeight="1" x14ac:dyDescent="0.2">
      <c r="A526" s="303" t="str">
        <f>IF(B526="","",ROW()-ROW($A$3)+'Diário 3º PA'!$P$1)</f>
        <v/>
      </c>
      <c r="B526" s="304"/>
      <c r="C526" s="305"/>
      <c r="D526" s="269"/>
      <c r="E526" s="264"/>
      <c r="F526" s="334"/>
      <c r="G526" s="269"/>
      <c r="H526" s="269"/>
      <c r="I526" s="264"/>
      <c r="J526" s="307" t="str">
        <f t="shared" si="1"/>
        <v/>
      </c>
      <c r="K526" s="307"/>
      <c r="L526" s="308"/>
      <c r="M526" s="307"/>
      <c r="N526" s="304"/>
      <c r="O526" s="264"/>
      <c r="P526" s="269"/>
      <c r="Q526" s="296"/>
      <c r="R526" s="296"/>
      <c r="S526" s="296"/>
      <c r="T526" s="296"/>
    </row>
    <row r="527" spans="1:20" ht="12.75" customHeight="1" x14ac:dyDescent="0.2">
      <c r="A527" s="303" t="str">
        <f>IF(B527="","",ROW()-ROW($A$3)+'Diário 3º PA'!$P$1)</f>
        <v/>
      </c>
      <c r="B527" s="304"/>
      <c r="C527" s="305"/>
      <c r="D527" s="269"/>
      <c r="E527" s="264"/>
      <c r="F527" s="334"/>
      <c r="G527" s="269"/>
      <c r="H527" s="269"/>
      <c r="I527" s="264"/>
      <c r="J527" s="307" t="str">
        <f t="shared" si="1"/>
        <v/>
      </c>
      <c r="K527" s="307"/>
      <c r="L527" s="308"/>
      <c r="M527" s="307"/>
      <c r="N527" s="304"/>
      <c r="O527" s="264"/>
      <c r="P527" s="269"/>
      <c r="Q527" s="296"/>
      <c r="R527" s="296"/>
      <c r="S527" s="296"/>
      <c r="T527" s="296"/>
    </row>
    <row r="528" spans="1:20" ht="12.75" customHeight="1" x14ac:dyDescent="0.2">
      <c r="A528" s="303" t="str">
        <f>IF(B528="","",ROW()-ROW($A$3)+'Diário 3º PA'!$P$1)</f>
        <v/>
      </c>
      <c r="B528" s="304"/>
      <c r="C528" s="305"/>
      <c r="D528" s="269"/>
      <c r="E528" s="264"/>
      <c r="F528" s="334"/>
      <c r="G528" s="269"/>
      <c r="H528" s="269"/>
      <c r="I528" s="264"/>
      <c r="J528" s="307" t="str">
        <f t="shared" si="1"/>
        <v/>
      </c>
      <c r="K528" s="307"/>
      <c r="L528" s="308"/>
      <c r="M528" s="307"/>
      <c r="N528" s="304"/>
      <c r="O528" s="264"/>
      <c r="P528" s="269"/>
      <c r="Q528" s="296"/>
      <c r="R528" s="296"/>
      <c r="S528" s="296"/>
      <c r="T528" s="296"/>
    </row>
    <row r="529" spans="1:20" ht="12.75" customHeight="1" x14ac:dyDescent="0.2">
      <c r="A529" s="303" t="str">
        <f>IF(B529="","",ROW()-ROW($A$3)+'Diário 3º PA'!$P$1)</f>
        <v/>
      </c>
      <c r="B529" s="304"/>
      <c r="C529" s="305"/>
      <c r="D529" s="269"/>
      <c r="E529" s="264"/>
      <c r="F529" s="334"/>
      <c r="G529" s="269"/>
      <c r="H529" s="269"/>
      <c r="I529" s="264"/>
      <c r="J529" s="307" t="str">
        <f t="shared" si="1"/>
        <v/>
      </c>
      <c r="K529" s="307"/>
      <c r="L529" s="308"/>
      <c r="M529" s="307"/>
      <c r="N529" s="304"/>
      <c r="O529" s="264"/>
      <c r="P529" s="269"/>
      <c r="Q529" s="296"/>
      <c r="R529" s="296"/>
      <c r="S529" s="296"/>
      <c r="T529" s="296"/>
    </row>
    <row r="530" spans="1:20" ht="12.75" customHeight="1" x14ac:dyDescent="0.2">
      <c r="A530" s="303" t="str">
        <f>IF(B530="","",ROW()-ROW($A$3)+'Diário 3º PA'!$P$1)</f>
        <v/>
      </c>
      <c r="B530" s="304"/>
      <c r="C530" s="305"/>
      <c r="D530" s="269"/>
      <c r="E530" s="264"/>
      <c r="F530" s="334"/>
      <c r="G530" s="264"/>
      <c r="H530" s="269"/>
      <c r="I530" s="264"/>
      <c r="J530" s="307" t="str">
        <f t="shared" si="1"/>
        <v/>
      </c>
      <c r="K530" s="307"/>
      <c r="L530" s="308"/>
      <c r="M530" s="307"/>
      <c r="N530" s="304"/>
      <c r="O530" s="264"/>
      <c r="P530" s="269"/>
      <c r="Q530" s="296"/>
      <c r="R530" s="296"/>
      <c r="S530" s="296"/>
      <c r="T530" s="296"/>
    </row>
    <row r="531" spans="1:20" ht="12.75" customHeight="1" x14ac:dyDescent="0.2">
      <c r="A531" s="303" t="str">
        <f>IF(B531="","",ROW()-ROW($A$3)+'Diário 3º PA'!$P$1)</f>
        <v/>
      </c>
      <c r="B531" s="304"/>
      <c r="C531" s="305"/>
      <c r="D531" s="269"/>
      <c r="E531" s="264"/>
      <c r="F531" s="334"/>
      <c r="G531" s="264"/>
      <c r="H531" s="269"/>
      <c r="I531" s="264"/>
      <c r="J531" s="307" t="str">
        <f t="shared" si="1"/>
        <v/>
      </c>
      <c r="K531" s="307"/>
      <c r="L531" s="308"/>
      <c r="M531" s="307"/>
      <c r="N531" s="304"/>
      <c r="O531" s="264"/>
      <c r="P531" s="269"/>
      <c r="Q531" s="296"/>
      <c r="R531" s="296"/>
      <c r="S531" s="296"/>
      <c r="T531" s="296"/>
    </row>
    <row r="532" spans="1:20" ht="12.75" customHeight="1" x14ac:dyDescent="0.2">
      <c r="A532" s="303" t="str">
        <f>IF(B532="","",ROW()-ROW($A$3)+'Diário 3º PA'!$P$1)</f>
        <v/>
      </c>
      <c r="B532" s="304"/>
      <c r="C532" s="305"/>
      <c r="D532" s="269"/>
      <c r="E532" s="264"/>
      <c r="F532" s="334"/>
      <c r="G532" s="269"/>
      <c r="H532" s="269"/>
      <c r="I532" s="264"/>
      <c r="J532" s="307" t="str">
        <f t="shared" si="1"/>
        <v/>
      </c>
      <c r="K532" s="307"/>
      <c r="L532" s="308"/>
      <c r="M532" s="307"/>
      <c r="N532" s="304"/>
      <c r="O532" s="264"/>
      <c r="P532" s="269"/>
      <c r="Q532" s="296"/>
      <c r="R532" s="296"/>
      <c r="S532" s="296"/>
      <c r="T532" s="296"/>
    </row>
    <row r="533" spans="1:20" ht="12.75" customHeight="1" x14ac:dyDescent="0.2">
      <c r="A533" s="303" t="str">
        <f>IF(B533="","",ROW()-ROW($A$3)+'Diário 3º PA'!$P$1)</f>
        <v/>
      </c>
      <c r="B533" s="304"/>
      <c r="C533" s="305"/>
      <c r="D533" s="269"/>
      <c r="E533" s="264"/>
      <c r="F533" s="334"/>
      <c r="G533" s="269"/>
      <c r="H533" s="269"/>
      <c r="I533" s="264"/>
      <c r="J533" s="307" t="str">
        <f t="shared" si="1"/>
        <v/>
      </c>
      <c r="K533" s="307"/>
      <c r="L533" s="308"/>
      <c r="M533" s="307"/>
      <c r="N533" s="304"/>
      <c r="O533" s="264"/>
      <c r="P533" s="269"/>
      <c r="Q533" s="296"/>
      <c r="R533" s="296"/>
      <c r="S533" s="296"/>
      <c r="T533" s="296"/>
    </row>
    <row r="534" spans="1:20" ht="12.75" customHeight="1" x14ac:dyDescent="0.2">
      <c r="A534" s="303" t="str">
        <f>IF(B534="","",ROW()-ROW($A$3)+'Diário 3º PA'!$P$1)</f>
        <v/>
      </c>
      <c r="B534" s="304"/>
      <c r="C534" s="305"/>
      <c r="D534" s="269"/>
      <c r="E534" s="264"/>
      <c r="F534" s="334"/>
      <c r="G534" s="269"/>
      <c r="H534" s="269"/>
      <c r="I534" s="264"/>
      <c r="J534" s="307" t="str">
        <f t="shared" si="1"/>
        <v/>
      </c>
      <c r="K534" s="307"/>
      <c r="L534" s="308"/>
      <c r="M534" s="307"/>
      <c r="N534" s="304"/>
      <c r="O534" s="264"/>
      <c r="P534" s="269"/>
      <c r="Q534" s="296"/>
      <c r="R534" s="296"/>
      <c r="S534" s="296"/>
      <c r="T534" s="296"/>
    </row>
    <row r="535" spans="1:20" ht="12.75" customHeight="1" x14ac:dyDescent="0.2">
      <c r="A535" s="303" t="str">
        <f>IF(B535="","",ROW()-ROW($A$3)+'Diário 3º PA'!$P$1)</f>
        <v/>
      </c>
      <c r="B535" s="304"/>
      <c r="C535" s="305"/>
      <c r="D535" s="269"/>
      <c r="E535" s="264"/>
      <c r="F535" s="334"/>
      <c r="G535" s="269"/>
      <c r="H535" s="269"/>
      <c r="I535" s="264"/>
      <c r="J535" s="307" t="str">
        <f t="shared" si="1"/>
        <v/>
      </c>
      <c r="K535" s="307"/>
      <c r="L535" s="308"/>
      <c r="M535" s="307"/>
      <c r="N535" s="304"/>
      <c r="O535" s="264"/>
      <c r="P535" s="269"/>
      <c r="Q535" s="296"/>
      <c r="R535" s="296"/>
      <c r="S535" s="296"/>
      <c r="T535" s="296"/>
    </row>
    <row r="536" spans="1:20" ht="12.75" customHeight="1" x14ac:dyDescent="0.2">
      <c r="A536" s="303" t="str">
        <f>IF(B536="","",ROW()-ROW($A$3)+'Diário 3º PA'!$P$1)</f>
        <v/>
      </c>
      <c r="B536" s="304"/>
      <c r="C536" s="305"/>
      <c r="D536" s="269"/>
      <c r="E536" s="264"/>
      <c r="F536" s="334"/>
      <c r="G536" s="269"/>
      <c r="H536" s="269"/>
      <c r="I536" s="264"/>
      <c r="J536" s="307" t="str">
        <f t="shared" si="1"/>
        <v/>
      </c>
      <c r="K536" s="307"/>
      <c r="L536" s="308"/>
      <c r="M536" s="307"/>
      <c r="N536" s="304"/>
      <c r="O536" s="264"/>
      <c r="P536" s="269"/>
      <c r="Q536" s="296"/>
      <c r="R536" s="296"/>
      <c r="S536" s="296"/>
      <c r="T536" s="296"/>
    </row>
    <row r="537" spans="1:20" ht="12.75" customHeight="1" x14ac:dyDescent="0.2">
      <c r="A537" s="303" t="str">
        <f>IF(B537="","",ROW()-ROW($A$3)+'Diário 3º PA'!$P$1)</f>
        <v/>
      </c>
      <c r="B537" s="304"/>
      <c r="C537" s="305"/>
      <c r="D537" s="269"/>
      <c r="E537" s="264"/>
      <c r="F537" s="334"/>
      <c r="G537" s="269"/>
      <c r="H537" s="269"/>
      <c r="I537" s="264"/>
      <c r="J537" s="307" t="str">
        <f t="shared" si="1"/>
        <v/>
      </c>
      <c r="K537" s="307"/>
      <c r="L537" s="308"/>
      <c r="M537" s="307"/>
      <c r="N537" s="304"/>
      <c r="O537" s="264"/>
      <c r="P537" s="269"/>
      <c r="Q537" s="296"/>
      <c r="R537" s="296"/>
      <c r="S537" s="296"/>
      <c r="T537" s="296"/>
    </row>
    <row r="538" spans="1:20" ht="12.75" customHeight="1" x14ac:dyDescent="0.2">
      <c r="A538" s="303" t="str">
        <f>IF(B538="","",ROW()-ROW($A$3)+'Diário 3º PA'!$P$1)</f>
        <v/>
      </c>
      <c r="B538" s="304"/>
      <c r="C538" s="305"/>
      <c r="D538" s="269"/>
      <c r="E538" s="264"/>
      <c r="F538" s="334"/>
      <c r="G538" s="269"/>
      <c r="H538" s="269"/>
      <c r="I538" s="264"/>
      <c r="J538" s="307" t="str">
        <f t="shared" si="1"/>
        <v/>
      </c>
      <c r="K538" s="307"/>
      <c r="L538" s="308"/>
      <c r="M538" s="307"/>
      <c r="N538" s="304"/>
      <c r="O538" s="264"/>
      <c r="P538" s="269"/>
      <c r="Q538" s="296"/>
      <c r="R538" s="296"/>
      <c r="S538" s="296"/>
      <c r="T538" s="296"/>
    </row>
    <row r="539" spans="1:20" ht="12.75" customHeight="1" x14ac:dyDescent="0.2">
      <c r="A539" s="303" t="str">
        <f>IF(B539="","",ROW()-ROW($A$3)+'Diário 3º PA'!$P$1)</f>
        <v/>
      </c>
      <c r="B539" s="304"/>
      <c r="C539" s="305"/>
      <c r="D539" s="269"/>
      <c r="E539" s="264"/>
      <c r="F539" s="334"/>
      <c r="G539" s="269"/>
      <c r="H539" s="269"/>
      <c r="I539" s="264"/>
      <c r="J539" s="307" t="str">
        <f t="shared" si="1"/>
        <v/>
      </c>
      <c r="K539" s="307"/>
      <c r="L539" s="308"/>
      <c r="M539" s="307"/>
      <c r="N539" s="304"/>
      <c r="O539" s="264"/>
      <c r="P539" s="269"/>
      <c r="Q539" s="296"/>
      <c r="R539" s="296"/>
      <c r="S539" s="296"/>
      <c r="T539" s="296"/>
    </row>
    <row r="540" spans="1:20" ht="12.75" customHeight="1" x14ac:dyDescent="0.2">
      <c r="A540" s="303" t="str">
        <f>IF(B540="","",ROW()-ROW($A$3)+'Diário 3º PA'!$P$1)</f>
        <v/>
      </c>
      <c r="B540" s="304"/>
      <c r="C540" s="305"/>
      <c r="D540" s="269"/>
      <c r="E540" s="264"/>
      <c r="F540" s="334"/>
      <c r="G540" s="269"/>
      <c r="H540" s="269"/>
      <c r="I540" s="264"/>
      <c r="J540" s="307" t="str">
        <f t="shared" si="1"/>
        <v/>
      </c>
      <c r="K540" s="307"/>
      <c r="L540" s="308"/>
      <c r="M540" s="307"/>
      <c r="N540" s="304"/>
      <c r="O540" s="264"/>
      <c r="P540" s="269"/>
      <c r="Q540" s="296"/>
      <c r="R540" s="296"/>
      <c r="S540" s="296"/>
      <c r="T540" s="296"/>
    </row>
    <row r="541" spans="1:20" ht="12.75" customHeight="1" x14ac:dyDescent="0.2">
      <c r="A541" s="303" t="str">
        <f>IF(B541="","",ROW()-ROW($A$3)+'Diário 3º PA'!$P$1)</f>
        <v/>
      </c>
      <c r="B541" s="304"/>
      <c r="C541" s="305"/>
      <c r="D541" s="269"/>
      <c r="E541" s="264"/>
      <c r="F541" s="334"/>
      <c r="G541" s="269"/>
      <c r="H541" s="269"/>
      <c r="I541" s="264"/>
      <c r="J541" s="307" t="str">
        <f t="shared" si="1"/>
        <v/>
      </c>
      <c r="K541" s="307"/>
      <c r="L541" s="308"/>
      <c r="M541" s="307"/>
      <c r="N541" s="304"/>
      <c r="O541" s="264"/>
      <c r="P541" s="269"/>
      <c r="Q541" s="296"/>
      <c r="R541" s="296"/>
      <c r="S541" s="296"/>
      <c r="T541" s="296"/>
    </row>
    <row r="542" spans="1:20" ht="12.75" customHeight="1" x14ac:dyDescent="0.2">
      <c r="A542" s="303" t="str">
        <f>IF(B542="","",ROW()-ROW($A$3)+'Diário 3º PA'!$P$1)</f>
        <v/>
      </c>
      <c r="B542" s="304"/>
      <c r="C542" s="305"/>
      <c r="D542" s="269"/>
      <c r="E542" s="264"/>
      <c r="F542" s="334"/>
      <c r="G542" s="269"/>
      <c r="H542" s="269"/>
      <c r="I542" s="264"/>
      <c r="J542" s="307" t="str">
        <f t="shared" si="1"/>
        <v/>
      </c>
      <c r="K542" s="307"/>
      <c r="L542" s="308"/>
      <c r="M542" s="307"/>
      <c r="N542" s="304"/>
      <c r="O542" s="264"/>
      <c r="P542" s="269"/>
      <c r="Q542" s="296"/>
      <c r="R542" s="296"/>
      <c r="S542" s="296"/>
      <c r="T542" s="296"/>
    </row>
    <row r="543" spans="1:20" ht="12.75" customHeight="1" x14ac:dyDescent="0.2">
      <c r="A543" s="303" t="str">
        <f>IF(B543="","",ROW()-ROW($A$3)+'Diário 3º PA'!$P$1)</f>
        <v/>
      </c>
      <c r="B543" s="304"/>
      <c r="C543" s="305"/>
      <c r="D543" s="269"/>
      <c r="E543" s="264"/>
      <c r="F543" s="334"/>
      <c r="G543" s="269"/>
      <c r="H543" s="269"/>
      <c r="I543" s="264"/>
      <c r="J543" s="307" t="str">
        <f t="shared" si="1"/>
        <v/>
      </c>
      <c r="K543" s="307"/>
      <c r="L543" s="308"/>
      <c r="M543" s="307"/>
      <c r="N543" s="304"/>
      <c r="O543" s="264"/>
      <c r="P543" s="269"/>
      <c r="Q543" s="296"/>
      <c r="R543" s="296"/>
      <c r="S543" s="296"/>
      <c r="T543" s="296"/>
    </row>
    <row r="544" spans="1:20" ht="12.75" customHeight="1" x14ac:dyDescent="0.2">
      <c r="A544" s="303" t="str">
        <f>IF(B544="","",ROW()-ROW($A$3)+'Diário 3º PA'!$P$1)</f>
        <v/>
      </c>
      <c r="B544" s="304"/>
      <c r="C544" s="305"/>
      <c r="D544" s="269"/>
      <c r="E544" s="264"/>
      <c r="F544" s="334"/>
      <c r="G544" s="269"/>
      <c r="H544" s="269"/>
      <c r="I544" s="264"/>
      <c r="J544" s="307" t="str">
        <f t="shared" si="1"/>
        <v/>
      </c>
      <c r="K544" s="307"/>
      <c r="L544" s="308"/>
      <c r="M544" s="307"/>
      <c r="N544" s="304"/>
      <c r="O544" s="264"/>
      <c r="P544" s="269"/>
      <c r="Q544" s="296"/>
      <c r="R544" s="296"/>
      <c r="S544" s="296"/>
      <c r="T544" s="296"/>
    </row>
    <row r="545" spans="1:20" ht="12.75" customHeight="1" x14ac:dyDescent="0.2">
      <c r="A545" s="303" t="str">
        <f>IF(B545="","",ROW()-ROW($A$3)+'Diário 3º PA'!$P$1)</f>
        <v/>
      </c>
      <c r="B545" s="304"/>
      <c r="C545" s="305"/>
      <c r="D545" s="269"/>
      <c r="E545" s="264"/>
      <c r="F545" s="334"/>
      <c r="G545" s="269"/>
      <c r="H545" s="269"/>
      <c r="I545" s="264"/>
      <c r="J545" s="307" t="str">
        <f t="shared" si="1"/>
        <v/>
      </c>
      <c r="K545" s="307"/>
      <c r="L545" s="308"/>
      <c r="M545" s="307"/>
      <c r="N545" s="304"/>
      <c r="O545" s="264"/>
      <c r="P545" s="269"/>
      <c r="Q545" s="296"/>
      <c r="R545" s="296"/>
      <c r="S545" s="296"/>
      <c r="T545" s="296"/>
    </row>
    <row r="546" spans="1:20" ht="12.75" customHeight="1" x14ac:dyDescent="0.2">
      <c r="A546" s="303" t="str">
        <f>IF(B546="","",ROW()-ROW($A$3)+'Diário 3º PA'!$P$1)</f>
        <v/>
      </c>
      <c r="B546" s="304"/>
      <c r="C546" s="305"/>
      <c r="D546" s="269"/>
      <c r="E546" s="264"/>
      <c r="F546" s="334"/>
      <c r="G546" s="269"/>
      <c r="H546" s="269"/>
      <c r="I546" s="264"/>
      <c r="J546" s="307" t="str">
        <f t="shared" si="1"/>
        <v/>
      </c>
      <c r="K546" s="307"/>
      <c r="L546" s="308"/>
      <c r="M546" s="307"/>
      <c r="N546" s="304"/>
      <c r="O546" s="264"/>
      <c r="P546" s="269"/>
      <c r="Q546" s="296"/>
      <c r="R546" s="296"/>
      <c r="S546" s="296"/>
      <c r="T546" s="296"/>
    </row>
    <row r="547" spans="1:20" ht="12.75" customHeight="1" x14ac:dyDescent="0.2">
      <c r="A547" s="303" t="str">
        <f>IF(B547="","",ROW()-ROW($A$3)+'Diário 3º PA'!$P$1)</f>
        <v/>
      </c>
      <c r="B547" s="304"/>
      <c r="C547" s="305"/>
      <c r="D547" s="269"/>
      <c r="E547" s="264"/>
      <c r="F547" s="334"/>
      <c r="G547" s="269"/>
      <c r="H547" s="269"/>
      <c r="I547" s="264"/>
      <c r="J547" s="307" t="str">
        <f t="shared" si="1"/>
        <v/>
      </c>
      <c r="K547" s="307"/>
      <c r="L547" s="308"/>
      <c r="M547" s="307"/>
      <c r="N547" s="304"/>
      <c r="O547" s="264"/>
      <c r="P547" s="269"/>
      <c r="Q547" s="296"/>
      <c r="R547" s="296"/>
      <c r="S547" s="296"/>
      <c r="T547" s="296"/>
    </row>
    <row r="548" spans="1:20" ht="12.75" customHeight="1" x14ac:dyDescent="0.2">
      <c r="A548" s="303" t="str">
        <f>IF(B548="","",ROW()-ROW($A$3)+'Diário 3º PA'!$P$1)</f>
        <v/>
      </c>
      <c r="B548" s="304"/>
      <c r="C548" s="305"/>
      <c r="D548" s="269"/>
      <c r="E548" s="264"/>
      <c r="F548" s="334"/>
      <c r="G548" s="264"/>
      <c r="H548" s="269"/>
      <c r="I548" s="264"/>
      <c r="J548" s="307" t="str">
        <f t="shared" si="1"/>
        <v/>
      </c>
      <c r="K548" s="307"/>
      <c r="L548" s="308"/>
      <c r="M548" s="307"/>
      <c r="N548" s="304"/>
      <c r="O548" s="264"/>
      <c r="P548" s="269"/>
      <c r="Q548" s="296"/>
      <c r="R548" s="296"/>
      <c r="S548" s="296"/>
      <c r="T548" s="296"/>
    </row>
    <row r="549" spans="1:20" ht="12.75" customHeight="1" x14ac:dyDescent="0.2">
      <c r="A549" s="303" t="str">
        <f>IF(B549="","",ROW()-ROW($A$3)+'Diário 3º PA'!$P$1)</f>
        <v/>
      </c>
      <c r="B549" s="304"/>
      <c r="C549" s="305"/>
      <c r="D549" s="269"/>
      <c r="E549" s="264"/>
      <c r="F549" s="334"/>
      <c r="G549" s="269"/>
      <c r="H549" s="269"/>
      <c r="I549" s="264"/>
      <c r="J549" s="307" t="str">
        <f t="shared" si="1"/>
        <v/>
      </c>
      <c r="K549" s="307"/>
      <c r="L549" s="308"/>
      <c r="M549" s="307"/>
      <c r="N549" s="304"/>
      <c r="O549" s="264"/>
      <c r="P549" s="269"/>
      <c r="Q549" s="296"/>
      <c r="R549" s="296"/>
      <c r="S549" s="296"/>
      <c r="T549" s="296"/>
    </row>
    <row r="550" spans="1:20" ht="12.75" customHeight="1" x14ac:dyDescent="0.2">
      <c r="A550" s="303" t="str">
        <f>IF(B550="","",ROW()-ROW($A$3)+'Diário 3º PA'!$P$1)</f>
        <v/>
      </c>
      <c r="B550" s="304"/>
      <c r="C550" s="305"/>
      <c r="D550" s="269"/>
      <c r="E550" s="264"/>
      <c r="F550" s="334"/>
      <c r="G550" s="264"/>
      <c r="H550" s="269"/>
      <c r="I550" s="264"/>
      <c r="J550" s="307" t="str">
        <f t="shared" si="1"/>
        <v/>
      </c>
      <c r="K550" s="307"/>
      <c r="L550" s="308"/>
      <c r="M550" s="307"/>
      <c r="N550" s="304"/>
      <c r="O550" s="264"/>
      <c r="P550" s="269"/>
      <c r="Q550" s="296"/>
      <c r="R550" s="296"/>
      <c r="S550" s="296"/>
      <c r="T550" s="296"/>
    </row>
    <row r="551" spans="1:20" ht="12.75" customHeight="1" x14ac:dyDescent="0.2">
      <c r="A551" s="303" t="str">
        <f>IF(B551="","",ROW()-ROW($A$3)+'Diário 3º PA'!$P$1)</f>
        <v/>
      </c>
      <c r="B551" s="304"/>
      <c r="C551" s="305"/>
      <c r="D551" s="269"/>
      <c r="E551" s="264"/>
      <c r="F551" s="334"/>
      <c r="G551" s="264"/>
      <c r="H551" s="269"/>
      <c r="I551" s="264"/>
      <c r="J551" s="307" t="str">
        <f t="shared" si="1"/>
        <v/>
      </c>
      <c r="K551" s="307"/>
      <c r="L551" s="308"/>
      <c r="M551" s="307"/>
      <c r="N551" s="304"/>
      <c r="O551" s="264"/>
      <c r="P551" s="269"/>
      <c r="Q551" s="296"/>
      <c r="R551" s="296"/>
      <c r="S551" s="296"/>
      <c r="T551" s="296"/>
    </row>
    <row r="552" spans="1:20" ht="12.75" customHeight="1" x14ac:dyDescent="0.2">
      <c r="A552" s="303" t="str">
        <f>IF(B552="","",ROW()-ROW($A$3)+'Diário 3º PA'!$P$1)</f>
        <v/>
      </c>
      <c r="B552" s="304"/>
      <c r="C552" s="305"/>
      <c r="D552" s="269"/>
      <c r="E552" s="264"/>
      <c r="F552" s="334"/>
      <c r="G552" s="269"/>
      <c r="H552" s="269"/>
      <c r="I552" s="264"/>
      <c r="J552" s="307" t="str">
        <f t="shared" si="1"/>
        <v/>
      </c>
      <c r="K552" s="307"/>
      <c r="L552" s="308"/>
      <c r="M552" s="307"/>
      <c r="N552" s="304"/>
      <c r="O552" s="264"/>
      <c r="P552" s="269"/>
      <c r="Q552" s="296"/>
      <c r="R552" s="296"/>
      <c r="S552" s="296"/>
      <c r="T552" s="296"/>
    </row>
    <row r="553" spans="1:20" ht="12.75" customHeight="1" x14ac:dyDescent="0.2">
      <c r="A553" s="303" t="str">
        <f>IF(B553="","",ROW()-ROW($A$3)+'Diário 3º PA'!$P$1)</f>
        <v/>
      </c>
      <c r="B553" s="304"/>
      <c r="C553" s="305"/>
      <c r="D553" s="269"/>
      <c r="E553" s="264"/>
      <c r="F553" s="334"/>
      <c r="G553" s="264"/>
      <c r="H553" s="269"/>
      <c r="I553" s="264"/>
      <c r="J553" s="307" t="str">
        <f t="shared" si="1"/>
        <v/>
      </c>
      <c r="K553" s="307"/>
      <c r="L553" s="308"/>
      <c r="M553" s="307"/>
      <c r="N553" s="304"/>
      <c r="O553" s="264"/>
      <c r="P553" s="269"/>
      <c r="Q553" s="296"/>
      <c r="R553" s="296"/>
      <c r="S553" s="296"/>
      <c r="T553" s="296"/>
    </row>
    <row r="554" spans="1:20" ht="12.75" customHeight="1" x14ac:dyDescent="0.2">
      <c r="A554" s="303" t="str">
        <f>IF(B554="","",ROW()-ROW($A$3)+'Diário 3º PA'!$P$1)</f>
        <v/>
      </c>
      <c r="B554" s="304"/>
      <c r="C554" s="305"/>
      <c r="D554" s="269"/>
      <c r="E554" s="264"/>
      <c r="F554" s="334"/>
      <c r="G554" s="264"/>
      <c r="H554" s="269"/>
      <c r="I554" s="264"/>
      <c r="J554" s="307" t="str">
        <f t="shared" si="1"/>
        <v/>
      </c>
      <c r="K554" s="307"/>
      <c r="L554" s="308"/>
      <c r="M554" s="307"/>
      <c r="N554" s="304"/>
      <c r="O554" s="264"/>
      <c r="P554" s="269"/>
      <c r="Q554" s="296"/>
      <c r="R554" s="296"/>
      <c r="S554" s="296"/>
      <c r="T554" s="296"/>
    </row>
    <row r="555" spans="1:20" ht="12.75" customHeight="1" x14ac:dyDescent="0.2">
      <c r="A555" s="303" t="str">
        <f>IF(B555="","",ROW()-ROW($A$3)+'Diário 3º PA'!$P$1)</f>
        <v/>
      </c>
      <c r="B555" s="304"/>
      <c r="C555" s="305"/>
      <c r="D555" s="269"/>
      <c r="E555" s="264"/>
      <c r="F555" s="334"/>
      <c r="G555" s="264"/>
      <c r="H555" s="269"/>
      <c r="I555" s="264"/>
      <c r="J555" s="307" t="str">
        <f t="shared" si="1"/>
        <v/>
      </c>
      <c r="K555" s="307"/>
      <c r="L555" s="308"/>
      <c r="M555" s="307"/>
      <c r="N555" s="304"/>
      <c r="O555" s="264"/>
      <c r="P555" s="269"/>
      <c r="Q555" s="296"/>
      <c r="R555" s="296"/>
      <c r="S555" s="296"/>
      <c r="T555" s="296"/>
    </row>
    <row r="556" spans="1:20" ht="12.75" customHeight="1" x14ac:dyDescent="0.2">
      <c r="A556" s="303" t="str">
        <f>IF(B556="","",ROW()-ROW($A$3)+'Diário 3º PA'!$P$1)</f>
        <v/>
      </c>
      <c r="B556" s="304"/>
      <c r="C556" s="305"/>
      <c r="D556" s="269"/>
      <c r="E556" s="264"/>
      <c r="F556" s="334"/>
      <c r="G556" s="269"/>
      <c r="H556" s="269"/>
      <c r="I556" s="264"/>
      <c r="J556" s="307" t="str">
        <f t="shared" si="1"/>
        <v/>
      </c>
      <c r="K556" s="307"/>
      <c r="L556" s="308"/>
      <c r="M556" s="307"/>
      <c r="N556" s="304"/>
      <c r="O556" s="264"/>
      <c r="P556" s="269"/>
      <c r="Q556" s="296"/>
      <c r="R556" s="296"/>
      <c r="S556" s="296"/>
      <c r="T556" s="296"/>
    </row>
    <row r="557" spans="1:20" ht="12.75" customHeight="1" x14ac:dyDescent="0.2">
      <c r="A557" s="303" t="str">
        <f>IF(B557="","",ROW()-ROW($A$3)+'Diário 3º PA'!$P$1)</f>
        <v/>
      </c>
      <c r="B557" s="304"/>
      <c r="C557" s="305"/>
      <c r="D557" s="269"/>
      <c r="E557" s="264"/>
      <c r="F557" s="334"/>
      <c r="G557" s="264"/>
      <c r="H557" s="269"/>
      <c r="I557" s="264"/>
      <c r="J557" s="307" t="str">
        <f t="shared" si="1"/>
        <v/>
      </c>
      <c r="K557" s="307"/>
      <c r="L557" s="308"/>
      <c r="M557" s="307"/>
      <c r="N557" s="304"/>
      <c r="O557" s="264"/>
      <c r="P557" s="269"/>
      <c r="Q557" s="296"/>
      <c r="R557" s="296"/>
      <c r="S557" s="296"/>
      <c r="T557" s="296"/>
    </row>
    <row r="558" spans="1:20" ht="12.75" customHeight="1" x14ac:dyDescent="0.2">
      <c r="A558" s="303" t="str">
        <f>IF(B558="","",ROW()-ROW($A$3)+'Diário 3º PA'!$P$1)</f>
        <v/>
      </c>
      <c r="B558" s="304"/>
      <c r="C558" s="305"/>
      <c r="D558" s="269"/>
      <c r="E558" s="264"/>
      <c r="F558" s="334"/>
      <c r="G558" s="269"/>
      <c r="H558" s="269"/>
      <c r="I558" s="264"/>
      <c r="J558" s="307" t="str">
        <f t="shared" si="1"/>
        <v/>
      </c>
      <c r="K558" s="307"/>
      <c r="L558" s="308"/>
      <c r="M558" s="307"/>
      <c r="N558" s="304"/>
      <c r="O558" s="264"/>
      <c r="P558" s="269"/>
      <c r="Q558" s="296"/>
      <c r="R558" s="296"/>
      <c r="S558" s="296"/>
      <c r="T558" s="296"/>
    </row>
    <row r="559" spans="1:20" ht="12.75" customHeight="1" x14ac:dyDescent="0.2">
      <c r="A559" s="303" t="str">
        <f>IF(B559="","",ROW()-ROW($A$3)+'Diário 3º PA'!$P$1)</f>
        <v/>
      </c>
      <c r="B559" s="304"/>
      <c r="C559" s="305"/>
      <c r="D559" s="269"/>
      <c r="E559" s="264"/>
      <c r="F559" s="334"/>
      <c r="G559" s="269"/>
      <c r="H559" s="269"/>
      <c r="I559" s="264"/>
      <c r="J559" s="307" t="str">
        <f t="shared" si="1"/>
        <v/>
      </c>
      <c r="K559" s="307"/>
      <c r="L559" s="308"/>
      <c r="M559" s="307"/>
      <c r="N559" s="304"/>
      <c r="O559" s="264"/>
      <c r="P559" s="269"/>
      <c r="Q559" s="296"/>
      <c r="R559" s="296"/>
      <c r="S559" s="296"/>
      <c r="T559" s="296"/>
    </row>
    <row r="560" spans="1:20" ht="12.75" customHeight="1" x14ac:dyDescent="0.2">
      <c r="A560" s="303" t="str">
        <f>IF(B560="","",ROW()-ROW($A$3)+'Diário 3º PA'!$P$1)</f>
        <v/>
      </c>
      <c r="B560" s="304"/>
      <c r="C560" s="305"/>
      <c r="D560" s="269"/>
      <c r="E560" s="264"/>
      <c r="F560" s="334"/>
      <c r="G560" s="269"/>
      <c r="H560" s="269"/>
      <c r="I560" s="264"/>
      <c r="J560" s="307" t="str">
        <f t="shared" si="1"/>
        <v/>
      </c>
      <c r="K560" s="307"/>
      <c r="L560" s="308"/>
      <c r="M560" s="307"/>
      <c r="N560" s="304"/>
      <c r="O560" s="264"/>
      <c r="P560" s="269"/>
      <c r="Q560" s="296"/>
      <c r="R560" s="296"/>
      <c r="S560" s="296"/>
      <c r="T560" s="296"/>
    </row>
    <row r="561" spans="1:20" ht="12.75" customHeight="1" x14ac:dyDescent="0.2">
      <c r="A561" s="303" t="str">
        <f>IF(B561="","",ROW()-ROW($A$3)+'Diário 3º PA'!$P$1)</f>
        <v/>
      </c>
      <c r="B561" s="304"/>
      <c r="C561" s="305"/>
      <c r="D561" s="269"/>
      <c r="E561" s="264"/>
      <c r="F561" s="334"/>
      <c r="G561" s="269"/>
      <c r="H561" s="269"/>
      <c r="I561" s="264"/>
      <c r="J561" s="307" t="str">
        <f t="shared" si="1"/>
        <v/>
      </c>
      <c r="K561" s="307"/>
      <c r="L561" s="308"/>
      <c r="M561" s="307"/>
      <c r="N561" s="304"/>
      <c r="O561" s="264"/>
      <c r="P561" s="269"/>
      <c r="Q561" s="296"/>
      <c r="R561" s="296"/>
      <c r="S561" s="296"/>
      <c r="T561" s="296"/>
    </row>
    <row r="562" spans="1:20" ht="12.75" customHeight="1" x14ac:dyDescent="0.2">
      <c r="A562" s="303" t="str">
        <f>IF(B562="","",ROW()-ROW($A$3)+'Diário 3º PA'!$P$1)</f>
        <v/>
      </c>
      <c r="B562" s="304"/>
      <c r="C562" s="305"/>
      <c r="D562" s="269"/>
      <c r="E562" s="264"/>
      <c r="F562" s="334"/>
      <c r="G562" s="269"/>
      <c r="H562" s="269"/>
      <c r="I562" s="264"/>
      <c r="J562" s="307" t="str">
        <f t="shared" si="1"/>
        <v/>
      </c>
      <c r="K562" s="307"/>
      <c r="L562" s="308"/>
      <c r="M562" s="307"/>
      <c r="N562" s="304"/>
      <c r="O562" s="264"/>
      <c r="P562" s="269"/>
      <c r="Q562" s="296"/>
      <c r="R562" s="296"/>
      <c r="S562" s="296"/>
      <c r="T562" s="296"/>
    </row>
    <row r="563" spans="1:20" ht="12.75" customHeight="1" x14ac:dyDescent="0.2">
      <c r="A563" s="303" t="str">
        <f>IF(B563="","",ROW()-ROW($A$3)+'Diário 3º PA'!$P$1)</f>
        <v/>
      </c>
      <c r="B563" s="304"/>
      <c r="C563" s="305"/>
      <c r="D563" s="269"/>
      <c r="E563" s="264"/>
      <c r="F563" s="334"/>
      <c r="G563" s="269"/>
      <c r="H563" s="269"/>
      <c r="I563" s="264"/>
      <c r="J563" s="307" t="str">
        <f t="shared" si="1"/>
        <v/>
      </c>
      <c r="K563" s="307"/>
      <c r="L563" s="308"/>
      <c r="M563" s="307"/>
      <c r="N563" s="304"/>
      <c r="O563" s="264"/>
      <c r="P563" s="269"/>
      <c r="Q563" s="296"/>
      <c r="R563" s="296"/>
      <c r="S563" s="296"/>
      <c r="T563" s="296"/>
    </row>
    <row r="564" spans="1:20" ht="12.75" customHeight="1" x14ac:dyDescent="0.2">
      <c r="A564" s="303" t="str">
        <f>IF(B564="","",ROW()-ROW($A$3)+'Diário 3º PA'!$P$1)</f>
        <v/>
      </c>
      <c r="B564" s="304"/>
      <c r="C564" s="305"/>
      <c r="D564" s="269"/>
      <c r="E564" s="264"/>
      <c r="F564" s="334"/>
      <c r="G564" s="321"/>
      <c r="H564" s="269"/>
      <c r="I564" s="264"/>
      <c r="J564" s="307" t="str">
        <f t="shared" si="1"/>
        <v/>
      </c>
      <c r="K564" s="307"/>
      <c r="L564" s="308"/>
      <c r="M564" s="307"/>
      <c r="N564" s="304"/>
      <c r="O564" s="264"/>
      <c r="P564" s="269"/>
      <c r="Q564" s="296"/>
      <c r="R564" s="296"/>
      <c r="S564" s="296"/>
      <c r="T564" s="296"/>
    </row>
    <row r="565" spans="1:20" ht="12.75" customHeight="1" x14ac:dyDescent="0.2">
      <c r="A565" s="303" t="str">
        <f>IF(B565="","",ROW()-ROW($A$3)+'Diário 3º PA'!$P$1)</f>
        <v/>
      </c>
      <c r="B565" s="304"/>
      <c r="C565" s="305"/>
      <c r="D565" s="269"/>
      <c r="E565" s="264"/>
      <c r="F565" s="334"/>
      <c r="G565" s="269"/>
      <c r="H565" s="269"/>
      <c r="I565" s="264"/>
      <c r="J565" s="307" t="str">
        <f t="shared" si="1"/>
        <v/>
      </c>
      <c r="K565" s="307"/>
      <c r="L565" s="308"/>
      <c r="M565" s="307"/>
      <c r="N565" s="304"/>
      <c r="O565" s="264"/>
      <c r="P565" s="269"/>
      <c r="Q565" s="296"/>
      <c r="R565" s="296"/>
      <c r="S565" s="296"/>
      <c r="T565" s="296"/>
    </row>
    <row r="566" spans="1:20" ht="12.75" customHeight="1" x14ac:dyDescent="0.2">
      <c r="A566" s="303" t="str">
        <f>IF(B566="","",ROW()-ROW($A$3)+'Diário 3º PA'!$P$1)</f>
        <v/>
      </c>
      <c r="B566" s="304"/>
      <c r="C566" s="305"/>
      <c r="D566" s="269"/>
      <c r="E566" s="264"/>
      <c r="F566" s="334"/>
      <c r="G566" s="269"/>
      <c r="H566" s="269"/>
      <c r="I566" s="264"/>
      <c r="J566" s="307" t="str">
        <f t="shared" si="1"/>
        <v/>
      </c>
      <c r="K566" s="307"/>
      <c r="L566" s="308"/>
      <c r="M566" s="307"/>
      <c r="N566" s="304"/>
      <c r="O566" s="264"/>
      <c r="P566" s="269"/>
      <c r="Q566" s="296"/>
      <c r="R566" s="296"/>
      <c r="S566" s="296"/>
      <c r="T566" s="296"/>
    </row>
    <row r="567" spans="1:20" ht="12.75" customHeight="1" x14ac:dyDescent="0.2">
      <c r="A567" s="303" t="str">
        <f>IF(B567="","",ROW()-ROW($A$3)+'Diário 3º PA'!$P$1)</f>
        <v/>
      </c>
      <c r="B567" s="304"/>
      <c r="C567" s="305"/>
      <c r="D567" s="269"/>
      <c r="E567" s="264"/>
      <c r="F567" s="334"/>
      <c r="G567" s="269"/>
      <c r="H567" s="269"/>
      <c r="I567" s="264"/>
      <c r="J567" s="307" t="str">
        <f t="shared" si="1"/>
        <v/>
      </c>
      <c r="K567" s="307"/>
      <c r="L567" s="308"/>
      <c r="M567" s="307"/>
      <c r="N567" s="304"/>
      <c r="O567" s="264"/>
      <c r="P567" s="269"/>
      <c r="Q567" s="296"/>
      <c r="R567" s="296"/>
      <c r="S567" s="296"/>
      <c r="T567" s="296"/>
    </row>
    <row r="568" spans="1:20" ht="12.75" customHeight="1" x14ac:dyDescent="0.2">
      <c r="A568" s="303" t="str">
        <f>IF(B568="","",ROW()-ROW($A$3)+'Diário 3º PA'!$P$1)</f>
        <v/>
      </c>
      <c r="B568" s="304"/>
      <c r="C568" s="305"/>
      <c r="D568" s="269"/>
      <c r="E568" s="264"/>
      <c r="F568" s="334"/>
      <c r="G568" s="269"/>
      <c r="H568" s="269"/>
      <c r="I568" s="264"/>
      <c r="J568" s="307" t="str">
        <f t="shared" si="1"/>
        <v/>
      </c>
      <c r="K568" s="307"/>
      <c r="L568" s="308"/>
      <c r="M568" s="307"/>
      <c r="N568" s="304"/>
      <c r="O568" s="264"/>
      <c r="P568" s="269"/>
      <c r="Q568" s="296"/>
      <c r="R568" s="296"/>
      <c r="S568" s="296"/>
      <c r="T568" s="296"/>
    </row>
    <row r="569" spans="1:20" ht="12.75" customHeight="1" x14ac:dyDescent="0.2">
      <c r="A569" s="303" t="str">
        <f>IF(B569="","",ROW()-ROW($A$3)+'Diário 3º PA'!$P$1)</f>
        <v/>
      </c>
      <c r="B569" s="304"/>
      <c r="C569" s="305"/>
      <c r="D569" s="269"/>
      <c r="E569" s="264"/>
      <c r="F569" s="334"/>
      <c r="G569" s="269"/>
      <c r="H569" s="269"/>
      <c r="I569" s="264"/>
      <c r="J569" s="307" t="str">
        <f t="shared" si="1"/>
        <v/>
      </c>
      <c r="K569" s="307"/>
      <c r="L569" s="308"/>
      <c r="M569" s="307"/>
      <c r="N569" s="304"/>
      <c r="O569" s="264"/>
      <c r="P569" s="269"/>
      <c r="Q569" s="296"/>
      <c r="R569" s="296"/>
      <c r="S569" s="296"/>
      <c r="T569" s="296"/>
    </row>
    <row r="570" spans="1:20" ht="12.75" customHeight="1" x14ac:dyDescent="0.2">
      <c r="A570" s="303" t="str">
        <f>IF(B570="","",ROW()-ROW($A$3)+'Diário 3º PA'!$P$1)</f>
        <v/>
      </c>
      <c r="B570" s="304"/>
      <c r="C570" s="305"/>
      <c r="D570" s="269"/>
      <c r="E570" s="264"/>
      <c r="F570" s="334"/>
      <c r="G570" s="269"/>
      <c r="H570" s="269"/>
      <c r="I570" s="264"/>
      <c r="J570" s="307" t="str">
        <f t="shared" si="1"/>
        <v/>
      </c>
      <c r="K570" s="307"/>
      <c r="L570" s="308"/>
      <c r="M570" s="307"/>
      <c r="N570" s="304"/>
      <c r="O570" s="264"/>
      <c r="P570" s="269"/>
      <c r="Q570" s="296"/>
      <c r="R570" s="296"/>
      <c r="S570" s="296"/>
      <c r="T570" s="296"/>
    </row>
    <row r="571" spans="1:20" ht="12.75" customHeight="1" x14ac:dyDescent="0.2">
      <c r="A571" s="303" t="str">
        <f>IF(B571="","",ROW()-ROW($A$3)+'Diário 3º PA'!$P$1)</f>
        <v/>
      </c>
      <c r="B571" s="304"/>
      <c r="C571" s="305"/>
      <c r="D571" s="269"/>
      <c r="E571" s="264"/>
      <c r="F571" s="334"/>
      <c r="G571" s="269"/>
      <c r="H571" s="269"/>
      <c r="I571" s="264"/>
      <c r="J571" s="307" t="str">
        <f t="shared" si="1"/>
        <v/>
      </c>
      <c r="K571" s="307"/>
      <c r="L571" s="308"/>
      <c r="M571" s="307"/>
      <c r="N571" s="304"/>
      <c r="O571" s="264"/>
      <c r="P571" s="269"/>
      <c r="Q571" s="296"/>
      <c r="R571" s="296"/>
      <c r="S571" s="296"/>
      <c r="T571" s="296"/>
    </row>
    <row r="572" spans="1:20" ht="12.75" customHeight="1" x14ac:dyDescent="0.2">
      <c r="A572" s="303" t="str">
        <f>IF(B572="","",ROW()-ROW($A$3)+'Diário 3º PA'!$P$1)</f>
        <v/>
      </c>
      <c r="B572" s="304"/>
      <c r="C572" s="305"/>
      <c r="D572" s="269"/>
      <c r="E572" s="264"/>
      <c r="F572" s="334"/>
      <c r="G572" s="269"/>
      <c r="H572" s="269"/>
      <c r="I572" s="264"/>
      <c r="J572" s="307" t="str">
        <f t="shared" si="1"/>
        <v/>
      </c>
      <c r="K572" s="307"/>
      <c r="L572" s="308"/>
      <c r="M572" s="307"/>
      <c r="N572" s="304"/>
      <c r="O572" s="264"/>
      <c r="P572" s="269"/>
      <c r="Q572" s="296"/>
      <c r="R572" s="296"/>
      <c r="S572" s="296"/>
      <c r="T572" s="296"/>
    </row>
    <row r="573" spans="1:20" ht="12.75" customHeight="1" x14ac:dyDescent="0.2">
      <c r="A573" s="303" t="str">
        <f>IF(B573="","",ROW()-ROW($A$3)+'Diário 3º PA'!$P$1)</f>
        <v/>
      </c>
      <c r="B573" s="304"/>
      <c r="C573" s="305"/>
      <c r="D573" s="269"/>
      <c r="E573" s="264"/>
      <c r="F573" s="334"/>
      <c r="G573" s="269"/>
      <c r="H573" s="269"/>
      <c r="I573" s="264"/>
      <c r="J573" s="307" t="str">
        <f t="shared" si="1"/>
        <v/>
      </c>
      <c r="K573" s="307"/>
      <c r="L573" s="308"/>
      <c r="M573" s="307"/>
      <c r="N573" s="304"/>
      <c r="O573" s="264"/>
      <c r="P573" s="269"/>
      <c r="Q573" s="296"/>
      <c r="R573" s="296"/>
      <c r="S573" s="296"/>
      <c r="T573" s="296"/>
    </row>
    <row r="574" spans="1:20" ht="12.75" customHeight="1" x14ac:dyDescent="0.2">
      <c r="A574" s="303" t="str">
        <f>IF(B574="","",ROW()-ROW($A$3)+'Diário 3º PA'!$P$1)</f>
        <v/>
      </c>
      <c r="B574" s="304"/>
      <c r="C574" s="305"/>
      <c r="D574" s="269"/>
      <c r="E574" s="264"/>
      <c r="F574" s="334"/>
      <c r="G574" s="269"/>
      <c r="H574" s="269"/>
      <c r="I574" s="264"/>
      <c r="J574" s="307" t="str">
        <f t="shared" si="1"/>
        <v/>
      </c>
      <c r="K574" s="307"/>
      <c r="L574" s="308"/>
      <c r="M574" s="307"/>
      <c r="N574" s="304"/>
      <c r="O574" s="264"/>
      <c r="P574" s="269"/>
      <c r="Q574" s="296"/>
      <c r="R574" s="296"/>
      <c r="S574" s="296"/>
      <c r="T574" s="296"/>
    </row>
    <row r="575" spans="1:20" ht="12.75" customHeight="1" x14ac:dyDescent="0.2">
      <c r="A575" s="303" t="str">
        <f>IF(B575="","",ROW()-ROW($A$3)+'Diário 3º PA'!$P$1)</f>
        <v/>
      </c>
      <c r="B575" s="304"/>
      <c r="C575" s="305"/>
      <c r="D575" s="269"/>
      <c r="E575" s="264"/>
      <c r="F575" s="334"/>
      <c r="G575" s="269"/>
      <c r="H575" s="269"/>
      <c r="I575" s="264"/>
      <c r="J575" s="307" t="str">
        <f t="shared" si="1"/>
        <v/>
      </c>
      <c r="K575" s="307"/>
      <c r="L575" s="308"/>
      <c r="M575" s="307"/>
      <c r="N575" s="304"/>
      <c r="O575" s="264"/>
      <c r="P575" s="269"/>
      <c r="Q575" s="296"/>
      <c r="R575" s="296"/>
      <c r="S575" s="296"/>
      <c r="T575" s="296"/>
    </row>
    <row r="576" spans="1:20" ht="12.75" customHeight="1" x14ac:dyDescent="0.2">
      <c r="A576" s="303" t="str">
        <f>IF(B576="","",ROW()-ROW($A$3)+'Diário 3º PA'!$P$1)</f>
        <v/>
      </c>
      <c r="B576" s="304"/>
      <c r="C576" s="305"/>
      <c r="D576" s="269"/>
      <c r="E576" s="264"/>
      <c r="F576" s="334"/>
      <c r="G576" s="269"/>
      <c r="H576" s="269"/>
      <c r="I576" s="264"/>
      <c r="J576" s="307" t="str">
        <f t="shared" si="1"/>
        <v/>
      </c>
      <c r="K576" s="307"/>
      <c r="L576" s="308"/>
      <c r="M576" s="307"/>
      <c r="N576" s="304"/>
      <c r="O576" s="264"/>
      <c r="P576" s="269"/>
      <c r="Q576" s="296"/>
      <c r="R576" s="296"/>
      <c r="S576" s="296"/>
      <c r="T576" s="296"/>
    </row>
    <row r="577" spans="1:20" ht="12.75" customHeight="1" x14ac:dyDescent="0.2">
      <c r="A577" s="303" t="str">
        <f>IF(B577="","",ROW()-ROW($A$3)+'Diário 3º PA'!$P$1)</f>
        <v/>
      </c>
      <c r="B577" s="304"/>
      <c r="C577" s="305"/>
      <c r="D577" s="269"/>
      <c r="E577" s="264"/>
      <c r="F577" s="334"/>
      <c r="G577" s="269"/>
      <c r="H577" s="269"/>
      <c r="I577" s="264"/>
      <c r="J577" s="307" t="str">
        <f t="shared" si="1"/>
        <v/>
      </c>
      <c r="K577" s="307"/>
      <c r="L577" s="308"/>
      <c r="M577" s="307"/>
      <c r="N577" s="304"/>
      <c r="O577" s="264"/>
      <c r="P577" s="269"/>
      <c r="Q577" s="296"/>
      <c r="R577" s="296"/>
      <c r="S577" s="296"/>
      <c r="T577" s="296"/>
    </row>
    <row r="578" spans="1:20" ht="12.75" customHeight="1" x14ac:dyDescent="0.2">
      <c r="A578" s="303" t="str">
        <f>IF(B578="","",ROW()-ROW($A$3)+'Diário 3º PA'!$P$1)</f>
        <v/>
      </c>
      <c r="B578" s="304"/>
      <c r="C578" s="305"/>
      <c r="D578" s="269"/>
      <c r="E578" s="264"/>
      <c r="F578" s="334"/>
      <c r="G578" s="269"/>
      <c r="H578" s="269"/>
      <c r="I578" s="264"/>
      <c r="J578" s="307" t="str">
        <f t="shared" si="1"/>
        <v/>
      </c>
      <c r="K578" s="307"/>
      <c r="L578" s="308"/>
      <c r="M578" s="307"/>
      <c r="N578" s="304"/>
      <c r="O578" s="264"/>
      <c r="P578" s="269"/>
      <c r="Q578" s="296"/>
      <c r="R578" s="296"/>
      <c r="S578" s="296"/>
      <c r="T578" s="296"/>
    </row>
    <row r="579" spans="1:20" ht="12.75" customHeight="1" x14ac:dyDescent="0.2">
      <c r="A579" s="303" t="str">
        <f>IF(B579="","",ROW()-ROW($A$3)+'Diário 3º PA'!$P$1)</f>
        <v/>
      </c>
      <c r="B579" s="304"/>
      <c r="C579" s="305"/>
      <c r="D579" s="269"/>
      <c r="E579" s="264"/>
      <c r="F579" s="334"/>
      <c r="G579" s="269"/>
      <c r="H579" s="269"/>
      <c r="I579" s="264"/>
      <c r="J579" s="307" t="str">
        <f t="shared" si="1"/>
        <v/>
      </c>
      <c r="K579" s="307"/>
      <c r="L579" s="308"/>
      <c r="M579" s="307"/>
      <c r="N579" s="304"/>
      <c r="O579" s="264"/>
      <c r="P579" s="269"/>
      <c r="Q579" s="296"/>
      <c r="R579" s="296"/>
      <c r="S579" s="296"/>
      <c r="T579" s="296"/>
    </row>
    <row r="580" spans="1:20" ht="12.75" customHeight="1" x14ac:dyDescent="0.2">
      <c r="A580" s="303" t="str">
        <f>IF(B580="","",ROW()-ROW($A$3)+'Diário 3º PA'!$P$1)</f>
        <v/>
      </c>
      <c r="B580" s="304"/>
      <c r="C580" s="305"/>
      <c r="D580" s="269"/>
      <c r="E580" s="264"/>
      <c r="F580" s="334"/>
      <c r="G580" s="269"/>
      <c r="H580" s="269"/>
      <c r="I580" s="264"/>
      <c r="J580" s="307" t="str">
        <f t="shared" si="1"/>
        <v/>
      </c>
      <c r="K580" s="307"/>
      <c r="L580" s="308"/>
      <c r="M580" s="307"/>
      <c r="N580" s="304"/>
      <c r="O580" s="264"/>
      <c r="P580" s="269"/>
      <c r="Q580" s="296"/>
      <c r="R580" s="296"/>
      <c r="S580" s="296"/>
      <c r="T580" s="296"/>
    </row>
    <row r="581" spans="1:20" ht="12.75" customHeight="1" x14ac:dyDescent="0.2">
      <c r="A581" s="303" t="str">
        <f>IF(B581="","",ROW()-ROW($A$3)+'Diário 3º PA'!$P$1)</f>
        <v/>
      </c>
      <c r="B581" s="304"/>
      <c r="C581" s="305"/>
      <c r="D581" s="269"/>
      <c r="E581" s="264"/>
      <c r="F581" s="334"/>
      <c r="G581" s="269"/>
      <c r="H581" s="269"/>
      <c r="I581" s="264"/>
      <c r="J581" s="307" t="str">
        <f t="shared" si="1"/>
        <v/>
      </c>
      <c r="K581" s="307"/>
      <c r="L581" s="308"/>
      <c r="M581" s="307"/>
      <c r="N581" s="304"/>
      <c r="O581" s="264"/>
      <c r="P581" s="269"/>
      <c r="Q581" s="296"/>
      <c r="R581" s="296"/>
      <c r="S581" s="296"/>
      <c r="T581" s="296"/>
    </row>
    <row r="582" spans="1:20" ht="12.75" customHeight="1" x14ac:dyDescent="0.2">
      <c r="A582" s="303" t="str">
        <f>IF(B582="","",ROW()-ROW($A$3)+'Diário 3º PA'!$P$1)</f>
        <v/>
      </c>
      <c r="B582" s="304"/>
      <c r="C582" s="305"/>
      <c r="D582" s="269"/>
      <c r="E582" s="264"/>
      <c r="F582" s="334"/>
      <c r="G582" s="269"/>
      <c r="H582" s="269"/>
      <c r="I582" s="264"/>
      <c r="J582" s="307" t="str">
        <f t="shared" si="1"/>
        <v/>
      </c>
      <c r="K582" s="307"/>
      <c r="L582" s="308"/>
      <c r="M582" s="307"/>
      <c r="N582" s="304"/>
      <c r="O582" s="264"/>
      <c r="P582" s="269"/>
      <c r="Q582" s="296"/>
      <c r="R582" s="296"/>
      <c r="S582" s="296"/>
      <c r="T582" s="296"/>
    </row>
    <row r="583" spans="1:20" ht="12.75" customHeight="1" x14ac:dyDescent="0.2">
      <c r="A583" s="303" t="str">
        <f>IF(B583="","",ROW()-ROW($A$3)+'Diário 3º PA'!$P$1)</f>
        <v/>
      </c>
      <c r="B583" s="304"/>
      <c r="C583" s="305"/>
      <c r="D583" s="269"/>
      <c r="E583" s="264"/>
      <c r="F583" s="334"/>
      <c r="G583" s="269"/>
      <c r="H583" s="269"/>
      <c r="I583" s="264"/>
      <c r="J583" s="307" t="str">
        <f t="shared" si="1"/>
        <v/>
      </c>
      <c r="K583" s="307"/>
      <c r="L583" s="308"/>
      <c r="M583" s="307"/>
      <c r="N583" s="304"/>
      <c r="O583" s="264"/>
      <c r="P583" s="269"/>
      <c r="Q583" s="296"/>
      <c r="R583" s="296"/>
      <c r="S583" s="296"/>
      <c r="T583" s="296"/>
    </row>
    <row r="584" spans="1:20" ht="12.75" customHeight="1" x14ac:dyDescent="0.2">
      <c r="A584" s="303" t="str">
        <f>IF(B584="","",ROW()-ROW($A$3)+'Diário 3º PA'!$P$1)</f>
        <v/>
      </c>
      <c r="B584" s="304"/>
      <c r="C584" s="305"/>
      <c r="D584" s="269"/>
      <c r="E584" s="264"/>
      <c r="F584" s="334"/>
      <c r="G584" s="269"/>
      <c r="H584" s="269"/>
      <c r="I584" s="264"/>
      <c r="J584" s="307" t="str">
        <f t="shared" si="1"/>
        <v/>
      </c>
      <c r="K584" s="307"/>
      <c r="L584" s="308"/>
      <c r="M584" s="307"/>
      <c r="N584" s="304"/>
      <c r="O584" s="264"/>
      <c r="P584" s="269"/>
      <c r="Q584" s="296"/>
      <c r="R584" s="296"/>
      <c r="S584" s="296"/>
      <c r="T584" s="296"/>
    </row>
    <row r="585" spans="1:20" ht="12.75" customHeight="1" x14ac:dyDescent="0.2">
      <c r="A585" s="303" t="str">
        <f>IF(B585="","",ROW()-ROW($A$3)+'Diário 3º PA'!$P$1)</f>
        <v/>
      </c>
      <c r="B585" s="304"/>
      <c r="C585" s="305"/>
      <c r="D585" s="269"/>
      <c r="E585" s="264"/>
      <c r="F585" s="334"/>
      <c r="G585" s="269"/>
      <c r="H585" s="269"/>
      <c r="I585" s="264"/>
      <c r="J585" s="307" t="str">
        <f t="shared" si="1"/>
        <v/>
      </c>
      <c r="K585" s="307"/>
      <c r="L585" s="308"/>
      <c r="M585" s="307"/>
      <c r="N585" s="304"/>
      <c r="O585" s="264"/>
      <c r="P585" s="269"/>
      <c r="Q585" s="296"/>
      <c r="R585" s="296"/>
      <c r="S585" s="296"/>
      <c r="T585" s="296"/>
    </row>
    <row r="586" spans="1:20" ht="12.75" customHeight="1" x14ac:dyDescent="0.2">
      <c r="A586" s="303" t="str">
        <f>IF(B586="","",ROW()-ROW($A$3)+'Diário 3º PA'!$P$1)</f>
        <v/>
      </c>
      <c r="B586" s="304"/>
      <c r="C586" s="305"/>
      <c r="D586" s="269"/>
      <c r="E586" s="264"/>
      <c r="F586" s="334"/>
      <c r="G586" s="269"/>
      <c r="H586" s="269"/>
      <c r="I586" s="264"/>
      <c r="J586" s="307" t="str">
        <f t="shared" si="1"/>
        <v/>
      </c>
      <c r="K586" s="307"/>
      <c r="L586" s="308"/>
      <c r="M586" s="307"/>
      <c r="N586" s="304"/>
      <c r="O586" s="264"/>
      <c r="P586" s="269"/>
      <c r="Q586" s="296"/>
      <c r="R586" s="296"/>
      <c r="S586" s="296"/>
      <c r="T586" s="296"/>
    </row>
    <row r="587" spans="1:20" ht="12.75" customHeight="1" x14ac:dyDescent="0.2">
      <c r="A587" s="303" t="str">
        <f>IF(B587="","",ROW()-ROW($A$3)+'Diário 3º PA'!$P$1)</f>
        <v/>
      </c>
      <c r="B587" s="304"/>
      <c r="C587" s="305"/>
      <c r="D587" s="269"/>
      <c r="E587" s="264"/>
      <c r="F587" s="334"/>
      <c r="G587" s="269"/>
      <c r="H587" s="269"/>
      <c r="I587" s="264"/>
      <c r="J587" s="307" t="str">
        <f t="shared" si="1"/>
        <v/>
      </c>
      <c r="K587" s="307"/>
      <c r="L587" s="308"/>
      <c r="M587" s="307"/>
      <c r="N587" s="304"/>
      <c r="O587" s="264"/>
      <c r="P587" s="269"/>
      <c r="Q587" s="296"/>
      <c r="R587" s="296"/>
      <c r="S587" s="296"/>
      <c r="T587" s="296"/>
    </row>
    <row r="588" spans="1:20" ht="12.75" customHeight="1" x14ac:dyDescent="0.2">
      <c r="A588" s="303" t="str">
        <f>IF(B588="","",ROW()-ROW($A$3)+'Diário 3º PA'!$P$1)</f>
        <v/>
      </c>
      <c r="B588" s="304"/>
      <c r="C588" s="305"/>
      <c r="D588" s="269"/>
      <c r="E588" s="264"/>
      <c r="F588" s="334"/>
      <c r="G588" s="269"/>
      <c r="H588" s="269"/>
      <c r="I588" s="264"/>
      <c r="J588" s="307" t="str">
        <f t="shared" si="1"/>
        <v/>
      </c>
      <c r="K588" s="307"/>
      <c r="L588" s="308"/>
      <c r="M588" s="307"/>
      <c r="N588" s="304"/>
      <c r="O588" s="264"/>
      <c r="P588" s="269"/>
      <c r="Q588" s="296"/>
      <c r="R588" s="296"/>
      <c r="S588" s="296"/>
      <c r="T588" s="296"/>
    </row>
    <row r="589" spans="1:20" ht="12.75" customHeight="1" x14ac:dyDescent="0.2">
      <c r="A589" s="303" t="str">
        <f>IF(B589="","",ROW()-ROW($A$3)+'Diário 3º PA'!$P$1)</f>
        <v/>
      </c>
      <c r="B589" s="304"/>
      <c r="C589" s="305"/>
      <c r="D589" s="269"/>
      <c r="E589" s="264"/>
      <c r="F589" s="334"/>
      <c r="G589" s="269"/>
      <c r="H589" s="269"/>
      <c r="I589" s="264"/>
      <c r="J589" s="307" t="str">
        <f t="shared" si="1"/>
        <v/>
      </c>
      <c r="K589" s="307"/>
      <c r="L589" s="308"/>
      <c r="M589" s="307"/>
      <c r="N589" s="304"/>
      <c r="O589" s="264"/>
      <c r="P589" s="269"/>
      <c r="Q589" s="296"/>
      <c r="R589" s="296"/>
      <c r="S589" s="296"/>
      <c r="T589" s="296"/>
    </row>
    <row r="590" spans="1:20" ht="12.75" customHeight="1" x14ac:dyDescent="0.2">
      <c r="A590" s="303" t="str">
        <f>IF(B590="","",ROW()-ROW($A$3)+'Diário 3º PA'!$P$1)</f>
        <v/>
      </c>
      <c r="B590" s="304"/>
      <c r="C590" s="305"/>
      <c r="D590" s="269"/>
      <c r="E590" s="264"/>
      <c r="F590" s="334"/>
      <c r="G590" s="269"/>
      <c r="H590" s="269"/>
      <c r="I590" s="264"/>
      <c r="J590" s="307" t="str">
        <f t="shared" si="1"/>
        <v/>
      </c>
      <c r="K590" s="307"/>
      <c r="L590" s="308"/>
      <c r="M590" s="307"/>
      <c r="N590" s="304"/>
      <c r="O590" s="264"/>
      <c r="P590" s="269"/>
      <c r="Q590" s="296"/>
      <c r="R590" s="296"/>
      <c r="S590" s="296"/>
      <c r="T590" s="296"/>
    </row>
    <row r="591" spans="1:20" ht="12.75" customHeight="1" x14ac:dyDescent="0.2">
      <c r="A591" s="303" t="str">
        <f>IF(B591="","",ROW()-ROW($A$3)+'Diário 3º PA'!$P$1)</f>
        <v/>
      </c>
      <c r="B591" s="304"/>
      <c r="C591" s="305"/>
      <c r="D591" s="269"/>
      <c r="E591" s="264"/>
      <c r="F591" s="334"/>
      <c r="G591" s="269"/>
      <c r="H591" s="269"/>
      <c r="I591" s="264"/>
      <c r="J591" s="307" t="str">
        <f t="shared" si="1"/>
        <v/>
      </c>
      <c r="K591" s="307"/>
      <c r="L591" s="308"/>
      <c r="M591" s="307"/>
      <c r="N591" s="304"/>
      <c r="O591" s="264"/>
      <c r="P591" s="269"/>
      <c r="Q591" s="296"/>
      <c r="R591" s="296"/>
      <c r="S591" s="296"/>
      <c r="T591" s="296"/>
    </row>
    <row r="592" spans="1:20" ht="12.75" customHeight="1" x14ac:dyDescent="0.2">
      <c r="A592" s="303" t="str">
        <f>IF(B592="","",ROW()-ROW($A$3)+'Diário 3º PA'!$P$1)</f>
        <v/>
      </c>
      <c r="B592" s="304"/>
      <c r="C592" s="305"/>
      <c r="D592" s="269"/>
      <c r="E592" s="264"/>
      <c r="F592" s="334"/>
      <c r="G592" s="269"/>
      <c r="H592" s="269"/>
      <c r="I592" s="264"/>
      <c r="J592" s="307" t="str">
        <f t="shared" si="1"/>
        <v/>
      </c>
      <c r="K592" s="307"/>
      <c r="L592" s="308"/>
      <c r="M592" s="307"/>
      <c r="N592" s="304"/>
      <c r="O592" s="264"/>
      <c r="P592" s="269"/>
      <c r="Q592" s="296"/>
      <c r="R592" s="296"/>
      <c r="S592" s="296"/>
      <c r="T592" s="296"/>
    </row>
    <row r="593" spans="1:20" ht="12.75" customHeight="1" x14ac:dyDescent="0.2">
      <c r="A593" s="303" t="str">
        <f>IF(B593="","",ROW()-ROW($A$3)+'Diário 3º PA'!$P$1)</f>
        <v/>
      </c>
      <c r="B593" s="304"/>
      <c r="C593" s="305"/>
      <c r="D593" s="269"/>
      <c r="E593" s="264"/>
      <c r="F593" s="334"/>
      <c r="G593" s="269"/>
      <c r="H593" s="269"/>
      <c r="I593" s="264"/>
      <c r="J593" s="307" t="str">
        <f t="shared" si="1"/>
        <v/>
      </c>
      <c r="K593" s="307"/>
      <c r="L593" s="308"/>
      <c r="M593" s="307"/>
      <c r="N593" s="304"/>
      <c r="O593" s="264"/>
      <c r="P593" s="269"/>
      <c r="Q593" s="296"/>
      <c r="R593" s="296"/>
      <c r="S593" s="296"/>
      <c r="T593" s="296"/>
    </row>
    <row r="594" spans="1:20" ht="12.75" customHeight="1" x14ac:dyDescent="0.2">
      <c r="A594" s="303" t="str">
        <f>IF(B594="","",ROW()-ROW($A$3)+'Diário 3º PA'!$P$1)</f>
        <v/>
      </c>
      <c r="B594" s="304"/>
      <c r="C594" s="305"/>
      <c r="D594" s="269"/>
      <c r="E594" s="264"/>
      <c r="F594" s="334"/>
      <c r="G594" s="269"/>
      <c r="H594" s="269"/>
      <c r="I594" s="264"/>
      <c r="J594" s="307" t="str">
        <f t="shared" si="1"/>
        <v/>
      </c>
      <c r="K594" s="307"/>
      <c r="L594" s="308"/>
      <c r="M594" s="307"/>
      <c r="N594" s="304"/>
      <c r="O594" s="264"/>
      <c r="P594" s="269"/>
      <c r="Q594" s="296"/>
      <c r="R594" s="296"/>
      <c r="S594" s="296"/>
      <c r="T594" s="296"/>
    </row>
    <row r="595" spans="1:20" ht="12.75" customHeight="1" x14ac:dyDescent="0.2">
      <c r="A595" s="303" t="str">
        <f>IF(B595="","",ROW()-ROW($A$3)+'Diário 3º PA'!$P$1)</f>
        <v/>
      </c>
      <c r="B595" s="304"/>
      <c r="C595" s="305"/>
      <c r="D595" s="269"/>
      <c r="E595" s="264"/>
      <c r="F595" s="334"/>
      <c r="G595" s="269"/>
      <c r="H595" s="269"/>
      <c r="I595" s="264"/>
      <c r="J595" s="307" t="str">
        <f t="shared" si="1"/>
        <v/>
      </c>
      <c r="K595" s="307"/>
      <c r="L595" s="308"/>
      <c r="M595" s="307"/>
      <c r="N595" s="304"/>
      <c r="O595" s="264"/>
      <c r="P595" s="269"/>
      <c r="Q595" s="296"/>
      <c r="R595" s="296"/>
      <c r="S595" s="296"/>
      <c r="T595" s="296"/>
    </row>
    <row r="596" spans="1:20" ht="12.75" customHeight="1" x14ac:dyDescent="0.2">
      <c r="A596" s="303" t="str">
        <f>IF(B596="","",ROW()-ROW($A$3)+'Diário 3º PA'!$P$1)</f>
        <v/>
      </c>
      <c r="B596" s="304"/>
      <c r="C596" s="305"/>
      <c r="D596" s="269"/>
      <c r="E596" s="264"/>
      <c r="F596" s="334"/>
      <c r="G596" s="264"/>
      <c r="H596" s="269"/>
      <c r="I596" s="264"/>
      <c r="J596" s="307" t="str">
        <f t="shared" si="1"/>
        <v/>
      </c>
      <c r="K596" s="307"/>
      <c r="L596" s="308"/>
      <c r="M596" s="307"/>
      <c r="N596" s="304"/>
      <c r="O596" s="264"/>
      <c r="P596" s="269"/>
      <c r="Q596" s="296"/>
      <c r="R596" s="296"/>
      <c r="S596" s="296"/>
      <c r="T596" s="296"/>
    </row>
    <row r="597" spans="1:20" ht="12.75" customHeight="1" x14ac:dyDescent="0.2">
      <c r="A597" s="303" t="str">
        <f>IF(B597="","",ROW()-ROW($A$3)+'Diário 3º PA'!$P$1)</f>
        <v/>
      </c>
      <c r="B597" s="304"/>
      <c r="C597" s="305"/>
      <c r="D597" s="269"/>
      <c r="E597" s="264"/>
      <c r="F597" s="334"/>
      <c r="G597" s="264"/>
      <c r="H597" s="269"/>
      <c r="I597" s="264"/>
      <c r="J597" s="307" t="str">
        <f t="shared" si="1"/>
        <v/>
      </c>
      <c r="K597" s="307"/>
      <c r="L597" s="308"/>
      <c r="M597" s="307"/>
      <c r="N597" s="304"/>
      <c r="O597" s="264"/>
      <c r="P597" s="269"/>
      <c r="Q597" s="296"/>
      <c r="R597" s="296"/>
      <c r="S597" s="296"/>
      <c r="T597" s="296"/>
    </row>
    <row r="598" spans="1:20" ht="12.75" customHeight="1" x14ac:dyDescent="0.2">
      <c r="A598" s="303" t="str">
        <f>IF(B598="","",ROW()-ROW($A$3)+'Diário 3º PA'!$P$1)</f>
        <v/>
      </c>
      <c r="B598" s="304"/>
      <c r="C598" s="305"/>
      <c r="D598" s="269"/>
      <c r="E598" s="264"/>
      <c r="F598" s="334"/>
      <c r="G598" s="269"/>
      <c r="H598" s="269"/>
      <c r="I598" s="264"/>
      <c r="J598" s="307" t="str">
        <f t="shared" si="1"/>
        <v/>
      </c>
      <c r="K598" s="307"/>
      <c r="L598" s="308"/>
      <c r="M598" s="307"/>
      <c r="N598" s="304"/>
      <c r="O598" s="264"/>
      <c r="P598" s="269"/>
      <c r="Q598" s="296"/>
      <c r="R598" s="296"/>
      <c r="S598" s="296"/>
      <c r="T598" s="296"/>
    </row>
    <row r="599" spans="1:20" ht="12.75" customHeight="1" x14ac:dyDescent="0.2">
      <c r="A599" s="303" t="str">
        <f>IF(B599="","",ROW()-ROW($A$3)+'Diário 3º PA'!$P$1)</f>
        <v/>
      </c>
      <c r="B599" s="304"/>
      <c r="C599" s="305"/>
      <c r="D599" s="269"/>
      <c r="E599" s="264"/>
      <c r="F599" s="334"/>
      <c r="G599" s="269"/>
      <c r="H599" s="269"/>
      <c r="I599" s="264"/>
      <c r="J599" s="307" t="str">
        <f t="shared" si="1"/>
        <v/>
      </c>
      <c r="K599" s="307"/>
      <c r="L599" s="308"/>
      <c r="M599" s="307"/>
      <c r="N599" s="304"/>
      <c r="O599" s="264"/>
      <c r="P599" s="269"/>
      <c r="Q599" s="296"/>
      <c r="R599" s="296"/>
      <c r="S599" s="296"/>
      <c r="T599" s="296"/>
    </row>
    <row r="600" spans="1:20" ht="12.75" customHeight="1" x14ac:dyDescent="0.2">
      <c r="A600" s="303" t="str">
        <f>IF(B600="","",ROW()-ROW($A$3)+'Diário 3º PA'!$P$1)</f>
        <v/>
      </c>
      <c r="B600" s="304"/>
      <c r="C600" s="305"/>
      <c r="D600" s="269"/>
      <c r="E600" s="264"/>
      <c r="F600" s="334"/>
      <c r="G600" s="264"/>
      <c r="H600" s="269"/>
      <c r="I600" s="264"/>
      <c r="J600" s="307" t="str">
        <f t="shared" si="1"/>
        <v/>
      </c>
      <c r="K600" s="307"/>
      <c r="L600" s="308"/>
      <c r="M600" s="307"/>
      <c r="N600" s="304"/>
      <c r="O600" s="264"/>
      <c r="P600" s="269"/>
      <c r="Q600" s="296"/>
      <c r="R600" s="296"/>
      <c r="S600" s="296"/>
      <c r="T600" s="296"/>
    </row>
    <row r="601" spans="1:20" ht="12.75" customHeight="1" x14ac:dyDescent="0.2">
      <c r="A601" s="303" t="str">
        <f>IF(B601="","",ROW()-ROW($A$3)+'Diário 3º PA'!$P$1)</f>
        <v/>
      </c>
      <c r="B601" s="304"/>
      <c r="C601" s="305"/>
      <c r="D601" s="269"/>
      <c r="E601" s="264"/>
      <c r="F601" s="334"/>
      <c r="G601" s="264"/>
      <c r="H601" s="269"/>
      <c r="I601" s="264"/>
      <c r="J601" s="307" t="str">
        <f t="shared" si="1"/>
        <v/>
      </c>
      <c r="K601" s="307"/>
      <c r="L601" s="308"/>
      <c r="M601" s="307"/>
      <c r="N601" s="304"/>
      <c r="O601" s="264"/>
      <c r="P601" s="269"/>
      <c r="Q601" s="296"/>
      <c r="R601" s="296"/>
      <c r="S601" s="296"/>
      <c r="T601" s="296"/>
    </row>
    <row r="602" spans="1:20" ht="12.75" customHeight="1" x14ac:dyDescent="0.2">
      <c r="A602" s="303" t="str">
        <f>IF(B602="","",ROW()-ROW($A$3)+'Diário 3º PA'!$P$1)</f>
        <v/>
      </c>
      <c r="B602" s="304"/>
      <c r="C602" s="305"/>
      <c r="D602" s="269"/>
      <c r="E602" s="264"/>
      <c r="F602" s="334"/>
      <c r="G602" s="269"/>
      <c r="H602" s="269"/>
      <c r="I602" s="264"/>
      <c r="J602" s="307" t="str">
        <f t="shared" si="1"/>
        <v/>
      </c>
      <c r="K602" s="307"/>
      <c r="L602" s="308"/>
      <c r="M602" s="307"/>
      <c r="N602" s="304"/>
      <c r="O602" s="264"/>
      <c r="P602" s="269"/>
      <c r="Q602" s="296"/>
      <c r="R602" s="296"/>
      <c r="S602" s="296"/>
      <c r="T602" s="296"/>
    </row>
    <row r="603" spans="1:20" ht="12.75" customHeight="1" x14ac:dyDescent="0.2">
      <c r="A603" s="303" t="str">
        <f>IF(B603="","",ROW()-ROW($A$3)+'Diário 3º PA'!$P$1)</f>
        <v/>
      </c>
      <c r="B603" s="304"/>
      <c r="C603" s="305"/>
      <c r="D603" s="269"/>
      <c r="E603" s="264"/>
      <c r="F603" s="334"/>
      <c r="G603" s="269"/>
      <c r="H603" s="269"/>
      <c r="I603" s="264"/>
      <c r="J603" s="307" t="str">
        <f t="shared" si="1"/>
        <v/>
      </c>
      <c r="K603" s="307"/>
      <c r="L603" s="308"/>
      <c r="M603" s="307"/>
      <c r="N603" s="304"/>
      <c r="O603" s="264"/>
      <c r="P603" s="269"/>
      <c r="Q603" s="296"/>
      <c r="R603" s="296"/>
      <c r="S603" s="296"/>
      <c r="T603" s="296"/>
    </row>
    <row r="604" spans="1:20" ht="12.75" customHeight="1" x14ac:dyDescent="0.2">
      <c r="A604" s="303" t="str">
        <f>IF(B604="","",ROW()-ROW($A$3)+'Diário 3º PA'!$P$1)</f>
        <v/>
      </c>
      <c r="B604" s="304"/>
      <c r="C604" s="305"/>
      <c r="D604" s="269"/>
      <c r="E604" s="264"/>
      <c r="F604" s="334"/>
      <c r="G604" s="269"/>
      <c r="H604" s="269"/>
      <c r="I604" s="264"/>
      <c r="J604" s="307" t="str">
        <f t="shared" si="1"/>
        <v/>
      </c>
      <c r="K604" s="307"/>
      <c r="L604" s="308"/>
      <c r="M604" s="307"/>
      <c r="N604" s="304"/>
      <c r="O604" s="264"/>
      <c r="P604" s="269"/>
      <c r="Q604" s="296"/>
      <c r="R604" s="296"/>
      <c r="S604" s="296"/>
      <c r="T604" s="296"/>
    </row>
    <row r="605" spans="1:20" ht="12.75" customHeight="1" x14ac:dyDescent="0.2">
      <c r="A605" s="303" t="str">
        <f>IF(B605="","",ROW()-ROW($A$3)+'Diário 3º PA'!$P$1)</f>
        <v/>
      </c>
      <c r="B605" s="304"/>
      <c r="C605" s="305"/>
      <c r="D605" s="269"/>
      <c r="E605" s="264"/>
      <c r="F605" s="334"/>
      <c r="G605" s="269"/>
      <c r="H605" s="269"/>
      <c r="I605" s="264"/>
      <c r="J605" s="307" t="str">
        <f t="shared" si="1"/>
        <v/>
      </c>
      <c r="K605" s="307"/>
      <c r="L605" s="308"/>
      <c r="M605" s="307"/>
      <c r="N605" s="304"/>
      <c r="O605" s="264"/>
      <c r="P605" s="269"/>
      <c r="Q605" s="296"/>
      <c r="R605" s="296"/>
      <c r="S605" s="296"/>
      <c r="T605" s="296"/>
    </row>
    <row r="606" spans="1:20" ht="12.75" customHeight="1" x14ac:dyDescent="0.2">
      <c r="A606" s="303" t="str">
        <f>IF(B606="","",ROW()-ROW($A$3)+'Diário 3º PA'!$P$1)</f>
        <v/>
      </c>
      <c r="B606" s="304"/>
      <c r="C606" s="305"/>
      <c r="D606" s="269"/>
      <c r="E606" s="264"/>
      <c r="F606" s="334"/>
      <c r="G606" s="269"/>
      <c r="H606" s="269"/>
      <c r="I606" s="264"/>
      <c r="J606" s="307" t="str">
        <f t="shared" si="1"/>
        <v/>
      </c>
      <c r="K606" s="307"/>
      <c r="L606" s="308"/>
      <c r="M606" s="307"/>
      <c r="N606" s="304"/>
      <c r="O606" s="264"/>
      <c r="P606" s="269"/>
      <c r="Q606" s="296"/>
      <c r="R606" s="296"/>
      <c r="S606" s="296"/>
      <c r="T606" s="296"/>
    </row>
    <row r="607" spans="1:20" ht="12.75" customHeight="1" x14ac:dyDescent="0.2">
      <c r="A607" s="303" t="str">
        <f>IF(B607="","",ROW()-ROW($A$3)+'Diário 3º PA'!$P$1)</f>
        <v/>
      </c>
      <c r="B607" s="304"/>
      <c r="C607" s="305"/>
      <c r="D607" s="269"/>
      <c r="E607" s="264"/>
      <c r="F607" s="334"/>
      <c r="G607" s="269"/>
      <c r="H607" s="269"/>
      <c r="I607" s="264"/>
      <c r="J607" s="307" t="str">
        <f t="shared" si="1"/>
        <v/>
      </c>
      <c r="K607" s="307"/>
      <c r="L607" s="308"/>
      <c r="M607" s="307"/>
      <c r="N607" s="304"/>
      <c r="O607" s="264"/>
      <c r="P607" s="269"/>
      <c r="Q607" s="296"/>
      <c r="R607" s="296"/>
      <c r="S607" s="296"/>
      <c r="T607" s="296"/>
    </row>
    <row r="608" spans="1:20" ht="12.75" customHeight="1" x14ac:dyDescent="0.2">
      <c r="A608" s="303" t="str">
        <f>IF(B608="","",ROW()-ROW($A$3)+'Diário 3º PA'!$P$1)</f>
        <v/>
      </c>
      <c r="B608" s="304"/>
      <c r="C608" s="305"/>
      <c r="D608" s="269"/>
      <c r="E608" s="264"/>
      <c r="F608" s="334"/>
      <c r="G608" s="269"/>
      <c r="H608" s="269"/>
      <c r="I608" s="264"/>
      <c r="J608" s="307" t="str">
        <f t="shared" si="1"/>
        <v/>
      </c>
      <c r="K608" s="307"/>
      <c r="L608" s="308"/>
      <c r="M608" s="307"/>
      <c r="N608" s="304"/>
      <c r="O608" s="264"/>
      <c r="P608" s="269"/>
      <c r="Q608" s="296"/>
      <c r="R608" s="296"/>
      <c r="S608" s="296"/>
      <c r="T608" s="296"/>
    </row>
    <row r="609" spans="1:20" ht="12.75" customHeight="1" x14ac:dyDescent="0.2">
      <c r="A609" s="303" t="str">
        <f>IF(B609="","",ROW()-ROW($A$3)+'Diário 3º PA'!$P$1)</f>
        <v/>
      </c>
      <c r="B609" s="304"/>
      <c r="C609" s="305"/>
      <c r="D609" s="269"/>
      <c r="E609" s="264"/>
      <c r="F609" s="334"/>
      <c r="G609" s="269"/>
      <c r="H609" s="269"/>
      <c r="I609" s="264"/>
      <c r="J609" s="307" t="str">
        <f t="shared" si="1"/>
        <v/>
      </c>
      <c r="K609" s="307"/>
      <c r="L609" s="308"/>
      <c r="M609" s="307"/>
      <c r="N609" s="304"/>
      <c r="O609" s="264"/>
      <c r="P609" s="269"/>
      <c r="Q609" s="296"/>
      <c r="R609" s="296"/>
      <c r="S609" s="296"/>
      <c r="T609" s="296"/>
    </row>
    <row r="610" spans="1:20" ht="12.75" customHeight="1" x14ac:dyDescent="0.2">
      <c r="A610" s="303" t="str">
        <f>IF(B610="","",ROW()-ROW($A$3)+'Diário 3º PA'!$P$1)</f>
        <v/>
      </c>
      <c r="B610" s="304"/>
      <c r="C610" s="305"/>
      <c r="D610" s="269"/>
      <c r="E610" s="264"/>
      <c r="F610" s="334"/>
      <c r="G610" s="269"/>
      <c r="H610" s="269"/>
      <c r="I610" s="264"/>
      <c r="J610" s="307" t="str">
        <f t="shared" si="1"/>
        <v/>
      </c>
      <c r="K610" s="307"/>
      <c r="L610" s="308"/>
      <c r="M610" s="307"/>
      <c r="N610" s="304"/>
      <c r="O610" s="264"/>
      <c r="P610" s="269"/>
      <c r="Q610" s="296"/>
      <c r="R610" s="296"/>
      <c r="S610" s="296"/>
      <c r="T610" s="296"/>
    </row>
    <row r="611" spans="1:20" ht="12.75" customHeight="1" x14ac:dyDescent="0.2">
      <c r="A611" s="303" t="str">
        <f>IF(B611="","",ROW()-ROW($A$3)+'Diário 3º PA'!$P$1)</f>
        <v/>
      </c>
      <c r="B611" s="304"/>
      <c r="C611" s="305"/>
      <c r="D611" s="269"/>
      <c r="E611" s="264"/>
      <c r="F611" s="334"/>
      <c r="G611" s="269"/>
      <c r="H611" s="269"/>
      <c r="I611" s="264"/>
      <c r="J611" s="307" t="str">
        <f t="shared" si="1"/>
        <v/>
      </c>
      <c r="K611" s="307"/>
      <c r="L611" s="308"/>
      <c r="M611" s="307"/>
      <c r="N611" s="304"/>
      <c r="O611" s="264"/>
      <c r="P611" s="269"/>
      <c r="Q611" s="296"/>
      <c r="R611" s="296"/>
      <c r="S611" s="296"/>
      <c r="T611" s="296"/>
    </row>
    <row r="612" spans="1:20" ht="12.75" customHeight="1" x14ac:dyDescent="0.2">
      <c r="A612" s="303" t="str">
        <f>IF(B612="","",ROW()-ROW($A$3)+'Diário 3º PA'!$P$1)</f>
        <v/>
      </c>
      <c r="B612" s="304"/>
      <c r="C612" s="305"/>
      <c r="D612" s="269"/>
      <c r="E612" s="264"/>
      <c r="F612" s="334"/>
      <c r="G612" s="269"/>
      <c r="H612" s="269"/>
      <c r="I612" s="264"/>
      <c r="J612" s="307" t="str">
        <f t="shared" si="1"/>
        <v/>
      </c>
      <c r="K612" s="307"/>
      <c r="L612" s="308"/>
      <c r="M612" s="307"/>
      <c r="N612" s="304"/>
      <c r="O612" s="264"/>
      <c r="P612" s="269"/>
      <c r="Q612" s="296"/>
      <c r="R612" s="296"/>
      <c r="S612" s="296"/>
      <c r="T612" s="296"/>
    </row>
    <row r="613" spans="1:20" ht="12.75" customHeight="1" x14ac:dyDescent="0.2">
      <c r="A613" s="303" t="str">
        <f>IF(B613="","",ROW()-ROW($A$3)+'Diário 3º PA'!$P$1)</f>
        <v/>
      </c>
      <c r="B613" s="304"/>
      <c r="C613" s="305"/>
      <c r="D613" s="269"/>
      <c r="E613" s="264"/>
      <c r="F613" s="334"/>
      <c r="G613" s="269"/>
      <c r="H613" s="269"/>
      <c r="I613" s="264"/>
      <c r="J613" s="307" t="str">
        <f t="shared" si="1"/>
        <v/>
      </c>
      <c r="K613" s="307"/>
      <c r="L613" s="308"/>
      <c r="M613" s="307"/>
      <c r="N613" s="304"/>
      <c r="O613" s="264"/>
      <c r="P613" s="269"/>
      <c r="Q613" s="296"/>
      <c r="R613" s="296"/>
      <c r="S613" s="296"/>
      <c r="T613" s="296"/>
    </row>
    <row r="614" spans="1:20" ht="12.75" customHeight="1" x14ac:dyDescent="0.2">
      <c r="A614" s="303" t="str">
        <f>IF(B614="","",ROW()-ROW($A$3)+'Diário 3º PA'!$P$1)</f>
        <v/>
      </c>
      <c r="B614" s="304"/>
      <c r="C614" s="305"/>
      <c r="D614" s="269"/>
      <c r="E614" s="264"/>
      <c r="F614" s="334"/>
      <c r="G614" s="269"/>
      <c r="H614" s="269"/>
      <c r="I614" s="264"/>
      <c r="J614" s="307" t="str">
        <f t="shared" si="1"/>
        <v/>
      </c>
      <c r="K614" s="307"/>
      <c r="L614" s="308"/>
      <c r="M614" s="307"/>
      <c r="N614" s="304"/>
      <c r="O614" s="264"/>
      <c r="P614" s="269"/>
      <c r="Q614" s="296"/>
      <c r="R614" s="296"/>
      <c r="S614" s="296"/>
      <c r="T614" s="296"/>
    </row>
    <row r="615" spans="1:20" ht="12.75" customHeight="1" x14ac:dyDescent="0.2">
      <c r="A615" s="303" t="str">
        <f>IF(B615="","",ROW()-ROW($A$3)+'Diário 3º PA'!$P$1)</f>
        <v/>
      </c>
      <c r="B615" s="304"/>
      <c r="C615" s="305"/>
      <c r="D615" s="269"/>
      <c r="E615" s="264"/>
      <c r="F615" s="334"/>
      <c r="G615" s="269"/>
      <c r="H615" s="269"/>
      <c r="I615" s="264"/>
      <c r="J615" s="307" t="str">
        <f t="shared" si="1"/>
        <v/>
      </c>
      <c r="K615" s="307"/>
      <c r="L615" s="308"/>
      <c r="M615" s="307"/>
      <c r="N615" s="304"/>
      <c r="O615" s="264"/>
      <c r="P615" s="269"/>
      <c r="Q615" s="296"/>
      <c r="R615" s="296"/>
      <c r="S615" s="296"/>
      <c r="T615" s="296"/>
    </row>
    <row r="616" spans="1:20" ht="12.75" customHeight="1" x14ac:dyDescent="0.2">
      <c r="A616" s="303" t="str">
        <f>IF(B616="","",ROW()-ROW($A$3)+'Diário 3º PA'!$P$1)</f>
        <v/>
      </c>
      <c r="B616" s="304"/>
      <c r="C616" s="305"/>
      <c r="D616" s="269"/>
      <c r="E616" s="264"/>
      <c r="F616" s="334"/>
      <c r="G616" s="269"/>
      <c r="H616" s="269"/>
      <c r="I616" s="264"/>
      <c r="J616" s="307" t="str">
        <f t="shared" si="1"/>
        <v/>
      </c>
      <c r="K616" s="307"/>
      <c r="L616" s="308"/>
      <c r="M616" s="307"/>
      <c r="N616" s="304"/>
      <c r="O616" s="264"/>
      <c r="P616" s="269"/>
      <c r="Q616" s="296"/>
      <c r="R616" s="296"/>
      <c r="S616" s="296"/>
      <c r="T616" s="296"/>
    </row>
    <row r="617" spans="1:20" ht="12.75" customHeight="1" x14ac:dyDescent="0.2">
      <c r="A617" s="303" t="str">
        <f>IF(B617="","",ROW()-ROW($A$3)+'Diário 3º PA'!$P$1)</f>
        <v/>
      </c>
      <c r="B617" s="304"/>
      <c r="C617" s="305"/>
      <c r="D617" s="269"/>
      <c r="E617" s="264"/>
      <c r="F617" s="334"/>
      <c r="G617" s="269"/>
      <c r="H617" s="269"/>
      <c r="I617" s="264"/>
      <c r="J617" s="307" t="str">
        <f t="shared" si="1"/>
        <v/>
      </c>
      <c r="K617" s="307"/>
      <c r="L617" s="308"/>
      <c r="M617" s="307"/>
      <c r="N617" s="304"/>
      <c r="O617" s="264"/>
      <c r="P617" s="269"/>
      <c r="Q617" s="296"/>
      <c r="R617" s="296"/>
      <c r="S617" s="296"/>
      <c r="T617" s="296"/>
    </row>
    <row r="618" spans="1:20" ht="12.75" customHeight="1" x14ac:dyDescent="0.2">
      <c r="A618" s="303" t="str">
        <f>IF(B618="","",ROW()-ROW($A$3)+'Diário 3º PA'!$P$1)</f>
        <v/>
      </c>
      <c r="B618" s="304"/>
      <c r="C618" s="305"/>
      <c r="D618" s="269"/>
      <c r="E618" s="264"/>
      <c r="F618" s="334"/>
      <c r="G618" s="264"/>
      <c r="H618" s="269"/>
      <c r="I618" s="264"/>
      <c r="J618" s="307" t="str">
        <f t="shared" si="1"/>
        <v/>
      </c>
      <c r="K618" s="307"/>
      <c r="L618" s="308"/>
      <c r="M618" s="307"/>
      <c r="N618" s="304"/>
      <c r="O618" s="264"/>
      <c r="P618" s="269"/>
      <c r="Q618" s="296"/>
      <c r="R618" s="296"/>
      <c r="S618" s="296"/>
      <c r="T618" s="296"/>
    </row>
    <row r="619" spans="1:20" ht="12.75" customHeight="1" x14ac:dyDescent="0.2">
      <c r="A619" s="303" t="str">
        <f>IF(B619="","",ROW()-ROW($A$3)+'Diário 3º PA'!$P$1)</f>
        <v/>
      </c>
      <c r="B619" s="304"/>
      <c r="C619" s="305"/>
      <c r="D619" s="269"/>
      <c r="E619" s="264"/>
      <c r="F619" s="334"/>
      <c r="G619" s="269"/>
      <c r="H619" s="269"/>
      <c r="I619" s="264"/>
      <c r="J619" s="307" t="str">
        <f t="shared" si="1"/>
        <v/>
      </c>
      <c r="K619" s="307"/>
      <c r="L619" s="308"/>
      <c r="M619" s="307"/>
      <c r="N619" s="304"/>
      <c r="O619" s="264"/>
      <c r="P619" s="269"/>
      <c r="Q619" s="296"/>
      <c r="R619" s="296"/>
      <c r="S619" s="296"/>
      <c r="T619" s="296"/>
    </row>
    <row r="620" spans="1:20" ht="12.75" customHeight="1" x14ac:dyDescent="0.2">
      <c r="A620" s="303" t="str">
        <f>IF(B620="","",ROW()-ROW($A$3)+'Diário 3º PA'!$P$1)</f>
        <v/>
      </c>
      <c r="B620" s="304"/>
      <c r="C620" s="305"/>
      <c r="D620" s="269"/>
      <c r="E620" s="264"/>
      <c r="F620" s="334"/>
      <c r="G620" s="269"/>
      <c r="H620" s="269"/>
      <c r="I620" s="264"/>
      <c r="J620" s="307" t="str">
        <f t="shared" si="1"/>
        <v/>
      </c>
      <c r="K620" s="307"/>
      <c r="L620" s="308"/>
      <c r="M620" s="307"/>
      <c r="N620" s="304"/>
      <c r="O620" s="264"/>
      <c r="P620" s="269"/>
      <c r="Q620" s="296"/>
      <c r="R620" s="296"/>
      <c r="S620" s="296"/>
      <c r="T620" s="296"/>
    </row>
    <row r="621" spans="1:20" ht="12.75" customHeight="1" x14ac:dyDescent="0.2">
      <c r="A621" s="303" t="str">
        <f>IF(B621="","",ROW()-ROW($A$3)+'Diário 3º PA'!$P$1)</f>
        <v/>
      </c>
      <c r="B621" s="304"/>
      <c r="C621" s="305"/>
      <c r="D621" s="269"/>
      <c r="E621" s="264"/>
      <c r="F621" s="334"/>
      <c r="G621" s="269"/>
      <c r="H621" s="269"/>
      <c r="I621" s="264"/>
      <c r="J621" s="307" t="str">
        <f t="shared" si="1"/>
        <v/>
      </c>
      <c r="K621" s="307"/>
      <c r="L621" s="308"/>
      <c r="M621" s="307"/>
      <c r="N621" s="304"/>
      <c r="O621" s="264"/>
      <c r="P621" s="269"/>
      <c r="Q621" s="296"/>
      <c r="R621" s="296"/>
      <c r="S621" s="296"/>
      <c r="T621" s="296"/>
    </row>
    <row r="622" spans="1:20" ht="12.75" customHeight="1" x14ac:dyDescent="0.2">
      <c r="A622" s="303" t="str">
        <f>IF(B622="","",ROW()-ROW($A$3)+'Diário 3º PA'!$P$1)</f>
        <v/>
      </c>
      <c r="B622" s="304"/>
      <c r="C622" s="305"/>
      <c r="D622" s="269"/>
      <c r="E622" s="264"/>
      <c r="F622" s="334"/>
      <c r="G622" s="269"/>
      <c r="H622" s="269"/>
      <c r="I622" s="264"/>
      <c r="J622" s="307" t="str">
        <f t="shared" si="1"/>
        <v/>
      </c>
      <c r="K622" s="307"/>
      <c r="L622" s="308"/>
      <c r="M622" s="307"/>
      <c r="N622" s="304"/>
      <c r="O622" s="264"/>
      <c r="P622" s="269"/>
      <c r="Q622" s="296"/>
      <c r="R622" s="296"/>
      <c r="S622" s="296"/>
      <c r="T622" s="296"/>
    </row>
    <row r="623" spans="1:20" ht="12.75" customHeight="1" x14ac:dyDescent="0.2">
      <c r="A623" s="303" t="str">
        <f>IF(B623="","",ROW()-ROW($A$3)+'Diário 3º PA'!$P$1)</f>
        <v/>
      </c>
      <c r="B623" s="304"/>
      <c r="C623" s="305"/>
      <c r="D623" s="269"/>
      <c r="E623" s="264"/>
      <c r="F623" s="334"/>
      <c r="G623" s="269"/>
      <c r="H623" s="269"/>
      <c r="I623" s="264"/>
      <c r="J623" s="307" t="str">
        <f t="shared" si="1"/>
        <v/>
      </c>
      <c r="K623" s="307"/>
      <c r="L623" s="308"/>
      <c r="M623" s="307"/>
      <c r="N623" s="304"/>
      <c r="O623" s="264"/>
      <c r="P623" s="269"/>
      <c r="Q623" s="296"/>
      <c r="R623" s="296"/>
      <c r="S623" s="296"/>
      <c r="T623" s="296"/>
    </row>
    <row r="624" spans="1:20" ht="12.75" customHeight="1" x14ac:dyDescent="0.2">
      <c r="A624" s="303" t="str">
        <f>IF(B624="","",ROW()-ROW($A$3)+'Diário 3º PA'!$P$1)</f>
        <v/>
      </c>
      <c r="B624" s="304"/>
      <c r="C624" s="305"/>
      <c r="D624" s="269"/>
      <c r="E624" s="264"/>
      <c r="F624" s="334"/>
      <c r="G624" s="269"/>
      <c r="H624" s="269"/>
      <c r="I624" s="264"/>
      <c r="J624" s="307" t="str">
        <f t="shared" si="1"/>
        <v/>
      </c>
      <c r="K624" s="307"/>
      <c r="L624" s="308"/>
      <c r="M624" s="307"/>
      <c r="N624" s="304"/>
      <c r="O624" s="264"/>
      <c r="P624" s="269"/>
      <c r="Q624" s="296"/>
      <c r="R624" s="296"/>
      <c r="S624" s="296"/>
      <c r="T624" s="296"/>
    </row>
    <row r="625" spans="1:20" ht="12.75" customHeight="1" x14ac:dyDescent="0.2">
      <c r="A625" s="303" t="str">
        <f>IF(B625="","",ROW()-ROW($A$3)+'Diário 3º PA'!$P$1)</f>
        <v/>
      </c>
      <c r="B625" s="304"/>
      <c r="C625" s="305"/>
      <c r="D625" s="269"/>
      <c r="E625" s="264"/>
      <c r="F625" s="334"/>
      <c r="G625" s="269"/>
      <c r="H625" s="269"/>
      <c r="I625" s="264"/>
      <c r="J625" s="307" t="str">
        <f t="shared" si="1"/>
        <v/>
      </c>
      <c r="K625" s="307"/>
      <c r="L625" s="308"/>
      <c r="M625" s="307"/>
      <c r="N625" s="304"/>
      <c r="O625" s="264"/>
      <c r="P625" s="269"/>
      <c r="Q625" s="296"/>
      <c r="R625" s="296"/>
      <c r="S625" s="296"/>
      <c r="T625" s="296"/>
    </row>
    <row r="626" spans="1:20" ht="12.75" customHeight="1" x14ac:dyDescent="0.2">
      <c r="A626" s="303" t="str">
        <f>IF(B626="","",ROW()-ROW($A$3)+'Diário 3º PA'!$P$1)</f>
        <v/>
      </c>
      <c r="B626" s="304"/>
      <c r="C626" s="305"/>
      <c r="D626" s="269"/>
      <c r="E626" s="264"/>
      <c r="F626" s="334"/>
      <c r="G626" s="269"/>
      <c r="H626" s="269"/>
      <c r="I626" s="264"/>
      <c r="J626" s="307" t="str">
        <f t="shared" si="1"/>
        <v/>
      </c>
      <c r="K626" s="307"/>
      <c r="L626" s="308"/>
      <c r="M626" s="307"/>
      <c r="N626" s="304"/>
      <c r="O626" s="264"/>
      <c r="P626" s="269"/>
      <c r="Q626" s="296"/>
      <c r="R626" s="296"/>
      <c r="S626" s="296"/>
      <c r="T626" s="296"/>
    </row>
    <row r="627" spans="1:20" ht="12.75" customHeight="1" x14ac:dyDescent="0.2">
      <c r="A627" s="303" t="str">
        <f>IF(B627="","",ROW()-ROW($A$3)+'Diário 3º PA'!$P$1)</f>
        <v/>
      </c>
      <c r="B627" s="304"/>
      <c r="C627" s="305"/>
      <c r="D627" s="269"/>
      <c r="E627" s="264"/>
      <c r="F627" s="334"/>
      <c r="G627" s="269"/>
      <c r="H627" s="269"/>
      <c r="I627" s="264"/>
      <c r="J627" s="307" t="str">
        <f t="shared" si="1"/>
        <v/>
      </c>
      <c r="K627" s="307"/>
      <c r="L627" s="308"/>
      <c r="M627" s="307"/>
      <c r="N627" s="304"/>
      <c r="O627" s="264"/>
      <c r="P627" s="269"/>
      <c r="Q627" s="296"/>
      <c r="R627" s="296"/>
      <c r="S627" s="296"/>
      <c r="T627" s="296"/>
    </row>
    <row r="628" spans="1:20" ht="12.75" customHeight="1" x14ac:dyDescent="0.2">
      <c r="A628" s="303" t="str">
        <f>IF(B628="","",ROW()-ROW($A$3)+'Diário 3º PA'!$P$1)</f>
        <v/>
      </c>
      <c r="B628" s="304"/>
      <c r="C628" s="305"/>
      <c r="D628" s="269"/>
      <c r="E628" s="264"/>
      <c r="F628" s="334"/>
      <c r="G628" s="269"/>
      <c r="H628" s="269"/>
      <c r="I628" s="264"/>
      <c r="J628" s="307" t="str">
        <f t="shared" si="1"/>
        <v/>
      </c>
      <c r="K628" s="307"/>
      <c r="L628" s="308"/>
      <c r="M628" s="307"/>
      <c r="N628" s="304"/>
      <c r="O628" s="264"/>
      <c r="P628" s="269"/>
      <c r="Q628" s="296"/>
      <c r="R628" s="296"/>
      <c r="S628" s="296"/>
      <c r="T628" s="296"/>
    </row>
    <row r="629" spans="1:20" ht="12.75" customHeight="1" x14ac:dyDescent="0.2">
      <c r="A629" s="303" t="str">
        <f>IF(B629="","",ROW()-ROW($A$3)+'Diário 3º PA'!$P$1)</f>
        <v/>
      </c>
      <c r="B629" s="304"/>
      <c r="C629" s="305"/>
      <c r="D629" s="269"/>
      <c r="E629" s="264"/>
      <c r="F629" s="334"/>
      <c r="G629" s="269"/>
      <c r="H629" s="269"/>
      <c r="I629" s="264"/>
      <c r="J629" s="307" t="str">
        <f t="shared" si="1"/>
        <v/>
      </c>
      <c r="K629" s="307"/>
      <c r="L629" s="308"/>
      <c r="M629" s="307"/>
      <c r="N629" s="304"/>
      <c r="O629" s="264"/>
      <c r="P629" s="269"/>
      <c r="Q629" s="296"/>
      <c r="R629" s="296"/>
      <c r="S629" s="296"/>
      <c r="T629" s="296"/>
    </row>
    <row r="630" spans="1:20" ht="12.75" customHeight="1" x14ac:dyDescent="0.2">
      <c r="A630" s="303" t="str">
        <f>IF(B630="","",ROW()-ROW($A$3)+'Diário 3º PA'!$P$1)</f>
        <v/>
      </c>
      <c r="B630" s="304"/>
      <c r="C630" s="305"/>
      <c r="D630" s="269"/>
      <c r="E630" s="264"/>
      <c r="F630" s="334"/>
      <c r="G630" s="269"/>
      <c r="H630" s="269"/>
      <c r="I630" s="264"/>
      <c r="J630" s="307" t="str">
        <f t="shared" si="1"/>
        <v/>
      </c>
      <c r="K630" s="307"/>
      <c r="L630" s="308"/>
      <c r="M630" s="307"/>
      <c r="N630" s="304"/>
      <c r="O630" s="264"/>
      <c r="P630" s="269"/>
      <c r="Q630" s="296"/>
      <c r="R630" s="296"/>
      <c r="S630" s="296"/>
      <c r="T630" s="296"/>
    </row>
    <row r="631" spans="1:20" ht="12.75" customHeight="1" x14ac:dyDescent="0.2">
      <c r="A631" s="303" t="str">
        <f>IF(B631="","",ROW()-ROW($A$3)+'Diário 3º PA'!$P$1)</f>
        <v/>
      </c>
      <c r="B631" s="304"/>
      <c r="C631" s="305"/>
      <c r="D631" s="269"/>
      <c r="E631" s="264"/>
      <c r="F631" s="334"/>
      <c r="G631" s="269"/>
      <c r="H631" s="269"/>
      <c r="I631" s="264"/>
      <c r="J631" s="307" t="str">
        <f t="shared" si="1"/>
        <v/>
      </c>
      <c r="K631" s="307"/>
      <c r="L631" s="308"/>
      <c r="M631" s="307"/>
      <c r="N631" s="304"/>
      <c r="O631" s="264"/>
      <c r="P631" s="269"/>
      <c r="Q631" s="296"/>
      <c r="R631" s="296"/>
      <c r="S631" s="296"/>
      <c r="T631" s="296"/>
    </row>
    <row r="632" spans="1:20" ht="12.75" customHeight="1" x14ac:dyDescent="0.2">
      <c r="A632" s="303" t="str">
        <f>IF(B632="","",ROW()-ROW($A$3)+'Diário 3º PA'!$P$1)</f>
        <v/>
      </c>
      <c r="B632" s="304"/>
      <c r="C632" s="305"/>
      <c r="D632" s="269"/>
      <c r="E632" s="264"/>
      <c r="F632" s="334"/>
      <c r="G632" s="269"/>
      <c r="H632" s="269"/>
      <c r="I632" s="264"/>
      <c r="J632" s="307" t="str">
        <f t="shared" si="1"/>
        <v/>
      </c>
      <c r="K632" s="307"/>
      <c r="L632" s="308"/>
      <c r="M632" s="307"/>
      <c r="N632" s="304"/>
      <c r="O632" s="264"/>
      <c r="P632" s="269"/>
      <c r="Q632" s="296"/>
      <c r="R632" s="296"/>
      <c r="S632" s="296"/>
      <c r="T632" s="296"/>
    </row>
    <row r="633" spans="1:20" ht="12.75" customHeight="1" x14ac:dyDescent="0.2">
      <c r="A633" s="303" t="str">
        <f>IF(B633="","",ROW()-ROW($A$3)+'Diário 3º PA'!$P$1)</f>
        <v/>
      </c>
      <c r="B633" s="304"/>
      <c r="C633" s="305"/>
      <c r="D633" s="269"/>
      <c r="E633" s="264"/>
      <c r="F633" s="334"/>
      <c r="G633" s="269"/>
      <c r="H633" s="269"/>
      <c r="I633" s="264"/>
      <c r="J633" s="307" t="str">
        <f t="shared" si="1"/>
        <v/>
      </c>
      <c r="K633" s="307"/>
      <c r="L633" s="308"/>
      <c r="M633" s="307"/>
      <c r="N633" s="304"/>
      <c r="O633" s="264"/>
      <c r="P633" s="269"/>
      <c r="Q633" s="296"/>
      <c r="R633" s="296"/>
      <c r="S633" s="296"/>
      <c r="T633" s="296"/>
    </row>
    <row r="634" spans="1:20" ht="12.75" customHeight="1" x14ac:dyDescent="0.2">
      <c r="A634" s="303" t="str">
        <f>IF(B634="","",ROW()-ROW($A$3)+'Diário 3º PA'!$P$1)</f>
        <v/>
      </c>
      <c r="B634" s="304"/>
      <c r="C634" s="305"/>
      <c r="D634" s="269"/>
      <c r="E634" s="264"/>
      <c r="F634" s="334"/>
      <c r="G634" s="269"/>
      <c r="H634" s="269"/>
      <c r="I634" s="264"/>
      <c r="J634" s="307" t="str">
        <f t="shared" si="1"/>
        <v/>
      </c>
      <c r="K634" s="307"/>
      <c r="L634" s="308"/>
      <c r="M634" s="307"/>
      <c r="N634" s="304"/>
      <c r="O634" s="264"/>
      <c r="P634" s="269"/>
      <c r="Q634" s="296"/>
      <c r="R634" s="296"/>
      <c r="S634" s="296"/>
      <c r="T634" s="296"/>
    </row>
    <row r="635" spans="1:20" ht="12.75" customHeight="1" x14ac:dyDescent="0.2">
      <c r="A635" s="303" t="str">
        <f>IF(B635="","",ROW()-ROW($A$3)+'Diário 3º PA'!$P$1)</f>
        <v/>
      </c>
      <c r="B635" s="304"/>
      <c r="C635" s="305"/>
      <c r="D635" s="269"/>
      <c r="E635" s="264"/>
      <c r="F635" s="334"/>
      <c r="G635" s="269"/>
      <c r="H635" s="269"/>
      <c r="I635" s="264"/>
      <c r="J635" s="307" t="str">
        <f t="shared" si="1"/>
        <v/>
      </c>
      <c r="K635" s="307"/>
      <c r="L635" s="308"/>
      <c r="M635" s="307"/>
      <c r="N635" s="304"/>
      <c r="O635" s="264"/>
      <c r="P635" s="269"/>
      <c r="Q635" s="296"/>
      <c r="R635" s="296"/>
      <c r="S635" s="296"/>
      <c r="T635" s="296"/>
    </row>
    <row r="636" spans="1:20" ht="12.75" customHeight="1" x14ac:dyDescent="0.2">
      <c r="A636" s="303" t="str">
        <f>IF(B636="","",ROW()-ROW($A$3)+'Diário 3º PA'!$P$1)</f>
        <v/>
      </c>
      <c r="B636" s="304"/>
      <c r="C636" s="305"/>
      <c r="D636" s="269"/>
      <c r="E636" s="264"/>
      <c r="F636" s="334"/>
      <c r="G636" s="264"/>
      <c r="H636" s="269"/>
      <c r="I636" s="264"/>
      <c r="J636" s="307" t="str">
        <f t="shared" si="1"/>
        <v/>
      </c>
      <c r="K636" s="307"/>
      <c r="L636" s="308"/>
      <c r="M636" s="307"/>
      <c r="N636" s="304"/>
      <c r="O636" s="264"/>
      <c r="P636" s="269"/>
      <c r="Q636" s="296"/>
      <c r="R636" s="296"/>
      <c r="S636" s="296"/>
      <c r="T636" s="296"/>
    </row>
    <row r="637" spans="1:20" ht="12.75" customHeight="1" x14ac:dyDescent="0.2">
      <c r="A637" s="303" t="str">
        <f>IF(B637="","",ROW()-ROW($A$3)+'Diário 3º PA'!$P$1)</f>
        <v/>
      </c>
      <c r="B637" s="304"/>
      <c r="C637" s="305"/>
      <c r="D637" s="269"/>
      <c r="E637" s="264"/>
      <c r="F637" s="334"/>
      <c r="G637" s="269"/>
      <c r="H637" s="269"/>
      <c r="I637" s="264"/>
      <c r="J637" s="307" t="str">
        <f t="shared" si="1"/>
        <v/>
      </c>
      <c r="K637" s="307"/>
      <c r="L637" s="308"/>
      <c r="M637" s="307"/>
      <c r="N637" s="304"/>
      <c r="O637" s="264"/>
      <c r="P637" s="269"/>
      <c r="Q637" s="296"/>
      <c r="R637" s="296"/>
      <c r="S637" s="296"/>
      <c r="T637" s="296"/>
    </row>
    <row r="638" spans="1:20" ht="12.75" customHeight="1" x14ac:dyDescent="0.2">
      <c r="A638" s="303" t="str">
        <f>IF(B638="","",ROW()-ROW($A$3)+'Diário 3º PA'!$P$1)</f>
        <v/>
      </c>
      <c r="B638" s="304"/>
      <c r="C638" s="305"/>
      <c r="D638" s="269"/>
      <c r="E638" s="264"/>
      <c r="F638" s="334"/>
      <c r="G638" s="269"/>
      <c r="H638" s="269"/>
      <c r="I638" s="264"/>
      <c r="J638" s="307" t="str">
        <f t="shared" si="1"/>
        <v/>
      </c>
      <c r="K638" s="307"/>
      <c r="L638" s="308"/>
      <c r="M638" s="307"/>
      <c r="N638" s="304"/>
      <c r="O638" s="264"/>
      <c r="P638" s="269"/>
      <c r="Q638" s="296"/>
      <c r="R638" s="296"/>
      <c r="S638" s="296"/>
      <c r="T638" s="296"/>
    </row>
    <row r="639" spans="1:20" ht="12.75" customHeight="1" x14ac:dyDescent="0.2">
      <c r="A639" s="303" t="str">
        <f>IF(B639="","",ROW()-ROW($A$3)+'Diário 3º PA'!$P$1)</f>
        <v/>
      </c>
      <c r="B639" s="304"/>
      <c r="C639" s="305"/>
      <c r="D639" s="269"/>
      <c r="E639" s="264"/>
      <c r="F639" s="334"/>
      <c r="G639" s="269"/>
      <c r="H639" s="269"/>
      <c r="I639" s="264"/>
      <c r="J639" s="307" t="str">
        <f t="shared" si="1"/>
        <v/>
      </c>
      <c r="K639" s="307"/>
      <c r="L639" s="308"/>
      <c r="M639" s="307"/>
      <c r="N639" s="304"/>
      <c r="O639" s="264"/>
      <c r="P639" s="269"/>
      <c r="Q639" s="296"/>
      <c r="R639" s="296"/>
      <c r="S639" s="296"/>
      <c r="T639" s="296"/>
    </row>
    <row r="640" spans="1:20" ht="12.75" customHeight="1" x14ac:dyDescent="0.2">
      <c r="A640" s="303" t="str">
        <f>IF(B640="","",ROW()-ROW($A$3)+'Diário 3º PA'!$P$1)</f>
        <v/>
      </c>
      <c r="B640" s="304"/>
      <c r="C640" s="305"/>
      <c r="D640" s="269"/>
      <c r="E640" s="264"/>
      <c r="F640" s="334"/>
      <c r="G640" s="269"/>
      <c r="H640" s="269"/>
      <c r="I640" s="264"/>
      <c r="J640" s="307" t="str">
        <f t="shared" si="1"/>
        <v/>
      </c>
      <c r="K640" s="307"/>
      <c r="L640" s="308"/>
      <c r="M640" s="307"/>
      <c r="N640" s="304"/>
      <c r="O640" s="264"/>
      <c r="P640" s="269"/>
      <c r="Q640" s="296"/>
      <c r="R640" s="296"/>
      <c r="S640" s="296"/>
      <c r="T640" s="296"/>
    </row>
    <row r="641" spans="1:20" ht="12.75" customHeight="1" x14ac:dyDescent="0.2">
      <c r="A641" s="303" t="str">
        <f>IF(B641="","",ROW()-ROW($A$3)+'Diário 3º PA'!$P$1)</f>
        <v/>
      </c>
      <c r="B641" s="304"/>
      <c r="C641" s="305"/>
      <c r="D641" s="269"/>
      <c r="E641" s="264"/>
      <c r="F641" s="334"/>
      <c r="G641" s="264"/>
      <c r="H641" s="269"/>
      <c r="I641" s="264"/>
      <c r="J641" s="307" t="str">
        <f t="shared" si="1"/>
        <v/>
      </c>
      <c r="K641" s="307"/>
      <c r="L641" s="308"/>
      <c r="M641" s="307"/>
      <c r="N641" s="304"/>
      <c r="O641" s="264"/>
      <c r="P641" s="269"/>
      <c r="Q641" s="296"/>
      <c r="R641" s="296"/>
      <c r="S641" s="296"/>
      <c r="T641" s="296"/>
    </row>
    <row r="642" spans="1:20" ht="12.75" customHeight="1" x14ac:dyDescent="0.2">
      <c r="A642" s="303" t="str">
        <f>IF(B642="","",ROW()-ROW($A$3)+'Diário 3º PA'!$P$1)</f>
        <v/>
      </c>
      <c r="B642" s="304"/>
      <c r="C642" s="305"/>
      <c r="D642" s="269"/>
      <c r="E642" s="264"/>
      <c r="F642" s="334"/>
      <c r="G642" s="269"/>
      <c r="H642" s="269"/>
      <c r="I642" s="264"/>
      <c r="J642" s="307" t="str">
        <f t="shared" si="1"/>
        <v/>
      </c>
      <c r="K642" s="307"/>
      <c r="L642" s="308"/>
      <c r="M642" s="307"/>
      <c r="N642" s="304"/>
      <c r="O642" s="264"/>
      <c r="P642" s="269"/>
      <c r="Q642" s="296"/>
      <c r="R642" s="296"/>
      <c r="S642" s="296"/>
      <c r="T642" s="296"/>
    </row>
    <row r="643" spans="1:20" ht="12.75" customHeight="1" x14ac:dyDescent="0.2">
      <c r="A643" s="303" t="str">
        <f>IF(B643="","",ROW()-ROW($A$3)+'Diário 3º PA'!$P$1)</f>
        <v/>
      </c>
      <c r="B643" s="304"/>
      <c r="C643" s="305"/>
      <c r="D643" s="269"/>
      <c r="E643" s="264"/>
      <c r="F643" s="334"/>
      <c r="G643" s="264"/>
      <c r="H643" s="269"/>
      <c r="I643" s="264"/>
      <c r="J643" s="307" t="str">
        <f t="shared" si="1"/>
        <v/>
      </c>
      <c r="K643" s="307"/>
      <c r="L643" s="308"/>
      <c r="M643" s="307"/>
      <c r="N643" s="304"/>
      <c r="O643" s="264"/>
      <c r="P643" s="269"/>
      <c r="Q643" s="296"/>
      <c r="R643" s="296"/>
      <c r="S643" s="296"/>
      <c r="T643" s="296"/>
    </row>
    <row r="644" spans="1:20" ht="12.75" customHeight="1" x14ac:dyDescent="0.2">
      <c r="A644" s="303" t="str">
        <f>IF(B644="","",ROW()-ROW($A$3)+'Diário 3º PA'!$P$1)</f>
        <v/>
      </c>
      <c r="B644" s="304"/>
      <c r="C644" s="305"/>
      <c r="D644" s="269"/>
      <c r="E644" s="264"/>
      <c r="F644" s="334"/>
      <c r="G644" s="269"/>
      <c r="H644" s="269"/>
      <c r="I644" s="269"/>
      <c r="J644" s="307" t="str">
        <f t="shared" si="1"/>
        <v/>
      </c>
      <c r="K644" s="307"/>
      <c r="L644" s="308"/>
      <c r="M644" s="307"/>
      <c r="N644" s="304"/>
      <c r="O644" s="269"/>
      <c r="P644" s="269"/>
      <c r="Q644" s="296"/>
      <c r="R644" s="296"/>
      <c r="S644" s="296"/>
      <c r="T644" s="296"/>
    </row>
    <row r="645" spans="1:20" ht="12.75" customHeight="1" x14ac:dyDescent="0.2">
      <c r="A645" s="303" t="str">
        <f>IF(B645="","",ROW()-ROW($A$3)+'Diário 3º PA'!$P$1)</f>
        <v/>
      </c>
      <c r="B645" s="304"/>
      <c r="C645" s="305"/>
      <c r="D645" s="269"/>
      <c r="E645" s="264"/>
      <c r="F645" s="334"/>
      <c r="G645" s="269"/>
      <c r="H645" s="269"/>
      <c r="I645" s="264"/>
      <c r="J645" s="307" t="str">
        <f t="shared" si="1"/>
        <v/>
      </c>
      <c r="K645" s="307"/>
      <c r="L645" s="308"/>
      <c r="M645" s="307"/>
      <c r="N645" s="304"/>
      <c r="O645" s="264"/>
      <c r="P645" s="269"/>
      <c r="Q645" s="296"/>
      <c r="R645" s="296"/>
      <c r="S645" s="296"/>
      <c r="T645" s="296"/>
    </row>
    <row r="646" spans="1:20" ht="12.75" customHeight="1" x14ac:dyDescent="0.2">
      <c r="A646" s="303" t="str">
        <f>IF(B646="","",ROW()-ROW($A$3)+'Diário 3º PA'!$P$1)</f>
        <v/>
      </c>
      <c r="B646" s="304"/>
      <c r="C646" s="305"/>
      <c r="D646" s="269"/>
      <c r="E646" s="264"/>
      <c r="F646" s="334"/>
      <c r="G646" s="269"/>
      <c r="H646" s="269"/>
      <c r="I646" s="264"/>
      <c r="J646" s="307" t="str">
        <f t="shared" si="1"/>
        <v/>
      </c>
      <c r="K646" s="307"/>
      <c r="L646" s="308"/>
      <c r="M646" s="307"/>
      <c r="N646" s="304"/>
      <c r="O646" s="264"/>
      <c r="P646" s="269"/>
      <c r="Q646" s="296"/>
      <c r="R646" s="296"/>
      <c r="S646" s="296"/>
      <c r="T646" s="296"/>
    </row>
    <row r="647" spans="1:20" ht="12.75" customHeight="1" x14ac:dyDescent="0.2">
      <c r="A647" s="303" t="str">
        <f>IF(B647="","",ROW()-ROW($A$3)+'Diário 3º PA'!$P$1)</f>
        <v/>
      </c>
      <c r="B647" s="304"/>
      <c r="C647" s="305"/>
      <c r="D647" s="269"/>
      <c r="E647" s="264"/>
      <c r="F647" s="334"/>
      <c r="G647" s="269"/>
      <c r="H647" s="269"/>
      <c r="I647" s="264"/>
      <c r="J647" s="307" t="str">
        <f t="shared" si="1"/>
        <v/>
      </c>
      <c r="K647" s="307"/>
      <c r="L647" s="308"/>
      <c r="M647" s="307"/>
      <c r="N647" s="304"/>
      <c r="O647" s="264"/>
      <c r="P647" s="269"/>
      <c r="Q647" s="296"/>
      <c r="R647" s="296"/>
      <c r="S647" s="296"/>
      <c r="T647" s="296"/>
    </row>
    <row r="648" spans="1:20" ht="12.75" customHeight="1" x14ac:dyDescent="0.2">
      <c r="A648" s="303" t="str">
        <f>IF(B648="","",ROW()-ROW($A$3)+'Diário 3º PA'!$P$1)</f>
        <v/>
      </c>
      <c r="B648" s="304"/>
      <c r="C648" s="305"/>
      <c r="D648" s="269"/>
      <c r="E648" s="264"/>
      <c r="F648" s="334"/>
      <c r="G648" s="269"/>
      <c r="H648" s="269"/>
      <c r="I648" s="264"/>
      <c r="J648" s="307" t="str">
        <f t="shared" si="1"/>
        <v/>
      </c>
      <c r="K648" s="307"/>
      <c r="L648" s="308"/>
      <c r="M648" s="307"/>
      <c r="N648" s="304"/>
      <c r="O648" s="264"/>
      <c r="P648" s="269"/>
      <c r="Q648" s="296"/>
      <c r="R648" s="296"/>
      <c r="S648" s="296"/>
      <c r="T648" s="296"/>
    </row>
    <row r="649" spans="1:20" ht="12.75" customHeight="1" x14ac:dyDescent="0.2">
      <c r="A649" s="303" t="str">
        <f>IF(B649="","",ROW()-ROW($A$3)+'Diário 3º PA'!$P$1)</f>
        <v/>
      </c>
      <c r="B649" s="304"/>
      <c r="C649" s="305"/>
      <c r="D649" s="269"/>
      <c r="E649" s="264"/>
      <c r="F649" s="334"/>
      <c r="G649" s="269"/>
      <c r="H649" s="269"/>
      <c r="I649" s="264"/>
      <c r="J649" s="307" t="str">
        <f t="shared" si="1"/>
        <v/>
      </c>
      <c r="K649" s="307"/>
      <c r="L649" s="308"/>
      <c r="M649" s="307"/>
      <c r="N649" s="304"/>
      <c r="O649" s="264"/>
      <c r="P649" s="269"/>
      <c r="Q649" s="296"/>
      <c r="R649" s="296"/>
      <c r="S649" s="296"/>
      <c r="T649" s="296"/>
    </row>
    <row r="650" spans="1:20" ht="12.75" customHeight="1" x14ac:dyDescent="0.2">
      <c r="A650" s="303" t="str">
        <f>IF(B650="","",ROW()-ROW($A$3)+'Diário 3º PA'!$P$1)</f>
        <v/>
      </c>
      <c r="B650" s="304"/>
      <c r="C650" s="305"/>
      <c r="D650" s="269"/>
      <c r="E650" s="264"/>
      <c r="F650" s="334"/>
      <c r="G650" s="269"/>
      <c r="H650" s="269"/>
      <c r="I650" s="264"/>
      <c r="J650" s="307" t="str">
        <f t="shared" si="1"/>
        <v/>
      </c>
      <c r="K650" s="307"/>
      <c r="L650" s="308"/>
      <c r="M650" s="307"/>
      <c r="N650" s="304"/>
      <c r="O650" s="264"/>
      <c r="P650" s="269"/>
      <c r="Q650" s="296"/>
      <c r="R650" s="296"/>
      <c r="S650" s="296"/>
      <c r="T650" s="296"/>
    </row>
    <row r="651" spans="1:20" ht="12.75" customHeight="1" x14ac:dyDescent="0.2">
      <c r="A651" s="303" t="str">
        <f>IF(B651="","",ROW()-ROW($A$3)+'Diário 3º PA'!$P$1)</f>
        <v/>
      </c>
      <c r="B651" s="304"/>
      <c r="C651" s="305"/>
      <c r="D651" s="269"/>
      <c r="E651" s="264"/>
      <c r="F651" s="334"/>
      <c r="G651" s="269"/>
      <c r="H651" s="269"/>
      <c r="I651" s="264"/>
      <c r="J651" s="307" t="str">
        <f t="shared" si="1"/>
        <v/>
      </c>
      <c r="K651" s="307"/>
      <c r="L651" s="308"/>
      <c r="M651" s="307"/>
      <c r="N651" s="304"/>
      <c r="O651" s="264"/>
      <c r="P651" s="269"/>
      <c r="Q651" s="296"/>
      <c r="R651" s="296"/>
      <c r="S651" s="296"/>
      <c r="T651" s="296"/>
    </row>
    <row r="652" spans="1:20" ht="12.75" customHeight="1" x14ac:dyDescent="0.2">
      <c r="A652" s="303" t="str">
        <f>IF(B652="","",ROW()-ROW($A$3)+'Diário 3º PA'!$P$1)</f>
        <v/>
      </c>
      <c r="B652" s="304"/>
      <c r="C652" s="305"/>
      <c r="D652" s="269"/>
      <c r="E652" s="264"/>
      <c r="F652" s="334"/>
      <c r="G652" s="269"/>
      <c r="H652" s="269"/>
      <c r="I652" s="264"/>
      <c r="J652" s="307" t="str">
        <f t="shared" si="1"/>
        <v/>
      </c>
      <c r="K652" s="307"/>
      <c r="L652" s="308"/>
      <c r="M652" s="307"/>
      <c r="N652" s="304"/>
      <c r="O652" s="264"/>
      <c r="P652" s="269"/>
      <c r="Q652" s="296"/>
      <c r="R652" s="296"/>
      <c r="S652" s="296"/>
      <c r="T652" s="296"/>
    </row>
    <row r="653" spans="1:20" ht="12.75" customHeight="1" x14ac:dyDescent="0.2">
      <c r="A653" s="303" t="str">
        <f>IF(B653="","",ROW()-ROW($A$3)+'Diário 3º PA'!$P$1)</f>
        <v/>
      </c>
      <c r="B653" s="304"/>
      <c r="C653" s="305"/>
      <c r="D653" s="269"/>
      <c r="E653" s="264"/>
      <c r="F653" s="334"/>
      <c r="G653" s="269"/>
      <c r="H653" s="269"/>
      <c r="I653" s="264"/>
      <c r="J653" s="307" t="str">
        <f t="shared" si="1"/>
        <v/>
      </c>
      <c r="K653" s="307"/>
      <c r="L653" s="308"/>
      <c r="M653" s="307"/>
      <c r="N653" s="304"/>
      <c r="O653" s="264"/>
      <c r="P653" s="269"/>
      <c r="Q653" s="296"/>
      <c r="R653" s="296"/>
      <c r="S653" s="296"/>
      <c r="T653" s="296"/>
    </row>
    <row r="654" spans="1:20" ht="12.75" customHeight="1" x14ac:dyDescent="0.2">
      <c r="A654" s="303" t="str">
        <f>IF(B654="","",ROW()-ROW($A$3)+'Diário 3º PA'!$P$1)</f>
        <v/>
      </c>
      <c r="B654" s="304"/>
      <c r="C654" s="305"/>
      <c r="D654" s="269"/>
      <c r="E654" s="264"/>
      <c r="F654" s="334"/>
      <c r="G654" s="269"/>
      <c r="H654" s="269"/>
      <c r="I654" s="264"/>
      <c r="J654" s="307" t="str">
        <f t="shared" si="1"/>
        <v/>
      </c>
      <c r="K654" s="307"/>
      <c r="L654" s="308"/>
      <c r="M654" s="307"/>
      <c r="N654" s="304"/>
      <c r="O654" s="264"/>
      <c r="P654" s="269"/>
      <c r="Q654" s="296"/>
      <c r="R654" s="296"/>
      <c r="S654" s="296"/>
      <c r="T654" s="296"/>
    </row>
    <row r="655" spans="1:20" ht="12.75" customHeight="1" x14ac:dyDescent="0.2">
      <c r="A655" s="303" t="str">
        <f>IF(B655="","",ROW()-ROW($A$3)+'Diário 3º PA'!$P$1)</f>
        <v/>
      </c>
      <c r="B655" s="304"/>
      <c r="C655" s="305"/>
      <c r="D655" s="269"/>
      <c r="E655" s="264"/>
      <c r="F655" s="334"/>
      <c r="G655" s="269"/>
      <c r="H655" s="269"/>
      <c r="I655" s="264"/>
      <c r="J655" s="307" t="str">
        <f t="shared" si="1"/>
        <v/>
      </c>
      <c r="K655" s="307"/>
      <c r="L655" s="308"/>
      <c r="M655" s="307"/>
      <c r="N655" s="304"/>
      <c r="O655" s="264"/>
      <c r="P655" s="269"/>
      <c r="Q655" s="296"/>
      <c r="R655" s="296"/>
      <c r="S655" s="296"/>
      <c r="T655" s="296"/>
    </row>
    <row r="656" spans="1:20" ht="12.75" customHeight="1" x14ac:dyDescent="0.2">
      <c r="A656" s="303" t="str">
        <f>IF(B656="","",ROW()-ROW($A$3)+'Diário 3º PA'!$P$1)</f>
        <v/>
      </c>
      <c r="B656" s="304"/>
      <c r="C656" s="305"/>
      <c r="D656" s="269"/>
      <c r="E656" s="264"/>
      <c r="F656" s="334"/>
      <c r="G656" s="269"/>
      <c r="H656" s="269"/>
      <c r="I656" s="264"/>
      <c r="J656" s="307" t="str">
        <f t="shared" si="1"/>
        <v/>
      </c>
      <c r="K656" s="307"/>
      <c r="L656" s="308"/>
      <c r="M656" s="307"/>
      <c r="N656" s="304"/>
      <c r="O656" s="264"/>
      <c r="P656" s="269"/>
      <c r="Q656" s="296"/>
      <c r="R656" s="296"/>
      <c r="S656" s="296"/>
      <c r="T656" s="296"/>
    </row>
    <row r="657" spans="1:20" ht="12.75" customHeight="1" x14ac:dyDescent="0.2">
      <c r="A657" s="303" t="str">
        <f>IF(B657="","",ROW()-ROW($A$3)+'Diário 3º PA'!$P$1)</f>
        <v/>
      </c>
      <c r="B657" s="304"/>
      <c r="C657" s="305"/>
      <c r="D657" s="269"/>
      <c r="E657" s="264"/>
      <c r="F657" s="334"/>
      <c r="G657" s="269"/>
      <c r="H657" s="269"/>
      <c r="I657" s="264"/>
      <c r="J657" s="307" t="str">
        <f t="shared" si="1"/>
        <v/>
      </c>
      <c r="K657" s="307"/>
      <c r="L657" s="308"/>
      <c r="M657" s="307"/>
      <c r="N657" s="304"/>
      <c r="O657" s="264"/>
      <c r="P657" s="269"/>
      <c r="Q657" s="296"/>
      <c r="R657" s="296"/>
      <c r="S657" s="296"/>
      <c r="T657" s="296"/>
    </row>
    <row r="658" spans="1:20" ht="12.75" customHeight="1" x14ac:dyDescent="0.2">
      <c r="A658" s="303" t="str">
        <f>IF(B658="","",ROW()-ROW($A$3)+'Diário 3º PA'!$P$1)</f>
        <v/>
      </c>
      <c r="B658" s="304"/>
      <c r="C658" s="305"/>
      <c r="D658" s="269"/>
      <c r="E658" s="264"/>
      <c r="F658" s="334"/>
      <c r="G658" s="269"/>
      <c r="H658" s="269"/>
      <c r="I658" s="264"/>
      <c r="J658" s="307" t="str">
        <f t="shared" si="1"/>
        <v/>
      </c>
      <c r="K658" s="307"/>
      <c r="L658" s="308"/>
      <c r="M658" s="307"/>
      <c r="N658" s="304"/>
      <c r="O658" s="264"/>
      <c r="P658" s="269"/>
      <c r="Q658" s="296"/>
      <c r="R658" s="296"/>
      <c r="S658" s="296"/>
      <c r="T658" s="296"/>
    </row>
    <row r="659" spans="1:20" ht="12.75" customHeight="1" x14ac:dyDescent="0.2">
      <c r="A659" s="303" t="str">
        <f>IF(B659="","",ROW()-ROW($A$3)+'Diário 3º PA'!$P$1)</f>
        <v/>
      </c>
      <c r="B659" s="304"/>
      <c r="C659" s="305"/>
      <c r="D659" s="269"/>
      <c r="E659" s="264"/>
      <c r="F659" s="334"/>
      <c r="G659" s="269"/>
      <c r="H659" s="269"/>
      <c r="I659" s="264"/>
      <c r="J659" s="307" t="str">
        <f t="shared" si="1"/>
        <v/>
      </c>
      <c r="K659" s="307"/>
      <c r="L659" s="308"/>
      <c r="M659" s="307"/>
      <c r="N659" s="304"/>
      <c r="O659" s="264"/>
      <c r="P659" s="269"/>
      <c r="Q659" s="296"/>
      <c r="R659" s="296"/>
      <c r="S659" s="296"/>
      <c r="T659" s="296"/>
    </row>
    <row r="660" spans="1:20" ht="12.75" customHeight="1" x14ac:dyDescent="0.2">
      <c r="A660" s="303" t="str">
        <f>IF(B660="","",ROW()-ROW($A$3)+'Diário 3º PA'!$P$1)</f>
        <v/>
      </c>
      <c r="B660" s="304"/>
      <c r="C660" s="305"/>
      <c r="D660" s="269"/>
      <c r="E660" s="264"/>
      <c r="F660" s="334"/>
      <c r="G660" s="269"/>
      <c r="H660" s="269"/>
      <c r="I660" s="264"/>
      <c r="J660" s="307" t="str">
        <f t="shared" si="1"/>
        <v/>
      </c>
      <c r="K660" s="307"/>
      <c r="L660" s="308"/>
      <c r="M660" s="307"/>
      <c r="N660" s="304"/>
      <c r="O660" s="264"/>
      <c r="P660" s="269"/>
      <c r="Q660" s="296"/>
      <c r="R660" s="296"/>
      <c r="S660" s="296"/>
      <c r="T660" s="296"/>
    </row>
    <row r="661" spans="1:20" ht="12.75" customHeight="1" x14ac:dyDescent="0.2">
      <c r="A661" s="303" t="str">
        <f>IF(B661="","",ROW()-ROW($A$3)+'Diário 3º PA'!$P$1)</f>
        <v/>
      </c>
      <c r="B661" s="304"/>
      <c r="C661" s="305"/>
      <c r="D661" s="269"/>
      <c r="E661" s="264"/>
      <c r="F661" s="334"/>
      <c r="G661" s="269"/>
      <c r="H661" s="269"/>
      <c r="I661" s="264"/>
      <c r="J661" s="307" t="str">
        <f t="shared" si="1"/>
        <v/>
      </c>
      <c r="K661" s="307"/>
      <c r="L661" s="308"/>
      <c r="M661" s="307"/>
      <c r="N661" s="304"/>
      <c r="O661" s="264"/>
      <c r="P661" s="269"/>
      <c r="Q661" s="296"/>
      <c r="R661" s="296"/>
      <c r="S661" s="296"/>
      <c r="T661" s="296"/>
    </row>
    <row r="662" spans="1:20" ht="12.75" customHeight="1" x14ac:dyDescent="0.2">
      <c r="A662" s="303" t="str">
        <f>IF(B662="","",ROW()-ROW($A$3)+'Diário 3º PA'!$P$1)</f>
        <v/>
      </c>
      <c r="B662" s="304"/>
      <c r="C662" s="305"/>
      <c r="D662" s="269"/>
      <c r="E662" s="264"/>
      <c r="F662" s="334"/>
      <c r="G662" s="269"/>
      <c r="H662" s="269"/>
      <c r="I662" s="264"/>
      <c r="J662" s="307" t="str">
        <f t="shared" si="1"/>
        <v/>
      </c>
      <c r="K662" s="307"/>
      <c r="L662" s="308"/>
      <c r="M662" s="307"/>
      <c r="N662" s="304"/>
      <c r="O662" s="264"/>
      <c r="P662" s="269"/>
      <c r="Q662" s="296"/>
      <c r="R662" s="296"/>
      <c r="S662" s="296"/>
      <c r="T662" s="296"/>
    </row>
    <row r="663" spans="1:20" ht="12.75" customHeight="1" x14ac:dyDescent="0.2">
      <c r="A663" s="303" t="str">
        <f>IF(B663="","",ROW()-ROW($A$3)+'Diário 3º PA'!$P$1)</f>
        <v/>
      </c>
      <c r="B663" s="304"/>
      <c r="C663" s="305"/>
      <c r="D663" s="269"/>
      <c r="E663" s="264"/>
      <c r="F663" s="334"/>
      <c r="G663" s="269"/>
      <c r="H663" s="269"/>
      <c r="I663" s="264"/>
      <c r="J663" s="307" t="str">
        <f t="shared" si="1"/>
        <v/>
      </c>
      <c r="K663" s="307"/>
      <c r="L663" s="308"/>
      <c r="M663" s="307"/>
      <c r="N663" s="304"/>
      <c r="O663" s="264"/>
      <c r="P663" s="269"/>
      <c r="Q663" s="296"/>
      <c r="R663" s="296"/>
      <c r="S663" s="296"/>
      <c r="T663" s="296"/>
    </row>
    <row r="664" spans="1:20" ht="12.75" customHeight="1" x14ac:dyDescent="0.2">
      <c r="A664" s="303" t="str">
        <f>IF(B664="","",ROW()-ROW($A$3)+'Diário 3º PA'!$P$1)</f>
        <v/>
      </c>
      <c r="B664" s="304"/>
      <c r="C664" s="305"/>
      <c r="D664" s="269"/>
      <c r="E664" s="264"/>
      <c r="F664" s="334"/>
      <c r="G664" s="269"/>
      <c r="H664" s="269"/>
      <c r="I664" s="264"/>
      <c r="J664" s="307" t="str">
        <f t="shared" si="1"/>
        <v/>
      </c>
      <c r="K664" s="307"/>
      <c r="L664" s="308"/>
      <c r="M664" s="307"/>
      <c r="N664" s="304"/>
      <c r="O664" s="264"/>
      <c r="P664" s="269"/>
      <c r="Q664" s="296"/>
      <c r="R664" s="296"/>
      <c r="S664" s="296"/>
      <c r="T664" s="296"/>
    </row>
    <row r="665" spans="1:20" ht="12.75" customHeight="1" x14ac:dyDescent="0.2">
      <c r="A665" s="303" t="str">
        <f>IF(B665="","",ROW()-ROW($A$3)+'Diário 3º PA'!$P$1)</f>
        <v/>
      </c>
      <c r="B665" s="304"/>
      <c r="C665" s="305"/>
      <c r="D665" s="269"/>
      <c r="E665" s="264"/>
      <c r="F665" s="334"/>
      <c r="G665" s="269"/>
      <c r="H665" s="269"/>
      <c r="I665" s="264"/>
      <c r="J665" s="307" t="str">
        <f t="shared" si="1"/>
        <v/>
      </c>
      <c r="K665" s="307"/>
      <c r="L665" s="308"/>
      <c r="M665" s="307"/>
      <c r="N665" s="304"/>
      <c r="O665" s="264"/>
      <c r="P665" s="269"/>
      <c r="Q665" s="296"/>
      <c r="R665" s="296"/>
      <c r="S665" s="296"/>
      <c r="T665" s="296"/>
    </row>
    <row r="666" spans="1:20" ht="12.75" customHeight="1" x14ac:dyDescent="0.2">
      <c r="A666" s="303" t="str">
        <f>IF(B666="","",ROW()-ROW($A$3)+'Diário 3º PA'!$P$1)</f>
        <v/>
      </c>
      <c r="B666" s="304"/>
      <c r="C666" s="305"/>
      <c r="D666" s="269"/>
      <c r="E666" s="264"/>
      <c r="F666" s="334"/>
      <c r="G666" s="269"/>
      <c r="H666" s="269"/>
      <c r="I666" s="264"/>
      <c r="J666" s="307" t="str">
        <f t="shared" si="1"/>
        <v/>
      </c>
      <c r="K666" s="307"/>
      <c r="L666" s="308"/>
      <c r="M666" s="307"/>
      <c r="N666" s="304"/>
      <c r="O666" s="264"/>
      <c r="P666" s="269"/>
      <c r="Q666" s="296"/>
      <c r="R666" s="296"/>
      <c r="S666" s="296"/>
      <c r="T666" s="296"/>
    </row>
    <row r="667" spans="1:20" ht="12.75" customHeight="1" x14ac:dyDescent="0.2">
      <c r="A667" s="303" t="str">
        <f>IF(B667="","",ROW()-ROW($A$3)+'Diário 3º PA'!$P$1)</f>
        <v/>
      </c>
      <c r="B667" s="304"/>
      <c r="C667" s="305"/>
      <c r="D667" s="269"/>
      <c r="E667" s="264"/>
      <c r="F667" s="334"/>
      <c r="G667" s="269"/>
      <c r="H667" s="269"/>
      <c r="I667" s="264"/>
      <c r="J667" s="307" t="str">
        <f t="shared" si="1"/>
        <v/>
      </c>
      <c r="K667" s="307"/>
      <c r="L667" s="308"/>
      <c r="M667" s="307"/>
      <c r="N667" s="304"/>
      <c r="O667" s="264"/>
      <c r="P667" s="269"/>
      <c r="Q667" s="296"/>
      <c r="R667" s="296"/>
      <c r="S667" s="296"/>
      <c r="T667" s="296"/>
    </row>
    <row r="668" spans="1:20" ht="12.75" customHeight="1" x14ac:dyDescent="0.2">
      <c r="A668" s="303" t="str">
        <f>IF(B668="","",ROW()-ROW($A$3)+'Diário 3º PA'!$P$1)</f>
        <v/>
      </c>
      <c r="B668" s="304"/>
      <c r="C668" s="305"/>
      <c r="D668" s="269"/>
      <c r="E668" s="264"/>
      <c r="F668" s="334"/>
      <c r="G668" s="269"/>
      <c r="H668" s="269"/>
      <c r="I668" s="264"/>
      <c r="J668" s="307" t="str">
        <f t="shared" si="1"/>
        <v/>
      </c>
      <c r="K668" s="307"/>
      <c r="L668" s="308"/>
      <c r="M668" s="307"/>
      <c r="N668" s="304"/>
      <c r="O668" s="264"/>
      <c r="P668" s="269"/>
      <c r="Q668" s="296"/>
      <c r="R668" s="296"/>
      <c r="S668" s="296"/>
      <c r="T668" s="296"/>
    </row>
    <row r="669" spans="1:20" ht="12.75" customHeight="1" x14ac:dyDescent="0.2">
      <c r="A669" s="303" t="str">
        <f>IF(B669="","",ROW()-ROW($A$3)+'Diário 3º PA'!$P$1)</f>
        <v/>
      </c>
      <c r="B669" s="304"/>
      <c r="C669" s="305"/>
      <c r="D669" s="269"/>
      <c r="E669" s="264"/>
      <c r="F669" s="334"/>
      <c r="G669" s="269"/>
      <c r="H669" s="269"/>
      <c r="I669" s="264"/>
      <c r="J669" s="307" t="str">
        <f t="shared" si="1"/>
        <v/>
      </c>
      <c r="K669" s="307"/>
      <c r="L669" s="308"/>
      <c r="M669" s="307"/>
      <c r="N669" s="304"/>
      <c r="O669" s="264"/>
      <c r="P669" s="269"/>
      <c r="Q669" s="296"/>
      <c r="R669" s="296"/>
      <c r="S669" s="296"/>
      <c r="T669" s="296"/>
    </row>
    <row r="670" spans="1:20" ht="12.75" customHeight="1" x14ac:dyDescent="0.2">
      <c r="A670" s="303" t="str">
        <f>IF(B670="","",ROW()-ROW($A$3)+'Diário 3º PA'!$P$1)</f>
        <v/>
      </c>
      <c r="B670" s="304"/>
      <c r="C670" s="305"/>
      <c r="D670" s="269"/>
      <c r="E670" s="264"/>
      <c r="F670" s="334"/>
      <c r="G670" s="269"/>
      <c r="H670" s="269"/>
      <c r="I670" s="264"/>
      <c r="J670" s="307" t="str">
        <f t="shared" si="1"/>
        <v/>
      </c>
      <c r="K670" s="307"/>
      <c r="L670" s="308"/>
      <c r="M670" s="307"/>
      <c r="N670" s="304"/>
      <c r="O670" s="264"/>
      <c r="P670" s="269"/>
      <c r="Q670" s="296"/>
      <c r="R670" s="296"/>
      <c r="S670" s="296"/>
      <c r="T670" s="296"/>
    </row>
    <row r="671" spans="1:20" ht="12.75" customHeight="1" x14ac:dyDescent="0.2">
      <c r="A671" s="303" t="str">
        <f>IF(B671="","",ROW()-ROW($A$3)+'Diário 3º PA'!$P$1)</f>
        <v/>
      </c>
      <c r="B671" s="304"/>
      <c r="C671" s="305"/>
      <c r="D671" s="269"/>
      <c r="E671" s="264"/>
      <c r="F671" s="334"/>
      <c r="G671" s="269"/>
      <c r="H671" s="269"/>
      <c r="I671" s="264"/>
      <c r="J671" s="307" t="str">
        <f t="shared" si="1"/>
        <v/>
      </c>
      <c r="K671" s="307"/>
      <c r="L671" s="308"/>
      <c r="M671" s="307"/>
      <c r="N671" s="304"/>
      <c r="O671" s="264"/>
      <c r="P671" s="269"/>
      <c r="Q671" s="296"/>
      <c r="R671" s="296"/>
      <c r="S671" s="296"/>
      <c r="T671" s="296"/>
    </row>
    <row r="672" spans="1:20" ht="12.75" customHeight="1" x14ac:dyDescent="0.2">
      <c r="A672" s="303" t="str">
        <f>IF(B672="","",ROW()-ROW($A$3)+'Diário 3º PA'!$P$1)</f>
        <v/>
      </c>
      <c r="B672" s="304"/>
      <c r="C672" s="305"/>
      <c r="D672" s="269"/>
      <c r="E672" s="264"/>
      <c r="F672" s="334"/>
      <c r="G672" s="269"/>
      <c r="H672" s="269"/>
      <c r="I672" s="264"/>
      <c r="J672" s="307" t="str">
        <f t="shared" si="1"/>
        <v/>
      </c>
      <c r="K672" s="307"/>
      <c r="L672" s="308"/>
      <c r="M672" s="307"/>
      <c r="N672" s="304"/>
      <c r="O672" s="264"/>
      <c r="P672" s="269"/>
      <c r="Q672" s="296"/>
      <c r="R672" s="296"/>
      <c r="S672" s="296"/>
      <c r="T672" s="296"/>
    </row>
    <row r="673" spans="1:20" ht="12.75" customHeight="1" x14ac:dyDescent="0.2">
      <c r="A673" s="303" t="str">
        <f>IF(B673="","",ROW()-ROW($A$3)+'Diário 3º PA'!$P$1)</f>
        <v/>
      </c>
      <c r="B673" s="304"/>
      <c r="C673" s="305"/>
      <c r="D673" s="269"/>
      <c r="E673" s="264"/>
      <c r="F673" s="334"/>
      <c r="G673" s="269"/>
      <c r="H673" s="269"/>
      <c r="I673" s="264"/>
      <c r="J673" s="307" t="str">
        <f t="shared" si="1"/>
        <v/>
      </c>
      <c r="K673" s="307"/>
      <c r="L673" s="308"/>
      <c r="M673" s="307"/>
      <c r="N673" s="304"/>
      <c r="O673" s="264"/>
      <c r="P673" s="269"/>
      <c r="Q673" s="296"/>
      <c r="R673" s="296"/>
      <c r="S673" s="296"/>
      <c r="T673" s="296"/>
    </row>
    <row r="674" spans="1:20" ht="12.75" customHeight="1" x14ac:dyDescent="0.2">
      <c r="A674" s="303" t="str">
        <f>IF(B674="","",ROW()-ROW($A$3)+'Diário 3º PA'!$P$1)</f>
        <v/>
      </c>
      <c r="B674" s="304"/>
      <c r="C674" s="305"/>
      <c r="D674" s="269"/>
      <c r="E674" s="264"/>
      <c r="F674" s="334"/>
      <c r="G674" s="269"/>
      <c r="H674" s="269"/>
      <c r="I674" s="264"/>
      <c r="J674" s="307" t="str">
        <f t="shared" si="1"/>
        <v/>
      </c>
      <c r="K674" s="307"/>
      <c r="L674" s="308"/>
      <c r="M674" s="307"/>
      <c r="N674" s="304"/>
      <c r="O674" s="264"/>
      <c r="P674" s="269"/>
      <c r="Q674" s="296"/>
      <c r="R674" s="296"/>
      <c r="S674" s="296"/>
      <c r="T674" s="296"/>
    </row>
    <row r="675" spans="1:20" ht="12.75" customHeight="1" x14ac:dyDescent="0.2">
      <c r="A675" s="303" t="str">
        <f>IF(B675="","",ROW()-ROW($A$3)+'Diário 3º PA'!$P$1)</f>
        <v/>
      </c>
      <c r="B675" s="304"/>
      <c r="C675" s="305"/>
      <c r="D675" s="269"/>
      <c r="E675" s="264"/>
      <c r="F675" s="334"/>
      <c r="G675" s="269"/>
      <c r="H675" s="269"/>
      <c r="I675" s="264"/>
      <c r="J675" s="307" t="str">
        <f t="shared" si="1"/>
        <v/>
      </c>
      <c r="K675" s="307"/>
      <c r="L675" s="308"/>
      <c r="M675" s="307"/>
      <c r="N675" s="304"/>
      <c r="O675" s="264"/>
      <c r="P675" s="269"/>
      <c r="Q675" s="296"/>
      <c r="R675" s="296"/>
      <c r="S675" s="296"/>
      <c r="T675" s="296"/>
    </row>
    <row r="676" spans="1:20" ht="12.75" customHeight="1" x14ac:dyDescent="0.2">
      <c r="A676" s="303" t="str">
        <f>IF(B676="","",ROW()-ROW($A$3)+'Diário 3º PA'!$P$1)</f>
        <v/>
      </c>
      <c r="B676" s="304"/>
      <c r="C676" s="305"/>
      <c r="D676" s="269"/>
      <c r="E676" s="264"/>
      <c r="F676" s="334"/>
      <c r="G676" s="269"/>
      <c r="H676" s="269"/>
      <c r="I676" s="264"/>
      <c r="J676" s="307" t="str">
        <f t="shared" si="1"/>
        <v/>
      </c>
      <c r="K676" s="307"/>
      <c r="L676" s="308"/>
      <c r="M676" s="307"/>
      <c r="N676" s="304"/>
      <c r="O676" s="264"/>
      <c r="P676" s="269"/>
      <c r="Q676" s="296"/>
      <c r="R676" s="296"/>
      <c r="S676" s="296"/>
      <c r="T676" s="296"/>
    </row>
    <row r="677" spans="1:20" ht="12.75" customHeight="1" x14ac:dyDescent="0.2">
      <c r="A677" s="303" t="str">
        <f>IF(B677="","",ROW()-ROW($A$3)+'Diário 3º PA'!$P$1)</f>
        <v/>
      </c>
      <c r="B677" s="304"/>
      <c r="C677" s="305"/>
      <c r="D677" s="269"/>
      <c r="E677" s="264"/>
      <c r="F677" s="334"/>
      <c r="G677" s="269"/>
      <c r="H677" s="269"/>
      <c r="I677" s="264"/>
      <c r="J677" s="307" t="str">
        <f t="shared" si="1"/>
        <v/>
      </c>
      <c r="K677" s="307"/>
      <c r="L677" s="308"/>
      <c r="M677" s="307"/>
      <c r="N677" s="304"/>
      <c r="O677" s="264"/>
      <c r="P677" s="269"/>
      <c r="Q677" s="296"/>
      <c r="R677" s="296"/>
      <c r="S677" s="296"/>
      <c r="T677" s="296"/>
    </row>
    <row r="678" spans="1:20" ht="12.75" customHeight="1" x14ac:dyDescent="0.2">
      <c r="A678" s="303" t="str">
        <f>IF(B678="","",ROW()-ROW($A$3)+'Diário 3º PA'!$P$1)</f>
        <v/>
      </c>
      <c r="B678" s="304"/>
      <c r="C678" s="305"/>
      <c r="D678" s="269"/>
      <c r="E678" s="264"/>
      <c r="F678" s="334"/>
      <c r="G678" s="269"/>
      <c r="H678" s="269"/>
      <c r="I678" s="264"/>
      <c r="J678" s="307" t="str">
        <f t="shared" si="1"/>
        <v/>
      </c>
      <c r="K678" s="307"/>
      <c r="L678" s="308"/>
      <c r="M678" s="307"/>
      <c r="N678" s="304"/>
      <c r="O678" s="264"/>
      <c r="P678" s="269"/>
      <c r="Q678" s="296"/>
      <c r="R678" s="296"/>
      <c r="S678" s="296"/>
      <c r="T678" s="296"/>
    </row>
    <row r="679" spans="1:20" ht="12.75" customHeight="1" x14ac:dyDescent="0.2">
      <c r="A679" s="303" t="str">
        <f>IF(B679="","",ROW()-ROW($A$3)+'Diário 3º PA'!$P$1)</f>
        <v/>
      </c>
      <c r="B679" s="304"/>
      <c r="C679" s="305"/>
      <c r="D679" s="269"/>
      <c r="E679" s="264"/>
      <c r="F679" s="334"/>
      <c r="G679" s="269"/>
      <c r="H679" s="269"/>
      <c r="I679" s="264"/>
      <c r="J679" s="307" t="str">
        <f t="shared" si="1"/>
        <v/>
      </c>
      <c r="K679" s="307"/>
      <c r="L679" s="308"/>
      <c r="M679" s="307"/>
      <c r="N679" s="304"/>
      <c r="O679" s="264"/>
      <c r="P679" s="269"/>
      <c r="Q679" s="296"/>
      <c r="R679" s="296"/>
      <c r="S679" s="296"/>
      <c r="T679" s="296"/>
    </row>
    <row r="680" spans="1:20" ht="12.75" customHeight="1" x14ac:dyDescent="0.2">
      <c r="A680" s="303" t="str">
        <f>IF(B680="","",ROW()-ROW($A$3)+'Diário 3º PA'!$P$1)</f>
        <v/>
      </c>
      <c r="B680" s="304"/>
      <c r="C680" s="305"/>
      <c r="D680" s="269"/>
      <c r="E680" s="264"/>
      <c r="F680" s="334"/>
      <c r="G680" s="269"/>
      <c r="H680" s="269"/>
      <c r="I680" s="264"/>
      <c r="J680" s="307" t="str">
        <f t="shared" si="1"/>
        <v/>
      </c>
      <c r="K680" s="307"/>
      <c r="L680" s="308"/>
      <c r="M680" s="307"/>
      <c r="N680" s="304"/>
      <c r="O680" s="264"/>
      <c r="P680" s="269"/>
      <c r="Q680" s="296"/>
      <c r="R680" s="296"/>
      <c r="S680" s="296"/>
      <c r="T680" s="296"/>
    </row>
    <row r="681" spans="1:20" ht="12.75" customHeight="1" x14ac:dyDescent="0.2">
      <c r="A681" s="303" t="str">
        <f>IF(B681="","",ROW()-ROW($A$3)+'Diário 3º PA'!$P$1)</f>
        <v/>
      </c>
      <c r="B681" s="304"/>
      <c r="C681" s="305"/>
      <c r="D681" s="269"/>
      <c r="E681" s="264"/>
      <c r="F681" s="334"/>
      <c r="G681" s="269"/>
      <c r="H681" s="269"/>
      <c r="I681" s="264"/>
      <c r="J681" s="307" t="str">
        <f t="shared" si="1"/>
        <v/>
      </c>
      <c r="K681" s="307"/>
      <c r="L681" s="308"/>
      <c r="M681" s="307"/>
      <c r="N681" s="304"/>
      <c r="O681" s="264"/>
      <c r="P681" s="269"/>
      <c r="Q681" s="296"/>
      <c r="R681" s="296"/>
      <c r="S681" s="296"/>
      <c r="T681" s="296"/>
    </row>
    <row r="682" spans="1:20" ht="12.75" customHeight="1" x14ac:dyDescent="0.2">
      <c r="A682" s="303" t="str">
        <f>IF(B682="","",ROW()-ROW($A$3)+'Diário 3º PA'!$P$1)</f>
        <v/>
      </c>
      <c r="B682" s="304"/>
      <c r="C682" s="305"/>
      <c r="D682" s="269"/>
      <c r="E682" s="264"/>
      <c r="F682" s="334"/>
      <c r="G682" s="269"/>
      <c r="H682" s="269"/>
      <c r="I682" s="264"/>
      <c r="J682" s="307" t="str">
        <f t="shared" si="1"/>
        <v/>
      </c>
      <c r="K682" s="307"/>
      <c r="L682" s="308"/>
      <c r="M682" s="307"/>
      <c r="N682" s="304"/>
      <c r="O682" s="264"/>
      <c r="P682" s="269"/>
      <c r="Q682" s="296"/>
      <c r="R682" s="296"/>
      <c r="S682" s="296"/>
      <c r="T682" s="296"/>
    </row>
    <row r="683" spans="1:20" ht="12.75" customHeight="1" x14ac:dyDescent="0.2">
      <c r="A683" s="303" t="str">
        <f>IF(B683="","",ROW()-ROW($A$3)+'Diário 3º PA'!$P$1)</f>
        <v/>
      </c>
      <c r="B683" s="304"/>
      <c r="C683" s="305"/>
      <c r="D683" s="269"/>
      <c r="E683" s="264"/>
      <c r="F683" s="334"/>
      <c r="G683" s="269"/>
      <c r="H683" s="269"/>
      <c r="I683" s="264"/>
      <c r="J683" s="307" t="str">
        <f t="shared" si="1"/>
        <v/>
      </c>
      <c r="K683" s="307"/>
      <c r="L683" s="308"/>
      <c r="M683" s="307"/>
      <c r="N683" s="304"/>
      <c r="O683" s="264"/>
      <c r="P683" s="269"/>
      <c r="Q683" s="296"/>
      <c r="R683" s="296"/>
      <c r="S683" s="296"/>
      <c r="T683" s="296"/>
    </row>
    <row r="684" spans="1:20" ht="12.75" customHeight="1" x14ac:dyDescent="0.2">
      <c r="A684" s="303" t="str">
        <f>IF(B684="","",ROW()-ROW($A$3)+'Diário 3º PA'!$P$1)</f>
        <v/>
      </c>
      <c r="B684" s="304"/>
      <c r="C684" s="305"/>
      <c r="D684" s="269"/>
      <c r="E684" s="264"/>
      <c r="F684" s="334"/>
      <c r="G684" s="269"/>
      <c r="H684" s="269"/>
      <c r="I684" s="264"/>
      <c r="J684" s="307" t="str">
        <f t="shared" si="1"/>
        <v/>
      </c>
      <c r="K684" s="307"/>
      <c r="L684" s="308"/>
      <c r="M684" s="307"/>
      <c r="N684" s="304"/>
      <c r="O684" s="264"/>
      <c r="P684" s="269"/>
      <c r="Q684" s="296"/>
      <c r="R684" s="296"/>
      <c r="S684" s="296"/>
      <c r="T684" s="296"/>
    </row>
    <row r="685" spans="1:20" ht="12.75" customHeight="1" x14ac:dyDescent="0.2">
      <c r="A685" s="303" t="str">
        <f>IF(B685="","",ROW()-ROW($A$3)+'Diário 3º PA'!$P$1)</f>
        <v/>
      </c>
      <c r="B685" s="304"/>
      <c r="C685" s="305"/>
      <c r="D685" s="269"/>
      <c r="E685" s="264"/>
      <c r="F685" s="334"/>
      <c r="G685" s="269"/>
      <c r="H685" s="269"/>
      <c r="I685" s="264"/>
      <c r="J685" s="307" t="str">
        <f t="shared" si="1"/>
        <v/>
      </c>
      <c r="K685" s="307"/>
      <c r="L685" s="308"/>
      <c r="M685" s="307"/>
      <c r="N685" s="304"/>
      <c r="O685" s="264"/>
      <c r="P685" s="269"/>
      <c r="Q685" s="296"/>
      <c r="R685" s="296"/>
      <c r="S685" s="296"/>
      <c r="T685" s="296"/>
    </row>
    <row r="686" spans="1:20" ht="12.75" customHeight="1" x14ac:dyDescent="0.2">
      <c r="A686" s="303" t="str">
        <f>IF(B686="","",ROW()-ROW($A$3)+'Diário 3º PA'!$P$1)</f>
        <v/>
      </c>
      <c r="B686" s="304"/>
      <c r="C686" s="305"/>
      <c r="D686" s="269"/>
      <c r="E686" s="264"/>
      <c r="F686" s="334"/>
      <c r="G686" s="269"/>
      <c r="H686" s="269"/>
      <c r="I686" s="264"/>
      <c r="J686" s="307" t="str">
        <f t="shared" si="1"/>
        <v/>
      </c>
      <c r="K686" s="307"/>
      <c r="L686" s="308"/>
      <c r="M686" s="307"/>
      <c r="N686" s="304"/>
      <c r="O686" s="264"/>
      <c r="P686" s="269"/>
      <c r="Q686" s="296"/>
      <c r="R686" s="296"/>
      <c r="S686" s="296"/>
      <c r="T686" s="296"/>
    </row>
    <row r="687" spans="1:20" ht="12.75" customHeight="1" x14ac:dyDescent="0.2">
      <c r="A687" s="303" t="str">
        <f>IF(B687="","",ROW()-ROW($A$3)+'Diário 3º PA'!$P$1)</f>
        <v/>
      </c>
      <c r="B687" s="304"/>
      <c r="C687" s="305"/>
      <c r="D687" s="269"/>
      <c r="E687" s="264"/>
      <c r="F687" s="334"/>
      <c r="G687" s="269"/>
      <c r="H687" s="269"/>
      <c r="I687" s="264"/>
      <c r="J687" s="307" t="str">
        <f t="shared" si="1"/>
        <v/>
      </c>
      <c r="K687" s="307"/>
      <c r="L687" s="308"/>
      <c r="M687" s="307"/>
      <c r="N687" s="304"/>
      <c r="O687" s="264"/>
      <c r="P687" s="269"/>
      <c r="Q687" s="296"/>
      <c r="R687" s="296"/>
      <c r="S687" s="296"/>
      <c r="T687" s="296"/>
    </row>
    <row r="688" spans="1:20" ht="12.75" customHeight="1" x14ac:dyDescent="0.2">
      <c r="A688" s="303" t="str">
        <f>IF(B688="","",ROW()-ROW($A$3)+'Diário 3º PA'!$P$1)</f>
        <v/>
      </c>
      <c r="B688" s="304"/>
      <c r="C688" s="305"/>
      <c r="D688" s="269"/>
      <c r="E688" s="264"/>
      <c r="F688" s="334"/>
      <c r="G688" s="269"/>
      <c r="H688" s="269"/>
      <c r="I688" s="264"/>
      <c r="J688" s="307" t="str">
        <f t="shared" si="1"/>
        <v/>
      </c>
      <c r="K688" s="307"/>
      <c r="L688" s="308"/>
      <c r="M688" s="307"/>
      <c r="N688" s="304"/>
      <c r="O688" s="264"/>
      <c r="P688" s="269"/>
      <c r="Q688" s="296"/>
      <c r="R688" s="296"/>
      <c r="S688" s="296"/>
      <c r="T688" s="296"/>
    </row>
    <row r="689" spans="1:20" ht="12.75" customHeight="1" x14ac:dyDescent="0.2">
      <c r="A689" s="303" t="str">
        <f>IF(B689="","",ROW()-ROW($A$3)+'Diário 3º PA'!$P$1)</f>
        <v/>
      </c>
      <c r="B689" s="304"/>
      <c r="C689" s="305"/>
      <c r="D689" s="269"/>
      <c r="E689" s="264"/>
      <c r="F689" s="334"/>
      <c r="G689" s="264"/>
      <c r="H689" s="269"/>
      <c r="I689" s="264"/>
      <c r="J689" s="307" t="str">
        <f t="shared" si="1"/>
        <v/>
      </c>
      <c r="K689" s="307"/>
      <c r="L689" s="308"/>
      <c r="M689" s="307"/>
      <c r="N689" s="304"/>
      <c r="O689" s="264"/>
      <c r="P689" s="269"/>
      <c r="Q689" s="296"/>
      <c r="R689" s="296"/>
      <c r="S689" s="296"/>
      <c r="T689" s="296"/>
    </row>
    <row r="690" spans="1:20" ht="12.75" customHeight="1" x14ac:dyDescent="0.2">
      <c r="A690" s="303" t="str">
        <f>IF(B690="","",ROW()-ROW($A$3)+'Diário 3º PA'!$P$1)</f>
        <v/>
      </c>
      <c r="B690" s="304"/>
      <c r="C690" s="305"/>
      <c r="D690" s="269"/>
      <c r="E690" s="264"/>
      <c r="F690" s="334"/>
      <c r="G690" s="269"/>
      <c r="H690" s="269"/>
      <c r="I690" s="264"/>
      <c r="J690" s="307" t="str">
        <f t="shared" si="1"/>
        <v/>
      </c>
      <c r="K690" s="307"/>
      <c r="L690" s="308"/>
      <c r="M690" s="307"/>
      <c r="N690" s="304"/>
      <c r="O690" s="264"/>
      <c r="P690" s="269"/>
      <c r="Q690" s="296"/>
      <c r="R690" s="296"/>
      <c r="S690" s="296"/>
      <c r="T690" s="296"/>
    </row>
    <row r="691" spans="1:20" ht="12.75" customHeight="1" x14ac:dyDescent="0.2">
      <c r="A691" s="303" t="str">
        <f>IF(B691="","",ROW()-ROW($A$3)+'Diário 3º PA'!$P$1)</f>
        <v/>
      </c>
      <c r="B691" s="304"/>
      <c r="C691" s="305"/>
      <c r="D691" s="269"/>
      <c r="E691" s="264"/>
      <c r="F691" s="334"/>
      <c r="G691" s="269"/>
      <c r="H691" s="269"/>
      <c r="I691" s="264"/>
      <c r="J691" s="307" t="str">
        <f t="shared" si="1"/>
        <v/>
      </c>
      <c r="K691" s="307"/>
      <c r="L691" s="308"/>
      <c r="M691" s="307"/>
      <c r="N691" s="304"/>
      <c r="O691" s="264"/>
      <c r="P691" s="269"/>
      <c r="Q691" s="296"/>
      <c r="R691" s="296"/>
      <c r="S691" s="296"/>
      <c r="T691" s="296"/>
    </row>
    <row r="692" spans="1:20" ht="12.75" customHeight="1" x14ac:dyDescent="0.2">
      <c r="A692" s="303" t="str">
        <f>IF(B692="","",ROW()-ROW($A$3)+'Diário 3º PA'!$P$1)</f>
        <v/>
      </c>
      <c r="B692" s="304"/>
      <c r="C692" s="305"/>
      <c r="D692" s="269"/>
      <c r="E692" s="264"/>
      <c r="F692" s="334"/>
      <c r="G692" s="269"/>
      <c r="H692" s="269"/>
      <c r="I692" s="264"/>
      <c r="J692" s="307" t="str">
        <f t="shared" si="1"/>
        <v/>
      </c>
      <c r="K692" s="307"/>
      <c r="L692" s="308"/>
      <c r="M692" s="307"/>
      <c r="N692" s="304"/>
      <c r="O692" s="264"/>
      <c r="P692" s="269"/>
      <c r="Q692" s="296"/>
      <c r="R692" s="296"/>
      <c r="S692" s="296"/>
      <c r="T692" s="296"/>
    </row>
    <row r="693" spans="1:20" ht="12.75" customHeight="1" x14ac:dyDescent="0.2">
      <c r="A693" s="303" t="str">
        <f>IF(B693="","",ROW()-ROW($A$3)+'Diário 3º PA'!$P$1)</f>
        <v/>
      </c>
      <c r="B693" s="304"/>
      <c r="C693" s="305"/>
      <c r="D693" s="269"/>
      <c r="E693" s="264"/>
      <c r="F693" s="334"/>
      <c r="G693" s="269"/>
      <c r="H693" s="269"/>
      <c r="I693" s="264"/>
      <c r="J693" s="307" t="str">
        <f t="shared" si="1"/>
        <v/>
      </c>
      <c r="K693" s="307"/>
      <c r="L693" s="308"/>
      <c r="M693" s="307"/>
      <c r="N693" s="304"/>
      <c r="O693" s="264"/>
      <c r="P693" s="269"/>
      <c r="Q693" s="296"/>
      <c r="R693" s="296"/>
      <c r="S693" s="296"/>
      <c r="T693" s="296"/>
    </row>
    <row r="694" spans="1:20" ht="12.75" customHeight="1" x14ac:dyDescent="0.2">
      <c r="A694" s="303" t="str">
        <f>IF(B694="","",ROW()-ROW($A$3)+'Diário 3º PA'!$P$1)</f>
        <v/>
      </c>
      <c r="B694" s="304"/>
      <c r="C694" s="305"/>
      <c r="D694" s="269"/>
      <c r="E694" s="264"/>
      <c r="F694" s="334"/>
      <c r="G694" s="269"/>
      <c r="H694" s="269"/>
      <c r="I694" s="264"/>
      <c r="J694" s="307" t="str">
        <f t="shared" si="1"/>
        <v/>
      </c>
      <c r="K694" s="307"/>
      <c r="L694" s="308"/>
      <c r="M694" s="307"/>
      <c r="N694" s="304"/>
      <c r="O694" s="264"/>
      <c r="P694" s="269"/>
      <c r="Q694" s="296"/>
      <c r="R694" s="296"/>
      <c r="S694" s="296"/>
      <c r="T694" s="296"/>
    </row>
    <row r="695" spans="1:20" ht="12.75" customHeight="1" x14ac:dyDescent="0.2">
      <c r="A695" s="303" t="str">
        <f>IF(B695="","",ROW()-ROW($A$3)+'Diário 3º PA'!$P$1)</f>
        <v/>
      </c>
      <c r="B695" s="304"/>
      <c r="C695" s="305"/>
      <c r="D695" s="269"/>
      <c r="E695" s="264"/>
      <c r="F695" s="334"/>
      <c r="G695" s="269"/>
      <c r="H695" s="269"/>
      <c r="I695" s="264"/>
      <c r="J695" s="307" t="str">
        <f t="shared" si="1"/>
        <v/>
      </c>
      <c r="K695" s="307"/>
      <c r="L695" s="308"/>
      <c r="M695" s="307"/>
      <c r="N695" s="304"/>
      <c r="O695" s="264"/>
      <c r="P695" s="269"/>
      <c r="Q695" s="296"/>
      <c r="R695" s="296"/>
      <c r="S695" s="296"/>
      <c r="T695" s="296"/>
    </row>
    <row r="696" spans="1:20" ht="12.75" customHeight="1" x14ac:dyDescent="0.2">
      <c r="A696" s="303" t="str">
        <f>IF(B696="","",ROW()-ROW($A$3)+'Diário 3º PA'!$P$1)</f>
        <v/>
      </c>
      <c r="B696" s="304"/>
      <c r="C696" s="305"/>
      <c r="D696" s="269"/>
      <c r="E696" s="264"/>
      <c r="F696" s="334"/>
      <c r="G696" s="269"/>
      <c r="H696" s="269"/>
      <c r="I696" s="264"/>
      <c r="J696" s="307" t="str">
        <f t="shared" si="1"/>
        <v/>
      </c>
      <c r="K696" s="307"/>
      <c r="L696" s="308"/>
      <c r="M696" s="307"/>
      <c r="N696" s="304"/>
      <c r="O696" s="264"/>
      <c r="P696" s="269"/>
      <c r="Q696" s="296"/>
      <c r="R696" s="296"/>
      <c r="S696" s="296"/>
      <c r="T696" s="296"/>
    </row>
    <row r="697" spans="1:20" ht="12.75" customHeight="1" x14ac:dyDescent="0.2">
      <c r="A697" s="303" t="str">
        <f>IF(B697="","",ROW()-ROW($A$3)+'Diário 3º PA'!$P$1)</f>
        <v/>
      </c>
      <c r="B697" s="304"/>
      <c r="C697" s="305"/>
      <c r="D697" s="269"/>
      <c r="E697" s="264"/>
      <c r="F697" s="334"/>
      <c r="G697" s="269"/>
      <c r="H697" s="269"/>
      <c r="I697" s="264"/>
      <c r="J697" s="307" t="str">
        <f t="shared" si="1"/>
        <v/>
      </c>
      <c r="K697" s="307"/>
      <c r="L697" s="308"/>
      <c r="M697" s="307"/>
      <c r="N697" s="304"/>
      <c r="O697" s="264"/>
      <c r="P697" s="269"/>
      <c r="Q697" s="296"/>
      <c r="R697" s="296"/>
      <c r="S697" s="296"/>
      <c r="T697" s="296"/>
    </row>
    <row r="698" spans="1:20" ht="12.75" customHeight="1" x14ac:dyDescent="0.2">
      <c r="A698" s="303" t="str">
        <f>IF(B698="","",ROW()-ROW($A$3)+'Diário 3º PA'!$P$1)</f>
        <v/>
      </c>
      <c r="B698" s="304"/>
      <c r="C698" s="305"/>
      <c r="D698" s="269"/>
      <c r="E698" s="264"/>
      <c r="F698" s="334"/>
      <c r="G698" s="269"/>
      <c r="H698" s="269"/>
      <c r="I698" s="264"/>
      <c r="J698" s="307" t="str">
        <f t="shared" si="1"/>
        <v/>
      </c>
      <c r="K698" s="307"/>
      <c r="L698" s="308"/>
      <c r="M698" s="307"/>
      <c r="N698" s="304"/>
      <c r="O698" s="264"/>
      <c r="P698" s="269"/>
      <c r="Q698" s="296"/>
      <c r="R698" s="296"/>
      <c r="S698" s="296"/>
      <c r="T698" s="296"/>
    </row>
    <row r="699" spans="1:20" ht="12.75" customHeight="1" x14ac:dyDescent="0.2">
      <c r="A699" s="303" t="str">
        <f>IF(B699="","",ROW()-ROW($A$3)+'Diário 3º PA'!$P$1)</f>
        <v/>
      </c>
      <c r="B699" s="304"/>
      <c r="C699" s="305"/>
      <c r="D699" s="269"/>
      <c r="E699" s="264"/>
      <c r="F699" s="334"/>
      <c r="G699" s="269"/>
      <c r="H699" s="269"/>
      <c r="I699" s="264"/>
      <c r="J699" s="307" t="str">
        <f t="shared" si="1"/>
        <v/>
      </c>
      <c r="K699" s="307"/>
      <c r="L699" s="308"/>
      <c r="M699" s="307"/>
      <c r="N699" s="304"/>
      <c r="O699" s="264"/>
      <c r="P699" s="269"/>
      <c r="Q699" s="296"/>
      <c r="R699" s="296"/>
      <c r="S699" s="296"/>
      <c r="T699" s="296"/>
    </row>
    <row r="700" spans="1:20" ht="12.75" customHeight="1" x14ac:dyDescent="0.2">
      <c r="A700" s="303" t="str">
        <f>IF(B700="","",ROW()-ROW($A$3)+'Diário 3º PA'!$P$1)</f>
        <v/>
      </c>
      <c r="B700" s="304"/>
      <c r="C700" s="305"/>
      <c r="D700" s="269"/>
      <c r="E700" s="264"/>
      <c r="F700" s="334"/>
      <c r="G700" s="269"/>
      <c r="H700" s="269"/>
      <c r="I700" s="264"/>
      <c r="J700" s="307" t="str">
        <f t="shared" si="1"/>
        <v/>
      </c>
      <c r="K700" s="307"/>
      <c r="L700" s="308"/>
      <c r="M700" s="307"/>
      <c r="N700" s="304"/>
      <c r="O700" s="264"/>
      <c r="P700" s="269"/>
      <c r="Q700" s="296"/>
      <c r="R700" s="296"/>
      <c r="S700" s="296"/>
      <c r="T700" s="296"/>
    </row>
    <row r="701" spans="1:20" ht="12.75" customHeight="1" x14ac:dyDescent="0.2">
      <c r="A701" s="303" t="str">
        <f>IF(B701="","",ROW()-ROW($A$3)+'Diário 3º PA'!$P$1)</f>
        <v/>
      </c>
      <c r="B701" s="304"/>
      <c r="C701" s="305"/>
      <c r="D701" s="269"/>
      <c r="E701" s="264"/>
      <c r="F701" s="334"/>
      <c r="G701" s="269"/>
      <c r="H701" s="269"/>
      <c r="I701" s="264"/>
      <c r="J701" s="307" t="str">
        <f t="shared" si="1"/>
        <v/>
      </c>
      <c r="K701" s="307"/>
      <c r="L701" s="308"/>
      <c r="M701" s="307"/>
      <c r="N701" s="304"/>
      <c r="O701" s="264"/>
      <c r="P701" s="269"/>
      <c r="Q701" s="296"/>
      <c r="R701" s="296"/>
      <c r="S701" s="296"/>
      <c r="T701" s="296"/>
    </row>
    <row r="702" spans="1:20" ht="12.75" customHeight="1" x14ac:dyDescent="0.2">
      <c r="A702" s="303" t="str">
        <f>IF(B702="","",ROW()-ROW($A$3)+'Diário 3º PA'!$P$1)</f>
        <v/>
      </c>
      <c r="B702" s="304"/>
      <c r="C702" s="305"/>
      <c r="D702" s="269"/>
      <c r="E702" s="264"/>
      <c r="F702" s="334"/>
      <c r="G702" s="269"/>
      <c r="H702" s="269"/>
      <c r="I702" s="264"/>
      <c r="J702" s="307" t="str">
        <f t="shared" si="1"/>
        <v/>
      </c>
      <c r="K702" s="307"/>
      <c r="L702" s="308"/>
      <c r="M702" s="307"/>
      <c r="N702" s="304"/>
      <c r="O702" s="264"/>
      <c r="P702" s="269"/>
      <c r="Q702" s="296"/>
      <c r="R702" s="296"/>
      <c r="S702" s="296"/>
      <c r="T702" s="296"/>
    </row>
    <row r="703" spans="1:20" ht="12.75" customHeight="1" x14ac:dyDescent="0.2">
      <c r="A703" s="303" t="str">
        <f>IF(B703="","",ROW()-ROW($A$3)+'Diário 3º PA'!$P$1)</f>
        <v/>
      </c>
      <c r="B703" s="304"/>
      <c r="C703" s="305"/>
      <c r="D703" s="269"/>
      <c r="E703" s="264"/>
      <c r="F703" s="334"/>
      <c r="G703" s="269"/>
      <c r="H703" s="269"/>
      <c r="I703" s="264"/>
      <c r="J703" s="307" t="str">
        <f t="shared" si="1"/>
        <v/>
      </c>
      <c r="K703" s="307"/>
      <c r="L703" s="308"/>
      <c r="M703" s="307"/>
      <c r="N703" s="304"/>
      <c r="O703" s="264"/>
      <c r="P703" s="269"/>
      <c r="Q703" s="296"/>
      <c r="R703" s="296"/>
      <c r="S703" s="296"/>
      <c r="T703" s="296"/>
    </row>
    <row r="704" spans="1:20" ht="12.75" customHeight="1" x14ac:dyDescent="0.2">
      <c r="A704" s="303" t="str">
        <f>IF(B704="","",ROW()-ROW($A$3)+'Diário 3º PA'!$P$1)</f>
        <v/>
      </c>
      <c r="B704" s="304"/>
      <c r="C704" s="305"/>
      <c r="D704" s="269"/>
      <c r="E704" s="264"/>
      <c r="F704" s="334"/>
      <c r="G704" s="269"/>
      <c r="H704" s="269"/>
      <c r="I704" s="264"/>
      <c r="J704" s="307" t="str">
        <f t="shared" si="1"/>
        <v/>
      </c>
      <c r="K704" s="307"/>
      <c r="L704" s="308"/>
      <c r="M704" s="307"/>
      <c r="N704" s="304"/>
      <c r="O704" s="264"/>
      <c r="P704" s="269"/>
      <c r="Q704" s="296"/>
      <c r="R704" s="296"/>
      <c r="S704" s="296"/>
      <c r="T704" s="296"/>
    </row>
    <row r="705" spans="1:20" ht="12.75" customHeight="1" x14ac:dyDescent="0.2">
      <c r="A705" s="303" t="str">
        <f>IF(B705="","",ROW()-ROW($A$3)+'Diário 3º PA'!$P$1)</f>
        <v/>
      </c>
      <c r="B705" s="304"/>
      <c r="C705" s="305"/>
      <c r="D705" s="269"/>
      <c r="E705" s="264"/>
      <c r="F705" s="334"/>
      <c r="G705" s="269"/>
      <c r="H705" s="269"/>
      <c r="I705" s="264"/>
      <c r="J705" s="307" t="str">
        <f t="shared" si="1"/>
        <v/>
      </c>
      <c r="K705" s="307"/>
      <c r="L705" s="308"/>
      <c r="M705" s="307"/>
      <c r="N705" s="304"/>
      <c r="O705" s="264"/>
      <c r="P705" s="269"/>
      <c r="Q705" s="296"/>
      <c r="R705" s="296"/>
      <c r="S705" s="296"/>
      <c r="T705" s="296"/>
    </row>
    <row r="706" spans="1:20" ht="12.75" customHeight="1" x14ac:dyDescent="0.2">
      <c r="A706" s="303" t="str">
        <f>IF(B706="","",ROW()-ROW($A$3)+'Diário 3º PA'!$P$1)</f>
        <v/>
      </c>
      <c r="B706" s="304"/>
      <c r="C706" s="305"/>
      <c r="D706" s="269"/>
      <c r="E706" s="264"/>
      <c r="F706" s="334"/>
      <c r="G706" s="269"/>
      <c r="H706" s="269"/>
      <c r="I706" s="264"/>
      <c r="J706" s="307" t="str">
        <f t="shared" si="1"/>
        <v/>
      </c>
      <c r="K706" s="307"/>
      <c r="L706" s="308"/>
      <c r="M706" s="307"/>
      <c r="N706" s="304"/>
      <c r="O706" s="264"/>
      <c r="P706" s="269"/>
      <c r="Q706" s="296"/>
      <c r="R706" s="296"/>
      <c r="S706" s="296"/>
      <c r="T706" s="296"/>
    </row>
    <row r="707" spans="1:20" ht="12.75" customHeight="1" x14ac:dyDescent="0.2">
      <c r="A707" s="303" t="str">
        <f>IF(B707="","",ROW()-ROW($A$3)+'Diário 3º PA'!$P$1)</f>
        <v/>
      </c>
      <c r="B707" s="304"/>
      <c r="C707" s="305"/>
      <c r="D707" s="269"/>
      <c r="E707" s="264"/>
      <c r="F707" s="334"/>
      <c r="G707" s="269"/>
      <c r="H707" s="269"/>
      <c r="I707" s="264"/>
      <c r="J707" s="307" t="str">
        <f t="shared" si="1"/>
        <v/>
      </c>
      <c r="K707" s="307"/>
      <c r="L707" s="308"/>
      <c r="M707" s="307"/>
      <c r="N707" s="304"/>
      <c r="O707" s="264"/>
      <c r="P707" s="269"/>
      <c r="Q707" s="296"/>
      <c r="R707" s="296"/>
      <c r="S707" s="296"/>
      <c r="T707" s="296"/>
    </row>
    <row r="708" spans="1:20" ht="12.75" customHeight="1" x14ac:dyDescent="0.2">
      <c r="A708" s="303" t="str">
        <f>IF(B708="","",ROW()-ROW($A$3)+'Diário 3º PA'!$P$1)</f>
        <v/>
      </c>
      <c r="B708" s="304"/>
      <c r="C708" s="305"/>
      <c r="D708" s="269"/>
      <c r="E708" s="264"/>
      <c r="F708" s="334"/>
      <c r="G708" s="269"/>
      <c r="H708" s="269"/>
      <c r="I708" s="264"/>
      <c r="J708" s="307" t="str">
        <f t="shared" si="1"/>
        <v/>
      </c>
      <c r="K708" s="307"/>
      <c r="L708" s="308"/>
      <c r="M708" s="307"/>
      <c r="N708" s="304"/>
      <c r="O708" s="264"/>
      <c r="P708" s="269"/>
      <c r="Q708" s="296"/>
      <c r="R708" s="296"/>
      <c r="S708" s="296"/>
      <c r="T708" s="296"/>
    </row>
    <row r="709" spans="1:20" ht="12.75" customHeight="1" x14ac:dyDescent="0.2">
      <c r="A709" s="303" t="str">
        <f>IF(B709="","",ROW()-ROW($A$3)+'Diário 3º PA'!$P$1)</f>
        <v/>
      </c>
      <c r="B709" s="304"/>
      <c r="C709" s="305"/>
      <c r="D709" s="269"/>
      <c r="E709" s="264"/>
      <c r="F709" s="334"/>
      <c r="G709" s="269"/>
      <c r="H709" s="269"/>
      <c r="I709" s="264"/>
      <c r="J709" s="307" t="str">
        <f t="shared" si="1"/>
        <v/>
      </c>
      <c r="K709" s="307"/>
      <c r="L709" s="308"/>
      <c r="M709" s="307"/>
      <c r="N709" s="304"/>
      <c r="O709" s="264"/>
      <c r="P709" s="269"/>
      <c r="Q709" s="296"/>
      <c r="R709" s="296"/>
      <c r="S709" s="296"/>
      <c r="T709" s="296"/>
    </row>
    <row r="710" spans="1:20" ht="12.75" customHeight="1" x14ac:dyDescent="0.2">
      <c r="A710" s="303" t="str">
        <f>IF(B710="","",ROW()-ROW($A$3)+'Diário 3º PA'!$P$1)</f>
        <v/>
      </c>
      <c r="B710" s="304"/>
      <c r="C710" s="305"/>
      <c r="D710" s="269"/>
      <c r="E710" s="264"/>
      <c r="F710" s="334"/>
      <c r="G710" s="269"/>
      <c r="H710" s="269"/>
      <c r="I710" s="264"/>
      <c r="J710" s="307" t="str">
        <f t="shared" si="1"/>
        <v/>
      </c>
      <c r="K710" s="307"/>
      <c r="L710" s="308"/>
      <c r="M710" s="307"/>
      <c r="N710" s="304"/>
      <c r="O710" s="264"/>
      <c r="P710" s="269"/>
      <c r="Q710" s="296"/>
      <c r="R710" s="296"/>
      <c r="S710" s="296"/>
      <c r="T710" s="296"/>
    </row>
    <row r="711" spans="1:20" ht="12.75" customHeight="1" x14ac:dyDescent="0.2">
      <c r="A711" s="303" t="str">
        <f>IF(B711="","",ROW()-ROW($A$3)+'Diário 3º PA'!$P$1)</f>
        <v/>
      </c>
      <c r="B711" s="304"/>
      <c r="C711" s="305"/>
      <c r="D711" s="269"/>
      <c r="E711" s="264"/>
      <c r="F711" s="334"/>
      <c r="G711" s="269"/>
      <c r="H711" s="269"/>
      <c r="I711" s="264"/>
      <c r="J711" s="307" t="str">
        <f t="shared" si="1"/>
        <v/>
      </c>
      <c r="K711" s="307"/>
      <c r="L711" s="308"/>
      <c r="M711" s="307"/>
      <c r="N711" s="304"/>
      <c r="O711" s="264"/>
      <c r="P711" s="269"/>
      <c r="Q711" s="296"/>
      <c r="R711" s="296"/>
      <c r="S711" s="296"/>
      <c r="T711" s="296"/>
    </row>
    <row r="712" spans="1:20" ht="12.75" customHeight="1" x14ac:dyDescent="0.2">
      <c r="A712" s="303" t="str">
        <f>IF(B712="","",ROW()-ROW($A$3)+'Diário 3º PA'!$P$1)</f>
        <v/>
      </c>
      <c r="B712" s="304"/>
      <c r="C712" s="305"/>
      <c r="D712" s="269"/>
      <c r="E712" s="264"/>
      <c r="F712" s="334"/>
      <c r="G712" s="269"/>
      <c r="H712" s="269"/>
      <c r="I712" s="264"/>
      <c r="J712" s="307" t="str">
        <f t="shared" si="1"/>
        <v/>
      </c>
      <c r="K712" s="307"/>
      <c r="L712" s="308"/>
      <c r="M712" s="307"/>
      <c r="N712" s="304"/>
      <c r="O712" s="264"/>
      <c r="P712" s="269"/>
      <c r="Q712" s="296"/>
      <c r="R712" s="296"/>
      <c r="S712" s="296"/>
      <c r="T712" s="296"/>
    </row>
    <row r="713" spans="1:20" ht="12.75" customHeight="1" x14ac:dyDescent="0.2">
      <c r="A713" s="303" t="str">
        <f>IF(B713="","",ROW()-ROW($A$3)+'Diário 3º PA'!$P$1)</f>
        <v/>
      </c>
      <c r="B713" s="304"/>
      <c r="C713" s="305"/>
      <c r="D713" s="269"/>
      <c r="E713" s="264"/>
      <c r="F713" s="334"/>
      <c r="G713" s="269"/>
      <c r="H713" s="269"/>
      <c r="I713" s="264"/>
      <c r="J713" s="307" t="str">
        <f t="shared" si="1"/>
        <v/>
      </c>
      <c r="K713" s="307"/>
      <c r="L713" s="308"/>
      <c r="M713" s="307"/>
      <c r="N713" s="304"/>
      <c r="O713" s="264"/>
      <c r="P713" s="269"/>
      <c r="Q713" s="296"/>
      <c r="R713" s="296"/>
      <c r="S713" s="296"/>
      <c r="T713" s="296"/>
    </row>
    <row r="714" spans="1:20" ht="12.75" customHeight="1" x14ac:dyDescent="0.2">
      <c r="A714" s="303" t="str">
        <f>IF(B714="","",ROW()-ROW($A$3)+'Diário 3º PA'!$P$1)</f>
        <v/>
      </c>
      <c r="B714" s="304"/>
      <c r="C714" s="305"/>
      <c r="D714" s="269"/>
      <c r="E714" s="264"/>
      <c r="F714" s="334"/>
      <c r="G714" s="269"/>
      <c r="H714" s="269"/>
      <c r="I714" s="264"/>
      <c r="J714" s="307" t="str">
        <f t="shared" si="1"/>
        <v/>
      </c>
      <c r="K714" s="307"/>
      <c r="L714" s="308"/>
      <c r="M714" s="307"/>
      <c r="N714" s="304"/>
      <c r="O714" s="264"/>
      <c r="P714" s="269"/>
      <c r="Q714" s="296"/>
      <c r="R714" s="296"/>
      <c r="S714" s="296"/>
      <c r="T714" s="296"/>
    </row>
    <row r="715" spans="1:20" ht="12.75" customHeight="1" x14ac:dyDescent="0.2">
      <c r="A715" s="303" t="str">
        <f>IF(B715="","",ROW()-ROW($A$3)+'Diário 3º PA'!$P$1)</f>
        <v/>
      </c>
      <c r="B715" s="304"/>
      <c r="C715" s="305"/>
      <c r="D715" s="269"/>
      <c r="E715" s="264"/>
      <c r="F715" s="334"/>
      <c r="G715" s="269"/>
      <c r="H715" s="269"/>
      <c r="I715" s="264"/>
      <c r="J715" s="307" t="str">
        <f t="shared" si="1"/>
        <v/>
      </c>
      <c r="K715" s="307"/>
      <c r="L715" s="308"/>
      <c r="M715" s="307"/>
      <c r="N715" s="304"/>
      <c r="O715" s="264"/>
      <c r="P715" s="269"/>
      <c r="Q715" s="296"/>
      <c r="R715" s="296"/>
      <c r="S715" s="296"/>
      <c r="T715" s="296"/>
    </row>
    <row r="716" spans="1:20" ht="12.75" customHeight="1" x14ac:dyDescent="0.2">
      <c r="A716" s="303" t="str">
        <f>IF(B716="","",ROW()-ROW($A$3)+'Diário 3º PA'!$P$1)</f>
        <v/>
      </c>
      <c r="B716" s="304"/>
      <c r="C716" s="305"/>
      <c r="D716" s="269"/>
      <c r="E716" s="264"/>
      <c r="F716" s="334"/>
      <c r="G716" s="269"/>
      <c r="H716" s="269"/>
      <c r="I716" s="264"/>
      <c r="J716" s="307" t="str">
        <f t="shared" si="1"/>
        <v/>
      </c>
      <c r="K716" s="307"/>
      <c r="L716" s="308"/>
      <c r="M716" s="307"/>
      <c r="N716" s="304"/>
      <c r="O716" s="264"/>
      <c r="P716" s="269"/>
      <c r="Q716" s="296"/>
      <c r="R716" s="296"/>
      <c r="S716" s="296"/>
      <c r="T716" s="296"/>
    </row>
    <row r="717" spans="1:20" ht="12.75" customHeight="1" x14ac:dyDescent="0.2">
      <c r="A717" s="303" t="str">
        <f>IF(B717="","",ROW()-ROW($A$3)+'Diário 3º PA'!$P$1)</f>
        <v/>
      </c>
      <c r="B717" s="304"/>
      <c r="C717" s="305"/>
      <c r="D717" s="269"/>
      <c r="E717" s="264"/>
      <c r="F717" s="334"/>
      <c r="G717" s="269"/>
      <c r="H717" s="269"/>
      <c r="I717" s="264"/>
      <c r="J717" s="307" t="str">
        <f t="shared" si="1"/>
        <v/>
      </c>
      <c r="K717" s="307"/>
      <c r="L717" s="308"/>
      <c r="M717" s="307"/>
      <c r="N717" s="304"/>
      <c r="O717" s="264"/>
      <c r="P717" s="269"/>
      <c r="Q717" s="296"/>
      <c r="R717" s="296"/>
      <c r="S717" s="296"/>
      <c r="T717" s="296"/>
    </row>
    <row r="718" spans="1:20" ht="12.75" customHeight="1" x14ac:dyDescent="0.2">
      <c r="A718" s="303" t="str">
        <f>IF(B718="","",ROW()-ROW($A$3)+'Diário 3º PA'!$P$1)</f>
        <v/>
      </c>
      <c r="B718" s="304"/>
      <c r="C718" s="305"/>
      <c r="D718" s="269"/>
      <c r="E718" s="264"/>
      <c r="F718" s="334"/>
      <c r="G718" s="269"/>
      <c r="H718" s="269"/>
      <c r="I718" s="264"/>
      <c r="J718" s="307" t="str">
        <f t="shared" si="1"/>
        <v/>
      </c>
      <c r="K718" s="307"/>
      <c r="L718" s="308"/>
      <c r="M718" s="307"/>
      <c r="N718" s="304"/>
      <c r="O718" s="264"/>
      <c r="P718" s="269"/>
      <c r="Q718" s="296"/>
      <c r="R718" s="296"/>
      <c r="S718" s="296"/>
      <c r="T718" s="296"/>
    </row>
    <row r="719" spans="1:20" ht="12.75" customHeight="1" x14ac:dyDescent="0.2">
      <c r="A719" s="303" t="str">
        <f>IF(B719="","",ROW()-ROW($A$3)+'Diário 3º PA'!$P$1)</f>
        <v/>
      </c>
      <c r="B719" s="304"/>
      <c r="C719" s="305"/>
      <c r="D719" s="269"/>
      <c r="E719" s="264"/>
      <c r="F719" s="334"/>
      <c r="G719" s="269"/>
      <c r="H719" s="269"/>
      <c r="I719" s="264"/>
      <c r="J719" s="307" t="str">
        <f t="shared" si="1"/>
        <v/>
      </c>
      <c r="K719" s="307"/>
      <c r="L719" s="308"/>
      <c r="M719" s="307"/>
      <c r="N719" s="304"/>
      <c r="O719" s="264"/>
      <c r="P719" s="269"/>
      <c r="Q719" s="296"/>
      <c r="R719" s="296"/>
      <c r="S719" s="296"/>
      <c r="T719" s="296"/>
    </row>
    <row r="720" spans="1:20" ht="12.75" customHeight="1" x14ac:dyDescent="0.2">
      <c r="A720" s="303" t="str">
        <f>IF(B720="","",ROW()-ROW($A$3)+'Diário 3º PA'!$P$1)</f>
        <v/>
      </c>
      <c r="B720" s="304"/>
      <c r="C720" s="305"/>
      <c r="D720" s="269"/>
      <c r="E720" s="264"/>
      <c r="F720" s="334"/>
      <c r="G720" s="269"/>
      <c r="H720" s="269"/>
      <c r="I720" s="264"/>
      <c r="J720" s="307" t="str">
        <f t="shared" si="1"/>
        <v/>
      </c>
      <c r="K720" s="307"/>
      <c r="L720" s="308"/>
      <c r="M720" s="307"/>
      <c r="N720" s="304"/>
      <c r="O720" s="264"/>
      <c r="P720" s="269"/>
      <c r="Q720" s="296"/>
      <c r="R720" s="296"/>
      <c r="S720" s="296"/>
      <c r="T720" s="296"/>
    </row>
    <row r="721" spans="1:20" ht="12.75" customHeight="1" x14ac:dyDescent="0.2">
      <c r="A721" s="303" t="str">
        <f>IF(B721="","",ROW()-ROW($A$3)+'Diário 3º PA'!$P$1)</f>
        <v/>
      </c>
      <c r="B721" s="304"/>
      <c r="C721" s="305"/>
      <c r="D721" s="269"/>
      <c r="E721" s="264"/>
      <c r="F721" s="334"/>
      <c r="G721" s="269"/>
      <c r="H721" s="269"/>
      <c r="I721" s="264"/>
      <c r="J721" s="307" t="str">
        <f t="shared" si="1"/>
        <v/>
      </c>
      <c r="K721" s="307"/>
      <c r="L721" s="308"/>
      <c r="M721" s="307"/>
      <c r="N721" s="304"/>
      <c r="O721" s="264"/>
      <c r="P721" s="269"/>
      <c r="Q721" s="296"/>
      <c r="R721" s="296"/>
      <c r="S721" s="296"/>
      <c r="T721" s="296"/>
    </row>
    <row r="722" spans="1:20" ht="12.75" customHeight="1" x14ac:dyDescent="0.2">
      <c r="A722" s="303" t="str">
        <f>IF(B722="","",ROW()-ROW($A$3)+'Diário 3º PA'!$P$1)</f>
        <v/>
      </c>
      <c r="B722" s="304"/>
      <c r="C722" s="305"/>
      <c r="D722" s="269"/>
      <c r="E722" s="264"/>
      <c r="F722" s="334"/>
      <c r="G722" s="269"/>
      <c r="H722" s="269"/>
      <c r="I722" s="264"/>
      <c r="J722" s="307" t="str">
        <f t="shared" si="1"/>
        <v/>
      </c>
      <c r="K722" s="307"/>
      <c r="L722" s="308"/>
      <c r="M722" s="307"/>
      <c r="N722" s="304"/>
      <c r="O722" s="264"/>
      <c r="P722" s="269"/>
      <c r="Q722" s="296"/>
      <c r="R722" s="296"/>
      <c r="S722" s="296"/>
      <c r="T722" s="296"/>
    </row>
    <row r="723" spans="1:20" ht="12.75" customHeight="1" x14ac:dyDescent="0.2">
      <c r="A723" s="303" t="str">
        <f>IF(B723="","",ROW()-ROW($A$3)+'Diário 3º PA'!$P$1)</f>
        <v/>
      </c>
      <c r="B723" s="304"/>
      <c r="C723" s="305"/>
      <c r="D723" s="269"/>
      <c r="E723" s="264"/>
      <c r="F723" s="334"/>
      <c r="G723" s="269"/>
      <c r="H723" s="269"/>
      <c r="I723" s="264"/>
      <c r="J723" s="307" t="str">
        <f t="shared" si="1"/>
        <v/>
      </c>
      <c r="K723" s="307"/>
      <c r="L723" s="308"/>
      <c r="M723" s="307"/>
      <c r="N723" s="304"/>
      <c r="O723" s="264"/>
      <c r="P723" s="269"/>
      <c r="Q723" s="296"/>
      <c r="R723" s="296"/>
      <c r="S723" s="296"/>
      <c r="T723" s="296"/>
    </row>
    <row r="724" spans="1:20" ht="12.75" customHeight="1" x14ac:dyDescent="0.2">
      <c r="A724" s="303" t="str">
        <f>IF(B724="","",ROW()-ROW($A$3)+'Diário 3º PA'!$P$1)</f>
        <v/>
      </c>
      <c r="B724" s="304"/>
      <c r="C724" s="305"/>
      <c r="D724" s="269"/>
      <c r="E724" s="264"/>
      <c r="F724" s="334"/>
      <c r="G724" s="269"/>
      <c r="H724" s="269"/>
      <c r="I724" s="264"/>
      <c r="J724" s="307" t="str">
        <f t="shared" si="1"/>
        <v/>
      </c>
      <c r="K724" s="307"/>
      <c r="L724" s="308"/>
      <c r="M724" s="307"/>
      <c r="N724" s="304"/>
      <c r="O724" s="264"/>
      <c r="P724" s="269"/>
      <c r="Q724" s="296"/>
      <c r="R724" s="296"/>
      <c r="S724" s="296"/>
      <c r="T724" s="296"/>
    </row>
    <row r="725" spans="1:20" ht="12.75" customHeight="1" x14ac:dyDescent="0.2">
      <c r="A725" s="303" t="str">
        <f>IF(B725="","",ROW()-ROW($A$3)+'Diário 3º PA'!$P$1)</f>
        <v/>
      </c>
      <c r="B725" s="304"/>
      <c r="C725" s="305"/>
      <c r="D725" s="269"/>
      <c r="E725" s="264"/>
      <c r="F725" s="334"/>
      <c r="G725" s="269"/>
      <c r="H725" s="269"/>
      <c r="I725" s="264"/>
      <c r="J725" s="307" t="str">
        <f t="shared" si="1"/>
        <v/>
      </c>
      <c r="K725" s="307"/>
      <c r="L725" s="308"/>
      <c r="M725" s="307"/>
      <c r="N725" s="304"/>
      <c r="O725" s="264"/>
      <c r="P725" s="269"/>
      <c r="Q725" s="296"/>
      <c r="R725" s="296"/>
      <c r="S725" s="296"/>
      <c r="T725" s="296"/>
    </row>
    <row r="726" spans="1:20" ht="12.75" customHeight="1" x14ac:dyDescent="0.2">
      <c r="A726" s="303" t="str">
        <f>IF(B726="","",ROW()-ROW($A$3)+'Diário 3º PA'!$P$1)</f>
        <v/>
      </c>
      <c r="B726" s="304"/>
      <c r="C726" s="305"/>
      <c r="D726" s="269"/>
      <c r="E726" s="264"/>
      <c r="F726" s="334"/>
      <c r="G726" s="269"/>
      <c r="H726" s="269"/>
      <c r="I726" s="264"/>
      <c r="J726" s="307" t="str">
        <f t="shared" si="1"/>
        <v/>
      </c>
      <c r="K726" s="307"/>
      <c r="L726" s="308"/>
      <c r="M726" s="307"/>
      <c r="N726" s="304"/>
      <c r="O726" s="264"/>
      <c r="P726" s="269"/>
      <c r="Q726" s="296"/>
      <c r="R726" s="296"/>
      <c r="S726" s="296"/>
      <c r="T726" s="296"/>
    </row>
    <row r="727" spans="1:20" ht="12.75" customHeight="1" x14ac:dyDescent="0.2">
      <c r="A727" s="303" t="str">
        <f>IF(B727="","",ROW()-ROW($A$3)+'Diário 3º PA'!$P$1)</f>
        <v/>
      </c>
      <c r="B727" s="304"/>
      <c r="C727" s="305"/>
      <c r="D727" s="269"/>
      <c r="E727" s="264"/>
      <c r="F727" s="334"/>
      <c r="G727" s="269"/>
      <c r="H727" s="269"/>
      <c r="I727" s="264"/>
      <c r="J727" s="307" t="str">
        <f t="shared" si="1"/>
        <v/>
      </c>
      <c r="K727" s="307"/>
      <c r="L727" s="308"/>
      <c r="M727" s="307"/>
      <c r="N727" s="304"/>
      <c r="O727" s="264"/>
      <c r="P727" s="269"/>
      <c r="Q727" s="296"/>
      <c r="R727" s="296"/>
      <c r="S727" s="296"/>
      <c r="T727" s="296"/>
    </row>
    <row r="728" spans="1:20" ht="12.75" customHeight="1" x14ac:dyDescent="0.2">
      <c r="A728" s="303" t="str">
        <f>IF(B728="","",ROW()-ROW($A$3)+'Diário 3º PA'!$P$1)</f>
        <v/>
      </c>
      <c r="B728" s="304"/>
      <c r="C728" s="305"/>
      <c r="D728" s="269"/>
      <c r="E728" s="264"/>
      <c r="F728" s="334"/>
      <c r="G728" s="269"/>
      <c r="H728" s="269"/>
      <c r="I728" s="264"/>
      <c r="J728" s="307" t="str">
        <f t="shared" si="1"/>
        <v/>
      </c>
      <c r="K728" s="307"/>
      <c r="L728" s="308"/>
      <c r="M728" s="307"/>
      <c r="N728" s="304"/>
      <c r="O728" s="264"/>
      <c r="P728" s="269"/>
      <c r="Q728" s="296"/>
      <c r="R728" s="296"/>
      <c r="S728" s="296"/>
      <c r="T728" s="296"/>
    </row>
    <row r="729" spans="1:20" ht="12.75" customHeight="1" x14ac:dyDescent="0.2">
      <c r="A729" s="303" t="str">
        <f>IF(B729="","",ROW()-ROW($A$3)+'Diário 3º PA'!$P$1)</f>
        <v/>
      </c>
      <c r="B729" s="304"/>
      <c r="C729" s="305"/>
      <c r="D729" s="269"/>
      <c r="E729" s="264"/>
      <c r="F729" s="334"/>
      <c r="G729" s="269"/>
      <c r="H729" s="269"/>
      <c r="I729" s="264"/>
      <c r="J729" s="307" t="str">
        <f t="shared" si="1"/>
        <v/>
      </c>
      <c r="K729" s="307"/>
      <c r="L729" s="308"/>
      <c r="M729" s="307"/>
      <c r="N729" s="304"/>
      <c r="O729" s="264"/>
      <c r="P729" s="269"/>
      <c r="Q729" s="296"/>
      <c r="R729" s="296"/>
      <c r="S729" s="296"/>
      <c r="T729" s="296"/>
    </row>
    <row r="730" spans="1:20" ht="12.75" customHeight="1" x14ac:dyDescent="0.2">
      <c r="A730" s="303" t="str">
        <f>IF(B730="","",ROW()-ROW($A$3)+'Diário 3º PA'!$P$1)</f>
        <v/>
      </c>
      <c r="B730" s="304"/>
      <c r="C730" s="305"/>
      <c r="D730" s="269"/>
      <c r="E730" s="264"/>
      <c r="F730" s="334"/>
      <c r="G730" s="269"/>
      <c r="H730" s="269"/>
      <c r="I730" s="264"/>
      <c r="J730" s="307" t="str">
        <f t="shared" si="1"/>
        <v/>
      </c>
      <c r="K730" s="307"/>
      <c r="L730" s="308"/>
      <c r="M730" s="307"/>
      <c r="N730" s="304"/>
      <c r="O730" s="264"/>
      <c r="P730" s="269"/>
      <c r="Q730" s="296"/>
      <c r="R730" s="296"/>
      <c r="S730" s="296"/>
      <c r="T730" s="296"/>
    </row>
    <row r="731" spans="1:20" ht="12.75" customHeight="1" x14ac:dyDescent="0.2">
      <c r="A731" s="303" t="str">
        <f>IF(B731="","",ROW()-ROW($A$3)+'Diário 3º PA'!$P$1)</f>
        <v/>
      </c>
      <c r="B731" s="304"/>
      <c r="C731" s="305"/>
      <c r="D731" s="269"/>
      <c r="E731" s="264"/>
      <c r="F731" s="334"/>
      <c r="G731" s="269"/>
      <c r="H731" s="269"/>
      <c r="I731" s="264"/>
      <c r="J731" s="307" t="str">
        <f t="shared" si="1"/>
        <v/>
      </c>
      <c r="K731" s="307"/>
      <c r="L731" s="308"/>
      <c r="M731" s="307"/>
      <c r="N731" s="304"/>
      <c r="O731" s="264"/>
      <c r="P731" s="269"/>
      <c r="Q731" s="296"/>
      <c r="R731" s="296"/>
      <c r="S731" s="296"/>
      <c r="T731" s="296"/>
    </row>
    <row r="732" spans="1:20" ht="12.75" customHeight="1" x14ac:dyDescent="0.2">
      <c r="A732" s="303" t="str">
        <f>IF(B732="","",ROW()-ROW($A$3)+'Diário 3º PA'!$P$1)</f>
        <v/>
      </c>
      <c r="B732" s="304"/>
      <c r="C732" s="305"/>
      <c r="D732" s="269"/>
      <c r="E732" s="264"/>
      <c r="F732" s="334"/>
      <c r="G732" s="269"/>
      <c r="H732" s="269"/>
      <c r="I732" s="264"/>
      <c r="J732" s="307" t="str">
        <f t="shared" si="1"/>
        <v/>
      </c>
      <c r="K732" s="307"/>
      <c r="L732" s="308"/>
      <c r="M732" s="307"/>
      <c r="N732" s="304"/>
      <c r="O732" s="264"/>
      <c r="P732" s="269"/>
      <c r="Q732" s="296"/>
      <c r="R732" s="296"/>
      <c r="S732" s="296"/>
      <c r="T732" s="296"/>
    </row>
    <row r="733" spans="1:20" ht="12.75" customHeight="1" x14ac:dyDescent="0.2">
      <c r="A733" s="303" t="str">
        <f>IF(B733="","",ROW()-ROW($A$3)+'Diário 3º PA'!$P$1)</f>
        <v/>
      </c>
      <c r="B733" s="304"/>
      <c r="C733" s="305"/>
      <c r="D733" s="269"/>
      <c r="E733" s="264"/>
      <c r="F733" s="334"/>
      <c r="G733" s="269"/>
      <c r="H733" s="269"/>
      <c r="I733" s="264"/>
      <c r="J733" s="307" t="str">
        <f t="shared" si="1"/>
        <v/>
      </c>
      <c r="K733" s="307"/>
      <c r="L733" s="308"/>
      <c r="M733" s="307"/>
      <c r="N733" s="304"/>
      <c r="O733" s="264"/>
      <c r="P733" s="269"/>
      <c r="Q733" s="296"/>
      <c r="R733" s="296"/>
      <c r="S733" s="296"/>
      <c r="T733" s="296"/>
    </row>
    <row r="734" spans="1:20" ht="12.75" customHeight="1" x14ac:dyDescent="0.2">
      <c r="A734" s="303" t="str">
        <f>IF(B734="","",ROW()-ROW($A$3)+'Diário 3º PA'!$P$1)</f>
        <v/>
      </c>
      <c r="B734" s="304"/>
      <c r="C734" s="305"/>
      <c r="D734" s="269"/>
      <c r="E734" s="264"/>
      <c r="F734" s="334"/>
      <c r="G734" s="269"/>
      <c r="H734" s="269"/>
      <c r="I734" s="264"/>
      <c r="J734" s="307" t="str">
        <f t="shared" si="1"/>
        <v/>
      </c>
      <c r="K734" s="307"/>
      <c r="L734" s="308"/>
      <c r="M734" s="307"/>
      <c r="N734" s="304"/>
      <c r="O734" s="264"/>
      <c r="P734" s="269"/>
      <c r="Q734" s="296"/>
      <c r="R734" s="296"/>
      <c r="S734" s="296"/>
      <c r="T734" s="296"/>
    </row>
    <row r="735" spans="1:20" ht="12.75" customHeight="1" x14ac:dyDescent="0.2">
      <c r="A735" s="303" t="str">
        <f>IF(B735="","",ROW()-ROW($A$3)+'Diário 3º PA'!$P$1)</f>
        <v/>
      </c>
      <c r="B735" s="304"/>
      <c r="C735" s="305"/>
      <c r="D735" s="269"/>
      <c r="E735" s="264"/>
      <c r="F735" s="334"/>
      <c r="G735" s="269"/>
      <c r="H735" s="269"/>
      <c r="I735" s="264"/>
      <c r="J735" s="307" t="str">
        <f t="shared" si="1"/>
        <v/>
      </c>
      <c r="K735" s="307"/>
      <c r="L735" s="308"/>
      <c r="M735" s="307"/>
      <c r="N735" s="304"/>
      <c r="O735" s="264"/>
      <c r="P735" s="269"/>
      <c r="Q735" s="296"/>
      <c r="R735" s="296"/>
      <c r="S735" s="296"/>
      <c r="T735" s="296"/>
    </row>
    <row r="736" spans="1:20" ht="12.75" customHeight="1" x14ac:dyDescent="0.2">
      <c r="A736" s="303" t="str">
        <f>IF(B736="","",ROW()-ROW($A$3)+'Diário 3º PA'!$P$1)</f>
        <v/>
      </c>
      <c r="B736" s="304"/>
      <c r="C736" s="305"/>
      <c r="D736" s="269"/>
      <c r="E736" s="264"/>
      <c r="F736" s="334"/>
      <c r="G736" s="269"/>
      <c r="H736" s="269"/>
      <c r="I736" s="264"/>
      <c r="J736" s="307" t="str">
        <f t="shared" si="1"/>
        <v/>
      </c>
      <c r="K736" s="307"/>
      <c r="L736" s="308"/>
      <c r="M736" s="307"/>
      <c r="N736" s="304"/>
      <c r="O736" s="264"/>
      <c r="P736" s="269"/>
      <c r="Q736" s="296"/>
      <c r="R736" s="296"/>
      <c r="S736" s="296"/>
      <c r="T736" s="296"/>
    </row>
    <row r="737" spans="1:20" ht="12.75" customHeight="1" x14ac:dyDescent="0.2">
      <c r="A737" s="303" t="str">
        <f>IF(B737="","",ROW()-ROW($A$3)+'Diário 3º PA'!$P$1)</f>
        <v/>
      </c>
      <c r="B737" s="304"/>
      <c r="C737" s="305"/>
      <c r="D737" s="269"/>
      <c r="E737" s="264"/>
      <c r="F737" s="334"/>
      <c r="G737" s="269"/>
      <c r="H737" s="269"/>
      <c r="I737" s="264"/>
      <c r="J737" s="307" t="str">
        <f t="shared" si="1"/>
        <v/>
      </c>
      <c r="K737" s="307"/>
      <c r="L737" s="308"/>
      <c r="M737" s="307"/>
      <c r="N737" s="304"/>
      <c r="O737" s="264"/>
      <c r="P737" s="269"/>
      <c r="Q737" s="296"/>
      <c r="R737" s="296"/>
      <c r="S737" s="296"/>
      <c r="T737" s="296"/>
    </row>
    <row r="738" spans="1:20" ht="12.75" customHeight="1" x14ac:dyDescent="0.2">
      <c r="A738" s="303" t="str">
        <f>IF(B738="","",ROW()-ROW($A$3)+'Diário 3º PA'!$P$1)</f>
        <v/>
      </c>
      <c r="B738" s="304"/>
      <c r="C738" s="305"/>
      <c r="D738" s="269"/>
      <c r="E738" s="264"/>
      <c r="F738" s="334"/>
      <c r="G738" s="269"/>
      <c r="H738" s="269"/>
      <c r="I738" s="264"/>
      <c r="J738" s="307" t="str">
        <f t="shared" si="1"/>
        <v/>
      </c>
      <c r="K738" s="307"/>
      <c r="L738" s="308"/>
      <c r="M738" s="307"/>
      <c r="N738" s="304"/>
      <c r="O738" s="264"/>
      <c r="P738" s="269"/>
      <c r="Q738" s="296"/>
      <c r="R738" s="296"/>
      <c r="S738" s="296"/>
      <c r="T738" s="296"/>
    </row>
    <row r="739" spans="1:20" ht="12.75" customHeight="1" x14ac:dyDescent="0.2">
      <c r="A739" s="303" t="str">
        <f>IF(B739="","",ROW()-ROW($A$3)+'Diário 3º PA'!$P$1)</f>
        <v/>
      </c>
      <c r="B739" s="304"/>
      <c r="C739" s="305"/>
      <c r="D739" s="269"/>
      <c r="E739" s="264"/>
      <c r="F739" s="334"/>
      <c r="G739" s="269"/>
      <c r="H739" s="269"/>
      <c r="I739" s="264"/>
      <c r="J739" s="307" t="str">
        <f t="shared" si="1"/>
        <v/>
      </c>
      <c r="K739" s="307"/>
      <c r="L739" s="308"/>
      <c r="M739" s="307"/>
      <c r="N739" s="304"/>
      <c r="O739" s="264"/>
      <c r="P739" s="269"/>
      <c r="Q739" s="296"/>
      <c r="R739" s="296"/>
      <c r="S739" s="296"/>
      <c r="T739" s="296"/>
    </row>
    <row r="740" spans="1:20" ht="12.75" customHeight="1" x14ac:dyDescent="0.2">
      <c r="A740" s="303" t="str">
        <f>IF(B740="","",ROW()-ROW($A$3)+'Diário 3º PA'!$P$1)</f>
        <v/>
      </c>
      <c r="B740" s="304"/>
      <c r="C740" s="305"/>
      <c r="D740" s="269"/>
      <c r="E740" s="264"/>
      <c r="F740" s="334"/>
      <c r="G740" s="269"/>
      <c r="H740" s="269"/>
      <c r="I740" s="264"/>
      <c r="J740" s="307" t="str">
        <f t="shared" si="1"/>
        <v/>
      </c>
      <c r="K740" s="307"/>
      <c r="L740" s="308"/>
      <c r="M740" s="307"/>
      <c r="N740" s="304"/>
      <c r="O740" s="264"/>
      <c r="P740" s="269"/>
      <c r="Q740" s="296"/>
      <c r="R740" s="296"/>
      <c r="S740" s="296"/>
      <c r="T740" s="296"/>
    </row>
    <row r="741" spans="1:20" ht="12.75" customHeight="1" x14ac:dyDescent="0.2">
      <c r="A741" s="303" t="str">
        <f>IF(B741="","",ROW()-ROW($A$3)+'Diário 3º PA'!$P$1)</f>
        <v/>
      </c>
      <c r="B741" s="304"/>
      <c r="C741" s="305"/>
      <c r="D741" s="269"/>
      <c r="E741" s="264"/>
      <c r="F741" s="334"/>
      <c r="G741" s="269"/>
      <c r="H741" s="269"/>
      <c r="I741" s="264"/>
      <c r="J741" s="307" t="str">
        <f t="shared" si="1"/>
        <v/>
      </c>
      <c r="K741" s="307"/>
      <c r="L741" s="308"/>
      <c r="M741" s="307"/>
      <c r="N741" s="304"/>
      <c r="O741" s="264"/>
      <c r="P741" s="269"/>
      <c r="Q741" s="296"/>
      <c r="R741" s="296"/>
      <c r="S741" s="296"/>
      <c r="T741" s="296"/>
    </row>
    <row r="742" spans="1:20" ht="12.75" customHeight="1" x14ac:dyDescent="0.2">
      <c r="A742" s="303" t="str">
        <f>IF(B742="","",ROW()-ROW($A$3)+'Diário 3º PA'!$P$1)</f>
        <v/>
      </c>
      <c r="B742" s="304"/>
      <c r="C742" s="305"/>
      <c r="D742" s="269"/>
      <c r="E742" s="264"/>
      <c r="F742" s="334"/>
      <c r="G742" s="269"/>
      <c r="H742" s="269"/>
      <c r="I742" s="264"/>
      <c r="J742" s="307" t="str">
        <f t="shared" si="1"/>
        <v/>
      </c>
      <c r="K742" s="307"/>
      <c r="L742" s="308"/>
      <c r="M742" s="307"/>
      <c r="N742" s="304"/>
      <c r="O742" s="264"/>
      <c r="P742" s="269"/>
      <c r="Q742" s="296"/>
      <c r="R742" s="296"/>
      <c r="S742" s="296"/>
      <c r="T742" s="296"/>
    </row>
    <row r="743" spans="1:20" ht="12.75" customHeight="1" x14ac:dyDescent="0.2">
      <c r="A743" s="303" t="str">
        <f>IF(B743="","",ROW()-ROW($A$3)+'Diário 3º PA'!$P$1)</f>
        <v/>
      </c>
      <c r="B743" s="304"/>
      <c r="C743" s="305"/>
      <c r="D743" s="269"/>
      <c r="E743" s="264"/>
      <c r="F743" s="334"/>
      <c r="G743" s="269"/>
      <c r="H743" s="269"/>
      <c r="I743" s="264"/>
      <c r="J743" s="307" t="str">
        <f t="shared" si="1"/>
        <v/>
      </c>
      <c r="K743" s="307"/>
      <c r="L743" s="308"/>
      <c r="M743" s="307"/>
      <c r="N743" s="304"/>
      <c r="O743" s="264"/>
      <c r="P743" s="269"/>
      <c r="Q743" s="296"/>
      <c r="R743" s="296"/>
      <c r="S743" s="296"/>
      <c r="T743" s="296"/>
    </row>
    <row r="744" spans="1:20" ht="12.75" customHeight="1" x14ac:dyDescent="0.2">
      <c r="A744" s="303" t="str">
        <f>IF(B744="","",ROW()-ROW($A$3)+'Diário 3º PA'!$P$1)</f>
        <v/>
      </c>
      <c r="B744" s="304"/>
      <c r="C744" s="305"/>
      <c r="D744" s="269"/>
      <c r="E744" s="264"/>
      <c r="F744" s="334"/>
      <c r="G744" s="269"/>
      <c r="H744" s="269"/>
      <c r="I744" s="264"/>
      <c r="J744" s="307" t="str">
        <f t="shared" si="1"/>
        <v/>
      </c>
      <c r="K744" s="307"/>
      <c r="L744" s="308"/>
      <c r="M744" s="307"/>
      <c r="N744" s="304"/>
      <c r="O744" s="264"/>
      <c r="P744" s="269"/>
      <c r="Q744" s="296"/>
      <c r="R744" s="296"/>
      <c r="S744" s="296"/>
      <c r="T744" s="296"/>
    </row>
    <row r="745" spans="1:20" ht="12.75" customHeight="1" x14ac:dyDescent="0.2">
      <c r="A745" s="303" t="str">
        <f>IF(B745="","",ROW()-ROW($A$3)+'Diário 3º PA'!$P$1)</f>
        <v/>
      </c>
      <c r="B745" s="304"/>
      <c r="C745" s="305"/>
      <c r="D745" s="269"/>
      <c r="E745" s="264"/>
      <c r="F745" s="334"/>
      <c r="G745" s="269"/>
      <c r="H745" s="269"/>
      <c r="I745" s="264"/>
      <c r="J745" s="307" t="str">
        <f t="shared" si="1"/>
        <v/>
      </c>
      <c r="K745" s="307"/>
      <c r="L745" s="308"/>
      <c r="M745" s="307"/>
      <c r="N745" s="304"/>
      <c r="O745" s="264"/>
      <c r="P745" s="269"/>
      <c r="Q745" s="296"/>
      <c r="R745" s="296"/>
      <c r="S745" s="296"/>
      <c r="T745" s="296"/>
    </row>
    <row r="746" spans="1:20" ht="12.75" customHeight="1" x14ac:dyDescent="0.2">
      <c r="A746" s="303" t="str">
        <f>IF(B746="","",ROW()-ROW($A$3)+'Diário 3º PA'!$P$1)</f>
        <v/>
      </c>
      <c r="B746" s="304"/>
      <c r="C746" s="305"/>
      <c r="D746" s="269"/>
      <c r="E746" s="264"/>
      <c r="F746" s="334"/>
      <c r="G746" s="269"/>
      <c r="H746" s="269"/>
      <c r="I746" s="264"/>
      <c r="J746" s="307" t="str">
        <f t="shared" si="1"/>
        <v/>
      </c>
      <c r="K746" s="307"/>
      <c r="L746" s="308"/>
      <c r="M746" s="307"/>
      <c r="N746" s="304"/>
      <c r="O746" s="264"/>
      <c r="P746" s="269"/>
      <c r="Q746" s="296"/>
      <c r="R746" s="296"/>
      <c r="S746" s="296"/>
      <c r="T746" s="296"/>
    </row>
    <row r="747" spans="1:20" ht="12.75" customHeight="1" x14ac:dyDescent="0.2">
      <c r="A747" s="303" t="str">
        <f>IF(B747="","",ROW()-ROW($A$3)+'Diário 3º PA'!$P$1)</f>
        <v/>
      </c>
      <c r="B747" s="304"/>
      <c r="C747" s="305"/>
      <c r="D747" s="269"/>
      <c r="E747" s="264"/>
      <c r="F747" s="334"/>
      <c r="G747" s="269"/>
      <c r="H747" s="269"/>
      <c r="I747" s="264"/>
      <c r="J747" s="307" t="str">
        <f t="shared" si="1"/>
        <v/>
      </c>
      <c r="K747" s="307"/>
      <c r="L747" s="308"/>
      <c r="M747" s="307"/>
      <c r="N747" s="304"/>
      <c r="O747" s="264"/>
      <c r="P747" s="269"/>
      <c r="Q747" s="296"/>
      <c r="R747" s="296"/>
      <c r="S747" s="296"/>
      <c r="T747" s="296"/>
    </row>
    <row r="748" spans="1:20" ht="12.75" customHeight="1" x14ac:dyDescent="0.2">
      <c r="A748" s="303" t="str">
        <f>IF(B748="","",ROW()-ROW($A$3)+'Diário 3º PA'!$P$1)</f>
        <v/>
      </c>
      <c r="B748" s="304"/>
      <c r="C748" s="305"/>
      <c r="D748" s="269"/>
      <c r="E748" s="264"/>
      <c r="F748" s="334"/>
      <c r="G748" s="269"/>
      <c r="H748" s="269"/>
      <c r="I748" s="264"/>
      <c r="J748" s="307" t="str">
        <f t="shared" si="1"/>
        <v/>
      </c>
      <c r="K748" s="307"/>
      <c r="L748" s="308"/>
      <c r="M748" s="307"/>
      <c r="N748" s="304"/>
      <c r="O748" s="264"/>
      <c r="P748" s="269"/>
      <c r="Q748" s="296"/>
      <c r="R748" s="296"/>
      <c r="S748" s="296"/>
      <c r="T748" s="296"/>
    </row>
    <row r="749" spans="1:20" ht="12.75" customHeight="1" x14ac:dyDescent="0.2">
      <c r="A749" s="303" t="str">
        <f>IF(B749="","",ROW()-ROW($A$3)+'Diário 3º PA'!$P$1)</f>
        <v/>
      </c>
      <c r="B749" s="304"/>
      <c r="C749" s="305"/>
      <c r="D749" s="269"/>
      <c r="E749" s="264"/>
      <c r="F749" s="334"/>
      <c r="G749" s="269"/>
      <c r="H749" s="269"/>
      <c r="I749" s="264"/>
      <c r="J749" s="307" t="str">
        <f t="shared" si="1"/>
        <v/>
      </c>
      <c r="K749" s="307"/>
      <c r="L749" s="308"/>
      <c r="M749" s="307"/>
      <c r="N749" s="304"/>
      <c r="O749" s="264"/>
      <c r="P749" s="269"/>
      <c r="Q749" s="296"/>
      <c r="R749" s="296"/>
      <c r="S749" s="296"/>
      <c r="T749" s="296"/>
    </row>
    <row r="750" spans="1:20" ht="12.75" customHeight="1" x14ac:dyDescent="0.2">
      <c r="A750" s="303" t="str">
        <f>IF(B750="","",ROW()-ROW($A$3)+'Diário 3º PA'!$P$1)</f>
        <v/>
      </c>
      <c r="B750" s="304"/>
      <c r="C750" s="305"/>
      <c r="D750" s="269"/>
      <c r="E750" s="264"/>
      <c r="F750" s="334"/>
      <c r="G750" s="269"/>
      <c r="H750" s="269"/>
      <c r="I750" s="264"/>
      <c r="J750" s="307" t="str">
        <f t="shared" si="1"/>
        <v/>
      </c>
      <c r="K750" s="307"/>
      <c r="L750" s="308"/>
      <c r="M750" s="307"/>
      <c r="N750" s="304"/>
      <c r="O750" s="264"/>
      <c r="P750" s="269"/>
      <c r="Q750" s="296"/>
      <c r="R750" s="296"/>
      <c r="S750" s="296"/>
      <c r="T750" s="296"/>
    </row>
    <row r="751" spans="1:20" ht="12.75" customHeight="1" x14ac:dyDescent="0.2">
      <c r="A751" s="303" t="str">
        <f>IF(B751="","",ROW()-ROW($A$3)+'Diário 3º PA'!$P$1)</f>
        <v/>
      </c>
      <c r="B751" s="304"/>
      <c r="C751" s="305"/>
      <c r="D751" s="269"/>
      <c r="E751" s="264"/>
      <c r="F751" s="334"/>
      <c r="G751" s="269"/>
      <c r="H751" s="269"/>
      <c r="I751" s="264"/>
      <c r="J751" s="307" t="str">
        <f t="shared" si="1"/>
        <v/>
      </c>
      <c r="K751" s="307"/>
      <c r="L751" s="308"/>
      <c r="M751" s="307"/>
      <c r="N751" s="304"/>
      <c r="O751" s="264"/>
      <c r="P751" s="269"/>
      <c r="Q751" s="296"/>
      <c r="R751" s="296"/>
      <c r="S751" s="296"/>
      <c r="T751" s="296"/>
    </row>
    <row r="752" spans="1:20" ht="12.75" customHeight="1" x14ac:dyDescent="0.2">
      <c r="A752" s="303" t="str">
        <f>IF(B752="","",ROW()-ROW($A$3)+'Diário 3º PA'!$P$1)</f>
        <v/>
      </c>
      <c r="B752" s="304"/>
      <c r="C752" s="305"/>
      <c r="D752" s="269"/>
      <c r="E752" s="264"/>
      <c r="F752" s="334"/>
      <c r="G752" s="269"/>
      <c r="H752" s="269"/>
      <c r="I752" s="264"/>
      <c r="J752" s="307" t="str">
        <f t="shared" si="1"/>
        <v/>
      </c>
      <c r="K752" s="307"/>
      <c r="L752" s="308"/>
      <c r="M752" s="307"/>
      <c r="N752" s="304"/>
      <c r="O752" s="264"/>
      <c r="P752" s="269"/>
      <c r="Q752" s="296"/>
      <c r="R752" s="296"/>
      <c r="S752" s="296"/>
      <c r="T752" s="296"/>
    </row>
    <row r="753" spans="1:20" ht="12.75" customHeight="1" x14ac:dyDescent="0.2">
      <c r="A753" s="303" t="str">
        <f>IF(B753="","",ROW()-ROW($A$3)+'Diário 3º PA'!$P$1)</f>
        <v/>
      </c>
      <c r="B753" s="304"/>
      <c r="C753" s="305"/>
      <c r="D753" s="269"/>
      <c r="E753" s="264"/>
      <c r="F753" s="334"/>
      <c r="G753" s="269"/>
      <c r="H753" s="269"/>
      <c r="I753" s="264"/>
      <c r="J753" s="307" t="str">
        <f t="shared" si="1"/>
        <v/>
      </c>
      <c r="K753" s="307"/>
      <c r="L753" s="308"/>
      <c r="M753" s="307"/>
      <c r="N753" s="304"/>
      <c r="O753" s="264"/>
      <c r="P753" s="269"/>
      <c r="Q753" s="296"/>
      <c r="R753" s="296"/>
      <c r="S753" s="296"/>
      <c r="T753" s="296"/>
    </row>
    <row r="754" spans="1:20" ht="12.75" customHeight="1" x14ac:dyDescent="0.2">
      <c r="A754" s="303" t="str">
        <f>IF(B754="","",ROW()-ROW($A$3)+'Diário 3º PA'!$P$1)</f>
        <v/>
      </c>
      <c r="B754" s="304"/>
      <c r="C754" s="305"/>
      <c r="D754" s="269"/>
      <c r="E754" s="264"/>
      <c r="F754" s="334"/>
      <c r="G754" s="269"/>
      <c r="H754" s="269"/>
      <c r="I754" s="264"/>
      <c r="J754" s="307" t="str">
        <f t="shared" si="1"/>
        <v/>
      </c>
      <c r="K754" s="307"/>
      <c r="L754" s="308"/>
      <c r="M754" s="307"/>
      <c r="N754" s="304"/>
      <c r="O754" s="264"/>
      <c r="P754" s="269"/>
      <c r="Q754" s="296"/>
      <c r="R754" s="296"/>
      <c r="S754" s="296"/>
      <c r="T754" s="296"/>
    </row>
    <row r="755" spans="1:20" ht="12.75" customHeight="1" x14ac:dyDescent="0.2">
      <c r="A755" s="303" t="str">
        <f>IF(B755="","",ROW()-ROW($A$3)+'Diário 3º PA'!$P$1)</f>
        <v/>
      </c>
      <c r="B755" s="304"/>
      <c r="C755" s="305"/>
      <c r="D755" s="269"/>
      <c r="E755" s="264"/>
      <c r="F755" s="334"/>
      <c r="G755" s="269"/>
      <c r="H755" s="269"/>
      <c r="I755" s="264"/>
      <c r="J755" s="307" t="str">
        <f t="shared" si="1"/>
        <v/>
      </c>
      <c r="K755" s="307"/>
      <c r="L755" s="308"/>
      <c r="M755" s="307"/>
      <c r="N755" s="304"/>
      <c r="O755" s="264"/>
      <c r="P755" s="269"/>
      <c r="Q755" s="296"/>
      <c r="R755" s="296"/>
      <c r="S755" s="296"/>
      <c r="T755" s="296"/>
    </row>
    <row r="756" spans="1:20" ht="12.75" customHeight="1" x14ac:dyDescent="0.2">
      <c r="A756" s="303" t="str">
        <f>IF(B756="","",ROW()-ROW($A$3)+'Diário 3º PA'!$P$1)</f>
        <v/>
      </c>
      <c r="B756" s="304"/>
      <c r="C756" s="305"/>
      <c r="D756" s="269"/>
      <c r="E756" s="264"/>
      <c r="F756" s="334"/>
      <c r="G756" s="269"/>
      <c r="H756" s="269"/>
      <c r="I756" s="264"/>
      <c r="J756" s="307" t="str">
        <f t="shared" si="1"/>
        <v/>
      </c>
      <c r="K756" s="307"/>
      <c r="L756" s="308"/>
      <c r="M756" s="307"/>
      <c r="N756" s="304"/>
      <c r="O756" s="264"/>
      <c r="P756" s="269"/>
      <c r="Q756" s="296"/>
      <c r="R756" s="296"/>
      <c r="S756" s="296"/>
      <c r="T756" s="296"/>
    </row>
    <row r="757" spans="1:20" ht="12.75" customHeight="1" x14ac:dyDescent="0.2">
      <c r="A757" s="303" t="str">
        <f>IF(B757="","",ROW()-ROW($A$3)+'Diário 3º PA'!$P$1)</f>
        <v/>
      </c>
      <c r="B757" s="304"/>
      <c r="C757" s="305"/>
      <c r="D757" s="269"/>
      <c r="E757" s="264"/>
      <c r="F757" s="334"/>
      <c r="G757" s="269"/>
      <c r="H757" s="269"/>
      <c r="I757" s="264"/>
      <c r="J757" s="307" t="str">
        <f t="shared" si="1"/>
        <v/>
      </c>
      <c r="K757" s="307"/>
      <c r="L757" s="308"/>
      <c r="M757" s="307"/>
      <c r="N757" s="304"/>
      <c r="O757" s="264"/>
      <c r="P757" s="269"/>
      <c r="Q757" s="296"/>
      <c r="R757" s="296"/>
      <c r="S757" s="296"/>
      <c r="T757" s="296"/>
    </row>
    <row r="758" spans="1:20" ht="12.75" customHeight="1" x14ac:dyDescent="0.2">
      <c r="A758" s="303" t="str">
        <f>IF(B758="","",ROW()-ROW($A$3)+'Diário 3º PA'!$P$1)</f>
        <v/>
      </c>
      <c r="B758" s="304"/>
      <c r="C758" s="305"/>
      <c r="D758" s="269"/>
      <c r="E758" s="264"/>
      <c r="F758" s="334"/>
      <c r="G758" s="269"/>
      <c r="H758" s="269"/>
      <c r="I758" s="264"/>
      <c r="J758" s="307" t="str">
        <f t="shared" si="1"/>
        <v/>
      </c>
      <c r="K758" s="307"/>
      <c r="L758" s="308"/>
      <c r="M758" s="307"/>
      <c r="N758" s="304"/>
      <c r="O758" s="264"/>
      <c r="P758" s="269"/>
      <c r="Q758" s="296"/>
      <c r="R758" s="296"/>
      <c r="S758" s="296"/>
      <c r="T758" s="296"/>
    </row>
    <row r="759" spans="1:20" ht="12.75" customHeight="1" x14ac:dyDescent="0.2">
      <c r="A759" s="303" t="str">
        <f>IF(B759="","",ROW()-ROW($A$3)+'Diário 3º PA'!$P$1)</f>
        <v/>
      </c>
      <c r="B759" s="304"/>
      <c r="C759" s="305"/>
      <c r="D759" s="269"/>
      <c r="E759" s="264"/>
      <c r="F759" s="334"/>
      <c r="G759" s="269"/>
      <c r="H759" s="269"/>
      <c r="I759" s="264"/>
      <c r="J759" s="307" t="str">
        <f t="shared" si="1"/>
        <v/>
      </c>
      <c r="K759" s="307"/>
      <c r="L759" s="308"/>
      <c r="M759" s="307"/>
      <c r="N759" s="304"/>
      <c r="O759" s="264"/>
      <c r="P759" s="269"/>
      <c r="Q759" s="296"/>
      <c r="R759" s="296"/>
      <c r="S759" s="296"/>
      <c r="T759" s="296"/>
    </row>
    <row r="760" spans="1:20" ht="12.75" customHeight="1" x14ac:dyDescent="0.2">
      <c r="A760" s="303" t="str">
        <f>IF(B760="","",ROW()-ROW($A$3)+'Diário 3º PA'!$P$1)</f>
        <v/>
      </c>
      <c r="B760" s="304"/>
      <c r="C760" s="305"/>
      <c r="D760" s="269"/>
      <c r="E760" s="264"/>
      <c r="F760" s="334"/>
      <c r="G760" s="269"/>
      <c r="H760" s="269"/>
      <c r="I760" s="264"/>
      <c r="J760" s="307" t="str">
        <f t="shared" si="1"/>
        <v/>
      </c>
      <c r="K760" s="307"/>
      <c r="L760" s="308"/>
      <c r="M760" s="307"/>
      <c r="N760" s="304"/>
      <c r="O760" s="264"/>
      <c r="P760" s="269"/>
      <c r="Q760" s="296"/>
      <c r="R760" s="296"/>
      <c r="S760" s="296"/>
      <c r="T760" s="296"/>
    </row>
    <row r="761" spans="1:20" ht="12.75" customHeight="1" x14ac:dyDescent="0.2">
      <c r="A761" s="303" t="str">
        <f>IF(B761="","",ROW()-ROW($A$3)+'Diário 3º PA'!$P$1)</f>
        <v/>
      </c>
      <c r="B761" s="304"/>
      <c r="C761" s="305"/>
      <c r="D761" s="269"/>
      <c r="E761" s="264"/>
      <c r="F761" s="334"/>
      <c r="G761" s="269"/>
      <c r="H761" s="269"/>
      <c r="I761" s="264"/>
      <c r="J761" s="307" t="str">
        <f t="shared" si="1"/>
        <v/>
      </c>
      <c r="K761" s="307"/>
      <c r="L761" s="308"/>
      <c r="M761" s="307"/>
      <c r="N761" s="304"/>
      <c r="O761" s="264"/>
      <c r="P761" s="269"/>
      <c r="Q761" s="296"/>
      <c r="R761" s="296"/>
      <c r="S761" s="296"/>
      <c r="T761" s="296"/>
    </row>
    <row r="762" spans="1:20" ht="12.75" customHeight="1" x14ac:dyDescent="0.2">
      <c r="A762" s="303" t="str">
        <f>IF(B762="","",ROW()-ROW($A$3)+'Diário 3º PA'!$P$1)</f>
        <v/>
      </c>
      <c r="B762" s="304"/>
      <c r="C762" s="305"/>
      <c r="D762" s="269"/>
      <c r="E762" s="264"/>
      <c r="F762" s="334"/>
      <c r="G762" s="269"/>
      <c r="H762" s="269"/>
      <c r="I762" s="264"/>
      <c r="J762" s="307" t="str">
        <f t="shared" si="1"/>
        <v/>
      </c>
      <c r="K762" s="307"/>
      <c r="L762" s="308"/>
      <c r="M762" s="307"/>
      <c r="N762" s="304"/>
      <c r="O762" s="264"/>
      <c r="P762" s="269"/>
      <c r="Q762" s="296"/>
      <c r="R762" s="296"/>
      <c r="S762" s="296"/>
      <c r="T762" s="296"/>
    </row>
    <row r="763" spans="1:20" ht="12.75" customHeight="1" x14ac:dyDescent="0.2">
      <c r="A763" s="303" t="str">
        <f>IF(B763="","",ROW()-ROW($A$3)+'Diário 3º PA'!$P$1)</f>
        <v/>
      </c>
      <c r="B763" s="304"/>
      <c r="C763" s="305"/>
      <c r="D763" s="269"/>
      <c r="E763" s="264"/>
      <c r="F763" s="334"/>
      <c r="G763" s="269"/>
      <c r="H763" s="269"/>
      <c r="I763" s="264"/>
      <c r="J763" s="307" t="str">
        <f t="shared" si="1"/>
        <v/>
      </c>
      <c r="K763" s="307"/>
      <c r="L763" s="308"/>
      <c r="M763" s="307"/>
      <c r="N763" s="304"/>
      <c r="O763" s="264"/>
      <c r="P763" s="269"/>
      <c r="Q763" s="296"/>
      <c r="R763" s="296"/>
      <c r="S763" s="296"/>
      <c r="T763" s="296"/>
    </row>
    <row r="764" spans="1:20" ht="12.75" customHeight="1" x14ac:dyDescent="0.2">
      <c r="A764" s="303" t="str">
        <f>IF(B764="","",ROW()-ROW($A$3)+'Diário 3º PA'!$P$1)</f>
        <v/>
      </c>
      <c r="B764" s="304"/>
      <c r="C764" s="305"/>
      <c r="D764" s="269"/>
      <c r="E764" s="264"/>
      <c r="F764" s="334"/>
      <c r="G764" s="269"/>
      <c r="H764" s="269"/>
      <c r="I764" s="264"/>
      <c r="J764" s="307" t="str">
        <f t="shared" si="1"/>
        <v/>
      </c>
      <c r="K764" s="307"/>
      <c r="L764" s="308"/>
      <c r="M764" s="307"/>
      <c r="N764" s="304"/>
      <c r="O764" s="264"/>
      <c r="P764" s="269"/>
      <c r="Q764" s="296"/>
      <c r="R764" s="296"/>
      <c r="S764" s="296"/>
      <c r="T764" s="296"/>
    </row>
    <row r="765" spans="1:20" ht="12.75" customHeight="1" x14ac:dyDescent="0.2">
      <c r="A765" s="303" t="str">
        <f>IF(B765="","",ROW()-ROW($A$3)+'Diário 3º PA'!$P$1)</f>
        <v/>
      </c>
      <c r="B765" s="304"/>
      <c r="C765" s="305"/>
      <c r="D765" s="269"/>
      <c r="E765" s="264"/>
      <c r="F765" s="334"/>
      <c r="G765" s="269"/>
      <c r="H765" s="269"/>
      <c r="I765" s="264"/>
      <c r="J765" s="307" t="str">
        <f t="shared" si="1"/>
        <v/>
      </c>
      <c r="K765" s="307"/>
      <c r="L765" s="308"/>
      <c r="M765" s="307"/>
      <c r="N765" s="304"/>
      <c r="O765" s="264"/>
      <c r="P765" s="269"/>
      <c r="Q765" s="296"/>
      <c r="R765" s="296"/>
      <c r="S765" s="296"/>
      <c r="T765" s="296"/>
    </row>
    <row r="766" spans="1:20" ht="12.75" customHeight="1" x14ac:dyDescent="0.2">
      <c r="A766" s="303" t="str">
        <f>IF(B766="","",ROW()-ROW($A$3)+'Diário 3º PA'!$P$1)</f>
        <v/>
      </c>
      <c r="B766" s="304"/>
      <c r="C766" s="305"/>
      <c r="D766" s="269"/>
      <c r="E766" s="264"/>
      <c r="F766" s="334"/>
      <c r="G766" s="269"/>
      <c r="H766" s="269"/>
      <c r="I766" s="264"/>
      <c r="J766" s="307" t="str">
        <f t="shared" si="1"/>
        <v/>
      </c>
      <c r="K766" s="307"/>
      <c r="L766" s="308"/>
      <c r="M766" s="307"/>
      <c r="N766" s="304"/>
      <c r="O766" s="264"/>
      <c r="P766" s="269"/>
      <c r="Q766" s="296"/>
      <c r="R766" s="296"/>
      <c r="S766" s="296"/>
      <c r="T766" s="296"/>
    </row>
    <row r="767" spans="1:20" ht="12.75" customHeight="1" x14ac:dyDescent="0.2">
      <c r="A767" s="303" t="str">
        <f>IF(B767="","",ROW()-ROW($A$3)+'Diário 3º PA'!$P$1)</f>
        <v/>
      </c>
      <c r="B767" s="304"/>
      <c r="C767" s="305"/>
      <c r="D767" s="269"/>
      <c r="E767" s="264"/>
      <c r="F767" s="334"/>
      <c r="G767" s="269"/>
      <c r="H767" s="269"/>
      <c r="I767" s="264"/>
      <c r="J767" s="307" t="str">
        <f t="shared" si="1"/>
        <v/>
      </c>
      <c r="K767" s="307"/>
      <c r="L767" s="308"/>
      <c r="M767" s="307"/>
      <c r="N767" s="304"/>
      <c r="O767" s="264"/>
      <c r="P767" s="269"/>
      <c r="Q767" s="296"/>
      <c r="R767" s="296"/>
      <c r="S767" s="296"/>
      <c r="T767" s="296"/>
    </row>
    <row r="768" spans="1:20" ht="12.75" customHeight="1" x14ac:dyDescent="0.2">
      <c r="A768" s="303" t="str">
        <f>IF(B768="","",ROW()-ROW($A$3)+'Diário 3º PA'!$P$1)</f>
        <v/>
      </c>
      <c r="B768" s="304"/>
      <c r="C768" s="305"/>
      <c r="D768" s="269"/>
      <c r="E768" s="264"/>
      <c r="F768" s="334"/>
      <c r="G768" s="269"/>
      <c r="H768" s="269"/>
      <c r="I768" s="264"/>
      <c r="J768" s="307" t="str">
        <f t="shared" si="1"/>
        <v/>
      </c>
      <c r="K768" s="307"/>
      <c r="L768" s="308"/>
      <c r="M768" s="307"/>
      <c r="N768" s="304"/>
      <c r="O768" s="264"/>
      <c r="P768" s="269"/>
      <c r="Q768" s="296"/>
      <c r="R768" s="296"/>
      <c r="S768" s="296"/>
      <c r="T768" s="296"/>
    </row>
    <row r="769" spans="1:20" ht="12.75" customHeight="1" x14ac:dyDescent="0.2">
      <c r="A769" s="303" t="str">
        <f>IF(B769="","",ROW()-ROW($A$3)+'Diário 3º PA'!$P$1)</f>
        <v/>
      </c>
      <c r="B769" s="304"/>
      <c r="C769" s="305"/>
      <c r="D769" s="269"/>
      <c r="E769" s="264"/>
      <c r="F769" s="334"/>
      <c r="G769" s="269"/>
      <c r="H769" s="269"/>
      <c r="I769" s="264"/>
      <c r="J769" s="307" t="str">
        <f t="shared" si="1"/>
        <v/>
      </c>
      <c r="K769" s="307"/>
      <c r="L769" s="308"/>
      <c r="M769" s="307"/>
      <c r="N769" s="304"/>
      <c r="O769" s="264"/>
      <c r="P769" s="269"/>
      <c r="Q769" s="296"/>
      <c r="R769" s="296"/>
      <c r="S769" s="296"/>
      <c r="T769" s="296"/>
    </row>
    <row r="770" spans="1:20" ht="12.75" customHeight="1" x14ac:dyDescent="0.2">
      <c r="A770" s="303" t="str">
        <f>IF(B770="","",ROW()-ROW($A$3)+'Diário 3º PA'!$P$1)</f>
        <v/>
      </c>
      <c r="B770" s="304"/>
      <c r="C770" s="305"/>
      <c r="D770" s="269"/>
      <c r="E770" s="264"/>
      <c r="F770" s="334"/>
      <c r="G770" s="269"/>
      <c r="H770" s="269"/>
      <c r="I770" s="264"/>
      <c r="J770" s="307" t="str">
        <f t="shared" si="1"/>
        <v/>
      </c>
      <c r="K770" s="307"/>
      <c r="L770" s="308"/>
      <c r="M770" s="307"/>
      <c r="N770" s="304"/>
      <c r="O770" s="264"/>
      <c r="P770" s="269"/>
      <c r="Q770" s="296"/>
      <c r="R770" s="296"/>
      <c r="S770" s="296"/>
      <c r="T770" s="296"/>
    </row>
    <row r="771" spans="1:20" ht="12.75" customHeight="1" x14ac:dyDescent="0.2">
      <c r="A771" s="303" t="str">
        <f>IF(B771="","",ROW()-ROW($A$3)+'Diário 3º PA'!$P$1)</f>
        <v/>
      </c>
      <c r="B771" s="304"/>
      <c r="C771" s="305"/>
      <c r="D771" s="269"/>
      <c r="E771" s="264"/>
      <c r="F771" s="334"/>
      <c r="G771" s="269"/>
      <c r="H771" s="269"/>
      <c r="I771" s="264"/>
      <c r="J771" s="307" t="str">
        <f t="shared" si="1"/>
        <v/>
      </c>
      <c r="K771" s="307"/>
      <c r="L771" s="308"/>
      <c r="M771" s="307"/>
      <c r="N771" s="304"/>
      <c r="O771" s="264"/>
      <c r="P771" s="269"/>
      <c r="Q771" s="296"/>
      <c r="R771" s="296"/>
      <c r="S771" s="296"/>
      <c r="T771" s="296"/>
    </row>
    <row r="772" spans="1:20" ht="12.75" customHeight="1" x14ac:dyDescent="0.2">
      <c r="A772" s="303" t="str">
        <f>IF(B772="","",ROW()-ROW($A$3)+'Diário 3º PA'!$P$1)</f>
        <v/>
      </c>
      <c r="B772" s="304"/>
      <c r="C772" s="305"/>
      <c r="D772" s="269"/>
      <c r="E772" s="264"/>
      <c r="F772" s="334"/>
      <c r="G772" s="269"/>
      <c r="H772" s="269"/>
      <c r="I772" s="264"/>
      <c r="J772" s="307" t="str">
        <f t="shared" si="1"/>
        <v/>
      </c>
      <c r="K772" s="307"/>
      <c r="L772" s="308"/>
      <c r="M772" s="307"/>
      <c r="N772" s="304"/>
      <c r="O772" s="264"/>
      <c r="P772" s="269"/>
      <c r="Q772" s="296"/>
      <c r="R772" s="296"/>
      <c r="S772" s="296"/>
      <c r="T772" s="296"/>
    </row>
    <row r="773" spans="1:20" ht="12.75" customHeight="1" x14ac:dyDescent="0.2">
      <c r="A773" s="303" t="str">
        <f>IF(B773="","",ROW()-ROW($A$3)+'Diário 3º PA'!$P$1)</f>
        <v/>
      </c>
      <c r="B773" s="304"/>
      <c r="C773" s="305"/>
      <c r="D773" s="269"/>
      <c r="E773" s="264"/>
      <c r="F773" s="334"/>
      <c r="G773" s="269"/>
      <c r="H773" s="269"/>
      <c r="I773" s="264"/>
      <c r="J773" s="307" t="str">
        <f t="shared" si="1"/>
        <v/>
      </c>
      <c r="K773" s="307"/>
      <c r="L773" s="308"/>
      <c r="M773" s="307"/>
      <c r="N773" s="304"/>
      <c r="O773" s="264"/>
      <c r="P773" s="269"/>
      <c r="Q773" s="296"/>
      <c r="R773" s="296"/>
      <c r="S773" s="296"/>
      <c r="T773" s="296"/>
    </row>
    <row r="774" spans="1:20" ht="12.75" customHeight="1" x14ac:dyDescent="0.2">
      <c r="A774" s="303" t="str">
        <f>IF(B774="","",ROW()-ROW($A$3)+'Diário 3º PA'!$P$1)</f>
        <v/>
      </c>
      <c r="B774" s="304"/>
      <c r="C774" s="305"/>
      <c r="D774" s="269"/>
      <c r="E774" s="264"/>
      <c r="F774" s="334"/>
      <c r="G774" s="269"/>
      <c r="H774" s="269"/>
      <c r="I774" s="264"/>
      <c r="J774" s="307" t="str">
        <f t="shared" si="1"/>
        <v/>
      </c>
      <c r="K774" s="307"/>
      <c r="L774" s="308"/>
      <c r="M774" s="307"/>
      <c r="N774" s="304"/>
      <c r="O774" s="264"/>
      <c r="P774" s="269"/>
      <c r="Q774" s="296"/>
      <c r="R774" s="296"/>
      <c r="S774" s="296"/>
      <c r="T774" s="296"/>
    </row>
    <row r="775" spans="1:20" ht="12.75" customHeight="1" x14ac:dyDescent="0.2">
      <c r="A775" s="303" t="str">
        <f>IF(B775="","",ROW()-ROW($A$3)+'Diário 3º PA'!$P$1)</f>
        <v/>
      </c>
      <c r="B775" s="304"/>
      <c r="C775" s="305"/>
      <c r="D775" s="269"/>
      <c r="E775" s="264"/>
      <c r="F775" s="334"/>
      <c r="G775" s="269"/>
      <c r="H775" s="269"/>
      <c r="I775" s="264"/>
      <c r="J775" s="307" t="str">
        <f t="shared" si="1"/>
        <v/>
      </c>
      <c r="K775" s="307"/>
      <c r="L775" s="308"/>
      <c r="M775" s="307"/>
      <c r="N775" s="304"/>
      <c r="O775" s="264"/>
      <c r="P775" s="269"/>
      <c r="Q775" s="296"/>
      <c r="R775" s="296"/>
      <c r="S775" s="296"/>
      <c r="T775" s="296"/>
    </row>
    <row r="776" spans="1:20" ht="12.75" customHeight="1" x14ac:dyDescent="0.2">
      <c r="A776" s="303" t="str">
        <f>IF(B776="","",ROW()-ROW($A$3)+'Diário 3º PA'!$P$1)</f>
        <v/>
      </c>
      <c r="B776" s="304"/>
      <c r="C776" s="305"/>
      <c r="D776" s="269"/>
      <c r="E776" s="264"/>
      <c r="F776" s="334"/>
      <c r="G776" s="269"/>
      <c r="H776" s="269"/>
      <c r="I776" s="264"/>
      <c r="J776" s="307" t="str">
        <f t="shared" si="1"/>
        <v/>
      </c>
      <c r="K776" s="307"/>
      <c r="L776" s="308"/>
      <c r="M776" s="307"/>
      <c r="N776" s="304"/>
      <c r="O776" s="264"/>
      <c r="P776" s="269"/>
      <c r="Q776" s="296"/>
      <c r="R776" s="296"/>
      <c r="S776" s="296"/>
      <c r="T776" s="296"/>
    </row>
    <row r="777" spans="1:20" ht="12.75" customHeight="1" x14ac:dyDescent="0.2">
      <c r="A777" s="303" t="str">
        <f>IF(B777="","",ROW()-ROW($A$3)+'Diário 3º PA'!$P$1)</f>
        <v/>
      </c>
      <c r="B777" s="304"/>
      <c r="C777" s="305"/>
      <c r="D777" s="269"/>
      <c r="E777" s="264"/>
      <c r="F777" s="334"/>
      <c r="G777" s="269"/>
      <c r="H777" s="269"/>
      <c r="I777" s="264"/>
      <c r="J777" s="307" t="str">
        <f t="shared" si="1"/>
        <v/>
      </c>
      <c r="K777" s="307"/>
      <c r="L777" s="308"/>
      <c r="M777" s="307"/>
      <c r="N777" s="304"/>
      <c r="O777" s="264"/>
      <c r="P777" s="269"/>
      <c r="Q777" s="296"/>
      <c r="R777" s="296"/>
      <c r="S777" s="296"/>
      <c r="T777" s="296"/>
    </row>
    <row r="778" spans="1:20" ht="12.75" customHeight="1" x14ac:dyDescent="0.2">
      <c r="A778" s="303" t="str">
        <f>IF(B778="","",ROW()-ROW($A$3)+'Diário 3º PA'!$P$1)</f>
        <v/>
      </c>
      <c r="B778" s="304"/>
      <c r="C778" s="305"/>
      <c r="D778" s="269"/>
      <c r="E778" s="264"/>
      <c r="F778" s="334"/>
      <c r="G778" s="269"/>
      <c r="H778" s="269"/>
      <c r="I778" s="264"/>
      <c r="J778" s="307" t="str">
        <f t="shared" si="1"/>
        <v/>
      </c>
      <c r="K778" s="307"/>
      <c r="L778" s="308"/>
      <c r="M778" s="307"/>
      <c r="N778" s="304"/>
      <c r="O778" s="264"/>
      <c r="P778" s="269"/>
      <c r="Q778" s="296"/>
      <c r="R778" s="296"/>
      <c r="S778" s="296"/>
      <c r="T778" s="296"/>
    </row>
    <row r="779" spans="1:20" ht="12.75" customHeight="1" x14ac:dyDescent="0.2">
      <c r="A779" s="303" t="str">
        <f>IF(B779="","",ROW()-ROW($A$3)+'Diário 3º PA'!$P$1)</f>
        <v/>
      </c>
      <c r="B779" s="304"/>
      <c r="C779" s="305"/>
      <c r="D779" s="269"/>
      <c r="E779" s="264"/>
      <c r="F779" s="334"/>
      <c r="G779" s="269"/>
      <c r="H779" s="269"/>
      <c r="I779" s="264"/>
      <c r="J779" s="307" t="str">
        <f t="shared" si="1"/>
        <v/>
      </c>
      <c r="K779" s="307"/>
      <c r="L779" s="308"/>
      <c r="M779" s="307"/>
      <c r="N779" s="304"/>
      <c r="O779" s="264"/>
      <c r="P779" s="269"/>
      <c r="Q779" s="296"/>
      <c r="R779" s="296"/>
      <c r="S779" s="296"/>
      <c r="T779" s="296"/>
    </row>
    <row r="780" spans="1:20" ht="12.75" customHeight="1" x14ac:dyDescent="0.2">
      <c r="A780" s="303" t="str">
        <f>IF(B780="","",ROW()-ROW($A$3)+'Diário 3º PA'!$P$1)</f>
        <v/>
      </c>
      <c r="B780" s="304"/>
      <c r="C780" s="305"/>
      <c r="D780" s="269"/>
      <c r="E780" s="264"/>
      <c r="F780" s="334"/>
      <c r="G780" s="269"/>
      <c r="H780" s="269"/>
      <c r="I780" s="264"/>
      <c r="J780" s="307" t="str">
        <f t="shared" si="1"/>
        <v/>
      </c>
      <c r="K780" s="307"/>
      <c r="L780" s="308"/>
      <c r="M780" s="307"/>
      <c r="N780" s="304"/>
      <c r="O780" s="264"/>
      <c r="P780" s="269"/>
      <c r="Q780" s="296"/>
      <c r="R780" s="296"/>
      <c r="S780" s="296"/>
      <c r="T780" s="296"/>
    </row>
    <row r="781" spans="1:20" ht="12.75" customHeight="1" x14ac:dyDescent="0.2">
      <c r="A781" s="303" t="str">
        <f>IF(B781="","",ROW()-ROW($A$3)+'Diário 3º PA'!$P$1)</f>
        <v/>
      </c>
      <c r="B781" s="304"/>
      <c r="C781" s="305"/>
      <c r="D781" s="269"/>
      <c r="E781" s="264"/>
      <c r="F781" s="334"/>
      <c r="G781" s="269"/>
      <c r="H781" s="269"/>
      <c r="I781" s="264"/>
      <c r="J781" s="307" t="str">
        <f t="shared" si="1"/>
        <v/>
      </c>
      <c r="K781" s="307"/>
      <c r="L781" s="308"/>
      <c r="M781" s="307"/>
      <c r="N781" s="304"/>
      <c r="O781" s="264"/>
      <c r="P781" s="269"/>
      <c r="Q781" s="296"/>
      <c r="R781" s="296"/>
      <c r="S781" s="296"/>
      <c r="T781" s="296"/>
    </row>
    <row r="782" spans="1:20" ht="12.75" customHeight="1" x14ac:dyDescent="0.2">
      <c r="A782" s="303" t="str">
        <f>IF(B782="","",ROW()-ROW($A$3)+'Diário 3º PA'!$P$1)</f>
        <v/>
      </c>
      <c r="B782" s="304"/>
      <c r="C782" s="305"/>
      <c r="D782" s="269"/>
      <c r="E782" s="264"/>
      <c r="F782" s="334"/>
      <c r="G782" s="269"/>
      <c r="H782" s="269"/>
      <c r="I782" s="264"/>
      <c r="J782" s="307" t="str">
        <f t="shared" si="1"/>
        <v/>
      </c>
      <c r="K782" s="307"/>
      <c r="L782" s="308"/>
      <c r="M782" s="307"/>
      <c r="N782" s="304"/>
      <c r="O782" s="264"/>
      <c r="P782" s="269"/>
      <c r="Q782" s="296"/>
      <c r="R782" s="296"/>
      <c r="S782" s="296"/>
      <c r="T782" s="296"/>
    </row>
    <row r="783" spans="1:20" ht="12.75" customHeight="1" x14ac:dyDescent="0.2">
      <c r="A783" s="303" t="str">
        <f>IF(B783="","",ROW()-ROW($A$3)+'Diário 3º PA'!$P$1)</f>
        <v/>
      </c>
      <c r="B783" s="304"/>
      <c r="C783" s="305"/>
      <c r="D783" s="269"/>
      <c r="E783" s="264"/>
      <c r="F783" s="334"/>
      <c r="G783" s="269"/>
      <c r="H783" s="269"/>
      <c r="I783" s="264"/>
      <c r="J783" s="307" t="str">
        <f t="shared" si="1"/>
        <v/>
      </c>
      <c r="K783" s="307"/>
      <c r="L783" s="308"/>
      <c r="M783" s="307"/>
      <c r="N783" s="304"/>
      <c r="O783" s="264"/>
      <c r="P783" s="269"/>
      <c r="Q783" s="296"/>
      <c r="R783" s="296"/>
      <c r="S783" s="296"/>
      <c r="T783" s="296"/>
    </row>
    <row r="784" spans="1:20" ht="12.75" customHeight="1" x14ac:dyDescent="0.2">
      <c r="A784" s="303" t="str">
        <f>IF(B784="","",ROW()-ROW($A$3)+'Diário 3º PA'!$P$1)</f>
        <v/>
      </c>
      <c r="B784" s="304"/>
      <c r="C784" s="305"/>
      <c r="D784" s="269"/>
      <c r="E784" s="264"/>
      <c r="F784" s="334"/>
      <c r="G784" s="269"/>
      <c r="H784" s="269"/>
      <c r="I784" s="264"/>
      <c r="J784" s="307" t="str">
        <f t="shared" si="1"/>
        <v/>
      </c>
      <c r="K784" s="307"/>
      <c r="L784" s="308"/>
      <c r="M784" s="307"/>
      <c r="N784" s="304"/>
      <c r="O784" s="264"/>
      <c r="P784" s="269"/>
      <c r="Q784" s="296"/>
      <c r="R784" s="296"/>
      <c r="S784" s="296"/>
      <c r="T784" s="296"/>
    </row>
    <row r="785" spans="1:20" ht="12.75" customHeight="1" x14ac:dyDescent="0.2">
      <c r="A785" s="303" t="str">
        <f>IF(B785="","",ROW()-ROW($A$3)+'Diário 3º PA'!$P$1)</f>
        <v/>
      </c>
      <c r="B785" s="304"/>
      <c r="C785" s="305"/>
      <c r="D785" s="269"/>
      <c r="E785" s="264"/>
      <c r="F785" s="334"/>
      <c r="G785" s="269"/>
      <c r="H785" s="269"/>
      <c r="I785" s="264"/>
      <c r="J785" s="307" t="str">
        <f t="shared" si="1"/>
        <v/>
      </c>
      <c r="K785" s="307"/>
      <c r="L785" s="308"/>
      <c r="M785" s="307"/>
      <c r="N785" s="304"/>
      <c r="O785" s="264"/>
      <c r="P785" s="269"/>
      <c r="Q785" s="296"/>
      <c r="R785" s="296"/>
      <c r="S785" s="296"/>
      <c r="T785" s="296"/>
    </row>
    <row r="786" spans="1:20" ht="12.75" customHeight="1" x14ac:dyDescent="0.2">
      <c r="A786" s="303" t="str">
        <f>IF(B786="","",ROW()-ROW($A$3)+'Diário 3º PA'!$P$1)</f>
        <v/>
      </c>
      <c r="B786" s="304"/>
      <c r="C786" s="305"/>
      <c r="D786" s="269"/>
      <c r="E786" s="264"/>
      <c r="F786" s="334"/>
      <c r="G786" s="269"/>
      <c r="H786" s="269"/>
      <c r="I786" s="264"/>
      <c r="J786" s="307" t="str">
        <f t="shared" si="1"/>
        <v/>
      </c>
      <c r="K786" s="307"/>
      <c r="L786" s="308"/>
      <c r="M786" s="307"/>
      <c r="N786" s="304"/>
      <c r="O786" s="264"/>
      <c r="P786" s="269"/>
      <c r="Q786" s="296"/>
      <c r="R786" s="296"/>
      <c r="S786" s="296"/>
      <c r="T786" s="296"/>
    </row>
    <row r="787" spans="1:20" ht="12.75" customHeight="1" x14ac:dyDescent="0.2">
      <c r="A787" s="303" t="str">
        <f>IF(B787="","",ROW()-ROW($A$3)+'Diário 3º PA'!$P$1)</f>
        <v/>
      </c>
      <c r="B787" s="304"/>
      <c r="C787" s="305"/>
      <c r="D787" s="269"/>
      <c r="E787" s="264"/>
      <c r="F787" s="334"/>
      <c r="G787" s="269"/>
      <c r="H787" s="269"/>
      <c r="I787" s="264"/>
      <c r="J787" s="307" t="str">
        <f t="shared" si="1"/>
        <v/>
      </c>
      <c r="K787" s="307"/>
      <c r="L787" s="308"/>
      <c r="M787" s="307"/>
      <c r="N787" s="304"/>
      <c r="O787" s="264"/>
      <c r="P787" s="269"/>
      <c r="Q787" s="296"/>
      <c r="R787" s="296"/>
      <c r="S787" s="296"/>
      <c r="T787" s="296"/>
    </row>
    <row r="788" spans="1:20" ht="12.75" customHeight="1" x14ac:dyDescent="0.2">
      <c r="A788" s="303" t="str">
        <f>IF(B788="","",ROW()-ROW($A$3)+'Diário 3º PA'!$P$1)</f>
        <v/>
      </c>
      <c r="B788" s="304"/>
      <c r="C788" s="305"/>
      <c r="D788" s="269"/>
      <c r="E788" s="264"/>
      <c r="F788" s="334"/>
      <c r="G788" s="269"/>
      <c r="H788" s="269"/>
      <c r="I788" s="264"/>
      <c r="J788" s="307" t="str">
        <f t="shared" si="1"/>
        <v/>
      </c>
      <c r="K788" s="307"/>
      <c r="L788" s="308"/>
      <c r="M788" s="307"/>
      <c r="N788" s="304"/>
      <c r="O788" s="264"/>
      <c r="P788" s="269"/>
      <c r="Q788" s="296"/>
      <c r="R788" s="296"/>
      <c r="S788" s="296"/>
      <c r="T788" s="296"/>
    </row>
    <row r="789" spans="1:20" ht="12.75" customHeight="1" x14ac:dyDescent="0.2">
      <c r="A789" s="303" t="str">
        <f>IF(B789="","",ROW()-ROW($A$3)+'Diário 3º PA'!$P$1)</f>
        <v/>
      </c>
      <c r="B789" s="304"/>
      <c r="C789" s="305"/>
      <c r="D789" s="269"/>
      <c r="E789" s="264"/>
      <c r="F789" s="334"/>
      <c r="G789" s="269"/>
      <c r="H789" s="269"/>
      <c r="I789" s="264"/>
      <c r="J789" s="307" t="str">
        <f t="shared" si="1"/>
        <v/>
      </c>
      <c r="K789" s="307"/>
      <c r="L789" s="308"/>
      <c r="M789" s="307"/>
      <c r="N789" s="304"/>
      <c r="O789" s="264"/>
      <c r="P789" s="269"/>
      <c r="Q789" s="296"/>
      <c r="R789" s="296"/>
      <c r="S789" s="296"/>
      <c r="T789" s="296"/>
    </row>
    <row r="790" spans="1:20" ht="12.75" customHeight="1" x14ac:dyDescent="0.2">
      <c r="A790" s="303" t="str">
        <f>IF(B790="","",ROW()-ROW($A$3)+'Diário 3º PA'!$P$1)</f>
        <v/>
      </c>
      <c r="B790" s="304"/>
      <c r="C790" s="305"/>
      <c r="D790" s="269"/>
      <c r="E790" s="264"/>
      <c r="F790" s="334"/>
      <c r="G790" s="269"/>
      <c r="H790" s="269"/>
      <c r="I790" s="264"/>
      <c r="J790" s="307" t="str">
        <f t="shared" si="1"/>
        <v/>
      </c>
      <c r="K790" s="307"/>
      <c r="L790" s="308"/>
      <c r="M790" s="307"/>
      <c r="N790" s="304"/>
      <c r="O790" s="264"/>
      <c r="P790" s="269"/>
      <c r="Q790" s="296"/>
      <c r="R790" s="296"/>
      <c r="S790" s="296"/>
      <c r="T790" s="296"/>
    </row>
    <row r="791" spans="1:20" ht="12.75" customHeight="1" x14ac:dyDescent="0.2">
      <c r="A791" s="303" t="str">
        <f>IF(B791="","",ROW()-ROW($A$3)+'Diário 3º PA'!$P$1)</f>
        <v/>
      </c>
      <c r="B791" s="304"/>
      <c r="C791" s="305"/>
      <c r="D791" s="269"/>
      <c r="E791" s="264"/>
      <c r="F791" s="334"/>
      <c r="G791" s="269"/>
      <c r="H791" s="269"/>
      <c r="I791" s="264"/>
      <c r="J791" s="307" t="str">
        <f t="shared" si="1"/>
        <v/>
      </c>
      <c r="K791" s="307"/>
      <c r="L791" s="308"/>
      <c r="M791" s="307"/>
      <c r="N791" s="304"/>
      <c r="O791" s="264"/>
      <c r="P791" s="269"/>
      <c r="Q791" s="296"/>
      <c r="R791" s="296"/>
      <c r="S791" s="296"/>
      <c r="T791" s="296"/>
    </row>
    <row r="792" spans="1:20" ht="12.75" customHeight="1" x14ac:dyDescent="0.2">
      <c r="A792" s="303" t="str">
        <f>IF(B792="","",ROW()-ROW($A$3)+'Diário 3º PA'!$P$1)</f>
        <v/>
      </c>
      <c r="B792" s="304"/>
      <c r="C792" s="305"/>
      <c r="D792" s="269"/>
      <c r="E792" s="264"/>
      <c r="F792" s="334"/>
      <c r="G792" s="269"/>
      <c r="H792" s="269"/>
      <c r="I792" s="264"/>
      <c r="J792" s="307" t="str">
        <f t="shared" si="1"/>
        <v/>
      </c>
      <c r="K792" s="307"/>
      <c r="L792" s="308"/>
      <c r="M792" s="307"/>
      <c r="N792" s="304"/>
      <c r="O792" s="264"/>
      <c r="P792" s="269"/>
      <c r="Q792" s="296"/>
      <c r="R792" s="296"/>
      <c r="S792" s="296"/>
      <c r="T792" s="296"/>
    </row>
    <row r="793" spans="1:20" ht="12.75" customHeight="1" x14ac:dyDescent="0.2">
      <c r="A793" s="303" t="str">
        <f>IF(B793="","",ROW()-ROW($A$3)+'Diário 3º PA'!$P$1)</f>
        <v/>
      </c>
      <c r="B793" s="304"/>
      <c r="C793" s="305"/>
      <c r="D793" s="269"/>
      <c r="E793" s="264"/>
      <c r="F793" s="334"/>
      <c r="G793" s="269"/>
      <c r="H793" s="269"/>
      <c r="I793" s="264"/>
      <c r="J793" s="307" t="str">
        <f t="shared" si="1"/>
        <v/>
      </c>
      <c r="K793" s="307"/>
      <c r="L793" s="308"/>
      <c r="M793" s="307"/>
      <c r="N793" s="304"/>
      <c r="O793" s="264"/>
      <c r="P793" s="269"/>
      <c r="Q793" s="296"/>
      <c r="R793" s="296"/>
      <c r="S793" s="296"/>
      <c r="T793" s="296"/>
    </row>
    <row r="794" spans="1:20" ht="12.75" customHeight="1" x14ac:dyDescent="0.2">
      <c r="A794" s="303" t="str">
        <f>IF(B794="","",ROW()-ROW($A$3)+'Diário 3º PA'!$P$1)</f>
        <v/>
      </c>
      <c r="B794" s="304"/>
      <c r="C794" s="305"/>
      <c r="D794" s="269"/>
      <c r="E794" s="264"/>
      <c r="F794" s="334"/>
      <c r="G794" s="269"/>
      <c r="H794" s="269"/>
      <c r="I794" s="264"/>
      <c r="J794" s="307" t="str">
        <f t="shared" si="1"/>
        <v/>
      </c>
      <c r="K794" s="307"/>
      <c r="L794" s="308"/>
      <c r="M794" s="307"/>
      <c r="N794" s="304"/>
      <c r="O794" s="264"/>
      <c r="P794" s="269"/>
      <c r="Q794" s="296"/>
      <c r="R794" s="296"/>
      <c r="S794" s="296"/>
      <c r="T794" s="296"/>
    </row>
    <row r="795" spans="1:20" ht="12.75" customHeight="1" x14ac:dyDescent="0.2">
      <c r="A795" s="303" t="str">
        <f>IF(B795="","",ROW()-ROW($A$3)+'Diário 3º PA'!$P$1)</f>
        <v/>
      </c>
      <c r="B795" s="304"/>
      <c r="C795" s="305"/>
      <c r="D795" s="269"/>
      <c r="E795" s="264"/>
      <c r="F795" s="334"/>
      <c r="G795" s="269"/>
      <c r="H795" s="269"/>
      <c r="I795" s="264"/>
      <c r="J795" s="307" t="str">
        <f t="shared" si="1"/>
        <v/>
      </c>
      <c r="K795" s="307"/>
      <c r="L795" s="308"/>
      <c r="M795" s="307"/>
      <c r="N795" s="304"/>
      <c r="O795" s="264"/>
      <c r="P795" s="269"/>
      <c r="Q795" s="296"/>
      <c r="R795" s="296"/>
      <c r="S795" s="296"/>
      <c r="T795" s="296"/>
    </row>
    <row r="796" spans="1:20" ht="12.75" customHeight="1" x14ac:dyDescent="0.2">
      <c r="A796" s="303" t="str">
        <f>IF(B796="","",ROW()-ROW($A$3)+'Diário 3º PA'!$P$1)</f>
        <v/>
      </c>
      <c r="B796" s="304"/>
      <c r="C796" s="305"/>
      <c r="D796" s="269"/>
      <c r="E796" s="264"/>
      <c r="F796" s="334"/>
      <c r="G796" s="269"/>
      <c r="H796" s="269"/>
      <c r="I796" s="264"/>
      <c r="J796" s="307" t="str">
        <f t="shared" si="1"/>
        <v/>
      </c>
      <c r="K796" s="307"/>
      <c r="L796" s="308"/>
      <c r="M796" s="307"/>
      <c r="N796" s="304"/>
      <c r="O796" s="264"/>
      <c r="P796" s="269"/>
      <c r="Q796" s="296"/>
      <c r="R796" s="296"/>
      <c r="S796" s="296"/>
      <c r="T796" s="296"/>
    </row>
    <row r="797" spans="1:20" ht="12.75" customHeight="1" x14ac:dyDescent="0.2">
      <c r="A797" s="303" t="str">
        <f>IF(B797="","",ROW()-ROW($A$3)+'Diário 3º PA'!$P$1)</f>
        <v/>
      </c>
      <c r="B797" s="304"/>
      <c r="C797" s="305"/>
      <c r="D797" s="269"/>
      <c r="E797" s="264"/>
      <c r="F797" s="334"/>
      <c r="G797" s="269"/>
      <c r="H797" s="269"/>
      <c r="I797" s="264"/>
      <c r="J797" s="307" t="str">
        <f t="shared" si="1"/>
        <v/>
      </c>
      <c r="K797" s="307"/>
      <c r="L797" s="308"/>
      <c r="M797" s="307"/>
      <c r="N797" s="304"/>
      <c r="O797" s="264"/>
      <c r="P797" s="269"/>
      <c r="Q797" s="296"/>
      <c r="R797" s="296"/>
      <c r="S797" s="296"/>
      <c r="T797" s="296"/>
    </row>
    <row r="798" spans="1:20" ht="12.75" customHeight="1" x14ac:dyDescent="0.2">
      <c r="A798" s="303" t="str">
        <f>IF(B798="","",ROW()-ROW($A$3)+'Diário 3º PA'!$P$1)</f>
        <v/>
      </c>
      <c r="B798" s="304"/>
      <c r="C798" s="305"/>
      <c r="D798" s="269"/>
      <c r="E798" s="264"/>
      <c r="F798" s="334"/>
      <c r="G798" s="269"/>
      <c r="H798" s="269"/>
      <c r="I798" s="264"/>
      <c r="J798" s="307" t="str">
        <f t="shared" si="1"/>
        <v/>
      </c>
      <c r="K798" s="307"/>
      <c r="L798" s="308"/>
      <c r="M798" s="307"/>
      <c r="N798" s="304"/>
      <c r="O798" s="264"/>
      <c r="P798" s="269"/>
      <c r="Q798" s="296"/>
      <c r="R798" s="296"/>
      <c r="S798" s="296"/>
      <c r="T798" s="296"/>
    </row>
    <row r="799" spans="1:20" ht="12.75" customHeight="1" x14ac:dyDescent="0.2">
      <c r="A799" s="303" t="str">
        <f>IF(B799="","",ROW()-ROW($A$3)+'Diário 3º PA'!$P$1)</f>
        <v/>
      </c>
      <c r="B799" s="304"/>
      <c r="C799" s="305"/>
      <c r="D799" s="269"/>
      <c r="E799" s="264"/>
      <c r="F799" s="334"/>
      <c r="G799" s="269"/>
      <c r="H799" s="269"/>
      <c r="I799" s="264"/>
      <c r="J799" s="307" t="str">
        <f t="shared" si="1"/>
        <v/>
      </c>
      <c r="K799" s="307"/>
      <c r="L799" s="308"/>
      <c r="M799" s="307"/>
      <c r="N799" s="304"/>
      <c r="O799" s="264"/>
      <c r="P799" s="269"/>
      <c r="Q799" s="296"/>
      <c r="R799" s="296"/>
      <c r="S799" s="296"/>
      <c r="T799" s="296"/>
    </row>
    <row r="800" spans="1:20" ht="12.75" customHeight="1" x14ac:dyDescent="0.2">
      <c r="A800" s="303" t="str">
        <f>IF(B800="","",ROW()-ROW($A$3)+'Diário 3º PA'!$P$1)</f>
        <v/>
      </c>
      <c r="B800" s="304"/>
      <c r="C800" s="305"/>
      <c r="D800" s="269"/>
      <c r="E800" s="264"/>
      <c r="F800" s="334"/>
      <c r="G800" s="269"/>
      <c r="H800" s="269"/>
      <c r="I800" s="264"/>
      <c r="J800" s="307" t="str">
        <f t="shared" si="1"/>
        <v/>
      </c>
      <c r="K800" s="307"/>
      <c r="L800" s="308"/>
      <c r="M800" s="307"/>
      <c r="N800" s="304"/>
      <c r="O800" s="264"/>
      <c r="P800" s="269"/>
      <c r="Q800" s="296"/>
      <c r="R800" s="296"/>
      <c r="S800" s="296"/>
      <c r="T800" s="296"/>
    </row>
    <row r="801" spans="1:20" ht="12.75" customHeight="1" x14ac:dyDescent="0.2">
      <c r="A801" s="303" t="str">
        <f>IF(B801="","",ROW()-ROW($A$3)+'Diário 3º PA'!$P$1)</f>
        <v/>
      </c>
      <c r="B801" s="304"/>
      <c r="C801" s="305"/>
      <c r="D801" s="269"/>
      <c r="E801" s="264"/>
      <c r="F801" s="334"/>
      <c r="G801" s="269"/>
      <c r="H801" s="269"/>
      <c r="I801" s="264"/>
      <c r="J801" s="307" t="str">
        <f t="shared" si="1"/>
        <v/>
      </c>
      <c r="K801" s="307"/>
      <c r="L801" s="308"/>
      <c r="M801" s="307"/>
      <c r="N801" s="304"/>
      <c r="O801" s="264"/>
      <c r="P801" s="269"/>
      <c r="Q801" s="296"/>
      <c r="R801" s="296"/>
      <c r="S801" s="296"/>
      <c r="T801" s="296"/>
    </row>
    <row r="802" spans="1:20" ht="12.75" customHeight="1" x14ac:dyDescent="0.2">
      <c r="A802" s="303" t="str">
        <f>IF(B802="","",ROW()-ROW($A$3)+'Diário 3º PA'!$P$1)</f>
        <v/>
      </c>
      <c r="B802" s="304"/>
      <c r="C802" s="305"/>
      <c r="D802" s="269"/>
      <c r="E802" s="264"/>
      <c r="F802" s="334"/>
      <c r="G802" s="269"/>
      <c r="H802" s="269"/>
      <c r="I802" s="264"/>
      <c r="J802" s="307" t="str">
        <f t="shared" si="1"/>
        <v/>
      </c>
      <c r="K802" s="307"/>
      <c r="L802" s="308"/>
      <c r="M802" s="307"/>
      <c r="N802" s="304"/>
      <c r="O802" s="264"/>
      <c r="P802" s="269"/>
      <c r="Q802" s="296"/>
      <c r="R802" s="296"/>
      <c r="S802" s="296"/>
      <c r="T802" s="296"/>
    </row>
    <row r="803" spans="1:20" ht="12.75" customHeight="1" x14ac:dyDescent="0.2">
      <c r="A803" s="303" t="str">
        <f>IF(B803="","",ROW()-ROW($A$3)+'Diário 3º PA'!$P$1)</f>
        <v/>
      </c>
      <c r="B803" s="304"/>
      <c r="C803" s="305"/>
      <c r="D803" s="269"/>
      <c r="E803" s="264"/>
      <c r="F803" s="334"/>
      <c r="G803" s="269"/>
      <c r="H803" s="269"/>
      <c r="I803" s="264"/>
      <c r="J803" s="307" t="str">
        <f t="shared" si="1"/>
        <v/>
      </c>
      <c r="K803" s="307"/>
      <c r="L803" s="308"/>
      <c r="M803" s="307"/>
      <c r="N803" s="304"/>
      <c r="O803" s="264"/>
      <c r="P803" s="269"/>
      <c r="Q803" s="296"/>
      <c r="R803" s="296"/>
      <c r="S803" s="296"/>
      <c r="T803" s="296"/>
    </row>
    <row r="804" spans="1:20" ht="12.75" customHeight="1" x14ac:dyDescent="0.2">
      <c r="A804" s="303" t="str">
        <f>IF(B804="","",ROW()-ROW($A$3)+'Diário 3º PA'!$P$1)</f>
        <v/>
      </c>
      <c r="B804" s="304"/>
      <c r="C804" s="305"/>
      <c r="D804" s="269"/>
      <c r="E804" s="264"/>
      <c r="F804" s="334"/>
      <c r="G804" s="269"/>
      <c r="H804" s="269"/>
      <c r="I804" s="264"/>
      <c r="J804" s="307" t="str">
        <f t="shared" si="1"/>
        <v/>
      </c>
      <c r="K804" s="307"/>
      <c r="L804" s="308"/>
      <c r="M804" s="307"/>
      <c r="N804" s="304"/>
      <c r="O804" s="264"/>
      <c r="P804" s="269"/>
      <c r="Q804" s="296"/>
      <c r="R804" s="296"/>
      <c r="S804" s="296"/>
      <c r="T804" s="296"/>
    </row>
    <row r="805" spans="1:20" ht="12.75" customHeight="1" x14ac:dyDescent="0.2">
      <c r="A805" s="303" t="str">
        <f>IF(B805="","",ROW()-ROW($A$3)+'Diário 3º PA'!$P$1)</f>
        <v/>
      </c>
      <c r="B805" s="304"/>
      <c r="C805" s="305"/>
      <c r="D805" s="269"/>
      <c r="E805" s="264"/>
      <c r="F805" s="334"/>
      <c r="G805" s="269"/>
      <c r="H805" s="269"/>
      <c r="I805" s="264"/>
      <c r="J805" s="307" t="str">
        <f t="shared" si="1"/>
        <v/>
      </c>
      <c r="K805" s="307"/>
      <c r="L805" s="308"/>
      <c r="M805" s="307"/>
      <c r="N805" s="304"/>
      <c r="O805" s="264"/>
      <c r="P805" s="269"/>
      <c r="Q805" s="296"/>
      <c r="R805" s="296"/>
      <c r="S805" s="296"/>
      <c r="T805" s="296"/>
    </row>
    <row r="806" spans="1:20" ht="12.75" customHeight="1" x14ac:dyDescent="0.2">
      <c r="A806" s="303" t="str">
        <f>IF(B806="","",ROW()-ROW($A$3)+'Diário 3º PA'!$P$1)</f>
        <v/>
      </c>
      <c r="B806" s="304"/>
      <c r="C806" s="305"/>
      <c r="D806" s="269"/>
      <c r="E806" s="264"/>
      <c r="F806" s="334"/>
      <c r="G806" s="269"/>
      <c r="H806" s="269"/>
      <c r="I806" s="264"/>
      <c r="J806" s="307" t="str">
        <f t="shared" si="1"/>
        <v/>
      </c>
      <c r="K806" s="307"/>
      <c r="L806" s="308"/>
      <c r="M806" s="307"/>
      <c r="N806" s="304"/>
      <c r="O806" s="264"/>
      <c r="P806" s="269"/>
      <c r="Q806" s="296"/>
      <c r="R806" s="296"/>
      <c r="S806" s="296"/>
      <c r="T806" s="296"/>
    </row>
    <row r="807" spans="1:20" ht="12.75" customHeight="1" x14ac:dyDescent="0.2">
      <c r="A807" s="303" t="str">
        <f>IF(B807="","",ROW()-ROW($A$3)+'Diário 3º PA'!$P$1)</f>
        <v/>
      </c>
      <c r="B807" s="304"/>
      <c r="C807" s="305"/>
      <c r="D807" s="269"/>
      <c r="E807" s="264"/>
      <c r="F807" s="334"/>
      <c r="G807" s="269"/>
      <c r="H807" s="269"/>
      <c r="I807" s="264"/>
      <c r="J807" s="307" t="str">
        <f t="shared" si="1"/>
        <v/>
      </c>
      <c r="K807" s="307"/>
      <c r="L807" s="308"/>
      <c r="M807" s="307"/>
      <c r="N807" s="304"/>
      <c r="O807" s="264"/>
      <c r="P807" s="269"/>
      <c r="Q807" s="296"/>
      <c r="R807" s="296"/>
      <c r="S807" s="296"/>
      <c r="T807" s="296"/>
    </row>
    <row r="808" spans="1:20" ht="12.75" customHeight="1" x14ac:dyDescent="0.2">
      <c r="A808" s="303" t="str">
        <f>IF(B808="","",ROW()-ROW($A$3)+'Diário 3º PA'!$P$1)</f>
        <v/>
      </c>
      <c r="B808" s="304"/>
      <c r="C808" s="305"/>
      <c r="D808" s="269"/>
      <c r="E808" s="264"/>
      <c r="F808" s="334"/>
      <c r="G808" s="269"/>
      <c r="H808" s="269"/>
      <c r="I808" s="264"/>
      <c r="J808" s="307" t="str">
        <f t="shared" si="1"/>
        <v/>
      </c>
      <c r="K808" s="307"/>
      <c r="L808" s="308"/>
      <c r="M808" s="307"/>
      <c r="N808" s="304"/>
      <c r="O808" s="264"/>
      <c r="P808" s="269"/>
      <c r="Q808" s="296"/>
      <c r="R808" s="296"/>
      <c r="S808" s="296"/>
      <c r="T808" s="296"/>
    </row>
    <row r="809" spans="1:20" ht="12.75" customHeight="1" x14ac:dyDescent="0.2">
      <c r="A809" s="303" t="str">
        <f>IF(B809="","",ROW()-ROW($A$3)+'Diário 3º PA'!$P$1)</f>
        <v/>
      </c>
      <c r="B809" s="304"/>
      <c r="C809" s="305"/>
      <c r="D809" s="269"/>
      <c r="E809" s="264"/>
      <c r="F809" s="334"/>
      <c r="G809" s="269"/>
      <c r="H809" s="269"/>
      <c r="I809" s="264"/>
      <c r="J809" s="307" t="str">
        <f t="shared" si="1"/>
        <v/>
      </c>
      <c r="K809" s="307"/>
      <c r="L809" s="308"/>
      <c r="M809" s="307"/>
      <c r="N809" s="304"/>
      <c r="O809" s="264"/>
      <c r="P809" s="269"/>
      <c r="Q809" s="296"/>
      <c r="R809" s="296"/>
      <c r="S809" s="296"/>
      <c r="T809" s="296"/>
    </row>
    <row r="810" spans="1:20" ht="12.75" customHeight="1" x14ac:dyDescent="0.2">
      <c r="A810" s="303" t="str">
        <f>IF(B810="","",ROW()-ROW($A$3)+'Diário 3º PA'!$P$1)</f>
        <v/>
      </c>
      <c r="B810" s="304"/>
      <c r="C810" s="305"/>
      <c r="D810" s="269"/>
      <c r="E810" s="264"/>
      <c r="F810" s="334"/>
      <c r="G810" s="269"/>
      <c r="H810" s="269"/>
      <c r="I810" s="264"/>
      <c r="J810" s="307" t="str">
        <f t="shared" si="1"/>
        <v/>
      </c>
      <c r="K810" s="307"/>
      <c r="L810" s="308"/>
      <c r="M810" s="307"/>
      <c r="N810" s="304"/>
      <c r="O810" s="264"/>
      <c r="P810" s="269"/>
      <c r="Q810" s="296"/>
      <c r="R810" s="296"/>
      <c r="S810" s="296"/>
      <c r="T810" s="296"/>
    </row>
    <row r="811" spans="1:20" ht="12.75" customHeight="1" x14ac:dyDescent="0.2">
      <c r="A811" s="303" t="str">
        <f>IF(B811="","",ROW()-ROW($A$3)+'Diário 3º PA'!$P$1)</f>
        <v/>
      </c>
      <c r="B811" s="304"/>
      <c r="C811" s="305"/>
      <c r="D811" s="269"/>
      <c r="E811" s="264"/>
      <c r="F811" s="334"/>
      <c r="G811" s="269"/>
      <c r="H811" s="269"/>
      <c r="I811" s="264"/>
      <c r="J811" s="307" t="str">
        <f t="shared" si="1"/>
        <v/>
      </c>
      <c r="K811" s="307"/>
      <c r="L811" s="308"/>
      <c r="M811" s="307"/>
      <c r="N811" s="304"/>
      <c r="O811" s="264"/>
      <c r="P811" s="269"/>
      <c r="Q811" s="296"/>
      <c r="R811" s="296"/>
      <c r="S811" s="296"/>
      <c r="T811" s="296"/>
    </row>
    <row r="812" spans="1:20" ht="12.75" customHeight="1" x14ac:dyDescent="0.2">
      <c r="A812" s="303" t="str">
        <f>IF(B812="","",ROW()-ROW($A$3)+'Diário 3º PA'!$P$1)</f>
        <v/>
      </c>
      <c r="B812" s="304"/>
      <c r="C812" s="305"/>
      <c r="D812" s="269"/>
      <c r="E812" s="264"/>
      <c r="F812" s="334"/>
      <c r="G812" s="269"/>
      <c r="H812" s="269"/>
      <c r="I812" s="264"/>
      <c r="J812" s="307" t="str">
        <f t="shared" si="1"/>
        <v/>
      </c>
      <c r="K812" s="307"/>
      <c r="L812" s="308"/>
      <c r="M812" s="307"/>
      <c r="N812" s="304"/>
      <c r="O812" s="264"/>
      <c r="P812" s="269"/>
      <c r="Q812" s="296"/>
      <c r="R812" s="296"/>
      <c r="S812" s="296"/>
      <c r="T812" s="296"/>
    </row>
    <row r="813" spans="1:20" ht="12.75" customHeight="1" x14ac:dyDescent="0.2">
      <c r="A813" s="303" t="str">
        <f>IF(B813="","",ROW()-ROW($A$3)+'Diário 3º PA'!$P$1)</f>
        <v/>
      </c>
      <c r="B813" s="304"/>
      <c r="C813" s="305"/>
      <c r="D813" s="269"/>
      <c r="E813" s="264"/>
      <c r="F813" s="334"/>
      <c r="G813" s="269"/>
      <c r="H813" s="269"/>
      <c r="I813" s="264"/>
      <c r="J813" s="307" t="str">
        <f t="shared" si="1"/>
        <v/>
      </c>
      <c r="K813" s="307"/>
      <c r="L813" s="308"/>
      <c r="M813" s="307"/>
      <c r="N813" s="304"/>
      <c r="O813" s="264"/>
      <c r="P813" s="269"/>
      <c r="Q813" s="296"/>
      <c r="R813" s="296"/>
      <c r="S813" s="296"/>
      <c r="T813" s="296"/>
    </row>
    <row r="814" spans="1:20" ht="12.75" customHeight="1" x14ac:dyDescent="0.2">
      <c r="A814" s="303" t="str">
        <f>IF(B814="","",ROW()-ROW($A$3)+'Diário 3º PA'!$P$1)</f>
        <v/>
      </c>
      <c r="B814" s="304"/>
      <c r="C814" s="305"/>
      <c r="D814" s="269"/>
      <c r="E814" s="264"/>
      <c r="F814" s="334"/>
      <c r="G814" s="269"/>
      <c r="H814" s="269"/>
      <c r="I814" s="264"/>
      <c r="J814" s="307" t="str">
        <f t="shared" si="1"/>
        <v/>
      </c>
      <c r="K814" s="307"/>
      <c r="L814" s="308"/>
      <c r="M814" s="307"/>
      <c r="N814" s="304"/>
      <c r="O814" s="264"/>
      <c r="P814" s="269"/>
      <c r="Q814" s="296"/>
      <c r="R814" s="296"/>
      <c r="S814" s="296"/>
      <c r="T814" s="296"/>
    </row>
    <row r="815" spans="1:20" ht="12.75" customHeight="1" x14ac:dyDescent="0.2">
      <c r="A815" s="303" t="str">
        <f>IF(B815="","",ROW()-ROW($A$3)+'Diário 3º PA'!$P$1)</f>
        <v/>
      </c>
      <c r="B815" s="304"/>
      <c r="C815" s="305"/>
      <c r="D815" s="269"/>
      <c r="E815" s="264"/>
      <c r="F815" s="334"/>
      <c r="G815" s="269"/>
      <c r="H815" s="269"/>
      <c r="I815" s="264"/>
      <c r="J815" s="307" t="str">
        <f t="shared" si="1"/>
        <v/>
      </c>
      <c r="K815" s="307"/>
      <c r="L815" s="308"/>
      <c r="M815" s="307"/>
      <c r="N815" s="304"/>
      <c r="O815" s="264"/>
      <c r="P815" s="269"/>
      <c r="Q815" s="296"/>
      <c r="R815" s="296"/>
      <c r="S815" s="296"/>
      <c r="T815" s="296"/>
    </row>
    <row r="816" spans="1:20" ht="12.75" customHeight="1" x14ac:dyDescent="0.2">
      <c r="A816" s="303" t="str">
        <f>IF(B816="","",ROW()-ROW($A$3)+'Diário 3º PA'!$P$1)</f>
        <v/>
      </c>
      <c r="B816" s="304"/>
      <c r="C816" s="305"/>
      <c r="D816" s="269"/>
      <c r="E816" s="264"/>
      <c r="F816" s="334"/>
      <c r="G816" s="269"/>
      <c r="H816" s="269"/>
      <c r="I816" s="264"/>
      <c r="J816" s="307" t="str">
        <f t="shared" si="1"/>
        <v/>
      </c>
      <c r="K816" s="307"/>
      <c r="L816" s="308"/>
      <c r="M816" s="307"/>
      <c r="N816" s="304"/>
      <c r="O816" s="264"/>
      <c r="P816" s="269"/>
      <c r="Q816" s="296"/>
      <c r="R816" s="296"/>
      <c r="S816" s="296"/>
      <c r="T816" s="296"/>
    </row>
    <row r="817" spans="1:20" ht="12.75" customHeight="1" x14ac:dyDescent="0.2">
      <c r="A817" s="303" t="str">
        <f>IF(B817="","",ROW()-ROW($A$3)+'Diário 3º PA'!$P$1)</f>
        <v/>
      </c>
      <c r="B817" s="304"/>
      <c r="C817" s="305"/>
      <c r="D817" s="269"/>
      <c r="E817" s="264"/>
      <c r="F817" s="334"/>
      <c r="G817" s="269"/>
      <c r="H817" s="269"/>
      <c r="I817" s="264"/>
      <c r="J817" s="307" t="str">
        <f t="shared" si="1"/>
        <v/>
      </c>
      <c r="K817" s="307"/>
      <c r="L817" s="308"/>
      <c r="M817" s="307"/>
      <c r="N817" s="304"/>
      <c r="O817" s="264"/>
      <c r="P817" s="269"/>
      <c r="Q817" s="296"/>
      <c r="R817" s="296"/>
      <c r="S817" s="296"/>
      <c r="T817" s="296"/>
    </row>
    <row r="818" spans="1:20" ht="12.75" customHeight="1" x14ac:dyDescent="0.2">
      <c r="A818" s="303" t="str">
        <f>IF(B818="","",ROW()-ROW($A$3)+'Diário 3º PA'!$P$1)</f>
        <v/>
      </c>
      <c r="B818" s="304"/>
      <c r="C818" s="305"/>
      <c r="D818" s="269"/>
      <c r="E818" s="264"/>
      <c r="F818" s="334"/>
      <c r="G818" s="269"/>
      <c r="H818" s="269"/>
      <c r="I818" s="264"/>
      <c r="J818" s="307" t="str">
        <f t="shared" si="1"/>
        <v/>
      </c>
      <c r="K818" s="307"/>
      <c r="L818" s="308"/>
      <c r="M818" s="307"/>
      <c r="N818" s="304"/>
      <c r="O818" s="264"/>
      <c r="P818" s="269"/>
      <c r="Q818" s="296"/>
      <c r="R818" s="296"/>
      <c r="S818" s="296"/>
      <c r="T818" s="296"/>
    </row>
    <row r="819" spans="1:20" ht="12.75" customHeight="1" x14ac:dyDescent="0.2">
      <c r="A819" s="303" t="str">
        <f>IF(B819="","",ROW()-ROW($A$3)+'Diário 3º PA'!$P$1)</f>
        <v/>
      </c>
      <c r="B819" s="304"/>
      <c r="C819" s="305"/>
      <c r="D819" s="269"/>
      <c r="E819" s="264"/>
      <c r="F819" s="334"/>
      <c r="G819" s="269"/>
      <c r="H819" s="269"/>
      <c r="I819" s="264"/>
      <c r="J819" s="307" t="str">
        <f t="shared" si="1"/>
        <v/>
      </c>
      <c r="K819" s="307"/>
      <c r="L819" s="308"/>
      <c r="M819" s="307"/>
      <c r="N819" s="304"/>
      <c r="O819" s="264"/>
      <c r="P819" s="269"/>
      <c r="Q819" s="296"/>
      <c r="R819" s="296"/>
      <c r="S819" s="296"/>
      <c r="T819" s="296"/>
    </row>
    <row r="820" spans="1:20" ht="12.75" customHeight="1" x14ac:dyDescent="0.2">
      <c r="A820" s="303" t="str">
        <f>IF(B820="","",ROW()-ROW($A$3)+'Diário 3º PA'!$P$1)</f>
        <v/>
      </c>
      <c r="B820" s="304"/>
      <c r="C820" s="305"/>
      <c r="D820" s="269"/>
      <c r="E820" s="264"/>
      <c r="F820" s="334"/>
      <c r="G820" s="269"/>
      <c r="H820" s="269"/>
      <c r="I820" s="264"/>
      <c r="J820" s="307" t="str">
        <f t="shared" si="1"/>
        <v/>
      </c>
      <c r="K820" s="307"/>
      <c r="L820" s="308"/>
      <c r="M820" s="307"/>
      <c r="N820" s="304"/>
      <c r="O820" s="264"/>
      <c r="P820" s="269"/>
      <c r="Q820" s="296"/>
      <c r="R820" s="296"/>
      <c r="S820" s="296"/>
      <c r="T820" s="296"/>
    </row>
    <row r="821" spans="1:20" ht="12.75" customHeight="1" x14ac:dyDescent="0.2">
      <c r="A821" s="303" t="str">
        <f>IF(B821="","",ROW()-ROW($A$3)+'Diário 3º PA'!$P$1)</f>
        <v/>
      </c>
      <c r="B821" s="304"/>
      <c r="C821" s="305"/>
      <c r="D821" s="269"/>
      <c r="E821" s="264"/>
      <c r="F821" s="334"/>
      <c r="G821" s="269"/>
      <c r="H821" s="269"/>
      <c r="I821" s="264"/>
      <c r="J821" s="307" t="str">
        <f t="shared" si="1"/>
        <v/>
      </c>
      <c r="K821" s="307"/>
      <c r="L821" s="308"/>
      <c r="M821" s="307"/>
      <c r="N821" s="304"/>
      <c r="O821" s="264"/>
      <c r="P821" s="269"/>
      <c r="Q821" s="296"/>
      <c r="R821" s="296"/>
      <c r="S821" s="296"/>
      <c r="T821" s="296"/>
    </row>
    <row r="822" spans="1:20" ht="12.75" customHeight="1" x14ac:dyDescent="0.2">
      <c r="A822" s="303" t="str">
        <f>IF(B822="","",ROW()-ROW($A$3)+'Diário 3º PA'!$P$1)</f>
        <v/>
      </c>
      <c r="B822" s="304"/>
      <c r="C822" s="305"/>
      <c r="D822" s="269"/>
      <c r="E822" s="264"/>
      <c r="F822" s="334"/>
      <c r="G822" s="269"/>
      <c r="H822" s="269"/>
      <c r="I822" s="264"/>
      <c r="J822" s="307" t="str">
        <f t="shared" si="1"/>
        <v/>
      </c>
      <c r="K822" s="307"/>
      <c r="L822" s="308"/>
      <c r="M822" s="307"/>
      <c r="N822" s="304"/>
      <c r="O822" s="264"/>
      <c r="P822" s="269"/>
      <c r="Q822" s="296"/>
      <c r="R822" s="296"/>
      <c r="S822" s="296"/>
      <c r="T822" s="296"/>
    </row>
    <row r="823" spans="1:20" ht="12.75" customHeight="1" x14ac:dyDescent="0.2">
      <c r="A823" s="303" t="str">
        <f>IF(B823="","",ROW()-ROW($A$3)+'Diário 3º PA'!$P$1)</f>
        <v/>
      </c>
      <c r="B823" s="304"/>
      <c r="C823" s="305"/>
      <c r="D823" s="269"/>
      <c r="E823" s="264"/>
      <c r="F823" s="334"/>
      <c r="G823" s="269"/>
      <c r="H823" s="269"/>
      <c r="I823" s="264"/>
      <c r="J823" s="307" t="str">
        <f t="shared" si="1"/>
        <v/>
      </c>
      <c r="K823" s="307"/>
      <c r="L823" s="308"/>
      <c r="M823" s="307"/>
      <c r="N823" s="304"/>
      <c r="O823" s="264"/>
      <c r="P823" s="269"/>
      <c r="Q823" s="296"/>
      <c r="R823" s="296"/>
      <c r="S823" s="296"/>
      <c r="T823" s="296"/>
    </row>
    <row r="824" spans="1:20" ht="12.75" customHeight="1" x14ac:dyDescent="0.2">
      <c r="A824" s="303" t="str">
        <f>IF(B824="","",ROW()-ROW($A$3)+'Diário 3º PA'!$P$1)</f>
        <v/>
      </c>
      <c r="B824" s="304"/>
      <c r="C824" s="305"/>
      <c r="D824" s="269"/>
      <c r="E824" s="264"/>
      <c r="F824" s="334"/>
      <c r="G824" s="269"/>
      <c r="H824" s="269"/>
      <c r="I824" s="264"/>
      <c r="J824" s="307" t="str">
        <f t="shared" si="1"/>
        <v/>
      </c>
      <c r="K824" s="307"/>
      <c r="L824" s="308"/>
      <c r="M824" s="307"/>
      <c r="N824" s="304"/>
      <c r="O824" s="264"/>
      <c r="P824" s="269"/>
      <c r="Q824" s="296"/>
      <c r="R824" s="296"/>
      <c r="S824" s="296"/>
      <c r="T824" s="296"/>
    </row>
    <row r="825" spans="1:20" ht="12.75" customHeight="1" x14ac:dyDescent="0.2">
      <c r="A825" s="303" t="str">
        <f>IF(B825="","",ROW()-ROW($A$3)+'Diário 3º PA'!$P$1)</f>
        <v/>
      </c>
      <c r="B825" s="304"/>
      <c r="C825" s="305"/>
      <c r="D825" s="269"/>
      <c r="E825" s="264"/>
      <c r="F825" s="334"/>
      <c r="G825" s="269"/>
      <c r="H825" s="269"/>
      <c r="I825" s="264"/>
      <c r="J825" s="307" t="str">
        <f t="shared" si="1"/>
        <v/>
      </c>
      <c r="K825" s="307"/>
      <c r="L825" s="308"/>
      <c r="M825" s="307"/>
      <c r="N825" s="304"/>
      <c r="O825" s="264"/>
      <c r="P825" s="269"/>
      <c r="Q825" s="296"/>
      <c r="R825" s="296"/>
      <c r="S825" s="296"/>
      <c r="T825" s="296"/>
    </row>
    <row r="826" spans="1:20" ht="12.75" customHeight="1" x14ac:dyDescent="0.2">
      <c r="A826" s="303" t="str">
        <f>IF(B826="","",ROW()-ROW($A$3)+'Diário 3º PA'!$P$1)</f>
        <v/>
      </c>
      <c r="B826" s="304"/>
      <c r="C826" s="305"/>
      <c r="D826" s="269"/>
      <c r="E826" s="264"/>
      <c r="F826" s="334"/>
      <c r="G826" s="269"/>
      <c r="H826" s="269"/>
      <c r="I826" s="264"/>
      <c r="J826" s="307" t="str">
        <f t="shared" si="1"/>
        <v/>
      </c>
      <c r="K826" s="307"/>
      <c r="L826" s="308"/>
      <c r="M826" s="307"/>
      <c r="N826" s="304"/>
      <c r="O826" s="264"/>
      <c r="P826" s="269"/>
      <c r="Q826" s="296"/>
      <c r="R826" s="296"/>
      <c r="S826" s="296"/>
      <c r="T826" s="296"/>
    </row>
    <row r="827" spans="1:20" ht="12.75" customHeight="1" x14ac:dyDescent="0.2">
      <c r="A827" s="303" t="str">
        <f>IF(B827="","",ROW()-ROW($A$3)+'Diário 3º PA'!$P$1)</f>
        <v/>
      </c>
      <c r="B827" s="304"/>
      <c r="C827" s="305"/>
      <c r="D827" s="269"/>
      <c r="E827" s="264"/>
      <c r="F827" s="334"/>
      <c r="G827" s="269"/>
      <c r="H827" s="269"/>
      <c r="I827" s="264"/>
      <c r="J827" s="307" t="str">
        <f t="shared" si="1"/>
        <v/>
      </c>
      <c r="K827" s="307"/>
      <c r="L827" s="308"/>
      <c r="M827" s="307"/>
      <c r="N827" s="304"/>
      <c r="O827" s="264"/>
      <c r="P827" s="269"/>
      <c r="Q827" s="296"/>
      <c r="R827" s="296"/>
      <c r="S827" s="296"/>
      <c r="T827" s="296"/>
    </row>
    <row r="828" spans="1:20" ht="12.75" customHeight="1" x14ac:dyDescent="0.2">
      <c r="A828" s="303" t="str">
        <f>IF(B828="","",ROW()-ROW($A$3)+'Diário 3º PA'!$P$1)</f>
        <v/>
      </c>
      <c r="B828" s="304"/>
      <c r="C828" s="305"/>
      <c r="D828" s="269"/>
      <c r="E828" s="264"/>
      <c r="F828" s="334"/>
      <c r="G828" s="269"/>
      <c r="H828" s="269"/>
      <c r="I828" s="264"/>
      <c r="J828" s="307" t="str">
        <f t="shared" si="1"/>
        <v/>
      </c>
      <c r="K828" s="307"/>
      <c r="L828" s="308"/>
      <c r="M828" s="307"/>
      <c r="N828" s="304"/>
      <c r="O828" s="264"/>
      <c r="P828" s="269"/>
      <c r="Q828" s="296"/>
      <c r="R828" s="296"/>
      <c r="S828" s="296"/>
      <c r="T828" s="296"/>
    </row>
    <row r="829" spans="1:20" ht="12.75" customHeight="1" x14ac:dyDescent="0.2">
      <c r="A829" s="303" t="str">
        <f>IF(B829="","",ROW()-ROW($A$3)+'Diário 3º PA'!$P$1)</f>
        <v/>
      </c>
      <c r="B829" s="304"/>
      <c r="C829" s="305"/>
      <c r="D829" s="269"/>
      <c r="E829" s="264"/>
      <c r="F829" s="334"/>
      <c r="G829" s="269"/>
      <c r="H829" s="269"/>
      <c r="I829" s="264"/>
      <c r="J829" s="307" t="str">
        <f t="shared" si="1"/>
        <v/>
      </c>
      <c r="K829" s="307"/>
      <c r="L829" s="308"/>
      <c r="M829" s="307"/>
      <c r="N829" s="304"/>
      <c r="O829" s="264"/>
      <c r="P829" s="269"/>
      <c r="Q829" s="296"/>
      <c r="R829" s="296"/>
      <c r="S829" s="296"/>
      <c r="T829" s="296"/>
    </row>
    <row r="830" spans="1:20" ht="12.75" customHeight="1" x14ac:dyDescent="0.2">
      <c r="A830" s="303" t="str">
        <f>IF(B830="","",ROW()-ROW($A$3)+'Diário 3º PA'!$P$1)</f>
        <v/>
      </c>
      <c r="B830" s="304"/>
      <c r="C830" s="305"/>
      <c r="D830" s="269"/>
      <c r="E830" s="264"/>
      <c r="F830" s="334"/>
      <c r="G830" s="269"/>
      <c r="H830" s="269"/>
      <c r="I830" s="264"/>
      <c r="J830" s="307" t="str">
        <f t="shared" si="1"/>
        <v/>
      </c>
      <c r="K830" s="307"/>
      <c r="L830" s="308"/>
      <c r="M830" s="307"/>
      <c r="N830" s="304"/>
      <c r="O830" s="264"/>
      <c r="P830" s="269"/>
      <c r="Q830" s="296"/>
      <c r="R830" s="296"/>
      <c r="S830" s="296"/>
      <c r="T830" s="296"/>
    </row>
    <row r="831" spans="1:20" ht="12.75" customHeight="1" x14ac:dyDescent="0.2">
      <c r="A831" s="303" t="str">
        <f>IF(B831="","",ROW()-ROW($A$3)+'Diário 3º PA'!$P$1)</f>
        <v/>
      </c>
      <c r="B831" s="304"/>
      <c r="C831" s="305"/>
      <c r="D831" s="269"/>
      <c r="E831" s="264"/>
      <c r="F831" s="334"/>
      <c r="G831" s="269"/>
      <c r="H831" s="269"/>
      <c r="I831" s="264"/>
      <c r="J831" s="307" t="str">
        <f t="shared" si="1"/>
        <v/>
      </c>
      <c r="K831" s="307"/>
      <c r="L831" s="308"/>
      <c r="M831" s="307"/>
      <c r="N831" s="304"/>
      <c r="O831" s="264"/>
      <c r="P831" s="269"/>
      <c r="Q831" s="296"/>
      <c r="R831" s="296"/>
      <c r="S831" s="296"/>
      <c r="T831" s="296"/>
    </row>
    <row r="832" spans="1:20" ht="12.75" customHeight="1" x14ac:dyDescent="0.2">
      <c r="A832" s="303" t="str">
        <f>IF(B832="","",ROW()-ROW($A$3)+'Diário 3º PA'!$P$1)</f>
        <v/>
      </c>
      <c r="B832" s="304"/>
      <c r="C832" s="305"/>
      <c r="D832" s="269"/>
      <c r="E832" s="264"/>
      <c r="F832" s="334"/>
      <c r="G832" s="269"/>
      <c r="H832" s="269"/>
      <c r="I832" s="264"/>
      <c r="J832" s="307" t="str">
        <f t="shared" si="1"/>
        <v/>
      </c>
      <c r="K832" s="307"/>
      <c r="L832" s="308"/>
      <c r="M832" s="307"/>
      <c r="N832" s="304"/>
      <c r="O832" s="264"/>
      <c r="P832" s="269"/>
      <c r="Q832" s="296"/>
      <c r="R832" s="296"/>
      <c r="S832" s="296"/>
      <c r="T832" s="296"/>
    </row>
    <row r="833" spans="1:20" ht="12.75" customHeight="1" x14ac:dyDescent="0.2">
      <c r="A833" s="303" t="str">
        <f>IF(B833="","",ROW()-ROW($A$3)+'Diário 3º PA'!$P$1)</f>
        <v/>
      </c>
      <c r="B833" s="304"/>
      <c r="C833" s="305"/>
      <c r="D833" s="269"/>
      <c r="E833" s="264"/>
      <c r="F833" s="334"/>
      <c r="G833" s="269"/>
      <c r="H833" s="269"/>
      <c r="I833" s="264"/>
      <c r="J833" s="307" t="str">
        <f t="shared" si="1"/>
        <v/>
      </c>
      <c r="K833" s="307"/>
      <c r="L833" s="308"/>
      <c r="M833" s="307"/>
      <c r="N833" s="304"/>
      <c r="O833" s="264"/>
      <c r="P833" s="269"/>
      <c r="Q833" s="296"/>
      <c r="R833" s="296"/>
      <c r="S833" s="296"/>
      <c r="T833" s="296"/>
    </row>
    <row r="834" spans="1:20" ht="12.75" customHeight="1" x14ac:dyDescent="0.2">
      <c r="A834" s="303" t="str">
        <f>IF(B834="","",ROW()-ROW($A$3)+'Diário 3º PA'!$P$1)</f>
        <v/>
      </c>
      <c r="B834" s="304"/>
      <c r="C834" s="305"/>
      <c r="D834" s="269"/>
      <c r="E834" s="264"/>
      <c r="F834" s="334"/>
      <c r="G834" s="269"/>
      <c r="H834" s="269"/>
      <c r="I834" s="264"/>
      <c r="J834" s="307" t="str">
        <f t="shared" si="1"/>
        <v/>
      </c>
      <c r="K834" s="307"/>
      <c r="L834" s="308"/>
      <c r="M834" s="307"/>
      <c r="N834" s="304"/>
      <c r="O834" s="264"/>
      <c r="P834" s="269"/>
      <c r="Q834" s="296"/>
      <c r="R834" s="296"/>
      <c r="S834" s="296"/>
      <c r="T834" s="296"/>
    </row>
    <row r="835" spans="1:20" ht="12.75" customHeight="1" x14ac:dyDescent="0.2">
      <c r="A835" s="303" t="str">
        <f>IF(B835="","",ROW()-ROW($A$3)+'Diário 3º PA'!$P$1)</f>
        <v/>
      </c>
      <c r="B835" s="304"/>
      <c r="C835" s="305"/>
      <c r="D835" s="269"/>
      <c r="E835" s="264"/>
      <c r="F835" s="334"/>
      <c r="G835" s="269"/>
      <c r="H835" s="269"/>
      <c r="I835" s="264"/>
      <c r="J835" s="307" t="str">
        <f t="shared" si="1"/>
        <v/>
      </c>
      <c r="K835" s="307"/>
      <c r="L835" s="308"/>
      <c r="M835" s="307"/>
      <c r="N835" s="304"/>
      <c r="O835" s="264"/>
      <c r="P835" s="269"/>
      <c r="Q835" s="296"/>
      <c r="R835" s="296"/>
      <c r="S835" s="296"/>
      <c r="T835" s="296"/>
    </row>
    <row r="836" spans="1:20" ht="12.75" customHeight="1" x14ac:dyDescent="0.2">
      <c r="A836" s="303" t="str">
        <f>IF(B836="","",ROW()-ROW($A$3)+'Diário 3º PA'!$P$1)</f>
        <v/>
      </c>
      <c r="B836" s="304"/>
      <c r="C836" s="305"/>
      <c r="D836" s="269"/>
      <c r="E836" s="264"/>
      <c r="F836" s="334"/>
      <c r="G836" s="269"/>
      <c r="H836" s="269"/>
      <c r="I836" s="264"/>
      <c r="J836" s="307" t="str">
        <f t="shared" si="1"/>
        <v/>
      </c>
      <c r="K836" s="307"/>
      <c r="L836" s="308"/>
      <c r="M836" s="307"/>
      <c r="N836" s="304"/>
      <c r="O836" s="264"/>
      <c r="P836" s="269"/>
      <c r="Q836" s="296"/>
      <c r="R836" s="296"/>
      <c r="S836" s="296"/>
      <c r="T836" s="296"/>
    </row>
    <row r="837" spans="1:20" ht="12.75" customHeight="1" x14ac:dyDescent="0.2">
      <c r="A837" s="303" t="str">
        <f>IF(B837="","",ROW()-ROW($A$3)+'Diário 3º PA'!$P$1)</f>
        <v/>
      </c>
      <c r="B837" s="304"/>
      <c r="C837" s="305"/>
      <c r="D837" s="269"/>
      <c r="E837" s="264"/>
      <c r="F837" s="334"/>
      <c r="G837" s="269"/>
      <c r="H837" s="269"/>
      <c r="I837" s="264"/>
      <c r="J837" s="307" t="str">
        <f t="shared" si="1"/>
        <v/>
      </c>
      <c r="K837" s="307"/>
      <c r="L837" s="308"/>
      <c r="M837" s="307"/>
      <c r="N837" s="304"/>
      <c r="O837" s="264"/>
      <c r="P837" s="269"/>
      <c r="Q837" s="296"/>
      <c r="R837" s="296"/>
      <c r="S837" s="296"/>
      <c r="T837" s="296"/>
    </row>
    <row r="838" spans="1:20" ht="12.75" customHeight="1" x14ac:dyDescent="0.2">
      <c r="A838" s="303" t="str">
        <f>IF(B838="","",ROW()-ROW($A$3)+'Diário 3º PA'!$P$1)</f>
        <v/>
      </c>
      <c r="B838" s="304"/>
      <c r="C838" s="305"/>
      <c r="D838" s="269"/>
      <c r="E838" s="264"/>
      <c r="F838" s="334"/>
      <c r="G838" s="269"/>
      <c r="H838" s="269"/>
      <c r="I838" s="264"/>
      <c r="J838" s="307" t="str">
        <f t="shared" si="1"/>
        <v/>
      </c>
      <c r="K838" s="307"/>
      <c r="L838" s="308"/>
      <c r="M838" s="307"/>
      <c r="N838" s="304"/>
      <c r="O838" s="264"/>
      <c r="P838" s="269"/>
      <c r="Q838" s="296"/>
      <c r="R838" s="296"/>
      <c r="S838" s="296"/>
      <c r="T838" s="296"/>
    </row>
    <row r="839" spans="1:20" ht="12.75" customHeight="1" x14ac:dyDescent="0.2">
      <c r="A839" s="303" t="str">
        <f>IF(B839="","",ROW()-ROW($A$3)+'Diário 3º PA'!$P$1)</f>
        <v/>
      </c>
      <c r="B839" s="304"/>
      <c r="C839" s="305"/>
      <c r="D839" s="269"/>
      <c r="E839" s="264"/>
      <c r="F839" s="334"/>
      <c r="G839" s="269"/>
      <c r="H839" s="269"/>
      <c r="I839" s="264"/>
      <c r="J839" s="307" t="str">
        <f t="shared" si="1"/>
        <v/>
      </c>
      <c r="K839" s="307"/>
      <c r="L839" s="308"/>
      <c r="M839" s="307"/>
      <c r="N839" s="304"/>
      <c r="O839" s="264"/>
      <c r="P839" s="269"/>
      <c r="Q839" s="296"/>
      <c r="R839" s="296"/>
      <c r="S839" s="296"/>
      <c r="T839" s="296"/>
    </row>
    <row r="840" spans="1:20" ht="12.75" customHeight="1" x14ac:dyDescent="0.2">
      <c r="A840" s="303" t="str">
        <f>IF(B840="","",ROW()-ROW($A$3)+'Diário 3º PA'!$P$1)</f>
        <v/>
      </c>
      <c r="B840" s="304"/>
      <c r="C840" s="305"/>
      <c r="D840" s="269"/>
      <c r="E840" s="264"/>
      <c r="F840" s="334"/>
      <c r="G840" s="269"/>
      <c r="H840" s="269"/>
      <c r="I840" s="264"/>
      <c r="J840" s="307" t="str">
        <f t="shared" si="1"/>
        <v/>
      </c>
      <c r="K840" s="307"/>
      <c r="L840" s="308"/>
      <c r="M840" s="307"/>
      <c r="N840" s="304"/>
      <c r="O840" s="264"/>
      <c r="P840" s="269"/>
      <c r="Q840" s="296"/>
      <c r="R840" s="296"/>
      <c r="S840" s="296"/>
      <c r="T840" s="296"/>
    </row>
    <row r="841" spans="1:20" ht="12.75" customHeight="1" x14ac:dyDescent="0.2">
      <c r="A841" s="303" t="str">
        <f>IF(B841="","",ROW()-ROW($A$3)+'Diário 3º PA'!$P$1)</f>
        <v/>
      </c>
      <c r="B841" s="304"/>
      <c r="C841" s="305"/>
      <c r="D841" s="269"/>
      <c r="E841" s="264"/>
      <c r="F841" s="334"/>
      <c r="G841" s="269"/>
      <c r="H841" s="269"/>
      <c r="I841" s="264"/>
      <c r="J841" s="307" t="str">
        <f t="shared" si="1"/>
        <v/>
      </c>
      <c r="K841" s="307"/>
      <c r="L841" s="308"/>
      <c r="M841" s="307"/>
      <c r="N841" s="304"/>
      <c r="O841" s="264"/>
      <c r="P841" s="269"/>
      <c r="Q841" s="296"/>
      <c r="R841" s="296"/>
      <c r="S841" s="296"/>
      <c r="T841" s="296"/>
    </row>
    <row r="842" spans="1:20" ht="12.75" customHeight="1" x14ac:dyDescent="0.2">
      <c r="A842" s="303" t="str">
        <f>IF(B842="","",ROW()-ROW($A$3)+'Diário 3º PA'!$P$1)</f>
        <v/>
      </c>
      <c r="B842" s="304"/>
      <c r="C842" s="305"/>
      <c r="D842" s="269"/>
      <c r="E842" s="264"/>
      <c r="F842" s="334"/>
      <c r="G842" s="269"/>
      <c r="H842" s="269"/>
      <c r="I842" s="264"/>
      <c r="J842" s="307" t="str">
        <f t="shared" si="1"/>
        <v/>
      </c>
      <c r="K842" s="307"/>
      <c r="L842" s="308"/>
      <c r="M842" s="307"/>
      <c r="N842" s="304"/>
      <c r="O842" s="264"/>
      <c r="P842" s="269"/>
      <c r="Q842" s="296"/>
      <c r="R842" s="296"/>
      <c r="S842" s="296"/>
      <c r="T842" s="296"/>
    </row>
    <row r="843" spans="1:20" ht="12.75" customHeight="1" x14ac:dyDescent="0.2">
      <c r="A843" s="303" t="str">
        <f>IF(B843="","",ROW()-ROW($A$3)+'Diário 3º PA'!$P$1)</f>
        <v/>
      </c>
      <c r="B843" s="304"/>
      <c r="C843" s="305"/>
      <c r="D843" s="269"/>
      <c r="E843" s="264"/>
      <c r="F843" s="334"/>
      <c r="G843" s="269"/>
      <c r="H843" s="269"/>
      <c r="I843" s="264"/>
      <c r="J843" s="307" t="str">
        <f t="shared" si="1"/>
        <v/>
      </c>
      <c r="K843" s="307"/>
      <c r="L843" s="308"/>
      <c r="M843" s="307"/>
      <c r="N843" s="304"/>
      <c r="O843" s="264"/>
      <c r="P843" s="269"/>
      <c r="Q843" s="296"/>
      <c r="R843" s="296"/>
      <c r="S843" s="296"/>
      <c r="T843" s="296"/>
    </row>
    <row r="844" spans="1:20" ht="12.75" customHeight="1" x14ac:dyDescent="0.2">
      <c r="A844" s="303" t="str">
        <f>IF(B844="","",ROW()-ROW($A$3)+'Diário 3º PA'!$P$1)</f>
        <v/>
      </c>
      <c r="B844" s="304"/>
      <c r="C844" s="305"/>
      <c r="D844" s="269"/>
      <c r="E844" s="264"/>
      <c r="F844" s="334"/>
      <c r="G844" s="269"/>
      <c r="H844" s="269"/>
      <c r="I844" s="264"/>
      <c r="J844" s="307" t="str">
        <f t="shared" si="1"/>
        <v/>
      </c>
      <c r="K844" s="307"/>
      <c r="L844" s="308"/>
      <c r="M844" s="307"/>
      <c r="N844" s="304"/>
      <c r="O844" s="264"/>
      <c r="P844" s="269"/>
      <c r="Q844" s="296"/>
      <c r="R844" s="296"/>
      <c r="S844" s="296"/>
      <c r="T844" s="296"/>
    </row>
    <row r="845" spans="1:20" ht="12.75" customHeight="1" x14ac:dyDescent="0.2">
      <c r="A845" s="303" t="str">
        <f>IF(B845="","",ROW()-ROW($A$3)+'Diário 3º PA'!$P$1)</f>
        <v/>
      </c>
      <c r="B845" s="304"/>
      <c r="C845" s="305"/>
      <c r="D845" s="269"/>
      <c r="E845" s="264"/>
      <c r="F845" s="334"/>
      <c r="G845" s="269"/>
      <c r="H845" s="269"/>
      <c r="I845" s="264"/>
      <c r="J845" s="307" t="str">
        <f t="shared" si="1"/>
        <v/>
      </c>
      <c r="K845" s="307"/>
      <c r="L845" s="308"/>
      <c r="M845" s="307"/>
      <c r="N845" s="304"/>
      <c r="O845" s="264"/>
      <c r="P845" s="269"/>
      <c r="Q845" s="296"/>
      <c r="R845" s="296"/>
      <c r="S845" s="296"/>
      <c r="T845" s="296"/>
    </row>
    <row r="846" spans="1:20" ht="12.75" customHeight="1" x14ac:dyDescent="0.2">
      <c r="A846" s="303" t="str">
        <f>IF(B846="","",ROW()-ROW($A$3)+'Diário 3º PA'!$P$1)</f>
        <v/>
      </c>
      <c r="B846" s="304"/>
      <c r="C846" s="305"/>
      <c r="D846" s="269"/>
      <c r="E846" s="264"/>
      <c r="F846" s="334"/>
      <c r="G846" s="269"/>
      <c r="H846" s="269"/>
      <c r="I846" s="264"/>
      <c r="J846" s="307" t="str">
        <f t="shared" si="1"/>
        <v/>
      </c>
      <c r="K846" s="307"/>
      <c r="L846" s="308"/>
      <c r="M846" s="307"/>
      <c r="N846" s="304"/>
      <c r="O846" s="264"/>
      <c r="P846" s="269"/>
      <c r="Q846" s="296"/>
      <c r="R846" s="296"/>
      <c r="S846" s="296"/>
      <c r="T846" s="296"/>
    </row>
    <row r="847" spans="1:20" ht="12.75" customHeight="1" x14ac:dyDescent="0.2">
      <c r="A847" s="303" t="str">
        <f>IF(B847="","",ROW()-ROW($A$3)+'Diário 3º PA'!$P$1)</f>
        <v/>
      </c>
      <c r="B847" s="304"/>
      <c r="C847" s="305"/>
      <c r="D847" s="269"/>
      <c r="E847" s="264"/>
      <c r="F847" s="334"/>
      <c r="G847" s="269"/>
      <c r="H847" s="269"/>
      <c r="I847" s="264"/>
      <c r="J847" s="307" t="str">
        <f t="shared" si="1"/>
        <v/>
      </c>
      <c r="K847" s="307"/>
      <c r="L847" s="308"/>
      <c r="M847" s="307"/>
      <c r="N847" s="304"/>
      <c r="O847" s="264"/>
      <c r="P847" s="269"/>
      <c r="Q847" s="296"/>
      <c r="R847" s="296"/>
      <c r="S847" s="296"/>
      <c r="T847" s="296"/>
    </row>
    <row r="848" spans="1:20" ht="12.75" customHeight="1" x14ac:dyDescent="0.2">
      <c r="A848" s="303" t="str">
        <f>IF(B848="","",ROW()-ROW($A$3)+'Diário 3º PA'!$P$1)</f>
        <v/>
      </c>
      <c r="B848" s="304"/>
      <c r="C848" s="305"/>
      <c r="D848" s="269"/>
      <c r="E848" s="264"/>
      <c r="F848" s="334"/>
      <c r="G848" s="269"/>
      <c r="H848" s="269"/>
      <c r="I848" s="264"/>
      <c r="J848" s="307" t="str">
        <f t="shared" si="1"/>
        <v/>
      </c>
      <c r="K848" s="307"/>
      <c r="L848" s="308"/>
      <c r="M848" s="307"/>
      <c r="N848" s="304"/>
      <c r="O848" s="264"/>
      <c r="P848" s="269"/>
      <c r="Q848" s="296"/>
      <c r="R848" s="296"/>
      <c r="S848" s="296"/>
      <c r="T848" s="296"/>
    </row>
    <row r="849" spans="1:20" ht="12.75" customHeight="1" x14ac:dyDescent="0.2">
      <c r="A849" s="303" t="str">
        <f>IF(B849="","",ROW()-ROW($A$3)+'Diário 3º PA'!$P$1)</f>
        <v/>
      </c>
      <c r="B849" s="304"/>
      <c r="C849" s="305"/>
      <c r="D849" s="269"/>
      <c r="E849" s="264"/>
      <c r="F849" s="334"/>
      <c r="G849" s="269"/>
      <c r="H849" s="269"/>
      <c r="I849" s="264"/>
      <c r="J849" s="307" t="str">
        <f t="shared" si="1"/>
        <v/>
      </c>
      <c r="K849" s="307"/>
      <c r="L849" s="308"/>
      <c r="M849" s="307"/>
      <c r="N849" s="304"/>
      <c r="O849" s="264"/>
      <c r="P849" s="269"/>
      <c r="Q849" s="296"/>
      <c r="R849" s="296"/>
      <c r="S849" s="296"/>
      <c r="T849" s="296"/>
    </row>
    <row r="850" spans="1:20" ht="12.75" customHeight="1" x14ac:dyDescent="0.2">
      <c r="A850" s="303" t="str">
        <f>IF(B850="","",ROW()-ROW($A$3)+'Diário 3º PA'!$P$1)</f>
        <v/>
      </c>
      <c r="B850" s="304"/>
      <c r="C850" s="305"/>
      <c r="D850" s="269"/>
      <c r="E850" s="264"/>
      <c r="F850" s="334"/>
      <c r="G850" s="269"/>
      <c r="H850" s="269"/>
      <c r="I850" s="264"/>
      <c r="J850" s="307" t="str">
        <f t="shared" si="1"/>
        <v/>
      </c>
      <c r="K850" s="307"/>
      <c r="L850" s="308"/>
      <c r="M850" s="307"/>
      <c r="N850" s="304"/>
      <c r="O850" s="264"/>
      <c r="P850" s="269"/>
      <c r="Q850" s="296"/>
      <c r="R850" s="296"/>
      <c r="S850" s="296"/>
      <c r="T850" s="296"/>
    </row>
    <row r="851" spans="1:20" ht="12.75" customHeight="1" x14ac:dyDescent="0.2">
      <c r="A851" s="303" t="str">
        <f>IF(B851="","",ROW()-ROW($A$3)+'Diário 3º PA'!$P$1)</f>
        <v/>
      </c>
      <c r="B851" s="304"/>
      <c r="C851" s="305"/>
      <c r="D851" s="269"/>
      <c r="E851" s="264"/>
      <c r="F851" s="334"/>
      <c r="G851" s="269"/>
      <c r="H851" s="269"/>
      <c r="I851" s="264"/>
      <c r="J851" s="307" t="str">
        <f t="shared" si="1"/>
        <v/>
      </c>
      <c r="K851" s="307"/>
      <c r="L851" s="308"/>
      <c r="M851" s="307"/>
      <c r="N851" s="304"/>
      <c r="O851" s="264"/>
      <c r="P851" s="269"/>
      <c r="Q851" s="296"/>
      <c r="R851" s="296"/>
      <c r="S851" s="296"/>
      <c r="T851" s="296"/>
    </row>
    <row r="852" spans="1:20" ht="12.75" customHeight="1" x14ac:dyDescent="0.2">
      <c r="A852" s="303" t="str">
        <f>IF(B852="","",ROW()-ROW($A$3)+'Diário 3º PA'!$P$1)</f>
        <v/>
      </c>
      <c r="B852" s="304"/>
      <c r="C852" s="305"/>
      <c r="D852" s="269"/>
      <c r="E852" s="264"/>
      <c r="F852" s="334"/>
      <c r="G852" s="269"/>
      <c r="H852" s="269"/>
      <c r="I852" s="264"/>
      <c r="J852" s="307" t="str">
        <f t="shared" si="1"/>
        <v/>
      </c>
      <c r="K852" s="307"/>
      <c r="L852" s="308"/>
      <c r="M852" s="307"/>
      <c r="N852" s="304"/>
      <c r="O852" s="264"/>
      <c r="P852" s="269"/>
      <c r="Q852" s="296"/>
      <c r="R852" s="296"/>
      <c r="S852" s="296"/>
      <c r="T852" s="296"/>
    </row>
    <row r="853" spans="1:20" ht="12.75" customHeight="1" x14ac:dyDescent="0.2">
      <c r="A853" s="303" t="str">
        <f>IF(B853="","",ROW()-ROW($A$3)+'Diário 3º PA'!$P$1)</f>
        <v/>
      </c>
      <c r="B853" s="304"/>
      <c r="C853" s="305"/>
      <c r="D853" s="269"/>
      <c r="E853" s="264"/>
      <c r="F853" s="334"/>
      <c r="G853" s="269"/>
      <c r="H853" s="269"/>
      <c r="I853" s="264"/>
      <c r="J853" s="307" t="str">
        <f t="shared" si="1"/>
        <v/>
      </c>
      <c r="K853" s="307"/>
      <c r="L853" s="308"/>
      <c r="M853" s="307"/>
      <c r="N853" s="304"/>
      <c r="O853" s="264"/>
      <c r="P853" s="269"/>
      <c r="Q853" s="296"/>
      <c r="R853" s="296"/>
      <c r="S853" s="296"/>
      <c r="T853" s="296"/>
    </row>
    <row r="854" spans="1:20" ht="12.75" customHeight="1" x14ac:dyDescent="0.2">
      <c r="A854" s="303" t="str">
        <f>IF(B854="","",ROW()-ROW($A$3)+'Diário 3º PA'!$P$1)</f>
        <v/>
      </c>
      <c r="B854" s="304"/>
      <c r="C854" s="305"/>
      <c r="D854" s="269"/>
      <c r="E854" s="264"/>
      <c r="F854" s="334"/>
      <c r="G854" s="269"/>
      <c r="H854" s="269"/>
      <c r="I854" s="264"/>
      <c r="J854" s="307" t="str">
        <f t="shared" si="1"/>
        <v/>
      </c>
      <c r="K854" s="307"/>
      <c r="L854" s="308"/>
      <c r="M854" s="307"/>
      <c r="N854" s="304"/>
      <c r="O854" s="264"/>
      <c r="P854" s="269"/>
      <c r="Q854" s="296"/>
      <c r="R854" s="296"/>
      <c r="S854" s="296"/>
      <c r="T854" s="296"/>
    </row>
    <row r="855" spans="1:20" ht="12.75" customHeight="1" x14ac:dyDescent="0.2">
      <c r="A855" s="303" t="str">
        <f>IF(B855="","",ROW()-ROW($A$3)+'Diário 3º PA'!$P$1)</f>
        <v/>
      </c>
      <c r="B855" s="304"/>
      <c r="C855" s="305"/>
      <c r="D855" s="269"/>
      <c r="E855" s="264"/>
      <c r="F855" s="334"/>
      <c r="G855" s="269"/>
      <c r="H855" s="269"/>
      <c r="I855" s="264"/>
      <c r="J855" s="307" t="str">
        <f t="shared" si="1"/>
        <v/>
      </c>
      <c r="K855" s="307"/>
      <c r="L855" s="308"/>
      <c r="M855" s="307"/>
      <c r="N855" s="304"/>
      <c r="O855" s="264"/>
      <c r="P855" s="269"/>
      <c r="Q855" s="296"/>
      <c r="R855" s="296"/>
      <c r="S855" s="296"/>
      <c r="T855" s="296"/>
    </row>
    <row r="856" spans="1:20" ht="12.75" customHeight="1" x14ac:dyDescent="0.2">
      <c r="A856" s="303" t="str">
        <f>IF(B856="","",ROW()-ROW($A$3)+'Diário 3º PA'!$P$1)</f>
        <v/>
      </c>
      <c r="B856" s="304"/>
      <c r="C856" s="305"/>
      <c r="D856" s="269"/>
      <c r="E856" s="264"/>
      <c r="F856" s="334"/>
      <c r="G856" s="269"/>
      <c r="H856" s="269"/>
      <c r="I856" s="264"/>
      <c r="J856" s="307" t="str">
        <f t="shared" si="1"/>
        <v/>
      </c>
      <c r="K856" s="307"/>
      <c r="L856" s="308"/>
      <c r="M856" s="307"/>
      <c r="N856" s="304"/>
      <c r="O856" s="264"/>
      <c r="P856" s="269"/>
      <c r="Q856" s="296"/>
      <c r="R856" s="296"/>
      <c r="S856" s="296"/>
      <c r="T856" s="296"/>
    </row>
    <row r="857" spans="1:20" ht="12.75" customHeight="1" x14ac:dyDescent="0.2">
      <c r="A857" s="303" t="str">
        <f>IF(B857="","",ROW()-ROW($A$3)+'Diário 3º PA'!$P$1)</f>
        <v/>
      </c>
      <c r="B857" s="304"/>
      <c r="C857" s="305"/>
      <c r="D857" s="269"/>
      <c r="E857" s="264"/>
      <c r="F857" s="334"/>
      <c r="G857" s="269"/>
      <c r="H857" s="269"/>
      <c r="I857" s="264"/>
      <c r="J857" s="307" t="str">
        <f t="shared" si="1"/>
        <v/>
      </c>
      <c r="K857" s="307"/>
      <c r="L857" s="308"/>
      <c r="M857" s="307"/>
      <c r="N857" s="304"/>
      <c r="O857" s="264"/>
      <c r="P857" s="269"/>
      <c r="Q857" s="296"/>
      <c r="R857" s="296"/>
      <c r="S857" s="296"/>
      <c r="T857" s="296"/>
    </row>
    <row r="858" spans="1:20" ht="12.75" customHeight="1" x14ac:dyDescent="0.2">
      <c r="A858" s="303" t="str">
        <f>IF(B858="","",ROW()-ROW($A$3)+'Diário 3º PA'!$P$1)</f>
        <v/>
      </c>
      <c r="B858" s="304"/>
      <c r="C858" s="305"/>
      <c r="D858" s="269"/>
      <c r="E858" s="264"/>
      <c r="F858" s="334"/>
      <c r="G858" s="269"/>
      <c r="H858" s="269"/>
      <c r="I858" s="264"/>
      <c r="J858" s="307" t="str">
        <f t="shared" si="1"/>
        <v/>
      </c>
      <c r="K858" s="307"/>
      <c r="L858" s="308"/>
      <c r="M858" s="307"/>
      <c r="N858" s="304"/>
      <c r="O858" s="264"/>
      <c r="P858" s="269"/>
      <c r="Q858" s="296"/>
      <c r="R858" s="296"/>
      <c r="S858" s="296"/>
      <c r="T858" s="296"/>
    </row>
    <row r="859" spans="1:20" ht="12.75" customHeight="1" x14ac:dyDescent="0.2">
      <c r="A859" s="303" t="str">
        <f>IF(B859="","",ROW()-ROW($A$3)+'Diário 3º PA'!$P$1)</f>
        <v/>
      </c>
      <c r="B859" s="304"/>
      <c r="C859" s="305"/>
      <c r="D859" s="269"/>
      <c r="E859" s="264"/>
      <c r="F859" s="334"/>
      <c r="G859" s="269"/>
      <c r="H859" s="269"/>
      <c r="I859" s="264"/>
      <c r="J859" s="307" t="str">
        <f t="shared" si="1"/>
        <v/>
      </c>
      <c r="K859" s="307"/>
      <c r="L859" s="308"/>
      <c r="M859" s="307"/>
      <c r="N859" s="304"/>
      <c r="O859" s="264"/>
      <c r="P859" s="269"/>
      <c r="Q859" s="296"/>
      <c r="R859" s="296"/>
      <c r="S859" s="296"/>
      <c r="T859" s="296"/>
    </row>
    <row r="860" spans="1:20" ht="12.75" customHeight="1" x14ac:dyDescent="0.2">
      <c r="A860" s="303" t="str">
        <f>IF(B860="","",ROW()-ROW($A$3)+'Diário 3º PA'!$P$1)</f>
        <v/>
      </c>
      <c r="B860" s="304"/>
      <c r="C860" s="305"/>
      <c r="D860" s="269"/>
      <c r="E860" s="264"/>
      <c r="F860" s="334"/>
      <c r="G860" s="269"/>
      <c r="H860" s="269"/>
      <c r="I860" s="264"/>
      <c r="J860" s="307" t="str">
        <f t="shared" si="1"/>
        <v/>
      </c>
      <c r="K860" s="307"/>
      <c r="L860" s="308"/>
      <c r="M860" s="307"/>
      <c r="N860" s="304"/>
      <c r="O860" s="264"/>
      <c r="P860" s="269"/>
      <c r="Q860" s="296"/>
      <c r="R860" s="296"/>
      <c r="S860" s="296"/>
      <c r="T860" s="296"/>
    </row>
    <row r="861" spans="1:20" ht="12.75" customHeight="1" x14ac:dyDescent="0.2">
      <c r="A861" s="303" t="str">
        <f>IF(B861="","",ROW()-ROW($A$3)+'Diário 3º PA'!$P$1)</f>
        <v/>
      </c>
      <c r="B861" s="304"/>
      <c r="C861" s="305"/>
      <c r="D861" s="269"/>
      <c r="E861" s="264"/>
      <c r="F861" s="334"/>
      <c r="G861" s="269"/>
      <c r="H861" s="269"/>
      <c r="I861" s="264"/>
      <c r="J861" s="307" t="str">
        <f t="shared" si="1"/>
        <v/>
      </c>
      <c r="K861" s="307"/>
      <c r="L861" s="308"/>
      <c r="M861" s="307"/>
      <c r="N861" s="304"/>
      <c r="O861" s="264"/>
      <c r="P861" s="269"/>
      <c r="Q861" s="296"/>
      <c r="R861" s="296"/>
      <c r="S861" s="296"/>
      <c r="T861" s="296"/>
    </row>
    <row r="862" spans="1:20" ht="12.75" customHeight="1" x14ac:dyDescent="0.2">
      <c r="A862" s="303" t="str">
        <f>IF(B862="","",ROW()-ROW($A$3)+'Diário 3º PA'!$P$1)</f>
        <v/>
      </c>
      <c r="B862" s="304"/>
      <c r="C862" s="305"/>
      <c r="D862" s="269"/>
      <c r="E862" s="264"/>
      <c r="F862" s="334"/>
      <c r="G862" s="269"/>
      <c r="H862" s="269"/>
      <c r="I862" s="264"/>
      <c r="J862" s="307" t="str">
        <f t="shared" si="1"/>
        <v/>
      </c>
      <c r="K862" s="307"/>
      <c r="L862" s="308"/>
      <c r="M862" s="307"/>
      <c r="N862" s="304"/>
      <c r="O862" s="264"/>
      <c r="P862" s="269"/>
      <c r="Q862" s="296"/>
      <c r="R862" s="296"/>
      <c r="S862" s="296"/>
      <c r="T862" s="296"/>
    </row>
    <row r="863" spans="1:20" ht="12.75" customHeight="1" x14ac:dyDescent="0.2">
      <c r="A863" s="303" t="str">
        <f>IF(B863="","",ROW()-ROW($A$3)+'Diário 3º PA'!$P$1)</f>
        <v/>
      </c>
      <c r="B863" s="304"/>
      <c r="C863" s="305"/>
      <c r="D863" s="269"/>
      <c r="E863" s="264"/>
      <c r="F863" s="334"/>
      <c r="G863" s="269"/>
      <c r="H863" s="269"/>
      <c r="I863" s="264"/>
      <c r="J863" s="307" t="str">
        <f t="shared" si="1"/>
        <v/>
      </c>
      <c r="K863" s="307"/>
      <c r="L863" s="308"/>
      <c r="M863" s="307"/>
      <c r="N863" s="304"/>
      <c r="O863" s="264"/>
      <c r="P863" s="269"/>
      <c r="Q863" s="296"/>
      <c r="R863" s="296"/>
      <c r="S863" s="296"/>
      <c r="T863" s="296"/>
    </row>
    <row r="864" spans="1:20" ht="12.75" customHeight="1" x14ac:dyDescent="0.2">
      <c r="A864" s="303" t="str">
        <f>IF(B864="","",ROW()-ROW($A$3)+'Diário 3º PA'!$P$1)</f>
        <v/>
      </c>
      <c r="B864" s="304"/>
      <c r="C864" s="305"/>
      <c r="D864" s="269"/>
      <c r="E864" s="264"/>
      <c r="F864" s="334"/>
      <c r="G864" s="269"/>
      <c r="H864" s="269"/>
      <c r="I864" s="264"/>
      <c r="J864" s="307" t="str">
        <f t="shared" si="1"/>
        <v/>
      </c>
      <c r="K864" s="307"/>
      <c r="L864" s="308"/>
      <c r="M864" s="307"/>
      <c r="N864" s="304"/>
      <c r="O864" s="264"/>
      <c r="P864" s="269"/>
      <c r="Q864" s="296"/>
      <c r="R864" s="296"/>
      <c r="S864" s="296"/>
      <c r="T864" s="296"/>
    </row>
    <row r="865" spans="1:20" ht="12.75" customHeight="1" x14ac:dyDescent="0.2">
      <c r="A865" s="303" t="str">
        <f>IF(B865="","",ROW()-ROW($A$3)+'Diário 3º PA'!$P$1)</f>
        <v/>
      </c>
      <c r="B865" s="304"/>
      <c r="C865" s="305"/>
      <c r="D865" s="269"/>
      <c r="E865" s="264"/>
      <c r="F865" s="334"/>
      <c r="G865" s="269"/>
      <c r="H865" s="269"/>
      <c r="I865" s="264"/>
      <c r="J865" s="307" t="str">
        <f t="shared" si="1"/>
        <v/>
      </c>
      <c r="K865" s="307"/>
      <c r="L865" s="308"/>
      <c r="M865" s="307"/>
      <c r="N865" s="304"/>
      <c r="O865" s="264"/>
      <c r="P865" s="269"/>
      <c r="Q865" s="296"/>
      <c r="R865" s="296"/>
      <c r="S865" s="296"/>
      <c r="T865" s="296"/>
    </row>
    <row r="866" spans="1:20" ht="12.75" customHeight="1" x14ac:dyDescent="0.2">
      <c r="A866" s="303" t="str">
        <f>IF(B866="","",ROW()-ROW($A$3)+'Diário 3º PA'!$P$1)</f>
        <v/>
      </c>
      <c r="B866" s="304"/>
      <c r="C866" s="305"/>
      <c r="D866" s="269"/>
      <c r="E866" s="264"/>
      <c r="F866" s="334"/>
      <c r="G866" s="269"/>
      <c r="H866" s="269"/>
      <c r="I866" s="264"/>
      <c r="J866" s="307" t="str">
        <f t="shared" si="1"/>
        <v/>
      </c>
      <c r="K866" s="307"/>
      <c r="L866" s="308"/>
      <c r="M866" s="307"/>
      <c r="N866" s="304"/>
      <c r="O866" s="264"/>
      <c r="P866" s="269"/>
      <c r="Q866" s="296"/>
      <c r="R866" s="296"/>
      <c r="S866" s="296"/>
      <c r="T866" s="296"/>
    </row>
    <row r="867" spans="1:20" ht="12.75" customHeight="1" x14ac:dyDescent="0.2">
      <c r="A867" s="303" t="str">
        <f>IF(B867="","",ROW()-ROW($A$3)+'Diário 3º PA'!$P$1)</f>
        <v/>
      </c>
      <c r="B867" s="304"/>
      <c r="C867" s="305"/>
      <c r="D867" s="269"/>
      <c r="E867" s="264"/>
      <c r="F867" s="334"/>
      <c r="G867" s="269"/>
      <c r="H867" s="269"/>
      <c r="I867" s="264"/>
      <c r="J867" s="307" t="str">
        <f t="shared" si="1"/>
        <v/>
      </c>
      <c r="K867" s="307"/>
      <c r="L867" s="308"/>
      <c r="M867" s="307"/>
      <c r="N867" s="304"/>
      <c r="O867" s="264"/>
      <c r="P867" s="269"/>
      <c r="Q867" s="296"/>
      <c r="R867" s="296"/>
      <c r="S867" s="296"/>
      <c r="T867" s="296"/>
    </row>
    <row r="868" spans="1:20" ht="12.75" customHeight="1" x14ac:dyDescent="0.2">
      <c r="A868" s="303" t="str">
        <f>IF(B868="","",ROW()-ROW($A$3)+'Diário 3º PA'!$P$1)</f>
        <v/>
      </c>
      <c r="B868" s="304"/>
      <c r="C868" s="305"/>
      <c r="D868" s="269"/>
      <c r="E868" s="264"/>
      <c r="F868" s="334"/>
      <c r="G868" s="269"/>
      <c r="H868" s="269"/>
      <c r="I868" s="264"/>
      <c r="J868" s="307" t="str">
        <f t="shared" si="1"/>
        <v/>
      </c>
      <c r="K868" s="307"/>
      <c r="L868" s="308"/>
      <c r="M868" s="307"/>
      <c r="N868" s="304"/>
      <c r="O868" s="264"/>
      <c r="P868" s="269"/>
      <c r="Q868" s="296"/>
      <c r="R868" s="296"/>
      <c r="S868" s="296"/>
      <c r="T868" s="296"/>
    </row>
    <row r="869" spans="1:20" ht="12.75" customHeight="1" x14ac:dyDescent="0.2">
      <c r="A869" s="303" t="str">
        <f>IF(B869="","",ROW()-ROW($A$3)+'Diário 3º PA'!$P$1)</f>
        <v/>
      </c>
      <c r="B869" s="304"/>
      <c r="C869" s="305"/>
      <c r="D869" s="269"/>
      <c r="E869" s="264"/>
      <c r="F869" s="334"/>
      <c r="G869" s="269"/>
      <c r="H869" s="269"/>
      <c r="I869" s="264"/>
      <c r="J869" s="307" t="str">
        <f t="shared" si="1"/>
        <v/>
      </c>
      <c r="K869" s="307"/>
      <c r="L869" s="308"/>
      <c r="M869" s="307"/>
      <c r="N869" s="304"/>
      <c r="O869" s="264"/>
      <c r="P869" s="269"/>
      <c r="Q869" s="296"/>
      <c r="R869" s="296"/>
      <c r="S869" s="296"/>
      <c r="T869" s="296"/>
    </row>
    <row r="870" spans="1:20" ht="12.75" customHeight="1" x14ac:dyDescent="0.2">
      <c r="A870" s="303" t="str">
        <f>IF(B870="","",ROW()-ROW($A$3)+'Diário 3º PA'!$P$1)</f>
        <v/>
      </c>
      <c r="B870" s="304"/>
      <c r="C870" s="305"/>
      <c r="D870" s="269"/>
      <c r="E870" s="264"/>
      <c r="F870" s="334"/>
      <c r="G870" s="269"/>
      <c r="H870" s="269"/>
      <c r="I870" s="264"/>
      <c r="J870" s="307" t="str">
        <f t="shared" si="1"/>
        <v/>
      </c>
      <c r="K870" s="307"/>
      <c r="L870" s="308"/>
      <c r="M870" s="307"/>
      <c r="N870" s="304"/>
      <c r="O870" s="264"/>
      <c r="P870" s="269"/>
      <c r="Q870" s="296"/>
      <c r="R870" s="296"/>
      <c r="S870" s="296"/>
      <c r="T870" s="296"/>
    </row>
    <row r="871" spans="1:20" ht="12.75" customHeight="1" x14ac:dyDescent="0.2">
      <c r="A871" s="303" t="str">
        <f>IF(B871="","",ROW()-ROW($A$3)+'Diário 3º PA'!$P$1)</f>
        <v/>
      </c>
      <c r="B871" s="304"/>
      <c r="C871" s="305"/>
      <c r="D871" s="269"/>
      <c r="E871" s="264"/>
      <c r="F871" s="334"/>
      <c r="G871" s="269"/>
      <c r="H871" s="269"/>
      <c r="I871" s="264"/>
      <c r="J871" s="307" t="str">
        <f t="shared" si="1"/>
        <v/>
      </c>
      <c r="K871" s="307"/>
      <c r="L871" s="308"/>
      <c r="M871" s="307"/>
      <c r="N871" s="304"/>
      <c r="O871" s="264"/>
      <c r="P871" s="269"/>
      <c r="Q871" s="296"/>
      <c r="R871" s="296"/>
      <c r="S871" s="296"/>
      <c r="T871" s="296"/>
    </row>
    <row r="872" spans="1:20" ht="12.75" customHeight="1" x14ac:dyDescent="0.2">
      <c r="A872" s="303" t="str">
        <f>IF(B872="","",ROW()-ROW($A$3)+'Diário 3º PA'!$P$1)</f>
        <v/>
      </c>
      <c r="B872" s="304"/>
      <c r="C872" s="305"/>
      <c r="D872" s="269"/>
      <c r="E872" s="264"/>
      <c r="F872" s="334"/>
      <c r="G872" s="269"/>
      <c r="H872" s="269"/>
      <c r="I872" s="264"/>
      <c r="J872" s="307" t="str">
        <f t="shared" si="1"/>
        <v/>
      </c>
      <c r="K872" s="307"/>
      <c r="L872" s="308"/>
      <c r="M872" s="307"/>
      <c r="N872" s="304"/>
      <c r="O872" s="264"/>
      <c r="P872" s="269"/>
      <c r="Q872" s="296"/>
      <c r="R872" s="296"/>
      <c r="S872" s="296"/>
      <c r="T872" s="296"/>
    </row>
    <row r="873" spans="1:20" ht="12.75" customHeight="1" x14ac:dyDescent="0.2">
      <c r="A873" s="303" t="str">
        <f>IF(B873="","",ROW()-ROW($A$3)+'Diário 3º PA'!$P$1)</f>
        <v/>
      </c>
      <c r="B873" s="304"/>
      <c r="C873" s="305"/>
      <c r="D873" s="269"/>
      <c r="E873" s="264"/>
      <c r="F873" s="334"/>
      <c r="G873" s="269"/>
      <c r="H873" s="269"/>
      <c r="I873" s="264"/>
      <c r="J873" s="307" t="str">
        <f t="shared" si="1"/>
        <v/>
      </c>
      <c r="K873" s="307"/>
      <c r="L873" s="308"/>
      <c r="M873" s="307"/>
      <c r="N873" s="304"/>
      <c r="O873" s="264"/>
      <c r="P873" s="269"/>
      <c r="Q873" s="296"/>
      <c r="R873" s="296"/>
      <c r="S873" s="296"/>
      <c r="T873" s="296"/>
    </row>
    <row r="874" spans="1:20" ht="12.75" customHeight="1" x14ac:dyDescent="0.2">
      <c r="A874" s="303" t="str">
        <f>IF(B874="","",ROW()-ROW($A$3)+'Diário 3º PA'!$P$1)</f>
        <v/>
      </c>
      <c r="B874" s="304"/>
      <c r="C874" s="305"/>
      <c r="D874" s="269"/>
      <c r="E874" s="264"/>
      <c r="F874" s="334"/>
      <c r="G874" s="269"/>
      <c r="H874" s="269"/>
      <c r="I874" s="264"/>
      <c r="J874" s="307" t="str">
        <f t="shared" si="1"/>
        <v/>
      </c>
      <c r="K874" s="307"/>
      <c r="L874" s="308"/>
      <c r="M874" s="307"/>
      <c r="N874" s="304"/>
      <c r="O874" s="264"/>
      <c r="P874" s="269"/>
      <c r="Q874" s="296"/>
      <c r="R874" s="296"/>
      <c r="S874" s="296"/>
      <c r="T874" s="296"/>
    </row>
    <row r="875" spans="1:20" ht="12.75" customHeight="1" x14ac:dyDescent="0.2">
      <c r="A875" s="303" t="str">
        <f>IF(B875="","",ROW()-ROW($A$3)+'Diário 3º PA'!$P$1)</f>
        <v/>
      </c>
      <c r="B875" s="304"/>
      <c r="C875" s="305"/>
      <c r="D875" s="269"/>
      <c r="E875" s="264"/>
      <c r="F875" s="334"/>
      <c r="G875" s="269"/>
      <c r="H875" s="269"/>
      <c r="I875" s="264"/>
      <c r="J875" s="307" t="str">
        <f t="shared" si="1"/>
        <v/>
      </c>
      <c r="K875" s="307"/>
      <c r="L875" s="308"/>
      <c r="M875" s="307"/>
      <c r="N875" s="304"/>
      <c r="O875" s="264"/>
      <c r="P875" s="269"/>
      <c r="Q875" s="296"/>
      <c r="R875" s="296"/>
      <c r="S875" s="296"/>
      <c r="T875" s="296"/>
    </row>
    <row r="876" spans="1:20" ht="12.75" customHeight="1" x14ac:dyDescent="0.2">
      <c r="A876" s="303" t="str">
        <f>IF(B876="","",ROW()-ROW($A$3)+'Diário 3º PA'!$P$1)</f>
        <v/>
      </c>
      <c r="B876" s="304"/>
      <c r="C876" s="305"/>
      <c r="D876" s="269"/>
      <c r="E876" s="264"/>
      <c r="F876" s="334"/>
      <c r="G876" s="269"/>
      <c r="H876" s="269"/>
      <c r="I876" s="264"/>
      <c r="J876" s="307" t="str">
        <f t="shared" si="1"/>
        <v/>
      </c>
      <c r="K876" s="307"/>
      <c r="L876" s="308"/>
      <c r="M876" s="307"/>
      <c r="N876" s="304"/>
      <c r="O876" s="264"/>
      <c r="P876" s="269"/>
      <c r="Q876" s="296"/>
      <c r="R876" s="296"/>
      <c r="S876" s="296"/>
      <c r="T876" s="296"/>
    </row>
    <row r="877" spans="1:20" ht="12.75" customHeight="1" x14ac:dyDescent="0.2">
      <c r="A877" s="303" t="str">
        <f>IF(B877="","",ROW()-ROW($A$3)+'Diário 3º PA'!$P$1)</f>
        <v/>
      </c>
      <c r="B877" s="304"/>
      <c r="C877" s="305"/>
      <c r="D877" s="269"/>
      <c r="E877" s="264"/>
      <c r="F877" s="334"/>
      <c r="G877" s="269"/>
      <c r="H877" s="269"/>
      <c r="I877" s="264"/>
      <c r="J877" s="307" t="str">
        <f t="shared" si="1"/>
        <v/>
      </c>
      <c r="K877" s="307"/>
      <c r="L877" s="308"/>
      <c r="M877" s="307"/>
      <c r="N877" s="304"/>
      <c r="O877" s="264"/>
      <c r="P877" s="269"/>
      <c r="Q877" s="296"/>
      <c r="R877" s="296"/>
      <c r="S877" s="296"/>
      <c r="T877" s="296"/>
    </row>
    <row r="878" spans="1:20" ht="12.75" customHeight="1" x14ac:dyDescent="0.2">
      <c r="A878" s="303" t="str">
        <f>IF(B878="","",ROW()-ROW($A$3)+'Diário 3º PA'!$P$1)</f>
        <v/>
      </c>
      <c r="B878" s="304"/>
      <c r="C878" s="305"/>
      <c r="D878" s="269"/>
      <c r="E878" s="264"/>
      <c r="F878" s="334"/>
      <c r="G878" s="269"/>
      <c r="H878" s="269"/>
      <c r="I878" s="264"/>
      <c r="J878" s="307" t="str">
        <f t="shared" si="1"/>
        <v/>
      </c>
      <c r="K878" s="307"/>
      <c r="L878" s="308"/>
      <c r="M878" s="307"/>
      <c r="N878" s="304"/>
      <c r="O878" s="264"/>
      <c r="P878" s="269"/>
      <c r="Q878" s="296"/>
      <c r="R878" s="296"/>
      <c r="S878" s="296"/>
      <c r="T878" s="296"/>
    </row>
    <row r="879" spans="1:20" ht="12.75" customHeight="1" x14ac:dyDescent="0.2">
      <c r="A879" s="303" t="str">
        <f>IF(B879="","",ROW()-ROW($A$3)+'Diário 3º PA'!$P$1)</f>
        <v/>
      </c>
      <c r="B879" s="304"/>
      <c r="C879" s="305"/>
      <c r="D879" s="269"/>
      <c r="E879" s="264"/>
      <c r="F879" s="334"/>
      <c r="G879" s="269"/>
      <c r="H879" s="269"/>
      <c r="I879" s="264"/>
      <c r="J879" s="307" t="str">
        <f t="shared" si="1"/>
        <v/>
      </c>
      <c r="K879" s="307"/>
      <c r="L879" s="308"/>
      <c r="M879" s="307"/>
      <c r="N879" s="304"/>
      <c r="O879" s="264"/>
      <c r="P879" s="269"/>
      <c r="Q879" s="296"/>
      <c r="R879" s="296"/>
      <c r="S879" s="296"/>
      <c r="T879" s="296"/>
    </row>
    <row r="880" spans="1:20" ht="12.75" customHeight="1" x14ac:dyDescent="0.2">
      <c r="A880" s="303" t="str">
        <f>IF(B880="","",ROW()-ROW($A$3)+'Diário 3º PA'!$P$1)</f>
        <v/>
      </c>
      <c r="B880" s="304"/>
      <c r="C880" s="305"/>
      <c r="D880" s="269"/>
      <c r="E880" s="264"/>
      <c r="F880" s="334"/>
      <c r="G880" s="269"/>
      <c r="H880" s="269"/>
      <c r="I880" s="264"/>
      <c r="J880" s="307" t="str">
        <f t="shared" si="1"/>
        <v/>
      </c>
      <c r="K880" s="307"/>
      <c r="L880" s="308"/>
      <c r="M880" s="307"/>
      <c r="N880" s="304"/>
      <c r="O880" s="264"/>
      <c r="P880" s="269"/>
      <c r="Q880" s="296"/>
      <c r="R880" s="296"/>
      <c r="S880" s="296"/>
      <c r="T880" s="296"/>
    </row>
    <row r="881" spans="1:20" ht="12.75" customHeight="1" x14ac:dyDescent="0.2">
      <c r="A881" s="303" t="str">
        <f>IF(B881="","",ROW()-ROW($A$3)+'Diário 3º PA'!$P$1)</f>
        <v/>
      </c>
      <c r="B881" s="304"/>
      <c r="C881" s="305"/>
      <c r="D881" s="269"/>
      <c r="E881" s="264"/>
      <c r="F881" s="334"/>
      <c r="G881" s="269"/>
      <c r="H881" s="269"/>
      <c r="I881" s="264"/>
      <c r="J881" s="307" t="str">
        <f t="shared" si="1"/>
        <v/>
      </c>
      <c r="K881" s="307"/>
      <c r="L881" s="308"/>
      <c r="M881" s="307"/>
      <c r="N881" s="304"/>
      <c r="O881" s="264"/>
      <c r="P881" s="269"/>
      <c r="Q881" s="296"/>
      <c r="R881" s="296"/>
      <c r="S881" s="296"/>
      <c r="T881" s="296"/>
    </row>
    <row r="882" spans="1:20" ht="12.75" customHeight="1" x14ac:dyDescent="0.2">
      <c r="A882" s="303" t="str">
        <f>IF(B882="","",ROW()-ROW($A$3)+'Diário 3º PA'!$P$1)</f>
        <v/>
      </c>
      <c r="B882" s="304"/>
      <c r="C882" s="305"/>
      <c r="D882" s="269"/>
      <c r="E882" s="264"/>
      <c r="F882" s="334"/>
      <c r="G882" s="269"/>
      <c r="H882" s="269"/>
      <c r="I882" s="264"/>
      <c r="J882" s="307" t="str">
        <f t="shared" si="1"/>
        <v/>
      </c>
      <c r="K882" s="307"/>
      <c r="L882" s="308"/>
      <c r="M882" s="307"/>
      <c r="N882" s="304"/>
      <c r="O882" s="264"/>
      <c r="P882" s="269"/>
      <c r="Q882" s="296"/>
      <c r="R882" s="296"/>
      <c r="S882" s="296"/>
      <c r="T882" s="296"/>
    </row>
    <row r="883" spans="1:20" ht="12.75" customHeight="1" x14ac:dyDescent="0.2">
      <c r="A883" s="303" t="str">
        <f>IF(B883="","",ROW()-ROW($A$3)+'Diário 3º PA'!$P$1)</f>
        <v/>
      </c>
      <c r="B883" s="304"/>
      <c r="C883" s="305"/>
      <c r="D883" s="269"/>
      <c r="E883" s="264"/>
      <c r="F883" s="334"/>
      <c r="G883" s="269"/>
      <c r="H883" s="269"/>
      <c r="I883" s="264"/>
      <c r="J883" s="307" t="str">
        <f t="shared" si="1"/>
        <v/>
      </c>
      <c r="K883" s="307"/>
      <c r="L883" s="308"/>
      <c r="M883" s="307"/>
      <c r="N883" s="304"/>
      <c r="O883" s="264"/>
      <c r="P883" s="269"/>
      <c r="Q883" s="296"/>
      <c r="R883" s="296"/>
      <c r="S883" s="296"/>
      <c r="T883" s="296"/>
    </row>
    <row r="884" spans="1:20" ht="12.75" customHeight="1" x14ac:dyDescent="0.2">
      <c r="A884" s="303" t="str">
        <f>IF(B884="","",ROW()-ROW($A$3)+'Diário 3º PA'!$P$1)</f>
        <v/>
      </c>
      <c r="B884" s="304"/>
      <c r="C884" s="305"/>
      <c r="D884" s="269"/>
      <c r="E884" s="264"/>
      <c r="F884" s="334"/>
      <c r="G884" s="269"/>
      <c r="H884" s="269"/>
      <c r="I884" s="264"/>
      <c r="J884" s="307" t="str">
        <f t="shared" si="1"/>
        <v/>
      </c>
      <c r="K884" s="307"/>
      <c r="L884" s="308"/>
      <c r="M884" s="307"/>
      <c r="N884" s="304"/>
      <c r="O884" s="264"/>
      <c r="P884" s="269"/>
      <c r="Q884" s="296"/>
      <c r="R884" s="296"/>
      <c r="S884" s="296"/>
      <c r="T884" s="296"/>
    </row>
    <row r="885" spans="1:20" ht="12.75" customHeight="1" x14ac:dyDescent="0.2">
      <c r="A885" s="303" t="str">
        <f>IF(B885="","",ROW()-ROW($A$3)+'Diário 3º PA'!$P$1)</f>
        <v/>
      </c>
      <c r="B885" s="304"/>
      <c r="C885" s="305"/>
      <c r="D885" s="269"/>
      <c r="E885" s="264"/>
      <c r="F885" s="334"/>
      <c r="G885" s="269"/>
      <c r="H885" s="269"/>
      <c r="I885" s="264"/>
      <c r="J885" s="307" t="str">
        <f t="shared" si="1"/>
        <v/>
      </c>
      <c r="K885" s="307"/>
      <c r="L885" s="308"/>
      <c r="M885" s="307"/>
      <c r="N885" s="304"/>
      <c r="O885" s="264"/>
      <c r="P885" s="269"/>
      <c r="Q885" s="296"/>
      <c r="R885" s="296"/>
      <c r="S885" s="296"/>
      <c r="T885" s="296"/>
    </row>
    <row r="886" spans="1:20" ht="12.75" customHeight="1" x14ac:dyDescent="0.2">
      <c r="A886" s="303" t="str">
        <f>IF(B886="","",ROW()-ROW($A$3)+'Diário 3º PA'!$P$1)</f>
        <v/>
      </c>
      <c r="B886" s="304"/>
      <c r="C886" s="305"/>
      <c r="D886" s="269"/>
      <c r="E886" s="264"/>
      <c r="F886" s="334"/>
      <c r="G886" s="269"/>
      <c r="H886" s="269"/>
      <c r="I886" s="264"/>
      <c r="J886" s="307" t="str">
        <f t="shared" si="1"/>
        <v/>
      </c>
      <c r="K886" s="307"/>
      <c r="L886" s="308"/>
      <c r="M886" s="307"/>
      <c r="N886" s="304"/>
      <c r="O886" s="264"/>
      <c r="P886" s="269"/>
      <c r="Q886" s="296"/>
      <c r="R886" s="296"/>
      <c r="S886" s="296"/>
      <c r="T886" s="296"/>
    </row>
    <row r="887" spans="1:20" ht="12.75" customHeight="1" x14ac:dyDescent="0.2">
      <c r="A887" s="303" t="str">
        <f>IF(B887="","",ROW()-ROW($A$3)+'Diário 3º PA'!$P$1)</f>
        <v/>
      </c>
      <c r="B887" s="304"/>
      <c r="C887" s="305"/>
      <c r="D887" s="269"/>
      <c r="E887" s="264"/>
      <c r="F887" s="334"/>
      <c r="G887" s="269"/>
      <c r="H887" s="269"/>
      <c r="I887" s="264"/>
      <c r="J887" s="307" t="str">
        <f t="shared" si="1"/>
        <v/>
      </c>
      <c r="K887" s="307"/>
      <c r="L887" s="308"/>
      <c r="M887" s="307"/>
      <c r="N887" s="304"/>
      <c r="O887" s="264"/>
      <c r="P887" s="269"/>
      <c r="Q887" s="296"/>
      <c r="R887" s="296"/>
      <c r="S887" s="296"/>
      <c r="T887" s="296"/>
    </row>
    <row r="888" spans="1:20" ht="12.75" customHeight="1" x14ac:dyDescent="0.2">
      <c r="A888" s="303" t="str">
        <f>IF(B888="","",ROW()-ROW($A$3)+'Diário 3º PA'!$P$1)</f>
        <v/>
      </c>
      <c r="B888" s="304"/>
      <c r="C888" s="305"/>
      <c r="D888" s="269"/>
      <c r="E888" s="264"/>
      <c r="F888" s="334"/>
      <c r="G888" s="269"/>
      <c r="H888" s="269"/>
      <c r="I888" s="264"/>
      <c r="J888" s="307" t="str">
        <f t="shared" si="1"/>
        <v/>
      </c>
      <c r="K888" s="307"/>
      <c r="L888" s="308"/>
      <c r="M888" s="307"/>
      <c r="N888" s="304"/>
      <c r="O888" s="264"/>
      <c r="P888" s="269"/>
      <c r="Q888" s="296"/>
      <c r="R888" s="296"/>
      <c r="S888" s="296"/>
      <c r="T888" s="296"/>
    </row>
    <row r="889" spans="1:20" ht="12.75" customHeight="1" x14ac:dyDescent="0.2">
      <c r="A889" s="303" t="str">
        <f>IF(B889="","",ROW()-ROW($A$3)+'Diário 3º PA'!$P$1)</f>
        <v/>
      </c>
      <c r="B889" s="304"/>
      <c r="C889" s="305"/>
      <c r="D889" s="269"/>
      <c r="E889" s="264"/>
      <c r="F889" s="334"/>
      <c r="G889" s="269"/>
      <c r="H889" s="269"/>
      <c r="I889" s="264"/>
      <c r="J889" s="307" t="str">
        <f t="shared" si="1"/>
        <v/>
      </c>
      <c r="K889" s="307"/>
      <c r="L889" s="308"/>
      <c r="M889" s="307"/>
      <c r="N889" s="304"/>
      <c r="O889" s="264"/>
      <c r="P889" s="269"/>
      <c r="Q889" s="296"/>
      <c r="R889" s="296"/>
      <c r="S889" s="296"/>
      <c r="T889" s="296"/>
    </row>
    <row r="890" spans="1:20" ht="12.75" customHeight="1" x14ac:dyDescent="0.2">
      <c r="A890" s="303" t="str">
        <f>IF(B890="","",ROW()-ROW($A$3)+'Diário 3º PA'!$P$1)</f>
        <v/>
      </c>
      <c r="B890" s="304"/>
      <c r="C890" s="305"/>
      <c r="D890" s="269"/>
      <c r="E890" s="264"/>
      <c r="F890" s="334"/>
      <c r="G890" s="269"/>
      <c r="H890" s="269"/>
      <c r="I890" s="264"/>
      <c r="J890" s="307" t="str">
        <f t="shared" si="1"/>
        <v/>
      </c>
      <c r="K890" s="307"/>
      <c r="L890" s="308"/>
      <c r="M890" s="307"/>
      <c r="N890" s="304"/>
      <c r="O890" s="264"/>
      <c r="P890" s="269"/>
      <c r="Q890" s="296"/>
      <c r="R890" s="296"/>
      <c r="S890" s="296"/>
      <c r="T890" s="296"/>
    </row>
    <row r="891" spans="1:20" ht="12.75" customHeight="1" x14ac:dyDescent="0.2">
      <c r="A891" s="303" t="str">
        <f>IF(B891="","",ROW()-ROW($A$3)+'Diário 3º PA'!$P$1)</f>
        <v/>
      </c>
      <c r="B891" s="304"/>
      <c r="C891" s="305"/>
      <c r="D891" s="269"/>
      <c r="E891" s="264"/>
      <c r="F891" s="334"/>
      <c r="G891" s="269"/>
      <c r="H891" s="269"/>
      <c r="I891" s="264"/>
      <c r="J891" s="307" t="str">
        <f t="shared" si="1"/>
        <v/>
      </c>
      <c r="K891" s="307"/>
      <c r="L891" s="308"/>
      <c r="M891" s="307"/>
      <c r="N891" s="304"/>
      <c r="O891" s="264"/>
      <c r="P891" s="269"/>
      <c r="Q891" s="296"/>
      <c r="R891" s="296"/>
      <c r="S891" s="296"/>
      <c r="T891" s="296"/>
    </row>
    <row r="892" spans="1:20" ht="12.75" customHeight="1" x14ac:dyDescent="0.2">
      <c r="A892" s="303" t="str">
        <f>IF(B892="","",ROW()-ROW($A$3)+'Diário 3º PA'!$P$1)</f>
        <v/>
      </c>
      <c r="B892" s="304"/>
      <c r="C892" s="305"/>
      <c r="D892" s="269"/>
      <c r="E892" s="264"/>
      <c r="F892" s="334"/>
      <c r="G892" s="269"/>
      <c r="H892" s="269"/>
      <c r="I892" s="264"/>
      <c r="J892" s="307" t="str">
        <f t="shared" si="1"/>
        <v/>
      </c>
      <c r="K892" s="307"/>
      <c r="L892" s="308"/>
      <c r="M892" s="307"/>
      <c r="N892" s="304"/>
      <c r="O892" s="264"/>
      <c r="P892" s="269"/>
      <c r="Q892" s="296"/>
      <c r="R892" s="296"/>
      <c r="S892" s="296"/>
      <c r="T892" s="296"/>
    </row>
    <row r="893" spans="1:20" ht="12.75" customHeight="1" x14ac:dyDescent="0.2">
      <c r="A893" s="303" t="str">
        <f>IF(B893="","",ROW()-ROW($A$3)+'Diário 3º PA'!$P$1)</f>
        <v/>
      </c>
      <c r="B893" s="304"/>
      <c r="C893" s="305"/>
      <c r="D893" s="269"/>
      <c r="E893" s="264"/>
      <c r="F893" s="334"/>
      <c r="G893" s="269"/>
      <c r="H893" s="269"/>
      <c r="I893" s="264"/>
      <c r="J893" s="307" t="str">
        <f t="shared" si="1"/>
        <v/>
      </c>
      <c r="K893" s="307"/>
      <c r="L893" s="308"/>
      <c r="M893" s="307"/>
      <c r="N893" s="304"/>
      <c r="O893" s="264"/>
      <c r="P893" s="269"/>
      <c r="Q893" s="296"/>
      <c r="R893" s="296"/>
      <c r="S893" s="296"/>
      <c r="T893" s="296"/>
    </row>
    <row r="894" spans="1:20" ht="12.75" customHeight="1" x14ac:dyDescent="0.2">
      <c r="A894" s="303" t="str">
        <f>IF(B894="","",ROW()-ROW($A$3)+'Diário 3º PA'!$P$1)</f>
        <v/>
      </c>
      <c r="B894" s="304"/>
      <c r="C894" s="305"/>
      <c r="D894" s="269"/>
      <c r="E894" s="264"/>
      <c r="F894" s="334"/>
      <c r="G894" s="269"/>
      <c r="H894" s="269"/>
      <c r="I894" s="264"/>
      <c r="J894" s="307" t="str">
        <f t="shared" si="1"/>
        <v/>
      </c>
      <c r="K894" s="307"/>
      <c r="L894" s="308"/>
      <c r="M894" s="307"/>
      <c r="N894" s="304"/>
      <c r="O894" s="264"/>
      <c r="P894" s="269"/>
      <c r="Q894" s="296"/>
      <c r="R894" s="296"/>
      <c r="S894" s="296"/>
      <c r="T894" s="296"/>
    </row>
    <row r="895" spans="1:20" ht="12.75" customHeight="1" x14ac:dyDescent="0.2">
      <c r="A895" s="303" t="str">
        <f>IF(B895="","",ROW()-ROW($A$3)+'Diário 3º PA'!$P$1)</f>
        <v/>
      </c>
      <c r="B895" s="304"/>
      <c r="C895" s="305"/>
      <c r="D895" s="269"/>
      <c r="E895" s="264"/>
      <c r="F895" s="334"/>
      <c r="G895" s="269"/>
      <c r="H895" s="269"/>
      <c r="I895" s="264"/>
      <c r="J895" s="307" t="str">
        <f t="shared" si="1"/>
        <v/>
      </c>
      <c r="K895" s="307"/>
      <c r="L895" s="308"/>
      <c r="M895" s="307"/>
      <c r="N895" s="304"/>
      <c r="O895" s="264"/>
      <c r="P895" s="269"/>
      <c r="Q895" s="296"/>
      <c r="R895" s="296"/>
      <c r="S895" s="296"/>
      <c r="T895" s="296"/>
    </row>
    <row r="896" spans="1:20" ht="12.75" customHeight="1" x14ac:dyDescent="0.2">
      <c r="A896" s="303" t="str">
        <f>IF(B896="","",ROW()-ROW($A$3)+'Diário 3º PA'!$P$1)</f>
        <v/>
      </c>
      <c r="B896" s="304"/>
      <c r="C896" s="305"/>
      <c r="D896" s="269"/>
      <c r="E896" s="264"/>
      <c r="F896" s="334"/>
      <c r="G896" s="269"/>
      <c r="H896" s="269"/>
      <c r="I896" s="264"/>
      <c r="J896" s="307" t="str">
        <f t="shared" si="1"/>
        <v/>
      </c>
      <c r="K896" s="307"/>
      <c r="L896" s="308"/>
      <c r="M896" s="307"/>
      <c r="N896" s="304"/>
      <c r="O896" s="264"/>
      <c r="P896" s="269"/>
      <c r="Q896" s="296"/>
      <c r="R896" s="296"/>
      <c r="S896" s="296"/>
      <c r="T896" s="296"/>
    </row>
    <row r="897" spans="1:20" ht="12.75" customHeight="1" x14ac:dyDescent="0.2">
      <c r="A897" s="303" t="str">
        <f>IF(B897="","",ROW()-ROW($A$3)+'Diário 3º PA'!$P$1)</f>
        <v/>
      </c>
      <c r="B897" s="304"/>
      <c r="C897" s="305"/>
      <c r="D897" s="269"/>
      <c r="E897" s="264"/>
      <c r="F897" s="334"/>
      <c r="G897" s="269"/>
      <c r="H897" s="269"/>
      <c r="I897" s="264"/>
      <c r="J897" s="307" t="str">
        <f t="shared" si="1"/>
        <v/>
      </c>
      <c r="K897" s="307"/>
      <c r="L897" s="308"/>
      <c r="M897" s="307"/>
      <c r="N897" s="304"/>
      <c r="O897" s="264"/>
      <c r="P897" s="269"/>
      <c r="Q897" s="296"/>
      <c r="R897" s="296"/>
      <c r="S897" s="296"/>
      <c r="T897" s="296"/>
    </row>
    <row r="898" spans="1:20" ht="12.75" customHeight="1" x14ac:dyDescent="0.2">
      <c r="A898" s="303" t="str">
        <f>IF(B898="","",ROW()-ROW($A$3)+'Diário 3º PA'!$P$1)</f>
        <v/>
      </c>
      <c r="B898" s="304"/>
      <c r="C898" s="305"/>
      <c r="D898" s="269"/>
      <c r="E898" s="264"/>
      <c r="F898" s="334"/>
      <c r="G898" s="269"/>
      <c r="H898" s="269"/>
      <c r="I898" s="264"/>
      <c r="J898" s="307" t="str">
        <f t="shared" si="1"/>
        <v/>
      </c>
      <c r="K898" s="307"/>
      <c r="L898" s="308"/>
      <c r="M898" s="307"/>
      <c r="N898" s="304"/>
      <c r="O898" s="264"/>
      <c r="P898" s="269"/>
      <c r="Q898" s="296"/>
      <c r="R898" s="296"/>
      <c r="S898" s="296"/>
      <c r="T898" s="296"/>
    </row>
    <row r="899" spans="1:20" ht="12.75" customHeight="1" x14ac:dyDescent="0.2">
      <c r="A899" s="303" t="str">
        <f>IF(B899="","",ROW()-ROW($A$3)+'Diário 3º PA'!$P$1)</f>
        <v/>
      </c>
      <c r="B899" s="304"/>
      <c r="C899" s="305"/>
      <c r="D899" s="269"/>
      <c r="E899" s="264"/>
      <c r="F899" s="334"/>
      <c r="G899" s="269"/>
      <c r="H899" s="269"/>
      <c r="I899" s="264"/>
      <c r="J899" s="307" t="str">
        <f t="shared" si="1"/>
        <v/>
      </c>
      <c r="K899" s="307"/>
      <c r="L899" s="308"/>
      <c r="M899" s="307"/>
      <c r="N899" s="304"/>
      <c r="O899" s="264"/>
      <c r="P899" s="269"/>
      <c r="Q899" s="296"/>
      <c r="R899" s="296"/>
      <c r="S899" s="296"/>
      <c r="T899" s="296"/>
    </row>
    <row r="900" spans="1:20" ht="12.75" customHeight="1" x14ac:dyDescent="0.2">
      <c r="A900" s="303" t="str">
        <f>IF(B900="","",ROW()-ROW($A$3)+'Diário 3º PA'!$P$1)</f>
        <v/>
      </c>
      <c r="B900" s="304"/>
      <c r="C900" s="305"/>
      <c r="D900" s="269"/>
      <c r="E900" s="264"/>
      <c r="F900" s="334"/>
      <c r="G900" s="269"/>
      <c r="H900" s="269"/>
      <c r="I900" s="264"/>
      <c r="J900" s="307" t="str">
        <f t="shared" si="1"/>
        <v/>
      </c>
      <c r="K900" s="307"/>
      <c r="L900" s="308"/>
      <c r="M900" s="307"/>
      <c r="N900" s="304"/>
      <c r="O900" s="264"/>
      <c r="P900" s="269"/>
      <c r="Q900" s="296"/>
      <c r="R900" s="296"/>
      <c r="S900" s="296"/>
      <c r="T900" s="296"/>
    </row>
    <row r="901" spans="1:20" ht="12.75" customHeight="1" x14ac:dyDescent="0.2">
      <c r="A901" s="303" t="str">
        <f>IF(B901="","",ROW()-ROW($A$3)+'Diário 3º PA'!$P$1)</f>
        <v/>
      </c>
      <c r="B901" s="304"/>
      <c r="C901" s="305"/>
      <c r="D901" s="269"/>
      <c r="E901" s="264"/>
      <c r="F901" s="334"/>
      <c r="G901" s="269"/>
      <c r="H901" s="269"/>
      <c r="I901" s="264"/>
      <c r="J901" s="307" t="str">
        <f t="shared" si="1"/>
        <v/>
      </c>
      <c r="K901" s="307"/>
      <c r="L901" s="308"/>
      <c r="M901" s="307"/>
      <c r="N901" s="304"/>
      <c r="O901" s="264"/>
      <c r="P901" s="269"/>
      <c r="Q901" s="296"/>
      <c r="R901" s="296"/>
      <c r="S901" s="296"/>
      <c r="T901" s="296"/>
    </row>
    <row r="902" spans="1:20" ht="12.75" customHeight="1" x14ac:dyDescent="0.2">
      <c r="A902" s="303" t="str">
        <f>IF(B902="","",ROW()-ROW($A$3)+'Diário 3º PA'!$P$1)</f>
        <v/>
      </c>
      <c r="B902" s="304"/>
      <c r="C902" s="305"/>
      <c r="D902" s="269"/>
      <c r="E902" s="264"/>
      <c r="F902" s="334"/>
      <c r="G902" s="269"/>
      <c r="H902" s="269"/>
      <c r="I902" s="264"/>
      <c r="J902" s="307" t="str">
        <f t="shared" si="1"/>
        <v/>
      </c>
      <c r="K902" s="307"/>
      <c r="L902" s="308"/>
      <c r="M902" s="307"/>
      <c r="N902" s="304"/>
      <c r="O902" s="264"/>
      <c r="P902" s="269"/>
      <c r="Q902" s="296"/>
      <c r="R902" s="296"/>
      <c r="S902" s="296"/>
      <c r="T902" s="296"/>
    </row>
    <row r="903" spans="1:20" ht="12.75" customHeight="1" x14ac:dyDescent="0.2">
      <c r="A903" s="303" t="str">
        <f>IF(B903="","",ROW()-ROW($A$3)+'Diário 3º PA'!$P$1)</f>
        <v/>
      </c>
      <c r="B903" s="304"/>
      <c r="C903" s="305"/>
      <c r="D903" s="269"/>
      <c r="E903" s="264"/>
      <c r="F903" s="334"/>
      <c r="G903" s="269"/>
      <c r="H903" s="269"/>
      <c r="I903" s="264"/>
      <c r="J903" s="307" t="str">
        <f t="shared" si="1"/>
        <v/>
      </c>
      <c r="K903" s="307"/>
      <c r="L903" s="308"/>
      <c r="M903" s="307"/>
      <c r="N903" s="304"/>
      <c r="O903" s="264"/>
      <c r="P903" s="269"/>
      <c r="Q903" s="296"/>
      <c r="R903" s="296"/>
      <c r="S903" s="296"/>
      <c r="T903" s="296"/>
    </row>
    <row r="904" spans="1:20" ht="12.75" customHeight="1" x14ac:dyDescent="0.2">
      <c r="A904" s="303" t="str">
        <f>IF(B904="","",ROW()-ROW($A$3)+'Diário 3º PA'!$P$1)</f>
        <v/>
      </c>
      <c r="B904" s="304"/>
      <c r="C904" s="305"/>
      <c r="D904" s="269"/>
      <c r="E904" s="264"/>
      <c r="F904" s="334"/>
      <c r="G904" s="269"/>
      <c r="H904" s="269"/>
      <c r="I904" s="264"/>
      <c r="J904" s="307" t="str">
        <f t="shared" si="1"/>
        <v/>
      </c>
      <c r="K904" s="307"/>
      <c r="L904" s="308"/>
      <c r="M904" s="307"/>
      <c r="N904" s="304"/>
      <c r="O904" s="264"/>
      <c r="P904" s="269"/>
      <c r="Q904" s="296"/>
      <c r="R904" s="296"/>
      <c r="S904" s="296"/>
      <c r="T904" s="296"/>
    </row>
    <row r="905" spans="1:20" ht="12.75" customHeight="1" x14ac:dyDescent="0.2">
      <c r="A905" s="303" t="str">
        <f>IF(B905="","",ROW()-ROW($A$3)+'Diário 3º PA'!$P$1)</f>
        <v/>
      </c>
      <c r="B905" s="304"/>
      <c r="C905" s="305"/>
      <c r="D905" s="269"/>
      <c r="E905" s="264"/>
      <c r="F905" s="334"/>
      <c r="G905" s="269"/>
      <c r="H905" s="269"/>
      <c r="I905" s="264"/>
      <c r="J905" s="307" t="str">
        <f t="shared" si="1"/>
        <v/>
      </c>
      <c r="K905" s="307"/>
      <c r="L905" s="308"/>
      <c r="M905" s="307"/>
      <c r="N905" s="304"/>
      <c r="O905" s="264"/>
      <c r="P905" s="269"/>
      <c r="Q905" s="296"/>
      <c r="R905" s="296"/>
      <c r="S905" s="296"/>
      <c r="T905" s="296"/>
    </row>
    <row r="906" spans="1:20" ht="12.75" customHeight="1" x14ac:dyDescent="0.2">
      <c r="A906" s="303" t="str">
        <f>IF(B906="","",ROW()-ROW($A$3)+'Diário 3º PA'!$P$1)</f>
        <v/>
      </c>
      <c r="B906" s="304"/>
      <c r="C906" s="305"/>
      <c r="D906" s="269"/>
      <c r="E906" s="264"/>
      <c r="F906" s="334"/>
      <c r="G906" s="269"/>
      <c r="H906" s="269"/>
      <c r="I906" s="264"/>
      <c r="J906" s="307" t="str">
        <f t="shared" si="1"/>
        <v/>
      </c>
      <c r="K906" s="307"/>
      <c r="L906" s="308"/>
      <c r="M906" s="307"/>
      <c r="N906" s="304"/>
      <c r="O906" s="264"/>
      <c r="P906" s="269"/>
      <c r="Q906" s="296"/>
      <c r="R906" s="296"/>
      <c r="S906" s="296"/>
      <c r="T906" s="296"/>
    </row>
    <row r="907" spans="1:20" ht="12.75" customHeight="1" x14ac:dyDescent="0.2">
      <c r="A907" s="303" t="str">
        <f>IF(B907="","",ROW()-ROW($A$3)+'Diário 3º PA'!$P$1)</f>
        <v/>
      </c>
      <c r="B907" s="304"/>
      <c r="C907" s="305"/>
      <c r="D907" s="269"/>
      <c r="E907" s="264"/>
      <c r="F907" s="334"/>
      <c r="G907" s="269"/>
      <c r="H907" s="269"/>
      <c r="I907" s="264"/>
      <c r="J907" s="307" t="str">
        <f t="shared" si="1"/>
        <v/>
      </c>
      <c r="K907" s="307"/>
      <c r="L907" s="308"/>
      <c r="M907" s="307"/>
      <c r="N907" s="304"/>
      <c r="O907" s="264"/>
      <c r="P907" s="269"/>
      <c r="Q907" s="296"/>
      <c r="R907" s="296"/>
      <c r="S907" s="296"/>
      <c r="T907" s="296"/>
    </row>
    <row r="908" spans="1:20" ht="12.75" customHeight="1" x14ac:dyDescent="0.2">
      <c r="A908" s="303" t="str">
        <f>IF(B908="","",ROW()-ROW($A$3)+'Diário 3º PA'!$P$1)</f>
        <v/>
      </c>
      <c r="B908" s="304"/>
      <c r="C908" s="305"/>
      <c r="D908" s="269"/>
      <c r="E908" s="264"/>
      <c r="F908" s="334"/>
      <c r="G908" s="269"/>
      <c r="H908" s="269"/>
      <c r="I908" s="264"/>
      <c r="J908" s="307" t="str">
        <f t="shared" si="1"/>
        <v/>
      </c>
      <c r="K908" s="307"/>
      <c r="L908" s="308"/>
      <c r="M908" s="307"/>
      <c r="N908" s="304"/>
      <c r="O908" s="264"/>
      <c r="P908" s="269"/>
      <c r="Q908" s="296"/>
      <c r="R908" s="296"/>
      <c r="S908" s="296"/>
      <c r="T908" s="296"/>
    </row>
    <row r="909" spans="1:20" ht="12.75" customHeight="1" x14ac:dyDescent="0.2">
      <c r="A909" s="303" t="str">
        <f>IF(B909="","",ROW()-ROW($A$3)+'Diário 3º PA'!$P$1)</f>
        <v/>
      </c>
      <c r="B909" s="304"/>
      <c r="C909" s="305"/>
      <c r="D909" s="269"/>
      <c r="E909" s="264"/>
      <c r="F909" s="334"/>
      <c r="G909" s="269"/>
      <c r="H909" s="269"/>
      <c r="I909" s="264"/>
      <c r="J909" s="307" t="str">
        <f t="shared" si="1"/>
        <v/>
      </c>
      <c r="K909" s="307"/>
      <c r="L909" s="308"/>
      <c r="M909" s="307"/>
      <c r="N909" s="304"/>
      <c r="O909" s="264"/>
      <c r="P909" s="269"/>
      <c r="Q909" s="296"/>
      <c r="R909" s="296"/>
      <c r="S909" s="296"/>
      <c r="T909" s="296"/>
    </row>
    <row r="910" spans="1:20" ht="12.75" customHeight="1" x14ac:dyDescent="0.2">
      <c r="A910" s="303" t="str">
        <f>IF(B910="","",ROW()-ROW($A$3)+'Diário 3º PA'!$P$1)</f>
        <v/>
      </c>
      <c r="B910" s="304"/>
      <c r="C910" s="305"/>
      <c r="D910" s="269"/>
      <c r="E910" s="264"/>
      <c r="F910" s="334"/>
      <c r="G910" s="269"/>
      <c r="H910" s="269"/>
      <c r="I910" s="264"/>
      <c r="J910" s="307" t="str">
        <f t="shared" si="1"/>
        <v/>
      </c>
      <c r="K910" s="307"/>
      <c r="L910" s="308"/>
      <c r="M910" s="307"/>
      <c r="N910" s="304"/>
      <c r="O910" s="264"/>
      <c r="P910" s="269"/>
      <c r="Q910" s="296"/>
      <c r="R910" s="296"/>
      <c r="S910" s="296"/>
      <c r="T910" s="296"/>
    </row>
    <row r="911" spans="1:20" ht="12.75" customHeight="1" x14ac:dyDescent="0.2">
      <c r="A911" s="303" t="str">
        <f>IF(B911="","",ROW()-ROW($A$3)+'Diário 3º PA'!$P$1)</f>
        <v/>
      </c>
      <c r="B911" s="304"/>
      <c r="C911" s="305"/>
      <c r="D911" s="269"/>
      <c r="E911" s="264"/>
      <c r="F911" s="334"/>
      <c r="G911" s="269"/>
      <c r="H911" s="269"/>
      <c r="I911" s="264"/>
      <c r="J911" s="307" t="str">
        <f t="shared" si="1"/>
        <v/>
      </c>
      <c r="K911" s="307"/>
      <c r="L911" s="308"/>
      <c r="M911" s="307"/>
      <c r="N911" s="304"/>
      <c r="O911" s="264"/>
      <c r="P911" s="269"/>
      <c r="Q911" s="296"/>
      <c r="R911" s="296"/>
      <c r="S911" s="296"/>
      <c r="T911" s="296"/>
    </row>
    <row r="912" spans="1:20" ht="12.75" customHeight="1" x14ac:dyDescent="0.2">
      <c r="A912" s="303" t="str">
        <f>IF(B912="","",ROW()-ROW($A$3)+'Diário 3º PA'!$P$1)</f>
        <v/>
      </c>
      <c r="B912" s="304"/>
      <c r="C912" s="305"/>
      <c r="D912" s="269"/>
      <c r="E912" s="264"/>
      <c r="F912" s="334"/>
      <c r="G912" s="269"/>
      <c r="H912" s="269"/>
      <c r="I912" s="264"/>
      <c r="J912" s="307" t="str">
        <f t="shared" si="1"/>
        <v/>
      </c>
      <c r="K912" s="307"/>
      <c r="L912" s="308"/>
      <c r="M912" s="307"/>
      <c r="N912" s="304"/>
      <c r="O912" s="264"/>
      <c r="P912" s="269"/>
      <c r="Q912" s="296"/>
      <c r="R912" s="296"/>
      <c r="S912" s="296"/>
      <c r="T912" s="296"/>
    </row>
    <row r="913" spans="1:20" ht="12.75" customHeight="1" x14ac:dyDescent="0.2">
      <c r="A913" s="303" t="str">
        <f>IF(B913="","",ROW()-ROW($A$3)+'Diário 3º PA'!$P$1)</f>
        <v/>
      </c>
      <c r="B913" s="304"/>
      <c r="C913" s="305"/>
      <c r="D913" s="269"/>
      <c r="E913" s="264"/>
      <c r="F913" s="334"/>
      <c r="G913" s="269"/>
      <c r="H913" s="269"/>
      <c r="I913" s="264"/>
      <c r="J913" s="307" t="str">
        <f t="shared" si="1"/>
        <v/>
      </c>
      <c r="K913" s="307"/>
      <c r="L913" s="308"/>
      <c r="M913" s="307"/>
      <c r="N913" s="304"/>
      <c r="O913" s="264"/>
      <c r="P913" s="269"/>
      <c r="Q913" s="296"/>
      <c r="R913" s="296"/>
      <c r="S913" s="296"/>
      <c r="T913" s="296"/>
    </row>
    <row r="914" spans="1:20" ht="12.75" customHeight="1" x14ac:dyDescent="0.2">
      <c r="A914" s="303" t="str">
        <f>IF(B914="","",ROW()-ROW($A$3)+'Diário 3º PA'!$P$1)</f>
        <v/>
      </c>
      <c r="B914" s="304"/>
      <c r="C914" s="305"/>
      <c r="D914" s="269"/>
      <c r="E914" s="264"/>
      <c r="F914" s="334"/>
      <c r="G914" s="269"/>
      <c r="H914" s="269"/>
      <c r="I914" s="264"/>
      <c r="J914" s="307" t="str">
        <f t="shared" si="1"/>
        <v/>
      </c>
      <c r="K914" s="307"/>
      <c r="L914" s="308"/>
      <c r="M914" s="307"/>
      <c r="N914" s="304"/>
      <c r="O914" s="264"/>
      <c r="P914" s="269"/>
      <c r="Q914" s="296"/>
      <c r="R914" s="296"/>
      <c r="S914" s="296"/>
      <c r="T914" s="296"/>
    </row>
    <row r="915" spans="1:20" ht="12.75" customHeight="1" x14ac:dyDescent="0.2">
      <c r="A915" s="303" t="str">
        <f>IF(B915="","",ROW()-ROW($A$3)+'Diário 3º PA'!$P$1)</f>
        <v/>
      </c>
      <c r="B915" s="304"/>
      <c r="C915" s="305"/>
      <c r="D915" s="269"/>
      <c r="E915" s="264"/>
      <c r="F915" s="334"/>
      <c r="G915" s="269"/>
      <c r="H915" s="269"/>
      <c r="I915" s="264"/>
      <c r="J915" s="307" t="str">
        <f t="shared" si="1"/>
        <v/>
      </c>
      <c r="K915" s="307"/>
      <c r="L915" s="308"/>
      <c r="M915" s="307"/>
      <c r="N915" s="304"/>
      <c r="O915" s="264"/>
      <c r="P915" s="269"/>
      <c r="Q915" s="296"/>
      <c r="R915" s="296"/>
      <c r="S915" s="296"/>
      <c r="T915" s="296"/>
    </row>
    <row r="916" spans="1:20" ht="12.75" customHeight="1" x14ac:dyDescent="0.2">
      <c r="A916" s="303" t="str">
        <f>IF(B916="","",ROW()-ROW($A$3)+'Diário 3º PA'!$P$1)</f>
        <v/>
      </c>
      <c r="B916" s="304"/>
      <c r="C916" s="305"/>
      <c r="D916" s="269"/>
      <c r="E916" s="264"/>
      <c r="F916" s="334"/>
      <c r="G916" s="269"/>
      <c r="H916" s="269"/>
      <c r="I916" s="264"/>
      <c r="J916" s="307" t="str">
        <f t="shared" si="1"/>
        <v/>
      </c>
      <c r="K916" s="307"/>
      <c r="L916" s="308"/>
      <c r="M916" s="307"/>
      <c r="N916" s="304"/>
      <c r="O916" s="264"/>
      <c r="P916" s="269"/>
      <c r="Q916" s="296"/>
      <c r="R916" s="296"/>
      <c r="S916" s="296"/>
      <c r="T916" s="296"/>
    </row>
    <row r="917" spans="1:20" ht="12.75" customHeight="1" x14ac:dyDescent="0.2">
      <c r="A917" s="303" t="str">
        <f>IF(B917="","",ROW()-ROW($A$3)+'Diário 3º PA'!$P$1)</f>
        <v/>
      </c>
      <c r="B917" s="304"/>
      <c r="C917" s="305"/>
      <c r="D917" s="269"/>
      <c r="E917" s="264"/>
      <c r="F917" s="334"/>
      <c r="G917" s="269"/>
      <c r="H917" s="269"/>
      <c r="I917" s="264"/>
      <c r="J917" s="307" t="str">
        <f t="shared" si="1"/>
        <v/>
      </c>
      <c r="K917" s="307"/>
      <c r="L917" s="308"/>
      <c r="M917" s="307"/>
      <c r="N917" s="304"/>
      <c r="O917" s="264"/>
      <c r="P917" s="269"/>
      <c r="Q917" s="296"/>
      <c r="R917" s="296"/>
      <c r="S917" s="296"/>
      <c r="T917" s="296"/>
    </row>
    <row r="918" spans="1:20" ht="12.75" customHeight="1" x14ac:dyDescent="0.2">
      <c r="A918" s="303" t="str">
        <f>IF(B918="","",ROW()-ROW($A$3)+'Diário 3º PA'!$P$1)</f>
        <v/>
      </c>
      <c r="B918" s="304"/>
      <c r="C918" s="305"/>
      <c r="D918" s="269"/>
      <c r="E918" s="264"/>
      <c r="F918" s="334"/>
      <c r="G918" s="269"/>
      <c r="H918" s="269"/>
      <c r="I918" s="264"/>
      <c r="J918" s="307" t="str">
        <f t="shared" si="1"/>
        <v/>
      </c>
      <c r="K918" s="307"/>
      <c r="L918" s="308"/>
      <c r="M918" s="307"/>
      <c r="N918" s="304"/>
      <c r="O918" s="264"/>
      <c r="P918" s="269"/>
      <c r="Q918" s="296"/>
      <c r="R918" s="296"/>
      <c r="S918" s="296"/>
      <c r="T918" s="296"/>
    </row>
    <row r="919" spans="1:20" ht="12.75" customHeight="1" x14ac:dyDescent="0.2">
      <c r="A919" s="303" t="str">
        <f>IF(B919="","",ROW()-ROW($A$3)+'Diário 3º PA'!$P$1)</f>
        <v/>
      </c>
      <c r="B919" s="304"/>
      <c r="C919" s="305"/>
      <c r="D919" s="269"/>
      <c r="E919" s="264"/>
      <c r="F919" s="334"/>
      <c r="G919" s="269"/>
      <c r="H919" s="269"/>
      <c r="I919" s="264"/>
      <c r="J919" s="307" t="str">
        <f t="shared" si="1"/>
        <v/>
      </c>
      <c r="K919" s="307"/>
      <c r="L919" s="308"/>
      <c r="M919" s="307"/>
      <c r="N919" s="304"/>
      <c r="O919" s="264"/>
      <c r="P919" s="269"/>
      <c r="Q919" s="296"/>
      <c r="R919" s="296"/>
      <c r="S919" s="296"/>
      <c r="T919" s="296"/>
    </row>
    <row r="920" spans="1:20" ht="12.75" customHeight="1" x14ac:dyDescent="0.2">
      <c r="A920" s="303" t="str">
        <f>IF(B920="","",ROW()-ROW($A$3)+'Diário 3º PA'!$P$1)</f>
        <v/>
      </c>
      <c r="B920" s="304"/>
      <c r="C920" s="305"/>
      <c r="D920" s="269"/>
      <c r="E920" s="264"/>
      <c r="F920" s="334"/>
      <c r="G920" s="269"/>
      <c r="H920" s="269"/>
      <c r="I920" s="264"/>
      <c r="J920" s="307" t="str">
        <f t="shared" si="1"/>
        <v/>
      </c>
      <c r="K920" s="307"/>
      <c r="L920" s="308"/>
      <c r="M920" s="307"/>
      <c r="N920" s="304"/>
      <c r="O920" s="264"/>
      <c r="P920" s="269"/>
      <c r="Q920" s="296"/>
      <c r="R920" s="296"/>
      <c r="S920" s="296"/>
      <c r="T920" s="296"/>
    </row>
    <row r="921" spans="1:20" ht="12.75" customHeight="1" x14ac:dyDescent="0.2">
      <c r="A921" s="303" t="str">
        <f>IF(B921="","",ROW()-ROW($A$3)+'Diário 3º PA'!$P$1)</f>
        <v/>
      </c>
      <c r="B921" s="304"/>
      <c r="C921" s="305"/>
      <c r="D921" s="269"/>
      <c r="E921" s="264"/>
      <c r="F921" s="334"/>
      <c r="G921" s="269"/>
      <c r="H921" s="269"/>
      <c r="I921" s="264"/>
      <c r="J921" s="307" t="str">
        <f t="shared" si="1"/>
        <v/>
      </c>
      <c r="K921" s="307"/>
      <c r="L921" s="308"/>
      <c r="M921" s="307"/>
      <c r="N921" s="304"/>
      <c r="O921" s="264"/>
      <c r="P921" s="269"/>
      <c r="Q921" s="296"/>
      <c r="R921" s="296"/>
      <c r="S921" s="296"/>
      <c r="T921" s="296"/>
    </row>
    <row r="922" spans="1:20" ht="12.75" customHeight="1" x14ac:dyDescent="0.2">
      <c r="A922" s="303" t="str">
        <f>IF(B922="","",ROW()-ROW($A$3)+'Diário 3º PA'!$P$1)</f>
        <v/>
      </c>
      <c r="B922" s="304"/>
      <c r="C922" s="305"/>
      <c r="D922" s="269"/>
      <c r="E922" s="264"/>
      <c r="F922" s="334"/>
      <c r="G922" s="269"/>
      <c r="H922" s="269"/>
      <c r="I922" s="264"/>
      <c r="J922" s="307" t="str">
        <f t="shared" si="1"/>
        <v/>
      </c>
      <c r="K922" s="307"/>
      <c r="L922" s="308"/>
      <c r="M922" s="307"/>
      <c r="N922" s="304"/>
      <c r="O922" s="264"/>
      <c r="P922" s="269"/>
      <c r="Q922" s="296"/>
      <c r="R922" s="296"/>
      <c r="S922" s="296"/>
      <c r="T922" s="296"/>
    </row>
    <row r="923" spans="1:20" ht="12.75" customHeight="1" x14ac:dyDescent="0.2">
      <c r="A923" s="303" t="str">
        <f>IF(B923="","",ROW()-ROW($A$3)+'Diário 3º PA'!$P$1)</f>
        <v/>
      </c>
      <c r="B923" s="304"/>
      <c r="C923" s="305"/>
      <c r="D923" s="269"/>
      <c r="E923" s="264"/>
      <c r="F923" s="334"/>
      <c r="G923" s="269"/>
      <c r="H923" s="269"/>
      <c r="I923" s="264"/>
      <c r="J923" s="307" t="str">
        <f t="shared" si="1"/>
        <v/>
      </c>
      <c r="K923" s="307"/>
      <c r="L923" s="308"/>
      <c r="M923" s="307"/>
      <c r="N923" s="304"/>
      <c r="O923" s="264"/>
      <c r="P923" s="269"/>
      <c r="Q923" s="296"/>
      <c r="R923" s="296"/>
      <c r="S923" s="296"/>
      <c r="T923" s="296"/>
    </row>
    <row r="924" spans="1:20" ht="12.75" customHeight="1" x14ac:dyDescent="0.2">
      <c r="A924" s="303" t="str">
        <f>IF(B924="","",ROW()-ROW($A$3)+'Diário 3º PA'!$P$1)</f>
        <v/>
      </c>
      <c r="B924" s="304"/>
      <c r="C924" s="305"/>
      <c r="D924" s="269"/>
      <c r="E924" s="264"/>
      <c r="F924" s="334"/>
      <c r="G924" s="269"/>
      <c r="H924" s="269"/>
      <c r="I924" s="264"/>
      <c r="J924" s="307" t="str">
        <f t="shared" si="1"/>
        <v/>
      </c>
      <c r="K924" s="307"/>
      <c r="L924" s="308"/>
      <c r="M924" s="307"/>
      <c r="N924" s="304"/>
      <c r="O924" s="264"/>
      <c r="P924" s="269"/>
      <c r="Q924" s="296"/>
      <c r="R924" s="296"/>
      <c r="S924" s="296"/>
      <c r="T924" s="296"/>
    </row>
    <row r="925" spans="1:20" ht="12.75" customHeight="1" x14ac:dyDescent="0.2">
      <c r="A925" s="303" t="str">
        <f>IF(B925="","",ROW()-ROW($A$3)+'Diário 3º PA'!$P$1)</f>
        <v/>
      </c>
      <c r="B925" s="304"/>
      <c r="C925" s="305"/>
      <c r="D925" s="269"/>
      <c r="E925" s="264"/>
      <c r="F925" s="334"/>
      <c r="G925" s="269"/>
      <c r="H925" s="269"/>
      <c r="I925" s="264"/>
      <c r="J925" s="307" t="str">
        <f t="shared" si="1"/>
        <v/>
      </c>
      <c r="K925" s="307"/>
      <c r="L925" s="308"/>
      <c r="M925" s="307"/>
      <c r="N925" s="304"/>
      <c r="O925" s="264"/>
      <c r="P925" s="269"/>
      <c r="Q925" s="296"/>
      <c r="R925" s="296"/>
      <c r="S925" s="296"/>
      <c r="T925" s="296"/>
    </row>
    <row r="926" spans="1:20" ht="12.75" customHeight="1" x14ac:dyDescent="0.2">
      <c r="A926" s="303" t="str">
        <f>IF(B926="","",ROW()-ROW($A$3)+'Diário 3º PA'!$P$1)</f>
        <v/>
      </c>
      <c r="B926" s="304"/>
      <c r="C926" s="305"/>
      <c r="D926" s="269"/>
      <c r="E926" s="264"/>
      <c r="F926" s="334"/>
      <c r="G926" s="269"/>
      <c r="H926" s="269"/>
      <c r="I926" s="264"/>
      <c r="J926" s="307" t="str">
        <f t="shared" si="1"/>
        <v/>
      </c>
      <c r="K926" s="307"/>
      <c r="L926" s="308"/>
      <c r="M926" s="307"/>
      <c r="N926" s="304"/>
      <c r="O926" s="264"/>
      <c r="P926" s="269"/>
      <c r="Q926" s="296"/>
      <c r="R926" s="296"/>
      <c r="S926" s="296"/>
      <c r="T926" s="296"/>
    </row>
    <row r="927" spans="1:20" ht="12.75" customHeight="1" x14ac:dyDescent="0.2">
      <c r="A927" s="303" t="str">
        <f>IF(B927="","",ROW()-ROW($A$3)+'Diário 3º PA'!$P$1)</f>
        <v/>
      </c>
      <c r="B927" s="304"/>
      <c r="C927" s="305"/>
      <c r="D927" s="269"/>
      <c r="E927" s="264"/>
      <c r="F927" s="334"/>
      <c r="G927" s="269"/>
      <c r="H927" s="269"/>
      <c r="I927" s="264"/>
      <c r="J927" s="307" t="str">
        <f t="shared" si="1"/>
        <v/>
      </c>
      <c r="K927" s="307"/>
      <c r="L927" s="308"/>
      <c r="M927" s="307"/>
      <c r="N927" s="304"/>
      <c r="O927" s="264"/>
      <c r="P927" s="269"/>
      <c r="Q927" s="296"/>
      <c r="R927" s="296"/>
      <c r="S927" s="296"/>
      <c r="T927" s="296"/>
    </row>
    <row r="928" spans="1:20" ht="12.75" customHeight="1" x14ac:dyDescent="0.2">
      <c r="A928" s="303" t="str">
        <f>IF(B928="","",ROW()-ROW($A$3)+'Diário 3º PA'!$P$1)</f>
        <v/>
      </c>
      <c r="B928" s="304"/>
      <c r="C928" s="305"/>
      <c r="D928" s="269"/>
      <c r="E928" s="264"/>
      <c r="F928" s="334"/>
      <c r="G928" s="269"/>
      <c r="H928" s="269"/>
      <c r="I928" s="264"/>
      <c r="J928" s="307" t="str">
        <f t="shared" si="1"/>
        <v/>
      </c>
      <c r="K928" s="307"/>
      <c r="L928" s="308"/>
      <c r="M928" s="307"/>
      <c r="N928" s="304"/>
      <c r="O928" s="264"/>
      <c r="P928" s="269"/>
      <c r="Q928" s="296"/>
      <c r="R928" s="296"/>
      <c r="S928" s="296"/>
      <c r="T928" s="296"/>
    </row>
    <row r="929" spans="1:20" ht="12.75" customHeight="1" x14ac:dyDescent="0.2">
      <c r="A929" s="303" t="str">
        <f>IF(B929="","",ROW()-ROW($A$3)+'Diário 3º PA'!$P$1)</f>
        <v/>
      </c>
      <c r="B929" s="304"/>
      <c r="C929" s="305"/>
      <c r="D929" s="269"/>
      <c r="E929" s="264"/>
      <c r="F929" s="334"/>
      <c r="G929" s="269"/>
      <c r="H929" s="269"/>
      <c r="I929" s="264"/>
      <c r="J929" s="307" t="str">
        <f t="shared" si="1"/>
        <v/>
      </c>
      <c r="K929" s="307"/>
      <c r="L929" s="308"/>
      <c r="M929" s="307"/>
      <c r="N929" s="304"/>
      <c r="O929" s="264"/>
      <c r="P929" s="269"/>
      <c r="Q929" s="296"/>
      <c r="R929" s="296"/>
      <c r="S929" s="296"/>
      <c r="T929" s="296"/>
    </row>
    <row r="930" spans="1:20" ht="12.75" customHeight="1" x14ac:dyDescent="0.2">
      <c r="A930" s="303" t="str">
        <f>IF(B930="","",ROW()-ROW($A$3)+'Diário 3º PA'!$P$1)</f>
        <v/>
      </c>
      <c r="B930" s="304"/>
      <c r="C930" s="305"/>
      <c r="D930" s="269"/>
      <c r="E930" s="264"/>
      <c r="F930" s="334"/>
      <c r="G930" s="269"/>
      <c r="H930" s="269"/>
      <c r="I930" s="264"/>
      <c r="J930" s="307" t="str">
        <f t="shared" si="1"/>
        <v/>
      </c>
      <c r="K930" s="307"/>
      <c r="L930" s="308"/>
      <c r="M930" s="307"/>
      <c r="N930" s="304"/>
      <c r="O930" s="264"/>
      <c r="P930" s="269"/>
      <c r="Q930" s="296"/>
      <c r="R930" s="296"/>
      <c r="S930" s="296"/>
      <c r="T930" s="296"/>
    </row>
    <row r="931" spans="1:20" ht="12.75" customHeight="1" x14ac:dyDescent="0.2">
      <c r="A931" s="303" t="str">
        <f>IF(B931="","",ROW()-ROW($A$3)+'Diário 3º PA'!$P$1)</f>
        <v/>
      </c>
      <c r="B931" s="304"/>
      <c r="C931" s="305"/>
      <c r="D931" s="269"/>
      <c r="E931" s="264"/>
      <c r="F931" s="334"/>
      <c r="G931" s="269"/>
      <c r="H931" s="269"/>
      <c r="I931" s="264"/>
      <c r="J931" s="307" t="str">
        <f t="shared" si="1"/>
        <v/>
      </c>
      <c r="K931" s="307"/>
      <c r="L931" s="308"/>
      <c r="M931" s="307"/>
      <c r="N931" s="304"/>
      <c r="O931" s="264"/>
      <c r="P931" s="269"/>
      <c r="Q931" s="296"/>
      <c r="R931" s="296"/>
      <c r="S931" s="296"/>
      <c r="T931" s="296"/>
    </row>
    <row r="932" spans="1:20" ht="12.75" customHeight="1" x14ac:dyDescent="0.2">
      <c r="A932" s="303" t="str">
        <f>IF(B932="","",ROW()-ROW($A$3)+'Diário 3º PA'!$P$1)</f>
        <v/>
      </c>
      <c r="B932" s="304"/>
      <c r="C932" s="305"/>
      <c r="D932" s="269"/>
      <c r="E932" s="264"/>
      <c r="F932" s="334"/>
      <c r="G932" s="269"/>
      <c r="H932" s="269"/>
      <c r="I932" s="264"/>
      <c r="J932" s="307" t="str">
        <f t="shared" si="1"/>
        <v/>
      </c>
      <c r="K932" s="307"/>
      <c r="L932" s="308"/>
      <c r="M932" s="307"/>
      <c r="N932" s="304"/>
      <c r="O932" s="264"/>
      <c r="P932" s="269"/>
      <c r="Q932" s="296"/>
      <c r="R932" s="296"/>
      <c r="S932" s="296"/>
      <c r="T932" s="296"/>
    </row>
    <row r="933" spans="1:20" ht="12.75" customHeight="1" x14ac:dyDescent="0.2">
      <c r="A933" s="303" t="str">
        <f>IF(B933="","",ROW()-ROW($A$3)+'Diário 3º PA'!$P$1)</f>
        <v/>
      </c>
      <c r="B933" s="304"/>
      <c r="C933" s="305"/>
      <c r="D933" s="269"/>
      <c r="E933" s="264"/>
      <c r="F933" s="334"/>
      <c r="G933" s="269"/>
      <c r="H933" s="269"/>
      <c r="I933" s="264"/>
      <c r="J933" s="307" t="str">
        <f t="shared" si="1"/>
        <v/>
      </c>
      <c r="K933" s="307"/>
      <c r="L933" s="308"/>
      <c r="M933" s="307"/>
      <c r="N933" s="304"/>
      <c r="O933" s="264"/>
      <c r="P933" s="269"/>
      <c r="Q933" s="296"/>
      <c r="R933" s="296"/>
      <c r="S933" s="296"/>
      <c r="T933" s="296"/>
    </row>
    <row r="934" spans="1:20" ht="12.75" customHeight="1" x14ac:dyDescent="0.2">
      <c r="A934" s="303" t="str">
        <f>IF(B934="","",ROW()-ROW($A$3)+'Diário 3º PA'!$P$1)</f>
        <v/>
      </c>
      <c r="B934" s="304"/>
      <c r="C934" s="305"/>
      <c r="D934" s="269"/>
      <c r="E934" s="264"/>
      <c r="F934" s="334"/>
      <c r="G934" s="269"/>
      <c r="H934" s="269"/>
      <c r="I934" s="264"/>
      <c r="J934" s="307" t="str">
        <f t="shared" si="1"/>
        <v/>
      </c>
      <c r="K934" s="307"/>
      <c r="L934" s="308"/>
      <c r="M934" s="307"/>
      <c r="N934" s="304"/>
      <c r="O934" s="264"/>
      <c r="P934" s="269"/>
      <c r="Q934" s="296"/>
      <c r="R934" s="296"/>
      <c r="S934" s="296"/>
      <c r="T934" s="296"/>
    </row>
    <row r="935" spans="1:20" ht="12.75" customHeight="1" x14ac:dyDescent="0.2">
      <c r="A935" s="303" t="str">
        <f>IF(B935="","",ROW()-ROW($A$3)+'Diário 3º PA'!$P$1)</f>
        <v/>
      </c>
      <c r="B935" s="304"/>
      <c r="C935" s="305"/>
      <c r="D935" s="269"/>
      <c r="E935" s="264"/>
      <c r="F935" s="334"/>
      <c r="G935" s="269"/>
      <c r="H935" s="269"/>
      <c r="I935" s="264"/>
      <c r="J935" s="307" t="str">
        <f t="shared" si="1"/>
        <v/>
      </c>
      <c r="K935" s="307"/>
      <c r="L935" s="308"/>
      <c r="M935" s="307"/>
      <c r="N935" s="304"/>
      <c r="O935" s="264"/>
      <c r="P935" s="269"/>
      <c r="Q935" s="296"/>
      <c r="R935" s="296"/>
      <c r="S935" s="296"/>
      <c r="T935" s="296"/>
    </row>
    <row r="936" spans="1:20" ht="12.75" customHeight="1" x14ac:dyDescent="0.2">
      <c r="A936" s="303" t="str">
        <f>IF(B936="","",ROW()-ROW($A$3)+'Diário 3º PA'!$P$1)</f>
        <v/>
      </c>
      <c r="B936" s="304"/>
      <c r="C936" s="305"/>
      <c r="D936" s="269"/>
      <c r="E936" s="264"/>
      <c r="F936" s="334"/>
      <c r="G936" s="269"/>
      <c r="H936" s="269"/>
      <c r="I936" s="264"/>
      <c r="J936" s="307" t="str">
        <f t="shared" si="1"/>
        <v/>
      </c>
      <c r="K936" s="307"/>
      <c r="L936" s="308"/>
      <c r="M936" s="307"/>
      <c r="N936" s="304"/>
      <c r="O936" s="264"/>
      <c r="P936" s="269"/>
      <c r="Q936" s="296"/>
      <c r="R936" s="296"/>
      <c r="S936" s="296"/>
      <c r="T936" s="296"/>
    </row>
    <row r="937" spans="1:20" ht="12.75" customHeight="1" x14ac:dyDescent="0.2">
      <c r="A937" s="303" t="str">
        <f>IF(B937="","",ROW()-ROW($A$3)+'Diário 3º PA'!$P$1)</f>
        <v/>
      </c>
      <c r="B937" s="304"/>
      <c r="C937" s="305"/>
      <c r="D937" s="269"/>
      <c r="E937" s="264"/>
      <c r="F937" s="334"/>
      <c r="G937" s="269"/>
      <c r="H937" s="269"/>
      <c r="I937" s="264"/>
      <c r="J937" s="307" t="str">
        <f t="shared" si="1"/>
        <v/>
      </c>
      <c r="K937" s="307"/>
      <c r="L937" s="308"/>
      <c r="M937" s="307"/>
      <c r="N937" s="304"/>
      <c r="O937" s="264"/>
      <c r="P937" s="269"/>
      <c r="Q937" s="296"/>
      <c r="R937" s="296"/>
      <c r="S937" s="296"/>
      <c r="T937" s="296"/>
    </row>
    <row r="938" spans="1:20" ht="12.75" customHeight="1" x14ac:dyDescent="0.2">
      <c r="A938" s="303" t="str">
        <f>IF(B938="","",ROW()-ROW($A$3)+'Diário 3º PA'!$P$1)</f>
        <v/>
      </c>
      <c r="B938" s="304"/>
      <c r="C938" s="305"/>
      <c r="D938" s="269"/>
      <c r="E938" s="264"/>
      <c r="F938" s="334"/>
      <c r="G938" s="269"/>
      <c r="H938" s="269"/>
      <c r="I938" s="264"/>
      <c r="J938" s="307" t="str">
        <f t="shared" si="1"/>
        <v/>
      </c>
      <c r="K938" s="307"/>
      <c r="L938" s="308"/>
      <c r="M938" s="307"/>
      <c r="N938" s="304"/>
      <c r="O938" s="264"/>
      <c r="P938" s="269"/>
      <c r="Q938" s="296"/>
      <c r="R938" s="296"/>
      <c r="S938" s="296"/>
      <c r="T938" s="296"/>
    </row>
    <row r="939" spans="1:20" ht="12.75" customHeight="1" x14ac:dyDescent="0.2">
      <c r="A939" s="303" t="str">
        <f>IF(B939="","",ROW()-ROW($A$3)+'Diário 3º PA'!$P$1)</f>
        <v/>
      </c>
      <c r="B939" s="304"/>
      <c r="C939" s="305"/>
      <c r="D939" s="269"/>
      <c r="E939" s="264"/>
      <c r="F939" s="334"/>
      <c r="G939" s="269"/>
      <c r="H939" s="269"/>
      <c r="I939" s="264"/>
      <c r="J939" s="307" t="str">
        <f t="shared" si="1"/>
        <v/>
      </c>
      <c r="K939" s="307"/>
      <c r="L939" s="308"/>
      <c r="M939" s="307"/>
      <c r="N939" s="304"/>
      <c r="O939" s="264"/>
      <c r="P939" s="269"/>
      <c r="Q939" s="296"/>
      <c r="R939" s="296"/>
      <c r="S939" s="296"/>
      <c r="T939" s="296"/>
    </row>
    <row r="940" spans="1:20" ht="12.75" customHeight="1" x14ac:dyDescent="0.2">
      <c r="A940" s="303" t="str">
        <f>IF(B940="","",ROW()-ROW($A$3)+'Diário 3º PA'!$P$1)</f>
        <v/>
      </c>
      <c r="B940" s="304"/>
      <c r="C940" s="305"/>
      <c r="D940" s="269"/>
      <c r="E940" s="264"/>
      <c r="F940" s="334"/>
      <c r="G940" s="269"/>
      <c r="H940" s="269"/>
      <c r="I940" s="264"/>
      <c r="J940" s="307" t="str">
        <f t="shared" si="1"/>
        <v/>
      </c>
      <c r="K940" s="307"/>
      <c r="L940" s="308"/>
      <c r="M940" s="307"/>
      <c r="N940" s="304"/>
      <c r="O940" s="264"/>
      <c r="P940" s="269"/>
      <c r="Q940" s="296"/>
      <c r="R940" s="296"/>
      <c r="S940" s="296"/>
      <c r="T940" s="296"/>
    </row>
    <row r="941" spans="1:20" ht="12.75" customHeight="1" x14ac:dyDescent="0.2">
      <c r="A941" s="303" t="str">
        <f>IF(B941="","",ROW()-ROW($A$3)+'Diário 3º PA'!$P$1)</f>
        <v/>
      </c>
      <c r="B941" s="304"/>
      <c r="C941" s="305"/>
      <c r="D941" s="269"/>
      <c r="E941" s="264"/>
      <c r="F941" s="334"/>
      <c r="G941" s="269"/>
      <c r="H941" s="269"/>
      <c r="I941" s="264"/>
      <c r="J941" s="307" t="str">
        <f t="shared" si="1"/>
        <v/>
      </c>
      <c r="K941" s="307"/>
      <c r="L941" s="308"/>
      <c r="M941" s="307"/>
      <c r="N941" s="304"/>
      <c r="O941" s="264"/>
      <c r="P941" s="269"/>
      <c r="Q941" s="296"/>
      <c r="R941" s="296"/>
      <c r="S941" s="296"/>
      <c r="T941" s="296"/>
    </row>
    <row r="942" spans="1:20" ht="12.75" customHeight="1" x14ac:dyDescent="0.2">
      <c r="A942" s="303" t="str">
        <f>IF(B942="","",ROW()-ROW($A$3)+'Diário 3º PA'!$P$1)</f>
        <v/>
      </c>
      <c r="B942" s="304"/>
      <c r="C942" s="305"/>
      <c r="D942" s="269"/>
      <c r="E942" s="264"/>
      <c r="F942" s="334"/>
      <c r="G942" s="269"/>
      <c r="H942" s="269"/>
      <c r="I942" s="264"/>
      <c r="J942" s="307" t="str">
        <f t="shared" si="1"/>
        <v/>
      </c>
      <c r="K942" s="307"/>
      <c r="L942" s="308"/>
      <c r="M942" s="307"/>
      <c r="N942" s="304"/>
      <c r="O942" s="264"/>
      <c r="P942" s="269"/>
      <c r="Q942" s="296"/>
      <c r="R942" s="296"/>
      <c r="S942" s="296"/>
      <c r="T942" s="296"/>
    </row>
    <row r="943" spans="1:20" ht="12.75" customHeight="1" x14ac:dyDescent="0.2">
      <c r="A943" s="303" t="str">
        <f>IF(B943="","",ROW()-ROW($A$3)+'Diário 3º PA'!$P$1)</f>
        <v/>
      </c>
      <c r="B943" s="304"/>
      <c r="C943" s="305"/>
      <c r="D943" s="269"/>
      <c r="E943" s="264"/>
      <c r="F943" s="334"/>
      <c r="G943" s="269"/>
      <c r="H943" s="269"/>
      <c r="I943" s="264"/>
      <c r="J943" s="307" t="str">
        <f t="shared" si="1"/>
        <v/>
      </c>
      <c r="K943" s="307"/>
      <c r="L943" s="308"/>
      <c r="M943" s="307"/>
      <c r="N943" s="304"/>
      <c r="O943" s="264"/>
      <c r="P943" s="269"/>
      <c r="Q943" s="296"/>
      <c r="R943" s="296"/>
      <c r="S943" s="296"/>
      <c r="T943" s="296"/>
    </row>
    <row r="944" spans="1:20" ht="12.75" customHeight="1" x14ac:dyDescent="0.2">
      <c r="A944" s="303" t="str">
        <f>IF(B944="","",ROW()-ROW($A$3)+'Diário 3º PA'!$P$1)</f>
        <v/>
      </c>
      <c r="B944" s="304"/>
      <c r="C944" s="305"/>
      <c r="D944" s="269"/>
      <c r="E944" s="264"/>
      <c r="F944" s="334"/>
      <c r="G944" s="269"/>
      <c r="H944" s="269"/>
      <c r="I944" s="264"/>
      <c r="J944" s="307" t="str">
        <f t="shared" si="1"/>
        <v/>
      </c>
      <c r="K944" s="307"/>
      <c r="L944" s="308"/>
      <c r="M944" s="307"/>
      <c r="N944" s="304"/>
      <c r="O944" s="264"/>
      <c r="P944" s="269"/>
      <c r="Q944" s="296"/>
      <c r="R944" s="296"/>
      <c r="S944" s="296"/>
      <c r="T944" s="296"/>
    </row>
    <row r="945" spans="1:20" ht="12.75" customHeight="1" x14ac:dyDescent="0.2">
      <c r="A945" s="303" t="str">
        <f>IF(B945="","",ROW()-ROW($A$3)+'Diário 3º PA'!$P$1)</f>
        <v/>
      </c>
      <c r="B945" s="304"/>
      <c r="C945" s="305"/>
      <c r="D945" s="269"/>
      <c r="E945" s="264"/>
      <c r="F945" s="334"/>
      <c r="G945" s="269"/>
      <c r="H945" s="269"/>
      <c r="I945" s="264"/>
      <c r="J945" s="307" t="str">
        <f t="shared" si="1"/>
        <v/>
      </c>
      <c r="K945" s="307"/>
      <c r="L945" s="308"/>
      <c r="M945" s="307"/>
      <c r="N945" s="304"/>
      <c r="O945" s="264"/>
      <c r="P945" s="269"/>
      <c r="Q945" s="296"/>
      <c r="R945" s="296"/>
      <c r="S945" s="296"/>
      <c r="T945" s="296"/>
    </row>
    <row r="946" spans="1:20" ht="12.75" customHeight="1" x14ac:dyDescent="0.2">
      <c r="A946" s="303" t="str">
        <f>IF(B946="","",ROW()-ROW($A$3)+'Diário 3º PA'!$P$1)</f>
        <v/>
      </c>
      <c r="B946" s="304"/>
      <c r="C946" s="305"/>
      <c r="D946" s="269"/>
      <c r="E946" s="264"/>
      <c r="F946" s="334"/>
      <c r="G946" s="269"/>
      <c r="H946" s="269"/>
      <c r="I946" s="264"/>
      <c r="J946" s="307" t="str">
        <f t="shared" si="1"/>
        <v/>
      </c>
      <c r="K946" s="307"/>
      <c r="L946" s="308"/>
      <c r="M946" s="307"/>
      <c r="N946" s="304"/>
      <c r="O946" s="264"/>
      <c r="P946" s="269"/>
      <c r="Q946" s="296"/>
      <c r="R946" s="296"/>
      <c r="S946" s="296"/>
      <c r="T946" s="296"/>
    </row>
    <row r="947" spans="1:20" ht="12.75" customHeight="1" x14ac:dyDescent="0.2">
      <c r="A947" s="303" t="str">
        <f>IF(B947="","",ROW()-ROW($A$3)+'Diário 3º PA'!$P$1)</f>
        <v/>
      </c>
      <c r="B947" s="304"/>
      <c r="C947" s="305"/>
      <c r="D947" s="269"/>
      <c r="E947" s="264"/>
      <c r="F947" s="334"/>
      <c r="G947" s="269"/>
      <c r="H947" s="269"/>
      <c r="I947" s="264"/>
      <c r="J947" s="307" t="str">
        <f t="shared" si="1"/>
        <v/>
      </c>
      <c r="K947" s="307"/>
      <c r="L947" s="308"/>
      <c r="M947" s="307"/>
      <c r="N947" s="304"/>
      <c r="O947" s="264"/>
      <c r="P947" s="269"/>
      <c r="Q947" s="296"/>
      <c r="R947" s="296"/>
      <c r="S947" s="296"/>
      <c r="T947" s="296"/>
    </row>
    <row r="948" spans="1:20" ht="12.75" customHeight="1" x14ac:dyDescent="0.2">
      <c r="A948" s="303" t="str">
        <f>IF(B948="","",ROW()-ROW($A$3)+'Diário 3º PA'!$P$1)</f>
        <v/>
      </c>
      <c r="B948" s="304"/>
      <c r="C948" s="305"/>
      <c r="D948" s="269"/>
      <c r="E948" s="264"/>
      <c r="F948" s="334"/>
      <c r="G948" s="269"/>
      <c r="H948" s="269"/>
      <c r="I948" s="264"/>
      <c r="J948" s="307" t="str">
        <f t="shared" si="1"/>
        <v/>
      </c>
      <c r="K948" s="307"/>
      <c r="L948" s="308"/>
      <c r="M948" s="307"/>
      <c r="N948" s="304"/>
      <c r="O948" s="264"/>
      <c r="P948" s="269"/>
      <c r="Q948" s="296"/>
      <c r="R948" s="296"/>
      <c r="S948" s="296"/>
      <c r="T948" s="296"/>
    </row>
    <row r="949" spans="1:20" ht="12.75" customHeight="1" x14ac:dyDescent="0.2">
      <c r="A949" s="303" t="str">
        <f>IF(B949="","",ROW()-ROW($A$3)+'Diário 3º PA'!$P$1)</f>
        <v/>
      </c>
      <c r="B949" s="304"/>
      <c r="C949" s="305"/>
      <c r="D949" s="269"/>
      <c r="E949" s="264"/>
      <c r="F949" s="334"/>
      <c r="G949" s="269"/>
      <c r="H949" s="269"/>
      <c r="I949" s="264"/>
      <c r="J949" s="307" t="str">
        <f t="shared" si="1"/>
        <v/>
      </c>
      <c r="K949" s="307"/>
      <c r="L949" s="308"/>
      <c r="M949" s="307"/>
      <c r="N949" s="304"/>
      <c r="O949" s="264"/>
      <c r="P949" s="269"/>
      <c r="Q949" s="296"/>
      <c r="R949" s="296"/>
      <c r="S949" s="296"/>
      <c r="T949" s="296"/>
    </row>
    <row r="950" spans="1:20" ht="12.75" customHeight="1" x14ac:dyDescent="0.2">
      <c r="A950" s="303" t="str">
        <f>IF(B950="","",ROW()-ROW($A$3)+'Diário 3º PA'!$P$1)</f>
        <v/>
      </c>
      <c r="B950" s="304"/>
      <c r="C950" s="305"/>
      <c r="D950" s="269"/>
      <c r="E950" s="264"/>
      <c r="F950" s="334"/>
      <c r="G950" s="269"/>
      <c r="H950" s="269"/>
      <c r="I950" s="264"/>
      <c r="J950" s="307" t="str">
        <f t="shared" si="1"/>
        <v/>
      </c>
      <c r="K950" s="307"/>
      <c r="L950" s="308"/>
      <c r="M950" s="307"/>
      <c r="N950" s="304"/>
      <c r="O950" s="264"/>
      <c r="P950" s="269"/>
      <c r="Q950" s="296"/>
      <c r="R950" s="296"/>
      <c r="S950" s="296"/>
      <c r="T950" s="296"/>
    </row>
    <row r="951" spans="1:20" ht="12.75" customHeight="1" x14ac:dyDescent="0.2">
      <c r="A951" s="303" t="str">
        <f>IF(B951="","",ROW()-ROW($A$3)+'Diário 3º PA'!$P$1)</f>
        <v/>
      </c>
      <c r="B951" s="304"/>
      <c r="C951" s="305"/>
      <c r="D951" s="269"/>
      <c r="E951" s="264"/>
      <c r="F951" s="334"/>
      <c r="G951" s="269"/>
      <c r="H951" s="269"/>
      <c r="I951" s="264"/>
      <c r="J951" s="307" t="str">
        <f t="shared" si="1"/>
        <v/>
      </c>
      <c r="K951" s="307"/>
      <c r="L951" s="308"/>
      <c r="M951" s="307"/>
      <c r="N951" s="304"/>
      <c r="O951" s="264"/>
      <c r="P951" s="269"/>
      <c r="Q951" s="296"/>
      <c r="R951" s="296"/>
      <c r="S951" s="296"/>
      <c r="T951" s="296"/>
    </row>
    <row r="952" spans="1:20" ht="12.75" customHeight="1" x14ac:dyDescent="0.2">
      <c r="A952" s="303" t="str">
        <f>IF(B952="","",ROW()-ROW($A$3)+'Diário 3º PA'!$P$1)</f>
        <v/>
      </c>
      <c r="B952" s="304"/>
      <c r="C952" s="305"/>
      <c r="D952" s="269"/>
      <c r="E952" s="264"/>
      <c r="F952" s="334"/>
      <c r="G952" s="269"/>
      <c r="H952" s="269"/>
      <c r="I952" s="264"/>
      <c r="J952" s="307" t="str">
        <f t="shared" si="1"/>
        <v/>
      </c>
      <c r="K952" s="307"/>
      <c r="L952" s="308"/>
      <c r="M952" s="307"/>
      <c r="N952" s="304"/>
      <c r="O952" s="264"/>
      <c r="P952" s="269"/>
      <c r="Q952" s="296"/>
      <c r="R952" s="296"/>
      <c r="S952" s="296"/>
      <c r="T952" s="296"/>
    </row>
    <row r="953" spans="1:20" ht="12.75" customHeight="1" x14ac:dyDescent="0.2">
      <c r="A953" s="303" t="str">
        <f>IF(B953="","",ROW()-ROW($A$3)+'Diário 3º PA'!$P$1)</f>
        <v/>
      </c>
      <c r="B953" s="304"/>
      <c r="C953" s="305"/>
      <c r="D953" s="269"/>
      <c r="E953" s="264"/>
      <c r="F953" s="334"/>
      <c r="G953" s="269"/>
      <c r="H953" s="269"/>
      <c r="I953" s="264"/>
      <c r="J953" s="307" t="str">
        <f t="shared" si="1"/>
        <v/>
      </c>
      <c r="K953" s="307"/>
      <c r="L953" s="308"/>
      <c r="M953" s="307"/>
      <c r="N953" s="304"/>
      <c r="O953" s="264"/>
      <c r="P953" s="269"/>
      <c r="Q953" s="296"/>
      <c r="R953" s="296"/>
      <c r="S953" s="296"/>
      <c r="T953" s="296"/>
    </row>
    <row r="954" spans="1:20" ht="12.75" customHeight="1" x14ac:dyDescent="0.2">
      <c r="A954" s="303" t="str">
        <f>IF(B954="","",ROW()-ROW($A$3)+'Diário 3º PA'!$P$1)</f>
        <v/>
      </c>
      <c r="B954" s="304"/>
      <c r="C954" s="305"/>
      <c r="D954" s="269"/>
      <c r="E954" s="264"/>
      <c r="F954" s="334"/>
      <c r="G954" s="269"/>
      <c r="H954" s="269"/>
      <c r="I954" s="264"/>
      <c r="J954" s="307" t="str">
        <f t="shared" si="1"/>
        <v/>
      </c>
      <c r="K954" s="307"/>
      <c r="L954" s="308"/>
      <c r="M954" s="307"/>
      <c r="N954" s="304"/>
      <c r="O954" s="264"/>
      <c r="P954" s="269"/>
      <c r="Q954" s="296"/>
      <c r="R954" s="296"/>
      <c r="S954" s="296"/>
      <c r="T954" s="296"/>
    </row>
    <row r="955" spans="1:20" ht="12.75" customHeight="1" x14ac:dyDescent="0.2">
      <c r="A955" s="303" t="str">
        <f>IF(B955="","",ROW()-ROW($A$3)+'Diário 3º PA'!$P$1)</f>
        <v/>
      </c>
      <c r="B955" s="304"/>
      <c r="C955" s="305"/>
      <c r="D955" s="269"/>
      <c r="E955" s="264"/>
      <c r="F955" s="334"/>
      <c r="G955" s="269"/>
      <c r="H955" s="269"/>
      <c r="I955" s="264"/>
      <c r="J955" s="307" t="str">
        <f t="shared" si="1"/>
        <v/>
      </c>
      <c r="K955" s="307"/>
      <c r="L955" s="308"/>
      <c r="M955" s="307"/>
      <c r="N955" s="304"/>
      <c r="O955" s="264"/>
      <c r="P955" s="269"/>
      <c r="Q955" s="296"/>
      <c r="R955" s="296"/>
      <c r="S955" s="296"/>
      <c r="T955" s="296"/>
    </row>
    <row r="956" spans="1:20" ht="12.75" customHeight="1" x14ac:dyDescent="0.2">
      <c r="A956" s="303" t="str">
        <f>IF(B956="","",ROW()-ROW($A$3)+'Diário 3º PA'!$P$1)</f>
        <v/>
      </c>
      <c r="B956" s="304"/>
      <c r="C956" s="305"/>
      <c r="D956" s="269"/>
      <c r="E956" s="264"/>
      <c r="F956" s="334"/>
      <c r="G956" s="269"/>
      <c r="H956" s="269"/>
      <c r="I956" s="264"/>
      <c r="J956" s="307" t="str">
        <f t="shared" si="1"/>
        <v/>
      </c>
      <c r="K956" s="307"/>
      <c r="L956" s="308"/>
      <c r="M956" s="307"/>
      <c r="N956" s="304"/>
      <c r="O956" s="264"/>
      <c r="P956" s="269"/>
      <c r="Q956" s="296"/>
      <c r="R956" s="296"/>
      <c r="S956" s="296"/>
      <c r="T956" s="296"/>
    </row>
    <row r="957" spans="1:20" ht="12.75" customHeight="1" x14ac:dyDescent="0.2">
      <c r="A957" s="303" t="str">
        <f>IF(B957="","",ROW()-ROW($A$3)+'Diário 3º PA'!$P$1)</f>
        <v/>
      </c>
      <c r="B957" s="304"/>
      <c r="C957" s="305"/>
      <c r="D957" s="269"/>
      <c r="E957" s="264"/>
      <c r="F957" s="334"/>
      <c r="G957" s="269"/>
      <c r="H957" s="269"/>
      <c r="I957" s="264"/>
      <c r="J957" s="307" t="str">
        <f t="shared" si="1"/>
        <v/>
      </c>
      <c r="K957" s="307"/>
      <c r="L957" s="308"/>
      <c r="M957" s="307"/>
      <c r="N957" s="304"/>
      <c r="O957" s="264"/>
      <c r="P957" s="269"/>
      <c r="Q957" s="296"/>
      <c r="R957" s="296"/>
      <c r="S957" s="296"/>
      <c r="T957" s="296"/>
    </row>
    <row r="958" spans="1:20" ht="12.75" customHeight="1" x14ac:dyDescent="0.2">
      <c r="A958" s="303" t="str">
        <f>IF(B958="","",ROW()-ROW($A$3)+'Diário 3º PA'!$P$1)</f>
        <v/>
      </c>
      <c r="B958" s="304"/>
      <c r="C958" s="305"/>
      <c r="D958" s="269"/>
      <c r="E958" s="264"/>
      <c r="F958" s="334"/>
      <c r="G958" s="269"/>
      <c r="H958" s="269"/>
      <c r="I958" s="264"/>
      <c r="J958" s="307" t="str">
        <f t="shared" si="1"/>
        <v/>
      </c>
      <c r="K958" s="307"/>
      <c r="L958" s="308"/>
      <c r="M958" s="307"/>
      <c r="N958" s="304"/>
      <c r="O958" s="264"/>
      <c r="P958" s="269"/>
      <c r="Q958" s="296"/>
      <c r="R958" s="296"/>
      <c r="S958" s="296"/>
      <c r="T958" s="296"/>
    </row>
    <row r="959" spans="1:20" ht="12.75" customHeight="1" x14ac:dyDescent="0.2">
      <c r="A959" s="303" t="str">
        <f>IF(B959="","",ROW()-ROW($A$3)+'Diário 3º PA'!$P$1)</f>
        <v/>
      </c>
      <c r="B959" s="304"/>
      <c r="C959" s="305"/>
      <c r="D959" s="269"/>
      <c r="E959" s="264"/>
      <c r="F959" s="334"/>
      <c r="G959" s="269"/>
      <c r="H959" s="269"/>
      <c r="I959" s="264"/>
      <c r="J959" s="307" t="str">
        <f t="shared" si="1"/>
        <v/>
      </c>
      <c r="K959" s="307"/>
      <c r="L959" s="308"/>
      <c r="M959" s="307"/>
      <c r="N959" s="304"/>
      <c r="O959" s="264"/>
      <c r="P959" s="269"/>
      <c r="Q959" s="296"/>
      <c r="R959" s="296"/>
      <c r="S959" s="296"/>
      <c r="T959" s="296"/>
    </row>
    <row r="960" spans="1:20" ht="12.75" customHeight="1" x14ac:dyDescent="0.2">
      <c r="A960" s="303" t="str">
        <f>IF(B960="","",ROW()-ROW($A$3)+'Diário 3º PA'!$P$1)</f>
        <v/>
      </c>
      <c r="B960" s="304"/>
      <c r="C960" s="305"/>
      <c r="D960" s="269"/>
      <c r="E960" s="264"/>
      <c r="F960" s="334"/>
      <c r="G960" s="269"/>
      <c r="H960" s="269"/>
      <c r="I960" s="264"/>
      <c r="J960" s="307" t="str">
        <f t="shared" si="1"/>
        <v/>
      </c>
      <c r="K960" s="307"/>
      <c r="L960" s="308"/>
      <c r="M960" s="307"/>
      <c r="N960" s="304"/>
      <c r="O960" s="264"/>
      <c r="P960" s="269"/>
      <c r="Q960" s="296"/>
      <c r="R960" s="296"/>
      <c r="S960" s="296"/>
      <c r="T960" s="296"/>
    </row>
    <row r="961" spans="1:20" ht="12.75" customHeight="1" x14ac:dyDescent="0.2">
      <c r="A961" s="303" t="str">
        <f>IF(B961="","",ROW()-ROW($A$3)+'Diário 3º PA'!$P$1)</f>
        <v/>
      </c>
      <c r="B961" s="304"/>
      <c r="C961" s="305"/>
      <c r="D961" s="269"/>
      <c r="E961" s="264"/>
      <c r="F961" s="334"/>
      <c r="G961" s="269"/>
      <c r="H961" s="269"/>
      <c r="I961" s="264"/>
      <c r="J961" s="307" t="str">
        <f t="shared" si="1"/>
        <v/>
      </c>
      <c r="K961" s="307"/>
      <c r="L961" s="308"/>
      <c r="M961" s="307"/>
      <c r="N961" s="304"/>
      <c r="O961" s="264"/>
      <c r="P961" s="269"/>
      <c r="Q961" s="296"/>
      <c r="R961" s="296"/>
      <c r="S961" s="296"/>
      <c r="T961" s="296"/>
    </row>
    <row r="962" spans="1:20" ht="12.75" customHeight="1" x14ac:dyDescent="0.2">
      <c r="A962" s="303" t="str">
        <f>IF(B962="","",ROW()-ROW($A$3)+'Diário 3º PA'!$P$1)</f>
        <v/>
      </c>
      <c r="B962" s="304"/>
      <c r="C962" s="305"/>
      <c r="D962" s="269"/>
      <c r="E962" s="264"/>
      <c r="F962" s="334"/>
      <c r="G962" s="269"/>
      <c r="H962" s="269"/>
      <c r="I962" s="264"/>
      <c r="J962" s="307" t="str">
        <f t="shared" si="1"/>
        <v/>
      </c>
      <c r="K962" s="307"/>
      <c r="L962" s="308"/>
      <c r="M962" s="307"/>
      <c r="N962" s="304"/>
      <c r="O962" s="264"/>
      <c r="P962" s="269"/>
      <c r="Q962" s="296"/>
      <c r="R962" s="296"/>
      <c r="S962" s="296"/>
      <c r="T962" s="296"/>
    </row>
    <row r="963" spans="1:20" ht="12.75" customHeight="1" x14ac:dyDescent="0.2">
      <c r="A963" s="303" t="str">
        <f>IF(B963="","",ROW()-ROW($A$3)+'Diário 3º PA'!$P$1)</f>
        <v/>
      </c>
      <c r="B963" s="304"/>
      <c r="C963" s="305"/>
      <c r="D963" s="269"/>
      <c r="E963" s="264"/>
      <c r="F963" s="334"/>
      <c r="G963" s="269"/>
      <c r="H963" s="269"/>
      <c r="I963" s="264"/>
      <c r="J963" s="307" t="str">
        <f t="shared" si="1"/>
        <v/>
      </c>
      <c r="K963" s="307"/>
      <c r="L963" s="308"/>
      <c r="M963" s="307"/>
      <c r="N963" s="304"/>
      <c r="O963" s="264"/>
      <c r="P963" s="269"/>
      <c r="Q963" s="296"/>
      <c r="R963" s="296"/>
      <c r="S963" s="296"/>
      <c r="T963" s="296"/>
    </row>
    <row r="964" spans="1:20" ht="12.75" customHeight="1" x14ac:dyDescent="0.2">
      <c r="A964" s="303" t="str">
        <f>IF(B964="","",ROW()-ROW($A$3)+'Diário 3º PA'!$P$1)</f>
        <v/>
      </c>
      <c r="B964" s="304"/>
      <c r="C964" s="305"/>
      <c r="D964" s="269"/>
      <c r="E964" s="264"/>
      <c r="F964" s="334"/>
      <c r="G964" s="269"/>
      <c r="H964" s="269"/>
      <c r="I964" s="264"/>
      <c r="J964" s="307" t="str">
        <f t="shared" si="1"/>
        <v/>
      </c>
      <c r="K964" s="307"/>
      <c r="L964" s="308"/>
      <c r="M964" s="307"/>
      <c r="N964" s="304"/>
      <c r="O964" s="264"/>
      <c r="P964" s="269"/>
      <c r="Q964" s="296"/>
      <c r="R964" s="296"/>
      <c r="S964" s="296"/>
      <c r="T964" s="296"/>
    </row>
    <row r="965" spans="1:20" ht="12.75" customHeight="1" x14ac:dyDescent="0.2">
      <c r="A965" s="303" t="str">
        <f>IF(B965="","",ROW()-ROW($A$3)+'Diário 3º PA'!$P$1)</f>
        <v/>
      </c>
      <c r="B965" s="304"/>
      <c r="C965" s="305"/>
      <c r="D965" s="269"/>
      <c r="E965" s="264"/>
      <c r="F965" s="334"/>
      <c r="G965" s="269"/>
      <c r="H965" s="269"/>
      <c r="I965" s="264"/>
      <c r="J965" s="307" t="str">
        <f t="shared" si="1"/>
        <v/>
      </c>
      <c r="K965" s="307"/>
      <c r="L965" s="308"/>
      <c r="M965" s="307"/>
      <c r="N965" s="304"/>
      <c r="O965" s="264"/>
      <c r="P965" s="269"/>
      <c r="Q965" s="296"/>
      <c r="R965" s="296"/>
      <c r="S965" s="296"/>
      <c r="T965" s="296"/>
    </row>
    <row r="966" spans="1:20" ht="12.75" customHeight="1" x14ac:dyDescent="0.2">
      <c r="A966" s="303" t="str">
        <f>IF(B966="","",ROW()-ROW($A$3)+'Diário 3º PA'!$P$1)</f>
        <v/>
      </c>
      <c r="B966" s="304"/>
      <c r="C966" s="305"/>
      <c r="D966" s="269"/>
      <c r="E966" s="264"/>
      <c r="F966" s="334"/>
      <c r="G966" s="269"/>
      <c r="H966" s="269"/>
      <c r="I966" s="264"/>
      <c r="J966" s="307" t="str">
        <f t="shared" si="1"/>
        <v/>
      </c>
      <c r="K966" s="307"/>
      <c r="L966" s="308"/>
      <c r="M966" s="307"/>
      <c r="N966" s="304"/>
      <c r="O966" s="264"/>
      <c r="P966" s="269"/>
      <c r="Q966" s="296"/>
      <c r="R966" s="296"/>
      <c r="S966" s="296"/>
      <c r="T966" s="296"/>
    </row>
    <row r="967" spans="1:20" ht="12.75" customHeight="1" x14ac:dyDescent="0.2">
      <c r="A967" s="303" t="str">
        <f>IF(B967="","",ROW()-ROW($A$3)+'Diário 3º PA'!$P$1)</f>
        <v/>
      </c>
      <c r="B967" s="304"/>
      <c r="C967" s="305"/>
      <c r="D967" s="269"/>
      <c r="E967" s="264"/>
      <c r="F967" s="334"/>
      <c r="G967" s="269"/>
      <c r="H967" s="269"/>
      <c r="I967" s="264"/>
      <c r="J967" s="307" t="str">
        <f t="shared" si="1"/>
        <v/>
      </c>
      <c r="K967" s="307"/>
      <c r="L967" s="308"/>
      <c r="M967" s="307"/>
      <c r="N967" s="304"/>
      <c r="O967" s="264"/>
      <c r="P967" s="269"/>
      <c r="Q967" s="296"/>
      <c r="R967" s="296"/>
      <c r="S967" s="296"/>
      <c r="T967" s="296"/>
    </row>
    <row r="968" spans="1:20" ht="12.75" customHeight="1" x14ac:dyDescent="0.2">
      <c r="A968" s="303" t="str">
        <f>IF(B968="","",ROW()-ROW($A$3)+'Diário 3º PA'!$P$1)</f>
        <v/>
      </c>
      <c r="B968" s="304"/>
      <c r="C968" s="305"/>
      <c r="D968" s="269"/>
      <c r="E968" s="264"/>
      <c r="F968" s="334"/>
      <c r="G968" s="269"/>
      <c r="H968" s="269"/>
      <c r="I968" s="264"/>
      <c r="J968" s="307" t="str">
        <f t="shared" si="1"/>
        <v/>
      </c>
      <c r="K968" s="307"/>
      <c r="L968" s="308"/>
      <c r="M968" s="307"/>
      <c r="N968" s="304"/>
      <c r="O968" s="264"/>
      <c r="P968" s="269"/>
      <c r="Q968" s="296"/>
      <c r="R968" s="296"/>
      <c r="S968" s="296"/>
      <c r="T968" s="296"/>
    </row>
    <row r="969" spans="1:20" ht="12.75" customHeight="1" x14ac:dyDescent="0.2">
      <c r="A969" s="303" t="str">
        <f>IF(B969="","",ROW()-ROW($A$3)+'Diário 3º PA'!$P$1)</f>
        <v/>
      </c>
      <c r="B969" s="304"/>
      <c r="C969" s="305"/>
      <c r="D969" s="269"/>
      <c r="E969" s="264"/>
      <c r="F969" s="334"/>
      <c r="G969" s="269"/>
      <c r="H969" s="269"/>
      <c r="I969" s="264"/>
      <c r="J969" s="307" t="str">
        <f t="shared" si="1"/>
        <v/>
      </c>
      <c r="K969" s="307"/>
      <c r="L969" s="308"/>
      <c r="M969" s="307"/>
      <c r="N969" s="304"/>
      <c r="O969" s="264"/>
      <c r="P969" s="269"/>
      <c r="Q969" s="296"/>
      <c r="R969" s="296"/>
      <c r="S969" s="296"/>
      <c r="T969" s="296"/>
    </row>
    <row r="970" spans="1:20" ht="12.75" customHeight="1" x14ac:dyDescent="0.2">
      <c r="A970" s="303" t="str">
        <f>IF(B970="","",ROW()-ROW($A$3)+'Diário 3º PA'!$P$1)</f>
        <v/>
      </c>
      <c r="B970" s="304"/>
      <c r="C970" s="305"/>
      <c r="D970" s="269"/>
      <c r="E970" s="264"/>
      <c r="F970" s="334"/>
      <c r="G970" s="269"/>
      <c r="H970" s="269"/>
      <c r="I970" s="264"/>
      <c r="J970" s="307" t="str">
        <f t="shared" si="1"/>
        <v/>
      </c>
      <c r="K970" s="307"/>
      <c r="L970" s="308"/>
      <c r="M970" s="307"/>
      <c r="N970" s="304"/>
      <c r="O970" s="264"/>
      <c r="P970" s="269"/>
      <c r="Q970" s="296"/>
      <c r="R970" s="296"/>
      <c r="S970" s="296"/>
      <c r="T970" s="296"/>
    </row>
    <row r="971" spans="1:20" ht="12.75" customHeight="1" x14ac:dyDescent="0.2">
      <c r="A971" s="303" t="str">
        <f>IF(B971="","",ROW()-ROW($A$3)+'Diário 3º PA'!$P$1)</f>
        <v/>
      </c>
      <c r="B971" s="304"/>
      <c r="C971" s="305"/>
      <c r="D971" s="269"/>
      <c r="E971" s="264"/>
      <c r="F971" s="334"/>
      <c r="G971" s="269"/>
      <c r="H971" s="269"/>
      <c r="I971" s="264"/>
      <c r="J971" s="307" t="str">
        <f t="shared" si="1"/>
        <v/>
      </c>
      <c r="K971" s="307"/>
      <c r="L971" s="308"/>
      <c r="M971" s="307"/>
      <c r="N971" s="304"/>
      <c r="O971" s="264"/>
      <c r="P971" s="269"/>
      <c r="Q971" s="296"/>
      <c r="R971" s="296"/>
      <c r="S971" s="296"/>
      <c r="T971" s="296"/>
    </row>
    <row r="972" spans="1:20" ht="12.75" customHeight="1" x14ac:dyDescent="0.2">
      <c r="A972" s="303" t="str">
        <f>IF(B972="","",ROW()-ROW($A$3)+'Diário 3º PA'!$P$1)</f>
        <v/>
      </c>
      <c r="B972" s="304"/>
      <c r="C972" s="305"/>
      <c r="D972" s="269"/>
      <c r="E972" s="264"/>
      <c r="F972" s="334"/>
      <c r="G972" s="269"/>
      <c r="H972" s="269"/>
      <c r="I972" s="264"/>
      <c r="J972" s="307" t="str">
        <f t="shared" si="1"/>
        <v/>
      </c>
      <c r="K972" s="307"/>
      <c r="L972" s="308"/>
      <c r="M972" s="307"/>
      <c r="N972" s="304"/>
      <c r="O972" s="264"/>
      <c r="P972" s="269"/>
      <c r="Q972" s="296"/>
      <c r="R972" s="296"/>
      <c r="S972" s="296"/>
      <c r="T972" s="296"/>
    </row>
    <row r="973" spans="1:20" ht="12.75" customHeight="1" x14ac:dyDescent="0.2">
      <c r="A973" s="303" t="str">
        <f>IF(B973="","",ROW()-ROW($A$3)+'Diário 3º PA'!$P$1)</f>
        <v/>
      </c>
      <c r="B973" s="304"/>
      <c r="C973" s="305"/>
      <c r="D973" s="269"/>
      <c r="E973" s="264"/>
      <c r="F973" s="334"/>
      <c r="G973" s="269"/>
      <c r="H973" s="269"/>
      <c r="I973" s="264"/>
      <c r="J973" s="307" t="str">
        <f t="shared" si="1"/>
        <v/>
      </c>
      <c r="K973" s="307"/>
      <c r="L973" s="308"/>
      <c r="M973" s="307"/>
      <c r="N973" s="304"/>
      <c r="O973" s="264"/>
      <c r="P973" s="269"/>
      <c r="Q973" s="296"/>
      <c r="R973" s="296"/>
      <c r="S973" s="296"/>
      <c r="T973" s="296"/>
    </row>
    <row r="974" spans="1:20" ht="12.75" customHeight="1" x14ac:dyDescent="0.2">
      <c r="A974" s="303" t="str">
        <f>IF(B974="","",ROW()-ROW($A$3)+'Diário 3º PA'!$P$1)</f>
        <v/>
      </c>
      <c r="B974" s="304"/>
      <c r="C974" s="305"/>
      <c r="D974" s="269"/>
      <c r="E974" s="264"/>
      <c r="F974" s="334"/>
      <c r="G974" s="269"/>
      <c r="H974" s="269"/>
      <c r="I974" s="264"/>
      <c r="J974" s="307" t="str">
        <f t="shared" si="1"/>
        <v/>
      </c>
      <c r="K974" s="307"/>
      <c r="L974" s="308"/>
      <c r="M974" s="307"/>
      <c r="N974" s="304"/>
      <c r="O974" s="264"/>
      <c r="P974" s="269"/>
      <c r="Q974" s="296"/>
      <c r="R974" s="296"/>
      <c r="S974" s="296"/>
      <c r="T974" s="296"/>
    </row>
    <row r="975" spans="1:20" ht="12.75" customHeight="1" x14ac:dyDescent="0.2">
      <c r="A975" s="303" t="str">
        <f>IF(B975="","",ROW()-ROW($A$3)+'Diário 3º PA'!$P$1)</f>
        <v/>
      </c>
      <c r="B975" s="304"/>
      <c r="C975" s="305"/>
      <c r="D975" s="269"/>
      <c r="E975" s="264"/>
      <c r="F975" s="334"/>
      <c r="G975" s="269"/>
      <c r="H975" s="269"/>
      <c r="I975" s="264"/>
      <c r="J975" s="307" t="str">
        <f t="shared" si="1"/>
        <v/>
      </c>
      <c r="K975" s="307"/>
      <c r="L975" s="308"/>
      <c r="M975" s="307"/>
      <c r="N975" s="304"/>
      <c r="O975" s="264"/>
      <c r="P975" s="269"/>
      <c r="Q975" s="296"/>
      <c r="R975" s="296"/>
      <c r="S975" s="296"/>
      <c r="T975" s="296"/>
    </row>
    <row r="976" spans="1:20" ht="12.75" customHeight="1" x14ac:dyDescent="0.2">
      <c r="A976" s="303" t="str">
        <f>IF(B976="","",ROW()-ROW($A$3)+'Diário 3º PA'!$P$1)</f>
        <v/>
      </c>
      <c r="B976" s="304"/>
      <c r="C976" s="305"/>
      <c r="D976" s="269"/>
      <c r="E976" s="264"/>
      <c r="F976" s="334"/>
      <c r="G976" s="269"/>
      <c r="H976" s="269"/>
      <c r="I976" s="264"/>
      <c r="J976" s="307" t="str">
        <f t="shared" si="1"/>
        <v/>
      </c>
      <c r="K976" s="307"/>
      <c r="L976" s="308"/>
      <c r="M976" s="307"/>
      <c r="N976" s="304"/>
      <c r="O976" s="264"/>
      <c r="P976" s="269"/>
      <c r="Q976" s="296"/>
      <c r="R976" s="296"/>
      <c r="S976" s="296"/>
      <c r="T976" s="296"/>
    </row>
    <row r="977" spans="1:20" ht="12.75" customHeight="1" x14ac:dyDescent="0.2">
      <c r="A977" s="303" t="str">
        <f>IF(B977="","",ROW()-ROW($A$3)+'Diário 3º PA'!$P$1)</f>
        <v/>
      </c>
      <c r="B977" s="304"/>
      <c r="C977" s="305"/>
      <c r="D977" s="269"/>
      <c r="E977" s="264"/>
      <c r="F977" s="334"/>
      <c r="G977" s="269"/>
      <c r="H977" s="269"/>
      <c r="I977" s="264"/>
      <c r="J977" s="307" t="str">
        <f t="shared" si="1"/>
        <v/>
      </c>
      <c r="K977" s="307"/>
      <c r="L977" s="308"/>
      <c r="M977" s="307"/>
      <c r="N977" s="304"/>
      <c r="O977" s="264"/>
      <c r="P977" s="269"/>
      <c r="Q977" s="296"/>
      <c r="R977" s="296"/>
      <c r="S977" s="296"/>
      <c r="T977" s="296"/>
    </row>
    <row r="978" spans="1:20" ht="12.75" customHeight="1" x14ac:dyDescent="0.2">
      <c r="A978" s="303" t="str">
        <f>IF(B978="","",ROW()-ROW($A$3)+'Diário 3º PA'!$P$1)</f>
        <v/>
      </c>
      <c r="B978" s="304"/>
      <c r="C978" s="305"/>
      <c r="D978" s="269"/>
      <c r="E978" s="264"/>
      <c r="F978" s="334"/>
      <c r="G978" s="269"/>
      <c r="H978" s="269"/>
      <c r="I978" s="264"/>
      <c r="J978" s="307" t="str">
        <f t="shared" si="1"/>
        <v/>
      </c>
      <c r="K978" s="307"/>
      <c r="L978" s="308"/>
      <c r="M978" s="307"/>
      <c r="N978" s="304"/>
      <c r="O978" s="264"/>
      <c r="P978" s="269"/>
      <c r="Q978" s="296"/>
      <c r="R978" s="296"/>
      <c r="S978" s="296"/>
      <c r="T978" s="296"/>
    </row>
    <row r="979" spans="1:20" ht="12.75" customHeight="1" x14ac:dyDescent="0.2">
      <c r="A979" s="303" t="str">
        <f>IF(B979="","",ROW()-ROW($A$3)+'Diário 3º PA'!$P$1)</f>
        <v/>
      </c>
      <c r="B979" s="304"/>
      <c r="C979" s="305"/>
      <c r="D979" s="269"/>
      <c r="E979" s="264"/>
      <c r="F979" s="334"/>
      <c r="G979" s="269"/>
      <c r="H979" s="269"/>
      <c r="I979" s="264"/>
      <c r="J979" s="307" t="str">
        <f t="shared" si="1"/>
        <v/>
      </c>
      <c r="K979" s="307"/>
      <c r="L979" s="308"/>
      <c r="M979" s="307"/>
      <c r="N979" s="304"/>
      <c r="O979" s="264"/>
      <c r="P979" s="269"/>
      <c r="Q979" s="296"/>
      <c r="R979" s="296"/>
      <c r="S979" s="296"/>
      <c r="T979" s="296"/>
    </row>
    <row r="980" spans="1:20" ht="12.75" customHeight="1" x14ac:dyDescent="0.2">
      <c r="A980" s="303" t="str">
        <f>IF(B980="","",ROW()-ROW($A$3)+'Diário 3º PA'!$P$1)</f>
        <v/>
      </c>
      <c r="B980" s="304"/>
      <c r="C980" s="305"/>
      <c r="D980" s="269"/>
      <c r="E980" s="264"/>
      <c r="F980" s="334"/>
      <c r="G980" s="269"/>
      <c r="H980" s="269"/>
      <c r="I980" s="264"/>
      <c r="J980" s="307" t="str">
        <f t="shared" si="1"/>
        <v/>
      </c>
      <c r="K980" s="307"/>
      <c r="L980" s="308"/>
      <c r="M980" s="307"/>
      <c r="N980" s="304"/>
      <c r="O980" s="264"/>
      <c r="P980" s="269"/>
      <c r="Q980" s="296"/>
      <c r="R980" s="296"/>
      <c r="S980" s="296"/>
      <c r="T980" s="296"/>
    </row>
    <row r="981" spans="1:20" ht="12.75" customHeight="1" x14ac:dyDescent="0.2">
      <c r="A981" s="303" t="str">
        <f>IF(B981="","",ROW()-ROW($A$3)+'Diário 3º PA'!$P$1)</f>
        <v/>
      </c>
      <c r="B981" s="304"/>
      <c r="C981" s="305"/>
      <c r="D981" s="269"/>
      <c r="E981" s="264"/>
      <c r="F981" s="334"/>
      <c r="G981" s="269"/>
      <c r="H981" s="269"/>
      <c r="I981" s="264"/>
      <c r="J981" s="307" t="str">
        <f t="shared" si="1"/>
        <v/>
      </c>
      <c r="K981" s="307"/>
      <c r="L981" s="308"/>
      <c r="M981" s="307"/>
      <c r="N981" s="304"/>
      <c r="O981" s="264"/>
      <c r="P981" s="269"/>
      <c r="Q981" s="296"/>
      <c r="R981" s="296"/>
      <c r="S981" s="296"/>
      <c r="T981" s="296"/>
    </row>
    <row r="982" spans="1:20" ht="12.75" customHeight="1" x14ac:dyDescent="0.2">
      <c r="A982" s="303" t="str">
        <f>IF(B982="","",ROW()-ROW($A$3)+'Diário 3º PA'!$P$1)</f>
        <v/>
      </c>
      <c r="B982" s="304"/>
      <c r="C982" s="305"/>
      <c r="D982" s="269"/>
      <c r="E982" s="264"/>
      <c r="F982" s="334"/>
      <c r="G982" s="269"/>
      <c r="H982" s="269"/>
      <c r="I982" s="264"/>
      <c r="J982" s="307" t="str">
        <f t="shared" si="1"/>
        <v/>
      </c>
      <c r="K982" s="307"/>
      <c r="L982" s="308"/>
      <c r="M982" s="307"/>
      <c r="N982" s="304"/>
      <c r="O982" s="264"/>
      <c r="P982" s="269"/>
      <c r="Q982" s="296"/>
      <c r="R982" s="296"/>
      <c r="S982" s="296"/>
      <c r="T982" s="296"/>
    </row>
    <row r="983" spans="1:20" ht="12.75" customHeight="1" x14ac:dyDescent="0.2">
      <c r="A983" s="303" t="str">
        <f>IF(B983="","",ROW()-ROW($A$3)+'Diário 3º PA'!$P$1)</f>
        <v/>
      </c>
      <c r="B983" s="304"/>
      <c r="C983" s="305"/>
      <c r="D983" s="269"/>
      <c r="E983" s="264"/>
      <c r="F983" s="334"/>
      <c r="G983" s="269"/>
      <c r="H983" s="269"/>
      <c r="I983" s="264"/>
      <c r="J983" s="307" t="str">
        <f t="shared" si="1"/>
        <v/>
      </c>
      <c r="K983" s="307"/>
      <c r="L983" s="308"/>
      <c r="M983" s="307"/>
      <c r="N983" s="304"/>
      <c r="O983" s="264"/>
      <c r="P983" s="269"/>
      <c r="Q983" s="296"/>
      <c r="R983" s="296"/>
      <c r="S983" s="296"/>
      <c r="T983" s="296"/>
    </row>
    <row r="984" spans="1:20" ht="12.75" customHeight="1" x14ac:dyDescent="0.2">
      <c r="A984" s="303" t="str">
        <f>IF(B984="","",ROW()-ROW($A$3)+'Diário 3º PA'!$P$1)</f>
        <v/>
      </c>
      <c r="B984" s="304"/>
      <c r="C984" s="305"/>
      <c r="D984" s="269"/>
      <c r="E984" s="264"/>
      <c r="F984" s="334"/>
      <c r="G984" s="269"/>
      <c r="H984" s="269"/>
      <c r="I984" s="264"/>
      <c r="J984" s="307" t="str">
        <f t="shared" si="1"/>
        <v/>
      </c>
      <c r="K984" s="307"/>
      <c r="L984" s="308"/>
      <c r="M984" s="307"/>
      <c r="N984" s="304"/>
      <c r="O984" s="264"/>
      <c r="P984" s="269"/>
      <c r="Q984" s="296"/>
      <c r="R984" s="296"/>
      <c r="S984" s="296"/>
      <c r="T984" s="296"/>
    </row>
    <row r="985" spans="1:20" ht="12.75" customHeight="1" x14ac:dyDescent="0.2">
      <c r="A985" s="303" t="str">
        <f>IF(B985="","",ROW()-ROW($A$3)+'Diário 3º PA'!$P$1)</f>
        <v/>
      </c>
      <c r="B985" s="304"/>
      <c r="C985" s="305"/>
      <c r="D985" s="269"/>
      <c r="E985" s="264"/>
      <c r="F985" s="334"/>
      <c r="G985" s="269"/>
      <c r="H985" s="269"/>
      <c r="I985" s="264"/>
      <c r="J985" s="307" t="str">
        <f t="shared" si="1"/>
        <v/>
      </c>
      <c r="K985" s="307"/>
      <c r="L985" s="308"/>
      <c r="M985" s="307"/>
      <c r="N985" s="304"/>
      <c r="O985" s="264"/>
      <c r="P985" s="269"/>
      <c r="Q985" s="296"/>
      <c r="R985" s="296"/>
      <c r="S985" s="296"/>
      <c r="T985" s="296"/>
    </row>
    <row r="986" spans="1:20" ht="12.75" customHeight="1" x14ac:dyDescent="0.2">
      <c r="A986" s="303" t="str">
        <f>IF(B986="","",ROW()-ROW($A$3)+'Diário 3º PA'!$P$1)</f>
        <v/>
      </c>
      <c r="B986" s="304"/>
      <c r="C986" s="305"/>
      <c r="D986" s="269"/>
      <c r="E986" s="264"/>
      <c r="F986" s="334"/>
      <c r="G986" s="269"/>
      <c r="H986" s="269"/>
      <c r="I986" s="264"/>
      <c r="J986" s="307" t="str">
        <f t="shared" si="1"/>
        <v/>
      </c>
      <c r="K986" s="307"/>
      <c r="L986" s="308"/>
      <c r="M986" s="307"/>
      <c r="N986" s="304"/>
      <c r="O986" s="264"/>
      <c r="P986" s="269"/>
      <c r="Q986" s="296"/>
      <c r="R986" s="296"/>
      <c r="S986" s="296"/>
      <c r="T986" s="296"/>
    </row>
    <row r="987" spans="1:20" ht="12.75" customHeight="1" x14ac:dyDescent="0.2">
      <c r="A987" s="303" t="str">
        <f>IF(B987="","",ROW()-ROW($A$3)+'Diário 3º PA'!$P$1)</f>
        <v/>
      </c>
      <c r="B987" s="304"/>
      <c r="C987" s="305"/>
      <c r="D987" s="269"/>
      <c r="E987" s="264"/>
      <c r="F987" s="334"/>
      <c r="G987" s="269"/>
      <c r="H987" s="269"/>
      <c r="I987" s="264"/>
      <c r="J987" s="307" t="str">
        <f t="shared" si="1"/>
        <v/>
      </c>
      <c r="K987" s="307"/>
      <c r="L987" s="308"/>
      <c r="M987" s="307"/>
      <c r="N987" s="304"/>
      <c r="O987" s="264"/>
      <c r="P987" s="269"/>
      <c r="Q987" s="296"/>
      <c r="R987" s="296"/>
      <c r="S987" s="296"/>
      <c r="T987" s="296"/>
    </row>
    <row r="988" spans="1:20" ht="12.75" customHeight="1" x14ac:dyDescent="0.2">
      <c r="A988" s="303" t="str">
        <f>IF(B988="","",ROW()-ROW($A$3)+'Diário 3º PA'!$P$1)</f>
        <v/>
      </c>
      <c r="B988" s="304"/>
      <c r="C988" s="305"/>
      <c r="D988" s="269"/>
      <c r="E988" s="264"/>
      <c r="F988" s="334"/>
      <c r="G988" s="269"/>
      <c r="H988" s="269"/>
      <c r="I988" s="264"/>
      <c r="J988" s="307" t="str">
        <f t="shared" si="1"/>
        <v/>
      </c>
      <c r="K988" s="307"/>
      <c r="L988" s="308"/>
      <c r="M988" s="307"/>
      <c r="N988" s="304"/>
      <c r="O988" s="264"/>
      <c r="P988" s="269"/>
      <c r="Q988" s="296"/>
      <c r="R988" s="296"/>
      <c r="S988" s="296"/>
      <c r="T988" s="296"/>
    </row>
    <row r="989" spans="1:20" ht="12.75" customHeight="1" x14ac:dyDescent="0.2">
      <c r="A989" s="303" t="str">
        <f>IF(B989="","",ROW()-ROW($A$3)+'Diário 3º PA'!$P$1)</f>
        <v/>
      </c>
      <c r="B989" s="304"/>
      <c r="C989" s="305"/>
      <c r="D989" s="269"/>
      <c r="E989" s="264"/>
      <c r="F989" s="334"/>
      <c r="G989" s="269"/>
      <c r="H989" s="269"/>
      <c r="I989" s="264"/>
      <c r="J989" s="307" t="str">
        <f t="shared" si="1"/>
        <v/>
      </c>
      <c r="K989" s="307"/>
      <c r="L989" s="308"/>
      <c r="M989" s="307"/>
      <c r="N989" s="304"/>
      <c r="O989" s="264"/>
      <c r="P989" s="269"/>
      <c r="Q989" s="296"/>
      <c r="R989" s="296"/>
      <c r="S989" s="296"/>
      <c r="T989" s="296"/>
    </row>
    <row r="990" spans="1:20" ht="12.75" customHeight="1" x14ac:dyDescent="0.2">
      <c r="A990" s="303" t="str">
        <f>IF(B990="","",ROW()-ROW($A$3)+'Diário 3º PA'!$P$1)</f>
        <v/>
      </c>
      <c r="B990" s="304"/>
      <c r="C990" s="305"/>
      <c r="D990" s="269"/>
      <c r="E990" s="264"/>
      <c r="F990" s="334"/>
      <c r="G990" s="269"/>
      <c r="H990" s="269"/>
      <c r="I990" s="264"/>
      <c r="J990" s="307" t="str">
        <f t="shared" si="1"/>
        <v/>
      </c>
      <c r="K990" s="307"/>
      <c r="L990" s="308"/>
      <c r="M990" s="307"/>
      <c r="N990" s="304"/>
      <c r="O990" s="264"/>
      <c r="P990" s="269"/>
      <c r="Q990" s="296"/>
      <c r="R990" s="296"/>
      <c r="S990" s="296"/>
      <c r="T990" s="296"/>
    </row>
    <row r="991" spans="1:20" ht="12.75" customHeight="1" x14ac:dyDescent="0.2">
      <c r="A991" s="303" t="str">
        <f>IF(B991="","",ROW()-ROW($A$3)+'Diário 3º PA'!$P$1)</f>
        <v/>
      </c>
      <c r="B991" s="304"/>
      <c r="C991" s="305"/>
      <c r="D991" s="269"/>
      <c r="E991" s="264"/>
      <c r="F991" s="334"/>
      <c r="G991" s="269"/>
      <c r="H991" s="269"/>
      <c r="I991" s="264"/>
      <c r="J991" s="307" t="str">
        <f t="shared" si="1"/>
        <v/>
      </c>
      <c r="K991" s="307"/>
      <c r="L991" s="308"/>
      <c r="M991" s="307"/>
      <c r="N991" s="304"/>
      <c r="O991" s="264"/>
      <c r="P991" s="269"/>
      <c r="Q991" s="296"/>
      <c r="R991" s="296"/>
      <c r="S991" s="296"/>
      <c r="T991" s="296"/>
    </row>
    <row r="992" spans="1:20" ht="12.75" customHeight="1" x14ac:dyDescent="0.2">
      <c r="A992" s="303" t="str">
        <f>IF(B992="","",ROW()-ROW($A$3)+'Diário 3º PA'!$P$1)</f>
        <v/>
      </c>
      <c r="B992" s="304"/>
      <c r="C992" s="305"/>
      <c r="D992" s="269"/>
      <c r="E992" s="264"/>
      <c r="F992" s="334"/>
      <c r="G992" s="269"/>
      <c r="H992" s="269"/>
      <c r="I992" s="264"/>
      <c r="J992" s="307" t="str">
        <f t="shared" si="1"/>
        <v/>
      </c>
      <c r="K992" s="307"/>
      <c r="L992" s="308"/>
      <c r="M992" s="307"/>
      <c r="N992" s="304"/>
      <c r="O992" s="264"/>
      <c r="P992" s="269"/>
      <c r="Q992" s="296"/>
      <c r="R992" s="296"/>
      <c r="S992" s="296"/>
      <c r="T992" s="296"/>
    </row>
    <row r="993" spans="1:20" ht="12.75" customHeight="1" x14ac:dyDescent="0.2">
      <c r="A993" s="303" t="str">
        <f>IF(B993="","",ROW()-ROW($A$3)+'Diário 3º PA'!$P$1)</f>
        <v/>
      </c>
      <c r="B993" s="304"/>
      <c r="C993" s="305"/>
      <c r="D993" s="269"/>
      <c r="E993" s="264"/>
      <c r="F993" s="334"/>
      <c r="G993" s="269"/>
      <c r="H993" s="269"/>
      <c r="I993" s="264"/>
      <c r="J993" s="307" t="str">
        <f t="shared" si="1"/>
        <v/>
      </c>
      <c r="K993" s="307"/>
      <c r="L993" s="308"/>
      <c r="M993" s="307"/>
      <c r="N993" s="304"/>
      <c r="O993" s="264"/>
      <c r="P993" s="269"/>
      <c r="Q993" s="296"/>
      <c r="R993" s="296"/>
      <c r="S993" s="296"/>
      <c r="T993" s="296"/>
    </row>
    <row r="994" spans="1:20" ht="12.75" customHeight="1" x14ac:dyDescent="0.2">
      <c r="A994" s="303" t="str">
        <f>IF(B994="","",ROW()-ROW($A$3)+'Diário 3º PA'!$P$1)</f>
        <v/>
      </c>
      <c r="B994" s="304"/>
      <c r="C994" s="305"/>
      <c r="D994" s="269"/>
      <c r="E994" s="264"/>
      <c r="F994" s="334"/>
      <c r="G994" s="269"/>
      <c r="H994" s="269"/>
      <c r="I994" s="264"/>
      <c r="J994" s="307" t="str">
        <f t="shared" si="1"/>
        <v/>
      </c>
      <c r="K994" s="307"/>
      <c r="L994" s="308"/>
      <c r="M994" s="307"/>
      <c r="N994" s="304"/>
      <c r="O994" s="264"/>
      <c r="P994" s="269"/>
      <c r="Q994" s="296"/>
      <c r="R994" s="296"/>
      <c r="S994" s="296"/>
      <c r="T994" s="296"/>
    </row>
    <row r="995" spans="1:20" ht="12.75" customHeight="1" x14ac:dyDescent="0.2">
      <c r="A995" s="303" t="str">
        <f>IF(B995="","",ROW()-ROW($A$3)+'Diário 3º PA'!$P$1)</f>
        <v/>
      </c>
      <c r="B995" s="304"/>
      <c r="C995" s="305"/>
      <c r="D995" s="269"/>
      <c r="E995" s="264"/>
      <c r="F995" s="334"/>
      <c r="G995" s="269"/>
      <c r="H995" s="269"/>
      <c r="I995" s="264"/>
      <c r="J995" s="307" t="str">
        <f t="shared" si="1"/>
        <v/>
      </c>
      <c r="K995" s="307"/>
      <c r="L995" s="308"/>
      <c r="M995" s="307"/>
      <c r="N995" s="304"/>
      <c r="O995" s="264"/>
      <c r="P995" s="269"/>
      <c r="Q995" s="296"/>
      <c r="R995" s="296"/>
      <c r="S995" s="296"/>
      <c r="T995" s="296"/>
    </row>
    <row r="996" spans="1:20" ht="12.75" customHeight="1" x14ac:dyDescent="0.2">
      <c r="A996" s="303" t="str">
        <f>IF(B996="","",ROW()-ROW($A$3)+'Diário 3º PA'!$P$1)</f>
        <v/>
      </c>
      <c r="B996" s="304"/>
      <c r="C996" s="305"/>
      <c r="D996" s="269"/>
      <c r="E996" s="264"/>
      <c r="F996" s="334"/>
      <c r="G996" s="269"/>
      <c r="H996" s="269"/>
      <c r="I996" s="264"/>
      <c r="J996" s="307" t="str">
        <f t="shared" si="1"/>
        <v/>
      </c>
      <c r="K996" s="307"/>
      <c r="L996" s="308"/>
      <c r="M996" s="307"/>
      <c r="N996" s="304"/>
      <c r="O996" s="264"/>
      <c r="P996" s="269"/>
      <c r="Q996" s="296"/>
      <c r="R996" s="296"/>
      <c r="S996" s="296"/>
      <c r="T996" s="296"/>
    </row>
    <row r="997" spans="1:20" ht="12.75" customHeight="1" x14ac:dyDescent="0.2">
      <c r="A997" s="303" t="str">
        <f>IF(B997="","",ROW()-ROW($A$3)+'Diário 3º PA'!$P$1)</f>
        <v/>
      </c>
      <c r="B997" s="304"/>
      <c r="C997" s="305"/>
      <c r="D997" s="269"/>
      <c r="E997" s="264"/>
      <c r="F997" s="334"/>
      <c r="G997" s="269"/>
      <c r="H997" s="269"/>
      <c r="I997" s="264"/>
      <c r="J997" s="307" t="str">
        <f t="shared" si="1"/>
        <v/>
      </c>
      <c r="K997" s="307"/>
      <c r="L997" s="308"/>
      <c r="M997" s="307"/>
      <c r="N997" s="304"/>
      <c r="O997" s="264"/>
      <c r="P997" s="269"/>
      <c r="Q997" s="296"/>
      <c r="R997" s="296"/>
      <c r="S997" s="296"/>
      <c r="T997" s="296"/>
    </row>
    <row r="998" spans="1:20" ht="12.75" customHeight="1" x14ac:dyDescent="0.2">
      <c r="A998" s="303" t="str">
        <f>IF(B998="","",ROW()-ROW($A$3)+'Diário 3º PA'!$P$1)</f>
        <v/>
      </c>
      <c r="B998" s="304"/>
      <c r="C998" s="305"/>
      <c r="D998" s="269"/>
      <c r="E998" s="264"/>
      <c r="F998" s="334"/>
      <c r="G998" s="269"/>
      <c r="H998" s="269"/>
      <c r="I998" s="264"/>
      <c r="J998" s="307" t="str">
        <f t="shared" si="1"/>
        <v/>
      </c>
      <c r="K998" s="307"/>
      <c r="L998" s="308"/>
      <c r="M998" s="307"/>
      <c r="N998" s="304"/>
      <c r="O998" s="264"/>
      <c r="P998" s="269"/>
      <c r="Q998" s="296"/>
      <c r="R998" s="296"/>
      <c r="S998" s="296"/>
      <c r="T998" s="296"/>
    </row>
    <row r="999" spans="1:20" ht="12.75" customHeight="1" x14ac:dyDescent="0.2">
      <c r="A999" s="303" t="str">
        <f>IF(B999="","",ROW()-ROW($A$3)+'Diário 3º PA'!$P$1)</f>
        <v/>
      </c>
      <c r="B999" s="304"/>
      <c r="C999" s="305"/>
      <c r="D999" s="269"/>
      <c r="E999" s="264"/>
      <c r="F999" s="334"/>
      <c r="G999" s="269"/>
      <c r="H999" s="269"/>
      <c r="I999" s="264"/>
      <c r="J999" s="307" t="str">
        <f t="shared" si="1"/>
        <v/>
      </c>
      <c r="K999" s="307"/>
      <c r="L999" s="308"/>
      <c r="M999" s="307"/>
      <c r="N999" s="304"/>
      <c r="O999" s="264"/>
      <c r="P999" s="269"/>
      <c r="Q999" s="296"/>
      <c r="R999" s="296"/>
      <c r="S999" s="296"/>
      <c r="T999" s="296"/>
    </row>
    <row r="1000" spans="1:20" ht="12.75" customHeight="1" x14ac:dyDescent="0.2">
      <c r="A1000" s="303" t="str">
        <f>IF(B1000="","",ROW()-ROW($A$3)+'Diário 3º PA'!$P$1)</f>
        <v/>
      </c>
      <c r="B1000" s="304"/>
      <c r="C1000" s="305"/>
      <c r="D1000" s="269"/>
      <c r="E1000" s="264"/>
      <c r="F1000" s="334"/>
      <c r="G1000" s="269"/>
      <c r="H1000" s="269"/>
      <c r="I1000" s="264"/>
      <c r="J1000" s="307" t="str">
        <f t="shared" si="1"/>
        <v/>
      </c>
      <c r="K1000" s="307"/>
      <c r="L1000" s="308"/>
      <c r="M1000" s="307"/>
      <c r="N1000" s="304"/>
      <c r="O1000" s="264"/>
      <c r="P1000" s="269"/>
      <c r="Q1000" s="296"/>
      <c r="R1000" s="296"/>
      <c r="S1000" s="296"/>
      <c r="T1000" s="296"/>
    </row>
    <row r="1001" spans="1:20" ht="12.75" customHeight="1" x14ac:dyDescent="0.2">
      <c r="A1001" s="303" t="str">
        <f>IF(B1001="","",ROW()-ROW($A$3)+'Diário 3º PA'!$P$1)</f>
        <v/>
      </c>
      <c r="B1001" s="304"/>
      <c r="C1001" s="305"/>
      <c r="D1001" s="269"/>
      <c r="E1001" s="264"/>
      <c r="F1001" s="334"/>
      <c r="G1001" s="269"/>
      <c r="H1001" s="269"/>
      <c r="I1001" s="264"/>
      <c r="J1001" s="307" t="str">
        <f t="shared" si="1"/>
        <v/>
      </c>
      <c r="K1001" s="307"/>
      <c r="L1001" s="308"/>
      <c r="M1001" s="307"/>
      <c r="N1001" s="304"/>
      <c r="O1001" s="264"/>
      <c r="P1001" s="269"/>
      <c r="Q1001" s="296"/>
      <c r="R1001" s="296"/>
      <c r="S1001" s="296"/>
      <c r="T1001" s="296"/>
    </row>
    <row r="1002" spans="1:20" ht="12.75" customHeight="1" x14ac:dyDescent="0.2">
      <c r="A1002" s="303" t="str">
        <f>IF(B1002="","",ROW()-ROW($A$3)+'Diário 3º PA'!$P$1)</f>
        <v/>
      </c>
      <c r="B1002" s="304"/>
      <c r="C1002" s="305"/>
      <c r="D1002" s="269"/>
      <c r="E1002" s="264"/>
      <c r="F1002" s="334"/>
      <c r="G1002" s="269"/>
      <c r="H1002" s="269"/>
      <c r="I1002" s="264"/>
      <c r="J1002" s="307" t="str">
        <f t="shared" si="1"/>
        <v/>
      </c>
      <c r="K1002" s="307"/>
      <c r="L1002" s="308"/>
      <c r="M1002" s="307"/>
      <c r="N1002" s="304"/>
      <c r="O1002" s="264"/>
      <c r="P1002" s="269"/>
      <c r="Q1002" s="296"/>
      <c r="R1002" s="296"/>
      <c r="S1002" s="296"/>
      <c r="T1002" s="296"/>
    </row>
    <row r="1003" spans="1:20" ht="12.75" customHeight="1" x14ac:dyDescent="0.2">
      <c r="A1003" s="303" t="str">
        <f>IF(B1003="","",ROW()-ROW($A$3)+'Diário 3º PA'!$P$1)</f>
        <v/>
      </c>
      <c r="B1003" s="304"/>
      <c r="C1003" s="305"/>
      <c r="D1003" s="269"/>
      <c r="E1003" s="264"/>
      <c r="F1003" s="334"/>
      <c r="G1003" s="269"/>
      <c r="H1003" s="269"/>
      <c r="I1003" s="264"/>
      <c r="J1003" s="307" t="str">
        <f t="shared" si="1"/>
        <v/>
      </c>
      <c r="K1003" s="307"/>
      <c r="L1003" s="308"/>
      <c r="M1003" s="307"/>
      <c r="N1003" s="304"/>
      <c r="O1003" s="264"/>
      <c r="P1003" s="269"/>
      <c r="Q1003" s="296"/>
      <c r="R1003" s="296"/>
      <c r="S1003" s="296"/>
      <c r="T1003" s="296"/>
    </row>
    <row r="1004" spans="1:20" ht="12.75" customHeight="1" x14ac:dyDescent="0.2">
      <c r="A1004" s="303" t="str">
        <f>IF(B1004="","",ROW()-ROW($A$3)+'Diário 3º PA'!$P$1)</f>
        <v/>
      </c>
      <c r="B1004" s="304"/>
      <c r="C1004" s="305"/>
      <c r="D1004" s="269"/>
      <c r="E1004" s="264"/>
      <c r="F1004" s="334"/>
      <c r="G1004" s="269"/>
      <c r="H1004" s="269"/>
      <c r="I1004" s="264"/>
      <c r="J1004" s="307" t="str">
        <f t="shared" si="1"/>
        <v/>
      </c>
      <c r="K1004" s="307"/>
      <c r="L1004" s="308"/>
      <c r="M1004" s="307"/>
      <c r="N1004" s="304"/>
      <c r="O1004" s="264"/>
      <c r="P1004" s="269"/>
      <c r="Q1004" s="296"/>
      <c r="R1004" s="296"/>
      <c r="S1004" s="296"/>
      <c r="T1004" s="296"/>
    </row>
    <row r="1005" spans="1:20" ht="12.75" customHeight="1" x14ac:dyDescent="0.2">
      <c r="A1005" s="303" t="str">
        <f>IF(B1005="","",ROW()-ROW($A$3)+'Diário 3º PA'!$P$1)</f>
        <v/>
      </c>
      <c r="B1005" s="304"/>
      <c r="C1005" s="305"/>
      <c r="D1005" s="269"/>
      <c r="E1005" s="264"/>
      <c r="F1005" s="334"/>
      <c r="G1005" s="269"/>
      <c r="H1005" s="269"/>
      <c r="I1005" s="264"/>
      <c r="J1005" s="307" t="str">
        <f t="shared" si="1"/>
        <v/>
      </c>
      <c r="K1005" s="307"/>
      <c r="L1005" s="308"/>
      <c r="M1005" s="307"/>
      <c r="N1005" s="304"/>
      <c r="O1005" s="264"/>
      <c r="P1005" s="269"/>
      <c r="Q1005" s="296"/>
      <c r="R1005" s="296"/>
      <c r="S1005" s="296"/>
      <c r="T1005" s="296"/>
    </row>
    <row r="1006" spans="1:20" ht="12.75" customHeight="1" x14ac:dyDescent="0.2">
      <c r="A1006" s="303" t="str">
        <f>IF(B1006="","",ROW()-ROW($A$3)+'Diário 3º PA'!$P$1)</f>
        <v/>
      </c>
      <c r="B1006" s="304"/>
      <c r="C1006" s="305"/>
      <c r="D1006" s="269"/>
      <c r="E1006" s="264"/>
      <c r="F1006" s="334"/>
      <c r="G1006" s="269"/>
      <c r="H1006" s="269"/>
      <c r="I1006" s="264"/>
      <c r="J1006" s="307" t="str">
        <f t="shared" si="1"/>
        <v/>
      </c>
      <c r="K1006" s="307"/>
      <c r="L1006" s="308"/>
      <c r="M1006" s="307"/>
      <c r="N1006" s="304"/>
      <c r="O1006" s="264"/>
      <c r="P1006" s="269"/>
      <c r="Q1006" s="296"/>
      <c r="R1006" s="296"/>
      <c r="S1006" s="296"/>
      <c r="T1006" s="296"/>
    </row>
    <row r="1007" spans="1:20" ht="12.75" customHeight="1" x14ac:dyDescent="0.2">
      <c r="A1007" s="303" t="str">
        <f>IF(B1007="","",ROW()-ROW($A$3)+'Diário 3º PA'!$P$1)</f>
        <v/>
      </c>
      <c r="B1007" s="304"/>
      <c r="C1007" s="305"/>
      <c r="D1007" s="269"/>
      <c r="E1007" s="264"/>
      <c r="F1007" s="334"/>
      <c r="G1007" s="269"/>
      <c r="H1007" s="269"/>
      <c r="I1007" s="264"/>
      <c r="J1007" s="307" t="str">
        <f t="shared" si="1"/>
        <v/>
      </c>
      <c r="K1007" s="307"/>
      <c r="L1007" s="308"/>
      <c r="M1007" s="307"/>
      <c r="N1007" s="304"/>
      <c r="O1007" s="264"/>
      <c r="P1007" s="269"/>
      <c r="Q1007" s="296"/>
      <c r="R1007" s="296"/>
      <c r="S1007" s="296"/>
      <c r="T1007" s="296"/>
    </row>
    <row r="1008" spans="1:20" ht="12.75" customHeight="1" x14ac:dyDescent="0.2">
      <c r="A1008" s="303" t="str">
        <f>IF(B1008="","",ROW()-ROW($A$3)+'Diário 3º PA'!$P$1)</f>
        <v/>
      </c>
      <c r="B1008" s="304"/>
      <c r="C1008" s="305"/>
      <c r="D1008" s="269"/>
      <c r="E1008" s="264"/>
      <c r="F1008" s="334"/>
      <c r="G1008" s="269"/>
      <c r="H1008" s="269"/>
      <c r="I1008" s="264"/>
      <c r="J1008" s="307" t="str">
        <f t="shared" si="1"/>
        <v/>
      </c>
      <c r="K1008" s="307"/>
      <c r="L1008" s="308"/>
      <c r="M1008" s="307"/>
      <c r="N1008" s="304"/>
      <c r="O1008" s="264"/>
      <c r="P1008" s="269"/>
      <c r="Q1008" s="296"/>
      <c r="R1008" s="296"/>
      <c r="S1008" s="296"/>
      <c r="T1008" s="296"/>
    </row>
    <row r="1009" spans="1:20" ht="12.75" customHeight="1" x14ac:dyDescent="0.2">
      <c r="A1009" s="303" t="str">
        <f>IF(B1009="","",ROW()-ROW($A$3)+'Diário 3º PA'!$P$1)</f>
        <v/>
      </c>
      <c r="B1009" s="304"/>
      <c r="C1009" s="305"/>
      <c r="D1009" s="269"/>
      <c r="E1009" s="264"/>
      <c r="F1009" s="334"/>
      <c r="G1009" s="269"/>
      <c r="H1009" s="269"/>
      <c r="I1009" s="264"/>
      <c r="J1009" s="307" t="str">
        <f t="shared" si="1"/>
        <v/>
      </c>
      <c r="K1009" s="307"/>
      <c r="L1009" s="308"/>
      <c r="M1009" s="307"/>
      <c r="N1009" s="304"/>
      <c r="O1009" s="264"/>
      <c r="P1009" s="269"/>
      <c r="Q1009" s="296"/>
      <c r="R1009" s="296"/>
      <c r="S1009" s="296"/>
      <c r="T1009" s="296"/>
    </row>
    <row r="1010" spans="1:20" ht="12.75" customHeight="1" x14ac:dyDescent="0.2">
      <c r="A1010" s="303" t="str">
        <f>IF(B1010="","",ROW()-ROW($A$3)+'Diário 3º PA'!$P$1)</f>
        <v/>
      </c>
      <c r="B1010" s="304"/>
      <c r="C1010" s="305"/>
      <c r="D1010" s="269"/>
      <c r="E1010" s="264"/>
      <c r="F1010" s="334"/>
      <c r="G1010" s="269"/>
      <c r="H1010" s="269"/>
      <c r="I1010" s="264"/>
      <c r="J1010" s="307" t="str">
        <f t="shared" si="1"/>
        <v/>
      </c>
      <c r="K1010" s="307"/>
      <c r="L1010" s="308"/>
      <c r="M1010" s="307"/>
      <c r="N1010" s="304"/>
      <c r="O1010" s="264"/>
      <c r="P1010" s="269"/>
      <c r="Q1010" s="296"/>
      <c r="R1010" s="296"/>
      <c r="S1010" s="296"/>
      <c r="T1010" s="296"/>
    </row>
    <row r="1011" spans="1:20" ht="12.75" customHeight="1" x14ac:dyDescent="0.2">
      <c r="A1011" s="303" t="str">
        <f>IF(B1011="","",ROW()-ROW($A$3)+'Diário 3º PA'!$P$1)</f>
        <v/>
      </c>
      <c r="B1011" s="304"/>
      <c r="C1011" s="305"/>
      <c r="D1011" s="269"/>
      <c r="E1011" s="264"/>
      <c r="F1011" s="334"/>
      <c r="G1011" s="269"/>
      <c r="H1011" s="269"/>
      <c r="I1011" s="264"/>
      <c r="J1011" s="307" t="str">
        <f t="shared" si="1"/>
        <v/>
      </c>
      <c r="K1011" s="307"/>
      <c r="L1011" s="308"/>
      <c r="M1011" s="307"/>
      <c r="N1011" s="304"/>
      <c r="O1011" s="264"/>
      <c r="P1011" s="269"/>
      <c r="Q1011" s="296"/>
      <c r="R1011" s="296"/>
      <c r="S1011" s="296"/>
      <c r="T1011" s="296"/>
    </row>
    <row r="1012" spans="1:20" ht="12.75" customHeight="1" x14ac:dyDescent="0.2">
      <c r="A1012" s="303" t="str">
        <f>IF(B1012="","",ROW()-ROW($A$3)+'Diário 3º PA'!$P$1)</f>
        <v/>
      </c>
      <c r="B1012" s="304"/>
      <c r="C1012" s="305"/>
      <c r="D1012" s="269"/>
      <c r="E1012" s="264"/>
      <c r="F1012" s="334"/>
      <c r="G1012" s="269"/>
      <c r="H1012" s="269"/>
      <c r="I1012" s="264"/>
      <c r="J1012" s="307" t="str">
        <f t="shared" si="1"/>
        <v/>
      </c>
      <c r="K1012" s="307"/>
      <c r="L1012" s="308"/>
      <c r="M1012" s="307"/>
      <c r="N1012" s="304"/>
      <c r="O1012" s="264"/>
      <c r="P1012" s="269"/>
      <c r="Q1012" s="296"/>
      <c r="R1012" s="296"/>
      <c r="S1012" s="296"/>
      <c r="T1012" s="296"/>
    </row>
    <row r="1013" spans="1:20" ht="12.75" customHeight="1" x14ac:dyDescent="0.2">
      <c r="A1013" s="303" t="str">
        <f>IF(B1013="","",ROW()-ROW($A$3)+'Diário 3º PA'!$P$1)</f>
        <v/>
      </c>
      <c r="B1013" s="304"/>
      <c r="C1013" s="305"/>
      <c r="D1013" s="269"/>
      <c r="E1013" s="264"/>
      <c r="F1013" s="334"/>
      <c r="G1013" s="269"/>
      <c r="H1013" s="269"/>
      <c r="I1013" s="264"/>
      <c r="J1013" s="307" t="str">
        <f t="shared" si="1"/>
        <v/>
      </c>
      <c r="K1013" s="307"/>
      <c r="L1013" s="308"/>
      <c r="M1013" s="307"/>
      <c r="N1013" s="304"/>
      <c r="O1013" s="264"/>
      <c r="P1013" s="269"/>
      <c r="Q1013" s="296"/>
      <c r="R1013" s="296"/>
      <c r="S1013" s="296"/>
      <c r="T1013" s="296"/>
    </row>
    <row r="1014" spans="1:20" ht="12.75" customHeight="1" x14ac:dyDescent="0.2">
      <c r="A1014" s="303" t="str">
        <f>IF(B1014="","",ROW()-ROW($A$3)+'Diário 3º PA'!$P$1)</f>
        <v/>
      </c>
      <c r="B1014" s="304"/>
      <c r="C1014" s="305"/>
      <c r="D1014" s="269"/>
      <c r="E1014" s="264"/>
      <c r="F1014" s="334"/>
      <c r="G1014" s="269"/>
      <c r="H1014" s="269"/>
      <c r="I1014" s="264"/>
      <c r="J1014" s="307" t="str">
        <f t="shared" si="1"/>
        <v/>
      </c>
      <c r="K1014" s="307"/>
      <c r="L1014" s="308"/>
      <c r="M1014" s="307"/>
      <c r="N1014" s="304"/>
      <c r="O1014" s="264"/>
      <c r="P1014" s="269"/>
      <c r="Q1014" s="296"/>
      <c r="R1014" s="296"/>
      <c r="S1014" s="296"/>
      <c r="T1014" s="296"/>
    </row>
    <row r="1015" spans="1:20" ht="12.75" customHeight="1" x14ac:dyDescent="0.2">
      <c r="A1015" s="303" t="str">
        <f>IF(B1015="","",ROW()-ROW($A$3)+'Diário 3º PA'!$P$1)</f>
        <v/>
      </c>
      <c r="B1015" s="304"/>
      <c r="C1015" s="305"/>
      <c r="D1015" s="269"/>
      <c r="E1015" s="264"/>
      <c r="F1015" s="334"/>
      <c r="G1015" s="269"/>
      <c r="H1015" s="269"/>
      <c r="I1015" s="264"/>
      <c r="J1015" s="307" t="str">
        <f t="shared" si="1"/>
        <v/>
      </c>
      <c r="K1015" s="307"/>
      <c r="L1015" s="308"/>
      <c r="M1015" s="307"/>
      <c r="N1015" s="304"/>
      <c r="O1015" s="264"/>
      <c r="P1015" s="269"/>
      <c r="Q1015" s="296"/>
      <c r="R1015" s="296"/>
      <c r="S1015" s="296"/>
      <c r="T1015" s="296"/>
    </row>
    <row r="1016" spans="1:20" ht="12.75" customHeight="1" x14ac:dyDescent="0.2">
      <c r="A1016" s="303" t="str">
        <f>IF(B1016="","",ROW()-ROW($A$3)+'Diário 3º PA'!$P$1)</f>
        <v/>
      </c>
      <c r="B1016" s="304"/>
      <c r="C1016" s="305"/>
      <c r="D1016" s="269"/>
      <c r="E1016" s="264"/>
      <c r="F1016" s="334"/>
      <c r="G1016" s="269"/>
      <c r="H1016" s="269"/>
      <c r="I1016" s="264"/>
      <c r="J1016" s="307" t="str">
        <f t="shared" si="1"/>
        <v/>
      </c>
      <c r="K1016" s="307"/>
      <c r="L1016" s="308"/>
      <c r="M1016" s="307"/>
      <c r="N1016" s="304"/>
      <c r="O1016" s="264"/>
      <c r="P1016" s="269"/>
      <c r="Q1016" s="296"/>
      <c r="R1016" s="296"/>
      <c r="S1016" s="296"/>
      <c r="T1016" s="296"/>
    </row>
    <row r="1017" spans="1:20" ht="12.75" customHeight="1" x14ac:dyDescent="0.2">
      <c r="A1017" s="303" t="str">
        <f>IF(B1017="","",ROW()-ROW($A$3)+'Diário 3º PA'!$P$1)</f>
        <v/>
      </c>
      <c r="B1017" s="304"/>
      <c r="C1017" s="305"/>
      <c r="D1017" s="269"/>
      <c r="E1017" s="264"/>
      <c r="F1017" s="334"/>
      <c r="G1017" s="269"/>
      <c r="H1017" s="269"/>
      <c r="I1017" s="264"/>
      <c r="J1017" s="307" t="str">
        <f t="shared" si="1"/>
        <v/>
      </c>
      <c r="K1017" s="307"/>
      <c r="L1017" s="308"/>
      <c r="M1017" s="307"/>
      <c r="N1017" s="304"/>
      <c r="O1017" s="264"/>
      <c r="P1017" s="269"/>
      <c r="Q1017" s="296"/>
      <c r="R1017" s="296"/>
      <c r="S1017" s="296"/>
      <c r="T1017" s="296"/>
    </row>
    <row r="1018" spans="1:20" ht="12.75" customHeight="1" x14ac:dyDescent="0.2">
      <c r="A1018" s="303" t="str">
        <f>IF(B1018="","",ROW()-ROW($A$3)+'Diário 3º PA'!$P$1)</f>
        <v/>
      </c>
      <c r="B1018" s="304"/>
      <c r="C1018" s="305"/>
      <c r="D1018" s="269"/>
      <c r="E1018" s="264"/>
      <c r="F1018" s="334"/>
      <c r="G1018" s="269"/>
      <c r="H1018" s="269"/>
      <c r="I1018" s="264"/>
      <c r="J1018" s="307" t="str">
        <f t="shared" si="1"/>
        <v/>
      </c>
      <c r="K1018" s="307"/>
      <c r="L1018" s="308"/>
      <c r="M1018" s="307"/>
      <c r="N1018" s="304"/>
      <c r="O1018" s="264"/>
      <c r="P1018" s="269"/>
      <c r="Q1018" s="296"/>
      <c r="R1018" s="296"/>
      <c r="S1018" s="296"/>
      <c r="T1018" s="296"/>
    </row>
    <row r="1019" spans="1:20" ht="12.75" customHeight="1" x14ac:dyDescent="0.2">
      <c r="A1019" s="303" t="str">
        <f>IF(B1019="","",ROW()-ROW($A$3)+'Diário 3º PA'!$P$1)</f>
        <v/>
      </c>
      <c r="B1019" s="304"/>
      <c r="C1019" s="305"/>
      <c r="D1019" s="269"/>
      <c r="E1019" s="264"/>
      <c r="F1019" s="334"/>
      <c r="G1019" s="269"/>
      <c r="H1019" s="269"/>
      <c r="I1019" s="264"/>
      <c r="J1019" s="307" t="str">
        <f t="shared" si="1"/>
        <v/>
      </c>
      <c r="K1019" s="307"/>
      <c r="L1019" s="308"/>
      <c r="M1019" s="307"/>
      <c r="N1019" s="304"/>
      <c r="O1019" s="264"/>
      <c r="P1019" s="269"/>
      <c r="Q1019" s="296"/>
      <c r="R1019" s="296"/>
      <c r="S1019" s="296"/>
      <c r="T1019" s="296"/>
    </row>
    <row r="1020" spans="1:20" ht="12.75" customHeight="1" x14ac:dyDescent="0.2">
      <c r="A1020" s="303" t="str">
        <f>IF(B1020="","",ROW()-ROW($A$3)+'Diário 3º PA'!$P$1)</f>
        <v/>
      </c>
      <c r="B1020" s="304"/>
      <c r="C1020" s="305"/>
      <c r="D1020" s="269"/>
      <c r="E1020" s="264"/>
      <c r="F1020" s="334"/>
      <c r="G1020" s="269"/>
      <c r="H1020" s="269"/>
      <c r="I1020" s="264"/>
      <c r="J1020" s="307" t="str">
        <f t="shared" si="1"/>
        <v/>
      </c>
      <c r="K1020" s="307"/>
      <c r="L1020" s="308"/>
      <c r="M1020" s="307"/>
      <c r="N1020" s="304"/>
      <c r="O1020" s="264"/>
      <c r="P1020" s="269"/>
      <c r="Q1020" s="296"/>
      <c r="R1020" s="296"/>
      <c r="S1020" s="296"/>
      <c r="T1020" s="296"/>
    </row>
    <row r="1021" spans="1:20" ht="12.75" customHeight="1" x14ac:dyDescent="0.2">
      <c r="A1021" s="303" t="str">
        <f>IF(B1021="","",ROW()-ROW($A$3)+'Diário 3º PA'!$P$1)</f>
        <v/>
      </c>
      <c r="B1021" s="304"/>
      <c r="C1021" s="305"/>
      <c r="D1021" s="269"/>
      <c r="E1021" s="264"/>
      <c r="F1021" s="334"/>
      <c r="G1021" s="269"/>
      <c r="H1021" s="269"/>
      <c r="I1021" s="264"/>
      <c r="J1021" s="307" t="str">
        <f t="shared" si="1"/>
        <v/>
      </c>
      <c r="K1021" s="307"/>
      <c r="L1021" s="308"/>
      <c r="M1021" s="307"/>
      <c r="N1021" s="304"/>
      <c r="O1021" s="264"/>
      <c r="P1021" s="269"/>
      <c r="Q1021" s="296"/>
      <c r="R1021" s="296"/>
      <c r="S1021" s="296"/>
      <c r="T1021" s="296"/>
    </row>
    <row r="1022" spans="1:20" ht="12.75" customHeight="1" x14ac:dyDescent="0.2">
      <c r="A1022" s="303" t="str">
        <f>IF(B1022="","",ROW()-ROW($A$3)+'Diário 3º PA'!$P$1)</f>
        <v/>
      </c>
      <c r="B1022" s="304"/>
      <c r="C1022" s="305"/>
      <c r="D1022" s="269"/>
      <c r="E1022" s="264"/>
      <c r="F1022" s="334"/>
      <c r="G1022" s="269"/>
      <c r="H1022" s="269"/>
      <c r="I1022" s="264"/>
      <c r="J1022" s="307" t="str">
        <f t="shared" si="1"/>
        <v/>
      </c>
      <c r="K1022" s="307"/>
      <c r="L1022" s="308"/>
      <c r="M1022" s="307"/>
      <c r="N1022" s="304"/>
      <c r="O1022" s="264"/>
      <c r="P1022" s="269"/>
      <c r="Q1022" s="296"/>
      <c r="R1022" s="296"/>
      <c r="S1022" s="296"/>
      <c r="T1022" s="296"/>
    </row>
    <row r="1023" spans="1:20" ht="12.75" customHeight="1" x14ac:dyDescent="0.2">
      <c r="A1023" s="303" t="str">
        <f>IF(B1023="","",ROW()-ROW($A$3)+'Diário 3º PA'!$P$1)</f>
        <v/>
      </c>
      <c r="B1023" s="304"/>
      <c r="C1023" s="305"/>
      <c r="D1023" s="269"/>
      <c r="E1023" s="264"/>
      <c r="F1023" s="334"/>
      <c r="G1023" s="269"/>
      <c r="H1023" s="269"/>
      <c r="I1023" s="264"/>
      <c r="J1023" s="307" t="str">
        <f t="shared" si="1"/>
        <v/>
      </c>
      <c r="K1023" s="307"/>
      <c r="L1023" s="308"/>
      <c r="M1023" s="307"/>
      <c r="N1023" s="304"/>
      <c r="O1023" s="264"/>
      <c r="P1023" s="269"/>
      <c r="Q1023" s="296"/>
      <c r="R1023" s="296"/>
      <c r="S1023" s="296"/>
      <c r="T1023" s="296"/>
    </row>
    <row r="1024" spans="1:20" ht="12.75" customHeight="1" x14ac:dyDescent="0.2">
      <c r="A1024" s="303" t="str">
        <f>IF(B1024="","",ROW()-ROW($A$3)+'Diário 3º PA'!$P$1)</f>
        <v/>
      </c>
      <c r="B1024" s="304"/>
      <c r="C1024" s="305"/>
      <c r="D1024" s="269"/>
      <c r="E1024" s="264"/>
      <c r="F1024" s="334"/>
      <c r="G1024" s="269"/>
      <c r="H1024" s="269"/>
      <c r="I1024" s="264"/>
      <c r="J1024" s="307" t="str">
        <f t="shared" si="1"/>
        <v/>
      </c>
      <c r="K1024" s="307"/>
      <c r="L1024" s="308"/>
      <c r="M1024" s="307"/>
      <c r="N1024" s="304"/>
      <c r="O1024" s="264"/>
      <c r="P1024" s="269"/>
      <c r="Q1024" s="296"/>
      <c r="R1024" s="296"/>
      <c r="S1024" s="296"/>
      <c r="T1024" s="296"/>
    </row>
    <row r="1025" spans="1:20" ht="12.75" customHeight="1" x14ac:dyDescent="0.2">
      <c r="A1025" s="303" t="str">
        <f>IF(B1025="","",ROW()-ROW($A$3)+'Diário 3º PA'!$P$1)</f>
        <v/>
      </c>
      <c r="B1025" s="304"/>
      <c r="C1025" s="305"/>
      <c r="D1025" s="269"/>
      <c r="E1025" s="264"/>
      <c r="F1025" s="334"/>
      <c r="G1025" s="269"/>
      <c r="H1025" s="269"/>
      <c r="I1025" s="264"/>
      <c r="J1025" s="307" t="str">
        <f t="shared" si="1"/>
        <v/>
      </c>
      <c r="K1025" s="307"/>
      <c r="L1025" s="308"/>
      <c r="M1025" s="307"/>
      <c r="N1025" s="304"/>
      <c r="O1025" s="264"/>
      <c r="P1025" s="269"/>
      <c r="Q1025" s="296"/>
      <c r="R1025" s="296"/>
      <c r="S1025" s="296"/>
      <c r="T1025" s="296"/>
    </row>
    <row r="1026" spans="1:20" ht="12.75" customHeight="1" x14ac:dyDescent="0.2">
      <c r="A1026" s="303" t="str">
        <f>IF(B1026="","",ROW()-ROW($A$3)+'Diário 3º PA'!$P$1)</f>
        <v/>
      </c>
      <c r="B1026" s="304"/>
      <c r="C1026" s="305"/>
      <c r="D1026" s="269"/>
      <c r="E1026" s="264"/>
      <c r="F1026" s="334"/>
      <c r="G1026" s="269"/>
      <c r="H1026" s="269"/>
      <c r="I1026" s="264"/>
      <c r="J1026" s="307" t="str">
        <f t="shared" si="1"/>
        <v/>
      </c>
      <c r="K1026" s="307"/>
      <c r="L1026" s="308"/>
      <c r="M1026" s="307"/>
      <c r="N1026" s="304"/>
      <c r="O1026" s="264"/>
      <c r="P1026" s="269"/>
      <c r="Q1026" s="296"/>
      <c r="R1026" s="296"/>
      <c r="S1026" s="296"/>
      <c r="T1026" s="296"/>
    </row>
    <row r="1027" spans="1:20" ht="12.75" customHeight="1" x14ac:dyDescent="0.2">
      <c r="A1027" s="303" t="str">
        <f>IF(B1027="","",ROW()-ROW($A$3)+'Diário 3º PA'!$P$1)</f>
        <v/>
      </c>
      <c r="B1027" s="304"/>
      <c r="C1027" s="305"/>
      <c r="D1027" s="269"/>
      <c r="E1027" s="264"/>
      <c r="F1027" s="334"/>
      <c r="G1027" s="269"/>
      <c r="H1027" s="269"/>
      <c r="I1027" s="264"/>
      <c r="J1027" s="307" t="str">
        <f t="shared" si="1"/>
        <v/>
      </c>
      <c r="K1027" s="307"/>
      <c r="L1027" s="308"/>
      <c r="M1027" s="307"/>
      <c r="N1027" s="304"/>
      <c r="O1027" s="264"/>
      <c r="P1027" s="269"/>
      <c r="Q1027" s="296"/>
      <c r="R1027" s="296"/>
      <c r="S1027" s="296"/>
      <c r="T1027" s="296"/>
    </row>
    <row r="1028" spans="1:20" ht="12.75" customHeight="1" x14ac:dyDescent="0.2">
      <c r="A1028" s="303" t="str">
        <f>IF(B1028="","",ROW()-ROW($A$3)+'Diário 3º PA'!$P$1)</f>
        <v/>
      </c>
      <c r="B1028" s="304"/>
      <c r="C1028" s="305"/>
      <c r="D1028" s="269"/>
      <c r="E1028" s="264"/>
      <c r="F1028" s="334"/>
      <c r="G1028" s="269"/>
      <c r="H1028" s="269"/>
      <c r="I1028" s="264"/>
      <c r="J1028" s="307" t="str">
        <f t="shared" si="1"/>
        <v/>
      </c>
      <c r="K1028" s="307"/>
      <c r="L1028" s="308"/>
      <c r="M1028" s="307"/>
      <c r="N1028" s="304"/>
      <c r="O1028" s="264"/>
      <c r="P1028" s="269"/>
      <c r="Q1028" s="296"/>
      <c r="R1028" s="296"/>
      <c r="S1028" s="296"/>
      <c r="T1028" s="296"/>
    </row>
    <row r="1029" spans="1:20" ht="12.75" customHeight="1" x14ac:dyDescent="0.2">
      <c r="A1029" s="303" t="str">
        <f>IF(B1029="","",ROW()-ROW($A$3)+'Diário 3º PA'!$P$1)</f>
        <v/>
      </c>
      <c r="B1029" s="304"/>
      <c r="C1029" s="305"/>
      <c r="D1029" s="269"/>
      <c r="E1029" s="264"/>
      <c r="F1029" s="334"/>
      <c r="G1029" s="269"/>
      <c r="H1029" s="269"/>
      <c r="I1029" s="264"/>
      <c r="J1029" s="307" t="str">
        <f t="shared" si="1"/>
        <v/>
      </c>
      <c r="K1029" s="307"/>
      <c r="L1029" s="308"/>
      <c r="M1029" s="307"/>
      <c r="N1029" s="304"/>
      <c r="O1029" s="264"/>
      <c r="P1029" s="269"/>
      <c r="Q1029" s="296"/>
      <c r="R1029" s="296"/>
      <c r="S1029" s="296"/>
      <c r="T1029" s="296"/>
    </row>
    <row r="1030" spans="1:20" ht="12.75" customHeight="1" x14ac:dyDescent="0.2">
      <c r="A1030" s="303" t="str">
        <f>IF(B1030="","",ROW()-ROW($A$3)+'Diário 3º PA'!$P$1)</f>
        <v/>
      </c>
      <c r="B1030" s="304"/>
      <c r="C1030" s="305"/>
      <c r="D1030" s="269"/>
      <c r="E1030" s="264"/>
      <c r="F1030" s="334"/>
      <c r="G1030" s="269"/>
      <c r="H1030" s="269"/>
      <c r="I1030" s="264"/>
      <c r="J1030" s="307" t="str">
        <f t="shared" si="1"/>
        <v/>
      </c>
      <c r="K1030" s="307"/>
      <c r="L1030" s="308"/>
      <c r="M1030" s="307"/>
      <c r="N1030" s="304"/>
      <c r="O1030" s="264"/>
      <c r="P1030" s="269"/>
      <c r="Q1030" s="296"/>
      <c r="R1030" s="296"/>
      <c r="S1030" s="296"/>
      <c r="T1030" s="296"/>
    </row>
    <row r="1031" spans="1:20" ht="12.75" customHeight="1" x14ac:dyDescent="0.2">
      <c r="A1031" s="303" t="str">
        <f>IF(B1031="","",ROW()-ROW($A$3)+'Diário 3º PA'!$P$1)</f>
        <v/>
      </c>
      <c r="B1031" s="304"/>
      <c r="C1031" s="305"/>
      <c r="D1031" s="269"/>
      <c r="E1031" s="264"/>
      <c r="F1031" s="334"/>
      <c r="G1031" s="269"/>
      <c r="H1031" s="269"/>
      <c r="I1031" s="264"/>
      <c r="J1031" s="307" t="str">
        <f t="shared" si="1"/>
        <v/>
      </c>
      <c r="K1031" s="307"/>
      <c r="L1031" s="308"/>
      <c r="M1031" s="307"/>
      <c r="N1031" s="304"/>
      <c r="O1031" s="264"/>
      <c r="P1031" s="269"/>
      <c r="Q1031" s="296"/>
      <c r="R1031" s="296"/>
      <c r="S1031" s="296"/>
      <c r="T1031" s="296"/>
    </row>
    <row r="1032" spans="1:20" ht="12.75" customHeight="1" x14ac:dyDescent="0.2">
      <c r="A1032" s="303" t="str">
        <f>IF(B1032="","",ROW()-ROW($A$3)+'Diário 3º PA'!$P$1)</f>
        <v/>
      </c>
      <c r="B1032" s="304"/>
      <c r="C1032" s="305"/>
      <c r="D1032" s="269"/>
      <c r="E1032" s="264"/>
      <c r="F1032" s="334"/>
      <c r="G1032" s="269"/>
      <c r="H1032" s="269"/>
      <c r="I1032" s="264"/>
      <c r="J1032" s="307" t="str">
        <f t="shared" si="1"/>
        <v/>
      </c>
      <c r="K1032" s="307"/>
      <c r="L1032" s="308"/>
      <c r="M1032" s="307"/>
      <c r="N1032" s="304"/>
      <c r="O1032" s="264"/>
      <c r="P1032" s="269"/>
      <c r="Q1032" s="296"/>
      <c r="R1032" s="296"/>
      <c r="S1032" s="296"/>
      <c r="T1032" s="296"/>
    </row>
    <row r="1033" spans="1:20" ht="12.75" customHeight="1" x14ac:dyDescent="0.2">
      <c r="A1033" s="303" t="str">
        <f>IF(B1033="","",ROW()-ROW($A$3)+'Diário 3º PA'!$P$1)</f>
        <v/>
      </c>
      <c r="B1033" s="304"/>
      <c r="C1033" s="305"/>
      <c r="D1033" s="269"/>
      <c r="E1033" s="264"/>
      <c r="F1033" s="334"/>
      <c r="G1033" s="269"/>
      <c r="H1033" s="269"/>
      <c r="I1033" s="264"/>
      <c r="J1033" s="307" t="str">
        <f t="shared" si="1"/>
        <v/>
      </c>
      <c r="K1033" s="307"/>
      <c r="L1033" s="308"/>
      <c r="M1033" s="307"/>
      <c r="N1033" s="304"/>
      <c r="O1033" s="264"/>
      <c r="P1033" s="269"/>
      <c r="Q1033" s="296"/>
      <c r="R1033" s="296"/>
      <c r="S1033" s="296"/>
      <c r="T1033" s="296"/>
    </row>
    <row r="1034" spans="1:20" ht="12.75" customHeight="1" x14ac:dyDescent="0.2">
      <c r="A1034" s="303" t="str">
        <f>IF(B1034="","",ROW()-ROW($A$3)+'Diário 3º PA'!$P$1)</f>
        <v/>
      </c>
      <c r="B1034" s="304"/>
      <c r="C1034" s="305"/>
      <c r="D1034" s="269"/>
      <c r="E1034" s="264"/>
      <c r="F1034" s="334"/>
      <c r="G1034" s="269"/>
      <c r="H1034" s="269"/>
      <c r="I1034" s="264"/>
      <c r="J1034" s="307" t="str">
        <f t="shared" si="1"/>
        <v/>
      </c>
      <c r="K1034" s="307"/>
      <c r="L1034" s="308"/>
      <c r="M1034" s="307"/>
      <c r="N1034" s="304"/>
      <c r="O1034" s="264"/>
      <c r="P1034" s="269"/>
      <c r="Q1034" s="296"/>
      <c r="R1034" s="296"/>
      <c r="S1034" s="296"/>
      <c r="T1034" s="296"/>
    </row>
    <row r="1035" spans="1:20" ht="12.75" customHeight="1" x14ac:dyDescent="0.2">
      <c r="A1035" s="303" t="str">
        <f>IF(B1035="","",ROW()-ROW($A$3)+'Diário 3º PA'!$P$1)</f>
        <v/>
      </c>
      <c r="B1035" s="304"/>
      <c r="C1035" s="305"/>
      <c r="D1035" s="269"/>
      <c r="E1035" s="264"/>
      <c r="F1035" s="334"/>
      <c r="G1035" s="269"/>
      <c r="H1035" s="269"/>
      <c r="I1035" s="264"/>
      <c r="J1035" s="307" t="str">
        <f t="shared" si="1"/>
        <v/>
      </c>
      <c r="K1035" s="307"/>
      <c r="L1035" s="308"/>
      <c r="M1035" s="307"/>
      <c r="N1035" s="304"/>
      <c r="O1035" s="264"/>
      <c r="P1035" s="269"/>
      <c r="Q1035" s="296"/>
      <c r="R1035" s="296"/>
      <c r="S1035" s="296"/>
      <c r="T1035" s="296"/>
    </row>
    <row r="1036" spans="1:20" ht="12.75" customHeight="1" x14ac:dyDescent="0.2">
      <c r="A1036" s="303" t="str">
        <f>IF(B1036="","",ROW()-ROW($A$3)+'Diário 3º PA'!$P$1)</f>
        <v/>
      </c>
      <c r="B1036" s="304"/>
      <c r="C1036" s="305"/>
      <c r="D1036" s="269"/>
      <c r="E1036" s="264"/>
      <c r="F1036" s="334"/>
      <c r="G1036" s="269"/>
      <c r="H1036" s="269"/>
      <c r="I1036" s="264"/>
      <c r="J1036" s="307" t="str">
        <f t="shared" si="1"/>
        <v/>
      </c>
      <c r="K1036" s="307"/>
      <c r="L1036" s="308"/>
      <c r="M1036" s="307"/>
      <c r="N1036" s="304"/>
      <c r="O1036" s="264"/>
      <c r="P1036" s="269"/>
      <c r="Q1036" s="296"/>
      <c r="R1036" s="296"/>
      <c r="S1036" s="296"/>
      <c r="T1036" s="296"/>
    </row>
    <row r="1037" spans="1:20" ht="12.75" customHeight="1" x14ac:dyDescent="0.2">
      <c r="A1037" s="303" t="str">
        <f>IF(B1037="","",ROW()-ROW($A$3)+'Diário 3º PA'!$P$1)</f>
        <v/>
      </c>
      <c r="B1037" s="304"/>
      <c r="C1037" s="305"/>
      <c r="D1037" s="269"/>
      <c r="E1037" s="264"/>
      <c r="F1037" s="334"/>
      <c r="G1037" s="269"/>
      <c r="H1037" s="269"/>
      <c r="I1037" s="264"/>
      <c r="J1037" s="307" t="str">
        <f t="shared" si="1"/>
        <v/>
      </c>
      <c r="K1037" s="307"/>
      <c r="L1037" s="308"/>
      <c r="M1037" s="307"/>
      <c r="N1037" s="304"/>
      <c r="O1037" s="264"/>
      <c r="P1037" s="269"/>
      <c r="Q1037" s="296"/>
      <c r="R1037" s="296"/>
      <c r="S1037" s="296"/>
      <c r="T1037" s="296"/>
    </row>
    <row r="1038" spans="1:20" ht="12.75" customHeight="1" x14ac:dyDescent="0.2">
      <c r="A1038" s="303" t="str">
        <f>IF(B1038="","",ROW()-ROW($A$3)+'Diário 3º PA'!$P$1)</f>
        <v/>
      </c>
      <c r="B1038" s="304"/>
      <c r="C1038" s="305"/>
      <c r="D1038" s="269"/>
      <c r="E1038" s="264"/>
      <c r="F1038" s="334"/>
      <c r="G1038" s="269"/>
      <c r="H1038" s="269"/>
      <c r="I1038" s="264"/>
      <c r="J1038" s="307" t="str">
        <f t="shared" si="1"/>
        <v/>
      </c>
      <c r="K1038" s="307"/>
      <c r="L1038" s="308"/>
      <c r="M1038" s="307"/>
      <c r="N1038" s="304"/>
      <c r="O1038" s="264"/>
      <c r="P1038" s="269"/>
      <c r="Q1038" s="296"/>
      <c r="R1038" s="296"/>
      <c r="S1038" s="296"/>
      <c r="T1038" s="296"/>
    </row>
    <row r="1039" spans="1:20" ht="12.75" customHeight="1" x14ac:dyDescent="0.2">
      <c r="A1039" s="303" t="str">
        <f>IF(B1039="","",ROW()-ROW($A$3)+'Diário 3º PA'!$P$1)</f>
        <v/>
      </c>
      <c r="B1039" s="304"/>
      <c r="C1039" s="305"/>
      <c r="D1039" s="269"/>
      <c r="E1039" s="264"/>
      <c r="F1039" s="334"/>
      <c r="G1039" s="269"/>
      <c r="H1039" s="269"/>
      <c r="I1039" s="264"/>
      <c r="J1039" s="307" t="str">
        <f t="shared" si="1"/>
        <v/>
      </c>
      <c r="K1039" s="307"/>
      <c r="L1039" s="308"/>
      <c r="M1039" s="307"/>
      <c r="N1039" s="304"/>
      <c r="O1039" s="264"/>
      <c r="P1039" s="269"/>
      <c r="Q1039" s="296"/>
      <c r="R1039" s="296"/>
      <c r="S1039" s="296"/>
      <c r="T1039" s="296"/>
    </row>
    <row r="1040" spans="1:20" ht="12.75" customHeight="1" x14ac:dyDescent="0.2">
      <c r="A1040" s="303" t="str">
        <f>IF(B1040="","",ROW()-ROW($A$3)+'Diário 3º PA'!$P$1)</f>
        <v/>
      </c>
      <c r="B1040" s="304"/>
      <c r="C1040" s="305"/>
      <c r="D1040" s="269"/>
      <c r="E1040" s="264"/>
      <c r="F1040" s="334"/>
      <c r="G1040" s="269"/>
      <c r="H1040" s="269"/>
      <c r="I1040" s="264"/>
      <c r="J1040" s="307" t="str">
        <f t="shared" si="1"/>
        <v/>
      </c>
      <c r="K1040" s="307"/>
      <c r="L1040" s="308"/>
      <c r="M1040" s="307"/>
      <c r="N1040" s="304"/>
      <c r="O1040" s="264"/>
      <c r="P1040" s="269"/>
      <c r="Q1040" s="296"/>
      <c r="R1040" s="296"/>
      <c r="S1040" s="296"/>
      <c r="T1040" s="296"/>
    </row>
    <row r="1041" spans="1:20" ht="12.75" customHeight="1" x14ac:dyDescent="0.2">
      <c r="A1041" s="303" t="str">
        <f>IF(B1041="","",ROW()-ROW($A$3)+'Diário 3º PA'!$P$1)</f>
        <v/>
      </c>
      <c r="B1041" s="304"/>
      <c r="C1041" s="305"/>
      <c r="D1041" s="269"/>
      <c r="E1041" s="264"/>
      <c r="F1041" s="334"/>
      <c r="G1041" s="269"/>
      <c r="H1041" s="269"/>
      <c r="I1041" s="264"/>
      <c r="J1041" s="307" t="str">
        <f t="shared" si="1"/>
        <v/>
      </c>
      <c r="K1041" s="307"/>
      <c r="L1041" s="308"/>
      <c r="M1041" s="307"/>
      <c r="N1041" s="304"/>
      <c r="O1041" s="264"/>
      <c r="P1041" s="269"/>
      <c r="Q1041" s="296"/>
      <c r="R1041" s="296"/>
      <c r="S1041" s="296"/>
      <c r="T1041" s="296"/>
    </row>
    <row r="1042" spans="1:20" ht="12.75" customHeight="1" x14ac:dyDescent="0.2">
      <c r="A1042" s="303" t="str">
        <f>IF(B1042="","",ROW()-ROW($A$3)+'Diário 3º PA'!$P$1)</f>
        <v/>
      </c>
      <c r="B1042" s="304"/>
      <c r="C1042" s="305"/>
      <c r="D1042" s="269"/>
      <c r="E1042" s="264"/>
      <c r="F1042" s="334"/>
      <c r="G1042" s="269"/>
      <c r="H1042" s="269"/>
      <c r="I1042" s="264"/>
      <c r="J1042" s="307" t="str">
        <f t="shared" si="1"/>
        <v/>
      </c>
      <c r="K1042" s="307"/>
      <c r="L1042" s="308"/>
      <c r="M1042" s="307"/>
      <c r="N1042" s="304"/>
      <c r="O1042" s="264"/>
      <c r="P1042" s="269"/>
      <c r="Q1042" s="296"/>
      <c r="R1042" s="296"/>
      <c r="S1042" s="296"/>
      <c r="T1042" s="296"/>
    </row>
    <row r="1043" spans="1:20" ht="12.75" customHeight="1" x14ac:dyDescent="0.2">
      <c r="A1043" s="303" t="str">
        <f>IF(B1043="","",ROW()-ROW($A$3)+'Diário 3º PA'!$P$1)</f>
        <v/>
      </c>
      <c r="B1043" s="304"/>
      <c r="C1043" s="305"/>
      <c r="D1043" s="269"/>
      <c r="E1043" s="264"/>
      <c r="F1043" s="334"/>
      <c r="G1043" s="269"/>
      <c r="H1043" s="269"/>
      <c r="I1043" s="264"/>
      <c r="J1043" s="307" t="str">
        <f t="shared" si="1"/>
        <v/>
      </c>
      <c r="K1043" s="307"/>
      <c r="L1043" s="308"/>
      <c r="M1043" s="307"/>
      <c r="N1043" s="304"/>
      <c r="O1043" s="264"/>
      <c r="P1043" s="269"/>
      <c r="Q1043" s="296"/>
      <c r="R1043" s="296"/>
      <c r="S1043" s="296"/>
      <c r="T1043" s="296"/>
    </row>
    <row r="1044" spans="1:20" ht="12.75" customHeight="1" x14ac:dyDescent="0.2">
      <c r="A1044" s="303" t="str">
        <f>IF(B1044="","",ROW()-ROW($A$3)+'Diário 3º PA'!$P$1)</f>
        <v/>
      </c>
      <c r="B1044" s="304"/>
      <c r="C1044" s="305"/>
      <c r="D1044" s="269"/>
      <c r="E1044" s="264"/>
      <c r="F1044" s="334"/>
      <c r="G1044" s="269"/>
      <c r="H1044" s="269"/>
      <c r="I1044" s="264"/>
      <c r="J1044" s="307" t="str">
        <f t="shared" si="1"/>
        <v/>
      </c>
      <c r="K1044" s="307"/>
      <c r="L1044" s="308"/>
      <c r="M1044" s="307"/>
      <c r="N1044" s="304"/>
      <c r="O1044" s="264"/>
      <c r="P1044" s="269"/>
      <c r="Q1044" s="296"/>
      <c r="R1044" s="296"/>
      <c r="S1044" s="296"/>
      <c r="T1044" s="296"/>
    </row>
    <row r="1045" spans="1:20" ht="12.75" customHeight="1" x14ac:dyDescent="0.2">
      <c r="A1045" s="303" t="str">
        <f>IF(B1045="","",ROW()-ROW($A$3)+'Diário 3º PA'!$P$1)</f>
        <v/>
      </c>
      <c r="B1045" s="304"/>
      <c r="C1045" s="305"/>
      <c r="D1045" s="269"/>
      <c r="E1045" s="264"/>
      <c r="F1045" s="334"/>
      <c r="G1045" s="269"/>
      <c r="H1045" s="269"/>
      <c r="I1045" s="264"/>
      <c r="J1045" s="307" t="str">
        <f t="shared" si="1"/>
        <v/>
      </c>
      <c r="K1045" s="307"/>
      <c r="L1045" s="308"/>
      <c r="M1045" s="307"/>
      <c r="N1045" s="304"/>
      <c r="O1045" s="264"/>
      <c r="P1045" s="269"/>
      <c r="Q1045" s="296"/>
      <c r="R1045" s="296"/>
      <c r="S1045" s="296"/>
      <c r="T1045" s="296"/>
    </row>
    <row r="1046" spans="1:20" ht="12.75" customHeight="1" x14ac:dyDescent="0.2">
      <c r="A1046" s="303" t="str">
        <f>IF(B1046="","",ROW()-ROW($A$3)+'Diário 3º PA'!$P$1)</f>
        <v/>
      </c>
      <c r="B1046" s="304"/>
      <c r="C1046" s="305"/>
      <c r="D1046" s="269"/>
      <c r="E1046" s="264"/>
      <c r="F1046" s="334"/>
      <c r="G1046" s="269"/>
      <c r="H1046" s="269"/>
      <c r="I1046" s="264"/>
      <c r="J1046" s="307" t="str">
        <f t="shared" si="1"/>
        <v/>
      </c>
      <c r="K1046" s="307"/>
      <c r="L1046" s="308"/>
      <c r="M1046" s="307"/>
      <c r="N1046" s="304"/>
      <c r="O1046" s="264"/>
      <c r="P1046" s="269"/>
      <c r="Q1046" s="296"/>
      <c r="R1046" s="296"/>
      <c r="S1046" s="296"/>
      <c r="T1046" s="296"/>
    </row>
    <row r="1047" spans="1:20" ht="12.75" customHeight="1" x14ac:dyDescent="0.2">
      <c r="A1047" s="303" t="str">
        <f>IF(B1047="","",ROW()-ROW($A$3)+'Diário 3º PA'!$P$1)</f>
        <v/>
      </c>
      <c r="B1047" s="304"/>
      <c r="C1047" s="305"/>
      <c r="D1047" s="269"/>
      <c r="E1047" s="264"/>
      <c r="F1047" s="334"/>
      <c r="G1047" s="269"/>
      <c r="H1047" s="269"/>
      <c r="I1047" s="264"/>
      <c r="J1047" s="307" t="str">
        <f t="shared" si="1"/>
        <v/>
      </c>
      <c r="K1047" s="307"/>
      <c r="L1047" s="308"/>
      <c r="M1047" s="307"/>
      <c r="N1047" s="304"/>
      <c r="O1047" s="264"/>
      <c r="P1047" s="269"/>
      <c r="Q1047" s="296"/>
      <c r="R1047" s="296"/>
      <c r="S1047" s="296"/>
      <c r="T1047" s="296"/>
    </row>
    <row r="1048" spans="1:20" ht="12.75" customHeight="1" x14ac:dyDescent="0.2">
      <c r="A1048" s="303" t="str">
        <f>IF(B1048="","",ROW()-ROW($A$3)+'Diário 3º PA'!$P$1)</f>
        <v/>
      </c>
      <c r="B1048" s="304"/>
      <c r="C1048" s="305"/>
      <c r="D1048" s="269"/>
      <c r="E1048" s="264"/>
      <c r="F1048" s="334"/>
      <c r="G1048" s="269"/>
      <c r="H1048" s="269"/>
      <c r="I1048" s="264"/>
      <c r="J1048" s="307" t="str">
        <f t="shared" si="1"/>
        <v/>
      </c>
      <c r="K1048" s="307"/>
      <c r="L1048" s="308"/>
      <c r="M1048" s="307"/>
      <c r="N1048" s="304"/>
      <c r="O1048" s="264"/>
      <c r="P1048" s="269"/>
      <c r="Q1048" s="296"/>
      <c r="R1048" s="296"/>
      <c r="S1048" s="296"/>
      <c r="T1048" s="296"/>
    </row>
    <row r="1049" spans="1:20" ht="12.75" customHeight="1" x14ac:dyDescent="0.2">
      <c r="A1049" s="303" t="str">
        <f>IF(B1049="","",ROW()-ROW($A$3)+'Diário 3º PA'!$P$1)</f>
        <v/>
      </c>
      <c r="B1049" s="304"/>
      <c r="C1049" s="305"/>
      <c r="D1049" s="269"/>
      <c r="E1049" s="264"/>
      <c r="F1049" s="334"/>
      <c r="G1049" s="269"/>
      <c r="H1049" s="269"/>
      <c r="I1049" s="264"/>
      <c r="J1049" s="307" t="str">
        <f t="shared" si="1"/>
        <v/>
      </c>
      <c r="K1049" s="307"/>
      <c r="L1049" s="308"/>
      <c r="M1049" s="307"/>
      <c r="N1049" s="304"/>
      <c r="O1049" s="264"/>
      <c r="P1049" s="269"/>
      <c r="Q1049" s="296"/>
      <c r="R1049" s="296"/>
      <c r="S1049" s="296"/>
      <c r="T1049" s="296"/>
    </row>
    <row r="1050" spans="1:20" ht="12.75" customHeight="1" x14ac:dyDescent="0.2">
      <c r="A1050" s="303" t="str">
        <f>IF(B1050="","",ROW()-ROW($A$3)+'Diário 3º PA'!$P$1)</f>
        <v/>
      </c>
      <c r="B1050" s="304"/>
      <c r="C1050" s="305"/>
      <c r="D1050" s="269"/>
      <c r="E1050" s="264"/>
      <c r="F1050" s="334"/>
      <c r="G1050" s="269"/>
      <c r="H1050" s="269"/>
      <c r="I1050" s="264"/>
      <c r="J1050" s="307" t="str">
        <f t="shared" si="1"/>
        <v/>
      </c>
      <c r="K1050" s="307"/>
      <c r="L1050" s="308"/>
      <c r="M1050" s="307"/>
      <c r="N1050" s="304"/>
      <c r="O1050" s="264"/>
      <c r="P1050" s="269"/>
      <c r="Q1050" s="296"/>
      <c r="R1050" s="296"/>
      <c r="S1050" s="296"/>
      <c r="T1050" s="296"/>
    </row>
    <row r="1051" spans="1:20" ht="12.75" customHeight="1" x14ac:dyDescent="0.2">
      <c r="A1051" s="303" t="str">
        <f>IF(B1051="","",ROW()-ROW($A$3)+'Diário 3º PA'!$P$1)</f>
        <v/>
      </c>
      <c r="B1051" s="304"/>
      <c r="C1051" s="305"/>
      <c r="D1051" s="269"/>
      <c r="E1051" s="264"/>
      <c r="F1051" s="334"/>
      <c r="G1051" s="269"/>
      <c r="H1051" s="269"/>
      <c r="I1051" s="264"/>
      <c r="J1051" s="307" t="str">
        <f t="shared" si="1"/>
        <v/>
      </c>
      <c r="K1051" s="307"/>
      <c r="L1051" s="308"/>
      <c r="M1051" s="307"/>
      <c r="N1051" s="304"/>
      <c r="O1051" s="264"/>
      <c r="P1051" s="269"/>
      <c r="Q1051" s="296"/>
      <c r="R1051" s="296"/>
      <c r="S1051" s="296"/>
      <c r="T1051" s="296"/>
    </row>
    <row r="1052" spans="1:20" ht="12.75" customHeight="1" x14ac:dyDescent="0.2">
      <c r="A1052" s="303" t="str">
        <f>IF(B1052="","",ROW()-ROW($A$3)+'Diário 3º PA'!$P$1)</f>
        <v/>
      </c>
      <c r="B1052" s="304"/>
      <c r="C1052" s="305"/>
      <c r="D1052" s="269"/>
      <c r="E1052" s="264"/>
      <c r="F1052" s="334"/>
      <c r="G1052" s="269"/>
      <c r="H1052" s="269"/>
      <c r="I1052" s="264"/>
      <c r="J1052" s="307" t="str">
        <f t="shared" si="1"/>
        <v/>
      </c>
      <c r="K1052" s="307"/>
      <c r="L1052" s="308"/>
      <c r="M1052" s="307"/>
      <c r="N1052" s="304"/>
      <c r="O1052" s="264"/>
      <c r="P1052" s="269"/>
      <c r="Q1052" s="296"/>
      <c r="R1052" s="296"/>
      <c r="S1052" s="296"/>
      <c r="T1052" s="296"/>
    </row>
    <row r="1053" spans="1:20" ht="12.75" customHeight="1" x14ac:dyDescent="0.2">
      <c r="A1053" s="303" t="str">
        <f>IF(B1053="","",ROW()-ROW($A$3)+'Diário 3º PA'!$P$1)</f>
        <v/>
      </c>
      <c r="B1053" s="304"/>
      <c r="C1053" s="305"/>
      <c r="D1053" s="269"/>
      <c r="E1053" s="264"/>
      <c r="F1053" s="334"/>
      <c r="G1053" s="269"/>
      <c r="H1053" s="269"/>
      <c r="I1053" s="264"/>
      <c r="J1053" s="307" t="str">
        <f t="shared" si="1"/>
        <v/>
      </c>
      <c r="K1053" s="307"/>
      <c r="L1053" s="308"/>
      <c r="M1053" s="307"/>
      <c r="N1053" s="304"/>
      <c r="O1053" s="264"/>
      <c r="P1053" s="269"/>
      <c r="Q1053" s="296"/>
      <c r="R1053" s="296"/>
      <c r="S1053" s="296"/>
      <c r="T1053" s="296"/>
    </row>
    <row r="1054" spans="1:20" ht="12.75" customHeight="1" x14ac:dyDescent="0.2">
      <c r="A1054" s="303" t="str">
        <f>IF(B1054="","",ROW()-ROW($A$3)+'Diário 3º PA'!$P$1)</f>
        <v/>
      </c>
      <c r="B1054" s="304"/>
      <c r="C1054" s="305"/>
      <c r="D1054" s="269"/>
      <c r="E1054" s="264"/>
      <c r="F1054" s="334"/>
      <c r="G1054" s="269"/>
      <c r="H1054" s="269"/>
      <c r="I1054" s="264"/>
      <c r="J1054" s="307" t="str">
        <f t="shared" si="1"/>
        <v/>
      </c>
      <c r="K1054" s="307"/>
      <c r="L1054" s="308"/>
      <c r="M1054" s="307"/>
      <c r="N1054" s="304"/>
      <c r="O1054" s="264"/>
      <c r="P1054" s="269"/>
      <c r="Q1054" s="296"/>
      <c r="R1054" s="296"/>
      <c r="S1054" s="296"/>
      <c r="T1054" s="296"/>
    </row>
    <row r="1055" spans="1:20" ht="12.75" customHeight="1" x14ac:dyDescent="0.2">
      <c r="A1055" s="303" t="str">
        <f>IF(B1055="","",ROW()-ROW($A$3)+'Diário 3º PA'!$P$1)</f>
        <v/>
      </c>
      <c r="B1055" s="304"/>
      <c r="C1055" s="305"/>
      <c r="D1055" s="269"/>
      <c r="E1055" s="264"/>
      <c r="F1055" s="334"/>
      <c r="G1055" s="269"/>
      <c r="H1055" s="269"/>
      <c r="I1055" s="264"/>
      <c r="J1055" s="307" t="str">
        <f t="shared" si="1"/>
        <v/>
      </c>
      <c r="K1055" s="307"/>
      <c r="L1055" s="308"/>
      <c r="M1055" s="307"/>
      <c r="N1055" s="304"/>
      <c r="O1055" s="264"/>
      <c r="P1055" s="269"/>
      <c r="Q1055" s="296"/>
      <c r="R1055" s="296"/>
      <c r="S1055" s="296"/>
      <c r="T1055" s="296"/>
    </row>
    <row r="1056" spans="1:20" ht="12.75" customHeight="1" x14ac:dyDescent="0.2">
      <c r="A1056" s="303" t="str">
        <f>IF(B1056="","",ROW()-ROW($A$3)+'Diário 3º PA'!$P$1)</f>
        <v/>
      </c>
      <c r="B1056" s="304"/>
      <c r="C1056" s="305"/>
      <c r="D1056" s="269"/>
      <c r="E1056" s="264"/>
      <c r="F1056" s="334"/>
      <c r="G1056" s="269"/>
      <c r="H1056" s="269"/>
      <c r="I1056" s="264"/>
      <c r="J1056" s="307" t="str">
        <f t="shared" si="1"/>
        <v/>
      </c>
      <c r="K1056" s="307"/>
      <c r="L1056" s="308"/>
      <c r="M1056" s="307"/>
      <c r="N1056" s="304"/>
      <c r="O1056" s="264"/>
      <c r="P1056" s="269"/>
      <c r="Q1056" s="296"/>
      <c r="R1056" s="296"/>
      <c r="S1056" s="296"/>
      <c r="T1056" s="296"/>
    </row>
    <row r="1057" spans="1:20" ht="12.75" customHeight="1" x14ac:dyDescent="0.2">
      <c r="A1057" s="303" t="str">
        <f>IF(B1057="","",ROW()-ROW($A$3)+'Diário 3º PA'!$P$1)</f>
        <v/>
      </c>
      <c r="B1057" s="304"/>
      <c r="C1057" s="305"/>
      <c r="D1057" s="269"/>
      <c r="E1057" s="264"/>
      <c r="F1057" s="334"/>
      <c r="G1057" s="269"/>
      <c r="H1057" s="269"/>
      <c r="I1057" s="264"/>
      <c r="J1057" s="307" t="str">
        <f t="shared" si="1"/>
        <v/>
      </c>
      <c r="K1057" s="307"/>
      <c r="L1057" s="308"/>
      <c r="M1057" s="307"/>
      <c r="N1057" s="304"/>
      <c r="O1057" s="264"/>
      <c r="P1057" s="269"/>
      <c r="Q1057" s="296"/>
      <c r="R1057" s="296"/>
      <c r="S1057" s="296"/>
      <c r="T1057" s="296"/>
    </row>
    <row r="1058" spans="1:20" ht="12.75" customHeight="1" x14ac:dyDescent="0.2">
      <c r="A1058" s="303" t="str">
        <f>IF(B1058="","",ROW()-ROW($A$3)+'Diário 3º PA'!$P$1)</f>
        <v/>
      </c>
      <c r="B1058" s="304"/>
      <c r="C1058" s="305"/>
      <c r="D1058" s="269"/>
      <c r="E1058" s="264"/>
      <c r="F1058" s="334"/>
      <c r="G1058" s="269"/>
      <c r="H1058" s="269"/>
      <c r="I1058" s="264"/>
      <c r="J1058" s="307" t="str">
        <f t="shared" si="1"/>
        <v/>
      </c>
      <c r="K1058" s="307"/>
      <c r="L1058" s="308"/>
      <c r="M1058" s="307"/>
      <c r="N1058" s="304"/>
      <c r="O1058" s="264"/>
      <c r="P1058" s="269"/>
      <c r="Q1058" s="296"/>
      <c r="R1058" s="296"/>
      <c r="S1058" s="296"/>
      <c r="T1058" s="296"/>
    </row>
    <row r="1059" spans="1:20" ht="12.75" customHeight="1" x14ac:dyDescent="0.2">
      <c r="A1059" s="303" t="str">
        <f>IF(B1059="","",ROW()-ROW($A$3)+'Diário 3º PA'!$P$1)</f>
        <v/>
      </c>
      <c r="B1059" s="304"/>
      <c r="C1059" s="305"/>
      <c r="D1059" s="269"/>
      <c r="E1059" s="264"/>
      <c r="F1059" s="334"/>
      <c r="G1059" s="269"/>
      <c r="H1059" s="269"/>
      <c r="I1059" s="264"/>
      <c r="J1059" s="307" t="str">
        <f t="shared" si="1"/>
        <v/>
      </c>
      <c r="K1059" s="307"/>
      <c r="L1059" s="308"/>
      <c r="M1059" s="307"/>
      <c r="N1059" s="304"/>
      <c r="O1059" s="264"/>
      <c r="P1059" s="269"/>
      <c r="Q1059" s="296"/>
      <c r="R1059" s="296"/>
      <c r="S1059" s="296"/>
      <c r="T1059" s="296"/>
    </row>
    <row r="1060" spans="1:20" ht="12.75" customHeight="1" x14ac:dyDescent="0.2">
      <c r="A1060" s="303" t="str">
        <f>IF(B1060="","",ROW()-ROW($A$3)+'Diário 3º PA'!$P$1)</f>
        <v/>
      </c>
      <c r="B1060" s="304"/>
      <c r="C1060" s="305"/>
      <c r="D1060" s="269"/>
      <c r="E1060" s="264"/>
      <c r="F1060" s="334"/>
      <c r="G1060" s="269"/>
      <c r="H1060" s="269"/>
      <c r="I1060" s="264"/>
      <c r="J1060" s="307" t="str">
        <f t="shared" si="1"/>
        <v/>
      </c>
      <c r="K1060" s="307"/>
      <c r="L1060" s="308"/>
      <c r="M1060" s="307"/>
      <c r="N1060" s="304"/>
      <c r="O1060" s="264"/>
      <c r="P1060" s="269"/>
      <c r="Q1060" s="296"/>
      <c r="R1060" s="296"/>
      <c r="S1060" s="296"/>
      <c r="T1060" s="296"/>
    </row>
    <row r="1061" spans="1:20" ht="12.75" customHeight="1" x14ac:dyDescent="0.2">
      <c r="A1061" s="303" t="str">
        <f>IF(B1061="","",ROW()-ROW($A$3)+'Diário 3º PA'!$P$1)</f>
        <v/>
      </c>
      <c r="B1061" s="304"/>
      <c r="C1061" s="305"/>
      <c r="D1061" s="269"/>
      <c r="E1061" s="264"/>
      <c r="F1061" s="334"/>
      <c r="G1061" s="269"/>
      <c r="H1061" s="269"/>
      <c r="I1061" s="264"/>
      <c r="J1061" s="307" t="str">
        <f t="shared" si="1"/>
        <v/>
      </c>
      <c r="K1061" s="307"/>
      <c r="L1061" s="308"/>
      <c r="M1061" s="307"/>
      <c r="N1061" s="304"/>
      <c r="O1061" s="264"/>
      <c r="P1061" s="269"/>
      <c r="Q1061" s="296"/>
      <c r="R1061" s="296"/>
      <c r="S1061" s="296"/>
      <c r="T1061" s="296"/>
    </row>
    <row r="1062" spans="1:20" ht="12.75" customHeight="1" x14ac:dyDescent="0.2">
      <c r="A1062" s="303" t="str">
        <f>IF(B1062="","",ROW()-ROW($A$3)+'Diário 3º PA'!$P$1)</f>
        <v/>
      </c>
      <c r="B1062" s="304"/>
      <c r="C1062" s="305"/>
      <c r="D1062" s="269"/>
      <c r="E1062" s="264"/>
      <c r="F1062" s="334"/>
      <c r="G1062" s="269"/>
      <c r="H1062" s="269"/>
      <c r="I1062" s="264"/>
      <c r="J1062" s="307" t="str">
        <f t="shared" si="1"/>
        <v/>
      </c>
      <c r="K1062" s="307"/>
      <c r="L1062" s="308"/>
      <c r="M1062" s="307"/>
      <c r="N1062" s="304"/>
      <c r="O1062" s="264"/>
      <c r="P1062" s="269"/>
      <c r="Q1062" s="296"/>
      <c r="R1062" s="296"/>
      <c r="S1062" s="296"/>
      <c r="T1062" s="296"/>
    </row>
    <row r="1063" spans="1:20" ht="12.75" customHeight="1" x14ac:dyDescent="0.2">
      <c r="A1063" s="303" t="str">
        <f>IF(B1063="","",ROW()-ROW($A$3)+'Diário 3º PA'!$P$1)</f>
        <v/>
      </c>
      <c r="B1063" s="304"/>
      <c r="C1063" s="305"/>
      <c r="D1063" s="269"/>
      <c r="E1063" s="264"/>
      <c r="F1063" s="334"/>
      <c r="G1063" s="269"/>
      <c r="H1063" s="269"/>
      <c r="I1063" s="264"/>
      <c r="J1063" s="307" t="str">
        <f t="shared" si="1"/>
        <v/>
      </c>
      <c r="K1063" s="307"/>
      <c r="L1063" s="308"/>
      <c r="M1063" s="307"/>
      <c r="N1063" s="304"/>
      <c r="O1063" s="264"/>
      <c r="P1063" s="269"/>
      <c r="Q1063" s="296"/>
      <c r="R1063" s="296"/>
      <c r="S1063" s="296"/>
      <c r="T1063" s="296"/>
    </row>
    <row r="1064" spans="1:20" ht="12.75" customHeight="1" x14ac:dyDescent="0.2">
      <c r="A1064" s="303" t="str">
        <f>IF(B1064="","",ROW()-ROW($A$3)+'Diário 3º PA'!$P$1)</f>
        <v/>
      </c>
      <c r="B1064" s="304"/>
      <c r="C1064" s="305"/>
      <c r="D1064" s="269"/>
      <c r="E1064" s="264"/>
      <c r="F1064" s="334"/>
      <c r="G1064" s="269"/>
      <c r="H1064" s="269"/>
      <c r="I1064" s="264"/>
      <c r="J1064" s="307" t="str">
        <f t="shared" si="1"/>
        <v/>
      </c>
      <c r="K1064" s="307"/>
      <c r="L1064" s="308"/>
      <c r="M1064" s="307"/>
      <c r="N1064" s="304"/>
      <c r="O1064" s="264"/>
      <c r="P1064" s="269"/>
      <c r="Q1064" s="296"/>
      <c r="R1064" s="296"/>
      <c r="S1064" s="296"/>
      <c r="T1064" s="296"/>
    </row>
    <row r="1065" spans="1:20" ht="12.75" customHeight="1" x14ac:dyDescent="0.2">
      <c r="A1065" s="303" t="str">
        <f>IF(B1065="","",ROW()-ROW($A$3)+'Diário 3º PA'!$P$1)</f>
        <v/>
      </c>
      <c r="B1065" s="304"/>
      <c r="C1065" s="305"/>
      <c r="D1065" s="269"/>
      <c r="E1065" s="264"/>
      <c r="F1065" s="334"/>
      <c r="G1065" s="269"/>
      <c r="H1065" s="269"/>
      <c r="I1065" s="264"/>
      <c r="J1065" s="307" t="str">
        <f t="shared" si="1"/>
        <v/>
      </c>
      <c r="K1065" s="307"/>
      <c r="L1065" s="308"/>
      <c r="M1065" s="307"/>
      <c r="N1065" s="304"/>
      <c r="O1065" s="264"/>
      <c r="P1065" s="269"/>
      <c r="Q1065" s="296"/>
      <c r="R1065" s="296"/>
      <c r="S1065" s="296"/>
      <c r="T1065" s="296"/>
    </row>
    <row r="1066" spans="1:20" ht="12.75" customHeight="1" x14ac:dyDescent="0.2">
      <c r="A1066" s="303" t="str">
        <f>IF(B1066="","",ROW()-ROW($A$3)+'Diário 3º PA'!$P$1)</f>
        <v/>
      </c>
      <c r="B1066" s="304"/>
      <c r="C1066" s="305"/>
      <c r="D1066" s="269"/>
      <c r="E1066" s="264"/>
      <c r="F1066" s="334"/>
      <c r="G1066" s="269"/>
      <c r="H1066" s="269"/>
      <c r="I1066" s="264"/>
      <c r="J1066" s="307" t="str">
        <f t="shared" si="1"/>
        <v/>
      </c>
      <c r="K1066" s="307"/>
      <c r="L1066" s="308"/>
      <c r="M1066" s="307"/>
      <c r="N1066" s="304"/>
      <c r="O1066" s="264"/>
      <c r="P1066" s="269"/>
      <c r="Q1066" s="296"/>
      <c r="R1066" s="296"/>
      <c r="S1066" s="296"/>
      <c r="T1066" s="296"/>
    </row>
    <row r="1067" spans="1:20" ht="12.75" customHeight="1" x14ac:dyDescent="0.2">
      <c r="A1067" s="303" t="str">
        <f>IF(B1067="","",ROW()-ROW($A$3)+'Diário 3º PA'!$P$1)</f>
        <v/>
      </c>
      <c r="B1067" s="304"/>
      <c r="C1067" s="305"/>
      <c r="D1067" s="269"/>
      <c r="E1067" s="264"/>
      <c r="F1067" s="334"/>
      <c r="G1067" s="269"/>
      <c r="H1067" s="269"/>
      <c r="I1067" s="264"/>
      <c r="J1067" s="307" t="str">
        <f t="shared" si="1"/>
        <v/>
      </c>
      <c r="K1067" s="307"/>
      <c r="L1067" s="308"/>
      <c r="M1067" s="307"/>
      <c r="N1067" s="304"/>
      <c r="O1067" s="264"/>
      <c r="P1067" s="269"/>
      <c r="Q1067" s="296"/>
      <c r="R1067" s="296"/>
      <c r="S1067" s="296"/>
      <c r="T1067" s="296"/>
    </row>
    <row r="1068" spans="1:20" ht="12.75" customHeight="1" x14ac:dyDescent="0.2">
      <c r="A1068" s="303" t="str">
        <f>IF(B1068="","",ROW()-ROW($A$3)+'Diário 3º PA'!$P$1)</f>
        <v/>
      </c>
      <c r="B1068" s="304"/>
      <c r="C1068" s="305"/>
      <c r="D1068" s="269"/>
      <c r="E1068" s="264"/>
      <c r="F1068" s="334"/>
      <c r="G1068" s="269"/>
      <c r="H1068" s="269"/>
      <c r="I1068" s="264"/>
      <c r="J1068" s="307" t="str">
        <f t="shared" si="1"/>
        <v/>
      </c>
      <c r="K1068" s="307"/>
      <c r="L1068" s="308"/>
      <c r="M1068" s="307"/>
      <c r="N1068" s="304"/>
      <c r="O1068" s="264"/>
      <c r="P1068" s="269"/>
      <c r="Q1068" s="296"/>
      <c r="R1068" s="296"/>
      <c r="S1068" s="296"/>
      <c r="T1068" s="296"/>
    </row>
    <row r="1069" spans="1:20" ht="12.75" customHeight="1" x14ac:dyDescent="0.2">
      <c r="A1069" s="303" t="str">
        <f>IF(B1069="","",ROW()-ROW($A$3)+'Diário 3º PA'!$P$1)</f>
        <v/>
      </c>
      <c r="B1069" s="304"/>
      <c r="C1069" s="305"/>
      <c r="D1069" s="269"/>
      <c r="E1069" s="264"/>
      <c r="F1069" s="334"/>
      <c r="G1069" s="269"/>
      <c r="H1069" s="269"/>
      <c r="I1069" s="264"/>
      <c r="J1069" s="307" t="str">
        <f t="shared" si="1"/>
        <v/>
      </c>
      <c r="K1069" s="307"/>
      <c r="L1069" s="308"/>
      <c r="M1069" s="307"/>
      <c r="N1069" s="304"/>
      <c r="O1069" s="264"/>
      <c r="P1069" s="269"/>
      <c r="Q1069" s="296"/>
      <c r="R1069" s="296"/>
      <c r="S1069" s="296"/>
      <c r="T1069" s="296"/>
    </row>
    <row r="1070" spans="1:20" ht="12.75" customHeight="1" x14ac:dyDescent="0.2">
      <c r="A1070" s="303" t="str">
        <f>IF(B1070="","",ROW()-ROW($A$3)+'Diário 3º PA'!$P$1)</f>
        <v/>
      </c>
      <c r="B1070" s="304"/>
      <c r="C1070" s="305"/>
      <c r="D1070" s="269"/>
      <c r="E1070" s="264"/>
      <c r="F1070" s="334"/>
      <c r="G1070" s="269"/>
      <c r="H1070" s="269"/>
      <c r="I1070" s="264"/>
      <c r="J1070" s="307" t="str">
        <f t="shared" si="1"/>
        <v/>
      </c>
      <c r="K1070" s="307"/>
      <c r="L1070" s="308"/>
      <c r="M1070" s="307"/>
      <c r="N1070" s="304"/>
      <c r="O1070" s="264"/>
      <c r="P1070" s="269"/>
      <c r="Q1070" s="296"/>
      <c r="R1070" s="296"/>
      <c r="S1070" s="296"/>
      <c r="T1070" s="296"/>
    </row>
    <row r="1071" spans="1:20" ht="12.75" customHeight="1" x14ac:dyDescent="0.2">
      <c r="A1071" s="303" t="str">
        <f>IF(B1071="","",ROW()-ROW($A$3)+'Diário 3º PA'!$P$1)</f>
        <v/>
      </c>
      <c r="B1071" s="304"/>
      <c r="C1071" s="305"/>
      <c r="D1071" s="269"/>
      <c r="E1071" s="264"/>
      <c r="F1071" s="334"/>
      <c r="G1071" s="269"/>
      <c r="H1071" s="269"/>
      <c r="I1071" s="264"/>
      <c r="J1071" s="307" t="str">
        <f t="shared" si="1"/>
        <v/>
      </c>
      <c r="K1071" s="307"/>
      <c r="L1071" s="308"/>
      <c r="M1071" s="307"/>
      <c r="N1071" s="304"/>
      <c r="O1071" s="264"/>
      <c r="P1071" s="269"/>
      <c r="Q1071" s="296"/>
      <c r="R1071" s="296"/>
      <c r="S1071" s="296"/>
      <c r="T1071" s="296"/>
    </row>
    <row r="1072" spans="1:20" ht="12.75" customHeight="1" x14ac:dyDescent="0.2">
      <c r="A1072" s="303" t="str">
        <f>IF(B1072="","",ROW()-ROW($A$3)+'Diário 3º PA'!$P$1)</f>
        <v/>
      </c>
      <c r="B1072" s="304"/>
      <c r="C1072" s="305"/>
      <c r="D1072" s="269"/>
      <c r="E1072" s="264"/>
      <c r="F1072" s="334"/>
      <c r="G1072" s="269"/>
      <c r="H1072" s="269"/>
      <c r="I1072" s="264"/>
      <c r="J1072" s="307" t="str">
        <f t="shared" si="1"/>
        <v/>
      </c>
      <c r="K1072" s="307"/>
      <c r="L1072" s="308"/>
      <c r="M1072" s="307"/>
      <c r="N1072" s="304"/>
      <c r="O1072" s="264"/>
      <c r="P1072" s="269"/>
      <c r="Q1072" s="296"/>
      <c r="R1072" s="296"/>
      <c r="S1072" s="296"/>
      <c r="T1072" s="296"/>
    </row>
    <row r="1073" spans="1:20" ht="12.75" customHeight="1" x14ac:dyDescent="0.2">
      <c r="A1073" s="303" t="str">
        <f>IF(B1073="","",ROW()-ROW($A$3)+'Diário 3º PA'!$P$1)</f>
        <v/>
      </c>
      <c r="B1073" s="304"/>
      <c r="C1073" s="305"/>
      <c r="D1073" s="269"/>
      <c r="E1073" s="264"/>
      <c r="F1073" s="334"/>
      <c r="G1073" s="269"/>
      <c r="H1073" s="269"/>
      <c r="I1073" s="264"/>
      <c r="J1073" s="307" t="str">
        <f t="shared" si="1"/>
        <v/>
      </c>
      <c r="K1073" s="307"/>
      <c r="L1073" s="308"/>
      <c r="M1073" s="307"/>
      <c r="N1073" s="304"/>
      <c r="O1073" s="264"/>
      <c r="P1073" s="269"/>
      <c r="Q1073" s="296"/>
      <c r="R1073" s="296"/>
      <c r="S1073" s="296"/>
      <c r="T1073" s="296"/>
    </row>
    <row r="1074" spans="1:20" ht="12.75" customHeight="1" x14ac:dyDescent="0.2">
      <c r="A1074" s="303" t="str">
        <f>IF(B1074="","",ROW()-ROW($A$3)+'Diário 3º PA'!$P$1)</f>
        <v/>
      </c>
      <c r="B1074" s="304"/>
      <c r="C1074" s="305"/>
      <c r="D1074" s="269"/>
      <c r="E1074" s="264"/>
      <c r="F1074" s="334"/>
      <c r="G1074" s="269"/>
      <c r="H1074" s="269"/>
      <c r="I1074" s="264"/>
      <c r="J1074" s="307" t="str">
        <f t="shared" si="1"/>
        <v/>
      </c>
      <c r="K1074" s="307"/>
      <c r="L1074" s="308"/>
      <c r="M1074" s="307"/>
      <c r="N1074" s="304"/>
      <c r="O1074" s="264"/>
      <c r="P1074" s="269"/>
      <c r="Q1074" s="296"/>
      <c r="R1074" s="296"/>
      <c r="S1074" s="296"/>
      <c r="T1074" s="296"/>
    </row>
    <row r="1075" spans="1:20" ht="12.75" customHeight="1" x14ac:dyDescent="0.2">
      <c r="A1075" s="303" t="str">
        <f>IF(B1075="","",ROW()-ROW($A$3)+'Diário 3º PA'!$P$1)</f>
        <v/>
      </c>
      <c r="B1075" s="304"/>
      <c r="C1075" s="305"/>
      <c r="D1075" s="269"/>
      <c r="E1075" s="264"/>
      <c r="F1075" s="334"/>
      <c r="G1075" s="269"/>
      <c r="H1075" s="269"/>
      <c r="I1075" s="264"/>
      <c r="J1075" s="307" t="str">
        <f t="shared" si="1"/>
        <v/>
      </c>
      <c r="K1075" s="307"/>
      <c r="L1075" s="308"/>
      <c r="M1075" s="307"/>
      <c r="N1075" s="304"/>
      <c r="O1075" s="264"/>
      <c r="P1075" s="269"/>
      <c r="Q1075" s="296"/>
      <c r="R1075" s="296"/>
      <c r="S1075" s="296"/>
      <c r="T1075" s="296"/>
    </row>
    <row r="1076" spans="1:20" ht="12.75" customHeight="1" x14ac:dyDescent="0.2">
      <c r="A1076" s="303" t="str">
        <f>IF(B1076="","",ROW()-ROW($A$3)+'Diário 3º PA'!$P$1)</f>
        <v/>
      </c>
      <c r="B1076" s="304"/>
      <c r="C1076" s="305"/>
      <c r="D1076" s="269"/>
      <c r="E1076" s="264"/>
      <c r="F1076" s="334"/>
      <c r="G1076" s="269"/>
      <c r="H1076" s="269"/>
      <c r="I1076" s="264"/>
      <c r="J1076" s="307" t="str">
        <f t="shared" si="1"/>
        <v/>
      </c>
      <c r="K1076" s="307"/>
      <c r="L1076" s="308"/>
      <c r="M1076" s="307"/>
      <c r="N1076" s="304"/>
      <c r="O1076" s="264"/>
      <c r="P1076" s="269"/>
      <c r="Q1076" s="296"/>
      <c r="R1076" s="296"/>
      <c r="S1076" s="296"/>
      <c r="T1076" s="296"/>
    </row>
    <row r="1077" spans="1:20" ht="12.75" customHeight="1" x14ac:dyDescent="0.2">
      <c r="A1077" s="303" t="str">
        <f>IF(B1077="","",ROW()-ROW($A$3)+'Diário 3º PA'!$P$1)</f>
        <v/>
      </c>
      <c r="B1077" s="304"/>
      <c r="C1077" s="305"/>
      <c r="D1077" s="269"/>
      <c r="E1077" s="264"/>
      <c r="F1077" s="334"/>
      <c r="G1077" s="269"/>
      <c r="H1077" s="269"/>
      <c r="I1077" s="264"/>
      <c r="J1077" s="307" t="str">
        <f t="shared" si="1"/>
        <v/>
      </c>
      <c r="K1077" s="307"/>
      <c r="L1077" s="308"/>
      <c r="M1077" s="307"/>
      <c r="N1077" s="304"/>
      <c r="O1077" s="264"/>
      <c r="P1077" s="269"/>
      <c r="Q1077" s="296"/>
      <c r="R1077" s="296"/>
      <c r="S1077" s="296"/>
      <c r="T1077" s="296"/>
    </row>
    <row r="1078" spans="1:20" ht="12.75" customHeight="1" x14ac:dyDescent="0.2">
      <c r="A1078" s="303" t="str">
        <f>IF(B1078="","",ROW()-ROW($A$3)+'Diário 3º PA'!$P$1)</f>
        <v/>
      </c>
      <c r="B1078" s="304"/>
      <c r="C1078" s="305"/>
      <c r="D1078" s="269"/>
      <c r="E1078" s="264"/>
      <c r="F1078" s="334"/>
      <c r="G1078" s="269"/>
      <c r="H1078" s="269"/>
      <c r="I1078" s="264"/>
      <c r="J1078" s="307" t="str">
        <f t="shared" si="1"/>
        <v/>
      </c>
      <c r="K1078" s="307"/>
      <c r="L1078" s="308"/>
      <c r="M1078" s="307"/>
      <c r="N1078" s="304"/>
      <c r="O1078" s="264"/>
      <c r="P1078" s="269"/>
      <c r="Q1078" s="296"/>
      <c r="R1078" s="296"/>
      <c r="S1078" s="296"/>
      <c r="T1078" s="296"/>
    </row>
    <row r="1079" spans="1:20" ht="12.75" customHeight="1" x14ac:dyDescent="0.2">
      <c r="A1079" s="303" t="str">
        <f>IF(B1079="","",ROW()-ROW($A$3)+'Diário 3º PA'!$P$1)</f>
        <v/>
      </c>
      <c r="B1079" s="304"/>
      <c r="C1079" s="305"/>
      <c r="D1079" s="269"/>
      <c r="E1079" s="264"/>
      <c r="F1079" s="334"/>
      <c r="G1079" s="269"/>
      <c r="H1079" s="269"/>
      <c r="I1079" s="264"/>
      <c r="J1079" s="307" t="str">
        <f t="shared" si="1"/>
        <v/>
      </c>
      <c r="K1079" s="307"/>
      <c r="L1079" s="308"/>
      <c r="M1079" s="307"/>
      <c r="N1079" s="304"/>
      <c r="O1079" s="264"/>
      <c r="P1079" s="269"/>
      <c r="Q1079" s="296"/>
      <c r="R1079" s="296"/>
      <c r="S1079" s="296"/>
      <c r="T1079" s="296"/>
    </row>
    <row r="1080" spans="1:20" ht="12.75" customHeight="1" x14ac:dyDescent="0.2">
      <c r="A1080" s="303" t="str">
        <f>IF(B1080="","",ROW()-ROW($A$3)+'Diário 3º PA'!$P$1)</f>
        <v/>
      </c>
      <c r="B1080" s="304"/>
      <c r="C1080" s="305"/>
      <c r="D1080" s="269"/>
      <c r="E1080" s="264"/>
      <c r="F1080" s="334"/>
      <c r="G1080" s="269"/>
      <c r="H1080" s="269"/>
      <c r="I1080" s="264"/>
      <c r="J1080" s="307" t="str">
        <f t="shared" si="1"/>
        <v/>
      </c>
      <c r="K1080" s="307"/>
      <c r="L1080" s="308"/>
      <c r="M1080" s="307"/>
      <c r="N1080" s="304"/>
      <c r="O1080" s="264"/>
      <c r="P1080" s="269"/>
      <c r="Q1080" s="296"/>
      <c r="R1080" s="296"/>
      <c r="S1080" s="296"/>
      <c r="T1080" s="296"/>
    </row>
    <row r="1081" spans="1:20" ht="12.75" customHeight="1" x14ac:dyDescent="0.2">
      <c r="A1081" s="303" t="str">
        <f>IF(B1081="","",ROW()-ROW($A$3)+'Diário 3º PA'!$P$1)</f>
        <v/>
      </c>
      <c r="B1081" s="304"/>
      <c r="C1081" s="305"/>
      <c r="D1081" s="269"/>
      <c r="E1081" s="264"/>
      <c r="F1081" s="334"/>
      <c r="G1081" s="269"/>
      <c r="H1081" s="269"/>
      <c r="I1081" s="264"/>
      <c r="J1081" s="307" t="str">
        <f t="shared" si="1"/>
        <v/>
      </c>
      <c r="K1081" s="307"/>
      <c r="L1081" s="308"/>
      <c r="M1081" s="307"/>
      <c r="N1081" s="304"/>
      <c r="O1081" s="264"/>
      <c r="P1081" s="269"/>
      <c r="Q1081" s="296"/>
      <c r="R1081" s="296"/>
      <c r="S1081" s="296"/>
      <c r="T1081" s="296"/>
    </row>
    <row r="1082" spans="1:20" ht="12.75" customHeight="1" x14ac:dyDescent="0.2">
      <c r="A1082" s="303" t="str">
        <f>IF(B1082="","",ROW()-ROW($A$3)+'Diário 3º PA'!$P$1)</f>
        <v/>
      </c>
      <c r="B1082" s="304"/>
      <c r="C1082" s="305"/>
      <c r="D1082" s="269"/>
      <c r="E1082" s="264"/>
      <c r="F1082" s="334"/>
      <c r="G1082" s="269"/>
      <c r="H1082" s="269"/>
      <c r="I1082" s="264"/>
      <c r="J1082" s="307" t="str">
        <f t="shared" si="1"/>
        <v/>
      </c>
      <c r="K1082" s="307"/>
      <c r="L1082" s="308"/>
      <c r="M1082" s="307"/>
      <c r="N1082" s="304"/>
      <c r="O1082" s="264"/>
      <c r="P1082" s="269"/>
      <c r="Q1082" s="296"/>
      <c r="R1082" s="296"/>
      <c r="S1082" s="296"/>
      <c r="T1082" s="296"/>
    </row>
    <row r="1083" spans="1:20" ht="12.75" customHeight="1" x14ac:dyDescent="0.2">
      <c r="A1083" s="303" t="str">
        <f>IF(B1083="","",ROW()-ROW($A$3)+'Diário 3º PA'!$P$1)</f>
        <v/>
      </c>
      <c r="B1083" s="304"/>
      <c r="C1083" s="305"/>
      <c r="D1083" s="269"/>
      <c r="E1083" s="264"/>
      <c r="F1083" s="334"/>
      <c r="G1083" s="269"/>
      <c r="H1083" s="269"/>
      <c r="I1083" s="264"/>
      <c r="J1083" s="307" t="str">
        <f t="shared" si="1"/>
        <v/>
      </c>
      <c r="K1083" s="307"/>
      <c r="L1083" s="308"/>
      <c r="M1083" s="307"/>
      <c r="N1083" s="304"/>
      <c r="O1083" s="264"/>
      <c r="P1083" s="269"/>
      <c r="Q1083" s="296"/>
      <c r="R1083" s="296"/>
      <c r="S1083" s="296"/>
      <c r="T1083" s="296"/>
    </row>
    <row r="1084" spans="1:20" ht="12.75" customHeight="1" x14ac:dyDescent="0.2">
      <c r="A1084" s="303" t="str">
        <f>IF(B1084="","",ROW()-ROW($A$3)+'Diário 3º PA'!$P$1)</f>
        <v/>
      </c>
      <c r="B1084" s="304"/>
      <c r="C1084" s="305"/>
      <c r="D1084" s="269"/>
      <c r="E1084" s="264"/>
      <c r="F1084" s="334"/>
      <c r="G1084" s="269"/>
      <c r="H1084" s="269"/>
      <c r="I1084" s="264"/>
      <c r="J1084" s="307" t="str">
        <f t="shared" si="1"/>
        <v/>
      </c>
      <c r="K1084" s="307"/>
      <c r="L1084" s="308"/>
      <c r="M1084" s="307"/>
      <c r="N1084" s="304"/>
      <c r="O1084" s="264"/>
      <c r="P1084" s="269"/>
      <c r="Q1084" s="296"/>
      <c r="R1084" s="296"/>
      <c r="S1084" s="296"/>
      <c r="T1084" s="296"/>
    </row>
    <row r="1085" spans="1:20" ht="12.75" customHeight="1" x14ac:dyDescent="0.2">
      <c r="A1085" s="303" t="str">
        <f>IF(B1085="","",ROW()-ROW($A$3)+'Diário 3º PA'!$P$1)</f>
        <v/>
      </c>
      <c r="B1085" s="304"/>
      <c r="C1085" s="305"/>
      <c r="D1085" s="269"/>
      <c r="E1085" s="264"/>
      <c r="F1085" s="334"/>
      <c r="G1085" s="269"/>
      <c r="H1085" s="269"/>
      <c r="I1085" s="264"/>
      <c r="J1085" s="307" t="str">
        <f t="shared" si="1"/>
        <v/>
      </c>
      <c r="K1085" s="307"/>
      <c r="L1085" s="308"/>
      <c r="M1085" s="307"/>
      <c r="N1085" s="304"/>
      <c r="O1085" s="264"/>
      <c r="P1085" s="269"/>
      <c r="Q1085" s="296"/>
      <c r="R1085" s="296"/>
      <c r="S1085" s="296"/>
      <c r="T1085" s="296"/>
    </row>
    <row r="1086" spans="1:20" ht="12.75" customHeight="1" x14ac:dyDescent="0.2">
      <c r="A1086" s="303" t="str">
        <f>IF(B1086="","",ROW()-ROW($A$3)+'Diário 3º PA'!$P$1)</f>
        <v/>
      </c>
      <c r="B1086" s="304"/>
      <c r="C1086" s="305"/>
      <c r="D1086" s="269"/>
      <c r="E1086" s="264"/>
      <c r="F1086" s="334"/>
      <c r="G1086" s="269"/>
      <c r="H1086" s="269"/>
      <c r="I1086" s="264"/>
      <c r="J1086" s="307" t="str">
        <f t="shared" si="1"/>
        <v/>
      </c>
      <c r="K1086" s="307"/>
      <c r="L1086" s="308"/>
      <c r="M1086" s="307"/>
      <c r="N1086" s="304"/>
      <c r="O1086" s="264"/>
      <c r="P1086" s="269"/>
      <c r="Q1086" s="296"/>
      <c r="R1086" s="296"/>
      <c r="S1086" s="296"/>
      <c r="T1086" s="296"/>
    </row>
    <row r="1087" spans="1:20" ht="12.75" customHeight="1" x14ac:dyDescent="0.2">
      <c r="A1087" s="303" t="str">
        <f>IF(B1087="","",ROW()-ROW($A$3)+'Diário 3º PA'!$P$1)</f>
        <v/>
      </c>
      <c r="B1087" s="304"/>
      <c r="C1087" s="305"/>
      <c r="D1087" s="269"/>
      <c r="E1087" s="264"/>
      <c r="F1087" s="334"/>
      <c r="G1087" s="269"/>
      <c r="H1087" s="269"/>
      <c r="I1087" s="264"/>
      <c r="J1087" s="307" t="str">
        <f t="shared" si="1"/>
        <v/>
      </c>
      <c r="K1087" s="307"/>
      <c r="L1087" s="308"/>
      <c r="M1087" s="307"/>
      <c r="N1087" s="304"/>
      <c r="O1087" s="264"/>
      <c r="P1087" s="269"/>
      <c r="Q1087" s="296"/>
      <c r="R1087" s="296"/>
      <c r="S1087" s="296"/>
      <c r="T1087" s="296"/>
    </row>
    <row r="1088" spans="1:20" ht="12.75" customHeight="1" x14ac:dyDescent="0.2">
      <c r="A1088" s="303" t="str">
        <f>IF(B1088="","",ROW()-ROW($A$3)+'Diário 3º PA'!$P$1)</f>
        <v/>
      </c>
      <c r="B1088" s="304"/>
      <c r="C1088" s="305"/>
      <c r="D1088" s="269"/>
      <c r="E1088" s="264"/>
      <c r="F1088" s="334"/>
      <c r="G1088" s="269"/>
      <c r="H1088" s="269"/>
      <c r="I1088" s="264"/>
      <c r="J1088" s="307" t="str">
        <f t="shared" si="1"/>
        <v/>
      </c>
      <c r="K1088" s="307"/>
      <c r="L1088" s="308"/>
      <c r="M1088" s="307"/>
      <c r="N1088" s="304"/>
      <c r="O1088" s="264"/>
      <c r="P1088" s="269"/>
      <c r="Q1088" s="296"/>
      <c r="R1088" s="296"/>
      <c r="S1088" s="296"/>
      <c r="T1088" s="296"/>
    </row>
    <row r="1089" spans="1:20" ht="12.75" customHeight="1" x14ac:dyDescent="0.2">
      <c r="A1089" s="303" t="str">
        <f>IF(B1089="","",ROW()-ROW($A$3)+'Diário 3º PA'!$P$1)</f>
        <v/>
      </c>
      <c r="B1089" s="304"/>
      <c r="C1089" s="305"/>
      <c r="D1089" s="269"/>
      <c r="E1089" s="264"/>
      <c r="F1089" s="334"/>
      <c r="G1089" s="269"/>
      <c r="H1089" s="269"/>
      <c r="I1089" s="264"/>
      <c r="J1089" s="307" t="str">
        <f t="shared" si="1"/>
        <v/>
      </c>
      <c r="K1089" s="307"/>
      <c r="L1089" s="308"/>
      <c r="M1089" s="307"/>
      <c r="N1089" s="304"/>
      <c r="O1089" s="264"/>
      <c r="P1089" s="269"/>
      <c r="Q1089" s="296"/>
      <c r="R1089" s="296"/>
      <c r="S1089" s="296"/>
      <c r="T1089" s="296"/>
    </row>
    <row r="1090" spans="1:20" ht="12.75" customHeight="1" x14ac:dyDescent="0.2">
      <c r="A1090" s="303" t="str">
        <f>IF(B1090="","",ROW()-ROW($A$3)+'Diário 3º PA'!$P$1)</f>
        <v/>
      </c>
      <c r="B1090" s="304"/>
      <c r="C1090" s="305"/>
      <c r="D1090" s="269"/>
      <c r="E1090" s="264"/>
      <c r="F1090" s="334"/>
      <c r="G1090" s="269"/>
      <c r="H1090" s="269"/>
      <c r="I1090" s="264"/>
      <c r="J1090" s="307" t="str">
        <f t="shared" si="1"/>
        <v/>
      </c>
      <c r="K1090" s="307"/>
      <c r="L1090" s="308"/>
      <c r="M1090" s="307"/>
      <c r="N1090" s="304"/>
      <c r="O1090" s="264"/>
      <c r="P1090" s="269"/>
      <c r="Q1090" s="296"/>
      <c r="R1090" s="296"/>
      <c r="S1090" s="296"/>
      <c r="T1090" s="296"/>
    </row>
    <row r="1091" spans="1:20" ht="12.75" customHeight="1" x14ac:dyDescent="0.2">
      <c r="A1091" s="303" t="str">
        <f>IF(B1091="","",ROW()-ROW($A$3)+'Diário 3º PA'!$P$1)</f>
        <v/>
      </c>
      <c r="B1091" s="304"/>
      <c r="C1091" s="305"/>
      <c r="D1091" s="269"/>
      <c r="E1091" s="264"/>
      <c r="F1091" s="334"/>
      <c r="G1091" s="269"/>
      <c r="H1091" s="269"/>
      <c r="I1091" s="264"/>
      <c r="J1091" s="307" t="str">
        <f t="shared" si="1"/>
        <v/>
      </c>
      <c r="K1091" s="307"/>
      <c r="L1091" s="308"/>
      <c r="M1091" s="307"/>
      <c r="N1091" s="304"/>
      <c r="O1091" s="264"/>
      <c r="P1091" s="269"/>
      <c r="Q1091" s="296"/>
      <c r="R1091" s="296"/>
      <c r="S1091" s="296"/>
      <c r="T1091" s="296"/>
    </row>
    <row r="1092" spans="1:20" ht="12.75" customHeight="1" x14ac:dyDescent="0.2">
      <c r="A1092" s="303" t="str">
        <f>IF(B1092="","",ROW()-ROW($A$3)+'Diário 3º PA'!$P$1)</f>
        <v/>
      </c>
      <c r="B1092" s="304"/>
      <c r="C1092" s="305"/>
      <c r="D1092" s="269"/>
      <c r="E1092" s="264"/>
      <c r="F1092" s="334"/>
      <c r="G1092" s="269"/>
      <c r="H1092" s="269"/>
      <c r="I1092" s="264"/>
      <c r="J1092" s="307" t="str">
        <f t="shared" si="1"/>
        <v/>
      </c>
      <c r="K1092" s="307"/>
      <c r="L1092" s="308"/>
      <c r="M1092" s="307"/>
      <c r="N1092" s="304"/>
      <c r="O1092" s="264"/>
      <c r="P1092" s="269"/>
      <c r="Q1092" s="296"/>
      <c r="R1092" s="296"/>
      <c r="S1092" s="296"/>
      <c r="T1092" s="296"/>
    </row>
    <row r="1093" spans="1:20" ht="12.75" customHeight="1" x14ac:dyDescent="0.2">
      <c r="A1093" s="303" t="str">
        <f>IF(B1093="","",ROW()-ROW($A$3)+'Diário 3º PA'!$P$1)</f>
        <v/>
      </c>
      <c r="B1093" s="304"/>
      <c r="C1093" s="305"/>
      <c r="D1093" s="269"/>
      <c r="E1093" s="264"/>
      <c r="F1093" s="334"/>
      <c r="G1093" s="269"/>
      <c r="H1093" s="269"/>
      <c r="I1093" s="264"/>
      <c r="J1093" s="307" t="str">
        <f t="shared" si="1"/>
        <v/>
      </c>
      <c r="K1093" s="307"/>
      <c r="L1093" s="308"/>
      <c r="M1093" s="307"/>
      <c r="N1093" s="304"/>
      <c r="O1093" s="264"/>
      <c r="P1093" s="269"/>
      <c r="Q1093" s="296"/>
      <c r="R1093" s="296"/>
      <c r="S1093" s="296"/>
      <c r="T1093" s="296"/>
    </row>
    <row r="1094" spans="1:20" ht="12.75" customHeight="1" x14ac:dyDescent="0.2">
      <c r="A1094" s="303" t="str">
        <f>IF(B1094="","",ROW()-ROW($A$3)+'Diário 3º PA'!$P$1)</f>
        <v/>
      </c>
      <c r="B1094" s="304"/>
      <c r="C1094" s="305"/>
      <c r="D1094" s="269"/>
      <c r="E1094" s="264"/>
      <c r="F1094" s="334"/>
      <c r="G1094" s="269"/>
      <c r="H1094" s="269"/>
      <c r="I1094" s="264"/>
      <c r="J1094" s="307" t="str">
        <f t="shared" si="1"/>
        <v/>
      </c>
      <c r="K1094" s="307"/>
      <c r="L1094" s="308"/>
      <c r="M1094" s="307"/>
      <c r="N1094" s="304"/>
      <c r="O1094" s="264"/>
      <c r="P1094" s="269"/>
      <c r="Q1094" s="296"/>
      <c r="R1094" s="296"/>
      <c r="S1094" s="296"/>
      <c r="T1094" s="296"/>
    </row>
    <row r="1095" spans="1:20" ht="12.75" customHeight="1" x14ac:dyDescent="0.2">
      <c r="A1095" s="303" t="str">
        <f>IF(B1095="","",ROW()-ROW($A$3)+'Diário 3º PA'!$P$1)</f>
        <v/>
      </c>
      <c r="B1095" s="304"/>
      <c r="C1095" s="305"/>
      <c r="D1095" s="269"/>
      <c r="E1095" s="264"/>
      <c r="F1095" s="334"/>
      <c r="G1095" s="269"/>
      <c r="H1095" s="269"/>
      <c r="I1095" s="264"/>
      <c r="J1095" s="307" t="str">
        <f t="shared" si="1"/>
        <v/>
      </c>
      <c r="K1095" s="307"/>
      <c r="L1095" s="308"/>
      <c r="M1095" s="307"/>
      <c r="N1095" s="304"/>
      <c r="O1095" s="264"/>
      <c r="P1095" s="269"/>
      <c r="Q1095" s="296"/>
      <c r="R1095" s="296"/>
      <c r="S1095" s="296"/>
      <c r="T1095" s="296"/>
    </row>
    <row r="1096" spans="1:20" ht="12.75" customHeight="1" x14ac:dyDescent="0.2">
      <c r="A1096" s="303" t="str">
        <f>IF(B1096="","",ROW()-ROW($A$3)+'Diário 3º PA'!$P$1)</f>
        <v/>
      </c>
      <c r="B1096" s="304"/>
      <c r="C1096" s="305"/>
      <c r="D1096" s="269"/>
      <c r="E1096" s="264"/>
      <c r="F1096" s="334"/>
      <c r="G1096" s="269"/>
      <c r="H1096" s="269"/>
      <c r="I1096" s="264"/>
      <c r="J1096" s="307" t="str">
        <f t="shared" si="1"/>
        <v/>
      </c>
      <c r="K1096" s="307"/>
      <c r="L1096" s="308"/>
      <c r="M1096" s="307"/>
      <c r="N1096" s="304"/>
      <c r="O1096" s="264"/>
      <c r="P1096" s="269"/>
      <c r="Q1096" s="296"/>
      <c r="R1096" s="296"/>
      <c r="S1096" s="296"/>
      <c r="T1096" s="296"/>
    </row>
    <row r="1097" spans="1:20" ht="12.75" customHeight="1" x14ac:dyDescent="0.2">
      <c r="A1097" s="303" t="str">
        <f>IF(B1097="","",ROW()-ROW($A$3)+'Diário 3º PA'!$P$1)</f>
        <v/>
      </c>
      <c r="B1097" s="304"/>
      <c r="C1097" s="305"/>
      <c r="D1097" s="269"/>
      <c r="E1097" s="264"/>
      <c r="F1097" s="334"/>
      <c r="G1097" s="269"/>
      <c r="H1097" s="269"/>
      <c r="I1097" s="264"/>
      <c r="J1097" s="307" t="str">
        <f t="shared" si="1"/>
        <v/>
      </c>
      <c r="K1097" s="307"/>
      <c r="L1097" s="308"/>
      <c r="M1097" s="307"/>
      <c r="N1097" s="304"/>
      <c r="O1097" s="264"/>
      <c r="P1097" s="269"/>
      <c r="Q1097" s="296"/>
      <c r="R1097" s="296"/>
      <c r="S1097" s="296"/>
      <c r="T1097" s="296"/>
    </row>
    <row r="1098" spans="1:20" ht="12.75" customHeight="1" x14ac:dyDescent="0.2">
      <c r="A1098" s="303" t="str">
        <f>IF(B1098="","",ROW()-ROW($A$3)+'Diário 3º PA'!$P$1)</f>
        <v/>
      </c>
      <c r="B1098" s="304"/>
      <c r="C1098" s="305"/>
      <c r="D1098" s="269"/>
      <c r="E1098" s="264"/>
      <c r="F1098" s="334"/>
      <c r="G1098" s="269"/>
      <c r="H1098" s="269"/>
      <c r="I1098" s="264"/>
      <c r="J1098" s="307" t="str">
        <f t="shared" si="1"/>
        <v/>
      </c>
      <c r="K1098" s="307"/>
      <c r="L1098" s="308"/>
      <c r="M1098" s="307"/>
      <c r="N1098" s="304"/>
      <c r="O1098" s="264"/>
      <c r="P1098" s="269"/>
      <c r="Q1098" s="296"/>
      <c r="R1098" s="296"/>
      <c r="S1098" s="296"/>
      <c r="T1098" s="296"/>
    </row>
    <row r="1099" spans="1:20" ht="12.75" customHeight="1" x14ac:dyDescent="0.2">
      <c r="A1099" s="303" t="str">
        <f>IF(B1099="","",ROW()-ROW($A$3)+'Diário 3º PA'!$P$1)</f>
        <v/>
      </c>
      <c r="B1099" s="304"/>
      <c r="C1099" s="305"/>
      <c r="D1099" s="269"/>
      <c r="E1099" s="264"/>
      <c r="F1099" s="334"/>
      <c r="G1099" s="269"/>
      <c r="H1099" s="269"/>
      <c r="I1099" s="264"/>
      <c r="J1099" s="307" t="str">
        <f t="shared" si="1"/>
        <v/>
      </c>
      <c r="K1099" s="307"/>
      <c r="L1099" s="308"/>
      <c r="M1099" s="307"/>
      <c r="N1099" s="304"/>
      <c r="O1099" s="264"/>
      <c r="P1099" s="269"/>
      <c r="Q1099" s="296"/>
      <c r="R1099" s="296"/>
      <c r="S1099" s="296"/>
      <c r="T1099" s="296"/>
    </row>
    <row r="1100" spans="1:20" ht="12.75" customHeight="1" x14ac:dyDescent="0.2">
      <c r="A1100" s="303" t="str">
        <f>IF(B1100="","",ROW()-ROW($A$3)+'Diário 3º PA'!$P$1)</f>
        <v/>
      </c>
      <c r="B1100" s="304"/>
      <c r="C1100" s="305"/>
      <c r="D1100" s="269"/>
      <c r="E1100" s="264"/>
      <c r="F1100" s="334"/>
      <c r="G1100" s="269"/>
      <c r="H1100" s="269"/>
      <c r="I1100" s="264"/>
      <c r="J1100" s="307" t="str">
        <f t="shared" si="1"/>
        <v/>
      </c>
      <c r="K1100" s="307"/>
      <c r="L1100" s="308"/>
      <c r="M1100" s="307"/>
      <c r="N1100" s="304"/>
      <c r="O1100" s="264"/>
      <c r="P1100" s="269"/>
      <c r="Q1100" s="296"/>
      <c r="R1100" s="296"/>
      <c r="S1100" s="296"/>
      <c r="T1100" s="296"/>
    </row>
    <row r="1101" spans="1:20" ht="12.75" customHeight="1" x14ac:dyDescent="0.2">
      <c r="A1101" s="303" t="str">
        <f>IF(B1101="","",ROW()-ROW($A$3)+'Diário 3º PA'!$P$1)</f>
        <v/>
      </c>
      <c r="B1101" s="304"/>
      <c r="C1101" s="305"/>
      <c r="D1101" s="269"/>
      <c r="E1101" s="264"/>
      <c r="F1101" s="334"/>
      <c r="G1101" s="269"/>
      <c r="H1101" s="269"/>
      <c r="I1101" s="264"/>
      <c r="J1101" s="307" t="str">
        <f t="shared" si="1"/>
        <v/>
      </c>
      <c r="K1101" s="307"/>
      <c r="L1101" s="308"/>
      <c r="M1101" s="307"/>
      <c r="N1101" s="304"/>
      <c r="O1101" s="264"/>
      <c r="P1101" s="269"/>
      <c r="Q1101" s="296"/>
      <c r="R1101" s="296"/>
      <c r="S1101" s="296"/>
      <c r="T1101" s="296"/>
    </row>
    <row r="1102" spans="1:20" ht="12.75" customHeight="1" x14ac:dyDescent="0.2">
      <c r="A1102" s="303" t="str">
        <f>IF(B1102="","",ROW()-ROW($A$3)+'Diário 3º PA'!$P$1)</f>
        <v/>
      </c>
      <c r="B1102" s="304"/>
      <c r="C1102" s="305"/>
      <c r="D1102" s="269"/>
      <c r="E1102" s="264"/>
      <c r="F1102" s="334"/>
      <c r="G1102" s="269"/>
      <c r="H1102" s="269"/>
      <c r="I1102" s="264"/>
      <c r="J1102" s="307" t="str">
        <f t="shared" si="1"/>
        <v/>
      </c>
      <c r="K1102" s="307"/>
      <c r="L1102" s="308"/>
      <c r="M1102" s="307"/>
      <c r="N1102" s="304"/>
      <c r="O1102" s="264"/>
      <c r="P1102" s="269"/>
      <c r="Q1102" s="296"/>
      <c r="R1102" s="296"/>
      <c r="S1102" s="296"/>
      <c r="T1102" s="296"/>
    </row>
    <row r="1103" spans="1:20" ht="12.75" customHeight="1" x14ac:dyDescent="0.2">
      <c r="A1103" s="303" t="str">
        <f>IF(B1103="","",ROW()-ROW($A$3)+'Diário 3º PA'!$P$1)</f>
        <v/>
      </c>
      <c r="B1103" s="304"/>
      <c r="C1103" s="305"/>
      <c r="D1103" s="269"/>
      <c r="E1103" s="264"/>
      <c r="F1103" s="334"/>
      <c r="G1103" s="269"/>
      <c r="H1103" s="269"/>
      <c r="I1103" s="264"/>
      <c r="J1103" s="307" t="str">
        <f t="shared" si="1"/>
        <v/>
      </c>
      <c r="K1103" s="307"/>
      <c r="L1103" s="308"/>
      <c r="M1103" s="307"/>
      <c r="N1103" s="304"/>
      <c r="O1103" s="264"/>
      <c r="P1103" s="269"/>
      <c r="Q1103" s="296"/>
      <c r="R1103" s="296"/>
      <c r="S1103" s="296"/>
      <c r="T1103" s="296"/>
    </row>
    <row r="1104" spans="1:20" ht="12.75" customHeight="1" x14ac:dyDescent="0.2">
      <c r="A1104" s="303" t="str">
        <f>IF(B1104="","",ROW()-ROW($A$3)+'Diário 3º PA'!$P$1)</f>
        <v/>
      </c>
      <c r="B1104" s="304"/>
      <c r="C1104" s="305"/>
      <c r="D1104" s="269"/>
      <c r="E1104" s="264"/>
      <c r="F1104" s="334"/>
      <c r="G1104" s="269"/>
      <c r="H1104" s="269"/>
      <c r="I1104" s="264"/>
      <c r="J1104" s="307" t="str">
        <f t="shared" si="1"/>
        <v/>
      </c>
      <c r="K1104" s="307"/>
      <c r="L1104" s="308"/>
      <c r="M1104" s="307"/>
      <c r="N1104" s="304"/>
      <c r="O1104" s="264"/>
      <c r="P1104" s="269"/>
      <c r="Q1104" s="296"/>
      <c r="R1104" s="296"/>
      <c r="S1104" s="296"/>
      <c r="T1104" s="296"/>
    </row>
    <row r="1105" spans="1:20" ht="12.75" customHeight="1" x14ac:dyDescent="0.2">
      <c r="A1105" s="303" t="str">
        <f>IF(B1105="","",ROW()-ROW($A$3)+'Diário 3º PA'!$P$1)</f>
        <v/>
      </c>
      <c r="B1105" s="304"/>
      <c r="C1105" s="305"/>
      <c r="D1105" s="269"/>
      <c r="E1105" s="264"/>
      <c r="F1105" s="334"/>
      <c r="G1105" s="269"/>
      <c r="H1105" s="269"/>
      <c r="I1105" s="264"/>
      <c r="J1105" s="307" t="str">
        <f t="shared" si="1"/>
        <v/>
      </c>
      <c r="K1105" s="307"/>
      <c r="L1105" s="308"/>
      <c r="M1105" s="307"/>
      <c r="N1105" s="304"/>
      <c r="O1105" s="264"/>
      <c r="P1105" s="269"/>
      <c r="Q1105" s="296"/>
      <c r="R1105" s="296"/>
      <c r="S1105" s="296"/>
      <c r="T1105" s="296"/>
    </row>
    <row r="1106" spans="1:20" ht="12.75" customHeight="1" x14ac:dyDescent="0.2">
      <c r="A1106" s="303" t="str">
        <f>IF(B1106="","",ROW()-ROW($A$3)+'Diário 3º PA'!$P$1)</f>
        <v/>
      </c>
      <c r="B1106" s="304"/>
      <c r="C1106" s="305"/>
      <c r="D1106" s="269"/>
      <c r="E1106" s="264"/>
      <c r="F1106" s="334"/>
      <c r="G1106" s="269"/>
      <c r="H1106" s="269"/>
      <c r="I1106" s="264"/>
      <c r="J1106" s="307" t="str">
        <f t="shared" si="1"/>
        <v/>
      </c>
      <c r="K1106" s="307"/>
      <c r="L1106" s="308"/>
      <c r="M1106" s="307"/>
      <c r="N1106" s="304"/>
      <c r="O1106" s="264"/>
      <c r="P1106" s="269"/>
      <c r="Q1106" s="296"/>
      <c r="R1106" s="296"/>
      <c r="S1106" s="296"/>
      <c r="T1106" s="296"/>
    </row>
    <row r="1107" spans="1:20" ht="12.75" customHeight="1" x14ac:dyDescent="0.2">
      <c r="A1107" s="303" t="str">
        <f>IF(B1107="","",ROW()-ROW($A$3)+'Diário 3º PA'!$P$1)</f>
        <v/>
      </c>
      <c r="B1107" s="304"/>
      <c r="C1107" s="305"/>
      <c r="D1107" s="269"/>
      <c r="E1107" s="264"/>
      <c r="F1107" s="334"/>
      <c r="G1107" s="269"/>
      <c r="H1107" s="269"/>
      <c r="I1107" s="264"/>
      <c r="J1107" s="307" t="str">
        <f t="shared" si="1"/>
        <v/>
      </c>
      <c r="K1107" s="307"/>
      <c r="L1107" s="308"/>
      <c r="M1107" s="307"/>
      <c r="N1107" s="304"/>
      <c r="O1107" s="264"/>
      <c r="P1107" s="269"/>
      <c r="Q1107" s="296"/>
      <c r="R1107" s="296"/>
      <c r="S1107" s="296"/>
      <c r="T1107" s="296"/>
    </row>
    <row r="1108" spans="1:20" ht="12.75" customHeight="1" x14ac:dyDescent="0.2">
      <c r="A1108" s="303" t="str">
        <f>IF(B1108="","",ROW()-ROW($A$3)+'Diário 3º PA'!$P$1)</f>
        <v/>
      </c>
      <c r="B1108" s="304"/>
      <c r="C1108" s="305"/>
      <c r="D1108" s="269"/>
      <c r="E1108" s="264"/>
      <c r="F1108" s="334"/>
      <c r="G1108" s="269"/>
      <c r="H1108" s="269"/>
      <c r="I1108" s="264"/>
      <c r="J1108" s="307" t="str">
        <f t="shared" si="1"/>
        <v/>
      </c>
      <c r="K1108" s="307"/>
      <c r="L1108" s="308"/>
      <c r="M1108" s="307"/>
      <c r="N1108" s="304"/>
      <c r="O1108" s="264"/>
      <c r="P1108" s="269"/>
      <c r="Q1108" s="296"/>
      <c r="R1108" s="296"/>
      <c r="S1108" s="296"/>
      <c r="T1108" s="296"/>
    </row>
    <row r="1109" spans="1:20" ht="12.75" customHeight="1" x14ac:dyDescent="0.2">
      <c r="A1109" s="303" t="str">
        <f>IF(B1109="","",ROW()-ROW($A$3)+'Diário 3º PA'!$P$1)</f>
        <v/>
      </c>
      <c r="B1109" s="304"/>
      <c r="C1109" s="305"/>
      <c r="D1109" s="269"/>
      <c r="E1109" s="264"/>
      <c r="F1109" s="334"/>
      <c r="G1109" s="269"/>
      <c r="H1109" s="269"/>
      <c r="I1109" s="264"/>
      <c r="J1109" s="307" t="str">
        <f t="shared" si="1"/>
        <v/>
      </c>
      <c r="K1109" s="307"/>
      <c r="L1109" s="308"/>
      <c r="M1109" s="307"/>
      <c r="N1109" s="304"/>
      <c r="O1109" s="264"/>
      <c r="P1109" s="269"/>
      <c r="Q1109" s="296"/>
      <c r="R1109" s="296"/>
      <c r="S1109" s="296"/>
      <c r="T1109" s="296"/>
    </row>
    <row r="1110" spans="1:20" ht="12.75" customHeight="1" x14ac:dyDescent="0.2">
      <c r="A1110" s="303" t="str">
        <f>IF(B1110="","",ROW()-ROW($A$3)+'Diário 3º PA'!$P$1)</f>
        <v/>
      </c>
      <c r="B1110" s="304"/>
      <c r="C1110" s="305"/>
      <c r="D1110" s="269"/>
      <c r="E1110" s="264"/>
      <c r="F1110" s="334"/>
      <c r="G1110" s="269"/>
      <c r="H1110" s="269"/>
      <c r="I1110" s="264"/>
      <c r="J1110" s="307" t="str">
        <f t="shared" si="1"/>
        <v/>
      </c>
      <c r="K1110" s="307"/>
      <c r="L1110" s="308"/>
      <c r="M1110" s="307"/>
      <c r="N1110" s="304"/>
      <c r="O1110" s="264"/>
      <c r="P1110" s="269"/>
      <c r="Q1110" s="296"/>
      <c r="R1110" s="296"/>
      <c r="S1110" s="296"/>
      <c r="T1110" s="296"/>
    </row>
    <row r="1111" spans="1:20" ht="12.75" customHeight="1" x14ac:dyDescent="0.2">
      <c r="A1111" s="303" t="str">
        <f>IF(B1111="","",ROW()-ROW($A$3)+'Diário 3º PA'!$P$1)</f>
        <v/>
      </c>
      <c r="B1111" s="304"/>
      <c r="C1111" s="305"/>
      <c r="D1111" s="269"/>
      <c r="E1111" s="264"/>
      <c r="F1111" s="334"/>
      <c r="G1111" s="269"/>
      <c r="H1111" s="269"/>
      <c r="I1111" s="264"/>
      <c r="J1111" s="307" t="str">
        <f t="shared" si="1"/>
        <v/>
      </c>
      <c r="K1111" s="307"/>
      <c r="L1111" s="308"/>
      <c r="M1111" s="307"/>
      <c r="N1111" s="304"/>
      <c r="O1111" s="264"/>
      <c r="P1111" s="269"/>
      <c r="Q1111" s="296"/>
      <c r="R1111" s="296"/>
      <c r="S1111" s="296"/>
      <c r="T1111" s="296"/>
    </row>
    <row r="1112" spans="1:20" ht="12.75" customHeight="1" x14ac:dyDescent="0.2">
      <c r="A1112" s="303" t="str">
        <f>IF(B1112="","",ROW()-ROW($A$3)+'Diário 3º PA'!$P$1)</f>
        <v/>
      </c>
      <c r="B1112" s="304"/>
      <c r="C1112" s="305"/>
      <c r="D1112" s="269"/>
      <c r="E1112" s="264"/>
      <c r="F1112" s="334"/>
      <c r="G1112" s="269"/>
      <c r="H1112" s="269"/>
      <c r="I1112" s="264"/>
      <c r="J1112" s="307" t="str">
        <f t="shared" si="1"/>
        <v/>
      </c>
      <c r="K1112" s="307"/>
      <c r="L1112" s="308"/>
      <c r="M1112" s="307"/>
      <c r="N1112" s="304"/>
      <c r="O1112" s="264"/>
      <c r="P1112" s="269"/>
      <c r="Q1112" s="296"/>
      <c r="R1112" s="296"/>
      <c r="S1112" s="296"/>
      <c r="T1112" s="296"/>
    </row>
    <row r="1113" spans="1:20" ht="12.75" customHeight="1" x14ac:dyDescent="0.2">
      <c r="A1113" s="303" t="str">
        <f>IF(B1113="","",ROW()-ROW($A$3)+'Diário 3º PA'!$P$1)</f>
        <v/>
      </c>
      <c r="B1113" s="304"/>
      <c r="C1113" s="305"/>
      <c r="D1113" s="269"/>
      <c r="E1113" s="264"/>
      <c r="F1113" s="334"/>
      <c r="G1113" s="269"/>
      <c r="H1113" s="269"/>
      <c r="I1113" s="264"/>
      <c r="J1113" s="307" t="str">
        <f t="shared" si="1"/>
        <v/>
      </c>
      <c r="K1113" s="307"/>
      <c r="L1113" s="308"/>
      <c r="M1113" s="307"/>
      <c r="N1113" s="304"/>
      <c r="O1113" s="264"/>
      <c r="P1113" s="269"/>
      <c r="Q1113" s="296"/>
      <c r="R1113" s="296"/>
      <c r="S1113" s="296"/>
      <c r="T1113" s="296"/>
    </row>
    <row r="1114" spans="1:20" ht="12.75" customHeight="1" x14ac:dyDescent="0.2">
      <c r="A1114" s="303" t="str">
        <f>IF(B1114="","",ROW()-ROW($A$3)+'Diário 3º PA'!$P$1)</f>
        <v/>
      </c>
      <c r="B1114" s="304"/>
      <c r="C1114" s="305"/>
      <c r="D1114" s="269"/>
      <c r="E1114" s="264"/>
      <c r="F1114" s="334"/>
      <c r="G1114" s="269"/>
      <c r="H1114" s="269"/>
      <c r="I1114" s="264"/>
      <c r="J1114" s="307" t="str">
        <f t="shared" si="1"/>
        <v/>
      </c>
      <c r="K1114" s="307"/>
      <c r="L1114" s="308"/>
      <c r="M1114" s="307"/>
      <c r="N1114" s="304"/>
      <c r="O1114" s="264"/>
      <c r="P1114" s="269"/>
      <c r="Q1114" s="296"/>
      <c r="R1114" s="296"/>
      <c r="S1114" s="296"/>
      <c r="T1114" s="296"/>
    </row>
    <row r="1115" spans="1:20" ht="12.75" customHeight="1" x14ac:dyDescent="0.2">
      <c r="A1115" s="303" t="str">
        <f>IF(B1115="","",ROW()-ROW($A$3)+'Diário 3º PA'!$P$1)</f>
        <v/>
      </c>
      <c r="B1115" s="304"/>
      <c r="C1115" s="305"/>
      <c r="D1115" s="269"/>
      <c r="E1115" s="264"/>
      <c r="F1115" s="334"/>
      <c r="G1115" s="269"/>
      <c r="H1115" s="269"/>
      <c r="I1115" s="264"/>
      <c r="J1115" s="307" t="str">
        <f t="shared" si="1"/>
        <v/>
      </c>
      <c r="K1115" s="307"/>
      <c r="L1115" s="308"/>
      <c r="M1115" s="307"/>
      <c r="N1115" s="304"/>
      <c r="O1115" s="264"/>
      <c r="P1115" s="269"/>
      <c r="Q1115" s="296"/>
      <c r="R1115" s="296"/>
      <c r="S1115" s="296"/>
      <c r="T1115" s="296"/>
    </row>
    <row r="1116" spans="1:20" ht="12.75" customHeight="1" x14ac:dyDescent="0.2">
      <c r="A1116" s="303" t="str">
        <f>IF(B1116="","",ROW()-ROW($A$3)+'Diário 3º PA'!$P$1)</f>
        <v/>
      </c>
      <c r="B1116" s="304"/>
      <c r="C1116" s="305"/>
      <c r="D1116" s="269"/>
      <c r="E1116" s="264"/>
      <c r="F1116" s="334"/>
      <c r="G1116" s="269"/>
      <c r="H1116" s="269"/>
      <c r="I1116" s="264"/>
      <c r="J1116" s="307" t="str">
        <f t="shared" si="1"/>
        <v/>
      </c>
      <c r="K1116" s="307"/>
      <c r="L1116" s="308"/>
      <c r="M1116" s="307"/>
      <c r="N1116" s="304"/>
      <c r="O1116" s="264"/>
      <c r="P1116" s="269"/>
      <c r="Q1116" s="296"/>
      <c r="R1116" s="296"/>
      <c r="S1116" s="296"/>
      <c r="T1116" s="296"/>
    </row>
    <row r="1117" spans="1:20" ht="12.75" customHeight="1" x14ac:dyDescent="0.2">
      <c r="A1117" s="303" t="str">
        <f>IF(B1117="","",ROW()-ROW($A$3)+'Diário 3º PA'!$P$1)</f>
        <v/>
      </c>
      <c r="B1117" s="304"/>
      <c r="C1117" s="305"/>
      <c r="D1117" s="269"/>
      <c r="E1117" s="264"/>
      <c r="F1117" s="334"/>
      <c r="G1117" s="269"/>
      <c r="H1117" s="269"/>
      <c r="I1117" s="264"/>
      <c r="J1117" s="307" t="str">
        <f t="shared" si="1"/>
        <v/>
      </c>
      <c r="K1117" s="307"/>
      <c r="L1117" s="308"/>
      <c r="M1117" s="307"/>
      <c r="N1117" s="304"/>
      <c r="O1117" s="264"/>
      <c r="P1117" s="269"/>
      <c r="Q1117" s="296"/>
      <c r="R1117" s="296"/>
      <c r="S1117" s="296"/>
      <c r="T1117" s="296"/>
    </row>
    <row r="1118" spans="1:20" ht="12.75" customHeight="1" x14ac:dyDescent="0.2">
      <c r="A1118" s="303" t="str">
        <f>IF(B1118="","",ROW()-ROW($A$3)+'Diário 3º PA'!$P$1)</f>
        <v/>
      </c>
      <c r="B1118" s="304"/>
      <c r="C1118" s="305"/>
      <c r="D1118" s="269"/>
      <c r="E1118" s="264"/>
      <c r="F1118" s="334"/>
      <c r="G1118" s="269"/>
      <c r="H1118" s="269"/>
      <c r="I1118" s="264"/>
      <c r="J1118" s="307" t="str">
        <f t="shared" si="1"/>
        <v/>
      </c>
      <c r="K1118" s="307"/>
      <c r="L1118" s="308"/>
      <c r="M1118" s="307"/>
      <c r="N1118" s="304"/>
      <c r="O1118" s="264"/>
      <c r="P1118" s="269"/>
      <c r="Q1118" s="296"/>
      <c r="R1118" s="296"/>
      <c r="S1118" s="296"/>
      <c r="T1118" s="296"/>
    </row>
    <row r="1119" spans="1:20" ht="12.75" customHeight="1" x14ac:dyDescent="0.2">
      <c r="A1119" s="303" t="str">
        <f>IF(B1119="","",ROW()-ROW($A$3)+'Diário 3º PA'!$P$1)</f>
        <v/>
      </c>
      <c r="B1119" s="304"/>
      <c r="C1119" s="305"/>
      <c r="D1119" s="269"/>
      <c r="E1119" s="264"/>
      <c r="F1119" s="334"/>
      <c r="G1119" s="269"/>
      <c r="H1119" s="269"/>
      <c r="I1119" s="264"/>
      <c r="J1119" s="307" t="str">
        <f t="shared" si="1"/>
        <v/>
      </c>
      <c r="K1119" s="307"/>
      <c r="L1119" s="308"/>
      <c r="M1119" s="307"/>
      <c r="N1119" s="304"/>
      <c r="O1119" s="264"/>
      <c r="P1119" s="269"/>
      <c r="Q1119" s="296"/>
      <c r="R1119" s="296"/>
      <c r="S1119" s="296"/>
      <c r="T1119" s="296"/>
    </row>
    <row r="1120" spans="1:20" ht="12.75" customHeight="1" x14ac:dyDescent="0.2">
      <c r="A1120" s="303" t="str">
        <f>IF(B1120="","",ROW()-ROW($A$3)+'Diário 3º PA'!$P$1)</f>
        <v/>
      </c>
      <c r="B1120" s="304"/>
      <c r="C1120" s="305"/>
      <c r="D1120" s="269"/>
      <c r="E1120" s="264"/>
      <c r="F1120" s="334"/>
      <c r="G1120" s="269"/>
      <c r="H1120" s="269"/>
      <c r="I1120" s="264"/>
      <c r="J1120" s="307" t="str">
        <f t="shared" si="1"/>
        <v/>
      </c>
      <c r="K1120" s="307"/>
      <c r="L1120" s="308"/>
      <c r="M1120" s="307"/>
      <c r="N1120" s="304"/>
      <c r="O1120" s="264"/>
      <c r="P1120" s="269"/>
      <c r="Q1120" s="296"/>
      <c r="R1120" s="296"/>
      <c r="S1120" s="296"/>
      <c r="T1120" s="296"/>
    </row>
    <row r="1121" spans="1:20" ht="12.75" customHeight="1" x14ac:dyDescent="0.2">
      <c r="A1121" s="303" t="str">
        <f>IF(B1121="","",ROW()-ROW($A$3)+'Diário 3º PA'!$P$1)</f>
        <v/>
      </c>
      <c r="B1121" s="304"/>
      <c r="C1121" s="305"/>
      <c r="D1121" s="269"/>
      <c r="E1121" s="264"/>
      <c r="F1121" s="334"/>
      <c r="G1121" s="269"/>
      <c r="H1121" s="269"/>
      <c r="I1121" s="264"/>
      <c r="J1121" s="307" t="str">
        <f t="shared" si="1"/>
        <v/>
      </c>
      <c r="K1121" s="307"/>
      <c r="L1121" s="308"/>
      <c r="M1121" s="307"/>
      <c r="N1121" s="304"/>
      <c r="O1121" s="264"/>
      <c r="P1121" s="269"/>
      <c r="Q1121" s="296"/>
      <c r="R1121" s="296"/>
      <c r="S1121" s="296"/>
      <c r="T1121" s="296"/>
    </row>
    <row r="1122" spans="1:20" ht="12.75" customHeight="1" x14ac:dyDescent="0.2">
      <c r="A1122" s="303" t="str">
        <f>IF(B1122="","",ROW()-ROW($A$3)+'Diário 3º PA'!$P$1)</f>
        <v/>
      </c>
      <c r="B1122" s="304"/>
      <c r="C1122" s="305"/>
      <c r="D1122" s="269"/>
      <c r="E1122" s="264"/>
      <c r="F1122" s="334"/>
      <c r="G1122" s="269"/>
      <c r="H1122" s="269"/>
      <c r="I1122" s="264"/>
      <c r="J1122" s="307" t="str">
        <f t="shared" si="1"/>
        <v/>
      </c>
      <c r="K1122" s="307"/>
      <c r="L1122" s="308"/>
      <c r="M1122" s="307"/>
      <c r="N1122" s="304"/>
      <c r="O1122" s="264"/>
      <c r="P1122" s="269"/>
      <c r="Q1122" s="296"/>
      <c r="R1122" s="296"/>
      <c r="S1122" s="296"/>
      <c r="T1122" s="296"/>
    </row>
    <row r="1123" spans="1:20" ht="12.75" customHeight="1" x14ac:dyDescent="0.2">
      <c r="A1123" s="303" t="str">
        <f>IF(B1123="","",ROW()-ROW($A$3)+'Diário 3º PA'!$P$1)</f>
        <v/>
      </c>
      <c r="B1123" s="304"/>
      <c r="C1123" s="305"/>
      <c r="D1123" s="269"/>
      <c r="E1123" s="264"/>
      <c r="F1123" s="334"/>
      <c r="G1123" s="269"/>
      <c r="H1123" s="269"/>
      <c r="I1123" s="264"/>
      <c r="J1123" s="307" t="str">
        <f t="shared" si="1"/>
        <v/>
      </c>
      <c r="K1123" s="307"/>
      <c r="L1123" s="308"/>
      <c r="M1123" s="307"/>
      <c r="N1123" s="304"/>
      <c r="O1123" s="264"/>
      <c r="P1123" s="269"/>
      <c r="Q1123" s="296"/>
      <c r="R1123" s="296"/>
      <c r="S1123" s="296"/>
      <c r="T1123" s="296"/>
    </row>
    <row r="1124" spans="1:20" ht="12.75" customHeight="1" x14ac:dyDescent="0.2">
      <c r="A1124" s="303" t="str">
        <f>IF(B1124="","",ROW()-ROW($A$3)+'Diário 3º PA'!$P$1)</f>
        <v/>
      </c>
      <c r="B1124" s="304"/>
      <c r="C1124" s="305"/>
      <c r="D1124" s="269"/>
      <c r="E1124" s="264"/>
      <c r="F1124" s="334"/>
      <c r="G1124" s="269"/>
      <c r="H1124" s="269"/>
      <c r="I1124" s="264"/>
      <c r="J1124" s="307" t="str">
        <f t="shared" si="1"/>
        <v/>
      </c>
      <c r="K1124" s="307"/>
      <c r="L1124" s="308"/>
      <c r="M1124" s="307"/>
      <c r="N1124" s="304"/>
      <c r="O1124" s="264"/>
      <c r="P1124" s="269"/>
      <c r="Q1124" s="296"/>
      <c r="R1124" s="296"/>
      <c r="S1124" s="296"/>
      <c r="T1124" s="296"/>
    </row>
    <row r="1125" spans="1:20" ht="12.75" customHeight="1" x14ac:dyDescent="0.2">
      <c r="A1125" s="303" t="str">
        <f>IF(B1125="","",ROW()-ROW($A$3)+'Diário 3º PA'!$P$1)</f>
        <v/>
      </c>
      <c r="B1125" s="304"/>
      <c r="C1125" s="305"/>
      <c r="D1125" s="269"/>
      <c r="E1125" s="264"/>
      <c r="F1125" s="334"/>
      <c r="G1125" s="269"/>
      <c r="H1125" s="269"/>
      <c r="I1125" s="264"/>
      <c r="J1125" s="307" t="str">
        <f t="shared" si="1"/>
        <v/>
      </c>
      <c r="K1125" s="307"/>
      <c r="L1125" s="308"/>
      <c r="M1125" s="307"/>
      <c r="N1125" s="304"/>
      <c r="O1125" s="264"/>
      <c r="P1125" s="269"/>
      <c r="Q1125" s="296"/>
      <c r="R1125" s="296"/>
      <c r="S1125" s="296"/>
      <c r="T1125" s="296"/>
    </row>
    <row r="1126" spans="1:20" ht="12.75" customHeight="1" x14ac:dyDescent="0.2">
      <c r="A1126" s="303" t="str">
        <f>IF(B1126="","",ROW()-ROW($A$3)+'Diário 3º PA'!$P$1)</f>
        <v/>
      </c>
      <c r="B1126" s="304"/>
      <c r="C1126" s="305"/>
      <c r="D1126" s="269"/>
      <c r="E1126" s="264"/>
      <c r="F1126" s="334"/>
      <c r="G1126" s="269"/>
      <c r="H1126" s="269"/>
      <c r="I1126" s="264"/>
      <c r="J1126" s="307" t="str">
        <f t="shared" si="1"/>
        <v/>
      </c>
      <c r="K1126" s="307"/>
      <c r="L1126" s="308"/>
      <c r="M1126" s="307"/>
      <c r="N1126" s="304"/>
      <c r="O1126" s="264"/>
      <c r="P1126" s="269"/>
      <c r="Q1126" s="296"/>
      <c r="R1126" s="296"/>
      <c r="S1126" s="296"/>
      <c r="T1126" s="296"/>
    </row>
    <row r="1127" spans="1:20" ht="12.75" customHeight="1" x14ac:dyDescent="0.2">
      <c r="A1127" s="303" t="str">
        <f>IF(B1127="","",ROW()-ROW($A$3)+'Diário 3º PA'!$P$1)</f>
        <v/>
      </c>
      <c r="B1127" s="304"/>
      <c r="C1127" s="305"/>
      <c r="D1127" s="269"/>
      <c r="E1127" s="264"/>
      <c r="F1127" s="334"/>
      <c r="G1127" s="269"/>
      <c r="H1127" s="269"/>
      <c r="I1127" s="264"/>
      <c r="J1127" s="307" t="str">
        <f t="shared" si="1"/>
        <v/>
      </c>
      <c r="K1127" s="307"/>
      <c r="L1127" s="308"/>
      <c r="M1127" s="307"/>
      <c r="N1127" s="304"/>
      <c r="O1127" s="264"/>
      <c r="P1127" s="269"/>
      <c r="Q1127" s="296"/>
      <c r="R1127" s="296"/>
      <c r="S1127" s="296"/>
      <c r="T1127" s="296"/>
    </row>
    <row r="1128" spans="1:20" ht="12.75" customHeight="1" x14ac:dyDescent="0.2">
      <c r="A1128" s="303" t="str">
        <f>IF(B1128="","",ROW()-ROW($A$3)+'Diário 3º PA'!$P$1)</f>
        <v/>
      </c>
      <c r="B1128" s="304"/>
      <c r="C1128" s="305"/>
      <c r="D1128" s="269"/>
      <c r="E1128" s="264"/>
      <c r="F1128" s="334"/>
      <c r="G1128" s="269"/>
      <c r="H1128" s="269"/>
      <c r="I1128" s="264"/>
      <c r="J1128" s="307" t="str">
        <f t="shared" si="1"/>
        <v/>
      </c>
      <c r="K1128" s="307"/>
      <c r="L1128" s="308"/>
      <c r="M1128" s="307"/>
      <c r="N1128" s="304"/>
      <c r="O1128" s="264"/>
      <c r="P1128" s="269"/>
      <c r="Q1128" s="296"/>
      <c r="R1128" s="296"/>
      <c r="S1128" s="296"/>
      <c r="T1128" s="296"/>
    </row>
    <row r="1129" spans="1:20" ht="12.75" customHeight="1" x14ac:dyDescent="0.2">
      <c r="A1129" s="303" t="str">
        <f>IF(B1129="","",ROW()-ROW($A$3)+'Diário 3º PA'!$P$1)</f>
        <v/>
      </c>
      <c r="B1129" s="304"/>
      <c r="C1129" s="305"/>
      <c r="D1129" s="269"/>
      <c r="E1129" s="264"/>
      <c r="F1129" s="334"/>
      <c r="G1129" s="269"/>
      <c r="H1129" s="269"/>
      <c r="I1129" s="264"/>
      <c r="J1129" s="307" t="str">
        <f t="shared" si="1"/>
        <v/>
      </c>
      <c r="K1129" s="307"/>
      <c r="L1129" s="308"/>
      <c r="M1129" s="307"/>
      <c r="N1129" s="304"/>
      <c r="O1129" s="264"/>
      <c r="P1129" s="269"/>
      <c r="Q1129" s="296"/>
      <c r="R1129" s="296"/>
      <c r="S1129" s="296"/>
      <c r="T1129" s="296"/>
    </row>
    <row r="1130" spans="1:20" ht="12.75" customHeight="1" x14ac:dyDescent="0.2">
      <c r="A1130" s="303" t="str">
        <f>IF(B1130="","",ROW()-ROW($A$3)+'Diário 3º PA'!$P$1)</f>
        <v/>
      </c>
      <c r="B1130" s="304"/>
      <c r="C1130" s="305"/>
      <c r="D1130" s="269"/>
      <c r="E1130" s="264"/>
      <c r="F1130" s="334"/>
      <c r="G1130" s="269"/>
      <c r="H1130" s="269"/>
      <c r="I1130" s="264"/>
      <c r="J1130" s="307" t="str">
        <f t="shared" si="1"/>
        <v/>
      </c>
      <c r="K1130" s="307"/>
      <c r="L1130" s="308"/>
      <c r="M1130" s="307"/>
      <c r="N1130" s="304"/>
      <c r="O1130" s="264"/>
      <c r="P1130" s="269"/>
      <c r="Q1130" s="296"/>
      <c r="R1130" s="296"/>
      <c r="S1130" s="296"/>
      <c r="T1130" s="296"/>
    </row>
    <row r="1131" spans="1:20" ht="12.75" customHeight="1" x14ac:dyDescent="0.2">
      <c r="A1131" s="303" t="str">
        <f>IF(B1131="","",ROW()-ROW($A$3)+'Diário 3º PA'!$P$1)</f>
        <v/>
      </c>
      <c r="B1131" s="304"/>
      <c r="C1131" s="305"/>
      <c r="D1131" s="269"/>
      <c r="E1131" s="264"/>
      <c r="F1131" s="334"/>
      <c r="G1131" s="269"/>
      <c r="H1131" s="269"/>
      <c r="I1131" s="264"/>
      <c r="J1131" s="307" t="str">
        <f t="shared" si="1"/>
        <v/>
      </c>
      <c r="K1131" s="307"/>
      <c r="L1131" s="308"/>
      <c r="M1131" s="307"/>
      <c r="N1131" s="304"/>
      <c r="O1131" s="264"/>
      <c r="P1131" s="269"/>
      <c r="Q1131" s="296"/>
      <c r="R1131" s="296"/>
      <c r="S1131" s="296"/>
      <c r="T1131" s="296"/>
    </row>
    <row r="1132" spans="1:20" ht="12.75" customHeight="1" x14ac:dyDescent="0.2">
      <c r="A1132" s="303" t="str">
        <f>IF(B1132="","",ROW()-ROW($A$3)+'Diário 3º PA'!$P$1)</f>
        <v/>
      </c>
      <c r="B1132" s="304"/>
      <c r="C1132" s="305"/>
      <c r="D1132" s="269"/>
      <c r="E1132" s="264"/>
      <c r="F1132" s="334"/>
      <c r="G1132" s="269"/>
      <c r="H1132" s="269"/>
      <c r="I1132" s="264"/>
      <c r="J1132" s="307" t="str">
        <f t="shared" si="1"/>
        <v/>
      </c>
      <c r="K1132" s="307"/>
      <c r="L1132" s="308"/>
      <c r="M1132" s="307"/>
      <c r="N1132" s="304"/>
      <c r="O1132" s="264"/>
      <c r="P1132" s="269"/>
      <c r="Q1132" s="296"/>
      <c r="R1132" s="296"/>
      <c r="S1132" s="296"/>
      <c r="T1132" s="296"/>
    </row>
    <row r="1133" spans="1:20" ht="12.75" customHeight="1" x14ac:dyDescent="0.2">
      <c r="A1133" s="303" t="str">
        <f>IF(B1133="","",ROW()-ROW($A$3)+'Diário 3º PA'!$P$1)</f>
        <v/>
      </c>
      <c r="B1133" s="304"/>
      <c r="C1133" s="305"/>
      <c r="D1133" s="269"/>
      <c r="E1133" s="264"/>
      <c r="F1133" s="334"/>
      <c r="G1133" s="269"/>
      <c r="H1133" s="269"/>
      <c r="I1133" s="264"/>
      <c r="J1133" s="307" t="str">
        <f t="shared" si="1"/>
        <v/>
      </c>
      <c r="K1133" s="307"/>
      <c r="L1133" s="308"/>
      <c r="M1133" s="307"/>
      <c r="N1133" s="304"/>
      <c r="O1133" s="264"/>
      <c r="P1133" s="269"/>
      <c r="Q1133" s="296"/>
      <c r="R1133" s="296"/>
      <c r="S1133" s="296"/>
      <c r="T1133" s="296"/>
    </row>
    <row r="1134" spans="1:20" ht="12.75" customHeight="1" x14ac:dyDescent="0.2">
      <c r="A1134" s="303" t="str">
        <f>IF(B1134="","",ROW()-ROW($A$3)+'Diário 3º PA'!$P$1)</f>
        <v/>
      </c>
      <c r="B1134" s="304"/>
      <c r="C1134" s="305"/>
      <c r="D1134" s="269"/>
      <c r="E1134" s="264"/>
      <c r="F1134" s="334"/>
      <c r="G1134" s="269"/>
      <c r="H1134" s="269"/>
      <c r="I1134" s="264"/>
      <c r="J1134" s="307" t="str">
        <f t="shared" si="1"/>
        <v/>
      </c>
      <c r="K1134" s="307"/>
      <c r="L1134" s="308"/>
      <c r="M1134" s="307"/>
      <c r="N1134" s="304"/>
      <c r="O1134" s="264"/>
      <c r="P1134" s="269"/>
      <c r="Q1134" s="296"/>
      <c r="R1134" s="296"/>
      <c r="S1134" s="296"/>
      <c r="T1134" s="296"/>
    </row>
    <row r="1135" spans="1:20" ht="12.75" customHeight="1" x14ac:dyDescent="0.2">
      <c r="A1135" s="303" t="str">
        <f>IF(B1135="","",ROW()-ROW($A$3)+'Diário 3º PA'!$P$1)</f>
        <v/>
      </c>
      <c r="B1135" s="304"/>
      <c r="C1135" s="305"/>
      <c r="D1135" s="269"/>
      <c r="E1135" s="264"/>
      <c r="F1135" s="334"/>
      <c r="G1135" s="269"/>
      <c r="H1135" s="269"/>
      <c r="I1135" s="264"/>
      <c r="J1135" s="307" t="str">
        <f t="shared" si="1"/>
        <v/>
      </c>
      <c r="K1135" s="307"/>
      <c r="L1135" s="308"/>
      <c r="M1135" s="307"/>
      <c r="N1135" s="304"/>
      <c r="O1135" s="264"/>
      <c r="P1135" s="269"/>
      <c r="Q1135" s="296"/>
      <c r="R1135" s="296"/>
      <c r="S1135" s="296"/>
      <c r="T1135" s="296"/>
    </row>
    <row r="1136" spans="1:20" ht="12.75" customHeight="1" x14ac:dyDescent="0.2">
      <c r="A1136" s="303" t="str">
        <f>IF(B1136="","",ROW()-ROW($A$3)+'Diário 3º PA'!$P$1)</f>
        <v/>
      </c>
      <c r="B1136" s="304"/>
      <c r="C1136" s="305"/>
      <c r="D1136" s="269"/>
      <c r="E1136" s="264"/>
      <c r="F1136" s="334"/>
      <c r="G1136" s="269"/>
      <c r="H1136" s="269"/>
      <c r="I1136" s="264"/>
      <c r="J1136" s="307" t="str">
        <f t="shared" si="1"/>
        <v/>
      </c>
      <c r="K1136" s="307"/>
      <c r="L1136" s="308"/>
      <c r="M1136" s="307"/>
      <c r="N1136" s="304"/>
      <c r="O1136" s="264"/>
      <c r="P1136" s="269"/>
      <c r="Q1136" s="296"/>
      <c r="R1136" s="296"/>
      <c r="S1136" s="296"/>
      <c r="T1136" s="296"/>
    </row>
    <row r="1137" spans="1:20" ht="12.75" customHeight="1" x14ac:dyDescent="0.2">
      <c r="A1137" s="303" t="str">
        <f>IF(B1137="","",ROW()-ROW($A$3)+'Diário 3º PA'!$P$1)</f>
        <v/>
      </c>
      <c r="B1137" s="304"/>
      <c r="C1137" s="305"/>
      <c r="D1137" s="269"/>
      <c r="E1137" s="264"/>
      <c r="F1137" s="334"/>
      <c r="G1137" s="269"/>
      <c r="H1137" s="269"/>
      <c r="I1137" s="264"/>
      <c r="J1137" s="307" t="str">
        <f t="shared" si="1"/>
        <v/>
      </c>
      <c r="K1137" s="307"/>
      <c r="L1137" s="308"/>
      <c r="M1137" s="307"/>
      <c r="N1137" s="304"/>
      <c r="O1137" s="264"/>
      <c r="P1137" s="269"/>
      <c r="Q1137" s="296"/>
      <c r="R1137" s="296"/>
      <c r="S1137" s="296"/>
      <c r="T1137" s="296"/>
    </row>
    <row r="1138" spans="1:20" ht="12.75" customHeight="1" x14ac:dyDescent="0.2">
      <c r="A1138" s="303" t="str">
        <f>IF(B1138="","",ROW()-ROW($A$3)+'Diário 3º PA'!$P$1)</f>
        <v/>
      </c>
      <c r="B1138" s="304"/>
      <c r="C1138" s="305"/>
      <c r="D1138" s="269"/>
      <c r="E1138" s="264"/>
      <c r="F1138" s="334"/>
      <c r="G1138" s="269"/>
      <c r="H1138" s="269"/>
      <c r="I1138" s="264"/>
      <c r="J1138" s="307" t="str">
        <f t="shared" si="1"/>
        <v/>
      </c>
      <c r="K1138" s="307"/>
      <c r="L1138" s="308"/>
      <c r="M1138" s="307"/>
      <c r="N1138" s="304"/>
      <c r="O1138" s="264"/>
      <c r="P1138" s="269"/>
      <c r="Q1138" s="296"/>
      <c r="R1138" s="296"/>
      <c r="S1138" s="296"/>
      <c r="T1138" s="296"/>
    </row>
    <row r="1139" spans="1:20" ht="12.75" customHeight="1" x14ac:dyDescent="0.2">
      <c r="A1139" s="303" t="str">
        <f>IF(B1139="","",ROW()-ROW($A$3)+'Diário 3º PA'!$P$1)</f>
        <v/>
      </c>
      <c r="B1139" s="304"/>
      <c r="C1139" s="305"/>
      <c r="D1139" s="269"/>
      <c r="E1139" s="264"/>
      <c r="F1139" s="334"/>
      <c r="G1139" s="269"/>
      <c r="H1139" s="269"/>
      <c r="I1139" s="264"/>
      <c r="J1139" s="307" t="str">
        <f t="shared" si="1"/>
        <v/>
      </c>
      <c r="K1139" s="307"/>
      <c r="L1139" s="308"/>
      <c r="M1139" s="307"/>
      <c r="N1139" s="304"/>
      <c r="O1139" s="264"/>
      <c r="P1139" s="269"/>
      <c r="Q1139" s="296"/>
      <c r="R1139" s="296"/>
      <c r="S1139" s="296"/>
      <c r="T1139" s="296"/>
    </row>
    <row r="1140" spans="1:20" ht="12.75" customHeight="1" x14ac:dyDescent="0.2">
      <c r="A1140" s="303" t="str">
        <f>IF(B1140="","",ROW()-ROW($A$3)+'Diário 3º PA'!$P$1)</f>
        <v/>
      </c>
      <c r="B1140" s="304"/>
      <c r="C1140" s="305"/>
      <c r="D1140" s="269"/>
      <c r="E1140" s="264"/>
      <c r="F1140" s="334"/>
      <c r="G1140" s="269"/>
      <c r="H1140" s="269"/>
      <c r="I1140" s="264"/>
      <c r="J1140" s="307" t="str">
        <f t="shared" si="1"/>
        <v/>
      </c>
      <c r="K1140" s="307"/>
      <c r="L1140" s="308"/>
      <c r="M1140" s="307"/>
      <c r="N1140" s="304"/>
      <c r="O1140" s="264"/>
      <c r="P1140" s="269"/>
      <c r="Q1140" s="296"/>
      <c r="R1140" s="296"/>
      <c r="S1140" s="296"/>
      <c r="T1140" s="296"/>
    </row>
    <row r="1141" spans="1:20" ht="12.75" customHeight="1" x14ac:dyDescent="0.2">
      <c r="A1141" s="303" t="str">
        <f>IF(B1141="","",ROW()-ROW($A$3)+'Diário 3º PA'!$P$1)</f>
        <v/>
      </c>
      <c r="B1141" s="304"/>
      <c r="C1141" s="305"/>
      <c r="D1141" s="269"/>
      <c r="E1141" s="264"/>
      <c r="F1141" s="334"/>
      <c r="G1141" s="269"/>
      <c r="H1141" s="269"/>
      <c r="I1141" s="264"/>
      <c r="J1141" s="307" t="str">
        <f t="shared" si="1"/>
        <v/>
      </c>
      <c r="K1141" s="307"/>
      <c r="L1141" s="308"/>
      <c r="M1141" s="307"/>
      <c r="N1141" s="304"/>
      <c r="O1141" s="264"/>
      <c r="P1141" s="269"/>
      <c r="Q1141" s="296"/>
      <c r="R1141" s="296"/>
      <c r="S1141" s="296"/>
      <c r="T1141" s="296"/>
    </row>
    <row r="1142" spans="1:20" ht="12.75" customHeight="1" x14ac:dyDescent="0.2">
      <c r="A1142" s="303" t="str">
        <f>IF(B1142="","",ROW()-ROW($A$3)+'Diário 3º PA'!$P$1)</f>
        <v/>
      </c>
      <c r="B1142" s="304"/>
      <c r="C1142" s="305"/>
      <c r="D1142" s="269"/>
      <c r="E1142" s="264"/>
      <c r="F1142" s="334"/>
      <c r="G1142" s="269"/>
      <c r="H1142" s="269"/>
      <c r="I1142" s="264"/>
      <c r="J1142" s="307" t="str">
        <f t="shared" si="1"/>
        <v/>
      </c>
      <c r="K1142" s="307"/>
      <c r="L1142" s="308"/>
      <c r="M1142" s="307"/>
      <c r="N1142" s="304"/>
      <c r="O1142" s="264"/>
      <c r="P1142" s="269"/>
      <c r="Q1142" s="296"/>
      <c r="R1142" s="296"/>
      <c r="S1142" s="296"/>
      <c r="T1142" s="296"/>
    </row>
    <row r="1143" spans="1:20" ht="12.75" customHeight="1" x14ac:dyDescent="0.2">
      <c r="A1143" s="303" t="str">
        <f>IF(B1143="","",ROW()-ROW($A$3)+'Diário 3º PA'!$P$1)</f>
        <v/>
      </c>
      <c r="B1143" s="304"/>
      <c r="C1143" s="305"/>
      <c r="D1143" s="269"/>
      <c r="E1143" s="264"/>
      <c r="F1143" s="334"/>
      <c r="G1143" s="269"/>
      <c r="H1143" s="269"/>
      <c r="I1143" s="264"/>
      <c r="J1143" s="307" t="str">
        <f t="shared" si="1"/>
        <v/>
      </c>
      <c r="K1143" s="307"/>
      <c r="L1143" s="308"/>
      <c r="M1143" s="307"/>
      <c r="N1143" s="304"/>
      <c r="O1143" s="264"/>
      <c r="P1143" s="269"/>
      <c r="Q1143" s="296"/>
      <c r="R1143" s="296"/>
      <c r="S1143" s="296"/>
      <c r="T1143" s="296"/>
    </row>
    <row r="1144" spans="1:20" ht="12.75" customHeight="1" x14ac:dyDescent="0.2">
      <c r="A1144" s="303" t="str">
        <f>IF(B1144="","",ROW()-ROW($A$3)+'Diário 3º PA'!$P$1)</f>
        <v/>
      </c>
      <c r="B1144" s="304"/>
      <c r="C1144" s="305"/>
      <c r="D1144" s="269"/>
      <c r="E1144" s="264"/>
      <c r="F1144" s="334"/>
      <c r="G1144" s="269"/>
      <c r="H1144" s="269"/>
      <c r="I1144" s="264"/>
      <c r="J1144" s="307" t="str">
        <f t="shared" si="1"/>
        <v/>
      </c>
      <c r="K1144" s="307"/>
      <c r="L1144" s="308"/>
      <c r="M1144" s="307"/>
      <c r="N1144" s="304"/>
      <c r="O1144" s="264"/>
      <c r="P1144" s="269"/>
      <c r="Q1144" s="296"/>
      <c r="R1144" s="296"/>
      <c r="S1144" s="296"/>
      <c r="T1144" s="296"/>
    </row>
    <row r="1145" spans="1:20" ht="12.75" customHeight="1" x14ac:dyDescent="0.2">
      <c r="A1145" s="303" t="str">
        <f>IF(B1145="","",ROW()-ROW($A$3)+'Diário 3º PA'!$P$1)</f>
        <v/>
      </c>
      <c r="B1145" s="304"/>
      <c r="C1145" s="305"/>
      <c r="D1145" s="269"/>
      <c r="E1145" s="264"/>
      <c r="F1145" s="334"/>
      <c r="G1145" s="269"/>
      <c r="H1145" s="269"/>
      <c r="I1145" s="264"/>
      <c r="J1145" s="307" t="str">
        <f t="shared" si="1"/>
        <v/>
      </c>
      <c r="K1145" s="307"/>
      <c r="L1145" s="308"/>
      <c r="M1145" s="307"/>
      <c r="N1145" s="304"/>
      <c r="O1145" s="264"/>
      <c r="P1145" s="269"/>
      <c r="Q1145" s="296"/>
      <c r="R1145" s="296"/>
      <c r="S1145" s="296"/>
      <c r="T1145" s="296"/>
    </row>
    <row r="1146" spans="1:20" ht="12.75" customHeight="1" x14ac:dyDescent="0.2">
      <c r="A1146" s="303" t="str">
        <f>IF(B1146="","",ROW()-ROW($A$3)+'Diário 3º PA'!$P$1)</f>
        <v/>
      </c>
      <c r="B1146" s="304"/>
      <c r="C1146" s="305"/>
      <c r="D1146" s="269"/>
      <c r="E1146" s="264"/>
      <c r="F1146" s="334"/>
      <c r="G1146" s="269"/>
      <c r="H1146" s="269"/>
      <c r="I1146" s="264"/>
      <c r="J1146" s="307" t="str">
        <f t="shared" si="1"/>
        <v/>
      </c>
      <c r="K1146" s="307"/>
      <c r="L1146" s="308"/>
      <c r="M1146" s="307"/>
      <c r="N1146" s="304"/>
      <c r="O1146" s="264"/>
      <c r="P1146" s="269"/>
      <c r="Q1146" s="296"/>
      <c r="R1146" s="296"/>
      <c r="S1146" s="296"/>
      <c r="T1146" s="296"/>
    </row>
    <row r="1147" spans="1:20" ht="12.75" customHeight="1" x14ac:dyDescent="0.2">
      <c r="A1147" s="303" t="str">
        <f>IF(B1147="","",ROW()-ROW($A$3)+'Diário 3º PA'!$P$1)</f>
        <v/>
      </c>
      <c r="B1147" s="304"/>
      <c r="C1147" s="305"/>
      <c r="D1147" s="269"/>
      <c r="E1147" s="264"/>
      <c r="F1147" s="334"/>
      <c r="G1147" s="269"/>
      <c r="H1147" s="269"/>
      <c r="I1147" s="264"/>
      <c r="J1147" s="307" t="str">
        <f t="shared" si="1"/>
        <v/>
      </c>
      <c r="K1147" s="307"/>
      <c r="L1147" s="308"/>
      <c r="M1147" s="307"/>
      <c r="N1147" s="304"/>
      <c r="O1147" s="264"/>
      <c r="P1147" s="269"/>
      <c r="Q1147" s="296"/>
      <c r="R1147" s="296"/>
      <c r="S1147" s="296"/>
      <c r="T1147" s="296"/>
    </row>
    <row r="1148" spans="1:20" ht="12.75" customHeight="1" x14ac:dyDescent="0.2">
      <c r="A1148" s="303" t="str">
        <f>IF(B1148="","",ROW()-ROW($A$3)+'Diário 3º PA'!$P$1)</f>
        <v/>
      </c>
      <c r="B1148" s="304"/>
      <c r="C1148" s="305"/>
      <c r="D1148" s="269"/>
      <c r="E1148" s="264"/>
      <c r="F1148" s="334"/>
      <c r="G1148" s="269"/>
      <c r="H1148" s="269"/>
      <c r="I1148" s="264"/>
      <c r="J1148" s="307" t="str">
        <f t="shared" si="1"/>
        <v/>
      </c>
      <c r="K1148" s="307"/>
      <c r="L1148" s="308"/>
      <c r="M1148" s="307"/>
      <c r="N1148" s="304"/>
      <c r="O1148" s="264"/>
      <c r="P1148" s="269"/>
      <c r="Q1148" s="296"/>
      <c r="R1148" s="296"/>
      <c r="S1148" s="296"/>
      <c r="T1148" s="296"/>
    </row>
    <row r="1149" spans="1:20" ht="12.75" customHeight="1" x14ac:dyDescent="0.2">
      <c r="A1149" s="303" t="str">
        <f>IF(B1149="","",ROW()-ROW($A$3)+'Diário 3º PA'!$P$1)</f>
        <v/>
      </c>
      <c r="B1149" s="304"/>
      <c r="C1149" s="305"/>
      <c r="D1149" s="269"/>
      <c r="E1149" s="264"/>
      <c r="F1149" s="334"/>
      <c r="G1149" s="269"/>
      <c r="H1149" s="269"/>
      <c r="I1149" s="264"/>
      <c r="J1149" s="307" t="str">
        <f t="shared" si="1"/>
        <v/>
      </c>
      <c r="K1149" s="307"/>
      <c r="L1149" s="308"/>
      <c r="M1149" s="307"/>
      <c r="N1149" s="304"/>
      <c r="O1149" s="264"/>
      <c r="P1149" s="269"/>
      <c r="Q1149" s="296"/>
      <c r="R1149" s="296"/>
      <c r="S1149" s="296"/>
      <c r="T1149" s="296"/>
    </row>
    <row r="1150" spans="1:20" ht="12.75" customHeight="1" x14ac:dyDescent="0.2">
      <c r="A1150" s="303" t="str">
        <f>IF(B1150="","",ROW()-ROW($A$3)+'Diário 3º PA'!$P$1)</f>
        <v/>
      </c>
      <c r="B1150" s="304"/>
      <c r="C1150" s="305"/>
      <c r="D1150" s="269"/>
      <c r="E1150" s="264"/>
      <c r="F1150" s="334"/>
      <c r="G1150" s="269"/>
      <c r="H1150" s="269"/>
      <c r="I1150" s="264"/>
      <c r="J1150" s="307" t="str">
        <f t="shared" si="1"/>
        <v/>
      </c>
      <c r="K1150" s="307"/>
      <c r="L1150" s="308"/>
      <c r="M1150" s="307"/>
      <c r="N1150" s="304"/>
      <c r="O1150" s="264"/>
      <c r="P1150" s="269"/>
      <c r="Q1150" s="296"/>
      <c r="R1150" s="296"/>
      <c r="S1150" s="296"/>
      <c r="T1150" s="296"/>
    </row>
    <row r="1151" spans="1:20" ht="12.75" customHeight="1" x14ac:dyDescent="0.2">
      <c r="A1151" s="303" t="str">
        <f>IF(B1151="","",ROW()-ROW($A$3)+'Diário 3º PA'!$P$1)</f>
        <v/>
      </c>
      <c r="B1151" s="304"/>
      <c r="C1151" s="305"/>
      <c r="D1151" s="269"/>
      <c r="E1151" s="264"/>
      <c r="F1151" s="334"/>
      <c r="G1151" s="269"/>
      <c r="H1151" s="269"/>
      <c r="I1151" s="264"/>
      <c r="J1151" s="307" t="str">
        <f t="shared" si="1"/>
        <v/>
      </c>
      <c r="K1151" s="307"/>
      <c r="L1151" s="308"/>
      <c r="M1151" s="307"/>
      <c r="N1151" s="304"/>
      <c r="O1151" s="264"/>
      <c r="P1151" s="269"/>
      <c r="Q1151" s="296"/>
      <c r="R1151" s="296"/>
      <c r="S1151" s="296"/>
      <c r="T1151" s="296"/>
    </row>
    <row r="1152" spans="1:20" ht="12.75" customHeight="1" x14ac:dyDescent="0.2">
      <c r="A1152" s="303" t="str">
        <f>IF(B1152="","",ROW()-ROW($A$3)+'Diário 3º PA'!$P$1)</f>
        <v/>
      </c>
      <c r="B1152" s="304"/>
      <c r="C1152" s="305"/>
      <c r="D1152" s="269"/>
      <c r="E1152" s="264"/>
      <c r="F1152" s="334"/>
      <c r="G1152" s="269"/>
      <c r="H1152" s="269"/>
      <c r="I1152" s="264"/>
      <c r="J1152" s="307" t="str">
        <f t="shared" si="1"/>
        <v/>
      </c>
      <c r="K1152" s="307"/>
      <c r="L1152" s="308"/>
      <c r="M1152" s="307"/>
      <c r="N1152" s="304"/>
      <c r="O1152" s="264"/>
      <c r="P1152" s="269"/>
      <c r="Q1152" s="296"/>
      <c r="R1152" s="296"/>
      <c r="S1152" s="296"/>
      <c r="T1152" s="296"/>
    </row>
    <row r="1153" spans="1:20" ht="12.75" customHeight="1" x14ac:dyDescent="0.2">
      <c r="A1153" s="303" t="str">
        <f>IF(B1153="","",ROW()-ROW($A$3)+'Diário 3º PA'!$P$1)</f>
        <v/>
      </c>
      <c r="B1153" s="304"/>
      <c r="C1153" s="305"/>
      <c r="D1153" s="269"/>
      <c r="E1153" s="264"/>
      <c r="F1153" s="334"/>
      <c r="G1153" s="269"/>
      <c r="H1153" s="269"/>
      <c r="I1153" s="264"/>
      <c r="J1153" s="307" t="str">
        <f t="shared" si="1"/>
        <v/>
      </c>
      <c r="K1153" s="307"/>
      <c r="L1153" s="308"/>
      <c r="M1153" s="307"/>
      <c r="N1153" s="304"/>
      <c r="O1153" s="264"/>
      <c r="P1153" s="269"/>
      <c r="Q1153" s="296"/>
      <c r="R1153" s="296"/>
      <c r="S1153" s="296"/>
      <c r="T1153" s="296"/>
    </row>
    <row r="1154" spans="1:20" ht="12.75" customHeight="1" x14ac:dyDescent="0.2">
      <c r="A1154" s="303" t="str">
        <f>IF(B1154="","",ROW()-ROW($A$3)+'Diário 3º PA'!$P$1)</f>
        <v/>
      </c>
      <c r="B1154" s="304"/>
      <c r="C1154" s="305"/>
      <c r="D1154" s="269"/>
      <c r="E1154" s="264"/>
      <c r="F1154" s="334"/>
      <c r="G1154" s="269"/>
      <c r="H1154" s="269"/>
      <c r="I1154" s="264"/>
      <c r="J1154" s="307" t="str">
        <f t="shared" si="1"/>
        <v/>
      </c>
      <c r="K1154" s="307"/>
      <c r="L1154" s="308"/>
      <c r="M1154" s="307"/>
      <c r="N1154" s="304"/>
      <c r="O1154" s="264"/>
      <c r="P1154" s="269"/>
      <c r="Q1154" s="296"/>
      <c r="R1154" s="296"/>
      <c r="S1154" s="296"/>
      <c r="T1154" s="296"/>
    </row>
    <row r="1155" spans="1:20" ht="12.75" customHeight="1" x14ac:dyDescent="0.2">
      <c r="A1155" s="303" t="str">
        <f>IF(B1155="","",ROW()-ROW($A$3)+'Diário 3º PA'!$P$1)</f>
        <v/>
      </c>
      <c r="B1155" s="304"/>
      <c r="C1155" s="305"/>
      <c r="D1155" s="269"/>
      <c r="E1155" s="264"/>
      <c r="F1155" s="334"/>
      <c r="G1155" s="269"/>
      <c r="H1155" s="269"/>
      <c r="I1155" s="264"/>
      <c r="J1155" s="307" t="str">
        <f t="shared" si="1"/>
        <v/>
      </c>
      <c r="K1155" s="307"/>
      <c r="L1155" s="308"/>
      <c r="M1155" s="307"/>
      <c r="N1155" s="304"/>
      <c r="O1155" s="264"/>
      <c r="P1155" s="269"/>
      <c r="Q1155" s="296"/>
      <c r="R1155" s="296"/>
      <c r="S1155" s="296"/>
      <c r="T1155" s="296"/>
    </row>
    <row r="1156" spans="1:20" ht="12.75" customHeight="1" x14ac:dyDescent="0.2">
      <c r="A1156" s="303" t="str">
        <f>IF(B1156="","",ROW()-ROW($A$3)+'Diário 3º PA'!$P$1)</f>
        <v/>
      </c>
      <c r="B1156" s="304"/>
      <c r="C1156" s="305"/>
      <c r="D1156" s="269"/>
      <c r="E1156" s="264"/>
      <c r="F1156" s="334"/>
      <c r="G1156" s="269"/>
      <c r="H1156" s="269"/>
      <c r="I1156" s="264"/>
      <c r="J1156" s="307" t="str">
        <f t="shared" si="1"/>
        <v/>
      </c>
      <c r="K1156" s="307"/>
      <c r="L1156" s="308"/>
      <c r="M1156" s="307"/>
      <c r="N1156" s="304"/>
      <c r="O1156" s="264"/>
      <c r="P1156" s="269"/>
      <c r="Q1156" s="296"/>
      <c r="R1156" s="296"/>
      <c r="S1156" s="296"/>
      <c r="T1156" s="296"/>
    </row>
    <row r="1157" spans="1:20" ht="12.75" customHeight="1" x14ac:dyDescent="0.2">
      <c r="A1157" s="303" t="str">
        <f>IF(B1157="","",ROW()-ROW($A$3)+'Diário 3º PA'!$P$1)</f>
        <v/>
      </c>
      <c r="B1157" s="304"/>
      <c r="C1157" s="305"/>
      <c r="D1157" s="269"/>
      <c r="E1157" s="264"/>
      <c r="F1157" s="334"/>
      <c r="G1157" s="269"/>
      <c r="H1157" s="269"/>
      <c r="I1157" s="264"/>
      <c r="J1157" s="307" t="str">
        <f t="shared" si="1"/>
        <v/>
      </c>
      <c r="K1157" s="307"/>
      <c r="L1157" s="308"/>
      <c r="M1157" s="307"/>
      <c r="N1157" s="304"/>
      <c r="O1157" s="264"/>
      <c r="P1157" s="269"/>
      <c r="Q1157" s="296"/>
      <c r="R1157" s="296"/>
      <c r="S1157" s="296"/>
      <c r="T1157" s="296"/>
    </row>
    <row r="1158" spans="1:20" ht="12.75" customHeight="1" x14ac:dyDescent="0.2">
      <c r="A1158" s="303" t="str">
        <f>IF(B1158="","",ROW()-ROW($A$3)+'Diário 3º PA'!$P$1)</f>
        <v/>
      </c>
      <c r="B1158" s="304"/>
      <c r="C1158" s="305"/>
      <c r="D1158" s="269"/>
      <c r="E1158" s="264"/>
      <c r="F1158" s="334"/>
      <c r="G1158" s="269"/>
      <c r="H1158" s="269"/>
      <c r="I1158" s="264"/>
      <c r="J1158" s="307" t="str">
        <f t="shared" si="1"/>
        <v/>
      </c>
      <c r="K1158" s="307"/>
      <c r="L1158" s="308"/>
      <c r="M1158" s="307"/>
      <c r="N1158" s="304"/>
      <c r="O1158" s="264"/>
      <c r="P1158" s="269"/>
      <c r="Q1158" s="296"/>
      <c r="R1158" s="296"/>
      <c r="S1158" s="296"/>
      <c r="T1158" s="296"/>
    </row>
    <row r="1159" spans="1:20" ht="12.75" customHeight="1" x14ac:dyDescent="0.2">
      <c r="A1159" s="303" t="str">
        <f>IF(B1159="","",ROW()-ROW($A$3)+'Diário 3º PA'!$P$1)</f>
        <v/>
      </c>
      <c r="B1159" s="304"/>
      <c r="C1159" s="305"/>
      <c r="D1159" s="269"/>
      <c r="E1159" s="264"/>
      <c r="F1159" s="334"/>
      <c r="G1159" s="269"/>
      <c r="H1159" s="269"/>
      <c r="I1159" s="264"/>
      <c r="J1159" s="307" t="str">
        <f t="shared" si="1"/>
        <v/>
      </c>
      <c r="K1159" s="307"/>
      <c r="L1159" s="308"/>
      <c r="M1159" s="307"/>
      <c r="N1159" s="304"/>
      <c r="O1159" s="264"/>
      <c r="P1159" s="269"/>
      <c r="Q1159" s="296"/>
      <c r="R1159" s="296"/>
      <c r="S1159" s="296"/>
      <c r="T1159" s="296"/>
    </row>
    <row r="1160" spans="1:20" ht="12.75" customHeight="1" x14ac:dyDescent="0.2">
      <c r="A1160" s="303" t="str">
        <f>IF(B1160="","",ROW()-ROW($A$3)+'Diário 3º PA'!$P$1)</f>
        <v/>
      </c>
      <c r="B1160" s="304"/>
      <c r="C1160" s="305"/>
      <c r="D1160" s="269"/>
      <c r="E1160" s="264"/>
      <c r="F1160" s="334"/>
      <c r="G1160" s="269"/>
      <c r="H1160" s="269"/>
      <c r="I1160" s="264"/>
      <c r="J1160" s="307" t="str">
        <f t="shared" si="1"/>
        <v/>
      </c>
      <c r="K1160" s="307"/>
      <c r="L1160" s="308"/>
      <c r="M1160" s="307"/>
      <c r="N1160" s="304"/>
      <c r="O1160" s="264"/>
      <c r="P1160" s="269"/>
      <c r="Q1160" s="296"/>
      <c r="R1160" s="296"/>
      <c r="S1160" s="296"/>
      <c r="T1160" s="296"/>
    </row>
    <row r="1161" spans="1:20" ht="12.75" customHeight="1" x14ac:dyDescent="0.2">
      <c r="A1161" s="303" t="str">
        <f>IF(B1161="","",ROW()-ROW($A$3)+'Diário 3º PA'!$P$1)</f>
        <v/>
      </c>
      <c r="B1161" s="304"/>
      <c r="C1161" s="305"/>
      <c r="D1161" s="269"/>
      <c r="E1161" s="264"/>
      <c r="F1161" s="334"/>
      <c r="G1161" s="269"/>
      <c r="H1161" s="269"/>
      <c r="I1161" s="264"/>
      <c r="J1161" s="307" t="str">
        <f t="shared" si="1"/>
        <v/>
      </c>
      <c r="K1161" s="307"/>
      <c r="L1161" s="308"/>
      <c r="M1161" s="307"/>
      <c r="N1161" s="304"/>
      <c r="O1161" s="264"/>
      <c r="P1161" s="269"/>
      <c r="Q1161" s="296"/>
      <c r="R1161" s="296"/>
      <c r="S1161" s="296"/>
      <c r="T1161" s="296"/>
    </row>
    <row r="1162" spans="1:20" ht="12.75" customHeight="1" x14ac:dyDescent="0.2">
      <c r="A1162" s="303" t="str">
        <f>IF(B1162="","",ROW()-ROW($A$3)+'Diário 3º PA'!$P$1)</f>
        <v/>
      </c>
      <c r="B1162" s="304"/>
      <c r="C1162" s="305"/>
      <c r="D1162" s="269"/>
      <c r="E1162" s="264"/>
      <c r="F1162" s="334"/>
      <c r="G1162" s="269"/>
      <c r="H1162" s="269"/>
      <c r="I1162" s="264"/>
      <c r="J1162" s="307" t="str">
        <f t="shared" si="1"/>
        <v/>
      </c>
      <c r="K1162" s="307"/>
      <c r="L1162" s="308"/>
      <c r="M1162" s="307"/>
      <c r="N1162" s="304"/>
      <c r="O1162" s="264"/>
      <c r="P1162" s="269"/>
      <c r="Q1162" s="296"/>
      <c r="R1162" s="296"/>
      <c r="S1162" s="296"/>
      <c r="T1162" s="296"/>
    </row>
    <row r="1163" spans="1:20" ht="12.75" customHeight="1" x14ac:dyDescent="0.2">
      <c r="A1163" s="303" t="str">
        <f>IF(B1163="","",ROW()-ROW($A$3)+'Diário 3º PA'!$P$1)</f>
        <v/>
      </c>
      <c r="B1163" s="304"/>
      <c r="C1163" s="305"/>
      <c r="D1163" s="269"/>
      <c r="E1163" s="264"/>
      <c r="F1163" s="334"/>
      <c r="G1163" s="269"/>
      <c r="H1163" s="269"/>
      <c r="I1163" s="264"/>
      <c r="J1163" s="307" t="str">
        <f t="shared" si="1"/>
        <v/>
      </c>
      <c r="K1163" s="307"/>
      <c r="L1163" s="308"/>
      <c r="M1163" s="307"/>
      <c r="N1163" s="304"/>
      <c r="O1163" s="264"/>
      <c r="P1163" s="269"/>
      <c r="Q1163" s="296"/>
      <c r="R1163" s="296"/>
      <c r="S1163" s="296"/>
      <c r="T1163" s="296"/>
    </row>
    <row r="1164" spans="1:20" ht="12.75" customHeight="1" x14ac:dyDescent="0.2">
      <c r="A1164" s="303" t="str">
        <f>IF(B1164="","",ROW()-ROW($A$3)+'Diário 3º PA'!$P$1)</f>
        <v/>
      </c>
      <c r="B1164" s="304"/>
      <c r="C1164" s="305"/>
      <c r="D1164" s="269"/>
      <c r="E1164" s="264"/>
      <c r="F1164" s="334"/>
      <c r="G1164" s="269"/>
      <c r="H1164" s="269"/>
      <c r="I1164" s="264"/>
      <c r="J1164" s="307" t="str">
        <f t="shared" si="1"/>
        <v/>
      </c>
      <c r="K1164" s="307"/>
      <c r="L1164" s="308"/>
      <c r="M1164" s="307"/>
      <c r="N1164" s="304"/>
      <c r="O1164" s="264"/>
      <c r="P1164" s="269"/>
      <c r="Q1164" s="296"/>
      <c r="R1164" s="296"/>
      <c r="S1164" s="296"/>
      <c r="T1164" s="296"/>
    </row>
    <row r="1165" spans="1:20" ht="12.75" customHeight="1" x14ac:dyDescent="0.2">
      <c r="A1165" s="303" t="str">
        <f>IF(B1165="","",ROW()-ROW($A$3)+'Diário 3º PA'!$P$1)</f>
        <v/>
      </c>
      <c r="B1165" s="304"/>
      <c r="C1165" s="305"/>
      <c r="D1165" s="269"/>
      <c r="E1165" s="264"/>
      <c r="F1165" s="334"/>
      <c r="G1165" s="269"/>
      <c r="H1165" s="269"/>
      <c r="I1165" s="264"/>
      <c r="J1165" s="307" t="str">
        <f t="shared" si="1"/>
        <v/>
      </c>
      <c r="K1165" s="307"/>
      <c r="L1165" s="308"/>
      <c r="M1165" s="307"/>
      <c r="N1165" s="304"/>
      <c r="O1165" s="264"/>
      <c r="P1165" s="269"/>
      <c r="Q1165" s="296"/>
      <c r="R1165" s="296"/>
      <c r="S1165" s="296"/>
      <c r="T1165" s="296"/>
    </row>
    <row r="1166" spans="1:20" ht="12.75" customHeight="1" x14ac:dyDescent="0.2">
      <c r="A1166" s="303" t="str">
        <f>IF(B1166="","",ROW()-ROW($A$3)+'Diário 3º PA'!$P$1)</f>
        <v/>
      </c>
      <c r="B1166" s="304"/>
      <c r="C1166" s="305"/>
      <c r="D1166" s="269"/>
      <c r="E1166" s="264"/>
      <c r="F1166" s="334"/>
      <c r="G1166" s="269"/>
      <c r="H1166" s="269"/>
      <c r="I1166" s="264"/>
      <c r="J1166" s="307" t="str">
        <f t="shared" si="1"/>
        <v/>
      </c>
      <c r="K1166" s="307"/>
      <c r="L1166" s="308"/>
      <c r="M1166" s="307"/>
      <c r="N1166" s="304"/>
      <c r="O1166" s="264"/>
      <c r="P1166" s="269"/>
      <c r="Q1166" s="296"/>
      <c r="R1166" s="296"/>
      <c r="S1166" s="296"/>
      <c r="T1166" s="296"/>
    </row>
    <row r="1167" spans="1:20" ht="12.75" customHeight="1" x14ac:dyDescent="0.2">
      <c r="A1167" s="303" t="str">
        <f>IF(B1167="","",ROW()-ROW($A$3)+'Diário 3º PA'!$P$1)</f>
        <v/>
      </c>
      <c r="B1167" s="304"/>
      <c r="C1167" s="305"/>
      <c r="D1167" s="269"/>
      <c r="E1167" s="264"/>
      <c r="F1167" s="334"/>
      <c r="G1167" s="269"/>
      <c r="H1167" s="269"/>
      <c r="I1167" s="264"/>
      <c r="J1167" s="307" t="str">
        <f t="shared" si="1"/>
        <v/>
      </c>
      <c r="K1167" s="307"/>
      <c r="L1167" s="308"/>
      <c r="M1167" s="307"/>
      <c r="N1167" s="304"/>
      <c r="O1167" s="264"/>
      <c r="P1167" s="269"/>
      <c r="Q1167" s="296"/>
      <c r="R1167" s="296"/>
      <c r="S1167" s="296"/>
      <c r="T1167" s="296"/>
    </row>
    <row r="1168" spans="1:20" ht="12.75" customHeight="1" x14ac:dyDescent="0.2">
      <c r="A1168" s="303" t="str">
        <f>IF(B1168="","",ROW()-ROW($A$3)+'Diário 3º PA'!$P$1)</f>
        <v/>
      </c>
      <c r="B1168" s="304"/>
      <c r="C1168" s="305"/>
      <c r="D1168" s="269"/>
      <c r="E1168" s="264"/>
      <c r="F1168" s="334"/>
      <c r="G1168" s="269"/>
      <c r="H1168" s="269"/>
      <c r="I1168" s="264"/>
      <c r="J1168" s="307" t="str">
        <f t="shared" si="1"/>
        <v/>
      </c>
      <c r="K1168" s="307"/>
      <c r="L1168" s="308"/>
      <c r="M1168" s="307"/>
      <c r="N1168" s="304"/>
      <c r="O1168" s="264"/>
      <c r="P1168" s="269"/>
      <c r="Q1168" s="296"/>
      <c r="R1168" s="296"/>
      <c r="S1168" s="296"/>
      <c r="T1168" s="296"/>
    </row>
    <row r="1169" spans="1:20" ht="12.75" customHeight="1" x14ac:dyDescent="0.2">
      <c r="A1169" s="303" t="str">
        <f>IF(B1169="","",ROW()-ROW($A$3)+'Diário 3º PA'!$P$1)</f>
        <v/>
      </c>
      <c r="B1169" s="304"/>
      <c r="C1169" s="305"/>
      <c r="D1169" s="269"/>
      <c r="E1169" s="264"/>
      <c r="F1169" s="334"/>
      <c r="G1169" s="269"/>
      <c r="H1169" s="269"/>
      <c r="I1169" s="264"/>
      <c r="J1169" s="307" t="str">
        <f t="shared" si="1"/>
        <v/>
      </c>
      <c r="K1169" s="307"/>
      <c r="L1169" s="308"/>
      <c r="M1169" s="307"/>
      <c r="N1169" s="304"/>
      <c r="O1169" s="264"/>
      <c r="P1169" s="269"/>
      <c r="Q1169" s="296"/>
      <c r="R1169" s="296"/>
      <c r="S1169" s="296"/>
      <c r="T1169" s="296"/>
    </row>
    <row r="1170" spans="1:20" ht="12.75" customHeight="1" x14ac:dyDescent="0.2">
      <c r="A1170" s="303" t="str">
        <f>IF(B1170="","",ROW()-ROW($A$3)+'Diário 3º PA'!$P$1)</f>
        <v/>
      </c>
      <c r="B1170" s="304"/>
      <c r="C1170" s="305"/>
      <c r="D1170" s="269"/>
      <c r="E1170" s="264"/>
      <c r="F1170" s="334"/>
      <c r="G1170" s="269"/>
      <c r="H1170" s="269"/>
      <c r="I1170" s="264"/>
      <c r="J1170" s="307" t="str">
        <f t="shared" si="1"/>
        <v/>
      </c>
      <c r="K1170" s="307"/>
      <c r="L1170" s="308"/>
      <c r="M1170" s="307"/>
      <c r="N1170" s="304"/>
      <c r="O1170" s="264"/>
      <c r="P1170" s="269"/>
      <c r="Q1170" s="296"/>
      <c r="R1170" s="296"/>
      <c r="S1170" s="296"/>
      <c r="T1170" s="296"/>
    </row>
    <row r="1171" spans="1:20" ht="12.75" customHeight="1" x14ac:dyDescent="0.2">
      <c r="A1171" s="303" t="str">
        <f>IF(B1171="","",ROW()-ROW($A$3)+'Diário 3º PA'!$P$1)</f>
        <v/>
      </c>
      <c r="B1171" s="304"/>
      <c r="C1171" s="305"/>
      <c r="D1171" s="269"/>
      <c r="E1171" s="264"/>
      <c r="F1171" s="334"/>
      <c r="G1171" s="269"/>
      <c r="H1171" s="269"/>
      <c r="I1171" s="264"/>
      <c r="J1171" s="307" t="str">
        <f t="shared" si="1"/>
        <v/>
      </c>
      <c r="K1171" s="307"/>
      <c r="L1171" s="308"/>
      <c r="M1171" s="307"/>
      <c r="N1171" s="304"/>
      <c r="O1171" s="264"/>
      <c r="P1171" s="269"/>
      <c r="Q1171" s="296"/>
      <c r="R1171" s="296"/>
      <c r="S1171" s="296"/>
      <c r="T1171" s="296"/>
    </row>
    <row r="1172" spans="1:20" ht="12.75" customHeight="1" x14ac:dyDescent="0.2">
      <c r="A1172" s="303" t="str">
        <f>IF(B1172="","",ROW()-ROW($A$3)+'Diário 3º PA'!$P$1)</f>
        <v/>
      </c>
      <c r="B1172" s="304"/>
      <c r="C1172" s="305"/>
      <c r="D1172" s="269"/>
      <c r="E1172" s="264"/>
      <c r="F1172" s="334"/>
      <c r="G1172" s="269"/>
      <c r="H1172" s="269"/>
      <c r="I1172" s="264"/>
      <c r="J1172" s="307" t="str">
        <f t="shared" si="1"/>
        <v/>
      </c>
      <c r="K1172" s="307"/>
      <c r="L1172" s="308"/>
      <c r="M1172" s="307"/>
      <c r="N1172" s="304"/>
      <c r="O1172" s="264"/>
      <c r="P1172" s="269"/>
      <c r="Q1172" s="296"/>
      <c r="R1172" s="296"/>
      <c r="S1172" s="296"/>
      <c r="T1172" s="296"/>
    </row>
    <row r="1173" spans="1:20" ht="12.75" customHeight="1" x14ac:dyDescent="0.2">
      <c r="A1173" s="303" t="str">
        <f>IF(B1173="","",ROW()-ROW($A$3)+'Diário 3º PA'!$P$1)</f>
        <v/>
      </c>
      <c r="B1173" s="304"/>
      <c r="C1173" s="305"/>
      <c r="D1173" s="269"/>
      <c r="E1173" s="264"/>
      <c r="F1173" s="334"/>
      <c r="G1173" s="269"/>
      <c r="H1173" s="269"/>
      <c r="I1173" s="264"/>
      <c r="J1173" s="307" t="str">
        <f t="shared" si="1"/>
        <v/>
      </c>
      <c r="K1173" s="307"/>
      <c r="L1173" s="308"/>
      <c r="M1173" s="307"/>
      <c r="N1173" s="304"/>
      <c r="O1173" s="264"/>
      <c r="P1173" s="269"/>
      <c r="Q1173" s="296"/>
      <c r="R1173" s="296"/>
      <c r="S1173" s="296"/>
      <c r="T1173" s="296"/>
    </row>
    <row r="1174" spans="1:20" ht="12.75" customHeight="1" x14ac:dyDescent="0.2">
      <c r="A1174" s="303" t="str">
        <f>IF(B1174="","",ROW()-ROW($A$3)+'Diário 3º PA'!$P$1)</f>
        <v/>
      </c>
      <c r="B1174" s="304"/>
      <c r="C1174" s="305"/>
      <c r="D1174" s="269"/>
      <c r="E1174" s="264"/>
      <c r="F1174" s="334"/>
      <c r="G1174" s="269"/>
      <c r="H1174" s="269"/>
      <c r="I1174" s="264"/>
      <c r="J1174" s="307" t="str">
        <f t="shared" si="1"/>
        <v/>
      </c>
      <c r="K1174" s="307"/>
      <c r="L1174" s="308"/>
      <c r="M1174" s="307"/>
      <c r="N1174" s="304"/>
      <c r="O1174" s="264"/>
      <c r="P1174" s="269"/>
      <c r="Q1174" s="296"/>
      <c r="R1174" s="296"/>
      <c r="S1174" s="296"/>
      <c r="T1174" s="296"/>
    </row>
    <row r="1175" spans="1:20" ht="12.75" customHeight="1" x14ac:dyDescent="0.2">
      <c r="A1175" s="303" t="str">
        <f>IF(B1175="","",ROW()-ROW($A$3)+'Diário 3º PA'!$P$1)</f>
        <v/>
      </c>
      <c r="B1175" s="304"/>
      <c r="C1175" s="305"/>
      <c r="D1175" s="269"/>
      <c r="E1175" s="264"/>
      <c r="F1175" s="334"/>
      <c r="G1175" s="269"/>
      <c r="H1175" s="269"/>
      <c r="I1175" s="264"/>
      <c r="J1175" s="307" t="str">
        <f t="shared" si="1"/>
        <v/>
      </c>
      <c r="K1175" s="307"/>
      <c r="L1175" s="308"/>
      <c r="M1175" s="307"/>
      <c r="N1175" s="304"/>
      <c r="O1175" s="264"/>
      <c r="P1175" s="269"/>
      <c r="Q1175" s="296"/>
      <c r="R1175" s="296"/>
      <c r="S1175" s="296"/>
      <c r="T1175" s="296"/>
    </row>
    <row r="1176" spans="1:20" ht="12.75" customHeight="1" x14ac:dyDescent="0.2">
      <c r="A1176" s="303" t="str">
        <f>IF(B1176="","",ROW()-ROW($A$3)+'Diário 3º PA'!$P$1)</f>
        <v/>
      </c>
      <c r="B1176" s="304"/>
      <c r="C1176" s="305"/>
      <c r="D1176" s="269"/>
      <c r="E1176" s="264"/>
      <c r="F1176" s="334"/>
      <c r="G1176" s="269"/>
      <c r="H1176" s="269"/>
      <c r="I1176" s="264"/>
      <c r="J1176" s="307" t="str">
        <f t="shared" si="1"/>
        <v/>
      </c>
      <c r="K1176" s="307"/>
      <c r="L1176" s="308"/>
      <c r="M1176" s="307"/>
      <c r="N1176" s="304"/>
      <c r="O1176" s="264"/>
      <c r="P1176" s="269"/>
      <c r="Q1176" s="296"/>
      <c r="R1176" s="296"/>
      <c r="S1176" s="296"/>
      <c r="T1176" s="296"/>
    </row>
    <row r="1177" spans="1:20" ht="12.75" customHeight="1" x14ac:dyDescent="0.2">
      <c r="A1177" s="303" t="str">
        <f>IF(B1177="","",ROW()-ROW($A$3)+'Diário 3º PA'!$P$1)</f>
        <v/>
      </c>
      <c r="B1177" s="304"/>
      <c r="C1177" s="305"/>
      <c r="D1177" s="269"/>
      <c r="E1177" s="264"/>
      <c r="F1177" s="334"/>
      <c r="G1177" s="269"/>
      <c r="H1177" s="269"/>
      <c r="I1177" s="264"/>
      <c r="J1177" s="307" t="str">
        <f t="shared" si="1"/>
        <v/>
      </c>
      <c r="K1177" s="307"/>
      <c r="L1177" s="308"/>
      <c r="M1177" s="307"/>
      <c r="N1177" s="304"/>
      <c r="O1177" s="264"/>
      <c r="P1177" s="269"/>
      <c r="Q1177" s="296"/>
      <c r="R1177" s="296"/>
      <c r="S1177" s="296"/>
      <c r="T1177" s="296"/>
    </row>
    <row r="1178" spans="1:20" ht="12.75" customHeight="1" x14ac:dyDescent="0.2">
      <c r="A1178" s="303" t="str">
        <f>IF(B1178="","",ROW()-ROW($A$3)+'Diário 3º PA'!$P$1)</f>
        <v/>
      </c>
      <c r="B1178" s="304"/>
      <c r="C1178" s="305"/>
      <c r="D1178" s="269"/>
      <c r="E1178" s="264"/>
      <c r="F1178" s="334"/>
      <c r="G1178" s="269"/>
      <c r="H1178" s="269"/>
      <c r="I1178" s="264"/>
      <c r="J1178" s="307" t="str">
        <f t="shared" si="1"/>
        <v/>
      </c>
      <c r="K1178" s="307"/>
      <c r="L1178" s="308"/>
      <c r="M1178" s="307"/>
      <c r="N1178" s="304"/>
      <c r="O1178" s="264"/>
      <c r="P1178" s="269"/>
      <c r="Q1178" s="296"/>
      <c r="R1178" s="296"/>
      <c r="S1178" s="296"/>
      <c r="T1178" s="296"/>
    </row>
    <row r="1179" spans="1:20" ht="12.75" customHeight="1" x14ac:dyDescent="0.2">
      <c r="A1179" s="303" t="str">
        <f>IF(B1179="","",ROW()-ROW($A$3)+'Diário 3º PA'!$P$1)</f>
        <v/>
      </c>
      <c r="B1179" s="304"/>
      <c r="C1179" s="305"/>
      <c r="D1179" s="269"/>
      <c r="E1179" s="264"/>
      <c r="F1179" s="334"/>
      <c r="G1179" s="269"/>
      <c r="H1179" s="269"/>
      <c r="I1179" s="264"/>
      <c r="J1179" s="307" t="str">
        <f t="shared" si="1"/>
        <v/>
      </c>
      <c r="K1179" s="307"/>
      <c r="L1179" s="308"/>
      <c r="M1179" s="307"/>
      <c r="N1179" s="304"/>
      <c r="O1179" s="264"/>
      <c r="P1179" s="269"/>
      <c r="Q1179" s="296"/>
      <c r="R1179" s="296"/>
      <c r="S1179" s="296"/>
      <c r="T1179" s="296"/>
    </row>
    <row r="1180" spans="1:20" ht="12.75" customHeight="1" x14ac:dyDescent="0.2">
      <c r="A1180" s="303" t="str">
        <f>IF(B1180="","",ROW()-ROW($A$3)+'Diário 3º PA'!$P$1)</f>
        <v/>
      </c>
      <c r="B1180" s="304"/>
      <c r="C1180" s="305"/>
      <c r="D1180" s="269"/>
      <c r="E1180" s="264"/>
      <c r="F1180" s="334"/>
      <c r="G1180" s="269"/>
      <c r="H1180" s="269"/>
      <c r="I1180" s="264"/>
      <c r="J1180" s="307" t="str">
        <f t="shared" si="1"/>
        <v/>
      </c>
      <c r="K1180" s="307"/>
      <c r="L1180" s="308"/>
      <c r="M1180" s="307"/>
      <c r="N1180" s="304"/>
      <c r="O1180" s="264"/>
      <c r="P1180" s="269"/>
      <c r="Q1180" s="296"/>
      <c r="R1180" s="296"/>
      <c r="S1180" s="296"/>
      <c r="T1180" s="296"/>
    </row>
    <row r="1181" spans="1:20" ht="12.75" customHeight="1" x14ac:dyDescent="0.2">
      <c r="A1181" s="303" t="str">
        <f>IF(B1181="","",ROW()-ROW($A$3)+'Diário 3º PA'!$P$1)</f>
        <v/>
      </c>
      <c r="B1181" s="304"/>
      <c r="C1181" s="305"/>
      <c r="D1181" s="269"/>
      <c r="E1181" s="264"/>
      <c r="F1181" s="334"/>
      <c r="G1181" s="269"/>
      <c r="H1181" s="269"/>
      <c r="I1181" s="264"/>
      <c r="J1181" s="307" t="str">
        <f t="shared" si="1"/>
        <v/>
      </c>
      <c r="K1181" s="307"/>
      <c r="L1181" s="308"/>
      <c r="M1181" s="307"/>
      <c r="N1181" s="304"/>
      <c r="O1181" s="264"/>
      <c r="P1181" s="269"/>
      <c r="Q1181" s="296"/>
      <c r="R1181" s="296"/>
      <c r="S1181" s="296"/>
      <c r="T1181" s="296"/>
    </row>
    <row r="1182" spans="1:20" ht="12.75" customHeight="1" x14ac:dyDescent="0.2">
      <c r="A1182" s="303" t="str">
        <f>IF(B1182="","",ROW()-ROW($A$3)+'Diário 3º PA'!$P$1)</f>
        <v/>
      </c>
      <c r="B1182" s="304"/>
      <c r="C1182" s="305"/>
      <c r="D1182" s="269"/>
      <c r="E1182" s="264"/>
      <c r="F1182" s="334"/>
      <c r="G1182" s="269"/>
      <c r="H1182" s="269"/>
      <c r="I1182" s="264"/>
      <c r="J1182" s="307" t="str">
        <f t="shared" si="1"/>
        <v/>
      </c>
      <c r="K1182" s="307"/>
      <c r="L1182" s="308"/>
      <c r="M1182" s="307"/>
      <c r="N1182" s="304"/>
      <c r="O1182" s="264"/>
      <c r="P1182" s="269"/>
      <c r="Q1182" s="296"/>
      <c r="R1182" s="296"/>
      <c r="S1182" s="296"/>
      <c r="T1182" s="296"/>
    </row>
    <row r="1183" spans="1:20" ht="12.75" customHeight="1" x14ac:dyDescent="0.2">
      <c r="A1183" s="303" t="str">
        <f>IF(B1183="","",ROW()-ROW($A$3)+'Diário 3º PA'!$P$1)</f>
        <v/>
      </c>
      <c r="B1183" s="304"/>
      <c r="C1183" s="305"/>
      <c r="D1183" s="269"/>
      <c r="E1183" s="264"/>
      <c r="F1183" s="334"/>
      <c r="G1183" s="269"/>
      <c r="H1183" s="269"/>
      <c r="I1183" s="264"/>
      <c r="J1183" s="307" t="str">
        <f t="shared" si="1"/>
        <v/>
      </c>
      <c r="K1183" s="307"/>
      <c r="L1183" s="308"/>
      <c r="M1183" s="307"/>
      <c r="N1183" s="304"/>
      <c r="O1183" s="264"/>
      <c r="P1183" s="269"/>
      <c r="Q1183" s="296"/>
      <c r="R1183" s="296"/>
      <c r="S1183" s="296"/>
      <c r="T1183" s="296"/>
    </row>
    <row r="1184" spans="1:20" ht="12.75" customHeight="1" x14ac:dyDescent="0.2">
      <c r="A1184" s="303" t="str">
        <f>IF(B1184="","",ROW()-ROW($A$3)+'Diário 3º PA'!$P$1)</f>
        <v/>
      </c>
      <c r="B1184" s="304"/>
      <c r="C1184" s="305"/>
      <c r="D1184" s="269"/>
      <c r="E1184" s="264"/>
      <c r="F1184" s="334"/>
      <c r="G1184" s="269"/>
      <c r="H1184" s="269"/>
      <c r="I1184" s="264"/>
      <c r="J1184" s="307" t="str">
        <f t="shared" si="1"/>
        <v/>
      </c>
      <c r="K1184" s="307"/>
      <c r="L1184" s="308"/>
      <c r="M1184" s="307"/>
      <c r="N1184" s="304"/>
      <c r="O1184" s="264"/>
      <c r="P1184" s="269"/>
      <c r="Q1184" s="296"/>
      <c r="R1184" s="296"/>
      <c r="S1184" s="296"/>
      <c r="T1184" s="296"/>
    </row>
    <row r="1185" spans="1:20" ht="12.75" customHeight="1" x14ac:dyDescent="0.2">
      <c r="A1185" s="303" t="str">
        <f>IF(B1185="","",ROW()-ROW($A$3)+'Diário 3º PA'!$P$1)</f>
        <v/>
      </c>
      <c r="B1185" s="304"/>
      <c r="C1185" s="305"/>
      <c r="D1185" s="269"/>
      <c r="E1185" s="264"/>
      <c r="F1185" s="334"/>
      <c r="G1185" s="269"/>
      <c r="H1185" s="269"/>
      <c r="I1185" s="264"/>
      <c r="J1185" s="307" t="str">
        <f t="shared" si="1"/>
        <v/>
      </c>
      <c r="K1185" s="307"/>
      <c r="L1185" s="308"/>
      <c r="M1185" s="307"/>
      <c r="N1185" s="304"/>
      <c r="O1185" s="264"/>
      <c r="P1185" s="269"/>
      <c r="Q1185" s="296"/>
      <c r="R1185" s="296"/>
      <c r="S1185" s="296"/>
      <c r="T1185" s="296"/>
    </row>
    <row r="1186" spans="1:20" ht="12.75" customHeight="1" x14ac:dyDescent="0.2">
      <c r="A1186" s="303" t="str">
        <f>IF(B1186="","",ROW()-ROW($A$3)+'Diário 3º PA'!$P$1)</f>
        <v/>
      </c>
      <c r="B1186" s="304"/>
      <c r="C1186" s="305"/>
      <c r="D1186" s="269"/>
      <c r="E1186" s="264"/>
      <c r="F1186" s="334"/>
      <c r="G1186" s="269"/>
      <c r="H1186" s="269"/>
      <c r="I1186" s="264"/>
      <c r="J1186" s="307" t="str">
        <f t="shared" si="1"/>
        <v/>
      </c>
      <c r="K1186" s="307"/>
      <c r="L1186" s="308"/>
      <c r="M1186" s="307"/>
      <c r="N1186" s="304"/>
      <c r="O1186" s="264"/>
      <c r="P1186" s="269"/>
      <c r="Q1186" s="296"/>
      <c r="R1186" s="296"/>
      <c r="S1186" s="296"/>
      <c r="T1186" s="296"/>
    </row>
    <row r="1187" spans="1:20" ht="12.75" customHeight="1" x14ac:dyDescent="0.2">
      <c r="A1187" s="303" t="str">
        <f>IF(B1187="","",ROW()-ROW($A$3)+'Diário 3º PA'!$P$1)</f>
        <v/>
      </c>
      <c r="B1187" s="304"/>
      <c r="C1187" s="305"/>
      <c r="D1187" s="269"/>
      <c r="E1187" s="264"/>
      <c r="F1187" s="334"/>
      <c r="G1187" s="269"/>
      <c r="H1187" s="269"/>
      <c r="I1187" s="264"/>
      <c r="J1187" s="307" t="str">
        <f t="shared" si="1"/>
        <v/>
      </c>
      <c r="K1187" s="307"/>
      <c r="L1187" s="308"/>
      <c r="M1187" s="307"/>
      <c r="N1187" s="304"/>
      <c r="O1187" s="264"/>
      <c r="P1187" s="269"/>
      <c r="Q1187" s="296"/>
      <c r="R1187" s="296"/>
      <c r="S1187" s="296"/>
      <c r="T1187" s="296"/>
    </row>
    <row r="1188" spans="1:20" ht="12.75" customHeight="1" x14ac:dyDescent="0.2">
      <c r="A1188" s="303" t="str">
        <f>IF(B1188="","",ROW()-ROW($A$3)+'Diário 3º PA'!$P$1)</f>
        <v/>
      </c>
      <c r="B1188" s="304"/>
      <c r="C1188" s="305"/>
      <c r="D1188" s="269"/>
      <c r="E1188" s="264"/>
      <c r="F1188" s="334"/>
      <c r="G1188" s="269"/>
      <c r="H1188" s="269"/>
      <c r="I1188" s="264"/>
      <c r="J1188" s="307" t="str">
        <f t="shared" si="1"/>
        <v/>
      </c>
      <c r="K1188" s="307"/>
      <c r="L1188" s="308"/>
      <c r="M1188" s="307"/>
      <c r="N1188" s="304"/>
      <c r="O1188" s="264"/>
      <c r="P1188" s="269"/>
      <c r="Q1188" s="296"/>
      <c r="R1188" s="296"/>
      <c r="S1188" s="296"/>
      <c r="T1188" s="296"/>
    </row>
    <row r="1189" spans="1:20" ht="12.75" customHeight="1" x14ac:dyDescent="0.2">
      <c r="A1189" s="303" t="str">
        <f>IF(B1189="","",ROW()-ROW($A$3)+'Diário 3º PA'!$P$1)</f>
        <v/>
      </c>
      <c r="B1189" s="304"/>
      <c r="C1189" s="305"/>
      <c r="D1189" s="269"/>
      <c r="E1189" s="264"/>
      <c r="F1189" s="334"/>
      <c r="G1189" s="269"/>
      <c r="H1189" s="269"/>
      <c r="I1189" s="264"/>
      <c r="J1189" s="307" t="str">
        <f t="shared" si="1"/>
        <v/>
      </c>
      <c r="K1189" s="307"/>
      <c r="L1189" s="308"/>
      <c r="M1189" s="307"/>
      <c r="N1189" s="304"/>
      <c r="O1189" s="264"/>
      <c r="P1189" s="269"/>
      <c r="Q1189" s="296"/>
      <c r="R1189" s="296"/>
      <c r="S1189" s="296"/>
      <c r="T1189" s="296"/>
    </row>
    <row r="1190" spans="1:20" ht="12.75" customHeight="1" x14ac:dyDescent="0.2">
      <c r="A1190" s="303" t="str">
        <f>IF(B1190="","",ROW()-ROW($A$3)+'Diário 3º PA'!$P$1)</f>
        <v/>
      </c>
      <c r="B1190" s="304"/>
      <c r="C1190" s="305"/>
      <c r="D1190" s="269"/>
      <c r="E1190" s="264"/>
      <c r="F1190" s="334"/>
      <c r="G1190" s="269"/>
      <c r="H1190" s="269"/>
      <c r="I1190" s="264"/>
      <c r="J1190" s="307" t="str">
        <f t="shared" si="1"/>
        <v/>
      </c>
      <c r="K1190" s="307"/>
      <c r="L1190" s="308"/>
      <c r="M1190" s="307"/>
      <c r="N1190" s="304"/>
      <c r="O1190" s="264"/>
      <c r="P1190" s="269"/>
      <c r="Q1190" s="296"/>
      <c r="R1190" s="296"/>
      <c r="S1190" s="296"/>
      <c r="T1190" s="296"/>
    </row>
    <row r="1191" spans="1:20" ht="12.75" customHeight="1" x14ac:dyDescent="0.2">
      <c r="A1191" s="303" t="str">
        <f>IF(B1191="","",ROW()-ROW($A$3)+'Diário 3º PA'!$P$1)</f>
        <v/>
      </c>
      <c r="B1191" s="304"/>
      <c r="C1191" s="305"/>
      <c r="D1191" s="269"/>
      <c r="E1191" s="264"/>
      <c r="F1191" s="334"/>
      <c r="G1191" s="269"/>
      <c r="H1191" s="269"/>
      <c r="I1191" s="264"/>
      <c r="J1191" s="307" t="str">
        <f t="shared" si="1"/>
        <v/>
      </c>
      <c r="K1191" s="307"/>
      <c r="L1191" s="308"/>
      <c r="M1191" s="307"/>
      <c r="N1191" s="304"/>
      <c r="O1191" s="264"/>
      <c r="P1191" s="269"/>
      <c r="Q1191" s="296"/>
      <c r="R1191" s="296"/>
      <c r="S1191" s="296"/>
      <c r="T1191" s="296"/>
    </row>
    <row r="1192" spans="1:20" ht="12.75" customHeight="1" x14ac:dyDescent="0.2">
      <c r="A1192" s="303" t="str">
        <f>IF(B1192="","",ROW()-ROW($A$3)+'Diário 3º PA'!$P$1)</f>
        <v/>
      </c>
      <c r="B1192" s="304"/>
      <c r="C1192" s="305"/>
      <c r="D1192" s="269"/>
      <c r="E1192" s="264"/>
      <c r="F1192" s="334"/>
      <c r="G1192" s="269"/>
      <c r="H1192" s="269"/>
      <c r="I1192" s="264"/>
      <c r="J1192" s="307" t="str">
        <f t="shared" si="1"/>
        <v/>
      </c>
      <c r="K1192" s="307"/>
      <c r="L1192" s="308"/>
      <c r="M1192" s="307"/>
      <c r="N1192" s="304"/>
      <c r="O1192" s="264"/>
      <c r="P1192" s="269"/>
      <c r="Q1192" s="296"/>
      <c r="R1192" s="296"/>
      <c r="S1192" s="296"/>
      <c r="T1192" s="296"/>
    </row>
    <row r="1193" spans="1:20" ht="12.75" customHeight="1" x14ac:dyDescent="0.2">
      <c r="A1193" s="303" t="str">
        <f>IF(B1193="","",ROW()-ROW($A$3)+'Diário 3º PA'!$P$1)</f>
        <v/>
      </c>
      <c r="B1193" s="304"/>
      <c r="C1193" s="305"/>
      <c r="D1193" s="269"/>
      <c r="E1193" s="264"/>
      <c r="F1193" s="334"/>
      <c r="G1193" s="269"/>
      <c r="H1193" s="269"/>
      <c r="I1193" s="264"/>
      <c r="J1193" s="307" t="str">
        <f t="shared" si="1"/>
        <v/>
      </c>
      <c r="K1193" s="307"/>
      <c r="L1193" s="308"/>
      <c r="M1193" s="307"/>
      <c r="N1193" s="304"/>
      <c r="O1193" s="264"/>
      <c r="P1193" s="269"/>
      <c r="Q1193" s="296"/>
      <c r="R1193" s="296"/>
      <c r="S1193" s="296"/>
      <c r="T1193" s="296"/>
    </row>
    <row r="1194" spans="1:20" ht="12.75" customHeight="1" x14ac:dyDescent="0.2">
      <c r="A1194" s="303" t="str">
        <f>IF(B1194="","",ROW()-ROW($A$3)+'Diário 3º PA'!$P$1)</f>
        <v/>
      </c>
      <c r="B1194" s="304"/>
      <c r="C1194" s="305"/>
      <c r="D1194" s="269"/>
      <c r="E1194" s="264"/>
      <c r="F1194" s="334"/>
      <c r="G1194" s="269"/>
      <c r="H1194" s="269"/>
      <c r="I1194" s="264"/>
      <c r="J1194" s="307" t="str">
        <f t="shared" si="1"/>
        <v/>
      </c>
      <c r="K1194" s="307"/>
      <c r="L1194" s="308"/>
      <c r="M1194" s="307"/>
      <c r="N1194" s="304"/>
      <c r="O1194" s="264"/>
      <c r="P1194" s="269"/>
      <c r="Q1194" s="296"/>
      <c r="R1194" s="296"/>
      <c r="S1194" s="296"/>
      <c r="T1194" s="296"/>
    </row>
    <row r="1195" spans="1:20" ht="12.75" customHeight="1" x14ac:dyDescent="0.2">
      <c r="A1195" s="303" t="str">
        <f>IF(B1195="","",ROW()-ROW($A$3)+'Diário 3º PA'!$P$1)</f>
        <v/>
      </c>
      <c r="B1195" s="304"/>
      <c r="C1195" s="305"/>
      <c r="D1195" s="269"/>
      <c r="E1195" s="264"/>
      <c r="F1195" s="334"/>
      <c r="G1195" s="269"/>
      <c r="H1195" s="269"/>
      <c r="I1195" s="264"/>
      <c r="J1195" s="307" t="str">
        <f t="shared" si="1"/>
        <v/>
      </c>
      <c r="K1195" s="307"/>
      <c r="L1195" s="308"/>
      <c r="M1195" s="307"/>
      <c r="N1195" s="304"/>
      <c r="O1195" s="264"/>
      <c r="P1195" s="269"/>
      <c r="Q1195" s="296"/>
      <c r="R1195" s="296"/>
      <c r="S1195" s="296"/>
      <c r="T1195" s="296"/>
    </row>
    <row r="1196" spans="1:20" ht="12.75" customHeight="1" x14ac:dyDescent="0.2">
      <c r="A1196" s="303" t="str">
        <f>IF(B1196="","",ROW()-ROW($A$3)+'Diário 3º PA'!$P$1)</f>
        <v/>
      </c>
      <c r="B1196" s="304"/>
      <c r="C1196" s="305"/>
      <c r="D1196" s="269"/>
      <c r="E1196" s="264"/>
      <c r="F1196" s="334"/>
      <c r="G1196" s="269"/>
      <c r="H1196" s="269"/>
      <c r="I1196" s="264"/>
      <c r="J1196" s="307" t="str">
        <f t="shared" si="1"/>
        <v/>
      </c>
      <c r="K1196" s="307"/>
      <c r="L1196" s="308"/>
      <c r="M1196" s="307"/>
      <c r="N1196" s="304"/>
      <c r="O1196" s="264"/>
      <c r="P1196" s="269"/>
      <c r="Q1196" s="296"/>
      <c r="R1196" s="296"/>
      <c r="S1196" s="296"/>
      <c r="T1196" s="296"/>
    </row>
    <row r="1197" spans="1:20" ht="12.75" customHeight="1" x14ac:dyDescent="0.2">
      <c r="A1197" s="303" t="str">
        <f>IF(B1197="","",ROW()-ROW($A$3)+'Diário 3º PA'!$P$1)</f>
        <v/>
      </c>
      <c r="B1197" s="304"/>
      <c r="C1197" s="305"/>
      <c r="D1197" s="269"/>
      <c r="E1197" s="264"/>
      <c r="F1197" s="334"/>
      <c r="G1197" s="269"/>
      <c r="H1197" s="269"/>
      <c r="I1197" s="264"/>
      <c r="J1197" s="307" t="str">
        <f t="shared" si="1"/>
        <v/>
      </c>
      <c r="K1197" s="307"/>
      <c r="L1197" s="308"/>
      <c r="M1197" s="307"/>
      <c r="N1197" s="304"/>
      <c r="O1197" s="264"/>
      <c r="P1197" s="269"/>
      <c r="Q1197" s="296"/>
      <c r="R1197" s="296"/>
      <c r="S1197" s="296"/>
      <c r="T1197" s="296"/>
    </row>
    <row r="1198" spans="1:20" ht="12.75" customHeight="1" x14ac:dyDescent="0.2">
      <c r="A1198" s="303" t="str">
        <f>IF(B1198="","",ROW()-ROW($A$3)+'Diário 3º PA'!$P$1)</f>
        <v/>
      </c>
      <c r="B1198" s="304"/>
      <c r="C1198" s="305"/>
      <c r="D1198" s="269"/>
      <c r="E1198" s="264"/>
      <c r="F1198" s="334"/>
      <c r="G1198" s="269"/>
      <c r="H1198" s="269"/>
      <c r="I1198" s="264"/>
      <c r="J1198" s="307" t="str">
        <f t="shared" si="1"/>
        <v/>
      </c>
      <c r="K1198" s="307"/>
      <c r="L1198" s="308"/>
      <c r="M1198" s="307"/>
      <c r="N1198" s="304"/>
      <c r="O1198" s="264"/>
      <c r="P1198" s="269"/>
      <c r="Q1198" s="296"/>
      <c r="R1198" s="296"/>
      <c r="S1198" s="296"/>
      <c r="T1198" s="296"/>
    </row>
    <row r="1199" spans="1:20" ht="12.75" customHeight="1" x14ac:dyDescent="0.2">
      <c r="A1199" s="303" t="str">
        <f>IF(B1199="","",ROW()-ROW($A$3)+'Diário 3º PA'!$P$1)</f>
        <v/>
      </c>
      <c r="B1199" s="304"/>
      <c r="C1199" s="305"/>
      <c r="D1199" s="269"/>
      <c r="E1199" s="264"/>
      <c r="F1199" s="334"/>
      <c r="G1199" s="269"/>
      <c r="H1199" s="269"/>
      <c r="I1199" s="264"/>
      <c r="J1199" s="307" t="str">
        <f t="shared" si="1"/>
        <v/>
      </c>
      <c r="K1199" s="307"/>
      <c r="L1199" s="308"/>
      <c r="M1199" s="307"/>
      <c r="N1199" s="304"/>
      <c r="O1199" s="264"/>
      <c r="P1199" s="269"/>
      <c r="Q1199" s="296"/>
      <c r="R1199" s="296"/>
      <c r="S1199" s="296"/>
      <c r="T1199" s="296"/>
    </row>
    <row r="1200" spans="1:20" ht="12.75" customHeight="1" x14ac:dyDescent="0.2">
      <c r="A1200" s="303" t="str">
        <f>IF(B1200="","",ROW()-ROW($A$3)+'Diário 3º PA'!$P$1)</f>
        <v/>
      </c>
      <c r="B1200" s="304"/>
      <c r="C1200" s="305"/>
      <c r="D1200" s="269"/>
      <c r="E1200" s="264"/>
      <c r="F1200" s="334"/>
      <c r="G1200" s="269"/>
      <c r="H1200" s="269"/>
      <c r="I1200" s="264"/>
      <c r="J1200" s="307" t="str">
        <f t="shared" si="1"/>
        <v/>
      </c>
      <c r="K1200" s="307"/>
      <c r="L1200" s="308"/>
      <c r="M1200" s="307"/>
      <c r="N1200" s="304"/>
      <c r="O1200" s="264"/>
      <c r="P1200" s="269"/>
      <c r="Q1200" s="296"/>
      <c r="R1200" s="296"/>
      <c r="S1200" s="296"/>
      <c r="T1200" s="296"/>
    </row>
    <row r="1201" spans="1:20" ht="12.75" customHeight="1" x14ac:dyDescent="0.2">
      <c r="A1201" s="303" t="str">
        <f>IF(B1201="","",ROW()-ROW($A$3)+'Diário 3º PA'!$P$1)</f>
        <v/>
      </c>
      <c r="B1201" s="304"/>
      <c r="C1201" s="305"/>
      <c r="D1201" s="269"/>
      <c r="E1201" s="264"/>
      <c r="F1201" s="334"/>
      <c r="G1201" s="269"/>
      <c r="H1201" s="269"/>
      <c r="I1201" s="264"/>
      <c r="J1201" s="307" t="str">
        <f t="shared" si="1"/>
        <v/>
      </c>
      <c r="K1201" s="307"/>
      <c r="L1201" s="308"/>
      <c r="M1201" s="307"/>
      <c r="N1201" s="304"/>
      <c r="O1201" s="264"/>
      <c r="P1201" s="269"/>
      <c r="Q1201" s="296"/>
      <c r="R1201" s="296"/>
      <c r="S1201" s="296"/>
      <c r="T1201" s="296"/>
    </row>
    <row r="1202" spans="1:20" ht="12.75" customHeight="1" x14ac:dyDescent="0.2">
      <c r="A1202" s="303" t="str">
        <f>IF(B1202="","",ROW()-ROW($A$3)+'Diário 3º PA'!$P$1)</f>
        <v/>
      </c>
      <c r="B1202" s="304"/>
      <c r="C1202" s="305"/>
      <c r="D1202" s="269"/>
      <c r="E1202" s="264"/>
      <c r="F1202" s="334"/>
      <c r="G1202" s="269"/>
      <c r="H1202" s="269"/>
      <c r="I1202" s="264"/>
      <c r="J1202" s="307" t="str">
        <f t="shared" si="1"/>
        <v/>
      </c>
      <c r="K1202" s="307"/>
      <c r="L1202" s="308"/>
      <c r="M1202" s="307"/>
      <c r="N1202" s="304"/>
      <c r="O1202" s="264"/>
      <c r="P1202" s="269"/>
      <c r="Q1202" s="296"/>
      <c r="R1202" s="296"/>
      <c r="S1202" s="296"/>
      <c r="T1202" s="296"/>
    </row>
    <row r="1203" spans="1:20" ht="12.75" customHeight="1" x14ac:dyDescent="0.2">
      <c r="A1203" s="303" t="str">
        <f>IF(B1203="","",ROW()-ROW($A$3)+'Diário 3º PA'!$P$1)</f>
        <v/>
      </c>
      <c r="B1203" s="304"/>
      <c r="C1203" s="305"/>
      <c r="D1203" s="269"/>
      <c r="E1203" s="264"/>
      <c r="F1203" s="334"/>
      <c r="G1203" s="269"/>
      <c r="H1203" s="269"/>
      <c r="I1203" s="264"/>
      <c r="J1203" s="307" t="str">
        <f t="shared" si="1"/>
        <v/>
      </c>
      <c r="K1203" s="307"/>
      <c r="L1203" s="308"/>
      <c r="M1203" s="307"/>
      <c r="N1203" s="304"/>
      <c r="O1203" s="264"/>
      <c r="P1203" s="269"/>
      <c r="Q1203" s="296"/>
      <c r="R1203" s="296"/>
      <c r="S1203" s="296"/>
      <c r="T1203" s="296"/>
    </row>
    <row r="1204" spans="1:20" ht="12.75" customHeight="1" x14ac:dyDescent="0.2">
      <c r="A1204" s="303" t="str">
        <f>IF(B1204="","",ROW()-ROW($A$3)+'Diário 3º PA'!$P$1)</f>
        <v/>
      </c>
      <c r="B1204" s="304"/>
      <c r="C1204" s="305"/>
      <c r="D1204" s="269"/>
      <c r="E1204" s="264"/>
      <c r="F1204" s="334"/>
      <c r="G1204" s="269"/>
      <c r="H1204" s="269"/>
      <c r="I1204" s="264"/>
      <c r="J1204" s="307" t="str">
        <f t="shared" si="1"/>
        <v/>
      </c>
      <c r="K1204" s="307"/>
      <c r="L1204" s="308"/>
      <c r="M1204" s="307"/>
      <c r="N1204" s="304"/>
      <c r="O1204" s="264"/>
      <c r="P1204" s="269"/>
      <c r="Q1204" s="296"/>
      <c r="R1204" s="296"/>
      <c r="S1204" s="296"/>
      <c r="T1204" s="296"/>
    </row>
    <row r="1205" spans="1:20" ht="12.75" customHeight="1" x14ac:dyDescent="0.2">
      <c r="A1205" s="303" t="str">
        <f>IF(B1205="","",ROW()-ROW($A$3)+'Diário 3º PA'!$P$1)</f>
        <v/>
      </c>
      <c r="B1205" s="304"/>
      <c r="C1205" s="305"/>
      <c r="D1205" s="269"/>
      <c r="E1205" s="264"/>
      <c r="F1205" s="334"/>
      <c r="G1205" s="269"/>
      <c r="H1205" s="269"/>
      <c r="I1205" s="264"/>
      <c r="J1205" s="307" t="str">
        <f t="shared" si="1"/>
        <v/>
      </c>
      <c r="K1205" s="307"/>
      <c r="L1205" s="308"/>
      <c r="M1205" s="307"/>
      <c r="N1205" s="304"/>
      <c r="O1205" s="264"/>
      <c r="P1205" s="269"/>
      <c r="Q1205" s="296"/>
      <c r="R1205" s="296"/>
      <c r="S1205" s="296"/>
      <c r="T1205" s="296"/>
    </row>
    <row r="1206" spans="1:20" ht="12.75" customHeight="1" x14ac:dyDescent="0.2">
      <c r="A1206" s="303" t="str">
        <f>IF(B1206="","",ROW()-ROW($A$3)+'Diário 3º PA'!$P$1)</f>
        <v/>
      </c>
      <c r="B1206" s="304"/>
      <c r="C1206" s="305"/>
      <c r="D1206" s="269"/>
      <c r="E1206" s="264"/>
      <c r="F1206" s="334"/>
      <c r="G1206" s="269"/>
      <c r="H1206" s="269"/>
      <c r="I1206" s="264"/>
      <c r="J1206" s="307" t="str">
        <f t="shared" si="1"/>
        <v/>
      </c>
      <c r="K1206" s="307"/>
      <c r="L1206" s="308"/>
      <c r="M1206" s="307"/>
      <c r="N1206" s="304"/>
      <c r="O1206" s="264"/>
      <c r="P1206" s="269"/>
      <c r="Q1206" s="296"/>
      <c r="R1206" s="296"/>
      <c r="S1206" s="296"/>
      <c r="T1206" s="296"/>
    </row>
    <row r="1207" spans="1:20" ht="12.75" customHeight="1" x14ac:dyDescent="0.2">
      <c r="A1207" s="303" t="str">
        <f>IF(B1207="","",ROW()-ROW($A$3)+'Diário 3º PA'!$P$1)</f>
        <v/>
      </c>
      <c r="B1207" s="304"/>
      <c r="C1207" s="305"/>
      <c r="D1207" s="269"/>
      <c r="E1207" s="264"/>
      <c r="F1207" s="334"/>
      <c r="G1207" s="269"/>
      <c r="H1207" s="269"/>
      <c r="I1207" s="264"/>
      <c r="J1207" s="307" t="str">
        <f t="shared" si="1"/>
        <v/>
      </c>
      <c r="K1207" s="307"/>
      <c r="L1207" s="308"/>
      <c r="M1207" s="307"/>
      <c r="N1207" s="304"/>
      <c r="O1207" s="264"/>
      <c r="P1207" s="269"/>
      <c r="Q1207" s="296"/>
      <c r="R1207" s="296"/>
      <c r="S1207" s="296"/>
      <c r="T1207" s="296"/>
    </row>
    <row r="1208" spans="1:20" ht="12.75" customHeight="1" x14ac:dyDescent="0.2">
      <c r="A1208" s="303" t="str">
        <f>IF(B1208="","",ROW()-ROW($A$3)+'Diário 3º PA'!$P$1)</f>
        <v/>
      </c>
      <c r="B1208" s="304"/>
      <c r="C1208" s="305"/>
      <c r="D1208" s="269"/>
      <c r="E1208" s="264"/>
      <c r="F1208" s="334"/>
      <c r="G1208" s="269"/>
      <c r="H1208" s="269"/>
      <c r="I1208" s="264"/>
      <c r="J1208" s="307" t="str">
        <f t="shared" si="1"/>
        <v/>
      </c>
      <c r="K1208" s="307"/>
      <c r="L1208" s="308"/>
      <c r="M1208" s="307"/>
      <c r="N1208" s="304"/>
      <c r="O1208" s="264"/>
      <c r="P1208" s="269"/>
      <c r="Q1208" s="296"/>
      <c r="R1208" s="296"/>
      <c r="S1208" s="296"/>
      <c r="T1208" s="296"/>
    </row>
    <row r="1209" spans="1:20" ht="12.75" customHeight="1" x14ac:dyDescent="0.2">
      <c r="A1209" s="303" t="str">
        <f>IF(B1209="","",ROW()-ROW($A$3)+'Diário 3º PA'!$P$1)</f>
        <v/>
      </c>
      <c r="B1209" s="304"/>
      <c r="C1209" s="305"/>
      <c r="D1209" s="269"/>
      <c r="E1209" s="264"/>
      <c r="F1209" s="334"/>
      <c r="G1209" s="269"/>
      <c r="H1209" s="269"/>
      <c r="I1209" s="264"/>
      <c r="J1209" s="307" t="str">
        <f t="shared" si="1"/>
        <v/>
      </c>
      <c r="K1209" s="307"/>
      <c r="L1209" s="308"/>
      <c r="M1209" s="307"/>
      <c r="N1209" s="304"/>
      <c r="O1209" s="264"/>
      <c r="P1209" s="269"/>
      <c r="Q1209" s="296"/>
      <c r="R1209" s="296"/>
      <c r="S1209" s="296"/>
      <c r="T1209" s="296"/>
    </row>
    <row r="1210" spans="1:20" ht="12.75" customHeight="1" x14ac:dyDescent="0.2">
      <c r="A1210" s="303" t="str">
        <f>IF(B1210="","",ROW()-ROW($A$3)+'Diário 3º PA'!$P$1)</f>
        <v/>
      </c>
      <c r="B1210" s="304"/>
      <c r="C1210" s="305"/>
      <c r="D1210" s="269"/>
      <c r="E1210" s="264"/>
      <c r="F1210" s="334"/>
      <c r="G1210" s="269"/>
      <c r="H1210" s="269"/>
      <c r="I1210" s="264"/>
      <c r="J1210" s="307" t="str">
        <f t="shared" si="1"/>
        <v/>
      </c>
      <c r="K1210" s="307"/>
      <c r="L1210" s="308"/>
      <c r="M1210" s="307"/>
      <c r="N1210" s="304"/>
      <c r="O1210" s="264"/>
      <c r="P1210" s="269"/>
      <c r="Q1210" s="296"/>
      <c r="R1210" s="296"/>
      <c r="S1210" s="296"/>
      <c r="T1210" s="296"/>
    </row>
    <row r="1211" spans="1:20" ht="12.75" customHeight="1" x14ac:dyDescent="0.2">
      <c r="A1211" s="303" t="str">
        <f>IF(B1211="","",ROW()-ROW($A$3)+'Diário 3º PA'!$P$1)</f>
        <v/>
      </c>
      <c r="B1211" s="304"/>
      <c r="C1211" s="305"/>
      <c r="D1211" s="269"/>
      <c r="E1211" s="264"/>
      <c r="F1211" s="334"/>
      <c r="G1211" s="269"/>
      <c r="H1211" s="269"/>
      <c r="I1211" s="264"/>
      <c r="J1211" s="307" t="str">
        <f t="shared" si="1"/>
        <v/>
      </c>
      <c r="K1211" s="307"/>
      <c r="L1211" s="308"/>
      <c r="M1211" s="307"/>
      <c r="N1211" s="304"/>
      <c r="O1211" s="264"/>
      <c r="P1211" s="269"/>
      <c r="Q1211" s="296"/>
      <c r="R1211" s="296"/>
      <c r="S1211" s="296"/>
      <c r="T1211" s="296"/>
    </row>
    <row r="1212" spans="1:20" ht="12.75" customHeight="1" x14ac:dyDescent="0.2">
      <c r="A1212" s="303" t="str">
        <f>IF(B1212="","",ROW()-ROW($A$3)+'Diário 3º PA'!$P$1)</f>
        <v/>
      </c>
      <c r="B1212" s="304"/>
      <c r="C1212" s="305"/>
      <c r="D1212" s="269"/>
      <c r="E1212" s="264"/>
      <c r="F1212" s="334"/>
      <c r="G1212" s="269"/>
      <c r="H1212" s="269"/>
      <c r="I1212" s="264"/>
      <c r="J1212" s="307" t="str">
        <f t="shared" si="1"/>
        <v/>
      </c>
      <c r="K1212" s="307"/>
      <c r="L1212" s="308"/>
      <c r="M1212" s="307"/>
      <c r="N1212" s="304"/>
      <c r="O1212" s="264"/>
      <c r="P1212" s="269"/>
      <c r="Q1212" s="296"/>
      <c r="R1212" s="296"/>
      <c r="S1212" s="296"/>
      <c r="T1212" s="296"/>
    </row>
    <row r="1213" spans="1:20" ht="12.75" customHeight="1" x14ac:dyDescent="0.2">
      <c r="A1213" s="303" t="str">
        <f>IF(B1213="","",ROW()-ROW($A$3)+'Diário 3º PA'!$P$1)</f>
        <v/>
      </c>
      <c r="B1213" s="304"/>
      <c r="C1213" s="305"/>
      <c r="D1213" s="269"/>
      <c r="E1213" s="264"/>
      <c r="F1213" s="334"/>
      <c r="G1213" s="269"/>
      <c r="H1213" s="269"/>
      <c r="I1213" s="264"/>
      <c r="J1213" s="307" t="str">
        <f t="shared" si="1"/>
        <v/>
      </c>
      <c r="K1213" s="307"/>
      <c r="L1213" s="308"/>
      <c r="M1213" s="307"/>
      <c r="N1213" s="304"/>
      <c r="O1213" s="264"/>
      <c r="P1213" s="269"/>
      <c r="Q1213" s="296"/>
      <c r="R1213" s="296"/>
      <c r="S1213" s="296"/>
      <c r="T1213" s="296"/>
    </row>
    <row r="1214" spans="1:20" ht="12.75" customHeight="1" x14ac:dyDescent="0.2">
      <c r="A1214" s="303" t="str">
        <f>IF(B1214="","",ROW()-ROW($A$3)+'Diário 3º PA'!$P$1)</f>
        <v/>
      </c>
      <c r="B1214" s="304"/>
      <c r="C1214" s="305"/>
      <c r="D1214" s="269"/>
      <c r="E1214" s="264"/>
      <c r="F1214" s="334"/>
      <c r="G1214" s="269"/>
      <c r="H1214" s="269"/>
      <c r="I1214" s="264"/>
      <c r="J1214" s="307" t="str">
        <f t="shared" si="1"/>
        <v/>
      </c>
      <c r="K1214" s="307"/>
      <c r="L1214" s="308"/>
      <c r="M1214" s="307"/>
      <c r="N1214" s="304"/>
      <c r="O1214" s="264"/>
      <c r="P1214" s="269"/>
      <c r="Q1214" s="296"/>
      <c r="R1214" s="296"/>
      <c r="S1214" s="296"/>
      <c r="T1214" s="296"/>
    </row>
    <row r="1215" spans="1:20" ht="12.75" customHeight="1" x14ac:dyDescent="0.2">
      <c r="A1215" s="303" t="str">
        <f>IF(B1215="","",ROW()-ROW($A$3)+'Diário 3º PA'!$P$1)</f>
        <v/>
      </c>
      <c r="B1215" s="304"/>
      <c r="C1215" s="305"/>
      <c r="D1215" s="269"/>
      <c r="E1215" s="264"/>
      <c r="F1215" s="334"/>
      <c r="G1215" s="269"/>
      <c r="H1215" s="269"/>
      <c r="I1215" s="264"/>
      <c r="J1215" s="307" t="str">
        <f t="shared" si="1"/>
        <v/>
      </c>
      <c r="K1215" s="307"/>
      <c r="L1215" s="308"/>
      <c r="M1215" s="307"/>
      <c r="N1215" s="304"/>
      <c r="O1215" s="264"/>
      <c r="P1215" s="269"/>
      <c r="Q1215" s="296"/>
      <c r="R1215" s="296"/>
      <c r="S1215" s="296"/>
      <c r="T1215" s="296"/>
    </row>
    <row r="1216" spans="1:20" ht="12.75" customHeight="1" x14ac:dyDescent="0.2">
      <c r="A1216" s="303" t="str">
        <f>IF(B1216="","",ROW()-ROW($A$3)+'Diário 3º PA'!$P$1)</f>
        <v/>
      </c>
      <c r="B1216" s="304"/>
      <c r="C1216" s="305"/>
      <c r="D1216" s="269"/>
      <c r="E1216" s="264"/>
      <c r="F1216" s="334"/>
      <c r="G1216" s="269"/>
      <c r="H1216" s="269"/>
      <c r="I1216" s="264"/>
      <c r="J1216" s="307" t="str">
        <f t="shared" si="1"/>
        <v/>
      </c>
      <c r="K1216" s="307"/>
      <c r="L1216" s="308"/>
      <c r="M1216" s="307"/>
      <c r="N1216" s="304"/>
      <c r="O1216" s="264"/>
      <c r="P1216" s="269"/>
      <c r="Q1216" s="296"/>
      <c r="R1216" s="296"/>
      <c r="S1216" s="296"/>
      <c r="T1216" s="296"/>
    </row>
    <row r="1217" spans="1:20" ht="12.75" customHeight="1" x14ac:dyDescent="0.2">
      <c r="A1217" s="303" t="str">
        <f>IF(B1217="","",ROW()-ROW($A$3)+'Diário 3º PA'!$P$1)</f>
        <v/>
      </c>
      <c r="B1217" s="304"/>
      <c r="C1217" s="305"/>
      <c r="D1217" s="269"/>
      <c r="E1217" s="264"/>
      <c r="F1217" s="334"/>
      <c r="G1217" s="269"/>
      <c r="H1217" s="269"/>
      <c r="I1217" s="264"/>
      <c r="J1217" s="307" t="str">
        <f t="shared" si="1"/>
        <v/>
      </c>
      <c r="K1217" s="307"/>
      <c r="L1217" s="308"/>
      <c r="M1217" s="307"/>
      <c r="N1217" s="304"/>
      <c r="O1217" s="264"/>
      <c r="P1217" s="269"/>
      <c r="Q1217" s="296"/>
      <c r="R1217" s="296"/>
      <c r="S1217" s="296"/>
      <c r="T1217" s="296"/>
    </row>
    <row r="1218" spans="1:20" ht="12.75" customHeight="1" x14ac:dyDescent="0.2">
      <c r="A1218" s="303" t="str">
        <f>IF(B1218="","",ROW()-ROW($A$3)+'Diário 3º PA'!$P$1)</f>
        <v/>
      </c>
      <c r="B1218" s="304"/>
      <c r="C1218" s="305"/>
      <c r="D1218" s="269"/>
      <c r="E1218" s="264"/>
      <c r="F1218" s="334"/>
      <c r="G1218" s="269"/>
      <c r="H1218" s="269"/>
      <c r="I1218" s="264"/>
      <c r="J1218" s="307" t="str">
        <f t="shared" si="1"/>
        <v/>
      </c>
      <c r="K1218" s="307"/>
      <c r="L1218" s="308"/>
      <c r="M1218" s="307"/>
      <c r="N1218" s="304"/>
      <c r="O1218" s="264"/>
      <c r="P1218" s="269"/>
      <c r="Q1218" s="296"/>
      <c r="R1218" s="296"/>
      <c r="S1218" s="296"/>
      <c r="T1218" s="296"/>
    </row>
    <row r="1219" spans="1:20" ht="12.75" customHeight="1" x14ac:dyDescent="0.2">
      <c r="A1219" s="303" t="str">
        <f>IF(B1219="","",ROW()-ROW($A$3)+'Diário 3º PA'!$P$1)</f>
        <v/>
      </c>
      <c r="B1219" s="304"/>
      <c r="C1219" s="305"/>
      <c r="D1219" s="269"/>
      <c r="E1219" s="264"/>
      <c r="F1219" s="334"/>
      <c r="G1219" s="269"/>
      <c r="H1219" s="269"/>
      <c r="I1219" s="264"/>
      <c r="J1219" s="307" t="str">
        <f t="shared" si="1"/>
        <v/>
      </c>
      <c r="K1219" s="307"/>
      <c r="L1219" s="308"/>
      <c r="M1219" s="307"/>
      <c r="N1219" s="304"/>
      <c r="O1219" s="264"/>
      <c r="P1219" s="269"/>
      <c r="Q1219" s="296"/>
      <c r="R1219" s="296"/>
      <c r="S1219" s="296"/>
      <c r="T1219" s="296"/>
    </row>
    <row r="1220" spans="1:20" ht="12.75" customHeight="1" x14ac:dyDescent="0.2">
      <c r="A1220" s="303" t="str">
        <f>IF(B1220="","",ROW()-ROW($A$3)+'Diário 3º PA'!$P$1)</f>
        <v/>
      </c>
      <c r="B1220" s="304"/>
      <c r="C1220" s="305"/>
      <c r="D1220" s="269"/>
      <c r="E1220" s="264"/>
      <c r="F1220" s="334"/>
      <c r="G1220" s="269"/>
      <c r="H1220" s="269"/>
      <c r="I1220" s="264"/>
      <c r="J1220" s="307" t="str">
        <f t="shared" si="1"/>
        <v/>
      </c>
      <c r="K1220" s="307"/>
      <c r="L1220" s="308"/>
      <c r="M1220" s="307"/>
      <c r="N1220" s="304"/>
      <c r="O1220" s="264"/>
      <c r="P1220" s="269"/>
      <c r="Q1220" s="296"/>
      <c r="R1220" s="296"/>
      <c r="S1220" s="296"/>
      <c r="T1220" s="296"/>
    </row>
    <row r="1221" spans="1:20" ht="12.75" customHeight="1" x14ac:dyDescent="0.2">
      <c r="A1221" s="303" t="str">
        <f>IF(B1221="","",ROW()-ROW($A$3)+'Diário 3º PA'!$P$1)</f>
        <v/>
      </c>
      <c r="B1221" s="304"/>
      <c r="C1221" s="305"/>
      <c r="D1221" s="269"/>
      <c r="E1221" s="264"/>
      <c r="F1221" s="334"/>
      <c r="G1221" s="269"/>
      <c r="H1221" s="269"/>
      <c r="I1221" s="264"/>
      <c r="J1221" s="307" t="str">
        <f t="shared" si="1"/>
        <v/>
      </c>
      <c r="K1221" s="307"/>
      <c r="L1221" s="308"/>
      <c r="M1221" s="307"/>
      <c r="N1221" s="304"/>
      <c r="O1221" s="264"/>
      <c r="P1221" s="269"/>
      <c r="Q1221" s="296"/>
      <c r="R1221" s="296"/>
      <c r="S1221" s="296"/>
      <c r="T1221" s="296"/>
    </row>
    <row r="1222" spans="1:20" ht="12.75" customHeight="1" x14ac:dyDescent="0.2">
      <c r="A1222" s="303" t="str">
        <f>IF(B1222="","",ROW()-ROW($A$3)+'Diário 3º PA'!$P$1)</f>
        <v/>
      </c>
      <c r="B1222" s="304"/>
      <c r="C1222" s="305"/>
      <c r="D1222" s="269"/>
      <c r="E1222" s="264"/>
      <c r="F1222" s="334"/>
      <c r="G1222" s="269"/>
      <c r="H1222" s="269"/>
      <c r="I1222" s="264"/>
      <c r="J1222" s="307" t="str">
        <f t="shared" si="1"/>
        <v/>
      </c>
      <c r="K1222" s="307"/>
      <c r="L1222" s="308"/>
      <c r="M1222" s="307"/>
      <c r="N1222" s="304"/>
      <c r="O1222" s="264"/>
      <c r="P1222" s="269"/>
      <c r="Q1222" s="296"/>
      <c r="R1222" s="296"/>
      <c r="S1222" s="296"/>
      <c r="T1222" s="296"/>
    </row>
    <row r="1223" spans="1:20" ht="12.75" customHeight="1" x14ac:dyDescent="0.2">
      <c r="A1223" s="303" t="str">
        <f>IF(B1223="","",ROW()-ROW($A$3)+'Diário 3º PA'!$P$1)</f>
        <v/>
      </c>
      <c r="B1223" s="304"/>
      <c r="C1223" s="305"/>
      <c r="D1223" s="269"/>
      <c r="E1223" s="264"/>
      <c r="F1223" s="334"/>
      <c r="G1223" s="269"/>
      <c r="H1223" s="269"/>
      <c r="I1223" s="264"/>
      <c r="J1223" s="307" t="str">
        <f t="shared" si="1"/>
        <v/>
      </c>
      <c r="K1223" s="307"/>
      <c r="L1223" s="308"/>
      <c r="M1223" s="307"/>
      <c r="N1223" s="304"/>
      <c r="O1223" s="264"/>
      <c r="P1223" s="269"/>
      <c r="Q1223" s="296"/>
      <c r="R1223" s="296"/>
      <c r="S1223" s="296"/>
      <c r="T1223" s="296"/>
    </row>
    <row r="1224" spans="1:20" ht="12.75" customHeight="1" x14ac:dyDescent="0.2">
      <c r="A1224" s="303" t="str">
        <f>IF(B1224="","",ROW()-ROW($A$3)+'Diário 3º PA'!$P$1)</f>
        <v/>
      </c>
      <c r="B1224" s="304"/>
      <c r="C1224" s="305"/>
      <c r="D1224" s="269"/>
      <c r="E1224" s="264"/>
      <c r="F1224" s="334"/>
      <c r="G1224" s="269"/>
      <c r="H1224" s="269"/>
      <c r="I1224" s="264"/>
      <c r="J1224" s="307" t="str">
        <f t="shared" si="1"/>
        <v/>
      </c>
      <c r="K1224" s="307"/>
      <c r="L1224" s="308"/>
      <c r="M1224" s="307"/>
      <c r="N1224" s="304"/>
      <c r="O1224" s="264"/>
      <c r="P1224" s="269"/>
      <c r="Q1224" s="296"/>
      <c r="R1224" s="296"/>
      <c r="S1224" s="296"/>
      <c r="T1224" s="296"/>
    </row>
    <row r="1225" spans="1:20" ht="12.75" customHeight="1" x14ac:dyDescent="0.2">
      <c r="A1225" s="303" t="str">
        <f>IF(B1225="","",ROW()-ROW($A$3)+'Diário 3º PA'!$P$1)</f>
        <v/>
      </c>
      <c r="B1225" s="304"/>
      <c r="C1225" s="305"/>
      <c r="D1225" s="269"/>
      <c r="E1225" s="264"/>
      <c r="F1225" s="334"/>
      <c r="G1225" s="269"/>
      <c r="H1225" s="269"/>
      <c r="I1225" s="264"/>
      <c r="J1225" s="307" t="str">
        <f t="shared" si="1"/>
        <v/>
      </c>
      <c r="K1225" s="307"/>
      <c r="L1225" s="308"/>
      <c r="M1225" s="307"/>
      <c r="N1225" s="304"/>
      <c r="O1225" s="264"/>
      <c r="P1225" s="269"/>
      <c r="Q1225" s="296"/>
      <c r="R1225" s="296"/>
      <c r="S1225" s="296"/>
      <c r="T1225" s="296"/>
    </row>
    <row r="1226" spans="1:20" ht="12.75" customHeight="1" x14ac:dyDescent="0.2">
      <c r="A1226" s="303" t="str">
        <f>IF(B1226="","",ROW()-ROW($A$3)+'Diário 3º PA'!$P$1)</f>
        <v/>
      </c>
      <c r="B1226" s="304"/>
      <c r="C1226" s="305"/>
      <c r="D1226" s="269"/>
      <c r="E1226" s="264"/>
      <c r="F1226" s="334"/>
      <c r="G1226" s="269"/>
      <c r="H1226" s="269"/>
      <c r="I1226" s="264"/>
      <c r="J1226" s="307" t="str">
        <f t="shared" si="1"/>
        <v/>
      </c>
      <c r="K1226" s="307"/>
      <c r="L1226" s="308"/>
      <c r="M1226" s="307"/>
      <c r="N1226" s="304"/>
      <c r="O1226" s="264"/>
      <c r="P1226" s="269"/>
      <c r="Q1226" s="296"/>
      <c r="R1226" s="296"/>
      <c r="S1226" s="296"/>
      <c r="T1226" s="296"/>
    </row>
    <row r="1227" spans="1:20" ht="12.75" customHeight="1" x14ac:dyDescent="0.2">
      <c r="A1227" s="303" t="str">
        <f>IF(B1227="","",ROW()-ROW($A$3)+'Diário 3º PA'!$P$1)</f>
        <v/>
      </c>
      <c r="B1227" s="304"/>
      <c r="C1227" s="305"/>
      <c r="D1227" s="269"/>
      <c r="E1227" s="264"/>
      <c r="F1227" s="334"/>
      <c r="G1227" s="269"/>
      <c r="H1227" s="269"/>
      <c r="I1227" s="264"/>
      <c r="J1227" s="307" t="str">
        <f t="shared" si="1"/>
        <v/>
      </c>
      <c r="K1227" s="307"/>
      <c r="L1227" s="308"/>
      <c r="M1227" s="307"/>
      <c r="N1227" s="304"/>
      <c r="O1227" s="264"/>
      <c r="P1227" s="269"/>
      <c r="Q1227" s="296"/>
      <c r="R1227" s="296"/>
      <c r="S1227" s="296"/>
      <c r="T1227" s="296"/>
    </row>
    <row r="1228" spans="1:20" ht="12.75" customHeight="1" x14ac:dyDescent="0.2">
      <c r="A1228" s="303" t="str">
        <f>IF(B1228="","",ROW()-ROW($A$3)+'Diário 3º PA'!$P$1)</f>
        <v/>
      </c>
      <c r="B1228" s="304"/>
      <c r="C1228" s="305"/>
      <c r="D1228" s="269"/>
      <c r="E1228" s="264"/>
      <c r="F1228" s="334"/>
      <c r="G1228" s="269"/>
      <c r="H1228" s="269"/>
      <c r="I1228" s="264"/>
      <c r="J1228" s="307" t="str">
        <f t="shared" si="1"/>
        <v/>
      </c>
      <c r="K1228" s="307"/>
      <c r="L1228" s="308"/>
      <c r="M1228" s="307"/>
      <c r="N1228" s="304"/>
      <c r="O1228" s="264"/>
      <c r="P1228" s="269"/>
      <c r="Q1228" s="296"/>
      <c r="R1228" s="296"/>
      <c r="S1228" s="296"/>
      <c r="T1228" s="296"/>
    </row>
    <row r="1229" spans="1:20" ht="12.75" customHeight="1" x14ac:dyDescent="0.2">
      <c r="A1229" s="303" t="str">
        <f>IF(B1229="","",ROW()-ROW($A$3)+'Diário 3º PA'!$P$1)</f>
        <v/>
      </c>
      <c r="B1229" s="304"/>
      <c r="C1229" s="305"/>
      <c r="D1229" s="269"/>
      <c r="E1229" s="264"/>
      <c r="F1229" s="334"/>
      <c r="G1229" s="269"/>
      <c r="H1229" s="269"/>
      <c r="I1229" s="264"/>
      <c r="J1229" s="307" t="str">
        <f t="shared" si="1"/>
        <v/>
      </c>
      <c r="K1229" s="307"/>
      <c r="L1229" s="308"/>
      <c r="M1229" s="307"/>
      <c r="N1229" s="304"/>
      <c r="O1229" s="264"/>
      <c r="P1229" s="269"/>
      <c r="Q1229" s="296"/>
      <c r="R1229" s="296"/>
      <c r="S1229" s="296"/>
      <c r="T1229" s="296"/>
    </row>
    <row r="1230" spans="1:20" ht="12.75" customHeight="1" x14ac:dyDescent="0.2">
      <c r="A1230" s="303" t="str">
        <f>IF(B1230="","",ROW()-ROW($A$3)+'Diário 3º PA'!$P$1)</f>
        <v/>
      </c>
      <c r="B1230" s="304"/>
      <c r="C1230" s="305"/>
      <c r="D1230" s="269"/>
      <c r="E1230" s="264"/>
      <c r="F1230" s="334"/>
      <c r="G1230" s="269"/>
      <c r="H1230" s="269"/>
      <c r="I1230" s="264"/>
      <c r="J1230" s="307" t="str">
        <f t="shared" si="1"/>
        <v/>
      </c>
      <c r="K1230" s="307"/>
      <c r="L1230" s="308"/>
      <c r="M1230" s="307"/>
      <c r="N1230" s="304"/>
      <c r="O1230" s="264"/>
      <c r="P1230" s="269"/>
      <c r="Q1230" s="296"/>
      <c r="R1230" s="296"/>
      <c r="S1230" s="296"/>
      <c r="T1230" s="296"/>
    </row>
    <row r="1231" spans="1:20" ht="12.75" customHeight="1" x14ac:dyDescent="0.2">
      <c r="A1231" s="303" t="str">
        <f>IF(B1231="","",ROW()-ROW($A$3)+'Diário 3º PA'!$P$1)</f>
        <v/>
      </c>
      <c r="B1231" s="304"/>
      <c r="C1231" s="305"/>
      <c r="D1231" s="269"/>
      <c r="E1231" s="264"/>
      <c r="F1231" s="334"/>
      <c r="G1231" s="269"/>
      <c r="H1231" s="269"/>
      <c r="I1231" s="264"/>
      <c r="J1231" s="307" t="str">
        <f t="shared" si="1"/>
        <v/>
      </c>
      <c r="K1231" s="307"/>
      <c r="L1231" s="308"/>
      <c r="M1231" s="307"/>
      <c r="N1231" s="304"/>
      <c r="O1231" s="264"/>
      <c r="P1231" s="269"/>
      <c r="Q1231" s="296"/>
      <c r="R1231" s="296"/>
      <c r="S1231" s="296"/>
      <c r="T1231" s="296"/>
    </row>
    <row r="1232" spans="1:20" ht="12.75" customHeight="1" x14ac:dyDescent="0.2">
      <c r="A1232" s="303" t="str">
        <f>IF(B1232="","",ROW()-ROW($A$3)+'Diário 3º PA'!$P$1)</f>
        <v/>
      </c>
      <c r="B1232" s="304"/>
      <c r="C1232" s="305"/>
      <c r="D1232" s="269"/>
      <c r="E1232" s="264"/>
      <c r="F1232" s="334"/>
      <c r="G1232" s="269"/>
      <c r="H1232" s="269"/>
      <c r="I1232" s="264"/>
      <c r="J1232" s="307" t="str">
        <f t="shared" si="1"/>
        <v/>
      </c>
      <c r="K1232" s="307"/>
      <c r="L1232" s="308"/>
      <c r="M1232" s="307"/>
      <c r="N1232" s="304"/>
      <c r="O1232" s="264"/>
      <c r="P1232" s="269"/>
      <c r="Q1232" s="296"/>
      <c r="R1232" s="296"/>
      <c r="S1232" s="296"/>
      <c r="T1232" s="296"/>
    </row>
    <row r="1233" spans="1:20" ht="12.75" customHeight="1" x14ac:dyDescent="0.2">
      <c r="A1233" s="303" t="str">
        <f>IF(B1233="","",ROW()-ROW($A$3)+'Diário 3º PA'!$P$1)</f>
        <v/>
      </c>
      <c r="B1233" s="304"/>
      <c r="C1233" s="305"/>
      <c r="D1233" s="269"/>
      <c r="E1233" s="264"/>
      <c r="F1233" s="334"/>
      <c r="G1233" s="269"/>
      <c r="H1233" s="269"/>
      <c r="I1233" s="264"/>
      <c r="J1233" s="307" t="str">
        <f t="shared" si="1"/>
        <v/>
      </c>
      <c r="K1233" s="307"/>
      <c r="L1233" s="308"/>
      <c r="M1233" s="307"/>
      <c r="N1233" s="304"/>
      <c r="O1233" s="264"/>
      <c r="P1233" s="269"/>
      <c r="Q1233" s="296"/>
      <c r="R1233" s="296"/>
      <c r="S1233" s="296"/>
      <c r="T1233" s="296"/>
    </row>
    <row r="1234" spans="1:20" ht="12.75" customHeight="1" x14ac:dyDescent="0.2">
      <c r="A1234" s="303" t="str">
        <f>IF(B1234="","",ROW()-ROW($A$3)+'Diário 3º PA'!$P$1)</f>
        <v/>
      </c>
      <c r="B1234" s="304"/>
      <c r="C1234" s="305"/>
      <c r="D1234" s="269"/>
      <c r="E1234" s="264"/>
      <c r="F1234" s="334"/>
      <c r="G1234" s="269"/>
      <c r="H1234" s="269"/>
      <c r="I1234" s="264"/>
      <c r="J1234" s="307" t="str">
        <f t="shared" si="1"/>
        <v/>
      </c>
      <c r="K1234" s="307"/>
      <c r="L1234" s="308"/>
      <c r="M1234" s="307"/>
      <c r="N1234" s="304"/>
      <c r="O1234" s="264"/>
      <c r="P1234" s="269"/>
      <c r="Q1234" s="296"/>
      <c r="R1234" s="296"/>
      <c r="S1234" s="296"/>
      <c r="T1234" s="296"/>
    </row>
    <row r="1235" spans="1:20" ht="12.75" customHeight="1" x14ac:dyDescent="0.2">
      <c r="A1235" s="303" t="str">
        <f>IF(B1235="","",ROW()-ROW($A$3)+'Diário 3º PA'!$P$1)</f>
        <v/>
      </c>
      <c r="B1235" s="304"/>
      <c r="C1235" s="305"/>
      <c r="D1235" s="269"/>
      <c r="E1235" s="264"/>
      <c r="F1235" s="334"/>
      <c r="G1235" s="269"/>
      <c r="H1235" s="269"/>
      <c r="I1235" s="264"/>
      <c r="J1235" s="307" t="str">
        <f t="shared" si="1"/>
        <v/>
      </c>
      <c r="K1235" s="307"/>
      <c r="L1235" s="308"/>
      <c r="M1235" s="307"/>
      <c r="N1235" s="304"/>
      <c r="O1235" s="264"/>
      <c r="P1235" s="269"/>
      <c r="Q1235" s="296"/>
      <c r="R1235" s="296"/>
      <c r="S1235" s="296"/>
      <c r="T1235" s="296"/>
    </row>
    <row r="1236" spans="1:20" ht="12.75" customHeight="1" x14ac:dyDescent="0.2">
      <c r="A1236" s="303" t="str">
        <f>IF(B1236="","",ROW()-ROW($A$3)+'Diário 3º PA'!$P$1)</f>
        <v/>
      </c>
      <c r="B1236" s="304"/>
      <c r="C1236" s="305"/>
      <c r="D1236" s="269"/>
      <c r="E1236" s="264"/>
      <c r="F1236" s="334"/>
      <c r="G1236" s="269"/>
      <c r="H1236" s="269"/>
      <c r="I1236" s="264"/>
      <c r="J1236" s="307" t="str">
        <f t="shared" si="1"/>
        <v/>
      </c>
      <c r="K1236" s="307"/>
      <c r="L1236" s="308"/>
      <c r="M1236" s="307"/>
      <c r="N1236" s="304"/>
      <c r="O1236" s="264"/>
      <c r="P1236" s="269"/>
      <c r="Q1236" s="296"/>
      <c r="R1236" s="296"/>
      <c r="S1236" s="296"/>
      <c r="T1236" s="296"/>
    </row>
    <row r="1237" spans="1:20" ht="12.75" customHeight="1" x14ac:dyDescent="0.2">
      <c r="A1237" s="303" t="str">
        <f>IF(B1237="","",ROW()-ROW($A$3)+'Diário 3º PA'!$P$1)</f>
        <v/>
      </c>
      <c r="B1237" s="304"/>
      <c r="C1237" s="305"/>
      <c r="D1237" s="269"/>
      <c r="E1237" s="264"/>
      <c r="F1237" s="334"/>
      <c r="G1237" s="269"/>
      <c r="H1237" s="269"/>
      <c r="I1237" s="264"/>
      <c r="J1237" s="307" t="str">
        <f t="shared" si="1"/>
        <v/>
      </c>
      <c r="K1237" s="307"/>
      <c r="L1237" s="308"/>
      <c r="M1237" s="307"/>
      <c r="N1237" s="304"/>
      <c r="O1237" s="264"/>
      <c r="P1237" s="269"/>
      <c r="Q1237" s="296"/>
      <c r="R1237" s="296"/>
      <c r="S1237" s="296"/>
      <c r="T1237" s="296"/>
    </row>
    <row r="1238" spans="1:20" ht="12.75" customHeight="1" x14ac:dyDescent="0.2">
      <c r="A1238" s="303" t="str">
        <f>IF(B1238="","",ROW()-ROW($A$3)+'Diário 3º PA'!$P$1)</f>
        <v/>
      </c>
      <c r="B1238" s="304"/>
      <c r="C1238" s="305"/>
      <c r="D1238" s="269"/>
      <c r="E1238" s="264"/>
      <c r="F1238" s="334"/>
      <c r="G1238" s="269"/>
      <c r="H1238" s="269"/>
      <c r="I1238" s="264"/>
      <c r="J1238" s="307" t="str">
        <f t="shared" si="1"/>
        <v/>
      </c>
      <c r="K1238" s="307"/>
      <c r="L1238" s="308"/>
      <c r="M1238" s="307"/>
      <c r="N1238" s="304"/>
      <c r="O1238" s="264"/>
      <c r="P1238" s="269"/>
      <c r="Q1238" s="296"/>
      <c r="R1238" s="296"/>
      <c r="S1238" s="296"/>
      <c r="T1238" s="296"/>
    </row>
    <row r="1239" spans="1:20" ht="12.75" customHeight="1" x14ac:dyDescent="0.2">
      <c r="A1239" s="303" t="str">
        <f>IF(B1239="","",ROW()-ROW($A$3)+'Diário 3º PA'!$P$1)</f>
        <v/>
      </c>
      <c r="B1239" s="304"/>
      <c r="C1239" s="305"/>
      <c r="D1239" s="269"/>
      <c r="E1239" s="264"/>
      <c r="F1239" s="334"/>
      <c r="G1239" s="269"/>
      <c r="H1239" s="269"/>
      <c r="I1239" s="264"/>
      <c r="J1239" s="307" t="str">
        <f t="shared" si="1"/>
        <v/>
      </c>
      <c r="K1239" s="307"/>
      <c r="L1239" s="308"/>
      <c r="M1239" s="307"/>
      <c r="N1239" s="304"/>
      <c r="O1239" s="264"/>
      <c r="P1239" s="269"/>
      <c r="Q1239" s="296"/>
      <c r="R1239" s="296"/>
      <c r="S1239" s="296"/>
      <c r="T1239" s="296"/>
    </row>
    <row r="1240" spans="1:20" ht="12.75" customHeight="1" x14ac:dyDescent="0.2">
      <c r="A1240" s="303" t="str">
        <f>IF(B1240="","",ROW()-ROW($A$3)+'Diário 3º PA'!$P$1)</f>
        <v/>
      </c>
      <c r="B1240" s="304"/>
      <c r="C1240" s="305"/>
      <c r="D1240" s="269"/>
      <c r="E1240" s="264"/>
      <c r="F1240" s="334"/>
      <c r="G1240" s="269"/>
      <c r="H1240" s="269"/>
      <c r="I1240" s="264"/>
      <c r="J1240" s="307" t="str">
        <f t="shared" si="1"/>
        <v/>
      </c>
      <c r="K1240" s="307"/>
      <c r="L1240" s="308"/>
      <c r="M1240" s="307"/>
      <c r="N1240" s="304"/>
      <c r="O1240" s="264"/>
      <c r="P1240" s="269"/>
      <c r="Q1240" s="296"/>
      <c r="R1240" s="296"/>
      <c r="S1240" s="296"/>
      <c r="T1240" s="296"/>
    </row>
    <row r="1241" spans="1:20" ht="12.75" customHeight="1" x14ac:dyDescent="0.2">
      <c r="A1241" s="303" t="str">
        <f>IF(B1241="","",ROW()-ROW($A$3)+'Diário 3º PA'!$P$1)</f>
        <v/>
      </c>
      <c r="B1241" s="304"/>
      <c r="C1241" s="305"/>
      <c r="D1241" s="269"/>
      <c r="E1241" s="264"/>
      <c r="F1241" s="334"/>
      <c r="G1241" s="269"/>
      <c r="H1241" s="269"/>
      <c r="I1241" s="264"/>
      <c r="J1241" s="307" t="str">
        <f t="shared" si="1"/>
        <v/>
      </c>
      <c r="K1241" s="307"/>
      <c r="L1241" s="308"/>
      <c r="M1241" s="307"/>
      <c r="N1241" s="304"/>
      <c r="O1241" s="264"/>
      <c r="P1241" s="269"/>
      <c r="Q1241" s="296"/>
      <c r="R1241" s="296"/>
      <c r="S1241" s="296"/>
      <c r="T1241" s="296"/>
    </row>
    <row r="1242" spans="1:20" ht="12.75" customHeight="1" x14ac:dyDescent="0.2">
      <c r="A1242" s="303" t="str">
        <f>IF(B1242="","",ROW()-ROW($A$3)+'Diário 3º PA'!$P$1)</f>
        <v/>
      </c>
      <c r="B1242" s="304"/>
      <c r="C1242" s="305"/>
      <c r="D1242" s="269"/>
      <c r="E1242" s="264"/>
      <c r="F1242" s="334"/>
      <c r="G1242" s="269"/>
      <c r="H1242" s="269"/>
      <c r="I1242" s="264"/>
      <c r="J1242" s="307" t="str">
        <f t="shared" si="1"/>
        <v/>
      </c>
      <c r="K1242" s="307"/>
      <c r="L1242" s="308"/>
      <c r="M1242" s="307"/>
      <c r="N1242" s="304"/>
      <c r="O1242" s="264"/>
      <c r="P1242" s="269"/>
      <c r="Q1242" s="296"/>
      <c r="R1242" s="296"/>
      <c r="S1242" s="296"/>
      <c r="T1242" s="296"/>
    </row>
    <row r="1243" spans="1:20" ht="12.75" customHeight="1" x14ac:dyDescent="0.2">
      <c r="A1243" s="303" t="str">
        <f>IF(B1243="","",ROW()-ROW($A$3)+'Diário 3º PA'!$P$1)</f>
        <v/>
      </c>
      <c r="B1243" s="304"/>
      <c r="C1243" s="305"/>
      <c r="D1243" s="269"/>
      <c r="E1243" s="264"/>
      <c r="F1243" s="334"/>
      <c r="G1243" s="269"/>
      <c r="H1243" s="269"/>
      <c r="I1243" s="264"/>
      <c r="J1243" s="307" t="str">
        <f t="shared" si="1"/>
        <v/>
      </c>
      <c r="K1243" s="307"/>
      <c r="L1243" s="308"/>
      <c r="M1243" s="307"/>
      <c r="N1243" s="304"/>
      <c r="O1243" s="264"/>
      <c r="P1243" s="269"/>
      <c r="Q1243" s="296"/>
      <c r="R1243" s="296"/>
      <c r="S1243" s="296"/>
      <c r="T1243" s="296"/>
    </row>
    <row r="1244" spans="1:20" ht="12.75" customHeight="1" x14ac:dyDescent="0.2">
      <c r="A1244" s="303" t="str">
        <f>IF(B1244="","",ROW()-ROW($A$3)+'Diário 3º PA'!$P$1)</f>
        <v/>
      </c>
      <c r="B1244" s="304"/>
      <c r="C1244" s="305"/>
      <c r="D1244" s="269"/>
      <c r="E1244" s="264"/>
      <c r="F1244" s="334"/>
      <c r="G1244" s="269"/>
      <c r="H1244" s="269"/>
      <c r="I1244" s="264"/>
      <c r="J1244" s="307" t="str">
        <f t="shared" si="1"/>
        <v/>
      </c>
      <c r="K1244" s="307"/>
      <c r="L1244" s="308"/>
      <c r="M1244" s="307"/>
      <c r="N1244" s="304"/>
      <c r="O1244" s="264"/>
      <c r="P1244" s="269"/>
      <c r="Q1244" s="296"/>
      <c r="R1244" s="296"/>
      <c r="S1244" s="296"/>
      <c r="T1244" s="296"/>
    </row>
    <row r="1245" spans="1:20" ht="12.75" customHeight="1" x14ac:dyDescent="0.2">
      <c r="A1245" s="303" t="str">
        <f>IF(B1245="","",ROW()-ROW($A$3)+'Diário 3º PA'!$P$1)</f>
        <v/>
      </c>
      <c r="B1245" s="304"/>
      <c r="C1245" s="305"/>
      <c r="D1245" s="269"/>
      <c r="E1245" s="264"/>
      <c r="F1245" s="334"/>
      <c r="G1245" s="269"/>
      <c r="H1245" s="269"/>
      <c r="I1245" s="264"/>
      <c r="J1245" s="307" t="str">
        <f t="shared" si="1"/>
        <v/>
      </c>
      <c r="K1245" s="307"/>
      <c r="L1245" s="308"/>
      <c r="M1245" s="307"/>
      <c r="N1245" s="304"/>
      <c r="O1245" s="264"/>
      <c r="P1245" s="269"/>
      <c r="Q1245" s="296"/>
      <c r="R1245" s="296"/>
      <c r="S1245" s="296"/>
      <c r="T1245" s="296"/>
    </row>
    <row r="1246" spans="1:20" ht="12.75" customHeight="1" x14ac:dyDescent="0.2">
      <c r="A1246" s="303" t="str">
        <f>IF(B1246="","",ROW()-ROW($A$3)+'Diário 3º PA'!$P$1)</f>
        <v/>
      </c>
      <c r="B1246" s="304"/>
      <c r="C1246" s="305"/>
      <c r="D1246" s="269"/>
      <c r="E1246" s="264"/>
      <c r="F1246" s="334"/>
      <c r="G1246" s="269"/>
      <c r="H1246" s="269"/>
      <c r="I1246" s="264"/>
      <c r="J1246" s="307" t="str">
        <f t="shared" si="1"/>
        <v/>
      </c>
      <c r="K1246" s="307"/>
      <c r="L1246" s="308"/>
      <c r="M1246" s="307"/>
      <c r="N1246" s="304"/>
      <c r="O1246" s="264"/>
      <c r="P1246" s="269"/>
      <c r="Q1246" s="296"/>
      <c r="R1246" s="296"/>
      <c r="S1246" s="296"/>
      <c r="T1246" s="296"/>
    </row>
    <row r="1247" spans="1:20" ht="12.75" customHeight="1" x14ac:dyDescent="0.2">
      <c r="A1247" s="303" t="str">
        <f>IF(B1247="","",ROW()-ROW($A$3)+'Diário 3º PA'!$P$1)</f>
        <v/>
      </c>
      <c r="B1247" s="304"/>
      <c r="C1247" s="305"/>
      <c r="D1247" s="269"/>
      <c r="E1247" s="264"/>
      <c r="F1247" s="334"/>
      <c r="G1247" s="269"/>
      <c r="H1247" s="269"/>
      <c r="I1247" s="264"/>
      <c r="J1247" s="307" t="str">
        <f t="shared" si="1"/>
        <v/>
      </c>
      <c r="K1247" s="307"/>
      <c r="L1247" s="308"/>
      <c r="M1247" s="307"/>
      <c r="N1247" s="304"/>
      <c r="O1247" s="264"/>
      <c r="P1247" s="269"/>
      <c r="Q1247" s="296"/>
      <c r="R1247" s="296"/>
      <c r="S1247" s="296"/>
      <c r="T1247" s="296"/>
    </row>
    <row r="1248" spans="1:20" ht="12.75" customHeight="1" x14ac:dyDescent="0.2">
      <c r="A1248" s="303" t="str">
        <f>IF(B1248="","",ROW()-ROW($A$3)+'Diário 3º PA'!$P$1)</f>
        <v/>
      </c>
      <c r="B1248" s="304"/>
      <c r="C1248" s="305"/>
      <c r="D1248" s="269"/>
      <c r="E1248" s="264"/>
      <c r="F1248" s="334"/>
      <c r="G1248" s="269"/>
      <c r="H1248" s="269"/>
      <c r="I1248" s="264"/>
      <c r="J1248" s="307" t="str">
        <f t="shared" si="1"/>
        <v/>
      </c>
      <c r="K1248" s="307"/>
      <c r="L1248" s="308"/>
      <c r="M1248" s="307"/>
      <c r="N1248" s="304"/>
      <c r="O1248" s="264"/>
      <c r="P1248" s="269"/>
      <c r="Q1248" s="296"/>
      <c r="R1248" s="296"/>
      <c r="S1248" s="296"/>
      <c r="T1248" s="296"/>
    </row>
    <row r="1249" spans="1:20" ht="12.75" customHeight="1" x14ac:dyDescent="0.2">
      <c r="A1249" s="303" t="str">
        <f>IF(B1249="","",ROW()-ROW($A$3)+'Diário 3º PA'!$P$1)</f>
        <v/>
      </c>
      <c r="B1249" s="304"/>
      <c r="C1249" s="305"/>
      <c r="D1249" s="269"/>
      <c r="E1249" s="264"/>
      <c r="F1249" s="334"/>
      <c r="G1249" s="269"/>
      <c r="H1249" s="269"/>
      <c r="I1249" s="264"/>
      <c r="J1249" s="307" t="str">
        <f t="shared" si="1"/>
        <v/>
      </c>
      <c r="K1249" s="307"/>
      <c r="L1249" s="308"/>
      <c r="M1249" s="307"/>
      <c r="N1249" s="304"/>
      <c r="O1249" s="264"/>
      <c r="P1249" s="269"/>
      <c r="Q1249" s="296"/>
      <c r="R1249" s="296"/>
      <c r="S1249" s="296"/>
      <c r="T1249" s="296"/>
    </row>
    <row r="1250" spans="1:20" ht="12.75" customHeight="1" x14ac:dyDescent="0.2">
      <c r="A1250" s="303" t="str">
        <f>IF(B1250="","",ROW()-ROW($A$3)+'Diário 3º PA'!$P$1)</f>
        <v/>
      </c>
      <c r="B1250" s="304"/>
      <c r="C1250" s="305"/>
      <c r="D1250" s="269"/>
      <c r="E1250" s="264"/>
      <c r="F1250" s="334"/>
      <c r="G1250" s="269"/>
      <c r="H1250" s="269"/>
      <c r="I1250" s="264"/>
      <c r="J1250" s="307" t="str">
        <f t="shared" si="1"/>
        <v/>
      </c>
      <c r="K1250" s="307"/>
      <c r="L1250" s="308"/>
      <c r="M1250" s="307"/>
      <c r="N1250" s="304"/>
      <c r="O1250" s="264"/>
      <c r="P1250" s="269"/>
      <c r="Q1250" s="296"/>
      <c r="R1250" s="296"/>
      <c r="S1250" s="296"/>
      <c r="T1250" s="296"/>
    </row>
    <row r="1251" spans="1:20" ht="12.75" customHeight="1" x14ac:dyDescent="0.2">
      <c r="A1251" s="303" t="str">
        <f>IF(B1251="","",ROW()-ROW($A$3)+'Diário 3º PA'!$P$1)</f>
        <v/>
      </c>
      <c r="B1251" s="304"/>
      <c r="C1251" s="305"/>
      <c r="D1251" s="269"/>
      <c r="E1251" s="264"/>
      <c r="F1251" s="334"/>
      <c r="G1251" s="269"/>
      <c r="H1251" s="269"/>
      <c r="I1251" s="264"/>
      <c r="J1251" s="307" t="str">
        <f t="shared" si="1"/>
        <v/>
      </c>
      <c r="K1251" s="307"/>
      <c r="L1251" s="308"/>
      <c r="M1251" s="307"/>
      <c r="N1251" s="304"/>
      <c r="O1251" s="264"/>
      <c r="P1251" s="269"/>
      <c r="Q1251" s="296"/>
      <c r="R1251" s="296"/>
      <c r="S1251" s="296"/>
      <c r="T1251" s="296"/>
    </row>
    <row r="1252" spans="1:20" ht="12.75" customHeight="1" x14ac:dyDescent="0.2">
      <c r="A1252" s="303" t="str">
        <f>IF(B1252="","",ROW()-ROW($A$3)+'Diário 3º PA'!$P$1)</f>
        <v/>
      </c>
      <c r="B1252" s="304"/>
      <c r="C1252" s="305"/>
      <c r="D1252" s="269"/>
      <c r="E1252" s="264"/>
      <c r="F1252" s="334"/>
      <c r="G1252" s="269"/>
      <c r="H1252" s="269"/>
      <c r="I1252" s="264"/>
      <c r="J1252" s="307" t="str">
        <f t="shared" si="1"/>
        <v/>
      </c>
      <c r="K1252" s="307"/>
      <c r="L1252" s="308"/>
      <c r="M1252" s="307"/>
      <c r="N1252" s="304"/>
      <c r="O1252" s="264"/>
      <c r="P1252" s="269"/>
      <c r="Q1252" s="296"/>
      <c r="R1252" s="296"/>
      <c r="S1252" s="296"/>
      <c r="T1252" s="296"/>
    </row>
    <row r="1253" spans="1:20" ht="12.75" customHeight="1" x14ac:dyDescent="0.2">
      <c r="A1253" s="303" t="str">
        <f>IF(B1253="","",ROW()-ROW($A$3)+'Diário 3º PA'!$P$1)</f>
        <v/>
      </c>
      <c r="B1253" s="304"/>
      <c r="C1253" s="305"/>
      <c r="D1253" s="269"/>
      <c r="E1253" s="264"/>
      <c r="F1253" s="334"/>
      <c r="G1253" s="269"/>
      <c r="H1253" s="269"/>
      <c r="I1253" s="264"/>
      <c r="J1253" s="307" t="str">
        <f t="shared" si="1"/>
        <v/>
      </c>
      <c r="K1253" s="307"/>
      <c r="L1253" s="308"/>
      <c r="M1253" s="307"/>
      <c r="N1253" s="304"/>
      <c r="O1253" s="264"/>
      <c r="P1253" s="269"/>
      <c r="Q1253" s="296"/>
      <c r="R1253" s="296"/>
      <c r="S1253" s="296"/>
      <c r="T1253" s="296"/>
    </row>
    <row r="1254" spans="1:20" ht="12.75" customHeight="1" x14ac:dyDescent="0.2">
      <c r="A1254" s="303" t="str">
        <f>IF(B1254="","",ROW()-ROW($A$3)+'Diário 3º PA'!$P$1)</f>
        <v/>
      </c>
      <c r="B1254" s="304"/>
      <c r="C1254" s="305"/>
      <c r="D1254" s="269"/>
      <c r="E1254" s="264"/>
      <c r="F1254" s="334"/>
      <c r="G1254" s="269"/>
      <c r="H1254" s="269"/>
      <c r="I1254" s="264"/>
      <c r="J1254" s="307" t="str">
        <f t="shared" si="1"/>
        <v/>
      </c>
      <c r="K1254" s="307"/>
      <c r="L1254" s="308"/>
      <c r="M1254" s="307"/>
      <c r="N1254" s="304"/>
      <c r="O1254" s="264"/>
      <c r="P1254" s="269"/>
      <c r="Q1254" s="296"/>
      <c r="R1254" s="296"/>
      <c r="S1254" s="296"/>
      <c r="T1254" s="296"/>
    </row>
    <row r="1255" spans="1:20" ht="12.75" customHeight="1" x14ac:dyDescent="0.2">
      <c r="A1255" s="303" t="str">
        <f>IF(B1255="","",ROW()-ROW($A$3)+'Diário 3º PA'!$P$1)</f>
        <v/>
      </c>
      <c r="B1255" s="304"/>
      <c r="C1255" s="305"/>
      <c r="D1255" s="269"/>
      <c r="E1255" s="264"/>
      <c r="F1255" s="334"/>
      <c r="G1255" s="269"/>
      <c r="H1255" s="269"/>
      <c r="I1255" s="264"/>
      <c r="J1255" s="307" t="str">
        <f t="shared" si="1"/>
        <v/>
      </c>
      <c r="K1255" s="307"/>
      <c r="L1255" s="308"/>
      <c r="M1255" s="307"/>
      <c r="N1255" s="304"/>
      <c r="O1255" s="264"/>
      <c r="P1255" s="269"/>
      <c r="Q1255" s="296"/>
      <c r="R1255" s="296"/>
      <c r="S1255" s="296"/>
      <c r="T1255" s="296"/>
    </row>
    <row r="1256" spans="1:20" ht="12.75" customHeight="1" x14ac:dyDescent="0.2">
      <c r="A1256" s="303" t="str">
        <f>IF(B1256="","",ROW()-ROW($A$3)+'Diário 3º PA'!$P$1)</f>
        <v/>
      </c>
      <c r="B1256" s="304"/>
      <c r="C1256" s="305"/>
      <c r="D1256" s="269"/>
      <c r="E1256" s="264"/>
      <c r="F1256" s="334"/>
      <c r="G1256" s="269"/>
      <c r="H1256" s="269"/>
      <c r="I1256" s="264"/>
      <c r="J1256" s="307" t="str">
        <f t="shared" si="1"/>
        <v/>
      </c>
      <c r="K1256" s="307"/>
      <c r="L1256" s="308"/>
      <c r="M1256" s="307"/>
      <c r="N1256" s="304"/>
      <c r="O1256" s="264"/>
      <c r="P1256" s="269"/>
      <c r="Q1256" s="296"/>
      <c r="R1256" s="296"/>
      <c r="S1256" s="296"/>
      <c r="T1256" s="296"/>
    </row>
    <row r="1257" spans="1:20" ht="12.75" customHeight="1" x14ac:dyDescent="0.2">
      <c r="A1257" s="303" t="str">
        <f>IF(B1257="","",ROW()-ROW($A$3)+'Diário 3º PA'!$P$1)</f>
        <v/>
      </c>
      <c r="B1257" s="304"/>
      <c r="C1257" s="305"/>
      <c r="D1257" s="269"/>
      <c r="E1257" s="264"/>
      <c r="F1257" s="334"/>
      <c r="G1257" s="269"/>
      <c r="H1257" s="269"/>
      <c r="I1257" s="264"/>
      <c r="J1257" s="307" t="str">
        <f t="shared" si="1"/>
        <v/>
      </c>
      <c r="K1257" s="307"/>
      <c r="L1257" s="308"/>
      <c r="M1257" s="307"/>
      <c r="N1257" s="304"/>
      <c r="O1257" s="264"/>
      <c r="P1257" s="269"/>
      <c r="Q1257" s="296"/>
      <c r="R1257" s="296"/>
      <c r="S1257" s="296"/>
      <c r="T1257" s="296"/>
    </row>
    <row r="1258" spans="1:20" ht="12.75" customHeight="1" x14ac:dyDescent="0.2">
      <c r="A1258" s="303" t="str">
        <f>IF(B1258="","",ROW()-ROW($A$3)+'Diário 3º PA'!$P$1)</f>
        <v/>
      </c>
      <c r="B1258" s="304"/>
      <c r="C1258" s="305"/>
      <c r="D1258" s="269"/>
      <c r="E1258" s="264"/>
      <c r="F1258" s="334"/>
      <c r="G1258" s="269"/>
      <c r="H1258" s="269"/>
      <c r="I1258" s="264"/>
      <c r="J1258" s="307" t="str">
        <f t="shared" si="1"/>
        <v/>
      </c>
      <c r="K1258" s="307"/>
      <c r="L1258" s="308"/>
      <c r="M1258" s="307"/>
      <c r="N1258" s="304"/>
      <c r="O1258" s="264"/>
      <c r="P1258" s="269"/>
      <c r="Q1258" s="296"/>
      <c r="R1258" s="296"/>
      <c r="S1258" s="296"/>
      <c r="T1258" s="296"/>
    </row>
    <row r="1259" spans="1:20" ht="12.75" customHeight="1" x14ac:dyDescent="0.2">
      <c r="A1259" s="303" t="str">
        <f>IF(B1259="","",ROW()-ROW($A$3)+'Diário 3º PA'!$P$1)</f>
        <v/>
      </c>
      <c r="B1259" s="304"/>
      <c r="C1259" s="305"/>
      <c r="D1259" s="269"/>
      <c r="E1259" s="264"/>
      <c r="F1259" s="334"/>
      <c r="G1259" s="269"/>
      <c r="H1259" s="269"/>
      <c r="I1259" s="264"/>
      <c r="J1259" s="307" t="str">
        <f t="shared" si="1"/>
        <v/>
      </c>
      <c r="K1259" s="307"/>
      <c r="L1259" s="308"/>
      <c r="M1259" s="307"/>
      <c r="N1259" s="304"/>
      <c r="O1259" s="264"/>
      <c r="P1259" s="269"/>
      <c r="Q1259" s="296"/>
      <c r="R1259" s="296"/>
      <c r="S1259" s="296"/>
      <c r="T1259" s="296"/>
    </row>
    <row r="1260" spans="1:20" ht="12.75" customHeight="1" x14ac:dyDescent="0.2">
      <c r="A1260" s="303" t="str">
        <f>IF(B1260="","",ROW()-ROW($A$3)+'Diário 3º PA'!$P$1)</f>
        <v/>
      </c>
      <c r="B1260" s="304"/>
      <c r="C1260" s="305"/>
      <c r="D1260" s="269"/>
      <c r="E1260" s="264"/>
      <c r="F1260" s="334"/>
      <c r="G1260" s="269"/>
      <c r="H1260" s="269"/>
      <c r="I1260" s="264"/>
      <c r="J1260" s="307" t="str">
        <f t="shared" si="1"/>
        <v/>
      </c>
      <c r="K1260" s="307"/>
      <c r="L1260" s="308"/>
      <c r="M1260" s="307"/>
      <c r="N1260" s="304"/>
      <c r="O1260" s="264"/>
      <c r="P1260" s="269"/>
      <c r="Q1260" s="296"/>
      <c r="R1260" s="296"/>
      <c r="S1260" s="296"/>
      <c r="T1260" s="296"/>
    </row>
    <row r="1261" spans="1:20" ht="12.75" customHeight="1" x14ac:dyDescent="0.2">
      <c r="A1261" s="303" t="str">
        <f>IF(B1261="","",ROW()-ROW($A$3)+'Diário 3º PA'!$P$1)</f>
        <v/>
      </c>
      <c r="B1261" s="304"/>
      <c r="C1261" s="305"/>
      <c r="D1261" s="269"/>
      <c r="E1261" s="264"/>
      <c r="F1261" s="334"/>
      <c r="G1261" s="269"/>
      <c r="H1261" s="269"/>
      <c r="I1261" s="264"/>
      <c r="J1261" s="307" t="str">
        <f t="shared" si="1"/>
        <v/>
      </c>
      <c r="K1261" s="307"/>
      <c r="L1261" s="308"/>
      <c r="M1261" s="307"/>
      <c r="N1261" s="304"/>
      <c r="O1261" s="264"/>
      <c r="P1261" s="269"/>
      <c r="Q1261" s="296"/>
      <c r="R1261" s="296"/>
      <c r="S1261" s="296"/>
      <c r="T1261" s="296"/>
    </row>
    <row r="1262" spans="1:20" ht="12.75" customHeight="1" x14ac:dyDescent="0.2">
      <c r="A1262" s="303" t="str">
        <f>IF(B1262="","",ROW()-ROW($A$3)+'Diário 3º PA'!$P$1)</f>
        <v/>
      </c>
      <c r="B1262" s="304"/>
      <c r="C1262" s="305"/>
      <c r="D1262" s="269"/>
      <c r="E1262" s="264"/>
      <c r="F1262" s="334"/>
      <c r="G1262" s="269"/>
      <c r="H1262" s="269"/>
      <c r="I1262" s="264"/>
      <c r="J1262" s="307" t="str">
        <f t="shared" si="1"/>
        <v/>
      </c>
      <c r="K1262" s="307"/>
      <c r="L1262" s="308"/>
      <c r="M1262" s="307"/>
      <c r="N1262" s="304"/>
      <c r="O1262" s="264"/>
      <c r="P1262" s="269"/>
      <c r="Q1262" s="296"/>
      <c r="R1262" s="296"/>
      <c r="S1262" s="296"/>
      <c r="T1262" s="296"/>
    </row>
    <row r="1263" spans="1:20" ht="12.75" customHeight="1" x14ac:dyDescent="0.2">
      <c r="A1263" s="303" t="str">
        <f>IF(B1263="","",ROW()-ROW($A$3)+'Diário 3º PA'!$P$1)</f>
        <v/>
      </c>
      <c r="B1263" s="304"/>
      <c r="C1263" s="305"/>
      <c r="D1263" s="269"/>
      <c r="E1263" s="264"/>
      <c r="F1263" s="334"/>
      <c r="G1263" s="269"/>
      <c r="H1263" s="269"/>
      <c r="I1263" s="264"/>
      <c r="J1263" s="307" t="str">
        <f t="shared" si="1"/>
        <v/>
      </c>
      <c r="K1263" s="307"/>
      <c r="L1263" s="308"/>
      <c r="M1263" s="307"/>
      <c r="N1263" s="304"/>
      <c r="O1263" s="264"/>
      <c r="P1263" s="269"/>
      <c r="Q1263" s="296"/>
      <c r="R1263" s="296"/>
      <c r="S1263" s="296"/>
      <c r="T1263" s="296"/>
    </row>
    <row r="1264" spans="1:20" ht="12.75" customHeight="1" x14ac:dyDescent="0.2">
      <c r="A1264" s="303" t="str">
        <f>IF(B1264="","",ROW()-ROW($A$3)+'Diário 3º PA'!$P$1)</f>
        <v/>
      </c>
      <c r="B1264" s="304"/>
      <c r="C1264" s="305"/>
      <c r="D1264" s="269"/>
      <c r="E1264" s="264"/>
      <c r="F1264" s="334"/>
      <c r="G1264" s="269"/>
      <c r="H1264" s="269"/>
      <c r="I1264" s="264"/>
      <c r="J1264" s="307" t="str">
        <f t="shared" si="1"/>
        <v/>
      </c>
      <c r="K1264" s="307"/>
      <c r="L1264" s="308"/>
      <c r="M1264" s="307"/>
      <c r="N1264" s="304"/>
      <c r="O1264" s="264"/>
      <c r="P1264" s="269"/>
      <c r="Q1264" s="296"/>
      <c r="R1264" s="296"/>
      <c r="S1264" s="296"/>
      <c r="T1264" s="296"/>
    </row>
    <row r="1265" spans="1:20" ht="12.75" customHeight="1" x14ac:dyDescent="0.2">
      <c r="A1265" s="303" t="str">
        <f>IF(B1265="","",ROW()-ROW($A$3)+'Diário 3º PA'!$P$1)</f>
        <v/>
      </c>
      <c r="B1265" s="304"/>
      <c r="C1265" s="305"/>
      <c r="D1265" s="269"/>
      <c r="E1265" s="264"/>
      <c r="F1265" s="334"/>
      <c r="G1265" s="269"/>
      <c r="H1265" s="269"/>
      <c r="I1265" s="264"/>
      <c r="J1265" s="307" t="str">
        <f t="shared" si="1"/>
        <v/>
      </c>
      <c r="K1265" s="307"/>
      <c r="L1265" s="308"/>
      <c r="M1265" s="307"/>
      <c r="N1265" s="304"/>
      <c r="O1265" s="264"/>
      <c r="P1265" s="269"/>
      <c r="Q1265" s="296"/>
      <c r="R1265" s="296"/>
      <c r="S1265" s="296"/>
      <c r="T1265" s="296"/>
    </row>
    <row r="1266" spans="1:20" ht="12.75" customHeight="1" x14ac:dyDescent="0.2">
      <c r="A1266" s="303" t="str">
        <f>IF(B1266="","",ROW()-ROW($A$3)+'Diário 3º PA'!$P$1)</f>
        <v/>
      </c>
      <c r="B1266" s="304"/>
      <c r="C1266" s="305"/>
      <c r="D1266" s="269"/>
      <c r="E1266" s="264"/>
      <c r="F1266" s="334"/>
      <c r="G1266" s="269"/>
      <c r="H1266" s="269"/>
      <c r="I1266" s="264"/>
      <c r="J1266" s="307" t="str">
        <f t="shared" si="1"/>
        <v/>
      </c>
      <c r="K1266" s="307"/>
      <c r="L1266" s="308"/>
      <c r="M1266" s="307"/>
      <c r="N1266" s="304"/>
      <c r="O1266" s="264"/>
      <c r="P1266" s="269"/>
      <c r="Q1266" s="296"/>
      <c r="R1266" s="296"/>
      <c r="S1266" s="296"/>
      <c r="T1266" s="296"/>
    </row>
    <row r="1267" spans="1:20" ht="12.75" customHeight="1" x14ac:dyDescent="0.2">
      <c r="A1267" s="303" t="str">
        <f>IF(B1267="","",ROW()-ROW($A$3)+'Diário 3º PA'!$P$1)</f>
        <v/>
      </c>
      <c r="B1267" s="304"/>
      <c r="C1267" s="305"/>
      <c r="D1267" s="269"/>
      <c r="E1267" s="264"/>
      <c r="F1267" s="334"/>
      <c r="G1267" s="269"/>
      <c r="H1267" s="269"/>
      <c r="I1267" s="264"/>
      <c r="J1267" s="307" t="str">
        <f t="shared" si="1"/>
        <v/>
      </c>
      <c r="K1267" s="307"/>
      <c r="L1267" s="308"/>
      <c r="M1267" s="307"/>
      <c r="N1267" s="304"/>
      <c r="O1267" s="264"/>
      <c r="P1267" s="269"/>
      <c r="Q1267" s="296"/>
      <c r="R1267" s="296"/>
      <c r="S1267" s="296"/>
      <c r="T1267" s="296"/>
    </row>
    <row r="1268" spans="1:20" ht="12.75" customHeight="1" x14ac:dyDescent="0.2">
      <c r="A1268" s="303" t="str">
        <f>IF(B1268="","",ROW()-ROW($A$3)+'Diário 3º PA'!$P$1)</f>
        <v/>
      </c>
      <c r="B1268" s="304"/>
      <c r="C1268" s="305"/>
      <c r="D1268" s="269"/>
      <c r="E1268" s="264"/>
      <c r="F1268" s="334"/>
      <c r="G1268" s="269"/>
      <c r="H1268" s="269"/>
      <c r="I1268" s="264"/>
      <c r="J1268" s="307" t="str">
        <f t="shared" si="1"/>
        <v/>
      </c>
      <c r="K1268" s="307"/>
      <c r="L1268" s="308"/>
      <c r="M1268" s="307"/>
      <c r="N1268" s="304"/>
      <c r="O1268" s="264"/>
      <c r="P1268" s="269"/>
      <c r="Q1268" s="296"/>
      <c r="R1268" s="296"/>
      <c r="S1268" s="296"/>
      <c r="T1268" s="296"/>
    </row>
    <row r="1269" spans="1:20" ht="12.75" customHeight="1" x14ac:dyDescent="0.2">
      <c r="A1269" s="303" t="str">
        <f>IF(B1269="","",ROW()-ROW($A$3)+'Diário 3º PA'!$P$1)</f>
        <v/>
      </c>
      <c r="B1269" s="304"/>
      <c r="C1269" s="305"/>
      <c r="D1269" s="269"/>
      <c r="E1269" s="264"/>
      <c r="F1269" s="334"/>
      <c r="G1269" s="269"/>
      <c r="H1269" s="269"/>
      <c r="I1269" s="264"/>
      <c r="J1269" s="307" t="str">
        <f t="shared" si="1"/>
        <v/>
      </c>
      <c r="K1269" s="307"/>
      <c r="L1269" s="308"/>
      <c r="M1269" s="307"/>
      <c r="N1269" s="304"/>
      <c r="O1269" s="264"/>
      <c r="P1269" s="269"/>
      <c r="Q1269" s="296"/>
      <c r="R1269" s="296"/>
      <c r="S1269" s="296"/>
      <c r="T1269" s="296"/>
    </row>
    <row r="1270" spans="1:20" ht="12.75" customHeight="1" x14ac:dyDescent="0.2">
      <c r="A1270" s="303" t="str">
        <f>IF(B1270="","",ROW()-ROW($A$3)+'Diário 3º PA'!$P$1)</f>
        <v/>
      </c>
      <c r="B1270" s="304"/>
      <c r="C1270" s="305"/>
      <c r="D1270" s="269"/>
      <c r="E1270" s="264"/>
      <c r="F1270" s="334"/>
      <c r="G1270" s="269"/>
      <c r="H1270" s="269"/>
      <c r="I1270" s="264"/>
      <c r="J1270" s="307" t="str">
        <f t="shared" si="1"/>
        <v/>
      </c>
      <c r="K1270" s="307"/>
      <c r="L1270" s="308"/>
      <c r="M1270" s="307"/>
      <c r="N1270" s="304"/>
      <c r="O1270" s="264"/>
      <c r="P1270" s="269"/>
      <c r="Q1270" s="296"/>
      <c r="R1270" s="296"/>
      <c r="S1270" s="296"/>
      <c r="T1270" s="296"/>
    </row>
    <row r="1271" spans="1:20" ht="12.75" customHeight="1" x14ac:dyDescent="0.2">
      <c r="A1271" s="303" t="str">
        <f>IF(B1271="","",ROW()-ROW($A$3)+'Diário 3º PA'!$P$1)</f>
        <v/>
      </c>
      <c r="B1271" s="304"/>
      <c r="C1271" s="305"/>
      <c r="D1271" s="269"/>
      <c r="E1271" s="264"/>
      <c r="F1271" s="334"/>
      <c r="G1271" s="269"/>
      <c r="H1271" s="269"/>
      <c r="I1271" s="264"/>
      <c r="J1271" s="307" t="str">
        <f t="shared" si="1"/>
        <v/>
      </c>
      <c r="K1271" s="307"/>
      <c r="L1271" s="308"/>
      <c r="M1271" s="307"/>
      <c r="N1271" s="304"/>
      <c r="O1271" s="264"/>
      <c r="P1271" s="269"/>
      <c r="Q1271" s="296"/>
      <c r="R1271" s="296"/>
      <c r="S1271" s="296"/>
      <c r="T1271" s="296"/>
    </row>
    <row r="1272" spans="1:20" ht="12.75" customHeight="1" x14ac:dyDescent="0.2">
      <c r="A1272" s="303" t="str">
        <f>IF(B1272="","",ROW()-ROW($A$3)+'Diário 3º PA'!$P$1)</f>
        <v/>
      </c>
      <c r="B1272" s="304"/>
      <c r="C1272" s="305"/>
      <c r="D1272" s="269"/>
      <c r="E1272" s="264"/>
      <c r="F1272" s="334"/>
      <c r="G1272" s="269"/>
      <c r="H1272" s="269"/>
      <c r="I1272" s="264"/>
      <c r="J1272" s="307" t="str">
        <f t="shared" si="1"/>
        <v/>
      </c>
      <c r="K1272" s="307"/>
      <c r="L1272" s="308"/>
      <c r="M1272" s="307"/>
      <c r="N1272" s="304"/>
      <c r="O1272" s="264"/>
      <c r="P1272" s="269"/>
      <c r="Q1272" s="296"/>
      <c r="R1272" s="296"/>
      <c r="S1272" s="296"/>
      <c r="T1272" s="296"/>
    </row>
    <row r="1273" spans="1:20" ht="12.75" customHeight="1" x14ac:dyDescent="0.2">
      <c r="A1273" s="303" t="str">
        <f>IF(B1273="","",ROW()-ROW($A$3)+'Diário 3º PA'!$P$1)</f>
        <v/>
      </c>
      <c r="B1273" s="304"/>
      <c r="C1273" s="305"/>
      <c r="D1273" s="269"/>
      <c r="E1273" s="264"/>
      <c r="F1273" s="334"/>
      <c r="G1273" s="269"/>
      <c r="H1273" s="269"/>
      <c r="I1273" s="264"/>
      <c r="J1273" s="307" t="str">
        <f t="shared" si="1"/>
        <v/>
      </c>
      <c r="K1273" s="307"/>
      <c r="L1273" s="308"/>
      <c r="M1273" s="307"/>
      <c r="N1273" s="304"/>
      <c r="O1273" s="264"/>
      <c r="P1273" s="269"/>
      <c r="Q1273" s="296"/>
      <c r="R1273" s="296"/>
      <c r="S1273" s="296"/>
      <c r="T1273" s="296"/>
    </row>
    <row r="1274" spans="1:20" ht="12.75" customHeight="1" x14ac:dyDescent="0.2">
      <c r="A1274" s="303" t="str">
        <f>IF(B1274="","",ROW()-ROW($A$3)+'Diário 3º PA'!$P$1)</f>
        <v/>
      </c>
      <c r="B1274" s="304"/>
      <c r="C1274" s="305"/>
      <c r="D1274" s="269"/>
      <c r="E1274" s="264"/>
      <c r="F1274" s="334"/>
      <c r="G1274" s="269"/>
      <c r="H1274" s="269"/>
      <c r="I1274" s="264"/>
      <c r="J1274" s="307" t="str">
        <f t="shared" si="1"/>
        <v/>
      </c>
      <c r="K1274" s="307"/>
      <c r="L1274" s="308"/>
      <c r="M1274" s="307"/>
      <c r="N1274" s="304"/>
      <c r="O1274" s="264"/>
      <c r="P1274" s="269"/>
      <c r="Q1274" s="296"/>
      <c r="R1274" s="296"/>
      <c r="S1274" s="296"/>
      <c r="T1274" s="296"/>
    </row>
    <row r="1275" spans="1:20" ht="12.75" customHeight="1" x14ac:dyDescent="0.2">
      <c r="A1275" s="303" t="str">
        <f>IF(B1275="","",ROW()-ROW($A$3)+'Diário 3º PA'!$P$1)</f>
        <v/>
      </c>
      <c r="B1275" s="304"/>
      <c r="C1275" s="305"/>
      <c r="D1275" s="269"/>
      <c r="E1275" s="264"/>
      <c r="F1275" s="334"/>
      <c r="G1275" s="269"/>
      <c r="H1275" s="269"/>
      <c r="I1275" s="264"/>
      <c r="J1275" s="307" t="str">
        <f t="shared" si="1"/>
        <v/>
      </c>
      <c r="K1275" s="307"/>
      <c r="L1275" s="308"/>
      <c r="M1275" s="307"/>
      <c r="N1275" s="304"/>
      <c r="O1275" s="264"/>
      <c r="P1275" s="269"/>
      <c r="Q1275" s="296"/>
      <c r="R1275" s="296"/>
      <c r="S1275" s="296"/>
      <c r="T1275" s="296"/>
    </row>
    <row r="1276" spans="1:20" ht="12.75" customHeight="1" x14ac:dyDescent="0.2">
      <c r="A1276" s="303" t="str">
        <f>IF(B1276="","",ROW()-ROW($A$3)+'Diário 3º PA'!$P$1)</f>
        <v/>
      </c>
      <c r="B1276" s="304"/>
      <c r="C1276" s="305"/>
      <c r="D1276" s="269"/>
      <c r="E1276" s="264"/>
      <c r="F1276" s="334"/>
      <c r="G1276" s="269"/>
      <c r="H1276" s="269"/>
      <c r="I1276" s="264"/>
      <c r="J1276" s="307" t="str">
        <f t="shared" si="1"/>
        <v/>
      </c>
      <c r="K1276" s="307"/>
      <c r="L1276" s="308"/>
      <c r="M1276" s="307"/>
      <c r="N1276" s="304"/>
      <c r="O1276" s="264"/>
      <c r="P1276" s="269"/>
      <c r="Q1276" s="296"/>
      <c r="R1276" s="296"/>
      <c r="S1276" s="296"/>
      <c r="T1276" s="296"/>
    </row>
    <row r="1277" spans="1:20" ht="12.75" customHeight="1" x14ac:dyDescent="0.2">
      <c r="A1277" s="303" t="str">
        <f>IF(B1277="","",ROW()-ROW($A$3)+'Diário 3º PA'!$P$1)</f>
        <v/>
      </c>
      <c r="B1277" s="304"/>
      <c r="C1277" s="305"/>
      <c r="D1277" s="269"/>
      <c r="E1277" s="264"/>
      <c r="F1277" s="334"/>
      <c r="G1277" s="269"/>
      <c r="H1277" s="269"/>
      <c r="I1277" s="264"/>
      <c r="J1277" s="307" t="str">
        <f t="shared" si="1"/>
        <v/>
      </c>
      <c r="K1277" s="307"/>
      <c r="L1277" s="308"/>
      <c r="M1277" s="307"/>
      <c r="N1277" s="304"/>
      <c r="O1277" s="264"/>
      <c r="P1277" s="269"/>
      <c r="Q1277" s="296"/>
      <c r="R1277" s="296"/>
      <c r="S1277" s="296"/>
      <c r="T1277" s="296"/>
    </row>
    <row r="1278" spans="1:20" ht="12.75" customHeight="1" x14ac:dyDescent="0.2">
      <c r="A1278" s="303" t="str">
        <f>IF(B1278="","",ROW()-ROW($A$3)+'Diário 3º PA'!$P$1)</f>
        <v/>
      </c>
      <c r="B1278" s="304"/>
      <c r="C1278" s="305"/>
      <c r="D1278" s="269"/>
      <c r="E1278" s="264"/>
      <c r="F1278" s="334"/>
      <c r="G1278" s="269"/>
      <c r="H1278" s="269"/>
      <c r="I1278" s="264"/>
      <c r="J1278" s="307" t="str">
        <f t="shared" si="1"/>
        <v/>
      </c>
      <c r="K1278" s="307"/>
      <c r="L1278" s="308"/>
      <c r="M1278" s="307"/>
      <c r="N1278" s="304"/>
      <c r="O1278" s="264"/>
      <c r="P1278" s="269"/>
      <c r="Q1278" s="296"/>
      <c r="R1278" s="296"/>
      <c r="S1278" s="296"/>
      <c r="T1278" s="296"/>
    </row>
    <row r="1279" spans="1:20" ht="12.75" customHeight="1" x14ac:dyDescent="0.2">
      <c r="A1279" s="303" t="str">
        <f>IF(B1279="","",ROW()-ROW($A$3)+'Diário 3º PA'!$P$1)</f>
        <v/>
      </c>
      <c r="B1279" s="304"/>
      <c r="C1279" s="305"/>
      <c r="D1279" s="269"/>
      <c r="E1279" s="264"/>
      <c r="F1279" s="334"/>
      <c r="G1279" s="269"/>
      <c r="H1279" s="269"/>
      <c r="I1279" s="264"/>
      <c r="J1279" s="307" t="str">
        <f t="shared" si="1"/>
        <v/>
      </c>
      <c r="K1279" s="307"/>
      <c r="L1279" s="308"/>
      <c r="M1279" s="307"/>
      <c r="N1279" s="304"/>
      <c r="O1279" s="264"/>
      <c r="P1279" s="269"/>
      <c r="Q1279" s="296"/>
      <c r="R1279" s="296"/>
      <c r="S1279" s="296"/>
      <c r="T1279" s="296"/>
    </row>
    <row r="1280" spans="1:20" ht="12.75" customHeight="1" x14ac:dyDescent="0.2">
      <c r="A1280" s="303" t="str">
        <f>IF(B1280="","",ROW()-ROW($A$3)+'Diário 3º PA'!$P$1)</f>
        <v/>
      </c>
      <c r="B1280" s="304"/>
      <c r="C1280" s="305"/>
      <c r="D1280" s="269"/>
      <c r="E1280" s="264"/>
      <c r="F1280" s="334"/>
      <c r="G1280" s="269"/>
      <c r="H1280" s="269"/>
      <c r="I1280" s="264"/>
      <c r="J1280" s="307" t="str">
        <f t="shared" si="1"/>
        <v/>
      </c>
      <c r="K1280" s="307"/>
      <c r="L1280" s="308"/>
      <c r="M1280" s="307"/>
      <c r="N1280" s="304"/>
      <c r="O1280" s="264"/>
      <c r="P1280" s="269"/>
      <c r="Q1280" s="296"/>
      <c r="R1280" s="296"/>
      <c r="S1280" s="296"/>
      <c r="T1280" s="296"/>
    </row>
    <row r="1281" spans="1:20" ht="12.75" customHeight="1" x14ac:dyDescent="0.2">
      <c r="A1281" s="303" t="str">
        <f>IF(B1281="","",ROW()-ROW($A$3)+'Diário 3º PA'!$P$1)</f>
        <v/>
      </c>
      <c r="B1281" s="304"/>
      <c r="C1281" s="305"/>
      <c r="D1281" s="269"/>
      <c r="E1281" s="264"/>
      <c r="F1281" s="334"/>
      <c r="G1281" s="269"/>
      <c r="H1281" s="269"/>
      <c r="I1281" s="264"/>
      <c r="J1281" s="307" t="str">
        <f t="shared" si="1"/>
        <v/>
      </c>
      <c r="K1281" s="307"/>
      <c r="L1281" s="308"/>
      <c r="M1281" s="307"/>
      <c r="N1281" s="304"/>
      <c r="O1281" s="264"/>
      <c r="P1281" s="269"/>
      <c r="Q1281" s="296"/>
      <c r="R1281" s="296"/>
      <c r="S1281" s="296"/>
      <c r="T1281" s="296"/>
    </row>
    <row r="1282" spans="1:20" ht="12.75" customHeight="1" x14ac:dyDescent="0.2">
      <c r="A1282" s="303" t="str">
        <f>IF(B1282="","",ROW()-ROW($A$3)+'Diário 3º PA'!$P$1)</f>
        <v/>
      </c>
      <c r="B1282" s="304"/>
      <c r="C1282" s="305"/>
      <c r="D1282" s="269"/>
      <c r="E1282" s="264"/>
      <c r="F1282" s="334"/>
      <c r="G1282" s="269"/>
      <c r="H1282" s="269"/>
      <c r="I1282" s="264"/>
      <c r="J1282" s="307" t="str">
        <f t="shared" si="1"/>
        <v/>
      </c>
      <c r="K1282" s="307"/>
      <c r="L1282" s="308"/>
      <c r="M1282" s="307"/>
      <c r="N1282" s="304"/>
      <c r="O1282" s="264"/>
      <c r="P1282" s="269"/>
      <c r="Q1282" s="296"/>
      <c r="R1282" s="296"/>
      <c r="S1282" s="296"/>
      <c r="T1282" s="296"/>
    </row>
    <row r="1283" spans="1:20" ht="12.75" customHeight="1" x14ac:dyDescent="0.2">
      <c r="A1283" s="303" t="str">
        <f>IF(B1283="","",ROW()-ROW($A$3)+'Diário 3º PA'!$P$1)</f>
        <v/>
      </c>
      <c r="B1283" s="304"/>
      <c r="C1283" s="305"/>
      <c r="D1283" s="269"/>
      <c r="E1283" s="264"/>
      <c r="F1283" s="334"/>
      <c r="G1283" s="269"/>
      <c r="H1283" s="269"/>
      <c r="I1283" s="264"/>
      <c r="J1283" s="307" t="str">
        <f t="shared" si="1"/>
        <v/>
      </c>
      <c r="K1283" s="307"/>
      <c r="L1283" s="308"/>
      <c r="M1283" s="307"/>
      <c r="N1283" s="304"/>
      <c r="O1283" s="264"/>
      <c r="P1283" s="269"/>
      <c r="Q1283" s="296"/>
      <c r="R1283" s="296"/>
      <c r="S1283" s="296"/>
      <c r="T1283" s="296"/>
    </row>
    <row r="1284" spans="1:20" ht="12.75" customHeight="1" x14ac:dyDescent="0.2">
      <c r="A1284" s="303" t="str">
        <f>IF(B1284="","",ROW()-ROW($A$3)+'Diário 3º PA'!$P$1)</f>
        <v/>
      </c>
      <c r="B1284" s="304"/>
      <c r="C1284" s="305"/>
      <c r="D1284" s="269"/>
      <c r="E1284" s="264"/>
      <c r="F1284" s="334"/>
      <c r="G1284" s="269"/>
      <c r="H1284" s="269"/>
      <c r="I1284" s="264"/>
      <c r="J1284" s="307" t="str">
        <f t="shared" si="1"/>
        <v/>
      </c>
      <c r="K1284" s="307"/>
      <c r="L1284" s="308"/>
      <c r="M1284" s="307"/>
      <c r="N1284" s="304"/>
      <c r="O1284" s="264"/>
      <c r="P1284" s="269"/>
      <c r="Q1284" s="296"/>
      <c r="R1284" s="296"/>
      <c r="S1284" s="296"/>
      <c r="T1284" s="296"/>
    </row>
    <row r="1285" spans="1:20" ht="12.75" customHeight="1" x14ac:dyDescent="0.2">
      <c r="A1285" s="303" t="str">
        <f>IF(B1285="","",ROW()-ROW($A$3)+'Diário 3º PA'!$P$1)</f>
        <v/>
      </c>
      <c r="B1285" s="304"/>
      <c r="C1285" s="305"/>
      <c r="D1285" s="269"/>
      <c r="E1285" s="264"/>
      <c r="F1285" s="334"/>
      <c r="G1285" s="269"/>
      <c r="H1285" s="269"/>
      <c r="I1285" s="264"/>
      <c r="J1285" s="307" t="str">
        <f t="shared" si="1"/>
        <v/>
      </c>
      <c r="K1285" s="307"/>
      <c r="L1285" s="308"/>
      <c r="M1285" s="307"/>
      <c r="N1285" s="304"/>
      <c r="O1285" s="264"/>
      <c r="P1285" s="269"/>
      <c r="Q1285" s="296"/>
      <c r="R1285" s="296"/>
      <c r="S1285" s="296"/>
      <c r="T1285" s="296"/>
    </row>
    <row r="1286" spans="1:20" ht="12.75" customHeight="1" x14ac:dyDescent="0.2">
      <c r="A1286" s="303" t="str">
        <f>IF(B1286="","",ROW()-ROW($A$3)+'Diário 3º PA'!$P$1)</f>
        <v/>
      </c>
      <c r="B1286" s="304"/>
      <c r="C1286" s="305"/>
      <c r="D1286" s="269"/>
      <c r="E1286" s="264"/>
      <c r="F1286" s="334"/>
      <c r="G1286" s="269"/>
      <c r="H1286" s="269"/>
      <c r="I1286" s="264"/>
      <c r="J1286" s="307" t="str">
        <f t="shared" si="1"/>
        <v/>
      </c>
      <c r="K1286" s="307"/>
      <c r="L1286" s="308"/>
      <c r="M1286" s="307"/>
      <c r="N1286" s="304"/>
      <c r="O1286" s="264"/>
      <c r="P1286" s="269"/>
      <c r="Q1286" s="296"/>
      <c r="R1286" s="296"/>
      <c r="S1286" s="296"/>
      <c r="T1286" s="296"/>
    </row>
    <row r="1287" spans="1:20" ht="12.75" customHeight="1" x14ac:dyDescent="0.2">
      <c r="A1287" s="303" t="str">
        <f>IF(B1287="","",ROW()-ROW($A$3)+'Diário 3º PA'!$P$1)</f>
        <v/>
      </c>
      <c r="B1287" s="304"/>
      <c r="C1287" s="305"/>
      <c r="D1287" s="269"/>
      <c r="E1287" s="264"/>
      <c r="F1287" s="334"/>
      <c r="G1287" s="269"/>
      <c r="H1287" s="269"/>
      <c r="I1287" s="264"/>
      <c r="J1287" s="307" t="str">
        <f t="shared" si="1"/>
        <v/>
      </c>
      <c r="K1287" s="307"/>
      <c r="L1287" s="308"/>
      <c r="M1287" s="307"/>
      <c r="N1287" s="304"/>
      <c r="O1287" s="264"/>
      <c r="P1287" s="269"/>
      <c r="Q1287" s="296"/>
      <c r="R1287" s="296"/>
      <c r="S1287" s="296"/>
      <c r="T1287" s="296"/>
    </row>
    <row r="1288" spans="1:20" ht="12.75" customHeight="1" x14ac:dyDescent="0.2">
      <c r="A1288" s="303" t="str">
        <f>IF(B1288="","",ROW()-ROW($A$3)+'Diário 3º PA'!$P$1)</f>
        <v/>
      </c>
      <c r="B1288" s="304"/>
      <c r="C1288" s="305"/>
      <c r="D1288" s="269"/>
      <c r="E1288" s="264"/>
      <c r="F1288" s="334"/>
      <c r="G1288" s="269"/>
      <c r="H1288" s="269"/>
      <c r="I1288" s="264"/>
      <c r="J1288" s="307" t="str">
        <f t="shared" si="1"/>
        <v/>
      </c>
      <c r="K1288" s="307"/>
      <c r="L1288" s="308"/>
      <c r="M1288" s="307"/>
      <c r="N1288" s="304"/>
      <c r="O1288" s="264"/>
      <c r="P1288" s="269"/>
      <c r="Q1288" s="296"/>
      <c r="R1288" s="296"/>
      <c r="S1288" s="296"/>
      <c r="T1288" s="296"/>
    </row>
    <row r="1289" spans="1:20" ht="12.75" customHeight="1" x14ac:dyDescent="0.2">
      <c r="A1289" s="303" t="str">
        <f>IF(B1289="","",ROW()-ROW($A$3)+'Diário 3º PA'!$P$1)</f>
        <v/>
      </c>
      <c r="B1289" s="304"/>
      <c r="C1289" s="305"/>
      <c r="D1289" s="269"/>
      <c r="E1289" s="264"/>
      <c r="F1289" s="334"/>
      <c r="G1289" s="269"/>
      <c r="H1289" s="269"/>
      <c r="I1289" s="264"/>
      <c r="J1289" s="307" t="str">
        <f t="shared" si="1"/>
        <v/>
      </c>
      <c r="K1289" s="307"/>
      <c r="L1289" s="308"/>
      <c r="M1289" s="307"/>
      <c r="N1289" s="304"/>
      <c r="O1289" s="264"/>
      <c r="P1289" s="269"/>
      <c r="Q1289" s="296"/>
      <c r="R1289" s="296"/>
      <c r="S1289" s="296"/>
      <c r="T1289" s="296"/>
    </row>
    <row r="1290" spans="1:20" ht="12.75" customHeight="1" x14ac:dyDescent="0.2">
      <c r="A1290" s="303" t="str">
        <f>IF(B1290="","",ROW()-ROW($A$3)+'Diário 3º PA'!$P$1)</f>
        <v/>
      </c>
      <c r="B1290" s="304"/>
      <c r="C1290" s="305"/>
      <c r="D1290" s="269"/>
      <c r="E1290" s="264"/>
      <c r="F1290" s="334"/>
      <c r="G1290" s="269"/>
      <c r="H1290" s="269"/>
      <c r="I1290" s="264"/>
      <c r="J1290" s="307" t="str">
        <f t="shared" si="1"/>
        <v/>
      </c>
      <c r="K1290" s="307"/>
      <c r="L1290" s="308"/>
      <c r="M1290" s="307"/>
      <c r="N1290" s="304"/>
      <c r="O1290" s="264"/>
      <c r="P1290" s="269"/>
      <c r="Q1290" s="296"/>
      <c r="R1290" s="296"/>
      <c r="S1290" s="296"/>
      <c r="T1290" s="296"/>
    </row>
    <row r="1291" spans="1:20" ht="12.75" customHeight="1" x14ac:dyDescent="0.2">
      <c r="A1291" s="303" t="str">
        <f>IF(B1291="","",ROW()-ROW($A$3)+'Diário 3º PA'!$P$1)</f>
        <v/>
      </c>
      <c r="B1291" s="304"/>
      <c r="C1291" s="305"/>
      <c r="D1291" s="269"/>
      <c r="E1291" s="264"/>
      <c r="F1291" s="334"/>
      <c r="G1291" s="269"/>
      <c r="H1291" s="269"/>
      <c r="I1291" s="264"/>
      <c r="J1291" s="307" t="str">
        <f t="shared" si="1"/>
        <v/>
      </c>
      <c r="K1291" s="307"/>
      <c r="L1291" s="308"/>
      <c r="M1291" s="307"/>
      <c r="N1291" s="304"/>
      <c r="O1291" s="264"/>
      <c r="P1291" s="269"/>
      <c r="Q1291" s="296"/>
      <c r="R1291" s="296"/>
      <c r="S1291" s="296"/>
      <c r="T1291" s="296"/>
    </row>
    <row r="1292" spans="1:20" ht="12.75" customHeight="1" x14ac:dyDescent="0.2">
      <c r="A1292" s="303" t="str">
        <f>IF(B1292="","",ROW()-ROW($A$3)+'Diário 3º PA'!$P$1)</f>
        <v/>
      </c>
      <c r="B1292" s="304"/>
      <c r="C1292" s="305"/>
      <c r="D1292" s="269"/>
      <c r="E1292" s="264"/>
      <c r="F1292" s="334"/>
      <c r="G1292" s="269"/>
      <c r="H1292" s="269"/>
      <c r="I1292" s="264"/>
      <c r="J1292" s="307" t="str">
        <f t="shared" si="1"/>
        <v/>
      </c>
      <c r="K1292" s="307"/>
      <c r="L1292" s="308"/>
      <c r="M1292" s="307"/>
      <c r="N1292" s="304"/>
      <c r="O1292" s="264"/>
      <c r="P1292" s="269"/>
      <c r="Q1292" s="296"/>
      <c r="R1292" s="296"/>
      <c r="S1292" s="296"/>
      <c r="T1292" s="296"/>
    </row>
    <row r="1293" spans="1:20" ht="12.75" customHeight="1" x14ac:dyDescent="0.2">
      <c r="A1293" s="303" t="str">
        <f>IF(B1293="","",ROW()-ROW($A$3)+'Diário 3º PA'!$P$1)</f>
        <v/>
      </c>
      <c r="B1293" s="304"/>
      <c r="C1293" s="305"/>
      <c r="D1293" s="269"/>
      <c r="E1293" s="264"/>
      <c r="F1293" s="334"/>
      <c r="G1293" s="269"/>
      <c r="H1293" s="269"/>
      <c r="I1293" s="264"/>
      <c r="J1293" s="307" t="str">
        <f t="shared" si="1"/>
        <v/>
      </c>
      <c r="K1293" s="307"/>
      <c r="L1293" s="308"/>
      <c r="M1293" s="307"/>
      <c r="N1293" s="304"/>
      <c r="O1293" s="264"/>
      <c r="P1293" s="269"/>
      <c r="Q1293" s="296"/>
      <c r="R1293" s="296"/>
      <c r="S1293" s="296"/>
      <c r="T1293" s="296"/>
    </row>
    <row r="1294" spans="1:20" ht="12.75" customHeight="1" x14ac:dyDescent="0.2">
      <c r="A1294" s="303" t="str">
        <f>IF(B1294="","",ROW()-ROW($A$3)+'Diário 3º PA'!$P$1)</f>
        <v/>
      </c>
      <c r="B1294" s="304"/>
      <c r="C1294" s="305"/>
      <c r="D1294" s="269"/>
      <c r="E1294" s="264"/>
      <c r="F1294" s="334"/>
      <c r="G1294" s="269"/>
      <c r="H1294" s="269"/>
      <c r="I1294" s="264"/>
      <c r="J1294" s="307" t="str">
        <f t="shared" si="1"/>
        <v/>
      </c>
      <c r="K1294" s="307"/>
      <c r="L1294" s="308"/>
      <c r="M1294" s="307"/>
      <c r="N1294" s="304"/>
      <c r="O1294" s="264"/>
      <c r="P1294" s="269"/>
      <c r="Q1294" s="296"/>
      <c r="R1294" s="296"/>
      <c r="S1294" s="296"/>
      <c r="T1294" s="296"/>
    </row>
    <row r="1295" spans="1:20" ht="12.75" customHeight="1" x14ac:dyDescent="0.2">
      <c r="A1295" s="303" t="str">
        <f>IF(B1295="","",ROW()-ROW($A$3)+'Diário 3º PA'!$P$1)</f>
        <v/>
      </c>
      <c r="B1295" s="304"/>
      <c r="C1295" s="305"/>
      <c r="D1295" s="269"/>
      <c r="E1295" s="264"/>
      <c r="F1295" s="334"/>
      <c r="G1295" s="269"/>
      <c r="H1295" s="269"/>
      <c r="I1295" s="264"/>
      <c r="J1295" s="307" t="str">
        <f t="shared" si="1"/>
        <v/>
      </c>
      <c r="K1295" s="307"/>
      <c r="L1295" s="308"/>
      <c r="M1295" s="307"/>
      <c r="N1295" s="304"/>
      <c r="O1295" s="264"/>
      <c r="P1295" s="269"/>
      <c r="Q1295" s="296"/>
      <c r="R1295" s="296"/>
      <c r="S1295" s="296"/>
      <c r="T1295" s="296"/>
    </row>
    <row r="1296" spans="1:20" ht="12.75" customHeight="1" x14ac:dyDescent="0.2">
      <c r="A1296" s="303" t="str">
        <f>IF(B1296="","",ROW()-ROW($A$3)+'Diário 3º PA'!$P$1)</f>
        <v/>
      </c>
      <c r="B1296" s="304"/>
      <c r="C1296" s="305"/>
      <c r="D1296" s="269"/>
      <c r="E1296" s="264"/>
      <c r="F1296" s="334"/>
      <c r="G1296" s="269"/>
      <c r="H1296" s="269"/>
      <c r="I1296" s="264"/>
      <c r="J1296" s="307" t="str">
        <f t="shared" si="1"/>
        <v/>
      </c>
      <c r="K1296" s="307"/>
      <c r="L1296" s="308"/>
      <c r="M1296" s="307"/>
      <c r="N1296" s="304"/>
      <c r="O1296" s="264"/>
      <c r="P1296" s="269"/>
      <c r="Q1296" s="296"/>
      <c r="R1296" s="296"/>
      <c r="S1296" s="296"/>
      <c r="T1296" s="296"/>
    </row>
    <row r="1297" spans="1:20" ht="12.75" customHeight="1" x14ac:dyDescent="0.2">
      <c r="A1297" s="303" t="str">
        <f>IF(B1297="","",ROW()-ROW($A$3)+'Diário 3º PA'!$P$1)</f>
        <v/>
      </c>
      <c r="B1297" s="304"/>
      <c r="C1297" s="305"/>
      <c r="D1297" s="269"/>
      <c r="E1297" s="264"/>
      <c r="F1297" s="334"/>
      <c r="G1297" s="269"/>
      <c r="H1297" s="269"/>
      <c r="I1297" s="264"/>
      <c r="J1297" s="307" t="str">
        <f t="shared" si="1"/>
        <v/>
      </c>
      <c r="K1297" s="307"/>
      <c r="L1297" s="308"/>
      <c r="M1297" s="307"/>
      <c r="N1297" s="304"/>
      <c r="O1297" s="264"/>
      <c r="P1297" s="269"/>
      <c r="Q1297" s="296"/>
      <c r="R1297" s="296"/>
      <c r="S1297" s="296"/>
      <c r="T1297" s="296"/>
    </row>
    <row r="1298" spans="1:20" ht="12.75" customHeight="1" x14ac:dyDescent="0.2">
      <c r="A1298" s="303" t="str">
        <f>IF(B1298="","",ROW()-ROW($A$3)+'Diário 3º PA'!$P$1)</f>
        <v/>
      </c>
      <c r="B1298" s="304"/>
      <c r="C1298" s="305"/>
      <c r="D1298" s="269"/>
      <c r="E1298" s="264"/>
      <c r="F1298" s="334"/>
      <c r="G1298" s="269"/>
      <c r="H1298" s="269"/>
      <c r="I1298" s="264"/>
      <c r="J1298" s="307" t="str">
        <f t="shared" si="1"/>
        <v/>
      </c>
      <c r="K1298" s="307"/>
      <c r="L1298" s="308"/>
      <c r="M1298" s="307"/>
      <c r="N1298" s="304"/>
      <c r="O1298" s="264"/>
      <c r="P1298" s="269"/>
      <c r="Q1298" s="296"/>
      <c r="R1298" s="296"/>
      <c r="S1298" s="296"/>
      <c r="T1298" s="296"/>
    </row>
    <row r="1299" spans="1:20" ht="12.75" customHeight="1" x14ac:dyDescent="0.2">
      <c r="A1299" s="303" t="str">
        <f>IF(B1299="","",ROW()-ROW($A$3)+'Diário 3º PA'!$P$1)</f>
        <v/>
      </c>
      <c r="B1299" s="304"/>
      <c r="C1299" s="305"/>
      <c r="D1299" s="269"/>
      <c r="E1299" s="264"/>
      <c r="F1299" s="334"/>
      <c r="G1299" s="269"/>
      <c r="H1299" s="269"/>
      <c r="I1299" s="264"/>
      <c r="J1299" s="307" t="str">
        <f t="shared" si="1"/>
        <v/>
      </c>
      <c r="K1299" s="307"/>
      <c r="L1299" s="308"/>
      <c r="M1299" s="307"/>
      <c r="N1299" s="304"/>
      <c r="O1299" s="264"/>
      <c r="P1299" s="269"/>
      <c r="Q1299" s="296"/>
      <c r="R1299" s="296"/>
      <c r="S1299" s="296"/>
      <c r="T1299" s="296"/>
    </row>
    <row r="1300" spans="1:20" ht="12.75" customHeight="1" x14ac:dyDescent="0.2">
      <c r="A1300" s="303" t="str">
        <f>IF(B1300="","",ROW()-ROW($A$3)+'Diário 3º PA'!$P$1)</f>
        <v/>
      </c>
      <c r="B1300" s="304"/>
      <c r="C1300" s="305"/>
      <c r="D1300" s="269"/>
      <c r="E1300" s="264"/>
      <c r="F1300" s="334"/>
      <c r="G1300" s="269"/>
      <c r="H1300" s="269"/>
      <c r="I1300" s="264"/>
      <c r="J1300" s="307" t="str">
        <f t="shared" si="1"/>
        <v/>
      </c>
      <c r="K1300" s="307"/>
      <c r="L1300" s="308"/>
      <c r="M1300" s="307"/>
      <c r="N1300" s="304"/>
      <c r="O1300" s="264"/>
      <c r="P1300" s="269"/>
      <c r="Q1300" s="296"/>
      <c r="R1300" s="296"/>
      <c r="S1300" s="296"/>
      <c r="T1300" s="296"/>
    </row>
    <row r="1301" spans="1:20" ht="12.75" customHeight="1" x14ac:dyDescent="0.2">
      <c r="A1301" s="303" t="str">
        <f>IF(B1301="","",ROW()-ROW($A$3)+'Diário 3º PA'!$P$1)</f>
        <v/>
      </c>
      <c r="B1301" s="304"/>
      <c r="C1301" s="305"/>
      <c r="D1301" s="269"/>
      <c r="E1301" s="264"/>
      <c r="F1301" s="334"/>
      <c r="G1301" s="269"/>
      <c r="H1301" s="269"/>
      <c r="I1301" s="264"/>
      <c r="J1301" s="307" t="str">
        <f t="shared" si="1"/>
        <v/>
      </c>
      <c r="K1301" s="307"/>
      <c r="L1301" s="308"/>
      <c r="M1301" s="307"/>
      <c r="N1301" s="304"/>
      <c r="O1301" s="264"/>
      <c r="P1301" s="269"/>
      <c r="Q1301" s="296"/>
      <c r="R1301" s="296"/>
      <c r="S1301" s="296"/>
      <c r="T1301" s="296"/>
    </row>
    <row r="1302" spans="1:20" ht="12.75" customHeight="1" x14ac:dyDescent="0.2">
      <c r="A1302" s="303" t="str">
        <f>IF(B1302="","",ROW()-ROW($A$3)+'Diário 3º PA'!$P$1)</f>
        <v/>
      </c>
      <c r="B1302" s="304"/>
      <c r="C1302" s="305"/>
      <c r="D1302" s="269"/>
      <c r="E1302" s="264"/>
      <c r="F1302" s="334"/>
      <c r="G1302" s="269"/>
      <c r="H1302" s="269"/>
      <c r="I1302" s="264"/>
      <c r="J1302" s="307" t="str">
        <f t="shared" si="1"/>
        <v/>
      </c>
      <c r="K1302" s="307"/>
      <c r="L1302" s="308"/>
      <c r="M1302" s="307"/>
      <c r="N1302" s="304"/>
      <c r="O1302" s="264"/>
      <c r="P1302" s="269"/>
      <c r="Q1302" s="296"/>
      <c r="R1302" s="296"/>
      <c r="S1302" s="296"/>
      <c r="T1302" s="296"/>
    </row>
    <row r="1303" spans="1:20" ht="12.75" customHeight="1" x14ac:dyDescent="0.2">
      <c r="A1303" s="303" t="str">
        <f>IF(B1303="","",ROW()-ROW($A$3)+'Diário 3º PA'!$P$1)</f>
        <v/>
      </c>
      <c r="B1303" s="304"/>
      <c r="C1303" s="305"/>
      <c r="D1303" s="269"/>
      <c r="E1303" s="264"/>
      <c r="F1303" s="334"/>
      <c r="G1303" s="269"/>
      <c r="H1303" s="269"/>
      <c r="I1303" s="264"/>
      <c r="J1303" s="307" t="str">
        <f t="shared" si="1"/>
        <v/>
      </c>
      <c r="K1303" s="307"/>
      <c r="L1303" s="308"/>
      <c r="M1303" s="307"/>
      <c r="N1303" s="304"/>
      <c r="O1303" s="264"/>
      <c r="P1303" s="269"/>
      <c r="Q1303" s="296"/>
      <c r="R1303" s="296"/>
      <c r="S1303" s="296"/>
      <c r="T1303" s="296"/>
    </row>
    <row r="1304" spans="1:20" ht="12.75" customHeight="1" x14ac:dyDescent="0.2">
      <c r="A1304" s="303" t="str">
        <f>IF(B1304="","",ROW()-ROW($A$3)+'Diário 3º PA'!$P$1)</f>
        <v/>
      </c>
      <c r="B1304" s="304"/>
      <c r="C1304" s="305"/>
      <c r="D1304" s="269"/>
      <c r="E1304" s="264"/>
      <c r="F1304" s="334"/>
      <c r="G1304" s="269"/>
      <c r="H1304" s="269"/>
      <c r="I1304" s="264"/>
      <c r="J1304" s="307" t="str">
        <f t="shared" si="1"/>
        <v/>
      </c>
      <c r="K1304" s="307"/>
      <c r="L1304" s="308"/>
      <c r="M1304" s="307"/>
      <c r="N1304" s="304"/>
      <c r="O1304" s="264"/>
      <c r="P1304" s="269"/>
      <c r="Q1304" s="296"/>
      <c r="R1304" s="296"/>
      <c r="S1304" s="296"/>
      <c r="T1304" s="296"/>
    </row>
    <row r="1305" spans="1:20" ht="12.75" customHeight="1" x14ac:dyDescent="0.2">
      <c r="A1305" s="303" t="str">
        <f>IF(B1305="","",ROW()-ROW($A$3)+'Diário 3º PA'!$P$1)</f>
        <v/>
      </c>
      <c r="B1305" s="304"/>
      <c r="C1305" s="305"/>
      <c r="D1305" s="269"/>
      <c r="E1305" s="264"/>
      <c r="F1305" s="334"/>
      <c r="G1305" s="269"/>
      <c r="H1305" s="269"/>
      <c r="I1305" s="264"/>
      <c r="J1305" s="307" t="str">
        <f t="shared" si="1"/>
        <v/>
      </c>
      <c r="K1305" s="307"/>
      <c r="L1305" s="308"/>
      <c r="M1305" s="307"/>
      <c r="N1305" s="304"/>
      <c r="O1305" s="264"/>
      <c r="P1305" s="269"/>
      <c r="Q1305" s="296"/>
      <c r="R1305" s="296"/>
      <c r="S1305" s="296"/>
      <c r="T1305" s="296"/>
    </row>
    <row r="1306" spans="1:20" ht="12.75" customHeight="1" x14ac:dyDescent="0.2">
      <c r="A1306" s="303" t="str">
        <f>IF(B1306="","",ROW()-ROW($A$3)+'Diário 3º PA'!$P$1)</f>
        <v/>
      </c>
      <c r="B1306" s="304"/>
      <c r="C1306" s="305"/>
      <c r="D1306" s="269"/>
      <c r="E1306" s="264"/>
      <c r="F1306" s="334"/>
      <c r="G1306" s="269"/>
      <c r="H1306" s="269"/>
      <c r="I1306" s="264"/>
      <c r="J1306" s="307" t="str">
        <f t="shared" si="1"/>
        <v/>
      </c>
      <c r="K1306" s="307"/>
      <c r="L1306" s="308"/>
      <c r="M1306" s="307"/>
      <c r="N1306" s="304"/>
      <c r="O1306" s="264"/>
      <c r="P1306" s="269"/>
      <c r="Q1306" s="296"/>
      <c r="R1306" s="296"/>
      <c r="S1306" s="296"/>
      <c r="T1306" s="296"/>
    </row>
    <row r="1307" spans="1:20" ht="12.75" customHeight="1" x14ac:dyDescent="0.2">
      <c r="A1307" s="303" t="str">
        <f>IF(B1307="","",ROW()-ROW($A$3)+'Diário 3º PA'!$P$1)</f>
        <v/>
      </c>
      <c r="B1307" s="304"/>
      <c r="C1307" s="305"/>
      <c r="D1307" s="269"/>
      <c r="E1307" s="264"/>
      <c r="F1307" s="334"/>
      <c r="G1307" s="269"/>
      <c r="H1307" s="269"/>
      <c r="I1307" s="264"/>
      <c r="J1307" s="307" t="str">
        <f t="shared" si="1"/>
        <v/>
      </c>
      <c r="K1307" s="307"/>
      <c r="L1307" s="308"/>
      <c r="M1307" s="307"/>
      <c r="N1307" s="304"/>
      <c r="O1307" s="264"/>
      <c r="P1307" s="269"/>
      <c r="Q1307" s="296"/>
      <c r="R1307" s="296"/>
      <c r="S1307" s="296"/>
      <c r="T1307" s="296"/>
    </row>
    <row r="1308" spans="1:20" ht="12.75" customHeight="1" x14ac:dyDescent="0.2">
      <c r="A1308" s="303" t="str">
        <f>IF(B1308="","",ROW()-ROW($A$3)+'Diário 3º PA'!$P$1)</f>
        <v/>
      </c>
      <c r="B1308" s="304"/>
      <c r="C1308" s="305"/>
      <c r="D1308" s="269"/>
      <c r="E1308" s="264"/>
      <c r="F1308" s="334"/>
      <c r="G1308" s="269"/>
      <c r="H1308" s="269"/>
      <c r="I1308" s="264"/>
      <c r="J1308" s="307" t="str">
        <f t="shared" si="1"/>
        <v/>
      </c>
      <c r="K1308" s="307"/>
      <c r="L1308" s="308"/>
      <c r="M1308" s="307"/>
      <c r="N1308" s="304"/>
      <c r="O1308" s="264"/>
      <c r="P1308" s="269"/>
      <c r="Q1308" s="296"/>
      <c r="R1308" s="296"/>
      <c r="S1308" s="296"/>
      <c r="T1308" s="296"/>
    </row>
    <row r="1309" spans="1:20" ht="12.75" customHeight="1" x14ac:dyDescent="0.2">
      <c r="A1309" s="303" t="str">
        <f>IF(B1309="","",ROW()-ROW($A$3)+'Diário 3º PA'!$P$1)</f>
        <v/>
      </c>
      <c r="B1309" s="304"/>
      <c r="C1309" s="305"/>
      <c r="D1309" s="269"/>
      <c r="E1309" s="264"/>
      <c r="F1309" s="334"/>
      <c r="G1309" s="269"/>
      <c r="H1309" s="269"/>
      <c r="I1309" s="264"/>
      <c r="J1309" s="307" t="str">
        <f t="shared" si="1"/>
        <v/>
      </c>
      <c r="K1309" s="307"/>
      <c r="L1309" s="308"/>
      <c r="M1309" s="307"/>
      <c r="N1309" s="304"/>
      <c r="O1309" s="264"/>
      <c r="P1309" s="269"/>
      <c r="Q1309" s="296"/>
      <c r="R1309" s="296"/>
      <c r="S1309" s="296"/>
      <c r="T1309" s="296"/>
    </row>
    <row r="1310" spans="1:20" ht="12.75" customHeight="1" x14ac:dyDescent="0.2">
      <c r="A1310" s="303" t="str">
        <f>IF(B1310="","",ROW()-ROW($A$3)+'Diário 3º PA'!$P$1)</f>
        <v/>
      </c>
      <c r="B1310" s="304"/>
      <c r="C1310" s="305"/>
      <c r="D1310" s="269"/>
      <c r="E1310" s="264"/>
      <c r="F1310" s="334"/>
      <c r="G1310" s="269"/>
      <c r="H1310" s="269"/>
      <c r="I1310" s="264"/>
      <c r="J1310" s="307" t="str">
        <f t="shared" si="1"/>
        <v/>
      </c>
      <c r="K1310" s="307"/>
      <c r="L1310" s="308"/>
      <c r="M1310" s="307"/>
      <c r="N1310" s="304"/>
      <c r="O1310" s="264"/>
      <c r="P1310" s="269"/>
      <c r="Q1310" s="296"/>
      <c r="R1310" s="296"/>
      <c r="S1310" s="296"/>
      <c r="T1310" s="296"/>
    </row>
    <row r="1311" spans="1:20" ht="12.75" customHeight="1" x14ac:dyDescent="0.2">
      <c r="A1311" s="303" t="str">
        <f>IF(B1311="","",ROW()-ROW($A$3)+'Diário 3º PA'!$P$1)</f>
        <v/>
      </c>
      <c r="B1311" s="304"/>
      <c r="C1311" s="305"/>
      <c r="D1311" s="269"/>
      <c r="E1311" s="264"/>
      <c r="F1311" s="334"/>
      <c r="G1311" s="269"/>
      <c r="H1311" s="269"/>
      <c r="I1311" s="264"/>
      <c r="J1311" s="307" t="str">
        <f t="shared" si="1"/>
        <v/>
      </c>
      <c r="K1311" s="307"/>
      <c r="L1311" s="308"/>
      <c r="M1311" s="307"/>
      <c r="N1311" s="304"/>
      <c r="O1311" s="264"/>
      <c r="P1311" s="269"/>
      <c r="Q1311" s="296"/>
      <c r="R1311" s="296"/>
      <c r="S1311" s="296"/>
      <c r="T1311" s="296"/>
    </row>
    <row r="1312" spans="1:20" ht="12.75" customHeight="1" x14ac:dyDescent="0.2">
      <c r="A1312" s="303" t="str">
        <f>IF(B1312="","",ROW()-ROW($A$3)+'Diário 3º PA'!$P$1)</f>
        <v/>
      </c>
      <c r="B1312" s="304"/>
      <c r="C1312" s="305"/>
      <c r="D1312" s="269"/>
      <c r="E1312" s="264"/>
      <c r="F1312" s="334"/>
      <c r="G1312" s="269"/>
      <c r="H1312" s="269"/>
      <c r="I1312" s="264"/>
      <c r="J1312" s="307" t="str">
        <f t="shared" si="1"/>
        <v/>
      </c>
      <c r="K1312" s="307"/>
      <c r="L1312" s="308"/>
      <c r="M1312" s="307"/>
      <c r="N1312" s="304"/>
      <c r="O1312" s="264"/>
      <c r="P1312" s="269"/>
      <c r="Q1312" s="296"/>
      <c r="R1312" s="296"/>
      <c r="S1312" s="296"/>
      <c r="T1312" s="296"/>
    </row>
    <row r="1313" spans="1:20" ht="12.75" customHeight="1" x14ac:dyDescent="0.2">
      <c r="A1313" s="303" t="str">
        <f>IF(B1313="","",ROW()-ROW($A$3)+'Diário 3º PA'!$P$1)</f>
        <v/>
      </c>
      <c r="B1313" s="304"/>
      <c r="C1313" s="305"/>
      <c r="D1313" s="269"/>
      <c r="E1313" s="264"/>
      <c r="F1313" s="334"/>
      <c r="G1313" s="269"/>
      <c r="H1313" s="269"/>
      <c r="I1313" s="264"/>
      <c r="J1313" s="307" t="str">
        <f t="shared" si="1"/>
        <v/>
      </c>
      <c r="K1313" s="307"/>
      <c r="L1313" s="308"/>
      <c r="M1313" s="307"/>
      <c r="N1313" s="304"/>
      <c r="O1313" s="264"/>
      <c r="P1313" s="269"/>
      <c r="Q1313" s="296"/>
      <c r="R1313" s="296"/>
      <c r="S1313" s="296"/>
      <c r="T1313" s="296"/>
    </row>
    <row r="1314" spans="1:20" ht="12.75" customHeight="1" x14ac:dyDescent="0.2">
      <c r="A1314" s="303" t="str">
        <f>IF(B1314="","",ROW()-ROW($A$3)+'Diário 3º PA'!$P$1)</f>
        <v/>
      </c>
      <c r="B1314" s="304"/>
      <c r="C1314" s="305"/>
      <c r="D1314" s="269"/>
      <c r="E1314" s="264"/>
      <c r="F1314" s="334"/>
      <c r="G1314" s="269"/>
      <c r="H1314" s="269"/>
      <c r="I1314" s="264"/>
      <c r="J1314" s="307" t="str">
        <f t="shared" si="1"/>
        <v/>
      </c>
      <c r="K1314" s="307"/>
      <c r="L1314" s="308"/>
      <c r="M1314" s="307"/>
      <c r="N1314" s="304"/>
      <c r="O1314" s="264"/>
      <c r="P1314" s="269"/>
      <c r="Q1314" s="296"/>
      <c r="R1314" s="296"/>
      <c r="S1314" s="296"/>
      <c r="T1314" s="296"/>
    </row>
    <row r="1315" spans="1:20" ht="12.75" customHeight="1" x14ac:dyDescent="0.2">
      <c r="A1315" s="303" t="str">
        <f>IF(B1315="","",ROW()-ROW($A$3)+'Diário 3º PA'!$P$1)</f>
        <v/>
      </c>
      <c r="B1315" s="304"/>
      <c r="C1315" s="305"/>
      <c r="D1315" s="269"/>
      <c r="E1315" s="264"/>
      <c r="F1315" s="334"/>
      <c r="G1315" s="269"/>
      <c r="H1315" s="269"/>
      <c r="I1315" s="264"/>
      <c r="J1315" s="307" t="str">
        <f t="shared" si="1"/>
        <v/>
      </c>
      <c r="K1315" s="307"/>
      <c r="L1315" s="308"/>
      <c r="M1315" s="307"/>
      <c r="N1315" s="304"/>
      <c r="O1315" s="264"/>
      <c r="P1315" s="269"/>
      <c r="Q1315" s="296"/>
      <c r="R1315" s="296"/>
      <c r="S1315" s="296"/>
      <c r="T1315" s="296"/>
    </row>
    <row r="1316" spans="1:20" ht="12.75" customHeight="1" x14ac:dyDescent="0.2">
      <c r="A1316" s="303" t="str">
        <f>IF(B1316="","",ROW()-ROW($A$3)+'Diário 3º PA'!$P$1)</f>
        <v/>
      </c>
      <c r="B1316" s="304"/>
      <c r="C1316" s="305"/>
      <c r="D1316" s="269"/>
      <c r="E1316" s="264"/>
      <c r="F1316" s="334"/>
      <c r="G1316" s="269"/>
      <c r="H1316" s="269"/>
      <c r="I1316" s="264"/>
      <c r="J1316" s="307" t="str">
        <f t="shared" si="1"/>
        <v/>
      </c>
      <c r="K1316" s="307"/>
      <c r="L1316" s="308"/>
      <c r="M1316" s="307"/>
      <c r="N1316" s="304"/>
      <c r="O1316" s="264"/>
      <c r="P1316" s="269"/>
      <c r="Q1316" s="296"/>
      <c r="R1316" s="296"/>
      <c r="S1316" s="296"/>
      <c r="T1316" s="296"/>
    </row>
    <row r="1317" spans="1:20" ht="12.75" customHeight="1" x14ac:dyDescent="0.2">
      <c r="A1317" s="303" t="str">
        <f>IF(B1317="","",ROW()-ROW($A$3)+'Diário 3º PA'!$P$1)</f>
        <v/>
      </c>
      <c r="B1317" s="304"/>
      <c r="C1317" s="305"/>
      <c r="D1317" s="269"/>
      <c r="E1317" s="264"/>
      <c r="F1317" s="334"/>
      <c r="G1317" s="269"/>
      <c r="H1317" s="269"/>
      <c r="I1317" s="264"/>
      <c r="J1317" s="307" t="str">
        <f t="shared" si="1"/>
        <v/>
      </c>
      <c r="K1317" s="307"/>
      <c r="L1317" s="308"/>
      <c r="M1317" s="307"/>
      <c r="N1317" s="304"/>
      <c r="O1317" s="264"/>
      <c r="P1317" s="269"/>
      <c r="Q1317" s="296"/>
      <c r="R1317" s="296"/>
      <c r="S1317" s="296"/>
      <c r="T1317" s="296"/>
    </row>
    <row r="1318" spans="1:20" ht="12.75" customHeight="1" x14ac:dyDescent="0.2">
      <c r="A1318" s="303" t="str">
        <f>IF(B1318="","",ROW()-ROW($A$3)+'Diário 3º PA'!$P$1)</f>
        <v/>
      </c>
      <c r="B1318" s="304"/>
      <c r="C1318" s="305"/>
      <c r="D1318" s="269"/>
      <c r="E1318" s="264"/>
      <c r="F1318" s="334"/>
      <c r="G1318" s="269"/>
      <c r="H1318" s="269"/>
      <c r="I1318" s="264"/>
      <c r="J1318" s="307" t="str">
        <f t="shared" si="1"/>
        <v/>
      </c>
      <c r="K1318" s="307"/>
      <c r="L1318" s="308"/>
      <c r="M1318" s="307"/>
      <c r="N1318" s="304"/>
      <c r="O1318" s="264"/>
      <c r="P1318" s="269"/>
      <c r="Q1318" s="296"/>
      <c r="R1318" s="296"/>
      <c r="S1318" s="296"/>
      <c r="T1318" s="296"/>
    </row>
    <row r="1319" spans="1:20" ht="12.75" customHeight="1" x14ac:dyDescent="0.2">
      <c r="A1319" s="303" t="str">
        <f>IF(B1319="","",ROW()-ROW($A$3)+'Diário 3º PA'!$P$1)</f>
        <v/>
      </c>
      <c r="B1319" s="304"/>
      <c r="C1319" s="305"/>
      <c r="D1319" s="269"/>
      <c r="E1319" s="264"/>
      <c r="F1319" s="334"/>
      <c r="G1319" s="269"/>
      <c r="H1319" s="269"/>
      <c r="I1319" s="264"/>
      <c r="J1319" s="307" t="str">
        <f t="shared" si="1"/>
        <v/>
      </c>
      <c r="K1319" s="307"/>
      <c r="L1319" s="308"/>
      <c r="M1319" s="307"/>
      <c r="N1319" s="304"/>
      <c r="O1319" s="264"/>
      <c r="P1319" s="269"/>
      <c r="Q1319" s="296"/>
      <c r="R1319" s="296"/>
      <c r="S1319" s="296"/>
      <c r="T1319" s="296"/>
    </row>
    <row r="1320" spans="1:20" ht="12.75" customHeight="1" x14ac:dyDescent="0.2">
      <c r="A1320" s="303" t="str">
        <f>IF(B1320="","",ROW()-ROW($A$3)+'Diário 3º PA'!$P$1)</f>
        <v/>
      </c>
      <c r="B1320" s="304"/>
      <c r="C1320" s="305"/>
      <c r="D1320" s="269"/>
      <c r="E1320" s="264"/>
      <c r="F1320" s="334"/>
      <c r="G1320" s="269"/>
      <c r="H1320" s="269"/>
      <c r="I1320" s="264"/>
      <c r="J1320" s="307" t="str">
        <f t="shared" si="1"/>
        <v/>
      </c>
      <c r="K1320" s="307"/>
      <c r="L1320" s="308"/>
      <c r="M1320" s="307"/>
      <c r="N1320" s="304"/>
      <c r="O1320" s="264"/>
      <c r="P1320" s="269"/>
      <c r="Q1320" s="296"/>
      <c r="R1320" s="296"/>
      <c r="S1320" s="296"/>
      <c r="T1320" s="296"/>
    </row>
    <row r="1321" spans="1:20" ht="12.75" customHeight="1" x14ac:dyDescent="0.2">
      <c r="A1321" s="303" t="str">
        <f>IF(B1321="","",ROW()-ROW($A$3)+'Diário 3º PA'!$P$1)</f>
        <v/>
      </c>
      <c r="B1321" s="304"/>
      <c r="C1321" s="305"/>
      <c r="D1321" s="269"/>
      <c r="E1321" s="264"/>
      <c r="F1321" s="334"/>
      <c r="G1321" s="269"/>
      <c r="H1321" s="269"/>
      <c r="I1321" s="264"/>
      <c r="J1321" s="307" t="str">
        <f t="shared" si="1"/>
        <v/>
      </c>
      <c r="K1321" s="307"/>
      <c r="L1321" s="308"/>
      <c r="M1321" s="307"/>
      <c r="N1321" s="304"/>
      <c r="O1321" s="264"/>
      <c r="P1321" s="269"/>
      <c r="Q1321" s="296"/>
      <c r="R1321" s="296"/>
      <c r="S1321" s="296"/>
      <c r="T1321" s="296"/>
    </row>
    <row r="1322" spans="1:20" ht="12.75" customHeight="1" x14ac:dyDescent="0.2">
      <c r="A1322" s="303" t="str">
        <f>IF(B1322="","",ROW()-ROW($A$3)+'Diário 3º PA'!$P$1)</f>
        <v/>
      </c>
      <c r="B1322" s="304"/>
      <c r="C1322" s="305"/>
      <c r="D1322" s="269"/>
      <c r="E1322" s="264"/>
      <c r="F1322" s="334"/>
      <c r="G1322" s="269"/>
      <c r="H1322" s="269"/>
      <c r="I1322" s="264"/>
      <c r="J1322" s="307" t="str">
        <f t="shared" si="1"/>
        <v/>
      </c>
      <c r="K1322" s="307"/>
      <c r="L1322" s="308"/>
      <c r="M1322" s="307"/>
      <c r="N1322" s="304"/>
      <c r="O1322" s="264"/>
      <c r="P1322" s="269"/>
      <c r="Q1322" s="296"/>
      <c r="R1322" s="296"/>
      <c r="S1322" s="296"/>
      <c r="T1322" s="296"/>
    </row>
    <row r="1323" spans="1:20" ht="12.75" customHeight="1" x14ac:dyDescent="0.2">
      <c r="A1323" s="303" t="str">
        <f>IF(B1323="","",ROW()-ROW($A$3)+'Diário 3º PA'!$P$1)</f>
        <v/>
      </c>
      <c r="B1323" s="304"/>
      <c r="C1323" s="305"/>
      <c r="D1323" s="269"/>
      <c r="E1323" s="264"/>
      <c r="F1323" s="334"/>
      <c r="G1323" s="269"/>
      <c r="H1323" s="269"/>
      <c r="I1323" s="264"/>
      <c r="J1323" s="307" t="str">
        <f t="shared" si="1"/>
        <v/>
      </c>
      <c r="K1323" s="307"/>
      <c r="L1323" s="308"/>
      <c r="M1323" s="307"/>
      <c r="N1323" s="304"/>
      <c r="O1323" s="264"/>
      <c r="P1323" s="269"/>
      <c r="Q1323" s="296"/>
      <c r="R1323" s="296"/>
      <c r="S1323" s="296"/>
      <c r="T1323" s="296"/>
    </row>
    <row r="1324" spans="1:20" ht="12.75" customHeight="1" x14ac:dyDescent="0.2">
      <c r="A1324" s="303" t="str">
        <f>IF(B1324="","",ROW()-ROW($A$3)+'Diário 3º PA'!$P$1)</f>
        <v/>
      </c>
      <c r="B1324" s="304"/>
      <c r="C1324" s="305"/>
      <c r="D1324" s="269"/>
      <c r="E1324" s="264"/>
      <c r="F1324" s="334"/>
      <c r="G1324" s="269"/>
      <c r="H1324" s="269"/>
      <c r="I1324" s="264"/>
      <c r="J1324" s="307" t="str">
        <f t="shared" si="1"/>
        <v/>
      </c>
      <c r="K1324" s="307"/>
      <c r="L1324" s="308"/>
      <c r="M1324" s="307"/>
      <c r="N1324" s="304"/>
      <c r="O1324" s="264"/>
      <c r="P1324" s="269"/>
      <c r="Q1324" s="296"/>
      <c r="R1324" s="296"/>
      <c r="S1324" s="296"/>
      <c r="T1324" s="296"/>
    </row>
    <row r="1325" spans="1:20" ht="12.75" customHeight="1" x14ac:dyDescent="0.2">
      <c r="A1325" s="303" t="str">
        <f>IF(B1325="","",ROW()-ROW($A$3)+'Diário 3º PA'!$P$1)</f>
        <v/>
      </c>
      <c r="B1325" s="304"/>
      <c r="C1325" s="305"/>
      <c r="D1325" s="269"/>
      <c r="E1325" s="264"/>
      <c r="F1325" s="334"/>
      <c r="G1325" s="269"/>
      <c r="H1325" s="269"/>
      <c r="I1325" s="264"/>
      <c r="J1325" s="307" t="str">
        <f t="shared" si="1"/>
        <v/>
      </c>
      <c r="K1325" s="307"/>
      <c r="L1325" s="308"/>
      <c r="M1325" s="307"/>
      <c r="N1325" s="304"/>
      <c r="O1325" s="264"/>
      <c r="P1325" s="269"/>
      <c r="Q1325" s="296"/>
      <c r="R1325" s="296"/>
      <c r="S1325" s="296"/>
      <c r="T1325" s="296"/>
    </row>
    <row r="1326" spans="1:20" ht="12.75" customHeight="1" x14ac:dyDescent="0.2">
      <c r="A1326" s="303" t="str">
        <f>IF(B1326="","",ROW()-ROW($A$3)+'Diário 3º PA'!$P$1)</f>
        <v/>
      </c>
      <c r="B1326" s="304"/>
      <c r="C1326" s="305"/>
      <c r="D1326" s="269"/>
      <c r="E1326" s="264"/>
      <c r="F1326" s="334"/>
      <c r="G1326" s="269"/>
      <c r="H1326" s="269"/>
      <c r="I1326" s="264"/>
      <c r="J1326" s="307" t="str">
        <f t="shared" si="1"/>
        <v/>
      </c>
      <c r="K1326" s="307"/>
      <c r="L1326" s="308"/>
      <c r="M1326" s="307"/>
      <c r="N1326" s="304"/>
      <c r="O1326" s="264"/>
      <c r="P1326" s="269"/>
      <c r="Q1326" s="296"/>
      <c r="R1326" s="296"/>
      <c r="S1326" s="296"/>
      <c r="T1326" s="296"/>
    </row>
    <row r="1327" spans="1:20" ht="12.75" customHeight="1" x14ac:dyDescent="0.2">
      <c r="A1327" s="303" t="str">
        <f>IF(B1327="","",ROW()-ROW($A$3)+'Diário 3º PA'!$P$1)</f>
        <v/>
      </c>
      <c r="B1327" s="304"/>
      <c r="C1327" s="305"/>
      <c r="D1327" s="269"/>
      <c r="E1327" s="264"/>
      <c r="F1327" s="334"/>
      <c r="G1327" s="269"/>
      <c r="H1327" s="269"/>
      <c r="I1327" s="264"/>
      <c r="J1327" s="307" t="str">
        <f t="shared" si="1"/>
        <v/>
      </c>
      <c r="K1327" s="307"/>
      <c r="L1327" s="308"/>
      <c r="M1327" s="307"/>
      <c r="N1327" s="304"/>
      <c r="O1327" s="264"/>
      <c r="P1327" s="269"/>
      <c r="Q1327" s="296"/>
      <c r="R1327" s="296"/>
      <c r="S1327" s="296"/>
      <c r="T1327" s="296"/>
    </row>
    <row r="1328" spans="1:20" ht="12.75" customHeight="1" x14ac:dyDescent="0.2">
      <c r="A1328" s="303" t="str">
        <f>IF(B1328="","",ROW()-ROW($A$3)+'Diário 3º PA'!$P$1)</f>
        <v/>
      </c>
      <c r="B1328" s="304"/>
      <c r="C1328" s="305"/>
      <c r="D1328" s="269"/>
      <c r="E1328" s="264"/>
      <c r="F1328" s="334"/>
      <c r="G1328" s="269"/>
      <c r="H1328" s="269"/>
      <c r="I1328" s="264"/>
      <c r="J1328" s="307" t="str">
        <f t="shared" si="1"/>
        <v/>
      </c>
      <c r="K1328" s="307"/>
      <c r="L1328" s="308"/>
      <c r="M1328" s="307"/>
      <c r="N1328" s="304"/>
      <c r="O1328" s="264"/>
      <c r="P1328" s="269"/>
      <c r="Q1328" s="296"/>
      <c r="R1328" s="296"/>
      <c r="S1328" s="296"/>
      <c r="T1328" s="296"/>
    </row>
    <row r="1329" spans="1:20" ht="12.75" customHeight="1" x14ac:dyDescent="0.2">
      <c r="A1329" s="303" t="str">
        <f>IF(B1329="","",ROW()-ROW($A$3)+'Diário 3º PA'!$P$1)</f>
        <v/>
      </c>
      <c r="B1329" s="304"/>
      <c r="C1329" s="305"/>
      <c r="D1329" s="269"/>
      <c r="E1329" s="264"/>
      <c r="F1329" s="334"/>
      <c r="G1329" s="269"/>
      <c r="H1329" s="269"/>
      <c r="I1329" s="264"/>
      <c r="J1329" s="307" t="str">
        <f t="shared" si="1"/>
        <v/>
      </c>
      <c r="K1329" s="307"/>
      <c r="L1329" s="308"/>
      <c r="M1329" s="307"/>
      <c r="N1329" s="304"/>
      <c r="O1329" s="264"/>
      <c r="P1329" s="269"/>
      <c r="Q1329" s="296"/>
      <c r="R1329" s="296"/>
      <c r="S1329" s="296"/>
      <c r="T1329" s="296"/>
    </row>
    <row r="1330" spans="1:20" ht="12.75" customHeight="1" x14ac:dyDescent="0.2">
      <c r="A1330" s="303" t="str">
        <f>IF(B1330="","",ROW()-ROW($A$3)+'Diário 3º PA'!$P$1)</f>
        <v/>
      </c>
      <c r="B1330" s="304"/>
      <c r="C1330" s="305"/>
      <c r="D1330" s="269"/>
      <c r="E1330" s="264"/>
      <c r="F1330" s="334"/>
      <c r="G1330" s="269"/>
      <c r="H1330" s="269"/>
      <c r="I1330" s="264"/>
      <c r="J1330" s="307" t="str">
        <f t="shared" si="1"/>
        <v/>
      </c>
      <c r="K1330" s="307"/>
      <c r="L1330" s="308"/>
      <c r="M1330" s="307"/>
      <c r="N1330" s="304"/>
      <c r="O1330" s="264"/>
      <c r="P1330" s="269"/>
      <c r="Q1330" s="296"/>
      <c r="R1330" s="296"/>
      <c r="S1330" s="296"/>
      <c r="T1330" s="296"/>
    </row>
    <row r="1331" spans="1:20" ht="12.75" customHeight="1" x14ac:dyDescent="0.2">
      <c r="A1331" s="303" t="str">
        <f>IF(B1331="","",ROW()-ROW($A$3)+'Diário 3º PA'!$P$1)</f>
        <v/>
      </c>
      <c r="B1331" s="304"/>
      <c r="C1331" s="305"/>
      <c r="D1331" s="269"/>
      <c r="E1331" s="264"/>
      <c r="F1331" s="334"/>
      <c r="G1331" s="269"/>
      <c r="H1331" s="269"/>
      <c r="I1331" s="264"/>
      <c r="J1331" s="307" t="str">
        <f t="shared" si="1"/>
        <v/>
      </c>
      <c r="K1331" s="307"/>
      <c r="L1331" s="308"/>
      <c r="M1331" s="307"/>
      <c r="N1331" s="304"/>
      <c r="O1331" s="264"/>
      <c r="P1331" s="269"/>
      <c r="Q1331" s="296"/>
      <c r="R1331" s="296"/>
      <c r="S1331" s="296"/>
      <c r="T1331" s="296"/>
    </row>
    <row r="1332" spans="1:20" ht="12.75" customHeight="1" x14ac:dyDescent="0.2">
      <c r="A1332" s="303" t="str">
        <f>IF(B1332="","",ROW()-ROW($A$3)+'Diário 3º PA'!$P$1)</f>
        <v/>
      </c>
      <c r="B1332" s="304"/>
      <c r="C1332" s="305"/>
      <c r="D1332" s="269"/>
      <c r="E1332" s="264"/>
      <c r="F1332" s="334"/>
      <c r="G1332" s="269"/>
      <c r="H1332" s="269"/>
      <c r="I1332" s="264"/>
      <c r="J1332" s="307" t="str">
        <f t="shared" si="1"/>
        <v/>
      </c>
      <c r="K1332" s="307"/>
      <c r="L1332" s="308"/>
      <c r="M1332" s="307"/>
      <c r="N1332" s="304"/>
      <c r="O1332" s="264"/>
      <c r="P1332" s="269"/>
      <c r="Q1332" s="296"/>
      <c r="R1332" s="296"/>
      <c r="S1332" s="296"/>
      <c r="T1332" s="296"/>
    </row>
    <row r="1333" spans="1:20" ht="12.75" customHeight="1" x14ac:dyDescent="0.2">
      <c r="A1333" s="303" t="str">
        <f>IF(B1333="","",ROW()-ROW($A$3)+'Diário 3º PA'!$P$1)</f>
        <v/>
      </c>
      <c r="B1333" s="304"/>
      <c r="C1333" s="305"/>
      <c r="D1333" s="269"/>
      <c r="E1333" s="264"/>
      <c r="F1333" s="334"/>
      <c r="G1333" s="269"/>
      <c r="H1333" s="269"/>
      <c r="I1333" s="264"/>
      <c r="J1333" s="307" t="str">
        <f t="shared" si="1"/>
        <v/>
      </c>
      <c r="K1333" s="307"/>
      <c r="L1333" s="308"/>
      <c r="M1333" s="307"/>
      <c r="N1333" s="304"/>
      <c r="O1333" s="264"/>
      <c r="P1333" s="269"/>
      <c r="Q1333" s="296"/>
      <c r="R1333" s="296"/>
      <c r="S1333" s="296"/>
      <c r="T1333" s="296"/>
    </row>
    <row r="1334" spans="1:20" ht="12.75" customHeight="1" x14ac:dyDescent="0.2">
      <c r="A1334" s="303" t="str">
        <f>IF(B1334="","",ROW()-ROW($A$3)+'Diário 3º PA'!$P$1)</f>
        <v/>
      </c>
      <c r="B1334" s="304"/>
      <c r="C1334" s="305"/>
      <c r="D1334" s="269"/>
      <c r="E1334" s="264"/>
      <c r="F1334" s="334"/>
      <c r="G1334" s="269"/>
      <c r="H1334" s="269"/>
      <c r="I1334" s="264"/>
      <c r="J1334" s="307" t="str">
        <f t="shared" si="1"/>
        <v/>
      </c>
      <c r="K1334" s="307"/>
      <c r="L1334" s="308"/>
      <c r="M1334" s="307"/>
      <c r="N1334" s="304"/>
      <c r="O1334" s="264"/>
      <c r="P1334" s="269"/>
      <c r="Q1334" s="296"/>
      <c r="R1334" s="296"/>
      <c r="S1334" s="296"/>
      <c r="T1334" s="296"/>
    </row>
    <row r="1335" spans="1:20" ht="12.75" customHeight="1" x14ac:dyDescent="0.2">
      <c r="A1335" s="303" t="str">
        <f>IF(B1335="","",ROW()-ROW($A$3)+'Diário 3º PA'!$P$1)</f>
        <v/>
      </c>
      <c r="B1335" s="304"/>
      <c r="C1335" s="305"/>
      <c r="D1335" s="269"/>
      <c r="E1335" s="264"/>
      <c r="F1335" s="334"/>
      <c r="G1335" s="269"/>
      <c r="H1335" s="269"/>
      <c r="I1335" s="264"/>
      <c r="J1335" s="307" t="str">
        <f t="shared" si="1"/>
        <v/>
      </c>
      <c r="K1335" s="307"/>
      <c r="L1335" s="308"/>
      <c r="M1335" s="307"/>
      <c r="N1335" s="304"/>
      <c r="O1335" s="264"/>
      <c r="P1335" s="269"/>
      <c r="Q1335" s="296"/>
      <c r="R1335" s="296"/>
      <c r="S1335" s="296"/>
      <c r="T1335" s="296"/>
    </row>
    <row r="1336" spans="1:20" ht="12.75" customHeight="1" x14ac:dyDescent="0.2">
      <c r="A1336" s="303" t="str">
        <f>IF(B1336="","",ROW()-ROW($A$3)+'Diário 3º PA'!$P$1)</f>
        <v/>
      </c>
      <c r="B1336" s="304"/>
      <c r="C1336" s="305"/>
      <c r="D1336" s="269"/>
      <c r="E1336" s="264"/>
      <c r="F1336" s="334"/>
      <c r="G1336" s="269"/>
      <c r="H1336" s="269"/>
      <c r="I1336" s="264"/>
      <c r="J1336" s="307" t="str">
        <f t="shared" si="1"/>
        <v/>
      </c>
      <c r="K1336" s="307"/>
      <c r="L1336" s="308"/>
      <c r="M1336" s="307"/>
      <c r="N1336" s="304"/>
      <c r="O1336" s="264"/>
      <c r="P1336" s="269"/>
      <c r="Q1336" s="296"/>
      <c r="R1336" s="296"/>
      <c r="S1336" s="296"/>
      <c r="T1336" s="296"/>
    </row>
    <row r="1337" spans="1:20" ht="12.75" customHeight="1" x14ac:dyDescent="0.2">
      <c r="A1337" s="303" t="str">
        <f>IF(B1337="","",ROW()-ROW($A$3)+'Diário 3º PA'!$P$1)</f>
        <v/>
      </c>
      <c r="B1337" s="304"/>
      <c r="C1337" s="305"/>
      <c r="D1337" s="269"/>
      <c r="E1337" s="264"/>
      <c r="F1337" s="334"/>
      <c r="G1337" s="269"/>
      <c r="H1337" s="269"/>
      <c r="I1337" s="264"/>
      <c r="J1337" s="307" t="str">
        <f t="shared" si="1"/>
        <v/>
      </c>
      <c r="K1337" s="307"/>
      <c r="L1337" s="308"/>
      <c r="M1337" s="307"/>
      <c r="N1337" s="304"/>
      <c r="O1337" s="264"/>
      <c r="P1337" s="269"/>
      <c r="Q1337" s="296"/>
      <c r="R1337" s="296"/>
      <c r="S1337" s="296"/>
      <c r="T1337" s="296"/>
    </row>
    <row r="1338" spans="1:20" ht="12.75" customHeight="1" x14ac:dyDescent="0.2">
      <c r="A1338" s="303" t="str">
        <f>IF(B1338="","",ROW()-ROW($A$3)+'Diário 3º PA'!$P$1)</f>
        <v/>
      </c>
      <c r="B1338" s="304"/>
      <c r="C1338" s="305"/>
      <c r="D1338" s="269"/>
      <c r="E1338" s="264"/>
      <c r="F1338" s="334"/>
      <c r="G1338" s="269"/>
      <c r="H1338" s="269"/>
      <c r="I1338" s="264"/>
      <c r="J1338" s="307" t="str">
        <f t="shared" si="1"/>
        <v/>
      </c>
      <c r="K1338" s="307"/>
      <c r="L1338" s="308"/>
      <c r="M1338" s="307"/>
      <c r="N1338" s="304"/>
      <c r="O1338" s="264"/>
      <c r="P1338" s="269"/>
      <c r="Q1338" s="296"/>
      <c r="R1338" s="296"/>
      <c r="S1338" s="296"/>
      <c r="T1338" s="296"/>
    </row>
    <row r="1339" spans="1:20" ht="12.75" customHeight="1" x14ac:dyDescent="0.2">
      <c r="A1339" s="303" t="str">
        <f>IF(B1339="","",ROW()-ROW($A$3)+'Diário 3º PA'!$P$1)</f>
        <v/>
      </c>
      <c r="B1339" s="304"/>
      <c r="C1339" s="305"/>
      <c r="D1339" s="269"/>
      <c r="E1339" s="264"/>
      <c r="F1339" s="334"/>
      <c r="G1339" s="269"/>
      <c r="H1339" s="269"/>
      <c r="I1339" s="264"/>
      <c r="J1339" s="307" t="str">
        <f t="shared" si="1"/>
        <v/>
      </c>
      <c r="K1339" s="307"/>
      <c r="L1339" s="308"/>
      <c r="M1339" s="307"/>
      <c r="N1339" s="304"/>
      <c r="O1339" s="264"/>
      <c r="P1339" s="269"/>
      <c r="Q1339" s="296"/>
      <c r="R1339" s="296"/>
      <c r="S1339" s="296"/>
      <c r="T1339" s="296"/>
    </row>
    <row r="1340" spans="1:20" ht="12.75" customHeight="1" x14ac:dyDescent="0.2">
      <c r="A1340" s="303" t="str">
        <f>IF(B1340="","",ROW()-ROW($A$3)+'Diário 3º PA'!$P$1)</f>
        <v/>
      </c>
      <c r="B1340" s="304"/>
      <c r="C1340" s="305"/>
      <c r="D1340" s="269"/>
      <c r="E1340" s="264"/>
      <c r="F1340" s="334"/>
      <c r="G1340" s="269"/>
      <c r="H1340" s="269"/>
      <c r="I1340" s="264"/>
      <c r="J1340" s="307" t="str">
        <f t="shared" si="1"/>
        <v/>
      </c>
      <c r="K1340" s="307"/>
      <c r="L1340" s="308"/>
      <c r="M1340" s="307"/>
      <c r="N1340" s="304"/>
      <c r="O1340" s="264"/>
      <c r="P1340" s="269"/>
      <c r="Q1340" s="296"/>
      <c r="R1340" s="296"/>
      <c r="S1340" s="296"/>
      <c r="T1340" s="296"/>
    </row>
    <row r="1341" spans="1:20" ht="12.75" customHeight="1" x14ac:dyDescent="0.2">
      <c r="A1341" s="303" t="str">
        <f>IF(B1341="","",ROW()-ROW($A$3)+'Diário 3º PA'!$P$1)</f>
        <v/>
      </c>
      <c r="B1341" s="304"/>
      <c r="C1341" s="305"/>
      <c r="D1341" s="269"/>
      <c r="E1341" s="264"/>
      <c r="F1341" s="334"/>
      <c r="G1341" s="269"/>
      <c r="H1341" s="269"/>
      <c r="I1341" s="264"/>
      <c r="J1341" s="307" t="str">
        <f t="shared" si="1"/>
        <v/>
      </c>
      <c r="K1341" s="307"/>
      <c r="L1341" s="308"/>
      <c r="M1341" s="307"/>
      <c r="N1341" s="304"/>
      <c r="O1341" s="264"/>
      <c r="P1341" s="269"/>
      <c r="Q1341" s="296"/>
      <c r="R1341" s="296"/>
      <c r="S1341" s="296"/>
      <c r="T1341" s="296"/>
    </row>
    <row r="1342" spans="1:20" ht="12.75" customHeight="1" x14ac:dyDescent="0.2">
      <c r="A1342" s="303" t="str">
        <f>IF(B1342="","",ROW()-ROW($A$3)+'Diário 3º PA'!$P$1)</f>
        <v/>
      </c>
      <c r="B1342" s="304"/>
      <c r="C1342" s="305"/>
      <c r="D1342" s="269"/>
      <c r="E1342" s="264"/>
      <c r="F1342" s="334"/>
      <c r="G1342" s="269"/>
      <c r="H1342" s="269"/>
      <c r="I1342" s="264"/>
      <c r="J1342" s="307" t="str">
        <f t="shared" si="1"/>
        <v/>
      </c>
      <c r="K1342" s="307"/>
      <c r="L1342" s="308"/>
      <c r="M1342" s="307"/>
      <c r="N1342" s="304"/>
      <c r="O1342" s="264"/>
      <c r="P1342" s="269"/>
      <c r="Q1342" s="296"/>
      <c r="R1342" s="296"/>
      <c r="S1342" s="296"/>
      <c r="T1342" s="296"/>
    </row>
    <row r="1343" spans="1:20" ht="12.75" customHeight="1" x14ac:dyDescent="0.2">
      <c r="A1343" s="303" t="str">
        <f>IF(B1343="","",ROW()-ROW($A$3)+'Diário 3º PA'!$P$1)</f>
        <v/>
      </c>
      <c r="B1343" s="304"/>
      <c r="C1343" s="305"/>
      <c r="D1343" s="269"/>
      <c r="E1343" s="264"/>
      <c r="F1343" s="334"/>
      <c r="G1343" s="269"/>
      <c r="H1343" s="269"/>
      <c r="I1343" s="264"/>
      <c r="J1343" s="307" t="str">
        <f t="shared" si="1"/>
        <v/>
      </c>
      <c r="K1343" s="307"/>
      <c r="L1343" s="308"/>
      <c r="M1343" s="307"/>
      <c r="N1343" s="304"/>
      <c r="O1343" s="264"/>
      <c r="P1343" s="269"/>
      <c r="Q1343" s="296"/>
      <c r="R1343" s="296"/>
      <c r="S1343" s="296"/>
      <c r="T1343" s="296"/>
    </row>
    <row r="1344" spans="1:20" ht="12.75" customHeight="1" x14ac:dyDescent="0.2">
      <c r="A1344" s="303" t="str">
        <f>IF(B1344="","",ROW()-ROW($A$3)+'Diário 3º PA'!$P$1)</f>
        <v/>
      </c>
      <c r="B1344" s="304"/>
      <c r="C1344" s="305"/>
      <c r="D1344" s="269"/>
      <c r="E1344" s="264"/>
      <c r="F1344" s="334"/>
      <c r="G1344" s="269"/>
      <c r="H1344" s="269"/>
      <c r="I1344" s="264"/>
      <c r="J1344" s="307" t="str">
        <f t="shared" si="1"/>
        <v/>
      </c>
      <c r="K1344" s="307"/>
      <c r="L1344" s="308"/>
      <c r="M1344" s="307"/>
      <c r="N1344" s="304"/>
      <c r="O1344" s="264"/>
      <c r="P1344" s="269"/>
      <c r="Q1344" s="296"/>
      <c r="R1344" s="296"/>
      <c r="S1344" s="296"/>
      <c r="T1344" s="296"/>
    </row>
    <row r="1345" spans="1:20" ht="12.75" customHeight="1" x14ac:dyDescent="0.2">
      <c r="A1345" s="303" t="str">
        <f>IF(B1345="","",ROW()-ROW($A$3)+'Diário 3º PA'!$P$1)</f>
        <v/>
      </c>
      <c r="B1345" s="304"/>
      <c r="C1345" s="305"/>
      <c r="D1345" s="269"/>
      <c r="E1345" s="264"/>
      <c r="F1345" s="334"/>
      <c r="G1345" s="269"/>
      <c r="H1345" s="269"/>
      <c r="I1345" s="264"/>
      <c r="J1345" s="307" t="str">
        <f t="shared" si="1"/>
        <v/>
      </c>
      <c r="K1345" s="307"/>
      <c r="L1345" s="308"/>
      <c r="M1345" s="307"/>
      <c r="N1345" s="304"/>
      <c r="O1345" s="264"/>
      <c r="P1345" s="269"/>
      <c r="Q1345" s="296"/>
      <c r="R1345" s="296"/>
      <c r="S1345" s="296"/>
      <c r="T1345" s="296"/>
    </row>
    <row r="1346" spans="1:20" ht="12.75" customHeight="1" x14ac:dyDescent="0.2">
      <c r="A1346" s="303" t="str">
        <f>IF(B1346="","",ROW()-ROW($A$3)+'Diário 3º PA'!$P$1)</f>
        <v/>
      </c>
      <c r="B1346" s="304"/>
      <c r="C1346" s="305"/>
      <c r="D1346" s="269"/>
      <c r="E1346" s="264"/>
      <c r="F1346" s="334"/>
      <c r="G1346" s="269"/>
      <c r="H1346" s="269"/>
      <c r="I1346" s="264"/>
      <c r="J1346" s="307" t="str">
        <f t="shared" si="1"/>
        <v/>
      </c>
      <c r="K1346" s="307"/>
      <c r="L1346" s="308"/>
      <c r="M1346" s="307"/>
      <c r="N1346" s="304"/>
      <c r="O1346" s="264"/>
      <c r="P1346" s="269"/>
      <c r="Q1346" s="296"/>
      <c r="R1346" s="296"/>
      <c r="S1346" s="296"/>
      <c r="T1346" s="296"/>
    </row>
    <row r="1347" spans="1:20" ht="12.75" customHeight="1" x14ac:dyDescent="0.2">
      <c r="A1347" s="303" t="str">
        <f>IF(B1347="","",ROW()-ROW($A$3)+'Diário 3º PA'!$P$1)</f>
        <v/>
      </c>
      <c r="B1347" s="304"/>
      <c r="C1347" s="305"/>
      <c r="D1347" s="269"/>
      <c r="E1347" s="264"/>
      <c r="F1347" s="334"/>
      <c r="G1347" s="269"/>
      <c r="H1347" s="269"/>
      <c r="I1347" s="264"/>
      <c r="J1347" s="307" t="str">
        <f t="shared" si="1"/>
        <v/>
      </c>
      <c r="K1347" s="307"/>
      <c r="L1347" s="308"/>
      <c r="M1347" s="307"/>
      <c r="N1347" s="304"/>
      <c r="O1347" s="264"/>
      <c r="P1347" s="269"/>
      <c r="Q1347" s="296"/>
      <c r="R1347" s="296"/>
      <c r="S1347" s="296"/>
      <c r="T1347" s="296"/>
    </row>
    <row r="1348" spans="1:20" ht="12.75" customHeight="1" x14ac:dyDescent="0.2">
      <c r="A1348" s="303" t="str">
        <f>IF(B1348="","",ROW()-ROW($A$3)+'Diário 3º PA'!$P$1)</f>
        <v/>
      </c>
      <c r="B1348" s="304"/>
      <c r="C1348" s="305"/>
      <c r="D1348" s="269"/>
      <c r="E1348" s="264"/>
      <c r="F1348" s="334"/>
      <c r="G1348" s="269"/>
      <c r="H1348" s="269"/>
      <c r="I1348" s="264"/>
      <c r="J1348" s="307" t="str">
        <f t="shared" si="1"/>
        <v/>
      </c>
      <c r="K1348" s="307"/>
      <c r="L1348" s="308"/>
      <c r="M1348" s="307"/>
      <c r="N1348" s="304"/>
      <c r="O1348" s="264"/>
      <c r="P1348" s="269"/>
      <c r="Q1348" s="296"/>
      <c r="R1348" s="296"/>
      <c r="S1348" s="296"/>
      <c r="T1348" s="296"/>
    </row>
    <row r="1349" spans="1:20" ht="12.75" customHeight="1" x14ac:dyDescent="0.2">
      <c r="A1349" s="303" t="str">
        <f>IF(B1349="","",ROW()-ROW($A$3)+'Diário 3º PA'!$P$1)</f>
        <v/>
      </c>
      <c r="B1349" s="304"/>
      <c r="C1349" s="305"/>
      <c r="D1349" s="269"/>
      <c r="E1349" s="264"/>
      <c r="F1349" s="334"/>
      <c r="G1349" s="269"/>
      <c r="H1349" s="269"/>
      <c r="I1349" s="264"/>
      <c r="J1349" s="307" t="str">
        <f t="shared" si="1"/>
        <v/>
      </c>
      <c r="K1349" s="307"/>
      <c r="L1349" s="308"/>
      <c r="M1349" s="307"/>
      <c r="N1349" s="304"/>
      <c r="O1349" s="264"/>
      <c r="P1349" s="269"/>
      <c r="Q1349" s="296"/>
      <c r="R1349" s="296"/>
      <c r="S1349" s="296"/>
      <c r="T1349" s="296"/>
    </row>
    <row r="1350" spans="1:20" ht="12.75" customHeight="1" x14ac:dyDescent="0.2">
      <c r="A1350" s="303" t="str">
        <f>IF(B1350="","",ROW()-ROW($A$3)+'Diário 3º PA'!$P$1)</f>
        <v/>
      </c>
      <c r="B1350" s="304"/>
      <c r="C1350" s="305"/>
      <c r="D1350" s="269"/>
      <c r="E1350" s="264"/>
      <c r="F1350" s="334"/>
      <c r="G1350" s="269"/>
      <c r="H1350" s="269"/>
      <c r="I1350" s="264"/>
      <c r="J1350" s="307" t="str">
        <f t="shared" si="1"/>
        <v/>
      </c>
      <c r="K1350" s="307"/>
      <c r="L1350" s="308"/>
      <c r="M1350" s="307"/>
      <c r="N1350" s="304"/>
      <c r="O1350" s="264"/>
      <c r="P1350" s="269"/>
      <c r="Q1350" s="296"/>
      <c r="R1350" s="296"/>
      <c r="S1350" s="296"/>
      <c r="T1350" s="296"/>
    </row>
    <row r="1351" spans="1:20" ht="12.75" customHeight="1" x14ac:dyDescent="0.2">
      <c r="A1351" s="303" t="str">
        <f>IF(B1351="","",ROW()-ROW($A$3)+'Diário 3º PA'!$P$1)</f>
        <v/>
      </c>
      <c r="B1351" s="304"/>
      <c r="C1351" s="305"/>
      <c r="D1351" s="269"/>
      <c r="E1351" s="264"/>
      <c r="F1351" s="334"/>
      <c r="G1351" s="269"/>
      <c r="H1351" s="269"/>
      <c r="I1351" s="264"/>
      <c r="J1351" s="307" t="str">
        <f t="shared" si="1"/>
        <v/>
      </c>
      <c r="K1351" s="307"/>
      <c r="L1351" s="308"/>
      <c r="M1351" s="307"/>
      <c r="N1351" s="304"/>
      <c r="O1351" s="264"/>
      <c r="P1351" s="269"/>
      <c r="Q1351" s="296"/>
      <c r="R1351" s="296"/>
      <c r="S1351" s="296"/>
      <c r="T1351" s="296"/>
    </row>
    <row r="1352" spans="1:20" ht="12.75" customHeight="1" x14ac:dyDescent="0.2">
      <c r="A1352" s="303" t="str">
        <f>IF(B1352="","",ROW()-ROW($A$3)+'Diário 3º PA'!$P$1)</f>
        <v/>
      </c>
      <c r="B1352" s="304"/>
      <c r="C1352" s="305"/>
      <c r="D1352" s="269"/>
      <c r="E1352" s="264"/>
      <c r="F1352" s="334"/>
      <c r="G1352" s="269"/>
      <c r="H1352" s="269"/>
      <c r="I1352" s="264"/>
      <c r="J1352" s="307" t="str">
        <f t="shared" si="1"/>
        <v/>
      </c>
      <c r="K1352" s="307"/>
      <c r="L1352" s="308"/>
      <c r="M1352" s="307"/>
      <c r="N1352" s="304"/>
      <c r="O1352" s="264"/>
      <c r="P1352" s="269"/>
      <c r="Q1352" s="296"/>
      <c r="R1352" s="296"/>
      <c r="S1352" s="296"/>
      <c r="T1352" s="296"/>
    </row>
    <row r="1353" spans="1:20" ht="12.75" customHeight="1" x14ac:dyDescent="0.2">
      <c r="A1353" s="303" t="str">
        <f>IF(B1353="","",ROW()-ROW($A$3)+'Diário 3º PA'!$P$1)</f>
        <v/>
      </c>
      <c r="B1353" s="304"/>
      <c r="C1353" s="305"/>
      <c r="D1353" s="269"/>
      <c r="E1353" s="264"/>
      <c r="F1353" s="334"/>
      <c r="G1353" s="269"/>
      <c r="H1353" s="269"/>
      <c r="I1353" s="264"/>
      <c r="J1353" s="307" t="str">
        <f t="shared" si="1"/>
        <v/>
      </c>
      <c r="K1353" s="307"/>
      <c r="L1353" s="308"/>
      <c r="M1353" s="307"/>
      <c r="N1353" s="304"/>
      <c r="O1353" s="264"/>
      <c r="P1353" s="269"/>
      <c r="Q1353" s="296"/>
      <c r="R1353" s="296"/>
      <c r="S1353" s="296"/>
      <c r="T1353" s="296"/>
    </row>
    <row r="1354" spans="1:20" ht="12.75" customHeight="1" x14ac:dyDescent="0.2">
      <c r="A1354" s="303" t="str">
        <f>IF(B1354="","",ROW()-ROW($A$3)+'Diário 3º PA'!$P$1)</f>
        <v/>
      </c>
      <c r="B1354" s="304"/>
      <c r="C1354" s="305"/>
      <c r="D1354" s="269"/>
      <c r="E1354" s="264"/>
      <c r="F1354" s="334"/>
      <c r="G1354" s="269"/>
      <c r="H1354" s="269"/>
      <c r="I1354" s="264"/>
      <c r="J1354" s="307" t="str">
        <f t="shared" si="1"/>
        <v/>
      </c>
      <c r="K1354" s="307"/>
      <c r="L1354" s="308"/>
      <c r="M1354" s="307"/>
      <c r="N1354" s="304"/>
      <c r="O1354" s="264"/>
      <c r="P1354" s="269"/>
      <c r="Q1354" s="296"/>
      <c r="R1354" s="296"/>
      <c r="S1354" s="296"/>
      <c r="T1354" s="296"/>
    </row>
    <row r="1355" spans="1:20" ht="12.75" customHeight="1" x14ac:dyDescent="0.2">
      <c r="A1355" s="303" t="str">
        <f>IF(B1355="","",ROW()-ROW($A$3)+'Diário 3º PA'!$P$1)</f>
        <v/>
      </c>
      <c r="B1355" s="304"/>
      <c r="C1355" s="305"/>
      <c r="D1355" s="269"/>
      <c r="E1355" s="264"/>
      <c r="F1355" s="334"/>
      <c r="G1355" s="269"/>
      <c r="H1355" s="269"/>
      <c r="I1355" s="264"/>
      <c r="J1355" s="307" t="str">
        <f t="shared" si="1"/>
        <v/>
      </c>
      <c r="K1355" s="307"/>
      <c r="L1355" s="308"/>
      <c r="M1355" s="307"/>
      <c r="N1355" s="304"/>
      <c r="O1355" s="264"/>
      <c r="P1355" s="269"/>
      <c r="Q1355" s="296"/>
      <c r="R1355" s="296"/>
      <c r="S1355" s="296"/>
      <c r="T1355" s="296"/>
    </row>
    <row r="1356" spans="1:20" ht="12.75" customHeight="1" x14ac:dyDescent="0.2">
      <c r="A1356" s="303" t="str">
        <f>IF(B1356="","",ROW()-ROW($A$3)+'Diário 3º PA'!$P$1)</f>
        <v/>
      </c>
      <c r="B1356" s="304"/>
      <c r="C1356" s="305"/>
      <c r="D1356" s="269"/>
      <c r="E1356" s="264"/>
      <c r="F1356" s="334"/>
      <c r="G1356" s="269"/>
      <c r="H1356" s="269"/>
      <c r="I1356" s="264"/>
      <c r="J1356" s="307" t="str">
        <f t="shared" si="1"/>
        <v/>
      </c>
      <c r="K1356" s="307"/>
      <c r="L1356" s="308"/>
      <c r="M1356" s="307"/>
      <c r="N1356" s="304"/>
      <c r="O1356" s="264"/>
      <c r="P1356" s="269"/>
      <c r="Q1356" s="296"/>
      <c r="R1356" s="296"/>
      <c r="S1356" s="296"/>
      <c r="T1356" s="296"/>
    </row>
    <row r="1357" spans="1:20" ht="12.75" customHeight="1" x14ac:dyDescent="0.2">
      <c r="A1357" s="303" t="str">
        <f>IF(B1357="","",ROW()-ROW($A$3)+'Diário 3º PA'!$P$1)</f>
        <v/>
      </c>
      <c r="B1357" s="304"/>
      <c r="C1357" s="305"/>
      <c r="D1357" s="269"/>
      <c r="E1357" s="264"/>
      <c r="F1357" s="334"/>
      <c r="G1357" s="269"/>
      <c r="H1357" s="269"/>
      <c r="I1357" s="264"/>
      <c r="J1357" s="307" t="str">
        <f t="shared" si="1"/>
        <v/>
      </c>
      <c r="K1357" s="307"/>
      <c r="L1357" s="308"/>
      <c r="M1357" s="307"/>
      <c r="N1357" s="304"/>
      <c r="O1357" s="264"/>
      <c r="P1357" s="269"/>
      <c r="Q1357" s="296"/>
      <c r="R1357" s="296"/>
      <c r="S1357" s="296"/>
      <c r="T1357" s="296"/>
    </row>
    <row r="1358" spans="1:20" ht="12.75" customHeight="1" x14ac:dyDescent="0.2">
      <c r="A1358" s="303" t="str">
        <f>IF(B1358="","",ROW()-ROW($A$3)+'Diário 3º PA'!$P$1)</f>
        <v/>
      </c>
      <c r="B1358" s="304"/>
      <c r="C1358" s="305"/>
      <c r="D1358" s="269"/>
      <c r="E1358" s="264"/>
      <c r="F1358" s="334"/>
      <c r="G1358" s="269"/>
      <c r="H1358" s="269"/>
      <c r="I1358" s="264"/>
      <c r="J1358" s="307" t="str">
        <f t="shared" si="1"/>
        <v/>
      </c>
      <c r="K1358" s="307"/>
      <c r="L1358" s="308"/>
      <c r="M1358" s="307"/>
      <c r="N1358" s="304"/>
      <c r="O1358" s="264"/>
      <c r="P1358" s="269"/>
      <c r="Q1358" s="296"/>
      <c r="R1358" s="296"/>
      <c r="S1358" s="296"/>
      <c r="T1358" s="296"/>
    </row>
    <row r="1359" spans="1:20" ht="12.75" customHeight="1" x14ac:dyDescent="0.2">
      <c r="A1359" s="303" t="str">
        <f>IF(B1359="","",ROW()-ROW($A$3)+'Diário 3º PA'!$P$1)</f>
        <v/>
      </c>
      <c r="B1359" s="304"/>
      <c r="C1359" s="305"/>
      <c r="D1359" s="269"/>
      <c r="E1359" s="264"/>
      <c r="F1359" s="334"/>
      <c r="G1359" s="269"/>
      <c r="H1359" s="269"/>
      <c r="I1359" s="264"/>
      <c r="J1359" s="307" t="str">
        <f t="shared" si="1"/>
        <v/>
      </c>
      <c r="K1359" s="307"/>
      <c r="L1359" s="308"/>
      <c r="M1359" s="307"/>
      <c r="N1359" s="304"/>
      <c r="O1359" s="264"/>
      <c r="P1359" s="269"/>
      <c r="Q1359" s="296"/>
      <c r="R1359" s="296"/>
      <c r="S1359" s="296"/>
      <c r="T1359" s="296"/>
    </row>
    <row r="1360" spans="1:20" ht="12.75" customHeight="1" x14ac:dyDescent="0.2">
      <c r="A1360" s="303" t="str">
        <f>IF(B1360="","",ROW()-ROW($A$3)+'Diário 3º PA'!$P$1)</f>
        <v/>
      </c>
      <c r="B1360" s="304"/>
      <c r="C1360" s="305"/>
      <c r="D1360" s="269"/>
      <c r="E1360" s="264"/>
      <c r="F1360" s="334"/>
      <c r="G1360" s="269"/>
      <c r="H1360" s="269"/>
      <c r="I1360" s="264"/>
      <c r="J1360" s="307" t="str">
        <f t="shared" si="1"/>
        <v/>
      </c>
      <c r="K1360" s="307"/>
      <c r="L1360" s="308"/>
      <c r="M1360" s="307"/>
      <c r="N1360" s="304"/>
      <c r="O1360" s="264"/>
      <c r="P1360" s="269"/>
      <c r="Q1360" s="296"/>
      <c r="R1360" s="296"/>
      <c r="S1360" s="296"/>
      <c r="T1360" s="296"/>
    </row>
    <row r="1361" spans="1:20" ht="12.75" customHeight="1" x14ac:dyDescent="0.2">
      <c r="A1361" s="303" t="str">
        <f>IF(B1361="","",ROW()-ROW($A$3)+'Diário 3º PA'!$P$1)</f>
        <v/>
      </c>
      <c r="B1361" s="304"/>
      <c r="C1361" s="305"/>
      <c r="D1361" s="269"/>
      <c r="E1361" s="264"/>
      <c r="F1361" s="334"/>
      <c r="G1361" s="269"/>
      <c r="H1361" s="269"/>
      <c r="I1361" s="264"/>
      <c r="J1361" s="307" t="str">
        <f t="shared" si="1"/>
        <v/>
      </c>
      <c r="K1361" s="307"/>
      <c r="L1361" s="308"/>
      <c r="M1361" s="307"/>
      <c r="N1361" s="304"/>
      <c r="O1361" s="264"/>
      <c r="P1361" s="269"/>
      <c r="Q1361" s="296"/>
      <c r="R1361" s="296"/>
      <c r="S1361" s="296"/>
      <c r="T1361" s="296"/>
    </row>
    <row r="1362" spans="1:20" ht="12.75" customHeight="1" x14ac:dyDescent="0.2">
      <c r="A1362" s="303" t="str">
        <f>IF(B1362="","",ROW()-ROW($A$3)+'Diário 3º PA'!$P$1)</f>
        <v/>
      </c>
      <c r="B1362" s="304"/>
      <c r="C1362" s="305"/>
      <c r="D1362" s="269"/>
      <c r="E1362" s="264"/>
      <c r="F1362" s="334"/>
      <c r="G1362" s="269"/>
      <c r="H1362" s="269"/>
      <c r="I1362" s="264"/>
      <c r="J1362" s="307" t="str">
        <f t="shared" si="1"/>
        <v/>
      </c>
      <c r="K1362" s="307"/>
      <c r="L1362" s="308"/>
      <c r="M1362" s="307"/>
      <c r="N1362" s="304"/>
      <c r="O1362" s="264"/>
      <c r="P1362" s="269"/>
      <c r="Q1362" s="296"/>
      <c r="R1362" s="296"/>
      <c r="S1362" s="296"/>
      <c r="T1362" s="296"/>
    </row>
    <row r="1363" spans="1:20" ht="12.75" customHeight="1" x14ac:dyDescent="0.2">
      <c r="A1363" s="303" t="str">
        <f>IF(B1363="","",ROW()-ROW($A$3)+'Diário 3º PA'!$P$1)</f>
        <v/>
      </c>
      <c r="B1363" s="304"/>
      <c r="C1363" s="305"/>
      <c r="D1363" s="269"/>
      <c r="E1363" s="264"/>
      <c r="F1363" s="334"/>
      <c r="G1363" s="269"/>
      <c r="H1363" s="269"/>
      <c r="I1363" s="264"/>
      <c r="J1363" s="307" t="str">
        <f t="shared" si="1"/>
        <v/>
      </c>
      <c r="K1363" s="307"/>
      <c r="L1363" s="308"/>
      <c r="M1363" s="307"/>
      <c r="N1363" s="304"/>
      <c r="O1363" s="264"/>
      <c r="P1363" s="269"/>
      <c r="Q1363" s="296"/>
      <c r="R1363" s="296"/>
      <c r="S1363" s="296"/>
      <c r="T1363" s="296"/>
    </row>
    <row r="1364" spans="1:20" ht="12.75" customHeight="1" x14ac:dyDescent="0.2">
      <c r="A1364" s="303" t="str">
        <f>IF(B1364="","",ROW()-ROW($A$3)+'Diário 3º PA'!$P$1)</f>
        <v/>
      </c>
      <c r="B1364" s="304"/>
      <c r="C1364" s="305"/>
      <c r="D1364" s="269"/>
      <c r="E1364" s="264"/>
      <c r="F1364" s="334"/>
      <c r="G1364" s="269"/>
      <c r="H1364" s="269"/>
      <c r="I1364" s="264"/>
      <c r="J1364" s="307" t="str">
        <f t="shared" si="1"/>
        <v/>
      </c>
      <c r="K1364" s="307"/>
      <c r="L1364" s="308"/>
      <c r="M1364" s="307"/>
      <c r="N1364" s="304"/>
      <c r="O1364" s="264"/>
      <c r="P1364" s="269"/>
      <c r="Q1364" s="296"/>
      <c r="R1364" s="296"/>
      <c r="S1364" s="296"/>
      <c r="T1364" s="296"/>
    </row>
    <row r="1365" spans="1:20" ht="12.75" customHeight="1" x14ac:dyDescent="0.2">
      <c r="A1365" s="303" t="str">
        <f>IF(B1365="","",ROW()-ROW($A$3)+'Diário 3º PA'!$P$1)</f>
        <v/>
      </c>
      <c r="B1365" s="304"/>
      <c r="C1365" s="305"/>
      <c r="D1365" s="269"/>
      <c r="E1365" s="264"/>
      <c r="F1365" s="334"/>
      <c r="G1365" s="269"/>
      <c r="H1365" s="269"/>
      <c r="I1365" s="264"/>
      <c r="J1365" s="307" t="str">
        <f t="shared" si="1"/>
        <v/>
      </c>
      <c r="K1365" s="307"/>
      <c r="L1365" s="308"/>
      <c r="M1365" s="307"/>
      <c r="N1365" s="304"/>
      <c r="O1365" s="264"/>
      <c r="P1365" s="269"/>
      <c r="Q1365" s="296"/>
      <c r="R1365" s="296"/>
      <c r="S1365" s="296"/>
      <c r="T1365" s="296"/>
    </row>
    <row r="1366" spans="1:20" ht="12.75" customHeight="1" x14ac:dyDescent="0.2">
      <c r="A1366" s="303" t="str">
        <f>IF(B1366="","",ROW()-ROW($A$3)+'Diário 3º PA'!$P$1)</f>
        <v/>
      </c>
      <c r="B1366" s="304"/>
      <c r="C1366" s="305"/>
      <c r="D1366" s="269"/>
      <c r="E1366" s="264"/>
      <c r="F1366" s="334"/>
      <c r="G1366" s="269"/>
      <c r="H1366" s="269"/>
      <c r="I1366" s="264"/>
      <c r="J1366" s="307" t="str">
        <f t="shared" si="1"/>
        <v/>
      </c>
      <c r="K1366" s="307"/>
      <c r="L1366" s="308"/>
      <c r="M1366" s="307"/>
      <c r="N1366" s="304"/>
      <c r="O1366" s="264"/>
      <c r="P1366" s="269"/>
      <c r="Q1366" s="296"/>
      <c r="R1366" s="296"/>
      <c r="S1366" s="296"/>
      <c r="T1366" s="296"/>
    </row>
    <row r="1367" spans="1:20" ht="12.75" customHeight="1" x14ac:dyDescent="0.2">
      <c r="A1367" s="303" t="str">
        <f>IF(B1367="","",ROW()-ROW($A$3)+'Diário 3º PA'!$P$1)</f>
        <v/>
      </c>
      <c r="B1367" s="304"/>
      <c r="C1367" s="305"/>
      <c r="D1367" s="269"/>
      <c r="E1367" s="264"/>
      <c r="F1367" s="334"/>
      <c r="G1367" s="269"/>
      <c r="H1367" s="269"/>
      <c r="I1367" s="264"/>
      <c r="J1367" s="307" t="str">
        <f t="shared" si="1"/>
        <v/>
      </c>
      <c r="K1367" s="307"/>
      <c r="L1367" s="308"/>
      <c r="M1367" s="307"/>
      <c r="N1367" s="304"/>
      <c r="O1367" s="264"/>
      <c r="P1367" s="269"/>
      <c r="Q1367" s="296"/>
      <c r="R1367" s="296"/>
      <c r="S1367" s="296"/>
      <c r="T1367" s="296"/>
    </row>
    <row r="1368" spans="1:20" ht="12.75" customHeight="1" x14ac:dyDescent="0.2">
      <c r="A1368" s="303" t="str">
        <f>IF(B1368="","",ROW()-ROW($A$3)+'Diário 3º PA'!$P$1)</f>
        <v/>
      </c>
      <c r="B1368" s="304"/>
      <c r="C1368" s="305"/>
      <c r="D1368" s="269"/>
      <c r="E1368" s="264"/>
      <c r="F1368" s="334"/>
      <c r="G1368" s="269"/>
      <c r="H1368" s="269"/>
      <c r="I1368" s="264"/>
      <c r="J1368" s="307" t="str">
        <f t="shared" si="1"/>
        <v/>
      </c>
      <c r="K1368" s="307"/>
      <c r="L1368" s="308"/>
      <c r="M1368" s="307"/>
      <c r="N1368" s="304"/>
      <c r="O1368" s="264"/>
      <c r="P1368" s="269"/>
      <c r="Q1368" s="296"/>
      <c r="R1368" s="296"/>
      <c r="S1368" s="296"/>
      <c r="T1368" s="296"/>
    </row>
    <row r="1369" spans="1:20" ht="12.75" customHeight="1" x14ac:dyDescent="0.2">
      <c r="A1369" s="303" t="str">
        <f>IF(B1369="","",ROW()-ROW($A$3)+'Diário 3º PA'!$P$1)</f>
        <v/>
      </c>
      <c r="B1369" s="304"/>
      <c r="C1369" s="305"/>
      <c r="D1369" s="269"/>
      <c r="E1369" s="264"/>
      <c r="F1369" s="334"/>
      <c r="G1369" s="269"/>
      <c r="H1369" s="269"/>
      <c r="I1369" s="264"/>
      <c r="J1369" s="307" t="str">
        <f t="shared" si="1"/>
        <v/>
      </c>
      <c r="K1369" s="307"/>
      <c r="L1369" s="308"/>
      <c r="M1369" s="307"/>
      <c r="N1369" s="304"/>
      <c r="O1369" s="264"/>
      <c r="P1369" s="269"/>
      <c r="Q1369" s="296"/>
      <c r="R1369" s="296"/>
      <c r="S1369" s="296"/>
      <c r="T1369" s="296"/>
    </row>
    <row r="1370" spans="1:20" ht="12.75" customHeight="1" x14ac:dyDescent="0.2">
      <c r="A1370" s="303" t="str">
        <f>IF(B1370="","",ROW()-ROW($A$3)+'Diário 3º PA'!$P$1)</f>
        <v/>
      </c>
      <c r="B1370" s="304"/>
      <c r="C1370" s="305"/>
      <c r="D1370" s="269"/>
      <c r="E1370" s="264"/>
      <c r="F1370" s="334"/>
      <c r="G1370" s="269"/>
      <c r="H1370" s="269"/>
      <c r="I1370" s="264"/>
      <c r="J1370" s="307" t="str">
        <f t="shared" si="1"/>
        <v/>
      </c>
      <c r="K1370" s="307"/>
      <c r="L1370" s="308"/>
      <c r="M1370" s="307"/>
      <c r="N1370" s="304"/>
      <c r="O1370" s="264"/>
      <c r="P1370" s="269"/>
      <c r="Q1370" s="296"/>
      <c r="R1370" s="296"/>
      <c r="S1370" s="296"/>
      <c r="T1370" s="296"/>
    </row>
    <row r="1371" spans="1:20" ht="12.75" customHeight="1" x14ac:dyDescent="0.2">
      <c r="A1371" s="303" t="str">
        <f>IF(B1371="","",ROW()-ROW($A$3)+'Diário 3º PA'!$P$1)</f>
        <v/>
      </c>
      <c r="B1371" s="304"/>
      <c r="C1371" s="305"/>
      <c r="D1371" s="269"/>
      <c r="E1371" s="264"/>
      <c r="F1371" s="334"/>
      <c r="G1371" s="269"/>
      <c r="H1371" s="269"/>
      <c r="I1371" s="264"/>
      <c r="J1371" s="307" t="str">
        <f t="shared" si="1"/>
        <v/>
      </c>
      <c r="K1371" s="307"/>
      <c r="L1371" s="308"/>
      <c r="M1371" s="307"/>
      <c r="N1371" s="304"/>
      <c r="O1371" s="264"/>
      <c r="P1371" s="269"/>
      <c r="Q1371" s="296"/>
      <c r="R1371" s="296"/>
      <c r="S1371" s="296"/>
      <c r="T1371" s="296"/>
    </row>
    <row r="1372" spans="1:20" ht="12.75" customHeight="1" x14ac:dyDescent="0.2">
      <c r="A1372" s="303" t="str">
        <f>IF(B1372="","",ROW()-ROW($A$3)+'Diário 3º PA'!$P$1)</f>
        <v/>
      </c>
      <c r="B1372" s="304"/>
      <c r="C1372" s="305"/>
      <c r="D1372" s="269"/>
      <c r="E1372" s="264"/>
      <c r="F1372" s="334"/>
      <c r="G1372" s="269"/>
      <c r="H1372" s="269"/>
      <c r="I1372" s="264"/>
      <c r="J1372" s="307" t="str">
        <f t="shared" si="1"/>
        <v/>
      </c>
      <c r="K1372" s="307"/>
      <c r="L1372" s="308"/>
      <c r="M1372" s="307"/>
      <c r="N1372" s="304"/>
      <c r="O1372" s="264"/>
      <c r="P1372" s="269"/>
      <c r="Q1372" s="296"/>
      <c r="R1372" s="296"/>
      <c r="S1372" s="296"/>
      <c r="T1372" s="296"/>
    </row>
    <row r="1373" spans="1:20" ht="12.75" customHeight="1" x14ac:dyDescent="0.2">
      <c r="A1373" s="303" t="str">
        <f>IF(B1373="","",ROW()-ROW($A$3)+'Diário 3º PA'!$P$1)</f>
        <v/>
      </c>
      <c r="B1373" s="304"/>
      <c r="C1373" s="305"/>
      <c r="D1373" s="269"/>
      <c r="E1373" s="264"/>
      <c r="F1373" s="334"/>
      <c r="G1373" s="269"/>
      <c r="H1373" s="269"/>
      <c r="I1373" s="264"/>
      <c r="J1373" s="307" t="str">
        <f t="shared" si="1"/>
        <v/>
      </c>
      <c r="K1373" s="307"/>
      <c r="L1373" s="308"/>
      <c r="M1373" s="307"/>
      <c r="N1373" s="304"/>
      <c r="O1373" s="264"/>
      <c r="P1373" s="269"/>
      <c r="Q1373" s="296"/>
      <c r="R1373" s="296"/>
      <c r="S1373" s="296"/>
      <c r="T1373" s="296"/>
    </row>
    <row r="1374" spans="1:20" ht="12.75" customHeight="1" x14ac:dyDescent="0.2">
      <c r="A1374" s="303" t="str">
        <f>IF(B1374="","",ROW()-ROW($A$3)+'Diário 3º PA'!$P$1)</f>
        <v/>
      </c>
      <c r="B1374" s="304"/>
      <c r="C1374" s="305"/>
      <c r="D1374" s="269"/>
      <c r="E1374" s="264"/>
      <c r="F1374" s="334"/>
      <c r="G1374" s="269"/>
      <c r="H1374" s="269"/>
      <c r="I1374" s="264"/>
      <c r="J1374" s="307" t="str">
        <f t="shared" si="1"/>
        <v/>
      </c>
      <c r="K1374" s="307"/>
      <c r="L1374" s="308"/>
      <c r="M1374" s="307"/>
      <c r="N1374" s="304"/>
      <c r="O1374" s="264"/>
      <c r="P1374" s="269"/>
      <c r="Q1374" s="296"/>
      <c r="R1374" s="296"/>
      <c r="S1374" s="296"/>
      <c r="T1374" s="296"/>
    </row>
    <row r="1375" spans="1:20" ht="12.75" customHeight="1" x14ac:dyDescent="0.2">
      <c r="A1375" s="303" t="str">
        <f>IF(B1375="","",ROW()-ROW($A$3)+'Diário 3º PA'!$P$1)</f>
        <v/>
      </c>
      <c r="B1375" s="304"/>
      <c r="C1375" s="305"/>
      <c r="D1375" s="269"/>
      <c r="E1375" s="264"/>
      <c r="F1375" s="334"/>
      <c r="G1375" s="269"/>
      <c r="H1375" s="269"/>
      <c r="I1375" s="264"/>
      <c r="J1375" s="307" t="str">
        <f t="shared" si="1"/>
        <v/>
      </c>
      <c r="K1375" s="307"/>
      <c r="L1375" s="308"/>
      <c r="M1375" s="307"/>
      <c r="N1375" s="304"/>
      <c r="O1375" s="264"/>
      <c r="P1375" s="269"/>
      <c r="Q1375" s="296"/>
      <c r="R1375" s="296"/>
      <c r="S1375" s="296"/>
      <c r="T1375" s="296"/>
    </row>
    <row r="1376" spans="1:20" ht="12.75" customHeight="1" x14ac:dyDescent="0.2">
      <c r="A1376" s="303" t="str">
        <f>IF(B1376="","",ROW()-ROW($A$3)+'Diário 3º PA'!$P$1)</f>
        <v/>
      </c>
      <c r="B1376" s="304"/>
      <c r="C1376" s="305"/>
      <c r="D1376" s="269"/>
      <c r="E1376" s="264"/>
      <c r="F1376" s="334"/>
      <c r="G1376" s="269"/>
      <c r="H1376" s="269"/>
      <c r="I1376" s="264"/>
      <c r="J1376" s="307" t="str">
        <f t="shared" si="1"/>
        <v/>
      </c>
      <c r="K1376" s="307"/>
      <c r="L1376" s="308"/>
      <c r="M1376" s="307"/>
      <c r="N1376" s="304"/>
      <c r="O1376" s="264"/>
      <c r="P1376" s="269"/>
      <c r="Q1376" s="296"/>
      <c r="R1376" s="296"/>
      <c r="S1376" s="296"/>
      <c r="T1376" s="296"/>
    </row>
    <row r="1377" spans="1:20" ht="12.75" customHeight="1" x14ac:dyDescent="0.2">
      <c r="A1377" s="303" t="str">
        <f>IF(B1377="","",ROW()-ROW($A$3)+'Diário 3º PA'!$P$1)</f>
        <v/>
      </c>
      <c r="B1377" s="304"/>
      <c r="C1377" s="305"/>
      <c r="D1377" s="269"/>
      <c r="E1377" s="264"/>
      <c r="F1377" s="334"/>
      <c r="G1377" s="269"/>
      <c r="H1377" s="269"/>
      <c r="I1377" s="264"/>
      <c r="J1377" s="307" t="str">
        <f t="shared" si="1"/>
        <v/>
      </c>
      <c r="K1377" s="307"/>
      <c r="L1377" s="308"/>
      <c r="M1377" s="307"/>
      <c r="N1377" s="304"/>
      <c r="O1377" s="264"/>
      <c r="P1377" s="269"/>
      <c r="Q1377" s="296"/>
      <c r="R1377" s="296"/>
      <c r="S1377" s="296"/>
      <c r="T1377" s="296"/>
    </row>
    <row r="1378" spans="1:20" ht="12.75" customHeight="1" x14ac:dyDescent="0.2">
      <c r="A1378" s="303" t="str">
        <f>IF(B1378="","",ROW()-ROW($A$3)+'Diário 3º PA'!$P$1)</f>
        <v/>
      </c>
      <c r="B1378" s="304"/>
      <c r="C1378" s="305"/>
      <c r="D1378" s="269"/>
      <c r="E1378" s="264"/>
      <c r="F1378" s="334"/>
      <c r="G1378" s="269"/>
      <c r="H1378" s="269"/>
      <c r="I1378" s="264"/>
      <c r="J1378" s="307" t="str">
        <f t="shared" si="1"/>
        <v/>
      </c>
      <c r="K1378" s="307"/>
      <c r="L1378" s="308"/>
      <c r="M1378" s="307"/>
      <c r="N1378" s="304"/>
      <c r="O1378" s="264"/>
      <c r="P1378" s="269"/>
      <c r="Q1378" s="296"/>
      <c r="R1378" s="296"/>
      <c r="S1378" s="296"/>
      <c r="T1378" s="296"/>
    </row>
    <row r="1379" spans="1:20" ht="12.75" customHeight="1" x14ac:dyDescent="0.2">
      <c r="A1379" s="303" t="str">
        <f>IF(B1379="","",ROW()-ROW($A$3)+'Diário 3º PA'!$P$1)</f>
        <v/>
      </c>
      <c r="B1379" s="304"/>
      <c r="C1379" s="305"/>
      <c r="D1379" s="269"/>
      <c r="E1379" s="264"/>
      <c r="F1379" s="334"/>
      <c r="G1379" s="269"/>
      <c r="H1379" s="269"/>
      <c r="I1379" s="264"/>
      <c r="J1379" s="307" t="str">
        <f t="shared" si="1"/>
        <v/>
      </c>
      <c r="K1379" s="307"/>
      <c r="L1379" s="308"/>
      <c r="M1379" s="307"/>
      <c r="N1379" s="304"/>
      <c r="O1379" s="264"/>
      <c r="P1379" s="269"/>
      <c r="Q1379" s="296"/>
      <c r="R1379" s="296"/>
      <c r="S1379" s="296"/>
      <c r="T1379" s="296"/>
    </row>
    <row r="1380" spans="1:20" ht="12.75" customHeight="1" x14ac:dyDescent="0.2">
      <c r="A1380" s="303" t="str">
        <f>IF(B1380="","",ROW()-ROW($A$3)+'Diário 3º PA'!$P$1)</f>
        <v/>
      </c>
      <c r="B1380" s="304"/>
      <c r="C1380" s="305"/>
      <c r="D1380" s="269"/>
      <c r="E1380" s="264"/>
      <c r="F1380" s="334"/>
      <c r="G1380" s="269"/>
      <c r="H1380" s="269"/>
      <c r="I1380" s="264"/>
      <c r="J1380" s="307" t="str">
        <f t="shared" si="1"/>
        <v/>
      </c>
      <c r="K1380" s="307"/>
      <c r="L1380" s="308"/>
      <c r="M1380" s="307"/>
      <c r="N1380" s="304"/>
      <c r="O1380" s="264"/>
      <c r="P1380" s="269"/>
      <c r="Q1380" s="296"/>
      <c r="R1380" s="296"/>
      <c r="S1380" s="296"/>
      <c r="T1380" s="296"/>
    </row>
    <row r="1381" spans="1:20" ht="12.75" customHeight="1" x14ac:dyDescent="0.2">
      <c r="A1381" s="303" t="str">
        <f>IF(B1381="","",ROW()-ROW($A$3)+'Diário 3º PA'!$P$1)</f>
        <v/>
      </c>
      <c r="B1381" s="304"/>
      <c r="C1381" s="305"/>
      <c r="D1381" s="269"/>
      <c r="E1381" s="264"/>
      <c r="F1381" s="334"/>
      <c r="G1381" s="269"/>
      <c r="H1381" s="269"/>
      <c r="I1381" s="264"/>
      <c r="J1381" s="307" t="str">
        <f t="shared" si="1"/>
        <v/>
      </c>
      <c r="K1381" s="307"/>
      <c r="L1381" s="308"/>
      <c r="M1381" s="307"/>
      <c r="N1381" s="304"/>
      <c r="O1381" s="264"/>
      <c r="P1381" s="269"/>
      <c r="Q1381" s="296"/>
      <c r="R1381" s="296"/>
      <c r="S1381" s="296"/>
      <c r="T1381" s="296"/>
    </row>
    <row r="1382" spans="1:20" ht="12.75" customHeight="1" x14ac:dyDescent="0.2">
      <c r="A1382" s="303" t="str">
        <f>IF(B1382="","",ROW()-ROW($A$3)+'Diário 3º PA'!$P$1)</f>
        <v/>
      </c>
      <c r="B1382" s="304"/>
      <c r="C1382" s="305"/>
      <c r="D1382" s="269"/>
      <c r="E1382" s="264"/>
      <c r="F1382" s="334"/>
      <c r="G1382" s="269"/>
      <c r="H1382" s="269"/>
      <c r="I1382" s="264"/>
      <c r="J1382" s="307" t="str">
        <f t="shared" si="1"/>
        <v/>
      </c>
      <c r="K1382" s="307"/>
      <c r="L1382" s="308"/>
      <c r="M1382" s="307"/>
      <c r="N1382" s="304"/>
      <c r="O1382" s="264"/>
      <c r="P1382" s="269"/>
      <c r="Q1382" s="296"/>
      <c r="R1382" s="296"/>
      <c r="S1382" s="296"/>
      <c r="T1382" s="296"/>
    </row>
    <row r="1383" spans="1:20" ht="12.75" customHeight="1" x14ac:dyDescent="0.2">
      <c r="A1383" s="303" t="str">
        <f>IF(B1383="","",ROW()-ROW($A$3)+'Diário 3º PA'!$P$1)</f>
        <v/>
      </c>
      <c r="B1383" s="304"/>
      <c r="C1383" s="305"/>
      <c r="D1383" s="269"/>
      <c r="E1383" s="264"/>
      <c r="F1383" s="334"/>
      <c r="G1383" s="269"/>
      <c r="H1383" s="269"/>
      <c r="I1383" s="264"/>
      <c r="J1383" s="307" t="str">
        <f t="shared" si="1"/>
        <v/>
      </c>
      <c r="K1383" s="307"/>
      <c r="L1383" s="308"/>
      <c r="M1383" s="307"/>
      <c r="N1383" s="304"/>
      <c r="O1383" s="264"/>
      <c r="P1383" s="269"/>
      <c r="Q1383" s="296"/>
      <c r="R1383" s="296"/>
      <c r="S1383" s="296"/>
      <c r="T1383" s="296"/>
    </row>
    <row r="1384" spans="1:20" ht="12.75" customHeight="1" x14ac:dyDescent="0.2">
      <c r="A1384" s="303" t="str">
        <f>IF(B1384="","",ROW()-ROW($A$3)+'Diário 3º PA'!$P$1)</f>
        <v/>
      </c>
      <c r="B1384" s="304"/>
      <c r="C1384" s="305"/>
      <c r="D1384" s="269"/>
      <c r="E1384" s="264"/>
      <c r="F1384" s="334"/>
      <c r="G1384" s="269"/>
      <c r="H1384" s="269"/>
      <c r="I1384" s="264"/>
      <c r="J1384" s="307" t="str">
        <f t="shared" si="1"/>
        <v/>
      </c>
      <c r="K1384" s="307"/>
      <c r="L1384" s="308"/>
      <c r="M1384" s="307"/>
      <c r="N1384" s="304"/>
      <c r="O1384" s="264"/>
      <c r="P1384" s="269"/>
      <c r="Q1384" s="296"/>
      <c r="R1384" s="296"/>
      <c r="S1384" s="296"/>
      <c r="T1384" s="296"/>
    </row>
    <row r="1385" spans="1:20" ht="12.75" customHeight="1" x14ac:dyDescent="0.2">
      <c r="A1385" s="303" t="str">
        <f>IF(B1385="","",ROW()-ROW($A$3)+'Diário 3º PA'!$P$1)</f>
        <v/>
      </c>
      <c r="B1385" s="304"/>
      <c r="C1385" s="305"/>
      <c r="D1385" s="269"/>
      <c r="E1385" s="264"/>
      <c r="F1385" s="334"/>
      <c r="G1385" s="269"/>
      <c r="H1385" s="269"/>
      <c r="I1385" s="264"/>
      <c r="J1385" s="307" t="str">
        <f t="shared" si="1"/>
        <v/>
      </c>
      <c r="K1385" s="307"/>
      <c r="L1385" s="308"/>
      <c r="M1385" s="307"/>
      <c r="N1385" s="304"/>
      <c r="O1385" s="264"/>
      <c r="P1385" s="269"/>
      <c r="Q1385" s="296"/>
      <c r="R1385" s="296"/>
      <c r="S1385" s="296"/>
      <c r="T1385" s="296"/>
    </row>
    <row r="1386" spans="1:20" ht="12.75" customHeight="1" x14ac:dyDescent="0.2">
      <c r="A1386" s="303" t="str">
        <f>IF(B1386="","",ROW()-ROW($A$3)+'Diário 3º PA'!$P$1)</f>
        <v/>
      </c>
      <c r="B1386" s="304"/>
      <c r="C1386" s="305"/>
      <c r="D1386" s="269"/>
      <c r="E1386" s="264"/>
      <c r="F1386" s="334"/>
      <c r="G1386" s="269"/>
      <c r="H1386" s="269"/>
      <c r="I1386" s="264"/>
      <c r="J1386" s="307" t="str">
        <f t="shared" si="1"/>
        <v/>
      </c>
      <c r="K1386" s="307"/>
      <c r="L1386" s="308"/>
      <c r="M1386" s="307"/>
      <c r="N1386" s="304"/>
      <c r="O1386" s="264"/>
      <c r="P1386" s="269"/>
      <c r="Q1386" s="296"/>
      <c r="R1386" s="296"/>
      <c r="S1386" s="296"/>
      <c r="T1386" s="296"/>
    </row>
    <row r="1387" spans="1:20" ht="12.75" customHeight="1" x14ac:dyDescent="0.2">
      <c r="A1387" s="303" t="str">
        <f>IF(B1387="","",ROW()-ROW($A$3)+'Diário 3º PA'!$P$1)</f>
        <v/>
      </c>
      <c r="B1387" s="304"/>
      <c r="C1387" s="305"/>
      <c r="D1387" s="269"/>
      <c r="E1387" s="264"/>
      <c r="F1387" s="334"/>
      <c r="G1387" s="269"/>
      <c r="H1387" s="269"/>
      <c r="I1387" s="264"/>
      <c r="J1387" s="307" t="str">
        <f t="shared" si="1"/>
        <v/>
      </c>
      <c r="K1387" s="307"/>
      <c r="L1387" s="308"/>
      <c r="M1387" s="307"/>
      <c r="N1387" s="304"/>
      <c r="O1387" s="264"/>
      <c r="P1387" s="269"/>
      <c r="Q1387" s="296"/>
      <c r="R1387" s="296"/>
      <c r="S1387" s="296"/>
      <c r="T1387" s="296"/>
    </row>
    <row r="1388" spans="1:20" ht="12.75" customHeight="1" x14ac:dyDescent="0.2">
      <c r="A1388" s="303" t="str">
        <f>IF(B1388="","",ROW()-ROW($A$3)+'Diário 3º PA'!$P$1)</f>
        <v/>
      </c>
      <c r="B1388" s="304"/>
      <c r="C1388" s="305"/>
      <c r="D1388" s="269"/>
      <c r="E1388" s="264"/>
      <c r="F1388" s="334"/>
      <c r="G1388" s="269"/>
      <c r="H1388" s="269"/>
      <c r="I1388" s="264"/>
      <c r="J1388" s="307" t="str">
        <f t="shared" si="1"/>
        <v/>
      </c>
      <c r="K1388" s="307"/>
      <c r="L1388" s="308"/>
      <c r="M1388" s="307"/>
      <c r="N1388" s="304"/>
      <c r="O1388" s="264"/>
      <c r="P1388" s="269"/>
      <c r="Q1388" s="296"/>
      <c r="R1388" s="296"/>
      <c r="S1388" s="296"/>
      <c r="T1388" s="296"/>
    </row>
    <row r="1389" spans="1:20" ht="12.75" customHeight="1" x14ac:dyDescent="0.2">
      <c r="A1389" s="303" t="str">
        <f>IF(B1389="","",ROW()-ROW($A$3)+'Diário 3º PA'!$P$1)</f>
        <v/>
      </c>
      <c r="B1389" s="304"/>
      <c r="C1389" s="305"/>
      <c r="D1389" s="269"/>
      <c r="E1389" s="264"/>
      <c r="F1389" s="334"/>
      <c r="G1389" s="269"/>
      <c r="H1389" s="269"/>
      <c r="I1389" s="264"/>
      <c r="J1389" s="307" t="str">
        <f t="shared" si="1"/>
        <v/>
      </c>
      <c r="K1389" s="307"/>
      <c r="L1389" s="308"/>
      <c r="M1389" s="307"/>
      <c r="N1389" s="304"/>
      <c r="O1389" s="264"/>
      <c r="P1389" s="269"/>
      <c r="Q1389" s="296"/>
      <c r="R1389" s="296"/>
      <c r="S1389" s="296"/>
      <c r="T1389" s="296"/>
    </row>
    <row r="1390" spans="1:20" ht="12.75" customHeight="1" x14ac:dyDescent="0.2">
      <c r="A1390" s="303" t="str">
        <f>IF(B1390="","",ROW()-ROW($A$3)+'Diário 3º PA'!$P$1)</f>
        <v/>
      </c>
      <c r="B1390" s="304"/>
      <c r="C1390" s="305"/>
      <c r="D1390" s="269"/>
      <c r="E1390" s="264"/>
      <c r="F1390" s="334"/>
      <c r="G1390" s="269"/>
      <c r="H1390" s="269"/>
      <c r="I1390" s="264"/>
      <c r="J1390" s="307" t="str">
        <f t="shared" si="1"/>
        <v/>
      </c>
      <c r="K1390" s="307"/>
      <c r="L1390" s="308"/>
      <c r="M1390" s="307"/>
      <c r="N1390" s="304"/>
      <c r="O1390" s="264"/>
      <c r="P1390" s="269"/>
      <c r="Q1390" s="296"/>
      <c r="R1390" s="296"/>
      <c r="S1390" s="296"/>
      <c r="T1390" s="296"/>
    </row>
    <row r="1391" spans="1:20" ht="12.75" customHeight="1" x14ac:dyDescent="0.2">
      <c r="A1391" s="303" t="str">
        <f>IF(B1391="","",ROW()-ROW($A$3)+'Diário 3º PA'!$P$1)</f>
        <v/>
      </c>
      <c r="B1391" s="304"/>
      <c r="C1391" s="305"/>
      <c r="D1391" s="269"/>
      <c r="E1391" s="264"/>
      <c r="F1391" s="334"/>
      <c r="G1391" s="269"/>
      <c r="H1391" s="269"/>
      <c r="I1391" s="264"/>
      <c r="J1391" s="307" t="str">
        <f t="shared" si="1"/>
        <v/>
      </c>
      <c r="K1391" s="307"/>
      <c r="L1391" s="308"/>
      <c r="M1391" s="307"/>
      <c r="N1391" s="304"/>
      <c r="O1391" s="264"/>
      <c r="P1391" s="269"/>
      <c r="Q1391" s="296"/>
      <c r="R1391" s="296"/>
      <c r="S1391" s="296"/>
      <c r="T1391" s="296"/>
    </row>
    <row r="1392" spans="1:20" ht="12.75" customHeight="1" x14ac:dyDescent="0.2">
      <c r="A1392" s="303" t="str">
        <f>IF(B1392="","",ROW()-ROW($A$3)+'Diário 3º PA'!$P$1)</f>
        <v/>
      </c>
      <c r="B1392" s="304"/>
      <c r="C1392" s="305"/>
      <c r="D1392" s="269"/>
      <c r="E1392" s="264"/>
      <c r="F1392" s="334"/>
      <c r="G1392" s="269"/>
      <c r="H1392" s="269"/>
      <c r="I1392" s="264"/>
      <c r="J1392" s="307" t="str">
        <f t="shared" si="1"/>
        <v/>
      </c>
      <c r="K1392" s="307"/>
      <c r="L1392" s="308"/>
      <c r="M1392" s="307"/>
      <c r="N1392" s="304"/>
      <c r="O1392" s="264"/>
      <c r="P1392" s="269"/>
      <c r="Q1392" s="296"/>
      <c r="R1392" s="296"/>
      <c r="S1392" s="296"/>
      <c r="T1392" s="296"/>
    </row>
    <row r="1393" spans="1:20" ht="12.75" customHeight="1" x14ac:dyDescent="0.2">
      <c r="A1393" s="303" t="str">
        <f>IF(B1393="","",ROW()-ROW($A$3)+'Diário 3º PA'!$P$1)</f>
        <v/>
      </c>
      <c r="B1393" s="304"/>
      <c r="C1393" s="305"/>
      <c r="D1393" s="269"/>
      <c r="E1393" s="264"/>
      <c r="F1393" s="334"/>
      <c r="G1393" s="269"/>
      <c r="H1393" s="269"/>
      <c r="I1393" s="264"/>
      <c r="J1393" s="307" t="str">
        <f t="shared" si="1"/>
        <v/>
      </c>
      <c r="K1393" s="307"/>
      <c r="L1393" s="308"/>
      <c r="M1393" s="307"/>
      <c r="N1393" s="304"/>
      <c r="O1393" s="264"/>
      <c r="P1393" s="269"/>
      <c r="Q1393" s="296"/>
      <c r="R1393" s="296"/>
      <c r="S1393" s="296"/>
      <c r="T1393" s="296"/>
    </row>
    <row r="1394" spans="1:20" ht="12.75" customHeight="1" x14ac:dyDescent="0.2">
      <c r="A1394" s="303" t="str">
        <f>IF(B1394="","",ROW()-ROW($A$3)+'Diário 3º PA'!$P$1)</f>
        <v/>
      </c>
      <c r="B1394" s="304"/>
      <c r="C1394" s="305"/>
      <c r="D1394" s="269"/>
      <c r="E1394" s="264"/>
      <c r="F1394" s="334"/>
      <c r="G1394" s="269"/>
      <c r="H1394" s="269"/>
      <c r="I1394" s="264"/>
      <c r="J1394" s="307" t="str">
        <f t="shared" si="1"/>
        <v/>
      </c>
      <c r="K1394" s="307"/>
      <c r="L1394" s="308"/>
      <c r="M1394" s="307"/>
      <c r="N1394" s="304"/>
      <c r="O1394" s="264"/>
      <c r="P1394" s="269"/>
      <c r="Q1394" s="296"/>
      <c r="R1394" s="296"/>
      <c r="S1394" s="296"/>
      <c r="T1394" s="296"/>
    </row>
    <row r="1395" spans="1:20" ht="12.75" customHeight="1" x14ac:dyDescent="0.2">
      <c r="A1395" s="303" t="str">
        <f>IF(B1395="","",ROW()-ROW($A$3)+'Diário 3º PA'!$P$1)</f>
        <v/>
      </c>
      <c r="B1395" s="304"/>
      <c r="C1395" s="305"/>
      <c r="D1395" s="269"/>
      <c r="E1395" s="264"/>
      <c r="F1395" s="334"/>
      <c r="G1395" s="269"/>
      <c r="H1395" s="269"/>
      <c r="I1395" s="264"/>
      <c r="J1395" s="307" t="str">
        <f t="shared" si="1"/>
        <v/>
      </c>
      <c r="K1395" s="307"/>
      <c r="L1395" s="308"/>
      <c r="M1395" s="307"/>
      <c r="N1395" s="304"/>
      <c r="O1395" s="264"/>
      <c r="P1395" s="269"/>
      <c r="Q1395" s="296"/>
      <c r="R1395" s="296"/>
      <c r="S1395" s="296"/>
      <c r="T1395" s="296"/>
    </row>
    <row r="1396" spans="1:20" ht="12.75" customHeight="1" x14ac:dyDescent="0.2">
      <c r="A1396" s="303" t="str">
        <f>IF(B1396="","",ROW()-ROW($A$3)+'Diário 3º PA'!$P$1)</f>
        <v/>
      </c>
      <c r="B1396" s="304"/>
      <c r="C1396" s="305"/>
      <c r="D1396" s="269"/>
      <c r="E1396" s="264"/>
      <c r="F1396" s="334"/>
      <c r="G1396" s="269"/>
      <c r="H1396" s="269"/>
      <c r="I1396" s="264"/>
      <c r="J1396" s="307" t="str">
        <f t="shared" si="1"/>
        <v/>
      </c>
      <c r="K1396" s="307"/>
      <c r="L1396" s="308"/>
      <c r="M1396" s="307"/>
      <c r="N1396" s="304"/>
      <c r="O1396" s="264"/>
      <c r="P1396" s="269"/>
      <c r="Q1396" s="296"/>
      <c r="R1396" s="296"/>
      <c r="S1396" s="296"/>
      <c r="T1396" s="296"/>
    </row>
    <row r="1397" spans="1:20" ht="12.75" customHeight="1" x14ac:dyDescent="0.2">
      <c r="A1397" s="303" t="str">
        <f>IF(B1397="","",ROW()-ROW($A$3)+'Diário 3º PA'!$P$1)</f>
        <v/>
      </c>
      <c r="B1397" s="304"/>
      <c r="C1397" s="305"/>
      <c r="D1397" s="269"/>
      <c r="E1397" s="264"/>
      <c r="F1397" s="334"/>
      <c r="G1397" s="269"/>
      <c r="H1397" s="269"/>
      <c r="I1397" s="264"/>
      <c r="J1397" s="307" t="str">
        <f t="shared" si="1"/>
        <v/>
      </c>
      <c r="K1397" s="307"/>
      <c r="L1397" s="308"/>
      <c r="M1397" s="307"/>
      <c r="N1397" s="304"/>
      <c r="O1397" s="264"/>
      <c r="P1397" s="269"/>
      <c r="Q1397" s="296"/>
      <c r="R1397" s="296"/>
      <c r="S1397" s="296"/>
      <c r="T1397" s="296"/>
    </row>
    <row r="1398" spans="1:20" ht="12.75" customHeight="1" x14ac:dyDescent="0.2">
      <c r="A1398" s="303" t="str">
        <f>IF(B1398="","",ROW()-ROW($A$3)+'Diário 3º PA'!$P$1)</f>
        <v/>
      </c>
      <c r="B1398" s="304"/>
      <c r="C1398" s="305"/>
      <c r="D1398" s="269"/>
      <c r="E1398" s="264"/>
      <c r="F1398" s="334"/>
      <c r="G1398" s="269"/>
      <c r="H1398" s="269"/>
      <c r="I1398" s="264"/>
      <c r="J1398" s="307" t="str">
        <f t="shared" si="1"/>
        <v/>
      </c>
      <c r="K1398" s="307"/>
      <c r="L1398" s="308"/>
      <c r="M1398" s="307"/>
      <c r="N1398" s="304"/>
      <c r="O1398" s="264"/>
      <c r="P1398" s="269"/>
      <c r="Q1398" s="296"/>
      <c r="R1398" s="296"/>
      <c r="S1398" s="296"/>
      <c r="T1398" s="296"/>
    </row>
    <row r="1399" spans="1:20" ht="12.75" customHeight="1" x14ac:dyDescent="0.2">
      <c r="A1399" s="303" t="str">
        <f>IF(B1399="","",ROW()-ROW($A$3)+'Diário 3º PA'!$P$1)</f>
        <v/>
      </c>
      <c r="B1399" s="304"/>
      <c r="C1399" s="305"/>
      <c r="D1399" s="269"/>
      <c r="E1399" s="264"/>
      <c r="F1399" s="334"/>
      <c r="G1399" s="269"/>
      <c r="H1399" s="269"/>
      <c r="I1399" s="264"/>
      <c r="J1399" s="307" t="str">
        <f t="shared" si="1"/>
        <v/>
      </c>
      <c r="K1399" s="307"/>
      <c r="L1399" s="308"/>
      <c r="M1399" s="307"/>
      <c r="N1399" s="304"/>
      <c r="O1399" s="264"/>
      <c r="P1399" s="269"/>
      <c r="Q1399" s="296"/>
      <c r="R1399" s="296"/>
      <c r="S1399" s="296"/>
      <c r="T1399" s="296"/>
    </row>
    <row r="1400" spans="1:20" ht="12.75" customHeight="1" x14ac:dyDescent="0.2">
      <c r="A1400" s="303" t="str">
        <f>IF(B1400="","",ROW()-ROW($A$3)+'Diário 3º PA'!$P$1)</f>
        <v/>
      </c>
      <c r="B1400" s="304"/>
      <c r="C1400" s="305"/>
      <c r="D1400" s="269"/>
      <c r="E1400" s="264"/>
      <c r="F1400" s="334"/>
      <c r="G1400" s="269"/>
      <c r="H1400" s="269"/>
      <c r="I1400" s="264"/>
      <c r="J1400" s="307" t="str">
        <f t="shared" si="1"/>
        <v/>
      </c>
      <c r="K1400" s="307"/>
      <c r="L1400" s="308"/>
      <c r="M1400" s="307"/>
      <c r="N1400" s="304"/>
      <c r="O1400" s="264"/>
      <c r="P1400" s="269"/>
      <c r="Q1400" s="296"/>
      <c r="R1400" s="296"/>
      <c r="S1400" s="296"/>
      <c r="T1400" s="296"/>
    </row>
    <row r="1401" spans="1:20" ht="12.75" customHeight="1" x14ac:dyDescent="0.2">
      <c r="A1401" s="303" t="str">
        <f>IF(B1401="","",ROW()-ROW($A$3)+'Diário 3º PA'!$P$1)</f>
        <v/>
      </c>
      <c r="B1401" s="304"/>
      <c r="C1401" s="305"/>
      <c r="D1401" s="269"/>
      <c r="E1401" s="264"/>
      <c r="F1401" s="334"/>
      <c r="G1401" s="269"/>
      <c r="H1401" s="269"/>
      <c r="I1401" s="264"/>
      <c r="J1401" s="307" t="str">
        <f t="shared" si="1"/>
        <v/>
      </c>
      <c r="K1401" s="307"/>
      <c r="L1401" s="308"/>
      <c r="M1401" s="307"/>
      <c r="N1401" s="304"/>
      <c r="O1401" s="264"/>
      <c r="P1401" s="269"/>
      <c r="Q1401" s="296"/>
      <c r="R1401" s="296"/>
      <c r="S1401" s="296"/>
      <c r="T1401" s="296"/>
    </row>
    <row r="1402" spans="1:20" ht="12.75" customHeight="1" x14ac:dyDescent="0.2">
      <c r="A1402" s="303" t="str">
        <f>IF(B1402="","",ROW()-ROW($A$3)+'Diário 3º PA'!$P$1)</f>
        <v/>
      </c>
      <c r="B1402" s="304"/>
      <c r="C1402" s="305"/>
      <c r="D1402" s="269"/>
      <c r="E1402" s="264"/>
      <c r="F1402" s="334"/>
      <c r="G1402" s="269"/>
      <c r="H1402" s="269"/>
      <c r="I1402" s="264"/>
      <c r="J1402" s="307" t="str">
        <f t="shared" si="1"/>
        <v/>
      </c>
      <c r="K1402" s="307"/>
      <c r="L1402" s="308"/>
      <c r="M1402" s="307"/>
      <c r="N1402" s="304"/>
      <c r="O1402" s="264"/>
      <c r="P1402" s="269"/>
      <c r="Q1402" s="296"/>
      <c r="R1402" s="296"/>
      <c r="S1402" s="296"/>
      <c r="T1402" s="296"/>
    </row>
    <row r="1403" spans="1:20" ht="12.75" customHeight="1" x14ac:dyDescent="0.2">
      <c r="A1403" s="303" t="str">
        <f>IF(B1403="","",ROW()-ROW($A$3)+'Diário 3º PA'!$P$1)</f>
        <v/>
      </c>
      <c r="B1403" s="304"/>
      <c r="C1403" s="305"/>
      <c r="D1403" s="269"/>
      <c r="E1403" s="264"/>
      <c r="F1403" s="334"/>
      <c r="G1403" s="269"/>
      <c r="H1403" s="269"/>
      <c r="I1403" s="264"/>
      <c r="J1403" s="307" t="str">
        <f t="shared" si="1"/>
        <v/>
      </c>
      <c r="K1403" s="307"/>
      <c r="L1403" s="308"/>
      <c r="M1403" s="307"/>
      <c r="N1403" s="304"/>
      <c r="O1403" s="264"/>
      <c r="P1403" s="269"/>
      <c r="Q1403" s="296"/>
      <c r="R1403" s="296"/>
      <c r="S1403" s="296"/>
      <c r="T1403" s="296"/>
    </row>
    <row r="1404" spans="1:20" ht="12.75" customHeight="1" x14ac:dyDescent="0.2">
      <c r="A1404" s="303" t="str">
        <f>IF(B1404="","",ROW()-ROW($A$3)+'Diário 3º PA'!$P$1)</f>
        <v/>
      </c>
      <c r="B1404" s="304"/>
      <c r="C1404" s="305"/>
      <c r="D1404" s="269"/>
      <c r="E1404" s="264"/>
      <c r="F1404" s="334"/>
      <c r="G1404" s="269"/>
      <c r="H1404" s="269"/>
      <c r="I1404" s="264"/>
      <c r="J1404" s="307" t="str">
        <f t="shared" si="1"/>
        <v/>
      </c>
      <c r="K1404" s="307"/>
      <c r="L1404" s="308"/>
      <c r="M1404" s="307"/>
      <c r="N1404" s="304"/>
      <c r="O1404" s="264"/>
      <c r="P1404" s="269"/>
      <c r="Q1404" s="296"/>
      <c r="R1404" s="296"/>
      <c r="S1404" s="296"/>
      <c r="T1404" s="296"/>
    </row>
    <row r="1405" spans="1:20" ht="12.75" customHeight="1" x14ac:dyDescent="0.2">
      <c r="A1405" s="303" t="str">
        <f>IF(B1405="","",ROW()-ROW($A$3)+'Diário 3º PA'!$P$1)</f>
        <v/>
      </c>
      <c r="B1405" s="304"/>
      <c r="C1405" s="305"/>
      <c r="D1405" s="269"/>
      <c r="E1405" s="264"/>
      <c r="F1405" s="334"/>
      <c r="G1405" s="269"/>
      <c r="H1405" s="269"/>
      <c r="I1405" s="264"/>
      <c r="J1405" s="307" t="str">
        <f t="shared" si="1"/>
        <v/>
      </c>
      <c r="K1405" s="307"/>
      <c r="L1405" s="308"/>
      <c r="M1405" s="307"/>
      <c r="N1405" s="304"/>
      <c r="O1405" s="264"/>
      <c r="P1405" s="269"/>
      <c r="Q1405" s="296"/>
      <c r="R1405" s="296"/>
      <c r="S1405" s="296"/>
      <c r="T1405" s="296"/>
    </row>
    <row r="1406" spans="1:20" ht="12.75" customHeight="1" x14ac:dyDescent="0.2">
      <c r="A1406" s="303" t="str">
        <f>IF(B1406="","",ROW()-ROW($A$3)+'Diário 3º PA'!$P$1)</f>
        <v/>
      </c>
      <c r="B1406" s="304"/>
      <c r="C1406" s="305"/>
      <c r="D1406" s="269"/>
      <c r="E1406" s="264"/>
      <c r="F1406" s="334"/>
      <c r="G1406" s="269"/>
      <c r="H1406" s="269"/>
      <c r="I1406" s="264"/>
      <c r="J1406" s="307" t="str">
        <f t="shared" si="1"/>
        <v/>
      </c>
      <c r="K1406" s="307"/>
      <c r="L1406" s="308"/>
      <c r="M1406" s="307"/>
      <c r="N1406" s="304"/>
      <c r="O1406" s="264"/>
      <c r="P1406" s="269"/>
      <c r="Q1406" s="296"/>
      <c r="R1406" s="296"/>
      <c r="S1406" s="296"/>
      <c r="T1406" s="296"/>
    </row>
    <row r="1407" spans="1:20" ht="12.75" customHeight="1" x14ac:dyDescent="0.2">
      <c r="A1407" s="303" t="str">
        <f>IF(B1407="","",ROW()-ROW($A$3)+'Diário 3º PA'!$P$1)</f>
        <v/>
      </c>
      <c r="B1407" s="304"/>
      <c r="C1407" s="305"/>
      <c r="D1407" s="269"/>
      <c r="E1407" s="264"/>
      <c r="F1407" s="334"/>
      <c r="G1407" s="269"/>
      <c r="H1407" s="269"/>
      <c r="I1407" s="264"/>
      <c r="J1407" s="307" t="str">
        <f t="shared" si="1"/>
        <v/>
      </c>
      <c r="K1407" s="307"/>
      <c r="L1407" s="308"/>
      <c r="M1407" s="307"/>
      <c r="N1407" s="304"/>
      <c r="O1407" s="264"/>
      <c r="P1407" s="269"/>
      <c r="Q1407" s="296"/>
      <c r="R1407" s="296"/>
      <c r="S1407" s="296"/>
      <c r="T1407" s="296"/>
    </row>
    <row r="1408" spans="1:20" ht="12.75" customHeight="1" x14ac:dyDescent="0.2">
      <c r="A1408" s="303" t="str">
        <f>IF(B1408="","",ROW()-ROW($A$3)+'Diário 3º PA'!$P$1)</f>
        <v/>
      </c>
      <c r="B1408" s="304"/>
      <c r="C1408" s="305"/>
      <c r="D1408" s="269"/>
      <c r="E1408" s="264"/>
      <c r="F1408" s="334"/>
      <c r="G1408" s="269"/>
      <c r="H1408" s="269"/>
      <c r="I1408" s="264"/>
      <c r="J1408" s="307" t="str">
        <f t="shared" si="1"/>
        <v/>
      </c>
      <c r="K1408" s="307"/>
      <c r="L1408" s="308"/>
      <c r="M1408" s="307"/>
      <c r="N1408" s="304"/>
      <c r="O1408" s="264"/>
      <c r="P1408" s="269"/>
      <c r="Q1408" s="296"/>
      <c r="R1408" s="296"/>
      <c r="S1408" s="296"/>
      <c r="T1408" s="296"/>
    </row>
    <row r="1409" spans="1:20" ht="12.75" customHeight="1" x14ac:dyDescent="0.2">
      <c r="A1409" s="303" t="str">
        <f>IF(B1409="","",ROW()-ROW($A$3)+'Diário 3º PA'!$P$1)</f>
        <v/>
      </c>
      <c r="B1409" s="304"/>
      <c r="C1409" s="305"/>
      <c r="D1409" s="269"/>
      <c r="E1409" s="264"/>
      <c r="F1409" s="334"/>
      <c r="G1409" s="269"/>
      <c r="H1409" s="269"/>
      <c r="I1409" s="264"/>
      <c r="J1409" s="307" t="str">
        <f t="shared" si="1"/>
        <v/>
      </c>
      <c r="K1409" s="307"/>
      <c r="L1409" s="308"/>
      <c r="M1409" s="307"/>
      <c r="N1409" s="304"/>
      <c r="O1409" s="264"/>
      <c r="P1409" s="269"/>
      <c r="Q1409" s="296"/>
      <c r="R1409" s="296"/>
      <c r="S1409" s="296"/>
      <c r="T1409" s="296"/>
    </row>
    <row r="1410" spans="1:20" ht="12.75" customHeight="1" x14ac:dyDescent="0.2">
      <c r="A1410" s="303" t="str">
        <f>IF(B1410="","",ROW()-ROW($A$3)+'Diário 3º PA'!$P$1)</f>
        <v/>
      </c>
      <c r="B1410" s="304"/>
      <c r="C1410" s="305"/>
      <c r="D1410" s="269"/>
      <c r="E1410" s="264"/>
      <c r="F1410" s="334"/>
      <c r="G1410" s="269"/>
      <c r="H1410" s="269"/>
      <c r="I1410" s="264"/>
      <c r="J1410" s="307" t="str">
        <f t="shared" si="1"/>
        <v/>
      </c>
      <c r="K1410" s="307"/>
      <c r="L1410" s="308"/>
      <c r="M1410" s="307"/>
      <c r="N1410" s="304"/>
      <c r="O1410" s="264"/>
      <c r="P1410" s="269"/>
      <c r="Q1410" s="296"/>
      <c r="R1410" s="296"/>
      <c r="S1410" s="296"/>
      <c r="T1410" s="296"/>
    </row>
    <row r="1411" spans="1:20" ht="12.75" customHeight="1" x14ac:dyDescent="0.2">
      <c r="A1411" s="303" t="str">
        <f>IF(B1411="","",ROW()-ROW($A$3)+'Diário 3º PA'!$P$1)</f>
        <v/>
      </c>
      <c r="B1411" s="304"/>
      <c r="C1411" s="305"/>
      <c r="D1411" s="269"/>
      <c r="E1411" s="264"/>
      <c r="F1411" s="334"/>
      <c r="G1411" s="269"/>
      <c r="H1411" s="269"/>
      <c r="I1411" s="264"/>
      <c r="J1411" s="307" t="str">
        <f t="shared" si="1"/>
        <v/>
      </c>
      <c r="K1411" s="307"/>
      <c r="L1411" s="308"/>
      <c r="M1411" s="307"/>
      <c r="N1411" s="304"/>
      <c r="O1411" s="264"/>
      <c r="P1411" s="269"/>
      <c r="Q1411" s="296"/>
      <c r="R1411" s="296"/>
      <c r="S1411" s="296"/>
      <c r="T1411" s="296"/>
    </row>
    <row r="1412" spans="1:20" ht="12.75" customHeight="1" x14ac:dyDescent="0.2">
      <c r="A1412" s="303" t="str">
        <f>IF(B1412="","",ROW()-ROW($A$3)+'Diário 3º PA'!$P$1)</f>
        <v/>
      </c>
      <c r="B1412" s="304"/>
      <c r="C1412" s="305"/>
      <c r="D1412" s="269"/>
      <c r="E1412" s="264"/>
      <c r="F1412" s="334"/>
      <c r="G1412" s="269"/>
      <c r="H1412" s="269"/>
      <c r="I1412" s="264"/>
      <c r="J1412" s="307" t="str">
        <f t="shared" si="1"/>
        <v/>
      </c>
      <c r="K1412" s="307"/>
      <c r="L1412" s="308"/>
      <c r="M1412" s="307"/>
      <c r="N1412" s="304"/>
      <c r="O1412" s="264"/>
      <c r="P1412" s="269"/>
      <c r="Q1412" s="296"/>
      <c r="R1412" s="296"/>
      <c r="S1412" s="296"/>
      <c r="T1412" s="296"/>
    </row>
    <row r="1413" spans="1:20" ht="12.75" customHeight="1" x14ac:dyDescent="0.2">
      <c r="A1413" s="303" t="str">
        <f>IF(B1413="","",ROW()-ROW($A$3)+'Diário 3º PA'!$P$1)</f>
        <v/>
      </c>
      <c r="B1413" s="304"/>
      <c r="C1413" s="305"/>
      <c r="D1413" s="269"/>
      <c r="E1413" s="264"/>
      <c r="F1413" s="334"/>
      <c r="G1413" s="269"/>
      <c r="H1413" s="269"/>
      <c r="I1413" s="264"/>
      <c r="J1413" s="307" t="str">
        <f t="shared" si="1"/>
        <v/>
      </c>
      <c r="K1413" s="307"/>
      <c r="L1413" s="308"/>
      <c r="M1413" s="307"/>
      <c r="N1413" s="304"/>
      <c r="O1413" s="264"/>
      <c r="P1413" s="269"/>
      <c r="Q1413" s="296"/>
      <c r="R1413" s="296"/>
      <c r="S1413" s="296"/>
      <c r="T1413" s="296"/>
    </row>
    <row r="1414" spans="1:20" ht="12.75" customHeight="1" x14ac:dyDescent="0.2">
      <c r="A1414" s="303" t="str">
        <f>IF(B1414="","",ROW()-ROW($A$3)+'Diário 3º PA'!$P$1)</f>
        <v/>
      </c>
      <c r="B1414" s="304"/>
      <c r="C1414" s="305"/>
      <c r="D1414" s="269"/>
      <c r="E1414" s="264"/>
      <c r="F1414" s="334"/>
      <c r="G1414" s="269"/>
      <c r="H1414" s="269"/>
      <c r="I1414" s="264"/>
      <c r="J1414" s="307" t="str">
        <f t="shared" si="1"/>
        <v/>
      </c>
      <c r="K1414" s="307"/>
      <c r="L1414" s="308"/>
      <c r="M1414" s="307"/>
      <c r="N1414" s="304"/>
      <c r="O1414" s="264"/>
      <c r="P1414" s="269"/>
      <c r="Q1414" s="296"/>
      <c r="R1414" s="296"/>
      <c r="S1414" s="296"/>
      <c r="T1414" s="296"/>
    </row>
    <row r="1415" spans="1:20" ht="12.75" customHeight="1" x14ac:dyDescent="0.2">
      <c r="A1415" s="303" t="str">
        <f>IF(B1415="","",ROW()-ROW($A$3)+'Diário 3º PA'!$P$1)</f>
        <v/>
      </c>
      <c r="B1415" s="304"/>
      <c r="C1415" s="305"/>
      <c r="D1415" s="269"/>
      <c r="E1415" s="264"/>
      <c r="F1415" s="334"/>
      <c r="G1415" s="269"/>
      <c r="H1415" s="269"/>
      <c r="I1415" s="264"/>
      <c r="J1415" s="307" t="str">
        <f t="shared" si="1"/>
        <v/>
      </c>
      <c r="K1415" s="307"/>
      <c r="L1415" s="308"/>
      <c r="M1415" s="307"/>
      <c r="N1415" s="304"/>
      <c r="O1415" s="264"/>
      <c r="P1415" s="269"/>
      <c r="Q1415" s="296"/>
      <c r="R1415" s="296"/>
      <c r="S1415" s="296"/>
      <c r="T1415" s="296"/>
    </row>
    <row r="1416" spans="1:20" ht="12.75" customHeight="1" x14ac:dyDescent="0.2">
      <c r="A1416" s="303" t="str">
        <f>IF(B1416="","",ROW()-ROW($A$3)+'Diário 3º PA'!$P$1)</f>
        <v/>
      </c>
      <c r="B1416" s="304"/>
      <c r="C1416" s="305"/>
      <c r="D1416" s="269"/>
      <c r="E1416" s="264"/>
      <c r="F1416" s="334"/>
      <c r="G1416" s="269"/>
      <c r="H1416" s="269"/>
      <c r="I1416" s="264"/>
      <c r="J1416" s="307" t="str">
        <f t="shared" si="1"/>
        <v/>
      </c>
      <c r="K1416" s="307"/>
      <c r="L1416" s="308"/>
      <c r="M1416" s="307"/>
      <c r="N1416" s="304"/>
      <c r="O1416" s="264"/>
      <c r="P1416" s="269"/>
      <c r="Q1416" s="296"/>
      <c r="R1416" s="296"/>
      <c r="S1416" s="296"/>
      <c r="T1416" s="296"/>
    </row>
    <row r="1417" spans="1:20" ht="12.75" customHeight="1" x14ac:dyDescent="0.2">
      <c r="A1417" s="303" t="str">
        <f>IF(B1417="","",ROW()-ROW($A$3)+'Diário 3º PA'!$P$1)</f>
        <v/>
      </c>
      <c r="B1417" s="304"/>
      <c r="C1417" s="305"/>
      <c r="D1417" s="269"/>
      <c r="E1417" s="264"/>
      <c r="F1417" s="334"/>
      <c r="G1417" s="269"/>
      <c r="H1417" s="269"/>
      <c r="I1417" s="264"/>
      <c r="J1417" s="307" t="str">
        <f t="shared" si="1"/>
        <v/>
      </c>
      <c r="K1417" s="307"/>
      <c r="L1417" s="308"/>
      <c r="M1417" s="307"/>
      <c r="N1417" s="304"/>
      <c r="O1417" s="264"/>
      <c r="P1417" s="269"/>
      <c r="Q1417" s="296"/>
      <c r="R1417" s="296"/>
      <c r="S1417" s="296"/>
      <c r="T1417" s="296"/>
    </row>
    <row r="1418" spans="1:20" ht="12.75" customHeight="1" x14ac:dyDescent="0.2">
      <c r="A1418" s="303" t="str">
        <f>IF(B1418="","",ROW()-ROW($A$3)+'Diário 3º PA'!$P$1)</f>
        <v/>
      </c>
      <c r="B1418" s="304"/>
      <c r="C1418" s="305"/>
      <c r="D1418" s="269"/>
      <c r="E1418" s="264"/>
      <c r="F1418" s="334"/>
      <c r="G1418" s="269"/>
      <c r="H1418" s="269"/>
      <c r="I1418" s="264"/>
      <c r="J1418" s="307" t="str">
        <f t="shared" si="1"/>
        <v/>
      </c>
      <c r="K1418" s="307"/>
      <c r="L1418" s="308"/>
      <c r="M1418" s="307"/>
      <c r="N1418" s="304"/>
      <c r="O1418" s="264"/>
      <c r="P1418" s="269"/>
      <c r="Q1418" s="296"/>
      <c r="R1418" s="296"/>
      <c r="S1418" s="296"/>
      <c r="T1418" s="296"/>
    </row>
    <row r="1419" spans="1:20" ht="12.75" customHeight="1" x14ac:dyDescent="0.2">
      <c r="A1419" s="303" t="str">
        <f>IF(B1419="","",ROW()-ROW($A$3)+'Diário 3º PA'!$P$1)</f>
        <v/>
      </c>
      <c r="B1419" s="304"/>
      <c r="C1419" s="305"/>
      <c r="D1419" s="269"/>
      <c r="E1419" s="264"/>
      <c r="F1419" s="334"/>
      <c r="G1419" s="269"/>
      <c r="H1419" s="269"/>
      <c r="I1419" s="264"/>
      <c r="J1419" s="307" t="str">
        <f t="shared" si="1"/>
        <v/>
      </c>
      <c r="K1419" s="307"/>
      <c r="L1419" s="308"/>
      <c r="M1419" s="307"/>
      <c r="N1419" s="304"/>
      <c r="O1419" s="264"/>
      <c r="P1419" s="269"/>
      <c r="Q1419" s="296"/>
      <c r="R1419" s="296"/>
      <c r="S1419" s="296"/>
      <c r="T1419" s="296"/>
    </row>
    <row r="1420" spans="1:20" ht="12.75" customHeight="1" x14ac:dyDescent="0.2">
      <c r="A1420" s="303" t="str">
        <f>IF(B1420="","",ROW()-ROW($A$3)+'Diário 3º PA'!$P$1)</f>
        <v/>
      </c>
      <c r="B1420" s="304"/>
      <c r="C1420" s="305"/>
      <c r="D1420" s="269"/>
      <c r="E1420" s="264"/>
      <c r="F1420" s="334"/>
      <c r="G1420" s="269"/>
      <c r="H1420" s="269"/>
      <c r="I1420" s="264"/>
      <c r="J1420" s="307" t="str">
        <f t="shared" si="1"/>
        <v/>
      </c>
      <c r="K1420" s="307"/>
      <c r="L1420" s="308"/>
      <c r="M1420" s="307"/>
      <c r="N1420" s="304"/>
      <c r="O1420" s="264"/>
      <c r="P1420" s="269"/>
      <c r="Q1420" s="296"/>
      <c r="R1420" s="296"/>
      <c r="S1420" s="296"/>
      <c r="T1420" s="296"/>
    </row>
    <row r="1421" spans="1:20" ht="12.75" customHeight="1" x14ac:dyDescent="0.2">
      <c r="A1421" s="303" t="str">
        <f>IF(B1421="","",ROW()-ROW($A$3)+'Diário 3º PA'!$P$1)</f>
        <v/>
      </c>
      <c r="B1421" s="304"/>
      <c r="C1421" s="305"/>
      <c r="D1421" s="269"/>
      <c r="E1421" s="264"/>
      <c r="F1421" s="334"/>
      <c r="G1421" s="269"/>
      <c r="H1421" s="269"/>
      <c r="I1421" s="264"/>
      <c r="J1421" s="307" t="str">
        <f t="shared" si="1"/>
        <v/>
      </c>
      <c r="K1421" s="307"/>
      <c r="L1421" s="308"/>
      <c r="M1421" s="307"/>
      <c r="N1421" s="304"/>
      <c r="O1421" s="264"/>
      <c r="P1421" s="269"/>
      <c r="Q1421" s="296"/>
      <c r="R1421" s="296"/>
      <c r="S1421" s="296"/>
      <c r="T1421" s="296"/>
    </row>
    <row r="1422" spans="1:20" ht="12.75" customHeight="1" x14ac:dyDescent="0.2">
      <c r="A1422" s="303" t="str">
        <f>IF(B1422="","",ROW()-ROW($A$3)+'Diário 3º PA'!$P$1)</f>
        <v/>
      </c>
      <c r="B1422" s="304"/>
      <c r="C1422" s="305"/>
      <c r="D1422" s="269"/>
      <c r="E1422" s="264"/>
      <c r="F1422" s="334"/>
      <c r="G1422" s="269"/>
      <c r="H1422" s="269"/>
      <c r="I1422" s="264"/>
      <c r="J1422" s="307" t="str">
        <f t="shared" si="1"/>
        <v/>
      </c>
      <c r="K1422" s="307"/>
      <c r="L1422" s="308"/>
      <c r="M1422" s="307"/>
      <c r="N1422" s="304"/>
      <c r="O1422" s="264"/>
      <c r="P1422" s="269"/>
      <c r="Q1422" s="296"/>
      <c r="R1422" s="296"/>
      <c r="S1422" s="296"/>
      <c r="T1422" s="296"/>
    </row>
    <row r="1423" spans="1:20" ht="12.75" customHeight="1" x14ac:dyDescent="0.2">
      <c r="A1423" s="303" t="str">
        <f>IF(B1423="","",ROW()-ROW($A$3)+'Diário 3º PA'!$P$1)</f>
        <v/>
      </c>
      <c r="B1423" s="304"/>
      <c r="C1423" s="305"/>
      <c r="D1423" s="269"/>
      <c r="E1423" s="264"/>
      <c r="F1423" s="334"/>
      <c r="G1423" s="269"/>
      <c r="H1423" s="269"/>
      <c r="I1423" s="264"/>
      <c r="J1423" s="307" t="str">
        <f t="shared" si="1"/>
        <v/>
      </c>
      <c r="K1423" s="307"/>
      <c r="L1423" s="308"/>
      <c r="M1423" s="307"/>
      <c r="N1423" s="304"/>
      <c r="O1423" s="264"/>
      <c r="P1423" s="269"/>
      <c r="Q1423" s="296"/>
      <c r="R1423" s="296"/>
      <c r="S1423" s="296"/>
      <c r="T1423" s="296"/>
    </row>
    <row r="1424" spans="1:20" ht="12.75" customHeight="1" x14ac:dyDescent="0.2">
      <c r="A1424" s="303" t="str">
        <f>IF(B1424="","",ROW()-ROW($A$3)+'Diário 3º PA'!$P$1)</f>
        <v/>
      </c>
      <c r="B1424" s="304"/>
      <c r="C1424" s="305"/>
      <c r="D1424" s="269"/>
      <c r="E1424" s="264"/>
      <c r="F1424" s="334"/>
      <c r="G1424" s="269"/>
      <c r="H1424" s="269"/>
      <c r="I1424" s="264"/>
      <c r="J1424" s="307" t="str">
        <f t="shared" si="1"/>
        <v/>
      </c>
      <c r="K1424" s="307"/>
      <c r="L1424" s="308"/>
      <c r="M1424" s="307"/>
      <c r="N1424" s="304"/>
      <c r="O1424" s="264"/>
      <c r="P1424" s="269"/>
      <c r="Q1424" s="296"/>
      <c r="R1424" s="296"/>
      <c r="S1424" s="296"/>
      <c r="T1424" s="296"/>
    </row>
    <row r="1425" spans="1:20" ht="12.75" customHeight="1" x14ac:dyDescent="0.2">
      <c r="A1425" s="303" t="str">
        <f>IF(B1425="","",ROW()-ROW($A$3)+'Diário 3º PA'!$P$1)</f>
        <v/>
      </c>
      <c r="B1425" s="304"/>
      <c r="C1425" s="305"/>
      <c r="D1425" s="269"/>
      <c r="E1425" s="264"/>
      <c r="F1425" s="334"/>
      <c r="G1425" s="269"/>
      <c r="H1425" s="269"/>
      <c r="I1425" s="264"/>
      <c r="J1425" s="307" t="str">
        <f t="shared" si="1"/>
        <v/>
      </c>
      <c r="K1425" s="307"/>
      <c r="L1425" s="308"/>
      <c r="M1425" s="307"/>
      <c r="N1425" s="304"/>
      <c r="O1425" s="264"/>
      <c r="P1425" s="269"/>
      <c r="Q1425" s="296"/>
      <c r="R1425" s="296"/>
      <c r="S1425" s="296"/>
      <c r="T1425" s="296"/>
    </row>
    <row r="1426" spans="1:20" ht="12.75" customHeight="1" x14ac:dyDescent="0.2">
      <c r="A1426" s="303" t="str">
        <f>IF(B1426="","",ROW()-ROW($A$3)+'Diário 3º PA'!$P$1)</f>
        <v/>
      </c>
      <c r="B1426" s="304"/>
      <c r="C1426" s="305"/>
      <c r="D1426" s="269"/>
      <c r="E1426" s="264"/>
      <c r="F1426" s="334"/>
      <c r="G1426" s="269"/>
      <c r="H1426" s="269"/>
      <c r="I1426" s="264"/>
      <c r="J1426" s="307" t="str">
        <f t="shared" si="1"/>
        <v/>
      </c>
      <c r="K1426" s="307"/>
      <c r="L1426" s="308"/>
      <c r="M1426" s="307"/>
      <c r="N1426" s="304"/>
      <c r="O1426" s="264"/>
      <c r="P1426" s="269"/>
      <c r="Q1426" s="296"/>
      <c r="R1426" s="296"/>
      <c r="S1426" s="296"/>
      <c r="T1426" s="296"/>
    </row>
    <row r="1427" spans="1:20" ht="12.75" customHeight="1" x14ac:dyDescent="0.2">
      <c r="A1427" s="303" t="str">
        <f>IF(B1427="","",ROW()-ROW($A$3)+'Diário 3º PA'!$P$1)</f>
        <v/>
      </c>
      <c r="B1427" s="304"/>
      <c r="C1427" s="305"/>
      <c r="D1427" s="269"/>
      <c r="E1427" s="264"/>
      <c r="F1427" s="334"/>
      <c r="G1427" s="269"/>
      <c r="H1427" s="269"/>
      <c r="I1427" s="264"/>
      <c r="J1427" s="307" t="str">
        <f t="shared" si="1"/>
        <v/>
      </c>
      <c r="K1427" s="307"/>
      <c r="L1427" s="308"/>
      <c r="M1427" s="307"/>
      <c r="N1427" s="304"/>
      <c r="O1427" s="264"/>
      <c r="P1427" s="269"/>
      <c r="Q1427" s="296"/>
      <c r="R1427" s="296"/>
      <c r="S1427" s="296"/>
      <c r="T1427" s="296"/>
    </row>
    <row r="1428" spans="1:20" ht="12.75" customHeight="1" x14ac:dyDescent="0.2">
      <c r="A1428" s="303" t="str">
        <f>IF(B1428="","",ROW()-ROW($A$3)+'Diário 3º PA'!$P$1)</f>
        <v/>
      </c>
      <c r="B1428" s="304"/>
      <c r="C1428" s="305"/>
      <c r="D1428" s="269"/>
      <c r="E1428" s="264"/>
      <c r="F1428" s="334"/>
      <c r="G1428" s="269"/>
      <c r="H1428" s="269"/>
      <c r="I1428" s="264"/>
      <c r="J1428" s="307" t="str">
        <f t="shared" si="1"/>
        <v/>
      </c>
      <c r="K1428" s="307"/>
      <c r="L1428" s="308"/>
      <c r="M1428" s="307"/>
      <c r="N1428" s="304"/>
      <c r="O1428" s="264"/>
      <c r="P1428" s="269"/>
      <c r="Q1428" s="296"/>
      <c r="R1428" s="296"/>
      <c r="S1428" s="296"/>
      <c r="T1428" s="296"/>
    </row>
    <row r="1429" spans="1:20" ht="12.75" customHeight="1" x14ac:dyDescent="0.2">
      <c r="A1429" s="303" t="str">
        <f>IF(B1429="","",ROW()-ROW($A$3)+'Diário 3º PA'!$P$1)</f>
        <v/>
      </c>
      <c r="B1429" s="304"/>
      <c r="C1429" s="305"/>
      <c r="D1429" s="269"/>
      <c r="E1429" s="264"/>
      <c r="F1429" s="334"/>
      <c r="G1429" s="269"/>
      <c r="H1429" s="269"/>
      <c r="I1429" s="264"/>
      <c r="J1429" s="307" t="str">
        <f t="shared" si="1"/>
        <v/>
      </c>
      <c r="K1429" s="307"/>
      <c r="L1429" s="308"/>
      <c r="M1429" s="307"/>
      <c r="N1429" s="304"/>
      <c r="O1429" s="264"/>
      <c r="P1429" s="269"/>
      <c r="Q1429" s="296"/>
      <c r="R1429" s="296"/>
      <c r="S1429" s="296"/>
      <c r="T1429" s="296"/>
    </row>
    <row r="1430" spans="1:20" ht="12.75" customHeight="1" x14ac:dyDescent="0.2">
      <c r="A1430" s="303" t="str">
        <f>IF(B1430="","",ROW()-ROW($A$3)+'Diário 3º PA'!$P$1)</f>
        <v/>
      </c>
      <c r="B1430" s="304"/>
      <c r="C1430" s="305"/>
      <c r="D1430" s="269"/>
      <c r="E1430" s="264"/>
      <c r="F1430" s="334"/>
      <c r="G1430" s="269"/>
      <c r="H1430" s="269"/>
      <c r="I1430" s="264"/>
      <c r="J1430" s="307" t="str">
        <f t="shared" si="1"/>
        <v/>
      </c>
      <c r="K1430" s="307"/>
      <c r="L1430" s="308"/>
      <c r="M1430" s="307"/>
      <c r="N1430" s="304"/>
      <c r="O1430" s="264"/>
      <c r="P1430" s="269"/>
      <c r="Q1430" s="296"/>
      <c r="R1430" s="296"/>
      <c r="S1430" s="296"/>
      <c r="T1430" s="296"/>
    </row>
    <row r="1431" spans="1:20" ht="12.75" customHeight="1" x14ac:dyDescent="0.2">
      <c r="A1431" s="303" t="str">
        <f>IF(B1431="","",ROW()-ROW($A$3)+'Diário 3º PA'!$P$1)</f>
        <v/>
      </c>
      <c r="B1431" s="304"/>
      <c r="C1431" s="305"/>
      <c r="D1431" s="269"/>
      <c r="E1431" s="264"/>
      <c r="F1431" s="334"/>
      <c r="G1431" s="269"/>
      <c r="H1431" s="269"/>
      <c r="I1431" s="264"/>
      <c r="J1431" s="307" t="str">
        <f t="shared" si="1"/>
        <v/>
      </c>
      <c r="K1431" s="307"/>
      <c r="L1431" s="308"/>
      <c r="M1431" s="307"/>
      <c r="N1431" s="304"/>
      <c r="O1431" s="264"/>
      <c r="P1431" s="269"/>
      <c r="Q1431" s="296"/>
      <c r="R1431" s="296"/>
      <c r="S1431" s="296"/>
      <c r="T1431" s="296"/>
    </row>
    <row r="1432" spans="1:20" ht="12.75" customHeight="1" x14ac:dyDescent="0.2">
      <c r="A1432" s="303" t="str">
        <f>IF(B1432="","",ROW()-ROW($A$3)+'Diário 3º PA'!$P$1)</f>
        <v/>
      </c>
      <c r="B1432" s="304"/>
      <c r="C1432" s="305"/>
      <c r="D1432" s="269"/>
      <c r="E1432" s="264"/>
      <c r="F1432" s="334"/>
      <c r="G1432" s="269"/>
      <c r="H1432" s="269"/>
      <c r="I1432" s="264"/>
      <c r="J1432" s="307" t="str">
        <f t="shared" si="1"/>
        <v/>
      </c>
      <c r="K1432" s="307"/>
      <c r="L1432" s="308"/>
      <c r="M1432" s="307"/>
      <c r="N1432" s="304"/>
      <c r="O1432" s="264"/>
      <c r="P1432" s="269"/>
      <c r="Q1432" s="296"/>
      <c r="R1432" s="296"/>
      <c r="S1432" s="296"/>
      <c r="T1432" s="296"/>
    </row>
    <row r="1433" spans="1:20" ht="12.75" customHeight="1" x14ac:dyDescent="0.2">
      <c r="A1433" s="303" t="str">
        <f>IF(B1433="","",ROW()-ROW($A$3)+'Diário 3º PA'!$P$1)</f>
        <v/>
      </c>
      <c r="B1433" s="304"/>
      <c r="C1433" s="305"/>
      <c r="D1433" s="269"/>
      <c r="E1433" s="264"/>
      <c r="F1433" s="334"/>
      <c r="G1433" s="269"/>
      <c r="H1433" s="269"/>
      <c r="I1433" s="264"/>
      <c r="J1433" s="307" t="str">
        <f t="shared" si="1"/>
        <v/>
      </c>
      <c r="K1433" s="307"/>
      <c r="L1433" s="308"/>
      <c r="M1433" s="307"/>
      <c r="N1433" s="304"/>
      <c r="O1433" s="264"/>
      <c r="P1433" s="269"/>
      <c r="Q1433" s="296"/>
      <c r="R1433" s="296"/>
      <c r="S1433" s="296"/>
      <c r="T1433" s="296"/>
    </row>
    <row r="1434" spans="1:20" ht="12.75" customHeight="1" x14ac:dyDescent="0.2">
      <c r="A1434" s="303" t="str">
        <f>IF(B1434="","",ROW()-ROW($A$3)+'Diário 3º PA'!$P$1)</f>
        <v/>
      </c>
      <c r="B1434" s="304"/>
      <c r="C1434" s="305"/>
      <c r="D1434" s="269"/>
      <c r="E1434" s="264"/>
      <c r="F1434" s="334"/>
      <c r="G1434" s="269"/>
      <c r="H1434" s="269"/>
      <c r="I1434" s="264"/>
      <c r="J1434" s="307" t="str">
        <f t="shared" si="1"/>
        <v/>
      </c>
      <c r="K1434" s="307"/>
      <c r="L1434" s="308"/>
      <c r="M1434" s="307"/>
      <c r="N1434" s="304"/>
      <c r="O1434" s="264"/>
      <c r="P1434" s="269"/>
      <c r="Q1434" s="296"/>
      <c r="R1434" s="296"/>
      <c r="S1434" s="296"/>
      <c r="T1434" s="296"/>
    </row>
    <row r="1435" spans="1:20" ht="12.75" customHeight="1" x14ac:dyDescent="0.2">
      <c r="A1435" s="303" t="str">
        <f>IF(B1435="","",ROW()-ROW($A$3)+'Diário 3º PA'!$P$1)</f>
        <v/>
      </c>
      <c r="B1435" s="304"/>
      <c r="C1435" s="305"/>
      <c r="D1435" s="269"/>
      <c r="E1435" s="264"/>
      <c r="F1435" s="334"/>
      <c r="G1435" s="269"/>
      <c r="H1435" s="269"/>
      <c r="I1435" s="264"/>
      <c r="J1435" s="307" t="str">
        <f t="shared" si="1"/>
        <v/>
      </c>
      <c r="K1435" s="307"/>
      <c r="L1435" s="308"/>
      <c r="M1435" s="307"/>
      <c r="N1435" s="304"/>
      <c r="O1435" s="264"/>
      <c r="P1435" s="269"/>
      <c r="Q1435" s="296"/>
      <c r="R1435" s="296"/>
      <c r="S1435" s="296"/>
      <c r="T1435" s="296"/>
    </row>
    <row r="1436" spans="1:20" ht="12.75" customHeight="1" x14ac:dyDescent="0.2">
      <c r="A1436" s="303" t="str">
        <f>IF(B1436="","",ROW()-ROW($A$3)+'Diário 3º PA'!$P$1)</f>
        <v/>
      </c>
      <c r="B1436" s="304"/>
      <c r="C1436" s="305"/>
      <c r="D1436" s="269"/>
      <c r="E1436" s="264"/>
      <c r="F1436" s="334"/>
      <c r="G1436" s="269"/>
      <c r="H1436" s="269"/>
      <c r="I1436" s="264"/>
      <c r="J1436" s="307" t="str">
        <f t="shared" si="1"/>
        <v/>
      </c>
      <c r="K1436" s="307"/>
      <c r="L1436" s="308"/>
      <c r="M1436" s="307"/>
      <c r="N1436" s="304"/>
      <c r="O1436" s="264"/>
      <c r="P1436" s="269"/>
      <c r="Q1436" s="296"/>
      <c r="R1436" s="296"/>
      <c r="S1436" s="296"/>
      <c r="T1436" s="296"/>
    </row>
    <row r="1437" spans="1:20" ht="12.75" customHeight="1" x14ac:dyDescent="0.2">
      <c r="A1437" s="303" t="str">
        <f>IF(B1437="","",ROW()-ROW($A$3)+'Diário 3º PA'!$P$1)</f>
        <v/>
      </c>
      <c r="B1437" s="304"/>
      <c r="C1437" s="305"/>
      <c r="D1437" s="269"/>
      <c r="E1437" s="264"/>
      <c r="F1437" s="334"/>
      <c r="G1437" s="269"/>
      <c r="H1437" s="269"/>
      <c r="I1437" s="264"/>
      <c r="J1437" s="307" t="str">
        <f t="shared" si="1"/>
        <v/>
      </c>
      <c r="K1437" s="307"/>
      <c r="L1437" s="308"/>
      <c r="M1437" s="307"/>
      <c r="N1437" s="304"/>
      <c r="O1437" s="264"/>
      <c r="P1437" s="269"/>
      <c r="Q1437" s="296"/>
      <c r="R1437" s="296"/>
      <c r="S1437" s="296"/>
      <c r="T1437" s="296"/>
    </row>
    <row r="1438" spans="1:20" ht="12.75" customHeight="1" x14ac:dyDescent="0.2">
      <c r="A1438" s="303" t="str">
        <f>IF(B1438="","",ROW()-ROW($A$3)+'Diário 3º PA'!$P$1)</f>
        <v/>
      </c>
      <c r="B1438" s="304"/>
      <c r="C1438" s="305"/>
      <c r="D1438" s="269"/>
      <c r="E1438" s="264"/>
      <c r="F1438" s="334"/>
      <c r="G1438" s="269"/>
      <c r="H1438" s="269"/>
      <c r="I1438" s="264"/>
      <c r="J1438" s="307" t="str">
        <f t="shared" si="1"/>
        <v/>
      </c>
      <c r="K1438" s="307"/>
      <c r="L1438" s="308"/>
      <c r="M1438" s="307"/>
      <c r="N1438" s="304"/>
      <c r="O1438" s="264"/>
      <c r="P1438" s="269"/>
      <c r="Q1438" s="296"/>
      <c r="R1438" s="296"/>
      <c r="S1438" s="296"/>
      <c r="T1438" s="296"/>
    </row>
    <row r="1439" spans="1:20" ht="12.75" customHeight="1" x14ac:dyDescent="0.2">
      <c r="A1439" s="303" t="str">
        <f>IF(B1439="","",ROW()-ROW($A$3)+'Diário 3º PA'!$P$1)</f>
        <v/>
      </c>
      <c r="B1439" s="304"/>
      <c r="C1439" s="305"/>
      <c r="D1439" s="269"/>
      <c r="E1439" s="264"/>
      <c r="F1439" s="334"/>
      <c r="G1439" s="269"/>
      <c r="H1439" s="269"/>
      <c r="I1439" s="264"/>
      <c r="J1439" s="307" t="str">
        <f t="shared" si="1"/>
        <v/>
      </c>
      <c r="K1439" s="307"/>
      <c r="L1439" s="308"/>
      <c r="M1439" s="307"/>
      <c r="N1439" s="304"/>
      <c r="O1439" s="264"/>
      <c r="P1439" s="269"/>
      <c r="Q1439" s="296"/>
      <c r="R1439" s="296"/>
      <c r="S1439" s="296"/>
      <c r="T1439" s="296"/>
    </row>
    <row r="1440" spans="1:20" ht="12.75" customHeight="1" x14ac:dyDescent="0.2">
      <c r="A1440" s="303" t="str">
        <f>IF(B1440="","",ROW()-ROW($A$3)+'Diário 3º PA'!$P$1)</f>
        <v/>
      </c>
      <c r="B1440" s="304"/>
      <c r="C1440" s="305"/>
      <c r="D1440" s="269"/>
      <c r="E1440" s="264"/>
      <c r="F1440" s="334"/>
      <c r="G1440" s="269"/>
      <c r="H1440" s="269"/>
      <c r="I1440" s="264"/>
      <c r="J1440" s="307" t="str">
        <f t="shared" si="1"/>
        <v/>
      </c>
      <c r="K1440" s="307"/>
      <c r="L1440" s="308"/>
      <c r="M1440" s="307"/>
      <c r="N1440" s="304"/>
      <c r="O1440" s="264"/>
      <c r="P1440" s="269"/>
      <c r="Q1440" s="296"/>
      <c r="R1440" s="296"/>
      <c r="S1440" s="296"/>
      <c r="T1440" s="296"/>
    </row>
    <row r="1441" spans="1:20" ht="12.75" customHeight="1" x14ac:dyDescent="0.2">
      <c r="A1441" s="303" t="str">
        <f>IF(B1441="","",ROW()-ROW($A$3)+'Diário 3º PA'!$P$1)</f>
        <v/>
      </c>
      <c r="B1441" s="304"/>
      <c r="C1441" s="305"/>
      <c r="D1441" s="269"/>
      <c r="E1441" s="264"/>
      <c r="F1441" s="334"/>
      <c r="G1441" s="269"/>
      <c r="H1441" s="269"/>
      <c r="I1441" s="264"/>
      <c r="J1441" s="307" t="str">
        <f t="shared" si="1"/>
        <v/>
      </c>
      <c r="K1441" s="307"/>
      <c r="L1441" s="308"/>
      <c r="M1441" s="307"/>
      <c r="N1441" s="304"/>
      <c r="O1441" s="264"/>
      <c r="P1441" s="269"/>
      <c r="Q1441" s="296"/>
      <c r="R1441" s="296"/>
      <c r="S1441" s="296"/>
      <c r="T1441" s="296"/>
    </row>
    <row r="1442" spans="1:20" ht="12.75" customHeight="1" x14ac:dyDescent="0.2">
      <c r="A1442" s="303" t="str">
        <f>IF(B1442="","",ROW()-ROW($A$3)+'Diário 3º PA'!$P$1)</f>
        <v/>
      </c>
      <c r="B1442" s="304"/>
      <c r="C1442" s="305"/>
      <c r="D1442" s="269"/>
      <c r="E1442" s="264"/>
      <c r="F1442" s="334"/>
      <c r="G1442" s="269"/>
      <c r="H1442" s="269"/>
      <c r="I1442" s="264"/>
      <c r="J1442" s="307" t="str">
        <f t="shared" si="1"/>
        <v/>
      </c>
      <c r="K1442" s="307"/>
      <c r="L1442" s="308"/>
      <c r="M1442" s="307"/>
      <c r="N1442" s="304"/>
      <c r="O1442" s="264"/>
      <c r="P1442" s="269"/>
      <c r="Q1442" s="296"/>
      <c r="R1442" s="296"/>
      <c r="S1442" s="296"/>
      <c r="T1442" s="296"/>
    </row>
    <row r="1443" spans="1:20" ht="12.75" customHeight="1" x14ac:dyDescent="0.2">
      <c r="A1443" s="303" t="str">
        <f>IF(B1443="","",ROW()-ROW($A$3)+'Diário 3º PA'!$P$1)</f>
        <v/>
      </c>
      <c r="B1443" s="304"/>
      <c r="C1443" s="305"/>
      <c r="D1443" s="269"/>
      <c r="E1443" s="264"/>
      <c r="F1443" s="334"/>
      <c r="G1443" s="269"/>
      <c r="H1443" s="269"/>
      <c r="I1443" s="264"/>
      <c r="J1443" s="307" t="str">
        <f t="shared" si="1"/>
        <v/>
      </c>
      <c r="K1443" s="307"/>
      <c r="L1443" s="308"/>
      <c r="M1443" s="307"/>
      <c r="N1443" s="304"/>
      <c r="O1443" s="264"/>
      <c r="P1443" s="269"/>
      <c r="Q1443" s="296"/>
      <c r="R1443" s="296"/>
      <c r="S1443" s="296"/>
      <c r="T1443" s="296"/>
    </row>
    <row r="1444" spans="1:20" ht="12.75" customHeight="1" x14ac:dyDescent="0.2">
      <c r="A1444" s="303" t="str">
        <f>IF(B1444="","",ROW()-ROW($A$3)+'Diário 3º PA'!$P$1)</f>
        <v/>
      </c>
      <c r="B1444" s="304"/>
      <c r="C1444" s="305"/>
      <c r="D1444" s="269"/>
      <c r="E1444" s="264"/>
      <c r="F1444" s="334"/>
      <c r="G1444" s="269"/>
      <c r="H1444" s="269"/>
      <c r="I1444" s="264"/>
      <c r="J1444" s="307" t="str">
        <f t="shared" si="1"/>
        <v/>
      </c>
      <c r="K1444" s="307"/>
      <c r="L1444" s="308"/>
      <c r="M1444" s="307"/>
      <c r="N1444" s="304"/>
      <c r="O1444" s="264"/>
      <c r="P1444" s="269"/>
      <c r="Q1444" s="296"/>
      <c r="R1444" s="296"/>
      <c r="S1444" s="296"/>
      <c r="T1444" s="296"/>
    </row>
    <row r="1445" spans="1:20" ht="12.75" customHeight="1" x14ac:dyDescent="0.2">
      <c r="A1445" s="303" t="str">
        <f>IF(B1445="","",ROW()-ROW($A$3)+'Diário 3º PA'!$P$1)</f>
        <v/>
      </c>
      <c r="B1445" s="304"/>
      <c r="C1445" s="305"/>
      <c r="D1445" s="269"/>
      <c r="E1445" s="264"/>
      <c r="F1445" s="334"/>
      <c r="G1445" s="269"/>
      <c r="H1445" s="269"/>
      <c r="I1445" s="264"/>
      <c r="J1445" s="307" t="str">
        <f t="shared" si="1"/>
        <v/>
      </c>
      <c r="K1445" s="307"/>
      <c r="L1445" s="308"/>
      <c r="M1445" s="307"/>
      <c r="N1445" s="304"/>
      <c r="O1445" s="264"/>
      <c r="P1445" s="269"/>
      <c r="Q1445" s="296"/>
      <c r="R1445" s="296"/>
      <c r="S1445" s="296"/>
      <c r="T1445" s="296"/>
    </row>
    <row r="1446" spans="1:20" ht="12.75" customHeight="1" x14ac:dyDescent="0.2">
      <c r="A1446" s="303" t="str">
        <f>IF(B1446="","",ROW()-ROW($A$3)+'Diário 3º PA'!$P$1)</f>
        <v/>
      </c>
      <c r="B1446" s="304"/>
      <c r="C1446" s="305"/>
      <c r="D1446" s="269"/>
      <c r="E1446" s="264"/>
      <c r="F1446" s="334"/>
      <c r="G1446" s="269"/>
      <c r="H1446" s="269"/>
      <c r="I1446" s="264"/>
      <c r="J1446" s="307" t="str">
        <f t="shared" si="1"/>
        <v/>
      </c>
      <c r="K1446" s="307"/>
      <c r="L1446" s="308"/>
      <c r="M1446" s="307"/>
      <c r="N1446" s="304"/>
      <c r="O1446" s="264"/>
      <c r="P1446" s="269"/>
      <c r="Q1446" s="296"/>
      <c r="R1446" s="296"/>
      <c r="S1446" s="296"/>
      <c r="T1446" s="296"/>
    </row>
    <row r="1447" spans="1:20" ht="12.75" customHeight="1" x14ac:dyDescent="0.2">
      <c r="A1447" s="303" t="str">
        <f>IF(B1447="","",ROW()-ROW($A$3)+'Diário 3º PA'!$P$1)</f>
        <v/>
      </c>
      <c r="B1447" s="304"/>
      <c r="C1447" s="305"/>
      <c r="D1447" s="269"/>
      <c r="E1447" s="264"/>
      <c r="F1447" s="334"/>
      <c r="G1447" s="269"/>
      <c r="H1447" s="269"/>
      <c r="I1447" s="264"/>
      <c r="J1447" s="307" t="str">
        <f t="shared" si="1"/>
        <v/>
      </c>
      <c r="K1447" s="307"/>
      <c r="L1447" s="308"/>
      <c r="M1447" s="307"/>
      <c r="N1447" s="304"/>
      <c r="O1447" s="264"/>
      <c r="P1447" s="269"/>
      <c r="Q1447" s="296"/>
      <c r="R1447" s="296"/>
      <c r="S1447" s="296"/>
      <c r="T1447" s="296"/>
    </row>
    <row r="1448" spans="1:20" ht="12.75" customHeight="1" x14ac:dyDescent="0.2">
      <c r="A1448" s="303" t="str">
        <f>IF(B1448="","",ROW()-ROW($A$3)+'Diário 3º PA'!$P$1)</f>
        <v/>
      </c>
      <c r="B1448" s="304"/>
      <c r="C1448" s="305"/>
      <c r="D1448" s="269"/>
      <c r="E1448" s="264"/>
      <c r="F1448" s="334"/>
      <c r="G1448" s="269"/>
      <c r="H1448" s="269"/>
      <c r="I1448" s="264"/>
      <c r="J1448" s="307" t="str">
        <f t="shared" si="1"/>
        <v/>
      </c>
      <c r="K1448" s="307"/>
      <c r="L1448" s="308"/>
      <c r="M1448" s="307"/>
      <c r="N1448" s="304"/>
      <c r="O1448" s="264"/>
      <c r="P1448" s="269"/>
      <c r="Q1448" s="296"/>
      <c r="R1448" s="296"/>
      <c r="S1448" s="296"/>
      <c r="T1448" s="296"/>
    </row>
    <row r="1449" spans="1:20" ht="12.75" customHeight="1" x14ac:dyDescent="0.2">
      <c r="A1449" s="303" t="str">
        <f>IF(B1449="","",ROW()-ROW($A$3)+'Diário 3º PA'!$P$1)</f>
        <v/>
      </c>
      <c r="B1449" s="304"/>
      <c r="C1449" s="305"/>
      <c r="D1449" s="269"/>
      <c r="E1449" s="264"/>
      <c r="F1449" s="334"/>
      <c r="G1449" s="269"/>
      <c r="H1449" s="269"/>
      <c r="I1449" s="264"/>
      <c r="J1449" s="307" t="str">
        <f t="shared" si="1"/>
        <v/>
      </c>
      <c r="K1449" s="307"/>
      <c r="L1449" s="308"/>
      <c r="M1449" s="307"/>
      <c r="N1449" s="304"/>
      <c r="O1449" s="264"/>
      <c r="P1449" s="269"/>
      <c r="Q1449" s="296"/>
      <c r="R1449" s="296"/>
      <c r="S1449" s="296"/>
      <c r="T1449" s="296"/>
    </row>
    <row r="1450" spans="1:20" ht="12.75" customHeight="1" x14ac:dyDescent="0.2">
      <c r="A1450" s="303" t="str">
        <f>IF(B1450="","",ROW()-ROW($A$3)+'Diário 3º PA'!$P$1)</f>
        <v/>
      </c>
      <c r="B1450" s="304"/>
      <c r="C1450" s="305"/>
      <c r="D1450" s="269"/>
      <c r="E1450" s="264"/>
      <c r="F1450" s="334"/>
      <c r="G1450" s="269"/>
      <c r="H1450" s="269"/>
      <c r="I1450" s="264"/>
      <c r="J1450" s="307" t="str">
        <f t="shared" si="1"/>
        <v/>
      </c>
      <c r="K1450" s="307"/>
      <c r="L1450" s="308"/>
      <c r="M1450" s="307"/>
      <c r="N1450" s="304"/>
      <c r="O1450" s="264"/>
      <c r="P1450" s="269"/>
      <c r="Q1450" s="296"/>
      <c r="R1450" s="296"/>
      <c r="S1450" s="296"/>
      <c r="T1450" s="296"/>
    </row>
    <row r="1451" spans="1:20" ht="12.75" customHeight="1" x14ac:dyDescent="0.2">
      <c r="A1451" s="303" t="str">
        <f>IF(B1451="","",ROW()-ROW($A$3)+'Diário 3º PA'!$P$1)</f>
        <v/>
      </c>
      <c r="B1451" s="304"/>
      <c r="C1451" s="305"/>
      <c r="D1451" s="269"/>
      <c r="E1451" s="264"/>
      <c r="F1451" s="334"/>
      <c r="G1451" s="269"/>
      <c r="H1451" s="269"/>
      <c r="I1451" s="264"/>
      <c r="J1451" s="307" t="str">
        <f t="shared" si="1"/>
        <v/>
      </c>
      <c r="K1451" s="307"/>
      <c r="L1451" s="308"/>
      <c r="M1451" s="307"/>
      <c r="N1451" s="304"/>
      <c r="O1451" s="264"/>
      <c r="P1451" s="269"/>
      <c r="Q1451" s="296"/>
      <c r="R1451" s="296"/>
      <c r="S1451" s="296"/>
      <c r="T1451" s="296"/>
    </row>
    <row r="1452" spans="1:20" ht="12.75" customHeight="1" x14ac:dyDescent="0.2">
      <c r="A1452" s="303" t="str">
        <f>IF(B1452="","",ROW()-ROW($A$3)+'Diário 3º PA'!$P$1)</f>
        <v/>
      </c>
      <c r="B1452" s="304"/>
      <c r="C1452" s="305"/>
      <c r="D1452" s="269"/>
      <c r="E1452" s="264"/>
      <c r="F1452" s="334"/>
      <c r="G1452" s="269"/>
      <c r="H1452" s="269"/>
      <c r="I1452" s="264"/>
      <c r="J1452" s="307" t="str">
        <f t="shared" si="1"/>
        <v/>
      </c>
      <c r="K1452" s="307"/>
      <c r="L1452" s="308"/>
      <c r="M1452" s="307"/>
      <c r="N1452" s="304"/>
      <c r="O1452" s="264"/>
      <c r="P1452" s="269"/>
      <c r="Q1452" s="296"/>
      <c r="R1452" s="296"/>
      <c r="S1452" s="296"/>
      <c r="T1452" s="296"/>
    </row>
    <row r="1453" spans="1:20" ht="12.75" customHeight="1" x14ac:dyDescent="0.2">
      <c r="A1453" s="303" t="str">
        <f>IF(B1453="","",ROW()-ROW($A$3)+'Diário 3º PA'!$P$1)</f>
        <v/>
      </c>
      <c r="B1453" s="304"/>
      <c r="C1453" s="305"/>
      <c r="D1453" s="269"/>
      <c r="E1453" s="264"/>
      <c r="F1453" s="334"/>
      <c r="G1453" s="269"/>
      <c r="H1453" s="269"/>
      <c r="I1453" s="264"/>
      <c r="J1453" s="307" t="str">
        <f t="shared" si="1"/>
        <v/>
      </c>
      <c r="K1453" s="307"/>
      <c r="L1453" s="308"/>
      <c r="M1453" s="307"/>
      <c r="N1453" s="304"/>
      <c r="O1453" s="264"/>
      <c r="P1453" s="269"/>
      <c r="Q1453" s="296"/>
      <c r="R1453" s="296"/>
      <c r="S1453" s="296"/>
      <c r="T1453" s="296"/>
    </row>
    <row r="1454" spans="1:20" ht="12.75" customHeight="1" x14ac:dyDescent="0.2">
      <c r="A1454" s="303" t="str">
        <f>IF(B1454="","",ROW()-ROW($A$3)+'Diário 3º PA'!$P$1)</f>
        <v/>
      </c>
      <c r="B1454" s="304"/>
      <c r="C1454" s="305"/>
      <c r="D1454" s="269"/>
      <c r="E1454" s="264"/>
      <c r="F1454" s="334"/>
      <c r="G1454" s="269"/>
      <c r="H1454" s="269"/>
      <c r="I1454" s="264"/>
      <c r="J1454" s="307" t="str">
        <f t="shared" si="1"/>
        <v/>
      </c>
      <c r="K1454" s="307"/>
      <c r="L1454" s="308"/>
      <c r="M1454" s="307"/>
      <c r="N1454" s="304"/>
      <c r="O1454" s="264"/>
      <c r="P1454" s="269"/>
      <c r="Q1454" s="296"/>
      <c r="R1454" s="296"/>
      <c r="S1454" s="296"/>
      <c r="T1454" s="296"/>
    </row>
    <row r="1455" spans="1:20" ht="12.75" customHeight="1" x14ac:dyDescent="0.2">
      <c r="A1455" s="303" t="str">
        <f>IF(B1455="","",ROW()-ROW($A$3)+'Diário 3º PA'!$P$1)</f>
        <v/>
      </c>
      <c r="B1455" s="304"/>
      <c r="C1455" s="305"/>
      <c r="D1455" s="269"/>
      <c r="E1455" s="264"/>
      <c r="F1455" s="334"/>
      <c r="G1455" s="269"/>
      <c r="H1455" s="269"/>
      <c r="I1455" s="264"/>
      <c r="J1455" s="307" t="str">
        <f t="shared" si="1"/>
        <v/>
      </c>
      <c r="K1455" s="307"/>
      <c r="L1455" s="308"/>
      <c r="M1455" s="307"/>
      <c r="N1455" s="304"/>
      <c r="O1455" s="264"/>
      <c r="P1455" s="269"/>
      <c r="Q1455" s="296"/>
      <c r="R1455" s="296"/>
      <c r="S1455" s="296"/>
      <c r="T1455" s="296"/>
    </row>
    <row r="1456" spans="1:20" ht="12.75" customHeight="1" x14ac:dyDescent="0.2">
      <c r="A1456" s="303" t="str">
        <f>IF(B1456="","",ROW()-ROW($A$3)+'Diário 3º PA'!$P$1)</f>
        <v/>
      </c>
      <c r="B1456" s="304"/>
      <c r="C1456" s="305"/>
      <c r="D1456" s="269"/>
      <c r="E1456" s="264"/>
      <c r="F1456" s="334"/>
      <c r="G1456" s="269"/>
      <c r="H1456" s="269"/>
      <c r="I1456" s="264"/>
      <c r="J1456" s="307" t="str">
        <f t="shared" si="1"/>
        <v/>
      </c>
      <c r="K1456" s="307"/>
      <c r="L1456" s="308"/>
      <c r="M1456" s="307"/>
      <c r="N1456" s="304"/>
      <c r="O1456" s="264"/>
      <c r="P1456" s="269"/>
      <c r="Q1456" s="296"/>
      <c r="R1456" s="296"/>
      <c r="S1456" s="296"/>
      <c r="T1456" s="296"/>
    </row>
    <row r="1457" spans="1:20" ht="12.75" customHeight="1" x14ac:dyDescent="0.2">
      <c r="A1457" s="303" t="str">
        <f>IF(B1457="","",ROW()-ROW($A$3)+'Diário 3º PA'!$P$1)</f>
        <v/>
      </c>
      <c r="B1457" s="304"/>
      <c r="C1457" s="305"/>
      <c r="D1457" s="269"/>
      <c r="E1457" s="264"/>
      <c r="F1457" s="334"/>
      <c r="G1457" s="269"/>
      <c r="H1457" s="269"/>
      <c r="I1457" s="264"/>
      <c r="J1457" s="307" t="str">
        <f t="shared" si="1"/>
        <v/>
      </c>
      <c r="K1457" s="307"/>
      <c r="L1457" s="308"/>
      <c r="M1457" s="307"/>
      <c r="N1457" s="304"/>
      <c r="O1457" s="264"/>
      <c r="P1457" s="269"/>
      <c r="Q1457" s="296"/>
      <c r="R1457" s="296"/>
      <c r="S1457" s="296"/>
      <c r="T1457" s="296"/>
    </row>
    <row r="1458" spans="1:20" ht="12.75" customHeight="1" x14ac:dyDescent="0.2">
      <c r="A1458" s="303" t="str">
        <f>IF(B1458="","",ROW()-ROW($A$3)+'Diário 3º PA'!$P$1)</f>
        <v/>
      </c>
      <c r="B1458" s="304"/>
      <c r="C1458" s="305"/>
      <c r="D1458" s="269"/>
      <c r="E1458" s="264"/>
      <c r="F1458" s="334"/>
      <c r="G1458" s="269"/>
      <c r="H1458" s="269"/>
      <c r="I1458" s="264"/>
      <c r="J1458" s="307" t="str">
        <f t="shared" si="1"/>
        <v/>
      </c>
      <c r="K1458" s="307"/>
      <c r="L1458" s="308"/>
      <c r="M1458" s="307"/>
      <c r="N1458" s="304"/>
      <c r="O1458" s="264"/>
      <c r="P1458" s="269"/>
      <c r="Q1458" s="296"/>
      <c r="R1458" s="296"/>
      <c r="S1458" s="296"/>
      <c r="T1458" s="296"/>
    </row>
    <row r="1459" spans="1:20" ht="12.75" customHeight="1" x14ac:dyDescent="0.2">
      <c r="A1459" s="303" t="str">
        <f>IF(B1459="","",ROW()-ROW($A$3)+'Diário 3º PA'!$P$1)</f>
        <v/>
      </c>
      <c r="B1459" s="304"/>
      <c r="C1459" s="305"/>
      <c r="D1459" s="269"/>
      <c r="E1459" s="264"/>
      <c r="F1459" s="334"/>
      <c r="G1459" s="269"/>
      <c r="H1459" s="269"/>
      <c r="I1459" s="264"/>
      <c r="J1459" s="307" t="str">
        <f t="shared" si="1"/>
        <v/>
      </c>
      <c r="K1459" s="307"/>
      <c r="L1459" s="308"/>
      <c r="M1459" s="307"/>
      <c r="N1459" s="304"/>
      <c r="O1459" s="264"/>
      <c r="P1459" s="269"/>
      <c r="Q1459" s="296"/>
      <c r="R1459" s="296"/>
      <c r="S1459" s="296"/>
      <c r="T1459" s="296"/>
    </row>
    <row r="1460" spans="1:20" ht="12.75" customHeight="1" x14ac:dyDescent="0.2">
      <c r="A1460" s="303" t="str">
        <f>IF(B1460="","",ROW()-ROW($A$3)+'Diário 3º PA'!$P$1)</f>
        <v/>
      </c>
      <c r="B1460" s="304"/>
      <c r="C1460" s="305"/>
      <c r="D1460" s="269"/>
      <c r="E1460" s="264"/>
      <c r="F1460" s="334"/>
      <c r="G1460" s="269"/>
      <c r="H1460" s="269"/>
      <c r="I1460" s="264"/>
      <c r="J1460" s="307" t="str">
        <f t="shared" si="1"/>
        <v/>
      </c>
      <c r="K1460" s="307"/>
      <c r="L1460" s="308"/>
      <c r="M1460" s="307"/>
      <c r="N1460" s="304"/>
      <c r="O1460" s="264"/>
      <c r="P1460" s="269"/>
      <c r="Q1460" s="296"/>
      <c r="R1460" s="296"/>
      <c r="S1460" s="296"/>
      <c r="T1460" s="296"/>
    </row>
    <row r="1461" spans="1:20" ht="12.75" customHeight="1" x14ac:dyDescent="0.2">
      <c r="A1461" s="303" t="str">
        <f>IF(B1461="","",ROW()-ROW($A$3)+'Diário 3º PA'!$P$1)</f>
        <v/>
      </c>
      <c r="B1461" s="304"/>
      <c r="C1461" s="305"/>
      <c r="D1461" s="269"/>
      <c r="E1461" s="264"/>
      <c r="F1461" s="334"/>
      <c r="G1461" s="269"/>
      <c r="H1461" s="269"/>
      <c r="I1461" s="264"/>
      <c r="J1461" s="307" t="str">
        <f t="shared" si="1"/>
        <v/>
      </c>
      <c r="K1461" s="307"/>
      <c r="L1461" s="308"/>
      <c r="M1461" s="307"/>
      <c r="N1461" s="304"/>
      <c r="O1461" s="264"/>
      <c r="P1461" s="269"/>
      <c r="Q1461" s="296"/>
      <c r="R1461" s="296"/>
      <c r="S1461" s="296"/>
      <c r="T1461" s="296"/>
    </row>
    <row r="1462" spans="1:20" ht="12.75" customHeight="1" x14ac:dyDescent="0.2">
      <c r="A1462" s="303" t="str">
        <f>IF(B1462="","",ROW()-ROW($A$3)+'Diário 3º PA'!$P$1)</f>
        <v/>
      </c>
      <c r="B1462" s="304"/>
      <c r="C1462" s="305"/>
      <c r="D1462" s="269"/>
      <c r="E1462" s="264"/>
      <c r="F1462" s="334"/>
      <c r="G1462" s="269"/>
      <c r="H1462" s="269"/>
      <c r="I1462" s="264"/>
      <c r="J1462" s="307" t="str">
        <f t="shared" si="1"/>
        <v/>
      </c>
      <c r="K1462" s="307"/>
      <c r="L1462" s="308"/>
      <c r="M1462" s="307"/>
      <c r="N1462" s="304"/>
      <c r="O1462" s="264"/>
      <c r="P1462" s="269"/>
      <c r="Q1462" s="296"/>
      <c r="R1462" s="296"/>
      <c r="S1462" s="296"/>
      <c r="T1462" s="296"/>
    </row>
    <row r="1463" spans="1:20" ht="12.75" customHeight="1" x14ac:dyDescent="0.2">
      <c r="A1463" s="303" t="str">
        <f>IF(B1463="","",ROW()-ROW($A$3)+'Diário 3º PA'!$P$1)</f>
        <v/>
      </c>
      <c r="B1463" s="304"/>
      <c r="C1463" s="305"/>
      <c r="D1463" s="269"/>
      <c r="E1463" s="264"/>
      <c r="F1463" s="334"/>
      <c r="G1463" s="269"/>
      <c r="H1463" s="269"/>
      <c r="I1463" s="264"/>
      <c r="J1463" s="307" t="str">
        <f t="shared" si="1"/>
        <v/>
      </c>
      <c r="K1463" s="307"/>
      <c r="L1463" s="308"/>
      <c r="M1463" s="307"/>
      <c r="N1463" s="304"/>
      <c r="O1463" s="264"/>
      <c r="P1463" s="269"/>
      <c r="Q1463" s="296"/>
      <c r="R1463" s="296"/>
      <c r="S1463" s="296"/>
      <c r="T1463" s="296"/>
    </row>
    <row r="1464" spans="1:20" ht="12.75" customHeight="1" x14ac:dyDescent="0.2">
      <c r="A1464" s="303" t="str">
        <f>IF(B1464="","",ROW()-ROW($A$3)+'Diário 3º PA'!$P$1)</f>
        <v/>
      </c>
      <c r="B1464" s="304"/>
      <c r="C1464" s="305"/>
      <c r="D1464" s="269"/>
      <c r="E1464" s="264"/>
      <c r="F1464" s="334"/>
      <c r="G1464" s="269"/>
      <c r="H1464" s="269"/>
      <c r="I1464" s="264"/>
      <c r="J1464" s="307" t="str">
        <f t="shared" si="1"/>
        <v/>
      </c>
      <c r="K1464" s="307"/>
      <c r="L1464" s="308"/>
      <c r="M1464" s="307"/>
      <c r="N1464" s="304"/>
      <c r="O1464" s="264"/>
      <c r="P1464" s="269"/>
      <c r="Q1464" s="296"/>
      <c r="R1464" s="296"/>
      <c r="S1464" s="296"/>
      <c r="T1464" s="296"/>
    </row>
    <row r="1465" spans="1:20" ht="12.75" customHeight="1" x14ac:dyDescent="0.2">
      <c r="A1465" s="303" t="str">
        <f>IF(B1465="","",ROW()-ROW($A$3)+'Diário 3º PA'!$P$1)</f>
        <v/>
      </c>
      <c r="B1465" s="304"/>
      <c r="C1465" s="305"/>
      <c r="D1465" s="269"/>
      <c r="E1465" s="264"/>
      <c r="F1465" s="334"/>
      <c r="G1465" s="269"/>
      <c r="H1465" s="269"/>
      <c r="I1465" s="264"/>
      <c r="J1465" s="307" t="str">
        <f t="shared" si="1"/>
        <v/>
      </c>
      <c r="K1465" s="307"/>
      <c r="L1465" s="308"/>
      <c r="M1465" s="307"/>
      <c r="N1465" s="304"/>
      <c r="O1465" s="264"/>
      <c r="P1465" s="269"/>
      <c r="Q1465" s="296"/>
      <c r="R1465" s="296"/>
      <c r="S1465" s="296"/>
      <c r="T1465" s="296"/>
    </row>
    <row r="1466" spans="1:20" ht="12.75" customHeight="1" x14ac:dyDescent="0.2">
      <c r="A1466" s="303" t="str">
        <f>IF(B1466="","",ROW()-ROW($A$3)+'Diário 3º PA'!$P$1)</f>
        <v/>
      </c>
      <c r="B1466" s="304"/>
      <c r="C1466" s="305"/>
      <c r="D1466" s="269"/>
      <c r="E1466" s="264"/>
      <c r="F1466" s="334"/>
      <c r="G1466" s="269"/>
      <c r="H1466" s="269"/>
      <c r="I1466" s="264"/>
      <c r="J1466" s="307" t="str">
        <f t="shared" si="1"/>
        <v/>
      </c>
      <c r="K1466" s="307"/>
      <c r="L1466" s="308"/>
      <c r="M1466" s="307"/>
      <c r="N1466" s="304"/>
      <c r="O1466" s="264"/>
      <c r="P1466" s="269"/>
      <c r="Q1466" s="296"/>
      <c r="R1466" s="296"/>
      <c r="S1466" s="296"/>
      <c r="T1466" s="296"/>
    </row>
    <row r="1467" spans="1:20" ht="12.75" customHeight="1" x14ac:dyDescent="0.2">
      <c r="A1467" s="303" t="str">
        <f>IF(B1467="","",ROW()-ROW($A$3)+'Diário 3º PA'!$P$1)</f>
        <v/>
      </c>
      <c r="B1467" s="304"/>
      <c r="C1467" s="305"/>
      <c r="D1467" s="269"/>
      <c r="E1467" s="264"/>
      <c r="F1467" s="334"/>
      <c r="G1467" s="269"/>
      <c r="H1467" s="269"/>
      <c r="I1467" s="264"/>
      <c r="J1467" s="307" t="str">
        <f t="shared" si="1"/>
        <v/>
      </c>
      <c r="K1467" s="307"/>
      <c r="L1467" s="308"/>
      <c r="M1467" s="307"/>
      <c r="N1467" s="304"/>
      <c r="O1467" s="264"/>
      <c r="P1467" s="269"/>
      <c r="Q1467" s="296"/>
      <c r="R1467" s="296"/>
      <c r="S1467" s="296"/>
      <c r="T1467" s="296"/>
    </row>
    <row r="1468" spans="1:20" ht="12.75" customHeight="1" x14ac:dyDescent="0.2">
      <c r="A1468" s="303" t="str">
        <f>IF(B1468="","",ROW()-ROW($A$3)+'Diário 3º PA'!$P$1)</f>
        <v/>
      </c>
      <c r="B1468" s="304"/>
      <c r="C1468" s="305"/>
      <c r="D1468" s="269"/>
      <c r="E1468" s="264"/>
      <c r="F1468" s="334"/>
      <c r="G1468" s="269"/>
      <c r="H1468" s="269"/>
      <c r="I1468" s="264"/>
      <c r="J1468" s="307" t="str">
        <f t="shared" si="1"/>
        <v/>
      </c>
      <c r="K1468" s="307"/>
      <c r="L1468" s="308"/>
      <c r="M1468" s="307"/>
      <c r="N1468" s="304"/>
      <c r="O1468" s="264"/>
      <c r="P1468" s="269"/>
      <c r="Q1468" s="296"/>
      <c r="R1468" s="296"/>
      <c r="S1468" s="296"/>
      <c r="T1468" s="296"/>
    </row>
    <row r="1469" spans="1:20" ht="12.75" customHeight="1" x14ac:dyDescent="0.2">
      <c r="A1469" s="303" t="str">
        <f>IF(B1469="","",ROW()-ROW($A$3)+'Diário 3º PA'!$P$1)</f>
        <v/>
      </c>
      <c r="B1469" s="304"/>
      <c r="C1469" s="305"/>
      <c r="D1469" s="269"/>
      <c r="E1469" s="264"/>
      <c r="F1469" s="334"/>
      <c r="G1469" s="269"/>
      <c r="H1469" s="269"/>
      <c r="I1469" s="264"/>
      <c r="J1469" s="307" t="str">
        <f t="shared" si="1"/>
        <v/>
      </c>
      <c r="K1469" s="307"/>
      <c r="L1469" s="308"/>
      <c r="M1469" s="307"/>
      <c r="N1469" s="304"/>
      <c r="O1469" s="264"/>
      <c r="P1469" s="269"/>
      <c r="Q1469" s="296"/>
      <c r="R1469" s="296"/>
      <c r="S1469" s="296"/>
      <c r="T1469" s="296"/>
    </row>
    <row r="1470" spans="1:20" ht="12.75" customHeight="1" x14ac:dyDescent="0.2">
      <c r="A1470" s="303" t="str">
        <f>IF(B1470="","",ROW()-ROW($A$3)+'Diário 3º PA'!$P$1)</f>
        <v/>
      </c>
      <c r="B1470" s="304"/>
      <c r="C1470" s="305"/>
      <c r="D1470" s="269"/>
      <c r="E1470" s="264"/>
      <c r="F1470" s="334"/>
      <c r="G1470" s="269"/>
      <c r="H1470" s="269"/>
      <c r="I1470" s="264"/>
      <c r="J1470" s="307" t="str">
        <f t="shared" si="1"/>
        <v/>
      </c>
      <c r="K1470" s="307"/>
      <c r="L1470" s="308"/>
      <c r="M1470" s="307"/>
      <c r="N1470" s="304"/>
      <c r="O1470" s="264"/>
      <c r="P1470" s="269"/>
      <c r="Q1470" s="296"/>
      <c r="R1470" s="296"/>
      <c r="S1470" s="296"/>
      <c r="T1470" s="296"/>
    </row>
    <row r="1471" spans="1:20" ht="12.75" customHeight="1" x14ac:dyDescent="0.2">
      <c r="A1471" s="303" t="str">
        <f>IF(B1471="","",ROW()-ROW($A$3)+'Diário 3º PA'!$P$1)</f>
        <v/>
      </c>
      <c r="B1471" s="304"/>
      <c r="C1471" s="305"/>
      <c r="D1471" s="269"/>
      <c r="E1471" s="264"/>
      <c r="F1471" s="334"/>
      <c r="G1471" s="269"/>
      <c r="H1471" s="269"/>
      <c r="I1471" s="264"/>
      <c r="J1471" s="307" t="str">
        <f t="shared" si="1"/>
        <v/>
      </c>
      <c r="K1471" s="307"/>
      <c r="L1471" s="308"/>
      <c r="M1471" s="307"/>
      <c r="N1471" s="304"/>
      <c r="O1471" s="264"/>
      <c r="P1471" s="269"/>
      <c r="Q1471" s="296"/>
      <c r="R1471" s="296"/>
      <c r="S1471" s="296"/>
      <c r="T1471" s="296"/>
    </row>
    <row r="1472" spans="1:20" ht="12.75" customHeight="1" x14ac:dyDescent="0.2">
      <c r="A1472" s="303" t="str">
        <f>IF(B1472="","",ROW()-ROW($A$3)+'Diário 3º PA'!$P$1)</f>
        <v/>
      </c>
      <c r="B1472" s="304"/>
      <c r="C1472" s="305"/>
      <c r="D1472" s="269"/>
      <c r="E1472" s="264"/>
      <c r="F1472" s="334"/>
      <c r="G1472" s="269"/>
      <c r="H1472" s="269"/>
      <c r="I1472" s="264"/>
      <c r="J1472" s="307" t="str">
        <f t="shared" si="1"/>
        <v/>
      </c>
      <c r="K1472" s="307"/>
      <c r="L1472" s="308"/>
      <c r="M1472" s="307"/>
      <c r="N1472" s="304"/>
      <c r="O1472" s="264"/>
      <c r="P1472" s="269"/>
      <c r="Q1472" s="296"/>
      <c r="R1472" s="296"/>
      <c r="S1472" s="296"/>
      <c r="T1472" s="296"/>
    </row>
    <row r="1473" spans="1:20" ht="12.75" customHeight="1" x14ac:dyDescent="0.2">
      <c r="A1473" s="303" t="str">
        <f>IF(B1473="","",ROW()-ROW($A$3)+'Diário 3º PA'!$P$1)</f>
        <v/>
      </c>
      <c r="B1473" s="304"/>
      <c r="C1473" s="305"/>
      <c r="D1473" s="269"/>
      <c r="E1473" s="264"/>
      <c r="F1473" s="334"/>
      <c r="G1473" s="269"/>
      <c r="H1473" s="269"/>
      <c r="I1473" s="264"/>
      <c r="J1473" s="307" t="str">
        <f t="shared" si="1"/>
        <v/>
      </c>
      <c r="K1473" s="307"/>
      <c r="L1473" s="308"/>
      <c r="M1473" s="307"/>
      <c r="N1473" s="304"/>
      <c r="O1473" s="264"/>
      <c r="P1473" s="269"/>
      <c r="Q1473" s="296"/>
      <c r="R1473" s="296"/>
      <c r="S1473" s="296"/>
      <c r="T1473" s="296"/>
    </row>
    <row r="1474" spans="1:20" ht="12.75" customHeight="1" x14ac:dyDescent="0.2">
      <c r="A1474" s="303" t="str">
        <f>IF(B1474="","",ROW()-ROW($A$3)+'Diário 3º PA'!$P$1)</f>
        <v/>
      </c>
      <c r="B1474" s="304"/>
      <c r="C1474" s="305"/>
      <c r="D1474" s="269"/>
      <c r="E1474" s="264"/>
      <c r="F1474" s="334"/>
      <c r="G1474" s="269"/>
      <c r="H1474" s="269"/>
      <c r="I1474" s="264"/>
      <c r="J1474" s="307" t="str">
        <f t="shared" si="1"/>
        <v/>
      </c>
      <c r="K1474" s="307"/>
      <c r="L1474" s="308"/>
      <c r="M1474" s="307"/>
      <c r="N1474" s="304"/>
      <c r="O1474" s="264"/>
      <c r="P1474" s="269"/>
      <c r="Q1474" s="296"/>
      <c r="R1474" s="296"/>
      <c r="S1474" s="296"/>
      <c r="T1474" s="296"/>
    </row>
    <row r="1475" spans="1:20" ht="12.75" customHeight="1" x14ac:dyDescent="0.2">
      <c r="A1475" s="303" t="str">
        <f>IF(B1475="","",ROW()-ROW($A$3)+'Diário 3º PA'!$P$1)</f>
        <v/>
      </c>
      <c r="B1475" s="304"/>
      <c r="C1475" s="305"/>
      <c r="D1475" s="269"/>
      <c r="E1475" s="264"/>
      <c r="F1475" s="334"/>
      <c r="G1475" s="269"/>
      <c r="H1475" s="269"/>
      <c r="I1475" s="264"/>
      <c r="J1475" s="307" t="str">
        <f t="shared" si="1"/>
        <v/>
      </c>
      <c r="K1475" s="307"/>
      <c r="L1475" s="308"/>
      <c r="M1475" s="307"/>
      <c r="N1475" s="304"/>
      <c r="O1475" s="264"/>
      <c r="P1475" s="269"/>
      <c r="Q1475" s="296"/>
      <c r="R1475" s="296"/>
      <c r="S1475" s="296"/>
      <c r="T1475" s="296"/>
    </row>
    <row r="1476" spans="1:20" ht="12.75" customHeight="1" x14ac:dyDescent="0.2">
      <c r="A1476" s="303" t="str">
        <f>IF(B1476="","",ROW()-ROW($A$3)+'Diário 3º PA'!$P$1)</f>
        <v/>
      </c>
      <c r="B1476" s="304"/>
      <c r="C1476" s="305"/>
      <c r="D1476" s="269"/>
      <c r="E1476" s="264"/>
      <c r="F1476" s="334"/>
      <c r="G1476" s="269"/>
      <c r="H1476" s="269"/>
      <c r="I1476" s="264"/>
      <c r="J1476" s="307" t="str">
        <f t="shared" si="1"/>
        <v/>
      </c>
      <c r="K1476" s="307"/>
      <c r="L1476" s="308"/>
      <c r="M1476" s="307"/>
      <c r="N1476" s="304"/>
      <c r="O1476" s="264"/>
      <c r="P1476" s="269"/>
      <c r="Q1476" s="296"/>
      <c r="R1476" s="296"/>
      <c r="S1476" s="296"/>
      <c r="T1476" s="296"/>
    </row>
    <row r="1477" spans="1:20" ht="12.75" customHeight="1" x14ac:dyDescent="0.2">
      <c r="A1477" s="303" t="str">
        <f>IF(B1477="","",ROW()-ROW($A$3)+'Diário 3º PA'!$P$1)</f>
        <v/>
      </c>
      <c r="B1477" s="304"/>
      <c r="C1477" s="305"/>
      <c r="D1477" s="269"/>
      <c r="E1477" s="264"/>
      <c r="F1477" s="334"/>
      <c r="G1477" s="269"/>
      <c r="H1477" s="269"/>
      <c r="I1477" s="264"/>
      <c r="J1477" s="307" t="str">
        <f t="shared" si="1"/>
        <v/>
      </c>
      <c r="K1477" s="307"/>
      <c r="L1477" s="308"/>
      <c r="M1477" s="307"/>
      <c r="N1477" s="304"/>
      <c r="O1477" s="264"/>
      <c r="P1477" s="269"/>
      <c r="Q1477" s="296"/>
      <c r="R1477" s="296"/>
      <c r="S1477" s="296"/>
      <c r="T1477" s="296"/>
    </row>
    <row r="1478" spans="1:20" ht="12.75" customHeight="1" x14ac:dyDescent="0.2">
      <c r="A1478" s="303" t="str">
        <f>IF(B1478="","",ROW()-ROW($A$3)+'Diário 3º PA'!$P$1)</f>
        <v/>
      </c>
      <c r="B1478" s="304"/>
      <c r="C1478" s="305"/>
      <c r="D1478" s="269"/>
      <c r="E1478" s="264"/>
      <c r="F1478" s="334"/>
      <c r="G1478" s="269"/>
      <c r="H1478" s="269"/>
      <c r="I1478" s="264"/>
      <c r="J1478" s="307" t="str">
        <f t="shared" si="1"/>
        <v/>
      </c>
      <c r="K1478" s="307"/>
      <c r="L1478" s="308"/>
      <c r="M1478" s="307"/>
      <c r="N1478" s="304"/>
      <c r="O1478" s="264"/>
      <c r="P1478" s="269"/>
      <c r="Q1478" s="296"/>
      <c r="R1478" s="296"/>
      <c r="S1478" s="296"/>
      <c r="T1478" s="296"/>
    </row>
    <row r="1479" spans="1:20" ht="12.75" customHeight="1" x14ac:dyDescent="0.2">
      <c r="A1479" s="303" t="str">
        <f>IF(B1479="","",ROW()-ROW($A$3)+'Diário 3º PA'!$P$1)</f>
        <v/>
      </c>
      <c r="B1479" s="304"/>
      <c r="C1479" s="305"/>
      <c r="D1479" s="269"/>
      <c r="E1479" s="264"/>
      <c r="F1479" s="334"/>
      <c r="G1479" s="269"/>
      <c r="H1479" s="269"/>
      <c r="I1479" s="264"/>
      <c r="J1479" s="307" t="str">
        <f t="shared" si="1"/>
        <v/>
      </c>
      <c r="K1479" s="307"/>
      <c r="L1479" s="308"/>
      <c r="M1479" s="307"/>
      <c r="N1479" s="304"/>
      <c r="O1479" s="264"/>
      <c r="P1479" s="269"/>
      <c r="Q1479" s="296"/>
      <c r="R1479" s="296"/>
      <c r="S1479" s="296"/>
      <c r="T1479" s="296"/>
    </row>
    <row r="1480" spans="1:20" ht="12.75" customHeight="1" x14ac:dyDescent="0.2">
      <c r="A1480" s="303" t="str">
        <f>IF(B1480="","",ROW()-ROW($A$3)+'Diário 3º PA'!$P$1)</f>
        <v/>
      </c>
      <c r="B1480" s="304"/>
      <c r="C1480" s="305"/>
      <c r="D1480" s="269"/>
      <c r="E1480" s="264"/>
      <c r="F1480" s="334"/>
      <c r="G1480" s="269"/>
      <c r="H1480" s="269"/>
      <c r="I1480" s="264"/>
      <c r="J1480" s="307" t="str">
        <f t="shared" si="1"/>
        <v/>
      </c>
      <c r="K1480" s="307"/>
      <c r="L1480" s="308"/>
      <c r="M1480" s="307"/>
      <c r="N1480" s="304"/>
      <c r="O1480" s="264"/>
      <c r="P1480" s="269"/>
      <c r="Q1480" s="296"/>
      <c r="R1480" s="296"/>
      <c r="S1480" s="296"/>
      <c r="T1480" s="296"/>
    </row>
    <row r="1481" spans="1:20" ht="12.75" customHeight="1" x14ac:dyDescent="0.2">
      <c r="A1481" s="303" t="str">
        <f>IF(B1481="","",ROW()-ROW($A$3)+'Diário 3º PA'!$P$1)</f>
        <v/>
      </c>
      <c r="B1481" s="304"/>
      <c r="C1481" s="305"/>
      <c r="D1481" s="269"/>
      <c r="E1481" s="264"/>
      <c r="F1481" s="334"/>
      <c r="G1481" s="269"/>
      <c r="H1481" s="269"/>
      <c r="I1481" s="264"/>
      <c r="J1481" s="307" t="str">
        <f t="shared" si="1"/>
        <v/>
      </c>
      <c r="K1481" s="307"/>
      <c r="L1481" s="308"/>
      <c r="M1481" s="307"/>
      <c r="N1481" s="304"/>
      <c r="O1481" s="264"/>
      <c r="P1481" s="269"/>
      <c r="Q1481" s="296"/>
      <c r="R1481" s="296"/>
      <c r="S1481" s="296"/>
      <c r="T1481" s="296"/>
    </row>
    <row r="1482" spans="1:20" ht="12.75" customHeight="1" x14ac:dyDescent="0.2">
      <c r="A1482" s="303" t="str">
        <f>IF(B1482="","",ROW()-ROW($A$3)+'Diário 3º PA'!$P$1)</f>
        <v/>
      </c>
      <c r="B1482" s="304"/>
      <c r="C1482" s="305"/>
      <c r="D1482" s="269"/>
      <c r="E1482" s="264"/>
      <c r="F1482" s="334"/>
      <c r="G1482" s="269"/>
      <c r="H1482" s="269"/>
      <c r="I1482" s="264"/>
      <c r="J1482" s="307" t="str">
        <f t="shared" si="1"/>
        <v/>
      </c>
      <c r="K1482" s="307"/>
      <c r="L1482" s="308"/>
      <c r="M1482" s="307"/>
      <c r="N1482" s="304"/>
      <c r="O1482" s="264"/>
      <c r="P1482" s="269"/>
      <c r="Q1482" s="296"/>
      <c r="R1482" s="296"/>
      <c r="S1482" s="296"/>
      <c r="T1482" s="296"/>
    </row>
    <row r="1483" spans="1:20" ht="12.75" customHeight="1" x14ac:dyDescent="0.2">
      <c r="A1483" s="303" t="str">
        <f>IF(B1483="","",ROW()-ROW($A$3)+'Diário 3º PA'!$P$1)</f>
        <v/>
      </c>
      <c r="B1483" s="304"/>
      <c r="C1483" s="305"/>
      <c r="D1483" s="269"/>
      <c r="E1483" s="264"/>
      <c r="F1483" s="334"/>
      <c r="G1483" s="269"/>
      <c r="H1483" s="269"/>
      <c r="I1483" s="264"/>
      <c r="J1483" s="307" t="str">
        <f t="shared" si="1"/>
        <v/>
      </c>
      <c r="K1483" s="307"/>
      <c r="L1483" s="308"/>
      <c r="M1483" s="307"/>
      <c r="N1483" s="304"/>
      <c r="O1483" s="264"/>
      <c r="P1483" s="269"/>
      <c r="Q1483" s="296"/>
      <c r="R1483" s="296"/>
      <c r="S1483" s="296"/>
      <c r="T1483" s="296"/>
    </row>
    <row r="1484" spans="1:20" ht="12.75" customHeight="1" x14ac:dyDescent="0.2">
      <c r="A1484" s="303" t="str">
        <f>IF(B1484="","",ROW()-ROW($A$3)+'Diário 3º PA'!$P$1)</f>
        <v/>
      </c>
      <c r="B1484" s="304"/>
      <c r="C1484" s="305"/>
      <c r="D1484" s="269"/>
      <c r="E1484" s="264"/>
      <c r="F1484" s="334"/>
      <c r="G1484" s="269"/>
      <c r="H1484" s="269"/>
      <c r="I1484" s="264"/>
      <c r="J1484" s="307" t="str">
        <f t="shared" si="1"/>
        <v/>
      </c>
      <c r="K1484" s="307"/>
      <c r="L1484" s="308"/>
      <c r="M1484" s="307"/>
      <c r="N1484" s="304"/>
      <c r="O1484" s="264"/>
      <c r="P1484" s="269"/>
      <c r="Q1484" s="296"/>
      <c r="R1484" s="296"/>
      <c r="S1484" s="296"/>
      <c r="T1484" s="296"/>
    </row>
    <row r="1485" spans="1:20" ht="12.75" customHeight="1" x14ac:dyDescent="0.2">
      <c r="A1485" s="303" t="str">
        <f>IF(B1485="","",ROW()-ROW($A$3)+'Diário 3º PA'!$P$1)</f>
        <v/>
      </c>
      <c r="B1485" s="304"/>
      <c r="C1485" s="305"/>
      <c r="D1485" s="269"/>
      <c r="E1485" s="264"/>
      <c r="F1485" s="334"/>
      <c r="G1485" s="269"/>
      <c r="H1485" s="269"/>
      <c r="I1485" s="264"/>
      <c r="J1485" s="307" t="str">
        <f t="shared" si="1"/>
        <v/>
      </c>
      <c r="K1485" s="307"/>
      <c r="L1485" s="308"/>
      <c r="M1485" s="307"/>
      <c r="N1485" s="304"/>
      <c r="O1485" s="264"/>
      <c r="P1485" s="269"/>
      <c r="Q1485" s="296"/>
      <c r="R1485" s="296"/>
      <c r="S1485" s="296"/>
      <c r="T1485" s="296"/>
    </row>
    <row r="1486" spans="1:20" ht="12.75" customHeight="1" x14ac:dyDescent="0.2">
      <c r="A1486" s="303" t="str">
        <f>IF(B1486="","",ROW()-ROW($A$3)+'Diário 3º PA'!$P$1)</f>
        <v/>
      </c>
      <c r="B1486" s="304"/>
      <c r="C1486" s="305"/>
      <c r="D1486" s="269"/>
      <c r="E1486" s="264"/>
      <c r="F1486" s="334"/>
      <c r="G1486" s="269"/>
      <c r="H1486" s="269"/>
      <c r="I1486" s="264"/>
      <c r="J1486" s="307" t="str">
        <f t="shared" si="1"/>
        <v/>
      </c>
      <c r="K1486" s="307"/>
      <c r="L1486" s="308"/>
      <c r="M1486" s="307"/>
      <c r="N1486" s="304"/>
      <c r="O1486" s="264"/>
      <c r="P1486" s="269"/>
      <c r="Q1486" s="296"/>
      <c r="R1486" s="296"/>
      <c r="S1486" s="296"/>
      <c r="T1486" s="296"/>
    </row>
    <row r="1487" spans="1:20" ht="12.75" customHeight="1" x14ac:dyDescent="0.2">
      <c r="A1487" s="303" t="str">
        <f>IF(B1487="","",ROW()-ROW($A$3)+'Diário 3º PA'!$P$1)</f>
        <v/>
      </c>
      <c r="B1487" s="304"/>
      <c r="C1487" s="305"/>
      <c r="D1487" s="269"/>
      <c r="E1487" s="264"/>
      <c r="F1487" s="334"/>
      <c r="G1487" s="269"/>
      <c r="H1487" s="269"/>
      <c r="I1487" s="264"/>
      <c r="J1487" s="307" t="str">
        <f t="shared" si="1"/>
        <v/>
      </c>
      <c r="K1487" s="307"/>
      <c r="L1487" s="308"/>
      <c r="M1487" s="307"/>
      <c r="N1487" s="304"/>
      <c r="O1487" s="264"/>
      <c r="P1487" s="269"/>
      <c r="Q1487" s="296"/>
      <c r="R1487" s="296"/>
      <c r="S1487" s="296"/>
      <c r="T1487" s="296"/>
    </row>
    <row r="1488" spans="1:20" ht="12.75" customHeight="1" x14ac:dyDescent="0.2">
      <c r="A1488" s="303" t="str">
        <f>IF(B1488="","",ROW()-ROW($A$3)+'Diário 3º PA'!$P$1)</f>
        <v/>
      </c>
      <c r="B1488" s="304"/>
      <c r="C1488" s="305"/>
      <c r="D1488" s="269"/>
      <c r="E1488" s="264"/>
      <c r="F1488" s="334"/>
      <c r="G1488" s="269"/>
      <c r="H1488" s="269"/>
      <c r="I1488" s="264"/>
      <c r="J1488" s="307" t="str">
        <f t="shared" si="1"/>
        <v/>
      </c>
      <c r="K1488" s="307"/>
      <c r="L1488" s="308"/>
      <c r="M1488" s="307"/>
      <c r="N1488" s="304"/>
      <c r="O1488" s="264"/>
      <c r="P1488" s="269"/>
      <c r="Q1488" s="296"/>
      <c r="R1488" s="296"/>
      <c r="S1488" s="296"/>
      <c r="T1488" s="296"/>
    </row>
    <row r="1489" spans="1:20" ht="12.75" customHeight="1" x14ac:dyDescent="0.2">
      <c r="A1489" s="303" t="str">
        <f>IF(B1489="","",ROW()-ROW($A$3)+'Diário 3º PA'!$P$1)</f>
        <v/>
      </c>
      <c r="B1489" s="304"/>
      <c r="C1489" s="305"/>
      <c r="D1489" s="269"/>
      <c r="E1489" s="264"/>
      <c r="F1489" s="334"/>
      <c r="G1489" s="269"/>
      <c r="H1489" s="269"/>
      <c r="I1489" s="264"/>
      <c r="J1489" s="307" t="str">
        <f t="shared" si="1"/>
        <v/>
      </c>
      <c r="K1489" s="307"/>
      <c r="L1489" s="308"/>
      <c r="M1489" s="307"/>
      <c r="N1489" s="304"/>
      <c r="O1489" s="264"/>
      <c r="P1489" s="269"/>
      <c r="Q1489" s="296"/>
      <c r="R1489" s="296"/>
      <c r="S1489" s="296"/>
      <c r="T1489" s="296"/>
    </row>
    <row r="1490" spans="1:20" ht="12.75" customHeight="1" x14ac:dyDescent="0.2">
      <c r="A1490" s="303" t="str">
        <f>IF(B1490="","",ROW()-ROW($A$3)+'Diário 3º PA'!$P$1)</f>
        <v/>
      </c>
      <c r="B1490" s="304"/>
      <c r="C1490" s="305"/>
      <c r="D1490" s="269"/>
      <c r="E1490" s="264"/>
      <c r="F1490" s="334"/>
      <c r="G1490" s="269"/>
      <c r="H1490" s="269"/>
      <c r="I1490" s="264"/>
      <c r="J1490" s="307" t="str">
        <f t="shared" si="1"/>
        <v/>
      </c>
      <c r="K1490" s="307"/>
      <c r="L1490" s="308"/>
      <c r="M1490" s="307"/>
      <c r="N1490" s="304"/>
      <c r="O1490" s="264"/>
      <c r="P1490" s="269"/>
      <c r="Q1490" s="296"/>
      <c r="R1490" s="296"/>
      <c r="S1490" s="296"/>
      <c r="T1490" s="296"/>
    </row>
    <row r="1491" spans="1:20" ht="12.75" customHeight="1" x14ac:dyDescent="0.2">
      <c r="A1491" s="303" t="str">
        <f>IF(B1491="","",ROW()-ROW($A$3)+'Diário 3º PA'!$P$1)</f>
        <v/>
      </c>
      <c r="B1491" s="304"/>
      <c r="C1491" s="305"/>
      <c r="D1491" s="269"/>
      <c r="E1491" s="264"/>
      <c r="F1491" s="334"/>
      <c r="G1491" s="269"/>
      <c r="H1491" s="269"/>
      <c r="I1491" s="264"/>
      <c r="J1491" s="307" t="str">
        <f t="shared" si="1"/>
        <v/>
      </c>
      <c r="K1491" s="307"/>
      <c r="L1491" s="308"/>
      <c r="M1491" s="307"/>
      <c r="N1491" s="304"/>
      <c r="O1491" s="264"/>
      <c r="P1491" s="269"/>
      <c r="Q1491" s="296"/>
      <c r="R1491" s="296"/>
      <c r="S1491" s="296"/>
      <c r="T1491" s="296"/>
    </row>
    <row r="1492" spans="1:20" ht="12.75" customHeight="1" x14ac:dyDescent="0.2">
      <c r="A1492" s="303" t="str">
        <f>IF(B1492="","",ROW()-ROW($A$3)+'Diário 3º PA'!$P$1)</f>
        <v/>
      </c>
      <c r="B1492" s="304"/>
      <c r="C1492" s="305"/>
      <c r="D1492" s="269"/>
      <c r="E1492" s="264"/>
      <c r="F1492" s="334"/>
      <c r="G1492" s="269"/>
      <c r="H1492" s="269"/>
      <c r="I1492" s="264"/>
      <c r="J1492" s="307" t="str">
        <f t="shared" si="1"/>
        <v/>
      </c>
      <c r="K1492" s="307"/>
      <c r="L1492" s="308"/>
      <c r="M1492" s="307"/>
      <c r="N1492" s="304"/>
      <c r="O1492" s="264"/>
      <c r="P1492" s="269"/>
      <c r="Q1492" s="296"/>
      <c r="R1492" s="296"/>
      <c r="S1492" s="296"/>
      <c r="T1492" s="296"/>
    </row>
    <row r="1493" spans="1:20" ht="12.75" customHeight="1" x14ac:dyDescent="0.2">
      <c r="A1493" s="303" t="str">
        <f>IF(B1493="","",ROW()-ROW($A$3)+'Diário 3º PA'!$P$1)</f>
        <v/>
      </c>
      <c r="B1493" s="304"/>
      <c r="C1493" s="305"/>
      <c r="D1493" s="269"/>
      <c r="E1493" s="264"/>
      <c r="F1493" s="334"/>
      <c r="G1493" s="269"/>
      <c r="H1493" s="269"/>
      <c r="I1493" s="264"/>
      <c r="J1493" s="307" t="str">
        <f t="shared" si="1"/>
        <v/>
      </c>
      <c r="K1493" s="307"/>
      <c r="L1493" s="308"/>
      <c r="M1493" s="307"/>
      <c r="N1493" s="304"/>
      <c r="O1493" s="264"/>
      <c r="P1493" s="269"/>
      <c r="Q1493" s="296"/>
      <c r="R1493" s="296"/>
      <c r="S1493" s="296"/>
      <c r="T1493" s="296"/>
    </row>
    <row r="1494" spans="1:20" ht="12.75" customHeight="1" x14ac:dyDescent="0.2">
      <c r="A1494" s="303" t="str">
        <f>IF(B1494="","",ROW()-ROW($A$3)+'Diário 3º PA'!$P$1)</f>
        <v/>
      </c>
      <c r="B1494" s="304"/>
      <c r="C1494" s="305"/>
      <c r="D1494" s="269"/>
      <c r="E1494" s="264"/>
      <c r="F1494" s="334"/>
      <c r="G1494" s="269"/>
      <c r="H1494" s="269"/>
      <c r="I1494" s="264"/>
      <c r="J1494" s="307" t="str">
        <f t="shared" si="1"/>
        <v/>
      </c>
      <c r="K1494" s="307"/>
      <c r="L1494" s="308"/>
      <c r="M1494" s="307"/>
      <c r="N1494" s="304"/>
      <c r="O1494" s="264"/>
      <c r="P1494" s="269"/>
      <c r="Q1494" s="296"/>
      <c r="R1494" s="296"/>
      <c r="S1494" s="296"/>
      <c r="T1494" s="296"/>
    </row>
    <row r="1495" spans="1:20" ht="12.75" customHeight="1" x14ac:dyDescent="0.2">
      <c r="A1495" s="303" t="str">
        <f>IF(B1495="","",ROW()-ROW($A$3)+'Diário 3º PA'!$P$1)</f>
        <v/>
      </c>
      <c r="B1495" s="304"/>
      <c r="C1495" s="305"/>
      <c r="D1495" s="269"/>
      <c r="E1495" s="264"/>
      <c r="F1495" s="334"/>
      <c r="G1495" s="269"/>
      <c r="H1495" s="269"/>
      <c r="I1495" s="264"/>
      <c r="J1495" s="307" t="str">
        <f t="shared" si="1"/>
        <v/>
      </c>
      <c r="K1495" s="307"/>
      <c r="L1495" s="308"/>
      <c r="M1495" s="307"/>
      <c r="N1495" s="304"/>
      <c r="O1495" s="264"/>
      <c r="P1495" s="269"/>
      <c r="Q1495" s="296"/>
      <c r="R1495" s="296"/>
      <c r="S1495" s="296"/>
      <c r="T1495" s="296"/>
    </row>
    <row r="1496" spans="1:20" ht="12.75" customHeight="1" x14ac:dyDescent="0.2">
      <c r="A1496" s="303" t="str">
        <f>IF(B1496="","",ROW()-ROW($A$3)+'Diário 3º PA'!$P$1)</f>
        <v/>
      </c>
      <c r="B1496" s="304"/>
      <c r="C1496" s="305"/>
      <c r="D1496" s="269"/>
      <c r="E1496" s="264"/>
      <c r="F1496" s="334"/>
      <c r="G1496" s="269"/>
      <c r="H1496" s="269"/>
      <c r="I1496" s="264"/>
      <c r="J1496" s="307" t="str">
        <f t="shared" si="1"/>
        <v/>
      </c>
      <c r="K1496" s="307"/>
      <c r="L1496" s="308"/>
      <c r="M1496" s="307"/>
      <c r="N1496" s="304"/>
      <c r="O1496" s="264"/>
      <c r="P1496" s="269"/>
      <c r="Q1496" s="296"/>
      <c r="R1496" s="296"/>
      <c r="S1496" s="296"/>
      <c r="T1496" s="296"/>
    </row>
    <row r="1497" spans="1:20" ht="12.75" customHeight="1" x14ac:dyDescent="0.2">
      <c r="A1497" s="303" t="str">
        <f>IF(B1497="","",ROW()-ROW($A$3)+'Diário 3º PA'!$P$1)</f>
        <v/>
      </c>
      <c r="B1497" s="304"/>
      <c r="C1497" s="305"/>
      <c r="D1497" s="269"/>
      <c r="E1497" s="264"/>
      <c r="F1497" s="334"/>
      <c r="G1497" s="269"/>
      <c r="H1497" s="269"/>
      <c r="I1497" s="264"/>
      <c r="J1497" s="307" t="str">
        <f t="shared" si="1"/>
        <v/>
      </c>
      <c r="K1497" s="307"/>
      <c r="L1497" s="308"/>
      <c r="M1497" s="307"/>
      <c r="N1497" s="304"/>
      <c r="O1497" s="264"/>
      <c r="P1497" s="269"/>
      <c r="Q1497" s="296"/>
      <c r="R1497" s="296"/>
      <c r="S1497" s="296"/>
      <c r="T1497" s="296"/>
    </row>
    <row r="1498" spans="1:20" ht="12.75" customHeight="1" x14ac:dyDescent="0.2">
      <c r="A1498" s="303" t="str">
        <f>IF(B1498="","",ROW()-ROW($A$3)+'Diário 3º PA'!$P$1)</f>
        <v/>
      </c>
      <c r="B1498" s="304"/>
      <c r="C1498" s="305"/>
      <c r="D1498" s="269"/>
      <c r="E1498" s="264"/>
      <c r="F1498" s="334"/>
      <c r="G1498" s="269"/>
      <c r="H1498" s="269"/>
      <c r="I1498" s="264"/>
      <c r="J1498" s="307" t="str">
        <f t="shared" si="1"/>
        <v/>
      </c>
      <c r="K1498" s="307"/>
      <c r="L1498" s="308"/>
      <c r="M1498" s="307"/>
      <c r="N1498" s="304"/>
      <c r="O1498" s="264"/>
      <c r="P1498" s="269"/>
      <c r="Q1498" s="296"/>
      <c r="R1498" s="296"/>
      <c r="S1498" s="296"/>
      <c r="T1498" s="296"/>
    </row>
    <row r="1499" spans="1:20" ht="12.75" customHeight="1" x14ac:dyDescent="0.2">
      <c r="A1499" s="303" t="str">
        <f>IF(B1499="","",ROW()-ROW($A$3)+'Diário 3º PA'!$P$1)</f>
        <v/>
      </c>
      <c r="B1499" s="304"/>
      <c r="C1499" s="305"/>
      <c r="D1499" s="269"/>
      <c r="E1499" s="264"/>
      <c r="F1499" s="334"/>
      <c r="G1499" s="269"/>
      <c r="H1499" s="269"/>
      <c r="I1499" s="264"/>
      <c r="J1499" s="307" t="str">
        <f t="shared" si="1"/>
        <v/>
      </c>
      <c r="K1499" s="307"/>
      <c r="L1499" s="308"/>
      <c r="M1499" s="307"/>
      <c r="N1499" s="304"/>
      <c r="O1499" s="264"/>
      <c r="P1499" s="269"/>
      <c r="Q1499" s="296"/>
      <c r="R1499" s="296"/>
      <c r="S1499" s="296"/>
      <c r="T1499" s="296"/>
    </row>
    <row r="1500" spans="1:20" ht="12.75" customHeight="1" x14ac:dyDescent="0.2">
      <c r="A1500" s="303" t="str">
        <f>IF(B1500="","",ROW()-ROW($A$3)+'Diário 3º PA'!$P$1)</f>
        <v/>
      </c>
      <c r="B1500" s="304"/>
      <c r="C1500" s="305"/>
      <c r="D1500" s="269"/>
      <c r="E1500" s="264"/>
      <c r="F1500" s="334"/>
      <c r="G1500" s="269"/>
      <c r="H1500" s="269"/>
      <c r="I1500" s="264"/>
      <c r="J1500" s="307" t="str">
        <f t="shared" si="1"/>
        <v/>
      </c>
      <c r="K1500" s="307"/>
      <c r="L1500" s="308"/>
      <c r="M1500" s="307"/>
      <c r="N1500" s="304"/>
      <c r="O1500" s="264"/>
      <c r="P1500" s="269"/>
      <c r="Q1500" s="296"/>
      <c r="R1500" s="296"/>
      <c r="S1500" s="296"/>
      <c r="T1500" s="296"/>
    </row>
    <row r="1501" spans="1:20" ht="12.75" customHeight="1" x14ac:dyDescent="0.2">
      <c r="A1501" s="303" t="str">
        <f>IF(B1501="","",ROW()-ROW($A$3)+'Diário 3º PA'!$P$1)</f>
        <v/>
      </c>
      <c r="B1501" s="304"/>
      <c r="C1501" s="305"/>
      <c r="D1501" s="269"/>
      <c r="E1501" s="264"/>
      <c r="F1501" s="334"/>
      <c r="G1501" s="269"/>
      <c r="H1501" s="269"/>
      <c r="I1501" s="264"/>
      <c r="J1501" s="307" t="str">
        <f t="shared" si="1"/>
        <v/>
      </c>
      <c r="K1501" s="307"/>
      <c r="L1501" s="308"/>
      <c r="M1501" s="307"/>
      <c r="N1501" s="304"/>
      <c r="O1501" s="264"/>
      <c r="P1501" s="269"/>
      <c r="Q1501" s="296"/>
      <c r="R1501" s="296"/>
      <c r="S1501" s="296"/>
      <c r="T1501" s="296"/>
    </row>
    <row r="1502" spans="1:20" ht="12.75" customHeight="1" x14ac:dyDescent="0.2">
      <c r="A1502" s="303" t="str">
        <f>IF(B1502="","",ROW()-ROW($A$3)+'Diário 3º PA'!$P$1)</f>
        <v/>
      </c>
      <c r="B1502" s="304"/>
      <c r="C1502" s="305"/>
      <c r="D1502" s="269"/>
      <c r="E1502" s="264"/>
      <c r="F1502" s="334"/>
      <c r="G1502" s="269"/>
      <c r="H1502" s="269"/>
      <c r="I1502" s="264"/>
      <c r="J1502" s="307" t="str">
        <f t="shared" si="1"/>
        <v/>
      </c>
      <c r="K1502" s="307"/>
      <c r="L1502" s="308"/>
      <c r="M1502" s="307"/>
      <c r="N1502" s="304"/>
      <c r="O1502" s="264"/>
      <c r="P1502" s="269"/>
      <c r="Q1502" s="296"/>
      <c r="R1502" s="296"/>
      <c r="S1502" s="296"/>
      <c r="T1502" s="296"/>
    </row>
    <row r="1503" spans="1:20" ht="12.75" customHeight="1" x14ac:dyDescent="0.2">
      <c r="A1503" s="303" t="str">
        <f>IF(B1503="","",ROW()-ROW($A$3)+'Diário 3º PA'!$P$1)</f>
        <v/>
      </c>
      <c r="B1503" s="304"/>
      <c r="C1503" s="305"/>
      <c r="D1503" s="269"/>
      <c r="E1503" s="264"/>
      <c r="F1503" s="334"/>
      <c r="G1503" s="269"/>
      <c r="H1503" s="269"/>
      <c r="I1503" s="264"/>
      <c r="J1503" s="307" t="str">
        <f t="shared" si="1"/>
        <v/>
      </c>
      <c r="K1503" s="307"/>
      <c r="L1503" s="308"/>
      <c r="M1503" s="307"/>
      <c r="N1503" s="304"/>
      <c r="O1503" s="264"/>
      <c r="P1503" s="269"/>
      <c r="Q1503" s="296"/>
      <c r="R1503" s="296"/>
      <c r="S1503" s="296"/>
      <c r="T1503" s="296"/>
    </row>
    <row r="1504" spans="1:20" ht="12.75" customHeight="1" x14ac:dyDescent="0.2">
      <c r="A1504" s="303" t="str">
        <f>IF(B1504="","",ROW()-ROW($A$3)+'Diário 3º PA'!$P$1)</f>
        <v/>
      </c>
      <c r="B1504" s="304"/>
      <c r="C1504" s="305"/>
      <c r="D1504" s="269"/>
      <c r="E1504" s="264"/>
      <c r="F1504" s="334"/>
      <c r="G1504" s="269"/>
      <c r="H1504" s="269"/>
      <c r="I1504" s="264"/>
      <c r="J1504" s="307" t="str">
        <f t="shared" si="1"/>
        <v/>
      </c>
      <c r="K1504" s="307"/>
      <c r="L1504" s="308"/>
      <c r="M1504" s="307"/>
      <c r="N1504" s="304"/>
      <c r="O1504" s="264"/>
      <c r="P1504" s="269"/>
      <c r="Q1504" s="296"/>
      <c r="R1504" s="296"/>
      <c r="S1504" s="296"/>
      <c r="T1504" s="296"/>
    </row>
    <row r="1505" spans="1:20" ht="12.75" customHeight="1" x14ac:dyDescent="0.2">
      <c r="A1505" s="303" t="str">
        <f>IF(B1505="","",ROW()-ROW($A$3)+'Diário 3º PA'!$P$1)</f>
        <v/>
      </c>
      <c r="B1505" s="304"/>
      <c r="C1505" s="305"/>
      <c r="D1505" s="269"/>
      <c r="E1505" s="264"/>
      <c r="F1505" s="334"/>
      <c r="G1505" s="269"/>
      <c r="H1505" s="269"/>
      <c r="I1505" s="264"/>
      <c r="J1505" s="307" t="str">
        <f t="shared" si="1"/>
        <v/>
      </c>
      <c r="K1505" s="307"/>
      <c r="L1505" s="308"/>
      <c r="M1505" s="307"/>
      <c r="N1505" s="304"/>
      <c r="O1505" s="264"/>
      <c r="P1505" s="269"/>
      <c r="Q1505" s="296"/>
      <c r="R1505" s="296"/>
      <c r="S1505" s="296"/>
      <c r="T1505" s="296"/>
    </row>
    <row r="1506" spans="1:20" ht="12.75" customHeight="1" x14ac:dyDescent="0.2">
      <c r="A1506" s="303" t="str">
        <f>IF(B1506="","",ROW()-ROW($A$3)+'Diário 3º PA'!$P$1)</f>
        <v/>
      </c>
      <c r="B1506" s="304"/>
      <c r="C1506" s="305"/>
      <c r="D1506" s="269"/>
      <c r="E1506" s="264"/>
      <c r="F1506" s="334"/>
      <c r="G1506" s="269"/>
      <c r="H1506" s="269"/>
      <c r="I1506" s="264"/>
      <c r="J1506" s="307" t="str">
        <f t="shared" si="1"/>
        <v/>
      </c>
      <c r="K1506" s="307"/>
      <c r="L1506" s="308"/>
      <c r="M1506" s="307"/>
      <c r="N1506" s="304"/>
      <c r="O1506" s="264"/>
      <c r="P1506" s="269"/>
      <c r="Q1506" s="296"/>
      <c r="R1506" s="296"/>
      <c r="S1506" s="296"/>
      <c r="T1506" s="296"/>
    </row>
    <row r="1507" spans="1:20" ht="12.75" customHeight="1" x14ac:dyDescent="0.2">
      <c r="A1507" s="303" t="str">
        <f>IF(B1507="","",ROW()-ROW($A$3)+'Diário 3º PA'!$P$1)</f>
        <v/>
      </c>
      <c r="B1507" s="304"/>
      <c r="C1507" s="305"/>
      <c r="D1507" s="269"/>
      <c r="E1507" s="264"/>
      <c r="F1507" s="334"/>
      <c r="G1507" s="269"/>
      <c r="H1507" s="269"/>
      <c r="I1507" s="264"/>
      <c r="J1507" s="307" t="str">
        <f t="shared" si="1"/>
        <v/>
      </c>
      <c r="K1507" s="307"/>
      <c r="L1507" s="308"/>
      <c r="M1507" s="307"/>
      <c r="N1507" s="304"/>
      <c r="O1507" s="264"/>
      <c r="P1507" s="269"/>
      <c r="Q1507" s="296"/>
      <c r="R1507" s="296"/>
      <c r="S1507" s="296"/>
      <c r="T1507" s="296"/>
    </row>
    <row r="1508" spans="1:20" ht="12.75" customHeight="1" x14ac:dyDescent="0.2">
      <c r="A1508" s="303" t="str">
        <f>IF(B1508="","",ROW()-ROW($A$3)+'Diário 3º PA'!$P$1)</f>
        <v/>
      </c>
      <c r="B1508" s="304"/>
      <c r="C1508" s="305"/>
      <c r="D1508" s="269"/>
      <c r="E1508" s="264"/>
      <c r="F1508" s="334"/>
      <c r="G1508" s="269"/>
      <c r="H1508" s="269"/>
      <c r="I1508" s="264"/>
      <c r="J1508" s="307" t="str">
        <f t="shared" si="1"/>
        <v/>
      </c>
      <c r="K1508" s="307"/>
      <c r="L1508" s="308"/>
      <c r="M1508" s="307"/>
      <c r="N1508" s="304"/>
      <c r="O1508" s="264"/>
      <c r="P1508" s="269"/>
      <c r="Q1508" s="296"/>
      <c r="R1508" s="296"/>
      <c r="S1508" s="296"/>
      <c r="T1508" s="296"/>
    </row>
    <row r="1509" spans="1:20" ht="12.75" customHeight="1" x14ac:dyDescent="0.2">
      <c r="A1509" s="303" t="str">
        <f>IF(B1509="","",ROW()-ROW($A$3)+'Diário 3º PA'!$P$1)</f>
        <v/>
      </c>
      <c r="B1509" s="304"/>
      <c r="C1509" s="305"/>
      <c r="D1509" s="269"/>
      <c r="E1509" s="264"/>
      <c r="F1509" s="334"/>
      <c r="G1509" s="269"/>
      <c r="H1509" s="269"/>
      <c r="I1509" s="264"/>
      <c r="J1509" s="307" t="str">
        <f t="shared" si="1"/>
        <v/>
      </c>
      <c r="K1509" s="307"/>
      <c r="L1509" s="308"/>
      <c r="M1509" s="307"/>
      <c r="N1509" s="304"/>
      <c r="O1509" s="264"/>
      <c r="P1509" s="269"/>
      <c r="Q1509" s="296"/>
      <c r="R1509" s="296"/>
      <c r="S1509" s="296"/>
      <c r="T1509" s="296"/>
    </row>
    <row r="1510" spans="1:20" ht="12.75" customHeight="1" x14ac:dyDescent="0.2">
      <c r="A1510" s="303" t="str">
        <f>IF(B1510="","",ROW()-ROW($A$3)+'Diário 3º PA'!$P$1)</f>
        <v/>
      </c>
      <c r="B1510" s="304"/>
      <c r="C1510" s="305"/>
      <c r="D1510" s="269"/>
      <c r="E1510" s="264"/>
      <c r="F1510" s="334"/>
      <c r="G1510" s="269"/>
      <c r="H1510" s="269"/>
      <c r="I1510" s="264"/>
      <c r="J1510" s="307" t="str">
        <f t="shared" si="1"/>
        <v/>
      </c>
      <c r="K1510" s="307"/>
      <c r="L1510" s="308"/>
      <c r="M1510" s="307"/>
      <c r="N1510" s="304"/>
      <c r="O1510" s="264"/>
      <c r="P1510" s="269"/>
      <c r="Q1510" s="296"/>
      <c r="R1510" s="296"/>
      <c r="S1510" s="296"/>
      <c r="T1510" s="296"/>
    </row>
    <row r="1511" spans="1:20" ht="12.75" customHeight="1" x14ac:dyDescent="0.2">
      <c r="A1511" s="303" t="str">
        <f>IF(B1511="","",ROW()-ROW($A$3)+'Diário 3º PA'!$P$1)</f>
        <v/>
      </c>
      <c r="B1511" s="304"/>
      <c r="C1511" s="305"/>
      <c r="D1511" s="269"/>
      <c r="E1511" s="264"/>
      <c r="F1511" s="334"/>
      <c r="G1511" s="269"/>
      <c r="H1511" s="269"/>
      <c r="I1511" s="264"/>
      <c r="J1511" s="307" t="str">
        <f t="shared" si="1"/>
        <v/>
      </c>
      <c r="K1511" s="307"/>
      <c r="L1511" s="308"/>
      <c r="M1511" s="307"/>
      <c r="N1511" s="304"/>
      <c r="O1511" s="264"/>
      <c r="P1511" s="269"/>
      <c r="Q1511" s="296"/>
      <c r="R1511" s="296"/>
      <c r="S1511" s="296"/>
      <c r="T1511" s="296"/>
    </row>
    <row r="1512" spans="1:20" ht="12.75" customHeight="1" x14ac:dyDescent="0.2">
      <c r="A1512" s="303" t="str">
        <f>IF(B1512="","",ROW()-ROW($A$3)+'Diário 3º PA'!$P$1)</f>
        <v/>
      </c>
      <c r="B1512" s="304"/>
      <c r="C1512" s="305"/>
      <c r="D1512" s="269"/>
      <c r="E1512" s="264"/>
      <c r="F1512" s="334"/>
      <c r="G1512" s="269"/>
      <c r="H1512" s="269"/>
      <c r="I1512" s="264"/>
      <c r="J1512" s="307" t="str">
        <f t="shared" si="1"/>
        <v/>
      </c>
      <c r="K1512" s="307"/>
      <c r="L1512" s="308"/>
      <c r="M1512" s="307"/>
      <c r="N1512" s="304"/>
      <c r="O1512" s="264"/>
      <c r="P1512" s="269"/>
      <c r="Q1512" s="296"/>
      <c r="R1512" s="296"/>
      <c r="S1512" s="296"/>
      <c r="T1512" s="296"/>
    </row>
    <row r="1513" spans="1:20" ht="12.75" customHeight="1" x14ac:dyDescent="0.2">
      <c r="A1513" s="303" t="str">
        <f>IF(B1513="","",ROW()-ROW($A$3)+'Diário 3º PA'!$P$1)</f>
        <v/>
      </c>
      <c r="B1513" s="304"/>
      <c r="C1513" s="305"/>
      <c r="D1513" s="269"/>
      <c r="E1513" s="264"/>
      <c r="F1513" s="334"/>
      <c r="G1513" s="269"/>
      <c r="H1513" s="269"/>
      <c r="I1513" s="264"/>
      <c r="J1513" s="307" t="str">
        <f t="shared" si="1"/>
        <v/>
      </c>
      <c r="K1513" s="307"/>
      <c r="L1513" s="308"/>
      <c r="M1513" s="307"/>
      <c r="N1513" s="304"/>
      <c r="O1513" s="264"/>
      <c r="P1513" s="269"/>
      <c r="Q1513" s="296"/>
      <c r="R1513" s="296"/>
      <c r="S1513" s="296"/>
      <c r="T1513" s="296"/>
    </row>
    <row r="1514" spans="1:20" ht="12.75" customHeight="1" x14ac:dyDescent="0.2">
      <c r="A1514" s="303" t="str">
        <f>IF(B1514="","",ROW()-ROW($A$3)+'Diário 3º PA'!$P$1)</f>
        <v/>
      </c>
      <c r="B1514" s="304"/>
      <c r="C1514" s="305"/>
      <c r="D1514" s="269"/>
      <c r="E1514" s="264"/>
      <c r="F1514" s="334"/>
      <c r="G1514" s="269"/>
      <c r="H1514" s="269"/>
      <c r="I1514" s="264"/>
      <c r="J1514" s="307" t="str">
        <f t="shared" si="1"/>
        <v/>
      </c>
      <c r="K1514" s="307"/>
      <c r="L1514" s="308"/>
      <c r="M1514" s="307"/>
      <c r="N1514" s="304"/>
      <c r="O1514" s="264"/>
      <c r="P1514" s="269"/>
      <c r="Q1514" s="296"/>
      <c r="R1514" s="296"/>
      <c r="S1514" s="296"/>
      <c r="T1514" s="296"/>
    </row>
    <row r="1515" spans="1:20" ht="12.75" customHeight="1" x14ac:dyDescent="0.2">
      <c r="A1515" s="303" t="str">
        <f>IF(B1515="","",ROW()-ROW($A$3)+'Diário 3º PA'!$P$1)</f>
        <v/>
      </c>
      <c r="B1515" s="304"/>
      <c r="C1515" s="305"/>
      <c r="D1515" s="269"/>
      <c r="E1515" s="264"/>
      <c r="F1515" s="334"/>
      <c r="G1515" s="269"/>
      <c r="H1515" s="269"/>
      <c r="I1515" s="264"/>
      <c r="J1515" s="307" t="str">
        <f t="shared" si="1"/>
        <v/>
      </c>
      <c r="K1515" s="307"/>
      <c r="L1515" s="308"/>
      <c r="M1515" s="307"/>
      <c r="N1515" s="304"/>
      <c r="O1515" s="264"/>
      <c r="P1515" s="269"/>
      <c r="Q1515" s="296"/>
      <c r="R1515" s="296"/>
      <c r="S1515" s="296"/>
      <c r="T1515" s="296"/>
    </row>
    <row r="1516" spans="1:20" ht="12.75" customHeight="1" x14ac:dyDescent="0.2">
      <c r="A1516" s="303" t="str">
        <f>IF(B1516="","",ROW()-ROW($A$3)+'Diário 3º PA'!$P$1)</f>
        <v/>
      </c>
      <c r="B1516" s="304"/>
      <c r="C1516" s="305"/>
      <c r="D1516" s="269"/>
      <c r="E1516" s="264"/>
      <c r="F1516" s="334"/>
      <c r="G1516" s="269"/>
      <c r="H1516" s="269"/>
      <c r="I1516" s="264"/>
      <c r="J1516" s="307" t="str">
        <f t="shared" si="1"/>
        <v/>
      </c>
      <c r="K1516" s="307"/>
      <c r="L1516" s="308"/>
      <c r="M1516" s="307"/>
      <c r="N1516" s="304"/>
      <c r="O1516" s="264"/>
      <c r="P1516" s="269"/>
      <c r="Q1516" s="296"/>
      <c r="R1516" s="296"/>
      <c r="S1516" s="296"/>
      <c r="T1516" s="296"/>
    </row>
    <row r="1517" spans="1:20" ht="12.75" customHeight="1" x14ac:dyDescent="0.2">
      <c r="A1517" s="303" t="str">
        <f>IF(B1517="","",ROW()-ROW($A$3)+'Diário 3º PA'!$P$1)</f>
        <v/>
      </c>
      <c r="B1517" s="304"/>
      <c r="C1517" s="305"/>
      <c r="D1517" s="269"/>
      <c r="E1517" s="264"/>
      <c r="F1517" s="334"/>
      <c r="G1517" s="269"/>
      <c r="H1517" s="269"/>
      <c r="I1517" s="264"/>
      <c r="J1517" s="307" t="str">
        <f t="shared" si="1"/>
        <v/>
      </c>
      <c r="K1517" s="307"/>
      <c r="L1517" s="308"/>
      <c r="M1517" s="307"/>
      <c r="N1517" s="304"/>
      <c r="O1517" s="264"/>
      <c r="P1517" s="269"/>
      <c r="Q1517" s="296"/>
      <c r="R1517" s="296"/>
      <c r="S1517" s="296"/>
      <c r="T1517" s="296"/>
    </row>
    <row r="1518" spans="1:20" ht="12.75" customHeight="1" x14ac:dyDescent="0.2">
      <c r="A1518" s="303" t="str">
        <f>IF(B1518="","",ROW()-ROW($A$3)+'Diário 3º PA'!$P$1)</f>
        <v/>
      </c>
      <c r="B1518" s="304"/>
      <c r="C1518" s="305"/>
      <c r="D1518" s="269"/>
      <c r="E1518" s="264"/>
      <c r="F1518" s="334"/>
      <c r="G1518" s="269"/>
      <c r="H1518" s="269"/>
      <c r="I1518" s="264"/>
      <c r="J1518" s="307" t="str">
        <f t="shared" si="1"/>
        <v/>
      </c>
      <c r="K1518" s="307"/>
      <c r="L1518" s="308"/>
      <c r="M1518" s="307"/>
      <c r="N1518" s="304"/>
      <c r="O1518" s="264"/>
      <c r="P1518" s="269"/>
      <c r="Q1518" s="296"/>
      <c r="R1518" s="296"/>
      <c r="S1518" s="296"/>
      <c r="T1518" s="296"/>
    </row>
    <row r="1519" spans="1:20" ht="12.75" customHeight="1" x14ac:dyDescent="0.2">
      <c r="A1519" s="303" t="str">
        <f>IF(B1519="","",ROW()-ROW($A$3)+'Diário 3º PA'!$P$1)</f>
        <v/>
      </c>
      <c r="B1519" s="304"/>
      <c r="C1519" s="305"/>
      <c r="D1519" s="269"/>
      <c r="E1519" s="264"/>
      <c r="F1519" s="334"/>
      <c r="G1519" s="269"/>
      <c r="H1519" s="269"/>
      <c r="I1519" s="264"/>
      <c r="J1519" s="307" t="str">
        <f t="shared" si="1"/>
        <v/>
      </c>
      <c r="K1519" s="307"/>
      <c r="L1519" s="308"/>
      <c r="M1519" s="307"/>
      <c r="N1519" s="304"/>
      <c r="O1519" s="264"/>
      <c r="P1519" s="269"/>
      <c r="Q1519" s="296"/>
      <c r="R1519" s="296"/>
      <c r="S1519" s="296"/>
      <c r="T1519" s="296"/>
    </row>
    <row r="1520" spans="1:20" ht="12.75" customHeight="1" x14ac:dyDescent="0.2">
      <c r="A1520" s="303" t="str">
        <f>IF(B1520="","",ROW()-ROW($A$3)+'Diário 3º PA'!$P$1)</f>
        <v/>
      </c>
      <c r="B1520" s="304"/>
      <c r="C1520" s="305"/>
      <c r="D1520" s="269"/>
      <c r="E1520" s="264"/>
      <c r="F1520" s="334"/>
      <c r="G1520" s="269"/>
      <c r="H1520" s="269"/>
      <c r="I1520" s="264"/>
      <c r="J1520" s="307" t="str">
        <f t="shared" si="1"/>
        <v/>
      </c>
      <c r="K1520" s="307"/>
      <c r="L1520" s="308"/>
      <c r="M1520" s="307"/>
      <c r="N1520" s="304"/>
      <c r="O1520" s="264"/>
      <c r="P1520" s="269"/>
      <c r="Q1520" s="296"/>
      <c r="R1520" s="296"/>
      <c r="S1520" s="296"/>
      <c r="T1520" s="296"/>
    </row>
    <row r="1521" spans="1:20" ht="12.75" customHeight="1" x14ac:dyDescent="0.2">
      <c r="A1521" s="303" t="str">
        <f>IF(B1521="","",ROW()-ROW($A$3)+'Diário 3º PA'!$P$1)</f>
        <v/>
      </c>
      <c r="B1521" s="304"/>
      <c r="C1521" s="305"/>
      <c r="D1521" s="269"/>
      <c r="E1521" s="264"/>
      <c r="F1521" s="334"/>
      <c r="G1521" s="269"/>
      <c r="H1521" s="269"/>
      <c r="I1521" s="264"/>
      <c r="J1521" s="307" t="str">
        <f t="shared" si="1"/>
        <v/>
      </c>
      <c r="K1521" s="307"/>
      <c r="L1521" s="308"/>
      <c r="M1521" s="307"/>
      <c r="N1521" s="304"/>
      <c r="O1521" s="264"/>
      <c r="P1521" s="269"/>
      <c r="Q1521" s="296"/>
      <c r="R1521" s="296"/>
      <c r="S1521" s="296"/>
      <c r="T1521" s="296"/>
    </row>
    <row r="1522" spans="1:20" ht="12.75" customHeight="1" x14ac:dyDescent="0.2">
      <c r="A1522" s="303" t="str">
        <f>IF(B1522="","",ROW()-ROW($A$3)+'Diário 3º PA'!$P$1)</f>
        <v/>
      </c>
      <c r="B1522" s="304"/>
      <c r="C1522" s="305"/>
      <c r="D1522" s="269"/>
      <c r="E1522" s="264"/>
      <c r="F1522" s="334"/>
      <c r="G1522" s="269"/>
      <c r="H1522" s="269"/>
      <c r="I1522" s="264"/>
      <c r="J1522" s="307" t="str">
        <f t="shared" si="1"/>
        <v/>
      </c>
      <c r="K1522" s="307"/>
      <c r="L1522" s="308"/>
      <c r="M1522" s="307"/>
      <c r="N1522" s="304"/>
      <c r="O1522" s="264"/>
      <c r="P1522" s="269"/>
      <c r="Q1522" s="296"/>
      <c r="R1522" s="296"/>
      <c r="S1522" s="296"/>
      <c r="T1522" s="296"/>
    </row>
    <row r="1523" spans="1:20" ht="12.75" customHeight="1" x14ac:dyDescent="0.2">
      <c r="A1523" s="303" t="str">
        <f>IF(B1523="","",ROW()-ROW($A$3)+'Diário 3º PA'!$P$1)</f>
        <v/>
      </c>
      <c r="B1523" s="304"/>
      <c r="C1523" s="305"/>
      <c r="D1523" s="269"/>
      <c r="E1523" s="264"/>
      <c r="F1523" s="334"/>
      <c r="G1523" s="269"/>
      <c r="H1523" s="269"/>
      <c r="I1523" s="264"/>
      <c r="J1523" s="307" t="str">
        <f t="shared" si="1"/>
        <v/>
      </c>
      <c r="K1523" s="307"/>
      <c r="L1523" s="308"/>
      <c r="M1523" s="307"/>
      <c r="N1523" s="304"/>
      <c r="O1523" s="264"/>
      <c r="P1523" s="269"/>
      <c r="Q1523" s="296"/>
      <c r="R1523" s="296"/>
      <c r="S1523" s="296"/>
      <c r="T1523" s="296"/>
    </row>
    <row r="1524" spans="1:20" ht="12.75" customHeight="1" x14ac:dyDescent="0.2">
      <c r="A1524" s="303" t="str">
        <f>IF(B1524="","",ROW()-ROW($A$3)+'Diário 3º PA'!$P$1)</f>
        <v/>
      </c>
      <c r="B1524" s="304"/>
      <c r="C1524" s="305"/>
      <c r="D1524" s="269"/>
      <c r="E1524" s="264"/>
      <c r="F1524" s="334"/>
      <c r="G1524" s="269"/>
      <c r="H1524" s="269"/>
      <c r="I1524" s="264"/>
      <c r="J1524" s="307" t="str">
        <f t="shared" si="1"/>
        <v/>
      </c>
      <c r="K1524" s="307"/>
      <c r="L1524" s="308"/>
      <c r="M1524" s="307"/>
      <c r="N1524" s="304"/>
      <c r="O1524" s="264"/>
      <c r="P1524" s="269"/>
      <c r="Q1524" s="296"/>
      <c r="R1524" s="296"/>
      <c r="S1524" s="296"/>
      <c r="T1524" s="296"/>
    </row>
    <row r="1525" spans="1:20" ht="12.75" customHeight="1" x14ac:dyDescent="0.2">
      <c r="A1525" s="303" t="str">
        <f>IF(B1525="","",ROW()-ROW($A$3)+'Diário 3º PA'!$P$1)</f>
        <v/>
      </c>
      <c r="B1525" s="304"/>
      <c r="C1525" s="305"/>
      <c r="D1525" s="269"/>
      <c r="E1525" s="264"/>
      <c r="F1525" s="334"/>
      <c r="G1525" s="269"/>
      <c r="H1525" s="269"/>
      <c r="I1525" s="264"/>
      <c r="J1525" s="307" t="str">
        <f t="shared" si="1"/>
        <v/>
      </c>
      <c r="K1525" s="307"/>
      <c r="L1525" s="308"/>
      <c r="M1525" s="307"/>
      <c r="N1525" s="304"/>
      <c r="O1525" s="264"/>
      <c r="P1525" s="269"/>
      <c r="Q1525" s="296"/>
      <c r="R1525" s="296"/>
      <c r="S1525" s="296"/>
      <c r="T1525" s="296"/>
    </row>
    <row r="1526" spans="1:20" ht="12.75" customHeight="1" x14ac:dyDescent="0.2">
      <c r="A1526" s="303" t="str">
        <f>IF(B1526="","",ROW()-ROW($A$3)+'Diário 3º PA'!$P$1)</f>
        <v/>
      </c>
      <c r="B1526" s="304"/>
      <c r="C1526" s="305"/>
      <c r="D1526" s="269"/>
      <c r="E1526" s="264"/>
      <c r="F1526" s="334"/>
      <c r="G1526" s="269"/>
      <c r="H1526" s="269"/>
      <c r="I1526" s="264"/>
      <c r="J1526" s="307" t="str">
        <f t="shared" si="1"/>
        <v/>
      </c>
      <c r="K1526" s="307"/>
      <c r="L1526" s="308"/>
      <c r="M1526" s="307"/>
      <c r="N1526" s="304"/>
      <c r="O1526" s="264"/>
      <c r="P1526" s="269"/>
      <c r="Q1526" s="296"/>
      <c r="R1526" s="296"/>
      <c r="S1526" s="296"/>
      <c r="T1526" s="296"/>
    </row>
    <row r="1527" spans="1:20" ht="12.75" customHeight="1" x14ac:dyDescent="0.2">
      <c r="A1527" s="303" t="str">
        <f>IF(B1527="","",ROW()-ROW($A$3)+'Diário 3º PA'!$P$1)</f>
        <v/>
      </c>
      <c r="B1527" s="304"/>
      <c r="C1527" s="305"/>
      <c r="D1527" s="269"/>
      <c r="E1527" s="264"/>
      <c r="F1527" s="334"/>
      <c r="G1527" s="269"/>
      <c r="H1527" s="269"/>
      <c r="I1527" s="264"/>
      <c r="J1527" s="307" t="str">
        <f t="shared" si="1"/>
        <v/>
      </c>
      <c r="K1527" s="307"/>
      <c r="L1527" s="308"/>
      <c r="M1527" s="307"/>
      <c r="N1527" s="304"/>
      <c r="O1527" s="264"/>
      <c r="P1527" s="269"/>
      <c r="Q1527" s="296"/>
      <c r="R1527" s="296"/>
      <c r="S1527" s="296"/>
      <c r="T1527" s="296"/>
    </row>
    <row r="1528" spans="1:20" ht="12.75" customHeight="1" x14ac:dyDescent="0.2">
      <c r="A1528" s="303" t="str">
        <f>IF(B1528="","",ROW()-ROW($A$3)+'Diário 3º PA'!$P$1)</f>
        <v/>
      </c>
      <c r="B1528" s="304"/>
      <c r="C1528" s="305"/>
      <c r="D1528" s="269"/>
      <c r="E1528" s="264"/>
      <c r="F1528" s="334"/>
      <c r="G1528" s="269"/>
      <c r="H1528" s="269"/>
      <c r="I1528" s="264"/>
      <c r="J1528" s="307" t="str">
        <f t="shared" si="1"/>
        <v/>
      </c>
      <c r="K1528" s="307"/>
      <c r="L1528" s="308"/>
      <c r="M1528" s="307"/>
      <c r="N1528" s="304"/>
      <c r="O1528" s="264"/>
      <c r="P1528" s="269"/>
      <c r="Q1528" s="296"/>
      <c r="R1528" s="296"/>
      <c r="S1528" s="296"/>
      <c r="T1528" s="296"/>
    </row>
    <row r="1529" spans="1:20" ht="12.75" customHeight="1" x14ac:dyDescent="0.2">
      <c r="A1529" s="303" t="str">
        <f>IF(B1529="","",ROW()-ROW($A$3)+'Diário 3º PA'!$P$1)</f>
        <v/>
      </c>
      <c r="B1529" s="304"/>
      <c r="C1529" s="305"/>
      <c r="D1529" s="269"/>
      <c r="E1529" s="264"/>
      <c r="F1529" s="334"/>
      <c r="G1529" s="269"/>
      <c r="H1529" s="269"/>
      <c r="I1529" s="264"/>
      <c r="J1529" s="307" t="str">
        <f t="shared" si="1"/>
        <v/>
      </c>
      <c r="K1529" s="307"/>
      <c r="L1529" s="308"/>
      <c r="M1529" s="307"/>
      <c r="N1529" s="304"/>
      <c r="O1529" s="264"/>
      <c r="P1529" s="269"/>
      <c r="Q1529" s="296"/>
      <c r="R1529" s="296"/>
      <c r="S1529" s="296"/>
      <c r="T1529" s="296"/>
    </row>
    <row r="1530" spans="1:20" ht="12.75" customHeight="1" x14ac:dyDescent="0.2">
      <c r="A1530" s="303" t="str">
        <f>IF(B1530="","",ROW()-ROW($A$3)+'Diário 3º PA'!$P$1)</f>
        <v/>
      </c>
      <c r="B1530" s="304"/>
      <c r="C1530" s="305"/>
      <c r="D1530" s="269"/>
      <c r="E1530" s="264"/>
      <c r="F1530" s="334"/>
      <c r="G1530" s="269"/>
      <c r="H1530" s="269"/>
      <c r="I1530" s="264"/>
      <c r="J1530" s="307" t="str">
        <f t="shared" si="1"/>
        <v/>
      </c>
      <c r="K1530" s="307"/>
      <c r="L1530" s="308"/>
      <c r="M1530" s="307"/>
      <c r="N1530" s="304"/>
      <c r="O1530" s="264"/>
      <c r="P1530" s="269"/>
      <c r="Q1530" s="296"/>
      <c r="R1530" s="296"/>
      <c r="S1530" s="296"/>
      <c r="T1530" s="296"/>
    </row>
    <row r="1531" spans="1:20" ht="12.75" customHeight="1" x14ac:dyDescent="0.2">
      <c r="A1531" s="303" t="str">
        <f>IF(B1531="","",ROW()-ROW($A$3)+'Diário 3º PA'!$P$1)</f>
        <v/>
      </c>
      <c r="B1531" s="304"/>
      <c r="C1531" s="305"/>
      <c r="D1531" s="269"/>
      <c r="E1531" s="264"/>
      <c r="F1531" s="334"/>
      <c r="G1531" s="269"/>
      <c r="H1531" s="269"/>
      <c r="I1531" s="264"/>
      <c r="J1531" s="307" t="str">
        <f t="shared" si="1"/>
        <v/>
      </c>
      <c r="K1531" s="307"/>
      <c r="L1531" s="308"/>
      <c r="M1531" s="307"/>
      <c r="N1531" s="304"/>
      <c r="O1531" s="264"/>
      <c r="P1531" s="269"/>
      <c r="Q1531" s="296"/>
      <c r="R1531" s="296"/>
      <c r="S1531" s="296"/>
      <c r="T1531" s="296"/>
    </row>
    <row r="1532" spans="1:20" ht="12.75" customHeight="1" x14ac:dyDescent="0.2">
      <c r="A1532" s="303" t="str">
        <f>IF(B1532="","",ROW()-ROW($A$3)+'Diário 3º PA'!$P$1)</f>
        <v/>
      </c>
      <c r="B1532" s="304"/>
      <c r="C1532" s="305"/>
      <c r="D1532" s="269"/>
      <c r="E1532" s="264"/>
      <c r="F1532" s="334"/>
      <c r="G1532" s="269"/>
      <c r="H1532" s="269"/>
      <c r="I1532" s="264"/>
      <c r="J1532" s="307" t="str">
        <f t="shared" si="1"/>
        <v/>
      </c>
      <c r="K1532" s="307"/>
      <c r="L1532" s="308"/>
      <c r="M1532" s="307"/>
      <c r="N1532" s="304"/>
      <c r="O1532" s="264"/>
      <c r="P1532" s="269"/>
      <c r="Q1532" s="296"/>
      <c r="R1532" s="296"/>
      <c r="S1532" s="296"/>
      <c r="T1532" s="296"/>
    </row>
    <row r="1533" spans="1:20" ht="12.75" customHeight="1" x14ac:dyDescent="0.2">
      <c r="A1533" s="303" t="str">
        <f>IF(B1533="","",ROW()-ROW($A$3)+'Diário 3º PA'!$P$1)</f>
        <v/>
      </c>
      <c r="B1533" s="304"/>
      <c r="C1533" s="305"/>
      <c r="D1533" s="269"/>
      <c r="E1533" s="264"/>
      <c r="F1533" s="334"/>
      <c r="G1533" s="269"/>
      <c r="H1533" s="269"/>
      <c r="I1533" s="264"/>
      <c r="J1533" s="307" t="str">
        <f t="shared" si="1"/>
        <v/>
      </c>
      <c r="K1533" s="307"/>
      <c r="L1533" s="308"/>
      <c r="M1533" s="307"/>
      <c r="N1533" s="304"/>
      <c r="O1533" s="264"/>
      <c r="P1533" s="269"/>
      <c r="Q1533" s="296"/>
      <c r="R1533" s="296"/>
      <c r="S1533" s="296"/>
      <c r="T1533" s="296"/>
    </row>
    <row r="1534" spans="1:20" ht="12.75" customHeight="1" x14ac:dyDescent="0.2">
      <c r="A1534" s="303" t="str">
        <f>IF(B1534="","",ROW()-ROW($A$3)+'Diário 3º PA'!$P$1)</f>
        <v/>
      </c>
      <c r="B1534" s="304"/>
      <c r="C1534" s="305"/>
      <c r="D1534" s="269"/>
      <c r="E1534" s="264"/>
      <c r="F1534" s="334"/>
      <c r="G1534" s="269"/>
      <c r="H1534" s="269"/>
      <c r="I1534" s="264"/>
      <c r="J1534" s="307" t="str">
        <f t="shared" si="1"/>
        <v/>
      </c>
      <c r="K1534" s="307"/>
      <c r="L1534" s="308"/>
      <c r="M1534" s="307"/>
      <c r="N1534" s="304"/>
      <c r="O1534" s="264"/>
      <c r="P1534" s="269"/>
      <c r="Q1534" s="296"/>
      <c r="R1534" s="296"/>
      <c r="S1534" s="296"/>
      <c r="T1534" s="296"/>
    </row>
    <row r="1535" spans="1:20" ht="12.75" customHeight="1" x14ac:dyDescent="0.2">
      <c r="A1535" s="303" t="str">
        <f>IF(B1535="","",ROW()-ROW($A$3)+'Diário 3º PA'!$P$1)</f>
        <v/>
      </c>
      <c r="B1535" s="304"/>
      <c r="C1535" s="305"/>
      <c r="D1535" s="269"/>
      <c r="E1535" s="264"/>
      <c r="F1535" s="334"/>
      <c r="G1535" s="269"/>
      <c r="H1535" s="269"/>
      <c r="I1535" s="264"/>
      <c r="J1535" s="307" t="str">
        <f t="shared" si="1"/>
        <v/>
      </c>
      <c r="K1535" s="307"/>
      <c r="L1535" s="308"/>
      <c r="M1535" s="307"/>
      <c r="N1535" s="304"/>
      <c r="O1535" s="264"/>
      <c r="P1535" s="269"/>
      <c r="Q1535" s="296"/>
      <c r="R1535" s="296"/>
      <c r="S1535" s="296"/>
      <c r="T1535" s="296"/>
    </row>
    <row r="1536" spans="1:20" ht="12.75" customHeight="1" x14ac:dyDescent="0.2">
      <c r="A1536" s="303" t="str">
        <f>IF(B1536="","",ROW()-ROW($A$3)+'Diário 3º PA'!$P$1)</f>
        <v/>
      </c>
      <c r="B1536" s="304"/>
      <c r="C1536" s="305"/>
      <c r="D1536" s="269"/>
      <c r="E1536" s="264"/>
      <c r="F1536" s="334"/>
      <c r="G1536" s="269"/>
      <c r="H1536" s="269"/>
      <c r="I1536" s="264"/>
      <c r="J1536" s="307" t="str">
        <f t="shared" si="1"/>
        <v/>
      </c>
      <c r="K1536" s="307"/>
      <c r="L1536" s="308"/>
      <c r="M1536" s="307"/>
      <c r="N1536" s="304"/>
      <c r="O1536" s="264"/>
      <c r="P1536" s="269"/>
      <c r="Q1536" s="296"/>
      <c r="R1536" s="296"/>
      <c r="S1536" s="296"/>
      <c r="T1536" s="296"/>
    </row>
    <row r="1537" spans="1:20" ht="12.75" customHeight="1" x14ac:dyDescent="0.2">
      <c r="A1537" s="303" t="str">
        <f>IF(B1537="","",ROW()-ROW($A$3)+'Diário 3º PA'!$P$1)</f>
        <v/>
      </c>
      <c r="B1537" s="304"/>
      <c r="C1537" s="305"/>
      <c r="D1537" s="269"/>
      <c r="E1537" s="264"/>
      <c r="F1537" s="334"/>
      <c r="G1537" s="269"/>
      <c r="H1537" s="269"/>
      <c r="I1537" s="264"/>
      <c r="J1537" s="307" t="str">
        <f t="shared" si="1"/>
        <v/>
      </c>
      <c r="K1537" s="307"/>
      <c r="L1537" s="308"/>
      <c r="M1537" s="307"/>
      <c r="N1537" s="304"/>
      <c r="O1537" s="264"/>
      <c r="P1537" s="269"/>
      <c r="Q1537" s="296"/>
      <c r="R1537" s="296"/>
      <c r="S1537" s="296"/>
      <c r="T1537" s="296"/>
    </row>
    <row r="1538" spans="1:20" ht="12.75" customHeight="1" x14ac:dyDescent="0.2">
      <c r="A1538" s="303" t="str">
        <f>IF(B1538="","",ROW()-ROW($A$3)+'Diário 3º PA'!$P$1)</f>
        <v/>
      </c>
      <c r="B1538" s="304"/>
      <c r="C1538" s="305"/>
      <c r="D1538" s="269"/>
      <c r="E1538" s="264"/>
      <c r="F1538" s="334"/>
      <c r="G1538" s="269"/>
      <c r="H1538" s="269"/>
      <c r="I1538" s="264"/>
      <c r="J1538" s="307" t="str">
        <f t="shared" si="1"/>
        <v/>
      </c>
      <c r="K1538" s="307"/>
      <c r="L1538" s="308"/>
      <c r="M1538" s="307"/>
      <c r="N1538" s="304"/>
      <c r="O1538" s="264"/>
      <c r="P1538" s="269"/>
      <c r="Q1538" s="296"/>
      <c r="R1538" s="296"/>
      <c r="S1538" s="296"/>
      <c r="T1538" s="296"/>
    </row>
    <row r="1539" spans="1:20" ht="12.75" customHeight="1" x14ac:dyDescent="0.2">
      <c r="A1539" s="303" t="str">
        <f>IF(B1539="","",ROW()-ROW($A$3)+'Diário 3º PA'!$P$1)</f>
        <v/>
      </c>
      <c r="B1539" s="304"/>
      <c r="C1539" s="305"/>
      <c r="D1539" s="269"/>
      <c r="E1539" s="264"/>
      <c r="F1539" s="334"/>
      <c r="G1539" s="269"/>
      <c r="H1539" s="269"/>
      <c r="I1539" s="264"/>
      <c r="J1539" s="307" t="str">
        <f t="shared" si="1"/>
        <v/>
      </c>
      <c r="K1539" s="307"/>
      <c r="L1539" s="308"/>
      <c r="M1539" s="307"/>
      <c r="N1539" s="304"/>
      <c r="O1539" s="264"/>
      <c r="P1539" s="269"/>
      <c r="Q1539" s="296"/>
      <c r="R1539" s="296"/>
      <c r="S1539" s="296"/>
      <c r="T1539" s="296"/>
    </row>
    <row r="1540" spans="1:20" ht="12.75" customHeight="1" x14ac:dyDescent="0.2">
      <c r="A1540" s="303" t="str">
        <f>IF(B1540="","",ROW()-ROW($A$3)+'Diário 3º PA'!$P$1)</f>
        <v/>
      </c>
      <c r="B1540" s="304"/>
      <c r="C1540" s="305"/>
      <c r="D1540" s="269"/>
      <c r="E1540" s="264"/>
      <c r="F1540" s="334"/>
      <c r="G1540" s="269"/>
      <c r="H1540" s="269"/>
      <c r="I1540" s="264"/>
      <c r="J1540" s="307" t="str">
        <f t="shared" si="1"/>
        <v/>
      </c>
      <c r="K1540" s="307"/>
      <c r="L1540" s="308"/>
      <c r="M1540" s="307"/>
      <c r="N1540" s="304"/>
      <c r="O1540" s="264"/>
      <c r="P1540" s="269"/>
      <c r="Q1540" s="296"/>
      <c r="R1540" s="296"/>
      <c r="S1540" s="296"/>
      <c r="T1540" s="296"/>
    </row>
    <row r="1541" spans="1:20" ht="12.75" customHeight="1" x14ac:dyDescent="0.2">
      <c r="A1541" s="303" t="str">
        <f>IF(B1541="","",ROW()-ROW($A$3)+'Diário 3º PA'!$P$1)</f>
        <v/>
      </c>
      <c r="B1541" s="304"/>
      <c r="C1541" s="305"/>
      <c r="D1541" s="269"/>
      <c r="E1541" s="264"/>
      <c r="F1541" s="334"/>
      <c r="G1541" s="269"/>
      <c r="H1541" s="269"/>
      <c r="I1541" s="264"/>
      <c r="J1541" s="307" t="str">
        <f t="shared" si="1"/>
        <v/>
      </c>
      <c r="K1541" s="307"/>
      <c r="L1541" s="308"/>
      <c r="M1541" s="307"/>
      <c r="N1541" s="304"/>
      <c r="O1541" s="264"/>
      <c r="P1541" s="269"/>
      <c r="Q1541" s="296"/>
      <c r="R1541" s="296"/>
      <c r="S1541" s="296"/>
      <c r="T1541" s="296"/>
    </row>
    <row r="1542" spans="1:20" ht="12.75" customHeight="1" x14ac:dyDescent="0.2">
      <c r="A1542" s="303" t="str">
        <f>IF(B1542="","",ROW()-ROW($A$3)+'Diário 3º PA'!$P$1)</f>
        <v/>
      </c>
      <c r="B1542" s="304"/>
      <c r="C1542" s="305"/>
      <c r="D1542" s="269"/>
      <c r="E1542" s="264"/>
      <c r="F1542" s="334"/>
      <c r="G1542" s="269"/>
      <c r="H1542" s="269"/>
      <c r="I1542" s="264"/>
      <c r="J1542" s="307" t="str">
        <f t="shared" si="1"/>
        <v/>
      </c>
      <c r="K1542" s="307"/>
      <c r="L1542" s="308"/>
      <c r="M1542" s="307"/>
      <c r="N1542" s="304"/>
      <c r="O1542" s="264"/>
      <c r="P1542" s="269"/>
      <c r="Q1542" s="296"/>
      <c r="R1542" s="296"/>
      <c r="S1542" s="296"/>
      <c r="T1542" s="296"/>
    </row>
    <row r="1543" spans="1:20" ht="12.75" customHeight="1" x14ac:dyDescent="0.2">
      <c r="A1543" s="303" t="str">
        <f>IF(B1543="","",ROW()-ROW($A$3)+'Diário 3º PA'!$P$1)</f>
        <v/>
      </c>
      <c r="B1543" s="304"/>
      <c r="C1543" s="305"/>
      <c r="D1543" s="269"/>
      <c r="E1543" s="264"/>
      <c r="F1543" s="334"/>
      <c r="G1543" s="269"/>
      <c r="H1543" s="269"/>
      <c r="I1543" s="264"/>
      <c r="J1543" s="307" t="str">
        <f t="shared" si="1"/>
        <v/>
      </c>
      <c r="K1543" s="307"/>
      <c r="L1543" s="308"/>
      <c r="M1543" s="307"/>
      <c r="N1543" s="304"/>
      <c r="O1543" s="264"/>
      <c r="P1543" s="269"/>
      <c r="Q1543" s="296"/>
      <c r="R1543" s="296"/>
      <c r="S1543" s="296"/>
      <c r="T1543" s="296"/>
    </row>
    <row r="1544" spans="1:20" ht="12.75" customHeight="1" x14ac:dyDescent="0.2">
      <c r="A1544" s="303" t="str">
        <f>IF(B1544="","",ROW()-ROW($A$3)+'Diário 3º PA'!$P$1)</f>
        <v/>
      </c>
      <c r="B1544" s="304"/>
      <c r="C1544" s="305"/>
      <c r="D1544" s="269"/>
      <c r="E1544" s="264"/>
      <c r="F1544" s="334"/>
      <c r="G1544" s="269"/>
      <c r="H1544" s="269"/>
      <c r="I1544" s="264"/>
      <c r="J1544" s="307" t="str">
        <f t="shared" si="1"/>
        <v/>
      </c>
      <c r="K1544" s="307"/>
      <c r="L1544" s="308"/>
      <c r="M1544" s="307"/>
      <c r="N1544" s="304"/>
      <c r="O1544" s="264"/>
      <c r="P1544" s="269"/>
      <c r="Q1544" s="296"/>
      <c r="R1544" s="296"/>
      <c r="S1544" s="296"/>
      <c r="T1544" s="296"/>
    </row>
    <row r="1545" spans="1:20" ht="12.75" customHeight="1" x14ac:dyDescent="0.2">
      <c r="A1545" s="303" t="str">
        <f>IF(B1545="","",ROW()-ROW($A$3)+'Diário 3º PA'!$P$1)</f>
        <v/>
      </c>
      <c r="B1545" s="304"/>
      <c r="C1545" s="305"/>
      <c r="D1545" s="269"/>
      <c r="E1545" s="264"/>
      <c r="F1545" s="334"/>
      <c r="G1545" s="269"/>
      <c r="H1545" s="269"/>
      <c r="I1545" s="264"/>
      <c r="J1545" s="307" t="str">
        <f t="shared" si="1"/>
        <v/>
      </c>
      <c r="K1545" s="307"/>
      <c r="L1545" s="308"/>
      <c r="M1545" s="307"/>
      <c r="N1545" s="304"/>
      <c r="O1545" s="264"/>
      <c r="P1545" s="269"/>
      <c r="Q1545" s="296"/>
      <c r="R1545" s="296"/>
      <c r="S1545" s="296"/>
      <c r="T1545" s="296"/>
    </row>
    <row r="1546" spans="1:20" ht="12.75" customHeight="1" x14ac:dyDescent="0.2">
      <c r="A1546" s="303" t="str">
        <f>IF(B1546="","",ROW()-ROW($A$3)+'Diário 3º PA'!$P$1)</f>
        <v/>
      </c>
      <c r="B1546" s="304"/>
      <c r="C1546" s="305"/>
      <c r="D1546" s="269"/>
      <c r="E1546" s="264"/>
      <c r="F1546" s="334"/>
      <c r="G1546" s="269"/>
      <c r="H1546" s="269"/>
      <c r="I1546" s="264"/>
      <c r="J1546" s="307" t="str">
        <f t="shared" si="1"/>
        <v/>
      </c>
      <c r="K1546" s="307"/>
      <c r="L1546" s="308"/>
      <c r="M1546" s="307"/>
      <c r="N1546" s="304"/>
      <c r="O1546" s="264"/>
      <c r="P1546" s="269"/>
      <c r="Q1546" s="296"/>
      <c r="R1546" s="296"/>
      <c r="S1546" s="296"/>
      <c r="T1546" s="296"/>
    </row>
    <row r="1547" spans="1:20" ht="12.75" customHeight="1" x14ac:dyDescent="0.2">
      <c r="A1547" s="303" t="str">
        <f>IF(B1547="","",ROW()-ROW($A$3)+'Diário 3º PA'!$P$1)</f>
        <v/>
      </c>
      <c r="B1547" s="304"/>
      <c r="C1547" s="305"/>
      <c r="D1547" s="269"/>
      <c r="E1547" s="264"/>
      <c r="F1547" s="334"/>
      <c r="G1547" s="269"/>
      <c r="H1547" s="269"/>
      <c r="I1547" s="264"/>
      <c r="J1547" s="307" t="str">
        <f t="shared" si="1"/>
        <v/>
      </c>
      <c r="K1547" s="307"/>
      <c r="L1547" s="308"/>
      <c r="M1547" s="307"/>
      <c r="N1547" s="304"/>
      <c r="O1547" s="264"/>
      <c r="P1547" s="269"/>
      <c r="Q1547" s="296"/>
      <c r="R1547" s="296"/>
      <c r="S1547" s="296"/>
      <c r="T1547" s="296"/>
    </row>
    <row r="1548" spans="1:20" ht="12.75" customHeight="1" x14ac:dyDescent="0.2">
      <c r="A1548" s="303" t="str">
        <f>IF(B1548="","",ROW()-ROW($A$3)+'Diário 3º PA'!$P$1)</f>
        <v/>
      </c>
      <c r="B1548" s="304"/>
      <c r="C1548" s="305"/>
      <c r="D1548" s="269"/>
      <c r="E1548" s="264"/>
      <c r="F1548" s="334"/>
      <c r="G1548" s="269"/>
      <c r="H1548" s="269"/>
      <c r="I1548" s="264"/>
      <c r="J1548" s="307" t="str">
        <f t="shared" si="1"/>
        <v/>
      </c>
      <c r="K1548" s="307"/>
      <c r="L1548" s="308"/>
      <c r="M1548" s="307"/>
      <c r="N1548" s="304"/>
      <c r="O1548" s="264"/>
      <c r="P1548" s="269"/>
      <c r="Q1548" s="296"/>
      <c r="R1548" s="296"/>
      <c r="S1548" s="296"/>
      <c r="T1548" s="296"/>
    </row>
    <row r="1549" spans="1:20" ht="12.75" customHeight="1" x14ac:dyDescent="0.2">
      <c r="A1549" s="303" t="str">
        <f>IF(B1549="","",ROW()-ROW($A$3)+'Diário 3º PA'!$P$1)</f>
        <v/>
      </c>
      <c r="B1549" s="304"/>
      <c r="C1549" s="305"/>
      <c r="D1549" s="269"/>
      <c r="E1549" s="264"/>
      <c r="F1549" s="334"/>
      <c r="G1549" s="269"/>
      <c r="H1549" s="269"/>
      <c r="I1549" s="264"/>
      <c r="J1549" s="307" t="str">
        <f t="shared" si="1"/>
        <v/>
      </c>
      <c r="K1549" s="307"/>
      <c r="L1549" s="308"/>
      <c r="M1549" s="307"/>
      <c r="N1549" s="304"/>
      <c r="O1549" s="264"/>
      <c r="P1549" s="269"/>
      <c r="Q1549" s="296"/>
      <c r="R1549" s="296"/>
      <c r="S1549" s="296"/>
      <c r="T1549" s="296"/>
    </row>
    <row r="1550" spans="1:20" ht="12.75" customHeight="1" x14ac:dyDescent="0.2">
      <c r="A1550" s="303" t="str">
        <f>IF(B1550="","",ROW()-ROW($A$3)+'Diário 3º PA'!$P$1)</f>
        <v/>
      </c>
      <c r="B1550" s="304"/>
      <c r="C1550" s="305"/>
      <c r="D1550" s="269"/>
      <c r="E1550" s="264"/>
      <c r="F1550" s="334"/>
      <c r="G1550" s="269"/>
      <c r="H1550" s="269"/>
      <c r="I1550" s="264"/>
      <c r="J1550" s="307" t="str">
        <f t="shared" si="1"/>
        <v/>
      </c>
      <c r="K1550" s="307"/>
      <c r="L1550" s="308"/>
      <c r="M1550" s="307"/>
      <c r="N1550" s="304"/>
      <c r="O1550" s="264"/>
      <c r="P1550" s="269"/>
      <c r="Q1550" s="296"/>
      <c r="R1550" s="296"/>
      <c r="S1550" s="296"/>
      <c r="T1550" s="296"/>
    </row>
    <row r="1551" spans="1:20" ht="12.75" customHeight="1" x14ac:dyDescent="0.2">
      <c r="A1551" s="303" t="str">
        <f>IF(B1551="","",ROW()-ROW($A$3)+'Diário 3º PA'!$P$1)</f>
        <v/>
      </c>
      <c r="B1551" s="304"/>
      <c r="C1551" s="305"/>
      <c r="D1551" s="269"/>
      <c r="E1551" s="264"/>
      <c r="F1551" s="334"/>
      <c r="G1551" s="269"/>
      <c r="H1551" s="269"/>
      <c r="I1551" s="264"/>
      <c r="J1551" s="307" t="str">
        <f t="shared" si="1"/>
        <v/>
      </c>
      <c r="K1551" s="307"/>
      <c r="L1551" s="308"/>
      <c r="M1551" s="307"/>
      <c r="N1551" s="304"/>
      <c r="O1551" s="264"/>
      <c r="P1551" s="269"/>
      <c r="Q1551" s="296"/>
      <c r="R1551" s="296"/>
      <c r="S1551" s="296"/>
      <c r="T1551" s="296"/>
    </row>
    <row r="1552" spans="1:20" ht="12.75" customHeight="1" x14ac:dyDescent="0.2">
      <c r="A1552" s="303" t="str">
        <f>IF(B1552="","",ROW()-ROW($A$3)+'Diário 3º PA'!$P$1)</f>
        <v/>
      </c>
      <c r="B1552" s="304"/>
      <c r="C1552" s="305"/>
      <c r="D1552" s="269"/>
      <c r="E1552" s="264"/>
      <c r="F1552" s="334"/>
      <c r="G1552" s="269"/>
      <c r="H1552" s="269"/>
      <c r="I1552" s="264"/>
      <c r="J1552" s="307" t="str">
        <f t="shared" si="1"/>
        <v/>
      </c>
      <c r="K1552" s="307"/>
      <c r="L1552" s="308"/>
      <c r="M1552" s="307"/>
      <c r="N1552" s="304"/>
      <c r="O1552" s="264"/>
      <c r="P1552" s="269"/>
      <c r="Q1552" s="296"/>
      <c r="R1552" s="296"/>
      <c r="S1552" s="296"/>
      <c r="T1552" s="296"/>
    </row>
    <row r="1553" spans="1:20" ht="12.75" customHeight="1" x14ac:dyDescent="0.2">
      <c r="A1553" s="303" t="str">
        <f>IF(B1553="","",ROW()-ROW($A$3)+'Diário 3º PA'!$P$1)</f>
        <v/>
      </c>
      <c r="B1553" s="304"/>
      <c r="C1553" s="305"/>
      <c r="D1553" s="269"/>
      <c r="E1553" s="264"/>
      <c r="F1553" s="334"/>
      <c r="G1553" s="269"/>
      <c r="H1553" s="269"/>
      <c r="I1553" s="264"/>
      <c r="J1553" s="307" t="str">
        <f t="shared" si="1"/>
        <v/>
      </c>
      <c r="K1553" s="307"/>
      <c r="L1553" s="308"/>
      <c r="M1553" s="307"/>
      <c r="N1553" s="304"/>
      <c r="O1553" s="264"/>
      <c r="P1553" s="269"/>
      <c r="Q1553" s="296"/>
      <c r="R1553" s="296"/>
      <c r="S1553" s="296"/>
      <c r="T1553" s="296"/>
    </row>
    <row r="1554" spans="1:20" ht="12.75" customHeight="1" x14ac:dyDescent="0.2">
      <c r="A1554" s="303" t="str">
        <f>IF(B1554="","",ROW()-ROW($A$3)+'Diário 3º PA'!$P$1)</f>
        <v/>
      </c>
      <c r="B1554" s="304"/>
      <c r="C1554" s="305"/>
      <c r="D1554" s="269"/>
      <c r="E1554" s="264"/>
      <c r="F1554" s="334"/>
      <c r="G1554" s="269"/>
      <c r="H1554" s="269"/>
      <c r="I1554" s="264"/>
      <c r="J1554" s="307" t="str">
        <f t="shared" si="1"/>
        <v/>
      </c>
      <c r="K1554" s="307"/>
      <c r="L1554" s="308"/>
      <c r="M1554" s="307"/>
      <c r="N1554" s="304"/>
      <c r="O1554" s="264"/>
      <c r="P1554" s="269"/>
      <c r="Q1554" s="296"/>
      <c r="R1554" s="296"/>
      <c r="S1554" s="296"/>
      <c r="T1554" s="296"/>
    </row>
    <row r="1555" spans="1:20" ht="12.75" customHeight="1" x14ac:dyDescent="0.2">
      <c r="A1555" s="303" t="str">
        <f>IF(B1555="","",ROW()-ROW($A$3)+'Diário 3º PA'!$P$1)</f>
        <v/>
      </c>
      <c r="B1555" s="304"/>
      <c r="C1555" s="305"/>
      <c r="D1555" s="269"/>
      <c r="E1555" s="264"/>
      <c r="F1555" s="334"/>
      <c r="G1555" s="269"/>
      <c r="H1555" s="269"/>
      <c r="I1555" s="264"/>
      <c r="J1555" s="307" t="str">
        <f t="shared" si="1"/>
        <v/>
      </c>
      <c r="K1555" s="307"/>
      <c r="L1555" s="308"/>
      <c r="M1555" s="307"/>
      <c r="N1555" s="304"/>
      <c r="O1555" s="264"/>
      <c r="P1555" s="269"/>
      <c r="Q1555" s="296"/>
      <c r="R1555" s="296"/>
      <c r="S1555" s="296"/>
      <c r="T1555" s="296"/>
    </row>
    <row r="1556" spans="1:20" ht="12.75" customHeight="1" x14ac:dyDescent="0.2">
      <c r="A1556" s="303" t="str">
        <f>IF(B1556="","",ROW()-ROW($A$3)+'Diário 3º PA'!$P$1)</f>
        <v/>
      </c>
      <c r="B1556" s="304"/>
      <c r="C1556" s="305"/>
      <c r="D1556" s="269"/>
      <c r="E1556" s="264"/>
      <c r="F1556" s="334"/>
      <c r="G1556" s="269"/>
      <c r="H1556" s="269"/>
      <c r="I1556" s="264"/>
      <c r="J1556" s="307" t="str">
        <f t="shared" si="1"/>
        <v/>
      </c>
      <c r="K1556" s="307"/>
      <c r="L1556" s="308"/>
      <c r="M1556" s="307"/>
      <c r="N1556" s="304"/>
      <c r="O1556" s="264"/>
      <c r="P1556" s="269"/>
      <c r="Q1556" s="296"/>
      <c r="R1556" s="296"/>
      <c r="S1556" s="296"/>
      <c r="T1556" s="296"/>
    </row>
    <row r="1557" spans="1:20" ht="12.75" customHeight="1" x14ac:dyDescent="0.2">
      <c r="A1557" s="303" t="str">
        <f>IF(B1557="","",ROW()-ROW($A$3)+'Diário 3º PA'!$P$1)</f>
        <v/>
      </c>
      <c r="B1557" s="304"/>
      <c r="C1557" s="305"/>
      <c r="D1557" s="269"/>
      <c r="E1557" s="264"/>
      <c r="F1557" s="334"/>
      <c r="G1557" s="269"/>
      <c r="H1557" s="269"/>
      <c r="I1557" s="264"/>
      <c r="J1557" s="307" t="str">
        <f t="shared" si="1"/>
        <v/>
      </c>
      <c r="K1557" s="307"/>
      <c r="L1557" s="308"/>
      <c r="M1557" s="307"/>
      <c r="N1557" s="304"/>
      <c r="O1557" s="264"/>
      <c r="P1557" s="269"/>
      <c r="Q1557" s="296"/>
      <c r="R1557" s="296"/>
      <c r="S1557" s="296"/>
      <c r="T1557" s="296"/>
    </row>
    <row r="1558" spans="1:20" ht="12.75" customHeight="1" x14ac:dyDescent="0.2">
      <c r="A1558" s="303" t="str">
        <f>IF(B1558="","",ROW()-ROW($A$3)+'Diário 3º PA'!$P$1)</f>
        <v/>
      </c>
      <c r="B1558" s="304"/>
      <c r="C1558" s="305"/>
      <c r="D1558" s="269"/>
      <c r="E1558" s="264"/>
      <c r="F1558" s="334"/>
      <c r="G1558" s="269"/>
      <c r="H1558" s="269"/>
      <c r="I1558" s="264"/>
      <c r="J1558" s="307" t="str">
        <f t="shared" si="1"/>
        <v/>
      </c>
      <c r="K1558" s="307"/>
      <c r="L1558" s="308"/>
      <c r="M1558" s="307"/>
      <c r="N1558" s="304"/>
      <c r="O1558" s="264"/>
      <c r="P1558" s="269"/>
      <c r="Q1558" s="296"/>
      <c r="R1558" s="296"/>
      <c r="S1558" s="296"/>
      <c r="T1558" s="296"/>
    </row>
    <row r="1559" spans="1:20" ht="12.75" customHeight="1" x14ac:dyDescent="0.2">
      <c r="A1559" s="303" t="str">
        <f>IF(B1559="","",ROW()-ROW($A$3)+'Diário 3º PA'!$P$1)</f>
        <v/>
      </c>
      <c r="B1559" s="304"/>
      <c r="C1559" s="305"/>
      <c r="D1559" s="269"/>
      <c r="E1559" s="264"/>
      <c r="F1559" s="334"/>
      <c r="G1559" s="269"/>
      <c r="H1559" s="269"/>
      <c r="I1559" s="264"/>
      <c r="J1559" s="307" t="str">
        <f t="shared" si="1"/>
        <v/>
      </c>
      <c r="K1559" s="307"/>
      <c r="L1559" s="308"/>
      <c r="M1559" s="307"/>
      <c r="N1559" s="304"/>
      <c r="O1559" s="264"/>
      <c r="P1559" s="269"/>
      <c r="Q1559" s="296"/>
      <c r="R1559" s="296"/>
      <c r="S1559" s="296"/>
      <c r="T1559" s="296"/>
    </row>
    <row r="1560" spans="1:20" ht="12.75" customHeight="1" x14ac:dyDescent="0.2">
      <c r="A1560" s="303" t="str">
        <f>IF(B1560="","",ROW()-ROW($A$3)+'Diário 3º PA'!$P$1)</f>
        <v/>
      </c>
      <c r="B1560" s="304"/>
      <c r="C1560" s="305"/>
      <c r="D1560" s="269"/>
      <c r="E1560" s="264"/>
      <c r="F1560" s="334"/>
      <c r="G1560" s="269"/>
      <c r="H1560" s="269"/>
      <c r="I1560" s="264"/>
      <c r="J1560" s="307" t="str">
        <f t="shared" si="1"/>
        <v/>
      </c>
      <c r="K1560" s="307"/>
      <c r="L1560" s="308"/>
      <c r="M1560" s="307"/>
      <c r="N1560" s="304"/>
      <c r="O1560" s="264"/>
      <c r="P1560" s="269"/>
      <c r="Q1560" s="296"/>
      <c r="R1560" s="296"/>
      <c r="S1560" s="296"/>
      <c r="T1560" s="296"/>
    </row>
    <row r="1561" spans="1:20" ht="12.75" customHeight="1" x14ac:dyDescent="0.2">
      <c r="A1561" s="303" t="str">
        <f>IF(B1561="","",ROW()-ROW($A$3)+'Diário 3º PA'!$P$1)</f>
        <v/>
      </c>
      <c r="B1561" s="304"/>
      <c r="C1561" s="305"/>
      <c r="D1561" s="269"/>
      <c r="E1561" s="264"/>
      <c r="F1561" s="334"/>
      <c r="G1561" s="269"/>
      <c r="H1561" s="269"/>
      <c r="I1561" s="264"/>
      <c r="J1561" s="307" t="str">
        <f t="shared" si="1"/>
        <v/>
      </c>
      <c r="K1561" s="307"/>
      <c r="L1561" s="308"/>
      <c r="M1561" s="307"/>
      <c r="N1561" s="304"/>
      <c r="O1561" s="264"/>
      <c r="P1561" s="269"/>
      <c r="Q1561" s="296"/>
      <c r="R1561" s="296"/>
      <c r="S1561" s="296"/>
      <c r="T1561" s="296"/>
    </row>
    <row r="1562" spans="1:20" ht="12.75" customHeight="1" x14ac:dyDescent="0.2">
      <c r="A1562" s="303" t="str">
        <f>IF(B1562="","",ROW()-ROW($A$3)+'Diário 3º PA'!$P$1)</f>
        <v/>
      </c>
      <c r="B1562" s="304"/>
      <c r="C1562" s="305"/>
      <c r="D1562" s="269"/>
      <c r="E1562" s="264"/>
      <c r="F1562" s="334"/>
      <c r="G1562" s="269"/>
      <c r="H1562" s="269"/>
      <c r="I1562" s="264"/>
      <c r="J1562" s="307" t="str">
        <f t="shared" si="1"/>
        <v/>
      </c>
      <c r="K1562" s="307"/>
      <c r="L1562" s="308"/>
      <c r="M1562" s="307"/>
      <c r="N1562" s="304"/>
      <c r="O1562" s="264"/>
      <c r="P1562" s="269"/>
      <c r="Q1562" s="296"/>
      <c r="R1562" s="296"/>
      <c r="S1562" s="296"/>
      <c r="T1562" s="296"/>
    </row>
    <row r="1563" spans="1:20" ht="12.75" customHeight="1" x14ac:dyDescent="0.2">
      <c r="A1563" s="303" t="str">
        <f>IF(B1563="","",ROW()-ROW($A$3)+'Diário 3º PA'!$P$1)</f>
        <v/>
      </c>
      <c r="B1563" s="304"/>
      <c r="C1563" s="305"/>
      <c r="D1563" s="269"/>
      <c r="E1563" s="264"/>
      <c r="F1563" s="334"/>
      <c r="G1563" s="269"/>
      <c r="H1563" s="269"/>
      <c r="I1563" s="264"/>
      <c r="J1563" s="307" t="str">
        <f t="shared" si="1"/>
        <v/>
      </c>
      <c r="K1563" s="307"/>
      <c r="L1563" s="308"/>
      <c r="M1563" s="307"/>
      <c r="N1563" s="304"/>
      <c r="O1563" s="264"/>
      <c r="P1563" s="269"/>
      <c r="Q1563" s="296"/>
      <c r="R1563" s="296"/>
      <c r="S1563" s="296"/>
      <c r="T1563" s="296"/>
    </row>
    <row r="1564" spans="1:20" ht="12.75" customHeight="1" x14ac:dyDescent="0.2">
      <c r="A1564" s="303" t="str">
        <f>IF(B1564="","",ROW()-ROW($A$3)+'Diário 3º PA'!$P$1)</f>
        <v/>
      </c>
      <c r="B1564" s="304"/>
      <c r="C1564" s="305"/>
      <c r="D1564" s="269"/>
      <c r="E1564" s="264"/>
      <c r="F1564" s="334"/>
      <c r="G1564" s="269"/>
      <c r="H1564" s="269"/>
      <c r="I1564" s="264"/>
      <c r="J1564" s="307" t="str">
        <f t="shared" si="1"/>
        <v/>
      </c>
      <c r="K1564" s="307"/>
      <c r="L1564" s="308"/>
      <c r="M1564" s="307"/>
      <c r="N1564" s="304"/>
      <c r="O1564" s="264"/>
      <c r="P1564" s="269"/>
      <c r="Q1564" s="296"/>
      <c r="R1564" s="296"/>
      <c r="S1564" s="296"/>
      <c r="T1564" s="296"/>
    </row>
    <row r="1565" spans="1:20" ht="12.75" customHeight="1" x14ac:dyDescent="0.2">
      <c r="A1565" s="303" t="str">
        <f>IF(B1565="","",ROW()-ROW($A$3)+'Diário 3º PA'!$P$1)</f>
        <v/>
      </c>
      <c r="B1565" s="304"/>
      <c r="C1565" s="305"/>
      <c r="D1565" s="269"/>
      <c r="E1565" s="264"/>
      <c r="F1565" s="334"/>
      <c r="G1565" s="269"/>
      <c r="H1565" s="269"/>
      <c r="I1565" s="264"/>
      <c r="J1565" s="307" t="str">
        <f t="shared" si="1"/>
        <v/>
      </c>
      <c r="K1565" s="307"/>
      <c r="L1565" s="308"/>
      <c r="M1565" s="307"/>
      <c r="N1565" s="304"/>
      <c r="O1565" s="264"/>
      <c r="P1565" s="269"/>
      <c r="Q1565" s="296"/>
      <c r="R1565" s="296"/>
      <c r="S1565" s="296"/>
      <c r="T1565" s="296"/>
    </row>
    <row r="1566" spans="1:20" ht="12.75" customHeight="1" x14ac:dyDescent="0.2">
      <c r="A1566" s="303" t="str">
        <f>IF(B1566="","",ROW()-ROW($A$3)+'Diário 3º PA'!$P$1)</f>
        <v/>
      </c>
      <c r="B1566" s="304"/>
      <c r="C1566" s="305"/>
      <c r="D1566" s="269"/>
      <c r="E1566" s="264"/>
      <c r="F1566" s="334"/>
      <c r="G1566" s="269"/>
      <c r="H1566" s="269"/>
      <c r="I1566" s="264"/>
      <c r="J1566" s="307" t="str">
        <f t="shared" si="1"/>
        <v/>
      </c>
      <c r="K1566" s="307"/>
      <c r="L1566" s="308"/>
      <c r="M1566" s="307"/>
      <c r="N1566" s="304"/>
      <c r="O1566" s="264"/>
      <c r="P1566" s="269"/>
      <c r="Q1566" s="296"/>
      <c r="R1566" s="296"/>
      <c r="S1566" s="296"/>
      <c r="T1566" s="296"/>
    </row>
    <row r="1567" spans="1:20" ht="12.75" customHeight="1" x14ac:dyDescent="0.2">
      <c r="A1567" s="303" t="str">
        <f>IF(B1567="","",ROW()-ROW($A$3)+'Diário 3º PA'!$P$1)</f>
        <v/>
      </c>
      <c r="B1567" s="304"/>
      <c r="C1567" s="305"/>
      <c r="D1567" s="269"/>
      <c r="E1567" s="264"/>
      <c r="F1567" s="334"/>
      <c r="G1567" s="269"/>
      <c r="H1567" s="269"/>
      <c r="I1567" s="264"/>
      <c r="J1567" s="307" t="str">
        <f t="shared" si="1"/>
        <v/>
      </c>
      <c r="K1567" s="307"/>
      <c r="L1567" s="308"/>
      <c r="M1567" s="307"/>
      <c r="N1567" s="304"/>
      <c r="O1567" s="264"/>
      <c r="P1567" s="269"/>
      <c r="Q1567" s="296"/>
      <c r="R1567" s="296"/>
      <c r="S1567" s="296"/>
      <c r="T1567" s="296"/>
    </row>
    <row r="1568" spans="1:20" ht="12.75" customHeight="1" x14ac:dyDescent="0.2">
      <c r="A1568" s="303" t="str">
        <f>IF(B1568="","",ROW()-ROW($A$3)+'Diário 3º PA'!$P$1)</f>
        <v/>
      </c>
      <c r="B1568" s="304"/>
      <c r="C1568" s="305"/>
      <c r="D1568" s="269"/>
      <c r="E1568" s="264"/>
      <c r="F1568" s="334"/>
      <c r="G1568" s="269"/>
      <c r="H1568" s="269"/>
      <c r="I1568" s="264"/>
      <c r="J1568" s="307" t="str">
        <f t="shared" si="1"/>
        <v/>
      </c>
      <c r="K1568" s="307"/>
      <c r="L1568" s="308"/>
      <c r="M1568" s="307"/>
      <c r="N1568" s="304"/>
      <c r="O1568" s="264"/>
      <c r="P1568" s="269"/>
      <c r="Q1568" s="296"/>
      <c r="R1568" s="296"/>
      <c r="S1568" s="296"/>
      <c r="T1568" s="296"/>
    </row>
    <row r="1569" spans="1:20" ht="12.75" customHeight="1" x14ac:dyDescent="0.2">
      <c r="A1569" s="303" t="str">
        <f>IF(B1569="","",ROW()-ROW($A$3)+'Diário 3º PA'!$P$1)</f>
        <v/>
      </c>
      <c r="B1569" s="304"/>
      <c r="C1569" s="305"/>
      <c r="D1569" s="269"/>
      <c r="E1569" s="264"/>
      <c r="F1569" s="334"/>
      <c r="G1569" s="269"/>
      <c r="H1569" s="269"/>
      <c r="I1569" s="264"/>
      <c r="J1569" s="307" t="str">
        <f t="shared" si="1"/>
        <v/>
      </c>
      <c r="K1569" s="307"/>
      <c r="L1569" s="308"/>
      <c r="M1569" s="307"/>
      <c r="N1569" s="304"/>
      <c r="O1569" s="264"/>
      <c r="P1569" s="269"/>
      <c r="Q1569" s="296"/>
      <c r="R1569" s="296"/>
      <c r="S1569" s="296"/>
      <c r="T1569" s="296"/>
    </row>
    <row r="1570" spans="1:20" ht="12.75" customHeight="1" x14ac:dyDescent="0.2">
      <c r="A1570" s="303" t="str">
        <f>IF(B1570="","",ROW()-ROW($A$3)+'Diário 3º PA'!$P$1)</f>
        <v/>
      </c>
      <c r="B1570" s="304"/>
      <c r="C1570" s="305"/>
      <c r="D1570" s="269"/>
      <c r="E1570" s="264"/>
      <c r="F1570" s="334"/>
      <c r="G1570" s="269"/>
      <c r="H1570" s="269"/>
      <c r="I1570" s="264"/>
      <c r="J1570" s="307" t="str">
        <f t="shared" si="1"/>
        <v/>
      </c>
      <c r="K1570" s="307"/>
      <c r="L1570" s="308"/>
      <c r="M1570" s="307"/>
      <c r="N1570" s="304"/>
      <c r="O1570" s="264"/>
      <c r="P1570" s="269"/>
      <c r="Q1570" s="296"/>
      <c r="R1570" s="296"/>
      <c r="S1570" s="296"/>
      <c r="T1570" s="296"/>
    </row>
    <row r="1571" spans="1:20" ht="12.75" customHeight="1" x14ac:dyDescent="0.2">
      <c r="A1571" s="303" t="str">
        <f>IF(B1571="","",ROW()-ROW($A$3)+'Diário 3º PA'!$P$1)</f>
        <v/>
      </c>
      <c r="B1571" s="304"/>
      <c r="C1571" s="305"/>
      <c r="D1571" s="269"/>
      <c r="E1571" s="264"/>
      <c r="F1571" s="334"/>
      <c r="G1571" s="269"/>
      <c r="H1571" s="269"/>
      <c r="I1571" s="264"/>
      <c r="J1571" s="307" t="str">
        <f t="shared" si="1"/>
        <v/>
      </c>
      <c r="K1571" s="307"/>
      <c r="L1571" s="308"/>
      <c r="M1571" s="307"/>
      <c r="N1571" s="304"/>
      <c r="O1571" s="264"/>
      <c r="P1571" s="269"/>
      <c r="Q1571" s="296"/>
      <c r="R1571" s="296"/>
      <c r="S1571" s="296"/>
      <c r="T1571" s="296"/>
    </row>
    <row r="1572" spans="1:20" ht="12.75" customHeight="1" x14ac:dyDescent="0.2">
      <c r="A1572" s="303" t="str">
        <f>IF(B1572="","",ROW()-ROW($A$3)+'Diário 3º PA'!$P$1)</f>
        <v/>
      </c>
      <c r="B1572" s="304"/>
      <c r="C1572" s="305"/>
      <c r="D1572" s="269"/>
      <c r="E1572" s="264"/>
      <c r="F1572" s="334"/>
      <c r="G1572" s="269"/>
      <c r="H1572" s="269"/>
      <c r="I1572" s="264"/>
      <c r="J1572" s="307" t="str">
        <f t="shared" si="1"/>
        <v/>
      </c>
      <c r="K1572" s="307"/>
      <c r="L1572" s="308"/>
      <c r="M1572" s="307"/>
      <c r="N1572" s="304"/>
      <c r="O1572" s="264"/>
      <c r="P1572" s="269"/>
      <c r="Q1572" s="296"/>
      <c r="R1572" s="296"/>
      <c r="S1572" s="296"/>
      <c r="T1572" s="296"/>
    </row>
    <row r="1573" spans="1:20" ht="12.75" customHeight="1" x14ac:dyDescent="0.2">
      <c r="A1573" s="303" t="str">
        <f>IF(B1573="","",ROW()-ROW($A$3)+'Diário 3º PA'!$P$1)</f>
        <v/>
      </c>
      <c r="B1573" s="304"/>
      <c r="C1573" s="305"/>
      <c r="D1573" s="269"/>
      <c r="E1573" s="264"/>
      <c r="F1573" s="334"/>
      <c r="G1573" s="269"/>
      <c r="H1573" s="269"/>
      <c r="I1573" s="264"/>
      <c r="J1573" s="307" t="str">
        <f t="shared" si="1"/>
        <v/>
      </c>
      <c r="K1573" s="307"/>
      <c r="L1573" s="308"/>
      <c r="M1573" s="307"/>
      <c r="N1573" s="304"/>
      <c r="O1573" s="264"/>
      <c r="P1573" s="269"/>
      <c r="Q1573" s="296"/>
      <c r="R1573" s="296"/>
      <c r="S1573" s="296"/>
      <c r="T1573" s="296"/>
    </row>
    <row r="1574" spans="1:20" ht="12.75" customHeight="1" x14ac:dyDescent="0.2">
      <c r="A1574" s="303" t="str">
        <f>IF(B1574="","",ROW()-ROW($A$3)+'Diário 3º PA'!$P$1)</f>
        <v/>
      </c>
      <c r="B1574" s="304"/>
      <c r="C1574" s="305"/>
      <c r="D1574" s="269"/>
      <c r="E1574" s="264"/>
      <c r="F1574" s="334"/>
      <c r="G1574" s="269"/>
      <c r="H1574" s="269"/>
      <c r="I1574" s="264"/>
      <c r="J1574" s="307" t="str">
        <f t="shared" si="1"/>
        <v/>
      </c>
      <c r="K1574" s="307"/>
      <c r="L1574" s="308"/>
      <c r="M1574" s="307"/>
      <c r="N1574" s="304"/>
      <c r="O1574" s="264"/>
      <c r="P1574" s="269"/>
      <c r="Q1574" s="296"/>
      <c r="R1574" s="296"/>
      <c r="S1574" s="296"/>
      <c r="T1574" s="296"/>
    </row>
    <row r="1575" spans="1:20" ht="12.75" customHeight="1" x14ac:dyDescent="0.2">
      <c r="A1575" s="303" t="str">
        <f>IF(B1575="","",ROW()-ROW($A$3)+'Diário 3º PA'!$P$1)</f>
        <v/>
      </c>
      <c r="B1575" s="304"/>
      <c r="C1575" s="305"/>
      <c r="D1575" s="269"/>
      <c r="E1575" s="264"/>
      <c r="F1575" s="334"/>
      <c r="G1575" s="269"/>
      <c r="H1575" s="269"/>
      <c r="I1575" s="264"/>
      <c r="J1575" s="307" t="str">
        <f t="shared" si="1"/>
        <v/>
      </c>
      <c r="K1575" s="307"/>
      <c r="L1575" s="308"/>
      <c r="M1575" s="307"/>
      <c r="N1575" s="304"/>
      <c r="O1575" s="264"/>
      <c r="P1575" s="269"/>
      <c r="Q1575" s="296"/>
      <c r="R1575" s="296"/>
      <c r="S1575" s="296"/>
      <c r="T1575" s="296"/>
    </row>
    <row r="1576" spans="1:20" ht="12.75" customHeight="1" x14ac:dyDescent="0.2">
      <c r="A1576" s="303" t="str">
        <f>IF(B1576="","",ROW()-ROW($A$3)+'Diário 3º PA'!$P$1)</f>
        <v/>
      </c>
      <c r="B1576" s="304"/>
      <c r="C1576" s="305"/>
      <c r="D1576" s="269"/>
      <c r="E1576" s="264"/>
      <c r="F1576" s="334"/>
      <c r="G1576" s="269"/>
      <c r="H1576" s="269"/>
      <c r="I1576" s="264"/>
      <c r="J1576" s="307" t="str">
        <f t="shared" si="1"/>
        <v/>
      </c>
      <c r="K1576" s="307"/>
      <c r="L1576" s="308"/>
      <c r="M1576" s="307"/>
      <c r="N1576" s="304"/>
      <c r="O1576" s="264"/>
      <c r="P1576" s="269"/>
      <c r="Q1576" s="296"/>
      <c r="R1576" s="296"/>
      <c r="S1576" s="296"/>
      <c r="T1576" s="296"/>
    </row>
    <row r="1577" spans="1:20" ht="12.75" customHeight="1" x14ac:dyDescent="0.2">
      <c r="A1577" s="303" t="str">
        <f>IF(B1577="","",ROW()-ROW($A$3)+'Diário 3º PA'!$P$1)</f>
        <v/>
      </c>
      <c r="B1577" s="304"/>
      <c r="C1577" s="305"/>
      <c r="D1577" s="269"/>
      <c r="E1577" s="264"/>
      <c r="F1577" s="334"/>
      <c r="G1577" s="269"/>
      <c r="H1577" s="269"/>
      <c r="I1577" s="264"/>
      <c r="J1577" s="307" t="str">
        <f t="shared" si="1"/>
        <v/>
      </c>
      <c r="K1577" s="307"/>
      <c r="L1577" s="308"/>
      <c r="M1577" s="307"/>
      <c r="N1577" s="304"/>
      <c r="O1577" s="264"/>
      <c r="P1577" s="269"/>
      <c r="Q1577" s="296"/>
      <c r="R1577" s="296"/>
      <c r="S1577" s="296"/>
      <c r="T1577" s="296"/>
    </row>
    <row r="1578" spans="1:20" ht="12.75" customHeight="1" x14ac:dyDescent="0.2">
      <c r="A1578" s="303" t="str">
        <f>IF(B1578="","",ROW()-ROW($A$3)+'Diário 3º PA'!$P$1)</f>
        <v/>
      </c>
      <c r="B1578" s="304"/>
      <c r="C1578" s="305"/>
      <c r="D1578" s="269"/>
      <c r="E1578" s="264"/>
      <c r="F1578" s="334"/>
      <c r="G1578" s="269"/>
      <c r="H1578" s="269"/>
      <c r="I1578" s="264"/>
      <c r="J1578" s="307" t="str">
        <f t="shared" si="1"/>
        <v/>
      </c>
      <c r="K1578" s="307"/>
      <c r="L1578" s="308"/>
      <c r="M1578" s="307"/>
      <c r="N1578" s="304"/>
      <c r="O1578" s="264"/>
      <c r="P1578" s="269"/>
      <c r="Q1578" s="296"/>
      <c r="R1578" s="296"/>
      <c r="S1578" s="296"/>
      <c r="T1578" s="296"/>
    </row>
    <row r="1579" spans="1:20" ht="12.75" customHeight="1" x14ac:dyDescent="0.2">
      <c r="A1579" s="303" t="str">
        <f>IF(B1579="","",ROW()-ROW($A$3)+'Diário 3º PA'!$P$1)</f>
        <v/>
      </c>
      <c r="B1579" s="304"/>
      <c r="C1579" s="305"/>
      <c r="D1579" s="269"/>
      <c r="E1579" s="264"/>
      <c r="F1579" s="334"/>
      <c r="G1579" s="269"/>
      <c r="H1579" s="269"/>
      <c r="I1579" s="264"/>
      <c r="J1579" s="307" t="str">
        <f t="shared" si="1"/>
        <v/>
      </c>
      <c r="K1579" s="307"/>
      <c r="L1579" s="308"/>
      <c r="M1579" s="307"/>
      <c r="N1579" s="304"/>
      <c r="O1579" s="264"/>
      <c r="P1579" s="269"/>
      <c r="Q1579" s="296"/>
      <c r="R1579" s="296"/>
      <c r="S1579" s="296"/>
      <c r="T1579" s="296"/>
    </row>
    <row r="1580" spans="1:20" ht="12.75" customHeight="1" x14ac:dyDescent="0.2">
      <c r="A1580" s="303" t="str">
        <f>IF(B1580="","",ROW()-ROW($A$3)+'Diário 3º PA'!$P$1)</f>
        <v/>
      </c>
      <c r="B1580" s="304"/>
      <c r="C1580" s="305"/>
      <c r="D1580" s="269"/>
      <c r="E1580" s="264"/>
      <c r="F1580" s="334"/>
      <c r="G1580" s="269"/>
      <c r="H1580" s="269"/>
      <c r="I1580" s="264"/>
      <c r="J1580" s="307" t="str">
        <f t="shared" si="1"/>
        <v/>
      </c>
      <c r="K1580" s="307"/>
      <c r="L1580" s="308"/>
      <c r="M1580" s="307"/>
      <c r="N1580" s="304"/>
      <c r="O1580" s="264"/>
      <c r="P1580" s="269"/>
      <c r="Q1580" s="296"/>
      <c r="R1580" s="296"/>
      <c r="S1580" s="296"/>
      <c r="T1580" s="296"/>
    </row>
    <row r="1581" spans="1:20" ht="12.75" customHeight="1" x14ac:dyDescent="0.2">
      <c r="A1581" s="303" t="str">
        <f>IF(B1581="","",ROW()-ROW($A$3)+'Diário 3º PA'!$P$1)</f>
        <v/>
      </c>
      <c r="B1581" s="304"/>
      <c r="C1581" s="305"/>
      <c r="D1581" s="269"/>
      <c r="E1581" s="264"/>
      <c r="F1581" s="334"/>
      <c r="G1581" s="269"/>
      <c r="H1581" s="269"/>
      <c r="I1581" s="264"/>
      <c r="J1581" s="307" t="str">
        <f t="shared" si="1"/>
        <v/>
      </c>
      <c r="K1581" s="307"/>
      <c r="L1581" s="308"/>
      <c r="M1581" s="307"/>
      <c r="N1581" s="304"/>
      <c r="O1581" s="264"/>
      <c r="P1581" s="269"/>
      <c r="Q1581" s="296"/>
      <c r="R1581" s="296"/>
      <c r="S1581" s="296"/>
      <c r="T1581" s="296"/>
    </row>
    <row r="1582" spans="1:20" ht="12.75" customHeight="1" x14ac:dyDescent="0.2">
      <c r="A1582" s="303" t="str">
        <f>IF(B1582="","",ROW()-ROW($A$3)+'Diário 3º PA'!$P$1)</f>
        <v/>
      </c>
      <c r="B1582" s="304"/>
      <c r="C1582" s="305"/>
      <c r="D1582" s="269"/>
      <c r="E1582" s="264"/>
      <c r="F1582" s="334"/>
      <c r="G1582" s="269"/>
      <c r="H1582" s="269"/>
      <c r="I1582" s="264"/>
      <c r="J1582" s="307" t="str">
        <f t="shared" si="1"/>
        <v/>
      </c>
      <c r="K1582" s="307"/>
      <c r="L1582" s="308"/>
      <c r="M1582" s="307"/>
      <c r="N1582" s="304"/>
      <c r="O1582" s="264"/>
      <c r="P1582" s="269"/>
      <c r="Q1582" s="296"/>
      <c r="R1582" s="296"/>
      <c r="S1582" s="296"/>
      <c r="T1582" s="296"/>
    </row>
    <row r="1583" spans="1:20" ht="12.75" customHeight="1" x14ac:dyDescent="0.2">
      <c r="A1583" s="303" t="str">
        <f>IF(B1583="","",ROW()-ROW($A$3)+'Diário 3º PA'!$P$1)</f>
        <v/>
      </c>
      <c r="B1583" s="304"/>
      <c r="C1583" s="305"/>
      <c r="D1583" s="269"/>
      <c r="E1583" s="264"/>
      <c r="F1583" s="334"/>
      <c r="G1583" s="269"/>
      <c r="H1583" s="269"/>
      <c r="I1583" s="264"/>
      <c r="J1583" s="307" t="str">
        <f t="shared" si="1"/>
        <v/>
      </c>
      <c r="K1583" s="307"/>
      <c r="L1583" s="308"/>
      <c r="M1583" s="307"/>
      <c r="N1583" s="304"/>
      <c r="O1583" s="264"/>
      <c r="P1583" s="269"/>
      <c r="Q1583" s="296"/>
      <c r="R1583" s="296"/>
      <c r="S1583" s="296"/>
      <c r="T1583" s="296"/>
    </row>
    <row r="1584" spans="1:20" ht="12.75" customHeight="1" x14ac:dyDescent="0.2">
      <c r="A1584" s="303" t="str">
        <f>IF(B1584="","",ROW()-ROW($A$3)+'Diário 3º PA'!$P$1)</f>
        <v/>
      </c>
      <c r="B1584" s="304"/>
      <c r="C1584" s="305"/>
      <c r="D1584" s="269"/>
      <c r="E1584" s="264"/>
      <c r="F1584" s="334"/>
      <c r="G1584" s="269"/>
      <c r="H1584" s="269"/>
      <c r="I1584" s="264"/>
      <c r="J1584" s="307" t="str">
        <f t="shared" si="1"/>
        <v/>
      </c>
      <c r="K1584" s="307"/>
      <c r="L1584" s="308"/>
      <c r="M1584" s="307"/>
      <c r="N1584" s="304"/>
      <c r="O1584" s="264"/>
      <c r="P1584" s="269"/>
      <c r="Q1584" s="296"/>
      <c r="R1584" s="296"/>
      <c r="S1584" s="296"/>
      <c r="T1584" s="296"/>
    </row>
    <row r="1585" spans="1:20" ht="12.75" customHeight="1" x14ac:dyDescent="0.2">
      <c r="A1585" s="303" t="str">
        <f>IF(B1585="","",ROW()-ROW($A$3)+'Diário 3º PA'!$P$1)</f>
        <v/>
      </c>
      <c r="B1585" s="304"/>
      <c r="C1585" s="305"/>
      <c r="D1585" s="269"/>
      <c r="E1585" s="264"/>
      <c r="F1585" s="334"/>
      <c r="G1585" s="269"/>
      <c r="H1585" s="269"/>
      <c r="I1585" s="264"/>
      <c r="J1585" s="307" t="str">
        <f t="shared" si="1"/>
        <v/>
      </c>
      <c r="K1585" s="307"/>
      <c r="L1585" s="308"/>
      <c r="M1585" s="307"/>
      <c r="N1585" s="304"/>
      <c r="O1585" s="264"/>
      <c r="P1585" s="269"/>
      <c r="Q1585" s="296"/>
      <c r="R1585" s="296"/>
      <c r="S1585" s="296"/>
      <c r="T1585" s="296"/>
    </row>
    <row r="1586" spans="1:20" ht="12.75" customHeight="1" x14ac:dyDescent="0.2">
      <c r="A1586" s="303" t="str">
        <f>IF(B1586="","",ROW()-ROW($A$3)+'Diário 3º PA'!$P$1)</f>
        <v/>
      </c>
      <c r="B1586" s="304"/>
      <c r="C1586" s="305"/>
      <c r="D1586" s="269"/>
      <c r="E1586" s="264"/>
      <c r="F1586" s="334"/>
      <c r="G1586" s="269"/>
      <c r="H1586" s="269"/>
      <c r="I1586" s="264"/>
      <c r="J1586" s="307" t="str">
        <f t="shared" si="1"/>
        <v/>
      </c>
      <c r="K1586" s="307"/>
      <c r="L1586" s="308"/>
      <c r="M1586" s="307"/>
      <c r="N1586" s="304"/>
      <c r="O1586" s="264"/>
      <c r="P1586" s="269"/>
      <c r="Q1586" s="296"/>
      <c r="R1586" s="296"/>
      <c r="S1586" s="296"/>
      <c r="T1586" s="296"/>
    </row>
    <row r="1587" spans="1:20" ht="12.75" customHeight="1" x14ac:dyDescent="0.2">
      <c r="A1587" s="303" t="str">
        <f>IF(B1587="","",ROW()-ROW($A$3)+'Diário 3º PA'!$P$1)</f>
        <v/>
      </c>
      <c r="B1587" s="304"/>
      <c r="C1587" s="305"/>
      <c r="D1587" s="269"/>
      <c r="E1587" s="264"/>
      <c r="F1587" s="334"/>
      <c r="G1587" s="269"/>
      <c r="H1587" s="269"/>
      <c r="I1587" s="264"/>
      <c r="J1587" s="307" t="str">
        <f t="shared" si="1"/>
        <v/>
      </c>
      <c r="K1587" s="307"/>
      <c r="L1587" s="308"/>
      <c r="M1587" s="307"/>
      <c r="N1587" s="304"/>
      <c r="O1587" s="264"/>
      <c r="P1587" s="269"/>
      <c r="Q1587" s="296"/>
      <c r="R1587" s="296"/>
      <c r="S1587" s="296"/>
      <c r="T1587" s="296"/>
    </row>
    <row r="1588" spans="1:20" ht="12.75" customHeight="1" x14ac:dyDescent="0.2">
      <c r="A1588" s="303" t="str">
        <f>IF(B1588="","",ROW()-ROW($A$3)+'Diário 3º PA'!$P$1)</f>
        <v/>
      </c>
      <c r="B1588" s="304"/>
      <c r="C1588" s="305"/>
      <c r="D1588" s="269"/>
      <c r="E1588" s="264"/>
      <c r="F1588" s="334"/>
      <c r="G1588" s="269"/>
      <c r="H1588" s="269"/>
      <c r="I1588" s="264"/>
      <c r="J1588" s="307" t="str">
        <f t="shared" si="1"/>
        <v/>
      </c>
      <c r="K1588" s="307"/>
      <c r="L1588" s="308"/>
      <c r="M1588" s="307"/>
      <c r="N1588" s="304"/>
      <c r="O1588" s="264"/>
      <c r="P1588" s="269"/>
      <c r="Q1588" s="296"/>
      <c r="R1588" s="296"/>
      <c r="S1588" s="296"/>
      <c r="T1588" s="296"/>
    </row>
    <row r="1589" spans="1:20" ht="12.75" customHeight="1" x14ac:dyDescent="0.2">
      <c r="A1589" s="303" t="str">
        <f>IF(B1589="","",ROW()-ROW($A$3)+'Diário 3º PA'!$P$1)</f>
        <v/>
      </c>
      <c r="B1589" s="304"/>
      <c r="C1589" s="305"/>
      <c r="D1589" s="269"/>
      <c r="E1589" s="264"/>
      <c r="F1589" s="334"/>
      <c r="G1589" s="269"/>
      <c r="H1589" s="269"/>
      <c r="I1589" s="264"/>
      <c r="J1589" s="307" t="str">
        <f t="shared" si="1"/>
        <v/>
      </c>
      <c r="K1589" s="307"/>
      <c r="L1589" s="308"/>
      <c r="M1589" s="307"/>
      <c r="N1589" s="304"/>
      <c r="O1589" s="264"/>
      <c r="P1589" s="269"/>
      <c r="Q1589" s="296"/>
      <c r="R1589" s="296"/>
      <c r="S1589" s="296"/>
      <c r="T1589" s="296"/>
    </row>
    <row r="1590" spans="1:20" ht="12.75" customHeight="1" x14ac:dyDescent="0.2">
      <c r="A1590" s="303" t="str">
        <f>IF(B1590="","",ROW()-ROW($A$3)+'Diário 3º PA'!$P$1)</f>
        <v/>
      </c>
      <c r="B1590" s="304"/>
      <c r="C1590" s="305"/>
      <c r="D1590" s="269"/>
      <c r="E1590" s="264"/>
      <c r="F1590" s="334"/>
      <c r="G1590" s="269"/>
      <c r="H1590" s="269"/>
      <c r="I1590" s="264"/>
      <c r="J1590" s="307" t="str">
        <f t="shared" si="1"/>
        <v/>
      </c>
      <c r="K1590" s="307"/>
      <c r="L1590" s="308"/>
      <c r="M1590" s="307"/>
      <c r="N1590" s="304"/>
      <c r="O1590" s="264"/>
      <c r="P1590" s="269"/>
      <c r="Q1590" s="296"/>
      <c r="R1590" s="296"/>
      <c r="S1590" s="296"/>
      <c r="T1590" s="296"/>
    </row>
    <row r="1591" spans="1:20" ht="12.75" customHeight="1" x14ac:dyDescent="0.2">
      <c r="A1591" s="303" t="str">
        <f>IF(B1591="","",ROW()-ROW($A$3)+'Diário 3º PA'!$P$1)</f>
        <v/>
      </c>
      <c r="B1591" s="304"/>
      <c r="C1591" s="305"/>
      <c r="D1591" s="269"/>
      <c r="E1591" s="264"/>
      <c r="F1591" s="334"/>
      <c r="G1591" s="269"/>
      <c r="H1591" s="269"/>
      <c r="I1591" s="264"/>
      <c r="J1591" s="307" t="str">
        <f t="shared" si="1"/>
        <v/>
      </c>
      <c r="K1591" s="307"/>
      <c r="L1591" s="308"/>
      <c r="M1591" s="307"/>
      <c r="N1591" s="304"/>
      <c r="O1591" s="264"/>
      <c r="P1591" s="269"/>
      <c r="Q1591" s="296"/>
      <c r="R1591" s="296"/>
      <c r="S1591" s="296"/>
      <c r="T1591" s="296"/>
    </row>
    <row r="1592" spans="1:20" ht="12.75" customHeight="1" x14ac:dyDescent="0.2">
      <c r="A1592" s="303" t="str">
        <f>IF(B1592="","",ROW()-ROW($A$3)+'Diário 3º PA'!$P$1)</f>
        <v/>
      </c>
      <c r="B1592" s="304"/>
      <c r="C1592" s="305"/>
      <c r="D1592" s="269"/>
      <c r="E1592" s="264"/>
      <c r="F1592" s="334"/>
      <c r="G1592" s="269"/>
      <c r="H1592" s="269"/>
      <c r="I1592" s="264"/>
      <c r="J1592" s="307" t="str">
        <f t="shared" si="1"/>
        <v/>
      </c>
      <c r="K1592" s="307"/>
      <c r="L1592" s="308"/>
      <c r="M1592" s="307"/>
      <c r="N1592" s="304"/>
      <c r="O1592" s="264"/>
      <c r="P1592" s="269"/>
      <c r="Q1592" s="296"/>
      <c r="R1592" s="296"/>
      <c r="S1592" s="296"/>
      <c r="T1592" s="296"/>
    </row>
    <row r="1593" spans="1:20" ht="12.75" customHeight="1" x14ac:dyDescent="0.2">
      <c r="A1593" s="303" t="str">
        <f>IF(B1593="","",ROW()-ROW($A$3)+'Diário 3º PA'!$P$1)</f>
        <v/>
      </c>
      <c r="B1593" s="304"/>
      <c r="C1593" s="305"/>
      <c r="D1593" s="269"/>
      <c r="E1593" s="264"/>
      <c r="F1593" s="334"/>
      <c r="G1593" s="269"/>
      <c r="H1593" s="269"/>
      <c r="I1593" s="264"/>
      <c r="J1593" s="307" t="str">
        <f t="shared" si="1"/>
        <v/>
      </c>
      <c r="K1593" s="307"/>
      <c r="L1593" s="308"/>
      <c r="M1593" s="307"/>
      <c r="N1593" s="304"/>
      <c r="O1593" s="264"/>
      <c r="P1593" s="269"/>
      <c r="Q1593" s="296"/>
      <c r="R1593" s="296"/>
      <c r="S1593" s="296"/>
      <c r="T1593" s="296"/>
    </row>
    <row r="1594" spans="1:20" ht="12.75" customHeight="1" x14ac:dyDescent="0.2">
      <c r="A1594" s="303" t="str">
        <f>IF(B1594="","",ROW()-ROW($A$3)+'Diário 3º PA'!$P$1)</f>
        <v/>
      </c>
      <c r="B1594" s="304"/>
      <c r="C1594" s="305"/>
      <c r="D1594" s="269"/>
      <c r="E1594" s="264"/>
      <c r="F1594" s="334"/>
      <c r="G1594" s="269"/>
      <c r="H1594" s="269"/>
      <c r="I1594" s="264"/>
      <c r="J1594" s="307" t="str">
        <f t="shared" si="1"/>
        <v/>
      </c>
      <c r="K1594" s="307"/>
      <c r="L1594" s="308"/>
      <c r="M1594" s="307"/>
      <c r="N1594" s="304"/>
      <c r="O1594" s="264"/>
      <c r="P1594" s="269"/>
      <c r="Q1594" s="296"/>
      <c r="R1594" s="296"/>
      <c r="S1594" s="296"/>
      <c r="T1594" s="296"/>
    </row>
    <row r="1595" spans="1:20" ht="12.75" customHeight="1" x14ac:dyDescent="0.2">
      <c r="A1595" s="303" t="str">
        <f>IF(B1595="","",ROW()-ROW($A$3)+'Diário 3º PA'!$P$1)</f>
        <v/>
      </c>
      <c r="B1595" s="304"/>
      <c r="C1595" s="305"/>
      <c r="D1595" s="269"/>
      <c r="E1595" s="264"/>
      <c r="F1595" s="334"/>
      <c r="G1595" s="269"/>
      <c r="H1595" s="269"/>
      <c r="I1595" s="264"/>
      <c r="J1595" s="307" t="str">
        <f t="shared" si="1"/>
        <v/>
      </c>
      <c r="K1595" s="307"/>
      <c r="L1595" s="308"/>
      <c r="M1595" s="307"/>
      <c r="N1595" s="304"/>
      <c r="O1595" s="264"/>
      <c r="P1595" s="269"/>
      <c r="Q1595" s="296"/>
      <c r="R1595" s="296"/>
      <c r="S1595" s="296"/>
      <c r="T1595" s="296"/>
    </row>
    <row r="1596" spans="1:20" ht="12.75" customHeight="1" x14ac:dyDescent="0.2">
      <c r="A1596" s="303" t="str">
        <f>IF(B1596="","",ROW()-ROW($A$3)+'Diário 3º PA'!$P$1)</f>
        <v/>
      </c>
      <c r="B1596" s="304"/>
      <c r="C1596" s="305"/>
      <c r="D1596" s="269"/>
      <c r="E1596" s="264"/>
      <c r="F1596" s="334"/>
      <c r="G1596" s="269"/>
      <c r="H1596" s="269"/>
      <c r="I1596" s="264"/>
      <c r="J1596" s="307" t="str">
        <f t="shared" si="1"/>
        <v/>
      </c>
      <c r="K1596" s="307"/>
      <c r="L1596" s="308"/>
      <c r="M1596" s="307"/>
      <c r="N1596" s="304"/>
      <c r="O1596" s="264"/>
      <c r="P1596" s="269"/>
      <c r="Q1596" s="296"/>
      <c r="R1596" s="296"/>
      <c r="S1596" s="296"/>
      <c r="T1596" s="296"/>
    </row>
    <row r="1597" spans="1:20" ht="12.75" customHeight="1" x14ac:dyDescent="0.2">
      <c r="A1597" s="303" t="str">
        <f>IF(B1597="","",ROW()-ROW($A$3)+'Diário 3º PA'!$P$1)</f>
        <v/>
      </c>
      <c r="B1597" s="304"/>
      <c r="C1597" s="305"/>
      <c r="D1597" s="269"/>
      <c r="E1597" s="264"/>
      <c r="F1597" s="334"/>
      <c r="G1597" s="269"/>
      <c r="H1597" s="269"/>
      <c r="I1597" s="264"/>
      <c r="J1597" s="307" t="str">
        <f t="shared" si="1"/>
        <v/>
      </c>
      <c r="K1597" s="307"/>
      <c r="L1597" s="308"/>
      <c r="M1597" s="307"/>
      <c r="N1597" s="304"/>
      <c r="O1597" s="264"/>
      <c r="P1597" s="269"/>
      <c r="Q1597" s="296"/>
      <c r="R1597" s="296"/>
      <c r="S1597" s="296"/>
      <c r="T1597" s="296"/>
    </row>
    <row r="1598" spans="1:20" ht="12.75" customHeight="1" x14ac:dyDescent="0.2">
      <c r="A1598" s="303" t="str">
        <f>IF(B1598="","",ROW()-ROW($A$3)+'Diário 3º PA'!$P$1)</f>
        <v/>
      </c>
      <c r="B1598" s="304"/>
      <c r="C1598" s="305"/>
      <c r="D1598" s="269"/>
      <c r="E1598" s="264"/>
      <c r="F1598" s="334"/>
      <c r="G1598" s="269"/>
      <c r="H1598" s="269"/>
      <c r="I1598" s="264"/>
      <c r="J1598" s="307" t="str">
        <f t="shared" si="1"/>
        <v/>
      </c>
      <c r="K1598" s="307"/>
      <c r="L1598" s="308"/>
      <c r="M1598" s="307"/>
      <c r="N1598" s="304"/>
      <c r="O1598" s="264"/>
      <c r="P1598" s="269"/>
      <c r="Q1598" s="296"/>
      <c r="R1598" s="296"/>
      <c r="S1598" s="296"/>
      <c r="T1598" s="296"/>
    </row>
    <row r="1599" spans="1:20" ht="12.75" customHeight="1" x14ac:dyDescent="0.2">
      <c r="A1599" s="303" t="str">
        <f>IF(B1599="","",ROW()-ROW($A$3)+'Diário 3º PA'!$P$1)</f>
        <v/>
      </c>
      <c r="B1599" s="304"/>
      <c r="C1599" s="305"/>
      <c r="D1599" s="269"/>
      <c r="E1599" s="264"/>
      <c r="F1599" s="334"/>
      <c r="G1599" s="269"/>
      <c r="H1599" s="269"/>
      <c r="I1599" s="264"/>
      <c r="J1599" s="307" t="str">
        <f t="shared" si="1"/>
        <v/>
      </c>
      <c r="K1599" s="307"/>
      <c r="L1599" s="308"/>
      <c r="M1599" s="307"/>
      <c r="N1599" s="304"/>
      <c r="O1599" s="264"/>
      <c r="P1599" s="269"/>
      <c r="Q1599" s="296"/>
      <c r="R1599" s="296"/>
      <c r="S1599" s="296"/>
      <c r="T1599" s="296"/>
    </row>
    <row r="1600" spans="1:20" ht="12.75" customHeight="1" x14ac:dyDescent="0.2">
      <c r="A1600" s="303" t="str">
        <f>IF(B1600="","",ROW()-ROW($A$3)+'Diário 3º PA'!$P$1)</f>
        <v/>
      </c>
      <c r="B1600" s="304"/>
      <c r="C1600" s="305"/>
      <c r="D1600" s="269"/>
      <c r="E1600" s="264"/>
      <c r="F1600" s="334"/>
      <c r="G1600" s="269"/>
      <c r="H1600" s="269"/>
      <c r="I1600" s="264"/>
      <c r="J1600" s="307" t="str">
        <f t="shared" si="1"/>
        <v/>
      </c>
      <c r="K1600" s="307"/>
      <c r="L1600" s="308"/>
      <c r="M1600" s="307"/>
      <c r="N1600" s="304"/>
      <c r="O1600" s="264"/>
      <c r="P1600" s="269"/>
      <c r="Q1600" s="296"/>
      <c r="R1600" s="296"/>
      <c r="S1600" s="296"/>
      <c r="T1600" s="296"/>
    </row>
    <row r="1601" spans="1:20" ht="12.75" customHeight="1" x14ac:dyDescent="0.2">
      <c r="A1601" s="303" t="str">
        <f>IF(B1601="","",ROW()-ROW($A$3)+'Diário 3º PA'!$P$1)</f>
        <v/>
      </c>
      <c r="B1601" s="304"/>
      <c r="C1601" s="305"/>
      <c r="D1601" s="269"/>
      <c r="E1601" s="264"/>
      <c r="F1601" s="334"/>
      <c r="G1601" s="269"/>
      <c r="H1601" s="269"/>
      <c r="I1601" s="264"/>
      <c r="J1601" s="307" t="str">
        <f t="shared" si="1"/>
        <v/>
      </c>
      <c r="K1601" s="307"/>
      <c r="L1601" s="308"/>
      <c r="M1601" s="307"/>
      <c r="N1601" s="304"/>
      <c r="O1601" s="264"/>
      <c r="P1601" s="269"/>
      <c r="Q1601" s="296"/>
      <c r="R1601" s="296"/>
      <c r="S1601" s="296"/>
      <c r="T1601" s="296"/>
    </row>
    <row r="1602" spans="1:20" ht="12.75" customHeight="1" x14ac:dyDescent="0.2">
      <c r="A1602" s="303" t="str">
        <f>IF(B1602="","",ROW()-ROW($A$3)+'Diário 3º PA'!$P$1)</f>
        <v/>
      </c>
      <c r="B1602" s="304"/>
      <c r="C1602" s="305"/>
      <c r="D1602" s="269"/>
      <c r="E1602" s="264"/>
      <c r="F1602" s="334"/>
      <c r="G1602" s="269"/>
      <c r="H1602" s="269"/>
      <c r="I1602" s="264"/>
      <c r="J1602" s="307" t="str">
        <f t="shared" si="1"/>
        <v/>
      </c>
      <c r="K1602" s="307"/>
      <c r="L1602" s="308"/>
      <c r="M1602" s="307"/>
      <c r="N1602" s="304"/>
      <c r="O1602" s="264"/>
      <c r="P1602" s="269"/>
      <c r="Q1602" s="296"/>
      <c r="R1602" s="296"/>
      <c r="S1602" s="296"/>
      <c r="T1602" s="296"/>
    </row>
    <row r="1603" spans="1:20" ht="12.75" customHeight="1" x14ac:dyDescent="0.2">
      <c r="A1603" s="303" t="str">
        <f>IF(B1603="","",ROW()-ROW($A$3)+'Diário 3º PA'!$P$1)</f>
        <v/>
      </c>
      <c r="B1603" s="304"/>
      <c r="C1603" s="305"/>
      <c r="D1603" s="269"/>
      <c r="E1603" s="264"/>
      <c r="F1603" s="334"/>
      <c r="G1603" s="269"/>
      <c r="H1603" s="269"/>
      <c r="I1603" s="264"/>
      <c r="J1603" s="307" t="str">
        <f t="shared" si="1"/>
        <v/>
      </c>
      <c r="K1603" s="307"/>
      <c r="L1603" s="308"/>
      <c r="M1603" s="307"/>
      <c r="N1603" s="304"/>
      <c r="O1603" s="264"/>
      <c r="P1603" s="269"/>
      <c r="Q1603" s="296"/>
      <c r="R1603" s="296"/>
      <c r="S1603" s="296"/>
      <c r="T1603" s="296"/>
    </row>
    <row r="1604" spans="1:20" ht="12.75" customHeight="1" x14ac:dyDescent="0.2">
      <c r="A1604" s="303" t="str">
        <f>IF(B1604="","",ROW()-ROW($A$3)+'Diário 3º PA'!$P$1)</f>
        <v/>
      </c>
      <c r="B1604" s="304"/>
      <c r="C1604" s="305"/>
      <c r="D1604" s="269"/>
      <c r="E1604" s="264"/>
      <c r="F1604" s="334"/>
      <c r="G1604" s="269"/>
      <c r="H1604" s="269"/>
      <c r="I1604" s="264"/>
      <c r="J1604" s="307" t="str">
        <f t="shared" si="1"/>
        <v/>
      </c>
      <c r="K1604" s="307"/>
      <c r="L1604" s="308"/>
      <c r="M1604" s="307"/>
      <c r="N1604" s="304"/>
      <c r="O1604" s="264"/>
      <c r="P1604" s="269"/>
      <c r="Q1604" s="296"/>
      <c r="R1604" s="296"/>
      <c r="S1604" s="296"/>
      <c r="T1604" s="296"/>
    </row>
    <row r="1605" spans="1:20" ht="12.75" customHeight="1" x14ac:dyDescent="0.2">
      <c r="A1605" s="303" t="str">
        <f>IF(B1605="","",ROW()-ROW($A$3)+'Diário 3º PA'!$P$1)</f>
        <v/>
      </c>
      <c r="B1605" s="304"/>
      <c r="C1605" s="305"/>
      <c r="D1605" s="269"/>
      <c r="E1605" s="264"/>
      <c r="F1605" s="334"/>
      <c r="G1605" s="269"/>
      <c r="H1605" s="269"/>
      <c r="I1605" s="264"/>
      <c r="J1605" s="307" t="str">
        <f t="shared" si="1"/>
        <v/>
      </c>
      <c r="K1605" s="307"/>
      <c r="L1605" s="308"/>
      <c r="M1605" s="307"/>
      <c r="N1605" s="304"/>
      <c r="O1605" s="264"/>
      <c r="P1605" s="269"/>
      <c r="Q1605" s="296"/>
      <c r="R1605" s="296"/>
      <c r="S1605" s="296"/>
      <c r="T1605" s="296"/>
    </row>
    <row r="1606" spans="1:20" ht="12.75" customHeight="1" x14ac:dyDescent="0.2">
      <c r="A1606" s="303" t="str">
        <f>IF(B1606="","",ROW()-ROW($A$3)+'Diário 3º PA'!$P$1)</f>
        <v/>
      </c>
      <c r="B1606" s="304"/>
      <c r="C1606" s="305"/>
      <c r="D1606" s="269"/>
      <c r="E1606" s="264"/>
      <c r="F1606" s="334"/>
      <c r="G1606" s="269"/>
      <c r="H1606" s="269"/>
      <c r="I1606" s="264"/>
      <c r="J1606" s="307" t="str">
        <f t="shared" si="1"/>
        <v/>
      </c>
      <c r="K1606" s="307"/>
      <c r="L1606" s="308"/>
      <c r="M1606" s="307"/>
      <c r="N1606" s="304"/>
      <c r="O1606" s="264"/>
      <c r="P1606" s="269"/>
      <c r="Q1606" s="296"/>
      <c r="R1606" s="296"/>
      <c r="S1606" s="296"/>
      <c r="T1606" s="296"/>
    </row>
    <row r="1607" spans="1:20" ht="12.75" customHeight="1" x14ac:dyDescent="0.2">
      <c r="A1607" s="303" t="str">
        <f>IF(B1607="","",ROW()-ROW($A$3)+'Diário 3º PA'!$P$1)</f>
        <v/>
      </c>
      <c r="B1607" s="304"/>
      <c r="C1607" s="305"/>
      <c r="D1607" s="269"/>
      <c r="E1607" s="264"/>
      <c r="F1607" s="334"/>
      <c r="G1607" s="269"/>
      <c r="H1607" s="269"/>
      <c r="I1607" s="264"/>
      <c r="J1607" s="307" t="str">
        <f t="shared" si="1"/>
        <v/>
      </c>
      <c r="K1607" s="307"/>
      <c r="L1607" s="308"/>
      <c r="M1607" s="307"/>
      <c r="N1607" s="304"/>
      <c r="O1607" s="264"/>
      <c r="P1607" s="269"/>
      <c r="Q1607" s="296"/>
      <c r="R1607" s="296"/>
      <c r="S1607" s="296"/>
      <c r="T1607" s="296"/>
    </row>
    <row r="1608" spans="1:20" ht="12.75" customHeight="1" x14ac:dyDescent="0.2">
      <c r="A1608" s="303" t="str">
        <f>IF(B1608="","",ROW()-ROW($A$3)+'Diário 3º PA'!$P$1)</f>
        <v/>
      </c>
      <c r="B1608" s="304"/>
      <c r="C1608" s="305"/>
      <c r="D1608" s="269"/>
      <c r="E1608" s="264"/>
      <c r="F1608" s="334"/>
      <c r="G1608" s="269"/>
      <c r="H1608" s="269"/>
      <c r="I1608" s="264"/>
      <c r="J1608" s="307" t="str">
        <f t="shared" si="1"/>
        <v/>
      </c>
      <c r="K1608" s="307"/>
      <c r="L1608" s="308"/>
      <c r="M1608" s="307"/>
      <c r="N1608" s="304"/>
      <c r="O1608" s="264"/>
      <c r="P1608" s="269"/>
      <c r="Q1608" s="296"/>
      <c r="R1608" s="296"/>
      <c r="S1608" s="296"/>
      <c r="T1608" s="296"/>
    </row>
    <row r="1609" spans="1:20" ht="12.75" customHeight="1" x14ac:dyDescent="0.2">
      <c r="A1609" s="303" t="str">
        <f>IF(B1609="","",ROW()-ROW($A$3)+'Diário 3º PA'!$P$1)</f>
        <v/>
      </c>
      <c r="B1609" s="304"/>
      <c r="C1609" s="305"/>
      <c r="D1609" s="269"/>
      <c r="E1609" s="264"/>
      <c r="F1609" s="334"/>
      <c r="G1609" s="269"/>
      <c r="H1609" s="269"/>
      <c r="I1609" s="264"/>
      <c r="J1609" s="307" t="str">
        <f t="shared" si="1"/>
        <v/>
      </c>
      <c r="K1609" s="307"/>
      <c r="L1609" s="308"/>
      <c r="M1609" s="307"/>
      <c r="N1609" s="304"/>
      <c r="O1609" s="264"/>
      <c r="P1609" s="269"/>
      <c r="Q1609" s="296"/>
      <c r="R1609" s="296"/>
      <c r="S1609" s="296"/>
      <c r="T1609" s="296"/>
    </row>
    <row r="1610" spans="1:20" ht="12.75" customHeight="1" x14ac:dyDescent="0.2">
      <c r="A1610" s="303" t="str">
        <f>IF(B1610="","",ROW()-ROW($A$3)+'Diário 3º PA'!$P$1)</f>
        <v/>
      </c>
      <c r="B1610" s="304"/>
      <c r="C1610" s="305"/>
      <c r="D1610" s="269"/>
      <c r="E1610" s="264"/>
      <c r="F1610" s="334"/>
      <c r="G1610" s="269"/>
      <c r="H1610" s="269"/>
      <c r="I1610" s="264"/>
      <c r="J1610" s="307" t="str">
        <f t="shared" si="1"/>
        <v/>
      </c>
      <c r="K1610" s="307"/>
      <c r="L1610" s="308"/>
      <c r="M1610" s="307"/>
      <c r="N1610" s="304"/>
      <c r="O1610" s="264"/>
      <c r="P1610" s="269"/>
      <c r="Q1610" s="296"/>
      <c r="R1610" s="296"/>
      <c r="S1610" s="296"/>
      <c r="T1610" s="296"/>
    </row>
    <row r="1611" spans="1:20" ht="12.75" customHeight="1" x14ac:dyDescent="0.2">
      <c r="A1611" s="303" t="str">
        <f>IF(B1611="","",ROW()-ROW($A$3)+'Diário 3º PA'!$P$1)</f>
        <v/>
      </c>
      <c r="B1611" s="304"/>
      <c r="C1611" s="305"/>
      <c r="D1611" s="269"/>
      <c r="E1611" s="264"/>
      <c r="F1611" s="334"/>
      <c r="G1611" s="269"/>
      <c r="H1611" s="269"/>
      <c r="I1611" s="264"/>
      <c r="J1611" s="307" t="str">
        <f t="shared" si="1"/>
        <v/>
      </c>
      <c r="K1611" s="307"/>
      <c r="L1611" s="308"/>
      <c r="M1611" s="307"/>
      <c r="N1611" s="304"/>
      <c r="O1611" s="264"/>
      <c r="P1611" s="269"/>
      <c r="Q1611" s="296"/>
      <c r="R1611" s="296"/>
      <c r="S1611" s="296"/>
      <c r="T1611" s="296"/>
    </row>
    <row r="1612" spans="1:20" ht="12.75" customHeight="1" x14ac:dyDescent="0.2">
      <c r="A1612" s="303" t="str">
        <f>IF(B1612="","",ROW()-ROW($A$3)+'Diário 3º PA'!$P$1)</f>
        <v/>
      </c>
      <c r="B1612" s="304"/>
      <c r="C1612" s="305"/>
      <c r="D1612" s="269"/>
      <c r="E1612" s="264"/>
      <c r="F1612" s="334"/>
      <c r="G1612" s="269"/>
      <c r="H1612" s="269"/>
      <c r="I1612" s="264"/>
      <c r="J1612" s="307" t="str">
        <f t="shared" si="1"/>
        <v/>
      </c>
      <c r="K1612" s="307"/>
      <c r="L1612" s="308"/>
      <c r="M1612" s="307"/>
      <c r="N1612" s="304"/>
      <c r="O1612" s="264"/>
      <c r="P1612" s="269"/>
      <c r="Q1612" s="296"/>
      <c r="R1612" s="296"/>
      <c r="S1612" s="296"/>
      <c r="T1612" s="296"/>
    </row>
    <row r="1613" spans="1:20" ht="12.75" customHeight="1" x14ac:dyDescent="0.2">
      <c r="A1613" s="303" t="str">
        <f>IF(B1613="","",ROW()-ROW($A$3)+'Diário 3º PA'!$P$1)</f>
        <v/>
      </c>
      <c r="B1613" s="304"/>
      <c r="C1613" s="305"/>
      <c r="D1613" s="269"/>
      <c r="E1613" s="264"/>
      <c r="F1613" s="334"/>
      <c r="G1613" s="269"/>
      <c r="H1613" s="269"/>
      <c r="I1613" s="264"/>
      <c r="J1613" s="307" t="str">
        <f t="shared" si="1"/>
        <v/>
      </c>
      <c r="K1613" s="307"/>
      <c r="L1613" s="308"/>
      <c r="M1613" s="307"/>
      <c r="N1613" s="304"/>
      <c r="O1613" s="264"/>
      <c r="P1613" s="269"/>
      <c r="Q1613" s="296"/>
      <c r="R1613" s="296"/>
      <c r="S1613" s="296"/>
      <c r="T1613" s="296"/>
    </row>
    <row r="1614" spans="1:20" ht="12.75" customHeight="1" x14ac:dyDescent="0.2">
      <c r="A1614" s="303" t="str">
        <f>IF(B1614="","",ROW()-ROW($A$3)+'Diário 3º PA'!$P$1)</f>
        <v/>
      </c>
      <c r="B1614" s="304"/>
      <c r="C1614" s="305"/>
      <c r="D1614" s="269"/>
      <c r="E1614" s="264"/>
      <c r="F1614" s="334"/>
      <c r="G1614" s="269"/>
      <c r="H1614" s="269"/>
      <c r="I1614" s="264"/>
      <c r="J1614" s="307" t="str">
        <f t="shared" si="1"/>
        <v/>
      </c>
      <c r="K1614" s="307"/>
      <c r="L1614" s="308"/>
      <c r="M1614" s="307"/>
      <c r="N1614" s="304"/>
      <c r="O1614" s="264"/>
      <c r="P1614" s="269"/>
      <c r="Q1614" s="296"/>
      <c r="R1614" s="296"/>
      <c r="S1614" s="296"/>
      <c r="T1614" s="296"/>
    </row>
    <row r="1615" spans="1:20" ht="12.75" customHeight="1" x14ac:dyDescent="0.2">
      <c r="A1615" s="303" t="str">
        <f>IF(B1615="","",ROW()-ROW($A$3)+'Diário 3º PA'!$P$1)</f>
        <v/>
      </c>
      <c r="B1615" s="304"/>
      <c r="C1615" s="305"/>
      <c r="D1615" s="269"/>
      <c r="E1615" s="264"/>
      <c r="F1615" s="334"/>
      <c r="G1615" s="269"/>
      <c r="H1615" s="269"/>
      <c r="I1615" s="264"/>
      <c r="J1615" s="307" t="str">
        <f t="shared" si="1"/>
        <v/>
      </c>
      <c r="K1615" s="307"/>
      <c r="L1615" s="308"/>
      <c r="M1615" s="307"/>
      <c r="N1615" s="304"/>
      <c r="O1615" s="264"/>
      <c r="P1615" s="269"/>
      <c r="Q1615" s="296"/>
      <c r="R1615" s="296"/>
      <c r="S1615" s="296"/>
      <c r="T1615" s="296"/>
    </row>
    <row r="1616" spans="1:20" ht="12.75" customHeight="1" x14ac:dyDescent="0.2">
      <c r="A1616" s="303" t="str">
        <f>IF(B1616="","",ROW()-ROW($A$3)+'Diário 3º PA'!$P$1)</f>
        <v/>
      </c>
      <c r="B1616" s="304"/>
      <c r="C1616" s="305"/>
      <c r="D1616" s="269"/>
      <c r="E1616" s="264"/>
      <c r="F1616" s="334"/>
      <c r="G1616" s="269"/>
      <c r="H1616" s="269"/>
      <c r="I1616" s="264"/>
      <c r="J1616" s="307" t="str">
        <f t="shared" si="1"/>
        <v/>
      </c>
      <c r="K1616" s="307"/>
      <c r="L1616" s="308"/>
      <c r="M1616" s="307"/>
      <c r="N1616" s="304"/>
      <c r="O1616" s="264"/>
      <c r="P1616" s="269"/>
      <c r="Q1616" s="296"/>
      <c r="R1616" s="296"/>
      <c r="S1616" s="296"/>
      <c r="T1616" s="296"/>
    </row>
    <row r="1617" spans="1:20" ht="12.75" customHeight="1" x14ac:dyDescent="0.2">
      <c r="A1617" s="303" t="str">
        <f>IF(B1617="","",ROW()-ROW($A$3)+'Diário 3º PA'!$P$1)</f>
        <v/>
      </c>
      <c r="B1617" s="304"/>
      <c r="C1617" s="305"/>
      <c r="D1617" s="269"/>
      <c r="E1617" s="264"/>
      <c r="F1617" s="334"/>
      <c r="G1617" s="269"/>
      <c r="H1617" s="269"/>
      <c r="I1617" s="264"/>
      <c r="J1617" s="307" t="str">
        <f t="shared" si="1"/>
        <v/>
      </c>
      <c r="K1617" s="307"/>
      <c r="L1617" s="308"/>
      <c r="M1617" s="307"/>
      <c r="N1617" s="304"/>
      <c r="O1617" s="264"/>
      <c r="P1617" s="269"/>
      <c r="Q1617" s="296"/>
      <c r="R1617" s="296"/>
      <c r="S1617" s="296"/>
      <c r="T1617" s="296"/>
    </row>
    <row r="1618" spans="1:20" ht="12.75" customHeight="1" x14ac:dyDescent="0.2">
      <c r="A1618" s="303" t="str">
        <f>IF(B1618="","",ROW()-ROW($A$3)+'Diário 3º PA'!$P$1)</f>
        <v/>
      </c>
      <c r="B1618" s="304"/>
      <c r="C1618" s="305"/>
      <c r="D1618" s="269"/>
      <c r="E1618" s="264"/>
      <c r="F1618" s="334"/>
      <c r="G1618" s="269"/>
      <c r="H1618" s="269"/>
      <c r="I1618" s="264"/>
      <c r="J1618" s="307" t="str">
        <f t="shared" si="1"/>
        <v/>
      </c>
      <c r="K1618" s="307"/>
      <c r="L1618" s="308"/>
      <c r="M1618" s="307"/>
      <c r="N1618" s="304"/>
      <c r="O1618" s="264"/>
      <c r="P1618" s="269"/>
      <c r="Q1618" s="296"/>
      <c r="R1618" s="296"/>
      <c r="S1618" s="296"/>
      <c r="T1618" s="296"/>
    </row>
    <row r="1619" spans="1:20" ht="12.75" customHeight="1" x14ac:dyDescent="0.2">
      <c r="A1619" s="303" t="str">
        <f>IF(B1619="","",ROW()-ROW($A$3)+'Diário 3º PA'!$P$1)</f>
        <v/>
      </c>
      <c r="B1619" s="304"/>
      <c r="C1619" s="305"/>
      <c r="D1619" s="269"/>
      <c r="E1619" s="264"/>
      <c r="F1619" s="334"/>
      <c r="G1619" s="269"/>
      <c r="H1619" s="269"/>
      <c r="I1619" s="264"/>
      <c r="J1619" s="307" t="str">
        <f t="shared" si="1"/>
        <v/>
      </c>
      <c r="K1619" s="307"/>
      <c r="L1619" s="308"/>
      <c r="M1619" s="307"/>
      <c r="N1619" s="304"/>
      <c r="O1619" s="264"/>
      <c r="P1619" s="269"/>
      <c r="Q1619" s="296"/>
      <c r="R1619" s="296"/>
      <c r="S1619" s="296"/>
      <c r="T1619" s="296"/>
    </row>
    <row r="1620" spans="1:20" ht="12.75" customHeight="1" x14ac:dyDescent="0.2">
      <c r="A1620" s="303" t="str">
        <f>IF(B1620="","",ROW()-ROW($A$3)+'Diário 3º PA'!$P$1)</f>
        <v/>
      </c>
      <c r="B1620" s="304"/>
      <c r="C1620" s="305"/>
      <c r="D1620" s="269"/>
      <c r="E1620" s="264"/>
      <c r="F1620" s="334"/>
      <c r="G1620" s="269"/>
      <c r="H1620" s="269"/>
      <c r="I1620" s="264"/>
      <c r="J1620" s="307" t="str">
        <f t="shared" si="1"/>
        <v/>
      </c>
      <c r="K1620" s="307"/>
      <c r="L1620" s="308"/>
      <c r="M1620" s="307"/>
      <c r="N1620" s="304"/>
      <c r="O1620" s="264"/>
      <c r="P1620" s="269"/>
      <c r="Q1620" s="296"/>
      <c r="R1620" s="296"/>
      <c r="S1620" s="296"/>
      <c r="T1620" s="296"/>
    </row>
    <row r="1621" spans="1:20" ht="12.75" customHeight="1" x14ac:dyDescent="0.2">
      <c r="A1621" s="303" t="str">
        <f>IF(B1621="","",ROW()-ROW($A$3)+'Diário 3º PA'!$P$1)</f>
        <v/>
      </c>
      <c r="B1621" s="304"/>
      <c r="C1621" s="305"/>
      <c r="D1621" s="269"/>
      <c r="E1621" s="264"/>
      <c r="F1621" s="334"/>
      <c r="G1621" s="269"/>
      <c r="H1621" s="269"/>
      <c r="I1621" s="264"/>
      <c r="J1621" s="307" t="str">
        <f t="shared" si="1"/>
        <v/>
      </c>
      <c r="K1621" s="307"/>
      <c r="L1621" s="308"/>
      <c r="M1621" s="307"/>
      <c r="N1621" s="304"/>
      <c r="O1621" s="264"/>
      <c r="P1621" s="269"/>
      <c r="Q1621" s="296"/>
      <c r="R1621" s="296"/>
      <c r="S1621" s="296"/>
      <c r="T1621" s="296"/>
    </row>
    <row r="1622" spans="1:20" ht="12.75" customHeight="1" x14ac:dyDescent="0.2">
      <c r="A1622" s="303" t="str">
        <f>IF(B1622="","",ROW()-ROW($A$3)+'Diário 3º PA'!$P$1)</f>
        <v/>
      </c>
      <c r="B1622" s="304"/>
      <c r="C1622" s="305"/>
      <c r="D1622" s="269"/>
      <c r="E1622" s="264"/>
      <c r="F1622" s="334"/>
      <c r="G1622" s="269"/>
      <c r="H1622" s="269"/>
      <c r="I1622" s="264"/>
      <c r="J1622" s="307" t="str">
        <f t="shared" si="1"/>
        <v/>
      </c>
      <c r="K1622" s="307"/>
      <c r="L1622" s="308"/>
      <c r="M1622" s="307"/>
      <c r="N1622" s="304"/>
      <c r="O1622" s="264"/>
      <c r="P1622" s="269"/>
      <c r="Q1622" s="296"/>
      <c r="R1622" s="296"/>
      <c r="S1622" s="296"/>
      <c r="T1622" s="296"/>
    </row>
    <row r="1623" spans="1:20" ht="12.75" customHeight="1" x14ac:dyDescent="0.2">
      <c r="A1623" s="303" t="str">
        <f>IF(B1623="","",ROW()-ROW($A$3)+'Diário 3º PA'!$P$1)</f>
        <v/>
      </c>
      <c r="B1623" s="304"/>
      <c r="C1623" s="305"/>
      <c r="D1623" s="269"/>
      <c r="E1623" s="264"/>
      <c r="F1623" s="334"/>
      <c r="G1623" s="269"/>
      <c r="H1623" s="269"/>
      <c r="I1623" s="264"/>
      <c r="J1623" s="307" t="str">
        <f t="shared" si="1"/>
        <v/>
      </c>
      <c r="K1623" s="307"/>
      <c r="L1623" s="308"/>
      <c r="M1623" s="307"/>
      <c r="N1623" s="304"/>
      <c r="O1623" s="264"/>
      <c r="P1623" s="269"/>
      <c r="Q1623" s="296"/>
      <c r="R1623" s="296"/>
      <c r="S1623" s="296"/>
      <c r="T1623" s="296"/>
    </row>
    <row r="1624" spans="1:20" ht="12.75" customHeight="1" x14ac:dyDescent="0.2">
      <c r="A1624" s="303" t="str">
        <f>IF(B1624="","",ROW()-ROW($A$3)+'Diário 3º PA'!$P$1)</f>
        <v/>
      </c>
      <c r="B1624" s="304"/>
      <c r="C1624" s="305"/>
      <c r="D1624" s="269"/>
      <c r="E1624" s="264"/>
      <c r="F1624" s="334"/>
      <c r="G1624" s="269"/>
      <c r="H1624" s="269"/>
      <c r="I1624" s="264"/>
      <c r="J1624" s="307" t="str">
        <f t="shared" si="1"/>
        <v/>
      </c>
      <c r="K1624" s="307"/>
      <c r="L1624" s="308"/>
      <c r="M1624" s="307"/>
      <c r="N1624" s="304"/>
      <c r="O1624" s="264"/>
      <c r="P1624" s="269"/>
      <c r="Q1624" s="296"/>
      <c r="R1624" s="296"/>
      <c r="S1624" s="296"/>
      <c r="T1624" s="296"/>
    </row>
    <row r="1625" spans="1:20" ht="12.75" customHeight="1" x14ac:dyDescent="0.2">
      <c r="A1625" s="303" t="str">
        <f>IF(B1625="","",ROW()-ROW($A$3)+'Diário 3º PA'!$P$1)</f>
        <v/>
      </c>
      <c r="B1625" s="304"/>
      <c r="C1625" s="305"/>
      <c r="D1625" s="269"/>
      <c r="E1625" s="264"/>
      <c r="F1625" s="334"/>
      <c r="G1625" s="269"/>
      <c r="H1625" s="269"/>
      <c r="I1625" s="264"/>
      <c r="J1625" s="307" t="str">
        <f t="shared" si="1"/>
        <v/>
      </c>
      <c r="K1625" s="307"/>
      <c r="L1625" s="308"/>
      <c r="M1625" s="307"/>
      <c r="N1625" s="304"/>
      <c r="O1625" s="264"/>
      <c r="P1625" s="269"/>
      <c r="Q1625" s="296"/>
      <c r="R1625" s="296"/>
      <c r="S1625" s="296"/>
      <c r="T1625" s="296"/>
    </row>
    <row r="1626" spans="1:20" ht="12.75" customHeight="1" x14ac:dyDescent="0.2">
      <c r="A1626" s="303" t="str">
        <f>IF(B1626="","",ROW()-ROW($A$3)+'Diário 3º PA'!$P$1)</f>
        <v/>
      </c>
      <c r="B1626" s="304"/>
      <c r="C1626" s="305"/>
      <c r="D1626" s="269"/>
      <c r="E1626" s="264"/>
      <c r="F1626" s="334"/>
      <c r="G1626" s="269"/>
      <c r="H1626" s="269"/>
      <c r="I1626" s="264"/>
      <c r="J1626" s="307" t="str">
        <f t="shared" si="1"/>
        <v/>
      </c>
      <c r="K1626" s="307"/>
      <c r="L1626" s="308"/>
      <c r="M1626" s="307"/>
      <c r="N1626" s="304"/>
      <c r="O1626" s="264"/>
      <c r="P1626" s="269"/>
      <c r="Q1626" s="296"/>
      <c r="R1626" s="296"/>
      <c r="S1626" s="296"/>
      <c r="T1626" s="296"/>
    </row>
    <row r="1627" spans="1:20" ht="12.75" customHeight="1" x14ac:dyDescent="0.2">
      <c r="A1627" s="303" t="str">
        <f>IF(B1627="","",ROW()-ROW($A$3)+'Diário 3º PA'!$P$1)</f>
        <v/>
      </c>
      <c r="B1627" s="304"/>
      <c r="C1627" s="305"/>
      <c r="D1627" s="269"/>
      <c r="E1627" s="264"/>
      <c r="F1627" s="334"/>
      <c r="G1627" s="269"/>
      <c r="H1627" s="269"/>
      <c r="I1627" s="264"/>
      <c r="J1627" s="307" t="str">
        <f t="shared" si="1"/>
        <v/>
      </c>
      <c r="K1627" s="307"/>
      <c r="L1627" s="308"/>
      <c r="M1627" s="307"/>
      <c r="N1627" s="304"/>
      <c r="O1627" s="264"/>
      <c r="P1627" s="269"/>
      <c r="Q1627" s="296"/>
      <c r="R1627" s="296"/>
      <c r="S1627" s="296"/>
      <c r="T1627" s="296"/>
    </row>
    <row r="1628" spans="1:20" ht="12.75" customHeight="1" x14ac:dyDescent="0.2">
      <c r="A1628" s="303" t="str">
        <f>IF(B1628="","",ROW()-ROW($A$3)+'Diário 3º PA'!$P$1)</f>
        <v/>
      </c>
      <c r="B1628" s="304"/>
      <c r="C1628" s="305"/>
      <c r="D1628" s="269"/>
      <c r="E1628" s="264"/>
      <c r="F1628" s="334"/>
      <c r="G1628" s="269"/>
      <c r="H1628" s="269"/>
      <c r="I1628" s="264"/>
      <c r="J1628" s="307" t="str">
        <f t="shared" si="1"/>
        <v/>
      </c>
      <c r="K1628" s="307"/>
      <c r="L1628" s="308"/>
      <c r="M1628" s="307"/>
      <c r="N1628" s="304"/>
      <c r="O1628" s="264"/>
      <c r="P1628" s="269"/>
      <c r="Q1628" s="296"/>
      <c r="R1628" s="296"/>
      <c r="S1628" s="296"/>
      <c r="T1628" s="296"/>
    </row>
    <row r="1629" spans="1:20" ht="12.75" customHeight="1" x14ac:dyDescent="0.2">
      <c r="A1629" s="303" t="str">
        <f>IF(B1629="","",ROW()-ROW($A$3)+'Diário 3º PA'!$P$1)</f>
        <v/>
      </c>
      <c r="B1629" s="304"/>
      <c r="C1629" s="305"/>
      <c r="D1629" s="269"/>
      <c r="E1629" s="264"/>
      <c r="F1629" s="334"/>
      <c r="G1629" s="269"/>
      <c r="H1629" s="269"/>
      <c r="I1629" s="264"/>
      <c r="J1629" s="307" t="str">
        <f t="shared" si="1"/>
        <v/>
      </c>
      <c r="K1629" s="307"/>
      <c r="L1629" s="308"/>
      <c r="M1629" s="307"/>
      <c r="N1629" s="304"/>
      <c r="O1629" s="264"/>
      <c r="P1629" s="269"/>
      <c r="Q1629" s="296"/>
      <c r="R1629" s="296"/>
      <c r="S1629" s="296"/>
      <c r="T1629" s="296"/>
    </row>
    <row r="1630" spans="1:20" ht="12.75" customHeight="1" x14ac:dyDescent="0.2">
      <c r="A1630" s="303" t="str">
        <f>IF(B1630="","",ROW()-ROW($A$3)+'Diário 3º PA'!$P$1)</f>
        <v/>
      </c>
      <c r="B1630" s="304"/>
      <c r="C1630" s="305"/>
      <c r="D1630" s="269"/>
      <c r="E1630" s="264"/>
      <c r="F1630" s="334"/>
      <c r="G1630" s="269"/>
      <c r="H1630" s="269"/>
      <c r="I1630" s="264"/>
      <c r="J1630" s="307" t="str">
        <f t="shared" si="1"/>
        <v/>
      </c>
      <c r="K1630" s="307"/>
      <c r="L1630" s="308"/>
      <c r="M1630" s="307"/>
      <c r="N1630" s="304"/>
      <c r="O1630" s="264"/>
      <c r="P1630" s="269"/>
      <c r="Q1630" s="296"/>
      <c r="R1630" s="296"/>
      <c r="S1630" s="296"/>
      <c r="T1630" s="296"/>
    </row>
    <row r="1631" spans="1:20" ht="12.75" customHeight="1" x14ac:dyDescent="0.2">
      <c r="A1631" s="303" t="str">
        <f>IF(B1631="","",ROW()-ROW($A$3)+'Diário 3º PA'!$P$1)</f>
        <v/>
      </c>
      <c r="B1631" s="304"/>
      <c r="C1631" s="305"/>
      <c r="D1631" s="269"/>
      <c r="E1631" s="264"/>
      <c r="F1631" s="334"/>
      <c r="G1631" s="269"/>
      <c r="H1631" s="269"/>
      <c r="I1631" s="264"/>
      <c r="J1631" s="307" t="str">
        <f t="shared" si="1"/>
        <v/>
      </c>
      <c r="K1631" s="307"/>
      <c r="L1631" s="308"/>
      <c r="M1631" s="307"/>
      <c r="N1631" s="304"/>
      <c r="O1631" s="264"/>
      <c r="P1631" s="269"/>
      <c r="Q1631" s="296"/>
      <c r="R1631" s="296"/>
      <c r="S1631" s="296"/>
      <c r="T1631" s="296"/>
    </row>
    <row r="1632" spans="1:20" ht="12.75" customHeight="1" x14ac:dyDescent="0.2">
      <c r="A1632" s="303" t="str">
        <f>IF(B1632="","",ROW()-ROW($A$3)+'Diário 3º PA'!$P$1)</f>
        <v/>
      </c>
      <c r="B1632" s="304"/>
      <c r="C1632" s="305"/>
      <c r="D1632" s="269"/>
      <c r="E1632" s="264"/>
      <c r="F1632" s="334"/>
      <c r="G1632" s="269"/>
      <c r="H1632" s="269"/>
      <c r="I1632" s="264"/>
      <c r="J1632" s="307" t="str">
        <f t="shared" si="1"/>
        <v/>
      </c>
      <c r="K1632" s="307"/>
      <c r="L1632" s="308"/>
      <c r="M1632" s="307"/>
      <c r="N1632" s="304"/>
      <c r="O1632" s="264"/>
      <c r="P1632" s="269"/>
      <c r="Q1632" s="296"/>
      <c r="R1632" s="296"/>
      <c r="S1632" s="296"/>
      <c r="T1632" s="296"/>
    </row>
    <row r="1633" spans="1:20" ht="12.75" customHeight="1" x14ac:dyDescent="0.2">
      <c r="A1633" s="303" t="str">
        <f>IF(B1633="","",ROW()-ROW($A$3)+'Diário 3º PA'!$P$1)</f>
        <v/>
      </c>
      <c r="B1633" s="304"/>
      <c r="C1633" s="305"/>
      <c r="D1633" s="269"/>
      <c r="E1633" s="264"/>
      <c r="F1633" s="334"/>
      <c r="G1633" s="269"/>
      <c r="H1633" s="269"/>
      <c r="I1633" s="264"/>
      <c r="J1633" s="307" t="str">
        <f t="shared" si="1"/>
        <v/>
      </c>
      <c r="K1633" s="307"/>
      <c r="L1633" s="308"/>
      <c r="M1633" s="307"/>
      <c r="N1633" s="304"/>
      <c r="O1633" s="264"/>
      <c r="P1633" s="269"/>
      <c r="Q1633" s="296"/>
      <c r="R1633" s="296"/>
      <c r="S1633" s="296"/>
      <c r="T1633" s="296"/>
    </row>
    <row r="1634" spans="1:20" ht="12.75" customHeight="1" x14ac:dyDescent="0.2">
      <c r="A1634" s="303" t="str">
        <f>IF(B1634="","",ROW()-ROW($A$3)+'Diário 3º PA'!$P$1)</f>
        <v/>
      </c>
      <c r="B1634" s="304"/>
      <c r="C1634" s="305"/>
      <c r="D1634" s="269"/>
      <c r="E1634" s="264"/>
      <c r="F1634" s="334"/>
      <c r="G1634" s="269"/>
      <c r="H1634" s="269"/>
      <c r="I1634" s="264"/>
      <c r="J1634" s="307" t="str">
        <f t="shared" si="1"/>
        <v/>
      </c>
      <c r="K1634" s="307"/>
      <c r="L1634" s="308"/>
      <c r="M1634" s="307"/>
      <c r="N1634" s="304"/>
      <c r="O1634" s="264"/>
      <c r="P1634" s="269"/>
      <c r="Q1634" s="296"/>
      <c r="R1634" s="296"/>
      <c r="S1634" s="296"/>
      <c r="T1634" s="296"/>
    </row>
    <row r="1635" spans="1:20" ht="12.75" customHeight="1" x14ac:dyDescent="0.2">
      <c r="A1635" s="303" t="str">
        <f>IF(B1635="","",ROW()-ROW($A$3)+'Diário 3º PA'!$P$1)</f>
        <v/>
      </c>
      <c r="B1635" s="304"/>
      <c r="C1635" s="305"/>
      <c r="D1635" s="269"/>
      <c r="E1635" s="264"/>
      <c r="F1635" s="334"/>
      <c r="G1635" s="269"/>
      <c r="H1635" s="269"/>
      <c r="I1635" s="264"/>
      <c r="J1635" s="307" t="str">
        <f t="shared" si="1"/>
        <v/>
      </c>
      <c r="K1635" s="307"/>
      <c r="L1635" s="308"/>
      <c r="M1635" s="307"/>
      <c r="N1635" s="304"/>
      <c r="O1635" s="264"/>
      <c r="P1635" s="269"/>
      <c r="Q1635" s="296"/>
      <c r="R1635" s="296"/>
      <c r="S1635" s="296"/>
      <c r="T1635" s="296"/>
    </row>
    <row r="1636" spans="1:20" ht="12.75" customHeight="1" x14ac:dyDescent="0.2">
      <c r="A1636" s="303" t="str">
        <f>IF(B1636="","",ROW()-ROW($A$3)+'Diário 3º PA'!$P$1)</f>
        <v/>
      </c>
      <c r="B1636" s="304"/>
      <c r="C1636" s="305"/>
      <c r="D1636" s="269"/>
      <c r="E1636" s="264"/>
      <c r="F1636" s="334"/>
      <c r="G1636" s="269"/>
      <c r="H1636" s="269"/>
      <c r="I1636" s="264"/>
      <c r="J1636" s="307" t="str">
        <f t="shared" si="1"/>
        <v/>
      </c>
      <c r="K1636" s="307"/>
      <c r="L1636" s="308"/>
      <c r="M1636" s="307"/>
      <c r="N1636" s="304"/>
      <c r="O1636" s="264"/>
      <c r="P1636" s="269"/>
      <c r="Q1636" s="296"/>
      <c r="R1636" s="296"/>
      <c r="S1636" s="296"/>
      <c r="T1636" s="296"/>
    </row>
    <row r="1637" spans="1:20" ht="12.75" customHeight="1" x14ac:dyDescent="0.2">
      <c r="A1637" s="303" t="str">
        <f>IF(B1637="","",ROW()-ROW($A$3)+'Diário 3º PA'!$P$1)</f>
        <v/>
      </c>
      <c r="B1637" s="304"/>
      <c r="C1637" s="305"/>
      <c r="D1637" s="269"/>
      <c r="E1637" s="264"/>
      <c r="F1637" s="334"/>
      <c r="G1637" s="269"/>
      <c r="H1637" s="269"/>
      <c r="I1637" s="264"/>
      <c r="J1637" s="307" t="str">
        <f t="shared" si="1"/>
        <v/>
      </c>
      <c r="K1637" s="307"/>
      <c r="L1637" s="308"/>
      <c r="M1637" s="307"/>
      <c r="N1637" s="304"/>
      <c r="O1637" s="264"/>
      <c r="P1637" s="269"/>
      <c r="Q1637" s="296"/>
      <c r="R1637" s="296"/>
      <c r="S1637" s="296"/>
      <c r="T1637" s="296"/>
    </row>
    <row r="1638" spans="1:20" ht="12.75" customHeight="1" x14ac:dyDescent="0.2">
      <c r="A1638" s="303" t="str">
        <f>IF(B1638="","",ROW()-ROW($A$3)+'Diário 3º PA'!$P$1)</f>
        <v/>
      </c>
      <c r="B1638" s="304"/>
      <c r="C1638" s="305"/>
      <c r="D1638" s="269"/>
      <c r="E1638" s="264"/>
      <c r="F1638" s="334"/>
      <c r="G1638" s="269"/>
      <c r="H1638" s="269"/>
      <c r="I1638" s="264"/>
      <c r="J1638" s="307" t="str">
        <f t="shared" si="1"/>
        <v/>
      </c>
      <c r="K1638" s="307"/>
      <c r="L1638" s="308"/>
      <c r="M1638" s="307"/>
      <c r="N1638" s="304"/>
      <c r="O1638" s="264"/>
      <c r="P1638" s="269"/>
      <c r="Q1638" s="296"/>
      <c r="R1638" s="296"/>
      <c r="S1638" s="296"/>
      <c r="T1638" s="296"/>
    </row>
    <row r="1639" spans="1:20" ht="12.75" customHeight="1" x14ac:dyDescent="0.2">
      <c r="A1639" s="303" t="str">
        <f>IF(B1639="","",ROW()-ROW($A$3)+'Diário 3º PA'!$P$1)</f>
        <v/>
      </c>
      <c r="B1639" s="304"/>
      <c r="C1639" s="305"/>
      <c r="D1639" s="269"/>
      <c r="E1639" s="264"/>
      <c r="F1639" s="334"/>
      <c r="G1639" s="269"/>
      <c r="H1639" s="269"/>
      <c r="I1639" s="264"/>
      <c r="J1639" s="307" t="str">
        <f t="shared" si="1"/>
        <v/>
      </c>
      <c r="K1639" s="307"/>
      <c r="L1639" s="308"/>
      <c r="M1639" s="307"/>
      <c r="N1639" s="304"/>
      <c r="O1639" s="264"/>
      <c r="P1639" s="269"/>
      <c r="Q1639" s="296"/>
      <c r="R1639" s="296"/>
      <c r="S1639" s="296"/>
      <c r="T1639" s="296"/>
    </row>
    <row r="1640" spans="1:20" ht="12.75" customHeight="1" x14ac:dyDescent="0.2">
      <c r="A1640" s="303" t="str">
        <f>IF(B1640="","",ROW()-ROW($A$3)+'Diário 3º PA'!$P$1)</f>
        <v/>
      </c>
      <c r="B1640" s="304"/>
      <c r="C1640" s="305"/>
      <c r="D1640" s="269"/>
      <c r="E1640" s="264"/>
      <c r="F1640" s="334"/>
      <c r="G1640" s="269"/>
      <c r="H1640" s="269"/>
      <c r="I1640" s="264"/>
      <c r="J1640" s="307" t="str">
        <f t="shared" si="1"/>
        <v/>
      </c>
      <c r="K1640" s="307"/>
      <c r="L1640" s="308"/>
      <c r="M1640" s="307"/>
      <c r="N1640" s="304"/>
      <c r="O1640" s="264"/>
      <c r="P1640" s="269"/>
      <c r="Q1640" s="296"/>
      <c r="R1640" s="296"/>
      <c r="S1640" s="296"/>
      <c r="T1640" s="296"/>
    </row>
    <row r="1641" spans="1:20" ht="12.75" customHeight="1" x14ac:dyDescent="0.2">
      <c r="A1641" s="303" t="str">
        <f>IF(B1641="","",ROW()-ROW($A$3)+'Diário 3º PA'!$P$1)</f>
        <v/>
      </c>
      <c r="B1641" s="304"/>
      <c r="C1641" s="305"/>
      <c r="D1641" s="269"/>
      <c r="E1641" s="264"/>
      <c r="F1641" s="334"/>
      <c r="G1641" s="269"/>
      <c r="H1641" s="269"/>
      <c r="I1641" s="264"/>
      <c r="J1641" s="307" t="str">
        <f t="shared" si="1"/>
        <v/>
      </c>
      <c r="K1641" s="307"/>
      <c r="L1641" s="308"/>
      <c r="M1641" s="307"/>
      <c r="N1641" s="304"/>
      <c r="O1641" s="264"/>
      <c r="P1641" s="269"/>
      <c r="Q1641" s="296"/>
      <c r="R1641" s="296"/>
      <c r="S1641" s="296"/>
      <c r="T1641" s="296"/>
    </row>
    <row r="1642" spans="1:20" ht="12.75" customHeight="1" x14ac:dyDescent="0.2">
      <c r="A1642" s="303" t="str">
        <f>IF(B1642="","",ROW()-ROW($A$3)+'Diário 3º PA'!$P$1)</f>
        <v/>
      </c>
      <c r="B1642" s="304"/>
      <c r="C1642" s="305"/>
      <c r="D1642" s="269"/>
      <c r="E1642" s="264"/>
      <c r="F1642" s="334"/>
      <c r="G1642" s="269"/>
      <c r="H1642" s="269"/>
      <c r="I1642" s="264"/>
      <c r="J1642" s="307" t="str">
        <f t="shared" si="1"/>
        <v/>
      </c>
      <c r="K1642" s="307"/>
      <c r="L1642" s="308"/>
      <c r="M1642" s="307"/>
      <c r="N1642" s="304"/>
      <c r="O1642" s="264"/>
      <c r="P1642" s="269"/>
      <c r="Q1642" s="296"/>
      <c r="R1642" s="296"/>
      <c r="S1642" s="296"/>
      <c r="T1642" s="296"/>
    </row>
    <row r="1643" spans="1:20" ht="12.75" customHeight="1" x14ac:dyDescent="0.2">
      <c r="A1643" s="303" t="str">
        <f>IF(B1643="","",ROW()-ROW($A$3)+'Diário 3º PA'!$P$1)</f>
        <v/>
      </c>
      <c r="B1643" s="304"/>
      <c r="C1643" s="305"/>
      <c r="D1643" s="269"/>
      <c r="E1643" s="264"/>
      <c r="F1643" s="334"/>
      <c r="G1643" s="269"/>
      <c r="H1643" s="269"/>
      <c r="I1643" s="264"/>
      <c r="J1643" s="307" t="str">
        <f t="shared" si="1"/>
        <v/>
      </c>
      <c r="K1643" s="307"/>
      <c r="L1643" s="308"/>
      <c r="M1643" s="307"/>
      <c r="N1643" s="304"/>
      <c r="O1643" s="264"/>
      <c r="P1643" s="269"/>
      <c r="Q1643" s="296"/>
      <c r="R1643" s="296"/>
      <c r="S1643" s="296"/>
      <c r="T1643" s="296"/>
    </row>
    <row r="1644" spans="1:20" ht="12.75" customHeight="1" x14ac:dyDescent="0.2">
      <c r="A1644" s="303" t="str">
        <f>IF(B1644="","",ROW()-ROW($A$3)+'Diário 3º PA'!$P$1)</f>
        <v/>
      </c>
      <c r="B1644" s="304"/>
      <c r="C1644" s="305"/>
      <c r="D1644" s="269"/>
      <c r="E1644" s="264"/>
      <c r="F1644" s="334"/>
      <c r="G1644" s="269"/>
      <c r="H1644" s="269"/>
      <c r="I1644" s="264"/>
      <c r="J1644" s="307" t="str">
        <f t="shared" si="1"/>
        <v/>
      </c>
      <c r="K1644" s="307"/>
      <c r="L1644" s="308"/>
      <c r="M1644" s="307"/>
      <c r="N1644" s="304"/>
      <c r="O1644" s="264"/>
      <c r="P1644" s="269"/>
      <c r="Q1644" s="296"/>
      <c r="R1644" s="296"/>
      <c r="S1644" s="296"/>
      <c r="T1644" s="296"/>
    </row>
    <row r="1645" spans="1:20" ht="12.75" customHeight="1" x14ac:dyDescent="0.2">
      <c r="A1645" s="303" t="str">
        <f>IF(B1645="","",ROW()-ROW($A$3)+'Diário 3º PA'!$P$1)</f>
        <v/>
      </c>
      <c r="B1645" s="304"/>
      <c r="C1645" s="305"/>
      <c r="D1645" s="269"/>
      <c r="E1645" s="264"/>
      <c r="F1645" s="334"/>
      <c r="G1645" s="269"/>
      <c r="H1645" s="269"/>
      <c r="I1645" s="264"/>
      <c r="J1645" s="307" t="str">
        <f t="shared" si="1"/>
        <v/>
      </c>
      <c r="K1645" s="307"/>
      <c r="L1645" s="308"/>
      <c r="M1645" s="307"/>
      <c r="N1645" s="304"/>
      <c r="O1645" s="264"/>
      <c r="P1645" s="269"/>
      <c r="Q1645" s="296"/>
      <c r="R1645" s="296"/>
      <c r="S1645" s="296"/>
      <c r="T1645" s="296"/>
    </row>
    <row r="1646" spans="1:20" ht="12.75" customHeight="1" x14ac:dyDescent="0.2">
      <c r="A1646" s="303" t="str">
        <f>IF(B1646="","",ROW()-ROW($A$3)+'Diário 3º PA'!$P$1)</f>
        <v/>
      </c>
      <c r="B1646" s="304"/>
      <c r="C1646" s="305"/>
      <c r="D1646" s="269"/>
      <c r="E1646" s="264"/>
      <c r="F1646" s="334"/>
      <c r="G1646" s="269"/>
      <c r="H1646" s="269"/>
      <c r="I1646" s="264"/>
      <c r="J1646" s="307" t="str">
        <f t="shared" si="1"/>
        <v/>
      </c>
      <c r="K1646" s="307"/>
      <c r="L1646" s="308"/>
      <c r="M1646" s="307"/>
      <c r="N1646" s="304"/>
      <c r="O1646" s="264"/>
      <c r="P1646" s="269"/>
      <c r="Q1646" s="296"/>
      <c r="R1646" s="296"/>
      <c r="S1646" s="296"/>
      <c r="T1646" s="296"/>
    </row>
    <row r="1647" spans="1:20" ht="12.75" customHeight="1" x14ac:dyDescent="0.2">
      <c r="A1647" s="303" t="str">
        <f>IF(B1647="","",ROW()-ROW($A$3)+'Diário 3º PA'!$P$1)</f>
        <v/>
      </c>
      <c r="B1647" s="304"/>
      <c r="C1647" s="305"/>
      <c r="D1647" s="269"/>
      <c r="E1647" s="264"/>
      <c r="F1647" s="334"/>
      <c r="G1647" s="269"/>
      <c r="H1647" s="269"/>
      <c r="I1647" s="264"/>
      <c r="J1647" s="307" t="str">
        <f t="shared" si="1"/>
        <v/>
      </c>
      <c r="K1647" s="307"/>
      <c r="L1647" s="308"/>
      <c r="M1647" s="307"/>
      <c r="N1647" s="304"/>
      <c r="O1647" s="264"/>
      <c r="P1647" s="269"/>
      <c r="Q1647" s="296"/>
      <c r="R1647" s="296"/>
      <c r="S1647" s="296"/>
      <c r="T1647" s="296"/>
    </row>
    <row r="1648" spans="1:20" ht="12.75" customHeight="1" x14ac:dyDescent="0.2">
      <c r="A1648" s="303" t="str">
        <f>IF(B1648="","",ROW()-ROW($A$3)+'Diário 3º PA'!$P$1)</f>
        <v/>
      </c>
      <c r="B1648" s="304"/>
      <c r="C1648" s="305"/>
      <c r="D1648" s="269"/>
      <c r="E1648" s="264"/>
      <c r="F1648" s="334"/>
      <c r="G1648" s="269"/>
      <c r="H1648" s="269"/>
      <c r="I1648" s="264"/>
      <c r="J1648" s="307" t="str">
        <f t="shared" si="1"/>
        <v/>
      </c>
      <c r="K1648" s="307"/>
      <c r="L1648" s="308"/>
      <c r="M1648" s="307"/>
      <c r="N1648" s="304"/>
      <c r="O1648" s="264"/>
      <c r="P1648" s="269"/>
      <c r="Q1648" s="296"/>
      <c r="R1648" s="296"/>
      <c r="S1648" s="296"/>
      <c r="T1648" s="296"/>
    </row>
    <row r="1649" spans="1:20" ht="12.75" customHeight="1" x14ac:dyDescent="0.2">
      <c r="A1649" s="303" t="str">
        <f>IF(B1649="","",ROW()-ROW($A$3)+'Diário 3º PA'!$P$1)</f>
        <v/>
      </c>
      <c r="B1649" s="304"/>
      <c r="C1649" s="305"/>
      <c r="D1649" s="269"/>
      <c r="E1649" s="264"/>
      <c r="F1649" s="334"/>
      <c r="G1649" s="269"/>
      <c r="H1649" s="269"/>
      <c r="I1649" s="264"/>
      <c r="J1649" s="307" t="str">
        <f t="shared" si="1"/>
        <v/>
      </c>
      <c r="K1649" s="307"/>
      <c r="L1649" s="308"/>
      <c r="M1649" s="307"/>
      <c r="N1649" s="304"/>
      <c r="O1649" s="264"/>
      <c r="P1649" s="269"/>
      <c r="Q1649" s="296"/>
      <c r="R1649" s="296"/>
      <c r="S1649" s="296"/>
      <c r="T1649" s="296"/>
    </row>
    <row r="1650" spans="1:20" ht="12.75" customHeight="1" x14ac:dyDescent="0.2">
      <c r="A1650" s="303" t="str">
        <f>IF(B1650="","",ROW()-ROW($A$3)+'Diário 3º PA'!$P$1)</f>
        <v/>
      </c>
      <c r="B1650" s="304"/>
      <c r="C1650" s="305"/>
      <c r="D1650" s="269"/>
      <c r="E1650" s="264"/>
      <c r="F1650" s="334"/>
      <c r="G1650" s="269"/>
      <c r="H1650" s="269"/>
      <c r="I1650" s="264"/>
      <c r="J1650" s="307" t="str">
        <f t="shared" si="1"/>
        <v/>
      </c>
      <c r="K1650" s="307"/>
      <c r="L1650" s="308"/>
      <c r="M1650" s="307"/>
      <c r="N1650" s="304"/>
      <c r="O1650" s="264"/>
      <c r="P1650" s="269"/>
      <c r="Q1650" s="296"/>
      <c r="R1650" s="296"/>
      <c r="S1650" s="296"/>
      <c r="T1650" s="296"/>
    </row>
    <row r="1651" spans="1:20" ht="12.75" customHeight="1" x14ac:dyDescent="0.2">
      <c r="A1651" s="303" t="str">
        <f>IF(B1651="","",ROW()-ROW($A$3)+'Diário 3º PA'!$P$1)</f>
        <v/>
      </c>
      <c r="B1651" s="304"/>
      <c r="C1651" s="305"/>
      <c r="D1651" s="269"/>
      <c r="E1651" s="264"/>
      <c r="F1651" s="334"/>
      <c r="G1651" s="269"/>
      <c r="H1651" s="269"/>
      <c r="I1651" s="264"/>
      <c r="J1651" s="307" t="str">
        <f t="shared" si="1"/>
        <v/>
      </c>
      <c r="K1651" s="307"/>
      <c r="L1651" s="308"/>
      <c r="M1651" s="307"/>
      <c r="N1651" s="304"/>
      <c r="O1651" s="264"/>
      <c r="P1651" s="269"/>
      <c r="Q1651" s="296"/>
      <c r="R1651" s="296"/>
      <c r="S1651" s="296"/>
      <c r="T1651" s="296"/>
    </row>
    <row r="1652" spans="1:20" ht="12.75" customHeight="1" x14ac:dyDescent="0.2">
      <c r="A1652" s="303" t="str">
        <f>IF(B1652="","",ROW()-ROW($A$3)+'Diário 3º PA'!$P$1)</f>
        <v/>
      </c>
      <c r="B1652" s="304"/>
      <c r="C1652" s="305"/>
      <c r="D1652" s="269"/>
      <c r="E1652" s="264"/>
      <c r="F1652" s="334"/>
      <c r="G1652" s="269"/>
      <c r="H1652" s="269"/>
      <c r="I1652" s="264"/>
      <c r="J1652" s="307" t="str">
        <f t="shared" si="1"/>
        <v/>
      </c>
      <c r="K1652" s="307"/>
      <c r="L1652" s="308"/>
      <c r="M1652" s="307"/>
      <c r="N1652" s="304"/>
      <c r="O1652" s="264"/>
      <c r="P1652" s="269"/>
      <c r="Q1652" s="296"/>
      <c r="R1652" s="296"/>
      <c r="S1652" s="296"/>
      <c r="T1652" s="296"/>
    </row>
    <row r="1653" spans="1:20" ht="12.75" customHeight="1" x14ac:dyDescent="0.2">
      <c r="A1653" s="303" t="str">
        <f>IF(B1653="","",ROW()-ROW($A$3)+'Diário 3º PA'!$P$1)</f>
        <v/>
      </c>
      <c r="B1653" s="304"/>
      <c r="C1653" s="305"/>
      <c r="D1653" s="269"/>
      <c r="E1653" s="264"/>
      <c r="F1653" s="334"/>
      <c r="G1653" s="269"/>
      <c r="H1653" s="269"/>
      <c r="I1653" s="264"/>
      <c r="J1653" s="307" t="str">
        <f t="shared" si="1"/>
        <v/>
      </c>
      <c r="K1653" s="307"/>
      <c r="L1653" s="308"/>
      <c r="M1653" s="307"/>
      <c r="N1653" s="304"/>
      <c r="O1653" s="264"/>
      <c r="P1653" s="269"/>
      <c r="Q1653" s="296"/>
      <c r="R1653" s="296"/>
      <c r="S1653" s="296"/>
      <c r="T1653" s="296"/>
    </row>
    <row r="1654" spans="1:20" ht="12.75" customHeight="1" x14ac:dyDescent="0.2">
      <c r="A1654" s="303" t="str">
        <f>IF(B1654="","",ROW()-ROW($A$3)+'Diário 3º PA'!$P$1)</f>
        <v/>
      </c>
      <c r="B1654" s="304"/>
      <c r="C1654" s="305"/>
      <c r="D1654" s="269"/>
      <c r="E1654" s="264"/>
      <c r="F1654" s="334"/>
      <c r="G1654" s="269"/>
      <c r="H1654" s="269"/>
      <c r="I1654" s="264"/>
      <c r="J1654" s="307" t="str">
        <f t="shared" si="1"/>
        <v/>
      </c>
      <c r="K1654" s="307"/>
      <c r="L1654" s="308"/>
      <c r="M1654" s="307"/>
      <c r="N1654" s="304"/>
      <c r="O1654" s="264"/>
      <c r="P1654" s="269"/>
      <c r="Q1654" s="296"/>
      <c r="R1654" s="296"/>
      <c r="S1654" s="296"/>
      <c r="T1654" s="296"/>
    </row>
    <row r="1655" spans="1:20" ht="12.75" customHeight="1" x14ac:dyDescent="0.2">
      <c r="A1655" s="303" t="str">
        <f>IF(B1655="","",ROW()-ROW($A$3)+'Diário 3º PA'!$P$1)</f>
        <v/>
      </c>
      <c r="B1655" s="304"/>
      <c r="C1655" s="305"/>
      <c r="D1655" s="269"/>
      <c r="E1655" s="264"/>
      <c r="F1655" s="334"/>
      <c r="G1655" s="269"/>
      <c r="H1655" s="269"/>
      <c r="I1655" s="264"/>
      <c r="J1655" s="307" t="str">
        <f t="shared" si="1"/>
        <v/>
      </c>
      <c r="K1655" s="307"/>
      <c r="L1655" s="308"/>
      <c r="M1655" s="307"/>
      <c r="N1655" s="304"/>
      <c r="O1655" s="264"/>
      <c r="P1655" s="269"/>
      <c r="Q1655" s="296"/>
      <c r="R1655" s="296"/>
      <c r="S1655" s="296"/>
      <c r="T1655" s="296"/>
    </row>
    <row r="1656" spans="1:20" ht="12.75" customHeight="1" x14ac:dyDescent="0.2">
      <c r="A1656" s="303" t="str">
        <f>IF(B1656="","",ROW()-ROW($A$3)+'Diário 3º PA'!$P$1)</f>
        <v/>
      </c>
      <c r="B1656" s="304"/>
      <c r="C1656" s="305"/>
      <c r="D1656" s="269"/>
      <c r="E1656" s="264"/>
      <c r="F1656" s="334"/>
      <c r="G1656" s="269"/>
      <c r="H1656" s="269"/>
      <c r="I1656" s="264"/>
      <c r="J1656" s="307" t="str">
        <f t="shared" si="1"/>
        <v/>
      </c>
      <c r="K1656" s="307"/>
      <c r="L1656" s="308"/>
      <c r="M1656" s="307"/>
      <c r="N1656" s="304"/>
      <c r="O1656" s="264"/>
      <c r="P1656" s="269"/>
      <c r="Q1656" s="296"/>
      <c r="R1656" s="296"/>
      <c r="S1656" s="296"/>
      <c r="T1656" s="296"/>
    </row>
    <row r="1657" spans="1:20" ht="12.75" customHeight="1" x14ac:dyDescent="0.2">
      <c r="A1657" s="303" t="str">
        <f>IF(B1657="","",ROW()-ROW($A$3)+'Diário 3º PA'!$P$1)</f>
        <v/>
      </c>
      <c r="B1657" s="304"/>
      <c r="C1657" s="305"/>
      <c r="D1657" s="269"/>
      <c r="E1657" s="264"/>
      <c r="F1657" s="334"/>
      <c r="G1657" s="269"/>
      <c r="H1657" s="269"/>
      <c r="I1657" s="264"/>
      <c r="J1657" s="307" t="str">
        <f t="shared" si="1"/>
        <v/>
      </c>
      <c r="K1657" s="307"/>
      <c r="L1657" s="308"/>
      <c r="M1657" s="307"/>
      <c r="N1657" s="304"/>
      <c r="O1657" s="264"/>
      <c r="P1657" s="269"/>
      <c r="Q1657" s="296"/>
      <c r="R1657" s="296"/>
      <c r="S1657" s="296"/>
      <c r="T1657" s="296"/>
    </row>
    <row r="1658" spans="1:20" ht="12.75" customHeight="1" x14ac:dyDescent="0.2">
      <c r="A1658" s="303" t="str">
        <f>IF(B1658="","",ROW()-ROW($A$3)+'Diário 3º PA'!$P$1)</f>
        <v/>
      </c>
      <c r="B1658" s="304"/>
      <c r="C1658" s="305"/>
      <c r="D1658" s="269"/>
      <c r="E1658" s="264"/>
      <c r="F1658" s="334"/>
      <c r="G1658" s="269"/>
      <c r="H1658" s="269"/>
      <c r="I1658" s="264"/>
      <c r="J1658" s="307" t="str">
        <f t="shared" si="1"/>
        <v/>
      </c>
      <c r="K1658" s="307"/>
      <c r="L1658" s="308"/>
      <c r="M1658" s="307"/>
      <c r="N1658" s="304"/>
      <c r="O1658" s="264"/>
      <c r="P1658" s="269"/>
      <c r="Q1658" s="296"/>
      <c r="R1658" s="296"/>
      <c r="S1658" s="296"/>
      <c r="T1658" s="296"/>
    </row>
    <row r="1659" spans="1:20" ht="12.75" customHeight="1" x14ac:dyDescent="0.2">
      <c r="A1659" s="303" t="str">
        <f>IF(B1659="","",ROW()-ROW($A$3)+'Diário 3º PA'!$P$1)</f>
        <v/>
      </c>
      <c r="B1659" s="304"/>
      <c r="C1659" s="305"/>
      <c r="D1659" s="269"/>
      <c r="E1659" s="264"/>
      <c r="F1659" s="334"/>
      <c r="G1659" s="269"/>
      <c r="H1659" s="269"/>
      <c r="I1659" s="264"/>
      <c r="J1659" s="307" t="str">
        <f t="shared" si="1"/>
        <v/>
      </c>
      <c r="K1659" s="307"/>
      <c r="L1659" s="308"/>
      <c r="M1659" s="307"/>
      <c r="N1659" s="304"/>
      <c r="O1659" s="264"/>
      <c r="P1659" s="269"/>
      <c r="Q1659" s="296"/>
      <c r="R1659" s="296"/>
      <c r="S1659" s="296"/>
      <c r="T1659" s="296"/>
    </row>
    <row r="1660" spans="1:20" ht="12.75" customHeight="1" x14ac:dyDescent="0.2">
      <c r="A1660" s="303" t="str">
        <f>IF(B1660="","",ROW()-ROW($A$3)+'Diário 3º PA'!$P$1)</f>
        <v/>
      </c>
      <c r="B1660" s="304"/>
      <c r="C1660" s="305"/>
      <c r="D1660" s="269"/>
      <c r="E1660" s="264"/>
      <c r="F1660" s="334"/>
      <c r="G1660" s="269"/>
      <c r="H1660" s="269"/>
      <c r="I1660" s="264"/>
      <c r="J1660" s="307" t="str">
        <f t="shared" si="1"/>
        <v/>
      </c>
      <c r="K1660" s="307"/>
      <c r="L1660" s="308"/>
      <c r="M1660" s="307"/>
      <c r="N1660" s="304"/>
      <c r="O1660" s="264"/>
      <c r="P1660" s="269"/>
      <c r="Q1660" s="296"/>
      <c r="R1660" s="296"/>
      <c r="S1660" s="296"/>
      <c r="T1660" s="296"/>
    </row>
    <row r="1661" spans="1:20" ht="12.75" customHeight="1" x14ac:dyDescent="0.2">
      <c r="A1661" s="303" t="str">
        <f>IF(B1661="","",ROW()-ROW($A$3)+'Diário 3º PA'!$P$1)</f>
        <v/>
      </c>
      <c r="B1661" s="304"/>
      <c r="C1661" s="305"/>
      <c r="D1661" s="269"/>
      <c r="E1661" s="264"/>
      <c r="F1661" s="334"/>
      <c r="G1661" s="269"/>
      <c r="H1661" s="269"/>
      <c r="I1661" s="264"/>
      <c r="J1661" s="307" t="str">
        <f t="shared" si="1"/>
        <v/>
      </c>
      <c r="K1661" s="307"/>
      <c r="L1661" s="308"/>
      <c r="M1661" s="307"/>
      <c r="N1661" s="304"/>
      <c r="O1661" s="264"/>
      <c r="P1661" s="269"/>
      <c r="Q1661" s="296"/>
      <c r="R1661" s="296"/>
      <c r="S1661" s="296"/>
      <c r="T1661" s="296"/>
    </row>
    <row r="1662" spans="1:20" ht="12.75" customHeight="1" x14ac:dyDescent="0.2">
      <c r="A1662" s="303" t="str">
        <f>IF(B1662="","",ROW()-ROW($A$3)+'Diário 3º PA'!$P$1)</f>
        <v/>
      </c>
      <c r="B1662" s="304"/>
      <c r="C1662" s="305"/>
      <c r="D1662" s="269"/>
      <c r="E1662" s="264"/>
      <c r="F1662" s="334"/>
      <c r="G1662" s="269"/>
      <c r="H1662" s="269"/>
      <c r="I1662" s="264"/>
      <c r="J1662" s="307" t="str">
        <f t="shared" si="1"/>
        <v/>
      </c>
      <c r="K1662" s="307"/>
      <c r="L1662" s="308"/>
      <c r="M1662" s="307"/>
      <c r="N1662" s="304"/>
      <c r="O1662" s="264"/>
      <c r="P1662" s="269"/>
      <c r="Q1662" s="296"/>
      <c r="R1662" s="296"/>
      <c r="S1662" s="296"/>
      <c r="T1662" s="296"/>
    </row>
    <row r="1663" spans="1:20" ht="12.75" customHeight="1" x14ac:dyDescent="0.2">
      <c r="A1663" s="303" t="str">
        <f>IF(B1663="","",ROW()-ROW($A$3)+'Diário 3º PA'!$P$1)</f>
        <v/>
      </c>
      <c r="B1663" s="304"/>
      <c r="C1663" s="305"/>
      <c r="D1663" s="269"/>
      <c r="E1663" s="264"/>
      <c r="F1663" s="334"/>
      <c r="G1663" s="269"/>
      <c r="H1663" s="269"/>
      <c r="I1663" s="264"/>
      <c r="J1663" s="307" t="str">
        <f t="shared" si="1"/>
        <v/>
      </c>
      <c r="K1663" s="307"/>
      <c r="L1663" s="308"/>
      <c r="M1663" s="307"/>
      <c r="N1663" s="304"/>
      <c r="O1663" s="264"/>
      <c r="P1663" s="269"/>
      <c r="Q1663" s="296"/>
      <c r="R1663" s="296"/>
      <c r="S1663" s="296"/>
      <c r="T1663" s="296"/>
    </row>
    <row r="1664" spans="1:20" ht="12.75" customHeight="1" x14ac:dyDescent="0.2">
      <c r="A1664" s="303" t="str">
        <f>IF(B1664="","",ROW()-ROW($A$3)+'Diário 3º PA'!$P$1)</f>
        <v/>
      </c>
      <c r="B1664" s="304"/>
      <c r="C1664" s="305"/>
      <c r="D1664" s="269"/>
      <c r="E1664" s="264"/>
      <c r="F1664" s="334"/>
      <c r="G1664" s="269"/>
      <c r="H1664" s="269"/>
      <c r="I1664" s="264"/>
      <c r="J1664" s="307" t="str">
        <f t="shared" si="1"/>
        <v/>
      </c>
      <c r="K1664" s="307"/>
      <c r="L1664" s="308"/>
      <c r="M1664" s="307"/>
      <c r="N1664" s="304"/>
      <c r="O1664" s="264"/>
      <c r="P1664" s="269"/>
      <c r="Q1664" s="296"/>
      <c r="R1664" s="296"/>
      <c r="S1664" s="296"/>
      <c r="T1664" s="296"/>
    </row>
    <row r="1665" spans="1:20" ht="12.75" customHeight="1" x14ac:dyDescent="0.2">
      <c r="A1665" s="303" t="str">
        <f>IF(B1665="","",ROW()-ROW($A$3)+'Diário 3º PA'!$P$1)</f>
        <v/>
      </c>
      <c r="B1665" s="304"/>
      <c r="C1665" s="305"/>
      <c r="D1665" s="269"/>
      <c r="E1665" s="264"/>
      <c r="F1665" s="334"/>
      <c r="G1665" s="269"/>
      <c r="H1665" s="269"/>
      <c r="I1665" s="264"/>
      <c r="J1665" s="307" t="str">
        <f t="shared" si="1"/>
        <v/>
      </c>
      <c r="K1665" s="307"/>
      <c r="L1665" s="308"/>
      <c r="M1665" s="307"/>
      <c r="N1665" s="304"/>
      <c r="O1665" s="264"/>
      <c r="P1665" s="269"/>
      <c r="Q1665" s="296"/>
      <c r="R1665" s="296"/>
      <c r="S1665" s="296"/>
      <c r="T1665" s="296"/>
    </row>
    <row r="1666" spans="1:20" ht="12.75" customHeight="1" x14ac:dyDescent="0.2">
      <c r="A1666" s="303" t="str">
        <f>IF(B1666="","",ROW()-ROW($A$3)+'Diário 3º PA'!$P$1)</f>
        <v/>
      </c>
      <c r="B1666" s="304"/>
      <c r="C1666" s="305"/>
      <c r="D1666" s="269"/>
      <c r="E1666" s="264"/>
      <c r="F1666" s="334"/>
      <c r="G1666" s="269"/>
      <c r="H1666" s="269"/>
      <c r="I1666" s="264"/>
      <c r="J1666" s="307" t="str">
        <f t="shared" si="1"/>
        <v/>
      </c>
      <c r="K1666" s="307"/>
      <c r="L1666" s="308"/>
      <c r="M1666" s="307"/>
      <c r="N1666" s="304"/>
      <c r="O1666" s="264"/>
      <c r="P1666" s="269"/>
      <c r="Q1666" s="296"/>
      <c r="R1666" s="296"/>
      <c r="S1666" s="296"/>
      <c r="T1666" s="296"/>
    </row>
    <row r="1667" spans="1:20" ht="12.75" customHeight="1" x14ac:dyDescent="0.2">
      <c r="A1667" s="303" t="str">
        <f>IF(B1667="","",ROW()-ROW($A$3)+'Diário 3º PA'!$P$1)</f>
        <v/>
      </c>
      <c r="B1667" s="304"/>
      <c r="C1667" s="305"/>
      <c r="D1667" s="269"/>
      <c r="E1667" s="264"/>
      <c r="F1667" s="334"/>
      <c r="G1667" s="269"/>
      <c r="H1667" s="269"/>
      <c r="I1667" s="264"/>
      <c r="J1667" s="307" t="str">
        <f t="shared" si="1"/>
        <v/>
      </c>
      <c r="K1667" s="307"/>
      <c r="L1667" s="308"/>
      <c r="M1667" s="307"/>
      <c r="N1667" s="304"/>
      <c r="O1667" s="264"/>
      <c r="P1667" s="269"/>
      <c r="Q1667" s="296"/>
      <c r="R1667" s="296"/>
      <c r="S1667" s="296"/>
      <c r="T1667" s="296"/>
    </row>
    <row r="1668" spans="1:20" ht="12.75" customHeight="1" x14ac:dyDescent="0.2">
      <c r="A1668" s="303" t="str">
        <f>IF(B1668="","",ROW()-ROW($A$3)+'Diário 3º PA'!$P$1)</f>
        <v/>
      </c>
      <c r="B1668" s="304"/>
      <c r="C1668" s="305"/>
      <c r="D1668" s="269"/>
      <c r="E1668" s="264"/>
      <c r="F1668" s="334"/>
      <c r="G1668" s="269"/>
      <c r="H1668" s="269"/>
      <c r="I1668" s="264"/>
      <c r="J1668" s="307" t="str">
        <f t="shared" si="1"/>
        <v/>
      </c>
      <c r="K1668" s="307"/>
      <c r="L1668" s="308"/>
      <c r="M1668" s="307"/>
      <c r="N1668" s="304"/>
      <c r="O1668" s="264"/>
      <c r="P1668" s="269"/>
      <c r="Q1668" s="296"/>
      <c r="R1668" s="296"/>
      <c r="S1668" s="296"/>
      <c r="T1668" s="296"/>
    </row>
    <row r="1669" spans="1:20" ht="12.75" customHeight="1" x14ac:dyDescent="0.2">
      <c r="A1669" s="303" t="str">
        <f>IF(B1669="","",ROW()-ROW($A$3)+'Diário 3º PA'!$P$1)</f>
        <v/>
      </c>
      <c r="B1669" s="304"/>
      <c r="C1669" s="305"/>
      <c r="D1669" s="269"/>
      <c r="E1669" s="264"/>
      <c r="F1669" s="334"/>
      <c r="G1669" s="269"/>
      <c r="H1669" s="269"/>
      <c r="I1669" s="264"/>
      <c r="J1669" s="307" t="str">
        <f t="shared" si="1"/>
        <v/>
      </c>
      <c r="K1669" s="307"/>
      <c r="L1669" s="308"/>
      <c r="M1669" s="307"/>
      <c r="N1669" s="304"/>
      <c r="O1669" s="264"/>
      <c r="P1669" s="269"/>
      <c r="Q1669" s="296"/>
      <c r="R1669" s="296"/>
      <c r="S1669" s="296"/>
      <c r="T1669" s="296"/>
    </row>
    <row r="1670" spans="1:20" ht="12.75" customHeight="1" x14ac:dyDescent="0.2">
      <c r="A1670" s="303" t="str">
        <f>IF(B1670="","",ROW()-ROW($A$3)+'Diário 3º PA'!$P$1)</f>
        <v/>
      </c>
      <c r="B1670" s="304"/>
      <c r="C1670" s="305"/>
      <c r="D1670" s="269"/>
      <c r="E1670" s="264"/>
      <c r="F1670" s="334"/>
      <c r="G1670" s="269"/>
      <c r="H1670" s="269"/>
      <c r="I1670" s="264"/>
      <c r="J1670" s="307" t="str">
        <f t="shared" si="1"/>
        <v/>
      </c>
      <c r="K1670" s="307"/>
      <c r="L1670" s="308"/>
      <c r="M1670" s="307"/>
      <c r="N1670" s="304"/>
      <c r="O1670" s="264"/>
      <c r="P1670" s="269"/>
      <c r="Q1670" s="296"/>
      <c r="R1670" s="296"/>
      <c r="S1670" s="296"/>
      <c r="T1670" s="296"/>
    </row>
    <row r="1671" spans="1:20" ht="12.75" customHeight="1" x14ac:dyDescent="0.2">
      <c r="A1671" s="303" t="str">
        <f>IF(B1671="","",ROW()-ROW($A$3)+'Diário 3º PA'!$P$1)</f>
        <v/>
      </c>
      <c r="B1671" s="304"/>
      <c r="C1671" s="305"/>
      <c r="D1671" s="269"/>
      <c r="E1671" s="264"/>
      <c r="F1671" s="334"/>
      <c r="G1671" s="269"/>
      <c r="H1671" s="269"/>
      <c r="I1671" s="264"/>
      <c r="J1671" s="307" t="str">
        <f t="shared" si="1"/>
        <v/>
      </c>
      <c r="K1671" s="307"/>
      <c r="L1671" s="308"/>
      <c r="M1671" s="307"/>
      <c r="N1671" s="304"/>
      <c r="O1671" s="264"/>
      <c r="P1671" s="269"/>
      <c r="Q1671" s="296"/>
      <c r="R1671" s="296"/>
      <c r="S1671" s="296"/>
      <c r="T1671" s="296"/>
    </row>
    <row r="1672" spans="1:20" ht="12.75" customHeight="1" x14ac:dyDescent="0.2">
      <c r="A1672" s="303" t="str">
        <f>IF(B1672="","",ROW()-ROW($A$3)+'Diário 3º PA'!$P$1)</f>
        <v/>
      </c>
      <c r="B1672" s="304"/>
      <c r="C1672" s="305"/>
      <c r="D1672" s="269"/>
      <c r="E1672" s="264"/>
      <c r="F1672" s="334"/>
      <c r="G1672" s="269"/>
      <c r="H1672" s="269"/>
      <c r="I1672" s="264"/>
      <c r="J1672" s="307" t="str">
        <f t="shared" si="1"/>
        <v/>
      </c>
      <c r="K1672" s="307"/>
      <c r="L1672" s="308"/>
      <c r="M1672" s="307"/>
      <c r="N1672" s="304"/>
      <c r="O1672" s="264"/>
      <c r="P1672" s="269"/>
      <c r="Q1672" s="296"/>
      <c r="R1672" s="296"/>
      <c r="S1672" s="296"/>
      <c r="T1672" s="296"/>
    </row>
    <row r="1673" spans="1:20" ht="12.75" customHeight="1" x14ac:dyDescent="0.2">
      <c r="A1673" s="303" t="str">
        <f>IF(B1673="","",ROW()-ROW($A$3)+'Diário 3º PA'!$P$1)</f>
        <v/>
      </c>
      <c r="B1673" s="304"/>
      <c r="C1673" s="305"/>
      <c r="D1673" s="269"/>
      <c r="E1673" s="264"/>
      <c r="F1673" s="334"/>
      <c r="G1673" s="269"/>
      <c r="H1673" s="269"/>
      <c r="I1673" s="264"/>
      <c r="J1673" s="307" t="str">
        <f t="shared" si="1"/>
        <v/>
      </c>
      <c r="K1673" s="307"/>
      <c r="L1673" s="308"/>
      <c r="M1673" s="307"/>
      <c r="N1673" s="304"/>
      <c r="O1673" s="264"/>
      <c r="P1673" s="269"/>
      <c r="Q1673" s="296"/>
      <c r="R1673" s="296"/>
      <c r="S1673" s="296"/>
      <c r="T1673" s="296"/>
    </row>
    <row r="1674" spans="1:20" ht="12.75" customHeight="1" x14ac:dyDescent="0.2">
      <c r="A1674" s="303" t="str">
        <f>IF(B1674="","",ROW()-ROW($A$3)+'Diário 3º PA'!$P$1)</f>
        <v/>
      </c>
      <c r="B1674" s="304"/>
      <c r="C1674" s="305"/>
      <c r="D1674" s="269"/>
      <c r="E1674" s="264"/>
      <c r="F1674" s="334"/>
      <c r="G1674" s="269"/>
      <c r="H1674" s="269"/>
      <c r="I1674" s="264"/>
      <c r="J1674" s="307" t="str">
        <f t="shared" si="1"/>
        <v/>
      </c>
      <c r="K1674" s="307"/>
      <c r="L1674" s="308"/>
      <c r="M1674" s="307"/>
      <c r="N1674" s="304"/>
      <c r="O1674" s="264"/>
      <c r="P1674" s="269"/>
      <c r="Q1674" s="296"/>
      <c r="R1674" s="296"/>
      <c r="S1674" s="296"/>
      <c r="T1674" s="296"/>
    </row>
    <row r="1675" spans="1:20" ht="12.75" customHeight="1" x14ac:dyDescent="0.2">
      <c r="A1675" s="303" t="str">
        <f>IF(B1675="","",ROW()-ROW($A$3)+'Diário 3º PA'!$P$1)</f>
        <v/>
      </c>
      <c r="B1675" s="304"/>
      <c r="C1675" s="305"/>
      <c r="D1675" s="269"/>
      <c r="E1675" s="264"/>
      <c r="F1675" s="334"/>
      <c r="G1675" s="269"/>
      <c r="H1675" s="269"/>
      <c r="I1675" s="264"/>
      <c r="J1675" s="307" t="str">
        <f t="shared" si="1"/>
        <v/>
      </c>
      <c r="K1675" s="307"/>
      <c r="L1675" s="308"/>
      <c r="M1675" s="307"/>
      <c r="N1675" s="304"/>
      <c r="O1675" s="264"/>
      <c r="P1675" s="269"/>
      <c r="Q1675" s="296"/>
      <c r="R1675" s="296"/>
      <c r="S1675" s="296"/>
      <c r="T1675" s="296"/>
    </row>
    <row r="1676" spans="1:20" ht="12.75" customHeight="1" x14ac:dyDescent="0.2">
      <c r="A1676" s="303" t="str">
        <f>IF(B1676="","",ROW()-ROW($A$3)+'Diário 3º PA'!$P$1)</f>
        <v/>
      </c>
      <c r="B1676" s="304"/>
      <c r="C1676" s="305"/>
      <c r="D1676" s="269"/>
      <c r="E1676" s="264"/>
      <c r="F1676" s="334"/>
      <c r="G1676" s="269"/>
      <c r="H1676" s="269"/>
      <c r="I1676" s="264"/>
      <c r="J1676" s="307" t="str">
        <f t="shared" si="1"/>
        <v/>
      </c>
      <c r="K1676" s="307"/>
      <c r="L1676" s="308"/>
      <c r="M1676" s="307"/>
      <c r="N1676" s="304"/>
      <c r="O1676" s="264"/>
      <c r="P1676" s="269"/>
      <c r="Q1676" s="296"/>
      <c r="R1676" s="296"/>
      <c r="S1676" s="296"/>
      <c r="T1676" s="296"/>
    </row>
    <row r="1677" spans="1:20" ht="12.75" customHeight="1" x14ac:dyDescent="0.2">
      <c r="A1677" s="303" t="str">
        <f>IF(B1677="","",ROW()-ROW($A$3)+'Diário 3º PA'!$P$1)</f>
        <v/>
      </c>
      <c r="B1677" s="304"/>
      <c r="C1677" s="305"/>
      <c r="D1677" s="269"/>
      <c r="E1677" s="264"/>
      <c r="F1677" s="334"/>
      <c r="G1677" s="269"/>
      <c r="H1677" s="269"/>
      <c r="I1677" s="264"/>
      <c r="J1677" s="307" t="str">
        <f t="shared" si="1"/>
        <v/>
      </c>
      <c r="K1677" s="307"/>
      <c r="L1677" s="308"/>
      <c r="M1677" s="307"/>
      <c r="N1677" s="304"/>
      <c r="O1677" s="264"/>
      <c r="P1677" s="269"/>
      <c r="Q1677" s="296"/>
      <c r="R1677" s="296"/>
      <c r="S1677" s="296"/>
      <c r="T1677" s="296"/>
    </row>
    <row r="1678" spans="1:20" ht="12.75" customHeight="1" x14ac:dyDescent="0.2">
      <c r="A1678" s="303" t="str">
        <f>IF(B1678="","",ROW()-ROW($A$3)+'Diário 3º PA'!$P$1)</f>
        <v/>
      </c>
      <c r="B1678" s="304"/>
      <c r="C1678" s="305"/>
      <c r="D1678" s="269"/>
      <c r="E1678" s="264"/>
      <c r="F1678" s="334"/>
      <c r="G1678" s="269"/>
      <c r="H1678" s="269"/>
      <c r="I1678" s="264"/>
      <c r="J1678" s="307" t="str">
        <f t="shared" si="1"/>
        <v/>
      </c>
      <c r="K1678" s="307"/>
      <c r="L1678" s="308"/>
      <c r="M1678" s="307"/>
      <c r="N1678" s="304"/>
      <c r="O1678" s="264"/>
      <c r="P1678" s="269"/>
      <c r="Q1678" s="296"/>
      <c r="R1678" s="296"/>
      <c r="S1678" s="296"/>
      <c r="T1678" s="296"/>
    </row>
    <row r="1679" spans="1:20" ht="12.75" customHeight="1" x14ac:dyDescent="0.2">
      <c r="A1679" s="303" t="str">
        <f>IF(B1679="","",ROW()-ROW($A$3)+'Diário 3º PA'!$P$1)</f>
        <v/>
      </c>
      <c r="B1679" s="304"/>
      <c r="C1679" s="305"/>
      <c r="D1679" s="269"/>
      <c r="E1679" s="264"/>
      <c r="F1679" s="334"/>
      <c r="G1679" s="269"/>
      <c r="H1679" s="269"/>
      <c r="I1679" s="264"/>
      <c r="J1679" s="307" t="str">
        <f t="shared" si="1"/>
        <v/>
      </c>
      <c r="K1679" s="307"/>
      <c r="L1679" s="308"/>
      <c r="M1679" s="307"/>
      <c r="N1679" s="304"/>
      <c r="O1679" s="264"/>
      <c r="P1679" s="269"/>
      <c r="Q1679" s="296"/>
      <c r="R1679" s="296"/>
      <c r="S1679" s="296"/>
      <c r="T1679" s="296"/>
    </row>
    <row r="1680" spans="1:20" ht="12.75" customHeight="1" x14ac:dyDescent="0.2">
      <c r="A1680" s="303" t="str">
        <f>IF(B1680="","",ROW()-ROW($A$3)+'Diário 3º PA'!$P$1)</f>
        <v/>
      </c>
      <c r="B1680" s="304"/>
      <c r="C1680" s="305"/>
      <c r="D1680" s="269"/>
      <c r="E1680" s="264"/>
      <c r="F1680" s="334"/>
      <c r="G1680" s="269"/>
      <c r="H1680" s="269"/>
      <c r="I1680" s="264"/>
      <c r="J1680" s="307" t="str">
        <f t="shared" si="1"/>
        <v/>
      </c>
      <c r="K1680" s="307"/>
      <c r="L1680" s="308"/>
      <c r="M1680" s="307"/>
      <c r="N1680" s="304"/>
      <c r="O1680" s="264"/>
      <c r="P1680" s="269"/>
      <c r="Q1680" s="296"/>
      <c r="R1680" s="296"/>
      <c r="S1680" s="296"/>
      <c r="T1680" s="296"/>
    </row>
    <row r="1681" spans="1:20" ht="12.75" customHeight="1" x14ac:dyDescent="0.2">
      <c r="A1681" s="303" t="str">
        <f>IF(B1681="","",ROW()-ROW($A$3)+'Diário 3º PA'!$P$1)</f>
        <v/>
      </c>
      <c r="B1681" s="304"/>
      <c r="C1681" s="305"/>
      <c r="D1681" s="269"/>
      <c r="E1681" s="264"/>
      <c r="F1681" s="334"/>
      <c r="G1681" s="269"/>
      <c r="H1681" s="269"/>
      <c r="I1681" s="264"/>
      <c r="J1681" s="307" t="str">
        <f t="shared" si="1"/>
        <v/>
      </c>
      <c r="K1681" s="307"/>
      <c r="L1681" s="308"/>
      <c r="M1681" s="307"/>
      <c r="N1681" s="304"/>
      <c r="O1681" s="264"/>
      <c r="P1681" s="269"/>
      <c r="Q1681" s="296"/>
      <c r="R1681" s="296"/>
      <c r="S1681" s="296"/>
      <c r="T1681" s="296"/>
    </row>
    <row r="1682" spans="1:20" ht="12.75" customHeight="1" x14ac:dyDescent="0.2">
      <c r="A1682" s="303" t="str">
        <f>IF(B1682="","",ROW()-ROW($A$3)+'Diário 3º PA'!$P$1)</f>
        <v/>
      </c>
      <c r="B1682" s="304"/>
      <c r="C1682" s="305"/>
      <c r="D1682" s="269"/>
      <c r="E1682" s="264"/>
      <c r="F1682" s="334"/>
      <c r="G1682" s="269"/>
      <c r="H1682" s="269"/>
      <c r="I1682" s="264"/>
      <c r="J1682" s="307" t="str">
        <f t="shared" si="1"/>
        <v/>
      </c>
      <c r="K1682" s="307"/>
      <c r="L1682" s="308"/>
      <c r="M1682" s="307"/>
      <c r="N1682" s="304"/>
      <c r="O1682" s="264"/>
      <c r="P1682" s="269"/>
      <c r="Q1682" s="296"/>
      <c r="R1682" s="296"/>
      <c r="S1682" s="296"/>
      <c r="T1682" s="296"/>
    </row>
    <row r="1683" spans="1:20" ht="12.75" customHeight="1" x14ac:dyDescent="0.2">
      <c r="A1683" s="303" t="str">
        <f>IF(B1683="","",ROW()-ROW($A$3)+'Diário 3º PA'!$P$1)</f>
        <v/>
      </c>
      <c r="B1683" s="304"/>
      <c r="C1683" s="305"/>
      <c r="D1683" s="269"/>
      <c r="E1683" s="264"/>
      <c r="F1683" s="334"/>
      <c r="G1683" s="269"/>
      <c r="H1683" s="269"/>
      <c r="I1683" s="264"/>
      <c r="J1683" s="307" t="str">
        <f t="shared" si="1"/>
        <v/>
      </c>
      <c r="K1683" s="307"/>
      <c r="L1683" s="308"/>
      <c r="M1683" s="307"/>
      <c r="N1683" s="304"/>
      <c r="O1683" s="264"/>
      <c r="P1683" s="269"/>
      <c r="Q1683" s="296"/>
      <c r="R1683" s="296"/>
      <c r="S1683" s="296"/>
      <c r="T1683" s="296"/>
    </row>
    <row r="1684" spans="1:20" ht="12.75" customHeight="1" x14ac:dyDescent="0.2">
      <c r="A1684" s="303" t="str">
        <f>IF(B1684="","",ROW()-ROW($A$3)+'Diário 3º PA'!$P$1)</f>
        <v/>
      </c>
      <c r="B1684" s="304"/>
      <c r="C1684" s="305"/>
      <c r="D1684" s="269"/>
      <c r="E1684" s="264"/>
      <c r="F1684" s="334"/>
      <c r="G1684" s="269"/>
      <c r="H1684" s="269"/>
      <c r="I1684" s="264"/>
      <c r="J1684" s="307" t="str">
        <f t="shared" si="1"/>
        <v/>
      </c>
      <c r="K1684" s="307"/>
      <c r="L1684" s="308"/>
      <c r="M1684" s="307"/>
      <c r="N1684" s="304"/>
      <c r="O1684" s="264"/>
      <c r="P1684" s="269"/>
      <c r="Q1684" s="296"/>
      <c r="R1684" s="296"/>
      <c r="S1684" s="296"/>
      <c r="T1684" s="296"/>
    </row>
    <row r="1685" spans="1:20" ht="12.75" customHeight="1" x14ac:dyDescent="0.2">
      <c r="A1685" s="303" t="str">
        <f>IF(B1685="","",ROW()-ROW($A$3)+'Diário 3º PA'!$P$1)</f>
        <v/>
      </c>
      <c r="B1685" s="304"/>
      <c r="C1685" s="305"/>
      <c r="D1685" s="269"/>
      <c r="E1685" s="264"/>
      <c r="F1685" s="334"/>
      <c r="G1685" s="269"/>
      <c r="H1685" s="269"/>
      <c r="I1685" s="264"/>
      <c r="J1685" s="307" t="str">
        <f t="shared" si="1"/>
        <v/>
      </c>
      <c r="K1685" s="307"/>
      <c r="L1685" s="308"/>
      <c r="M1685" s="307"/>
      <c r="N1685" s="304"/>
      <c r="O1685" s="264"/>
      <c r="P1685" s="269"/>
      <c r="Q1685" s="296"/>
      <c r="R1685" s="296"/>
      <c r="S1685" s="296"/>
      <c r="T1685" s="296"/>
    </row>
    <row r="1686" spans="1:20" ht="12.75" customHeight="1" x14ac:dyDescent="0.2">
      <c r="A1686" s="303" t="str">
        <f>IF(B1686="","",ROW()-ROW($A$3)+'Diário 3º PA'!$P$1)</f>
        <v/>
      </c>
      <c r="B1686" s="304"/>
      <c r="C1686" s="305"/>
      <c r="D1686" s="269"/>
      <c r="E1686" s="264"/>
      <c r="F1686" s="334"/>
      <c r="G1686" s="269"/>
      <c r="H1686" s="269"/>
      <c r="I1686" s="264"/>
      <c r="J1686" s="307" t="str">
        <f t="shared" si="1"/>
        <v/>
      </c>
      <c r="K1686" s="307"/>
      <c r="L1686" s="308"/>
      <c r="M1686" s="307"/>
      <c r="N1686" s="304"/>
      <c r="O1686" s="264"/>
      <c r="P1686" s="269"/>
      <c r="Q1686" s="296"/>
      <c r="R1686" s="296"/>
      <c r="S1686" s="296"/>
      <c r="T1686" s="296"/>
    </row>
    <row r="1687" spans="1:20" ht="12.75" customHeight="1" x14ac:dyDescent="0.2">
      <c r="A1687" s="303" t="str">
        <f>IF(B1687="","",ROW()-ROW($A$3)+'Diário 3º PA'!$P$1)</f>
        <v/>
      </c>
      <c r="B1687" s="304"/>
      <c r="C1687" s="305"/>
      <c r="D1687" s="269"/>
      <c r="E1687" s="264"/>
      <c r="F1687" s="334"/>
      <c r="G1687" s="269"/>
      <c r="H1687" s="269"/>
      <c r="I1687" s="264"/>
      <c r="J1687" s="307" t="str">
        <f t="shared" si="1"/>
        <v/>
      </c>
      <c r="K1687" s="307"/>
      <c r="L1687" s="308"/>
      <c r="M1687" s="307"/>
      <c r="N1687" s="304"/>
      <c r="O1687" s="264"/>
      <c r="P1687" s="269"/>
      <c r="Q1687" s="296"/>
      <c r="R1687" s="296"/>
      <c r="S1687" s="296"/>
      <c r="T1687" s="296"/>
    </row>
    <row r="1688" spans="1:20" ht="12.75" customHeight="1" x14ac:dyDescent="0.2">
      <c r="A1688" s="303" t="str">
        <f>IF(B1688="","",ROW()-ROW($A$3)+'Diário 3º PA'!$P$1)</f>
        <v/>
      </c>
      <c r="B1688" s="304"/>
      <c r="C1688" s="305"/>
      <c r="D1688" s="269"/>
      <c r="E1688" s="264"/>
      <c r="F1688" s="334"/>
      <c r="G1688" s="269"/>
      <c r="H1688" s="269"/>
      <c r="I1688" s="264"/>
      <c r="J1688" s="307" t="str">
        <f t="shared" si="1"/>
        <v/>
      </c>
      <c r="K1688" s="307"/>
      <c r="L1688" s="308"/>
      <c r="M1688" s="307"/>
      <c r="N1688" s="304"/>
      <c r="O1688" s="264"/>
      <c r="P1688" s="269"/>
      <c r="Q1688" s="296"/>
      <c r="R1688" s="296"/>
      <c r="S1688" s="296"/>
      <c r="T1688" s="296"/>
    </row>
    <row r="1689" spans="1:20" ht="12.75" customHeight="1" x14ac:dyDescent="0.2">
      <c r="A1689" s="303" t="str">
        <f>IF(B1689="","",ROW()-ROW($A$3)+'Diário 3º PA'!$P$1)</f>
        <v/>
      </c>
      <c r="B1689" s="304"/>
      <c r="C1689" s="305"/>
      <c r="D1689" s="269"/>
      <c r="E1689" s="264"/>
      <c r="F1689" s="334"/>
      <c r="G1689" s="269"/>
      <c r="H1689" s="269"/>
      <c r="I1689" s="264"/>
      <c r="J1689" s="307" t="str">
        <f t="shared" si="1"/>
        <v/>
      </c>
      <c r="K1689" s="307"/>
      <c r="L1689" s="308"/>
      <c r="M1689" s="307"/>
      <c r="N1689" s="304"/>
      <c r="O1689" s="264"/>
      <c r="P1689" s="269"/>
      <c r="Q1689" s="296"/>
      <c r="R1689" s="296"/>
      <c r="S1689" s="296"/>
      <c r="T1689" s="296"/>
    </row>
    <row r="1690" spans="1:20" ht="12.75" customHeight="1" x14ac:dyDescent="0.2">
      <c r="A1690" s="303" t="str">
        <f>IF(B1690="","",ROW()-ROW($A$3)+'Diário 3º PA'!$P$1)</f>
        <v/>
      </c>
      <c r="B1690" s="304"/>
      <c r="C1690" s="305"/>
      <c r="D1690" s="269"/>
      <c r="E1690" s="264"/>
      <c r="F1690" s="334"/>
      <c r="G1690" s="269"/>
      <c r="H1690" s="269"/>
      <c r="I1690" s="264"/>
      <c r="J1690" s="307" t="str">
        <f t="shared" si="1"/>
        <v/>
      </c>
      <c r="K1690" s="307"/>
      <c r="L1690" s="308"/>
      <c r="M1690" s="307"/>
      <c r="N1690" s="304"/>
      <c r="O1690" s="264"/>
      <c r="P1690" s="269"/>
      <c r="Q1690" s="296"/>
      <c r="R1690" s="296"/>
      <c r="S1690" s="296"/>
      <c r="T1690" s="296"/>
    </row>
    <row r="1691" spans="1:20" ht="12.75" customHeight="1" x14ac:dyDescent="0.2">
      <c r="A1691" s="303" t="str">
        <f>IF(B1691="","",ROW()-ROW($A$3)+'Diário 3º PA'!$P$1)</f>
        <v/>
      </c>
      <c r="B1691" s="304"/>
      <c r="C1691" s="305"/>
      <c r="D1691" s="269"/>
      <c r="E1691" s="264"/>
      <c r="F1691" s="334"/>
      <c r="G1691" s="269"/>
      <c r="H1691" s="269"/>
      <c r="I1691" s="264"/>
      <c r="J1691" s="307" t="str">
        <f t="shared" si="1"/>
        <v/>
      </c>
      <c r="K1691" s="307"/>
      <c r="L1691" s="308"/>
      <c r="M1691" s="307"/>
      <c r="N1691" s="304"/>
      <c r="O1691" s="264"/>
      <c r="P1691" s="269"/>
      <c r="Q1691" s="296"/>
      <c r="R1691" s="296"/>
      <c r="S1691" s="296"/>
      <c r="T1691" s="296"/>
    </row>
    <row r="1692" spans="1:20" ht="12.75" customHeight="1" x14ac:dyDescent="0.2">
      <c r="A1692" s="303" t="str">
        <f>IF(B1692="","",ROW()-ROW($A$3)+'Diário 3º PA'!$P$1)</f>
        <v/>
      </c>
      <c r="B1692" s="304"/>
      <c r="C1692" s="305"/>
      <c r="D1692" s="269"/>
      <c r="E1692" s="264"/>
      <c r="F1692" s="334"/>
      <c r="G1692" s="269"/>
      <c r="H1692" s="269"/>
      <c r="I1692" s="264"/>
      <c r="J1692" s="307" t="str">
        <f t="shared" si="1"/>
        <v/>
      </c>
      <c r="K1692" s="307"/>
      <c r="L1692" s="308"/>
      <c r="M1692" s="307"/>
      <c r="N1692" s="304"/>
      <c r="O1692" s="264"/>
      <c r="P1692" s="269"/>
      <c r="Q1692" s="296"/>
      <c r="R1692" s="296"/>
      <c r="S1692" s="296"/>
      <c r="T1692" s="296"/>
    </row>
    <row r="1693" spans="1:20" ht="12.75" customHeight="1" x14ac:dyDescent="0.2">
      <c r="A1693" s="303" t="str">
        <f>IF(B1693="","",ROW()-ROW($A$3)+'Diário 3º PA'!$P$1)</f>
        <v/>
      </c>
      <c r="B1693" s="304"/>
      <c r="C1693" s="305"/>
      <c r="D1693" s="269"/>
      <c r="E1693" s="264"/>
      <c r="F1693" s="334"/>
      <c r="G1693" s="269"/>
      <c r="H1693" s="269"/>
      <c r="I1693" s="264"/>
      <c r="J1693" s="307" t="str">
        <f t="shared" si="1"/>
        <v/>
      </c>
      <c r="K1693" s="307"/>
      <c r="L1693" s="308"/>
      <c r="M1693" s="307"/>
      <c r="N1693" s="304"/>
      <c r="O1693" s="264"/>
      <c r="P1693" s="269"/>
      <c r="Q1693" s="296"/>
      <c r="R1693" s="296"/>
      <c r="S1693" s="296"/>
      <c r="T1693" s="296"/>
    </row>
    <row r="1694" spans="1:20" ht="12.75" customHeight="1" x14ac:dyDescent="0.2">
      <c r="A1694" s="303" t="str">
        <f>IF(B1694="","",ROW()-ROW($A$3)+'Diário 3º PA'!$P$1)</f>
        <v/>
      </c>
      <c r="B1694" s="304"/>
      <c r="C1694" s="305"/>
      <c r="D1694" s="269"/>
      <c r="E1694" s="264"/>
      <c r="F1694" s="334"/>
      <c r="G1694" s="269"/>
      <c r="H1694" s="269"/>
      <c r="I1694" s="264"/>
      <c r="J1694" s="307" t="str">
        <f t="shared" si="1"/>
        <v/>
      </c>
      <c r="K1694" s="307"/>
      <c r="L1694" s="308"/>
      <c r="M1694" s="307"/>
      <c r="N1694" s="304"/>
      <c r="O1694" s="264"/>
      <c r="P1694" s="269"/>
      <c r="Q1694" s="296"/>
      <c r="R1694" s="296"/>
      <c r="S1694" s="296"/>
      <c r="T1694" s="296"/>
    </row>
    <row r="1695" spans="1:20" ht="12.75" customHeight="1" x14ac:dyDescent="0.2">
      <c r="A1695" s="303" t="str">
        <f>IF(B1695="","",ROW()-ROW($A$3)+'Diário 3º PA'!$P$1)</f>
        <v/>
      </c>
      <c r="B1695" s="304"/>
      <c r="C1695" s="305"/>
      <c r="D1695" s="269"/>
      <c r="E1695" s="264"/>
      <c r="F1695" s="334"/>
      <c r="G1695" s="269"/>
      <c r="H1695" s="269"/>
      <c r="I1695" s="264"/>
      <c r="J1695" s="307" t="str">
        <f t="shared" si="1"/>
        <v/>
      </c>
      <c r="K1695" s="307"/>
      <c r="L1695" s="308"/>
      <c r="M1695" s="307"/>
      <c r="N1695" s="304"/>
      <c r="O1695" s="264"/>
      <c r="P1695" s="269"/>
      <c r="Q1695" s="296"/>
      <c r="R1695" s="296"/>
      <c r="S1695" s="296"/>
      <c r="T1695" s="296"/>
    </row>
    <row r="1696" spans="1:20" ht="12.75" customHeight="1" x14ac:dyDescent="0.2">
      <c r="A1696" s="303" t="str">
        <f>IF(B1696="","",ROW()-ROW($A$3)+'Diário 3º PA'!$P$1)</f>
        <v/>
      </c>
      <c r="B1696" s="304"/>
      <c r="C1696" s="305"/>
      <c r="D1696" s="269"/>
      <c r="E1696" s="264"/>
      <c r="F1696" s="334"/>
      <c r="G1696" s="269"/>
      <c r="H1696" s="269"/>
      <c r="I1696" s="264"/>
      <c r="J1696" s="307" t="str">
        <f t="shared" si="1"/>
        <v/>
      </c>
      <c r="K1696" s="307"/>
      <c r="L1696" s="308"/>
      <c r="M1696" s="307"/>
      <c r="N1696" s="304"/>
      <c r="O1696" s="264"/>
      <c r="P1696" s="269"/>
      <c r="Q1696" s="296"/>
      <c r="R1696" s="296"/>
      <c r="S1696" s="296"/>
      <c r="T1696" s="296"/>
    </row>
    <row r="1697" spans="1:20" ht="12.75" customHeight="1" x14ac:dyDescent="0.2">
      <c r="A1697" s="303" t="str">
        <f>IF(B1697="","",ROW()-ROW($A$3)+'Diário 3º PA'!$P$1)</f>
        <v/>
      </c>
      <c r="B1697" s="304"/>
      <c r="C1697" s="305"/>
      <c r="D1697" s="269"/>
      <c r="E1697" s="264"/>
      <c r="F1697" s="334"/>
      <c r="G1697" s="269"/>
      <c r="H1697" s="269"/>
      <c r="I1697" s="264"/>
      <c r="J1697" s="307" t="str">
        <f t="shared" si="1"/>
        <v/>
      </c>
      <c r="K1697" s="307"/>
      <c r="L1697" s="308"/>
      <c r="M1697" s="307"/>
      <c r="N1697" s="304"/>
      <c r="O1697" s="264"/>
      <c r="P1697" s="269"/>
      <c r="Q1697" s="296"/>
      <c r="R1697" s="296"/>
      <c r="S1697" s="296"/>
      <c r="T1697" s="296"/>
    </row>
    <row r="1698" spans="1:20" ht="12.75" customHeight="1" x14ac:dyDescent="0.2">
      <c r="A1698" s="303" t="str">
        <f>IF(B1698="","",ROW()-ROW($A$3)+'Diário 3º PA'!$P$1)</f>
        <v/>
      </c>
      <c r="B1698" s="304"/>
      <c r="C1698" s="305"/>
      <c r="D1698" s="269"/>
      <c r="E1698" s="264"/>
      <c r="F1698" s="334"/>
      <c r="G1698" s="269"/>
      <c r="H1698" s="269"/>
      <c r="I1698" s="264"/>
      <c r="J1698" s="307" t="str">
        <f t="shared" si="1"/>
        <v/>
      </c>
      <c r="K1698" s="307"/>
      <c r="L1698" s="308"/>
      <c r="M1698" s="307"/>
      <c r="N1698" s="304"/>
      <c r="O1698" s="264"/>
      <c r="P1698" s="269"/>
      <c r="Q1698" s="296"/>
      <c r="R1698" s="296"/>
      <c r="S1698" s="296"/>
      <c r="T1698" s="296"/>
    </row>
    <row r="1699" spans="1:20" ht="12.75" customHeight="1" x14ac:dyDescent="0.2">
      <c r="A1699" s="303" t="str">
        <f>IF(B1699="","",ROW()-ROW($A$3)+'Diário 3º PA'!$P$1)</f>
        <v/>
      </c>
      <c r="B1699" s="304"/>
      <c r="C1699" s="305"/>
      <c r="D1699" s="269"/>
      <c r="E1699" s="264"/>
      <c r="F1699" s="334"/>
      <c r="G1699" s="269"/>
      <c r="H1699" s="269"/>
      <c r="I1699" s="264"/>
      <c r="J1699" s="307" t="str">
        <f t="shared" si="1"/>
        <v/>
      </c>
      <c r="K1699" s="307"/>
      <c r="L1699" s="308"/>
      <c r="M1699" s="307"/>
      <c r="N1699" s="304"/>
      <c r="O1699" s="264"/>
      <c r="P1699" s="269"/>
      <c r="Q1699" s="296"/>
      <c r="R1699" s="296"/>
      <c r="S1699" s="296"/>
      <c r="T1699" s="296"/>
    </row>
    <row r="1700" spans="1:20" ht="12.75" customHeight="1" x14ac:dyDescent="0.2">
      <c r="A1700" s="303" t="str">
        <f>IF(B1700="","",ROW()-ROW($A$3)+'Diário 3º PA'!$P$1)</f>
        <v/>
      </c>
      <c r="B1700" s="304"/>
      <c r="C1700" s="305"/>
      <c r="D1700" s="269"/>
      <c r="E1700" s="264"/>
      <c r="F1700" s="334"/>
      <c r="G1700" s="269"/>
      <c r="H1700" s="269"/>
      <c r="I1700" s="264"/>
      <c r="J1700" s="307" t="str">
        <f t="shared" si="1"/>
        <v/>
      </c>
      <c r="K1700" s="307"/>
      <c r="L1700" s="308"/>
      <c r="M1700" s="307"/>
      <c r="N1700" s="304"/>
      <c r="O1700" s="264"/>
      <c r="P1700" s="269"/>
      <c r="Q1700" s="296"/>
      <c r="R1700" s="296"/>
      <c r="S1700" s="296"/>
      <c r="T1700" s="296"/>
    </row>
    <row r="1701" spans="1:20" ht="12.75" customHeight="1" x14ac:dyDescent="0.2">
      <c r="A1701" s="303" t="str">
        <f>IF(B1701="","",ROW()-ROW($A$3)+'Diário 3º PA'!$P$1)</f>
        <v/>
      </c>
      <c r="B1701" s="304"/>
      <c r="C1701" s="305"/>
      <c r="D1701" s="269"/>
      <c r="E1701" s="264"/>
      <c r="F1701" s="334"/>
      <c r="G1701" s="269"/>
      <c r="H1701" s="269"/>
      <c r="I1701" s="264"/>
      <c r="J1701" s="307" t="str">
        <f t="shared" si="1"/>
        <v/>
      </c>
      <c r="K1701" s="307"/>
      <c r="L1701" s="308"/>
      <c r="M1701" s="307"/>
      <c r="N1701" s="304"/>
      <c r="O1701" s="264"/>
      <c r="P1701" s="269"/>
      <c r="Q1701" s="296"/>
      <c r="R1701" s="296"/>
      <c r="S1701" s="296"/>
      <c r="T1701" s="296"/>
    </row>
    <row r="1702" spans="1:20" ht="12.75" customHeight="1" x14ac:dyDescent="0.2">
      <c r="A1702" s="303" t="str">
        <f>IF(B1702="","",ROW()-ROW($A$3)+'Diário 3º PA'!$P$1)</f>
        <v/>
      </c>
      <c r="B1702" s="304"/>
      <c r="C1702" s="305"/>
      <c r="D1702" s="269"/>
      <c r="E1702" s="264"/>
      <c r="F1702" s="334"/>
      <c r="G1702" s="269"/>
      <c r="H1702" s="269"/>
      <c r="I1702" s="264"/>
      <c r="J1702" s="307" t="str">
        <f t="shared" si="1"/>
        <v/>
      </c>
      <c r="K1702" s="307"/>
      <c r="L1702" s="308"/>
      <c r="M1702" s="307"/>
      <c r="N1702" s="304"/>
      <c r="O1702" s="264"/>
      <c r="P1702" s="269"/>
      <c r="Q1702" s="296"/>
      <c r="R1702" s="296"/>
      <c r="S1702" s="296"/>
      <c r="T1702" s="296"/>
    </row>
    <row r="1703" spans="1:20" ht="12.75" customHeight="1" x14ac:dyDescent="0.2">
      <c r="A1703" s="303" t="str">
        <f>IF(B1703="","",ROW()-ROW($A$3)+'Diário 3º PA'!$P$1)</f>
        <v/>
      </c>
      <c r="B1703" s="304"/>
      <c r="C1703" s="305"/>
      <c r="D1703" s="269"/>
      <c r="E1703" s="264"/>
      <c r="F1703" s="334"/>
      <c r="G1703" s="269"/>
      <c r="H1703" s="269"/>
      <c r="I1703" s="264"/>
      <c r="J1703" s="307" t="str">
        <f t="shared" si="1"/>
        <v/>
      </c>
      <c r="K1703" s="307"/>
      <c r="L1703" s="308"/>
      <c r="M1703" s="307"/>
      <c r="N1703" s="304"/>
      <c r="O1703" s="264"/>
      <c r="P1703" s="269"/>
      <c r="Q1703" s="296"/>
      <c r="R1703" s="296"/>
      <c r="S1703" s="296"/>
      <c r="T1703" s="296"/>
    </row>
    <row r="1704" spans="1:20" ht="12.75" customHeight="1" x14ac:dyDescent="0.2">
      <c r="A1704" s="303" t="str">
        <f>IF(B1704="","",ROW()-ROW($A$3)+'Diário 3º PA'!$P$1)</f>
        <v/>
      </c>
      <c r="B1704" s="304"/>
      <c r="C1704" s="305"/>
      <c r="D1704" s="269"/>
      <c r="E1704" s="264"/>
      <c r="F1704" s="334"/>
      <c r="G1704" s="269"/>
      <c r="H1704" s="269"/>
      <c r="I1704" s="264"/>
      <c r="J1704" s="307" t="str">
        <f t="shared" si="1"/>
        <v/>
      </c>
      <c r="K1704" s="307"/>
      <c r="L1704" s="308"/>
      <c r="M1704" s="307"/>
      <c r="N1704" s="304"/>
      <c r="O1704" s="264"/>
      <c r="P1704" s="269"/>
      <c r="Q1704" s="296"/>
      <c r="R1704" s="296"/>
      <c r="S1704" s="296"/>
      <c r="T1704" s="296"/>
    </row>
    <row r="1705" spans="1:20" ht="12.75" customHeight="1" x14ac:dyDescent="0.2">
      <c r="A1705" s="303" t="str">
        <f>IF(B1705="","",ROW()-ROW($A$3)+'Diário 3º PA'!$P$1)</f>
        <v/>
      </c>
      <c r="B1705" s="304"/>
      <c r="C1705" s="305"/>
      <c r="D1705" s="269"/>
      <c r="E1705" s="264"/>
      <c r="F1705" s="334"/>
      <c r="G1705" s="269"/>
      <c r="H1705" s="269"/>
      <c r="I1705" s="264"/>
      <c r="J1705" s="307" t="str">
        <f t="shared" si="1"/>
        <v/>
      </c>
      <c r="K1705" s="307"/>
      <c r="L1705" s="308"/>
      <c r="M1705" s="307"/>
      <c r="N1705" s="304"/>
      <c r="O1705" s="264"/>
      <c r="P1705" s="269"/>
      <c r="Q1705" s="296"/>
      <c r="R1705" s="296"/>
      <c r="S1705" s="296"/>
      <c r="T1705" s="296"/>
    </row>
    <row r="1706" spans="1:20" ht="12.75" customHeight="1" x14ac:dyDescent="0.2">
      <c r="A1706" s="303" t="str">
        <f>IF(B1706="","",ROW()-ROW($A$3)+'Diário 3º PA'!$P$1)</f>
        <v/>
      </c>
      <c r="B1706" s="304"/>
      <c r="C1706" s="305"/>
      <c r="D1706" s="269"/>
      <c r="E1706" s="264"/>
      <c r="F1706" s="334"/>
      <c r="G1706" s="269"/>
      <c r="H1706" s="269"/>
      <c r="I1706" s="264"/>
      <c r="J1706" s="307" t="str">
        <f t="shared" si="1"/>
        <v/>
      </c>
      <c r="K1706" s="307"/>
      <c r="L1706" s="308"/>
      <c r="M1706" s="307"/>
      <c r="N1706" s="304"/>
      <c r="O1706" s="264"/>
      <c r="P1706" s="269"/>
      <c r="Q1706" s="296"/>
      <c r="R1706" s="296"/>
      <c r="S1706" s="296"/>
      <c r="T1706" s="296"/>
    </row>
    <row r="1707" spans="1:20" ht="12.75" customHeight="1" x14ac:dyDescent="0.2">
      <c r="A1707" s="303" t="str">
        <f>IF(B1707="","",ROW()-ROW($A$3)+'Diário 3º PA'!$P$1)</f>
        <v/>
      </c>
      <c r="B1707" s="304"/>
      <c r="C1707" s="305"/>
      <c r="D1707" s="269"/>
      <c r="E1707" s="264"/>
      <c r="F1707" s="334"/>
      <c r="G1707" s="269"/>
      <c r="H1707" s="269"/>
      <c r="I1707" s="264"/>
      <c r="J1707" s="307" t="str">
        <f t="shared" si="1"/>
        <v/>
      </c>
      <c r="K1707" s="307"/>
      <c r="L1707" s="308"/>
      <c r="M1707" s="307"/>
      <c r="N1707" s="304"/>
      <c r="O1707" s="264"/>
      <c r="P1707" s="269"/>
      <c r="Q1707" s="296"/>
      <c r="R1707" s="296"/>
      <c r="S1707" s="296"/>
      <c r="T1707" s="296"/>
    </row>
    <row r="1708" spans="1:20" ht="12.75" customHeight="1" x14ac:dyDescent="0.2">
      <c r="A1708" s="303" t="str">
        <f>IF(B1708="","",ROW()-ROW($A$3)+'Diário 3º PA'!$P$1)</f>
        <v/>
      </c>
      <c r="B1708" s="304"/>
      <c r="C1708" s="305"/>
      <c r="D1708" s="269"/>
      <c r="E1708" s="264"/>
      <c r="F1708" s="334"/>
      <c r="G1708" s="269"/>
      <c r="H1708" s="269"/>
      <c r="I1708" s="264"/>
      <c r="J1708" s="307" t="str">
        <f t="shared" si="1"/>
        <v/>
      </c>
      <c r="K1708" s="307"/>
      <c r="L1708" s="308"/>
      <c r="M1708" s="307"/>
      <c r="N1708" s="304"/>
      <c r="O1708" s="264"/>
      <c r="P1708" s="269"/>
      <c r="Q1708" s="296"/>
      <c r="R1708" s="296"/>
      <c r="S1708" s="296"/>
      <c r="T1708" s="296"/>
    </row>
    <row r="1709" spans="1:20" ht="12.75" customHeight="1" x14ac:dyDescent="0.2">
      <c r="A1709" s="303" t="str">
        <f>IF(B1709="","",ROW()-ROW($A$3)+'Diário 3º PA'!$P$1)</f>
        <v/>
      </c>
      <c r="B1709" s="304"/>
      <c r="C1709" s="305"/>
      <c r="D1709" s="269"/>
      <c r="E1709" s="264"/>
      <c r="F1709" s="334"/>
      <c r="G1709" s="269"/>
      <c r="H1709" s="269"/>
      <c r="I1709" s="264"/>
      <c r="J1709" s="307" t="str">
        <f t="shared" si="1"/>
        <v/>
      </c>
      <c r="K1709" s="307"/>
      <c r="L1709" s="308"/>
      <c r="M1709" s="307"/>
      <c r="N1709" s="304"/>
      <c r="O1709" s="264"/>
      <c r="P1709" s="269"/>
      <c r="Q1709" s="296"/>
      <c r="R1709" s="296"/>
      <c r="S1709" s="296"/>
      <c r="T1709" s="296"/>
    </row>
    <row r="1710" spans="1:20" ht="12.75" customHeight="1" x14ac:dyDescent="0.2">
      <c r="A1710" s="303" t="str">
        <f>IF(B1710="","",ROW()-ROW($A$3)+'Diário 3º PA'!$P$1)</f>
        <v/>
      </c>
      <c r="B1710" s="304"/>
      <c r="C1710" s="305"/>
      <c r="D1710" s="269"/>
      <c r="E1710" s="264"/>
      <c r="F1710" s="334"/>
      <c r="G1710" s="269"/>
      <c r="H1710" s="269"/>
      <c r="I1710" s="264"/>
      <c r="J1710" s="307" t="str">
        <f t="shared" si="1"/>
        <v/>
      </c>
      <c r="K1710" s="307"/>
      <c r="L1710" s="308"/>
      <c r="M1710" s="307"/>
      <c r="N1710" s="304"/>
      <c r="O1710" s="264"/>
      <c r="P1710" s="269"/>
      <c r="Q1710" s="296"/>
      <c r="R1710" s="296"/>
      <c r="S1710" s="296"/>
      <c r="T1710" s="296"/>
    </row>
    <row r="1711" spans="1:20" ht="12.75" customHeight="1" x14ac:dyDescent="0.2">
      <c r="A1711" s="303" t="str">
        <f>IF(B1711="","",ROW()-ROW($A$3)+'Diário 3º PA'!$P$1)</f>
        <v/>
      </c>
      <c r="B1711" s="304"/>
      <c r="C1711" s="305"/>
      <c r="D1711" s="269"/>
      <c r="E1711" s="264"/>
      <c r="F1711" s="334"/>
      <c r="G1711" s="269"/>
      <c r="H1711" s="269"/>
      <c r="I1711" s="264"/>
      <c r="J1711" s="307" t="str">
        <f t="shared" si="1"/>
        <v/>
      </c>
      <c r="K1711" s="307"/>
      <c r="L1711" s="308"/>
      <c r="M1711" s="307"/>
      <c r="N1711" s="304"/>
      <c r="O1711" s="264"/>
      <c r="P1711" s="269"/>
      <c r="Q1711" s="296"/>
      <c r="R1711" s="296"/>
      <c r="S1711" s="296"/>
      <c r="T1711" s="296"/>
    </row>
    <row r="1712" spans="1:20" ht="12.75" customHeight="1" x14ac:dyDescent="0.2">
      <c r="A1712" s="303" t="str">
        <f>IF(B1712="","",ROW()-ROW($A$3)+'Diário 3º PA'!$P$1)</f>
        <v/>
      </c>
      <c r="B1712" s="304"/>
      <c r="C1712" s="305"/>
      <c r="D1712" s="269"/>
      <c r="E1712" s="264"/>
      <c r="F1712" s="334"/>
      <c r="G1712" s="269"/>
      <c r="H1712" s="269"/>
      <c r="I1712" s="264"/>
      <c r="J1712" s="307" t="str">
        <f t="shared" si="1"/>
        <v/>
      </c>
      <c r="K1712" s="307"/>
      <c r="L1712" s="308"/>
      <c r="M1712" s="307"/>
      <c r="N1712" s="304"/>
      <c r="O1712" s="264"/>
      <c r="P1712" s="269"/>
      <c r="Q1712" s="296"/>
      <c r="R1712" s="296"/>
      <c r="S1712" s="296"/>
      <c r="T1712" s="296"/>
    </row>
    <row r="1713" spans="1:20" ht="12.75" customHeight="1" x14ac:dyDescent="0.2">
      <c r="A1713" s="303" t="str">
        <f>IF(B1713="","",ROW()-ROW($A$3)+'Diário 3º PA'!$P$1)</f>
        <v/>
      </c>
      <c r="B1713" s="304"/>
      <c r="C1713" s="305"/>
      <c r="D1713" s="269"/>
      <c r="E1713" s="264"/>
      <c r="F1713" s="334"/>
      <c r="G1713" s="269"/>
      <c r="H1713" s="269"/>
      <c r="I1713" s="264"/>
      <c r="J1713" s="307" t="str">
        <f t="shared" si="1"/>
        <v/>
      </c>
      <c r="K1713" s="307"/>
      <c r="L1713" s="308"/>
      <c r="M1713" s="307"/>
      <c r="N1713" s="304"/>
      <c r="O1713" s="264"/>
      <c r="P1713" s="269"/>
      <c r="Q1713" s="296"/>
      <c r="R1713" s="296"/>
      <c r="S1713" s="296"/>
      <c r="T1713" s="296"/>
    </row>
    <row r="1714" spans="1:20" ht="12.75" customHeight="1" x14ac:dyDescent="0.2">
      <c r="A1714" s="303" t="str">
        <f>IF(B1714="","",ROW()-ROW($A$3)+'Diário 3º PA'!$P$1)</f>
        <v/>
      </c>
      <c r="B1714" s="304"/>
      <c r="C1714" s="305"/>
      <c r="D1714" s="269"/>
      <c r="E1714" s="264"/>
      <c r="F1714" s="334"/>
      <c r="G1714" s="269"/>
      <c r="H1714" s="269"/>
      <c r="I1714" s="264"/>
      <c r="J1714" s="307" t="str">
        <f t="shared" si="1"/>
        <v/>
      </c>
      <c r="K1714" s="307"/>
      <c r="L1714" s="308"/>
      <c r="M1714" s="307"/>
      <c r="N1714" s="304"/>
      <c r="O1714" s="264"/>
      <c r="P1714" s="269"/>
      <c r="Q1714" s="296"/>
      <c r="R1714" s="296"/>
      <c r="S1714" s="296"/>
      <c r="T1714" s="296"/>
    </row>
    <row r="1715" spans="1:20" ht="12.75" customHeight="1" x14ac:dyDescent="0.2">
      <c r="A1715" s="303" t="str">
        <f>IF(B1715="","",ROW()-ROW($A$3)+'Diário 3º PA'!$P$1)</f>
        <v/>
      </c>
      <c r="B1715" s="304"/>
      <c r="C1715" s="305"/>
      <c r="D1715" s="269"/>
      <c r="E1715" s="264"/>
      <c r="F1715" s="334"/>
      <c r="G1715" s="269"/>
      <c r="H1715" s="269"/>
      <c r="I1715" s="264"/>
      <c r="J1715" s="307" t="str">
        <f t="shared" si="1"/>
        <v/>
      </c>
      <c r="K1715" s="307"/>
      <c r="L1715" s="308"/>
      <c r="M1715" s="307"/>
      <c r="N1715" s="304"/>
      <c r="O1715" s="264"/>
      <c r="P1715" s="269"/>
      <c r="Q1715" s="296"/>
      <c r="R1715" s="296"/>
      <c r="S1715" s="296"/>
      <c r="T1715" s="296"/>
    </row>
    <row r="1716" spans="1:20" ht="12.75" customHeight="1" x14ac:dyDescent="0.2">
      <c r="A1716" s="303" t="str">
        <f>IF(B1716="","",ROW()-ROW($A$3)+'Diário 3º PA'!$P$1)</f>
        <v/>
      </c>
      <c r="B1716" s="304"/>
      <c r="C1716" s="305"/>
      <c r="D1716" s="269"/>
      <c r="E1716" s="264"/>
      <c r="F1716" s="334"/>
      <c r="G1716" s="269"/>
      <c r="H1716" s="269"/>
      <c r="I1716" s="264"/>
      <c r="J1716" s="307" t="str">
        <f t="shared" si="1"/>
        <v/>
      </c>
      <c r="K1716" s="307"/>
      <c r="L1716" s="308"/>
      <c r="M1716" s="307"/>
      <c r="N1716" s="304"/>
      <c r="O1716" s="264"/>
      <c r="P1716" s="269"/>
      <c r="Q1716" s="296"/>
      <c r="R1716" s="296"/>
      <c r="S1716" s="296"/>
      <c r="T1716" s="296"/>
    </row>
    <row r="1717" spans="1:20" ht="12.75" customHeight="1" x14ac:dyDescent="0.2">
      <c r="A1717" s="303" t="str">
        <f>IF(B1717="","",ROW()-ROW($A$3)+'Diário 3º PA'!$P$1)</f>
        <v/>
      </c>
      <c r="B1717" s="304"/>
      <c r="C1717" s="305"/>
      <c r="D1717" s="269"/>
      <c r="E1717" s="264"/>
      <c r="F1717" s="334"/>
      <c r="G1717" s="269"/>
      <c r="H1717" s="269"/>
      <c r="I1717" s="264"/>
      <c r="J1717" s="307" t="str">
        <f t="shared" si="1"/>
        <v/>
      </c>
      <c r="K1717" s="307"/>
      <c r="L1717" s="308"/>
      <c r="M1717" s="307"/>
      <c r="N1717" s="304"/>
      <c r="O1717" s="264"/>
      <c r="P1717" s="269"/>
      <c r="Q1717" s="296"/>
      <c r="R1717" s="296"/>
      <c r="S1717" s="296"/>
      <c r="T1717" s="296"/>
    </row>
    <row r="1718" spans="1:20" ht="12.75" customHeight="1" x14ac:dyDescent="0.2">
      <c r="A1718" s="303" t="str">
        <f>IF(B1718="","",ROW()-ROW($A$3)+'Diário 3º PA'!$P$1)</f>
        <v/>
      </c>
      <c r="B1718" s="304"/>
      <c r="C1718" s="305"/>
      <c r="D1718" s="269"/>
      <c r="E1718" s="264"/>
      <c r="F1718" s="334"/>
      <c r="G1718" s="269"/>
      <c r="H1718" s="269"/>
      <c r="I1718" s="264"/>
      <c r="J1718" s="307" t="str">
        <f t="shared" si="1"/>
        <v/>
      </c>
      <c r="K1718" s="307"/>
      <c r="L1718" s="308"/>
      <c r="M1718" s="307"/>
      <c r="N1718" s="304"/>
      <c r="O1718" s="264"/>
      <c r="P1718" s="269"/>
      <c r="Q1718" s="296"/>
      <c r="R1718" s="296"/>
      <c r="S1718" s="296"/>
      <c r="T1718" s="296"/>
    </row>
    <row r="1719" spans="1:20" ht="12.75" customHeight="1" x14ac:dyDescent="0.2">
      <c r="A1719" s="303" t="str">
        <f>IF(B1719="","",ROW()-ROW($A$3)+'Diário 3º PA'!$P$1)</f>
        <v/>
      </c>
      <c r="B1719" s="304"/>
      <c r="C1719" s="305"/>
      <c r="D1719" s="269"/>
      <c r="E1719" s="264"/>
      <c r="F1719" s="334"/>
      <c r="G1719" s="269"/>
      <c r="H1719" s="269"/>
      <c r="I1719" s="264"/>
      <c r="J1719" s="307" t="str">
        <f t="shared" si="1"/>
        <v/>
      </c>
      <c r="K1719" s="307"/>
      <c r="L1719" s="308"/>
      <c r="M1719" s="307"/>
      <c r="N1719" s="304"/>
      <c r="O1719" s="264"/>
      <c r="P1719" s="269"/>
      <c r="Q1719" s="296"/>
      <c r="R1719" s="296"/>
      <c r="S1719" s="296"/>
      <c r="T1719" s="296"/>
    </row>
    <row r="1720" spans="1:20" ht="12.75" customHeight="1" x14ac:dyDescent="0.2">
      <c r="A1720" s="303" t="str">
        <f>IF(B1720="","",ROW()-ROW($A$3)+'Diário 3º PA'!$P$1)</f>
        <v/>
      </c>
      <c r="B1720" s="304"/>
      <c r="C1720" s="305"/>
      <c r="D1720" s="269"/>
      <c r="E1720" s="264"/>
      <c r="F1720" s="334"/>
      <c r="G1720" s="269"/>
      <c r="H1720" s="269"/>
      <c r="I1720" s="264"/>
      <c r="J1720" s="307" t="str">
        <f t="shared" si="1"/>
        <v/>
      </c>
      <c r="K1720" s="307"/>
      <c r="L1720" s="308"/>
      <c r="M1720" s="307"/>
      <c r="N1720" s="304"/>
      <c r="O1720" s="264"/>
      <c r="P1720" s="269"/>
      <c r="Q1720" s="296"/>
      <c r="R1720" s="296"/>
      <c r="S1720" s="296"/>
      <c r="T1720" s="296"/>
    </row>
    <row r="1721" spans="1:20" ht="12.75" customHeight="1" x14ac:dyDescent="0.2">
      <c r="A1721" s="303" t="str">
        <f>IF(B1721="","",ROW()-ROW($A$3)+'Diário 3º PA'!$P$1)</f>
        <v/>
      </c>
      <c r="B1721" s="304"/>
      <c r="C1721" s="305"/>
      <c r="D1721" s="269"/>
      <c r="E1721" s="264"/>
      <c r="F1721" s="334"/>
      <c r="G1721" s="269"/>
      <c r="H1721" s="269"/>
      <c r="I1721" s="264"/>
      <c r="J1721" s="307" t="str">
        <f t="shared" si="1"/>
        <v/>
      </c>
      <c r="K1721" s="307"/>
      <c r="L1721" s="308"/>
      <c r="M1721" s="307"/>
      <c r="N1721" s="304"/>
      <c r="O1721" s="264"/>
      <c r="P1721" s="269"/>
      <c r="Q1721" s="296"/>
      <c r="R1721" s="296"/>
      <c r="S1721" s="296"/>
      <c r="T1721" s="296"/>
    </row>
    <row r="1722" spans="1:20" ht="12.75" customHeight="1" x14ac:dyDescent="0.2">
      <c r="A1722" s="303" t="str">
        <f>IF(B1722="","",ROW()-ROW($A$3)+'Diário 3º PA'!$P$1)</f>
        <v/>
      </c>
      <c r="B1722" s="304"/>
      <c r="C1722" s="305"/>
      <c r="D1722" s="269"/>
      <c r="E1722" s="264"/>
      <c r="F1722" s="334"/>
      <c r="G1722" s="269"/>
      <c r="H1722" s="269"/>
      <c r="I1722" s="264"/>
      <c r="J1722" s="307" t="str">
        <f t="shared" si="1"/>
        <v/>
      </c>
      <c r="K1722" s="307"/>
      <c r="L1722" s="308"/>
      <c r="M1722" s="307"/>
      <c r="N1722" s="304"/>
      <c r="O1722" s="264"/>
      <c r="P1722" s="269"/>
      <c r="Q1722" s="296"/>
      <c r="R1722" s="296"/>
      <c r="S1722" s="296"/>
      <c r="T1722" s="296"/>
    </row>
    <row r="1723" spans="1:20" ht="12.75" customHeight="1" x14ac:dyDescent="0.2">
      <c r="A1723" s="303" t="str">
        <f>IF(B1723="","",ROW()-ROW($A$3)+'Diário 3º PA'!$P$1)</f>
        <v/>
      </c>
      <c r="B1723" s="304"/>
      <c r="C1723" s="305"/>
      <c r="D1723" s="269"/>
      <c r="E1723" s="264"/>
      <c r="F1723" s="334"/>
      <c r="G1723" s="269"/>
      <c r="H1723" s="269"/>
      <c r="I1723" s="264"/>
      <c r="J1723" s="307" t="str">
        <f t="shared" si="1"/>
        <v/>
      </c>
      <c r="K1723" s="307"/>
      <c r="L1723" s="308"/>
      <c r="M1723" s="307"/>
      <c r="N1723" s="304"/>
      <c r="O1723" s="264"/>
      <c r="P1723" s="269"/>
      <c r="Q1723" s="296"/>
      <c r="R1723" s="296"/>
      <c r="S1723" s="296"/>
      <c r="T1723" s="296"/>
    </row>
    <row r="1724" spans="1:20" ht="12.75" customHeight="1" x14ac:dyDescent="0.2">
      <c r="A1724" s="303" t="str">
        <f>IF(B1724="","",ROW()-ROW($A$3)+'Diário 3º PA'!$P$1)</f>
        <v/>
      </c>
      <c r="B1724" s="304"/>
      <c r="C1724" s="305"/>
      <c r="D1724" s="269"/>
      <c r="E1724" s="264"/>
      <c r="F1724" s="334"/>
      <c r="G1724" s="269"/>
      <c r="H1724" s="269"/>
      <c r="I1724" s="264"/>
      <c r="J1724" s="307" t="str">
        <f t="shared" si="1"/>
        <v/>
      </c>
      <c r="K1724" s="307"/>
      <c r="L1724" s="308"/>
      <c r="M1724" s="307"/>
      <c r="N1724" s="304"/>
      <c r="O1724" s="264"/>
      <c r="P1724" s="269"/>
      <c r="Q1724" s="296"/>
      <c r="R1724" s="296"/>
      <c r="S1724" s="296"/>
      <c r="T1724" s="296"/>
    </row>
    <row r="1725" spans="1:20" ht="12.75" customHeight="1" x14ac:dyDescent="0.2">
      <c r="A1725" s="303" t="str">
        <f>IF(B1725="","",ROW()-ROW($A$3)+'Diário 3º PA'!$P$1)</f>
        <v/>
      </c>
      <c r="B1725" s="304"/>
      <c r="C1725" s="305"/>
      <c r="D1725" s="269"/>
      <c r="E1725" s="264"/>
      <c r="F1725" s="334"/>
      <c r="G1725" s="269"/>
      <c r="H1725" s="269"/>
      <c r="I1725" s="264"/>
      <c r="J1725" s="307" t="str">
        <f t="shared" si="1"/>
        <v/>
      </c>
      <c r="K1725" s="307"/>
      <c r="L1725" s="308"/>
      <c r="M1725" s="307"/>
      <c r="N1725" s="304"/>
      <c r="O1725" s="264"/>
      <c r="P1725" s="269"/>
      <c r="Q1725" s="296"/>
      <c r="R1725" s="296"/>
      <c r="S1725" s="296"/>
      <c r="T1725" s="296"/>
    </row>
    <row r="1726" spans="1:20" ht="12.75" customHeight="1" x14ac:dyDescent="0.2">
      <c r="A1726" s="303" t="str">
        <f>IF(B1726="","",ROW()-ROW($A$3)+'Diário 3º PA'!$P$1)</f>
        <v/>
      </c>
      <c r="B1726" s="304"/>
      <c r="C1726" s="305"/>
      <c r="D1726" s="269"/>
      <c r="E1726" s="264"/>
      <c r="F1726" s="334"/>
      <c r="G1726" s="269"/>
      <c r="H1726" s="269"/>
      <c r="I1726" s="264"/>
      <c r="J1726" s="307" t="str">
        <f t="shared" si="1"/>
        <v/>
      </c>
      <c r="K1726" s="307"/>
      <c r="L1726" s="308"/>
      <c r="M1726" s="307"/>
      <c r="N1726" s="304"/>
      <c r="O1726" s="264"/>
      <c r="P1726" s="269"/>
      <c r="Q1726" s="296"/>
      <c r="R1726" s="296"/>
      <c r="S1726" s="296"/>
      <c r="T1726" s="296"/>
    </row>
    <row r="1727" spans="1:20" ht="12.75" customHeight="1" x14ac:dyDescent="0.2">
      <c r="A1727" s="303" t="str">
        <f>IF(B1727="","",ROW()-ROW($A$3)+'Diário 3º PA'!$P$1)</f>
        <v/>
      </c>
      <c r="B1727" s="304"/>
      <c r="C1727" s="305"/>
      <c r="D1727" s="269"/>
      <c r="E1727" s="264"/>
      <c r="F1727" s="334"/>
      <c r="G1727" s="269"/>
      <c r="H1727" s="269"/>
      <c r="I1727" s="264"/>
      <c r="J1727" s="307" t="str">
        <f t="shared" si="1"/>
        <v/>
      </c>
      <c r="K1727" s="307"/>
      <c r="L1727" s="308"/>
      <c r="M1727" s="307"/>
      <c r="N1727" s="304"/>
      <c r="O1727" s="264"/>
      <c r="P1727" s="269"/>
      <c r="Q1727" s="296"/>
      <c r="R1727" s="296"/>
      <c r="S1727" s="296"/>
      <c r="T1727" s="296"/>
    </row>
    <row r="1728" spans="1:20" ht="12.75" customHeight="1" x14ac:dyDescent="0.2">
      <c r="A1728" s="303" t="str">
        <f>IF(B1728="","",ROW()-ROW($A$3)+'Diário 3º PA'!$P$1)</f>
        <v/>
      </c>
      <c r="B1728" s="304"/>
      <c r="C1728" s="305"/>
      <c r="D1728" s="269"/>
      <c r="E1728" s="264"/>
      <c r="F1728" s="334"/>
      <c r="G1728" s="269"/>
      <c r="H1728" s="269"/>
      <c r="I1728" s="264"/>
      <c r="J1728" s="307" t="str">
        <f t="shared" si="1"/>
        <v/>
      </c>
      <c r="K1728" s="307"/>
      <c r="L1728" s="308"/>
      <c r="M1728" s="307"/>
      <c r="N1728" s="304"/>
      <c r="O1728" s="264"/>
      <c r="P1728" s="269"/>
      <c r="Q1728" s="296"/>
      <c r="R1728" s="296"/>
      <c r="S1728" s="296"/>
      <c r="T1728" s="296"/>
    </row>
    <row r="1729" spans="1:20" ht="12.75" customHeight="1" x14ac:dyDescent="0.2">
      <c r="A1729" s="303" t="str">
        <f>IF(B1729="","",ROW()-ROW($A$3)+'Diário 3º PA'!$P$1)</f>
        <v/>
      </c>
      <c r="B1729" s="304"/>
      <c r="C1729" s="305"/>
      <c r="D1729" s="269"/>
      <c r="E1729" s="264"/>
      <c r="F1729" s="334"/>
      <c r="G1729" s="269"/>
      <c r="H1729" s="269"/>
      <c r="I1729" s="264"/>
      <c r="J1729" s="307" t="str">
        <f t="shared" si="1"/>
        <v/>
      </c>
      <c r="K1729" s="307"/>
      <c r="L1729" s="308"/>
      <c r="M1729" s="307"/>
      <c r="N1729" s="304"/>
      <c r="O1729" s="264"/>
      <c r="P1729" s="269"/>
      <c r="Q1729" s="296"/>
      <c r="R1729" s="296"/>
      <c r="S1729" s="296"/>
      <c r="T1729" s="296"/>
    </row>
    <row r="1730" spans="1:20" ht="12.75" customHeight="1" x14ac:dyDescent="0.2">
      <c r="A1730" s="303" t="str">
        <f>IF(B1730="","",ROW()-ROW($A$3)+'Diário 3º PA'!$P$1)</f>
        <v/>
      </c>
      <c r="B1730" s="304"/>
      <c r="C1730" s="305"/>
      <c r="D1730" s="269"/>
      <c r="E1730" s="264"/>
      <c r="F1730" s="334"/>
      <c r="G1730" s="269"/>
      <c r="H1730" s="269"/>
      <c r="I1730" s="264"/>
      <c r="J1730" s="307" t="str">
        <f t="shared" si="1"/>
        <v/>
      </c>
      <c r="K1730" s="307"/>
      <c r="L1730" s="308"/>
      <c r="M1730" s="307"/>
      <c r="N1730" s="304"/>
      <c r="O1730" s="264"/>
      <c r="P1730" s="269"/>
      <c r="Q1730" s="296"/>
      <c r="R1730" s="296"/>
      <c r="S1730" s="296"/>
      <c r="T1730" s="296"/>
    </row>
    <row r="1731" spans="1:20" ht="12.75" customHeight="1" x14ac:dyDescent="0.2">
      <c r="A1731" s="303" t="str">
        <f>IF(B1731="","",ROW()-ROW($A$3)+'Diário 3º PA'!$P$1)</f>
        <v/>
      </c>
      <c r="B1731" s="304"/>
      <c r="C1731" s="305"/>
      <c r="D1731" s="269"/>
      <c r="E1731" s="264"/>
      <c r="F1731" s="334"/>
      <c r="G1731" s="269"/>
      <c r="H1731" s="269"/>
      <c r="I1731" s="264"/>
      <c r="J1731" s="307" t="str">
        <f t="shared" si="1"/>
        <v/>
      </c>
      <c r="K1731" s="307"/>
      <c r="L1731" s="308"/>
      <c r="M1731" s="307"/>
      <c r="N1731" s="304"/>
      <c r="O1731" s="264"/>
      <c r="P1731" s="269"/>
      <c r="Q1731" s="296"/>
      <c r="R1731" s="296"/>
      <c r="S1731" s="296"/>
      <c r="T1731" s="296"/>
    </row>
    <row r="1732" spans="1:20" ht="12.75" customHeight="1" x14ac:dyDescent="0.2">
      <c r="A1732" s="303" t="str">
        <f>IF(B1732="","",ROW()-ROW($A$3)+'Diário 3º PA'!$P$1)</f>
        <v/>
      </c>
      <c r="B1732" s="304"/>
      <c r="C1732" s="305"/>
      <c r="D1732" s="269"/>
      <c r="E1732" s="264"/>
      <c r="F1732" s="334"/>
      <c r="G1732" s="269"/>
      <c r="H1732" s="269"/>
      <c r="I1732" s="264"/>
      <c r="J1732" s="307" t="str">
        <f t="shared" si="1"/>
        <v/>
      </c>
      <c r="K1732" s="307"/>
      <c r="L1732" s="308"/>
      <c r="M1732" s="307"/>
      <c r="N1732" s="304"/>
      <c r="O1732" s="264"/>
      <c r="P1732" s="269"/>
      <c r="Q1732" s="296"/>
      <c r="R1732" s="296"/>
      <c r="S1732" s="296"/>
      <c r="T1732" s="296"/>
    </row>
    <row r="1733" spans="1:20" ht="12.75" customHeight="1" x14ac:dyDescent="0.2">
      <c r="A1733" s="303" t="str">
        <f>IF(B1733="","",ROW()-ROW($A$3)+'Diário 3º PA'!$P$1)</f>
        <v/>
      </c>
      <c r="B1733" s="304"/>
      <c r="C1733" s="305"/>
      <c r="D1733" s="269"/>
      <c r="E1733" s="264"/>
      <c r="F1733" s="334"/>
      <c r="G1733" s="269"/>
      <c r="H1733" s="269"/>
      <c r="I1733" s="264"/>
      <c r="J1733" s="307" t="str">
        <f t="shared" si="1"/>
        <v/>
      </c>
      <c r="K1733" s="307"/>
      <c r="L1733" s="308"/>
      <c r="M1733" s="307"/>
      <c r="N1733" s="304"/>
      <c r="O1733" s="264"/>
      <c r="P1733" s="269"/>
      <c r="Q1733" s="296"/>
      <c r="R1733" s="296"/>
      <c r="S1733" s="296"/>
      <c r="T1733" s="296"/>
    </row>
    <row r="1734" spans="1:20" ht="12.75" customHeight="1" x14ac:dyDescent="0.2">
      <c r="A1734" s="303" t="str">
        <f>IF(B1734="","",ROW()-ROW($A$3)+'Diário 3º PA'!$P$1)</f>
        <v/>
      </c>
      <c r="B1734" s="304"/>
      <c r="C1734" s="305"/>
      <c r="D1734" s="269"/>
      <c r="E1734" s="264"/>
      <c r="F1734" s="334"/>
      <c r="G1734" s="269"/>
      <c r="H1734" s="269"/>
      <c r="I1734" s="264"/>
      <c r="J1734" s="307" t="str">
        <f t="shared" si="1"/>
        <v/>
      </c>
      <c r="K1734" s="307"/>
      <c r="L1734" s="308"/>
      <c r="M1734" s="307"/>
      <c r="N1734" s="304"/>
      <c r="O1734" s="264"/>
      <c r="P1734" s="269"/>
      <c r="Q1734" s="296"/>
      <c r="R1734" s="296"/>
      <c r="S1734" s="296"/>
      <c r="T1734" s="296"/>
    </row>
    <row r="1735" spans="1:20" ht="12.75" customHeight="1" x14ac:dyDescent="0.2">
      <c r="A1735" s="303" t="str">
        <f>IF(B1735="","",ROW()-ROW($A$3)+'Diário 3º PA'!$P$1)</f>
        <v/>
      </c>
      <c r="B1735" s="304"/>
      <c r="C1735" s="305"/>
      <c r="D1735" s="269"/>
      <c r="E1735" s="264"/>
      <c r="F1735" s="334"/>
      <c r="G1735" s="269"/>
      <c r="H1735" s="269"/>
      <c r="I1735" s="264"/>
      <c r="J1735" s="307" t="str">
        <f t="shared" si="1"/>
        <v/>
      </c>
      <c r="K1735" s="307"/>
      <c r="L1735" s="308"/>
      <c r="M1735" s="307"/>
      <c r="N1735" s="304"/>
      <c r="O1735" s="264"/>
      <c r="P1735" s="269"/>
      <c r="Q1735" s="296"/>
      <c r="R1735" s="296"/>
      <c r="S1735" s="296"/>
      <c r="T1735" s="296"/>
    </row>
    <row r="1736" spans="1:20" ht="12.75" customHeight="1" x14ac:dyDescent="0.2">
      <c r="A1736" s="303" t="str">
        <f>IF(B1736="","",ROW()-ROW($A$3)+'Diário 3º PA'!$P$1)</f>
        <v/>
      </c>
      <c r="B1736" s="304"/>
      <c r="C1736" s="305"/>
      <c r="D1736" s="269"/>
      <c r="E1736" s="264"/>
      <c r="F1736" s="334"/>
      <c r="G1736" s="269"/>
      <c r="H1736" s="269"/>
      <c r="I1736" s="264"/>
      <c r="J1736" s="307" t="str">
        <f t="shared" si="1"/>
        <v/>
      </c>
      <c r="K1736" s="307"/>
      <c r="L1736" s="308"/>
      <c r="M1736" s="307"/>
      <c r="N1736" s="304"/>
      <c r="O1736" s="264"/>
      <c r="P1736" s="269"/>
      <c r="Q1736" s="296"/>
      <c r="R1736" s="296"/>
      <c r="S1736" s="296"/>
      <c r="T1736" s="296"/>
    </row>
    <row r="1737" spans="1:20" ht="12.75" customHeight="1" x14ac:dyDescent="0.2">
      <c r="A1737" s="303" t="str">
        <f>IF(B1737="","",ROW()-ROW($A$3)+'Diário 3º PA'!$P$1)</f>
        <v/>
      </c>
      <c r="B1737" s="304"/>
      <c r="C1737" s="305"/>
      <c r="D1737" s="269"/>
      <c r="E1737" s="264"/>
      <c r="F1737" s="334"/>
      <c r="G1737" s="269"/>
      <c r="H1737" s="269"/>
      <c r="I1737" s="264"/>
      <c r="J1737" s="307" t="str">
        <f t="shared" si="1"/>
        <v/>
      </c>
      <c r="K1737" s="307"/>
      <c r="L1737" s="308"/>
      <c r="M1737" s="307"/>
      <c r="N1737" s="304"/>
      <c r="O1737" s="264"/>
      <c r="P1737" s="269"/>
      <c r="Q1737" s="296"/>
      <c r="R1737" s="296"/>
      <c r="S1737" s="296"/>
      <c r="T1737" s="296"/>
    </row>
    <row r="1738" spans="1:20" ht="12.75" customHeight="1" x14ac:dyDescent="0.2">
      <c r="A1738" s="303" t="str">
        <f>IF(B1738="","",ROW()-ROW($A$3)+'Diário 3º PA'!$P$1)</f>
        <v/>
      </c>
      <c r="B1738" s="304"/>
      <c r="C1738" s="305"/>
      <c r="D1738" s="269"/>
      <c r="E1738" s="264"/>
      <c r="F1738" s="334"/>
      <c r="G1738" s="269"/>
      <c r="H1738" s="269"/>
      <c r="I1738" s="264"/>
      <c r="J1738" s="307" t="str">
        <f t="shared" si="1"/>
        <v/>
      </c>
      <c r="K1738" s="307"/>
      <c r="L1738" s="308"/>
      <c r="M1738" s="307"/>
      <c r="N1738" s="304"/>
      <c r="O1738" s="264"/>
      <c r="P1738" s="269"/>
      <c r="Q1738" s="296"/>
      <c r="R1738" s="296"/>
      <c r="S1738" s="296"/>
      <c r="T1738" s="296"/>
    </row>
    <row r="1739" spans="1:20" ht="12.75" customHeight="1" x14ac:dyDescent="0.2">
      <c r="A1739" s="303" t="str">
        <f>IF(B1739="","",ROW()-ROW($A$3)+'Diário 3º PA'!$P$1)</f>
        <v/>
      </c>
      <c r="B1739" s="304"/>
      <c r="C1739" s="305"/>
      <c r="D1739" s="269"/>
      <c r="E1739" s="264"/>
      <c r="F1739" s="334"/>
      <c r="G1739" s="269"/>
      <c r="H1739" s="269"/>
      <c r="I1739" s="264"/>
      <c r="J1739" s="307" t="str">
        <f t="shared" si="1"/>
        <v/>
      </c>
      <c r="K1739" s="307"/>
      <c r="L1739" s="308"/>
      <c r="M1739" s="307"/>
      <c r="N1739" s="304"/>
      <c r="O1739" s="264"/>
      <c r="P1739" s="269"/>
      <c r="Q1739" s="296"/>
      <c r="R1739" s="296"/>
      <c r="S1739" s="296"/>
      <c r="T1739" s="296"/>
    </row>
    <row r="1740" spans="1:20" ht="12.75" customHeight="1" x14ac:dyDescent="0.2">
      <c r="A1740" s="303" t="str">
        <f>IF(B1740="","",ROW()-ROW($A$3)+'Diário 3º PA'!$P$1)</f>
        <v/>
      </c>
      <c r="B1740" s="304"/>
      <c r="C1740" s="305"/>
      <c r="D1740" s="269"/>
      <c r="E1740" s="264"/>
      <c r="F1740" s="334"/>
      <c r="G1740" s="269"/>
      <c r="H1740" s="269"/>
      <c r="I1740" s="264"/>
      <c r="J1740" s="307" t="str">
        <f t="shared" si="1"/>
        <v/>
      </c>
      <c r="K1740" s="307"/>
      <c r="L1740" s="308"/>
      <c r="M1740" s="307"/>
      <c r="N1740" s="304"/>
      <c r="O1740" s="264"/>
      <c r="P1740" s="269"/>
      <c r="Q1740" s="296"/>
      <c r="R1740" s="296"/>
      <c r="S1740" s="296"/>
      <c r="T1740" s="296"/>
    </row>
    <row r="1741" spans="1:20" ht="12.75" customHeight="1" x14ac:dyDescent="0.2">
      <c r="A1741" s="303" t="str">
        <f>IF(B1741="","",ROW()-ROW($A$3)+'Diário 3º PA'!$P$1)</f>
        <v/>
      </c>
      <c r="B1741" s="304"/>
      <c r="C1741" s="305"/>
      <c r="D1741" s="269"/>
      <c r="E1741" s="264"/>
      <c r="F1741" s="334"/>
      <c r="G1741" s="269"/>
      <c r="H1741" s="269"/>
      <c r="I1741" s="264"/>
      <c r="J1741" s="307" t="str">
        <f t="shared" si="1"/>
        <v/>
      </c>
      <c r="K1741" s="307"/>
      <c r="L1741" s="308"/>
      <c r="M1741" s="307"/>
      <c r="N1741" s="304"/>
      <c r="O1741" s="264"/>
      <c r="P1741" s="269"/>
      <c r="Q1741" s="296"/>
      <c r="R1741" s="296"/>
      <c r="S1741" s="296"/>
      <c r="T1741" s="296"/>
    </row>
    <row r="1742" spans="1:20" ht="12.75" customHeight="1" x14ac:dyDescent="0.2">
      <c r="A1742" s="303" t="str">
        <f>IF(B1742="","",ROW()-ROW($A$3)+'Diário 3º PA'!$P$1)</f>
        <v/>
      </c>
      <c r="B1742" s="304"/>
      <c r="C1742" s="305"/>
      <c r="D1742" s="269"/>
      <c r="E1742" s="264"/>
      <c r="F1742" s="334"/>
      <c r="G1742" s="269"/>
      <c r="H1742" s="269"/>
      <c r="I1742" s="264"/>
      <c r="J1742" s="307" t="str">
        <f t="shared" si="1"/>
        <v/>
      </c>
      <c r="K1742" s="307"/>
      <c r="L1742" s="308"/>
      <c r="M1742" s="307"/>
      <c r="N1742" s="304"/>
      <c r="O1742" s="264"/>
      <c r="P1742" s="269"/>
      <c r="Q1742" s="296"/>
      <c r="R1742" s="296"/>
      <c r="S1742" s="296"/>
      <c r="T1742" s="296"/>
    </row>
    <row r="1743" spans="1:20" ht="12.75" customHeight="1" x14ac:dyDescent="0.2">
      <c r="A1743" s="303" t="str">
        <f>IF(B1743="","",ROW()-ROW($A$3)+'Diário 3º PA'!$P$1)</f>
        <v/>
      </c>
      <c r="B1743" s="304"/>
      <c r="C1743" s="305"/>
      <c r="D1743" s="269"/>
      <c r="E1743" s="264"/>
      <c r="F1743" s="334"/>
      <c r="G1743" s="269"/>
      <c r="H1743" s="269"/>
      <c r="I1743" s="264"/>
      <c r="J1743" s="307" t="str">
        <f t="shared" si="1"/>
        <v/>
      </c>
      <c r="K1743" s="307"/>
      <c r="L1743" s="308"/>
      <c r="M1743" s="307"/>
      <c r="N1743" s="304"/>
      <c r="O1743" s="264"/>
      <c r="P1743" s="269"/>
      <c r="Q1743" s="296"/>
      <c r="R1743" s="296"/>
      <c r="S1743" s="296"/>
      <c r="T1743" s="296"/>
    </row>
    <row r="1744" spans="1:20" ht="12.75" customHeight="1" x14ac:dyDescent="0.2">
      <c r="A1744" s="303" t="str">
        <f>IF(B1744="","",ROW()-ROW($A$3)+'Diário 3º PA'!$P$1)</f>
        <v/>
      </c>
      <c r="B1744" s="304"/>
      <c r="C1744" s="305"/>
      <c r="D1744" s="269"/>
      <c r="E1744" s="264"/>
      <c r="F1744" s="334"/>
      <c r="G1744" s="269"/>
      <c r="H1744" s="269"/>
      <c r="I1744" s="264"/>
      <c r="J1744" s="307" t="str">
        <f t="shared" si="1"/>
        <v/>
      </c>
      <c r="K1744" s="307"/>
      <c r="L1744" s="308"/>
      <c r="M1744" s="307"/>
      <c r="N1744" s="304"/>
      <c r="O1744" s="264"/>
      <c r="P1744" s="269"/>
      <c r="Q1744" s="296"/>
      <c r="R1744" s="296"/>
      <c r="S1744" s="296"/>
      <c r="T1744" s="296"/>
    </row>
    <row r="1745" spans="1:20" ht="12.75" customHeight="1" x14ac:dyDescent="0.2">
      <c r="A1745" s="303" t="str">
        <f>IF(B1745="","",ROW()-ROW($A$3)+'Diário 3º PA'!$P$1)</f>
        <v/>
      </c>
      <c r="B1745" s="304"/>
      <c r="C1745" s="305"/>
      <c r="D1745" s="269"/>
      <c r="E1745" s="264"/>
      <c r="F1745" s="334"/>
      <c r="G1745" s="269"/>
      <c r="H1745" s="269"/>
      <c r="I1745" s="264"/>
      <c r="J1745" s="307" t="str">
        <f t="shared" si="1"/>
        <v/>
      </c>
      <c r="K1745" s="307"/>
      <c r="L1745" s="308"/>
      <c r="M1745" s="307"/>
      <c r="N1745" s="304"/>
      <c r="O1745" s="264"/>
      <c r="P1745" s="269"/>
      <c r="Q1745" s="296"/>
      <c r="R1745" s="296"/>
      <c r="S1745" s="296"/>
      <c r="T1745" s="296"/>
    </row>
    <row r="1746" spans="1:20" ht="12.75" customHeight="1" x14ac:dyDescent="0.2">
      <c r="A1746" s="303" t="str">
        <f>IF(B1746="","",ROW()-ROW($A$3)+'Diário 3º PA'!$P$1)</f>
        <v/>
      </c>
      <c r="B1746" s="304"/>
      <c r="C1746" s="305"/>
      <c r="D1746" s="269"/>
      <c r="E1746" s="264"/>
      <c r="F1746" s="334"/>
      <c r="G1746" s="269"/>
      <c r="H1746" s="269"/>
      <c r="I1746" s="264"/>
      <c r="J1746" s="307" t="str">
        <f t="shared" si="1"/>
        <v/>
      </c>
      <c r="K1746" s="307"/>
      <c r="L1746" s="308"/>
      <c r="M1746" s="307"/>
      <c r="N1746" s="304"/>
      <c r="O1746" s="264"/>
      <c r="P1746" s="269"/>
      <c r="Q1746" s="296"/>
      <c r="R1746" s="296"/>
      <c r="S1746" s="296"/>
      <c r="T1746" s="296"/>
    </row>
    <row r="1747" spans="1:20" ht="12.75" customHeight="1" x14ac:dyDescent="0.2">
      <c r="A1747" s="303" t="str">
        <f>IF(B1747="","",ROW()-ROW($A$3)+'Diário 3º PA'!$P$1)</f>
        <v/>
      </c>
      <c r="B1747" s="304"/>
      <c r="C1747" s="305"/>
      <c r="D1747" s="269"/>
      <c r="E1747" s="264"/>
      <c r="F1747" s="334"/>
      <c r="G1747" s="269"/>
      <c r="H1747" s="269"/>
      <c r="I1747" s="264"/>
      <c r="J1747" s="307" t="str">
        <f t="shared" si="1"/>
        <v/>
      </c>
      <c r="K1747" s="307"/>
      <c r="L1747" s="308"/>
      <c r="M1747" s="307"/>
      <c r="N1747" s="304"/>
      <c r="O1747" s="264"/>
      <c r="P1747" s="269"/>
      <c r="Q1747" s="296"/>
      <c r="R1747" s="296"/>
      <c r="S1747" s="296"/>
      <c r="T1747" s="296"/>
    </row>
    <row r="1748" spans="1:20" ht="12.75" customHeight="1" x14ac:dyDescent="0.2">
      <c r="A1748" s="303" t="str">
        <f>IF(B1748="","",ROW()-ROW($A$3)+'Diário 3º PA'!$P$1)</f>
        <v/>
      </c>
      <c r="B1748" s="304"/>
      <c r="C1748" s="305"/>
      <c r="D1748" s="269"/>
      <c r="E1748" s="264"/>
      <c r="F1748" s="334"/>
      <c r="G1748" s="269"/>
      <c r="H1748" s="269"/>
      <c r="I1748" s="264"/>
      <c r="J1748" s="307" t="str">
        <f t="shared" si="1"/>
        <v/>
      </c>
      <c r="K1748" s="307"/>
      <c r="L1748" s="308"/>
      <c r="M1748" s="307"/>
      <c r="N1748" s="304"/>
      <c r="O1748" s="264"/>
      <c r="P1748" s="269"/>
      <c r="Q1748" s="296"/>
      <c r="R1748" s="296"/>
      <c r="S1748" s="296"/>
      <c r="T1748" s="296"/>
    </row>
    <row r="1749" spans="1:20" ht="12.75" customHeight="1" x14ac:dyDescent="0.2">
      <c r="A1749" s="303" t="str">
        <f>IF(B1749="","",ROW()-ROW($A$3)+'Diário 3º PA'!$P$1)</f>
        <v/>
      </c>
      <c r="B1749" s="304"/>
      <c r="C1749" s="305"/>
      <c r="D1749" s="269"/>
      <c r="E1749" s="264"/>
      <c r="F1749" s="334"/>
      <c r="G1749" s="269"/>
      <c r="H1749" s="269"/>
      <c r="I1749" s="264"/>
      <c r="J1749" s="307" t="str">
        <f t="shared" si="1"/>
        <v/>
      </c>
      <c r="K1749" s="307"/>
      <c r="L1749" s="308"/>
      <c r="M1749" s="307"/>
      <c r="N1749" s="304"/>
      <c r="O1749" s="264"/>
      <c r="P1749" s="269"/>
      <c r="Q1749" s="296"/>
      <c r="R1749" s="296"/>
      <c r="S1749" s="296"/>
      <c r="T1749" s="296"/>
    </row>
    <row r="1750" spans="1:20" ht="12.75" customHeight="1" x14ac:dyDescent="0.2">
      <c r="A1750" s="303" t="str">
        <f>IF(B1750="","",ROW()-ROW($A$3)+'Diário 3º PA'!$P$1)</f>
        <v/>
      </c>
      <c r="B1750" s="304"/>
      <c r="C1750" s="305"/>
      <c r="D1750" s="269"/>
      <c r="E1750" s="264"/>
      <c r="F1750" s="334"/>
      <c r="G1750" s="269"/>
      <c r="H1750" s="269"/>
      <c r="I1750" s="264"/>
      <c r="J1750" s="307" t="str">
        <f t="shared" si="1"/>
        <v/>
      </c>
      <c r="K1750" s="307"/>
      <c r="L1750" s="308"/>
      <c r="M1750" s="307"/>
      <c r="N1750" s="304"/>
      <c r="O1750" s="264"/>
      <c r="P1750" s="269"/>
      <c r="Q1750" s="296"/>
      <c r="R1750" s="296"/>
      <c r="S1750" s="296"/>
      <c r="T1750" s="296"/>
    </row>
    <row r="1751" spans="1:20" ht="12.75" customHeight="1" x14ac:dyDescent="0.2">
      <c r="A1751" s="303" t="str">
        <f>IF(B1751="","",ROW()-ROW($A$3)+'Diário 3º PA'!$P$1)</f>
        <v/>
      </c>
      <c r="B1751" s="304"/>
      <c r="C1751" s="305"/>
      <c r="D1751" s="269"/>
      <c r="E1751" s="264"/>
      <c r="F1751" s="334"/>
      <c r="G1751" s="269"/>
      <c r="H1751" s="269"/>
      <c r="I1751" s="264"/>
      <c r="J1751" s="307" t="str">
        <f t="shared" si="1"/>
        <v/>
      </c>
      <c r="K1751" s="307"/>
      <c r="L1751" s="308"/>
      <c r="M1751" s="307"/>
      <c r="N1751" s="304"/>
      <c r="O1751" s="264"/>
      <c r="P1751" s="269"/>
      <c r="Q1751" s="296"/>
      <c r="R1751" s="296"/>
      <c r="S1751" s="296"/>
      <c r="T1751" s="296"/>
    </row>
    <row r="1752" spans="1:20" ht="12.75" customHeight="1" x14ac:dyDescent="0.2">
      <c r="A1752" s="303" t="str">
        <f>IF(B1752="","",ROW()-ROW($A$3)+'Diário 3º PA'!$P$1)</f>
        <v/>
      </c>
      <c r="B1752" s="304"/>
      <c r="C1752" s="305"/>
      <c r="D1752" s="269"/>
      <c r="E1752" s="264"/>
      <c r="F1752" s="334"/>
      <c r="G1752" s="269"/>
      <c r="H1752" s="269"/>
      <c r="I1752" s="264"/>
      <c r="J1752" s="307" t="str">
        <f t="shared" si="1"/>
        <v/>
      </c>
      <c r="K1752" s="307"/>
      <c r="L1752" s="308"/>
      <c r="M1752" s="307"/>
      <c r="N1752" s="304"/>
      <c r="O1752" s="264"/>
      <c r="P1752" s="269"/>
      <c r="Q1752" s="296"/>
      <c r="R1752" s="296"/>
      <c r="S1752" s="296"/>
      <c r="T1752" s="296"/>
    </row>
    <row r="1753" spans="1:20" ht="12.75" customHeight="1" x14ac:dyDescent="0.2">
      <c r="A1753" s="303" t="str">
        <f>IF(B1753="","",ROW()-ROW($A$3)+'Diário 3º PA'!$P$1)</f>
        <v/>
      </c>
      <c r="B1753" s="304"/>
      <c r="C1753" s="305"/>
      <c r="D1753" s="269"/>
      <c r="E1753" s="264"/>
      <c r="F1753" s="334"/>
      <c r="G1753" s="269"/>
      <c r="H1753" s="269"/>
      <c r="I1753" s="264"/>
      <c r="J1753" s="307" t="str">
        <f t="shared" si="1"/>
        <v/>
      </c>
      <c r="K1753" s="307"/>
      <c r="L1753" s="308"/>
      <c r="M1753" s="307"/>
      <c r="N1753" s="304"/>
      <c r="O1753" s="264"/>
      <c r="P1753" s="269"/>
      <c r="Q1753" s="296"/>
      <c r="R1753" s="296"/>
      <c r="S1753" s="296"/>
      <c r="T1753" s="296"/>
    </row>
    <row r="1754" spans="1:20" ht="12.75" customHeight="1" x14ac:dyDescent="0.2">
      <c r="A1754" s="303" t="str">
        <f>IF(B1754="","",ROW()-ROW($A$3)+'Diário 3º PA'!$P$1)</f>
        <v/>
      </c>
      <c r="B1754" s="304"/>
      <c r="C1754" s="305"/>
      <c r="D1754" s="269"/>
      <c r="E1754" s="264"/>
      <c r="F1754" s="334"/>
      <c r="G1754" s="269"/>
      <c r="H1754" s="269"/>
      <c r="I1754" s="264"/>
      <c r="J1754" s="307" t="str">
        <f t="shared" si="1"/>
        <v/>
      </c>
      <c r="K1754" s="307"/>
      <c r="L1754" s="308"/>
      <c r="M1754" s="307"/>
      <c r="N1754" s="304"/>
      <c r="O1754" s="264"/>
      <c r="P1754" s="269"/>
      <c r="Q1754" s="296"/>
      <c r="R1754" s="296"/>
      <c r="S1754" s="296"/>
      <c r="T1754" s="296"/>
    </row>
    <row r="1755" spans="1:20" ht="12.75" customHeight="1" x14ac:dyDescent="0.2">
      <c r="A1755" s="303" t="str">
        <f>IF(B1755="","",ROW()-ROW($A$3)+'Diário 3º PA'!$P$1)</f>
        <v/>
      </c>
      <c r="B1755" s="304"/>
      <c r="C1755" s="305"/>
      <c r="D1755" s="269"/>
      <c r="E1755" s="264"/>
      <c r="F1755" s="334"/>
      <c r="G1755" s="269"/>
      <c r="H1755" s="269"/>
      <c r="I1755" s="264"/>
      <c r="J1755" s="307" t="str">
        <f t="shared" si="1"/>
        <v/>
      </c>
      <c r="K1755" s="307"/>
      <c r="L1755" s="308"/>
      <c r="M1755" s="307"/>
      <c r="N1755" s="304"/>
      <c r="O1755" s="264"/>
      <c r="P1755" s="269"/>
      <c r="Q1755" s="296"/>
      <c r="R1755" s="296"/>
      <c r="S1755" s="296"/>
      <c r="T1755" s="296"/>
    </row>
    <row r="1756" spans="1:20" ht="12.75" customHeight="1" x14ac:dyDescent="0.2">
      <c r="A1756" s="303" t="str">
        <f>IF(B1756="","",ROW()-ROW($A$3)+'Diário 3º PA'!$P$1)</f>
        <v/>
      </c>
      <c r="B1756" s="304"/>
      <c r="C1756" s="305"/>
      <c r="D1756" s="269"/>
      <c r="E1756" s="264"/>
      <c r="F1756" s="334"/>
      <c r="G1756" s="269"/>
      <c r="H1756" s="269"/>
      <c r="I1756" s="264"/>
      <c r="J1756" s="307" t="str">
        <f t="shared" si="1"/>
        <v/>
      </c>
      <c r="K1756" s="307"/>
      <c r="L1756" s="308"/>
      <c r="M1756" s="307"/>
      <c r="N1756" s="304"/>
      <c r="O1756" s="264"/>
      <c r="P1756" s="269"/>
      <c r="Q1756" s="296"/>
      <c r="R1756" s="296"/>
      <c r="S1756" s="296"/>
      <c r="T1756" s="296"/>
    </row>
    <row r="1757" spans="1:20" ht="12.75" customHeight="1" x14ac:dyDescent="0.2">
      <c r="A1757" s="303" t="str">
        <f>IF(B1757="","",ROW()-ROW($A$3)+'Diário 3º PA'!$P$1)</f>
        <v/>
      </c>
      <c r="B1757" s="304"/>
      <c r="C1757" s="305"/>
      <c r="D1757" s="269"/>
      <c r="E1757" s="264"/>
      <c r="F1757" s="334"/>
      <c r="G1757" s="269"/>
      <c r="H1757" s="269"/>
      <c r="I1757" s="264"/>
      <c r="J1757" s="307" t="str">
        <f t="shared" si="1"/>
        <v/>
      </c>
      <c r="K1757" s="307"/>
      <c r="L1757" s="308"/>
      <c r="M1757" s="307"/>
      <c r="N1757" s="304"/>
      <c r="O1757" s="264"/>
      <c r="P1757" s="269"/>
      <c r="Q1757" s="296"/>
      <c r="R1757" s="296"/>
      <c r="S1757" s="296"/>
      <c r="T1757" s="296"/>
    </row>
    <row r="1758" spans="1:20" ht="12.75" customHeight="1" x14ac:dyDescent="0.2">
      <c r="A1758" s="303" t="str">
        <f>IF(B1758="","",ROW()-ROW($A$3)+'Diário 3º PA'!$P$1)</f>
        <v/>
      </c>
      <c r="B1758" s="304"/>
      <c r="C1758" s="305"/>
      <c r="D1758" s="269"/>
      <c r="E1758" s="264"/>
      <c r="F1758" s="334"/>
      <c r="G1758" s="269"/>
      <c r="H1758" s="269"/>
      <c r="I1758" s="264"/>
      <c r="J1758" s="307" t="str">
        <f t="shared" si="1"/>
        <v/>
      </c>
      <c r="K1758" s="307"/>
      <c r="L1758" s="308"/>
      <c r="M1758" s="307"/>
      <c r="N1758" s="304"/>
      <c r="O1758" s="264"/>
      <c r="P1758" s="269"/>
      <c r="Q1758" s="296"/>
      <c r="R1758" s="296"/>
      <c r="S1758" s="296"/>
      <c r="T1758" s="296"/>
    </row>
    <row r="1759" spans="1:20" ht="12.75" customHeight="1" x14ac:dyDescent="0.2">
      <c r="A1759" s="303" t="str">
        <f>IF(B1759="","",ROW()-ROW($A$3)+'Diário 3º PA'!$P$1)</f>
        <v/>
      </c>
      <c r="B1759" s="304"/>
      <c r="C1759" s="305"/>
      <c r="D1759" s="269"/>
      <c r="E1759" s="264"/>
      <c r="F1759" s="334"/>
      <c r="G1759" s="269"/>
      <c r="H1759" s="269"/>
      <c r="I1759" s="264"/>
      <c r="J1759" s="307" t="str">
        <f t="shared" si="1"/>
        <v/>
      </c>
      <c r="K1759" s="307"/>
      <c r="L1759" s="308"/>
      <c r="M1759" s="307"/>
      <c r="N1759" s="304"/>
      <c r="O1759" s="264"/>
      <c r="P1759" s="269"/>
      <c r="Q1759" s="296"/>
      <c r="R1759" s="296"/>
      <c r="S1759" s="296"/>
      <c r="T1759" s="296"/>
    </row>
    <row r="1760" spans="1:20" ht="12.75" customHeight="1" x14ac:dyDescent="0.2">
      <c r="A1760" s="303" t="str">
        <f>IF(B1760="","",ROW()-ROW($A$3)+'Diário 3º PA'!$P$1)</f>
        <v/>
      </c>
      <c r="B1760" s="304"/>
      <c r="C1760" s="305"/>
      <c r="D1760" s="269"/>
      <c r="E1760" s="264"/>
      <c r="F1760" s="334"/>
      <c r="G1760" s="269"/>
      <c r="H1760" s="269"/>
      <c r="I1760" s="264"/>
      <c r="J1760" s="307" t="str">
        <f t="shared" si="1"/>
        <v/>
      </c>
      <c r="K1760" s="307"/>
      <c r="L1760" s="308"/>
      <c r="M1760" s="307"/>
      <c r="N1760" s="304"/>
      <c r="O1760" s="264"/>
      <c r="P1760" s="269"/>
      <c r="Q1760" s="296"/>
      <c r="R1760" s="296"/>
      <c r="S1760" s="296"/>
      <c r="T1760" s="296"/>
    </row>
    <row r="1761" spans="1:20" ht="12.75" customHeight="1" x14ac:dyDescent="0.2">
      <c r="A1761" s="303" t="str">
        <f>IF(B1761="","",ROW()-ROW($A$3)+'Diário 3º PA'!$P$1)</f>
        <v/>
      </c>
      <c r="B1761" s="304"/>
      <c r="C1761" s="305"/>
      <c r="D1761" s="269"/>
      <c r="E1761" s="264"/>
      <c r="F1761" s="334"/>
      <c r="G1761" s="269"/>
      <c r="H1761" s="269"/>
      <c r="I1761" s="264"/>
      <c r="J1761" s="307" t="str">
        <f t="shared" si="1"/>
        <v/>
      </c>
      <c r="K1761" s="307"/>
      <c r="L1761" s="308"/>
      <c r="M1761" s="307"/>
      <c r="N1761" s="304"/>
      <c r="O1761" s="264"/>
      <c r="P1761" s="269"/>
      <c r="Q1761" s="296"/>
      <c r="R1761" s="296"/>
      <c r="S1761" s="296"/>
      <c r="T1761" s="296"/>
    </row>
    <row r="1762" spans="1:20" ht="12.75" customHeight="1" x14ac:dyDescent="0.2">
      <c r="A1762" s="303" t="str">
        <f>IF(B1762="","",ROW()-ROW($A$3)+'Diário 3º PA'!$P$1)</f>
        <v/>
      </c>
      <c r="B1762" s="304"/>
      <c r="C1762" s="305"/>
      <c r="D1762" s="269"/>
      <c r="E1762" s="264"/>
      <c r="F1762" s="334"/>
      <c r="G1762" s="269"/>
      <c r="H1762" s="269"/>
      <c r="I1762" s="264"/>
      <c r="J1762" s="307" t="str">
        <f t="shared" si="1"/>
        <v/>
      </c>
      <c r="K1762" s="307"/>
      <c r="L1762" s="308"/>
      <c r="M1762" s="307"/>
      <c r="N1762" s="304"/>
      <c r="O1762" s="264"/>
      <c r="P1762" s="269"/>
      <c r="Q1762" s="296"/>
      <c r="R1762" s="296"/>
      <c r="S1762" s="296"/>
      <c r="T1762" s="296"/>
    </row>
    <row r="1763" spans="1:20" ht="12.75" customHeight="1" x14ac:dyDescent="0.2">
      <c r="A1763" s="303" t="str">
        <f>IF(B1763="","",ROW()-ROW($A$3)+'Diário 3º PA'!$P$1)</f>
        <v/>
      </c>
      <c r="B1763" s="304"/>
      <c r="C1763" s="305"/>
      <c r="D1763" s="269"/>
      <c r="E1763" s="264"/>
      <c r="F1763" s="334"/>
      <c r="G1763" s="269"/>
      <c r="H1763" s="269"/>
      <c r="I1763" s="264"/>
      <c r="J1763" s="307" t="str">
        <f t="shared" si="1"/>
        <v/>
      </c>
      <c r="K1763" s="307"/>
      <c r="L1763" s="308"/>
      <c r="M1763" s="307"/>
      <c r="N1763" s="304"/>
      <c r="O1763" s="264"/>
      <c r="P1763" s="269"/>
      <c r="Q1763" s="296"/>
      <c r="R1763" s="296"/>
      <c r="S1763" s="296"/>
      <c r="T1763" s="296"/>
    </row>
    <row r="1764" spans="1:20" ht="12.75" customHeight="1" x14ac:dyDescent="0.2">
      <c r="A1764" s="303" t="str">
        <f>IF(B1764="","",ROW()-ROW($A$3)+'Diário 3º PA'!$P$1)</f>
        <v/>
      </c>
      <c r="B1764" s="304"/>
      <c r="C1764" s="305"/>
      <c r="D1764" s="269"/>
      <c r="E1764" s="264"/>
      <c r="F1764" s="334"/>
      <c r="G1764" s="269"/>
      <c r="H1764" s="269"/>
      <c r="I1764" s="264"/>
      <c r="J1764" s="307" t="str">
        <f t="shared" si="1"/>
        <v/>
      </c>
      <c r="K1764" s="307"/>
      <c r="L1764" s="308"/>
      <c r="M1764" s="307"/>
      <c r="N1764" s="304"/>
      <c r="O1764" s="264"/>
      <c r="P1764" s="269"/>
      <c r="Q1764" s="296"/>
      <c r="R1764" s="296"/>
      <c r="S1764" s="296"/>
      <c r="T1764" s="296"/>
    </row>
    <row r="1765" spans="1:20" ht="12.75" customHeight="1" x14ac:dyDescent="0.2">
      <c r="A1765" s="303" t="str">
        <f>IF(B1765="","",ROW()-ROW($A$3)+'Diário 3º PA'!$P$1)</f>
        <v/>
      </c>
      <c r="B1765" s="304"/>
      <c r="C1765" s="305"/>
      <c r="D1765" s="269"/>
      <c r="E1765" s="264"/>
      <c r="F1765" s="334"/>
      <c r="G1765" s="269"/>
      <c r="H1765" s="269"/>
      <c r="I1765" s="264"/>
      <c r="J1765" s="307" t="str">
        <f t="shared" si="1"/>
        <v/>
      </c>
      <c r="K1765" s="307"/>
      <c r="L1765" s="308"/>
      <c r="M1765" s="307"/>
      <c r="N1765" s="304"/>
      <c r="O1765" s="264"/>
      <c r="P1765" s="269"/>
      <c r="Q1765" s="296"/>
      <c r="R1765" s="296"/>
      <c r="S1765" s="296"/>
      <c r="T1765" s="296"/>
    </row>
    <row r="1766" spans="1:20" ht="12.75" customHeight="1" x14ac:dyDescent="0.2">
      <c r="A1766" s="303" t="str">
        <f>IF(B1766="","",ROW()-ROW($A$3)+'Diário 3º PA'!$P$1)</f>
        <v/>
      </c>
      <c r="B1766" s="304"/>
      <c r="C1766" s="305"/>
      <c r="D1766" s="269"/>
      <c r="E1766" s="264"/>
      <c r="F1766" s="334"/>
      <c r="G1766" s="269"/>
      <c r="H1766" s="269"/>
      <c r="I1766" s="264"/>
      <c r="J1766" s="307" t="str">
        <f t="shared" si="1"/>
        <v/>
      </c>
      <c r="K1766" s="307"/>
      <c r="L1766" s="308"/>
      <c r="M1766" s="307"/>
      <c r="N1766" s="304"/>
      <c r="O1766" s="264"/>
      <c r="P1766" s="269"/>
      <c r="Q1766" s="296"/>
      <c r="R1766" s="296"/>
      <c r="S1766" s="296"/>
      <c r="T1766" s="296"/>
    </row>
    <row r="1767" spans="1:20" ht="12.75" customHeight="1" x14ac:dyDescent="0.2">
      <c r="A1767" s="303" t="str">
        <f>IF(B1767="","",ROW()-ROW($A$3)+'Diário 3º PA'!$P$1)</f>
        <v/>
      </c>
      <c r="B1767" s="304"/>
      <c r="C1767" s="305"/>
      <c r="D1767" s="269"/>
      <c r="E1767" s="264"/>
      <c r="F1767" s="334"/>
      <c r="G1767" s="269"/>
      <c r="H1767" s="269"/>
      <c r="I1767" s="264"/>
      <c r="J1767" s="307" t="str">
        <f t="shared" si="1"/>
        <v/>
      </c>
      <c r="K1767" s="307"/>
      <c r="L1767" s="308"/>
      <c r="M1767" s="307"/>
      <c r="N1767" s="304"/>
      <c r="O1767" s="264"/>
      <c r="P1767" s="269"/>
      <c r="Q1767" s="296"/>
      <c r="R1767" s="296"/>
      <c r="S1767" s="296"/>
      <c r="T1767" s="296"/>
    </row>
    <row r="1768" spans="1:20" ht="12.75" customHeight="1" x14ac:dyDescent="0.2">
      <c r="A1768" s="303" t="str">
        <f>IF(B1768="","",ROW()-ROW($A$3)+'Diário 3º PA'!$P$1)</f>
        <v/>
      </c>
      <c r="B1768" s="304"/>
      <c r="C1768" s="305"/>
      <c r="D1768" s="269"/>
      <c r="E1768" s="264"/>
      <c r="F1768" s="334"/>
      <c r="G1768" s="269"/>
      <c r="H1768" s="269"/>
      <c r="I1768" s="264"/>
      <c r="J1768" s="307" t="str">
        <f t="shared" si="1"/>
        <v/>
      </c>
      <c r="K1768" s="307"/>
      <c r="L1768" s="308"/>
      <c r="M1768" s="307"/>
      <c r="N1768" s="304"/>
      <c r="O1768" s="264"/>
      <c r="P1768" s="269"/>
      <c r="Q1768" s="296"/>
      <c r="R1768" s="296"/>
      <c r="S1768" s="296"/>
      <c r="T1768" s="296"/>
    </row>
    <row r="1769" spans="1:20" ht="12.75" customHeight="1" x14ac:dyDescent="0.2">
      <c r="A1769" s="303" t="str">
        <f>IF(B1769="","",ROW()-ROW($A$3)+'Diário 3º PA'!$P$1)</f>
        <v/>
      </c>
      <c r="B1769" s="304"/>
      <c r="C1769" s="305"/>
      <c r="D1769" s="269"/>
      <c r="E1769" s="264"/>
      <c r="F1769" s="334"/>
      <c r="G1769" s="269"/>
      <c r="H1769" s="269"/>
      <c r="I1769" s="264"/>
      <c r="J1769" s="307" t="str">
        <f t="shared" si="1"/>
        <v/>
      </c>
      <c r="K1769" s="307"/>
      <c r="L1769" s="308"/>
      <c r="M1769" s="307"/>
      <c r="N1769" s="304"/>
      <c r="O1769" s="264"/>
      <c r="P1769" s="269"/>
      <c r="Q1769" s="296"/>
      <c r="R1769" s="296"/>
      <c r="S1769" s="296"/>
      <c r="T1769" s="296"/>
    </row>
    <row r="1770" spans="1:20" ht="12.75" customHeight="1" x14ac:dyDescent="0.2">
      <c r="A1770" s="303" t="str">
        <f>IF(B1770="","",ROW()-ROW($A$3)+'Diário 3º PA'!$P$1)</f>
        <v/>
      </c>
      <c r="B1770" s="304"/>
      <c r="C1770" s="305"/>
      <c r="D1770" s="269"/>
      <c r="E1770" s="264"/>
      <c r="F1770" s="334"/>
      <c r="G1770" s="269"/>
      <c r="H1770" s="269"/>
      <c r="I1770" s="264"/>
      <c r="J1770" s="307" t="str">
        <f t="shared" si="1"/>
        <v/>
      </c>
      <c r="K1770" s="307"/>
      <c r="L1770" s="308"/>
      <c r="M1770" s="307"/>
      <c r="N1770" s="304"/>
      <c r="O1770" s="264"/>
      <c r="P1770" s="269"/>
      <c r="Q1770" s="296"/>
      <c r="R1770" s="296"/>
      <c r="S1770" s="296"/>
      <c r="T1770" s="296"/>
    </row>
    <row r="1771" spans="1:20" ht="12.75" customHeight="1" x14ac:dyDescent="0.2">
      <c r="A1771" s="303" t="str">
        <f>IF(B1771="","",ROW()-ROW($A$3)+'Diário 3º PA'!$P$1)</f>
        <v/>
      </c>
      <c r="B1771" s="304"/>
      <c r="C1771" s="305"/>
      <c r="D1771" s="269"/>
      <c r="E1771" s="264"/>
      <c r="F1771" s="334"/>
      <c r="G1771" s="269"/>
      <c r="H1771" s="269"/>
      <c r="I1771" s="264"/>
      <c r="J1771" s="307" t="str">
        <f t="shared" si="1"/>
        <v/>
      </c>
      <c r="K1771" s="307"/>
      <c r="L1771" s="308"/>
      <c r="M1771" s="307"/>
      <c r="N1771" s="304"/>
      <c r="O1771" s="264"/>
      <c r="P1771" s="269"/>
      <c r="Q1771" s="296"/>
      <c r="R1771" s="296"/>
      <c r="S1771" s="296"/>
      <c r="T1771" s="296"/>
    </row>
    <row r="1772" spans="1:20" ht="12.75" customHeight="1" x14ac:dyDescent="0.2">
      <c r="A1772" s="303" t="str">
        <f>IF(B1772="","",ROW()-ROW($A$3)+'Diário 3º PA'!$P$1)</f>
        <v/>
      </c>
      <c r="B1772" s="304"/>
      <c r="C1772" s="305"/>
      <c r="D1772" s="269"/>
      <c r="E1772" s="264"/>
      <c r="F1772" s="334"/>
      <c r="G1772" s="269"/>
      <c r="H1772" s="269"/>
      <c r="I1772" s="264"/>
      <c r="J1772" s="307" t="str">
        <f t="shared" si="1"/>
        <v/>
      </c>
      <c r="K1772" s="307"/>
      <c r="L1772" s="308"/>
      <c r="M1772" s="307"/>
      <c r="N1772" s="304"/>
      <c r="O1772" s="264"/>
      <c r="P1772" s="269"/>
      <c r="Q1772" s="296"/>
      <c r="R1772" s="296"/>
      <c r="S1772" s="296"/>
      <c r="T1772" s="296"/>
    </row>
    <row r="1773" spans="1:20" ht="12.75" customHeight="1" x14ac:dyDescent="0.2">
      <c r="A1773" s="303" t="str">
        <f>IF(B1773="","",ROW()-ROW($A$3)+'Diário 3º PA'!$P$1)</f>
        <v/>
      </c>
      <c r="B1773" s="304"/>
      <c r="C1773" s="305"/>
      <c r="D1773" s="269"/>
      <c r="E1773" s="264"/>
      <c r="F1773" s="334"/>
      <c r="G1773" s="269"/>
      <c r="H1773" s="269"/>
      <c r="I1773" s="264"/>
      <c r="J1773" s="307" t="str">
        <f t="shared" si="1"/>
        <v/>
      </c>
      <c r="K1773" s="307"/>
      <c r="L1773" s="308"/>
      <c r="M1773" s="307"/>
      <c r="N1773" s="304"/>
      <c r="O1773" s="264"/>
      <c r="P1773" s="269"/>
      <c r="Q1773" s="296"/>
      <c r="R1773" s="296"/>
      <c r="S1773" s="296"/>
      <c r="T1773" s="296"/>
    </row>
    <row r="1774" spans="1:20" ht="12.75" customHeight="1" x14ac:dyDescent="0.2">
      <c r="A1774" s="303" t="str">
        <f>IF(B1774="","",ROW()-ROW($A$3)+'Diário 3º PA'!$P$1)</f>
        <v/>
      </c>
      <c r="B1774" s="304"/>
      <c r="C1774" s="305"/>
      <c r="D1774" s="269"/>
      <c r="E1774" s="264"/>
      <c r="F1774" s="334"/>
      <c r="G1774" s="269"/>
      <c r="H1774" s="269"/>
      <c r="I1774" s="264"/>
      <c r="J1774" s="307" t="str">
        <f t="shared" si="1"/>
        <v/>
      </c>
      <c r="K1774" s="307"/>
      <c r="L1774" s="308"/>
      <c r="M1774" s="307"/>
      <c r="N1774" s="304"/>
      <c r="O1774" s="264"/>
      <c r="P1774" s="269"/>
      <c r="Q1774" s="296"/>
      <c r="R1774" s="296"/>
      <c r="S1774" s="296"/>
      <c r="T1774" s="296"/>
    </row>
    <row r="1775" spans="1:20" ht="12.75" customHeight="1" x14ac:dyDescent="0.2">
      <c r="A1775" s="303" t="str">
        <f>IF(B1775="","",ROW()-ROW($A$3)+'Diário 3º PA'!$P$1)</f>
        <v/>
      </c>
      <c r="B1775" s="304"/>
      <c r="C1775" s="305"/>
      <c r="D1775" s="269"/>
      <c r="E1775" s="264"/>
      <c r="F1775" s="334"/>
      <c r="G1775" s="269"/>
      <c r="H1775" s="269"/>
      <c r="I1775" s="264"/>
      <c r="J1775" s="307" t="str">
        <f t="shared" si="1"/>
        <v/>
      </c>
      <c r="K1775" s="307"/>
      <c r="L1775" s="308"/>
      <c r="M1775" s="307"/>
      <c r="N1775" s="304"/>
      <c r="O1775" s="264"/>
      <c r="P1775" s="269"/>
      <c r="Q1775" s="296"/>
      <c r="R1775" s="296"/>
      <c r="S1775" s="296"/>
      <c r="T1775" s="296"/>
    </row>
    <row r="1776" spans="1:20" ht="12.75" customHeight="1" x14ac:dyDescent="0.2">
      <c r="A1776" s="303" t="str">
        <f>IF(B1776="","",ROW()-ROW($A$3)+'Diário 3º PA'!$P$1)</f>
        <v/>
      </c>
      <c r="B1776" s="304"/>
      <c r="C1776" s="305"/>
      <c r="D1776" s="269"/>
      <c r="E1776" s="264"/>
      <c r="F1776" s="334"/>
      <c r="G1776" s="269"/>
      <c r="H1776" s="269"/>
      <c r="I1776" s="264"/>
      <c r="J1776" s="307" t="str">
        <f t="shared" si="1"/>
        <v/>
      </c>
      <c r="K1776" s="307"/>
      <c r="L1776" s="308"/>
      <c r="M1776" s="307"/>
      <c r="N1776" s="304"/>
      <c r="O1776" s="264"/>
      <c r="P1776" s="269"/>
      <c r="Q1776" s="296"/>
      <c r="R1776" s="296"/>
      <c r="S1776" s="296"/>
      <c r="T1776" s="296"/>
    </row>
    <row r="1777" spans="1:20" ht="12.75" customHeight="1" x14ac:dyDescent="0.2">
      <c r="A1777" s="303" t="str">
        <f>IF(B1777="","",ROW()-ROW($A$3)+'Diário 3º PA'!$P$1)</f>
        <v/>
      </c>
      <c r="B1777" s="304"/>
      <c r="C1777" s="305"/>
      <c r="D1777" s="269"/>
      <c r="E1777" s="264"/>
      <c r="F1777" s="334"/>
      <c r="G1777" s="269"/>
      <c r="H1777" s="269"/>
      <c r="I1777" s="264"/>
      <c r="J1777" s="307" t="str">
        <f t="shared" si="1"/>
        <v/>
      </c>
      <c r="K1777" s="307"/>
      <c r="L1777" s="308"/>
      <c r="M1777" s="307"/>
      <c r="N1777" s="304"/>
      <c r="O1777" s="264"/>
      <c r="P1777" s="269"/>
      <c r="Q1777" s="296"/>
      <c r="R1777" s="296"/>
      <c r="S1777" s="296"/>
      <c r="T1777" s="296"/>
    </row>
    <row r="1778" spans="1:20" ht="12.75" customHeight="1" x14ac:dyDescent="0.2">
      <c r="A1778" s="303" t="str">
        <f>IF(B1778="","",ROW()-ROW($A$3)+'Diário 3º PA'!$P$1)</f>
        <v/>
      </c>
      <c r="B1778" s="304"/>
      <c r="C1778" s="305"/>
      <c r="D1778" s="269"/>
      <c r="E1778" s="264"/>
      <c r="F1778" s="334"/>
      <c r="G1778" s="269"/>
      <c r="H1778" s="269"/>
      <c r="I1778" s="264"/>
      <c r="J1778" s="307" t="str">
        <f t="shared" si="1"/>
        <v/>
      </c>
      <c r="K1778" s="307"/>
      <c r="L1778" s="308"/>
      <c r="M1778" s="307"/>
      <c r="N1778" s="304"/>
      <c r="O1778" s="264"/>
      <c r="P1778" s="269"/>
      <c r="Q1778" s="296"/>
      <c r="R1778" s="296"/>
      <c r="S1778" s="296"/>
      <c r="T1778" s="296"/>
    </row>
    <row r="1779" spans="1:20" ht="12.75" customHeight="1" x14ac:dyDescent="0.2">
      <c r="A1779" s="303" t="str">
        <f>IF(B1779="","",ROW()-ROW($A$3)+'Diário 3º PA'!$P$1)</f>
        <v/>
      </c>
      <c r="B1779" s="304"/>
      <c r="C1779" s="305"/>
      <c r="D1779" s="269"/>
      <c r="E1779" s="264"/>
      <c r="F1779" s="334"/>
      <c r="G1779" s="269"/>
      <c r="H1779" s="269"/>
      <c r="I1779" s="264"/>
      <c r="J1779" s="307" t="str">
        <f t="shared" si="1"/>
        <v/>
      </c>
      <c r="K1779" s="307"/>
      <c r="L1779" s="308"/>
      <c r="M1779" s="307"/>
      <c r="N1779" s="304"/>
      <c r="O1779" s="264"/>
      <c r="P1779" s="269"/>
      <c r="Q1779" s="296"/>
      <c r="R1779" s="296"/>
      <c r="S1779" s="296"/>
      <c r="T1779" s="296"/>
    </row>
    <row r="1780" spans="1:20" ht="12.75" customHeight="1" x14ac:dyDescent="0.2">
      <c r="A1780" s="303" t="str">
        <f>IF(B1780="","",ROW()-ROW($A$3)+'Diário 3º PA'!$P$1)</f>
        <v/>
      </c>
      <c r="B1780" s="304"/>
      <c r="C1780" s="305"/>
      <c r="D1780" s="269"/>
      <c r="E1780" s="264"/>
      <c r="F1780" s="334"/>
      <c r="G1780" s="269"/>
      <c r="H1780" s="269"/>
      <c r="I1780" s="264"/>
      <c r="J1780" s="307" t="str">
        <f t="shared" si="1"/>
        <v/>
      </c>
      <c r="K1780" s="307"/>
      <c r="L1780" s="308"/>
      <c r="M1780" s="307"/>
      <c r="N1780" s="304"/>
      <c r="O1780" s="264"/>
      <c r="P1780" s="269"/>
      <c r="Q1780" s="296"/>
      <c r="R1780" s="296"/>
      <c r="S1780" s="296"/>
      <c r="T1780" s="296"/>
    </row>
    <row r="1781" spans="1:20" ht="12.75" customHeight="1" x14ac:dyDescent="0.2">
      <c r="A1781" s="303" t="str">
        <f>IF(B1781="","",ROW()-ROW($A$3)+'Diário 3º PA'!$P$1)</f>
        <v/>
      </c>
      <c r="B1781" s="304"/>
      <c r="C1781" s="305"/>
      <c r="D1781" s="269"/>
      <c r="E1781" s="264"/>
      <c r="F1781" s="334"/>
      <c r="G1781" s="269"/>
      <c r="H1781" s="269"/>
      <c r="I1781" s="264"/>
      <c r="J1781" s="307" t="str">
        <f t="shared" si="1"/>
        <v/>
      </c>
      <c r="K1781" s="307"/>
      <c r="L1781" s="308"/>
      <c r="M1781" s="307"/>
      <c r="N1781" s="304"/>
      <c r="O1781" s="264"/>
      <c r="P1781" s="269"/>
      <c r="Q1781" s="296"/>
      <c r="R1781" s="296"/>
      <c r="S1781" s="296"/>
      <c r="T1781" s="296"/>
    </row>
    <row r="1782" spans="1:20" ht="12.75" customHeight="1" x14ac:dyDescent="0.2">
      <c r="A1782" s="303" t="str">
        <f>IF(B1782="","",ROW()-ROW($A$3)+'Diário 3º PA'!$P$1)</f>
        <v/>
      </c>
      <c r="B1782" s="304"/>
      <c r="C1782" s="305"/>
      <c r="D1782" s="269"/>
      <c r="E1782" s="264"/>
      <c r="F1782" s="334"/>
      <c r="G1782" s="269"/>
      <c r="H1782" s="269"/>
      <c r="I1782" s="264"/>
      <c r="J1782" s="307" t="str">
        <f t="shared" si="1"/>
        <v/>
      </c>
      <c r="K1782" s="307"/>
      <c r="L1782" s="308"/>
      <c r="M1782" s="307"/>
      <c r="N1782" s="304"/>
      <c r="O1782" s="264"/>
      <c r="P1782" s="269"/>
      <c r="Q1782" s="296"/>
      <c r="R1782" s="296"/>
      <c r="S1782" s="296"/>
      <c r="T1782" s="296"/>
    </row>
    <row r="1783" spans="1:20" ht="12.75" customHeight="1" x14ac:dyDescent="0.2">
      <c r="A1783" s="303" t="str">
        <f>IF(B1783="","",ROW()-ROW($A$3)+'Diário 3º PA'!$P$1)</f>
        <v/>
      </c>
      <c r="B1783" s="304"/>
      <c r="C1783" s="305"/>
      <c r="D1783" s="269"/>
      <c r="E1783" s="264"/>
      <c r="F1783" s="334"/>
      <c r="G1783" s="269"/>
      <c r="H1783" s="269"/>
      <c r="I1783" s="264"/>
      <c r="J1783" s="307" t="str">
        <f t="shared" si="1"/>
        <v/>
      </c>
      <c r="K1783" s="307"/>
      <c r="L1783" s="308"/>
      <c r="M1783" s="307"/>
      <c r="N1783" s="304"/>
      <c r="O1783" s="264"/>
      <c r="P1783" s="269"/>
      <c r="Q1783" s="296"/>
      <c r="R1783" s="296"/>
      <c r="S1783" s="296"/>
      <c r="T1783" s="296"/>
    </row>
    <row r="1784" spans="1:20" ht="12.75" customHeight="1" x14ac:dyDescent="0.2">
      <c r="A1784" s="303" t="str">
        <f>IF(B1784="","",ROW()-ROW($A$3)+'Diário 3º PA'!$P$1)</f>
        <v/>
      </c>
      <c r="B1784" s="304"/>
      <c r="C1784" s="305"/>
      <c r="D1784" s="269"/>
      <c r="E1784" s="264"/>
      <c r="F1784" s="334"/>
      <c r="G1784" s="269"/>
      <c r="H1784" s="269"/>
      <c r="I1784" s="264"/>
      <c r="J1784" s="307" t="str">
        <f t="shared" si="1"/>
        <v/>
      </c>
      <c r="K1784" s="307"/>
      <c r="L1784" s="308"/>
      <c r="M1784" s="307"/>
      <c r="N1784" s="304"/>
      <c r="O1784" s="264"/>
      <c r="P1784" s="269"/>
      <c r="Q1784" s="296"/>
      <c r="R1784" s="296"/>
      <c r="S1784" s="296"/>
      <c r="T1784" s="296"/>
    </row>
    <row r="1785" spans="1:20" ht="12.75" customHeight="1" x14ac:dyDescent="0.2">
      <c r="A1785" s="303" t="str">
        <f>IF(B1785="","",ROW()-ROW($A$3)+'Diário 3º PA'!$P$1)</f>
        <v/>
      </c>
      <c r="B1785" s="304"/>
      <c r="C1785" s="305"/>
      <c r="D1785" s="269"/>
      <c r="E1785" s="264"/>
      <c r="F1785" s="334"/>
      <c r="G1785" s="269"/>
      <c r="H1785" s="269"/>
      <c r="I1785" s="264"/>
      <c r="J1785" s="307" t="str">
        <f t="shared" si="1"/>
        <v/>
      </c>
      <c r="K1785" s="307"/>
      <c r="L1785" s="308"/>
      <c r="M1785" s="307"/>
      <c r="N1785" s="304"/>
      <c r="O1785" s="264"/>
      <c r="P1785" s="269"/>
      <c r="Q1785" s="296"/>
      <c r="R1785" s="296"/>
      <c r="S1785" s="296"/>
      <c r="T1785" s="296"/>
    </row>
    <row r="1786" spans="1:20" ht="12.75" customHeight="1" x14ac:dyDescent="0.2">
      <c r="A1786" s="303" t="str">
        <f>IF(B1786="","",ROW()-ROW($A$3)+'Diário 3º PA'!$P$1)</f>
        <v/>
      </c>
      <c r="B1786" s="304"/>
      <c r="C1786" s="305"/>
      <c r="D1786" s="269"/>
      <c r="E1786" s="264"/>
      <c r="F1786" s="334"/>
      <c r="G1786" s="269"/>
      <c r="H1786" s="269"/>
      <c r="I1786" s="264"/>
      <c r="J1786" s="307" t="str">
        <f t="shared" si="1"/>
        <v/>
      </c>
      <c r="K1786" s="307"/>
      <c r="L1786" s="308"/>
      <c r="M1786" s="307"/>
      <c r="N1786" s="304"/>
      <c r="O1786" s="264"/>
      <c r="P1786" s="269"/>
      <c r="Q1786" s="296"/>
      <c r="R1786" s="296"/>
      <c r="S1786" s="296"/>
      <c r="T1786" s="296"/>
    </row>
    <row r="1787" spans="1:20" ht="12.75" customHeight="1" x14ac:dyDescent="0.2">
      <c r="A1787" s="303" t="str">
        <f>IF(B1787="","",ROW()-ROW($A$3)+'Diário 3º PA'!$P$1)</f>
        <v/>
      </c>
      <c r="B1787" s="304"/>
      <c r="C1787" s="305"/>
      <c r="D1787" s="269"/>
      <c r="E1787" s="264"/>
      <c r="F1787" s="334"/>
      <c r="G1787" s="269"/>
      <c r="H1787" s="269"/>
      <c r="I1787" s="264"/>
      <c r="J1787" s="307" t="str">
        <f t="shared" si="1"/>
        <v/>
      </c>
      <c r="K1787" s="307"/>
      <c r="L1787" s="308"/>
      <c r="M1787" s="307"/>
      <c r="N1787" s="304"/>
      <c r="O1787" s="264"/>
      <c r="P1787" s="269"/>
      <c r="Q1787" s="296"/>
      <c r="R1787" s="296"/>
      <c r="S1787" s="296"/>
      <c r="T1787" s="296"/>
    </row>
    <row r="1788" spans="1:20" ht="12.75" customHeight="1" x14ac:dyDescent="0.2">
      <c r="A1788" s="303" t="str">
        <f>IF(B1788="","",ROW()-ROW($A$3)+'Diário 3º PA'!$P$1)</f>
        <v/>
      </c>
      <c r="B1788" s="304"/>
      <c r="C1788" s="305"/>
      <c r="D1788" s="269"/>
      <c r="E1788" s="264"/>
      <c r="F1788" s="334"/>
      <c r="G1788" s="269"/>
      <c r="H1788" s="269"/>
      <c r="I1788" s="264"/>
      <c r="J1788" s="307" t="str">
        <f t="shared" si="1"/>
        <v/>
      </c>
      <c r="K1788" s="307"/>
      <c r="L1788" s="308"/>
      <c r="M1788" s="307"/>
      <c r="N1788" s="304"/>
      <c r="O1788" s="264"/>
      <c r="P1788" s="269"/>
      <c r="Q1788" s="296"/>
      <c r="R1788" s="296"/>
      <c r="S1788" s="296"/>
      <c r="T1788" s="296"/>
    </row>
    <row r="1789" spans="1:20" ht="12.75" customHeight="1" x14ac:dyDescent="0.2">
      <c r="A1789" s="303" t="str">
        <f>IF(B1789="","",ROW()-ROW($A$3)+'Diário 3º PA'!$P$1)</f>
        <v/>
      </c>
      <c r="B1789" s="304"/>
      <c r="C1789" s="305"/>
      <c r="D1789" s="269"/>
      <c r="E1789" s="264"/>
      <c r="F1789" s="334"/>
      <c r="G1789" s="269"/>
      <c r="H1789" s="269"/>
      <c r="I1789" s="264"/>
      <c r="J1789" s="307" t="str">
        <f t="shared" si="1"/>
        <v/>
      </c>
      <c r="K1789" s="307"/>
      <c r="L1789" s="308"/>
      <c r="M1789" s="307"/>
      <c r="N1789" s="304"/>
      <c r="O1789" s="264"/>
      <c r="P1789" s="269"/>
      <c r="Q1789" s="296"/>
      <c r="R1789" s="296"/>
      <c r="S1789" s="296"/>
      <c r="T1789" s="296"/>
    </row>
    <row r="1790" spans="1:20" ht="12.75" customHeight="1" x14ac:dyDescent="0.2">
      <c r="A1790" s="303" t="str">
        <f>IF(B1790="","",ROW()-ROW($A$3)+'Diário 3º PA'!$P$1)</f>
        <v/>
      </c>
      <c r="B1790" s="304"/>
      <c r="C1790" s="305"/>
      <c r="D1790" s="269"/>
      <c r="E1790" s="264"/>
      <c r="F1790" s="334"/>
      <c r="G1790" s="269"/>
      <c r="H1790" s="269"/>
      <c r="I1790" s="264"/>
      <c r="J1790" s="307" t="str">
        <f t="shared" si="1"/>
        <v/>
      </c>
      <c r="K1790" s="307"/>
      <c r="L1790" s="308"/>
      <c r="M1790" s="307"/>
      <c r="N1790" s="304"/>
      <c r="O1790" s="264"/>
      <c r="P1790" s="269"/>
      <c r="Q1790" s="296"/>
      <c r="R1790" s="296"/>
      <c r="S1790" s="296"/>
      <c r="T1790" s="296"/>
    </row>
    <row r="1791" spans="1:20" ht="12.75" customHeight="1" x14ac:dyDescent="0.2">
      <c r="A1791" s="303" t="str">
        <f>IF(B1791="","",ROW()-ROW($A$3)+'Diário 3º PA'!$P$1)</f>
        <v/>
      </c>
      <c r="B1791" s="304"/>
      <c r="C1791" s="305"/>
      <c r="D1791" s="269"/>
      <c r="E1791" s="264"/>
      <c r="F1791" s="334"/>
      <c r="G1791" s="269"/>
      <c r="H1791" s="269"/>
      <c r="I1791" s="264"/>
      <c r="J1791" s="307" t="str">
        <f t="shared" si="1"/>
        <v/>
      </c>
      <c r="K1791" s="307"/>
      <c r="L1791" s="308"/>
      <c r="M1791" s="307"/>
      <c r="N1791" s="304"/>
      <c r="O1791" s="264"/>
      <c r="P1791" s="269"/>
      <c r="Q1791" s="296"/>
      <c r="R1791" s="296"/>
      <c r="S1791" s="296"/>
      <c r="T1791" s="296"/>
    </row>
    <row r="1792" spans="1:20" ht="12.75" customHeight="1" x14ac:dyDescent="0.2">
      <c r="A1792" s="303" t="str">
        <f>IF(B1792="","",ROW()-ROW($A$3)+'Diário 3º PA'!$P$1)</f>
        <v/>
      </c>
      <c r="B1792" s="304"/>
      <c r="C1792" s="305"/>
      <c r="D1792" s="269"/>
      <c r="E1792" s="264"/>
      <c r="F1792" s="334"/>
      <c r="G1792" s="269"/>
      <c r="H1792" s="269"/>
      <c r="I1792" s="264"/>
      <c r="J1792" s="307" t="str">
        <f t="shared" si="1"/>
        <v/>
      </c>
      <c r="K1792" s="307"/>
      <c r="L1792" s="308"/>
      <c r="M1792" s="307"/>
      <c r="N1792" s="304"/>
      <c r="O1792" s="264"/>
      <c r="P1792" s="269"/>
      <c r="Q1792" s="296"/>
      <c r="R1792" s="296"/>
      <c r="S1792" s="296"/>
      <c r="T1792" s="296"/>
    </row>
    <row r="1793" spans="1:20" ht="12.75" customHeight="1" x14ac:dyDescent="0.2">
      <c r="A1793" s="303" t="str">
        <f>IF(B1793="","",ROW()-ROW($A$3)+'Diário 3º PA'!$P$1)</f>
        <v/>
      </c>
      <c r="B1793" s="304"/>
      <c r="C1793" s="305"/>
      <c r="D1793" s="269"/>
      <c r="E1793" s="264"/>
      <c r="F1793" s="334"/>
      <c r="G1793" s="269"/>
      <c r="H1793" s="269"/>
      <c r="I1793" s="264"/>
      <c r="J1793" s="307" t="str">
        <f t="shared" si="1"/>
        <v/>
      </c>
      <c r="K1793" s="307"/>
      <c r="L1793" s="308"/>
      <c r="M1793" s="307"/>
      <c r="N1793" s="304"/>
      <c r="O1793" s="264"/>
      <c r="P1793" s="269"/>
      <c r="Q1793" s="296"/>
      <c r="R1793" s="296"/>
      <c r="S1793" s="296"/>
      <c r="T1793" s="296"/>
    </row>
    <row r="1794" spans="1:20" ht="12.75" customHeight="1" x14ac:dyDescent="0.2">
      <c r="A1794" s="303" t="str">
        <f>IF(B1794="","",ROW()-ROW($A$3)+'Diário 3º PA'!$P$1)</f>
        <v/>
      </c>
      <c r="B1794" s="304"/>
      <c r="C1794" s="305"/>
      <c r="D1794" s="269"/>
      <c r="E1794" s="264"/>
      <c r="F1794" s="334"/>
      <c r="G1794" s="269"/>
      <c r="H1794" s="269"/>
      <c r="I1794" s="264"/>
      <c r="J1794" s="307" t="str">
        <f t="shared" si="1"/>
        <v/>
      </c>
      <c r="K1794" s="307"/>
      <c r="L1794" s="308"/>
      <c r="M1794" s="307"/>
      <c r="N1794" s="304"/>
      <c r="O1794" s="264"/>
      <c r="P1794" s="269"/>
      <c r="Q1794" s="296"/>
      <c r="R1794" s="296"/>
      <c r="S1794" s="296"/>
      <c r="T1794" s="296"/>
    </row>
    <row r="1795" spans="1:20" ht="12.75" customHeight="1" x14ac:dyDescent="0.2">
      <c r="A1795" s="303" t="str">
        <f>IF(B1795="","",ROW()-ROW($A$3)+'Diário 3º PA'!$P$1)</f>
        <v/>
      </c>
      <c r="B1795" s="304"/>
      <c r="C1795" s="305"/>
      <c r="D1795" s="269"/>
      <c r="E1795" s="264"/>
      <c r="F1795" s="334"/>
      <c r="G1795" s="269"/>
      <c r="H1795" s="269"/>
      <c r="I1795" s="264"/>
      <c r="J1795" s="307" t="str">
        <f t="shared" si="1"/>
        <v/>
      </c>
      <c r="K1795" s="307"/>
      <c r="L1795" s="308"/>
      <c r="M1795" s="307"/>
      <c r="N1795" s="304"/>
      <c r="O1795" s="264"/>
      <c r="P1795" s="269"/>
      <c r="Q1795" s="296"/>
      <c r="R1795" s="296"/>
      <c r="S1795" s="296"/>
      <c r="T1795" s="296"/>
    </row>
    <row r="1796" spans="1:20" ht="12.75" customHeight="1" x14ac:dyDescent="0.2">
      <c r="A1796" s="303" t="str">
        <f>IF(B1796="","",ROW()-ROW($A$3)+'Diário 3º PA'!$P$1)</f>
        <v/>
      </c>
      <c r="B1796" s="304"/>
      <c r="C1796" s="305"/>
      <c r="D1796" s="269"/>
      <c r="E1796" s="264"/>
      <c r="F1796" s="334"/>
      <c r="G1796" s="269"/>
      <c r="H1796" s="269"/>
      <c r="I1796" s="264"/>
      <c r="J1796" s="307" t="str">
        <f t="shared" si="1"/>
        <v/>
      </c>
      <c r="K1796" s="307"/>
      <c r="L1796" s="308"/>
      <c r="M1796" s="307"/>
      <c r="N1796" s="304"/>
      <c r="O1796" s="264"/>
      <c r="P1796" s="269"/>
      <c r="Q1796" s="296"/>
      <c r="R1796" s="296"/>
      <c r="S1796" s="296"/>
      <c r="T1796" s="296"/>
    </row>
    <row r="1797" spans="1:20" ht="12.75" customHeight="1" x14ac:dyDescent="0.2">
      <c r="A1797" s="303" t="str">
        <f>IF(B1797="","",ROW()-ROW($A$3)+'Diário 3º PA'!$P$1)</f>
        <v/>
      </c>
      <c r="B1797" s="304"/>
      <c r="C1797" s="305"/>
      <c r="D1797" s="269"/>
      <c r="E1797" s="264"/>
      <c r="F1797" s="334"/>
      <c r="G1797" s="269"/>
      <c r="H1797" s="269"/>
      <c r="I1797" s="264"/>
      <c r="J1797" s="307" t="str">
        <f t="shared" si="1"/>
        <v/>
      </c>
      <c r="K1797" s="307"/>
      <c r="L1797" s="308"/>
      <c r="M1797" s="307"/>
      <c r="N1797" s="304"/>
      <c r="O1797" s="264"/>
      <c r="P1797" s="269"/>
      <c r="Q1797" s="296"/>
      <c r="R1797" s="296"/>
      <c r="S1797" s="296"/>
      <c r="T1797" s="296"/>
    </row>
    <row r="1798" spans="1:20" ht="12.75" customHeight="1" x14ac:dyDescent="0.2">
      <c r="A1798" s="303" t="str">
        <f>IF(B1798="","",ROW()-ROW($A$3)+'Diário 3º PA'!$P$1)</f>
        <v/>
      </c>
      <c r="B1798" s="304"/>
      <c r="C1798" s="305"/>
      <c r="D1798" s="269"/>
      <c r="E1798" s="264"/>
      <c r="F1798" s="334"/>
      <c r="G1798" s="269"/>
      <c r="H1798" s="269"/>
      <c r="I1798" s="264"/>
      <c r="J1798" s="307" t="str">
        <f t="shared" si="1"/>
        <v/>
      </c>
      <c r="K1798" s="307"/>
      <c r="L1798" s="308"/>
      <c r="M1798" s="307"/>
      <c r="N1798" s="304"/>
      <c r="O1798" s="264"/>
      <c r="P1798" s="269"/>
      <c r="Q1798" s="296"/>
      <c r="R1798" s="296"/>
      <c r="S1798" s="296"/>
      <c r="T1798" s="296"/>
    </row>
    <row r="1799" spans="1:20" ht="12.75" customHeight="1" x14ac:dyDescent="0.2">
      <c r="A1799" s="303" t="str">
        <f>IF(B1799="","",ROW()-ROW($A$3)+'Diário 3º PA'!$P$1)</f>
        <v/>
      </c>
      <c r="B1799" s="304"/>
      <c r="C1799" s="305"/>
      <c r="D1799" s="269"/>
      <c r="E1799" s="264"/>
      <c r="F1799" s="334"/>
      <c r="G1799" s="269"/>
      <c r="H1799" s="269"/>
      <c r="I1799" s="264"/>
      <c r="J1799" s="307" t="str">
        <f t="shared" si="1"/>
        <v/>
      </c>
      <c r="K1799" s="307"/>
      <c r="L1799" s="308"/>
      <c r="M1799" s="307"/>
      <c r="N1799" s="304"/>
      <c r="O1799" s="264"/>
      <c r="P1799" s="269"/>
      <c r="Q1799" s="296"/>
      <c r="R1799" s="296"/>
      <c r="S1799" s="296"/>
      <c r="T1799" s="296"/>
    </row>
    <row r="1800" spans="1:20" ht="12.75" customHeight="1" x14ac:dyDescent="0.2">
      <c r="A1800" s="303" t="str">
        <f>IF(B1800="","",ROW()-ROW($A$3)+'Diário 3º PA'!$P$1)</f>
        <v/>
      </c>
      <c r="B1800" s="304"/>
      <c r="C1800" s="305"/>
      <c r="D1800" s="269"/>
      <c r="E1800" s="264"/>
      <c r="F1800" s="334"/>
      <c r="G1800" s="269"/>
      <c r="H1800" s="269"/>
      <c r="I1800" s="264"/>
      <c r="J1800" s="307" t="str">
        <f t="shared" si="1"/>
        <v/>
      </c>
      <c r="K1800" s="307"/>
      <c r="L1800" s="308"/>
      <c r="M1800" s="307"/>
      <c r="N1800" s="304"/>
      <c r="O1800" s="264"/>
      <c r="P1800" s="269"/>
      <c r="Q1800" s="296"/>
      <c r="R1800" s="296"/>
      <c r="S1800" s="296"/>
      <c r="T1800" s="296"/>
    </row>
    <row r="1801" spans="1:20" ht="12.75" customHeight="1" x14ac:dyDescent="0.2">
      <c r="A1801" s="303" t="str">
        <f>IF(B1801="","",ROW()-ROW($A$3)+'Diário 3º PA'!$P$1)</f>
        <v/>
      </c>
      <c r="B1801" s="304"/>
      <c r="C1801" s="305"/>
      <c r="D1801" s="269"/>
      <c r="E1801" s="264"/>
      <c r="F1801" s="334"/>
      <c r="G1801" s="269"/>
      <c r="H1801" s="269"/>
      <c r="I1801" s="264"/>
      <c r="J1801" s="307" t="str">
        <f t="shared" si="1"/>
        <v/>
      </c>
      <c r="K1801" s="307"/>
      <c r="L1801" s="308"/>
      <c r="M1801" s="307"/>
      <c r="N1801" s="304"/>
      <c r="O1801" s="264"/>
      <c r="P1801" s="269"/>
      <c r="Q1801" s="296"/>
      <c r="R1801" s="296"/>
      <c r="S1801" s="296"/>
      <c r="T1801" s="296"/>
    </row>
    <row r="1802" spans="1:20" ht="12.75" customHeight="1" x14ac:dyDescent="0.2">
      <c r="A1802" s="303" t="str">
        <f>IF(B1802="","",ROW()-ROW($A$3)+'Diário 3º PA'!$P$1)</f>
        <v/>
      </c>
      <c r="B1802" s="304"/>
      <c r="C1802" s="305"/>
      <c r="D1802" s="269"/>
      <c r="E1802" s="264"/>
      <c r="F1802" s="334"/>
      <c r="G1802" s="269"/>
      <c r="H1802" s="269"/>
      <c r="I1802" s="264"/>
      <c r="J1802" s="307" t="str">
        <f t="shared" si="1"/>
        <v/>
      </c>
      <c r="K1802" s="307"/>
      <c r="L1802" s="308"/>
      <c r="M1802" s="307"/>
      <c r="N1802" s="304"/>
      <c r="O1802" s="264"/>
      <c r="P1802" s="269"/>
      <c r="Q1802" s="296"/>
      <c r="R1802" s="296"/>
      <c r="S1802" s="296"/>
      <c r="T1802" s="296"/>
    </row>
    <row r="1803" spans="1:20" ht="12.75" customHeight="1" x14ac:dyDescent="0.2">
      <c r="A1803" s="303" t="str">
        <f>IF(B1803="","",ROW()-ROW($A$3)+'Diário 3º PA'!$P$1)</f>
        <v/>
      </c>
      <c r="B1803" s="304"/>
      <c r="C1803" s="305"/>
      <c r="D1803" s="269"/>
      <c r="E1803" s="264"/>
      <c r="F1803" s="334"/>
      <c r="G1803" s="269"/>
      <c r="H1803" s="269"/>
      <c r="I1803" s="264"/>
      <c r="J1803" s="307" t="str">
        <f t="shared" si="1"/>
        <v/>
      </c>
      <c r="K1803" s="307"/>
      <c r="L1803" s="308"/>
      <c r="M1803" s="307"/>
      <c r="N1803" s="304"/>
      <c r="O1803" s="264"/>
      <c r="P1803" s="269"/>
      <c r="Q1803" s="296"/>
      <c r="R1803" s="296"/>
      <c r="S1803" s="296"/>
      <c r="T1803" s="296"/>
    </row>
    <row r="1804" spans="1:20" ht="12.75" customHeight="1" x14ac:dyDescent="0.2">
      <c r="A1804" s="303" t="str">
        <f>IF(B1804="","",ROW()-ROW($A$3)+'Diário 3º PA'!$P$1)</f>
        <v/>
      </c>
      <c r="B1804" s="304"/>
      <c r="C1804" s="305"/>
      <c r="D1804" s="269"/>
      <c r="E1804" s="264"/>
      <c r="F1804" s="334"/>
      <c r="G1804" s="269"/>
      <c r="H1804" s="269"/>
      <c r="I1804" s="264"/>
      <c r="J1804" s="307" t="str">
        <f t="shared" si="1"/>
        <v/>
      </c>
      <c r="K1804" s="307"/>
      <c r="L1804" s="308"/>
      <c r="M1804" s="307"/>
      <c r="N1804" s="304"/>
      <c r="O1804" s="264"/>
      <c r="P1804" s="269"/>
      <c r="Q1804" s="296"/>
      <c r="R1804" s="296"/>
      <c r="S1804" s="296"/>
      <c r="T1804" s="296"/>
    </row>
    <row r="1805" spans="1:20" ht="12.75" customHeight="1" x14ac:dyDescent="0.2">
      <c r="A1805" s="303" t="str">
        <f>IF(B1805="","",ROW()-ROW($A$3)+'Diário 3º PA'!$P$1)</f>
        <v/>
      </c>
      <c r="B1805" s="304"/>
      <c r="C1805" s="305"/>
      <c r="D1805" s="269"/>
      <c r="E1805" s="264"/>
      <c r="F1805" s="334"/>
      <c r="G1805" s="269"/>
      <c r="H1805" s="269"/>
      <c r="I1805" s="264"/>
      <c r="J1805" s="307" t="str">
        <f t="shared" si="1"/>
        <v/>
      </c>
      <c r="K1805" s="307"/>
      <c r="L1805" s="308"/>
      <c r="M1805" s="307"/>
      <c r="N1805" s="304"/>
      <c r="O1805" s="264"/>
      <c r="P1805" s="269"/>
      <c r="Q1805" s="296"/>
      <c r="R1805" s="296"/>
      <c r="S1805" s="296"/>
      <c r="T1805" s="296"/>
    </row>
    <row r="1806" spans="1:20" ht="12.75" customHeight="1" x14ac:dyDescent="0.2">
      <c r="A1806" s="303" t="str">
        <f>IF(B1806="","",ROW()-ROW($A$3)+'Diário 3º PA'!$P$1)</f>
        <v/>
      </c>
      <c r="B1806" s="304"/>
      <c r="C1806" s="305"/>
      <c r="D1806" s="269"/>
      <c r="E1806" s="264"/>
      <c r="F1806" s="334"/>
      <c r="G1806" s="269"/>
      <c r="H1806" s="269"/>
      <c r="I1806" s="264"/>
      <c r="J1806" s="307" t="str">
        <f t="shared" si="1"/>
        <v/>
      </c>
      <c r="K1806" s="307"/>
      <c r="L1806" s="308"/>
      <c r="M1806" s="307"/>
      <c r="N1806" s="304"/>
      <c r="O1806" s="264"/>
      <c r="P1806" s="269"/>
      <c r="Q1806" s="296"/>
      <c r="R1806" s="296"/>
      <c r="S1806" s="296"/>
      <c r="T1806" s="296"/>
    </row>
    <row r="1807" spans="1:20" ht="12.75" customHeight="1" x14ac:dyDescent="0.2">
      <c r="A1807" s="303" t="str">
        <f>IF(B1807="","",ROW()-ROW($A$3)+'Diário 3º PA'!$P$1)</f>
        <v/>
      </c>
      <c r="B1807" s="304"/>
      <c r="C1807" s="305"/>
      <c r="D1807" s="269"/>
      <c r="E1807" s="264"/>
      <c r="F1807" s="334"/>
      <c r="G1807" s="269"/>
      <c r="H1807" s="269"/>
      <c r="I1807" s="264"/>
      <c r="J1807" s="307" t="str">
        <f t="shared" si="1"/>
        <v/>
      </c>
      <c r="K1807" s="307"/>
      <c r="L1807" s="308"/>
      <c r="M1807" s="307"/>
      <c r="N1807" s="304"/>
      <c r="O1807" s="264"/>
      <c r="P1807" s="269"/>
      <c r="Q1807" s="296"/>
      <c r="R1807" s="296"/>
      <c r="S1807" s="296"/>
      <c r="T1807" s="296"/>
    </row>
    <row r="1808" spans="1:20" ht="12.75" customHeight="1" x14ac:dyDescent="0.2">
      <c r="A1808" s="303" t="str">
        <f>IF(B1808="","",ROW()-ROW($A$3)+'Diário 3º PA'!$P$1)</f>
        <v/>
      </c>
      <c r="B1808" s="304"/>
      <c r="C1808" s="305"/>
      <c r="D1808" s="269"/>
      <c r="E1808" s="264"/>
      <c r="F1808" s="334"/>
      <c r="G1808" s="269"/>
      <c r="H1808" s="269"/>
      <c r="I1808" s="264"/>
      <c r="J1808" s="307" t="str">
        <f t="shared" si="1"/>
        <v/>
      </c>
      <c r="K1808" s="307"/>
      <c r="L1808" s="308"/>
      <c r="M1808" s="307"/>
      <c r="N1808" s="304"/>
      <c r="O1808" s="264"/>
      <c r="P1808" s="269"/>
      <c r="Q1808" s="296"/>
      <c r="R1808" s="296"/>
      <c r="S1808" s="296"/>
      <c r="T1808" s="296"/>
    </row>
    <row r="1809" spans="1:20" ht="12.75" customHeight="1" x14ac:dyDescent="0.2">
      <c r="A1809" s="303" t="str">
        <f>IF(B1809="","",ROW()-ROW($A$3)+'Diário 3º PA'!$P$1)</f>
        <v/>
      </c>
      <c r="B1809" s="304"/>
      <c r="C1809" s="305"/>
      <c r="D1809" s="269"/>
      <c r="E1809" s="264"/>
      <c r="F1809" s="334"/>
      <c r="G1809" s="269"/>
      <c r="H1809" s="269"/>
      <c r="I1809" s="264"/>
      <c r="J1809" s="307" t="str">
        <f t="shared" si="1"/>
        <v/>
      </c>
      <c r="K1809" s="307"/>
      <c r="L1809" s="308"/>
      <c r="M1809" s="307"/>
      <c r="N1809" s="304"/>
      <c r="O1809" s="264"/>
      <c r="P1809" s="269"/>
      <c r="Q1809" s="296"/>
      <c r="R1809" s="296"/>
      <c r="S1809" s="296"/>
      <c r="T1809" s="296"/>
    </row>
    <row r="1810" spans="1:20" ht="12.75" customHeight="1" x14ac:dyDescent="0.2">
      <c r="A1810" s="303" t="str">
        <f>IF(B1810="","",ROW()-ROW($A$3)+'Diário 3º PA'!$P$1)</f>
        <v/>
      </c>
      <c r="B1810" s="304"/>
      <c r="C1810" s="305"/>
      <c r="D1810" s="269"/>
      <c r="E1810" s="264"/>
      <c r="F1810" s="334"/>
      <c r="G1810" s="269"/>
      <c r="H1810" s="269"/>
      <c r="I1810" s="264"/>
      <c r="J1810" s="307" t="str">
        <f t="shared" si="1"/>
        <v/>
      </c>
      <c r="K1810" s="307"/>
      <c r="L1810" s="308"/>
      <c r="M1810" s="307"/>
      <c r="N1810" s="304"/>
      <c r="O1810" s="264"/>
      <c r="P1810" s="269"/>
      <c r="Q1810" s="296"/>
      <c r="R1810" s="296"/>
      <c r="S1810" s="296"/>
      <c r="T1810" s="296"/>
    </row>
    <row r="1811" spans="1:20" ht="12.75" customHeight="1" x14ac:dyDescent="0.2">
      <c r="A1811" s="303" t="str">
        <f>IF(B1811="","",ROW()-ROW($A$3)+'Diário 3º PA'!$P$1)</f>
        <v/>
      </c>
      <c r="B1811" s="304"/>
      <c r="C1811" s="305"/>
      <c r="D1811" s="269"/>
      <c r="E1811" s="264"/>
      <c r="F1811" s="334"/>
      <c r="G1811" s="269"/>
      <c r="H1811" s="269"/>
      <c r="I1811" s="264"/>
      <c r="J1811" s="307" t="str">
        <f t="shared" si="1"/>
        <v/>
      </c>
      <c r="K1811" s="307"/>
      <c r="L1811" s="308"/>
      <c r="M1811" s="307"/>
      <c r="N1811" s="304"/>
      <c r="O1811" s="264"/>
      <c r="P1811" s="269"/>
      <c r="Q1811" s="296"/>
      <c r="R1811" s="296"/>
      <c r="S1811" s="296"/>
      <c r="T1811" s="296"/>
    </row>
    <row r="1812" spans="1:20" ht="12.75" customHeight="1" x14ac:dyDescent="0.2">
      <c r="A1812" s="303" t="str">
        <f>IF(B1812="","",ROW()-ROW($A$3)+'Diário 3º PA'!$P$1)</f>
        <v/>
      </c>
      <c r="B1812" s="304"/>
      <c r="C1812" s="305"/>
      <c r="D1812" s="269"/>
      <c r="E1812" s="264"/>
      <c r="F1812" s="334"/>
      <c r="G1812" s="269"/>
      <c r="H1812" s="269"/>
      <c r="I1812" s="264"/>
      <c r="J1812" s="307" t="str">
        <f t="shared" si="1"/>
        <v/>
      </c>
      <c r="K1812" s="307"/>
      <c r="L1812" s="308"/>
      <c r="M1812" s="307"/>
      <c r="N1812" s="304"/>
      <c r="O1812" s="264"/>
      <c r="P1812" s="269"/>
      <c r="Q1812" s="296"/>
      <c r="R1812" s="296"/>
      <c r="S1812" s="296"/>
      <c r="T1812" s="296"/>
    </row>
    <row r="1813" spans="1:20" ht="12.75" customHeight="1" x14ac:dyDescent="0.2">
      <c r="A1813" s="303" t="str">
        <f>IF(B1813="","",ROW()-ROW($A$3)+'Diário 3º PA'!$P$1)</f>
        <v/>
      </c>
      <c r="B1813" s="304"/>
      <c r="C1813" s="305"/>
      <c r="D1813" s="269"/>
      <c r="E1813" s="264"/>
      <c r="F1813" s="334"/>
      <c r="G1813" s="269"/>
      <c r="H1813" s="269"/>
      <c r="I1813" s="264"/>
      <c r="J1813" s="307" t="str">
        <f t="shared" si="1"/>
        <v/>
      </c>
      <c r="K1813" s="307"/>
      <c r="L1813" s="308"/>
      <c r="M1813" s="307"/>
      <c r="N1813" s="304"/>
      <c r="O1813" s="264"/>
      <c r="P1813" s="269"/>
      <c r="Q1813" s="296"/>
      <c r="R1813" s="296"/>
      <c r="S1813" s="296"/>
      <c r="T1813" s="296"/>
    </row>
    <row r="1814" spans="1:20" ht="12.75" customHeight="1" x14ac:dyDescent="0.2">
      <c r="A1814" s="303" t="str">
        <f>IF(B1814="","",ROW()-ROW($A$3)+'Diário 3º PA'!$P$1)</f>
        <v/>
      </c>
      <c r="B1814" s="304"/>
      <c r="C1814" s="305"/>
      <c r="D1814" s="269"/>
      <c r="E1814" s="264"/>
      <c r="F1814" s="334"/>
      <c r="G1814" s="269"/>
      <c r="H1814" s="269"/>
      <c r="I1814" s="264"/>
      <c r="J1814" s="307" t="str">
        <f t="shared" si="1"/>
        <v/>
      </c>
      <c r="K1814" s="307"/>
      <c r="L1814" s="308"/>
      <c r="M1814" s="307"/>
      <c r="N1814" s="304"/>
      <c r="O1814" s="264"/>
      <c r="P1814" s="269"/>
      <c r="Q1814" s="296"/>
      <c r="R1814" s="296"/>
      <c r="S1814" s="296"/>
      <c r="T1814" s="296"/>
    </row>
    <row r="1815" spans="1:20" ht="12.75" customHeight="1" x14ac:dyDescent="0.2">
      <c r="A1815" s="303" t="str">
        <f>IF(B1815="","",ROW()-ROW($A$3)+'Diário 3º PA'!$P$1)</f>
        <v/>
      </c>
      <c r="B1815" s="304"/>
      <c r="C1815" s="305"/>
      <c r="D1815" s="269"/>
      <c r="E1815" s="264"/>
      <c r="F1815" s="334"/>
      <c r="G1815" s="269"/>
      <c r="H1815" s="269"/>
      <c r="I1815" s="264"/>
      <c r="J1815" s="307" t="str">
        <f t="shared" si="1"/>
        <v/>
      </c>
      <c r="K1815" s="307"/>
      <c r="L1815" s="308"/>
      <c r="M1815" s="307"/>
      <c r="N1815" s="304"/>
      <c r="O1815" s="264"/>
      <c r="P1815" s="269"/>
      <c r="Q1815" s="296"/>
      <c r="R1815" s="296"/>
      <c r="S1815" s="296"/>
      <c r="T1815" s="296"/>
    </row>
    <row r="1816" spans="1:20" ht="12.75" customHeight="1" x14ac:dyDescent="0.2">
      <c r="A1816" s="303" t="str">
        <f>IF(B1816="","",ROW()-ROW($A$3)+'Diário 3º PA'!$P$1)</f>
        <v/>
      </c>
      <c r="B1816" s="304"/>
      <c r="C1816" s="305"/>
      <c r="D1816" s="269"/>
      <c r="E1816" s="264"/>
      <c r="F1816" s="334"/>
      <c r="G1816" s="269"/>
      <c r="H1816" s="269"/>
      <c r="I1816" s="264"/>
      <c r="J1816" s="307" t="str">
        <f t="shared" si="1"/>
        <v/>
      </c>
      <c r="K1816" s="307"/>
      <c r="L1816" s="308"/>
      <c r="M1816" s="307"/>
      <c r="N1816" s="304"/>
      <c r="O1816" s="264"/>
      <c r="P1816" s="269"/>
      <c r="Q1816" s="296"/>
      <c r="R1816" s="296"/>
      <c r="S1816" s="296"/>
      <c r="T1816" s="296"/>
    </row>
    <row r="1817" spans="1:20" ht="12.75" customHeight="1" x14ac:dyDescent="0.2">
      <c r="A1817" s="303" t="str">
        <f>IF(B1817="","",ROW()-ROW($A$3)+'Diário 3º PA'!$P$1)</f>
        <v/>
      </c>
      <c r="B1817" s="304"/>
      <c r="C1817" s="305"/>
      <c r="D1817" s="269"/>
      <c r="E1817" s="264"/>
      <c r="F1817" s="334"/>
      <c r="G1817" s="269"/>
      <c r="H1817" s="269"/>
      <c r="I1817" s="264"/>
      <c r="J1817" s="307" t="str">
        <f t="shared" si="1"/>
        <v/>
      </c>
      <c r="K1817" s="307"/>
      <c r="L1817" s="308"/>
      <c r="M1817" s="307"/>
      <c r="N1817" s="304"/>
      <c r="O1817" s="264"/>
      <c r="P1817" s="269"/>
      <c r="Q1817" s="296"/>
      <c r="R1817" s="296"/>
      <c r="S1817" s="296"/>
      <c r="T1817" s="296"/>
    </row>
    <row r="1818" spans="1:20" ht="12.75" customHeight="1" x14ac:dyDescent="0.2">
      <c r="A1818" s="303" t="str">
        <f>IF(B1818="","",ROW()-ROW($A$3)+'Diário 3º PA'!$P$1)</f>
        <v/>
      </c>
      <c r="B1818" s="304"/>
      <c r="C1818" s="305"/>
      <c r="D1818" s="269"/>
      <c r="E1818" s="264"/>
      <c r="F1818" s="334"/>
      <c r="G1818" s="269"/>
      <c r="H1818" s="269"/>
      <c r="I1818" s="264"/>
      <c r="J1818" s="307" t="str">
        <f t="shared" si="1"/>
        <v/>
      </c>
      <c r="K1818" s="307"/>
      <c r="L1818" s="308"/>
      <c r="M1818" s="307"/>
      <c r="N1818" s="304"/>
      <c r="O1818" s="264"/>
      <c r="P1818" s="269"/>
      <c r="Q1818" s="296"/>
      <c r="R1818" s="296"/>
      <c r="S1818" s="296"/>
      <c r="T1818" s="296"/>
    </row>
    <row r="1819" spans="1:20" ht="12.75" customHeight="1" x14ac:dyDescent="0.2">
      <c r="A1819" s="303" t="str">
        <f>IF(B1819="","",ROW()-ROW($A$3)+'Diário 3º PA'!$P$1)</f>
        <v/>
      </c>
      <c r="B1819" s="304"/>
      <c r="C1819" s="305"/>
      <c r="D1819" s="269"/>
      <c r="E1819" s="264"/>
      <c r="F1819" s="334"/>
      <c r="G1819" s="269"/>
      <c r="H1819" s="269"/>
      <c r="I1819" s="264"/>
      <c r="J1819" s="307" t="str">
        <f t="shared" si="1"/>
        <v/>
      </c>
      <c r="K1819" s="307"/>
      <c r="L1819" s="308"/>
      <c r="M1819" s="307"/>
      <c r="N1819" s="304"/>
      <c r="O1819" s="264"/>
      <c r="P1819" s="269"/>
      <c r="Q1819" s="296"/>
      <c r="R1819" s="296"/>
      <c r="S1819" s="296"/>
      <c r="T1819" s="296"/>
    </row>
    <row r="1820" spans="1:20" ht="12.75" customHeight="1" x14ac:dyDescent="0.2">
      <c r="A1820" s="303" t="str">
        <f>IF(B1820="","",ROW()-ROW($A$3)+'Diário 3º PA'!$P$1)</f>
        <v/>
      </c>
      <c r="B1820" s="304"/>
      <c r="C1820" s="305"/>
      <c r="D1820" s="269"/>
      <c r="E1820" s="264"/>
      <c r="F1820" s="334"/>
      <c r="G1820" s="269"/>
      <c r="H1820" s="269"/>
      <c r="I1820" s="264"/>
      <c r="J1820" s="307" t="str">
        <f t="shared" si="1"/>
        <v/>
      </c>
      <c r="K1820" s="307"/>
      <c r="L1820" s="308"/>
      <c r="M1820" s="307"/>
      <c r="N1820" s="304"/>
      <c r="O1820" s="264"/>
      <c r="P1820" s="269"/>
      <c r="Q1820" s="296"/>
      <c r="R1820" s="296"/>
      <c r="S1820" s="296"/>
      <c r="T1820" s="296"/>
    </row>
    <row r="1821" spans="1:20" ht="12.75" customHeight="1" x14ac:dyDescent="0.2">
      <c r="A1821" s="303" t="str">
        <f>IF(B1821="","",ROW()-ROW($A$3)+'Diário 3º PA'!$P$1)</f>
        <v/>
      </c>
      <c r="B1821" s="304"/>
      <c r="C1821" s="305"/>
      <c r="D1821" s="269"/>
      <c r="E1821" s="264"/>
      <c r="F1821" s="334"/>
      <c r="G1821" s="269"/>
      <c r="H1821" s="269"/>
      <c r="I1821" s="264"/>
      <c r="J1821" s="307" t="str">
        <f t="shared" si="1"/>
        <v/>
      </c>
      <c r="K1821" s="307"/>
      <c r="L1821" s="308"/>
      <c r="M1821" s="307"/>
      <c r="N1821" s="304"/>
      <c r="O1821" s="264"/>
      <c r="P1821" s="269"/>
      <c r="Q1821" s="296"/>
      <c r="R1821" s="296"/>
      <c r="S1821" s="296"/>
      <c r="T1821" s="296"/>
    </row>
    <row r="1822" spans="1:20" ht="12.75" customHeight="1" x14ac:dyDescent="0.2">
      <c r="A1822" s="303" t="str">
        <f>IF(B1822="","",ROW()-ROW($A$3)+'Diário 3º PA'!$P$1)</f>
        <v/>
      </c>
      <c r="B1822" s="304"/>
      <c r="C1822" s="305"/>
      <c r="D1822" s="269"/>
      <c r="E1822" s="264"/>
      <c r="F1822" s="334"/>
      <c r="G1822" s="269"/>
      <c r="H1822" s="269"/>
      <c r="I1822" s="264"/>
      <c r="J1822" s="307" t="str">
        <f t="shared" si="1"/>
        <v/>
      </c>
      <c r="K1822" s="307"/>
      <c r="L1822" s="308"/>
      <c r="M1822" s="307"/>
      <c r="N1822" s="304"/>
      <c r="O1822" s="264"/>
      <c r="P1822" s="269"/>
      <c r="Q1822" s="296"/>
      <c r="R1822" s="296"/>
      <c r="S1822" s="296"/>
      <c r="T1822" s="296"/>
    </row>
    <row r="1823" spans="1:20" ht="12.75" customHeight="1" x14ac:dyDescent="0.2">
      <c r="A1823" s="303" t="str">
        <f>IF(B1823="","",ROW()-ROW($A$3)+'Diário 3º PA'!$P$1)</f>
        <v/>
      </c>
      <c r="B1823" s="304"/>
      <c r="C1823" s="305"/>
      <c r="D1823" s="269"/>
      <c r="E1823" s="264"/>
      <c r="F1823" s="334"/>
      <c r="G1823" s="269"/>
      <c r="H1823" s="269"/>
      <c r="I1823" s="264"/>
      <c r="J1823" s="307" t="str">
        <f t="shared" si="1"/>
        <v/>
      </c>
      <c r="K1823" s="307"/>
      <c r="L1823" s="308"/>
      <c r="M1823" s="307"/>
      <c r="N1823" s="304"/>
      <c r="O1823" s="264"/>
      <c r="P1823" s="269"/>
      <c r="Q1823" s="296"/>
      <c r="R1823" s="296"/>
      <c r="S1823" s="296"/>
      <c r="T1823" s="296"/>
    </row>
    <row r="1824" spans="1:20" ht="12.75" customHeight="1" x14ac:dyDescent="0.2">
      <c r="A1824" s="303" t="str">
        <f>IF(B1824="","",ROW()-ROW($A$3)+'Diário 3º PA'!$P$1)</f>
        <v/>
      </c>
      <c r="B1824" s="304"/>
      <c r="C1824" s="305"/>
      <c r="D1824" s="269"/>
      <c r="E1824" s="264"/>
      <c r="F1824" s="334"/>
      <c r="G1824" s="269"/>
      <c r="H1824" s="269"/>
      <c r="I1824" s="264"/>
      <c r="J1824" s="307" t="str">
        <f t="shared" si="1"/>
        <v/>
      </c>
      <c r="K1824" s="307"/>
      <c r="L1824" s="308"/>
      <c r="M1824" s="307"/>
      <c r="N1824" s="304"/>
      <c r="O1824" s="264"/>
      <c r="P1824" s="269"/>
      <c r="Q1824" s="296"/>
      <c r="R1824" s="296"/>
      <c r="S1824" s="296"/>
      <c r="T1824" s="296"/>
    </row>
    <row r="1825" spans="1:20" ht="12.75" customHeight="1" x14ac:dyDescent="0.2">
      <c r="A1825" s="303" t="str">
        <f>IF(B1825="","",ROW()-ROW($A$3)+'Diário 3º PA'!$P$1)</f>
        <v/>
      </c>
      <c r="B1825" s="304"/>
      <c r="C1825" s="305"/>
      <c r="D1825" s="269"/>
      <c r="E1825" s="264"/>
      <c r="F1825" s="334"/>
      <c r="G1825" s="269"/>
      <c r="H1825" s="269"/>
      <c r="I1825" s="264"/>
      <c r="J1825" s="307" t="str">
        <f t="shared" si="1"/>
        <v/>
      </c>
      <c r="K1825" s="307"/>
      <c r="L1825" s="308"/>
      <c r="M1825" s="307"/>
      <c r="N1825" s="304"/>
      <c r="O1825" s="264"/>
      <c r="P1825" s="269"/>
      <c r="Q1825" s="296"/>
      <c r="R1825" s="296"/>
      <c r="S1825" s="296"/>
      <c r="T1825" s="296"/>
    </row>
    <row r="1826" spans="1:20" ht="12.75" customHeight="1" x14ac:dyDescent="0.2">
      <c r="A1826" s="303" t="str">
        <f>IF(B1826="","",ROW()-ROW($A$3)+'Diário 3º PA'!$P$1)</f>
        <v/>
      </c>
      <c r="B1826" s="304"/>
      <c r="C1826" s="305"/>
      <c r="D1826" s="269"/>
      <c r="E1826" s="264"/>
      <c r="F1826" s="334"/>
      <c r="G1826" s="269"/>
      <c r="H1826" s="269"/>
      <c r="I1826" s="264"/>
      <c r="J1826" s="307" t="str">
        <f t="shared" si="1"/>
        <v/>
      </c>
      <c r="K1826" s="307"/>
      <c r="L1826" s="308"/>
      <c r="M1826" s="307"/>
      <c r="N1826" s="304"/>
      <c r="O1826" s="264"/>
      <c r="P1826" s="269"/>
      <c r="Q1826" s="296"/>
      <c r="R1826" s="296"/>
      <c r="S1826" s="296"/>
      <c r="T1826" s="296"/>
    </row>
    <row r="1827" spans="1:20" ht="12.75" customHeight="1" x14ac:dyDescent="0.2">
      <c r="A1827" s="303" t="str">
        <f>IF(B1827="","",ROW()-ROW($A$3)+'Diário 3º PA'!$P$1)</f>
        <v/>
      </c>
      <c r="B1827" s="304"/>
      <c r="C1827" s="305"/>
      <c r="D1827" s="269"/>
      <c r="E1827" s="264"/>
      <c r="F1827" s="334"/>
      <c r="G1827" s="269"/>
      <c r="H1827" s="269"/>
      <c r="I1827" s="264"/>
      <c r="J1827" s="307" t="str">
        <f t="shared" si="1"/>
        <v/>
      </c>
      <c r="K1827" s="307"/>
      <c r="L1827" s="308"/>
      <c r="M1827" s="307"/>
      <c r="N1827" s="304"/>
      <c r="O1827" s="264"/>
      <c r="P1827" s="269"/>
      <c r="Q1827" s="296"/>
      <c r="R1827" s="296"/>
      <c r="S1827" s="296"/>
      <c r="T1827" s="296"/>
    </row>
    <row r="1828" spans="1:20" ht="12.75" customHeight="1" x14ac:dyDescent="0.2">
      <c r="A1828" s="303" t="str">
        <f>IF(B1828="","",ROW()-ROW($A$3)+'Diário 3º PA'!$P$1)</f>
        <v/>
      </c>
      <c r="B1828" s="304"/>
      <c r="C1828" s="305"/>
      <c r="D1828" s="269"/>
      <c r="E1828" s="264"/>
      <c r="F1828" s="334"/>
      <c r="G1828" s="269"/>
      <c r="H1828" s="269"/>
      <c r="I1828" s="264"/>
      <c r="J1828" s="307" t="str">
        <f t="shared" si="1"/>
        <v/>
      </c>
      <c r="K1828" s="307"/>
      <c r="L1828" s="308"/>
      <c r="M1828" s="307"/>
      <c r="N1828" s="304"/>
      <c r="O1828" s="264"/>
      <c r="P1828" s="269"/>
      <c r="Q1828" s="296"/>
      <c r="R1828" s="296"/>
      <c r="S1828" s="296"/>
      <c r="T1828" s="296"/>
    </row>
    <row r="1829" spans="1:20" ht="12.75" customHeight="1" x14ac:dyDescent="0.2">
      <c r="A1829" s="303" t="str">
        <f>IF(B1829="","",ROW()-ROW($A$3)+'Diário 3º PA'!$P$1)</f>
        <v/>
      </c>
      <c r="B1829" s="304"/>
      <c r="C1829" s="305"/>
      <c r="D1829" s="269"/>
      <c r="E1829" s="264"/>
      <c r="F1829" s="334"/>
      <c r="G1829" s="269"/>
      <c r="H1829" s="269"/>
      <c r="I1829" s="264"/>
      <c r="J1829" s="307" t="str">
        <f t="shared" si="1"/>
        <v/>
      </c>
      <c r="K1829" s="307"/>
      <c r="L1829" s="308"/>
      <c r="M1829" s="307"/>
      <c r="N1829" s="304"/>
      <c r="O1829" s="264"/>
      <c r="P1829" s="269"/>
      <c r="Q1829" s="296"/>
      <c r="R1829" s="296"/>
      <c r="S1829" s="296"/>
      <c r="T1829" s="296"/>
    </row>
    <row r="1830" spans="1:20" ht="12.75" customHeight="1" x14ac:dyDescent="0.2">
      <c r="A1830" s="303" t="str">
        <f>IF(B1830="","",ROW()-ROW($A$3)+'Diário 3º PA'!$P$1)</f>
        <v/>
      </c>
      <c r="B1830" s="304"/>
      <c r="C1830" s="305"/>
      <c r="D1830" s="269"/>
      <c r="E1830" s="264"/>
      <c r="F1830" s="334"/>
      <c r="G1830" s="269"/>
      <c r="H1830" s="269"/>
      <c r="I1830" s="264"/>
      <c r="J1830" s="307" t="str">
        <f t="shared" si="1"/>
        <v/>
      </c>
      <c r="K1830" s="307"/>
      <c r="L1830" s="308"/>
      <c r="M1830" s="307"/>
      <c r="N1830" s="304"/>
      <c r="O1830" s="264"/>
      <c r="P1830" s="269"/>
      <c r="Q1830" s="296"/>
      <c r="R1830" s="296"/>
      <c r="S1830" s="296"/>
      <c r="T1830" s="296"/>
    </row>
    <row r="1831" spans="1:20" ht="12.75" customHeight="1" x14ac:dyDescent="0.2">
      <c r="A1831" s="303" t="str">
        <f>IF(B1831="","",ROW()-ROW($A$3)+'Diário 3º PA'!$P$1)</f>
        <v/>
      </c>
      <c r="B1831" s="304"/>
      <c r="C1831" s="305"/>
      <c r="D1831" s="269"/>
      <c r="E1831" s="264"/>
      <c r="F1831" s="334"/>
      <c r="G1831" s="269"/>
      <c r="H1831" s="269"/>
      <c r="I1831" s="264"/>
      <c r="J1831" s="307" t="str">
        <f t="shared" si="1"/>
        <v/>
      </c>
      <c r="K1831" s="307"/>
      <c r="L1831" s="308"/>
      <c r="M1831" s="307"/>
      <c r="N1831" s="304"/>
      <c r="O1831" s="264"/>
      <c r="P1831" s="269"/>
      <c r="Q1831" s="296"/>
      <c r="R1831" s="296"/>
      <c r="S1831" s="296"/>
      <c r="T1831" s="296"/>
    </row>
    <row r="1832" spans="1:20" ht="12.75" customHeight="1" x14ac:dyDescent="0.2">
      <c r="A1832" s="303" t="str">
        <f>IF(B1832="","",ROW()-ROW($A$3)+'Diário 3º PA'!$P$1)</f>
        <v/>
      </c>
      <c r="B1832" s="304"/>
      <c r="C1832" s="305"/>
      <c r="D1832" s="269"/>
      <c r="E1832" s="264"/>
      <c r="F1832" s="334"/>
      <c r="G1832" s="269"/>
      <c r="H1832" s="269"/>
      <c r="I1832" s="264"/>
      <c r="J1832" s="307" t="str">
        <f t="shared" si="1"/>
        <v/>
      </c>
      <c r="K1832" s="307"/>
      <c r="L1832" s="308"/>
      <c r="M1832" s="307"/>
      <c r="N1832" s="304"/>
      <c r="O1832" s="264"/>
      <c r="P1832" s="269"/>
      <c r="Q1832" s="296"/>
      <c r="R1832" s="296"/>
      <c r="S1832" s="296"/>
      <c r="T1832" s="296"/>
    </row>
    <row r="1833" spans="1:20" ht="12.75" customHeight="1" x14ac:dyDescent="0.2">
      <c r="A1833" s="303" t="str">
        <f>IF(B1833="","",ROW()-ROW($A$3)+'Diário 3º PA'!$P$1)</f>
        <v/>
      </c>
      <c r="B1833" s="304"/>
      <c r="C1833" s="305"/>
      <c r="D1833" s="269"/>
      <c r="E1833" s="264"/>
      <c r="F1833" s="334"/>
      <c r="G1833" s="269"/>
      <c r="H1833" s="269"/>
      <c r="I1833" s="264"/>
      <c r="J1833" s="307" t="str">
        <f t="shared" si="1"/>
        <v/>
      </c>
      <c r="K1833" s="307"/>
      <c r="L1833" s="308"/>
      <c r="M1833" s="307"/>
      <c r="N1833" s="304"/>
      <c r="O1833" s="264"/>
      <c r="P1833" s="269"/>
      <c r="Q1833" s="296"/>
      <c r="R1833" s="296"/>
      <c r="S1833" s="296"/>
      <c r="T1833" s="296"/>
    </row>
    <row r="1834" spans="1:20" ht="12.75" customHeight="1" x14ac:dyDescent="0.2">
      <c r="A1834" s="303" t="str">
        <f>IF(B1834="","",ROW()-ROW($A$3)+'Diário 3º PA'!$P$1)</f>
        <v/>
      </c>
      <c r="B1834" s="304"/>
      <c r="C1834" s="305"/>
      <c r="D1834" s="269"/>
      <c r="E1834" s="264"/>
      <c r="F1834" s="334"/>
      <c r="G1834" s="269"/>
      <c r="H1834" s="269"/>
      <c r="I1834" s="264"/>
      <c r="J1834" s="307" t="str">
        <f t="shared" si="1"/>
        <v/>
      </c>
      <c r="K1834" s="307"/>
      <c r="L1834" s="308"/>
      <c r="M1834" s="307"/>
      <c r="N1834" s="304"/>
      <c r="O1834" s="264"/>
      <c r="P1834" s="269"/>
      <c r="Q1834" s="296"/>
      <c r="R1834" s="296"/>
      <c r="S1834" s="296"/>
      <c r="T1834" s="296"/>
    </row>
    <row r="1835" spans="1:20" ht="12.75" customHeight="1" x14ac:dyDescent="0.2">
      <c r="A1835" s="303" t="str">
        <f>IF(B1835="","",ROW()-ROW($A$3)+'Diário 3º PA'!$P$1)</f>
        <v/>
      </c>
      <c r="B1835" s="304"/>
      <c r="C1835" s="305"/>
      <c r="D1835" s="269"/>
      <c r="E1835" s="264"/>
      <c r="F1835" s="334"/>
      <c r="G1835" s="269"/>
      <c r="H1835" s="269"/>
      <c r="I1835" s="264"/>
      <c r="J1835" s="307" t="str">
        <f t="shared" si="1"/>
        <v/>
      </c>
      <c r="K1835" s="307"/>
      <c r="L1835" s="308"/>
      <c r="M1835" s="307"/>
      <c r="N1835" s="304"/>
      <c r="O1835" s="264"/>
      <c r="P1835" s="269"/>
      <c r="Q1835" s="296"/>
      <c r="R1835" s="296"/>
      <c r="S1835" s="296"/>
      <c r="T1835" s="296"/>
    </row>
    <row r="1836" spans="1:20" ht="12.75" customHeight="1" x14ac:dyDescent="0.2">
      <c r="A1836" s="303" t="str">
        <f>IF(B1836="","",ROW()-ROW($A$3)+'Diário 3º PA'!$P$1)</f>
        <v/>
      </c>
      <c r="B1836" s="304"/>
      <c r="C1836" s="305"/>
      <c r="D1836" s="269"/>
      <c r="E1836" s="264"/>
      <c r="F1836" s="334"/>
      <c r="G1836" s="269"/>
      <c r="H1836" s="269"/>
      <c r="I1836" s="264"/>
      <c r="J1836" s="307" t="str">
        <f t="shared" si="1"/>
        <v/>
      </c>
      <c r="K1836" s="307"/>
      <c r="L1836" s="308"/>
      <c r="M1836" s="307"/>
      <c r="N1836" s="304"/>
      <c r="O1836" s="264"/>
      <c r="P1836" s="269"/>
      <c r="Q1836" s="296"/>
      <c r="R1836" s="296"/>
      <c r="S1836" s="296"/>
      <c r="T1836" s="296"/>
    </row>
    <row r="1837" spans="1:20" ht="12.75" customHeight="1" x14ac:dyDescent="0.2">
      <c r="A1837" s="303" t="str">
        <f>IF(B1837="","",ROW()-ROW($A$3)+'Diário 3º PA'!$P$1)</f>
        <v/>
      </c>
      <c r="B1837" s="304"/>
      <c r="C1837" s="305"/>
      <c r="D1837" s="269"/>
      <c r="E1837" s="264"/>
      <c r="F1837" s="334"/>
      <c r="G1837" s="269"/>
      <c r="H1837" s="269"/>
      <c r="I1837" s="264"/>
      <c r="J1837" s="307" t="str">
        <f t="shared" si="1"/>
        <v/>
      </c>
      <c r="K1837" s="307"/>
      <c r="L1837" s="308"/>
      <c r="M1837" s="307"/>
      <c r="N1837" s="304"/>
      <c r="O1837" s="264"/>
      <c r="P1837" s="269"/>
      <c r="Q1837" s="296"/>
      <c r="R1837" s="296"/>
      <c r="S1837" s="296"/>
      <c r="T1837" s="296"/>
    </row>
    <row r="1838" spans="1:20" ht="12.75" customHeight="1" x14ac:dyDescent="0.2">
      <c r="A1838" s="303" t="str">
        <f>IF(B1838="","",ROW()-ROW($A$3)+'Diário 3º PA'!$P$1)</f>
        <v/>
      </c>
      <c r="B1838" s="304"/>
      <c r="C1838" s="305"/>
      <c r="D1838" s="269"/>
      <c r="E1838" s="264"/>
      <c r="F1838" s="334"/>
      <c r="G1838" s="269"/>
      <c r="H1838" s="269"/>
      <c r="I1838" s="264"/>
      <c r="J1838" s="307" t="str">
        <f t="shared" si="1"/>
        <v/>
      </c>
      <c r="K1838" s="307"/>
      <c r="L1838" s="308"/>
      <c r="M1838" s="307"/>
      <c r="N1838" s="304"/>
      <c r="O1838" s="264"/>
      <c r="P1838" s="269"/>
      <c r="Q1838" s="296"/>
      <c r="R1838" s="296"/>
      <c r="S1838" s="296"/>
      <c r="T1838" s="296"/>
    </row>
    <row r="1839" spans="1:20" ht="12.75" customHeight="1" x14ac:dyDescent="0.2">
      <c r="A1839" s="303" t="str">
        <f>IF(B1839="","",ROW()-ROW($A$3)+'Diário 3º PA'!$P$1)</f>
        <v/>
      </c>
      <c r="B1839" s="304"/>
      <c r="C1839" s="305"/>
      <c r="D1839" s="269"/>
      <c r="E1839" s="264"/>
      <c r="F1839" s="334"/>
      <c r="G1839" s="269"/>
      <c r="H1839" s="269"/>
      <c r="I1839" s="264"/>
      <c r="J1839" s="307" t="str">
        <f t="shared" si="1"/>
        <v/>
      </c>
      <c r="K1839" s="307"/>
      <c r="L1839" s="308"/>
      <c r="M1839" s="307"/>
      <c r="N1839" s="304"/>
      <c r="O1839" s="264"/>
      <c r="P1839" s="269"/>
      <c r="Q1839" s="296"/>
      <c r="R1839" s="296"/>
      <c r="S1839" s="296"/>
      <c r="T1839" s="296"/>
    </row>
    <row r="1840" spans="1:20" ht="12.75" customHeight="1" x14ac:dyDescent="0.2">
      <c r="A1840" s="303" t="str">
        <f>IF(B1840="","",ROW()-ROW($A$3)+'Diário 3º PA'!$P$1)</f>
        <v/>
      </c>
      <c r="B1840" s="304"/>
      <c r="C1840" s="305"/>
      <c r="D1840" s="269"/>
      <c r="E1840" s="264"/>
      <c r="F1840" s="334"/>
      <c r="G1840" s="269"/>
      <c r="H1840" s="269"/>
      <c r="I1840" s="264"/>
      <c r="J1840" s="307" t="str">
        <f t="shared" si="1"/>
        <v/>
      </c>
      <c r="K1840" s="307"/>
      <c r="L1840" s="308"/>
      <c r="M1840" s="307"/>
      <c r="N1840" s="304"/>
      <c r="O1840" s="264"/>
      <c r="P1840" s="269"/>
      <c r="Q1840" s="296"/>
      <c r="R1840" s="296"/>
      <c r="S1840" s="296"/>
      <c r="T1840" s="296"/>
    </row>
    <row r="1841" spans="1:20" ht="12.75" customHeight="1" x14ac:dyDescent="0.2">
      <c r="A1841" s="303" t="str">
        <f>IF(B1841="","",ROW()-ROW($A$3)+'Diário 3º PA'!$P$1)</f>
        <v/>
      </c>
      <c r="B1841" s="304"/>
      <c r="C1841" s="305"/>
      <c r="D1841" s="269"/>
      <c r="E1841" s="264"/>
      <c r="F1841" s="334"/>
      <c r="G1841" s="269"/>
      <c r="H1841" s="269"/>
      <c r="I1841" s="264"/>
      <c r="J1841" s="307" t="str">
        <f t="shared" si="1"/>
        <v/>
      </c>
      <c r="K1841" s="307"/>
      <c r="L1841" s="308"/>
      <c r="M1841" s="307"/>
      <c r="N1841" s="304"/>
      <c r="O1841" s="264"/>
      <c r="P1841" s="269"/>
      <c r="Q1841" s="296"/>
      <c r="R1841" s="296"/>
      <c r="S1841" s="296"/>
      <c r="T1841" s="296"/>
    </row>
    <row r="1842" spans="1:20" ht="12.75" customHeight="1" x14ac:dyDescent="0.2">
      <c r="A1842" s="303" t="str">
        <f>IF(B1842="","",ROW()-ROW($A$3)+'Diário 3º PA'!$P$1)</f>
        <v/>
      </c>
      <c r="B1842" s="304"/>
      <c r="C1842" s="305"/>
      <c r="D1842" s="269"/>
      <c r="E1842" s="264"/>
      <c r="F1842" s="334"/>
      <c r="G1842" s="269"/>
      <c r="H1842" s="269"/>
      <c r="I1842" s="264"/>
      <c r="J1842" s="307" t="str">
        <f t="shared" si="1"/>
        <v/>
      </c>
      <c r="K1842" s="307"/>
      <c r="L1842" s="308"/>
      <c r="M1842" s="307"/>
      <c r="N1842" s="304"/>
      <c r="O1842" s="264"/>
      <c r="P1842" s="269"/>
      <c r="Q1842" s="296"/>
      <c r="R1842" s="296"/>
      <c r="S1842" s="296"/>
      <c r="T1842" s="296"/>
    </row>
    <row r="1843" spans="1:20" ht="12.75" customHeight="1" x14ac:dyDescent="0.2">
      <c r="A1843" s="303" t="str">
        <f>IF(B1843="","",ROW()-ROW($A$3)+'Diário 3º PA'!$P$1)</f>
        <v/>
      </c>
      <c r="B1843" s="304"/>
      <c r="C1843" s="305"/>
      <c r="D1843" s="269"/>
      <c r="E1843" s="264"/>
      <c r="F1843" s="334"/>
      <c r="G1843" s="269"/>
      <c r="H1843" s="269"/>
      <c r="I1843" s="264"/>
      <c r="J1843" s="307" t="str">
        <f t="shared" si="1"/>
        <v/>
      </c>
      <c r="K1843" s="307"/>
      <c r="L1843" s="308"/>
      <c r="M1843" s="307"/>
      <c r="N1843" s="304"/>
      <c r="O1843" s="264"/>
      <c r="P1843" s="269"/>
      <c r="Q1843" s="296"/>
      <c r="R1843" s="296"/>
      <c r="S1843" s="296"/>
      <c r="T1843" s="296"/>
    </row>
    <row r="1844" spans="1:20" ht="12.75" customHeight="1" x14ac:dyDescent="0.2">
      <c r="A1844" s="303" t="str">
        <f>IF(B1844="","",ROW()-ROW($A$3)+'Diário 3º PA'!$P$1)</f>
        <v/>
      </c>
      <c r="B1844" s="304"/>
      <c r="C1844" s="305"/>
      <c r="D1844" s="269"/>
      <c r="E1844" s="264"/>
      <c r="F1844" s="334"/>
      <c r="G1844" s="269"/>
      <c r="H1844" s="269"/>
      <c r="I1844" s="264"/>
      <c r="J1844" s="307" t="str">
        <f t="shared" si="1"/>
        <v/>
      </c>
      <c r="K1844" s="307"/>
      <c r="L1844" s="308"/>
      <c r="M1844" s="307"/>
      <c r="N1844" s="304"/>
      <c r="O1844" s="264"/>
      <c r="P1844" s="269"/>
      <c r="Q1844" s="296"/>
      <c r="R1844" s="296"/>
      <c r="S1844" s="296"/>
      <c r="T1844" s="296"/>
    </row>
    <row r="1845" spans="1:20" ht="12.75" customHeight="1" x14ac:dyDescent="0.2">
      <c r="A1845" s="303" t="str">
        <f>IF(B1845="","",ROW()-ROW($A$3)+'Diário 3º PA'!$P$1)</f>
        <v/>
      </c>
      <c r="B1845" s="304"/>
      <c r="C1845" s="305"/>
      <c r="D1845" s="269"/>
      <c r="E1845" s="264"/>
      <c r="F1845" s="334"/>
      <c r="G1845" s="269"/>
      <c r="H1845" s="269"/>
      <c r="I1845" s="264"/>
      <c r="J1845" s="307" t="str">
        <f t="shared" si="1"/>
        <v/>
      </c>
      <c r="K1845" s="307"/>
      <c r="L1845" s="308"/>
      <c r="M1845" s="307"/>
      <c r="N1845" s="304"/>
      <c r="O1845" s="264"/>
      <c r="P1845" s="269"/>
      <c r="Q1845" s="296"/>
      <c r="R1845" s="296"/>
      <c r="S1845" s="296"/>
      <c r="T1845" s="296"/>
    </row>
    <row r="1846" spans="1:20" ht="12.75" customHeight="1" x14ac:dyDescent="0.2">
      <c r="A1846" s="303" t="str">
        <f>IF(B1846="","",ROW()-ROW($A$3)+'Diário 3º PA'!$P$1)</f>
        <v/>
      </c>
      <c r="B1846" s="304"/>
      <c r="C1846" s="305"/>
      <c r="D1846" s="269"/>
      <c r="E1846" s="264"/>
      <c r="F1846" s="334"/>
      <c r="G1846" s="269"/>
      <c r="H1846" s="269"/>
      <c r="I1846" s="264"/>
      <c r="J1846" s="307" t="str">
        <f t="shared" si="1"/>
        <v/>
      </c>
      <c r="K1846" s="307"/>
      <c r="L1846" s="308"/>
      <c r="M1846" s="307"/>
      <c r="N1846" s="304"/>
      <c r="O1846" s="264"/>
      <c r="P1846" s="269"/>
      <c r="Q1846" s="296"/>
      <c r="R1846" s="296"/>
      <c r="S1846" s="296"/>
      <c r="T1846" s="296"/>
    </row>
    <row r="1847" spans="1:20" ht="12.75" customHeight="1" x14ac:dyDescent="0.2">
      <c r="A1847" s="303" t="str">
        <f>IF(B1847="","",ROW()-ROW($A$3)+'Diário 3º PA'!$P$1)</f>
        <v/>
      </c>
      <c r="B1847" s="304"/>
      <c r="C1847" s="305"/>
      <c r="D1847" s="269"/>
      <c r="E1847" s="264"/>
      <c r="F1847" s="334"/>
      <c r="G1847" s="269"/>
      <c r="H1847" s="269"/>
      <c r="I1847" s="264"/>
      <c r="J1847" s="307" t="str">
        <f t="shared" si="1"/>
        <v/>
      </c>
      <c r="K1847" s="307"/>
      <c r="L1847" s="308"/>
      <c r="M1847" s="307"/>
      <c r="N1847" s="304"/>
      <c r="O1847" s="264"/>
      <c r="P1847" s="269"/>
      <c r="Q1847" s="296"/>
      <c r="R1847" s="296"/>
      <c r="S1847" s="296"/>
      <c r="T1847" s="296"/>
    </row>
    <row r="1848" spans="1:20" ht="12.75" customHeight="1" x14ac:dyDescent="0.2">
      <c r="A1848" s="303" t="str">
        <f>IF(B1848="","",ROW()-ROW($A$3)+'Diário 3º PA'!$P$1)</f>
        <v/>
      </c>
      <c r="B1848" s="304"/>
      <c r="C1848" s="305"/>
      <c r="D1848" s="269"/>
      <c r="E1848" s="264"/>
      <c r="F1848" s="334"/>
      <c r="G1848" s="269"/>
      <c r="H1848" s="269"/>
      <c r="I1848" s="264"/>
      <c r="J1848" s="307" t="str">
        <f t="shared" si="1"/>
        <v/>
      </c>
      <c r="K1848" s="307"/>
      <c r="L1848" s="308"/>
      <c r="M1848" s="307"/>
      <c r="N1848" s="304"/>
      <c r="O1848" s="264"/>
      <c r="P1848" s="269"/>
      <c r="Q1848" s="296"/>
      <c r="R1848" s="296"/>
      <c r="S1848" s="296"/>
      <c r="T1848" s="296"/>
    </row>
    <row r="1849" spans="1:20" ht="12.75" customHeight="1" x14ac:dyDescent="0.2">
      <c r="A1849" s="303" t="str">
        <f>IF(B1849="","",ROW()-ROW($A$3)+'Diário 3º PA'!$P$1)</f>
        <v/>
      </c>
      <c r="B1849" s="304"/>
      <c r="C1849" s="305"/>
      <c r="D1849" s="269"/>
      <c r="E1849" s="264"/>
      <c r="F1849" s="334"/>
      <c r="G1849" s="269"/>
      <c r="H1849" s="269"/>
      <c r="I1849" s="264"/>
      <c r="J1849" s="307" t="str">
        <f t="shared" si="1"/>
        <v/>
      </c>
      <c r="K1849" s="307"/>
      <c r="L1849" s="308"/>
      <c r="M1849" s="307"/>
      <c r="N1849" s="304"/>
      <c r="O1849" s="264"/>
      <c r="P1849" s="269"/>
      <c r="Q1849" s="296"/>
      <c r="R1849" s="296"/>
      <c r="S1849" s="296"/>
      <c r="T1849" s="296"/>
    </row>
    <row r="1850" spans="1:20" ht="12.75" customHeight="1" x14ac:dyDescent="0.2">
      <c r="A1850" s="303" t="str">
        <f>IF(B1850="","",ROW()-ROW($A$3)+'Diário 3º PA'!$P$1)</f>
        <v/>
      </c>
      <c r="B1850" s="304"/>
      <c r="C1850" s="305"/>
      <c r="D1850" s="269"/>
      <c r="E1850" s="264"/>
      <c r="F1850" s="334"/>
      <c r="G1850" s="269"/>
      <c r="H1850" s="269"/>
      <c r="I1850" s="264"/>
      <c r="J1850" s="307" t="str">
        <f t="shared" si="1"/>
        <v/>
      </c>
      <c r="K1850" s="307"/>
      <c r="L1850" s="308"/>
      <c r="M1850" s="307"/>
      <c r="N1850" s="304"/>
      <c r="O1850" s="264"/>
      <c r="P1850" s="269"/>
      <c r="Q1850" s="296"/>
      <c r="R1850" s="296"/>
      <c r="S1850" s="296"/>
      <c r="T1850" s="296"/>
    </row>
    <row r="1851" spans="1:20" ht="12.75" customHeight="1" x14ac:dyDescent="0.2">
      <c r="A1851" s="303" t="str">
        <f>IF(B1851="","",ROW()-ROW($A$3)+'Diário 3º PA'!$P$1)</f>
        <v/>
      </c>
      <c r="B1851" s="304"/>
      <c r="C1851" s="305"/>
      <c r="D1851" s="269"/>
      <c r="E1851" s="264"/>
      <c r="F1851" s="334"/>
      <c r="G1851" s="269"/>
      <c r="H1851" s="269"/>
      <c r="I1851" s="264"/>
      <c r="J1851" s="307" t="str">
        <f t="shared" si="1"/>
        <v/>
      </c>
      <c r="K1851" s="307"/>
      <c r="L1851" s="308"/>
      <c r="M1851" s="307"/>
      <c r="N1851" s="304"/>
      <c r="O1851" s="264"/>
      <c r="P1851" s="269"/>
      <c r="Q1851" s="296"/>
      <c r="R1851" s="296"/>
      <c r="S1851" s="296"/>
      <c r="T1851" s="296"/>
    </row>
    <row r="1852" spans="1:20" ht="12.75" customHeight="1" x14ac:dyDescent="0.2">
      <c r="A1852" s="303" t="str">
        <f>IF(B1852="","",ROW()-ROW($A$3)+'Diário 3º PA'!$P$1)</f>
        <v/>
      </c>
      <c r="B1852" s="304"/>
      <c r="C1852" s="305"/>
      <c r="D1852" s="269"/>
      <c r="E1852" s="264"/>
      <c r="F1852" s="334"/>
      <c r="G1852" s="269"/>
      <c r="H1852" s="269"/>
      <c r="I1852" s="264"/>
      <c r="J1852" s="307" t="str">
        <f t="shared" si="1"/>
        <v/>
      </c>
      <c r="K1852" s="307"/>
      <c r="L1852" s="308"/>
      <c r="M1852" s="307"/>
      <c r="N1852" s="304"/>
      <c r="O1852" s="264"/>
      <c r="P1852" s="269"/>
      <c r="Q1852" s="296"/>
      <c r="R1852" s="296"/>
      <c r="S1852" s="296"/>
      <c r="T1852" s="296"/>
    </row>
    <row r="1853" spans="1:20" ht="12.75" customHeight="1" x14ac:dyDescent="0.2">
      <c r="A1853" s="303" t="str">
        <f>IF(B1853="","",ROW()-ROW($A$3)+'Diário 3º PA'!$P$1)</f>
        <v/>
      </c>
      <c r="B1853" s="304"/>
      <c r="C1853" s="305"/>
      <c r="D1853" s="269"/>
      <c r="E1853" s="264"/>
      <c r="F1853" s="334"/>
      <c r="G1853" s="269"/>
      <c r="H1853" s="269"/>
      <c r="I1853" s="264"/>
      <c r="J1853" s="307" t="str">
        <f t="shared" si="1"/>
        <v/>
      </c>
      <c r="K1853" s="307"/>
      <c r="L1853" s="308"/>
      <c r="M1853" s="307"/>
      <c r="N1853" s="304"/>
      <c r="O1853" s="264"/>
      <c r="P1853" s="269"/>
      <c r="Q1853" s="296"/>
      <c r="R1853" s="296"/>
      <c r="S1853" s="296"/>
      <c r="T1853" s="296"/>
    </row>
    <row r="1854" spans="1:20" ht="12.75" customHeight="1" x14ac:dyDescent="0.2">
      <c r="A1854" s="303" t="str">
        <f>IF(B1854="","",ROW()-ROW($A$3)+'Diário 3º PA'!$P$1)</f>
        <v/>
      </c>
      <c r="B1854" s="304"/>
      <c r="C1854" s="305"/>
      <c r="D1854" s="269"/>
      <c r="E1854" s="264"/>
      <c r="F1854" s="334"/>
      <c r="G1854" s="269"/>
      <c r="H1854" s="269"/>
      <c r="I1854" s="264"/>
      <c r="J1854" s="307" t="str">
        <f t="shared" si="1"/>
        <v/>
      </c>
      <c r="K1854" s="307"/>
      <c r="L1854" s="308"/>
      <c r="M1854" s="307"/>
      <c r="N1854" s="304"/>
      <c r="O1854" s="264"/>
      <c r="P1854" s="269"/>
      <c r="Q1854" s="296"/>
      <c r="R1854" s="296"/>
      <c r="S1854" s="296"/>
      <c r="T1854" s="296"/>
    </row>
    <row r="1855" spans="1:20" ht="12.75" customHeight="1" x14ac:dyDescent="0.2">
      <c r="A1855" s="303" t="str">
        <f>IF(B1855="","",ROW()-ROW($A$3)+'Diário 3º PA'!$P$1)</f>
        <v/>
      </c>
      <c r="B1855" s="304"/>
      <c r="C1855" s="305"/>
      <c r="D1855" s="269"/>
      <c r="E1855" s="264"/>
      <c r="F1855" s="334"/>
      <c r="G1855" s="269"/>
      <c r="H1855" s="269"/>
      <c r="I1855" s="264"/>
      <c r="J1855" s="307" t="str">
        <f t="shared" si="1"/>
        <v/>
      </c>
      <c r="K1855" s="307"/>
      <c r="L1855" s="308"/>
      <c r="M1855" s="307"/>
      <c r="N1855" s="304"/>
      <c r="O1855" s="264"/>
      <c r="P1855" s="269"/>
      <c r="Q1855" s="296"/>
      <c r="R1855" s="296"/>
      <c r="S1855" s="296"/>
      <c r="T1855" s="296"/>
    </row>
    <row r="1856" spans="1:20" ht="12.75" customHeight="1" x14ac:dyDescent="0.2">
      <c r="A1856" s="303" t="str">
        <f>IF(B1856="","",ROW()-ROW($A$3)+'Diário 3º PA'!$P$1)</f>
        <v/>
      </c>
      <c r="B1856" s="304"/>
      <c r="C1856" s="305"/>
      <c r="D1856" s="269"/>
      <c r="E1856" s="264"/>
      <c r="F1856" s="334"/>
      <c r="G1856" s="269"/>
      <c r="H1856" s="269"/>
      <c r="I1856" s="264"/>
      <c r="J1856" s="307" t="str">
        <f t="shared" si="1"/>
        <v/>
      </c>
      <c r="K1856" s="307"/>
      <c r="L1856" s="308"/>
      <c r="M1856" s="307"/>
      <c r="N1856" s="304"/>
      <c r="O1856" s="264"/>
      <c r="P1856" s="269"/>
      <c r="Q1856" s="296"/>
      <c r="R1856" s="296"/>
      <c r="S1856" s="296"/>
      <c r="T1856" s="296"/>
    </row>
    <row r="1857" spans="1:20" ht="12.75" customHeight="1" x14ac:dyDescent="0.2">
      <c r="A1857" s="303" t="str">
        <f>IF(B1857="","",ROW()-ROW($A$3)+'Diário 3º PA'!$P$1)</f>
        <v/>
      </c>
      <c r="B1857" s="304"/>
      <c r="C1857" s="305"/>
      <c r="D1857" s="269"/>
      <c r="E1857" s="264"/>
      <c r="F1857" s="334"/>
      <c r="G1857" s="269"/>
      <c r="H1857" s="269"/>
      <c r="I1857" s="264"/>
      <c r="J1857" s="307" t="str">
        <f t="shared" si="1"/>
        <v/>
      </c>
      <c r="K1857" s="307"/>
      <c r="L1857" s="308"/>
      <c r="M1857" s="307"/>
      <c r="N1857" s="304"/>
      <c r="O1857" s="264"/>
      <c r="P1857" s="269"/>
      <c r="Q1857" s="296"/>
      <c r="R1857" s="296"/>
      <c r="S1857" s="296"/>
      <c r="T1857" s="296"/>
    </row>
    <row r="1858" spans="1:20" ht="12.75" customHeight="1" x14ac:dyDescent="0.2">
      <c r="A1858" s="303" t="str">
        <f>IF(B1858="","",ROW()-ROW($A$3)+'Diário 3º PA'!$P$1)</f>
        <v/>
      </c>
      <c r="B1858" s="304"/>
      <c r="C1858" s="305"/>
      <c r="D1858" s="269"/>
      <c r="E1858" s="264"/>
      <c r="F1858" s="334"/>
      <c r="G1858" s="269"/>
      <c r="H1858" s="269"/>
      <c r="I1858" s="264"/>
      <c r="J1858" s="307" t="str">
        <f t="shared" si="1"/>
        <v/>
      </c>
      <c r="K1858" s="307"/>
      <c r="L1858" s="308"/>
      <c r="M1858" s="307"/>
      <c r="N1858" s="304"/>
      <c r="O1858" s="264"/>
      <c r="P1858" s="269"/>
      <c r="Q1858" s="296"/>
      <c r="R1858" s="296"/>
      <c r="S1858" s="296"/>
      <c r="T1858" s="296"/>
    </row>
    <row r="1859" spans="1:20" ht="12.75" customHeight="1" x14ac:dyDescent="0.2">
      <c r="A1859" s="303" t="str">
        <f>IF(B1859="","",ROW()-ROW($A$3)+'Diário 3º PA'!$P$1)</f>
        <v/>
      </c>
      <c r="B1859" s="304"/>
      <c r="C1859" s="305"/>
      <c r="D1859" s="269"/>
      <c r="E1859" s="264"/>
      <c r="F1859" s="334"/>
      <c r="G1859" s="269"/>
      <c r="H1859" s="269"/>
      <c r="I1859" s="264"/>
      <c r="J1859" s="307" t="str">
        <f t="shared" si="1"/>
        <v/>
      </c>
      <c r="K1859" s="307"/>
      <c r="L1859" s="308"/>
      <c r="M1859" s="307"/>
      <c r="N1859" s="304"/>
      <c r="O1859" s="264"/>
      <c r="P1859" s="269"/>
      <c r="Q1859" s="296"/>
      <c r="R1859" s="296"/>
      <c r="S1859" s="296"/>
      <c r="T1859" s="296"/>
    </row>
    <row r="1860" spans="1:20" ht="12.75" customHeight="1" x14ac:dyDescent="0.2">
      <c r="A1860" s="303" t="str">
        <f>IF(B1860="","",ROW()-ROW($A$3)+'Diário 3º PA'!$P$1)</f>
        <v/>
      </c>
      <c r="B1860" s="304"/>
      <c r="C1860" s="305"/>
      <c r="D1860" s="269"/>
      <c r="E1860" s="264"/>
      <c r="F1860" s="334"/>
      <c r="G1860" s="269"/>
      <c r="H1860" s="269"/>
      <c r="I1860" s="264"/>
      <c r="J1860" s="307" t="str">
        <f t="shared" si="1"/>
        <v/>
      </c>
      <c r="K1860" s="307"/>
      <c r="L1860" s="308"/>
      <c r="M1860" s="307"/>
      <c r="N1860" s="304"/>
      <c r="O1860" s="264"/>
      <c r="P1860" s="269"/>
      <c r="Q1860" s="296"/>
      <c r="R1860" s="296"/>
      <c r="S1860" s="296"/>
      <c r="T1860" s="296"/>
    </row>
    <row r="1861" spans="1:20" ht="12.75" customHeight="1" x14ac:dyDescent="0.2">
      <c r="A1861" s="303" t="str">
        <f>IF(B1861="","",ROW()-ROW($A$3)+'Diário 3º PA'!$P$1)</f>
        <v/>
      </c>
      <c r="B1861" s="304"/>
      <c r="C1861" s="305"/>
      <c r="D1861" s="269"/>
      <c r="E1861" s="264"/>
      <c r="F1861" s="334"/>
      <c r="G1861" s="269"/>
      <c r="H1861" s="269"/>
      <c r="I1861" s="264"/>
      <c r="J1861" s="307" t="str">
        <f t="shared" si="1"/>
        <v/>
      </c>
      <c r="K1861" s="307"/>
      <c r="L1861" s="308"/>
      <c r="M1861" s="307"/>
      <c r="N1861" s="304"/>
      <c r="O1861" s="264"/>
      <c r="P1861" s="269"/>
      <c r="Q1861" s="296"/>
      <c r="R1861" s="296"/>
      <c r="S1861" s="296"/>
      <c r="T1861" s="296"/>
    </row>
    <row r="1862" spans="1:20" ht="12.75" customHeight="1" x14ac:dyDescent="0.2">
      <c r="A1862" s="303" t="str">
        <f>IF(B1862="","",ROW()-ROW($A$3)+'Diário 3º PA'!$P$1)</f>
        <v/>
      </c>
      <c r="B1862" s="304"/>
      <c r="C1862" s="305"/>
      <c r="D1862" s="269"/>
      <c r="E1862" s="264"/>
      <c r="F1862" s="334"/>
      <c r="G1862" s="269"/>
      <c r="H1862" s="269"/>
      <c r="I1862" s="264"/>
      <c r="J1862" s="307" t="str">
        <f t="shared" si="1"/>
        <v/>
      </c>
      <c r="K1862" s="307"/>
      <c r="L1862" s="308"/>
      <c r="M1862" s="307"/>
      <c r="N1862" s="304"/>
      <c r="O1862" s="264"/>
      <c r="P1862" s="269"/>
      <c r="Q1862" s="296"/>
      <c r="R1862" s="296"/>
      <c r="S1862" s="296"/>
      <c r="T1862" s="296"/>
    </row>
    <row r="1863" spans="1:20" ht="12.75" customHeight="1" x14ac:dyDescent="0.2">
      <c r="A1863" s="303" t="str">
        <f>IF(B1863="","",ROW()-ROW($A$3)+'Diário 3º PA'!$P$1)</f>
        <v/>
      </c>
      <c r="B1863" s="304"/>
      <c r="C1863" s="305"/>
      <c r="D1863" s="269"/>
      <c r="E1863" s="264"/>
      <c r="F1863" s="334"/>
      <c r="G1863" s="269"/>
      <c r="H1863" s="269"/>
      <c r="I1863" s="264"/>
      <c r="J1863" s="307" t="str">
        <f t="shared" si="1"/>
        <v/>
      </c>
      <c r="K1863" s="307"/>
      <c r="L1863" s="308"/>
      <c r="M1863" s="307"/>
      <c r="N1863" s="304"/>
      <c r="O1863" s="264"/>
      <c r="P1863" s="269"/>
      <c r="Q1863" s="296"/>
      <c r="R1863" s="296"/>
      <c r="S1863" s="296"/>
      <c r="T1863" s="296"/>
    </row>
    <row r="1864" spans="1:20" ht="12.75" customHeight="1" x14ac:dyDescent="0.2">
      <c r="A1864" s="303" t="str">
        <f>IF(B1864="","",ROW()-ROW($A$3)+'Diário 3º PA'!$P$1)</f>
        <v/>
      </c>
      <c r="B1864" s="304"/>
      <c r="C1864" s="305"/>
      <c r="D1864" s="269"/>
      <c r="E1864" s="264"/>
      <c r="F1864" s="334"/>
      <c r="G1864" s="269"/>
      <c r="H1864" s="269"/>
      <c r="I1864" s="264"/>
      <c r="J1864" s="307" t="str">
        <f t="shared" si="1"/>
        <v/>
      </c>
      <c r="K1864" s="307"/>
      <c r="L1864" s="308"/>
      <c r="M1864" s="307"/>
      <c r="N1864" s="304"/>
      <c r="O1864" s="264"/>
      <c r="P1864" s="269"/>
      <c r="Q1864" s="296"/>
      <c r="R1864" s="296"/>
      <c r="S1864" s="296"/>
      <c r="T1864" s="296"/>
    </row>
    <row r="1865" spans="1:20" ht="12.75" customHeight="1" x14ac:dyDescent="0.2">
      <c r="A1865" s="303" t="str">
        <f>IF(B1865="","",ROW()-ROW($A$3)+'Diário 3º PA'!$P$1)</f>
        <v/>
      </c>
      <c r="B1865" s="304"/>
      <c r="C1865" s="305"/>
      <c r="D1865" s="269"/>
      <c r="E1865" s="264"/>
      <c r="F1865" s="334"/>
      <c r="G1865" s="269"/>
      <c r="H1865" s="269"/>
      <c r="I1865" s="264"/>
      <c r="J1865" s="307" t="str">
        <f t="shared" si="1"/>
        <v/>
      </c>
      <c r="K1865" s="307"/>
      <c r="L1865" s="308"/>
      <c r="M1865" s="307"/>
      <c r="N1865" s="304"/>
      <c r="O1865" s="264"/>
      <c r="P1865" s="269"/>
      <c r="Q1865" s="296"/>
      <c r="R1865" s="296"/>
      <c r="S1865" s="296"/>
      <c r="T1865" s="296"/>
    </row>
    <row r="1866" spans="1:20" ht="12.75" customHeight="1" x14ac:dyDescent="0.2">
      <c r="A1866" s="303" t="str">
        <f>IF(B1866="","",ROW()-ROW($A$3)+'Diário 3º PA'!$P$1)</f>
        <v/>
      </c>
      <c r="B1866" s="304"/>
      <c r="C1866" s="305"/>
      <c r="D1866" s="269"/>
      <c r="E1866" s="264"/>
      <c r="F1866" s="334"/>
      <c r="G1866" s="269"/>
      <c r="H1866" s="269"/>
      <c r="I1866" s="264"/>
      <c r="J1866" s="307" t="str">
        <f t="shared" si="1"/>
        <v/>
      </c>
      <c r="K1866" s="307"/>
      <c r="L1866" s="308"/>
      <c r="M1866" s="307"/>
      <c r="N1866" s="304"/>
      <c r="O1866" s="264"/>
      <c r="P1866" s="269"/>
      <c r="Q1866" s="296"/>
      <c r="R1866" s="296"/>
      <c r="S1866" s="296"/>
      <c r="T1866" s="296"/>
    </row>
    <row r="1867" spans="1:20" ht="12.75" customHeight="1" x14ac:dyDescent="0.2">
      <c r="A1867" s="303" t="str">
        <f>IF(B1867="","",ROW()-ROW($A$3)+'Diário 3º PA'!$P$1)</f>
        <v/>
      </c>
      <c r="B1867" s="304"/>
      <c r="C1867" s="305"/>
      <c r="D1867" s="269"/>
      <c r="E1867" s="264"/>
      <c r="F1867" s="334"/>
      <c r="G1867" s="269"/>
      <c r="H1867" s="269"/>
      <c r="I1867" s="264"/>
      <c r="J1867" s="307" t="str">
        <f t="shared" si="1"/>
        <v/>
      </c>
      <c r="K1867" s="307"/>
      <c r="L1867" s="308"/>
      <c r="M1867" s="307"/>
      <c r="N1867" s="304"/>
      <c r="O1867" s="264"/>
      <c r="P1867" s="269"/>
      <c r="Q1867" s="296"/>
      <c r="R1867" s="296"/>
      <c r="S1867" s="296"/>
      <c r="T1867" s="296"/>
    </row>
    <row r="1868" spans="1:20" ht="12.75" customHeight="1" x14ac:dyDescent="0.2">
      <c r="A1868" s="303" t="str">
        <f>IF(B1868="","",ROW()-ROW($A$3)+'Diário 3º PA'!$P$1)</f>
        <v/>
      </c>
      <c r="B1868" s="304"/>
      <c r="C1868" s="305"/>
      <c r="D1868" s="269"/>
      <c r="E1868" s="264"/>
      <c r="F1868" s="334"/>
      <c r="G1868" s="269"/>
      <c r="H1868" s="269"/>
      <c r="I1868" s="264"/>
      <c r="J1868" s="307" t="str">
        <f t="shared" si="1"/>
        <v/>
      </c>
      <c r="K1868" s="307"/>
      <c r="L1868" s="308"/>
      <c r="M1868" s="307"/>
      <c r="N1868" s="304"/>
      <c r="O1868" s="264"/>
      <c r="P1868" s="269"/>
      <c r="Q1868" s="296"/>
      <c r="R1868" s="296"/>
      <c r="S1868" s="296"/>
      <c r="T1868" s="296"/>
    </row>
    <row r="1869" spans="1:20" ht="12.75" customHeight="1" x14ac:dyDescent="0.2">
      <c r="A1869" s="303" t="str">
        <f>IF(B1869="","",ROW()-ROW($A$3)+'Diário 3º PA'!$P$1)</f>
        <v/>
      </c>
      <c r="B1869" s="304"/>
      <c r="C1869" s="305"/>
      <c r="D1869" s="269"/>
      <c r="E1869" s="264"/>
      <c r="F1869" s="334"/>
      <c r="G1869" s="269"/>
      <c r="H1869" s="269"/>
      <c r="I1869" s="264"/>
      <c r="J1869" s="307" t="str">
        <f t="shared" si="1"/>
        <v/>
      </c>
      <c r="K1869" s="307"/>
      <c r="L1869" s="308"/>
      <c r="M1869" s="307"/>
      <c r="N1869" s="304"/>
      <c r="O1869" s="264"/>
      <c r="P1869" s="269"/>
      <c r="Q1869" s="296"/>
      <c r="R1869" s="296"/>
      <c r="S1869" s="296"/>
      <c r="T1869" s="296"/>
    </row>
    <row r="1870" spans="1:20" ht="12.75" customHeight="1" x14ac:dyDescent="0.2">
      <c r="A1870" s="303" t="str">
        <f>IF(B1870="","",ROW()-ROW($A$3)+'Diário 3º PA'!$P$1)</f>
        <v/>
      </c>
      <c r="B1870" s="304"/>
      <c r="C1870" s="305"/>
      <c r="D1870" s="269"/>
      <c r="E1870" s="264"/>
      <c r="F1870" s="334"/>
      <c r="G1870" s="269"/>
      <c r="H1870" s="269"/>
      <c r="I1870" s="264"/>
      <c r="J1870" s="307" t="str">
        <f t="shared" si="1"/>
        <v/>
      </c>
      <c r="K1870" s="307"/>
      <c r="L1870" s="308"/>
      <c r="M1870" s="307"/>
      <c r="N1870" s="304"/>
      <c r="O1870" s="264"/>
      <c r="P1870" s="269"/>
      <c r="Q1870" s="296"/>
      <c r="R1870" s="296"/>
      <c r="S1870" s="296"/>
      <c r="T1870" s="296"/>
    </row>
    <row r="1871" spans="1:20" ht="12.75" customHeight="1" x14ac:dyDescent="0.2">
      <c r="A1871" s="303" t="str">
        <f>IF(B1871="","",ROW()-ROW($A$3)+'Diário 3º PA'!$P$1)</f>
        <v/>
      </c>
      <c r="B1871" s="304"/>
      <c r="C1871" s="305"/>
      <c r="D1871" s="269"/>
      <c r="E1871" s="264"/>
      <c r="F1871" s="334"/>
      <c r="G1871" s="269"/>
      <c r="H1871" s="269"/>
      <c r="I1871" s="264"/>
      <c r="J1871" s="307" t="str">
        <f t="shared" si="1"/>
        <v/>
      </c>
      <c r="K1871" s="307"/>
      <c r="L1871" s="308"/>
      <c r="M1871" s="307"/>
      <c r="N1871" s="304"/>
      <c r="O1871" s="264"/>
      <c r="P1871" s="269"/>
      <c r="Q1871" s="296"/>
      <c r="R1871" s="296"/>
      <c r="S1871" s="296"/>
      <c r="T1871" s="296"/>
    </row>
    <row r="1872" spans="1:20" ht="12.75" customHeight="1" x14ac:dyDescent="0.2">
      <c r="A1872" s="303" t="str">
        <f>IF(B1872="","",ROW()-ROW($A$3)+'Diário 3º PA'!$P$1)</f>
        <v/>
      </c>
      <c r="B1872" s="304"/>
      <c r="C1872" s="305"/>
      <c r="D1872" s="269"/>
      <c r="E1872" s="264"/>
      <c r="F1872" s="334"/>
      <c r="G1872" s="269"/>
      <c r="H1872" s="269"/>
      <c r="I1872" s="264"/>
      <c r="J1872" s="307" t="str">
        <f t="shared" si="1"/>
        <v/>
      </c>
      <c r="K1872" s="307"/>
      <c r="L1872" s="308"/>
      <c r="M1872" s="307"/>
      <c r="N1872" s="304"/>
      <c r="O1872" s="264"/>
      <c r="P1872" s="269"/>
      <c r="Q1872" s="296"/>
      <c r="R1872" s="296"/>
      <c r="S1872" s="296"/>
      <c r="T1872" s="296"/>
    </row>
    <row r="1873" spans="1:20" ht="12.75" customHeight="1" x14ac:dyDescent="0.2">
      <c r="A1873" s="303" t="str">
        <f>IF(B1873="","",ROW()-ROW($A$3)+'Diário 3º PA'!$P$1)</f>
        <v/>
      </c>
      <c r="B1873" s="304"/>
      <c r="C1873" s="305"/>
      <c r="D1873" s="269"/>
      <c r="E1873" s="264"/>
      <c r="F1873" s="334"/>
      <c r="G1873" s="269"/>
      <c r="H1873" s="269"/>
      <c r="I1873" s="264"/>
      <c r="J1873" s="307" t="str">
        <f t="shared" si="1"/>
        <v/>
      </c>
      <c r="K1873" s="307"/>
      <c r="L1873" s="308"/>
      <c r="M1873" s="307"/>
      <c r="N1873" s="304"/>
      <c r="O1873" s="264"/>
      <c r="P1873" s="269"/>
      <c r="Q1873" s="296"/>
      <c r="R1873" s="296"/>
      <c r="S1873" s="296"/>
      <c r="T1873" s="296"/>
    </row>
    <row r="1874" spans="1:20" ht="12.75" customHeight="1" x14ac:dyDescent="0.2">
      <c r="A1874" s="303" t="str">
        <f>IF(B1874="","",ROW()-ROW($A$3)+'Diário 3º PA'!$P$1)</f>
        <v/>
      </c>
      <c r="B1874" s="304"/>
      <c r="C1874" s="305"/>
      <c r="D1874" s="269"/>
      <c r="E1874" s="264"/>
      <c r="F1874" s="334"/>
      <c r="G1874" s="269"/>
      <c r="H1874" s="269"/>
      <c r="I1874" s="264"/>
      <c r="J1874" s="307" t="str">
        <f t="shared" si="1"/>
        <v/>
      </c>
      <c r="K1874" s="307"/>
      <c r="L1874" s="308"/>
      <c r="M1874" s="307"/>
      <c r="N1874" s="304"/>
      <c r="O1874" s="264"/>
      <c r="P1874" s="269"/>
      <c r="Q1874" s="296"/>
      <c r="R1874" s="296"/>
      <c r="S1874" s="296"/>
      <c r="T1874" s="296"/>
    </row>
    <row r="1875" spans="1:20" ht="12.75" customHeight="1" x14ac:dyDescent="0.2">
      <c r="A1875" s="303" t="str">
        <f>IF(B1875="","",ROW()-ROW($A$3)+'Diário 3º PA'!$P$1)</f>
        <v/>
      </c>
      <c r="B1875" s="304"/>
      <c r="C1875" s="305"/>
      <c r="D1875" s="269"/>
      <c r="E1875" s="264"/>
      <c r="F1875" s="334"/>
      <c r="G1875" s="269"/>
      <c r="H1875" s="269"/>
      <c r="I1875" s="264"/>
      <c r="J1875" s="307" t="str">
        <f t="shared" si="1"/>
        <v/>
      </c>
      <c r="K1875" s="307"/>
      <c r="L1875" s="308"/>
      <c r="M1875" s="307"/>
      <c r="N1875" s="304"/>
      <c r="O1875" s="264"/>
      <c r="P1875" s="269"/>
      <c r="Q1875" s="296"/>
      <c r="R1875" s="296"/>
      <c r="S1875" s="296"/>
      <c r="T1875" s="296"/>
    </row>
    <row r="1876" spans="1:20" ht="12.75" customHeight="1" x14ac:dyDescent="0.2">
      <c r="A1876" s="303" t="str">
        <f>IF(B1876="","",ROW()-ROW($A$3)+'Diário 3º PA'!$P$1)</f>
        <v/>
      </c>
      <c r="B1876" s="304"/>
      <c r="C1876" s="305"/>
      <c r="D1876" s="269"/>
      <c r="E1876" s="264"/>
      <c r="F1876" s="334"/>
      <c r="G1876" s="269"/>
      <c r="H1876" s="269"/>
      <c r="I1876" s="264"/>
      <c r="J1876" s="307" t="str">
        <f t="shared" si="1"/>
        <v/>
      </c>
      <c r="K1876" s="307"/>
      <c r="L1876" s="308"/>
      <c r="M1876" s="307"/>
      <c r="N1876" s="304"/>
      <c r="O1876" s="264"/>
      <c r="P1876" s="269"/>
      <c r="Q1876" s="296"/>
      <c r="R1876" s="296"/>
      <c r="S1876" s="296"/>
      <c r="T1876" s="296"/>
    </row>
    <row r="1877" spans="1:20" ht="12.75" customHeight="1" x14ac:dyDescent="0.2">
      <c r="A1877" s="303" t="str">
        <f>IF(B1877="","",ROW()-ROW($A$3)+'Diário 3º PA'!$P$1)</f>
        <v/>
      </c>
      <c r="B1877" s="304"/>
      <c r="C1877" s="305"/>
      <c r="D1877" s="269"/>
      <c r="E1877" s="264"/>
      <c r="F1877" s="334"/>
      <c r="G1877" s="269"/>
      <c r="H1877" s="269"/>
      <c r="I1877" s="264"/>
      <c r="J1877" s="307" t="str">
        <f t="shared" si="1"/>
        <v/>
      </c>
      <c r="K1877" s="307"/>
      <c r="L1877" s="308"/>
      <c r="M1877" s="307"/>
      <c r="N1877" s="304"/>
      <c r="O1877" s="264"/>
      <c r="P1877" s="269"/>
      <c r="Q1877" s="296"/>
      <c r="R1877" s="296"/>
      <c r="S1877" s="296"/>
      <c r="T1877" s="296"/>
    </row>
    <row r="1878" spans="1:20" ht="12.75" customHeight="1" x14ac:dyDescent="0.2">
      <c r="A1878" s="303" t="str">
        <f>IF(B1878="","",ROW()-ROW($A$3)+'Diário 3º PA'!$P$1)</f>
        <v/>
      </c>
      <c r="B1878" s="304"/>
      <c r="C1878" s="305"/>
      <c r="D1878" s="269"/>
      <c r="E1878" s="264"/>
      <c r="F1878" s="334"/>
      <c r="G1878" s="269"/>
      <c r="H1878" s="269"/>
      <c r="I1878" s="264"/>
      <c r="J1878" s="307" t="str">
        <f t="shared" si="1"/>
        <v/>
      </c>
      <c r="K1878" s="307"/>
      <c r="L1878" s="308"/>
      <c r="M1878" s="307"/>
      <c r="N1878" s="304"/>
      <c r="O1878" s="264"/>
      <c r="P1878" s="269"/>
      <c r="Q1878" s="296"/>
      <c r="R1878" s="296"/>
      <c r="S1878" s="296"/>
      <c r="T1878" s="296"/>
    </row>
    <row r="1879" spans="1:20" ht="12.75" customHeight="1" x14ac:dyDescent="0.2">
      <c r="A1879" s="303" t="str">
        <f>IF(B1879="","",ROW()-ROW($A$3)+'Diário 3º PA'!$P$1)</f>
        <v/>
      </c>
      <c r="B1879" s="304"/>
      <c r="C1879" s="305"/>
      <c r="D1879" s="269"/>
      <c r="E1879" s="264"/>
      <c r="F1879" s="334"/>
      <c r="G1879" s="269"/>
      <c r="H1879" s="269"/>
      <c r="I1879" s="264"/>
      <c r="J1879" s="307" t="str">
        <f t="shared" si="1"/>
        <v/>
      </c>
      <c r="K1879" s="307"/>
      <c r="L1879" s="308"/>
      <c r="M1879" s="307"/>
      <c r="N1879" s="304"/>
      <c r="O1879" s="264"/>
      <c r="P1879" s="269"/>
      <c r="Q1879" s="296"/>
      <c r="R1879" s="296"/>
      <c r="S1879" s="296"/>
      <c r="T1879" s="296"/>
    </row>
    <row r="1880" spans="1:20" ht="12.75" customHeight="1" x14ac:dyDescent="0.2">
      <c r="A1880" s="303" t="str">
        <f>IF(B1880="","",ROW()-ROW($A$3)+'Diário 3º PA'!$P$1)</f>
        <v/>
      </c>
      <c r="B1880" s="304"/>
      <c r="C1880" s="305"/>
      <c r="D1880" s="269"/>
      <c r="E1880" s="264"/>
      <c r="F1880" s="334"/>
      <c r="G1880" s="269"/>
      <c r="H1880" s="269"/>
      <c r="I1880" s="264"/>
      <c r="J1880" s="307" t="str">
        <f t="shared" si="1"/>
        <v/>
      </c>
      <c r="K1880" s="307"/>
      <c r="L1880" s="308"/>
      <c r="M1880" s="307"/>
      <c r="N1880" s="304"/>
      <c r="O1880" s="264"/>
      <c r="P1880" s="269"/>
      <c r="Q1880" s="296"/>
      <c r="R1880" s="296"/>
      <c r="S1880" s="296"/>
      <c r="T1880" s="296"/>
    </row>
    <row r="1881" spans="1:20" ht="12.75" customHeight="1" x14ac:dyDescent="0.2">
      <c r="A1881" s="303" t="str">
        <f>IF(B1881="","",ROW()-ROW($A$3)+'Diário 3º PA'!$P$1)</f>
        <v/>
      </c>
      <c r="B1881" s="304"/>
      <c r="C1881" s="305"/>
      <c r="D1881" s="269"/>
      <c r="E1881" s="264"/>
      <c r="F1881" s="334"/>
      <c r="G1881" s="269"/>
      <c r="H1881" s="269"/>
      <c r="I1881" s="264"/>
      <c r="J1881" s="307" t="str">
        <f t="shared" si="1"/>
        <v/>
      </c>
      <c r="K1881" s="307"/>
      <c r="L1881" s="308"/>
      <c r="M1881" s="307"/>
      <c r="N1881" s="304"/>
      <c r="O1881" s="264"/>
      <c r="P1881" s="269"/>
      <c r="Q1881" s="296"/>
      <c r="R1881" s="296"/>
      <c r="S1881" s="296"/>
      <c r="T1881" s="296"/>
    </row>
    <row r="1882" spans="1:20" ht="12.75" customHeight="1" x14ac:dyDescent="0.2">
      <c r="A1882" s="303" t="str">
        <f>IF(B1882="","",ROW()-ROW($A$3)+'Diário 3º PA'!$P$1)</f>
        <v/>
      </c>
      <c r="B1882" s="304"/>
      <c r="C1882" s="305"/>
      <c r="D1882" s="269"/>
      <c r="E1882" s="264"/>
      <c r="F1882" s="334"/>
      <c r="G1882" s="269"/>
      <c r="H1882" s="269"/>
      <c r="I1882" s="264"/>
      <c r="J1882" s="307" t="str">
        <f t="shared" si="1"/>
        <v/>
      </c>
      <c r="K1882" s="307"/>
      <c r="L1882" s="308"/>
      <c r="M1882" s="307"/>
      <c r="N1882" s="304"/>
      <c r="O1882" s="264"/>
      <c r="P1882" s="269"/>
      <c r="Q1882" s="296"/>
      <c r="R1882" s="296"/>
      <c r="S1882" s="296"/>
      <c r="T1882" s="296"/>
    </row>
    <row r="1883" spans="1:20" ht="12.75" customHeight="1" x14ac:dyDescent="0.2">
      <c r="A1883" s="303" t="str">
        <f>IF(B1883="","",ROW()-ROW($A$3)+'Diário 3º PA'!$P$1)</f>
        <v/>
      </c>
      <c r="B1883" s="304"/>
      <c r="C1883" s="305"/>
      <c r="D1883" s="269"/>
      <c r="E1883" s="264"/>
      <c r="F1883" s="334"/>
      <c r="G1883" s="269"/>
      <c r="H1883" s="269"/>
      <c r="I1883" s="264"/>
      <c r="J1883" s="307" t="str">
        <f t="shared" si="1"/>
        <v/>
      </c>
      <c r="K1883" s="307"/>
      <c r="L1883" s="308"/>
      <c r="M1883" s="307"/>
      <c r="N1883" s="304"/>
      <c r="O1883" s="264"/>
      <c r="P1883" s="269"/>
      <c r="Q1883" s="296"/>
      <c r="R1883" s="296"/>
      <c r="S1883" s="296"/>
      <c r="T1883" s="296"/>
    </row>
    <row r="1884" spans="1:20" ht="12.75" customHeight="1" x14ac:dyDescent="0.2">
      <c r="A1884" s="303" t="str">
        <f>IF(B1884="","",ROW()-ROW($A$3)+'Diário 3º PA'!$P$1)</f>
        <v/>
      </c>
      <c r="B1884" s="304"/>
      <c r="C1884" s="305"/>
      <c r="D1884" s="269"/>
      <c r="E1884" s="264"/>
      <c r="F1884" s="334"/>
      <c r="G1884" s="269"/>
      <c r="H1884" s="269"/>
      <c r="I1884" s="264"/>
      <c r="J1884" s="307" t="str">
        <f t="shared" si="1"/>
        <v/>
      </c>
      <c r="K1884" s="307"/>
      <c r="L1884" s="308"/>
      <c r="M1884" s="307"/>
      <c r="N1884" s="304"/>
      <c r="O1884" s="264"/>
      <c r="P1884" s="269"/>
      <c r="Q1884" s="296"/>
      <c r="R1884" s="296"/>
      <c r="S1884" s="296"/>
      <c r="T1884" s="296"/>
    </row>
    <row r="1885" spans="1:20" ht="12.75" customHeight="1" x14ac:dyDescent="0.2">
      <c r="A1885" s="303" t="str">
        <f>IF(B1885="","",ROW()-ROW($A$3)+'Diário 3º PA'!$P$1)</f>
        <v/>
      </c>
      <c r="B1885" s="304"/>
      <c r="C1885" s="305"/>
      <c r="D1885" s="269"/>
      <c r="E1885" s="264"/>
      <c r="F1885" s="334"/>
      <c r="G1885" s="269"/>
      <c r="H1885" s="269"/>
      <c r="I1885" s="264"/>
      <c r="J1885" s="307" t="str">
        <f t="shared" si="1"/>
        <v/>
      </c>
      <c r="K1885" s="307"/>
      <c r="L1885" s="308"/>
      <c r="M1885" s="307"/>
      <c r="N1885" s="304"/>
      <c r="O1885" s="264"/>
      <c r="P1885" s="269"/>
      <c r="Q1885" s="296"/>
      <c r="R1885" s="296"/>
      <c r="S1885" s="296"/>
      <c r="T1885" s="296"/>
    </row>
    <row r="1886" spans="1:20" ht="12.75" customHeight="1" x14ac:dyDescent="0.2">
      <c r="A1886" s="303" t="str">
        <f>IF(B1886="","",ROW()-ROW($A$3)+'Diário 3º PA'!$P$1)</f>
        <v/>
      </c>
      <c r="B1886" s="304"/>
      <c r="C1886" s="305"/>
      <c r="D1886" s="269"/>
      <c r="E1886" s="264"/>
      <c r="F1886" s="334"/>
      <c r="G1886" s="269"/>
      <c r="H1886" s="269"/>
      <c r="I1886" s="264"/>
      <c r="J1886" s="307" t="str">
        <f t="shared" si="1"/>
        <v/>
      </c>
      <c r="K1886" s="307"/>
      <c r="L1886" s="308"/>
      <c r="M1886" s="307"/>
      <c r="N1886" s="304"/>
      <c r="O1886" s="264"/>
      <c r="P1886" s="269"/>
      <c r="Q1886" s="296"/>
      <c r="R1886" s="296"/>
      <c r="S1886" s="296"/>
      <c r="T1886" s="296"/>
    </row>
    <row r="1887" spans="1:20" ht="12.75" customHeight="1" x14ac:dyDescent="0.2">
      <c r="A1887" s="303" t="str">
        <f>IF(B1887="","",ROW()-ROW($A$3)+'Diário 3º PA'!$P$1)</f>
        <v/>
      </c>
      <c r="B1887" s="304"/>
      <c r="C1887" s="305"/>
      <c r="D1887" s="269"/>
      <c r="E1887" s="264"/>
      <c r="F1887" s="334"/>
      <c r="G1887" s="269"/>
      <c r="H1887" s="269"/>
      <c r="I1887" s="264"/>
      <c r="J1887" s="307" t="str">
        <f t="shared" si="1"/>
        <v/>
      </c>
      <c r="K1887" s="307"/>
      <c r="L1887" s="308"/>
      <c r="M1887" s="307"/>
      <c r="N1887" s="304"/>
      <c r="O1887" s="264"/>
      <c r="P1887" s="269"/>
      <c r="Q1887" s="296"/>
      <c r="R1887" s="296"/>
      <c r="S1887" s="296"/>
      <c r="T1887" s="296"/>
    </row>
    <row r="1888" spans="1:20" ht="12.75" customHeight="1" x14ac:dyDescent="0.2">
      <c r="A1888" s="303" t="str">
        <f>IF(B1888="","",ROW()-ROW($A$3)+'Diário 3º PA'!$P$1)</f>
        <v/>
      </c>
      <c r="B1888" s="304"/>
      <c r="C1888" s="305"/>
      <c r="D1888" s="269"/>
      <c r="E1888" s="264"/>
      <c r="F1888" s="334"/>
      <c r="G1888" s="269"/>
      <c r="H1888" s="269"/>
      <c r="I1888" s="264"/>
      <c r="J1888" s="307" t="str">
        <f t="shared" si="1"/>
        <v/>
      </c>
      <c r="K1888" s="307"/>
      <c r="L1888" s="308"/>
      <c r="M1888" s="307"/>
      <c r="N1888" s="304"/>
      <c r="O1888" s="264"/>
      <c r="P1888" s="269"/>
      <c r="Q1888" s="296"/>
      <c r="R1888" s="296"/>
      <c r="S1888" s="296"/>
      <c r="T1888" s="296"/>
    </row>
    <row r="1889" spans="1:20" ht="12.75" customHeight="1" x14ac:dyDescent="0.2">
      <c r="A1889" s="303" t="str">
        <f>IF(B1889="","",ROW()-ROW($A$3)+'Diário 3º PA'!$P$1)</f>
        <v/>
      </c>
      <c r="B1889" s="304"/>
      <c r="C1889" s="305"/>
      <c r="D1889" s="269"/>
      <c r="E1889" s="264"/>
      <c r="F1889" s="334"/>
      <c r="G1889" s="269"/>
      <c r="H1889" s="269"/>
      <c r="I1889" s="264"/>
      <c r="J1889" s="307" t="str">
        <f t="shared" si="1"/>
        <v/>
      </c>
      <c r="K1889" s="307"/>
      <c r="L1889" s="308"/>
      <c r="M1889" s="307"/>
      <c r="N1889" s="304"/>
      <c r="O1889" s="264"/>
      <c r="P1889" s="269"/>
      <c r="Q1889" s="296"/>
      <c r="R1889" s="296"/>
      <c r="S1889" s="296"/>
      <c r="T1889" s="296"/>
    </row>
    <row r="1890" spans="1:20" ht="12.75" customHeight="1" x14ac:dyDescent="0.2">
      <c r="A1890" s="303" t="str">
        <f>IF(B1890="","",ROW()-ROW($A$3)+'Diário 3º PA'!$P$1)</f>
        <v/>
      </c>
      <c r="B1890" s="304"/>
      <c r="C1890" s="305"/>
      <c r="D1890" s="269"/>
      <c r="E1890" s="264"/>
      <c r="F1890" s="334"/>
      <c r="G1890" s="269"/>
      <c r="H1890" s="269"/>
      <c r="I1890" s="264"/>
      <c r="J1890" s="307" t="str">
        <f t="shared" si="1"/>
        <v/>
      </c>
      <c r="K1890" s="307"/>
      <c r="L1890" s="308"/>
      <c r="M1890" s="307"/>
      <c r="N1890" s="304"/>
      <c r="O1890" s="264"/>
      <c r="P1890" s="269"/>
      <c r="Q1890" s="296"/>
      <c r="R1890" s="296"/>
      <c r="S1890" s="296"/>
      <c r="T1890" s="296"/>
    </row>
    <row r="1891" spans="1:20" ht="12.75" customHeight="1" x14ac:dyDescent="0.2">
      <c r="A1891" s="303" t="str">
        <f>IF(B1891="","",ROW()-ROW($A$3)+'Diário 3º PA'!$P$1)</f>
        <v/>
      </c>
      <c r="B1891" s="304"/>
      <c r="C1891" s="305"/>
      <c r="D1891" s="269"/>
      <c r="E1891" s="264"/>
      <c r="F1891" s="334"/>
      <c r="G1891" s="269"/>
      <c r="H1891" s="269"/>
      <c r="I1891" s="264"/>
      <c r="J1891" s="307" t="str">
        <f t="shared" si="1"/>
        <v/>
      </c>
      <c r="K1891" s="307"/>
      <c r="L1891" s="308"/>
      <c r="M1891" s="307"/>
      <c r="N1891" s="304"/>
      <c r="O1891" s="264"/>
      <c r="P1891" s="269"/>
      <c r="Q1891" s="296"/>
      <c r="R1891" s="296"/>
      <c r="S1891" s="296"/>
      <c r="T1891" s="296"/>
    </row>
    <row r="1892" spans="1:20" ht="12.75" customHeight="1" x14ac:dyDescent="0.2">
      <c r="A1892" s="303" t="str">
        <f>IF(B1892="","",ROW()-ROW($A$3)+'Diário 3º PA'!$P$1)</f>
        <v/>
      </c>
      <c r="B1892" s="304"/>
      <c r="C1892" s="305"/>
      <c r="D1892" s="269"/>
      <c r="E1892" s="264"/>
      <c r="F1892" s="334"/>
      <c r="G1892" s="269"/>
      <c r="H1892" s="269"/>
      <c r="I1892" s="264"/>
      <c r="J1892" s="307" t="str">
        <f t="shared" si="1"/>
        <v/>
      </c>
      <c r="K1892" s="307"/>
      <c r="L1892" s="308"/>
      <c r="M1892" s="307"/>
      <c r="N1892" s="304"/>
      <c r="O1892" s="264"/>
      <c r="P1892" s="269"/>
      <c r="Q1892" s="296"/>
      <c r="R1892" s="296"/>
      <c r="S1892" s="296"/>
      <c r="T1892" s="296"/>
    </row>
    <row r="1893" spans="1:20" ht="12.75" customHeight="1" x14ac:dyDescent="0.2">
      <c r="A1893" s="303" t="str">
        <f>IF(B1893="","",ROW()-ROW($A$3)+'Diário 3º PA'!$P$1)</f>
        <v/>
      </c>
      <c r="B1893" s="304"/>
      <c r="C1893" s="305"/>
      <c r="D1893" s="269"/>
      <c r="E1893" s="264"/>
      <c r="F1893" s="334"/>
      <c r="G1893" s="269"/>
      <c r="H1893" s="269"/>
      <c r="I1893" s="264"/>
      <c r="J1893" s="307" t="str">
        <f t="shared" si="1"/>
        <v/>
      </c>
      <c r="K1893" s="307"/>
      <c r="L1893" s="308"/>
      <c r="M1893" s="307"/>
      <c r="N1893" s="304"/>
      <c r="O1893" s="264"/>
      <c r="P1893" s="269"/>
      <c r="Q1893" s="296"/>
      <c r="R1893" s="296"/>
      <c r="S1893" s="296"/>
      <c r="T1893" s="296"/>
    </row>
    <row r="1894" spans="1:20" ht="12.75" customHeight="1" x14ac:dyDescent="0.2">
      <c r="A1894" s="303" t="str">
        <f>IF(B1894="","",ROW()-ROW($A$3)+'Diário 3º PA'!$P$1)</f>
        <v/>
      </c>
      <c r="B1894" s="304"/>
      <c r="C1894" s="305"/>
      <c r="D1894" s="269"/>
      <c r="E1894" s="264"/>
      <c r="F1894" s="334"/>
      <c r="G1894" s="269"/>
      <c r="H1894" s="269"/>
      <c r="I1894" s="264"/>
      <c r="J1894" s="307" t="str">
        <f t="shared" si="1"/>
        <v/>
      </c>
      <c r="K1894" s="307"/>
      <c r="L1894" s="308"/>
      <c r="M1894" s="307"/>
      <c r="N1894" s="304"/>
      <c r="O1894" s="264"/>
      <c r="P1894" s="269"/>
      <c r="Q1894" s="296"/>
      <c r="R1894" s="296"/>
      <c r="S1894" s="296"/>
      <c r="T1894" s="296"/>
    </row>
    <row r="1895" spans="1:20" ht="12.75" customHeight="1" x14ac:dyDescent="0.2">
      <c r="A1895" s="303" t="str">
        <f>IF(B1895="","",ROW()-ROW($A$3)+'Diário 3º PA'!$P$1)</f>
        <v/>
      </c>
      <c r="B1895" s="304"/>
      <c r="C1895" s="305"/>
      <c r="D1895" s="269"/>
      <c r="E1895" s="264"/>
      <c r="F1895" s="334"/>
      <c r="G1895" s="269"/>
      <c r="H1895" s="269"/>
      <c r="I1895" s="264"/>
      <c r="J1895" s="307" t="str">
        <f t="shared" si="1"/>
        <v/>
      </c>
      <c r="K1895" s="307"/>
      <c r="L1895" s="308"/>
      <c r="M1895" s="307"/>
      <c r="N1895" s="304"/>
      <c r="O1895" s="264"/>
      <c r="P1895" s="269"/>
      <c r="Q1895" s="296"/>
      <c r="R1895" s="296"/>
      <c r="S1895" s="296"/>
      <c r="T1895" s="296"/>
    </row>
    <row r="1896" spans="1:20" ht="12.75" customHeight="1" x14ac:dyDescent="0.2">
      <c r="A1896" s="303" t="str">
        <f>IF(B1896="","",ROW()-ROW($A$3)+'Diário 3º PA'!$P$1)</f>
        <v/>
      </c>
      <c r="B1896" s="304"/>
      <c r="C1896" s="305"/>
      <c r="D1896" s="269"/>
      <c r="E1896" s="264"/>
      <c r="F1896" s="334"/>
      <c r="G1896" s="269"/>
      <c r="H1896" s="269"/>
      <c r="I1896" s="264"/>
      <c r="J1896" s="307" t="str">
        <f t="shared" si="1"/>
        <v/>
      </c>
      <c r="K1896" s="307"/>
      <c r="L1896" s="308"/>
      <c r="M1896" s="307"/>
      <c r="N1896" s="304"/>
      <c r="O1896" s="264"/>
      <c r="P1896" s="269"/>
      <c r="Q1896" s="296"/>
      <c r="R1896" s="296"/>
      <c r="S1896" s="296"/>
      <c r="T1896" s="296"/>
    </row>
    <row r="1897" spans="1:20" ht="12.75" customHeight="1" x14ac:dyDescent="0.2">
      <c r="A1897" s="303" t="str">
        <f>IF(B1897="","",ROW()-ROW($A$3)+'Diário 3º PA'!$P$1)</f>
        <v/>
      </c>
      <c r="B1897" s="304"/>
      <c r="C1897" s="305"/>
      <c r="D1897" s="269"/>
      <c r="E1897" s="264"/>
      <c r="F1897" s="334"/>
      <c r="G1897" s="269"/>
      <c r="H1897" s="269"/>
      <c r="I1897" s="264"/>
      <c r="J1897" s="307" t="str">
        <f t="shared" si="1"/>
        <v/>
      </c>
      <c r="K1897" s="307"/>
      <c r="L1897" s="308"/>
      <c r="M1897" s="307"/>
      <c r="N1897" s="304"/>
      <c r="O1897" s="264"/>
      <c r="P1897" s="269"/>
      <c r="Q1897" s="296"/>
      <c r="R1897" s="296"/>
      <c r="S1897" s="296"/>
      <c r="T1897" s="296"/>
    </row>
    <row r="1898" spans="1:20" ht="12.75" customHeight="1" x14ac:dyDescent="0.2">
      <c r="A1898" s="303" t="str">
        <f>IF(B1898="","",ROW()-ROW($A$3)+'Diário 3º PA'!$P$1)</f>
        <v/>
      </c>
      <c r="B1898" s="304"/>
      <c r="C1898" s="305"/>
      <c r="D1898" s="269"/>
      <c r="E1898" s="264"/>
      <c r="F1898" s="334"/>
      <c r="G1898" s="269"/>
      <c r="H1898" s="269"/>
      <c r="I1898" s="264"/>
      <c r="J1898" s="307" t="str">
        <f t="shared" si="1"/>
        <v/>
      </c>
      <c r="K1898" s="307"/>
      <c r="L1898" s="308"/>
      <c r="M1898" s="307"/>
      <c r="N1898" s="304"/>
      <c r="O1898" s="264"/>
      <c r="P1898" s="269"/>
      <c r="Q1898" s="296"/>
      <c r="R1898" s="296"/>
      <c r="S1898" s="296"/>
      <c r="T1898" s="296"/>
    </row>
    <row r="1899" spans="1:20" ht="12.75" customHeight="1" x14ac:dyDescent="0.2">
      <c r="A1899" s="303" t="str">
        <f>IF(B1899="","",ROW()-ROW($A$3)+'Diário 3º PA'!$P$1)</f>
        <v/>
      </c>
      <c r="B1899" s="304"/>
      <c r="C1899" s="305"/>
      <c r="D1899" s="269"/>
      <c r="E1899" s="264"/>
      <c r="F1899" s="334"/>
      <c r="G1899" s="269"/>
      <c r="H1899" s="269"/>
      <c r="I1899" s="264"/>
      <c r="J1899" s="307" t="str">
        <f t="shared" si="1"/>
        <v/>
      </c>
      <c r="K1899" s="307"/>
      <c r="L1899" s="308"/>
      <c r="M1899" s="307"/>
      <c r="N1899" s="304"/>
      <c r="O1899" s="264"/>
      <c r="P1899" s="269"/>
      <c r="Q1899" s="296"/>
      <c r="R1899" s="296"/>
      <c r="S1899" s="296"/>
      <c r="T1899" s="296"/>
    </row>
    <row r="1900" spans="1:20" ht="12.75" customHeight="1" x14ac:dyDescent="0.2">
      <c r="A1900" s="303" t="str">
        <f>IF(B1900="","",ROW()-ROW($A$3)+'Diário 3º PA'!$P$1)</f>
        <v/>
      </c>
      <c r="B1900" s="304"/>
      <c r="C1900" s="305"/>
      <c r="D1900" s="269"/>
      <c r="E1900" s="264"/>
      <c r="F1900" s="334"/>
      <c r="G1900" s="269"/>
      <c r="H1900" s="269"/>
      <c r="I1900" s="264"/>
      <c r="J1900" s="307" t="str">
        <f t="shared" si="1"/>
        <v/>
      </c>
      <c r="K1900" s="307"/>
      <c r="L1900" s="308"/>
      <c r="M1900" s="307"/>
      <c r="N1900" s="304"/>
      <c r="O1900" s="264"/>
      <c r="P1900" s="269"/>
      <c r="Q1900" s="296"/>
      <c r="R1900" s="296"/>
      <c r="S1900" s="296"/>
      <c r="T1900" s="296"/>
    </row>
    <row r="1901" spans="1:20" ht="12.75" customHeight="1" x14ac:dyDescent="0.2">
      <c r="A1901" s="303" t="str">
        <f>IF(B1901="","",ROW()-ROW($A$3)+'Diário 3º PA'!$P$1)</f>
        <v/>
      </c>
      <c r="B1901" s="304"/>
      <c r="C1901" s="305"/>
      <c r="D1901" s="269"/>
      <c r="E1901" s="264"/>
      <c r="F1901" s="334"/>
      <c r="G1901" s="269"/>
      <c r="H1901" s="269"/>
      <c r="I1901" s="264"/>
      <c r="J1901" s="307" t="str">
        <f t="shared" si="1"/>
        <v/>
      </c>
      <c r="K1901" s="307"/>
      <c r="L1901" s="308"/>
      <c r="M1901" s="307"/>
      <c r="N1901" s="304"/>
      <c r="O1901" s="264"/>
      <c r="P1901" s="269"/>
      <c r="Q1901" s="296"/>
      <c r="R1901" s="296"/>
      <c r="S1901" s="296"/>
      <c r="T1901" s="296"/>
    </row>
    <row r="1902" spans="1:20" ht="12.75" customHeight="1" x14ac:dyDescent="0.2">
      <c r="A1902" s="303" t="str">
        <f>IF(B1902="","",ROW()-ROW($A$3)+'Diário 3º PA'!$P$1)</f>
        <v/>
      </c>
      <c r="B1902" s="304"/>
      <c r="C1902" s="305"/>
      <c r="D1902" s="269"/>
      <c r="E1902" s="264"/>
      <c r="F1902" s="334"/>
      <c r="G1902" s="269"/>
      <c r="H1902" s="269"/>
      <c r="I1902" s="264"/>
      <c r="J1902" s="307" t="str">
        <f t="shared" si="1"/>
        <v/>
      </c>
      <c r="K1902" s="307"/>
      <c r="L1902" s="308"/>
      <c r="M1902" s="307"/>
      <c r="N1902" s="304"/>
      <c r="O1902" s="264"/>
      <c r="P1902" s="269"/>
      <c r="Q1902" s="296"/>
      <c r="R1902" s="296"/>
      <c r="S1902" s="296"/>
      <c r="T1902" s="296"/>
    </row>
    <row r="1903" spans="1:20" ht="12.75" customHeight="1" x14ac:dyDescent="0.2">
      <c r="A1903" s="303" t="str">
        <f>IF(B1903="","",ROW()-ROW($A$3)+'Diário 3º PA'!$P$1)</f>
        <v/>
      </c>
      <c r="B1903" s="304"/>
      <c r="C1903" s="305"/>
      <c r="D1903" s="269"/>
      <c r="E1903" s="264"/>
      <c r="F1903" s="334"/>
      <c r="G1903" s="269"/>
      <c r="H1903" s="269"/>
      <c r="I1903" s="264"/>
      <c r="J1903" s="307" t="str">
        <f t="shared" si="1"/>
        <v/>
      </c>
      <c r="K1903" s="307"/>
      <c r="L1903" s="308"/>
      <c r="M1903" s="307"/>
      <c r="N1903" s="304"/>
      <c r="O1903" s="264"/>
      <c r="P1903" s="269"/>
      <c r="Q1903" s="296"/>
      <c r="R1903" s="296"/>
      <c r="S1903" s="296"/>
      <c r="T1903" s="296"/>
    </row>
    <row r="1904" spans="1:20" ht="12.75" customHeight="1" x14ac:dyDescent="0.2">
      <c r="A1904" s="303" t="str">
        <f>IF(B1904="","",ROW()-ROW($A$3)+'Diário 3º PA'!$P$1)</f>
        <v/>
      </c>
      <c r="B1904" s="304"/>
      <c r="C1904" s="305"/>
      <c r="D1904" s="269"/>
      <c r="E1904" s="264"/>
      <c r="F1904" s="334"/>
      <c r="G1904" s="269"/>
      <c r="H1904" s="269"/>
      <c r="I1904" s="264"/>
      <c r="J1904" s="307" t="str">
        <f t="shared" si="1"/>
        <v/>
      </c>
      <c r="K1904" s="307"/>
      <c r="L1904" s="308"/>
      <c r="M1904" s="307"/>
      <c r="N1904" s="304"/>
      <c r="O1904" s="264"/>
      <c r="P1904" s="269"/>
      <c r="Q1904" s="296"/>
      <c r="R1904" s="296"/>
      <c r="S1904" s="296"/>
      <c r="T1904" s="296"/>
    </row>
    <row r="1905" spans="1:20" ht="12.75" customHeight="1" x14ac:dyDescent="0.2">
      <c r="A1905" s="303" t="str">
        <f>IF(B1905="","",ROW()-ROW($A$3)+'Diário 3º PA'!$P$1)</f>
        <v/>
      </c>
      <c r="B1905" s="304"/>
      <c r="C1905" s="305"/>
      <c r="D1905" s="269"/>
      <c r="E1905" s="264"/>
      <c r="F1905" s="334"/>
      <c r="G1905" s="269"/>
      <c r="H1905" s="269"/>
      <c r="I1905" s="264"/>
      <c r="J1905" s="307" t="str">
        <f t="shared" si="1"/>
        <v/>
      </c>
      <c r="K1905" s="307"/>
      <c r="L1905" s="308"/>
      <c r="M1905" s="307"/>
      <c r="N1905" s="304"/>
      <c r="O1905" s="264"/>
      <c r="P1905" s="269"/>
      <c r="Q1905" s="296"/>
      <c r="R1905" s="296"/>
      <c r="S1905" s="296"/>
      <c r="T1905" s="296"/>
    </row>
    <row r="1906" spans="1:20" ht="12.75" customHeight="1" x14ac:dyDescent="0.2">
      <c r="A1906" s="303" t="str">
        <f>IF(B1906="","",ROW()-ROW($A$3)+'Diário 3º PA'!$P$1)</f>
        <v/>
      </c>
      <c r="B1906" s="304"/>
      <c r="C1906" s="305"/>
      <c r="D1906" s="269"/>
      <c r="E1906" s="264"/>
      <c r="F1906" s="334"/>
      <c r="G1906" s="269"/>
      <c r="H1906" s="269"/>
      <c r="I1906" s="264"/>
      <c r="J1906" s="307" t="str">
        <f t="shared" si="1"/>
        <v/>
      </c>
      <c r="K1906" s="307"/>
      <c r="L1906" s="308"/>
      <c r="M1906" s="307"/>
      <c r="N1906" s="304"/>
      <c r="O1906" s="264"/>
      <c r="P1906" s="269"/>
      <c r="Q1906" s="296"/>
      <c r="R1906" s="296"/>
      <c r="S1906" s="296"/>
      <c r="T1906" s="296"/>
    </row>
    <row r="1907" spans="1:20" ht="12.75" customHeight="1" x14ac:dyDescent="0.2">
      <c r="A1907" s="303" t="str">
        <f>IF(B1907="","",ROW()-ROW($A$3)+'Diário 3º PA'!$P$1)</f>
        <v/>
      </c>
      <c r="B1907" s="304"/>
      <c r="C1907" s="305"/>
      <c r="D1907" s="269"/>
      <c r="E1907" s="264"/>
      <c r="F1907" s="334"/>
      <c r="G1907" s="269"/>
      <c r="H1907" s="269"/>
      <c r="I1907" s="264"/>
      <c r="J1907" s="307" t="str">
        <f t="shared" si="1"/>
        <v/>
      </c>
      <c r="K1907" s="307"/>
      <c r="L1907" s="308"/>
      <c r="M1907" s="307"/>
      <c r="N1907" s="304"/>
      <c r="O1907" s="264"/>
      <c r="P1907" s="269"/>
      <c r="Q1907" s="296"/>
      <c r="R1907" s="296"/>
      <c r="S1907" s="296"/>
      <c r="T1907" s="296"/>
    </row>
    <row r="1908" spans="1:20" ht="12.75" customHeight="1" x14ac:dyDescent="0.2">
      <c r="A1908" s="303" t="str">
        <f>IF(B1908="","",ROW()-ROW($A$3)+'Diário 3º PA'!$P$1)</f>
        <v/>
      </c>
      <c r="B1908" s="304"/>
      <c r="C1908" s="305"/>
      <c r="D1908" s="269"/>
      <c r="E1908" s="264"/>
      <c r="F1908" s="334"/>
      <c r="G1908" s="269"/>
      <c r="H1908" s="269"/>
      <c r="I1908" s="264"/>
      <c r="J1908" s="307" t="str">
        <f t="shared" si="1"/>
        <v/>
      </c>
      <c r="K1908" s="307"/>
      <c r="L1908" s="308"/>
      <c r="M1908" s="307"/>
      <c r="N1908" s="304"/>
      <c r="O1908" s="264"/>
      <c r="P1908" s="269"/>
      <c r="Q1908" s="296"/>
      <c r="R1908" s="296"/>
      <c r="S1908" s="296"/>
      <c r="T1908" s="296"/>
    </row>
    <row r="1909" spans="1:20" ht="12.75" customHeight="1" x14ac:dyDescent="0.2">
      <c r="A1909" s="303" t="str">
        <f>IF(B1909="","",ROW()-ROW($A$3)+'Diário 3º PA'!$P$1)</f>
        <v/>
      </c>
      <c r="B1909" s="304"/>
      <c r="C1909" s="305"/>
      <c r="D1909" s="269"/>
      <c r="E1909" s="264"/>
      <c r="F1909" s="334"/>
      <c r="G1909" s="269"/>
      <c r="H1909" s="269"/>
      <c r="I1909" s="264"/>
      <c r="J1909" s="307" t="str">
        <f t="shared" si="1"/>
        <v/>
      </c>
      <c r="K1909" s="307"/>
      <c r="L1909" s="308"/>
      <c r="M1909" s="307"/>
      <c r="N1909" s="304"/>
      <c r="O1909" s="264"/>
      <c r="P1909" s="269"/>
      <c r="Q1909" s="296"/>
      <c r="R1909" s="296"/>
      <c r="S1909" s="296"/>
      <c r="T1909" s="296"/>
    </row>
    <row r="1910" spans="1:20" ht="12.75" customHeight="1" x14ac:dyDescent="0.2">
      <c r="A1910" s="303" t="str">
        <f>IF(B1910="","",ROW()-ROW($A$3)+'Diário 3º PA'!$P$1)</f>
        <v/>
      </c>
      <c r="B1910" s="304"/>
      <c r="C1910" s="305"/>
      <c r="D1910" s="269"/>
      <c r="E1910" s="264"/>
      <c r="F1910" s="334"/>
      <c r="G1910" s="269"/>
      <c r="H1910" s="269"/>
      <c r="I1910" s="264"/>
      <c r="J1910" s="307" t="str">
        <f t="shared" si="1"/>
        <v/>
      </c>
      <c r="K1910" s="307"/>
      <c r="L1910" s="308"/>
      <c r="M1910" s="307"/>
      <c r="N1910" s="304"/>
      <c r="O1910" s="264"/>
      <c r="P1910" s="269"/>
      <c r="Q1910" s="296"/>
      <c r="R1910" s="296"/>
      <c r="S1910" s="296"/>
      <c r="T1910" s="296"/>
    </row>
    <row r="1911" spans="1:20" ht="12.75" customHeight="1" x14ac:dyDescent="0.2">
      <c r="A1911" s="303" t="str">
        <f>IF(B1911="","",ROW()-ROW($A$3)+'Diário 3º PA'!$P$1)</f>
        <v/>
      </c>
      <c r="B1911" s="304"/>
      <c r="C1911" s="305"/>
      <c r="D1911" s="269"/>
      <c r="E1911" s="264"/>
      <c r="F1911" s="334"/>
      <c r="G1911" s="269"/>
      <c r="H1911" s="269"/>
      <c r="I1911" s="264"/>
      <c r="J1911" s="307" t="str">
        <f t="shared" si="1"/>
        <v/>
      </c>
      <c r="K1911" s="307"/>
      <c r="L1911" s="308"/>
      <c r="M1911" s="307"/>
      <c r="N1911" s="304"/>
      <c r="O1911" s="264"/>
      <c r="P1911" s="269"/>
      <c r="Q1911" s="296"/>
      <c r="R1911" s="296"/>
      <c r="S1911" s="296"/>
      <c r="T1911" s="296"/>
    </row>
    <row r="1912" spans="1:20" ht="12.75" customHeight="1" x14ac:dyDescent="0.2">
      <c r="A1912" s="303" t="str">
        <f>IF(B1912="","",ROW()-ROW($A$3)+'Diário 3º PA'!$P$1)</f>
        <v/>
      </c>
      <c r="B1912" s="304"/>
      <c r="C1912" s="305"/>
      <c r="D1912" s="269"/>
      <c r="E1912" s="264"/>
      <c r="F1912" s="334"/>
      <c r="G1912" s="269"/>
      <c r="H1912" s="269"/>
      <c r="I1912" s="264"/>
      <c r="J1912" s="307" t="str">
        <f t="shared" si="1"/>
        <v/>
      </c>
      <c r="K1912" s="307"/>
      <c r="L1912" s="308"/>
      <c r="M1912" s="307"/>
      <c r="N1912" s="304"/>
      <c r="O1912" s="264"/>
      <c r="P1912" s="269"/>
      <c r="Q1912" s="296"/>
      <c r="R1912" s="296"/>
      <c r="S1912" s="296"/>
      <c r="T1912" s="296"/>
    </row>
    <row r="1913" spans="1:20" ht="12.75" customHeight="1" x14ac:dyDescent="0.2">
      <c r="A1913" s="303" t="str">
        <f>IF(B1913="","",ROW()-ROW($A$3)+'Diário 3º PA'!$P$1)</f>
        <v/>
      </c>
      <c r="B1913" s="304"/>
      <c r="C1913" s="305"/>
      <c r="D1913" s="269"/>
      <c r="E1913" s="264"/>
      <c r="F1913" s="334"/>
      <c r="G1913" s="269"/>
      <c r="H1913" s="269"/>
      <c r="I1913" s="264"/>
      <c r="J1913" s="307" t="str">
        <f t="shared" si="1"/>
        <v/>
      </c>
      <c r="K1913" s="307"/>
      <c r="L1913" s="308"/>
      <c r="M1913" s="307"/>
      <c r="N1913" s="304"/>
      <c r="O1913" s="264"/>
      <c r="P1913" s="269"/>
      <c r="Q1913" s="296"/>
      <c r="R1913" s="296"/>
      <c r="S1913" s="296"/>
      <c r="T1913" s="296"/>
    </row>
    <row r="1914" spans="1:20" ht="12.75" customHeight="1" x14ac:dyDescent="0.2">
      <c r="A1914" s="303" t="str">
        <f>IF(B1914="","",ROW()-ROW($A$3)+'Diário 3º PA'!$P$1)</f>
        <v/>
      </c>
      <c r="B1914" s="304"/>
      <c r="C1914" s="305"/>
      <c r="D1914" s="269"/>
      <c r="E1914" s="264"/>
      <c r="F1914" s="334"/>
      <c r="G1914" s="269"/>
      <c r="H1914" s="269"/>
      <c r="I1914" s="264"/>
      <c r="J1914" s="307" t="str">
        <f t="shared" si="1"/>
        <v/>
      </c>
      <c r="K1914" s="307"/>
      <c r="L1914" s="308"/>
      <c r="M1914" s="307"/>
      <c r="N1914" s="304"/>
      <c r="O1914" s="264"/>
      <c r="P1914" s="269"/>
      <c r="Q1914" s="296"/>
      <c r="R1914" s="296"/>
      <c r="S1914" s="296"/>
      <c r="T1914" s="296"/>
    </row>
    <row r="1915" spans="1:20" ht="12.75" customHeight="1" x14ac:dyDescent="0.2">
      <c r="A1915" s="303" t="str">
        <f>IF(B1915="","",ROW()-ROW($A$3)+'Diário 3º PA'!$P$1)</f>
        <v/>
      </c>
      <c r="B1915" s="304"/>
      <c r="C1915" s="305"/>
      <c r="D1915" s="269"/>
      <c r="E1915" s="264"/>
      <c r="F1915" s="334"/>
      <c r="G1915" s="269"/>
      <c r="H1915" s="269"/>
      <c r="I1915" s="264"/>
      <c r="J1915" s="307" t="str">
        <f t="shared" si="1"/>
        <v/>
      </c>
      <c r="K1915" s="307"/>
      <c r="L1915" s="308"/>
      <c r="M1915" s="307"/>
      <c r="N1915" s="304"/>
      <c r="O1915" s="264"/>
      <c r="P1915" s="269"/>
      <c r="Q1915" s="296"/>
      <c r="R1915" s="296"/>
      <c r="S1915" s="296"/>
      <c r="T1915" s="296"/>
    </row>
    <row r="1916" spans="1:20" ht="12.75" customHeight="1" x14ac:dyDescent="0.2">
      <c r="A1916" s="303" t="str">
        <f>IF(B1916="","",ROW()-ROW($A$3)+'Diário 3º PA'!$P$1)</f>
        <v/>
      </c>
      <c r="B1916" s="304"/>
      <c r="C1916" s="305"/>
      <c r="D1916" s="269"/>
      <c r="E1916" s="264"/>
      <c r="F1916" s="334"/>
      <c r="G1916" s="269"/>
      <c r="H1916" s="269"/>
      <c r="I1916" s="264"/>
      <c r="J1916" s="307" t="str">
        <f t="shared" si="1"/>
        <v/>
      </c>
      <c r="K1916" s="307"/>
      <c r="L1916" s="308"/>
      <c r="M1916" s="307"/>
      <c r="N1916" s="304"/>
      <c r="O1916" s="264"/>
      <c r="P1916" s="269"/>
      <c r="Q1916" s="296"/>
      <c r="R1916" s="296"/>
      <c r="S1916" s="296"/>
      <c r="T1916" s="296"/>
    </row>
    <row r="1917" spans="1:20" ht="12.75" customHeight="1" x14ac:dyDescent="0.2">
      <c r="A1917" s="303" t="str">
        <f>IF(B1917="","",ROW()-ROW($A$3)+'Diário 3º PA'!$P$1)</f>
        <v/>
      </c>
      <c r="B1917" s="304"/>
      <c r="C1917" s="305"/>
      <c r="D1917" s="269"/>
      <c r="E1917" s="264"/>
      <c r="F1917" s="334"/>
      <c r="G1917" s="269"/>
      <c r="H1917" s="269"/>
      <c r="I1917" s="264"/>
      <c r="J1917" s="307" t="str">
        <f t="shared" si="1"/>
        <v/>
      </c>
      <c r="K1917" s="307"/>
      <c r="L1917" s="308"/>
      <c r="M1917" s="307"/>
      <c r="N1917" s="304"/>
      <c r="O1917" s="264"/>
      <c r="P1917" s="269"/>
      <c r="Q1917" s="296"/>
      <c r="R1917" s="296"/>
      <c r="S1917" s="296"/>
      <c r="T1917" s="296"/>
    </row>
    <row r="1918" spans="1:20" ht="12.75" customHeight="1" x14ac:dyDescent="0.2">
      <c r="A1918" s="303" t="str">
        <f>IF(B1918="","",ROW()-ROW($A$3)+'Diário 3º PA'!$P$1)</f>
        <v/>
      </c>
      <c r="B1918" s="304"/>
      <c r="C1918" s="305"/>
      <c r="D1918" s="269"/>
      <c r="E1918" s="264"/>
      <c r="F1918" s="334"/>
      <c r="G1918" s="269"/>
      <c r="H1918" s="269"/>
      <c r="I1918" s="264"/>
      <c r="J1918" s="307" t="str">
        <f t="shared" si="1"/>
        <v/>
      </c>
      <c r="K1918" s="307"/>
      <c r="L1918" s="308"/>
      <c r="M1918" s="307"/>
      <c r="N1918" s="304"/>
      <c r="O1918" s="264"/>
      <c r="P1918" s="269"/>
      <c r="Q1918" s="296"/>
      <c r="R1918" s="296"/>
      <c r="S1918" s="296"/>
      <c r="T1918" s="296"/>
    </row>
    <row r="1919" spans="1:20" ht="12.75" customHeight="1" x14ac:dyDescent="0.2">
      <c r="A1919" s="303" t="str">
        <f>IF(B1919="","",ROW()-ROW($A$3)+'Diário 3º PA'!$P$1)</f>
        <v/>
      </c>
      <c r="B1919" s="304"/>
      <c r="C1919" s="305"/>
      <c r="D1919" s="269"/>
      <c r="E1919" s="264"/>
      <c r="F1919" s="334"/>
      <c r="G1919" s="269"/>
      <c r="H1919" s="269"/>
      <c r="I1919" s="264"/>
      <c r="J1919" s="307" t="str">
        <f t="shared" si="1"/>
        <v/>
      </c>
      <c r="K1919" s="307"/>
      <c r="L1919" s="308"/>
      <c r="M1919" s="307"/>
      <c r="N1919" s="304"/>
      <c r="O1919" s="264"/>
      <c r="P1919" s="269"/>
      <c r="Q1919" s="296"/>
      <c r="R1919" s="296"/>
      <c r="S1919" s="296"/>
      <c r="T1919" s="296"/>
    </row>
    <row r="1920" spans="1:20" ht="12.75" customHeight="1" x14ac:dyDescent="0.2">
      <c r="A1920" s="303" t="str">
        <f>IF(B1920="","",ROW()-ROW($A$3)+'Diário 3º PA'!$P$1)</f>
        <v/>
      </c>
      <c r="B1920" s="304"/>
      <c r="C1920" s="305"/>
      <c r="D1920" s="269"/>
      <c r="E1920" s="264"/>
      <c r="F1920" s="334"/>
      <c r="G1920" s="269"/>
      <c r="H1920" s="269"/>
      <c r="I1920" s="264"/>
      <c r="J1920" s="307" t="str">
        <f t="shared" si="1"/>
        <v/>
      </c>
      <c r="K1920" s="307"/>
      <c r="L1920" s="308"/>
      <c r="M1920" s="307"/>
      <c r="N1920" s="304"/>
      <c r="O1920" s="264"/>
      <c r="P1920" s="269"/>
      <c r="Q1920" s="296"/>
      <c r="R1920" s="296"/>
      <c r="S1920" s="296"/>
      <c r="T1920" s="296"/>
    </row>
    <row r="1921" spans="1:20" ht="12.75" customHeight="1" x14ac:dyDescent="0.2">
      <c r="A1921" s="303" t="str">
        <f>IF(B1921="","",ROW()-ROW($A$3)+'Diário 3º PA'!$P$1)</f>
        <v/>
      </c>
      <c r="B1921" s="304"/>
      <c r="C1921" s="305"/>
      <c r="D1921" s="269"/>
      <c r="E1921" s="264"/>
      <c r="F1921" s="334"/>
      <c r="G1921" s="269"/>
      <c r="H1921" s="269"/>
      <c r="I1921" s="264"/>
      <c r="J1921" s="307" t="str">
        <f t="shared" si="1"/>
        <v/>
      </c>
      <c r="K1921" s="307"/>
      <c r="L1921" s="308"/>
      <c r="M1921" s="307"/>
      <c r="N1921" s="304"/>
      <c r="O1921" s="264"/>
      <c r="P1921" s="269"/>
      <c r="Q1921" s="296"/>
      <c r="R1921" s="296"/>
      <c r="S1921" s="296"/>
      <c r="T1921" s="296"/>
    </row>
    <row r="1922" spans="1:20" ht="12.75" customHeight="1" x14ac:dyDescent="0.2">
      <c r="A1922" s="303" t="str">
        <f>IF(B1922="","",ROW()-ROW($A$3)+'Diário 3º PA'!$P$1)</f>
        <v/>
      </c>
      <c r="B1922" s="304"/>
      <c r="C1922" s="305"/>
      <c r="D1922" s="269"/>
      <c r="E1922" s="264"/>
      <c r="F1922" s="334"/>
      <c r="G1922" s="269"/>
      <c r="H1922" s="269"/>
      <c r="I1922" s="264"/>
      <c r="J1922" s="307" t="str">
        <f t="shared" si="1"/>
        <v/>
      </c>
      <c r="K1922" s="307"/>
      <c r="L1922" s="308"/>
      <c r="M1922" s="307"/>
      <c r="N1922" s="304"/>
      <c r="O1922" s="264"/>
      <c r="P1922" s="269"/>
      <c r="Q1922" s="296"/>
      <c r="R1922" s="296"/>
      <c r="S1922" s="296"/>
      <c r="T1922" s="296"/>
    </row>
    <row r="1923" spans="1:20" ht="12.75" customHeight="1" x14ac:dyDescent="0.2">
      <c r="A1923" s="303" t="str">
        <f>IF(B1923="","",ROW()-ROW($A$3)+'Diário 3º PA'!$P$1)</f>
        <v/>
      </c>
      <c r="B1923" s="304"/>
      <c r="C1923" s="305"/>
      <c r="D1923" s="269"/>
      <c r="E1923" s="264"/>
      <c r="F1923" s="334"/>
      <c r="G1923" s="269"/>
      <c r="H1923" s="269"/>
      <c r="I1923" s="264"/>
      <c r="J1923" s="307" t="str">
        <f t="shared" si="1"/>
        <v/>
      </c>
      <c r="K1923" s="307"/>
      <c r="L1923" s="308"/>
      <c r="M1923" s="307"/>
      <c r="N1923" s="304"/>
      <c r="O1923" s="264"/>
      <c r="P1923" s="269"/>
      <c r="Q1923" s="296"/>
      <c r="R1923" s="296"/>
      <c r="S1923" s="296"/>
      <c r="T1923" s="296"/>
    </row>
    <row r="1924" spans="1:20" ht="12.75" customHeight="1" x14ac:dyDescent="0.2">
      <c r="A1924" s="303" t="str">
        <f>IF(B1924="","",ROW()-ROW($A$3)+'Diário 3º PA'!$P$1)</f>
        <v/>
      </c>
      <c r="B1924" s="304"/>
      <c r="C1924" s="305"/>
      <c r="D1924" s="269"/>
      <c r="E1924" s="264"/>
      <c r="F1924" s="334"/>
      <c r="G1924" s="269"/>
      <c r="H1924" s="269"/>
      <c r="I1924" s="264"/>
      <c r="J1924" s="307" t="str">
        <f t="shared" si="1"/>
        <v/>
      </c>
      <c r="K1924" s="307"/>
      <c r="L1924" s="308"/>
      <c r="M1924" s="307"/>
      <c r="N1924" s="304"/>
      <c r="O1924" s="264"/>
      <c r="P1924" s="269"/>
      <c r="Q1924" s="296"/>
      <c r="R1924" s="296"/>
      <c r="S1924" s="296"/>
      <c r="T1924" s="296"/>
    </row>
    <row r="1925" spans="1:20" ht="12.75" customHeight="1" x14ac:dyDescent="0.2">
      <c r="A1925" s="303" t="str">
        <f>IF(B1925="","",ROW()-ROW($A$3)+'Diário 3º PA'!$P$1)</f>
        <v/>
      </c>
      <c r="B1925" s="304"/>
      <c r="C1925" s="305"/>
      <c r="D1925" s="269"/>
      <c r="E1925" s="264"/>
      <c r="F1925" s="334"/>
      <c r="G1925" s="269"/>
      <c r="H1925" s="269"/>
      <c r="I1925" s="264"/>
      <c r="J1925" s="307" t="str">
        <f t="shared" si="1"/>
        <v/>
      </c>
      <c r="K1925" s="307"/>
      <c r="L1925" s="308"/>
      <c r="M1925" s="307"/>
      <c r="N1925" s="304"/>
      <c r="O1925" s="264"/>
      <c r="P1925" s="269"/>
      <c r="Q1925" s="296"/>
      <c r="R1925" s="296"/>
      <c r="S1925" s="296"/>
      <c r="T1925" s="296"/>
    </row>
    <row r="1926" spans="1:20" ht="12.75" customHeight="1" x14ac:dyDescent="0.2">
      <c r="A1926" s="303" t="str">
        <f>IF(B1926="","",ROW()-ROW($A$3)+'Diário 3º PA'!$P$1)</f>
        <v/>
      </c>
      <c r="B1926" s="304"/>
      <c r="C1926" s="305"/>
      <c r="D1926" s="269"/>
      <c r="E1926" s="264"/>
      <c r="F1926" s="334"/>
      <c r="G1926" s="269"/>
      <c r="H1926" s="269"/>
      <c r="I1926" s="264"/>
      <c r="J1926" s="307" t="str">
        <f t="shared" si="1"/>
        <v/>
      </c>
      <c r="K1926" s="307"/>
      <c r="L1926" s="308"/>
      <c r="M1926" s="307"/>
      <c r="N1926" s="304"/>
      <c r="O1926" s="264"/>
      <c r="P1926" s="269"/>
      <c r="Q1926" s="296"/>
      <c r="R1926" s="296"/>
      <c r="S1926" s="296"/>
      <c r="T1926" s="296"/>
    </row>
    <row r="1927" spans="1:20" ht="12.75" customHeight="1" x14ac:dyDescent="0.2">
      <c r="A1927" s="303" t="str">
        <f>IF(B1927="","",ROW()-ROW($A$3)+'Diário 3º PA'!$P$1)</f>
        <v/>
      </c>
      <c r="B1927" s="304"/>
      <c r="C1927" s="305"/>
      <c r="D1927" s="269"/>
      <c r="E1927" s="264"/>
      <c r="F1927" s="334"/>
      <c r="G1927" s="269"/>
      <c r="H1927" s="269"/>
      <c r="I1927" s="264"/>
      <c r="J1927" s="307" t="str">
        <f t="shared" si="1"/>
        <v/>
      </c>
      <c r="K1927" s="307"/>
      <c r="L1927" s="308"/>
      <c r="M1927" s="307"/>
      <c r="N1927" s="304"/>
      <c r="O1927" s="264"/>
      <c r="P1927" s="269"/>
      <c r="Q1927" s="296"/>
      <c r="R1927" s="296"/>
      <c r="S1927" s="296"/>
      <c r="T1927" s="296"/>
    </row>
    <row r="1928" spans="1:20" ht="12.75" customHeight="1" x14ac:dyDescent="0.2">
      <c r="A1928" s="303" t="str">
        <f>IF(B1928="","",ROW()-ROW($A$3)+'Diário 3º PA'!$P$1)</f>
        <v/>
      </c>
      <c r="B1928" s="304"/>
      <c r="C1928" s="305"/>
      <c r="D1928" s="269"/>
      <c r="E1928" s="264"/>
      <c r="F1928" s="334"/>
      <c r="G1928" s="269"/>
      <c r="H1928" s="269"/>
      <c r="I1928" s="264"/>
      <c r="J1928" s="307" t="str">
        <f t="shared" si="1"/>
        <v/>
      </c>
      <c r="K1928" s="307"/>
      <c r="L1928" s="308"/>
      <c r="M1928" s="307"/>
      <c r="N1928" s="304"/>
      <c r="O1928" s="264"/>
      <c r="P1928" s="269"/>
      <c r="Q1928" s="296"/>
      <c r="R1928" s="296"/>
      <c r="S1928" s="296"/>
      <c r="T1928" s="296"/>
    </row>
    <row r="1929" spans="1:20" ht="12.75" customHeight="1" x14ac:dyDescent="0.2">
      <c r="A1929" s="303" t="str">
        <f>IF(B1929="","",ROW()-ROW($A$3)+'Diário 3º PA'!$P$1)</f>
        <v/>
      </c>
      <c r="B1929" s="304"/>
      <c r="C1929" s="305"/>
      <c r="D1929" s="269"/>
      <c r="E1929" s="264"/>
      <c r="F1929" s="334"/>
      <c r="G1929" s="269"/>
      <c r="H1929" s="269"/>
      <c r="I1929" s="264"/>
      <c r="J1929" s="307" t="str">
        <f t="shared" si="1"/>
        <v/>
      </c>
      <c r="K1929" s="307"/>
      <c r="L1929" s="308"/>
      <c r="M1929" s="307"/>
      <c r="N1929" s="304"/>
      <c r="O1929" s="264"/>
      <c r="P1929" s="269"/>
      <c r="Q1929" s="296"/>
      <c r="R1929" s="296"/>
      <c r="S1929" s="296"/>
      <c r="T1929" s="296"/>
    </row>
    <row r="1930" spans="1:20" ht="12.75" customHeight="1" x14ac:dyDescent="0.2">
      <c r="A1930" s="303" t="str">
        <f>IF(B1930="","",ROW()-ROW($A$3)+'Diário 3º PA'!$P$1)</f>
        <v/>
      </c>
      <c r="B1930" s="304"/>
      <c r="C1930" s="305"/>
      <c r="D1930" s="269"/>
      <c r="E1930" s="264"/>
      <c r="F1930" s="334"/>
      <c r="G1930" s="269"/>
      <c r="H1930" s="269"/>
      <c r="I1930" s="264"/>
      <c r="J1930" s="307" t="str">
        <f t="shared" si="1"/>
        <v/>
      </c>
      <c r="K1930" s="307"/>
      <c r="L1930" s="308"/>
      <c r="M1930" s="307"/>
      <c r="N1930" s="304"/>
      <c r="O1930" s="264"/>
      <c r="P1930" s="269"/>
      <c r="Q1930" s="296"/>
      <c r="R1930" s="296"/>
      <c r="S1930" s="296"/>
      <c r="T1930" s="296"/>
    </row>
    <row r="1931" spans="1:20" ht="12.75" customHeight="1" x14ac:dyDescent="0.2">
      <c r="A1931" s="303" t="str">
        <f>IF(B1931="","",ROW()-ROW($A$3)+'Diário 3º PA'!$P$1)</f>
        <v/>
      </c>
      <c r="B1931" s="304"/>
      <c r="C1931" s="305"/>
      <c r="D1931" s="269"/>
      <c r="E1931" s="264"/>
      <c r="F1931" s="334"/>
      <c r="G1931" s="269"/>
      <c r="H1931" s="269"/>
      <c r="I1931" s="264"/>
      <c r="J1931" s="307" t="str">
        <f t="shared" si="1"/>
        <v/>
      </c>
      <c r="K1931" s="307"/>
      <c r="L1931" s="308"/>
      <c r="M1931" s="307"/>
      <c r="N1931" s="304"/>
      <c r="O1931" s="264"/>
      <c r="P1931" s="269"/>
      <c r="Q1931" s="296"/>
      <c r="R1931" s="296"/>
      <c r="S1931" s="296"/>
      <c r="T1931" s="296"/>
    </row>
    <row r="1932" spans="1:20" ht="12.75" customHeight="1" x14ac:dyDescent="0.2">
      <c r="A1932" s="303" t="str">
        <f>IF(B1932="","",ROW()-ROW($A$3)+'Diário 3º PA'!$P$1)</f>
        <v/>
      </c>
      <c r="B1932" s="304"/>
      <c r="C1932" s="305"/>
      <c r="D1932" s="269"/>
      <c r="E1932" s="264"/>
      <c r="F1932" s="334"/>
      <c r="G1932" s="269"/>
      <c r="H1932" s="269"/>
      <c r="I1932" s="264"/>
      <c r="J1932" s="307" t="str">
        <f t="shared" si="1"/>
        <v/>
      </c>
      <c r="K1932" s="307"/>
      <c r="L1932" s="308"/>
      <c r="M1932" s="307"/>
      <c r="N1932" s="304"/>
      <c r="O1932" s="264"/>
      <c r="P1932" s="269"/>
      <c r="Q1932" s="296"/>
      <c r="R1932" s="296"/>
      <c r="S1932" s="296"/>
      <c r="T1932" s="296"/>
    </row>
    <row r="1933" spans="1:20" ht="12.75" customHeight="1" x14ac:dyDescent="0.2">
      <c r="A1933" s="303" t="str">
        <f>IF(B1933="","",ROW()-ROW($A$3)+'Diário 3º PA'!$P$1)</f>
        <v/>
      </c>
      <c r="B1933" s="304"/>
      <c r="C1933" s="305"/>
      <c r="D1933" s="269"/>
      <c r="E1933" s="264"/>
      <c r="F1933" s="334"/>
      <c r="G1933" s="269"/>
      <c r="H1933" s="269"/>
      <c r="I1933" s="264"/>
      <c r="J1933" s="307" t="str">
        <f t="shared" si="1"/>
        <v/>
      </c>
      <c r="K1933" s="307"/>
      <c r="L1933" s="308"/>
      <c r="M1933" s="307"/>
      <c r="N1933" s="304"/>
      <c r="O1933" s="264"/>
      <c r="P1933" s="269"/>
      <c r="Q1933" s="296"/>
      <c r="R1933" s="296"/>
      <c r="S1933" s="296"/>
      <c r="T1933" s="296"/>
    </row>
    <row r="1934" spans="1:20" ht="12.75" customHeight="1" x14ac:dyDescent="0.2">
      <c r="A1934" s="303" t="str">
        <f>IF(B1934="","",ROW()-ROW($A$3)+'Diário 3º PA'!$P$1)</f>
        <v/>
      </c>
      <c r="B1934" s="304"/>
      <c r="C1934" s="305"/>
      <c r="D1934" s="269"/>
      <c r="E1934" s="264"/>
      <c r="F1934" s="334"/>
      <c r="G1934" s="269"/>
      <c r="H1934" s="269"/>
      <c r="I1934" s="264"/>
      <c r="J1934" s="307" t="str">
        <f t="shared" si="1"/>
        <v/>
      </c>
      <c r="K1934" s="307"/>
      <c r="L1934" s="308"/>
      <c r="M1934" s="307"/>
      <c r="N1934" s="304"/>
      <c r="O1934" s="264"/>
      <c r="P1934" s="269"/>
      <c r="Q1934" s="296"/>
      <c r="R1934" s="296"/>
      <c r="S1934" s="296"/>
      <c r="T1934" s="296"/>
    </row>
    <row r="1935" spans="1:20" ht="12.75" customHeight="1" x14ac:dyDescent="0.2">
      <c r="A1935" s="303" t="str">
        <f>IF(B1935="","",ROW()-ROW($A$3)+'Diário 3º PA'!$P$1)</f>
        <v/>
      </c>
      <c r="B1935" s="304"/>
      <c r="C1935" s="305"/>
      <c r="D1935" s="269"/>
      <c r="E1935" s="264"/>
      <c r="F1935" s="334"/>
      <c r="G1935" s="269"/>
      <c r="H1935" s="269"/>
      <c r="I1935" s="264"/>
      <c r="J1935" s="307" t="str">
        <f t="shared" si="1"/>
        <v/>
      </c>
      <c r="K1935" s="307"/>
      <c r="L1935" s="308"/>
      <c r="M1935" s="307"/>
      <c r="N1935" s="304"/>
      <c r="O1935" s="264"/>
      <c r="P1935" s="269"/>
      <c r="Q1935" s="296"/>
      <c r="R1935" s="296"/>
      <c r="S1935" s="296"/>
      <c r="T1935" s="296"/>
    </row>
    <row r="1936" spans="1:20" ht="12.75" customHeight="1" x14ac:dyDescent="0.2">
      <c r="A1936" s="303" t="str">
        <f>IF(B1936="","",ROW()-ROW($A$3)+'Diário 3º PA'!$P$1)</f>
        <v/>
      </c>
      <c r="B1936" s="304"/>
      <c r="C1936" s="305"/>
      <c r="D1936" s="269"/>
      <c r="E1936" s="264"/>
      <c r="F1936" s="334"/>
      <c r="G1936" s="269"/>
      <c r="H1936" s="269"/>
      <c r="I1936" s="264"/>
      <c r="J1936" s="307" t="str">
        <f t="shared" si="1"/>
        <v/>
      </c>
      <c r="K1936" s="307"/>
      <c r="L1936" s="308"/>
      <c r="M1936" s="307"/>
      <c r="N1936" s="304"/>
      <c r="O1936" s="264"/>
      <c r="P1936" s="269"/>
      <c r="Q1936" s="296"/>
      <c r="R1936" s="296"/>
      <c r="S1936" s="296"/>
      <c r="T1936" s="296"/>
    </row>
    <row r="1937" spans="1:20" ht="12.75" customHeight="1" x14ac:dyDescent="0.2">
      <c r="A1937" s="303" t="str">
        <f>IF(B1937="","",ROW()-ROW($A$3)+'Diário 3º PA'!$P$1)</f>
        <v/>
      </c>
      <c r="B1937" s="304"/>
      <c r="C1937" s="305"/>
      <c r="D1937" s="269"/>
      <c r="E1937" s="264"/>
      <c r="F1937" s="334"/>
      <c r="G1937" s="269"/>
      <c r="H1937" s="269"/>
      <c r="I1937" s="264"/>
      <c r="J1937" s="307" t="str">
        <f t="shared" si="1"/>
        <v/>
      </c>
      <c r="K1937" s="307"/>
      <c r="L1937" s="308"/>
      <c r="M1937" s="307"/>
      <c r="N1937" s="304"/>
      <c r="O1937" s="264"/>
      <c r="P1937" s="269"/>
      <c r="Q1937" s="296"/>
      <c r="R1937" s="296"/>
      <c r="S1937" s="296"/>
      <c r="T1937" s="296"/>
    </row>
    <row r="1938" spans="1:20" ht="12.75" customHeight="1" x14ac:dyDescent="0.2">
      <c r="A1938" s="303" t="str">
        <f>IF(B1938="","",ROW()-ROW($A$3)+'Diário 3º PA'!$P$1)</f>
        <v/>
      </c>
      <c r="B1938" s="304"/>
      <c r="C1938" s="305"/>
      <c r="D1938" s="269"/>
      <c r="E1938" s="264"/>
      <c r="F1938" s="334"/>
      <c r="G1938" s="269"/>
      <c r="H1938" s="269"/>
      <c r="I1938" s="264"/>
      <c r="J1938" s="307" t="str">
        <f t="shared" si="1"/>
        <v/>
      </c>
      <c r="K1938" s="307"/>
      <c r="L1938" s="308"/>
      <c r="M1938" s="307"/>
      <c r="N1938" s="304"/>
      <c r="O1938" s="264"/>
      <c r="P1938" s="269"/>
      <c r="Q1938" s="296"/>
      <c r="R1938" s="296"/>
      <c r="S1938" s="296"/>
      <c r="T1938" s="296"/>
    </row>
    <row r="1939" spans="1:20" ht="12.75" customHeight="1" x14ac:dyDescent="0.2">
      <c r="A1939" s="303" t="str">
        <f>IF(B1939="","",ROW()-ROW($A$3)+'Diário 3º PA'!$P$1)</f>
        <v/>
      </c>
      <c r="B1939" s="304"/>
      <c r="C1939" s="305"/>
      <c r="D1939" s="269"/>
      <c r="E1939" s="264"/>
      <c r="F1939" s="334"/>
      <c r="G1939" s="269"/>
      <c r="H1939" s="269"/>
      <c r="I1939" s="264"/>
      <c r="J1939" s="307" t="str">
        <f t="shared" si="1"/>
        <v/>
      </c>
      <c r="K1939" s="307"/>
      <c r="L1939" s="308"/>
      <c r="M1939" s="307"/>
      <c r="N1939" s="304"/>
      <c r="O1939" s="264"/>
      <c r="P1939" s="269"/>
      <c r="Q1939" s="296"/>
      <c r="R1939" s="296"/>
      <c r="S1939" s="296"/>
      <c r="T1939" s="296"/>
    </row>
    <row r="1940" spans="1:20" ht="12.75" customHeight="1" x14ac:dyDescent="0.2">
      <c r="A1940" s="303" t="str">
        <f>IF(B1940="","",ROW()-ROW($A$3)+'Diário 3º PA'!$P$1)</f>
        <v/>
      </c>
      <c r="B1940" s="304"/>
      <c r="C1940" s="305"/>
      <c r="D1940" s="269"/>
      <c r="E1940" s="264"/>
      <c r="F1940" s="334"/>
      <c r="G1940" s="269"/>
      <c r="H1940" s="269"/>
      <c r="I1940" s="264"/>
      <c r="J1940" s="307" t="str">
        <f t="shared" si="1"/>
        <v/>
      </c>
      <c r="K1940" s="307"/>
      <c r="L1940" s="308"/>
      <c r="M1940" s="307"/>
      <c r="N1940" s="304"/>
      <c r="O1940" s="264"/>
      <c r="P1940" s="269"/>
      <c r="Q1940" s="296"/>
      <c r="R1940" s="296"/>
      <c r="S1940" s="296"/>
      <c r="T1940" s="296"/>
    </row>
    <row r="1941" spans="1:20" ht="12.75" customHeight="1" x14ac:dyDescent="0.2">
      <c r="A1941" s="303" t="str">
        <f>IF(B1941="","",ROW()-ROW($A$3)+'Diário 3º PA'!$P$1)</f>
        <v/>
      </c>
      <c r="B1941" s="304"/>
      <c r="C1941" s="305"/>
      <c r="D1941" s="269"/>
      <c r="E1941" s="264"/>
      <c r="F1941" s="334"/>
      <c r="G1941" s="269"/>
      <c r="H1941" s="269"/>
      <c r="I1941" s="264"/>
      <c r="J1941" s="307" t="str">
        <f t="shared" si="1"/>
        <v/>
      </c>
      <c r="K1941" s="307"/>
      <c r="L1941" s="308"/>
      <c r="M1941" s="307"/>
      <c r="N1941" s="304"/>
      <c r="O1941" s="264"/>
      <c r="P1941" s="269"/>
      <c r="Q1941" s="296"/>
      <c r="R1941" s="296"/>
      <c r="S1941" s="296"/>
      <c r="T1941" s="296"/>
    </row>
    <row r="1942" spans="1:20" ht="12.75" customHeight="1" x14ac:dyDescent="0.2">
      <c r="A1942" s="303" t="str">
        <f>IF(B1942="","",ROW()-ROW($A$3)+'Diário 3º PA'!$P$1)</f>
        <v/>
      </c>
      <c r="B1942" s="304"/>
      <c r="C1942" s="305"/>
      <c r="D1942" s="269"/>
      <c r="E1942" s="264"/>
      <c r="F1942" s="334"/>
      <c r="G1942" s="269"/>
      <c r="H1942" s="269"/>
      <c r="I1942" s="264"/>
      <c r="J1942" s="307" t="str">
        <f t="shared" si="1"/>
        <v/>
      </c>
      <c r="K1942" s="307"/>
      <c r="L1942" s="308"/>
      <c r="M1942" s="307"/>
      <c r="N1942" s="304"/>
      <c r="O1942" s="264"/>
      <c r="P1942" s="269"/>
      <c r="Q1942" s="296"/>
      <c r="R1942" s="296"/>
      <c r="S1942" s="296"/>
      <c r="T1942" s="296"/>
    </row>
    <row r="1943" spans="1:20" ht="12.75" customHeight="1" x14ac:dyDescent="0.2">
      <c r="A1943" s="303" t="str">
        <f>IF(B1943="","",ROW()-ROW($A$3)+'Diário 3º PA'!$P$1)</f>
        <v/>
      </c>
      <c r="B1943" s="304"/>
      <c r="C1943" s="305"/>
      <c r="D1943" s="269"/>
      <c r="E1943" s="264"/>
      <c r="F1943" s="334"/>
      <c r="G1943" s="269"/>
      <c r="H1943" s="269"/>
      <c r="I1943" s="264"/>
      <c r="J1943" s="307" t="str">
        <f t="shared" si="1"/>
        <v/>
      </c>
      <c r="K1943" s="307"/>
      <c r="L1943" s="308"/>
      <c r="M1943" s="307"/>
      <c r="N1943" s="304"/>
      <c r="O1943" s="264"/>
      <c r="P1943" s="269"/>
      <c r="Q1943" s="296"/>
      <c r="R1943" s="296"/>
      <c r="S1943" s="296"/>
      <c r="T1943" s="296"/>
    </row>
    <row r="1944" spans="1:20" ht="12.75" customHeight="1" x14ac:dyDescent="0.2">
      <c r="A1944" s="303" t="str">
        <f>IF(B1944="","",ROW()-ROW($A$3)+'Diário 3º PA'!$P$1)</f>
        <v/>
      </c>
      <c r="B1944" s="304"/>
      <c r="C1944" s="305"/>
      <c r="D1944" s="269"/>
      <c r="E1944" s="264"/>
      <c r="F1944" s="334"/>
      <c r="G1944" s="269"/>
      <c r="H1944" s="269"/>
      <c r="I1944" s="264"/>
      <c r="J1944" s="307" t="str">
        <f t="shared" si="1"/>
        <v/>
      </c>
      <c r="K1944" s="307"/>
      <c r="L1944" s="308"/>
      <c r="M1944" s="307"/>
      <c r="N1944" s="304"/>
      <c r="O1944" s="264"/>
      <c r="P1944" s="269"/>
      <c r="Q1944" s="296"/>
      <c r="R1944" s="296"/>
      <c r="S1944" s="296"/>
      <c r="T1944" s="296"/>
    </row>
    <row r="1945" spans="1:20" ht="12.75" customHeight="1" x14ac:dyDescent="0.2">
      <c r="A1945" s="303" t="str">
        <f>IF(B1945="","",ROW()-ROW($A$3)+'Diário 3º PA'!$P$1)</f>
        <v/>
      </c>
      <c r="B1945" s="304"/>
      <c r="C1945" s="305"/>
      <c r="D1945" s="269"/>
      <c r="E1945" s="264"/>
      <c r="F1945" s="334"/>
      <c r="G1945" s="269"/>
      <c r="H1945" s="269"/>
      <c r="I1945" s="264"/>
      <c r="J1945" s="307" t="str">
        <f t="shared" si="1"/>
        <v/>
      </c>
      <c r="K1945" s="307"/>
      <c r="L1945" s="308"/>
      <c r="M1945" s="307"/>
      <c r="N1945" s="304"/>
      <c r="O1945" s="264"/>
      <c r="P1945" s="269"/>
      <c r="Q1945" s="296"/>
      <c r="R1945" s="296"/>
      <c r="S1945" s="296"/>
      <c r="T1945" s="296"/>
    </row>
    <row r="1946" spans="1:20" ht="12.75" customHeight="1" x14ac:dyDescent="0.2">
      <c r="A1946" s="303" t="str">
        <f>IF(B1946="","",ROW()-ROW($A$3)+'Diário 3º PA'!$P$1)</f>
        <v/>
      </c>
      <c r="B1946" s="304"/>
      <c r="C1946" s="305"/>
      <c r="D1946" s="269"/>
      <c r="E1946" s="264"/>
      <c r="F1946" s="334"/>
      <c r="G1946" s="269"/>
      <c r="H1946" s="269"/>
      <c r="I1946" s="264"/>
      <c r="J1946" s="307" t="str">
        <f t="shared" si="1"/>
        <v/>
      </c>
      <c r="K1946" s="307"/>
      <c r="L1946" s="308"/>
      <c r="M1946" s="307"/>
      <c r="N1946" s="304"/>
      <c r="O1946" s="264"/>
      <c r="P1946" s="269"/>
      <c r="Q1946" s="296"/>
      <c r="R1946" s="296"/>
      <c r="S1946" s="296"/>
      <c r="T1946" s="296"/>
    </row>
    <row r="1947" spans="1:20" ht="12.75" customHeight="1" x14ac:dyDescent="0.2">
      <c r="A1947" s="303" t="str">
        <f>IF(B1947="","",ROW()-ROW($A$3)+'Diário 3º PA'!$P$1)</f>
        <v/>
      </c>
      <c r="B1947" s="304"/>
      <c r="C1947" s="305"/>
      <c r="D1947" s="269"/>
      <c r="E1947" s="264"/>
      <c r="F1947" s="334"/>
      <c r="G1947" s="269"/>
      <c r="H1947" s="269"/>
      <c r="I1947" s="264"/>
      <c r="J1947" s="307" t="str">
        <f t="shared" si="1"/>
        <v/>
      </c>
      <c r="K1947" s="307"/>
      <c r="L1947" s="308"/>
      <c r="M1947" s="307"/>
      <c r="N1947" s="304"/>
      <c r="O1947" s="264"/>
      <c r="P1947" s="269"/>
      <c r="Q1947" s="296"/>
      <c r="R1947" s="296"/>
      <c r="S1947" s="296"/>
      <c r="T1947" s="296"/>
    </row>
    <row r="1948" spans="1:20" ht="12.75" customHeight="1" x14ac:dyDescent="0.2">
      <c r="A1948" s="303" t="str">
        <f>IF(B1948="","",ROW()-ROW($A$3)+'Diário 3º PA'!$P$1)</f>
        <v/>
      </c>
      <c r="B1948" s="304"/>
      <c r="C1948" s="305"/>
      <c r="D1948" s="269"/>
      <c r="E1948" s="264"/>
      <c r="F1948" s="334"/>
      <c r="G1948" s="269"/>
      <c r="H1948" s="269"/>
      <c r="I1948" s="264"/>
      <c r="J1948" s="307" t="str">
        <f t="shared" si="1"/>
        <v/>
      </c>
      <c r="K1948" s="307"/>
      <c r="L1948" s="308"/>
      <c r="M1948" s="307"/>
      <c r="N1948" s="304"/>
      <c r="O1948" s="264"/>
      <c r="P1948" s="269"/>
      <c r="Q1948" s="296"/>
      <c r="R1948" s="296"/>
      <c r="S1948" s="296"/>
      <c r="T1948" s="296"/>
    </row>
    <row r="1949" spans="1:20" ht="12.75" customHeight="1" x14ac:dyDescent="0.2">
      <c r="A1949" s="303" t="str">
        <f>IF(B1949="","",ROW()-ROW($A$3)+'Diário 3º PA'!$P$1)</f>
        <v/>
      </c>
      <c r="B1949" s="304"/>
      <c r="C1949" s="305"/>
      <c r="D1949" s="269"/>
      <c r="E1949" s="264"/>
      <c r="F1949" s="334"/>
      <c r="G1949" s="269"/>
      <c r="H1949" s="269"/>
      <c r="I1949" s="264"/>
      <c r="J1949" s="307" t="str">
        <f t="shared" si="1"/>
        <v/>
      </c>
      <c r="K1949" s="307"/>
      <c r="L1949" s="308"/>
      <c r="M1949" s="307"/>
      <c r="N1949" s="304"/>
      <c r="O1949" s="264"/>
      <c r="P1949" s="269"/>
      <c r="Q1949" s="296"/>
      <c r="R1949" s="296"/>
      <c r="S1949" s="296"/>
      <c r="T1949" s="296"/>
    </row>
    <row r="1950" spans="1:20" ht="12.75" customHeight="1" x14ac:dyDescent="0.2">
      <c r="A1950" s="303" t="str">
        <f>IF(B1950="","",ROW()-ROW($A$3)+'Diário 3º PA'!$P$1)</f>
        <v/>
      </c>
      <c r="B1950" s="304"/>
      <c r="C1950" s="305"/>
      <c r="D1950" s="269"/>
      <c r="E1950" s="264"/>
      <c r="F1950" s="334"/>
      <c r="G1950" s="269"/>
      <c r="H1950" s="269"/>
      <c r="I1950" s="264"/>
      <c r="J1950" s="307" t="str">
        <f t="shared" si="1"/>
        <v/>
      </c>
      <c r="K1950" s="307"/>
      <c r="L1950" s="308"/>
      <c r="M1950" s="307"/>
      <c r="N1950" s="304"/>
      <c r="O1950" s="264"/>
      <c r="P1950" s="269"/>
      <c r="Q1950" s="296"/>
      <c r="R1950" s="296"/>
      <c r="S1950" s="296"/>
      <c r="T1950" s="296"/>
    </row>
    <row r="1951" spans="1:20" ht="12.75" customHeight="1" x14ac:dyDescent="0.2">
      <c r="A1951" s="303" t="str">
        <f>IF(B1951="","",ROW()-ROW($A$3)+'Diário 3º PA'!$P$1)</f>
        <v/>
      </c>
      <c r="B1951" s="304"/>
      <c r="C1951" s="305"/>
      <c r="D1951" s="269"/>
      <c r="E1951" s="264"/>
      <c r="F1951" s="334"/>
      <c r="G1951" s="269"/>
      <c r="H1951" s="269"/>
      <c r="I1951" s="264"/>
      <c r="J1951" s="307" t="str">
        <f t="shared" si="1"/>
        <v/>
      </c>
      <c r="K1951" s="307"/>
      <c r="L1951" s="308"/>
      <c r="M1951" s="307"/>
      <c r="N1951" s="304"/>
      <c r="O1951" s="264"/>
      <c r="P1951" s="269"/>
      <c r="Q1951" s="296"/>
      <c r="R1951" s="296"/>
      <c r="S1951" s="296"/>
      <c r="T1951" s="296"/>
    </row>
    <row r="1952" spans="1:20" ht="12.75" customHeight="1" x14ac:dyDescent="0.2">
      <c r="A1952" s="303" t="str">
        <f>IF(B1952="","",ROW()-ROW($A$3)+'Diário 3º PA'!$P$1)</f>
        <v/>
      </c>
      <c r="B1952" s="304"/>
      <c r="C1952" s="305"/>
      <c r="D1952" s="269"/>
      <c r="E1952" s="264"/>
      <c r="F1952" s="334"/>
      <c r="G1952" s="269"/>
      <c r="H1952" s="269"/>
      <c r="I1952" s="264"/>
      <c r="J1952" s="307" t="str">
        <f t="shared" si="1"/>
        <v/>
      </c>
      <c r="K1952" s="307"/>
      <c r="L1952" s="308"/>
      <c r="M1952" s="307"/>
      <c r="N1952" s="304"/>
      <c r="O1952" s="264"/>
      <c r="P1952" s="269"/>
      <c r="Q1952" s="296"/>
      <c r="R1952" s="296"/>
      <c r="S1952" s="296"/>
      <c r="T1952" s="296"/>
    </row>
    <row r="1953" spans="1:20" ht="12.75" customHeight="1" x14ac:dyDescent="0.2">
      <c r="A1953" s="303" t="str">
        <f>IF(B1953="","",ROW()-ROW($A$3)+'Diário 3º PA'!$P$1)</f>
        <v/>
      </c>
      <c r="B1953" s="304"/>
      <c r="C1953" s="305"/>
      <c r="D1953" s="269"/>
      <c r="E1953" s="264"/>
      <c r="F1953" s="334"/>
      <c r="G1953" s="269"/>
      <c r="H1953" s="269"/>
      <c r="I1953" s="264"/>
      <c r="J1953" s="307" t="str">
        <f t="shared" si="1"/>
        <v/>
      </c>
      <c r="K1953" s="307"/>
      <c r="L1953" s="308"/>
      <c r="M1953" s="307"/>
      <c r="N1953" s="304"/>
      <c r="O1953" s="264"/>
      <c r="P1953" s="269"/>
      <c r="Q1953" s="296"/>
      <c r="R1953" s="296"/>
      <c r="S1953" s="296"/>
      <c r="T1953" s="296"/>
    </row>
    <row r="1954" spans="1:20" ht="12.75" customHeight="1" x14ac:dyDescent="0.2">
      <c r="A1954" s="303" t="str">
        <f>IF(B1954="","",ROW()-ROW($A$3)+'Diário 3º PA'!$P$1)</f>
        <v/>
      </c>
      <c r="B1954" s="304"/>
      <c r="C1954" s="305"/>
      <c r="D1954" s="269"/>
      <c r="E1954" s="264"/>
      <c r="F1954" s="334"/>
      <c r="G1954" s="269"/>
      <c r="H1954" s="269"/>
      <c r="I1954" s="264"/>
      <c r="J1954" s="307" t="str">
        <f t="shared" si="1"/>
        <v/>
      </c>
      <c r="K1954" s="307"/>
      <c r="L1954" s="308"/>
      <c r="M1954" s="307"/>
      <c r="N1954" s="304"/>
      <c r="O1954" s="264"/>
      <c r="P1954" s="269"/>
      <c r="Q1954" s="296"/>
      <c r="R1954" s="296"/>
      <c r="S1954" s="296"/>
      <c r="T1954" s="296"/>
    </row>
    <row r="1955" spans="1:20" ht="12.75" customHeight="1" x14ac:dyDescent="0.2">
      <c r="A1955" s="303" t="str">
        <f>IF(B1955="","",ROW()-ROW($A$3)+'Diário 3º PA'!$P$1)</f>
        <v/>
      </c>
      <c r="B1955" s="304"/>
      <c r="C1955" s="305"/>
      <c r="D1955" s="269"/>
      <c r="E1955" s="264"/>
      <c r="F1955" s="334"/>
      <c r="G1955" s="269"/>
      <c r="H1955" s="269"/>
      <c r="I1955" s="264"/>
      <c r="J1955" s="307" t="str">
        <f t="shared" si="1"/>
        <v/>
      </c>
      <c r="K1955" s="307"/>
      <c r="L1955" s="308"/>
      <c r="M1955" s="307"/>
      <c r="N1955" s="304"/>
      <c r="O1955" s="264"/>
      <c r="P1955" s="269"/>
      <c r="Q1955" s="296"/>
      <c r="R1955" s="296"/>
      <c r="S1955" s="296"/>
      <c r="T1955" s="296"/>
    </row>
    <row r="1956" spans="1:20" ht="12.75" customHeight="1" x14ac:dyDescent="0.2">
      <c r="A1956" s="303" t="str">
        <f>IF(B1956="","",ROW()-ROW($A$3)+'Diário 3º PA'!$P$1)</f>
        <v/>
      </c>
      <c r="B1956" s="304"/>
      <c r="C1956" s="305"/>
      <c r="D1956" s="269"/>
      <c r="E1956" s="264"/>
      <c r="F1956" s="334"/>
      <c r="G1956" s="269"/>
      <c r="H1956" s="269"/>
      <c r="I1956" s="264"/>
      <c r="J1956" s="307" t="str">
        <f t="shared" si="1"/>
        <v/>
      </c>
      <c r="K1956" s="307"/>
      <c r="L1956" s="308"/>
      <c r="M1956" s="307"/>
      <c r="N1956" s="304"/>
      <c r="O1956" s="264"/>
      <c r="P1956" s="269"/>
      <c r="Q1956" s="296"/>
      <c r="R1956" s="296"/>
      <c r="S1956" s="296"/>
      <c r="T1956" s="296"/>
    </row>
    <row r="1957" spans="1:20" ht="12.75" customHeight="1" x14ac:dyDescent="0.2">
      <c r="A1957" s="303" t="str">
        <f>IF(B1957="","",ROW()-ROW($A$3)+'Diário 3º PA'!$P$1)</f>
        <v/>
      </c>
      <c r="B1957" s="304"/>
      <c r="C1957" s="305"/>
      <c r="D1957" s="269"/>
      <c r="E1957" s="264"/>
      <c r="F1957" s="334"/>
      <c r="G1957" s="269"/>
      <c r="H1957" s="269"/>
      <c r="I1957" s="264"/>
      <c r="J1957" s="307" t="str">
        <f t="shared" si="1"/>
        <v/>
      </c>
      <c r="K1957" s="307"/>
      <c r="L1957" s="308"/>
      <c r="M1957" s="307"/>
      <c r="N1957" s="304"/>
      <c r="O1957" s="264"/>
      <c r="P1957" s="269"/>
      <c r="Q1957" s="296"/>
      <c r="R1957" s="296"/>
      <c r="S1957" s="296"/>
      <c r="T1957" s="296"/>
    </row>
    <row r="1958" spans="1:20" ht="12.75" customHeight="1" x14ac:dyDescent="0.2">
      <c r="A1958" s="303" t="str">
        <f>IF(B1958="","",ROW()-ROW($A$3)+'Diário 3º PA'!$P$1)</f>
        <v/>
      </c>
      <c r="B1958" s="304"/>
      <c r="C1958" s="305"/>
      <c r="D1958" s="269"/>
      <c r="E1958" s="264"/>
      <c r="F1958" s="334"/>
      <c r="G1958" s="269"/>
      <c r="H1958" s="269"/>
      <c r="I1958" s="264"/>
      <c r="J1958" s="307" t="str">
        <f t="shared" si="1"/>
        <v/>
      </c>
      <c r="K1958" s="307"/>
      <c r="L1958" s="308"/>
      <c r="M1958" s="307"/>
      <c r="N1958" s="304"/>
      <c r="O1958" s="264"/>
      <c r="P1958" s="269"/>
      <c r="Q1958" s="296"/>
      <c r="R1958" s="296"/>
      <c r="S1958" s="296"/>
      <c r="T1958" s="296"/>
    </row>
    <row r="1959" spans="1:20" ht="12.75" customHeight="1" x14ac:dyDescent="0.2">
      <c r="A1959" s="303" t="str">
        <f>IF(B1959="","",ROW()-ROW($A$3)+'Diário 3º PA'!$P$1)</f>
        <v/>
      </c>
      <c r="B1959" s="304"/>
      <c r="C1959" s="305"/>
      <c r="D1959" s="269"/>
      <c r="E1959" s="264"/>
      <c r="F1959" s="334"/>
      <c r="G1959" s="269"/>
      <c r="H1959" s="269"/>
      <c r="I1959" s="264"/>
      <c r="J1959" s="307" t="str">
        <f t="shared" si="1"/>
        <v/>
      </c>
      <c r="K1959" s="307"/>
      <c r="L1959" s="308"/>
      <c r="M1959" s="307"/>
      <c r="N1959" s="304"/>
      <c r="O1959" s="264"/>
      <c r="P1959" s="269"/>
      <c r="Q1959" s="296"/>
      <c r="R1959" s="296"/>
      <c r="S1959" s="296"/>
      <c r="T1959" s="296"/>
    </row>
    <row r="1960" spans="1:20" ht="12.75" customHeight="1" x14ac:dyDescent="0.2">
      <c r="A1960" s="303" t="str">
        <f>IF(B1960="","",ROW()-ROW($A$3)+'Diário 3º PA'!$P$1)</f>
        <v/>
      </c>
      <c r="B1960" s="304"/>
      <c r="C1960" s="305"/>
      <c r="D1960" s="269"/>
      <c r="E1960" s="264"/>
      <c r="F1960" s="334"/>
      <c r="G1960" s="269"/>
      <c r="H1960" s="269"/>
      <c r="I1960" s="264"/>
      <c r="J1960" s="307" t="str">
        <f t="shared" si="1"/>
        <v/>
      </c>
      <c r="K1960" s="307"/>
      <c r="L1960" s="308"/>
      <c r="M1960" s="307"/>
      <c r="N1960" s="304"/>
      <c r="O1960" s="264"/>
      <c r="P1960" s="269"/>
      <c r="Q1960" s="296"/>
      <c r="R1960" s="296"/>
      <c r="S1960" s="296"/>
      <c r="T1960" s="296"/>
    </row>
    <row r="1961" spans="1:20" ht="12.75" customHeight="1" x14ac:dyDescent="0.2">
      <c r="A1961" s="303" t="str">
        <f>IF(B1961="","",ROW()-ROW($A$3)+'Diário 3º PA'!$P$1)</f>
        <v/>
      </c>
      <c r="B1961" s="304"/>
      <c r="C1961" s="305"/>
      <c r="D1961" s="269"/>
      <c r="E1961" s="264"/>
      <c r="F1961" s="334"/>
      <c r="G1961" s="269"/>
      <c r="H1961" s="269"/>
      <c r="I1961" s="264"/>
      <c r="J1961" s="307" t="str">
        <f t="shared" si="1"/>
        <v/>
      </c>
      <c r="K1961" s="307"/>
      <c r="L1961" s="308"/>
      <c r="M1961" s="307"/>
      <c r="N1961" s="304"/>
      <c r="O1961" s="264"/>
      <c r="P1961" s="269"/>
      <c r="Q1961" s="296"/>
      <c r="R1961" s="296"/>
      <c r="S1961" s="296"/>
      <c r="T1961" s="296"/>
    </row>
    <row r="1962" spans="1:20" ht="12.75" customHeight="1" x14ac:dyDescent="0.2">
      <c r="A1962" s="303" t="str">
        <f>IF(B1962="","",ROW()-ROW($A$3)+'Diário 3º PA'!$P$1)</f>
        <v/>
      </c>
      <c r="B1962" s="304"/>
      <c r="C1962" s="305"/>
      <c r="D1962" s="269"/>
      <c r="E1962" s="264"/>
      <c r="F1962" s="334"/>
      <c r="G1962" s="269"/>
      <c r="H1962" s="269"/>
      <c r="I1962" s="264"/>
      <c r="J1962" s="307" t="str">
        <f t="shared" si="1"/>
        <v/>
      </c>
      <c r="K1962" s="307"/>
      <c r="L1962" s="308"/>
      <c r="M1962" s="307"/>
      <c r="N1962" s="304"/>
      <c r="O1962" s="264"/>
      <c r="P1962" s="269"/>
      <c r="Q1962" s="296"/>
      <c r="R1962" s="296"/>
      <c r="S1962" s="296"/>
      <c r="T1962" s="296"/>
    </row>
    <row r="1963" spans="1:20" ht="12.75" customHeight="1" x14ac:dyDescent="0.2">
      <c r="A1963" s="303" t="str">
        <f>IF(B1963="","",ROW()-ROW($A$3)+'Diário 3º PA'!$P$1)</f>
        <v/>
      </c>
      <c r="B1963" s="304"/>
      <c r="C1963" s="305"/>
      <c r="D1963" s="269"/>
      <c r="E1963" s="264"/>
      <c r="F1963" s="334"/>
      <c r="G1963" s="269"/>
      <c r="H1963" s="269"/>
      <c r="I1963" s="264"/>
      <c r="J1963" s="307" t="str">
        <f t="shared" si="1"/>
        <v/>
      </c>
      <c r="K1963" s="307"/>
      <c r="L1963" s="308"/>
      <c r="M1963" s="307"/>
      <c r="N1963" s="304"/>
      <c r="O1963" s="264"/>
      <c r="P1963" s="269"/>
      <c r="Q1963" s="296"/>
      <c r="R1963" s="296"/>
      <c r="S1963" s="296"/>
      <c r="T1963" s="296"/>
    </row>
    <row r="1964" spans="1:20" ht="12.75" customHeight="1" x14ac:dyDescent="0.2">
      <c r="A1964" s="303" t="str">
        <f>IF(B1964="","",ROW()-ROW($A$3)+'Diário 3º PA'!$P$1)</f>
        <v/>
      </c>
      <c r="B1964" s="304"/>
      <c r="C1964" s="305"/>
      <c r="D1964" s="269"/>
      <c r="E1964" s="264"/>
      <c r="F1964" s="334"/>
      <c r="G1964" s="269"/>
      <c r="H1964" s="269"/>
      <c r="I1964" s="264"/>
      <c r="J1964" s="307" t="str">
        <f t="shared" si="1"/>
        <v/>
      </c>
      <c r="K1964" s="307"/>
      <c r="L1964" s="308"/>
      <c r="M1964" s="307"/>
      <c r="N1964" s="304"/>
      <c r="O1964" s="264"/>
      <c r="P1964" s="269"/>
      <c r="Q1964" s="296"/>
      <c r="R1964" s="296"/>
      <c r="S1964" s="296"/>
      <c r="T1964" s="296"/>
    </row>
    <row r="1965" spans="1:20" ht="12.75" customHeight="1" x14ac:dyDescent="0.2">
      <c r="A1965" s="303" t="str">
        <f>IF(B1965="","",ROW()-ROW($A$3)+'Diário 3º PA'!$P$1)</f>
        <v/>
      </c>
      <c r="B1965" s="304"/>
      <c r="C1965" s="305"/>
      <c r="D1965" s="269"/>
      <c r="E1965" s="264"/>
      <c r="F1965" s="334"/>
      <c r="G1965" s="269"/>
      <c r="H1965" s="269"/>
      <c r="I1965" s="264"/>
      <c r="J1965" s="307" t="str">
        <f t="shared" si="1"/>
        <v/>
      </c>
      <c r="K1965" s="307"/>
      <c r="L1965" s="308"/>
      <c r="M1965" s="307"/>
      <c r="N1965" s="304"/>
      <c r="O1965" s="264"/>
      <c r="P1965" s="269"/>
      <c r="Q1965" s="296"/>
      <c r="R1965" s="296"/>
      <c r="S1965" s="296"/>
      <c r="T1965" s="296"/>
    </row>
    <row r="1966" spans="1:20" ht="12.75" customHeight="1" x14ac:dyDescent="0.2">
      <c r="A1966" s="303" t="str">
        <f>IF(B1966="","",ROW()-ROW($A$3)+'Diário 3º PA'!$P$1)</f>
        <v/>
      </c>
      <c r="B1966" s="304"/>
      <c r="C1966" s="305"/>
      <c r="D1966" s="269"/>
      <c r="E1966" s="264"/>
      <c r="F1966" s="334"/>
      <c r="G1966" s="269"/>
      <c r="H1966" s="269"/>
      <c r="I1966" s="264"/>
      <c r="J1966" s="307" t="str">
        <f t="shared" si="1"/>
        <v/>
      </c>
      <c r="K1966" s="307"/>
      <c r="L1966" s="308"/>
      <c r="M1966" s="307"/>
      <c r="N1966" s="304"/>
      <c r="O1966" s="264"/>
      <c r="P1966" s="269"/>
      <c r="Q1966" s="296"/>
      <c r="R1966" s="296"/>
      <c r="S1966" s="296"/>
      <c r="T1966" s="296"/>
    </row>
    <row r="1967" spans="1:20" ht="12.75" customHeight="1" x14ac:dyDescent="0.2">
      <c r="A1967" s="303" t="str">
        <f>IF(B1967="","",ROW()-ROW($A$3)+'Diário 3º PA'!$P$1)</f>
        <v/>
      </c>
      <c r="B1967" s="304"/>
      <c r="C1967" s="305"/>
      <c r="D1967" s="269"/>
      <c r="E1967" s="264"/>
      <c r="F1967" s="334"/>
      <c r="G1967" s="269"/>
      <c r="H1967" s="269"/>
      <c r="I1967" s="264"/>
      <c r="J1967" s="307" t="str">
        <f t="shared" si="1"/>
        <v/>
      </c>
      <c r="K1967" s="307"/>
      <c r="L1967" s="308"/>
      <c r="M1967" s="307"/>
      <c r="N1967" s="304"/>
      <c r="O1967" s="264"/>
      <c r="P1967" s="269"/>
      <c r="Q1967" s="296"/>
      <c r="R1967" s="296"/>
      <c r="S1967" s="296"/>
      <c r="T1967" s="296"/>
    </row>
    <row r="1968" spans="1:20" ht="12.75" customHeight="1" x14ac:dyDescent="0.2">
      <c r="A1968" s="303" t="str">
        <f>IF(B1968="","",ROW()-ROW($A$3)+'Diário 3º PA'!$P$1)</f>
        <v/>
      </c>
      <c r="B1968" s="304"/>
      <c r="C1968" s="305"/>
      <c r="D1968" s="269"/>
      <c r="E1968" s="264"/>
      <c r="F1968" s="334"/>
      <c r="G1968" s="269"/>
      <c r="H1968" s="269"/>
      <c r="I1968" s="264"/>
      <c r="J1968" s="307" t="str">
        <f t="shared" si="1"/>
        <v/>
      </c>
      <c r="K1968" s="307"/>
      <c r="L1968" s="308"/>
      <c r="M1968" s="307"/>
      <c r="N1968" s="304"/>
      <c r="O1968" s="264"/>
      <c r="P1968" s="269"/>
      <c r="Q1968" s="296"/>
      <c r="R1968" s="296"/>
      <c r="S1968" s="296"/>
      <c r="T1968" s="296"/>
    </row>
    <row r="1969" spans="1:20" ht="12.75" customHeight="1" x14ac:dyDescent="0.2">
      <c r="A1969" s="303" t="str">
        <f>IF(B1969="","",ROW()-ROW($A$3)+'Diário 3º PA'!$P$1)</f>
        <v/>
      </c>
      <c r="B1969" s="304"/>
      <c r="C1969" s="305"/>
      <c r="D1969" s="269"/>
      <c r="E1969" s="264"/>
      <c r="F1969" s="334"/>
      <c r="G1969" s="269"/>
      <c r="H1969" s="269"/>
      <c r="I1969" s="264"/>
      <c r="J1969" s="307" t="str">
        <f t="shared" si="1"/>
        <v/>
      </c>
      <c r="K1969" s="307"/>
      <c r="L1969" s="308"/>
      <c r="M1969" s="307"/>
      <c r="N1969" s="304"/>
      <c r="O1969" s="264"/>
      <c r="P1969" s="269"/>
      <c r="Q1969" s="296"/>
      <c r="R1969" s="296"/>
      <c r="S1969" s="296"/>
      <c r="T1969" s="296"/>
    </row>
    <row r="1970" spans="1:20" ht="12.75" customHeight="1" x14ac:dyDescent="0.2">
      <c r="A1970" s="303" t="str">
        <f>IF(B1970="","",ROW()-ROW($A$3)+'Diário 3º PA'!$P$1)</f>
        <v/>
      </c>
      <c r="B1970" s="304"/>
      <c r="C1970" s="305"/>
      <c r="D1970" s="269"/>
      <c r="E1970" s="264"/>
      <c r="F1970" s="334"/>
      <c r="G1970" s="269"/>
      <c r="H1970" s="269"/>
      <c r="I1970" s="264"/>
      <c r="J1970" s="307" t="str">
        <f t="shared" si="1"/>
        <v/>
      </c>
      <c r="K1970" s="307"/>
      <c r="L1970" s="308"/>
      <c r="M1970" s="307"/>
      <c r="N1970" s="304"/>
      <c r="O1970" s="264"/>
      <c r="P1970" s="269"/>
      <c r="Q1970" s="296"/>
      <c r="R1970" s="296"/>
      <c r="S1970" s="296"/>
      <c r="T1970" s="296"/>
    </row>
    <row r="1971" spans="1:20" ht="12.75" customHeight="1" x14ac:dyDescent="0.2">
      <c r="A1971" s="303" t="str">
        <f>IF(B1971="","",ROW()-ROW($A$3)+'Diário 3º PA'!$P$1)</f>
        <v/>
      </c>
      <c r="B1971" s="304"/>
      <c r="C1971" s="305"/>
      <c r="D1971" s="269"/>
      <c r="E1971" s="264"/>
      <c r="F1971" s="334"/>
      <c r="G1971" s="269"/>
      <c r="H1971" s="269"/>
      <c r="I1971" s="264"/>
      <c r="J1971" s="307" t="str">
        <f t="shared" si="1"/>
        <v/>
      </c>
      <c r="K1971" s="307"/>
      <c r="L1971" s="308"/>
      <c r="M1971" s="307"/>
      <c r="N1971" s="304"/>
      <c r="O1971" s="264"/>
      <c r="P1971" s="269"/>
      <c r="Q1971" s="296"/>
      <c r="R1971" s="296"/>
      <c r="S1971" s="296"/>
      <c r="T1971" s="296"/>
    </row>
    <row r="1972" spans="1:20" ht="12.75" customHeight="1" x14ac:dyDescent="0.2">
      <c r="A1972" s="303" t="str">
        <f>IF(B1972="","",ROW()-ROW($A$3)+'Diário 3º PA'!$P$1)</f>
        <v/>
      </c>
      <c r="B1972" s="304"/>
      <c r="C1972" s="305"/>
      <c r="D1972" s="269"/>
      <c r="E1972" s="264"/>
      <c r="F1972" s="334"/>
      <c r="G1972" s="269"/>
      <c r="H1972" s="269"/>
      <c r="I1972" s="264"/>
      <c r="J1972" s="307" t="str">
        <f t="shared" si="1"/>
        <v/>
      </c>
      <c r="K1972" s="307"/>
      <c r="L1972" s="308"/>
      <c r="M1972" s="307"/>
      <c r="N1972" s="304"/>
      <c r="O1972" s="264"/>
      <c r="P1972" s="269"/>
      <c r="Q1972" s="296"/>
      <c r="R1972" s="296"/>
      <c r="S1972" s="296"/>
      <c r="T1972" s="296"/>
    </row>
    <row r="1973" spans="1:20" ht="12.75" customHeight="1" x14ac:dyDescent="0.2">
      <c r="A1973" s="303" t="str">
        <f>IF(B1973="","",ROW()-ROW($A$3)+'Diário 3º PA'!$P$1)</f>
        <v/>
      </c>
      <c r="B1973" s="304"/>
      <c r="C1973" s="305"/>
      <c r="D1973" s="269"/>
      <c r="E1973" s="264"/>
      <c r="F1973" s="334"/>
      <c r="G1973" s="269"/>
      <c r="H1973" s="269"/>
      <c r="I1973" s="264"/>
      <c r="J1973" s="307" t="str">
        <f t="shared" si="1"/>
        <v/>
      </c>
      <c r="K1973" s="307"/>
      <c r="L1973" s="308"/>
      <c r="M1973" s="307"/>
      <c r="N1973" s="304"/>
      <c r="O1973" s="264"/>
      <c r="P1973" s="269"/>
      <c r="Q1973" s="296"/>
      <c r="R1973" s="296"/>
      <c r="S1973" s="296"/>
      <c r="T1973" s="296"/>
    </row>
    <row r="1974" spans="1:20" ht="12.75" customHeight="1" x14ac:dyDescent="0.2">
      <c r="A1974" s="303" t="str">
        <f>IF(B1974="","",ROW()-ROW($A$3)+'Diário 3º PA'!$P$1)</f>
        <v/>
      </c>
      <c r="B1974" s="304"/>
      <c r="C1974" s="305"/>
      <c r="D1974" s="269"/>
      <c r="E1974" s="264"/>
      <c r="F1974" s="334"/>
      <c r="G1974" s="269"/>
      <c r="H1974" s="269"/>
      <c r="I1974" s="264"/>
      <c r="J1974" s="307" t="str">
        <f t="shared" si="1"/>
        <v/>
      </c>
      <c r="K1974" s="307"/>
      <c r="L1974" s="308"/>
      <c r="M1974" s="307"/>
      <c r="N1974" s="304"/>
      <c r="O1974" s="264"/>
      <c r="P1974" s="269"/>
      <c r="Q1974" s="296"/>
      <c r="R1974" s="296"/>
      <c r="S1974" s="296"/>
      <c r="T1974" s="296"/>
    </row>
    <row r="1975" spans="1:20" ht="12.75" customHeight="1" x14ac:dyDescent="0.2">
      <c r="A1975" s="303" t="str">
        <f>IF(B1975="","",ROW()-ROW($A$3)+'Diário 3º PA'!$P$1)</f>
        <v/>
      </c>
      <c r="B1975" s="304"/>
      <c r="C1975" s="305"/>
      <c r="D1975" s="269"/>
      <c r="E1975" s="264"/>
      <c r="F1975" s="334"/>
      <c r="G1975" s="269"/>
      <c r="H1975" s="269"/>
      <c r="I1975" s="264"/>
      <c r="J1975" s="307" t="str">
        <f t="shared" si="1"/>
        <v/>
      </c>
      <c r="K1975" s="307"/>
      <c r="L1975" s="308"/>
      <c r="M1975" s="307"/>
      <c r="N1975" s="304"/>
      <c r="O1975" s="264"/>
      <c r="P1975" s="269"/>
      <c r="Q1975" s="296"/>
      <c r="R1975" s="296"/>
      <c r="S1975" s="296"/>
      <c r="T1975" s="296"/>
    </row>
    <row r="1976" spans="1:20" ht="12.75" customHeight="1" x14ac:dyDescent="0.2">
      <c r="A1976" s="303" t="str">
        <f>IF(B1976="","",ROW()-ROW($A$3)+'Diário 3º PA'!$P$1)</f>
        <v/>
      </c>
      <c r="B1976" s="304"/>
      <c r="C1976" s="305"/>
      <c r="D1976" s="269"/>
      <c r="E1976" s="264"/>
      <c r="F1976" s="334"/>
      <c r="G1976" s="269"/>
      <c r="H1976" s="269"/>
      <c r="I1976" s="264"/>
      <c r="J1976" s="307" t="str">
        <f t="shared" si="1"/>
        <v/>
      </c>
      <c r="K1976" s="307"/>
      <c r="L1976" s="308"/>
      <c r="M1976" s="307"/>
      <c r="N1976" s="304"/>
      <c r="O1976" s="264"/>
      <c r="P1976" s="269"/>
      <c r="Q1976" s="296"/>
      <c r="R1976" s="296"/>
      <c r="S1976" s="296"/>
      <c r="T1976" s="296"/>
    </row>
    <row r="1977" spans="1:20" ht="12.75" customHeight="1" x14ac:dyDescent="0.2">
      <c r="A1977" s="303" t="str">
        <f>IF(B1977="","",ROW()-ROW($A$3)+'Diário 3º PA'!$P$1)</f>
        <v/>
      </c>
      <c r="B1977" s="304"/>
      <c r="C1977" s="305"/>
      <c r="D1977" s="269"/>
      <c r="E1977" s="264"/>
      <c r="F1977" s="334"/>
      <c r="G1977" s="269"/>
      <c r="H1977" s="269"/>
      <c r="I1977" s="264"/>
      <c r="J1977" s="307" t="str">
        <f t="shared" si="1"/>
        <v/>
      </c>
      <c r="K1977" s="307"/>
      <c r="L1977" s="308"/>
      <c r="M1977" s="307"/>
      <c r="N1977" s="304"/>
      <c r="O1977" s="264"/>
      <c r="P1977" s="269"/>
      <c r="Q1977" s="296"/>
      <c r="R1977" s="296"/>
      <c r="S1977" s="296"/>
      <c r="T1977" s="296"/>
    </row>
    <row r="1978" spans="1:20" ht="12.75" customHeight="1" x14ac:dyDescent="0.2">
      <c r="A1978" s="303" t="str">
        <f>IF(B1978="","",ROW()-ROW($A$3)+'Diário 3º PA'!$P$1)</f>
        <v/>
      </c>
      <c r="B1978" s="304"/>
      <c r="C1978" s="305"/>
      <c r="D1978" s="269"/>
      <c r="E1978" s="264"/>
      <c r="F1978" s="334"/>
      <c r="G1978" s="269"/>
      <c r="H1978" s="269"/>
      <c r="I1978" s="264"/>
      <c r="J1978" s="307" t="str">
        <f t="shared" si="1"/>
        <v/>
      </c>
      <c r="K1978" s="307"/>
      <c r="L1978" s="308"/>
      <c r="M1978" s="307"/>
      <c r="N1978" s="304"/>
      <c r="O1978" s="264"/>
      <c r="P1978" s="269"/>
      <c r="Q1978" s="296"/>
      <c r="R1978" s="296"/>
      <c r="S1978" s="296"/>
      <c r="T1978" s="296"/>
    </row>
    <row r="1979" spans="1:20" ht="12.75" customHeight="1" x14ac:dyDescent="0.2">
      <c r="A1979" s="303" t="str">
        <f>IF(B1979="","",ROW()-ROW($A$3)+'Diário 3º PA'!$P$1)</f>
        <v/>
      </c>
      <c r="B1979" s="304"/>
      <c r="C1979" s="305"/>
      <c r="D1979" s="269"/>
      <c r="E1979" s="264"/>
      <c r="F1979" s="334"/>
      <c r="G1979" s="269"/>
      <c r="H1979" s="269"/>
      <c r="I1979" s="264"/>
      <c r="J1979" s="307" t="str">
        <f t="shared" si="1"/>
        <v/>
      </c>
      <c r="K1979" s="307"/>
      <c r="L1979" s="308"/>
      <c r="M1979" s="307"/>
      <c r="N1979" s="304"/>
      <c r="O1979" s="264"/>
      <c r="P1979" s="269"/>
      <c r="Q1979" s="296"/>
      <c r="R1979" s="296"/>
      <c r="S1979" s="296"/>
      <c r="T1979" s="296"/>
    </row>
    <row r="1980" spans="1:20" ht="12.75" customHeight="1" x14ac:dyDescent="0.2">
      <c r="A1980" s="303" t="str">
        <f>IF(B1980="","",ROW()-ROW($A$3)+'Diário 3º PA'!$P$1)</f>
        <v/>
      </c>
      <c r="B1980" s="304"/>
      <c r="C1980" s="305"/>
      <c r="D1980" s="269"/>
      <c r="E1980" s="264"/>
      <c r="F1980" s="334"/>
      <c r="G1980" s="269"/>
      <c r="H1980" s="269"/>
      <c r="I1980" s="264"/>
      <c r="J1980" s="307" t="str">
        <f t="shared" si="1"/>
        <v/>
      </c>
      <c r="K1980" s="307"/>
      <c r="L1980" s="308"/>
      <c r="M1980" s="307"/>
      <c r="N1980" s="304"/>
      <c r="O1980" s="264"/>
      <c r="P1980" s="269"/>
      <c r="Q1980" s="296"/>
      <c r="R1980" s="296"/>
      <c r="S1980" s="296"/>
      <c r="T1980" s="296"/>
    </row>
    <row r="1981" spans="1:20" ht="12.75" customHeight="1" x14ac:dyDescent="0.2">
      <c r="A1981" s="303" t="str">
        <f>IF(B1981="","",ROW()-ROW($A$3)+'Diário 3º PA'!$P$1)</f>
        <v/>
      </c>
      <c r="B1981" s="304"/>
      <c r="C1981" s="305"/>
      <c r="D1981" s="269"/>
      <c r="E1981" s="264"/>
      <c r="F1981" s="334"/>
      <c r="G1981" s="269"/>
      <c r="H1981" s="269"/>
      <c r="I1981" s="264"/>
      <c r="J1981" s="307" t="str">
        <f t="shared" si="1"/>
        <v/>
      </c>
      <c r="K1981" s="307"/>
      <c r="L1981" s="308"/>
      <c r="M1981" s="307"/>
      <c r="N1981" s="304"/>
      <c r="O1981" s="264"/>
      <c r="P1981" s="269"/>
      <c r="Q1981" s="296"/>
      <c r="R1981" s="296"/>
      <c r="S1981" s="296"/>
      <c r="T1981" s="296"/>
    </row>
    <row r="1982" spans="1:20" ht="12.75" customHeight="1" x14ac:dyDescent="0.2">
      <c r="A1982" s="303" t="str">
        <f>IF(B1982="","",ROW()-ROW($A$3)+'Diário 3º PA'!$P$1)</f>
        <v/>
      </c>
      <c r="B1982" s="304"/>
      <c r="C1982" s="305"/>
      <c r="D1982" s="269"/>
      <c r="E1982" s="264"/>
      <c r="F1982" s="334"/>
      <c r="G1982" s="269"/>
      <c r="H1982" s="269"/>
      <c r="I1982" s="264"/>
      <c r="J1982" s="307" t="str">
        <f t="shared" si="1"/>
        <v/>
      </c>
      <c r="K1982" s="307"/>
      <c r="L1982" s="308"/>
      <c r="M1982" s="307"/>
      <c r="N1982" s="304"/>
      <c r="O1982" s="264"/>
      <c r="P1982" s="269"/>
      <c r="Q1982" s="296"/>
      <c r="R1982" s="296"/>
      <c r="S1982" s="296"/>
      <c r="T1982" s="296"/>
    </row>
    <row r="1983" spans="1:20" ht="12.75" customHeight="1" x14ac:dyDescent="0.2">
      <c r="A1983" s="303" t="str">
        <f>IF(B1983="","",ROW()-ROW($A$3)+'Diário 3º PA'!$P$1)</f>
        <v/>
      </c>
      <c r="B1983" s="304"/>
      <c r="C1983" s="305"/>
      <c r="D1983" s="269"/>
      <c r="E1983" s="264"/>
      <c r="F1983" s="334"/>
      <c r="G1983" s="269"/>
      <c r="H1983" s="269"/>
      <c r="I1983" s="264"/>
      <c r="J1983" s="307" t="str">
        <f t="shared" si="1"/>
        <v/>
      </c>
      <c r="K1983" s="307"/>
      <c r="L1983" s="308"/>
      <c r="M1983" s="307"/>
      <c r="N1983" s="304"/>
      <c r="O1983" s="264"/>
      <c r="P1983" s="269"/>
      <c r="Q1983" s="296"/>
      <c r="R1983" s="296"/>
      <c r="S1983" s="296"/>
      <c r="T1983" s="296"/>
    </row>
    <row r="1984" spans="1:20" ht="12.75" customHeight="1" x14ac:dyDescent="0.2">
      <c r="A1984" s="303" t="str">
        <f>IF(B1984="","",ROW()-ROW($A$3)+'Diário 3º PA'!$P$1)</f>
        <v/>
      </c>
      <c r="B1984" s="304"/>
      <c r="C1984" s="305"/>
      <c r="D1984" s="269"/>
      <c r="E1984" s="264"/>
      <c r="F1984" s="334"/>
      <c r="G1984" s="269"/>
      <c r="H1984" s="269"/>
      <c r="I1984" s="264"/>
      <c r="J1984" s="307" t="str">
        <f t="shared" si="1"/>
        <v/>
      </c>
      <c r="K1984" s="307"/>
      <c r="L1984" s="308"/>
      <c r="M1984" s="307"/>
      <c r="N1984" s="304"/>
      <c r="O1984" s="264"/>
      <c r="P1984" s="269"/>
      <c r="Q1984" s="296"/>
      <c r="R1984" s="296"/>
      <c r="S1984" s="296"/>
      <c r="T1984" s="296"/>
    </row>
    <row r="1985" spans="1:20" ht="12.75" customHeight="1" x14ac:dyDescent="0.2">
      <c r="A1985" s="303" t="str">
        <f>IF(B1985="","",ROW()-ROW($A$3)+'Diário 3º PA'!$P$1)</f>
        <v/>
      </c>
      <c r="B1985" s="304"/>
      <c r="C1985" s="305"/>
      <c r="D1985" s="269"/>
      <c r="E1985" s="264"/>
      <c r="F1985" s="334"/>
      <c r="G1985" s="269"/>
      <c r="H1985" s="269"/>
      <c r="I1985" s="264"/>
      <c r="J1985" s="307" t="str">
        <f t="shared" si="1"/>
        <v/>
      </c>
      <c r="K1985" s="307"/>
      <c r="L1985" s="308"/>
      <c r="M1985" s="307"/>
      <c r="N1985" s="304"/>
      <c r="O1985" s="264"/>
      <c r="P1985" s="269"/>
      <c r="Q1985" s="296"/>
      <c r="R1985" s="296"/>
      <c r="S1985" s="296"/>
      <c r="T1985" s="296"/>
    </row>
    <row r="1986" spans="1:20" ht="12.75" customHeight="1" x14ac:dyDescent="0.2">
      <c r="A1986" s="303" t="str">
        <f>IF(B1986="","",ROW()-ROW($A$3)+'Diário 3º PA'!$P$1)</f>
        <v/>
      </c>
      <c r="B1986" s="304"/>
      <c r="C1986" s="305"/>
      <c r="D1986" s="269"/>
      <c r="E1986" s="264"/>
      <c r="F1986" s="334"/>
      <c r="G1986" s="269"/>
      <c r="H1986" s="269"/>
      <c r="I1986" s="264"/>
      <c r="J1986" s="307" t="str">
        <f t="shared" si="1"/>
        <v/>
      </c>
      <c r="K1986" s="307"/>
      <c r="L1986" s="308"/>
      <c r="M1986" s="307"/>
      <c r="N1986" s="304"/>
      <c r="O1986" s="264"/>
      <c r="P1986" s="269"/>
      <c r="Q1986" s="296"/>
      <c r="R1986" s="296"/>
      <c r="S1986" s="296"/>
      <c r="T1986" s="296"/>
    </row>
    <row r="1987" spans="1:20" ht="12.75" customHeight="1" x14ac:dyDescent="0.2">
      <c r="A1987" s="303" t="str">
        <f>IF(B1987="","",ROW()-ROW($A$3)+'Diário 3º PA'!$P$1)</f>
        <v/>
      </c>
      <c r="B1987" s="304"/>
      <c r="C1987" s="305"/>
      <c r="D1987" s="269"/>
      <c r="E1987" s="264"/>
      <c r="F1987" s="334"/>
      <c r="G1987" s="269"/>
      <c r="H1987" s="269"/>
      <c r="I1987" s="264"/>
      <c r="J1987" s="307" t="str">
        <f t="shared" si="1"/>
        <v/>
      </c>
      <c r="K1987" s="307"/>
      <c r="L1987" s="308"/>
      <c r="M1987" s="307"/>
      <c r="N1987" s="304"/>
      <c r="O1987" s="264"/>
      <c r="P1987" s="269"/>
      <c r="Q1987" s="296"/>
      <c r="R1987" s="296"/>
      <c r="S1987" s="296"/>
      <c r="T1987" s="296"/>
    </row>
    <row r="1988" spans="1:20" ht="12.75" customHeight="1" x14ac:dyDescent="0.2">
      <c r="A1988" s="303" t="str">
        <f>IF(B1988="","",ROW()-ROW($A$3)+'Diário 3º PA'!$P$1)</f>
        <v/>
      </c>
      <c r="B1988" s="304"/>
      <c r="C1988" s="305"/>
      <c r="D1988" s="269"/>
      <c r="E1988" s="264"/>
      <c r="F1988" s="334"/>
      <c r="G1988" s="269"/>
      <c r="H1988" s="269"/>
      <c r="I1988" s="264"/>
      <c r="J1988" s="307" t="str">
        <f t="shared" si="1"/>
        <v/>
      </c>
      <c r="K1988" s="307"/>
      <c r="L1988" s="308"/>
      <c r="M1988" s="307"/>
      <c r="N1988" s="304"/>
      <c r="O1988" s="264"/>
      <c r="P1988" s="269"/>
      <c r="Q1988" s="296"/>
      <c r="R1988" s="296"/>
      <c r="S1988" s="296"/>
      <c r="T1988" s="296"/>
    </row>
    <row r="1989" spans="1:20" ht="12.75" customHeight="1" x14ac:dyDescent="0.2">
      <c r="A1989" s="303" t="str">
        <f>IF(B1989="","",ROW()-ROW($A$3)+'Diário 3º PA'!$P$1)</f>
        <v/>
      </c>
      <c r="B1989" s="304"/>
      <c r="C1989" s="305"/>
      <c r="D1989" s="269"/>
      <c r="E1989" s="264"/>
      <c r="F1989" s="334"/>
      <c r="G1989" s="269"/>
      <c r="H1989" s="269"/>
      <c r="I1989" s="264"/>
      <c r="J1989" s="307" t="str">
        <f t="shared" si="1"/>
        <v/>
      </c>
      <c r="K1989" s="307"/>
      <c r="L1989" s="308"/>
      <c r="M1989" s="307"/>
      <c r="N1989" s="304"/>
      <c r="O1989" s="264"/>
      <c r="P1989" s="269"/>
      <c r="Q1989" s="296"/>
      <c r="R1989" s="296"/>
      <c r="S1989" s="296"/>
      <c r="T1989" s="296"/>
    </row>
    <row r="1990" spans="1:20" ht="12.75" customHeight="1" x14ac:dyDescent="0.2">
      <c r="A1990" s="303" t="str">
        <f>IF(B1990="","",ROW()-ROW($A$3)+'Diário 3º PA'!$P$1)</f>
        <v/>
      </c>
      <c r="B1990" s="304"/>
      <c r="C1990" s="305"/>
      <c r="D1990" s="269"/>
      <c r="E1990" s="264"/>
      <c r="F1990" s="334"/>
      <c r="G1990" s="269"/>
      <c r="H1990" s="269"/>
      <c r="I1990" s="264"/>
      <c r="J1990" s="307" t="str">
        <f t="shared" si="1"/>
        <v/>
      </c>
      <c r="K1990" s="307"/>
      <c r="L1990" s="308"/>
      <c r="M1990" s="307"/>
      <c r="N1990" s="304"/>
      <c r="O1990" s="264"/>
      <c r="P1990" s="269"/>
      <c r="Q1990" s="296"/>
      <c r="R1990" s="296"/>
      <c r="S1990" s="296"/>
      <c r="T1990" s="296"/>
    </row>
    <row r="1991" spans="1:20" ht="12.75" customHeight="1" x14ac:dyDescent="0.2">
      <c r="A1991" s="303" t="str">
        <f>IF(B1991="","",ROW()-ROW($A$3)+'Diário 3º PA'!$P$1)</f>
        <v/>
      </c>
      <c r="B1991" s="304"/>
      <c r="C1991" s="305"/>
      <c r="D1991" s="269"/>
      <c r="E1991" s="264"/>
      <c r="F1991" s="334"/>
      <c r="G1991" s="269"/>
      <c r="H1991" s="269"/>
      <c r="I1991" s="264"/>
      <c r="J1991" s="307" t="str">
        <f t="shared" si="1"/>
        <v/>
      </c>
      <c r="K1991" s="307"/>
      <c r="L1991" s="308"/>
      <c r="M1991" s="307"/>
      <c r="N1991" s="304"/>
      <c r="O1991" s="264"/>
      <c r="P1991" s="269"/>
      <c r="Q1991" s="296"/>
      <c r="R1991" s="296"/>
      <c r="S1991" s="296"/>
      <c r="T1991" s="296"/>
    </row>
    <row r="1992" spans="1:20" ht="12.75" customHeight="1" x14ac:dyDescent="0.2">
      <c r="A1992" s="303" t="str">
        <f>IF(B1992="","",ROW()-ROW($A$3)+'Diário 3º PA'!$P$1)</f>
        <v/>
      </c>
      <c r="B1992" s="304"/>
      <c r="C1992" s="305"/>
      <c r="D1992" s="269"/>
      <c r="E1992" s="264"/>
      <c r="F1992" s="334"/>
      <c r="G1992" s="269"/>
      <c r="H1992" s="269"/>
      <c r="I1992" s="264"/>
      <c r="J1992" s="307" t="str">
        <f t="shared" si="1"/>
        <v/>
      </c>
      <c r="K1992" s="307"/>
      <c r="L1992" s="308"/>
      <c r="M1992" s="307"/>
      <c r="N1992" s="304"/>
      <c r="O1992" s="264"/>
      <c r="P1992" s="269"/>
      <c r="Q1992" s="296"/>
      <c r="R1992" s="296"/>
      <c r="S1992" s="296"/>
      <c r="T1992" s="296"/>
    </row>
    <row r="1993" spans="1:20" ht="12.75" customHeight="1" x14ac:dyDescent="0.2">
      <c r="A1993" s="303" t="str">
        <f>IF(B1993="","",ROW()-ROW($A$3)+'Diário 3º PA'!$P$1)</f>
        <v/>
      </c>
      <c r="B1993" s="304"/>
      <c r="C1993" s="305"/>
      <c r="D1993" s="269"/>
      <c r="E1993" s="264"/>
      <c r="F1993" s="334"/>
      <c r="G1993" s="269"/>
      <c r="H1993" s="269"/>
      <c r="I1993" s="264"/>
      <c r="J1993" s="307" t="str">
        <f t="shared" si="1"/>
        <v/>
      </c>
      <c r="K1993" s="307"/>
      <c r="L1993" s="308"/>
      <c r="M1993" s="307"/>
      <c r="N1993" s="304"/>
      <c r="O1993" s="264"/>
      <c r="P1993" s="269"/>
      <c r="Q1993" s="296"/>
      <c r="R1993" s="296"/>
      <c r="S1993" s="296"/>
      <c r="T1993" s="296"/>
    </row>
    <row r="1994" spans="1:20" ht="12.75" customHeight="1" x14ac:dyDescent="0.2">
      <c r="A1994" s="303" t="str">
        <f>IF(B1994="","",ROW()-ROW($A$3)+'Diário 3º PA'!$P$1)</f>
        <v/>
      </c>
      <c r="B1994" s="304"/>
      <c r="C1994" s="305"/>
      <c r="D1994" s="269"/>
      <c r="E1994" s="264"/>
      <c r="F1994" s="334"/>
      <c r="G1994" s="269"/>
      <c r="H1994" s="269"/>
      <c r="I1994" s="264"/>
      <c r="J1994" s="307" t="str">
        <f t="shared" si="1"/>
        <v/>
      </c>
      <c r="K1994" s="307"/>
      <c r="L1994" s="308"/>
      <c r="M1994" s="307"/>
      <c r="N1994" s="304"/>
      <c r="O1994" s="264"/>
      <c r="P1994" s="269"/>
      <c r="Q1994" s="296"/>
      <c r="R1994" s="296"/>
      <c r="S1994" s="296"/>
      <c r="T1994" s="296"/>
    </row>
    <row r="1995" spans="1:20" ht="12.75" customHeight="1" x14ac:dyDescent="0.2">
      <c r="A1995" s="303" t="str">
        <f>IF(B1995="","",ROW()-ROW($A$3)+'Diário 3º PA'!$P$1)</f>
        <v/>
      </c>
      <c r="B1995" s="304"/>
      <c r="C1995" s="305"/>
      <c r="D1995" s="269"/>
      <c r="E1995" s="264"/>
      <c r="F1995" s="334"/>
      <c r="G1995" s="269"/>
      <c r="H1995" s="269"/>
      <c r="I1995" s="264"/>
      <c r="J1995" s="307" t="str">
        <f t="shared" si="1"/>
        <v/>
      </c>
      <c r="K1995" s="307"/>
      <c r="L1995" s="308"/>
      <c r="M1995" s="307"/>
      <c r="N1995" s="304"/>
      <c r="O1995" s="264"/>
      <c r="P1995" s="269"/>
      <c r="Q1995" s="296"/>
      <c r="R1995" s="296"/>
      <c r="S1995" s="296"/>
      <c r="T1995" s="296"/>
    </row>
    <row r="1996" spans="1:20" ht="12.75" customHeight="1" x14ac:dyDescent="0.2">
      <c r="A1996" s="303" t="str">
        <f>IF(B1996="","",ROW()-ROW($A$3)+'Diário 3º PA'!$P$1)</f>
        <v/>
      </c>
      <c r="B1996" s="304"/>
      <c r="C1996" s="305"/>
      <c r="D1996" s="269"/>
      <c r="E1996" s="264"/>
      <c r="F1996" s="334"/>
      <c r="G1996" s="269"/>
      <c r="H1996" s="269"/>
      <c r="I1996" s="264"/>
      <c r="J1996" s="307" t="str">
        <f t="shared" si="1"/>
        <v/>
      </c>
      <c r="K1996" s="307"/>
      <c r="L1996" s="308"/>
      <c r="M1996" s="307"/>
      <c r="N1996" s="304"/>
      <c r="O1996" s="264"/>
      <c r="P1996" s="269"/>
      <c r="Q1996" s="296"/>
      <c r="R1996" s="296"/>
      <c r="S1996" s="296"/>
      <c r="T1996" s="296"/>
    </row>
    <row r="1997" spans="1:20" ht="12.75" customHeight="1" x14ac:dyDescent="0.2">
      <c r="A1997" s="303" t="str">
        <f>IF(B1997="","",ROW()-ROW($A$3)+'Diário 3º PA'!$P$1)</f>
        <v/>
      </c>
      <c r="B1997" s="304"/>
      <c r="C1997" s="305"/>
      <c r="D1997" s="269"/>
      <c r="E1997" s="264"/>
      <c r="F1997" s="334"/>
      <c r="G1997" s="269"/>
      <c r="H1997" s="269"/>
      <c r="I1997" s="264"/>
      <c r="J1997" s="307" t="str">
        <f t="shared" si="1"/>
        <v/>
      </c>
      <c r="K1997" s="307"/>
      <c r="L1997" s="308"/>
      <c r="M1997" s="307"/>
      <c r="N1997" s="304"/>
      <c r="O1997" s="264"/>
      <c r="P1997" s="269"/>
      <c r="Q1997" s="296"/>
      <c r="R1997" s="296"/>
      <c r="S1997" s="296"/>
      <c r="T1997" s="296"/>
    </row>
    <row r="1998" spans="1:20" ht="12.75" customHeight="1" x14ac:dyDescent="0.2">
      <c r="A1998" s="303" t="str">
        <f>IF(B1998="","",ROW()-ROW($A$3)+'Diário 3º PA'!$P$1)</f>
        <v/>
      </c>
      <c r="B1998" s="304"/>
      <c r="C1998" s="305"/>
      <c r="D1998" s="269"/>
      <c r="E1998" s="264"/>
      <c r="F1998" s="334"/>
      <c r="G1998" s="269"/>
      <c r="H1998" s="269"/>
      <c r="I1998" s="264"/>
      <c r="J1998" s="307" t="str">
        <f t="shared" si="1"/>
        <v/>
      </c>
      <c r="K1998" s="307"/>
      <c r="L1998" s="308"/>
      <c r="M1998" s="307"/>
      <c r="N1998" s="304"/>
      <c r="O1998" s="264"/>
      <c r="P1998" s="269"/>
      <c r="Q1998" s="296"/>
      <c r="R1998" s="296"/>
      <c r="S1998" s="296"/>
      <c r="T1998" s="296"/>
    </row>
    <row r="1999" spans="1:20" ht="12.75" customHeight="1" x14ac:dyDescent="0.2">
      <c r="A1999" s="303" t="str">
        <f>IF(B1999="","",ROW()-ROW($A$3)+'Diário 3º PA'!$P$1)</f>
        <v/>
      </c>
      <c r="B1999" s="304"/>
      <c r="C1999" s="305"/>
      <c r="D1999" s="269"/>
      <c r="E1999" s="264"/>
      <c r="F1999" s="334"/>
      <c r="G1999" s="269"/>
      <c r="H1999" s="269"/>
      <c r="I1999" s="264"/>
      <c r="J1999" s="307" t="str">
        <f t="shared" si="1"/>
        <v/>
      </c>
      <c r="K1999" s="307"/>
      <c r="L1999" s="308"/>
      <c r="M1999" s="307"/>
      <c r="N1999" s="304"/>
      <c r="O1999" s="264"/>
      <c r="P1999" s="269"/>
      <c r="Q1999" s="296"/>
      <c r="R1999" s="296"/>
      <c r="S1999" s="296"/>
      <c r="T1999" s="296"/>
    </row>
    <row r="2000" spans="1:20" ht="12.75" customHeight="1" x14ac:dyDescent="0.2">
      <c r="A2000" s="303" t="str">
        <f>IF(B2000="","",ROW()-ROW($A$3)+'Diário 3º PA'!$P$1)</f>
        <v/>
      </c>
      <c r="B2000" s="304"/>
      <c r="C2000" s="305"/>
      <c r="D2000" s="269"/>
      <c r="E2000" s="264"/>
      <c r="F2000" s="334"/>
      <c r="G2000" s="269"/>
      <c r="H2000" s="269"/>
      <c r="I2000" s="264"/>
      <c r="J2000" s="307" t="str">
        <f t="shared" si="1"/>
        <v/>
      </c>
      <c r="K2000" s="307"/>
      <c r="L2000" s="308"/>
      <c r="M2000" s="307"/>
      <c r="N2000" s="304"/>
      <c r="O2000" s="264"/>
      <c r="P2000" s="269"/>
      <c r="Q2000" s="296"/>
      <c r="R2000" s="296"/>
      <c r="S2000" s="296"/>
      <c r="T2000" s="296"/>
    </row>
  </sheetData>
  <autoFilter ref="A3:N2000">
    <sortState ref="A3:N2000">
      <sortCondition ref="A3:A2000"/>
    </sortState>
  </autoFilter>
  <mergeCells count="2">
    <mergeCell ref="A1:N1"/>
    <mergeCell ref="A2:N2"/>
  </mergeCells>
  <conditionalFormatting sqref="G86">
    <cfRule type="expression" dxfId="1" priority="1" stopIfTrue="1">
      <formula>ISEVEN(ROW())</formula>
    </cfRule>
  </conditionalFormatting>
  <conditionalFormatting sqref="G177">
    <cfRule type="expression" dxfId="0" priority="2" stopIfTrue="1">
      <formula>ISEVEN(ROW())</formula>
    </cfRule>
  </conditionalFormatting>
  <dataValidations count="3">
    <dataValidation type="list" allowBlank="1" showErrorMessage="1" sqref="E4:E5 D6:E7 E8:E2000">
      <formula1>OFFSET(Repasses,1,MATCH(C4,Categorias,0)-1,OFFSET(Repasses,-1,MATCH(C4,Categorias,0)-1),1)</formula1>
    </dataValidation>
    <dataValidation type="list" allowBlank="1" showErrorMessage="1" sqref="D4:D5 D8:D2000">
      <formula1>Categorias</formula1>
    </dataValidation>
    <dataValidation type="list" allowBlank="1" showErrorMessage="1" sqref="H4:H441 H443:H643 H644:I644 O644 H645:H2000">
      <formula1>VinculoPT</formula1>
    </dataValidation>
  </dataValidations>
  <printOptions horizontalCentered="1"/>
  <pageMargins left="0.59055118110236227" right="0.59055118110236227" top="0.59055118110236227" bottom="0.59055118110236227" header="0" footer="0"/>
  <pageSetup paperSize="9" fitToHeight="0" pageOrder="overThenDown"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C0C0C"/>
    <pageSetUpPr fitToPage="1"/>
  </sheetPr>
  <dimension ref="A1:Z1004"/>
  <sheetViews>
    <sheetView showGridLines="0" workbookViewId="0">
      <pane xSplit="4" ySplit="3" topLeftCell="E4" activePane="bottomRight" state="frozen"/>
      <selection pane="topRight" activeCell="E1" sqref="E1"/>
      <selection pane="bottomLeft" activeCell="A4" sqref="A4"/>
      <selection pane="bottomRight" activeCell="E9" sqref="E9"/>
    </sheetView>
  </sheetViews>
  <sheetFormatPr defaultColWidth="12.5703125" defaultRowHeight="12.75" x14ac:dyDescent="0.2"/>
  <cols>
    <col min="1" max="1" width="5.5703125" customWidth="1"/>
    <col min="2" max="2" width="10.140625" customWidth="1"/>
    <col min="3" max="3" width="23.5703125" customWidth="1"/>
    <col min="4" max="4" width="12.85546875" customWidth="1"/>
    <col min="5" max="5" width="52.5703125" customWidth="1"/>
    <col min="6" max="6" width="23.85546875" customWidth="1"/>
    <col min="7" max="7" width="20" customWidth="1"/>
    <col min="8" max="8" width="17.42578125" customWidth="1"/>
    <col min="9" max="9" width="13.42578125" customWidth="1"/>
    <col min="10" max="10" width="14.42578125" customWidth="1"/>
    <col min="11" max="11" width="11" customWidth="1"/>
    <col min="12" max="12" width="20" customWidth="1"/>
    <col min="13" max="26" width="9.140625" customWidth="1"/>
  </cols>
  <sheetData>
    <row r="1" spans="1:26" ht="15.75" x14ac:dyDescent="0.2">
      <c r="A1" s="401" t="str">
        <f>Capa!A1</f>
        <v>Contrato de Gestão nº. 10/23 celebrado entre a Secretaria do Estado de Justiça e Segurança Pública - SEJUSP e o Polo de Evolução de Medidas Socioeducativas - PEMSE</v>
      </c>
      <c r="B1" s="385"/>
      <c r="C1" s="385"/>
      <c r="D1" s="385"/>
      <c r="E1" s="385"/>
      <c r="F1" s="385"/>
      <c r="G1" s="385"/>
      <c r="H1" s="385"/>
      <c r="I1" s="385"/>
      <c r="J1" s="385"/>
      <c r="K1" s="386"/>
      <c r="L1" s="337"/>
      <c r="M1" s="296"/>
      <c r="N1" s="296"/>
      <c r="O1" s="296"/>
      <c r="P1" s="296"/>
      <c r="Q1" s="296"/>
      <c r="R1" s="296"/>
      <c r="S1" s="296"/>
      <c r="T1" s="296"/>
      <c r="U1" s="296"/>
      <c r="V1" s="296"/>
      <c r="W1" s="296"/>
      <c r="X1" s="296"/>
      <c r="Y1" s="296"/>
      <c r="Z1" s="296"/>
    </row>
    <row r="2" spans="1:26" ht="15" x14ac:dyDescent="0.2">
      <c r="A2" s="416" t="str">
        <f>"Tabela 10 - Diário de Entradas e Saídas da Reserva de Recursos "&amp;YEAR(Resumo!C4)</f>
        <v>Tabela 10 - Diário de Entradas e Saídas da Reserva de Recursos 2024</v>
      </c>
      <c r="B2" s="403"/>
      <c r="C2" s="403"/>
      <c r="D2" s="403"/>
      <c r="E2" s="403"/>
      <c r="F2" s="403"/>
      <c r="G2" s="403"/>
      <c r="H2" s="403"/>
      <c r="I2" s="403"/>
      <c r="J2" s="403"/>
      <c r="K2" s="404"/>
      <c r="L2" s="338"/>
      <c r="M2" s="296"/>
      <c r="N2" s="296"/>
      <c r="O2" s="296"/>
      <c r="P2" s="296"/>
      <c r="Q2" s="296"/>
      <c r="R2" s="296"/>
      <c r="S2" s="296"/>
      <c r="T2" s="296"/>
      <c r="U2" s="296"/>
      <c r="V2" s="296"/>
      <c r="W2" s="296"/>
      <c r="X2" s="296"/>
      <c r="Y2" s="296"/>
      <c r="Z2" s="296"/>
    </row>
    <row r="3" spans="1:26" ht="38.25" x14ac:dyDescent="0.2">
      <c r="A3" s="339" t="s">
        <v>827</v>
      </c>
      <c r="B3" s="339" t="s">
        <v>828</v>
      </c>
      <c r="C3" s="340" t="s">
        <v>445</v>
      </c>
      <c r="D3" s="341" t="s">
        <v>830</v>
      </c>
      <c r="E3" s="340" t="s">
        <v>447</v>
      </c>
      <c r="F3" s="340" t="s">
        <v>449</v>
      </c>
      <c r="G3" s="340" t="s">
        <v>831</v>
      </c>
      <c r="H3" s="340" t="s">
        <v>832</v>
      </c>
      <c r="I3" s="340" t="s">
        <v>833</v>
      </c>
      <c r="J3" s="340" t="s">
        <v>834</v>
      </c>
      <c r="K3" s="340" t="s">
        <v>835</v>
      </c>
      <c r="L3" s="340" t="s">
        <v>831</v>
      </c>
      <c r="M3" s="299"/>
      <c r="N3" s="299"/>
      <c r="O3" s="299"/>
      <c r="P3" s="299"/>
      <c r="Q3" s="299"/>
      <c r="R3" s="299"/>
      <c r="S3" s="299"/>
      <c r="T3" s="299"/>
      <c r="U3" s="299"/>
      <c r="V3" s="299"/>
      <c r="W3" s="299"/>
      <c r="X3" s="299"/>
      <c r="Y3" s="299"/>
      <c r="Z3" s="299"/>
    </row>
    <row r="4" spans="1:26" ht="24" x14ac:dyDescent="0.2">
      <c r="A4" s="342">
        <v>1</v>
      </c>
      <c r="B4" s="343" t="s">
        <v>2855</v>
      </c>
      <c r="C4" s="269" t="s">
        <v>59</v>
      </c>
      <c r="D4" s="272">
        <v>19320</v>
      </c>
      <c r="E4" s="263" t="s">
        <v>1714</v>
      </c>
      <c r="F4" s="264" t="s">
        <v>117</v>
      </c>
      <c r="G4" s="344" t="s">
        <v>79</v>
      </c>
      <c r="H4" s="344" t="s">
        <v>839</v>
      </c>
      <c r="I4" s="345" t="s">
        <v>117</v>
      </c>
      <c r="J4" s="344" t="s">
        <v>117</v>
      </c>
      <c r="K4" s="346" t="s">
        <v>117</v>
      </c>
      <c r="L4" s="344" t="s">
        <v>79</v>
      </c>
      <c r="M4" s="296"/>
      <c r="N4" s="296"/>
      <c r="O4" s="296"/>
      <c r="P4" s="296"/>
      <c r="Q4" s="296"/>
      <c r="R4" s="296"/>
      <c r="S4" s="296"/>
      <c r="T4" s="296"/>
      <c r="U4" s="296"/>
      <c r="V4" s="296"/>
      <c r="W4" s="296"/>
      <c r="X4" s="296"/>
      <c r="Y4" s="296"/>
      <c r="Z4" s="296"/>
    </row>
    <row r="5" spans="1:26" ht="24" x14ac:dyDescent="0.2">
      <c r="A5" s="303">
        <v>2</v>
      </c>
      <c r="B5" s="343" t="s">
        <v>2855</v>
      </c>
      <c r="C5" s="269" t="s">
        <v>59</v>
      </c>
      <c r="D5" s="272">
        <v>100288.96000000001</v>
      </c>
      <c r="E5" s="263" t="s">
        <v>1715</v>
      </c>
      <c r="F5" s="264" t="s">
        <v>117</v>
      </c>
      <c r="G5" s="307" t="s">
        <v>79</v>
      </c>
      <c r="H5" s="344" t="s">
        <v>839</v>
      </c>
      <c r="I5" s="345" t="s">
        <v>117</v>
      </c>
      <c r="J5" s="344" t="s">
        <v>117</v>
      </c>
      <c r="K5" s="346" t="s">
        <v>117</v>
      </c>
      <c r="L5" s="307" t="s">
        <v>79</v>
      </c>
      <c r="M5" s="296"/>
      <c r="N5" s="296"/>
      <c r="O5" s="296"/>
      <c r="P5" s="296"/>
      <c r="Q5" s="296"/>
      <c r="R5" s="296"/>
      <c r="S5" s="296"/>
      <c r="T5" s="296"/>
      <c r="U5" s="296"/>
      <c r="V5" s="296"/>
      <c r="W5" s="296"/>
      <c r="X5" s="296"/>
      <c r="Y5" s="296"/>
      <c r="Z5" s="296"/>
    </row>
    <row r="6" spans="1:26" ht="24" x14ac:dyDescent="0.2">
      <c r="A6" s="303">
        <v>4</v>
      </c>
      <c r="B6" s="304">
        <v>45351</v>
      </c>
      <c r="C6" s="269" t="s">
        <v>63</v>
      </c>
      <c r="D6" s="306">
        <v>143.4</v>
      </c>
      <c r="E6" s="269" t="s">
        <v>2856</v>
      </c>
      <c r="F6" s="264" t="s">
        <v>117</v>
      </c>
      <c r="G6" s="307" t="s">
        <v>79</v>
      </c>
      <c r="H6" s="307" t="s">
        <v>117</v>
      </c>
      <c r="I6" s="308" t="s">
        <v>117</v>
      </c>
      <c r="J6" s="344" t="s">
        <v>117</v>
      </c>
      <c r="K6" s="346" t="s">
        <v>117</v>
      </c>
      <c r="L6" s="307" t="s">
        <v>79</v>
      </c>
      <c r="M6" s="296"/>
      <c r="N6" s="296"/>
      <c r="O6" s="296"/>
      <c r="P6" s="296"/>
      <c r="Q6" s="296"/>
      <c r="R6" s="296"/>
      <c r="S6" s="296"/>
      <c r="T6" s="296"/>
      <c r="U6" s="296"/>
      <c r="V6" s="296"/>
      <c r="W6" s="296"/>
      <c r="X6" s="296"/>
      <c r="Y6" s="296"/>
      <c r="Z6" s="296"/>
    </row>
    <row r="7" spans="1:26" ht="24" x14ac:dyDescent="0.2">
      <c r="A7" s="303">
        <v>3</v>
      </c>
      <c r="B7" s="343" t="s">
        <v>2857</v>
      </c>
      <c r="C7" s="269" t="s">
        <v>59</v>
      </c>
      <c r="D7" s="272">
        <v>151503.53</v>
      </c>
      <c r="E7" s="263" t="s">
        <v>2148</v>
      </c>
      <c r="F7" s="264" t="s">
        <v>117</v>
      </c>
      <c r="G7" s="307" t="s">
        <v>79</v>
      </c>
      <c r="H7" s="344" t="s">
        <v>839</v>
      </c>
      <c r="I7" s="345" t="s">
        <v>117</v>
      </c>
      <c r="J7" s="344" t="s">
        <v>117</v>
      </c>
      <c r="K7" s="346" t="s">
        <v>117</v>
      </c>
      <c r="L7" s="307" t="s">
        <v>79</v>
      </c>
      <c r="M7" s="296"/>
      <c r="N7" s="296"/>
      <c r="O7" s="296"/>
      <c r="P7" s="296"/>
      <c r="Q7" s="296"/>
      <c r="R7" s="296"/>
      <c r="S7" s="296"/>
      <c r="T7" s="296"/>
      <c r="U7" s="296"/>
      <c r="V7" s="296"/>
      <c r="W7" s="296"/>
      <c r="X7" s="296"/>
      <c r="Y7" s="296"/>
      <c r="Z7" s="296"/>
    </row>
    <row r="8" spans="1:26" ht="24" x14ac:dyDescent="0.2">
      <c r="A8" s="303">
        <v>5</v>
      </c>
      <c r="B8" s="304">
        <v>45379</v>
      </c>
      <c r="C8" s="269" t="s">
        <v>63</v>
      </c>
      <c r="D8" s="306">
        <v>1511.48</v>
      </c>
      <c r="E8" s="269" t="s">
        <v>2856</v>
      </c>
      <c r="F8" s="264" t="s">
        <v>117</v>
      </c>
      <c r="G8" s="307" t="s">
        <v>79</v>
      </c>
      <c r="H8" s="307" t="s">
        <v>117</v>
      </c>
      <c r="I8" s="308" t="s">
        <v>117</v>
      </c>
      <c r="J8" s="344" t="s">
        <v>117</v>
      </c>
      <c r="K8" s="346" t="s">
        <v>117</v>
      </c>
      <c r="L8" s="307" t="s">
        <v>79</v>
      </c>
      <c r="M8" s="296"/>
      <c r="N8" s="296"/>
      <c r="O8" s="296"/>
      <c r="P8" s="296"/>
      <c r="Q8" s="296"/>
      <c r="R8" s="296"/>
      <c r="S8" s="296"/>
      <c r="T8" s="296"/>
      <c r="U8" s="296"/>
      <c r="V8" s="296"/>
      <c r="W8" s="296"/>
      <c r="X8" s="296"/>
      <c r="Y8" s="296"/>
      <c r="Z8" s="296"/>
    </row>
    <row r="9" spans="1:26" ht="24" x14ac:dyDescent="0.2">
      <c r="A9" s="303">
        <v>6</v>
      </c>
      <c r="B9" s="304">
        <v>45412</v>
      </c>
      <c r="C9" s="269" t="s">
        <v>63</v>
      </c>
      <c r="D9" s="306">
        <v>3832.99</v>
      </c>
      <c r="E9" s="269" t="s">
        <v>2856</v>
      </c>
      <c r="F9" s="264" t="s">
        <v>117</v>
      </c>
      <c r="G9" s="307" t="s">
        <v>79</v>
      </c>
      <c r="H9" s="307" t="s">
        <v>117</v>
      </c>
      <c r="I9" s="308" t="s">
        <v>117</v>
      </c>
      <c r="J9" s="344" t="s">
        <v>117</v>
      </c>
      <c r="K9" s="346" t="s">
        <v>117</v>
      </c>
      <c r="L9" s="307" t="s">
        <v>79</v>
      </c>
      <c r="M9" s="296"/>
      <c r="N9" s="296"/>
      <c r="O9" s="296"/>
      <c r="P9" s="296"/>
      <c r="Q9" s="296"/>
      <c r="R9" s="296"/>
      <c r="S9" s="296"/>
      <c r="T9" s="296"/>
      <c r="U9" s="296"/>
      <c r="V9" s="296"/>
      <c r="W9" s="296"/>
      <c r="X9" s="296"/>
      <c r="Y9" s="296"/>
      <c r="Z9" s="296"/>
    </row>
    <row r="10" spans="1:26" x14ac:dyDescent="0.2">
      <c r="A10" s="303">
        <v>7</v>
      </c>
      <c r="B10" s="304"/>
      <c r="C10" s="269"/>
      <c r="D10" s="306"/>
      <c r="E10" s="269"/>
      <c r="F10" s="264"/>
      <c r="G10" s="307" t="str">
        <f t="shared" ref="G10:G1004" si="0">IF(L10="","",IF(LEN(L10)&gt;14,L10,"CPF Protegido - LGPD"))</f>
        <v/>
      </c>
      <c r="H10" s="307"/>
      <c r="I10" s="308"/>
      <c r="J10" s="307"/>
      <c r="K10" s="304"/>
      <c r="L10" s="307"/>
      <c r="M10" s="296"/>
      <c r="N10" s="296"/>
      <c r="O10" s="296"/>
      <c r="P10" s="296"/>
      <c r="Q10" s="296"/>
      <c r="R10" s="296"/>
      <c r="S10" s="296"/>
      <c r="T10" s="296"/>
      <c r="U10" s="296"/>
      <c r="V10" s="296"/>
      <c r="W10" s="296"/>
      <c r="X10" s="296"/>
      <c r="Y10" s="296"/>
      <c r="Z10" s="296"/>
    </row>
    <row r="11" spans="1:26" x14ac:dyDescent="0.2">
      <c r="A11" s="303">
        <v>8</v>
      </c>
      <c r="B11" s="304"/>
      <c r="C11" s="269"/>
      <c r="D11" s="306"/>
      <c r="E11" s="269"/>
      <c r="F11" s="264"/>
      <c r="G11" s="307" t="str">
        <f t="shared" si="0"/>
        <v/>
      </c>
      <c r="H11" s="307"/>
      <c r="I11" s="308"/>
      <c r="J11" s="307"/>
      <c r="K11" s="304"/>
      <c r="L11" s="307"/>
      <c r="M11" s="296"/>
      <c r="N11" s="296"/>
      <c r="O11" s="296"/>
      <c r="P11" s="296"/>
      <c r="Q11" s="296"/>
      <c r="R11" s="296"/>
      <c r="S11" s="296"/>
      <c r="T11" s="296"/>
      <c r="U11" s="296"/>
      <c r="V11" s="296"/>
      <c r="W11" s="296"/>
      <c r="X11" s="296"/>
      <c r="Y11" s="296"/>
      <c r="Z11" s="296"/>
    </row>
    <row r="12" spans="1:26" x14ac:dyDescent="0.2">
      <c r="A12" s="303">
        <v>9</v>
      </c>
      <c r="B12" s="304"/>
      <c r="C12" s="269"/>
      <c r="D12" s="306"/>
      <c r="E12" s="269"/>
      <c r="F12" s="264"/>
      <c r="G12" s="307" t="str">
        <f t="shared" si="0"/>
        <v/>
      </c>
      <c r="H12" s="307"/>
      <c r="I12" s="308"/>
      <c r="J12" s="307"/>
      <c r="K12" s="304"/>
      <c r="L12" s="307"/>
      <c r="M12" s="296"/>
      <c r="N12" s="296"/>
      <c r="O12" s="296"/>
      <c r="P12" s="296"/>
      <c r="Q12" s="296"/>
      <c r="R12" s="296"/>
      <c r="S12" s="296"/>
      <c r="T12" s="296"/>
      <c r="U12" s="296"/>
      <c r="V12" s="296"/>
      <c r="W12" s="296"/>
      <c r="X12" s="296"/>
      <c r="Y12" s="296"/>
      <c r="Z12" s="296"/>
    </row>
    <row r="13" spans="1:26" x14ac:dyDescent="0.2">
      <c r="A13" s="303">
        <v>10</v>
      </c>
      <c r="B13" s="304"/>
      <c r="C13" s="269"/>
      <c r="D13" s="306"/>
      <c r="E13" s="269"/>
      <c r="F13" s="264"/>
      <c r="G13" s="307" t="str">
        <f t="shared" si="0"/>
        <v/>
      </c>
      <c r="H13" s="307"/>
      <c r="I13" s="308"/>
      <c r="J13" s="307"/>
      <c r="K13" s="304"/>
      <c r="L13" s="307"/>
      <c r="M13" s="296"/>
      <c r="N13" s="296"/>
      <c r="O13" s="296"/>
      <c r="P13" s="296"/>
      <c r="Q13" s="296"/>
      <c r="R13" s="296"/>
      <c r="S13" s="296"/>
      <c r="T13" s="296"/>
      <c r="U13" s="296"/>
      <c r="V13" s="296"/>
      <c r="W13" s="296"/>
      <c r="X13" s="296"/>
      <c r="Y13" s="296"/>
      <c r="Z13" s="296"/>
    </row>
    <row r="14" spans="1:26" x14ac:dyDescent="0.2">
      <c r="A14" s="303">
        <v>11</v>
      </c>
      <c r="B14" s="304"/>
      <c r="C14" s="269"/>
      <c r="D14" s="306"/>
      <c r="E14" s="269"/>
      <c r="F14" s="264"/>
      <c r="G14" s="307" t="str">
        <f t="shared" si="0"/>
        <v/>
      </c>
      <c r="H14" s="307"/>
      <c r="I14" s="308"/>
      <c r="J14" s="307"/>
      <c r="K14" s="304"/>
      <c r="L14" s="307"/>
      <c r="M14" s="296"/>
      <c r="N14" s="296"/>
      <c r="O14" s="296"/>
      <c r="P14" s="296"/>
      <c r="Q14" s="296"/>
      <c r="R14" s="296"/>
      <c r="S14" s="296"/>
      <c r="T14" s="296"/>
      <c r="U14" s="296"/>
      <c r="V14" s="296"/>
      <c r="W14" s="296"/>
      <c r="X14" s="296"/>
      <c r="Y14" s="296"/>
      <c r="Z14" s="296"/>
    </row>
    <row r="15" spans="1:26" x14ac:dyDescent="0.2">
      <c r="A15" s="303">
        <v>12</v>
      </c>
      <c r="B15" s="304"/>
      <c r="C15" s="269"/>
      <c r="D15" s="306"/>
      <c r="E15" s="269"/>
      <c r="F15" s="264"/>
      <c r="G15" s="307" t="str">
        <f t="shared" si="0"/>
        <v/>
      </c>
      <c r="H15" s="307"/>
      <c r="I15" s="308"/>
      <c r="J15" s="307"/>
      <c r="K15" s="304"/>
      <c r="L15" s="307"/>
      <c r="M15" s="296"/>
      <c r="N15" s="296"/>
      <c r="O15" s="296"/>
      <c r="P15" s="296"/>
      <c r="Q15" s="296"/>
      <c r="R15" s="296"/>
      <c r="S15" s="296"/>
      <c r="T15" s="296"/>
      <c r="U15" s="296"/>
      <c r="V15" s="296"/>
      <c r="W15" s="296"/>
      <c r="X15" s="296"/>
      <c r="Y15" s="296"/>
      <c r="Z15" s="296"/>
    </row>
    <row r="16" spans="1:26" x14ac:dyDescent="0.2">
      <c r="A16" s="303">
        <v>13</v>
      </c>
      <c r="B16" s="304"/>
      <c r="C16" s="269"/>
      <c r="D16" s="306"/>
      <c r="E16" s="269"/>
      <c r="F16" s="264"/>
      <c r="G16" s="307" t="str">
        <f t="shared" si="0"/>
        <v/>
      </c>
      <c r="H16" s="307"/>
      <c r="I16" s="308"/>
      <c r="J16" s="307"/>
      <c r="K16" s="304"/>
      <c r="L16" s="307"/>
      <c r="M16" s="296"/>
      <c r="N16" s="296"/>
      <c r="O16" s="296"/>
      <c r="P16" s="296"/>
      <c r="Q16" s="296"/>
      <c r="R16" s="296"/>
      <c r="S16" s="296"/>
      <c r="T16" s="296"/>
      <c r="U16" s="296"/>
      <c r="V16" s="296"/>
      <c r="W16" s="296"/>
      <c r="X16" s="296"/>
      <c r="Y16" s="296"/>
      <c r="Z16" s="296"/>
    </row>
    <row r="17" spans="1:26" x14ac:dyDescent="0.2">
      <c r="A17" s="303">
        <v>14</v>
      </c>
      <c r="B17" s="304"/>
      <c r="C17" s="269"/>
      <c r="D17" s="306"/>
      <c r="E17" s="269"/>
      <c r="F17" s="264"/>
      <c r="G17" s="307" t="str">
        <f t="shared" si="0"/>
        <v/>
      </c>
      <c r="H17" s="307"/>
      <c r="I17" s="308"/>
      <c r="J17" s="307"/>
      <c r="K17" s="304"/>
      <c r="L17" s="307"/>
      <c r="M17" s="296"/>
      <c r="N17" s="296"/>
      <c r="O17" s="296"/>
      <c r="P17" s="296"/>
      <c r="Q17" s="296"/>
      <c r="R17" s="296"/>
      <c r="S17" s="296"/>
      <c r="T17" s="296"/>
      <c r="U17" s="296"/>
      <c r="V17" s="296"/>
      <c r="W17" s="296"/>
      <c r="X17" s="296"/>
      <c r="Y17" s="296"/>
      <c r="Z17" s="296"/>
    </row>
    <row r="18" spans="1:26" x14ac:dyDescent="0.2">
      <c r="A18" s="303">
        <v>15</v>
      </c>
      <c r="B18" s="304"/>
      <c r="C18" s="269"/>
      <c r="D18" s="306"/>
      <c r="E18" s="269"/>
      <c r="F18" s="264"/>
      <c r="G18" s="307" t="str">
        <f t="shared" si="0"/>
        <v/>
      </c>
      <c r="H18" s="307"/>
      <c r="I18" s="308"/>
      <c r="J18" s="307"/>
      <c r="K18" s="304"/>
      <c r="L18" s="307"/>
      <c r="M18" s="296"/>
      <c r="N18" s="296"/>
      <c r="O18" s="296"/>
      <c r="P18" s="296"/>
      <c r="Q18" s="296"/>
      <c r="R18" s="296"/>
      <c r="S18" s="296"/>
      <c r="T18" s="296"/>
      <c r="U18" s="296"/>
      <c r="V18" s="296"/>
      <c r="W18" s="296"/>
      <c r="X18" s="296"/>
      <c r="Y18" s="296"/>
      <c r="Z18" s="296"/>
    </row>
    <row r="19" spans="1:26" x14ac:dyDescent="0.2">
      <c r="A19" s="303">
        <v>16</v>
      </c>
      <c r="B19" s="304"/>
      <c r="C19" s="269"/>
      <c r="D19" s="306"/>
      <c r="E19" s="269"/>
      <c r="F19" s="264"/>
      <c r="G19" s="307" t="str">
        <f t="shared" si="0"/>
        <v/>
      </c>
      <c r="H19" s="307"/>
      <c r="I19" s="308"/>
      <c r="J19" s="307"/>
      <c r="K19" s="304"/>
      <c r="L19" s="307"/>
      <c r="M19" s="296"/>
      <c r="N19" s="296"/>
      <c r="O19" s="296"/>
      <c r="P19" s="296"/>
      <c r="Q19" s="296"/>
      <c r="R19" s="296"/>
      <c r="S19" s="296"/>
      <c r="T19" s="296"/>
      <c r="U19" s="296"/>
      <c r="V19" s="296"/>
      <c r="W19" s="296"/>
      <c r="X19" s="296"/>
      <c r="Y19" s="296"/>
      <c r="Z19" s="296"/>
    </row>
    <row r="20" spans="1:26" x14ac:dyDescent="0.2">
      <c r="A20" s="303">
        <v>17</v>
      </c>
      <c r="B20" s="304"/>
      <c r="C20" s="269"/>
      <c r="D20" s="306"/>
      <c r="E20" s="269"/>
      <c r="F20" s="264"/>
      <c r="G20" s="307" t="str">
        <f t="shared" si="0"/>
        <v/>
      </c>
      <c r="H20" s="307"/>
      <c r="I20" s="308"/>
      <c r="J20" s="307"/>
      <c r="K20" s="304"/>
      <c r="L20" s="307"/>
      <c r="M20" s="296"/>
      <c r="N20" s="296"/>
      <c r="O20" s="296"/>
      <c r="P20" s="296"/>
      <c r="Q20" s="296"/>
      <c r="R20" s="296"/>
      <c r="S20" s="296"/>
      <c r="T20" s="296"/>
      <c r="U20" s="296"/>
      <c r="V20" s="296"/>
      <c r="W20" s="296"/>
      <c r="X20" s="296"/>
      <c r="Y20" s="296"/>
      <c r="Z20" s="296"/>
    </row>
    <row r="21" spans="1:26" x14ac:dyDescent="0.2">
      <c r="A21" s="303">
        <v>18</v>
      </c>
      <c r="B21" s="304"/>
      <c r="C21" s="269"/>
      <c r="D21" s="306"/>
      <c r="E21" s="269"/>
      <c r="F21" s="264"/>
      <c r="G21" s="307" t="str">
        <f t="shared" si="0"/>
        <v/>
      </c>
      <c r="H21" s="307"/>
      <c r="I21" s="308"/>
      <c r="J21" s="307"/>
      <c r="K21" s="304"/>
      <c r="L21" s="307"/>
      <c r="M21" s="296"/>
      <c r="N21" s="296"/>
      <c r="O21" s="296"/>
      <c r="P21" s="296"/>
      <c r="Q21" s="296"/>
      <c r="R21" s="296"/>
      <c r="S21" s="296"/>
      <c r="T21" s="296"/>
      <c r="U21" s="296"/>
      <c r="V21" s="296"/>
      <c r="W21" s="296"/>
      <c r="X21" s="296"/>
      <c r="Y21" s="296"/>
      <c r="Z21" s="296"/>
    </row>
    <row r="22" spans="1:26" x14ac:dyDescent="0.2">
      <c r="A22" s="303">
        <v>19</v>
      </c>
      <c r="B22" s="304"/>
      <c r="C22" s="269"/>
      <c r="D22" s="306"/>
      <c r="E22" s="269"/>
      <c r="F22" s="264"/>
      <c r="G22" s="307" t="str">
        <f t="shared" si="0"/>
        <v/>
      </c>
      <c r="H22" s="307"/>
      <c r="I22" s="308"/>
      <c r="J22" s="307"/>
      <c r="K22" s="304"/>
      <c r="L22" s="307"/>
      <c r="M22" s="296"/>
      <c r="N22" s="296"/>
      <c r="O22" s="296"/>
      <c r="P22" s="296"/>
      <c r="Q22" s="296"/>
      <c r="R22" s="296"/>
      <c r="S22" s="296"/>
      <c r="T22" s="296"/>
      <c r="U22" s="296"/>
      <c r="V22" s="296"/>
      <c r="W22" s="296"/>
      <c r="X22" s="296"/>
      <c r="Y22" s="296"/>
      <c r="Z22" s="296"/>
    </row>
    <row r="23" spans="1:26" x14ac:dyDescent="0.2">
      <c r="A23" s="303">
        <v>20</v>
      </c>
      <c r="B23" s="304"/>
      <c r="C23" s="269"/>
      <c r="D23" s="306"/>
      <c r="E23" s="269"/>
      <c r="F23" s="264"/>
      <c r="G23" s="307" t="str">
        <f t="shared" si="0"/>
        <v/>
      </c>
      <c r="H23" s="307"/>
      <c r="I23" s="308"/>
      <c r="J23" s="307"/>
      <c r="K23" s="304"/>
      <c r="L23" s="307"/>
      <c r="M23" s="296"/>
      <c r="N23" s="296"/>
      <c r="O23" s="296"/>
      <c r="P23" s="296"/>
      <c r="Q23" s="296"/>
      <c r="R23" s="296"/>
      <c r="S23" s="296"/>
      <c r="T23" s="296"/>
      <c r="U23" s="296"/>
      <c r="V23" s="296"/>
      <c r="W23" s="296"/>
      <c r="X23" s="296"/>
      <c r="Y23" s="296"/>
      <c r="Z23" s="296"/>
    </row>
    <row r="24" spans="1:26" x14ac:dyDescent="0.2">
      <c r="A24" s="303">
        <v>21</v>
      </c>
      <c r="B24" s="304"/>
      <c r="C24" s="269"/>
      <c r="D24" s="306"/>
      <c r="E24" s="269"/>
      <c r="F24" s="264"/>
      <c r="G24" s="307" t="str">
        <f t="shared" si="0"/>
        <v/>
      </c>
      <c r="H24" s="307"/>
      <c r="I24" s="308"/>
      <c r="J24" s="307"/>
      <c r="K24" s="304"/>
      <c r="L24" s="307"/>
      <c r="M24" s="296"/>
      <c r="N24" s="296"/>
      <c r="O24" s="296"/>
      <c r="P24" s="296"/>
      <c r="Q24" s="296"/>
      <c r="R24" s="296"/>
      <c r="S24" s="296"/>
      <c r="T24" s="296"/>
      <c r="U24" s="296"/>
      <c r="V24" s="296"/>
      <c r="W24" s="296"/>
      <c r="X24" s="296"/>
      <c r="Y24" s="296"/>
      <c r="Z24" s="296"/>
    </row>
    <row r="25" spans="1:26" x14ac:dyDescent="0.2">
      <c r="A25" s="303">
        <v>22</v>
      </c>
      <c r="B25" s="304"/>
      <c r="C25" s="269"/>
      <c r="D25" s="306"/>
      <c r="E25" s="269"/>
      <c r="F25" s="264"/>
      <c r="G25" s="307" t="str">
        <f t="shared" si="0"/>
        <v/>
      </c>
      <c r="H25" s="307"/>
      <c r="I25" s="308"/>
      <c r="J25" s="307"/>
      <c r="K25" s="304"/>
      <c r="L25" s="307"/>
      <c r="M25" s="296"/>
      <c r="N25" s="296"/>
      <c r="O25" s="296"/>
      <c r="P25" s="296"/>
      <c r="Q25" s="296"/>
      <c r="R25" s="296"/>
      <c r="S25" s="296"/>
      <c r="T25" s="296"/>
      <c r="U25" s="296"/>
      <c r="V25" s="296"/>
      <c r="W25" s="296"/>
      <c r="X25" s="296"/>
      <c r="Y25" s="296"/>
      <c r="Z25" s="296"/>
    </row>
    <row r="26" spans="1:26" x14ac:dyDescent="0.2">
      <c r="A26" s="303">
        <v>23</v>
      </c>
      <c r="B26" s="304"/>
      <c r="C26" s="269"/>
      <c r="D26" s="306"/>
      <c r="E26" s="269"/>
      <c r="F26" s="264"/>
      <c r="G26" s="307" t="str">
        <f t="shared" si="0"/>
        <v/>
      </c>
      <c r="H26" s="307"/>
      <c r="I26" s="308"/>
      <c r="J26" s="307"/>
      <c r="K26" s="304"/>
      <c r="L26" s="307"/>
      <c r="M26" s="296"/>
      <c r="N26" s="296"/>
      <c r="O26" s="296"/>
      <c r="P26" s="296"/>
      <c r="Q26" s="296"/>
      <c r="R26" s="296"/>
      <c r="S26" s="296"/>
      <c r="T26" s="296"/>
      <c r="U26" s="296"/>
      <c r="V26" s="296"/>
      <c r="W26" s="296"/>
      <c r="X26" s="296"/>
      <c r="Y26" s="296"/>
      <c r="Z26" s="296"/>
    </row>
    <row r="27" spans="1:26" x14ac:dyDescent="0.2">
      <c r="A27" s="303">
        <v>24</v>
      </c>
      <c r="B27" s="304"/>
      <c r="C27" s="269"/>
      <c r="D27" s="306"/>
      <c r="E27" s="269"/>
      <c r="F27" s="264"/>
      <c r="G27" s="307" t="str">
        <f t="shared" si="0"/>
        <v/>
      </c>
      <c r="H27" s="307"/>
      <c r="I27" s="308"/>
      <c r="J27" s="307"/>
      <c r="K27" s="304"/>
      <c r="L27" s="307"/>
      <c r="M27" s="296"/>
      <c r="N27" s="296"/>
      <c r="O27" s="296"/>
      <c r="P27" s="296"/>
      <c r="Q27" s="296"/>
      <c r="R27" s="296"/>
      <c r="S27" s="296"/>
      <c r="T27" s="296"/>
      <c r="U27" s="296"/>
      <c r="V27" s="296"/>
      <c r="W27" s="296"/>
      <c r="X27" s="296"/>
      <c r="Y27" s="296"/>
      <c r="Z27" s="296"/>
    </row>
    <row r="28" spans="1:26" x14ac:dyDescent="0.2">
      <c r="A28" s="303">
        <v>25</v>
      </c>
      <c r="B28" s="304"/>
      <c r="C28" s="269"/>
      <c r="D28" s="306"/>
      <c r="E28" s="269"/>
      <c r="F28" s="264"/>
      <c r="G28" s="307" t="str">
        <f t="shared" si="0"/>
        <v/>
      </c>
      <c r="H28" s="307"/>
      <c r="I28" s="308"/>
      <c r="J28" s="307"/>
      <c r="K28" s="304"/>
      <c r="L28" s="307"/>
      <c r="M28" s="296"/>
      <c r="N28" s="296"/>
      <c r="O28" s="296"/>
      <c r="P28" s="296"/>
      <c r="Q28" s="296"/>
      <c r="R28" s="296"/>
      <c r="S28" s="296"/>
      <c r="T28" s="296"/>
      <c r="U28" s="296"/>
      <c r="V28" s="296"/>
      <c r="W28" s="296"/>
      <c r="X28" s="296"/>
      <c r="Y28" s="296"/>
      <c r="Z28" s="296"/>
    </row>
    <row r="29" spans="1:26" x14ac:dyDescent="0.2">
      <c r="A29" s="303">
        <v>26</v>
      </c>
      <c r="B29" s="304"/>
      <c r="C29" s="269"/>
      <c r="D29" s="306"/>
      <c r="E29" s="264"/>
      <c r="F29" s="264"/>
      <c r="G29" s="307" t="str">
        <f t="shared" si="0"/>
        <v/>
      </c>
      <c r="H29" s="307"/>
      <c r="I29" s="308"/>
      <c r="J29" s="307"/>
      <c r="K29" s="304"/>
      <c r="L29" s="307"/>
      <c r="M29" s="296"/>
      <c r="N29" s="296"/>
      <c r="O29" s="296"/>
      <c r="P29" s="296"/>
      <c r="Q29" s="296"/>
      <c r="R29" s="296"/>
      <c r="S29" s="296"/>
      <c r="T29" s="296"/>
      <c r="U29" s="296"/>
      <c r="V29" s="296"/>
      <c r="W29" s="296"/>
      <c r="X29" s="296"/>
      <c r="Y29" s="296"/>
      <c r="Z29" s="296"/>
    </row>
    <row r="30" spans="1:26" x14ac:dyDescent="0.2">
      <c r="A30" s="303">
        <v>27</v>
      </c>
      <c r="B30" s="304"/>
      <c r="C30" s="269"/>
      <c r="D30" s="306"/>
      <c r="E30" s="269"/>
      <c r="F30" s="264"/>
      <c r="G30" s="307" t="str">
        <f t="shared" si="0"/>
        <v/>
      </c>
      <c r="H30" s="307"/>
      <c r="I30" s="308"/>
      <c r="J30" s="307"/>
      <c r="K30" s="304"/>
      <c r="L30" s="307"/>
      <c r="M30" s="296"/>
      <c r="N30" s="296"/>
      <c r="O30" s="296"/>
      <c r="P30" s="296"/>
      <c r="Q30" s="296"/>
      <c r="R30" s="296"/>
      <c r="S30" s="296"/>
      <c r="T30" s="296"/>
      <c r="U30" s="296"/>
      <c r="V30" s="296"/>
      <c r="W30" s="296"/>
      <c r="X30" s="296"/>
      <c r="Y30" s="296"/>
      <c r="Z30" s="296"/>
    </row>
    <row r="31" spans="1:26" x14ac:dyDescent="0.2">
      <c r="A31" s="303">
        <v>28</v>
      </c>
      <c r="B31" s="304"/>
      <c r="C31" s="269"/>
      <c r="D31" s="306"/>
      <c r="E31" s="269"/>
      <c r="F31" s="264"/>
      <c r="G31" s="307" t="str">
        <f t="shared" si="0"/>
        <v/>
      </c>
      <c r="H31" s="307"/>
      <c r="I31" s="308"/>
      <c r="J31" s="307"/>
      <c r="K31" s="304"/>
      <c r="L31" s="307"/>
      <c r="M31" s="296"/>
      <c r="N31" s="296"/>
      <c r="O31" s="296"/>
      <c r="P31" s="296"/>
      <c r="Q31" s="296"/>
      <c r="R31" s="296"/>
      <c r="S31" s="296"/>
      <c r="T31" s="296"/>
      <c r="U31" s="296"/>
      <c r="V31" s="296"/>
      <c r="W31" s="296"/>
      <c r="X31" s="296"/>
      <c r="Y31" s="296"/>
      <c r="Z31" s="296"/>
    </row>
    <row r="32" spans="1:26" x14ac:dyDescent="0.2">
      <c r="A32" s="303">
        <v>29</v>
      </c>
      <c r="B32" s="304"/>
      <c r="C32" s="269"/>
      <c r="D32" s="306"/>
      <c r="E32" s="269"/>
      <c r="F32" s="264"/>
      <c r="G32" s="307" t="str">
        <f t="shared" si="0"/>
        <v/>
      </c>
      <c r="H32" s="307"/>
      <c r="I32" s="308"/>
      <c r="J32" s="307"/>
      <c r="K32" s="304"/>
      <c r="L32" s="307"/>
      <c r="M32" s="296"/>
      <c r="N32" s="296"/>
      <c r="O32" s="296"/>
      <c r="P32" s="296"/>
      <c r="Q32" s="296"/>
      <c r="R32" s="296"/>
      <c r="S32" s="296"/>
      <c r="T32" s="296"/>
      <c r="U32" s="296"/>
      <c r="V32" s="296"/>
      <c r="W32" s="296"/>
      <c r="X32" s="296"/>
      <c r="Y32" s="296"/>
      <c r="Z32" s="296"/>
    </row>
    <row r="33" spans="1:26" x14ac:dyDescent="0.2">
      <c r="A33" s="303">
        <v>30</v>
      </c>
      <c r="B33" s="304"/>
      <c r="C33" s="269"/>
      <c r="D33" s="306"/>
      <c r="E33" s="269"/>
      <c r="F33" s="264"/>
      <c r="G33" s="307" t="str">
        <f t="shared" si="0"/>
        <v/>
      </c>
      <c r="H33" s="307"/>
      <c r="I33" s="308"/>
      <c r="J33" s="307"/>
      <c r="K33" s="304"/>
      <c r="L33" s="307"/>
      <c r="M33" s="296"/>
      <c r="N33" s="296"/>
      <c r="O33" s="296"/>
      <c r="P33" s="296"/>
      <c r="Q33" s="296"/>
      <c r="R33" s="296"/>
      <c r="S33" s="296"/>
      <c r="T33" s="296"/>
      <c r="U33" s="296"/>
      <c r="V33" s="296"/>
      <c r="W33" s="296"/>
      <c r="X33" s="296"/>
      <c r="Y33" s="296"/>
      <c r="Z33" s="296"/>
    </row>
    <row r="34" spans="1:26" x14ac:dyDescent="0.2">
      <c r="A34" s="303">
        <v>31</v>
      </c>
      <c r="B34" s="304"/>
      <c r="C34" s="269"/>
      <c r="D34" s="306"/>
      <c r="E34" s="269"/>
      <c r="F34" s="264"/>
      <c r="G34" s="307" t="str">
        <f t="shared" si="0"/>
        <v/>
      </c>
      <c r="H34" s="307"/>
      <c r="I34" s="308"/>
      <c r="J34" s="307"/>
      <c r="K34" s="304"/>
      <c r="L34" s="307"/>
      <c r="M34" s="296"/>
      <c r="N34" s="296"/>
      <c r="O34" s="296"/>
      <c r="P34" s="296"/>
      <c r="Q34" s="296"/>
      <c r="R34" s="296"/>
      <c r="S34" s="296"/>
      <c r="T34" s="296"/>
      <c r="U34" s="296"/>
      <c r="V34" s="296"/>
      <c r="W34" s="296"/>
      <c r="X34" s="296"/>
      <c r="Y34" s="296"/>
      <c r="Z34" s="296"/>
    </row>
    <row r="35" spans="1:26" x14ac:dyDescent="0.2">
      <c r="A35" s="303">
        <v>32</v>
      </c>
      <c r="B35" s="304"/>
      <c r="C35" s="269"/>
      <c r="D35" s="306"/>
      <c r="E35" s="269"/>
      <c r="F35" s="264"/>
      <c r="G35" s="307" t="str">
        <f t="shared" si="0"/>
        <v/>
      </c>
      <c r="H35" s="307"/>
      <c r="I35" s="308"/>
      <c r="J35" s="307"/>
      <c r="K35" s="304"/>
      <c r="L35" s="307"/>
      <c r="M35" s="296"/>
      <c r="N35" s="296"/>
      <c r="O35" s="296"/>
      <c r="P35" s="296"/>
      <c r="Q35" s="296"/>
      <c r="R35" s="296"/>
      <c r="S35" s="296"/>
      <c r="T35" s="296"/>
      <c r="U35" s="296"/>
      <c r="V35" s="296"/>
      <c r="W35" s="296"/>
      <c r="X35" s="296"/>
      <c r="Y35" s="296"/>
      <c r="Z35" s="296"/>
    </row>
    <row r="36" spans="1:26" x14ac:dyDescent="0.2">
      <c r="A36" s="303">
        <v>33</v>
      </c>
      <c r="B36" s="304"/>
      <c r="C36" s="269"/>
      <c r="D36" s="306"/>
      <c r="E36" s="269"/>
      <c r="F36" s="264"/>
      <c r="G36" s="307" t="str">
        <f t="shared" si="0"/>
        <v/>
      </c>
      <c r="H36" s="307"/>
      <c r="I36" s="308"/>
      <c r="J36" s="307"/>
      <c r="K36" s="304"/>
      <c r="L36" s="307"/>
      <c r="M36" s="296"/>
      <c r="N36" s="296"/>
      <c r="O36" s="296"/>
      <c r="P36" s="296"/>
      <c r="Q36" s="296"/>
      <c r="R36" s="296"/>
      <c r="S36" s="296"/>
      <c r="T36" s="296"/>
      <c r="U36" s="296"/>
      <c r="V36" s="296"/>
      <c r="W36" s="296"/>
      <c r="X36" s="296"/>
      <c r="Y36" s="296"/>
      <c r="Z36" s="296"/>
    </row>
    <row r="37" spans="1:26" x14ac:dyDescent="0.2">
      <c r="A37" s="303">
        <v>34</v>
      </c>
      <c r="B37" s="304"/>
      <c r="C37" s="269"/>
      <c r="D37" s="306"/>
      <c r="E37" s="269"/>
      <c r="F37" s="264"/>
      <c r="G37" s="307" t="str">
        <f t="shared" si="0"/>
        <v/>
      </c>
      <c r="H37" s="307"/>
      <c r="I37" s="308"/>
      <c r="J37" s="307"/>
      <c r="K37" s="304"/>
      <c r="L37" s="307"/>
      <c r="M37" s="296"/>
      <c r="N37" s="296"/>
      <c r="O37" s="296"/>
      <c r="P37" s="296"/>
      <c r="Q37" s="296"/>
      <c r="R37" s="296"/>
      <c r="S37" s="296"/>
      <c r="T37" s="296"/>
      <c r="U37" s="296"/>
      <c r="V37" s="296"/>
      <c r="W37" s="296"/>
      <c r="X37" s="296"/>
      <c r="Y37" s="296"/>
      <c r="Z37" s="296"/>
    </row>
    <row r="38" spans="1:26" x14ac:dyDescent="0.2">
      <c r="A38" s="303">
        <v>35</v>
      </c>
      <c r="B38" s="304"/>
      <c r="C38" s="269"/>
      <c r="D38" s="306"/>
      <c r="E38" s="269"/>
      <c r="F38" s="264"/>
      <c r="G38" s="307" t="str">
        <f t="shared" si="0"/>
        <v/>
      </c>
      <c r="H38" s="307"/>
      <c r="I38" s="308"/>
      <c r="J38" s="307"/>
      <c r="K38" s="304"/>
      <c r="L38" s="307"/>
      <c r="M38" s="296"/>
      <c r="N38" s="296"/>
      <c r="O38" s="296"/>
      <c r="P38" s="296"/>
      <c r="Q38" s="296"/>
      <c r="R38" s="296"/>
      <c r="S38" s="296"/>
      <c r="T38" s="296"/>
      <c r="U38" s="296"/>
      <c r="V38" s="296"/>
      <c r="W38" s="296"/>
      <c r="X38" s="296"/>
      <c r="Y38" s="296"/>
      <c r="Z38" s="296"/>
    </row>
    <row r="39" spans="1:26" x14ac:dyDescent="0.2">
      <c r="A39" s="303">
        <v>36</v>
      </c>
      <c r="B39" s="304"/>
      <c r="C39" s="269"/>
      <c r="D39" s="306"/>
      <c r="E39" s="269"/>
      <c r="F39" s="264"/>
      <c r="G39" s="307" t="str">
        <f t="shared" si="0"/>
        <v/>
      </c>
      <c r="H39" s="307"/>
      <c r="I39" s="308"/>
      <c r="J39" s="307"/>
      <c r="K39" s="304"/>
      <c r="L39" s="307"/>
      <c r="M39" s="296"/>
      <c r="N39" s="296"/>
      <c r="O39" s="296"/>
      <c r="P39" s="296"/>
      <c r="Q39" s="296"/>
      <c r="R39" s="296"/>
      <c r="S39" s="296"/>
      <c r="T39" s="296"/>
      <c r="U39" s="296"/>
      <c r="V39" s="296"/>
      <c r="W39" s="296"/>
      <c r="X39" s="296"/>
      <c r="Y39" s="296"/>
      <c r="Z39" s="296"/>
    </row>
    <row r="40" spans="1:26" x14ac:dyDescent="0.2">
      <c r="A40" s="303">
        <v>37</v>
      </c>
      <c r="B40" s="304"/>
      <c r="C40" s="269"/>
      <c r="D40" s="306"/>
      <c r="E40" s="269"/>
      <c r="F40" s="264"/>
      <c r="G40" s="307" t="str">
        <f t="shared" si="0"/>
        <v/>
      </c>
      <c r="H40" s="307"/>
      <c r="I40" s="308"/>
      <c r="J40" s="307"/>
      <c r="K40" s="304"/>
      <c r="L40" s="307"/>
      <c r="M40" s="296"/>
      <c r="N40" s="296"/>
      <c r="O40" s="296"/>
      <c r="P40" s="296"/>
      <c r="Q40" s="296"/>
      <c r="R40" s="296"/>
      <c r="S40" s="296"/>
      <c r="T40" s="296"/>
      <c r="U40" s="296"/>
      <c r="V40" s="296"/>
      <c r="W40" s="296"/>
      <c r="X40" s="296"/>
      <c r="Y40" s="296"/>
      <c r="Z40" s="296"/>
    </row>
    <row r="41" spans="1:26" x14ac:dyDescent="0.2">
      <c r="A41" s="303">
        <v>38</v>
      </c>
      <c r="B41" s="304"/>
      <c r="C41" s="269"/>
      <c r="D41" s="306"/>
      <c r="E41" s="269"/>
      <c r="F41" s="264"/>
      <c r="G41" s="307" t="str">
        <f t="shared" si="0"/>
        <v/>
      </c>
      <c r="H41" s="307"/>
      <c r="I41" s="308"/>
      <c r="J41" s="307"/>
      <c r="K41" s="304"/>
      <c r="L41" s="307"/>
      <c r="M41" s="296"/>
      <c r="N41" s="296"/>
      <c r="O41" s="296"/>
      <c r="P41" s="296"/>
      <c r="Q41" s="296"/>
      <c r="R41" s="296"/>
      <c r="S41" s="296"/>
      <c r="T41" s="296"/>
      <c r="U41" s="296"/>
      <c r="V41" s="296"/>
      <c r="W41" s="296"/>
      <c r="X41" s="296"/>
      <c r="Y41" s="296"/>
      <c r="Z41" s="296"/>
    </row>
    <row r="42" spans="1:26" x14ac:dyDescent="0.2">
      <c r="A42" s="303">
        <v>39</v>
      </c>
      <c r="B42" s="304"/>
      <c r="C42" s="269"/>
      <c r="D42" s="306"/>
      <c r="E42" s="269"/>
      <c r="F42" s="264"/>
      <c r="G42" s="307" t="str">
        <f t="shared" si="0"/>
        <v/>
      </c>
      <c r="H42" s="307"/>
      <c r="I42" s="308"/>
      <c r="J42" s="307"/>
      <c r="K42" s="304"/>
      <c r="L42" s="307"/>
      <c r="M42" s="296"/>
      <c r="N42" s="296"/>
      <c r="O42" s="296"/>
      <c r="P42" s="296"/>
      <c r="Q42" s="296"/>
      <c r="R42" s="296"/>
      <c r="S42" s="296"/>
      <c r="T42" s="296"/>
      <c r="U42" s="296"/>
      <c r="V42" s="296"/>
      <c r="W42" s="296"/>
      <c r="X42" s="296"/>
      <c r="Y42" s="296"/>
      <c r="Z42" s="296"/>
    </row>
    <row r="43" spans="1:26" x14ac:dyDescent="0.2">
      <c r="A43" s="303">
        <v>40</v>
      </c>
      <c r="B43" s="304"/>
      <c r="C43" s="269"/>
      <c r="D43" s="306"/>
      <c r="E43" s="269"/>
      <c r="F43" s="264"/>
      <c r="G43" s="307" t="str">
        <f t="shared" si="0"/>
        <v/>
      </c>
      <c r="H43" s="307"/>
      <c r="I43" s="308"/>
      <c r="J43" s="307"/>
      <c r="K43" s="304"/>
      <c r="L43" s="307"/>
      <c r="M43" s="296"/>
      <c r="N43" s="296"/>
      <c r="O43" s="296"/>
      <c r="P43" s="296"/>
      <c r="Q43" s="296"/>
      <c r="R43" s="296"/>
      <c r="S43" s="296"/>
      <c r="T43" s="296"/>
      <c r="U43" s="296"/>
      <c r="V43" s="296"/>
      <c r="W43" s="296"/>
      <c r="X43" s="296"/>
      <c r="Y43" s="296"/>
      <c r="Z43" s="296"/>
    </row>
    <row r="44" spans="1:26" x14ac:dyDescent="0.2">
      <c r="A44" s="303">
        <v>41</v>
      </c>
      <c r="B44" s="304"/>
      <c r="C44" s="269"/>
      <c r="D44" s="306"/>
      <c r="E44" s="269"/>
      <c r="F44" s="264"/>
      <c r="G44" s="307" t="str">
        <f t="shared" si="0"/>
        <v/>
      </c>
      <c r="H44" s="307"/>
      <c r="I44" s="308"/>
      <c r="J44" s="307"/>
      <c r="K44" s="304"/>
      <c r="L44" s="307"/>
      <c r="M44" s="296"/>
      <c r="N44" s="296"/>
      <c r="O44" s="296"/>
      <c r="P44" s="296"/>
      <c r="Q44" s="296"/>
      <c r="R44" s="296"/>
      <c r="S44" s="296"/>
      <c r="T44" s="296"/>
      <c r="U44" s="296"/>
      <c r="V44" s="296"/>
      <c r="W44" s="296"/>
      <c r="X44" s="296"/>
      <c r="Y44" s="296"/>
      <c r="Z44" s="296"/>
    </row>
    <row r="45" spans="1:26" x14ac:dyDescent="0.2">
      <c r="A45" s="303">
        <v>42</v>
      </c>
      <c r="B45" s="304"/>
      <c r="C45" s="269"/>
      <c r="D45" s="306"/>
      <c r="E45" s="269"/>
      <c r="F45" s="264"/>
      <c r="G45" s="307" t="str">
        <f t="shared" si="0"/>
        <v/>
      </c>
      <c r="H45" s="307"/>
      <c r="I45" s="308"/>
      <c r="J45" s="307"/>
      <c r="K45" s="304"/>
      <c r="L45" s="307"/>
      <c r="M45" s="296"/>
      <c r="N45" s="296"/>
      <c r="O45" s="296"/>
      <c r="P45" s="296"/>
      <c r="Q45" s="296"/>
      <c r="R45" s="296"/>
      <c r="S45" s="296"/>
      <c r="T45" s="296"/>
      <c r="U45" s="296"/>
      <c r="V45" s="296"/>
      <c r="W45" s="296"/>
      <c r="X45" s="296"/>
      <c r="Y45" s="296"/>
      <c r="Z45" s="296"/>
    </row>
    <row r="46" spans="1:26" x14ac:dyDescent="0.2">
      <c r="A46" s="303">
        <v>43</v>
      </c>
      <c r="B46" s="304"/>
      <c r="C46" s="269"/>
      <c r="D46" s="306"/>
      <c r="E46" s="269"/>
      <c r="F46" s="264"/>
      <c r="G46" s="307" t="str">
        <f t="shared" si="0"/>
        <v/>
      </c>
      <c r="H46" s="307"/>
      <c r="I46" s="308"/>
      <c r="J46" s="307"/>
      <c r="K46" s="304"/>
      <c r="L46" s="307"/>
      <c r="M46" s="296"/>
      <c r="N46" s="296"/>
      <c r="O46" s="296"/>
      <c r="P46" s="296"/>
      <c r="Q46" s="296"/>
      <c r="R46" s="296"/>
      <c r="S46" s="296"/>
      <c r="T46" s="296"/>
      <c r="U46" s="296"/>
      <c r="V46" s="296"/>
      <c r="W46" s="296"/>
      <c r="X46" s="296"/>
      <c r="Y46" s="296"/>
      <c r="Z46" s="296"/>
    </row>
    <row r="47" spans="1:26" x14ac:dyDescent="0.2">
      <c r="A47" s="303">
        <v>44</v>
      </c>
      <c r="B47" s="304"/>
      <c r="C47" s="269"/>
      <c r="D47" s="306"/>
      <c r="E47" s="269"/>
      <c r="F47" s="264"/>
      <c r="G47" s="307" t="str">
        <f t="shared" si="0"/>
        <v/>
      </c>
      <c r="H47" s="307"/>
      <c r="I47" s="308"/>
      <c r="J47" s="307"/>
      <c r="K47" s="304"/>
      <c r="L47" s="307"/>
      <c r="M47" s="296"/>
      <c r="N47" s="296"/>
      <c r="O47" s="296"/>
      <c r="P47" s="296"/>
      <c r="Q47" s="296"/>
      <c r="R47" s="296"/>
      <c r="S47" s="296"/>
      <c r="T47" s="296"/>
      <c r="U47" s="296"/>
      <c r="V47" s="296"/>
      <c r="W47" s="296"/>
      <c r="X47" s="296"/>
      <c r="Y47" s="296"/>
      <c r="Z47" s="296"/>
    </row>
    <row r="48" spans="1:26" x14ac:dyDescent="0.2">
      <c r="A48" s="303">
        <v>45</v>
      </c>
      <c r="B48" s="304"/>
      <c r="C48" s="269"/>
      <c r="D48" s="306"/>
      <c r="E48" s="269"/>
      <c r="F48" s="264"/>
      <c r="G48" s="307" t="str">
        <f t="shared" si="0"/>
        <v/>
      </c>
      <c r="H48" s="307"/>
      <c r="I48" s="308"/>
      <c r="J48" s="307"/>
      <c r="K48" s="304"/>
      <c r="L48" s="307"/>
      <c r="M48" s="296"/>
      <c r="N48" s="296"/>
      <c r="O48" s="296"/>
      <c r="P48" s="296"/>
      <c r="Q48" s="296"/>
      <c r="R48" s="296"/>
      <c r="S48" s="296"/>
      <c r="T48" s="296"/>
      <c r="U48" s="296"/>
      <c r="V48" s="296"/>
      <c r="W48" s="296"/>
      <c r="X48" s="296"/>
      <c r="Y48" s="296"/>
      <c r="Z48" s="296"/>
    </row>
    <row r="49" spans="1:26" x14ac:dyDescent="0.2">
      <c r="A49" s="303">
        <v>46</v>
      </c>
      <c r="B49" s="304"/>
      <c r="C49" s="269"/>
      <c r="D49" s="306"/>
      <c r="E49" s="269"/>
      <c r="F49" s="264"/>
      <c r="G49" s="307" t="str">
        <f t="shared" si="0"/>
        <v/>
      </c>
      <c r="H49" s="307"/>
      <c r="I49" s="308"/>
      <c r="J49" s="307"/>
      <c r="K49" s="304"/>
      <c r="L49" s="307"/>
      <c r="M49" s="296"/>
      <c r="N49" s="296"/>
      <c r="O49" s="296"/>
      <c r="P49" s="296"/>
      <c r="Q49" s="296"/>
      <c r="R49" s="296"/>
      <c r="S49" s="296"/>
      <c r="T49" s="296"/>
      <c r="U49" s="296"/>
      <c r="V49" s="296"/>
      <c r="W49" s="296"/>
      <c r="X49" s="296"/>
      <c r="Y49" s="296"/>
      <c r="Z49" s="296"/>
    </row>
    <row r="50" spans="1:26" x14ac:dyDescent="0.2">
      <c r="A50" s="303">
        <v>47</v>
      </c>
      <c r="B50" s="304"/>
      <c r="C50" s="269"/>
      <c r="D50" s="306"/>
      <c r="E50" s="269"/>
      <c r="F50" s="264"/>
      <c r="G50" s="307" t="str">
        <f t="shared" si="0"/>
        <v/>
      </c>
      <c r="H50" s="307"/>
      <c r="I50" s="308"/>
      <c r="J50" s="307"/>
      <c r="K50" s="304"/>
      <c r="L50" s="307"/>
      <c r="M50" s="296"/>
      <c r="N50" s="296"/>
      <c r="O50" s="296"/>
      <c r="P50" s="296"/>
      <c r="Q50" s="296"/>
      <c r="R50" s="296"/>
      <c r="S50" s="296"/>
      <c r="T50" s="296"/>
      <c r="U50" s="296"/>
      <c r="V50" s="296"/>
      <c r="W50" s="296"/>
      <c r="X50" s="296"/>
      <c r="Y50" s="296"/>
      <c r="Z50" s="296"/>
    </row>
    <row r="51" spans="1:26" x14ac:dyDescent="0.2">
      <c r="A51" s="303">
        <v>48</v>
      </c>
      <c r="B51" s="304"/>
      <c r="C51" s="269"/>
      <c r="D51" s="306"/>
      <c r="E51" s="269"/>
      <c r="F51" s="264"/>
      <c r="G51" s="307" t="str">
        <f t="shared" si="0"/>
        <v/>
      </c>
      <c r="H51" s="307"/>
      <c r="I51" s="308"/>
      <c r="J51" s="307"/>
      <c r="K51" s="304"/>
      <c r="L51" s="307"/>
      <c r="M51" s="296"/>
      <c r="N51" s="296"/>
      <c r="O51" s="296"/>
      <c r="P51" s="296"/>
      <c r="Q51" s="296"/>
      <c r="R51" s="296"/>
      <c r="S51" s="296"/>
      <c r="T51" s="296"/>
      <c r="U51" s="296"/>
      <c r="V51" s="296"/>
      <c r="W51" s="296"/>
      <c r="X51" s="296"/>
      <c r="Y51" s="296"/>
      <c r="Z51" s="296"/>
    </row>
    <row r="52" spans="1:26" x14ac:dyDescent="0.2">
      <c r="A52" s="303">
        <v>49</v>
      </c>
      <c r="B52" s="304"/>
      <c r="C52" s="269"/>
      <c r="D52" s="306"/>
      <c r="E52" s="269"/>
      <c r="F52" s="264"/>
      <c r="G52" s="307" t="str">
        <f t="shared" si="0"/>
        <v/>
      </c>
      <c r="H52" s="307"/>
      <c r="I52" s="308"/>
      <c r="J52" s="307"/>
      <c r="K52" s="304"/>
      <c r="L52" s="307"/>
      <c r="M52" s="296"/>
      <c r="N52" s="296"/>
      <c r="O52" s="296"/>
      <c r="P52" s="296"/>
      <c r="Q52" s="296"/>
      <c r="R52" s="296"/>
      <c r="S52" s="296"/>
      <c r="T52" s="296"/>
      <c r="U52" s="296"/>
      <c r="V52" s="296"/>
      <c r="W52" s="296"/>
      <c r="X52" s="296"/>
      <c r="Y52" s="296"/>
      <c r="Z52" s="296"/>
    </row>
    <row r="53" spans="1:26" x14ac:dyDescent="0.2">
      <c r="A53" s="303">
        <v>50</v>
      </c>
      <c r="B53" s="304"/>
      <c r="C53" s="269"/>
      <c r="D53" s="306"/>
      <c r="E53" s="269"/>
      <c r="F53" s="264"/>
      <c r="G53" s="307" t="str">
        <f t="shared" si="0"/>
        <v/>
      </c>
      <c r="H53" s="307"/>
      <c r="I53" s="308"/>
      <c r="J53" s="307"/>
      <c r="K53" s="304"/>
      <c r="L53" s="307"/>
      <c r="M53" s="296"/>
      <c r="N53" s="296"/>
      <c r="O53" s="296"/>
      <c r="P53" s="296"/>
      <c r="Q53" s="296"/>
      <c r="R53" s="296"/>
      <c r="S53" s="296"/>
      <c r="T53" s="296"/>
      <c r="U53" s="296"/>
      <c r="V53" s="296"/>
      <c r="W53" s="296"/>
      <c r="X53" s="296"/>
      <c r="Y53" s="296"/>
      <c r="Z53" s="296"/>
    </row>
    <row r="54" spans="1:26" x14ac:dyDescent="0.2">
      <c r="A54" s="303">
        <v>51</v>
      </c>
      <c r="B54" s="304"/>
      <c r="C54" s="269"/>
      <c r="D54" s="306"/>
      <c r="E54" s="269"/>
      <c r="F54" s="264"/>
      <c r="G54" s="307" t="str">
        <f t="shared" si="0"/>
        <v/>
      </c>
      <c r="H54" s="307"/>
      <c r="I54" s="308"/>
      <c r="J54" s="307"/>
      <c r="K54" s="304"/>
      <c r="L54" s="307"/>
      <c r="M54" s="296"/>
      <c r="N54" s="296"/>
      <c r="O54" s="296"/>
      <c r="P54" s="296"/>
      <c r="Q54" s="296"/>
      <c r="R54" s="296"/>
      <c r="S54" s="296"/>
      <c r="T54" s="296"/>
      <c r="U54" s="296"/>
      <c r="V54" s="296"/>
      <c r="W54" s="296"/>
      <c r="X54" s="296"/>
      <c r="Y54" s="296"/>
      <c r="Z54" s="296"/>
    </row>
    <row r="55" spans="1:26" x14ac:dyDescent="0.2">
      <c r="A55" s="303">
        <v>52</v>
      </c>
      <c r="B55" s="304"/>
      <c r="C55" s="269"/>
      <c r="D55" s="306"/>
      <c r="E55" s="269"/>
      <c r="F55" s="264"/>
      <c r="G55" s="307" t="str">
        <f t="shared" si="0"/>
        <v/>
      </c>
      <c r="H55" s="307"/>
      <c r="I55" s="308"/>
      <c r="J55" s="307"/>
      <c r="K55" s="304"/>
      <c r="L55" s="307"/>
      <c r="M55" s="296"/>
      <c r="N55" s="296"/>
      <c r="O55" s="296"/>
      <c r="P55" s="296"/>
      <c r="Q55" s="296"/>
      <c r="R55" s="296"/>
      <c r="S55" s="296"/>
      <c r="T55" s="296"/>
      <c r="U55" s="296"/>
      <c r="V55" s="296"/>
      <c r="W55" s="296"/>
      <c r="X55" s="296"/>
      <c r="Y55" s="296"/>
      <c r="Z55" s="296"/>
    </row>
    <row r="56" spans="1:26" x14ac:dyDescent="0.2">
      <c r="A56" s="303">
        <v>53</v>
      </c>
      <c r="B56" s="304"/>
      <c r="C56" s="269"/>
      <c r="D56" s="306"/>
      <c r="E56" s="269"/>
      <c r="F56" s="264"/>
      <c r="G56" s="307" t="str">
        <f t="shared" si="0"/>
        <v/>
      </c>
      <c r="H56" s="307"/>
      <c r="I56" s="308"/>
      <c r="J56" s="307"/>
      <c r="K56" s="304"/>
      <c r="L56" s="307"/>
      <c r="M56" s="296"/>
      <c r="N56" s="296"/>
      <c r="O56" s="296"/>
      <c r="P56" s="296"/>
      <c r="Q56" s="296"/>
      <c r="R56" s="296"/>
      <c r="S56" s="296"/>
      <c r="T56" s="296"/>
      <c r="U56" s="296"/>
      <c r="V56" s="296"/>
      <c r="W56" s="296"/>
      <c r="X56" s="296"/>
      <c r="Y56" s="296"/>
      <c r="Z56" s="296"/>
    </row>
    <row r="57" spans="1:26" x14ac:dyDescent="0.2">
      <c r="A57" s="303">
        <v>54</v>
      </c>
      <c r="B57" s="304"/>
      <c r="C57" s="269"/>
      <c r="D57" s="306"/>
      <c r="E57" s="269"/>
      <c r="F57" s="264"/>
      <c r="G57" s="307" t="str">
        <f t="shared" si="0"/>
        <v/>
      </c>
      <c r="H57" s="307"/>
      <c r="I57" s="308"/>
      <c r="J57" s="307"/>
      <c r="K57" s="304"/>
      <c r="L57" s="307"/>
      <c r="M57" s="296"/>
      <c r="N57" s="296"/>
      <c r="O57" s="296"/>
      <c r="P57" s="296"/>
      <c r="Q57" s="296"/>
      <c r="R57" s="296"/>
      <c r="S57" s="296"/>
      <c r="T57" s="296"/>
      <c r="U57" s="296"/>
      <c r="V57" s="296"/>
      <c r="W57" s="296"/>
      <c r="X57" s="296"/>
      <c r="Y57" s="296"/>
      <c r="Z57" s="296"/>
    </row>
    <row r="58" spans="1:26" x14ac:dyDescent="0.2">
      <c r="A58" s="303">
        <v>55</v>
      </c>
      <c r="B58" s="304"/>
      <c r="C58" s="269"/>
      <c r="D58" s="306"/>
      <c r="E58" s="269"/>
      <c r="F58" s="264"/>
      <c r="G58" s="307" t="str">
        <f t="shared" si="0"/>
        <v/>
      </c>
      <c r="H58" s="307"/>
      <c r="I58" s="308"/>
      <c r="J58" s="307"/>
      <c r="K58" s="304"/>
      <c r="L58" s="307"/>
      <c r="M58" s="296"/>
      <c r="N58" s="296"/>
      <c r="O58" s="296"/>
      <c r="P58" s="296"/>
      <c r="Q58" s="296"/>
      <c r="R58" s="296"/>
      <c r="S58" s="296"/>
      <c r="T58" s="296"/>
      <c r="U58" s="296"/>
      <c r="V58" s="296"/>
      <c r="W58" s="296"/>
      <c r="X58" s="296"/>
      <c r="Y58" s="296"/>
      <c r="Z58" s="296"/>
    </row>
    <row r="59" spans="1:26" x14ac:dyDescent="0.2">
      <c r="A59" s="303">
        <v>56</v>
      </c>
      <c r="B59" s="304"/>
      <c r="C59" s="269"/>
      <c r="D59" s="306"/>
      <c r="E59" s="269"/>
      <c r="F59" s="264"/>
      <c r="G59" s="307" t="str">
        <f t="shared" si="0"/>
        <v/>
      </c>
      <c r="H59" s="307"/>
      <c r="I59" s="308"/>
      <c r="J59" s="307"/>
      <c r="K59" s="304"/>
      <c r="L59" s="307"/>
      <c r="M59" s="296"/>
      <c r="N59" s="296"/>
      <c r="O59" s="296"/>
      <c r="P59" s="296"/>
      <c r="Q59" s="296"/>
      <c r="R59" s="296"/>
      <c r="S59" s="296"/>
      <c r="T59" s="296"/>
      <c r="U59" s="296"/>
      <c r="V59" s="296"/>
      <c r="W59" s="296"/>
      <c r="X59" s="296"/>
      <c r="Y59" s="296"/>
      <c r="Z59" s="296"/>
    </row>
    <row r="60" spans="1:26" x14ac:dyDescent="0.2">
      <c r="A60" s="303">
        <v>57</v>
      </c>
      <c r="B60" s="304"/>
      <c r="C60" s="269"/>
      <c r="D60" s="306"/>
      <c r="E60" s="269"/>
      <c r="F60" s="264"/>
      <c r="G60" s="307" t="str">
        <f t="shared" si="0"/>
        <v/>
      </c>
      <c r="H60" s="307"/>
      <c r="I60" s="308"/>
      <c r="J60" s="307"/>
      <c r="K60" s="304"/>
      <c r="L60" s="307"/>
      <c r="M60" s="296"/>
      <c r="N60" s="296"/>
      <c r="O60" s="296"/>
      <c r="P60" s="296"/>
      <c r="Q60" s="296"/>
      <c r="R60" s="296"/>
      <c r="S60" s="296"/>
      <c r="T60" s="296"/>
      <c r="U60" s="296"/>
      <c r="V60" s="296"/>
      <c r="W60" s="296"/>
      <c r="X60" s="296"/>
      <c r="Y60" s="296"/>
      <c r="Z60" s="296"/>
    </row>
    <row r="61" spans="1:26" x14ac:dyDescent="0.2">
      <c r="A61" s="303">
        <v>58</v>
      </c>
      <c r="B61" s="304"/>
      <c r="C61" s="269"/>
      <c r="D61" s="306"/>
      <c r="E61" s="269"/>
      <c r="F61" s="264"/>
      <c r="G61" s="307" t="str">
        <f t="shared" si="0"/>
        <v/>
      </c>
      <c r="H61" s="307"/>
      <c r="I61" s="308"/>
      <c r="J61" s="307"/>
      <c r="K61" s="304"/>
      <c r="L61" s="307"/>
      <c r="M61" s="296"/>
      <c r="N61" s="296"/>
      <c r="O61" s="296"/>
      <c r="P61" s="296"/>
      <c r="Q61" s="296"/>
      <c r="R61" s="296"/>
      <c r="S61" s="296"/>
      <c r="T61" s="296"/>
      <c r="U61" s="296"/>
      <c r="V61" s="296"/>
      <c r="W61" s="296"/>
      <c r="X61" s="296"/>
      <c r="Y61" s="296"/>
      <c r="Z61" s="296"/>
    </row>
    <row r="62" spans="1:26" x14ac:dyDescent="0.2">
      <c r="A62" s="303">
        <v>59</v>
      </c>
      <c r="B62" s="304"/>
      <c r="C62" s="269"/>
      <c r="D62" s="306"/>
      <c r="E62" s="269"/>
      <c r="F62" s="264"/>
      <c r="G62" s="307" t="str">
        <f t="shared" si="0"/>
        <v/>
      </c>
      <c r="H62" s="307"/>
      <c r="I62" s="308"/>
      <c r="J62" s="307"/>
      <c r="K62" s="304"/>
      <c r="L62" s="307"/>
      <c r="M62" s="296"/>
      <c r="N62" s="296"/>
      <c r="O62" s="296"/>
      <c r="P62" s="296"/>
      <c r="Q62" s="296"/>
      <c r="R62" s="296"/>
      <c r="S62" s="296"/>
      <c r="T62" s="296"/>
      <c r="U62" s="296"/>
      <c r="V62" s="296"/>
      <c r="W62" s="296"/>
      <c r="X62" s="296"/>
      <c r="Y62" s="296"/>
      <c r="Z62" s="296"/>
    </row>
    <row r="63" spans="1:26" x14ac:dyDescent="0.2">
      <c r="A63" s="303">
        <v>60</v>
      </c>
      <c r="B63" s="304"/>
      <c r="C63" s="269"/>
      <c r="D63" s="306"/>
      <c r="E63" s="269"/>
      <c r="F63" s="264"/>
      <c r="G63" s="307" t="str">
        <f t="shared" si="0"/>
        <v/>
      </c>
      <c r="H63" s="307"/>
      <c r="I63" s="308"/>
      <c r="J63" s="307"/>
      <c r="K63" s="304"/>
      <c r="L63" s="307"/>
      <c r="M63" s="296"/>
      <c r="N63" s="296"/>
      <c r="O63" s="296"/>
      <c r="P63" s="296"/>
      <c r="Q63" s="296"/>
      <c r="R63" s="296"/>
      <c r="S63" s="296"/>
      <c r="T63" s="296"/>
      <c r="U63" s="296"/>
      <c r="V63" s="296"/>
      <c r="W63" s="296"/>
      <c r="X63" s="296"/>
      <c r="Y63" s="296"/>
      <c r="Z63" s="296"/>
    </row>
    <row r="64" spans="1:26" x14ac:dyDescent="0.2">
      <c r="A64" s="303">
        <v>61</v>
      </c>
      <c r="B64" s="304"/>
      <c r="C64" s="269"/>
      <c r="D64" s="306"/>
      <c r="E64" s="269"/>
      <c r="F64" s="264"/>
      <c r="G64" s="307" t="str">
        <f t="shared" si="0"/>
        <v/>
      </c>
      <c r="H64" s="307"/>
      <c r="I64" s="308"/>
      <c r="J64" s="307"/>
      <c r="K64" s="304"/>
      <c r="L64" s="307"/>
      <c r="M64" s="296"/>
      <c r="N64" s="296"/>
      <c r="O64" s="296"/>
      <c r="P64" s="296"/>
      <c r="Q64" s="296"/>
      <c r="R64" s="296"/>
      <c r="S64" s="296"/>
      <c r="T64" s="296"/>
      <c r="U64" s="296"/>
      <c r="V64" s="296"/>
      <c r="W64" s="296"/>
      <c r="X64" s="296"/>
      <c r="Y64" s="296"/>
      <c r="Z64" s="296"/>
    </row>
    <row r="65" spans="1:26" x14ac:dyDescent="0.2">
      <c r="A65" s="303">
        <v>62</v>
      </c>
      <c r="B65" s="304"/>
      <c r="C65" s="269"/>
      <c r="D65" s="306"/>
      <c r="E65" s="269"/>
      <c r="F65" s="264"/>
      <c r="G65" s="307" t="str">
        <f t="shared" si="0"/>
        <v/>
      </c>
      <c r="H65" s="307"/>
      <c r="I65" s="308"/>
      <c r="J65" s="307"/>
      <c r="K65" s="304"/>
      <c r="L65" s="307"/>
      <c r="M65" s="296"/>
      <c r="N65" s="296"/>
      <c r="O65" s="296"/>
      <c r="P65" s="296"/>
      <c r="Q65" s="296"/>
      <c r="R65" s="296"/>
      <c r="S65" s="296"/>
      <c r="T65" s="296"/>
      <c r="U65" s="296"/>
      <c r="V65" s="296"/>
      <c r="W65" s="296"/>
      <c r="X65" s="296"/>
      <c r="Y65" s="296"/>
      <c r="Z65" s="296"/>
    </row>
    <row r="66" spans="1:26" x14ac:dyDescent="0.2">
      <c r="A66" s="303">
        <v>63</v>
      </c>
      <c r="B66" s="304"/>
      <c r="C66" s="269"/>
      <c r="D66" s="306"/>
      <c r="E66" s="269"/>
      <c r="F66" s="264"/>
      <c r="G66" s="307" t="str">
        <f t="shared" si="0"/>
        <v/>
      </c>
      <c r="H66" s="307"/>
      <c r="I66" s="308"/>
      <c r="J66" s="307"/>
      <c r="K66" s="304"/>
      <c r="L66" s="307"/>
      <c r="M66" s="296"/>
      <c r="N66" s="296"/>
      <c r="O66" s="296"/>
      <c r="P66" s="296"/>
      <c r="Q66" s="296"/>
      <c r="R66" s="296"/>
      <c r="S66" s="296"/>
      <c r="T66" s="296"/>
      <c r="U66" s="296"/>
      <c r="V66" s="296"/>
      <c r="W66" s="296"/>
      <c r="X66" s="296"/>
      <c r="Y66" s="296"/>
      <c r="Z66" s="296"/>
    </row>
    <row r="67" spans="1:26" x14ac:dyDescent="0.2">
      <c r="A67" s="303">
        <v>64</v>
      </c>
      <c r="B67" s="304"/>
      <c r="C67" s="269"/>
      <c r="D67" s="306"/>
      <c r="E67" s="269"/>
      <c r="F67" s="264"/>
      <c r="G67" s="307" t="str">
        <f t="shared" si="0"/>
        <v/>
      </c>
      <c r="H67" s="307"/>
      <c r="I67" s="308"/>
      <c r="J67" s="307"/>
      <c r="K67" s="304"/>
      <c r="L67" s="307"/>
      <c r="M67" s="296"/>
      <c r="N67" s="296"/>
      <c r="O67" s="296"/>
      <c r="P67" s="296"/>
      <c r="Q67" s="296"/>
      <c r="R67" s="296"/>
      <c r="S67" s="296"/>
      <c r="T67" s="296"/>
      <c r="U67" s="296"/>
      <c r="V67" s="296"/>
      <c r="W67" s="296"/>
      <c r="X67" s="296"/>
      <c r="Y67" s="296"/>
      <c r="Z67" s="296"/>
    </row>
    <row r="68" spans="1:26" x14ac:dyDescent="0.2">
      <c r="A68" s="303">
        <v>65</v>
      </c>
      <c r="B68" s="304"/>
      <c r="C68" s="269"/>
      <c r="D68" s="306"/>
      <c r="E68" s="269"/>
      <c r="F68" s="264"/>
      <c r="G68" s="307" t="str">
        <f t="shared" si="0"/>
        <v/>
      </c>
      <c r="H68" s="307"/>
      <c r="I68" s="308"/>
      <c r="J68" s="307"/>
      <c r="K68" s="304"/>
      <c r="L68" s="307"/>
      <c r="M68" s="296"/>
      <c r="N68" s="296"/>
      <c r="O68" s="296"/>
      <c r="P68" s="296"/>
      <c r="Q68" s="296"/>
      <c r="R68" s="296"/>
      <c r="S68" s="296"/>
      <c r="T68" s="296"/>
      <c r="U68" s="296"/>
      <c r="V68" s="296"/>
      <c r="W68" s="296"/>
      <c r="X68" s="296"/>
      <c r="Y68" s="296"/>
      <c r="Z68" s="296"/>
    </row>
    <row r="69" spans="1:26" x14ac:dyDescent="0.2">
      <c r="A69" s="303">
        <v>66</v>
      </c>
      <c r="B69" s="304"/>
      <c r="C69" s="269"/>
      <c r="D69" s="306"/>
      <c r="E69" s="269"/>
      <c r="F69" s="264"/>
      <c r="G69" s="307" t="str">
        <f t="shared" si="0"/>
        <v/>
      </c>
      <c r="H69" s="307"/>
      <c r="I69" s="308"/>
      <c r="J69" s="307"/>
      <c r="K69" s="304"/>
      <c r="L69" s="307"/>
      <c r="M69" s="296"/>
      <c r="N69" s="296"/>
      <c r="O69" s="296"/>
      <c r="P69" s="296"/>
      <c r="Q69" s="296"/>
      <c r="R69" s="296"/>
      <c r="S69" s="296"/>
      <c r="T69" s="296"/>
      <c r="U69" s="296"/>
      <c r="V69" s="296"/>
      <c r="W69" s="296"/>
      <c r="X69" s="296"/>
      <c r="Y69" s="296"/>
      <c r="Z69" s="296"/>
    </row>
    <row r="70" spans="1:26" x14ac:dyDescent="0.2">
      <c r="A70" s="303">
        <v>67</v>
      </c>
      <c r="B70" s="304"/>
      <c r="C70" s="269"/>
      <c r="D70" s="306"/>
      <c r="E70" s="269"/>
      <c r="F70" s="264"/>
      <c r="G70" s="307" t="str">
        <f t="shared" si="0"/>
        <v/>
      </c>
      <c r="H70" s="307"/>
      <c r="I70" s="308"/>
      <c r="J70" s="307"/>
      <c r="K70" s="304"/>
      <c r="L70" s="307"/>
      <c r="M70" s="296"/>
      <c r="N70" s="296"/>
      <c r="O70" s="296"/>
      <c r="P70" s="296"/>
      <c r="Q70" s="296"/>
      <c r="R70" s="296"/>
      <c r="S70" s="296"/>
      <c r="T70" s="296"/>
      <c r="U70" s="296"/>
      <c r="V70" s="296"/>
      <c r="W70" s="296"/>
      <c r="X70" s="296"/>
      <c r="Y70" s="296"/>
      <c r="Z70" s="296"/>
    </row>
    <row r="71" spans="1:26" x14ac:dyDescent="0.2">
      <c r="A71" s="303">
        <v>68</v>
      </c>
      <c r="B71" s="304"/>
      <c r="C71" s="269"/>
      <c r="D71" s="306"/>
      <c r="E71" s="269"/>
      <c r="F71" s="264"/>
      <c r="G71" s="307" t="str">
        <f t="shared" si="0"/>
        <v/>
      </c>
      <c r="H71" s="307"/>
      <c r="I71" s="308"/>
      <c r="J71" s="307"/>
      <c r="K71" s="304"/>
      <c r="L71" s="307"/>
      <c r="M71" s="296"/>
      <c r="N71" s="296"/>
      <c r="O71" s="296"/>
      <c r="P71" s="296"/>
      <c r="Q71" s="296"/>
      <c r="R71" s="296"/>
      <c r="S71" s="296"/>
      <c r="T71" s="296"/>
      <c r="U71" s="296"/>
      <c r="V71" s="296"/>
      <c r="W71" s="296"/>
      <c r="X71" s="296"/>
      <c r="Y71" s="296"/>
      <c r="Z71" s="296"/>
    </row>
    <row r="72" spans="1:26" x14ac:dyDescent="0.2">
      <c r="A72" s="303">
        <v>69</v>
      </c>
      <c r="B72" s="304"/>
      <c r="C72" s="269"/>
      <c r="D72" s="306"/>
      <c r="E72" s="269"/>
      <c r="F72" s="264"/>
      <c r="G72" s="307" t="str">
        <f t="shared" si="0"/>
        <v/>
      </c>
      <c r="H72" s="307"/>
      <c r="I72" s="308"/>
      <c r="J72" s="307"/>
      <c r="K72" s="304"/>
      <c r="L72" s="307"/>
      <c r="M72" s="296"/>
      <c r="N72" s="296"/>
      <c r="O72" s="296"/>
      <c r="P72" s="296"/>
      <c r="Q72" s="296"/>
      <c r="R72" s="296"/>
      <c r="S72" s="296"/>
      <c r="T72" s="296"/>
      <c r="U72" s="296"/>
      <c r="V72" s="296"/>
      <c r="W72" s="296"/>
      <c r="X72" s="296"/>
      <c r="Y72" s="296"/>
      <c r="Z72" s="296"/>
    </row>
    <row r="73" spans="1:26" x14ac:dyDescent="0.2">
      <c r="A73" s="303">
        <v>70</v>
      </c>
      <c r="B73" s="304"/>
      <c r="C73" s="269"/>
      <c r="D73" s="306"/>
      <c r="E73" s="269"/>
      <c r="F73" s="264"/>
      <c r="G73" s="307" t="str">
        <f t="shared" si="0"/>
        <v/>
      </c>
      <c r="H73" s="307"/>
      <c r="I73" s="308"/>
      <c r="J73" s="307"/>
      <c r="K73" s="304"/>
      <c r="L73" s="307"/>
      <c r="M73" s="296"/>
      <c r="N73" s="296"/>
      <c r="O73" s="296"/>
      <c r="P73" s="296"/>
      <c r="Q73" s="296"/>
      <c r="R73" s="296"/>
      <c r="S73" s="296"/>
      <c r="T73" s="296"/>
      <c r="U73" s="296"/>
      <c r="V73" s="296"/>
      <c r="W73" s="296"/>
      <c r="X73" s="296"/>
      <c r="Y73" s="296"/>
      <c r="Z73" s="296"/>
    </row>
    <row r="74" spans="1:26" x14ac:dyDescent="0.2">
      <c r="A74" s="303">
        <v>71</v>
      </c>
      <c r="B74" s="304"/>
      <c r="C74" s="269"/>
      <c r="D74" s="306"/>
      <c r="E74" s="269"/>
      <c r="F74" s="264"/>
      <c r="G74" s="307" t="str">
        <f t="shared" si="0"/>
        <v/>
      </c>
      <c r="H74" s="307"/>
      <c r="I74" s="308"/>
      <c r="J74" s="307"/>
      <c r="K74" s="304"/>
      <c r="L74" s="307"/>
      <c r="M74" s="296"/>
      <c r="N74" s="296"/>
      <c r="O74" s="296"/>
      <c r="P74" s="296"/>
      <c r="Q74" s="296"/>
      <c r="R74" s="296"/>
      <c r="S74" s="296"/>
      <c r="T74" s="296"/>
      <c r="U74" s="296"/>
      <c r="V74" s="296"/>
      <c r="W74" s="296"/>
      <c r="X74" s="296"/>
      <c r="Y74" s="296"/>
      <c r="Z74" s="296"/>
    </row>
    <row r="75" spans="1:26" x14ac:dyDescent="0.2">
      <c r="A75" s="303">
        <v>72</v>
      </c>
      <c r="B75" s="304"/>
      <c r="C75" s="269"/>
      <c r="D75" s="306"/>
      <c r="E75" s="269"/>
      <c r="F75" s="264"/>
      <c r="G75" s="307" t="str">
        <f t="shared" si="0"/>
        <v/>
      </c>
      <c r="H75" s="307"/>
      <c r="I75" s="308"/>
      <c r="J75" s="307"/>
      <c r="K75" s="304"/>
      <c r="L75" s="307"/>
      <c r="M75" s="296"/>
      <c r="N75" s="296"/>
      <c r="O75" s="296"/>
      <c r="P75" s="296"/>
      <c r="Q75" s="296"/>
      <c r="R75" s="296"/>
      <c r="S75" s="296"/>
      <c r="T75" s="296"/>
      <c r="U75" s="296"/>
      <c r="V75" s="296"/>
      <c r="W75" s="296"/>
      <c r="X75" s="296"/>
      <c r="Y75" s="296"/>
      <c r="Z75" s="296"/>
    </row>
    <row r="76" spans="1:26" x14ac:dyDescent="0.2">
      <c r="A76" s="303">
        <v>73</v>
      </c>
      <c r="B76" s="304"/>
      <c r="C76" s="269"/>
      <c r="D76" s="306"/>
      <c r="E76" s="269"/>
      <c r="F76" s="264"/>
      <c r="G76" s="307" t="str">
        <f t="shared" si="0"/>
        <v/>
      </c>
      <c r="H76" s="307"/>
      <c r="I76" s="308"/>
      <c r="J76" s="307"/>
      <c r="K76" s="304"/>
      <c r="L76" s="307"/>
      <c r="M76" s="296"/>
      <c r="N76" s="296"/>
      <c r="O76" s="296"/>
      <c r="P76" s="296"/>
      <c r="Q76" s="296"/>
      <c r="R76" s="296"/>
      <c r="S76" s="296"/>
      <c r="T76" s="296"/>
      <c r="U76" s="296"/>
      <c r="V76" s="296"/>
      <c r="W76" s="296"/>
      <c r="X76" s="296"/>
      <c r="Y76" s="296"/>
      <c r="Z76" s="296"/>
    </row>
    <row r="77" spans="1:26" x14ac:dyDescent="0.2">
      <c r="A77" s="303">
        <v>74</v>
      </c>
      <c r="B77" s="304"/>
      <c r="C77" s="269"/>
      <c r="D77" s="306"/>
      <c r="E77" s="269"/>
      <c r="F77" s="264"/>
      <c r="G77" s="307" t="str">
        <f t="shared" si="0"/>
        <v/>
      </c>
      <c r="H77" s="307"/>
      <c r="I77" s="308"/>
      <c r="J77" s="307"/>
      <c r="K77" s="304"/>
      <c r="L77" s="307"/>
      <c r="M77" s="296"/>
      <c r="N77" s="296"/>
      <c r="O77" s="296"/>
      <c r="P77" s="296"/>
      <c r="Q77" s="296"/>
      <c r="R77" s="296"/>
      <c r="S77" s="296"/>
      <c r="T77" s="296"/>
      <c r="U77" s="296"/>
      <c r="V77" s="296"/>
      <c r="W77" s="296"/>
      <c r="X77" s="296"/>
      <c r="Y77" s="296"/>
      <c r="Z77" s="296"/>
    </row>
    <row r="78" spans="1:26" x14ac:dyDescent="0.2">
      <c r="A78" s="303">
        <v>75</v>
      </c>
      <c r="B78" s="304"/>
      <c r="C78" s="269"/>
      <c r="D78" s="306"/>
      <c r="E78" s="269"/>
      <c r="F78" s="264"/>
      <c r="G78" s="307" t="str">
        <f t="shared" si="0"/>
        <v/>
      </c>
      <c r="H78" s="307"/>
      <c r="I78" s="308"/>
      <c r="J78" s="307"/>
      <c r="K78" s="304"/>
      <c r="L78" s="307"/>
      <c r="M78" s="296"/>
      <c r="N78" s="296"/>
      <c r="O78" s="296"/>
      <c r="P78" s="296"/>
      <c r="Q78" s="296"/>
      <c r="R78" s="296"/>
      <c r="S78" s="296"/>
      <c r="T78" s="296"/>
      <c r="U78" s="296"/>
      <c r="V78" s="296"/>
      <c r="W78" s="296"/>
      <c r="X78" s="296"/>
      <c r="Y78" s="296"/>
      <c r="Z78" s="296"/>
    </row>
    <row r="79" spans="1:26" x14ac:dyDescent="0.2">
      <c r="A79" s="303">
        <v>76</v>
      </c>
      <c r="B79" s="304"/>
      <c r="C79" s="269"/>
      <c r="D79" s="306"/>
      <c r="E79" s="269"/>
      <c r="F79" s="264"/>
      <c r="G79" s="307" t="str">
        <f t="shared" si="0"/>
        <v/>
      </c>
      <c r="H79" s="307"/>
      <c r="I79" s="308"/>
      <c r="J79" s="307"/>
      <c r="K79" s="304"/>
      <c r="L79" s="307"/>
      <c r="M79" s="296"/>
      <c r="N79" s="296"/>
      <c r="O79" s="296"/>
      <c r="P79" s="296"/>
      <c r="Q79" s="296"/>
      <c r="R79" s="296"/>
      <c r="S79" s="296"/>
      <c r="T79" s="296"/>
      <c r="U79" s="296"/>
      <c r="V79" s="296"/>
      <c r="W79" s="296"/>
      <c r="X79" s="296"/>
      <c r="Y79" s="296"/>
      <c r="Z79" s="296"/>
    </row>
    <row r="80" spans="1:26" x14ac:dyDescent="0.2">
      <c r="A80" s="303">
        <v>77</v>
      </c>
      <c r="B80" s="304"/>
      <c r="C80" s="269"/>
      <c r="D80" s="306"/>
      <c r="E80" s="269"/>
      <c r="F80" s="264"/>
      <c r="G80" s="307" t="str">
        <f t="shared" si="0"/>
        <v/>
      </c>
      <c r="H80" s="307"/>
      <c r="I80" s="308"/>
      <c r="J80" s="307"/>
      <c r="K80" s="304"/>
      <c r="L80" s="307"/>
      <c r="M80" s="296"/>
      <c r="N80" s="296"/>
      <c r="O80" s="296"/>
      <c r="P80" s="296"/>
      <c r="Q80" s="296"/>
      <c r="R80" s="296"/>
      <c r="S80" s="296"/>
      <c r="T80" s="296"/>
      <c r="U80" s="296"/>
      <c r="V80" s="296"/>
      <c r="W80" s="296"/>
      <c r="X80" s="296"/>
      <c r="Y80" s="296"/>
      <c r="Z80" s="296"/>
    </row>
    <row r="81" spans="1:26" x14ac:dyDescent="0.2">
      <c r="A81" s="303">
        <v>78</v>
      </c>
      <c r="B81" s="304"/>
      <c r="C81" s="269"/>
      <c r="D81" s="306"/>
      <c r="E81" s="269"/>
      <c r="F81" s="264"/>
      <c r="G81" s="307" t="str">
        <f t="shared" si="0"/>
        <v/>
      </c>
      <c r="H81" s="307"/>
      <c r="I81" s="308"/>
      <c r="J81" s="307"/>
      <c r="K81" s="304"/>
      <c r="L81" s="307"/>
      <c r="M81" s="296"/>
      <c r="N81" s="296"/>
      <c r="O81" s="296"/>
      <c r="P81" s="296"/>
      <c r="Q81" s="296"/>
      <c r="R81" s="296"/>
      <c r="S81" s="296"/>
      <c r="T81" s="296"/>
      <c r="U81" s="296"/>
      <c r="V81" s="296"/>
      <c r="W81" s="296"/>
      <c r="X81" s="296"/>
      <c r="Y81" s="296"/>
      <c r="Z81" s="296"/>
    </row>
    <row r="82" spans="1:26" x14ac:dyDescent="0.2">
      <c r="A82" s="303">
        <v>79</v>
      </c>
      <c r="B82" s="304"/>
      <c r="C82" s="269"/>
      <c r="D82" s="306"/>
      <c r="E82" s="269"/>
      <c r="F82" s="264"/>
      <c r="G82" s="307" t="str">
        <f t="shared" si="0"/>
        <v/>
      </c>
      <c r="H82" s="307"/>
      <c r="I82" s="308"/>
      <c r="J82" s="308"/>
      <c r="K82" s="304"/>
      <c r="L82" s="307"/>
      <c r="M82" s="296"/>
      <c r="N82" s="296"/>
      <c r="O82" s="296"/>
      <c r="P82" s="296"/>
      <c r="Q82" s="296"/>
      <c r="R82" s="296"/>
      <c r="S82" s="296"/>
      <c r="T82" s="296"/>
      <c r="U82" s="296"/>
      <c r="V82" s="296"/>
      <c r="W82" s="296"/>
      <c r="X82" s="296"/>
      <c r="Y82" s="296"/>
      <c r="Z82" s="296"/>
    </row>
    <row r="83" spans="1:26" x14ac:dyDescent="0.2">
      <c r="A83" s="303">
        <v>80</v>
      </c>
      <c r="B83" s="304"/>
      <c r="C83" s="269"/>
      <c r="D83" s="306"/>
      <c r="E83" s="269"/>
      <c r="F83" s="264"/>
      <c r="G83" s="307" t="str">
        <f t="shared" si="0"/>
        <v/>
      </c>
      <c r="H83" s="307"/>
      <c r="I83" s="308"/>
      <c r="J83" s="307"/>
      <c r="K83" s="304"/>
      <c r="L83" s="307"/>
      <c r="M83" s="296"/>
      <c r="N83" s="296"/>
      <c r="O83" s="296"/>
      <c r="P83" s="296"/>
      <c r="Q83" s="296"/>
      <c r="R83" s="296"/>
      <c r="S83" s="296"/>
      <c r="T83" s="296"/>
      <c r="U83" s="296"/>
      <c r="V83" s="296"/>
      <c r="W83" s="296"/>
      <c r="X83" s="296"/>
      <c r="Y83" s="296"/>
      <c r="Z83" s="296"/>
    </row>
    <row r="84" spans="1:26" x14ac:dyDescent="0.2">
      <c r="A84" s="303">
        <v>81</v>
      </c>
      <c r="B84" s="304"/>
      <c r="C84" s="269"/>
      <c r="D84" s="306"/>
      <c r="E84" s="269"/>
      <c r="F84" s="264"/>
      <c r="G84" s="307" t="str">
        <f t="shared" si="0"/>
        <v/>
      </c>
      <c r="H84" s="307"/>
      <c r="I84" s="308"/>
      <c r="J84" s="307"/>
      <c r="K84" s="304"/>
      <c r="L84" s="307"/>
      <c r="M84" s="296"/>
      <c r="N84" s="296"/>
      <c r="O84" s="296"/>
      <c r="P84" s="296"/>
      <c r="Q84" s="296"/>
      <c r="R84" s="296"/>
      <c r="S84" s="296"/>
      <c r="T84" s="296"/>
      <c r="U84" s="296"/>
      <c r="V84" s="296"/>
      <c r="W84" s="296"/>
      <c r="X84" s="296"/>
      <c r="Y84" s="296"/>
      <c r="Z84" s="296"/>
    </row>
    <row r="85" spans="1:26" x14ac:dyDescent="0.2">
      <c r="A85" s="303">
        <v>82</v>
      </c>
      <c r="B85" s="304"/>
      <c r="C85" s="269"/>
      <c r="D85" s="306"/>
      <c r="E85" s="269"/>
      <c r="F85" s="264"/>
      <c r="G85" s="307" t="str">
        <f t="shared" si="0"/>
        <v/>
      </c>
      <c r="H85" s="307"/>
      <c r="I85" s="308"/>
      <c r="J85" s="307"/>
      <c r="K85" s="304"/>
      <c r="L85" s="307"/>
      <c r="M85" s="296"/>
      <c r="N85" s="296"/>
      <c r="O85" s="296"/>
      <c r="P85" s="296"/>
      <c r="Q85" s="296"/>
      <c r="R85" s="296"/>
      <c r="S85" s="296"/>
      <c r="T85" s="296"/>
      <c r="U85" s="296"/>
      <c r="V85" s="296"/>
      <c r="W85" s="296"/>
      <c r="X85" s="296"/>
      <c r="Y85" s="296"/>
      <c r="Z85" s="296"/>
    </row>
    <row r="86" spans="1:26" x14ac:dyDescent="0.2">
      <c r="A86" s="303">
        <v>83</v>
      </c>
      <c r="B86" s="304"/>
      <c r="C86" s="269"/>
      <c r="D86" s="306"/>
      <c r="E86" s="269"/>
      <c r="F86" s="264"/>
      <c r="G86" s="307" t="str">
        <f t="shared" si="0"/>
        <v/>
      </c>
      <c r="H86" s="307"/>
      <c r="I86" s="308"/>
      <c r="J86" s="307"/>
      <c r="K86" s="304"/>
      <c r="L86" s="307"/>
      <c r="M86" s="296"/>
      <c r="N86" s="296"/>
      <c r="O86" s="296"/>
      <c r="P86" s="296"/>
      <c r="Q86" s="296"/>
      <c r="R86" s="296"/>
      <c r="S86" s="296"/>
      <c r="T86" s="296"/>
      <c r="U86" s="296"/>
      <c r="V86" s="296"/>
      <c r="W86" s="296"/>
      <c r="X86" s="296"/>
      <c r="Y86" s="296"/>
      <c r="Z86" s="296"/>
    </row>
    <row r="87" spans="1:26" x14ac:dyDescent="0.2">
      <c r="A87" s="303">
        <v>84</v>
      </c>
      <c r="B87" s="304"/>
      <c r="C87" s="269"/>
      <c r="D87" s="306"/>
      <c r="E87" s="269"/>
      <c r="F87" s="264"/>
      <c r="G87" s="307" t="str">
        <f t="shared" si="0"/>
        <v/>
      </c>
      <c r="H87" s="307"/>
      <c r="I87" s="308"/>
      <c r="J87" s="307"/>
      <c r="K87" s="304"/>
      <c r="L87" s="307"/>
      <c r="M87" s="296"/>
      <c r="N87" s="296"/>
      <c r="O87" s="296"/>
      <c r="P87" s="296"/>
      <c r="Q87" s="296"/>
      <c r="R87" s="296"/>
      <c r="S87" s="296"/>
      <c r="T87" s="296"/>
      <c r="U87" s="296"/>
      <c r="V87" s="296"/>
      <c r="W87" s="296"/>
      <c r="X87" s="296"/>
      <c r="Y87" s="296"/>
      <c r="Z87" s="296"/>
    </row>
    <row r="88" spans="1:26" x14ac:dyDescent="0.2">
      <c r="A88" s="303">
        <v>85</v>
      </c>
      <c r="B88" s="304"/>
      <c r="C88" s="269"/>
      <c r="D88" s="306"/>
      <c r="E88" s="269"/>
      <c r="F88" s="264"/>
      <c r="G88" s="307" t="str">
        <f t="shared" si="0"/>
        <v/>
      </c>
      <c r="H88" s="307"/>
      <c r="I88" s="308"/>
      <c r="J88" s="307"/>
      <c r="K88" s="304"/>
      <c r="L88" s="307"/>
      <c r="M88" s="296"/>
      <c r="N88" s="296"/>
      <c r="O88" s="296"/>
      <c r="P88" s="296"/>
      <c r="Q88" s="296"/>
      <c r="R88" s="296"/>
      <c r="S88" s="296"/>
      <c r="T88" s="296"/>
      <c r="U88" s="296"/>
      <c r="V88" s="296"/>
      <c r="W88" s="296"/>
      <c r="X88" s="296"/>
      <c r="Y88" s="296"/>
      <c r="Z88" s="296"/>
    </row>
    <row r="89" spans="1:26" x14ac:dyDescent="0.2">
      <c r="A89" s="303">
        <v>86</v>
      </c>
      <c r="B89" s="304"/>
      <c r="C89" s="269"/>
      <c r="D89" s="306"/>
      <c r="E89" s="269"/>
      <c r="F89" s="264"/>
      <c r="G89" s="307" t="str">
        <f t="shared" si="0"/>
        <v/>
      </c>
      <c r="H89" s="307"/>
      <c r="I89" s="308"/>
      <c r="J89" s="307"/>
      <c r="K89" s="304"/>
      <c r="L89" s="307"/>
      <c r="M89" s="296"/>
      <c r="N89" s="296"/>
      <c r="O89" s="296"/>
      <c r="P89" s="296"/>
      <c r="Q89" s="296"/>
      <c r="R89" s="296"/>
      <c r="S89" s="296"/>
      <c r="T89" s="296"/>
      <c r="U89" s="296"/>
      <c r="V89" s="296"/>
      <c r="W89" s="296"/>
      <c r="X89" s="296"/>
      <c r="Y89" s="296"/>
      <c r="Z89" s="296"/>
    </row>
    <row r="90" spans="1:26" x14ac:dyDescent="0.2">
      <c r="A90" s="303">
        <v>87</v>
      </c>
      <c r="B90" s="304"/>
      <c r="C90" s="269"/>
      <c r="D90" s="306"/>
      <c r="E90" s="269"/>
      <c r="F90" s="264"/>
      <c r="G90" s="307" t="str">
        <f t="shared" si="0"/>
        <v/>
      </c>
      <c r="H90" s="307"/>
      <c r="I90" s="308"/>
      <c r="J90" s="307"/>
      <c r="K90" s="304"/>
      <c r="L90" s="307"/>
      <c r="M90" s="296"/>
      <c r="N90" s="296"/>
      <c r="O90" s="296"/>
      <c r="P90" s="296"/>
      <c r="Q90" s="296"/>
      <c r="R90" s="296"/>
      <c r="S90" s="296"/>
      <c r="T90" s="296"/>
      <c r="U90" s="296"/>
      <c r="V90" s="296"/>
      <c r="W90" s="296"/>
      <c r="X90" s="296"/>
      <c r="Y90" s="296"/>
      <c r="Z90" s="296"/>
    </row>
    <row r="91" spans="1:26" x14ac:dyDescent="0.2">
      <c r="A91" s="303">
        <v>88</v>
      </c>
      <c r="B91" s="304"/>
      <c r="C91" s="269"/>
      <c r="D91" s="306"/>
      <c r="E91" s="269"/>
      <c r="F91" s="264"/>
      <c r="G91" s="307" t="str">
        <f t="shared" si="0"/>
        <v/>
      </c>
      <c r="H91" s="307"/>
      <c r="I91" s="308"/>
      <c r="J91" s="307"/>
      <c r="K91" s="304"/>
      <c r="L91" s="307"/>
      <c r="M91" s="296"/>
      <c r="N91" s="296"/>
      <c r="O91" s="296"/>
      <c r="P91" s="296"/>
      <c r="Q91" s="296"/>
      <c r="R91" s="296"/>
      <c r="S91" s="296"/>
      <c r="T91" s="296"/>
      <c r="U91" s="296"/>
      <c r="V91" s="296"/>
      <c r="W91" s="296"/>
      <c r="X91" s="296"/>
      <c r="Y91" s="296"/>
      <c r="Z91" s="296"/>
    </row>
    <row r="92" spans="1:26" x14ac:dyDescent="0.2">
      <c r="A92" s="303">
        <v>89</v>
      </c>
      <c r="B92" s="304"/>
      <c r="C92" s="269"/>
      <c r="D92" s="306"/>
      <c r="E92" s="269"/>
      <c r="F92" s="264"/>
      <c r="G92" s="307" t="str">
        <f t="shared" si="0"/>
        <v/>
      </c>
      <c r="H92" s="307"/>
      <c r="I92" s="308"/>
      <c r="J92" s="307"/>
      <c r="K92" s="304"/>
      <c r="L92" s="307"/>
      <c r="M92" s="296"/>
      <c r="N92" s="296"/>
      <c r="O92" s="296"/>
      <c r="P92" s="296"/>
      <c r="Q92" s="296"/>
      <c r="R92" s="296"/>
      <c r="S92" s="296"/>
      <c r="T92" s="296"/>
      <c r="U92" s="296"/>
      <c r="V92" s="296"/>
      <c r="W92" s="296"/>
      <c r="X92" s="296"/>
      <c r="Y92" s="296"/>
      <c r="Z92" s="296"/>
    </row>
    <row r="93" spans="1:26" x14ac:dyDescent="0.2">
      <c r="A93" s="303">
        <v>90</v>
      </c>
      <c r="B93" s="304"/>
      <c r="C93" s="269"/>
      <c r="D93" s="306"/>
      <c r="E93" s="269"/>
      <c r="F93" s="264"/>
      <c r="G93" s="307" t="str">
        <f t="shared" si="0"/>
        <v/>
      </c>
      <c r="H93" s="307"/>
      <c r="I93" s="308"/>
      <c r="J93" s="307"/>
      <c r="K93" s="304"/>
      <c r="L93" s="307"/>
      <c r="M93" s="296"/>
      <c r="N93" s="296"/>
      <c r="O93" s="296"/>
      <c r="P93" s="296"/>
      <c r="Q93" s="296"/>
      <c r="R93" s="296"/>
      <c r="S93" s="296"/>
      <c r="T93" s="296"/>
      <c r="U93" s="296"/>
      <c r="V93" s="296"/>
      <c r="W93" s="296"/>
      <c r="X93" s="296"/>
      <c r="Y93" s="296"/>
      <c r="Z93" s="296"/>
    </row>
    <row r="94" spans="1:26" x14ac:dyDescent="0.2">
      <c r="A94" s="303">
        <v>91</v>
      </c>
      <c r="B94" s="304"/>
      <c r="C94" s="269"/>
      <c r="D94" s="306"/>
      <c r="E94" s="269"/>
      <c r="F94" s="264"/>
      <c r="G94" s="307" t="str">
        <f t="shared" si="0"/>
        <v/>
      </c>
      <c r="H94" s="307"/>
      <c r="I94" s="308"/>
      <c r="J94" s="307"/>
      <c r="K94" s="304"/>
      <c r="L94" s="307"/>
      <c r="M94" s="296"/>
      <c r="N94" s="296"/>
      <c r="O94" s="296"/>
      <c r="P94" s="296"/>
      <c r="Q94" s="296"/>
      <c r="R94" s="296"/>
      <c r="S94" s="296"/>
      <c r="T94" s="296"/>
      <c r="U94" s="296"/>
      <c r="V94" s="296"/>
      <c r="W94" s="296"/>
      <c r="X94" s="296"/>
      <c r="Y94" s="296"/>
      <c r="Z94" s="296"/>
    </row>
    <row r="95" spans="1:26" x14ac:dyDescent="0.2">
      <c r="A95" s="303">
        <v>92</v>
      </c>
      <c r="B95" s="304"/>
      <c r="C95" s="269"/>
      <c r="D95" s="306"/>
      <c r="E95" s="269"/>
      <c r="F95" s="264"/>
      <c r="G95" s="307" t="str">
        <f t="shared" si="0"/>
        <v/>
      </c>
      <c r="H95" s="307"/>
      <c r="I95" s="308"/>
      <c r="J95" s="307"/>
      <c r="K95" s="304"/>
      <c r="L95" s="307"/>
      <c r="M95" s="296"/>
      <c r="N95" s="296"/>
      <c r="O95" s="296"/>
      <c r="P95" s="296"/>
      <c r="Q95" s="296"/>
      <c r="R95" s="296"/>
      <c r="S95" s="296"/>
      <c r="T95" s="296"/>
      <c r="U95" s="296"/>
      <c r="V95" s="296"/>
      <c r="W95" s="296"/>
      <c r="X95" s="296"/>
      <c r="Y95" s="296"/>
      <c r="Z95" s="296"/>
    </row>
    <row r="96" spans="1:26" x14ac:dyDescent="0.2">
      <c r="A96" s="303">
        <v>93</v>
      </c>
      <c r="B96" s="304"/>
      <c r="C96" s="269"/>
      <c r="D96" s="306"/>
      <c r="E96" s="269"/>
      <c r="F96" s="264"/>
      <c r="G96" s="307" t="str">
        <f t="shared" si="0"/>
        <v/>
      </c>
      <c r="H96" s="307"/>
      <c r="I96" s="308"/>
      <c r="J96" s="307"/>
      <c r="K96" s="304"/>
      <c r="L96" s="307"/>
      <c r="M96" s="296"/>
      <c r="N96" s="296"/>
      <c r="O96" s="296"/>
      <c r="P96" s="296"/>
      <c r="Q96" s="296"/>
      <c r="R96" s="296"/>
      <c r="S96" s="296"/>
      <c r="T96" s="296"/>
      <c r="U96" s="296"/>
      <c r="V96" s="296"/>
      <c r="W96" s="296"/>
      <c r="X96" s="296"/>
      <c r="Y96" s="296"/>
      <c r="Z96" s="296"/>
    </row>
    <row r="97" spans="1:26" x14ac:dyDescent="0.2">
      <c r="A97" s="303">
        <v>94</v>
      </c>
      <c r="B97" s="304"/>
      <c r="C97" s="269"/>
      <c r="D97" s="306"/>
      <c r="E97" s="269"/>
      <c r="F97" s="264"/>
      <c r="G97" s="307" t="str">
        <f t="shared" si="0"/>
        <v/>
      </c>
      <c r="H97" s="307"/>
      <c r="I97" s="308"/>
      <c r="J97" s="307"/>
      <c r="K97" s="304"/>
      <c r="L97" s="307"/>
      <c r="M97" s="296"/>
      <c r="N97" s="296"/>
      <c r="O97" s="296"/>
      <c r="P97" s="296"/>
      <c r="Q97" s="296"/>
      <c r="R97" s="296"/>
      <c r="S97" s="296"/>
      <c r="T97" s="296"/>
      <c r="U97" s="296"/>
      <c r="V97" s="296"/>
      <c r="W97" s="296"/>
      <c r="X97" s="296"/>
      <c r="Y97" s="296"/>
      <c r="Z97" s="296"/>
    </row>
    <row r="98" spans="1:26" x14ac:dyDescent="0.2">
      <c r="A98" s="303">
        <v>95</v>
      </c>
      <c r="B98" s="304"/>
      <c r="C98" s="269"/>
      <c r="D98" s="306"/>
      <c r="E98" s="269"/>
      <c r="F98" s="264"/>
      <c r="G98" s="307" t="str">
        <f t="shared" si="0"/>
        <v/>
      </c>
      <c r="H98" s="307"/>
      <c r="I98" s="308"/>
      <c r="J98" s="307"/>
      <c r="K98" s="304"/>
      <c r="L98" s="307"/>
      <c r="M98" s="296"/>
      <c r="N98" s="296"/>
      <c r="O98" s="296"/>
      <c r="P98" s="296"/>
      <c r="Q98" s="296"/>
      <c r="R98" s="296"/>
      <c r="S98" s="296"/>
      <c r="T98" s="296"/>
      <c r="U98" s="296"/>
      <c r="V98" s="296"/>
      <c r="W98" s="296"/>
      <c r="X98" s="296"/>
      <c r="Y98" s="296"/>
      <c r="Z98" s="296"/>
    </row>
    <row r="99" spans="1:26" x14ac:dyDescent="0.2">
      <c r="A99" s="303">
        <v>96</v>
      </c>
      <c r="B99" s="304"/>
      <c r="C99" s="269"/>
      <c r="D99" s="306"/>
      <c r="E99" s="269"/>
      <c r="F99" s="264"/>
      <c r="G99" s="307" t="str">
        <f t="shared" si="0"/>
        <v/>
      </c>
      <c r="H99" s="307"/>
      <c r="I99" s="308"/>
      <c r="J99" s="307"/>
      <c r="K99" s="304"/>
      <c r="L99" s="307"/>
      <c r="M99" s="296"/>
      <c r="N99" s="296"/>
      <c r="O99" s="296"/>
      <c r="P99" s="296"/>
      <c r="Q99" s="296"/>
      <c r="R99" s="296"/>
      <c r="S99" s="296"/>
      <c r="T99" s="296"/>
      <c r="U99" s="296"/>
      <c r="V99" s="296"/>
      <c r="W99" s="296"/>
      <c r="X99" s="296"/>
      <c r="Y99" s="296"/>
      <c r="Z99" s="296"/>
    </row>
    <row r="100" spans="1:26" x14ac:dyDescent="0.2">
      <c r="A100" s="303">
        <v>97</v>
      </c>
      <c r="B100" s="304"/>
      <c r="C100" s="269"/>
      <c r="D100" s="306"/>
      <c r="E100" s="269"/>
      <c r="F100" s="264"/>
      <c r="G100" s="307" t="str">
        <f t="shared" si="0"/>
        <v/>
      </c>
      <c r="H100" s="307"/>
      <c r="I100" s="308"/>
      <c r="J100" s="307"/>
      <c r="K100" s="304"/>
      <c r="L100" s="307"/>
      <c r="M100" s="296"/>
      <c r="N100" s="296"/>
      <c r="O100" s="296"/>
      <c r="P100" s="296"/>
      <c r="Q100" s="296"/>
      <c r="R100" s="296"/>
      <c r="S100" s="296"/>
      <c r="T100" s="296"/>
      <c r="U100" s="296"/>
      <c r="V100" s="296"/>
      <c r="W100" s="296"/>
      <c r="X100" s="296"/>
      <c r="Y100" s="296"/>
      <c r="Z100" s="296"/>
    </row>
    <row r="101" spans="1:26" x14ac:dyDescent="0.2">
      <c r="A101" s="303">
        <v>98</v>
      </c>
      <c r="B101" s="304"/>
      <c r="C101" s="269"/>
      <c r="D101" s="306"/>
      <c r="E101" s="269"/>
      <c r="F101" s="264"/>
      <c r="G101" s="307" t="str">
        <f t="shared" si="0"/>
        <v/>
      </c>
      <c r="H101" s="307"/>
      <c r="I101" s="308"/>
      <c r="J101" s="307"/>
      <c r="K101" s="304"/>
      <c r="L101" s="307"/>
      <c r="M101" s="296"/>
      <c r="N101" s="296"/>
      <c r="O101" s="296"/>
      <c r="P101" s="296"/>
      <c r="Q101" s="296"/>
      <c r="R101" s="296"/>
      <c r="S101" s="296"/>
      <c r="T101" s="296"/>
      <c r="U101" s="296"/>
      <c r="V101" s="296"/>
      <c r="W101" s="296"/>
      <c r="X101" s="296"/>
      <c r="Y101" s="296"/>
      <c r="Z101" s="296"/>
    </row>
    <row r="102" spans="1:26" x14ac:dyDescent="0.2">
      <c r="A102" s="303">
        <v>99</v>
      </c>
      <c r="B102" s="304"/>
      <c r="C102" s="269"/>
      <c r="D102" s="306"/>
      <c r="E102" s="269"/>
      <c r="F102" s="264"/>
      <c r="G102" s="307" t="str">
        <f t="shared" si="0"/>
        <v/>
      </c>
      <c r="H102" s="307"/>
      <c r="I102" s="308"/>
      <c r="J102" s="307"/>
      <c r="K102" s="304"/>
      <c r="L102" s="307"/>
      <c r="M102" s="296"/>
      <c r="N102" s="296"/>
      <c r="O102" s="296"/>
      <c r="P102" s="296"/>
      <c r="Q102" s="296"/>
      <c r="R102" s="296"/>
      <c r="S102" s="296"/>
      <c r="T102" s="296"/>
      <c r="U102" s="296"/>
      <c r="V102" s="296"/>
      <c r="W102" s="296"/>
      <c r="X102" s="296"/>
      <c r="Y102" s="296"/>
      <c r="Z102" s="296"/>
    </row>
    <row r="103" spans="1:26" x14ac:dyDescent="0.2">
      <c r="A103" s="303">
        <v>100</v>
      </c>
      <c r="B103" s="304"/>
      <c r="C103" s="269"/>
      <c r="D103" s="306"/>
      <c r="E103" s="269"/>
      <c r="F103" s="264"/>
      <c r="G103" s="307" t="str">
        <f t="shared" si="0"/>
        <v/>
      </c>
      <c r="H103" s="307"/>
      <c r="I103" s="308"/>
      <c r="J103" s="307"/>
      <c r="K103" s="304"/>
      <c r="L103" s="307"/>
      <c r="M103" s="296"/>
      <c r="N103" s="296"/>
      <c r="O103" s="296"/>
      <c r="P103" s="296"/>
      <c r="Q103" s="296"/>
      <c r="R103" s="296"/>
      <c r="S103" s="296"/>
      <c r="T103" s="296"/>
      <c r="U103" s="296"/>
      <c r="V103" s="296"/>
      <c r="W103" s="296"/>
      <c r="X103" s="296"/>
      <c r="Y103" s="296"/>
      <c r="Z103" s="296"/>
    </row>
    <row r="104" spans="1:26" x14ac:dyDescent="0.2">
      <c r="A104" s="303">
        <v>101</v>
      </c>
      <c r="B104" s="304"/>
      <c r="C104" s="269"/>
      <c r="D104" s="306"/>
      <c r="E104" s="269"/>
      <c r="F104" s="264"/>
      <c r="G104" s="307" t="str">
        <f t="shared" si="0"/>
        <v/>
      </c>
      <c r="H104" s="307"/>
      <c r="I104" s="308"/>
      <c r="J104" s="307"/>
      <c r="K104" s="304"/>
      <c r="L104" s="307"/>
      <c r="M104" s="296"/>
      <c r="N104" s="296"/>
      <c r="O104" s="296"/>
      <c r="P104" s="296"/>
      <c r="Q104" s="296"/>
      <c r="R104" s="296"/>
      <c r="S104" s="296"/>
      <c r="T104" s="296"/>
      <c r="U104" s="296"/>
      <c r="V104" s="296"/>
      <c r="W104" s="296"/>
      <c r="X104" s="296"/>
      <c r="Y104" s="296"/>
      <c r="Z104" s="296"/>
    </row>
    <row r="105" spans="1:26" x14ac:dyDescent="0.2">
      <c r="A105" s="303">
        <v>102</v>
      </c>
      <c r="B105" s="304"/>
      <c r="C105" s="269"/>
      <c r="D105" s="306"/>
      <c r="E105" s="269"/>
      <c r="F105" s="264"/>
      <c r="G105" s="307" t="str">
        <f t="shared" si="0"/>
        <v/>
      </c>
      <c r="H105" s="307"/>
      <c r="I105" s="308"/>
      <c r="J105" s="307"/>
      <c r="K105" s="304"/>
      <c r="L105" s="307"/>
      <c r="M105" s="296"/>
      <c r="N105" s="296"/>
      <c r="O105" s="296"/>
      <c r="P105" s="296"/>
      <c r="Q105" s="296"/>
      <c r="R105" s="296"/>
      <c r="S105" s="296"/>
      <c r="T105" s="296"/>
      <c r="U105" s="296"/>
      <c r="V105" s="296"/>
      <c r="W105" s="296"/>
      <c r="X105" s="296"/>
      <c r="Y105" s="296"/>
      <c r="Z105" s="296"/>
    </row>
    <row r="106" spans="1:26" x14ac:dyDescent="0.2">
      <c r="A106" s="303">
        <v>103</v>
      </c>
      <c r="B106" s="304"/>
      <c r="C106" s="269"/>
      <c r="D106" s="306"/>
      <c r="E106" s="269"/>
      <c r="F106" s="264"/>
      <c r="G106" s="307" t="str">
        <f t="shared" si="0"/>
        <v/>
      </c>
      <c r="H106" s="307"/>
      <c r="I106" s="308"/>
      <c r="J106" s="307"/>
      <c r="K106" s="304"/>
      <c r="L106" s="307"/>
      <c r="M106" s="296"/>
      <c r="N106" s="296"/>
      <c r="O106" s="296"/>
      <c r="P106" s="296"/>
      <c r="Q106" s="296"/>
      <c r="R106" s="296"/>
      <c r="S106" s="296"/>
      <c r="T106" s="296"/>
      <c r="U106" s="296"/>
      <c r="V106" s="296"/>
      <c r="W106" s="296"/>
      <c r="X106" s="296"/>
      <c r="Y106" s="296"/>
      <c r="Z106" s="296"/>
    </row>
    <row r="107" spans="1:26" x14ac:dyDescent="0.2">
      <c r="A107" s="303">
        <v>104</v>
      </c>
      <c r="B107" s="304"/>
      <c r="C107" s="269"/>
      <c r="D107" s="306"/>
      <c r="E107" s="269"/>
      <c r="F107" s="264"/>
      <c r="G107" s="307" t="str">
        <f t="shared" si="0"/>
        <v/>
      </c>
      <c r="H107" s="307"/>
      <c r="I107" s="308"/>
      <c r="J107" s="307"/>
      <c r="K107" s="304"/>
      <c r="L107" s="307"/>
      <c r="M107" s="296"/>
      <c r="N107" s="296"/>
      <c r="O107" s="296"/>
      <c r="P107" s="296"/>
      <c r="Q107" s="296"/>
      <c r="R107" s="296"/>
      <c r="S107" s="296"/>
      <c r="T107" s="296"/>
      <c r="U107" s="296"/>
      <c r="V107" s="296"/>
      <c r="W107" s="296"/>
      <c r="X107" s="296"/>
      <c r="Y107" s="296"/>
      <c r="Z107" s="296"/>
    </row>
    <row r="108" spans="1:26" x14ac:dyDescent="0.2">
      <c r="A108" s="303">
        <v>105</v>
      </c>
      <c r="B108" s="304"/>
      <c r="C108" s="269"/>
      <c r="D108" s="306"/>
      <c r="E108" s="269"/>
      <c r="F108" s="264"/>
      <c r="G108" s="307" t="str">
        <f t="shared" si="0"/>
        <v/>
      </c>
      <c r="H108" s="307"/>
      <c r="I108" s="308"/>
      <c r="J108" s="307"/>
      <c r="K108" s="304"/>
      <c r="L108" s="307"/>
      <c r="M108" s="296"/>
      <c r="N108" s="296"/>
      <c r="O108" s="296"/>
      <c r="P108" s="296"/>
      <c r="Q108" s="296"/>
      <c r="R108" s="296"/>
      <c r="S108" s="296"/>
      <c r="T108" s="296"/>
      <c r="U108" s="296"/>
      <c r="V108" s="296"/>
      <c r="W108" s="296"/>
      <c r="X108" s="296"/>
      <c r="Y108" s="296"/>
      <c r="Z108" s="296"/>
    </row>
    <row r="109" spans="1:26" x14ac:dyDescent="0.2">
      <c r="A109" s="303">
        <v>106</v>
      </c>
      <c r="B109" s="304"/>
      <c r="C109" s="269"/>
      <c r="D109" s="306"/>
      <c r="E109" s="269"/>
      <c r="F109" s="264"/>
      <c r="G109" s="307" t="str">
        <f t="shared" si="0"/>
        <v/>
      </c>
      <c r="H109" s="307"/>
      <c r="I109" s="308"/>
      <c r="J109" s="307"/>
      <c r="K109" s="304"/>
      <c r="L109" s="307"/>
      <c r="M109" s="296"/>
      <c r="N109" s="296"/>
      <c r="O109" s="296"/>
      <c r="P109" s="296"/>
      <c r="Q109" s="296"/>
      <c r="R109" s="296"/>
      <c r="S109" s="296"/>
      <c r="T109" s="296"/>
      <c r="U109" s="296"/>
      <c r="V109" s="296"/>
      <c r="W109" s="296"/>
      <c r="X109" s="296"/>
      <c r="Y109" s="296"/>
      <c r="Z109" s="296"/>
    </row>
    <row r="110" spans="1:26" x14ac:dyDescent="0.2">
      <c r="A110" s="303">
        <v>107</v>
      </c>
      <c r="B110" s="304"/>
      <c r="C110" s="269"/>
      <c r="D110" s="311"/>
      <c r="E110" s="269"/>
      <c r="F110" s="264"/>
      <c r="G110" s="307" t="str">
        <f t="shared" si="0"/>
        <v/>
      </c>
      <c r="H110" s="307"/>
      <c r="I110" s="308"/>
      <c r="J110" s="308"/>
      <c r="K110" s="304"/>
      <c r="L110" s="307"/>
      <c r="M110" s="296"/>
      <c r="N110" s="296"/>
      <c r="O110" s="296"/>
      <c r="P110" s="296"/>
      <c r="Q110" s="296"/>
      <c r="R110" s="296"/>
      <c r="S110" s="296"/>
      <c r="T110" s="296"/>
      <c r="U110" s="296"/>
      <c r="V110" s="296"/>
      <c r="W110" s="296"/>
      <c r="X110" s="296"/>
      <c r="Y110" s="296"/>
      <c r="Z110" s="296"/>
    </row>
    <row r="111" spans="1:26" x14ac:dyDescent="0.2">
      <c r="A111" s="303">
        <v>108</v>
      </c>
      <c r="B111" s="304"/>
      <c r="C111" s="269"/>
      <c r="D111" s="306"/>
      <c r="E111" s="269"/>
      <c r="F111" s="264"/>
      <c r="G111" s="307" t="str">
        <f t="shared" si="0"/>
        <v/>
      </c>
      <c r="H111" s="307"/>
      <c r="I111" s="308"/>
      <c r="J111" s="307"/>
      <c r="K111" s="304"/>
      <c r="L111" s="307"/>
      <c r="M111" s="296"/>
      <c r="N111" s="296"/>
      <c r="O111" s="296"/>
      <c r="P111" s="296"/>
      <c r="Q111" s="296"/>
      <c r="R111" s="296"/>
      <c r="S111" s="296"/>
      <c r="T111" s="296"/>
      <c r="U111" s="296"/>
      <c r="V111" s="296"/>
      <c r="W111" s="296"/>
      <c r="X111" s="296"/>
      <c r="Y111" s="296"/>
      <c r="Z111" s="296"/>
    </row>
    <row r="112" spans="1:26" x14ac:dyDescent="0.2">
      <c r="A112" s="303">
        <v>109</v>
      </c>
      <c r="B112" s="304"/>
      <c r="C112" s="269"/>
      <c r="D112" s="306"/>
      <c r="E112" s="269"/>
      <c r="F112" s="264"/>
      <c r="G112" s="307" t="str">
        <f t="shared" si="0"/>
        <v/>
      </c>
      <c r="H112" s="307"/>
      <c r="I112" s="308"/>
      <c r="J112" s="307"/>
      <c r="K112" s="304"/>
      <c r="L112" s="307"/>
      <c r="M112" s="296"/>
      <c r="N112" s="296"/>
      <c r="O112" s="296"/>
      <c r="P112" s="296"/>
      <c r="Q112" s="296"/>
      <c r="R112" s="296"/>
      <c r="S112" s="296"/>
      <c r="T112" s="296"/>
      <c r="U112" s="296"/>
      <c r="V112" s="296"/>
      <c r="W112" s="296"/>
      <c r="X112" s="296"/>
      <c r="Y112" s="296"/>
      <c r="Z112" s="296"/>
    </row>
    <row r="113" spans="1:26" x14ac:dyDescent="0.2">
      <c r="A113" s="303">
        <v>110</v>
      </c>
      <c r="B113" s="304"/>
      <c r="C113" s="269"/>
      <c r="D113" s="306"/>
      <c r="E113" s="269"/>
      <c r="F113" s="264"/>
      <c r="G113" s="307" t="str">
        <f t="shared" si="0"/>
        <v/>
      </c>
      <c r="H113" s="307"/>
      <c r="I113" s="308"/>
      <c r="J113" s="307"/>
      <c r="K113" s="304"/>
      <c r="L113" s="307"/>
      <c r="M113" s="296"/>
      <c r="N113" s="296"/>
      <c r="O113" s="296"/>
      <c r="P113" s="296"/>
      <c r="Q113" s="296"/>
      <c r="R113" s="296"/>
      <c r="S113" s="296"/>
      <c r="T113" s="296"/>
      <c r="U113" s="296"/>
      <c r="V113" s="296"/>
      <c r="W113" s="296"/>
      <c r="X113" s="296"/>
      <c r="Y113" s="296"/>
      <c r="Z113" s="296"/>
    </row>
    <row r="114" spans="1:26" x14ac:dyDescent="0.2">
      <c r="A114" s="303">
        <v>111</v>
      </c>
      <c r="B114" s="304"/>
      <c r="C114" s="269"/>
      <c r="D114" s="306"/>
      <c r="E114" s="269"/>
      <c r="F114" s="264"/>
      <c r="G114" s="307" t="str">
        <f t="shared" si="0"/>
        <v/>
      </c>
      <c r="H114" s="307"/>
      <c r="I114" s="308"/>
      <c r="J114" s="307"/>
      <c r="K114" s="304"/>
      <c r="L114" s="307"/>
      <c r="M114" s="296"/>
      <c r="N114" s="296"/>
      <c r="O114" s="296"/>
      <c r="P114" s="296"/>
      <c r="Q114" s="296"/>
      <c r="R114" s="296"/>
      <c r="S114" s="296"/>
      <c r="T114" s="296"/>
      <c r="U114" s="296"/>
      <c r="V114" s="296"/>
      <c r="W114" s="296"/>
      <c r="X114" s="296"/>
      <c r="Y114" s="296"/>
      <c r="Z114" s="296"/>
    </row>
    <row r="115" spans="1:26" x14ac:dyDescent="0.2">
      <c r="A115" s="303">
        <v>112</v>
      </c>
      <c r="B115" s="304"/>
      <c r="C115" s="269"/>
      <c r="D115" s="306"/>
      <c r="E115" s="269"/>
      <c r="F115" s="264"/>
      <c r="G115" s="307" t="str">
        <f t="shared" si="0"/>
        <v/>
      </c>
      <c r="H115" s="307"/>
      <c r="I115" s="308"/>
      <c r="J115" s="307"/>
      <c r="K115" s="304"/>
      <c r="L115" s="307"/>
      <c r="M115" s="296"/>
      <c r="N115" s="296"/>
      <c r="O115" s="296"/>
      <c r="P115" s="296"/>
      <c r="Q115" s="296"/>
      <c r="R115" s="296"/>
      <c r="S115" s="296"/>
      <c r="T115" s="296"/>
      <c r="U115" s="296"/>
      <c r="V115" s="296"/>
      <c r="W115" s="296"/>
      <c r="X115" s="296"/>
      <c r="Y115" s="296"/>
      <c r="Z115" s="296"/>
    </row>
    <row r="116" spans="1:26" x14ac:dyDescent="0.2">
      <c r="A116" s="303">
        <v>113</v>
      </c>
      <c r="B116" s="304"/>
      <c r="C116" s="269"/>
      <c r="D116" s="306"/>
      <c r="E116" s="269"/>
      <c r="F116" s="264"/>
      <c r="G116" s="307" t="str">
        <f t="shared" si="0"/>
        <v/>
      </c>
      <c r="H116" s="307"/>
      <c r="I116" s="308"/>
      <c r="J116" s="307"/>
      <c r="K116" s="304"/>
      <c r="L116" s="307"/>
      <c r="M116" s="296"/>
      <c r="N116" s="296"/>
      <c r="O116" s="296"/>
      <c r="P116" s="296"/>
      <c r="Q116" s="296"/>
      <c r="R116" s="296"/>
      <c r="S116" s="296"/>
      <c r="T116" s="296"/>
      <c r="U116" s="296"/>
      <c r="V116" s="296"/>
      <c r="W116" s="296"/>
      <c r="X116" s="296"/>
      <c r="Y116" s="296"/>
      <c r="Z116" s="296"/>
    </row>
    <row r="117" spans="1:26" x14ac:dyDescent="0.2">
      <c r="A117" s="303">
        <v>114</v>
      </c>
      <c r="B117" s="304"/>
      <c r="C117" s="269"/>
      <c r="D117" s="306"/>
      <c r="E117" s="269"/>
      <c r="F117" s="264"/>
      <c r="G117" s="307" t="str">
        <f t="shared" si="0"/>
        <v/>
      </c>
      <c r="H117" s="307"/>
      <c r="I117" s="308"/>
      <c r="J117" s="307"/>
      <c r="K117" s="304"/>
      <c r="L117" s="307"/>
      <c r="M117" s="296"/>
      <c r="N117" s="296"/>
      <c r="O117" s="296"/>
      <c r="P117" s="296"/>
      <c r="Q117" s="296"/>
      <c r="R117" s="296"/>
      <c r="S117" s="296"/>
      <c r="T117" s="296"/>
      <c r="U117" s="296"/>
      <c r="V117" s="296"/>
      <c r="W117" s="296"/>
      <c r="X117" s="296"/>
      <c r="Y117" s="296"/>
      <c r="Z117" s="296"/>
    </row>
    <row r="118" spans="1:26" x14ac:dyDescent="0.2">
      <c r="A118" s="303">
        <v>115</v>
      </c>
      <c r="B118" s="304"/>
      <c r="C118" s="269"/>
      <c r="D118" s="306"/>
      <c r="E118" s="269"/>
      <c r="F118" s="264"/>
      <c r="G118" s="307" t="str">
        <f t="shared" si="0"/>
        <v/>
      </c>
      <c r="H118" s="307"/>
      <c r="I118" s="308"/>
      <c r="J118" s="307"/>
      <c r="K118" s="304"/>
      <c r="L118" s="307"/>
      <c r="M118" s="296"/>
      <c r="N118" s="296"/>
      <c r="O118" s="296"/>
      <c r="P118" s="296"/>
      <c r="Q118" s="296"/>
      <c r="R118" s="296"/>
      <c r="S118" s="296"/>
      <c r="T118" s="296"/>
      <c r="U118" s="296"/>
      <c r="V118" s="296"/>
      <c r="W118" s="296"/>
      <c r="X118" s="296"/>
      <c r="Y118" s="296"/>
      <c r="Z118" s="296"/>
    </row>
    <row r="119" spans="1:26" x14ac:dyDescent="0.2">
      <c r="A119" s="303">
        <v>116</v>
      </c>
      <c r="B119" s="304"/>
      <c r="C119" s="269"/>
      <c r="D119" s="306"/>
      <c r="E119" s="269"/>
      <c r="F119" s="264"/>
      <c r="G119" s="307" t="str">
        <f t="shared" si="0"/>
        <v/>
      </c>
      <c r="H119" s="307"/>
      <c r="I119" s="308"/>
      <c r="J119" s="307"/>
      <c r="K119" s="304"/>
      <c r="L119" s="307"/>
      <c r="M119" s="296"/>
      <c r="N119" s="296"/>
      <c r="O119" s="296"/>
      <c r="P119" s="296"/>
      <c r="Q119" s="296"/>
      <c r="R119" s="296"/>
      <c r="S119" s="296"/>
      <c r="T119" s="296"/>
      <c r="U119" s="296"/>
      <c r="V119" s="296"/>
      <c r="W119" s="296"/>
      <c r="X119" s="296"/>
      <c r="Y119" s="296"/>
      <c r="Z119" s="296"/>
    </row>
    <row r="120" spans="1:26" x14ac:dyDescent="0.2">
      <c r="A120" s="303">
        <v>117</v>
      </c>
      <c r="B120" s="304"/>
      <c r="C120" s="269"/>
      <c r="D120" s="306"/>
      <c r="E120" s="269"/>
      <c r="F120" s="264"/>
      <c r="G120" s="307" t="str">
        <f t="shared" si="0"/>
        <v/>
      </c>
      <c r="H120" s="307"/>
      <c r="I120" s="308"/>
      <c r="J120" s="307"/>
      <c r="K120" s="304"/>
      <c r="L120" s="307"/>
      <c r="M120" s="296"/>
      <c r="N120" s="296"/>
      <c r="O120" s="296"/>
      <c r="P120" s="296"/>
      <c r="Q120" s="296"/>
      <c r="R120" s="296"/>
      <c r="S120" s="296"/>
      <c r="T120" s="296"/>
      <c r="U120" s="296"/>
      <c r="V120" s="296"/>
      <c r="W120" s="296"/>
      <c r="X120" s="296"/>
      <c r="Y120" s="296"/>
      <c r="Z120" s="296"/>
    </row>
    <row r="121" spans="1:26" x14ac:dyDescent="0.2">
      <c r="A121" s="303">
        <v>118</v>
      </c>
      <c r="B121" s="304"/>
      <c r="C121" s="269"/>
      <c r="D121" s="306"/>
      <c r="E121" s="269"/>
      <c r="F121" s="264"/>
      <c r="G121" s="307" t="str">
        <f t="shared" si="0"/>
        <v/>
      </c>
      <c r="H121" s="307"/>
      <c r="I121" s="308"/>
      <c r="J121" s="307"/>
      <c r="K121" s="304"/>
      <c r="L121" s="307"/>
      <c r="M121" s="296"/>
      <c r="N121" s="296"/>
      <c r="O121" s="296"/>
      <c r="P121" s="296"/>
      <c r="Q121" s="296"/>
      <c r="R121" s="296"/>
      <c r="S121" s="296"/>
      <c r="T121" s="296"/>
      <c r="U121" s="296"/>
      <c r="V121" s="296"/>
      <c r="W121" s="296"/>
      <c r="X121" s="296"/>
      <c r="Y121" s="296"/>
      <c r="Z121" s="296"/>
    </row>
    <row r="122" spans="1:26" x14ac:dyDescent="0.2">
      <c r="A122" s="303">
        <v>119</v>
      </c>
      <c r="B122" s="304"/>
      <c r="C122" s="269"/>
      <c r="D122" s="306"/>
      <c r="E122" s="269"/>
      <c r="F122" s="264"/>
      <c r="G122" s="307" t="str">
        <f t="shared" si="0"/>
        <v/>
      </c>
      <c r="H122" s="307"/>
      <c r="I122" s="308"/>
      <c r="J122" s="307"/>
      <c r="K122" s="304"/>
      <c r="L122" s="307"/>
      <c r="M122" s="296"/>
      <c r="N122" s="296"/>
      <c r="O122" s="296"/>
      <c r="P122" s="296"/>
      <c r="Q122" s="296"/>
      <c r="R122" s="296"/>
      <c r="S122" s="296"/>
      <c r="T122" s="296"/>
      <c r="U122" s="296"/>
      <c r="V122" s="296"/>
      <c r="W122" s="296"/>
      <c r="X122" s="296"/>
      <c r="Y122" s="296"/>
      <c r="Z122" s="296"/>
    </row>
    <row r="123" spans="1:26" x14ac:dyDescent="0.2">
      <c r="A123" s="303">
        <v>120</v>
      </c>
      <c r="B123" s="304"/>
      <c r="C123" s="269"/>
      <c r="D123" s="306"/>
      <c r="E123" s="269"/>
      <c r="F123" s="264"/>
      <c r="G123" s="307" t="str">
        <f t="shared" si="0"/>
        <v/>
      </c>
      <c r="H123" s="307"/>
      <c r="I123" s="308"/>
      <c r="J123" s="307"/>
      <c r="K123" s="304"/>
      <c r="L123" s="307"/>
      <c r="M123" s="296"/>
      <c r="N123" s="296"/>
      <c r="O123" s="296"/>
      <c r="P123" s="296"/>
      <c r="Q123" s="296"/>
      <c r="R123" s="296"/>
      <c r="S123" s="296"/>
      <c r="T123" s="296"/>
      <c r="U123" s="296"/>
      <c r="V123" s="296"/>
      <c r="W123" s="296"/>
      <c r="X123" s="296"/>
      <c r="Y123" s="296"/>
      <c r="Z123" s="296"/>
    </row>
    <row r="124" spans="1:26" x14ac:dyDescent="0.2">
      <c r="A124" s="303">
        <v>121</v>
      </c>
      <c r="B124" s="304"/>
      <c r="C124" s="269"/>
      <c r="D124" s="306"/>
      <c r="E124" s="269"/>
      <c r="F124" s="264"/>
      <c r="G124" s="307" t="str">
        <f t="shared" si="0"/>
        <v/>
      </c>
      <c r="H124" s="307"/>
      <c r="I124" s="308"/>
      <c r="J124" s="307"/>
      <c r="K124" s="304"/>
      <c r="L124" s="307"/>
      <c r="M124" s="296"/>
      <c r="N124" s="296"/>
      <c r="O124" s="296"/>
      <c r="P124" s="296"/>
      <c r="Q124" s="296"/>
      <c r="R124" s="296"/>
      <c r="S124" s="296"/>
      <c r="T124" s="296"/>
      <c r="U124" s="296"/>
      <c r="V124" s="296"/>
      <c r="W124" s="296"/>
      <c r="X124" s="296"/>
      <c r="Y124" s="296"/>
      <c r="Z124" s="296"/>
    </row>
    <row r="125" spans="1:26" x14ac:dyDescent="0.2">
      <c r="A125" s="303">
        <v>122</v>
      </c>
      <c r="B125" s="304"/>
      <c r="C125" s="269"/>
      <c r="D125" s="306"/>
      <c r="E125" s="269"/>
      <c r="F125" s="264"/>
      <c r="G125" s="307" t="str">
        <f t="shared" si="0"/>
        <v/>
      </c>
      <c r="H125" s="307"/>
      <c r="I125" s="308"/>
      <c r="J125" s="307"/>
      <c r="K125" s="304"/>
      <c r="L125" s="307"/>
      <c r="M125" s="296"/>
      <c r="N125" s="296"/>
      <c r="O125" s="296"/>
      <c r="P125" s="296"/>
      <c r="Q125" s="296"/>
      <c r="R125" s="296"/>
      <c r="S125" s="296"/>
      <c r="T125" s="296"/>
      <c r="U125" s="296"/>
      <c r="V125" s="296"/>
      <c r="W125" s="296"/>
      <c r="X125" s="296"/>
      <c r="Y125" s="296"/>
      <c r="Z125" s="296"/>
    </row>
    <row r="126" spans="1:26" x14ac:dyDescent="0.2">
      <c r="A126" s="303">
        <v>123</v>
      </c>
      <c r="B126" s="304"/>
      <c r="C126" s="269"/>
      <c r="D126" s="306"/>
      <c r="E126" s="269"/>
      <c r="F126" s="264"/>
      <c r="G126" s="307" t="str">
        <f t="shared" si="0"/>
        <v/>
      </c>
      <c r="H126" s="307"/>
      <c r="I126" s="308"/>
      <c r="J126" s="307"/>
      <c r="K126" s="304"/>
      <c r="L126" s="307"/>
      <c r="M126" s="296"/>
      <c r="N126" s="296"/>
      <c r="O126" s="296"/>
      <c r="P126" s="296"/>
      <c r="Q126" s="296"/>
      <c r="R126" s="296"/>
      <c r="S126" s="296"/>
      <c r="T126" s="296"/>
      <c r="U126" s="296"/>
      <c r="V126" s="296"/>
      <c r="W126" s="296"/>
      <c r="X126" s="296"/>
      <c r="Y126" s="296"/>
      <c r="Z126" s="296"/>
    </row>
    <row r="127" spans="1:26" x14ac:dyDescent="0.2">
      <c r="A127" s="303">
        <v>124</v>
      </c>
      <c r="B127" s="304"/>
      <c r="C127" s="269"/>
      <c r="D127" s="306"/>
      <c r="E127" s="269"/>
      <c r="F127" s="264"/>
      <c r="G127" s="307" t="str">
        <f t="shared" si="0"/>
        <v/>
      </c>
      <c r="H127" s="307"/>
      <c r="I127" s="308"/>
      <c r="J127" s="307"/>
      <c r="K127" s="304"/>
      <c r="L127" s="307"/>
      <c r="M127" s="296"/>
      <c r="N127" s="296"/>
      <c r="O127" s="296"/>
      <c r="P127" s="296"/>
      <c r="Q127" s="296"/>
      <c r="R127" s="296"/>
      <c r="S127" s="296"/>
      <c r="T127" s="296"/>
      <c r="U127" s="296"/>
      <c r="V127" s="296"/>
      <c r="W127" s="296"/>
      <c r="X127" s="296"/>
      <c r="Y127" s="296"/>
      <c r="Z127" s="296"/>
    </row>
    <row r="128" spans="1:26" x14ac:dyDescent="0.2">
      <c r="A128" s="303">
        <v>125</v>
      </c>
      <c r="B128" s="304"/>
      <c r="C128" s="269"/>
      <c r="D128" s="306"/>
      <c r="E128" s="269"/>
      <c r="F128" s="264"/>
      <c r="G128" s="307" t="str">
        <f t="shared" si="0"/>
        <v/>
      </c>
      <c r="H128" s="307"/>
      <c r="I128" s="308"/>
      <c r="J128" s="307"/>
      <c r="K128" s="304"/>
      <c r="L128" s="307"/>
      <c r="M128" s="296"/>
      <c r="N128" s="296"/>
      <c r="O128" s="296"/>
      <c r="P128" s="296"/>
      <c r="Q128" s="296"/>
      <c r="R128" s="296"/>
      <c r="S128" s="296"/>
      <c r="T128" s="296"/>
      <c r="U128" s="296"/>
      <c r="V128" s="296"/>
      <c r="W128" s="296"/>
      <c r="X128" s="296"/>
      <c r="Y128" s="296"/>
      <c r="Z128" s="296"/>
    </row>
    <row r="129" spans="1:26" x14ac:dyDescent="0.2">
      <c r="A129" s="303">
        <v>126</v>
      </c>
      <c r="B129" s="304"/>
      <c r="C129" s="269"/>
      <c r="D129" s="306"/>
      <c r="E129" s="269"/>
      <c r="F129" s="264"/>
      <c r="G129" s="307" t="str">
        <f t="shared" si="0"/>
        <v/>
      </c>
      <c r="H129" s="307"/>
      <c r="I129" s="308"/>
      <c r="J129" s="307"/>
      <c r="K129" s="304"/>
      <c r="L129" s="307"/>
      <c r="M129" s="296"/>
      <c r="N129" s="296"/>
      <c r="O129" s="296"/>
      <c r="P129" s="296"/>
      <c r="Q129" s="296"/>
      <c r="R129" s="296"/>
      <c r="S129" s="296"/>
      <c r="T129" s="296"/>
      <c r="U129" s="296"/>
      <c r="V129" s="296"/>
      <c r="W129" s="296"/>
      <c r="X129" s="296"/>
      <c r="Y129" s="296"/>
      <c r="Z129" s="296"/>
    </row>
    <row r="130" spans="1:26" x14ac:dyDescent="0.2">
      <c r="A130" s="303">
        <v>127</v>
      </c>
      <c r="B130" s="304"/>
      <c r="C130" s="269"/>
      <c r="D130" s="306"/>
      <c r="E130" s="269"/>
      <c r="F130" s="264"/>
      <c r="G130" s="307" t="str">
        <f t="shared" si="0"/>
        <v/>
      </c>
      <c r="H130" s="307"/>
      <c r="I130" s="308"/>
      <c r="J130" s="307"/>
      <c r="K130" s="304"/>
      <c r="L130" s="307"/>
      <c r="M130" s="296"/>
      <c r="N130" s="296"/>
      <c r="O130" s="296"/>
      <c r="P130" s="296"/>
      <c r="Q130" s="296"/>
      <c r="R130" s="296"/>
      <c r="S130" s="296"/>
      <c r="T130" s="296"/>
      <c r="U130" s="296"/>
      <c r="V130" s="296"/>
      <c r="W130" s="296"/>
      <c r="X130" s="296"/>
      <c r="Y130" s="296"/>
      <c r="Z130" s="296"/>
    </row>
    <row r="131" spans="1:26" x14ac:dyDescent="0.2">
      <c r="A131" s="303">
        <v>128</v>
      </c>
      <c r="B131" s="304"/>
      <c r="C131" s="269"/>
      <c r="D131" s="306"/>
      <c r="E131" s="269"/>
      <c r="F131" s="264"/>
      <c r="G131" s="307" t="str">
        <f t="shared" si="0"/>
        <v/>
      </c>
      <c r="H131" s="307"/>
      <c r="I131" s="308"/>
      <c r="J131" s="307"/>
      <c r="K131" s="304"/>
      <c r="L131" s="307"/>
      <c r="M131" s="296"/>
      <c r="N131" s="296"/>
      <c r="O131" s="296"/>
      <c r="P131" s="296"/>
      <c r="Q131" s="296"/>
      <c r="R131" s="296"/>
      <c r="S131" s="296"/>
      <c r="T131" s="296"/>
      <c r="U131" s="296"/>
      <c r="V131" s="296"/>
      <c r="W131" s="296"/>
      <c r="X131" s="296"/>
      <c r="Y131" s="296"/>
      <c r="Z131" s="296"/>
    </row>
    <row r="132" spans="1:26" x14ac:dyDescent="0.2">
      <c r="A132" s="303">
        <v>129</v>
      </c>
      <c r="B132" s="304"/>
      <c r="C132" s="269"/>
      <c r="D132" s="306"/>
      <c r="E132" s="269"/>
      <c r="F132" s="264"/>
      <c r="G132" s="307" t="str">
        <f t="shared" si="0"/>
        <v/>
      </c>
      <c r="H132" s="307"/>
      <c r="I132" s="308"/>
      <c r="J132" s="307"/>
      <c r="K132" s="304"/>
      <c r="L132" s="307"/>
      <c r="M132" s="296"/>
      <c r="N132" s="296"/>
      <c r="O132" s="296"/>
      <c r="P132" s="296"/>
      <c r="Q132" s="296"/>
      <c r="R132" s="296"/>
      <c r="S132" s="296"/>
      <c r="T132" s="296"/>
      <c r="U132" s="296"/>
      <c r="V132" s="296"/>
      <c r="W132" s="296"/>
      <c r="X132" s="296"/>
      <c r="Y132" s="296"/>
      <c r="Z132" s="296"/>
    </row>
    <row r="133" spans="1:26" x14ac:dyDescent="0.2">
      <c r="A133" s="303">
        <v>130</v>
      </c>
      <c r="B133" s="304"/>
      <c r="C133" s="269"/>
      <c r="D133" s="306"/>
      <c r="E133" s="269"/>
      <c r="F133" s="264"/>
      <c r="G133" s="307" t="str">
        <f t="shared" si="0"/>
        <v/>
      </c>
      <c r="H133" s="307"/>
      <c r="I133" s="308"/>
      <c r="J133" s="307"/>
      <c r="K133" s="304"/>
      <c r="L133" s="307"/>
      <c r="M133" s="296"/>
      <c r="N133" s="296"/>
      <c r="O133" s="296"/>
      <c r="P133" s="296"/>
      <c r="Q133" s="296"/>
      <c r="R133" s="296"/>
      <c r="S133" s="296"/>
      <c r="T133" s="296"/>
      <c r="U133" s="296"/>
      <c r="V133" s="296"/>
      <c r="W133" s="296"/>
      <c r="X133" s="296"/>
      <c r="Y133" s="296"/>
      <c r="Z133" s="296"/>
    </row>
    <row r="134" spans="1:26" x14ac:dyDescent="0.2">
      <c r="A134" s="303">
        <v>131</v>
      </c>
      <c r="B134" s="304"/>
      <c r="C134" s="269"/>
      <c r="D134" s="306"/>
      <c r="E134" s="269"/>
      <c r="F134" s="264"/>
      <c r="G134" s="307" t="str">
        <f t="shared" si="0"/>
        <v/>
      </c>
      <c r="H134" s="307"/>
      <c r="I134" s="308"/>
      <c r="J134" s="307"/>
      <c r="K134" s="304"/>
      <c r="L134" s="307"/>
      <c r="M134" s="296"/>
      <c r="N134" s="296"/>
      <c r="O134" s="296"/>
      <c r="P134" s="296"/>
      <c r="Q134" s="296"/>
      <c r="R134" s="296"/>
      <c r="S134" s="296"/>
      <c r="T134" s="296"/>
      <c r="U134" s="296"/>
      <c r="V134" s="296"/>
      <c r="W134" s="296"/>
      <c r="X134" s="296"/>
      <c r="Y134" s="296"/>
      <c r="Z134" s="296"/>
    </row>
    <row r="135" spans="1:26" x14ac:dyDescent="0.2">
      <c r="A135" s="303">
        <v>132</v>
      </c>
      <c r="B135" s="304"/>
      <c r="C135" s="269"/>
      <c r="D135" s="306"/>
      <c r="E135" s="269"/>
      <c r="F135" s="264"/>
      <c r="G135" s="307" t="str">
        <f t="shared" si="0"/>
        <v/>
      </c>
      <c r="H135" s="307"/>
      <c r="I135" s="308"/>
      <c r="J135" s="307"/>
      <c r="K135" s="304"/>
      <c r="L135" s="307"/>
      <c r="M135" s="296"/>
      <c r="N135" s="296"/>
      <c r="O135" s="296"/>
      <c r="P135" s="296"/>
      <c r="Q135" s="296"/>
      <c r="R135" s="296"/>
      <c r="S135" s="296"/>
      <c r="T135" s="296"/>
      <c r="U135" s="296"/>
      <c r="V135" s="296"/>
      <c r="W135" s="296"/>
      <c r="X135" s="296"/>
      <c r="Y135" s="296"/>
      <c r="Z135" s="296"/>
    </row>
    <row r="136" spans="1:26" x14ac:dyDescent="0.2">
      <c r="A136" s="303">
        <v>133</v>
      </c>
      <c r="B136" s="304"/>
      <c r="C136" s="269"/>
      <c r="D136" s="306"/>
      <c r="E136" s="269"/>
      <c r="F136" s="264"/>
      <c r="G136" s="307" t="str">
        <f t="shared" si="0"/>
        <v/>
      </c>
      <c r="H136" s="307"/>
      <c r="I136" s="308"/>
      <c r="J136" s="307"/>
      <c r="K136" s="304"/>
      <c r="L136" s="307"/>
      <c r="M136" s="296"/>
      <c r="N136" s="296"/>
      <c r="O136" s="296"/>
      <c r="P136" s="296"/>
      <c r="Q136" s="296"/>
      <c r="R136" s="296"/>
      <c r="S136" s="296"/>
      <c r="T136" s="296"/>
      <c r="U136" s="296"/>
      <c r="V136" s="296"/>
      <c r="W136" s="296"/>
      <c r="X136" s="296"/>
      <c r="Y136" s="296"/>
      <c r="Z136" s="296"/>
    </row>
    <row r="137" spans="1:26" x14ac:dyDescent="0.2">
      <c r="A137" s="303">
        <v>134</v>
      </c>
      <c r="B137" s="304"/>
      <c r="C137" s="269"/>
      <c r="D137" s="306"/>
      <c r="E137" s="269"/>
      <c r="F137" s="264"/>
      <c r="G137" s="307" t="str">
        <f t="shared" si="0"/>
        <v/>
      </c>
      <c r="H137" s="307"/>
      <c r="I137" s="308"/>
      <c r="J137" s="307"/>
      <c r="K137" s="304"/>
      <c r="L137" s="307"/>
      <c r="M137" s="296"/>
      <c r="N137" s="296"/>
      <c r="O137" s="296"/>
      <c r="P137" s="296"/>
      <c r="Q137" s="296"/>
      <c r="R137" s="296"/>
      <c r="S137" s="296"/>
      <c r="T137" s="296"/>
      <c r="U137" s="296"/>
      <c r="V137" s="296"/>
      <c r="W137" s="296"/>
      <c r="X137" s="296"/>
      <c r="Y137" s="296"/>
      <c r="Z137" s="296"/>
    </row>
    <row r="138" spans="1:26" x14ac:dyDescent="0.2">
      <c r="A138" s="303">
        <v>135</v>
      </c>
      <c r="B138" s="304"/>
      <c r="C138" s="269"/>
      <c r="D138" s="306"/>
      <c r="E138" s="269"/>
      <c r="F138" s="264"/>
      <c r="G138" s="307" t="str">
        <f t="shared" si="0"/>
        <v/>
      </c>
      <c r="H138" s="307"/>
      <c r="I138" s="308"/>
      <c r="J138" s="307"/>
      <c r="K138" s="304"/>
      <c r="L138" s="307"/>
      <c r="M138" s="296"/>
      <c r="N138" s="296"/>
      <c r="O138" s="296"/>
      <c r="P138" s="296"/>
      <c r="Q138" s="296"/>
      <c r="R138" s="296"/>
      <c r="S138" s="296"/>
      <c r="T138" s="296"/>
      <c r="U138" s="296"/>
      <c r="V138" s="296"/>
      <c r="W138" s="296"/>
      <c r="X138" s="296"/>
      <c r="Y138" s="296"/>
      <c r="Z138" s="296"/>
    </row>
    <row r="139" spans="1:26" x14ac:dyDescent="0.2">
      <c r="A139" s="303">
        <v>136</v>
      </c>
      <c r="B139" s="304"/>
      <c r="C139" s="269"/>
      <c r="D139" s="311"/>
      <c r="E139" s="269"/>
      <c r="F139" s="264"/>
      <c r="G139" s="307" t="str">
        <f t="shared" si="0"/>
        <v/>
      </c>
      <c r="H139" s="307"/>
      <c r="I139" s="308"/>
      <c r="J139" s="308"/>
      <c r="K139" s="304"/>
      <c r="L139" s="307"/>
      <c r="M139" s="296"/>
      <c r="N139" s="296"/>
      <c r="O139" s="296"/>
      <c r="P139" s="296"/>
      <c r="Q139" s="296"/>
      <c r="R139" s="296"/>
      <c r="S139" s="296"/>
      <c r="T139" s="296"/>
      <c r="U139" s="296"/>
      <c r="V139" s="296"/>
      <c r="W139" s="296"/>
      <c r="X139" s="296"/>
      <c r="Y139" s="296"/>
      <c r="Z139" s="296"/>
    </row>
    <row r="140" spans="1:26" x14ac:dyDescent="0.2">
      <c r="A140" s="303">
        <v>137</v>
      </c>
      <c r="B140" s="304"/>
      <c r="C140" s="269"/>
      <c r="D140" s="306"/>
      <c r="E140" s="269"/>
      <c r="F140" s="264"/>
      <c r="G140" s="307" t="str">
        <f t="shared" si="0"/>
        <v/>
      </c>
      <c r="H140" s="307"/>
      <c r="I140" s="308"/>
      <c r="J140" s="307"/>
      <c r="K140" s="304"/>
      <c r="L140" s="307"/>
      <c r="M140" s="296"/>
      <c r="N140" s="296"/>
      <c r="O140" s="296"/>
      <c r="P140" s="296"/>
      <c r="Q140" s="296"/>
      <c r="R140" s="296"/>
      <c r="S140" s="296"/>
      <c r="T140" s="296"/>
      <c r="U140" s="296"/>
      <c r="V140" s="296"/>
      <c r="W140" s="296"/>
      <c r="X140" s="296"/>
      <c r="Y140" s="296"/>
      <c r="Z140" s="296"/>
    </row>
    <row r="141" spans="1:26" x14ac:dyDescent="0.2">
      <c r="A141" s="303">
        <v>138</v>
      </c>
      <c r="B141" s="304"/>
      <c r="C141" s="269"/>
      <c r="D141" s="306"/>
      <c r="E141" s="269"/>
      <c r="F141" s="264"/>
      <c r="G141" s="307" t="str">
        <f t="shared" si="0"/>
        <v/>
      </c>
      <c r="H141" s="307"/>
      <c r="I141" s="308"/>
      <c r="J141" s="307"/>
      <c r="K141" s="304"/>
      <c r="L141" s="307"/>
      <c r="M141" s="296"/>
      <c r="N141" s="296"/>
      <c r="O141" s="296"/>
      <c r="P141" s="296"/>
      <c r="Q141" s="296"/>
      <c r="R141" s="296"/>
      <c r="S141" s="296"/>
      <c r="T141" s="296"/>
      <c r="U141" s="296"/>
      <c r="V141" s="296"/>
      <c r="W141" s="296"/>
      <c r="X141" s="296"/>
      <c r="Y141" s="296"/>
      <c r="Z141" s="296"/>
    </row>
    <row r="142" spans="1:26" x14ac:dyDescent="0.2">
      <c r="A142" s="303">
        <v>139</v>
      </c>
      <c r="B142" s="304"/>
      <c r="C142" s="269"/>
      <c r="D142" s="306"/>
      <c r="E142" s="269"/>
      <c r="F142" s="264"/>
      <c r="G142" s="307" t="str">
        <f t="shared" si="0"/>
        <v/>
      </c>
      <c r="H142" s="307"/>
      <c r="I142" s="308"/>
      <c r="J142" s="307"/>
      <c r="K142" s="304"/>
      <c r="L142" s="307"/>
      <c r="M142" s="296"/>
      <c r="N142" s="296"/>
      <c r="O142" s="296"/>
      <c r="P142" s="296"/>
      <c r="Q142" s="296"/>
      <c r="R142" s="296"/>
      <c r="S142" s="296"/>
      <c r="T142" s="296"/>
      <c r="U142" s="296"/>
      <c r="V142" s="296"/>
      <c r="W142" s="296"/>
      <c r="X142" s="296"/>
      <c r="Y142" s="296"/>
      <c r="Z142" s="296"/>
    </row>
    <row r="143" spans="1:26" x14ac:dyDescent="0.2">
      <c r="A143" s="303">
        <v>140</v>
      </c>
      <c r="B143" s="304"/>
      <c r="C143" s="269"/>
      <c r="D143" s="306"/>
      <c r="E143" s="269"/>
      <c r="F143" s="264"/>
      <c r="G143" s="307" t="str">
        <f t="shared" si="0"/>
        <v/>
      </c>
      <c r="H143" s="307"/>
      <c r="I143" s="308"/>
      <c r="J143" s="307"/>
      <c r="K143" s="304"/>
      <c r="L143" s="307"/>
      <c r="M143" s="296"/>
      <c r="N143" s="296"/>
      <c r="O143" s="296"/>
      <c r="P143" s="296"/>
      <c r="Q143" s="296"/>
      <c r="R143" s="296"/>
      <c r="S143" s="296"/>
      <c r="T143" s="296"/>
      <c r="U143" s="296"/>
      <c r="V143" s="296"/>
      <c r="W143" s="296"/>
      <c r="X143" s="296"/>
      <c r="Y143" s="296"/>
      <c r="Z143" s="296"/>
    </row>
    <row r="144" spans="1:26" x14ac:dyDescent="0.2">
      <c r="A144" s="303">
        <v>141</v>
      </c>
      <c r="B144" s="304"/>
      <c r="C144" s="269"/>
      <c r="D144" s="306"/>
      <c r="E144" s="269"/>
      <c r="F144" s="264"/>
      <c r="G144" s="307" t="str">
        <f t="shared" si="0"/>
        <v/>
      </c>
      <c r="H144" s="307"/>
      <c r="I144" s="308"/>
      <c r="J144" s="307"/>
      <c r="K144" s="304"/>
      <c r="L144" s="307"/>
      <c r="M144" s="296"/>
      <c r="N144" s="296"/>
      <c r="O144" s="296"/>
      <c r="P144" s="296"/>
      <c r="Q144" s="296"/>
      <c r="R144" s="296"/>
      <c r="S144" s="296"/>
      <c r="T144" s="296"/>
      <c r="U144" s="296"/>
      <c r="V144" s="296"/>
      <c r="W144" s="296"/>
      <c r="X144" s="296"/>
      <c r="Y144" s="296"/>
      <c r="Z144" s="296"/>
    </row>
    <row r="145" spans="1:26" x14ac:dyDescent="0.2">
      <c r="A145" s="303">
        <v>142</v>
      </c>
      <c r="B145" s="304"/>
      <c r="C145" s="269"/>
      <c r="D145" s="306"/>
      <c r="E145" s="269"/>
      <c r="F145" s="264"/>
      <c r="G145" s="307" t="str">
        <f t="shared" si="0"/>
        <v/>
      </c>
      <c r="H145" s="307"/>
      <c r="I145" s="308"/>
      <c r="J145" s="307"/>
      <c r="K145" s="304"/>
      <c r="L145" s="307"/>
      <c r="M145" s="296"/>
      <c r="N145" s="296"/>
      <c r="O145" s="296"/>
      <c r="P145" s="296"/>
      <c r="Q145" s="296"/>
      <c r="R145" s="296"/>
      <c r="S145" s="296"/>
      <c r="T145" s="296"/>
      <c r="U145" s="296"/>
      <c r="V145" s="296"/>
      <c r="W145" s="296"/>
      <c r="X145" s="296"/>
      <c r="Y145" s="296"/>
      <c r="Z145" s="296"/>
    </row>
    <row r="146" spans="1:26" x14ac:dyDescent="0.2">
      <c r="A146" s="303">
        <v>143</v>
      </c>
      <c r="B146" s="304"/>
      <c r="C146" s="269"/>
      <c r="D146" s="306"/>
      <c r="E146" s="269"/>
      <c r="F146" s="264"/>
      <c r="G146" s="307" t="str">
        <f t="shared" si="0"/>
        <v/>
      </c>
      <c r="H146" s="307"/>
      <c r="I146" s="308"/>
      <c r="J146" s="307"/>
      <c r="K146" s="304"/>
      <c r="L146" s="307"/>
      <c r="M146" s="296"/>
      <c r="N146" s="296"/>
      <c r="O146" s="296"/>
      <c r="P146" s="296"/>
      <c r="Q146" s="296"/>
      <c r="R146" s="296"/>
      <c r="S146" s="296"/>
      <c r="T146" s="296"/>
      <c r="U146" s="296"/>
      <c r="V146" s="296"/>
      <c r="W146" s="296"/>
      <c r="X146" s="296"/>
      <c r="Y146" s="296"/>
      <c r="Z146" s="296"/>
    </row>
    <row r="147" spans="1:26" x14ac:dyDescent="0.2">
      <c r="A147" s="303">
        <v>144</v>
      </c>
      <c r="B147" s="304"/>
      <c r="C147" s="269"/>
      <c r="D147" s="306"/>
      <c r="E147" s="269"/>
      <c r="F147" s="264"/>
      <c r="G147" s="307" t="str">
        <f t="shared" si="0"/>
        <v/>
      </c>
      <c r="H147" s="307"/>
      <c r="I147" s="308"/>
      <c r="J147" s="307"/>
      <c r="K147" s="304"/>
      <c r="L147" s="307"/>
      <c r="M147" s="296"/>
      <c r="N147" s="296"/>
      <c r="O147" s="296"/>
      <c r="P147" s="296"/>
      <c r="Q147" s="296"/>
      <c r="R147" s="296"/>
      <c r="S147" s="296"/>
      <c r="T147" s="296"/>
      <c r="U147" s="296"/>
      <c r="V147" s="296"/>
      <c r="W147" s="296"/>
      <c r="X147" s="296"/>
      <c r="Y147" s="296"/>
      <c r="Z147" s="296"/>
    </row>
    <row r="148" spans="1:26" x14ac:dyDescent="0.2">
      <c r="A148" s="303">
        <v>145</v>
      </c>
      <c r="B148" s="304"/>
      <c r="C148" s="269"/>
      <c r="D148" s="306"/>
      <c r="E148" s="269"/>
      <c r="F148" s="264"/>
      <c r="G148" s="307" t="str">
        <f t="shared" si="0"/>
        <v/>
      </c>
      <c r="H148" s="307"/>
      <c r="I148" s="308"/>
      <c r="J148" s="307"/>
      <c r="K148" s="304"/>
      <c r="L148" s="307"/>
      <c r="M148" s="296"/>
      <c r="N148" s="296"/>
      <c r="O148" s="296"/>
      <c r="P148" s="296"/>
      <c r="Q148" s="296"/>
      <c r="R148" s="296"/>
      <c r="S148" s="296"/>
      <c r="T148" s="296"/>
      <c r="U148" s="296"/>
      <c r="V148" s="296"/>
      <c r="W148" s="296"/>
      <c r="X148" s="296"/>
      <c r="Y148" s="296"/>
      <c r="Z148" s="296"/>
    </row>
    <row r="149" spans="1:26" x14ac:dyDescent="0.2">
      <c r="A149" s="303">
        <v>146</v>
      </c>
      <c r="B149" s="304"/>
      <c r="C149" s="269"/>
      <c r="D149" s="306"/>
      <c r="E149" s="269"/>
      <c r="F149" s="264"/>
      <c r="G149" s="307" t="str">
        <f t="shared" si="0"/>
        <v/>
      </c>
      <c r="H149" s="307"/>
      <c r="I149" s="308"/>
      <c r="J149" s="307"/>
      <c r="K149" s="304"/>
      <c r="L149" s="307"/>
      <c r="M149" s="296"/>
      <c r="N149" s="296"/>
      <c r="O149" s="296"/>
      <c r="P149" s="296"/>
      <c r="Q149" s="296"/>
      <c r="R149" s="296"/>
      <c r="S149" s="296"/>
      <c r="T149" s="296"/>
      <c r="U149" s="296"/>
      <c r="V149" s="296"/>
      <c r="W149" s="296"/>
      <c r="X149" s="296"/>
      <c r="Y149" s="296"/>
      <c r="Z149" s="296"/>
    </row>
    <row r="150" spans="1:26" x14ac:dyDescent="0.2">
      <c r="A150" s="303">
        <v>147</v>
      </c>
      <c r="B150" s="304"/>
      <c r="C150" s="269"/>
      <c r="D150" s="306"/>
      <c r="E150" s="269"/>
      <c r="F150" s="264"/>
      <c r="G150" s="307" t="str">
        <f t="shared" si="0"/>
        <v/>
      </c>
      <c r="H150" s="307"/>
      <c r="I150" s="308"/>
      <c r="J150" s="307"/>
      <c r="K150" s="304"/>
      <c r="L150" s="307"/>
      <c r="M150" s="296"/>
      <c r="N150" s="296"/>
      <c r="O150" s="296"/>
      <c r="P150" s="296"/>
      <c r="Q150" s="296"/>
      <c r="R150" s="296"/>
      <c r="S150" s="296"/>
      <c r="T150" s="296"/>
      <c r="U150" s="296"/>
      <c r="V150" s="296"/>
      <c r="W150" s="296"/>
      <c r="X150" s="296"/>
      <c r="Y150" s="296"/>
      <c r="Z150" s="296"/>
    </row>
    <row r="151" spans="1:26" x14ac:dyDescent="0.2">
      <c r="A151" s="303">
        <v>148</v>
      </c>
      <c r="B151" s="304"/>
      <c r="C151" s="269"/>
      <c r="D151" s="306"/>
      <c r="E151" s="269"/>
      <c r="F151" s="264"/>
      <c r="G151" s="307" t="str">
        <f t="shared" si="0"/>
        <v/>
      </c>
      <c r="H151" s="307"/>
      <c r="I151" s="308"/>
      <c r="J151" s="307"/>
      <c r="K151" s="304"/>
      <c r="L151" s="307"/>
      <c r="M151" s="296"/>
      <c r="N151" s="296"/>
      <c r="O151" s="296"/>
      <c r="P151" s="296"/>
      <c r="Q151" s="296"/>
      <c r="R151" s="296"/>
      <c r="S151" s="296"/>
      <c r="T151" s="296"/>
      <c r="U151" s="296"/>
      <c r="V151" s="296"/>
      <c r="W151" s="296"/>
      <c r="X151" s="296"/>
      <c r="Y151" s="296"/>
      <c r="Z151" s="296"/>
    </row>
    <row r="152" spans="1:26" x14ac:dyDescent="0.2">
      <c r="A152" s="303">
        <v>149</v>
      </c>
      <c r="B152" s="304"/>
      <c r="C152" s="269"/>
      <c r="D152" s="306"/>
      <c r="E152" s="269"/>
      <c r="F152" s="264"/>
      <c r="G152" s="307" t="str">
        <f t="shared" si="0"/>
        <v/>
      </c>
      <c r="H152" s="307"/>
      <c r="I152" s="308"/>
      <c r="J152" s="307"/>
      <c r="K152" s="304"/>
      <c r="L152" s="307"/>
      <c r="M152" s="296"/>
      <c r="N152" s="296"/>
      <c r="O152" s="296"/>
      <c r="P152" s="296"/>
      <c r="Q152" s="296"/>
      <c r="R152" s="296"/>
      <c r="S152" s="296"/>
      <c r="T152" s="296"/>
      <c r="U152" s="296"/>
      <c r="V152" s="296"/>
      <c r="W152" s="296"/>
      <c r="X152" s="296"/>
      <c r="Y152" s="296"/>
      <c r="Z152" s="296"/>
    </row>
    <row r="153" spans="1:26" x14ac:dyDescent="0.2">
      <c r="A153" s="303">
        <v>150</v>
      </c>
      <c r="B153" s="304"/>
      <c r="C153" s="269"/>
      <c r="D153" s="306"/>
      <c r="E153" s="269"/>
      <c r="F153" s="264"/>
      <c r="G153" s="307" t="str">
        <f t="shared" si="0"/>
        <v/>
      </c>
      <c r="H153" s="307"/>
      <c r="I153" s="308"/>
      <c r="J153" s="307"/>
      <c r="K153" s="304"/>
      <c r="L153" s="307"/>
      <c r="M153" s="296"/>
      <c r="N153" s="296"/>
      <c r="O153" s="296"/>
      <c r="P153" s="296"/>
      <c r="Q153" s="296"/>
      <c r="R153" s="296"/>
      <c r="S153" s="296"/>
      <c r="T153" s="296"/>
      <c r="U153" s="296"/>
      <c r="V153" s="296"/>
      <c r="W153" s="296"/>
      <c r="X153" s="296"/>
      <c r="Y153" s="296"/>
      <c r="Z153" s="296"/>
    </row>
    <row r="154" spans="1:26" x14ac:dyDescent="0.2">
      <c r="A154" s="303">
        <v>151</v>
      </c>
      <c r="B154" s="304"/>
      <c r="C154" s="269"/>
      <c r="D154" s="306"/>
      <c r="E154" s="269"/>
      <c r="F154" s="264"/>
      <c r="G154" s="307" t="str">
        <f t="shared" si="0"/>
        <v/>
      </c>
      <c r="H154" s="307"/>
      <c r="I154" s="308"/>
      <c r="J154" s="307"/>
      <c r="K154" s="304"/>
      <c r="L154" s="307"/>
      <c r="M154" s="296"/>
      <c r="N154" s="296"/>
      <c r="O154" s="296"/>
      <c r="P154" s="296"/>
      <c r="Q154" s="296"/>
      <c r="R154" s="296"/>
      <c r="S154" s="296"/>
      <c r="T154" s="296"/>
      <c r="U154" s="296"/>
      <c r="V154" s="296"/>
      <c r="W154" s="296"/>
      <c r="X154" s="296"/>
      <c r="Y154" s="296"/>
      <c r="Z154" s="296"/>
    </row>
    <row r="155" spans="1:26" x14ac:dyDescent="0.2">
      <c r="A155" s="303">
        <v>152</v>
      </c>
      <c r="B155" s="304"/>
      <c r="C155" s="269"/>
      <c r="D155" s="306"/>
      <c r="E155" s="269"/>
      <c r="F155" s="264"/>
      <c r="G155" s="307" t="str">
        <f t="shared" si="0"/>
        <v/>
      </c>
      <c r="H155" s="307"/>
      <c r="I155" s="308"/>
      <c r="J155" s="307"/>
      <c r="K155" s="304"/>
      <c r="L155" s="307"/>
      <c r="M155" s="296"/>
      <c r="N155" s="296"/>
      <c r="O155" s="296"/>
      <c r="P155" s="296"/>
      <c r="Q155" s="296"/>
      <c r="R155" s="296"/>
      <c r="S155" s="296"/>
      <c r="T155" s="296"/>
      <c r="U155" s="296"/>
      <c r="V155" s="296"/>
      <c r="W155" s="296"/>
      <c r="X155" s="296"/>
      <c r="Y155" s="296"/>
      <c r="Z155" s="296"/>
    </row>
    <row r="156" spans="1:26" x14ac:dyDescent="0.2">
      <c r="A156" s="303">
        <v>153</v>
      </c>
      <c r="B156" s="304"/>
      <c r="C156" s="269"/>
      <c r="D156" s="306"/>
      <c r="E156" s="269"/>
      <c r="F156" s="264"/>
      <c r="G156" s="307" t="str">
        <f t="shared" si="0"/>
        <v/>
      </c>
      <c r="H156" s="307"/>
      <c r="I156" s="308"/>
      <c r="J156" s="307"/>
      <c r="K156" s="304"/>
      <c r="L156" s="307"/>
      <c r="M156" s="296"/>
      <c r="N156" s="296"/>
      <c r="O156" s="296"/>
      <c r="P156" s="296"/>
      <c r="Q156" s="296"/>
      <c r="R156" s="296"/>
      <c r="S156" s="296"/>
      <c r="T156" s="296"/>
      <c r="U156" s="296"/>
      <c r="V156" s="296"/>
      <c r="W156" s="296"/>
      <c r="X156" s="296"/>
      <c r="Y156" s="296"/>
      <c r="Z156" s="296"/>
    </row>
    <row r="157" spans="1:26" x14ac:dyDescent="0.2">
      <c r="A157" s="303">
        <v>154</v>
      </c>
      <c r="B157" s="304"/>
      <c r="C157" s="269"/>
      <c r="D157" s="306"/>
      <c r="E157" s="269"/>
      <c r="F157" s="264"/>
      <c r="G157" s="307" t="str">
        <f t="shared" si="0"/>
        <v/>
      </c>
      <c r="H157" s="307"/>
      <c r="I157" s="308"/>
      <c r="J157" s="307"/>
      <c r="K157" s="304"/>
      <c r="L157" s="307"/>
      <c r="M157" s="296"/>
      <c r="N157" s="296"/>
      <c r="O157" s="296"/>
      <c r="P157" s="296"/>
      <c r="Q157" s="296"/>
      <c r="R157" s="296"/>
      <c r="S157" s="296"/>
      <c r="T157" s="296"/>
      <c r="U157" s="296"/>
      <c r="V157" s="296"/>
      <c r="W157" s="296"/>
      <c r="X157" s="296"/>
      <c r="Y157" s="296"/>
      <c r="Z157" s="296"/>
    </row>
    <row r="158" spans="1:26" x14ac:dyDescent="0.2">
      <c r="A158" s="303">
        <v>155</v>
      </c>
      <c r="B158" s="304"/>
      <c r="C158" s="269"/>
      <c r="D158" s="306"/>
      <c r="E158" s="269"/>
      <c r="F158" s="264"/>
      <c r="G158" s="307" t="str">
        <f t="shared" si="0"/>
        <v/>
      </c>
      <c r="H158" s="307"/>
      <c r="I158" s="308"/>
      <c r="J158" s="307"/>
      <c r="K158" s="304"/>
      <c r="L158" s="307"/>
      <c r="M158" s="296"/>
      <c r="N158" s="296"/>
      <c r="O158" s="296"/>
      <c r="P158" s="296"/>
      <c r="Q158" s="296"/>
      <c r="R158" s="296"/>
      <c r="S158" s="296"/>
      <c r="T158" s="296"/>
      <c r="U158" s="296"/>
      <c r="V158" s="296"/>
      <c r="W158" s="296"/>
      <c r="X158" s="296"/>
      <c r="Y158" s="296"/>
      <c r="Z158" s="296"/>
    </row>
    <row r="159" spans="1:26" x14ac:dyDescent="0.2">
      <c r="A159" s="303">
        <v>156</v>
      </c>
      <c r="B159" s="304"/>
      <c r="C159" s="269"/>
      <c r="D159" s="306"/>
      <c r="E159" s="269"/>
      <c r="F159" s="264"/>
      <c r="G159" s="307" t="str">
        <f t="shared" si="0"/>
        <v/>
      </c>
      <c r="H159" s="307"/>
      <c r="I159" s="308"/>
      <c r="J159" s="307"/>
      <c r="K159" s="304"/>
      <c r="L159" s="307"/>
      <c r="M159" s="296"/>
      <c r="N159" s="296"/>
      <c r="O159" s="296"/>
      <c r="P159" s="296"/>
      <c r="Q159" s="296"/>
      <c r="R159" s="296"/>
      <c r="S159" s="296"/>
      <c r="T159" s="296"/>
      <c r="U159" s="296"/>
      <c r="V159" s="296"/>
      <c r="W159" s="296"/>
      <c r="X159" s="296"/>
      <c r="Y159" s="296"/>
      <c r="Z159" s="296"/>
    </row>
    <row r="160" spans="1:26" x14ac:dyDescent="0.2">
      <c r="A160" s="303">
        <v>157</v>
      </c>
      <c r="B160" s="304"/>
      <c r="C160" s="269"/>
      <c r="D160" s="306"/>
      <c r="E160" s="269"/>
      <c r="F160" s="264"/>
      <c r="G160" s="307" t="str">
        <f t="shared" si="0"/>
        <v/>
      </c>
      <c r="H160" s="307"/>
      <c r="I160" s="308"/>
      <c r="J160" s="307"/>
      <c r="K160" s="304"/>
      <c r="L160" s="307"/>
      <c r="M160" s="296"/>
      <c r="N160" s="296"/>
      <c r="O160" s="296"/>
      <c r="P160" s="296"/>
      <c r="Q160" s="296"/>
      <c r="R160" s="296"/>
      <c r="S160" s="296"/>
      <c r="T160" s="296"/>
      <c r="U160" s="296"/>
      <c r="V160" s="296"/>
      <c r="W160" s="296"/>
      <c r="X160" s="296"/>
      <c r="Y160" s="296"/>
      <c r="Z160" s="296"/>
    </row>
    <row r="161" spans="1:26" x14ac:dyDescent="0.2">
      <c r="A161" s="303">
        <v>158</v>
      </c>
      <c r="B161" s="304"/>
      <c r="C161" s="269"/>
      <c r="D161" s="306"/>
      <c r="E161" s="269"/>
      <c r="F161" s="264"/>
      <c r="G161" s="307" t="str">
        <f t="shared" si="0"/>
        <v/>
      </c>
      <c r="H161" s="307"/>
      <c r="I161" s="308"/>
      <c r="J161" s="307"/>
      <c r="K161" s="304"/>
      <c r="L161" s="307"/>
      <c r="M161" s="296"/>
      <c r="N161" s="296"/>
      <c r="O161" s="296"/>
      <c r="P161" s="296"/>
      <c r="Q161" s="296"/>
      <c r="R161" s="296"/>
      <c r="S161" s="296"/>
      <c r="T161" s="296"/>
      <c r="U161" s="296"/>
      <c r="V161" s="296"/>
      <c r="W161" s="296"/>
      <c r="X161" s="296"/>
      <c r="Y161" s="296"/>
      <c r="Z161" s="296"/>
    </row>
    <row r="162" spans="1:26" x14ac:dyDescent="0.2">
      <c r="A162" s="303">
        <v>159</v>
      </c>
      <c r="B162" s="304"/>
      <c r="C162" s="269"/>
      <c r="D162" s="306"/>
      <c r="E162" s="269"/>
      <c r="F162" s="264"/>
      <c r="G162" s="307" t="str">
        <f t="shared" si="0"/>
        <v/>
      </c>
      <c r="H162" s="307"/>
      <c r="I162" s="308"/>
      <c r="J162" s="307"/>
      <c r="K162" s="304"/>
      <c r="L162" s="307"/>
      <c r="M162" s="296"/>
      <c r="N162" s="296"/>
      <c r="O162" s="296"/>
      <c r="P162" s="296"/>
      <c r="Q162" s="296"/>
      <c r="R162" s="296"/>
      <c r="S162" s="296"/>
      <c r="T162" s="296"/>
      <c r="U162" s="296"/>
      <c r="V162" s="296"/>
      <c r="W162" s="296"/>
      <c r="X162" s="296"/>
      <c r="Y162" s="296"/>
      <c r="Z162" s="296"/>
    </row>
    <row r="163" spans="1:26" x14ac:dyDescent="0.2">
      <c r="A163" s="303">
        <v>160</v>
      </c>
      <c r="B163" s="304"/>
      <c r="C163" s="269"/>
      <c r="D163" s="306"/>
      <c r="E163" s="269"/>
      <c r="F163" s="264"/>
      <c r="G163" s="307" t="str">
        <f t="shared" si="0"/>
        <v/>
      </c>
      <c r="H163" s="307"/>
      <c r="I163" s="308"/>
      <c r="J163" s="307"/>
      <c r="K163" s="304"/>
      <c r="L163" s="307"/>
      <c r="M163" s="296"/>
      <c r="N163" s="296"/>
      <c r="O163" s="296"/>
      <c r="P163" s="296"/>
      <c r="Q163" s="296"/>
      <c r="R163" s="296"/>
      <c r="S163" s="296"/>
      <c r="T163" s="296"/>
      <c r="U163" s="296"/>
      <c r="V163" s="296"/>
      <c r="W163" s="296"/>
      <c r="X163" s="296"/>
      <c r="Y163" s="296"/>
      <c r="Z163" s="296"/>
    </row>
    <row r="164" spans="1:26" x14ac:dyDescent="0.2">
      <c r="A164" s="303">
        <v>161</v>
      </c>
      <c r="B164" s="304"/>
      <c r="C164" s="269"/>
      <c r="D164" s="306"/>
      <c r="E164" s="269"/>
      <c r="F164" s="264"/>
      <c r="G164" s="307" t="str">
        <f t="shared" si="0"/>
        <v/>
      </c>
      <c r="H164" s="307"/>
      <c r="I164" s="308"/>
      <c r="J164" s="307"/>
      <c r="K164" s="304"/>
      <c r="L164" s="307"/>
      <c r="M164" s="296"/>
      <c r="N164" s="296"/>
      <c r="O164" s="296"/>
      <c r="P164" s="296"/>
      <c r="Q164" s="296"/>
      <c r="R164" s="296"/>
      <c r="S164" s="296"/>
      <c r="T164" s="296"/>
      <c r="U164" s="296"/>
      <c r="V164" s="296"/>
      <c r="W164" s="296"/>
      <c r="X164" s="296"/>
      <c r="Y164" s="296"/>
      <c r="Z164" s="296"/>
    </row>
    <row r="165" spans="1:26" x14ac:dyDescent="0.2">
      <c r="A165" s="303">
        <v>162</v>
      </c>
      <c r="B165" s="304"/>
      <c r="C165" s="269"/>
      <c r="D165" s="306"/>
      <c r="E165" s="269"/>
      <c r="F165" s="264"/>
      <c r="G165" s="307" t="str">
        <f t="shared" si="0"/>
        <v/>
      </c>
      <c r="H165" s="307"/>
      <c r="I165" s="308"/>
      <c r="J165" s="307"/>
      <c r="K165" s="304"/>
      <c r="L165" s="307"/>
      <c r="M165" s="296"/>
      <c r="N165" s="296"/>
      <c r="O165" s="296"/>
      <c r="P165" s="296"/>
      <c r="Q165" s="296"/>
      <c r="R165" s="296"/>
      <c r="S165" s="296"/>
      <c r="T165" s="296"/>
      <c r="U165" s="296"/>
      <c r="V165" s="296"/>
      <c r="W165" s="296"/>
      <c r="X165" s="296"/>
      <c r="Y165" s="296"/>
      <c r="Z165" s="296"/>
    </row>
    <row r="166" spans="1:26" x14ac:dyDescent="0.2">
      <c r="A166" s="303">
        <v>163</v>
      </c>
      <c r="B166" s="304"/>
      <c r="C166" s="269"/>
      <c r="D166" s="306"/>
      <c r="E166" s="269"/>
      <c r="F166" s="264"/>
      <c r="G166" s="307" t="str">
        <f t="shared" si="0"/>
        <v/>
      </c>
      <c r="H166" s="307"/>
      <c r="I166" s="308"/>
      <c r="J166" s="307"/>
      <c r="K166" s="304"/>
      <c r="L166" s="307"/>
      <c r="M166" s="296"/>
      <c r="N166" s="296"/>
      <c r="O166" s="296"/>
      <c r="P166" s="296"/>
      <c r="Q166" s="296"/>
      <c r="R166" s="296"/>
      <c r="S166" s="296"/>
      <c r="T166" s="296"/>
      <c r="U166" s="296"/>
      <c r="V166" s="296"/>
      <c r="W166" s="296"/>
      <c r="X166" s="296"/>
      <c r="Y166" s="296"/>
      <c r="Z166" s="296"/>
    </row>
    <row r="167" spans="1:26" x14ac:dyDescent="0.2">
      <c r="A167" s="303">
        <v>164</v>
      </c>
      <c r="B167" s="304"/>
      <c r="C167" s="269"/>
      <c r="D167" s="306"/>
      <c r="E167" s="269"/>
      <c r="F167" s="264"/>
      <c r="G167" s="307" t="str">
        <f t="shared" si="0"/>
        <v/>
      </c>
      <c r="H167" s="307"/>
      <c r="I167" s="308"/>
      <c r="J167" s="307"/>
      <c r="K167" s="304"/>
      <c r="L167" s="307"/>
      <c r="M167" s="296"/>
      <c r="N167" s="296"/>
      <c r="O167" s="296"/>
      <c r="P167" s="296"/>
      <c r="Q167" s="296"/>
      <c r="R167" s="296"/>
      <c r="S167" s="296"/>
      <c r="T167" s="296"/>
      <c r="U167" s="296"/>
      <c r="V167" s="296"/>
      <c r="W167" s="296"/>
      <c r="X167" s="296"/>
      <c r="Y167" s="296"/>
      <c r="Z167" s="296"/>
    </row>
    <row r="168" spans="1:26" x14ac:dyDescent="0.2">
      <c r="A168" s="303">
        <v>165</v>
      </c>
      <c r="B168" s="304"/>
      <c r="C168" s="269"/>
      <c r="D168" s="306"/>
      <c r="E168" s="269"/>
      <c r="F168" s="264"/>
      <c r="G168" s="307" t="str">
        <f t="shared" si="0"/>
        <v/>
      </c>
      <c r="H168" s="307"/>
      <c r="I168" s="308"/>
      <c r="J168" s="307"/>
      <c r="K168" s="304"/>
      <c r="L168" s="307"/>
      <c r="M168" s="296"/>
      <c r="N168" s="296"/>
      <c r="O168" s="296"/>
      <c r="P168" s="296"/>
      <c r="Q168" s="296"/>
      <c r="R168" s="296"/>
      <c r="S168" s="296"/>
      <c r="T168" s="296"/>
      <c r="U168" s="296"/>
      <c r="V168" s="296"/>
      <c r="W168" s="296"/>
      <c r="X168" s="296"/>
      <c r="Y168" s="296"/>
      <c r="Z168" s="296"/>
    </row>
    <row r="169" spans="1:26" x14ac:dyDescent="0.2">
      <c r="A169" s="303">
        <v>166</v>
      </c>
      <c r="B169" s="304"/>
      <c r="C169" s="269"/>
      <c r="D169" s="306"/>
      <c r="E169" s="269"/>
      <c r="F169" s="264"/>
      <c r="G169" s="307" t="str">
        <f t="shared" si="0"/>
        <v/>
      </c>
      <c r="H169" s="307"/>
      <c r="I169" s="308"/>
      <c r="J169" s="307"/>
      <c r="K169" s="304"/>
      <c r="L169" s="307"/>
      <c r="M169" s="296"/>
      <c r="N169" s="296"/>
      <c r="O169" s="296"/>
      <c r="P169" s="296"/>
      <c r="Q169" s="296"/>
      <c r="R169" s="296"/>
      <c r="S169" s="296"/>
      <c r="T169" s="296"/>
      <c r="U169" s="296"/>
      <c r="V169" s="296"/>
      <c r="W169" s="296"/>
      <c r="X169" s="296"/>
      <c r="Y169" s="296"/>
      <c r="Z169" s="296"/>
    </row>
    <row r="170" spans="1:26" x14ac:dyDescent="0.2">
      <c r="A170" s="303">
        <v>167</v>
      </c>
      <c r="B170" s="304"/>
      <c r="C170" s="269"/>
      <c r="D170" s="306"/>
      <c r="E170" s="269"/>
      <c r="F170" s="264"/>
      <c r="G170" s="307" t="str">
        <f t="shared" si="0"/>
        <v/>
      </c>
      <c r="H170" s="307"/>
      <c r="I170" s="308"/>
      <c r="J170" s="307"/>
      <c r="K170" s="304"/>
      <c r="L170" s="307"/>
      <c r="M170" s="296"/>
      <c r="N170" s="296"/>
      <c r="O170" s="296"/>
      <c r="P170" s="296"/>
      <c r="Q170" s="296"/>
      <c r="R170" s="296"/>
      <c r="S170" s="296"/>
      <c r="T170" s="296"/>
      <c r="U170" s="296"/>
      <c r="V170" s="296"/>
      <c r="W170" s="296"/>
      <c r="X170" s="296"/>
      <c r="Y170" s="296"/>
      <c r="Z170" s="296"/>
    </row>
    <row r="171" spans="1:26" x14ac:dyDescent="0.2">
      <c r="A171" s="303">
        <v>168</v>
      </c>
      <c r="B171" s="304"/>
      <c r="C171" s="269"/>
      <c r="D171" s="306"/>
      <c r="E171" s="269"/>
      <c r="F171" s="264"/>
      <c r="G171" s="307" t="str">
        <f t="shared" si="0"/>
        <v/>
      </c>
      <c r="H171" s="307"/>
      <c r="I171" s="308"/>
      <c r="J171" s="307"/>
      <c r="K171" s="304"/>
      <c r="L171" s="307"/>
      <c r="M171" s="296"/>
      <c r="N171" s="296"/>
      <c r="O171" s="296"/>
      <c r="P171" s="296"/>
      <c r="Q171" s="296"/>
      <c r="R171" s="296"/>
      <c r="S171" s="296"/>
      <c r="T171" s="296"/>
      <c r="U171" s="296"/>
      <c r="V171" s="296"/>
      <c r="W171" s="296"/>
      <c r="X171" s="296"/>
      <c r="Y171" s="296"/>
      <c r="Z171" s="296"/>
    </row>
    <row r="172" spans="1:26" x14ac:dyDescent="0.2">
      <c r="A172" s="303">
        <v>169</v>
      </c>
      <c r="B172" s="304"/>
      <c r="C172" s="269"/>
      <c r="D172" s="306"/>
      <c r="E172" s="269"/>
      <c r="F172" s="264"/>
      <c r="G172" s="307" t="str">
        <f t="shared" si="0"/>
        <v/>
      </c>
      <c r="H172" s="307"/>
      <c r="I172" s="308"/>
      <c r="J172" s="307"/>
      <c r="K172" s="304"/>
      <c r="L172" s="307"/>
      <c r="M172" s="296"/>
      <c r="N172" s="296"/>
      <c r="O172" s="296"/>
      <c r="P172" s="296"/>
      <c r="Q172" s="296"/>
      <c r="R172" s="296"/>
      <c r="S172" s="296"/>
      <c r="T172" s="296"/>
      <c r="U172" s="296"/>
      <c r="V172" s="296"/>
      <c r="W172" s="296"/>
      <c r="X172" s="296"/>
      <c r="Y172" s="296"/>
      <c r="Z172" s="296"/>
    </row>
    <row r="173" spans="1:26" x14ac:dyDescent="0.2">
      <c r="A173" s="303">
        <v>170</v>
      </c>
      <c r="B173" s="304"/>
      <c r="C173" s="269"/>
      <c r="D173" s="306"/>
      <c r="E173" s="269"/>
      <c r="F173" s="264"/>
      <c r="G173" s="307" t="str">
        <f t="shared" si="0"/>
        <v/>
      </c>
      <c r="H173" s="307"/>
      <c r="I173" s="308"/>
      <c r="J173" s="307"/>
      <c r="K173" s="304"/>
      <c r="L173" s="307"/>
      <c r="M173" s="296"/>
      <c r="N173" s="296"/>
      <c r="O173" s="296"/>
      <c r="P173" s="296"/>
      <c r="Q173" s="296"/>
      <c r="R173" s="296"/>
      <c r="S173" s="296"/>
      <c r="T173" s="296"/>
      <c r="U173" s="296"/>
      <c r="V173" s="296"/>
      <c r="W173" s="296"/>
      <c r="X173" s="296"/>
      <c r="Y173" s="296"/>
      <c r="Z173" s="296"/>
    </row>
    <row r="174" spans="1:26" x14ac:dyDescent="0.2">
      <c r="A174" s="303">
        <v>171</v>
      </c>
      <c r="B174" s="304"/>
      <c r="C174" s="269"/>
      <c r="D174" s="306"/>
      <c r="E174" s="269"/>
      <c r="F174" s="264"/>
      <c r="G174" s="307" t="str">
        <f t="shared" si="0"/>
        <v/>
      </c>
      <c r="H174" s="307"/>
      <c r="I174" s="308"/>
      <c r="J174" s="307"/>
      <c r="K174" s="304"/>
      <c r="L174" s="307"/>
      <c r="M174" s="296"/>
      <c r="N174" s="296"/>
      <c r="O174" s="296"/>
      <c r="P174" s="296"/>
      <c r="Q174" s="296"/>
      <c r="R174" s="296"/>
      <c r="S174" s="296"/>
      <c r="T174" s="296"/>
      <c r="U174" s="296"/>
      <c r="V174" s="296"/>
      <c r="W174" s="296"/>
      <c r="X174" s="296"/>
      <c r="Y174" s="296"/>
      <c r="Z174" s="296"/>
    </row>
    <row r="175" spans="1:26" x14ac:dyDescent="0.2">
      <c r="A175" s="303">
        <v>172</v>
      </c>
      <c r="B175" s="304"/>
      <c r="C175" s="269"/>
      <c r="D175" s="306"/>
      <c r="E175" s="269"/>
      <c r="F175" s="264"/>
      <c r="G175" s="307" t="str">
        <f t="shared" si="0"/>
        <v/>
      </c>
      <c r="H175" s="307"/>
      <c r="I175" s="308"/>
      <c r="J175" s="307"/>
      <c r="K175" s="304"/>
      <c r="L175" s="307"/>
      <c r="M175" s="296"/>
      <c r="N175" s="296"/>
      <c r="O175" s="296"/>
      <c r="P175" s="296"/>
      <c r="Q175" s="296"/>
      <c r="R175" s="296"/>
      <c r="S175" s="296"/>
      <c r="T175" s="296"/>
      <c r="U175" s="296"/>
      <c r="V175" s="296"/>
      <c r="W175" s="296"/>
      <c r="X175" s="296"/>
      <c r="Y175" s="296"/>
      <c r="Z175" s="296"/>
    </row>
    <row r="176" spans="1:26" x14ac:dyDescent="0.2">
      <c r="A176" s="303">
        <v>173</v>
      </c>
      <c r="B176" s="304"/>
      <c r="C176" s="269"/>
      <c r="D176" s="306"/>
      <c r="E176" s="269"/>
      <c r="F176" s="264"/>
      <c r="G176" s="307" t="str">
        <f t="shared" si="0"/>
        <v/>
      </c>
      <c r="H176" s="307"/>
      <c r="I176" s="308"/>
      <c r="J176" s="307"/>
      <c r="K176" s="304"/>
      <c r="L176" s="307"/>
      <c r="M176" s="296"/>
      <c r="N176" s="296"/>
      <c r="O176" s="296"/>
      <c r="P176" s="296"/>
      <c r="Q176" s="296"/>
      <c r="R176" s="296"/>
      <c r="S176" s="296"/>
      <c r="T176" s="296"/>
      <c r="U176" s="296"/>
      <c r="V176" s="296"/>
      <c r="W176" s="296"/>
      <c r="X176" s="296"/>
      <c r="Y176" s="296"/>
      <c r="Z176" s="296"/>
    </row>
    <row r="177" spans="1:26" x14ac:dyDescent="0.2">
      <c r="A177" s="303">
        <v>174</v>
      </c>
      <c r="B177" s="304"/>
      <c r="C177" s="269"/>
      <c r="D177" s="306"/>
      <c r="E177" s="269"/>
      <c r="F177" s="264"/>
      <c r="G177" s="307" t="str">
        <f t="shared" si="0"/>
        <v/>
      </c>
      <c r="H177" s="307"/>
      <c r="I177" s="308"/>
      <c r="J177" s="307"/>
      <c r="K177" s="304"/>
      <c r="L177" s="307"/>
      <c r="M177" s="296"/>
      <c r="N177" s="296"/>
      <c r="O177" s="296"/>
      <c r="P177" s="296"/>
      <c r="Q177" s="296"/>
      <c r="R177" s="296"/>
      <c r="S177" s="296"/>
      <c r="T177" s="296"/>
      <c r="U177" s="296"/>
      <c r="V177" s="296"/>
      <c r="W177" s="296"/>
      <c r="X177" s="296"/>
      <c r="Y177" s="296"/>
      <c r="Z177" s="296"/>
    </row>
    <row r="178" spans="1:26" x14ac:dyDescent="0.2">
      <c r="A178" s="303">
        <v>175</v>
      </c>
      <c r="B178" s="304"/>
      <c r="C178" s="269"/>
      <c r="D178" s="306"/>
      <c r="E178" s="269"/>
      <c r="F178" s="264"/>
      <c r="G178" s="307" t="str">
        <f t="shared" si="0"/>
        <v/>
      </c>
      <c r="H178" s="307"/>
      <c r="I178" s="308"/>
      <c r="J178" s="307"/>
      <c r="K178" s="304"/>
      <c r="L178" s="307"/>
      <c r="M178" s="296"/>
      <c r="N178" s="296"/>
      <c r="O178" s="296"/>
      <c r="P178" s="296"/>
      <c r="Q178" s="296"/>
      <c r="R178" s="296"/>
      <c r="S178" s="296"/>
      <c r="T178" s="296"/>
      <c r="U178" s="296"/>
      <c r="V178" s="296"/>
      <c r="W178" s="296"/>
      <c r="X178" s="296"/>
      <c r="Y178" s="296"/>
      <c r="Z178" s="296"/>
    </row>
    <row r="179" spans="1:26" x14ac:dyDescent="0.2">
      <c r="A179" s="303">
        <v>176</v>
      </c>
      <c r="B179" s="304"/>
      <c r="C179" s="269"/>
      <c r="D179" s="306"/>
      <c r="E179" s="269"/>
      <c r="F179" s="264"/>
      <c r="G179" s="307" t="str">
        <f t="shared" si="0"/>
        <v/>
      </c>
      <c r="H179" s="307"/>
      <c r="I179" s="308"/>
      <c r="J179" s="307"/>
      <c r="K179" s="304"/>
      <c r="L179" s="307"/>
      <c r="M179" s="296"/>
      <c r="N179" s="296"/>
      <c r="O179" s="296"/>
      <c r="P179" s="296"/>
      <c r="Q179" s="296"/>
      <c r="R179" s="296"/>
      <c r="S179" s="296"/>
      <c r="T179" s="296"/>
      <c r="U179" s="296"/>
      <c r="V179" s="296"/>
      <c r="W179" s="296"/>
      <c r="X179" s="296"/>
      <c r="Y179" s="296"/>
      <c r="Z179" s="296"/>
    </row>
    <row r="180" spans="1:26" x14ac:dyDescent="0.2">
      <c r="A180" s="303">
        <v>177</v>
      </c>
      <c r="B180" s="304"/>
      <c r="C180" s="269"/>
      <c r="D180" s="306"/>
      <c r="E180" s="269"/>
      <c r="F180" s="264"/>
      <c r="G180" s="307" t="str">
        <f t="shared" si="0"/>
        <v/>
      </c>
      <c r="H180" s="307"/>
      <c r="I180" s="308"/>
      <c r="J180" s="307"/>
      <c r="K180" s="304"/>
      <c r="L180" s="307"/>
      <c r="M180" s="296"/>
      <c r="N180" s="296"/>
      <c r="O180" s="296"/>
      <c r="P180" s="296"/>
      <c r="Q180" s="296"/>
      <c r="R180" s="296"/>
      <c r="S180" s="296"/>
      <c r="T180" s="296"/>
      <c r="U180" s="296"/>
      <c r="V180" s="296"/>
      <c r="W180" s="296"/>
      <c r="X180" s="296"/>
      <c r="Y180" s="296"/>
      <c r="Z180" s="296"/>
    </row>
    <row r="181" spans="1:26" x14ac:dyDescent="0.2">
      <c r="A181" s="303">
        <v>178</v>
      </c>
      <c r="B181" s="304"/>
      <c r="C181" s="269"/>
      <c r="D181" s="306"/>
      <c r="E181" s="269"/>
      <c r="F181" s="264"/>
      <c r="G181" s="307" t="str">
        <f t="shared" si="0"/>
        <v/>
      </c>
      <c r="H181" s="307"/>
      <c r="I181" s="308"/>
      <c r="J181" s="307"/>
      <c r="K181" s="304"/>
      <c r="L181" s="307"/>
      <c r="M181" s="296"/>
      <c r="N181" s="296"/>
      <c r="O181" s="296"/>
      <c r="P181" s="296"/>
      <c r="Q181" s="296"/>
      <c r="R181" s="296"/>
      <c r="S181" s="296"/>
      <c r="T181" s="296"/>
      <c r="U181" s="296"/>
      <c r="V181" s="296"/>
      <c r="W181" s="296"/>
      <c r="X181" s="296"/>
      <c r="Y181" s="296"/>
      <c r="Z181" s="296"/>
    </row>
    <row r="182" spans="1:26" x14ac:dyDescent="0.2">
      <c r="A182" s="303">
        <v>179</v>
      </c>
      <c r="B182" s="304"/>
      <c r="C182" s="269"/>
      <c r="D182" s="306"/>
      <c r="E182" s="269"/>
      <c r="F182" s="264"/>
      <c r="G182" s="307" t="str">
        <f t="shared" si="0"/>
        <v/>
      </c>
      <c r="H182" s="307"/>
      <c r="I182" s="308"/>
      <c r="J182" s="307"/>
      <c r="K182" s="304"/>
      <c r="L182" s="307"/>
      <c r="M182" s="296"/>
      <c r="N182" s="296"/>
      <c r="O182" s="296"/>
      <c r="P182" s="296"/>
      <c r="Q182" s="296"/>
      <c r="R182" s="296"/>
      <c r="S182" s="296"/>
      <c r="T182" s="296"/>
      <c r="U182" s="296"/>
      <c r="V182" s="296"/>
      <c r="W182" s="296"/>
      <c r="X182" s="296"/>
      <c r="Y182" s="296"/>
      <c r="Z182" s="296"/>
    </row>
    <row r="183" spans="1:26" x14ac:dyDescent="0.2">
      <c r="A183" s="303">
        <v>180</v>
      </c>
      <c r="B183" s="304"/>
      <c r="C183" s="269"/>
      <c r="D183" s="306"/>
      <c r="E183" s="269"/>
      <c r="F183" s="264"/>
      <c r="G183" s="307" t="str">
        <f t="shared" si="0"/>
        <v/>
      </c>
      <c r="H183" s="307"/>
      <c r="I183" s="308"/>
      <c r="J183" s="307"/>
      <c r="K183" s="304"/>
      <c r="L183" s="307"/>
      <c r="M183" s="296"/>
      <c r="N183" s="296"/>
      <c r="O183" s="296"/>
      <c r="P183" s="296"/>
      <c r="Q183" s="296"/>
      <c r="R183" s="296"/>
      <c r="S183" s="296"/>
      <c r="T183" s="296"/>
      <c r="U183" s="296"/>
      <c r="V183" s="296"/>
      <c r="W183" s="296"/>
      <c r="X183" s="296"/>
      <c r="Y183" s="296"/>
      <c r="Z183" s="296"/>
    </row>
    <row r="184" spans="1:26" x14ac:dyDescent="0.2">
      <c r="A184" s="303">
        <v>181</v>
      </c>
      <c r="B184" s="304"/>
      <c r="C184" s="269"/>
      <c r="D184" s="306"/>
      <c r="E184" s="269"/>
      <c r="F184" s="264"/>
      <c r="G184" s="307" t="str">
        <f t="shared" si="0"/>
        <v/>
      </c>
      <c r="H184" s="307"/>
      <c r="I184" s="308"/>
      <c r="J184" s="307"/>
      <c r="K184" s="304"/>
      <c r="L184" s="307"/>
      <c r="M184" s="296"/>
      <c r="N184" s="296"/>
      <c r="O184" s="296"/>
      <c r="P184" s="296"/>
      <c r="Q184" s="296"/>
      <c r="R184" s="296"/>
      <c r="S184" s="296"/>
      <c r="T184" s="296"/>
      <c r="U184" s="296"/>
      <c r="V184" s="296"/>
      <c r="W184" s="296"/>
      <c r="X184" s="296"/>
      <c r="Y184" s="296"/>
      <c r="Z184" s="296"/>
    </row>
    <row r="185" spans="1:26" x14ac:dyDescent="0.2">
      <c r="A185" s="303">
        <v>182</v>
      </c>
      <c r="B185" s="304"/>
      <c r="C185" s="269"/>
      <c r="D185" s="306"/>
      <c r="E185" s="269"/>
      <c r="F185" s="264"/>
      <c r="G185" s="307" t="str">
        <f t="shared" si="0"/>
        <v/>
      </c>
      <c r="H185" s="307"/>
      <c r="I185" s="308"/>
      <c r="J185" s="307"/>
      <c r="K185" s="304"/>
      <c r="L185" s="307"/>
      <c r="M185" s="296"/>
      <c r="N185" s="296"/>
      <c r="O185" s="296"/>
      <c r="P185" s="296"/>
      <c r="Q185" s="296"/>
      <c r="R185" s="296"/>
      <c r="S185" s="296"/>
      <c r="T185" s="296"/>
      <c r="U185" s="296"/>
      <c r="V185" s="296"/>
      <c r="W185" s="296"/>
      <c r="X185" s="296"/>
      <c r="Y185" s="296"/>
      <c r="Z185" s="296"/>
    </row>
    <row r="186" spans="1:26" x14ac:dyDescent="0.2">
      <c r="A186" s="303">
        <v>183</v>
      </c>
      <c r="B186" s="304"/>
      <c r="C186" s="269"/>
      <c r="D186" s="306"/>
      <c r="E186" s="269"/>
      <c r="F186" s="264"/>
      <c r="G186" s="307" t="str">
        <f t="shared" si="0"/>
        <v/>
      </c>
      <c r="H186" s="307"/>
      <c r="I186" s="308"/>
      <c r="J186" s="307"/>
      <c r="K186" s="304"/>
      <c r="L186" s="307"/>
      <c r="M186" s="296"/>
      <c r="N186" s="296"/>
      <c r="O186" s="296"/>
      <c r="P186" s="296"/>
      <c r="Q186" s="296"/>
      <c r="R186" s="296"/>
      <c r="S186" s="296"/>
      <c r="T186" s="296"/>
      <c r="U186" s="296"/>
      <c r="V186" s="296"/>
      <c r="W186" s="296"/>
      <c r="X186" s="296"/>
      <c r="Y186" s="296"/>
      <c r="Z186" s="296"/>
    </row>
    <row r="187" spans="1:26" x14ac:dyDescent="0.2">
      <c r="A187" s="303">
        <v>184</v>
      </c>
      <c r="B187" s="304"/>
      <c r="C187" s="269"/>
      <c r="D187" s="306"/>
      <c r="E187" s="269"/>
      <c r="F187" s="264"/>
      <c r="G187" s="307" t="str">
        <f t="shared" si="0"/>
        <v/>
      </c>
      <c r="H187" s="307"/>
      <c r="I187" s="308"/>
      <c r="J187" s="307"/>
      <c r="K187" s="304"/>
      <c r="L187" s="307"/>
      <c r="M187" s="296"/>
      <c r="N187" s="296"/>
      <c r="O187" s="296"/>
      <c r="P187" s="296"/>
      <c r="Q187" s="296"/>
      <c r="R187" s="296"/>
      <c r="S187" s="296"/>
      <c r="T187" s="296"/>
      <c r="U187" s="296"/>
      <c r="V187" s="296"/>
      <c r="W187" s="296"/>
      <c r="X187" s="296"/>
      <c r="Y187" s="296"/>
      <c r="Z187" s="296"/>
    </row>
    <row r="188" spans="1:26" x14ac:dyDescent="0.2">
      <c r="A188" s="303">
        <v>185</v>
      </c>
      <c r="B188" s="304"/>
      <c r="C188" s="269"/>
      <c r="D188" s="306"/>
      <c r="E188" s="269"/>
      <c r="F188" s="264"/>
      <c r="G188" s="307" t="str">
        <f t="shared" si="0"/>
        <v/>
      </c>
      <c r="H188" s="307"/>
      <c r="I188" s="308"/>
      <c r="J188" s="307"/>
      <c r="K188" s="304"/>
      <c r="L188" s="307"/>
      <c r="M188" s="296"/>
      <c r="N188" s="296"/>
      <c r="O188" s="296"/>
      <c r="P188" s="296"/>
      <c r="Q188" s="296"/>
      <c r="R188" s="296"/>
      <c r="S188" s="296"/>
      <c r="T188" s="296"/>
      <c r="U188" s="296"/>
      <c r="V188" s="296"/>
      <c r="W188" s="296"/>
      <c r="X188" s="296"/>
      <c r="Y188" s="296"/>
      <c r="Z188" s="296"/>
    </row>
    <row r="189" spans="1:26" x14ac:dyDescent="0.2">
      <c r="A189" s="303">
        <v>186</v>
      </c>
      <c r="B189" s="304"/>
      <c r="C189" s="269"/>
      <c r="D189" s="306"/>
      <c r="E189" s="269"/>
      <c r="F189" s="264"/>
      <c r="G189" s="307" t="str">
        <f t="shared" si="0"/>
        <v/>
      </c>
      <c r="H189" s="307"/>
      <c r="I189" s="308"/>
      <c r="J189" s="307"/>
      <c r="K189" s="304"/>
      <c r="L189" s="307"/>
      <c r="M189" s="296"/>
      <c r="N189" s="296"/>
      <c r="O189" s="296"/>
      <c r="P189" s="296"/>
      <c r="Q189" s="296"/>
      <c r="R189" s="296"/>
      <c r="S189" s="296"/>
      <c r="T189" s="296"/>
      <c r="U189" s="296"/>
      <c r="V189" s="296"/>
      <c r="W189" s="296"/>
      <c r="X189" s="296"/>
      <c r="Y189" s="296"/>
      <c r="Z189" s="296"/>
    </row>
    <row r="190" spans="1:26" x14ac:dyDescent="0.2">
      <c r="A190" s="303">
        <v>187</v>
      </c>
      <c r="B190" s="304"/>
      <c r="C190" s="269"/>
      <c r="D190" s="306"/>
      <c r="E190" s="269"/>
      <c r="F190" s="264"/>
      <c r="G190" s="307" t="str">
        <f t="shared" si="0"/>
        <v/>
      </c>
      <c r="H190" s="307"/>
      <c r="I190" s="308"/>
      <c r="J190" s="307"/>
      <c r="K190" s="304"/>
      <c r="L190" s="307"/>
      <c r="M190" s="296"/>
      <c r="N190" s="296"/>
      <c r="O190" s="296"/>
      <c r="P190" s="296"/>
      <c r="Q190" s="296"/>
      <c r="R190" s="296"/>
      <c r="S190" s="296"/>
      <c r="T190" s="296"/>
      <c r="U190" s="296"/>
      <c r="V190" s="296"/>
      <c r="W190" s="296"/>
      <c r="X190" s="296"/>
      <c r="Y190" s="296"/>
      <c r="Z190" s="296"/>
    </row>
    <row r="191" spans="1:26" x14ac:dyDescent="0.2">
      <c r="A191" s="303">
        <v>188</v>
      </c>
      <c r="B191" s="304"/>
      <c r="C191" s="269"/>
      <c r="D191" s="306"/>
      <c r="E191" s="269"/>
      <c r="F191" s="264"/>
      <c r="G191" s="307" t="str">
        <f t="shared" si="0"/>
        <v/>
      </c>
      <c r="H191" s="307"/>
      <c r="I191" s="308"/>
      <c r="J191" s="307"/>
      <c r="K191" s="304"/>
      <c r="L191" s="307"/>
      <c r="M191" s="296"/>
      <c r="N191" s="296"/>
      <c r="O191" s="296"/>
      <c r="P191" s="296"/>
      <c r="Q191" s="296"/>
      <c r="R191" s="296"/>
      <c r="S191" s="296"/>
      <c r="T191" s="296"/>
      <c r="U191" s="296"/>
      <c r="V191" s="296"/>
      <c r="W191" s="296"/>
      <c r="X191" s="296"/>
      <c r="Y191" s="296"/>
      <c r="Z191" s="296"/>
    </row>
    <row r="192" spans="1:26" x14ac:dyDescent="0.2">
      <c r="A192" s="303">
        <v>189</v>
      </c>
      <c r="B192" s="304"/>
      <c r="C192" s="269"/>
      <c r="D192" s="306"/>
      <c r="E192" s="269"/>
      <c r="F192" s="264"/>
      <c r="G192" s="307" t="str">
        <f t="shared" si="0"/>
        <v/>
      </c>
      <c r="H192" s="307"/>
      <c r="I192" s="308"/>
      <c r="J192" s="307"/>
      <c r="K192" s="304"/>
      <c r="L192" s="307"/>
      <c r="M192" s="296"/>
      <c r="N192" s="296"/>
      <c r="O192" s="296"/>
      <c r="P192" s="296"/>
      <c r="Q192" s="296"/>
      <c r="R192" s="296"/>
      <c r="S192" s="296"/>
      <c r="T192" s="296"/>
      <c r="U192" s="296"/>
      <c r="V192" s="296"/>
      <c r="W192" s="296"/>
      <c r="X192" s="296"/>
      <c r="Y192" s="296"/>
      <c r="Z192" s="296"/>
    </row>
    <row r="193" spans="1:26" x14ac:dyDescent="0.2">
      <c r="A193" s="303">
        <v>190</v>
      </c>
      <c r="B193" s="304"/>
      <c r="C193" s="269"/>
      <c r="D193" s="306"/>
      <c r="E193" s="269"/>
      <c r="F193" s="264"/>
      <c r="G193" s="307" t="str">
        <f t="shared" si="0"/>
        <v/>
      </c>
      <c r="H193" s="307"/>
      <c r="I193" s="308"/>
      <c r="J193" s="307"/>
      <c r="K193" s="304"/>
      <c r="L193" s="307"/>
      <c r="M193" s="296"/>
      <c r="N193" s="296"/>
      <c r="O193" s="296"/>
      <c r="P193" s="296"/>
      <c r="Q193" s="296"/>
      <c r="R193" s="296"/>
      <c r="S193" s="296"/>
      <c r="T193" s="296"/>
      <c r="U193" s="296"/>
      <c r="V193" s="296"/>
      <c r="W193" s="296"/>
      <c r="X193" s="296"/>
      <c r="Y193" s="296"/>
      <c r="Z193" s="296"/>
    </row>
    <row r="194" spans="1:26" x14ac:dyDescent="0.2">
      <c r="A194" s="303">
        <v>191</v>
      </c>
      <c r="B194" s="304"/>
      <c r="C194" s="269"/>
      <c r="D194" s="306"/>
      <c r="E194" s="269"/>
      <c r="F194" s="264"/>
      <c r="G194" s="307" t="str">
        <f t="shared" si="0"/>
        <v/>
      </c>
      <c r="H194" s="307"/>
      <c r="I194" s="308"/>
      <c r="J194" s="307"/>
      <c r="K194" s="304"/>
      <c r="L194" s="307"/>
      <c r="M194" s="296"/>
      <c r="N194" s="296"/>
      <c r="O194" s="296"/>
      <c r="P194" s="296"/>
      <c r="Q194" s="296"/>
      <c r="R194" s="296"/>
      <c r="S194" s="296"/>
      <c r="T194" s="296"/>
      <c r="U194" s="296"/>
      <c r="V194" s="296"/>
      <c r="W194" s="296"/>
      <c r="X194" s="296"/>
      <c r="Y194" s="296"/>
      <c r="Z194" s="296"/>
    </row>
    <row r="195" spans="1:26" x14ac:dyDescent="0.2">
      <c r="A195" s="303">
        <v>192</v>
      </c>
      <c r="B195" s="304"/>
      <c r="C195" s="269"/>
      <c r="D195" s="306"/>
      <c r="E195" s="269"/>
      <c r="F195" s="264"/>
      <c r="G195" s="307" t="str">
        <f t="shared" si="0"/>
        <v/>
      </c>
      <c r="H195" s="307"/>
      <c r="I195" s="308"/>
      <c r="J195" s="307"/>
      <c r="K195" s="304"/>
      <c r="L195" s="307"/>
      <c r="M195" s="296"/>
      <c r="N195" s="296"/>
      <c r="O195" s="296"/>
      <c r="P195" s="296"/>
      <c r="Q195" s="296"/>
      <c r="R195" s="296"/>
      <c r="S195" s="296"/>
      <c r="T195" s="296"/>
      <c r="U195" s="296"/>
      <c r="V195" s="296"/>
      <c r="W195" s="296"/>
      <c r="X195" s="296"/>
      <c r="Y195" s="296"/>
      <c r="Z195" s="296"/>
    </row>
    <row r="196" spans="1:26" x14ac:dyDescent="0.2">
      <c r="A196" s="303">
        <v>193</v>
      </c>
      <c r="B196" s="304"/>
      <c r="C196" s="269"/>
      <c r="D196" s="306"/>
      <c r="E196" s="269"/>
      <c r="F196" s="264"/>
      <c r="G196" s="307" t="str">
        <f t="shared" si="0"/>
        <v/>
      </c>
      <c r="H196" s="307"/>
      <c r="I196" s="308"/>
      <c r="J196" s="307"/>
      <c r="K196" s="304"/>
      <c r="L196" s="307"/>
      <c r="M196" s="296"/>
      <c r="N196" s="296"/>
      <c r="O196" s="296"/>
      <c r="P196" s="296"/>
      <c r="Q196" s="296"/>
      <c r="R196" s="296"/>
      <c r="S196" s="296"/>
      <c r="T196" s="296"/>
      <c r="U196" s="296"/>
      <c r="V196" s="296"/>
      <c r="W196" s="296"/>
      <c r="X196" s="296"/>
      <c r="Y196" s="296"/>
      <c r="Z196" s="296"/>
    </row>
    <row r="197" spans="1:26" x14ac:dyDescent="0.2">
      <c r="A197" s="303">
        <v>194</v>
      </c>
      <c r="B197" s="304"/>
      <c r="C197" s="269"/>
      <c r="D197" s="306"/>
      <c r="E197" s="269"/>
      <c r="F197" s="264"/>
      <c r="G197" s="307" t="str">
        <f t="shared" si="0"/>
        <v/>
      </c>
      <c r="H197" s="307"/>
      <c r="I197" s="308"/>
      <c r="J197" s="307"/>
      <c r="K197" s="304"/>
      <c r="L197" s="307"/>
      <c r="M197" s="296"/>
      <c r="N197" s="296"/>
      <c r="O197" s="296"/>
      <c r="P197" s="296"/>
      <c r="Q197" s="296"/>
      <c r="R197" s="296"/>
      <c r="S197" s="296"/>
      <c r="T197" s="296"/>
      <c r="U197" s="296"/>
      <c r="V197" s="296"/>
      <c r="W197" s="296"/>
      <c r="X197" s="296"/>
      <c r="Y197" s="296"/>
      <c r="Z197" s="296"/>
    </row>
    <row r="198" spans="1:26" x14ac:dyDescent="0.2">
      <c r="A198" s="303">
        <v>195</v>
      </c>
      <c r="B198" s="304"/>
      <c r="C198" s="269"/>
      <c r="D198" s="306"/>
      <c r="E198" s="269"/>
      <c r="F198" s="264"/>
      <c r="G198" s="307" t="str">
        <f t="shared" si="0"/>
        <v/>
      </c>
      <c r="H198" s="307"/>
      <c r="I198" s="308"/>
      <c r="J198" s="307"/>
      <c r="K198" s="304"/>
      <c r="L198" s="307"/>
      <c r="M198" s="296"/>
      <c r="N198" s="296"/>
      <c r="O198" s="296"/>
      <c r="P198" s="296"/>
      <c r="Q198" s="296"/>
      <c r="R198" s="296"/>
      <c r="S198" s="296"/>
      <c r="T198" s="296"/>
      <c r="U198" s="296"/>
      <c r="V198" s="296"/>
      <c r="W198" s="296"/>
      <c r="X198" s="296"/>
      <c r="Y198" s="296"/>
      <c r="Z198" s="296"/>
    </row>
    <row r="199" spans="1:26" x14ac:dyDescent="0.2">
      <c r="A199" s="303">
        <v>196</v>
      </c>
      <c r="B199" s="304"/>
      <c r="C199" s="269"/>
      <c r="D199" s="306"/>
      <c r="E199" s="269"/>
      <c r="F199" s="264"/>
      <c r="G199" s="307" t="str">
        <f t="shared" si="0"/>
        <v/>
      </c>
      <c r="H199" s="307"/>
      <c r="I199" s="308"/>
      <c r="J199" s="307"/>
      <c r="K199" s="304"/>
      <c r="L199" s="307"/>
      <c r="M199" s="296"/>
      <c r="N199" s="296"/>
      <c r="O199" s="296"/>
      <c r="P199" s="296"/>
      <c r="Q199" s="296"/>
      <c r="R199" s="296"/>
      <c r="S199" s="296"/>
      <c r="T199" s="296"/>
      <c r="U199" s="296"/>
      <c r="V199" s="296"/>
      <c r="W199" s="296"/>
      <c r="X199" s="296"/>
      <c r="Y199" s="296"/>
      <c r="Z199" s="296"/>
    </row>
    <row r="200" spans="1:26" x14ac:dyDescent="0.2">
      <c r="A200" s="303">
        <v>197</v>
      </c>
      <c r="B200" s="304"/>
      <c r="C200" s="269"/>
      <c r="D200" s="306"/>
      <c r="E200" s="269"/>
      <c r="F200" s="264"/>
      <c r="G200" s="307" t="str">
        <f t="shared" si="0"/>
        <v/>
      </c>
      <c r="H200" s="307"/>
      <c r="I200" s="308"/>
      <c r="J200" s="307"/>
      <c r="K200" s="304"/>
      <c r="L200" s="307"/>
      <c r="M200" s="296"/>
      <c r="N200" s="296"/>
      <c r="O200" s="296"/>
      <c r="P200" s="296"/>
      <c r="Q200" s="296"/>
      <c r="R200" s="296"/>
      <c r="S200" s="296"/>
      <c r="T200" s="296"/>
      <c r="U200" s="296"/>
      <c r="V200" s="296"/>
      <c r="W200" s="296"/>
      <c r="X200" s="296"/>
      <c r="Y200" s="296"/>
      <c r="Z200" s="296"/>
    </row>
    <row r="201" spans="1:26" x14ac:dyDescent="0.2">
      <c r="A201" s="303">
        <v>198</v>
      </c>
      <c r="B201" s="304"/>
      <c r="C201" s="269"/>
      <c r="D201" s="306"/>
      <c r="E201" s="269"/>
      <c r="F201" s="264"/>
      <c r="G201" s="307" t="str">
        <f t="shared" si="0"/>
        <v/>
      </c>
      <c r="H201" s="307"/>
      <c r="I201" s="308"/>
      <c r="J201" s="307"/>
      <c r="K201" s="304"/>
      <c r="L201" s="307"/>
      <c r="M201" s="296"/>
      <c r="N201" s="296"/>
      <c r="O201" s="296"/>
      <c r="P201" s="296"/>
      <c r="Q201" s="296"/>
      <c r="R201" s="296"/>
      <c r="S201" s="296"/>
      <c r="T201" s="296"/>
      <c r="U201" s="296"/>
      <c r="V201" s="296"/>
      <c r="W201" s="296"/>
      <c r="X201" s="296"/>
      <c r="Y201" s="296"/>
      <c r="Z201" s="296"/>
    </row>
    <row r="202" spans="1:26" x14ac:dyDescent="0.2">
      <c r="A202" s="303">
        <v>199</v>
      </c>
      <c r="B202" s="304"/>
      <c r="C202" s="269"/>
      <c r="D202" s="306"/>
      <c r="E202" s="269"/>
      <c r="F202" s="264"/>
      <c r="G202" s="307" t="str">
        <f t="shared" si="0"/>
        <v/>
      </c>
      <c r="H202" s="307"/>
      <c r="I202" s="308"/>
      <c r="J202" s="307"/>
      <c r="K202" s="304"/>
      <c r="L202" s="307"/>
      <c r="M202" s="296"/>
      <c r="N202" s="296"/>
      <c r="O202" s="296"/>
      <c r="P202" s="296"/>
      <c r="Q202" s="296"/>
      <c r="R202" s="296"/>
      <c r="S202" s="296"/>
      <c r="T202" s="296"/>
      <c r="U202" s="296"/>
      <c r="V202" s="296"/>
      <c r="W202" s="296"/>
      <c r="X202" s="296"/>
      <c r="Y202" s="296"/>
      <c r="Z202" s="296"/>
    </row>
    <row r="203" spans="1:26" x14ac:dyDescent="0.2">
      <c r="A203" s="303">
        <v>200</v>
      </c>
      <c r="B203" s="304"/>
      <c r="C203" s="269"/>
      <c r="D203" s="306"/>
      <c r="E203" s="269"/>
      <c r="F203" s="264"/>
      <c r="G203" s="307" t="str">
        <f t="shared" si="0"/>
        <v/>
      </c>
      <c r="H203" s="307"/>
      <c r="I203" s="308"/>
      <c r="J203" s="307"/>
      <c r="K203" s="304"/>
      <c r="L203" s="307"/>
      <c r="M203" s="296"/>
      <c r="N203" s="296"/>
      <c r="O203" s="296"/>
      <c r="P203" s="296"/>
      <c r="Q203" s="296"/>
      <c r="R203" s="296"/>
      <c r="S203" s="296"/>
      <c r="T203" s="296"/>
      <c r="U203" s="296"/>
      <c r="V203" s="296"/>
      <c r="W203" s="296"/>
      <c r="X203" s="296"/>
      <c r="Y203" s="296"/>
      <c r="Z203" s="296"/>
    </row>
    <row r="204" spans="1:26" x14ac:dyDescent="0.2">
      <c r="A204" s="303">
        <v>201</v>
      </c>
      <c r="B204" s="304"/>
      <c r="C204" s="269"/>
      <c r="D204" s="306"/>
      <c r="E204" s="269"/>
      <c r="F204" s="264"/>
      <c r="G204" s="307" t="str">
        <f t="shared" si="0"/>
        <v/>
      </c>
      <c r="H204" s="307"/>
      <c r="I204" s="308"/>
      <c r="J204" s="307"/>
      <c r="K204" s="304"/>
      <c r="L204" s="307"/>
      <c r="M204" s="296"/>
      <c r="N204" s="296"/>
      <c r="O204" s="296"/>
      <c r="P204" s="296"/>
      <c r="Q204" s="296"/>
      <c r="R204" s="296"/>
      <c r="S204" s="296"/>
      <c r="T204" s="296"/>
      <c r="U204" s="296"/>
      <c r="V204" s="296"/>
      <c r="W204" s="296"/>
      <c r="X204" s="296"/>
      <c r="Y204" s="296"/>
      <c r="Z204" s="296"/>
    </row>
    <row r="205" spans="1:26" x14ac:dyDescent="0.2">
      <c r="A205" s="303">
        <v>202</v>
      </c>
      <c r="B205" s="304"/>
      <c r="C205" s="269"/>
      <c r="D205" s="306"/>
      <c r="E205" s="269"/>
      <c r="F205" s="264"/>
      <c r="G205" s="307" t="str">
        <f t="shared" si="0"/>
        <v/>
      </c>
      <c r="H205" s="307"/>
      <c r="I205" s="308"/>
      <c r="J205" s="307"/>
      <c r="K205" s="304"/>
      <c r="L205" s="307"/>
      <c r="M205" s="296"/>
      <c r="N205" s="296"/>
      <c r="O205" s="296"/>
      <c r="P205" s="296"/>
      <c r="Q205" s="296"/>
      <c r="R205" s="296"/>
      <c r="S205" s="296"/>
      <c r="T205" s="296"/>
      <c r="U205" s="296"/>
      <c r="V205" s="296"/>
      <c r="W205" s="296"/>
      <c r="X205" s="296"/>
      <c r="Y205" s="296"/>
      <c r="Z205" s="296"/>
    </row>
    <row r="206" spans="1:26" x14ac:dyDescent="0.2">
      <c r="A206" s="303">
        <v>203</v>
      </c>
      <c r="B206" s="304"/>
      <c r="C206" s="269"/>
      <c r="D206" s="306"/>
      <c r="E206" s="269"/>
      <c r="F206" s="264"/>
      <c r="G206" s="307" t="str">
        <f t="shared" si="0"/>
        <v/>
      </c>
      <c r="H206" s="307"/>
      <c r="I206" s="308"/>
      <c r="J206" s="307"/>
      <c r="K206" s="304"/>
      <c r="L206" s="307"/>
      <c r="M206" s="296"/>
      <c r="N206" s="296"/>
      <c r="O206" s="296"/>
      <c r="P206" s="296"/>
      <c r="Q206" s="296"/>
      <c r="R206" s="296"/>
      <c r="S206" s="296"/>
      <c r="T206" s="296"/>
      <c r="U206" s="296"/>
      <c r="V206" s="296"/>
      <c r="W206" s="296"/>
      <c r="X206" s="296"/>
      <c r="Y206" s="296"/>
      <c r="Z206" s="296"/>
    </row>
    <row r="207" spans="1:26" x14ac:dyDescent="0.2">
      <c r="A207" s="303">
        <v>204</v>
      </c>
      <c r="B207" s="304"/>
      <c r="C207" s="269"/>
      <c r="D207" s="306"/>
      <c r="E207" s="269"/>
      <c r="F207" s="264"/>
      <c r="G207" s="307" t="str">
        <f t="shared" si="0"/>
        <v/>
      </c>
      <c r="H207" s="307"/>
      <c r="I207" s="308"/>
      <c r="J207" s="307"/>
      <c r="K207" s="304"/>
      <c r="L207" s="307"/>
      <c r="M207" s="296"/>
      <c r="N207" s="296"/>
      <c r="O207" s="296"/>
      <c r="P207" s="296"/>
      <c r="Q207" s="296"/>
      <c r="R207" s="296"/>
      <c r="S207" s="296"/>
      <c r="T207" s="296"/>
      <c r="U207" s="296"/>
      <c r="V207" s="296"/>
      <c r="W207" s="296"/>
      <c r="X207" s="296"/>
      <c r="Y207" s="296"/>
      <c r="Z207" s="296"/>
    </row>
    <row r="208" spans="1:26" x14ac:dyDescent="0.2">
      <c r="A208" s="303">
        <v>205</v>
      </c>
      <c r="B208" s="304"/>
      <c r="C208" s="269"/>
      <c r="D208" s="306"/>
      <c r="E208" s="269"/>
      <c r="F208" s="264"/>
      <c r="G208" s="307" t="str">
        <f t="shared" si="0"/>
        <v/>
      </c>
      <c r="H208" s="307"/>
      <c r="I208" s="308"/>
      <c r="J208" s="307"/>
      <c r="K208" s="304"/>
      <c r="L208" s="307"/>
      <c r="M208" s="296"/>
      <c r="N208" s="296"/>
      <c r="O208" s="296"/>
      <c r="P208" s="296"/>
      <c r="Q208" s="296"/>
      <c r="R208" s="296"/>
      <c r="S208" s="296"/>
      <c r="T208" s="296"/>
      <c r="U208" s="296"/>
      <c r="V208" s="296"/>
      <c r="W208" s="296"/>
      <c r="X208" s="296"/>
      <c r="Y208" s="296"/>
      <c r="Z208" s="296"/>
    </row>
    <row r="209" spans="1:26" x14ac:dyDescent="0.2">
      <c r="A209" s="303">
        <v>206</v>
      </c>
      <c r="B209" s="304"/>
      <c r="C209" s="269"/>
      <c r="D209" s="306"/>
      <c r="E209" s="269"/>
      <c r="F209" s="264"/>
      <c r="G209" s="307" t="str">
        <f t="shared" si="0"/>
        <v/>
      </c>
      <c r="H209" s="307"/>
      <c r="I209" s="308"/>
      <c r="J209" s="307"/>
      <c r="K209" s="304"/>
      <c r="L209" s="307"/>
      <c r="M209" s="296"/>
      <c r="N209" s="296"/>
      <c r="O209" s="296"/>
      <c r="P209" s="296"/>
      <c r="Q209" s="296"/>
      <c r="R209" s="296"/>
      <c r="S209" s="296"/>
      <c r="T209" s="296"/>
      <c r="U209" s="296"/>
      <c r="V209" s="296"/>
      <c r="W209" s="296"/>
      <c r="X209" s="296"/>
      <c r="Y209" s="296"/>
      <c r="Z209" s="296"/>
    </row>
    <row r="210" spans="1:26" x14ac:dyDescent="0.2">
      <c r="A210" s="303">
        <v>207</v>
      </c>
      <c r="B210" s="304"/>
      <c r="C210" s="269"/>
      <c r="D210" s="306"/>
      <c r="E210" s="269"/>
      <c r="F210" s="264"/>
      <c r="G210" s="307" t="str">
        <f t="shared" si="0"/>
        <v/>
      </c>
      <c r="H210" s="307"/>
      <c r="I210" s="308"/>
      <c r="J210" s="307"/>
      <c r="K210" s="304"/>
      <c r="L210" s="307"/>
      <c r="M210" s="296"/>
      <c r="N210" s="296"/>
      <c r="O210" s="296"/>
      <c r="P210" s="296"/>
      <c r="Q210" s="296"/>
      <c r="R210" s="296"/>
      <c r="S210" s="296"/>
      <c r="T210" s="296"/>
      <c r="U210" s="296"/>
      <c r="V210" s="296"/>
      <c r="W210" s="296"/>
      <c r="X210" s="296"/>
      <c r="Y210" s="296"/>
      <c r="Z210" s="296"/>
    </row>
    <row r="211" spans="1:26" x14ac:dyDescent="0.2">
      <c r="A211" s="303">
        <v>208</v>
      </c>
      <c r="B211" s="304"/>
      <c r="C211" s="269"/>
      <c r="D211" s="306"/>
      <c r="E211" s="269"/>
      <c r="F211" s="264"/>
      <c r="G211" s="307" t="str">
        <f t="shared" si="0"/>
        <v/>
      </c>
      <c r="H211" s="307"/>
      <c r="I211" s="308"/>
      <c r="J211" s="307"/>
      <c r="K211" s="304"/>
      <c r="L211" s="307"/>
      <c r="M211" s="296"/>
      <c r="N211" s="296"/>
      <c r="O211" s="296"/>
      <c r="P211" s="296"/>
      <c r="Q211" s="296"/>
      <c r="R211" s="296"/>
      <c r="S211" s="296"/>
      <c r="T211" s="296"/>
      <c r="U211" s="296"/>
      <c r="V211" s="296"/>
      <c r="W211" s="296"/>
      <c r="X211" s="296"/>
      <c r="Y211" s="296"/>
      <c r="Z211" s="296"/>
    </row>
    <row r="212" spans="1:26" x14ac:dyDescent="0.2">
      <c r="A212" s="303">
        <v>209</v>
      </c>
      <c r="B212" s="304"/>
      <c r="C212" s="269"/>
      <c r="D212" s="306"/>
      <c r="E212" s="269"/>
      <c r="F212" s="264"/>
      <c r="G212" s="307" t="str">
        <f t="shared" si="0"/>
        <v/>
      </c>
      <c r="H212" s="307"/>
      <c r="I212" s="308"/>
      <c r="J212" s="307"/>
      <c r="K212" s="304"/>
      <c r="L212" s="307"/>
      <c r="M212" s="296"/>
      <c r="N212" s="296"/>
      <c r="O212" s="296"/>
      <c r="P212" s="296"/>
      <c r="Q212" s="296"/>
      <c r="R212" s="296"/>
      <c r="S212" s="296"/>
      <c r="T212" s="296"/>
      <c r="U212" s="296"/>
      <c r="V212" s="296"/>
      <c r="W212" s="296"/>
      <c r="X212" s="296"/>
      <c r="Y212" s="296"/>
      <c r="Z212" s="296"/>
    </row>
    <row r="213" spans="1:26" x14ac:dyDescent="0.2">
      <c r="A213" s="303">
        <v>210</v>
      </c>
      <c r="B213" s="304"/>
      <c r="C213" s="269"/>
      <c r="D213" s="306"/>
      <c r="E213" s="269"/>
      <c r="F213" s="264"/>
      <c r="G213" s="307" t="str">
        <f t="shared" si="0"/>
        <v/>
      </c>
      <c r="H213" s="307"/>
      <c r="I213" s="308"/>
      <c r="J213" s="307"/>
      <c r="K213" s="304"/>
      <c r="L213" s="307"/>
      <c r="M213" s="296"/>
      <c r="N213" s="296"/>
      <c r="O213" s="296"/>
      <c r="P213" s="296"/>
      <c r="Q213" s="296"/>
      <c r="R213" s="296"/>
      <c r="S213" s="296"/>
      <c r="T213" s="296"/>
      <c r="U213" s="296"/>
      <c r="V213" s="296"/>
      <c r="W213" s="296"/>
      <c r="X213" s="296"/>
      <c r="Y213" s="296"/>
      <c r="Z213" s="296"/>
    </row>
    <row r="214" spans="1:26" x14ac:dyDescent="0.2">
      <c r="A214" s="303">
        <v>211</v>
      </c>
      <c r="B214" s="304"/>
      <c r="C214" s="269"/>
      <c r="D214" s="306"/>
      <c r="E214" s="269"/>
      <c r="F214" s="264"/>
      <c r="G214" s="307" t="str">
        <f t="shared" si="0"/>
        <v/>
      </c>
      <c r="H214" s="307"/>
      <c r="I214" s="308"/>
      <c r="J214" s="307"/>
      <c r="K214" s="304"/>
      <c r="L214" s="307"/>
      <c r="M214" s="296"/>
      <c r="N214" s="296"/>
      <c r="O214" s="296"/>
      <c r="P214" s="296"/>
      <c r="Q214" s="296"/>
      <c r="R214" s="296"/>
      <c r="S214" s="296"/>
      <c r="T214" s="296"/>
      <c r="U214" s="296"/>
      <c r="V214" s="296"/>
      <c r="W214" s="296"/>
      <c r="X214" s="296"/>
      <c r="Y214" s="296"/>
      <c r="Z214" s="296"/>
    </row>
    <row r="215" spans="1:26" x14ac:dyDescent="0.2">
      <c r="A215" s="303">
        <v>212</v>
      </c>
      <c r="B215" s="304"/>
      <c r="C215" s="269"/>
      <c r="D215" s="306"/>
      <c r="E215" s="269"/>
      <c r="F215" s="264"/>
      <c r="G215" s="307" t="str">
        <f t="shared" si="0"/>
        <v/>
      </c>
      <c r="H215" s="307"/>
      <c r="I215" s="308"/>
      <c r="J215" s="307"/>
      <c r="K215" s="304"/>
      <c r="L215" s="307"/>
      <c r="M215" s="296"/>
      <c r="N215" s="296"/>
      <c r="O215" s="296"/>
      <c r="P215" s="296"/>
      <c r="Q215" s="296"/>
      <c r="R215" s="296"/>
      <c r="S215" s="296"/>
      <c r="T215" s="296"/>
      <c r="U215" s="296"/>
      <c r="V215" s="296"/>
      <c r="W215" s="296"/>
      <c r="X215" s="296"/>
      <c r="Y215" s="296"/>
      <c r="Z215" s="296"/>
    </row>
    <row r="216" spans="1:26" x14ac:dyDescent="0.2">
      <c r="A216" s="303">
        <v>213</v>
      </c>
      <c r="B216" s="304"/>
      <c r="C216" s="269"/>
      <c r="D216" s="306"/>
      <c r="E216" s="269"/>
      <c r="F216" s="264"/>
      <c r="G216" s="307" t="str">
        <f t="shared" si="0"/>
        <v/>
      </c>
      <c r="H216" s="307"/>
      <c r="I216" s="308"/>
      <c r="J216" s="307"/>
      <c r="K216" s="304"/>
      <c r="L216" s="307"/>
      <c r="M216" s="296"/>
      <c r="N216" s="296"/>
      <c r="O216" s="296"/>
      <c r="P216" s="296"/>
      <c r="Q216" s="296"/>
      <c r="R216" s="296"/>
      <c r="S216" s="296"/>
      <c r="T216" s="296"/>
      <c r="U216" s="296"/>
      <c r="V216" s="296"/>
      <c r="W216" s="296"/>
      <c r="X216" s="296"/>
      <c r="Y216" s="296"/>
      <c r="Z216" s="296"/>
    </row>
    <row r="217" spans="1:26" x14ac:dyDescent="0.2">
      <c r="A217" s="303">
        <v>214</v>
      </c>
      <c r="B217" s="304"/>
      <c r="C217" s="269"/>
      <c r="D217" s="306"/>
      <c r="E217" s="269"/>
      <c r="F217" s="264"/>
      <c r="G217" s="307" t="str">
        <f t="shared" si="0"/>
        <v/>
      </c>
      <c r="H217" s="307"/>
      <c r="I217" s="308"/>
      <c r="J217" s="307"/>
      <c r="K217" s="304"/>
      <c r="L217" s="307"/>
      <c r="M217" s="296"/>
      <c r="N217" s="296"/>
      <c r="O217" s="296"/>
      <c r="P217" s="296"/>
      <c r="Q217" s="296"/>
      <c r="R217" s="296"/>
      <c r="S217" s="296"/>
      <c r="T217" s="296"/>
      <c r="U217" s="296"/>
      <c r="V217" s="296"/>
      <c r="W217" s="296"/>
      <c r="X217" s="296"/>
      <c r="Y217" s="296"/>
      <c r="Z217" s="296"/>
    </row>
    <row r="218" spans="1:26" x14ac:dyDescent="0.2">
      <c r="A218" s="303">
        <v>215</v>
      </c>
      <c r="B218" s="304"/>
      <c r="C218" s="269"/>
      <c r="D218" s="306"/>
      <c r="E218" s="269"/>
      <c r="F218" s="264"/>
      <c r="G218" s="307" t="str">
        <f t="shared" si="0"/>
        <v/>
      </c>
      <c r="H218" s="307"/>
      <c r="I218" s="308"/>
      <c r="J218" s="307"/>
      <c r="K218" s="304"/>
      <c r="L218" s="307"/>
      <c r="M218" s="296"/>
      <c r="N218" s="296"/>
      <c r="O218" s="296"/>
      <c r="P218" s="296"/>
      <c r="Q218" s="296"/>
      <c r="R218" s="296"/>
      <c r="S218" s="296"/>
      <c r="T218" s="296"/>
      <c r="U218" s="296"/>
      <c r="V218" s="296"/>
      <c r="W218" s="296"/>
      <c r="X218" s="296"/>
      <c r="Y218" s="296"/>
      <c r="Z218" s="296"/>
    </row>
    <row r="219" spans="1:26" x14ac:dyDescent="0.2">
      <c r="A219" s="303">
        <v>216</v>
      </c>
      <c r="B219" s="304"/>
      <c r="C219" s="269"/>
      <c r="D219" s="306"/>
      <c r="E219" s="269"/>
      <c r="F219" s="264"/>
      <c r="G219" s="307" t="str">
        <f t="shared" si="0"/>
        <v/>
      </c>
      <c r="H219" s="307"/>
      <c r="I219" s="308"/>
      <c r="J219" s="307"/>
      <c r="K219" s="304"/>
      <c r="L219" s="307"/>
      <c r="M219" s="296"/>
      <c r="N219" s="296"/>
      <c r="O219" s="296"/>
      <c r="P219" s="296"/>
      <c r="Q219" s="296"/>
      <c r="R219" s="296"/>
      <c r="S219" s="296"/>
      <c r="T219" s="296"/>
      <c r="U219" s="296"/>
      <c r="V219" s="296"/>
      <c r="W219" s="296"/>
      <c r="X219" s="296"/>
      <c r="Y219" s="296"/>
      <c r="Z219" s="296"/>
    </row>
    <row r="220" spans="1:26" x14ac:dyDescent="0.2">
      <c r="A220" s="303">
        <v>217</v>
      </c>
      <c r="B220" s="304"/>
      <c r="C220" s="269"/>
      <c r="D220" s="306"/>
      <c r="E220" s="269"/>
      <c r="F220" s="264"/>
      <c r="G220" s="307" t="str">
        <f t="shared" si="0"/>
        <v/>
      </c>
      <c r="H220" s="307"/>
      <c r="I220" s="308"/>
      <c r="J220" s="307"/>
      <c r="K220" s="304"/>
      <c r="L220" s="307"/>
      <c r="M220" s="296"/>
      <c r="N220" s="296"/>
      <c r="O220" s="296"/>
      <c r="P220" s="296"/>
      <c r="Q220" s="296"/>
      <c r="R220" s="296"/>
      <c r="S220" s="296"/>
      <c r="T220" s="296"/>
      <c r="U220" s="296"/>
      <c r="V220" s="296"/>
      <c r="W220" s="296"/>
      <c r="X220" s="296"/>
      <c r="Y220" s="296"/>
      <c r="Z220" s="296"/>
    </row>
    <row r="221" spans="1:26" x14ac:dyDescent="0.2">
      <c r="A221" s="303">
        <v>218</v>
      </c>
      <c r="B221" s="304"/>
      <c r="C221" s="269"/>
      <c r="D221" s="306"/>
      <c r="E221" s="269"/>
      <c r="F221" s="264"/>
      <c r="G221" s="307" t="str">
        <f t="shared" si="0"/>
        <v/>
      </c>
      <c r="H221" s="307"/>
      <c r="I221" s="308"/>
      <c r="J221" s="307"/>
      <c r="K221" s="304"/>
      <c r="L221" s="307"/>
      <c r="M221" s="296"/>
      <c r="N221" s="296"/>
      <c r="O221" s="296"/>
      <c r="P221" s="296"/>
      <c r="Q221" s="296"/>
      <c r="R221" s="296"/>
      <c r="S221" s="296"/>
      <c r="T221" s="296"/>
      <c r="U221" s="296"/>
      <c r="V221" s="296"/>
      <c r="W221" s="296"/>
      <c r="X221" s="296"/>
      <c r="Y221" s="296"/>
      <c r="Z221" s="296"/>
    </row>
    <row r="222" spans="1:26" x14ac:dyDescent="0.2">
      <c r="A222" s="303">
        <v>219</v>
      </c>
      <c r="B222" s="304"/>
      <c r="C222" s="269"/>
      <c r="D222" s="306"/>
      <c r="E222" s="269"/>
      <c r="F222" s="264"/>
      <c r="G222" s="307" t="str">
        <f t="shared" si="0"/>
        <v/>
      </c>
      <c r="H222" s="307"/>
      <c r="I222" s="308"/>
      <c r="J222" s="307"/>
      <c r="K222" s="304"/>
      <c r="L222" s="307"/>
      <c r="M222" s="296"/>
      <c r="N222" s="296"/>
      <c r="O222" s="296"/>
      <c r="P222" s="296"/>
      <c r="Q222" s="296"/>
      <c r="R222" s="296"/>
      <c r="S222" s="296"/>
      <c r="T222" s="296"/>
      <c r="U222" s="296"/>
      <c r="V222" s="296"/>
      <c r="W222" s="296"/>
      <c r="X222" s="296"/>
      <c r="Y222" s="296"/>
      <c r="Z222" s="296"/>
    </row>
    <row r="223" spans="1:26" x14ac:dyDescent="0.2">
      <c r="A223" s="303">
        <v>220</v>
      </c>
      <c r="B223" s="304"/>
      <c r="C223" s="269"/>
      <c r="D223" s="306"/>
      <c r="E223" s="269"/>
      <c r="F223" s="264"/>
      <c r="G223" s="307" t="str">
        <f t="shared" si="0"/>
        <v/>
      </c>
      <c r="H223" s="307"/>
      <c r="I223" s="308"/>
      <c r="J223" s="307"/>
      <c r="K223" s="304"/>
      <c r="L223" s="307"/>
      <c r="M223" s="296"/>
      <c r="N223" s="296"/>
      <c r="O223" s="296"/>
      <c r="P223" s="296"/>
      <c r="Q223" s="296"/>
      <c r="R223" s="296"/>
      <c r="S223" s="296"/>
      <c r="T223" s="296"/>
      <c r="U223" s="296"/>
      <c r="V223" s="296"/>
      <c r="W223" s="296"/>
      <c r="X223" s="296"/>
      <c r="Y223" s="296"/>
      <c r="Z223" s="296"/>
    </row>
    <row r="224" spans="1:26" x14ac:dyDescent="0.2">
      <c r="A224" s="303">
        <v>221</v>
      </c>
      <c r="B224" s="304"/>
      <c r="C224" s="269"/>
      <c r="D224" s="306"/>
      <c r="E224" s="269"/>
      <c r="F224" s="264"/>
      <c r="G224" s="307" t="str">
        <f t="shared" si="0"/>
        <v/>
      </c>
      <c r="H224" s="307"/>
      <c r="I224" s="308"/>
      <c r="J224" s="307"/>
      <c r="K224" s="304"/>
      <c r="L224" s="307"/>
      <c r="M224" s="296"/>
      <c r="N224" s="296"/>
      <c r="O224" s="296"/>
      <c r="P224" s="296"/>
      <c r="Q224" s="296"/>
      <c r="R224" s="296"/>
      <c r="S224" s="296"/>
      <c r="T224" s="296"/>
      <c r="U224" s="296"/>
      <c r="V224" s="296"/>
      <c r="W224" s="296"/>
      <c r="X224" s="296"/>
      <c r="Y224" s="296"/>
      <c r="Z224" s="296"/>
    </row>
    <row r="225" spans="1:26" x14ac:dyDescent="0.2">
      <c r="A225" s="303">
        <v>222</v>
      </c>
      <c r="B225" s="304"/>
      <c r="C225" s="269"/>
      <c r="D225" s="306"/>
      <c r="E225" s="269"/>
      <c r="F225" s="264"/>
      <c r="G225" s="307" t="str">
        <f t="shared" si="0"/>
        <v/>
      </c>
      <c r="H225" s="307"/>
      <c r="I225" s="308"/>
      <c r="J225" s="307"/>
      <c r="K225" s="304"/>
      <c r="L225" s="307"/>
      <c r="M225" s="296"/>
      <c r="N225" s="296"/>
      <c r="O225" s="296"/>
      <c r="P225" s="296"/>
      <c r="Q225" s="296"/>
      <c r="R225" s="296"/>
      <c r="S225" s="296"/>
      <c r="T225" s="296"/>
      <c r="U225" s="296"/>
      <c r="V225" s="296"/>
      <c r="W225" s="296"/>
      <c r="X225" s="296"/>
      <c r="Y225" s="296"/>
      <c r="Z225" s="296"/>
    </row>
    <row r="226" spans="1:26" x14ac:dyDescent="0.2">
      <c r="A226" s="303">
        <v>223</v>
      </c>
      <c r="B226" s="304"/>
      <c r="C226" s="269"/>
      <c r="D226" s="306"/>
      <c r="E226" s="269"/>
      <c r="F226" s="264"/>
      <c r="G226" s="307" t="str">
        <f t="shared" si="0"/>
        <v/>
      </c>
      <c r="H226" s="307"/>
      <c r="I226" s="308"/>
      <c r="J226" s="307"/>
      <c r="K226" s="304"/>
      <c r="L226" s="307"/>
      <c r="M226" s="296"/>
      <c r="N226" s="296"/>
      <c r="O226" s="296"/>
      <c r="P226" s="296"/>
      <c r="Q226" s="296"/>
      <c r="R226" s="296"/>
      <c r="S226" s="296"/>
      <c r="T226" s="296"/>
      <c r="U226" s="296"/>
      <c r="V226" s="296"/>
      <c r="W226" s="296"/>
      <c r="X226" s="296"/>
      <c r="Y226" s="296"/>
      <c r="Z226" s="296"/>
    </row>
    <row r="227" spans="1:26" x14ac:dyDescent="0.2">
      <c r="A227" s="303">
        <v>224</v>
      </c>
      <c r="B227" s="304"/>
      <c r="C227" s="269"/>
      <c r="D227" s="306"/>
      <c r="E227" s="269"/>
      <c r="F227" s="264"/>
      <c r="G227" s="307" t="str">
        <f t="shared" si="0"/>
        <v/>
      </c>
      <c r="H227" s="307"/>
      <c r="I227" s="308"/>
      <c r="J227" s="307"/>
      <c r="K227" s="304"/>
      <c r="L227" s="307"/>
      <c r="M227" s="296"/>
      <c r="N227" s="296"/>
      <c r="O227" s="296"/>
      <c r="P227" s="296"/>
      <c r="Q227" s="296"/>
      <c r="R227" s="296"/>
      <c r="S227" s="296"/>
      <c r="T227" s="296"/>
      <c r="U227" s="296"/>
      <c r="V227" s="296"/>
      <c r="W227" s="296"/>
      <c r="X227" s="296"/>
      <c r="Y227" s="296"/>
      <c r="Z227" s="296"/>
    </row>
    <row r="228" spans="1:26" x14ac:dyDescent="0.2">
      <c r="A228" s="303">
        <v>225</v>
      </c>
      <c r="B228" s="304"/>
      <c r="C228" s="269"/>
      <c r="D228" s="306"/>
      <c r="E228" s="269"/>
      <c r="F228" s="264"/>
      <c r="G228" s="307" t="str">
        <f t="shared" si="0"/>
        <v/>
      </c>
      <c r="H228" s="307"/>
      <c r="I228" s="308"/>
      <c r="J228" s="307"/>
      <c r="K228" s="304"/>
      <c r="L228" s="307"/>
      <c r="M228" s="296"/>
      <c r="N228" s="296"/>
      <c r="O228" s="296"/>
      <c r="P228" s="296"/>
      <c r="Q228" s="296"/>
      <c r="R228" s="296"/>
      <c r="S228" s="296"/>
      <c r="T228" s="296"/>
      <c r="U228" s="296"/>
      <c r="V228" s="296"/>
      <c r="W228" s="296"/>
      <c r="X228" s="296"/>
      <c r="Y228" s="296"/>
      <c r="Z228" s="296"/>
    </row>
    <row r="229" spans="1:26" x14ac:dyDescent="0.2">
      <c r="A229" s="303">
        <v>226</v>
      </c>
      <c r="B229" s="304"/>
      <c r="C229" s="269"/>
      <c r="D229" s="306"/>
      <c r="E229" s="269"/>
      <c r="F229" s="264"/>
      <c r="G229" s="307" t="str">
        <f t="shared" si="0"/>
        <v/>
      </c>
      <c r="H229" s="307"/>
      <c r="I229" s="308"/>
      <c r="J229" s="307"/>
      <c r="K229" s="304"/>
      <c r="L229" s="307"/>
      <c r="M229" s="296"/>
      <c r="N229" s="296"/>
      <c r="O229" s="296"/>
      <c r="P229" s="296"/>
      <c r="Q229" s="296"/>
      <c r="R229" s="296"/>
      <c r="S229" s="296"/>
      <c r="T229" s="296"/>
      <c r="U229" s="296"/>
      <c r="V229" s="296"/>
      <c r="W229" s="296"/>
      <c r="X229" s="296"/>
      <c r="Y229" s="296"/>
      <c r="Z229" s="296"/>
    </row>
    <row r="230" spans="1:26" x14ac:dyDescent="0.2">
      <c r="A230" s="303">
        <v>227</v>
      </c>
      <c r="B230" s="304"/>
      <c r="C230" s="269"/>
      <c r="D230" s="306"/>
      <c r="E230" s="269"/>
      <c r="F230" s="264"/>
      <c r="G230" s="307" t="str">
        <f t="shared" si="0"/>
        <v/>
      </c>
      <c r="H230" s="307"/>
      <c r="I230" s="308"/>
      <c r="J230" s="307"/>
      <c r="K230" s="304"/>
      <c r="L230" s="307"/>
      <c r="M230" s="296"/>
      <c r="N230" s="296"/>
      <c r="O230" s="296"/>
      <c r="P230" s="296"/>
      <c r="Q230" s="296"/>
      <c r="R230" s="296"/>
      <c r="S230" s="296"/>
      <c r="T230" s="296"/>
      <c r="U230" s="296"/>
      <c r="V230" s="296"/>
      <c r="W230" s="296"/>
      <c r="X230" s="296"/>
      <c r="Y230" s="296"/>
      <c r="Z230" s="296"/>
    </row>
    <row r="231" spans="1:26" x14ac:dyDescent="0.2">
      <c r="A231" s="303">
        <v>228</v>
      </c>
      <c r="B231" s="304"/>
      <c r="C231" s="269"/>
      <c r="D231" s="306"/>
      <c r="E231" s="269"/>
      <c r="F231" s="264"/>
      <c r="G231" s="307" t="str">
        <f t="shared" si="0"/>
        <v/>
      </c>
      <c r="H231" s="307"/>
      <c r="I231" s="308"/>
      <c r="J231" s="307"/>
      <c r="K231" s="304"/>
      <c r="L231" s="307"/>
      <c r="M231" s="296"/>
      <c r="N231" s="296"/>
      <c r="O231" s="296"/>
      <c r="P231" s="296"/>
      <c r="Q231" s="296"/>
      <c r="R231" s="296"/>
      <c r="S231" s="296"/>
      <c r="T231" s="296"/>
      <c r="U231" s="296"/>
      <c r="V231" s="296"/>
      <c r="W231" s="296"/>
      <c r="X231" s="296"/>
      <c r="Y231" s="296"/>
      <c r="Z231" s="296"/>
    </row>
    <row r="232" spans="1:26" x14ac:dyDescent="0.2">
      <c r="A232" s="303">
        <v>229</v>
      </c>
      <c r="B232" s="304"/>
      <c r="C232" s="269"/>
      <c r="D232" s="306"/>
      <c r="E232" s="269"/>
      <c r="F232" s="264"/>
      <c r="G232" s="307" t="str">
        <f t="shared" si="0"/>
        <v/>
      </c>
      <c r="H232" s="307"/>
      <c r="I232" s="308"/>
      <c r="J232" s="307"/>
      <c r="K232" s="304"/>
      <c r="L232" s="307"/>
      <c r="M232" s="296"/>
      <c r="N232" s="296"/>
      <c r="O232" s="296"/>
      <c r="P232" s="296"/>
      <c r="Q232" s="296"/>
      <c r="R232" s="296"/>
      <c r="S232" s="296"/>
      <c r="T232" s="296"/>
      <c r="U232" s="296"/>
      <c r="V232" s="296"/>
      <c r="W232" s="296"/>
      <c r="X232" s="296"/>
      <c r="Y232" s="296"/>
      <c r="Z232" s="296"/>
    </row>
    <row r="233" spans="1:26" x14ac:dyDescent="0.2">
      <c r="A233" s="303">
        <v>230</v>
      </c>
      <c r="B233" s="304"/>
      <c r="C233" s="269"/>
      <c r="D233" s="306"/>
      <c r="E233" s="269"/>
      <c r="F233" s="264"/>
      <c r="G233" s="307" t="str">
        <f t="shared" si="0"/>
        <v/>
      </c>
      <c r="H233" s="307"/>
      <c r="I233" s="308"/>
      <c r="J233" s="307"/>
      <c r="K233" s="304"/>
      <c r="L233" s="307"/>
      <c r="M233" s="296"/>
      <c r="N233" s="296"/>
      <c r="O233" s="296"/>
      <c r="P233" s="296"/>
      <c r="Q233" s="296"/>
      <c r="R233" s="296"/>
      <c r="S233" s="296"/>
      <c r="T233" s="296"/>
      <c r="U233" s="296"/>
      <c r="V233" s="296"/>
      <c r="W233" s="296"/>
      <c r="X233" s="296"/>
      <c r="Y233" s="296"/>
      <c r="Z233" s="296"/>
    </row>
    <row r="234" spans="1:26" x14ac:dyDescent="0.2">
      <c r="A234" s="303">
        <v>231</v>
      </c>
      <c r="B234" s="304"/>
      <c r="C234" s="269"/>
      <c r="D234" s="306"/>
      <c r="E234" s="269"/>
      <c r="F234" s="264"/>
      <c r="G234" s="307" t="str">
        <f t="shared" si="0"/>
        <v/>
      </c>
      <c r="H234" s="307"/>
      <c r="I234" s="308"/>
      <c r="J234" s="307"/>
      <c r="K234" s="304"/>
      <c r="L234" s="307"/>
      <c r="M234" s="296"/>
      <c r="N234" s="296"/>
      <c r="O234" s="296"/>
      <c r="P234" s="296"/>
      <c r="Q234" s="296"/>
      <c r="R234" s="296"/>
      <c r="S234" s="296"/>
      <c r="T234" s="296"/>
      <c r="U234" s="296"/>
      <c r="V234" s="296"/>
      <c r="W234" s="296"/>
      <c r="X234" s="296"/>
      <c r="Y234" s="296"/>
      <c r="Z234" s="296"/>
    </row>
    <row r="235" spans="1:26" x14ac:dyDescent="0.2">
      <c r="A235" s="303">
        <v>232</v>
      </c>
      <c r="B235" s="304"/>
      <c r="C235" s="269"/>
      <c r="D235" s="306"/>
      <c r="E235" s="269"/>
      <c r="F235" s="264"/>
      <c r="G235" s="307" t="str">
        <f t="shared" si="0"/>
        <v/>
      </c>
      <c r="H235" s="307"/>
      <c r="I235" s="308"/>
      <c r="J235" s="307"/>
      <c r="K235" s="304"/>
      <c r="L235" s="307"/>
      <c r="M235" s="296"/>
      <c r="N235" s="296"/>
      <c r="O235" s="296"/>
      <c r="P235" s="296"/>
      <c r="Q235" s="296"/>
      <c r="R235" s="296"/>
      <c r="S235" s="296"/>
      <c r="T235" s="296"/>
      <c r="U235" s="296"/>
      <c r="V235" s="296"/>
      <c r="W235" s="296"/>
      <c r="X235" s="296"/>
      <c r="Y235" s="296"/>
      <c r="Z235" s="296"/>
    </row>
    <row r="236" spans="1:26" x14ac:dyDescent="0.2">
      <c r="A236" s="303">
        <v>233</v>
      </c>
      <c r="B236" s="304"/>
      <c r="C236" s="269"/>
      <c r="D236" s="306"/>
      <c r="E236" s="269"/>
      <c r="F236" s="264"/>
      <c r="G236" s="307" t="str">
        <f t="shared" si="0"/>
        <v/>
      </c>
      <c r="H236" s="307"/>
      <c r="I236" s="308"/>
      <c r="J236" s="307"/>
      <c r="K236" s="304"/>
      <c r="L236" s="307"/>
      <c r="M236" s="296"/>
      <c r="N236" s="296"/>
      <c r="O236" s="296"/>
      <c r="P236" s="296"/>
      <c r="Q236" s="296"/>
      <c r="R236" s="296"/>
      <c r="S236" s="296"/>
      <c r="T236" s="296"/>
      <c r="U236" s="296"/>
      <c r="V236" s="296"/>
      <c r="W236" s="296"/>
      <c r="X236" s="296"/>
      <c r="Y236" s="296"/>
      <c r="Z236" s="296"/>
    </row>
    <row r="237" spans="1:26" x14ac:dyDescent="0.2">
      <c r="A237" s="303">
        <v>234</v>
      </c>
      <c r="B237" s="304"/>
      <c r="C237" s="269"/>
      <c r="D237" s="306"/>
      <c r="E237" s="269"/>
      <c r="F237" s="264"/>
      <c r="G237" s="307" t="str">
        <f t="shared" si="0"/>
        <v/>
      </c>
      <c r="H237" s="307"/>
      <c r="I237" s="308"/>
      <c r="J237" s="307"/>
      <c r="K237" s="304"/>
      <c r="L237" s="307"/>
      <c r="M237" s="296"/>
      <c r="N237" s="296"/>
      <c r="O237" s="296"/>
      <c r="P237" s="296"/>
      <c r="Q237" s="296"/>
      <c r="R237" s="296"/>
      <c r="S237" s="296"/>
      <c r="T237" s="296"/>
      <c r="U237" s="296"/>
      <c r="V237" s="296"/>
      <c r="W237" s="296"/>
      <c r="X237" s="296"/>
      <c r="Y237" s="296"/>
      <c r="Z237" s="296"/>
    </row>
    <row r="238" spans="1:26" x14ac:dyDescent="0.2">
      <c r="A238" s="303">
        <v>235</v>
      </c>
      <c r="B238" s="304"/>
      <c r="C238" s="269"/>
      <c r="D238" s="306"/>
      <c r="E238" s="269"/>
      <c r="F238" s="264"/>
      <c r="G238" s="307" t="str">
        <f t="shared" si="0"/>
        <v/>
      </c>
      <c r="H238" s="307"/>
      <c r="I238" s="308"/>
      <c r="J238" s="307"/>
      <c r="K238" s="304"/>
      <c r="L238" s="307"/>
      <c r="M238" s="296"/>
      <c r="N238" s="296"/>
      <c r="O238" s="296"/>
      <c r="P238" s="296"/>
      <c r="Q238" s="296"/>
      <c r="R238" s="296"/>
      <c r="S238" s="296"/>
      <c r="T238" s="296"/>
      <c r="U238" s="296"/>
      <c r="V238" s="296"/>
      <c r="W238" s="296"/>
      <c r="X238" s="296"/>
      <c r="Y238" s="296"/>
      <c r="Z238" s="296"/>
    </row>
    <row r="239" spans="1:26" x14ac:dyDescent="0.2">
      <c r="A239" s="303">
        <v>236</v>
      </c>
      <c r="B239" s="304"/>
      <c r="C239" s="269"/>
      <c r="D239" s="306"/>
      <c r="E239" s="269"/>
      <c r="F239" s="264"/>
      <c r="G239" s="307" t="str">
        <f t="shared" si="0"/>
        <v/>
      </c>
      <c r="H239" s="307"/>
      <c r="I239" s="308"/>
      <c r="J239" s="307"/>
      <c r="K239" s="304"/>
      <c r="L239" s="307"/>
      <c r="M239" s="296"/>
      <c r="N239" s="296"/>
      <c r="O239" s="296"/>
      <c r="P239" s="296"/>
      <c r="Q239" s="296"/>
      <c r="R239" s="296"/>
      <c r="S239" s="296"/>
      <c r="T239" s="296"/>
      <c r="U239" s="296"/>
      <c r="V239" s="296"/>
      <c r="W239" s="296"/>
      <c r="X239" s="296"/>
      <c r="Y239" s="296"/>
      <c r="Z239" s="296"/>
    </row>
    <row r="240" spans="1:26" x14ac:dyDescent="0.2">
      <c r="A240" s="303">
        <v>237</v>
      </c>
      <c r="B240" s="304"/>
      <c r="C240" s="269"/>
      <c r="D240" s="306"/>
      <c r="E240" s="269"/>
      <c r="F240" s="264"/>
      <c r="G240" s="307" t="str">
        <f t="shared" si="0"/>
        <v/>
      </c>
      <c r="H240" s="307"/>
      <c r="I240" s="308"/>
      <c r="J240" s="307"/>
      <c r="K240" s="304"/>
      <c r="L240" s="307"/>
      <c r="M240" s="296"/>
      <c r="N240" s="296"/>
      <c r="O240" s="296"/>
      <c r="P240" s="296"/>
      <c r="Q240" s="296"/>
      <c r="R240" s="296"/>
      <c r="S240" s="296"/>
      <c r="T240" s="296"/>
      <c r="U240" s="296"/>
      <c r="V240" s="296"/>
      <c r="W240" s="296"/>
      <c r="X240" s="296"/>
      <c r="Y240" s="296"/>
      <c r="Z240" s="296"/>
    </row>
    <row r="241" spans="1:26" x14ac:dyDescent="0.2">
      <c r="A241" s="303">
        <v>238</v>
      </c>
      <c r="B241" s="304"/>
      <c r="C241" s="269"/>
      <c r="D241" s="306"/>
      <c r="E241" s="269"/>
      <c r="F241" s="264"/>
      <c r="G241" s="307" t="str">
        <f t="shared" si="0"/>
        <v/>
      </c>
      <c r="H241" s="307"/>
      <c r="I241" s="308"/>
      <c r="J241" s="307"/>
      <c r="K241" s="304"/>
      <c r="L241" s="307"/>
      <c r="M241" s="296"/>
      <c r="N241" s="296"/>
      <c r="O241" s="296"/>
      <c r="P241" s="296"/>
      <c r="Q241" s="296"/>
      <c r="R241" s="296"/>
      <c r="S241" s="296"/>
      <c r="T241" s="296"/>
      <c r="U241" s="296"/>
      <c r="V241" s="296"/>
      <c r="W241" s="296"/>
      <c r="X241" s="296"/>
      <c r="Y241" s="296"/>
      <c r="Z241" s="296"/>
    </row>
    <row r="242" spans="1:26" x14ac:dyDescent="0.2">
      <c r="A242" s="303">
        <v>239</v>
      </c>
      <c r="B242" s="304"/>
      <c r="C242" s="269"/>
      <c r="D242" s="306"/>
      <c r="E242" s="269"/>
      <c r="F242" s="264"/>
      <c r="G242" s="307" t="str">
        <f t="shared" si="0"/>
        <v/>
      </c>
      <c r="H242" s="307"/>
      <c r="I242" s="308"/>
      <c r="J242" s="307"/>
      <c r="K242" s="304"/>
      <c r="L242" s="307"/>
      <c r="M242" s="296"/>
      <c r="N242" s="296"/>
      <c r="O242" s="296"/>
      <c r="P242" s="296"/>
      <c r="Q242" s="296"/>
      <c r="R242" s="296"/>
      <c r="S242" s="296"/>
      <c r="T242" s="296"/>
      <c r="U242" s="296"/>
      <c r="V242" s="296"/>
      <c r="W242" s="296"/>
      <c r="X242" s="296"/>
      <c r="Y242" s="296"/>
      <c r="Z242" s="296"/>
    </row>
    <row r="243" spans="1:26" x14ac:dyDescent="0.2">
      <c r="A243" s="303">
        <v>240</v>
      </c>
      <c r="B243" s="304"/>
      <c r="C243" s="269"/>
      <c r="D243" s="306"/>
      <c r="E243" s="269"/>
      <c r="F243" s="264"/>
      <c r="G243" s="307" t="str">
        <f t="shared" si="0"/>
        <v/>
      </c>
      <c r="H243" s="307"/>
      <c r="I243" s="308"/>
      <c r="J243" s="307"/>
      <c r="K243" s="304"/>
      <c r="L243" s="307"/>
      <c r="M243" s="296"/>
      <c r="N243" s="296"/>
      <c r="O243" s="296"/>
      <c r="P243" s="296"/>
      <c r="Q243" s="296"/>
      <c r="R243" s="296"/>
      <c r="S243" s="296"/>
      <c r="T243" s="296"/>
      <c r="U243" s="296"/>
      <c r="V243" s="296"/>
      <c r="W243" s="296"/>
      <c r="X243" s="296"/>
      <c r="Y243" s="296"/>
      <c r="Z243" s="296"/>
    </row>
    <row r="244" spans="1:26" x14ac:dyDescent="0.2">
      <c r="A244" s="303">
        <v>241</v>
      </c>
      <c r="B244" s="304"/>
      <c r="C244" s="269"/>
      <c r="D244" s="306"/>
      <c r="E244" s="269"/>
      <c r="F244" s="264"/>
      <c r="G244" s="307" t="str">
        <f t="shared" si="0"/>
        <v/>
      </c>
      <c r="H244" s="307"/>
      <c r="I244" s="308"/>
      <c r="J244" s="307"/>
      <c r="K244" s="304"/>
      <c r="L244" s="307"/>
      <c r="M244" s="296"/>
      <c r="N244" s="296"/>
      <c r="O244" s="296"/>
      <c r="P244" s="296"/>
      <c r="Q244" s="296"/>
      <c r="R244" s="296"/>
      <c r="S244" s="296"/>
      <c r="T244" s="296"/>
      <c r="U244" s="296"/>
      <c r="V244" s="296"/>
      <c r="W244" s="296"/>
      <c r="X244" s="296"/>
      <c r="Y244" s="296"/>
      <c r="Z244" s="296"/>
    </row>
    <row r="245" spans="1:26" x14ac:dyDescent="0.2">
      <c r="A245" s="303">
        <v>242</v>
      </c>
      <c r="B245" s="304"/>
      <c r="C245" s="269"/>
      <c r="D245" s="306"/>
      <c r="E245" s="269"/>
      <c r="F245" s="264"/>
      <c r="G245" s="307" t="str">
        <f t="shared" si="0"/>
        <v/>
      </c>
      <c r="H245" s="307"/>
      <c r="I245" s="308"/>
      <c r="J245" s="307"/>
      <c r="K245" s="304"/>
      <c r="L245" s="307"/>
      <c r="M245" s="296"/>
      <c r="N245" s="296"/>
      <c r="O245" s="296"/>
      <c r="P245" s="296"/>
      <c r="Q245" s="296"/>
      <c r="R245" s="296"/>
      <c r="S245" s="296"/>
      <c r="T245" s="296"/>
      <c r="U245" s="296"/>
      <c r="V245" s="296"/>
      <c r="W245" s="296"/>
      <c r="X245" s="296"/>
      <c r="Y245" s="296"/>
      <c r="Z245" s="296"/>
    </row>
    <row r="246" spans="1:26" x14ac:dyDescent="0.2">
      <c r="A246" s="303">
        <v>243</v>
      </c>
      <c r="B246" s="304"/>
      <c r="C246" s="269"/>
      <c r="D246" s="306"/>
      <c r="E246" s="269"/>
      <c r="F246" s="264"/>
      <c r="G246" s="307" t="str">
        <f t="shared" si="0"/>
        <v/>
      </c>
      <c r="H246" s="307"/>
      <c r="I246" s="308"/>
      <c r="J246" s="307"/>
      <c r="K246" s="304"/>
      <c r="L246" s="307"/>
      <c r="M246" s="296"/>
      <c r="N246" s="296"/>
      <c r="O246" s="296"/>
      <c r="P246" s="296"/>
      <c r="Q246" s="296"/>
      <c r="R246" s="296"/>
      <c r="S246" s="296"/>
      <c r="T246" s="296"/>
      <c r="U246" s="296"/>
      <c r="V246" s="296"/>
      <c r="W246" s="296"/>
      <c r="X246" s="296"/>
      <c r="Y246" s="296"/>
      <c r="Z246" s="296"/>
    </row>
    <row r="247" spans="1:26" x14ac:dyDescent="0.2">
      <c r="A247" s="303">
        <v>244</v>
      </c>
      <c r="B247" s="304"/>
      <c r="C247" s="269"/>
      <c r="D247" s="306"/>
      <c r="E247" s="269"/>
      <c r="F247" s="264"/>
      <c r="G247" s="307" t="str">
        <f t="shared" si="0"/>
        <v/>
      </c>
      <c r="H247" s="307"/>
      <c r="I247" s="308"/>
      <c r="J247" s="307"/>
      <c r="K247" s="304"/>
      <c r="L247" s="307"/>
      <c r="M247" s="296"/>
      <c r="N247" s="296"/>
      <c r="O247" s="296"/>
      <c r="P247" s="296"/>
      <c r="Q247" s="296"/>
      <c r="R247" s="296"/>
      <c r="S247" s="296"/>
      <c r="T247" s="296"/>
      <c r="U247" s="296"/>
      <c r="V247" s="296"/>
      <c r="W247" s="296"/>
      <c r="X247" s="296"/>
      <c r="Y247" s="296"/>
      <c r="Z247" s="296"/>
    </row>
    <row r="248" spans="1:26" x14ac:dyDescent="0.2">
      <c r="A248" s="303">
        <v>245</v>
      </c>
      <c r="B248" s="304"/>
      <c r="C248" s="269"/>
      <c r="D248" s="306"/>
      <c r="E248" s="269"/>
      <c r="F248" s="264"/>
      <c r="G248" s="307" t="str">
        <f t="shared" si="0"/>
        <v/>
      </c>
      <c r="H248" s="307"/>
      <c r="I248" s="308"/>
      <c r="J248" s="307"/>
      <c r="K248" s="304"/>
      <c r="L248" s="307"/>
      <c r="M248" s="296"/>
      <c r="N248" s="296"/>
      <c r="O248" s="296"/>
      <c r="P248" s="296"/>
      <c r="Q248" s="296"/>
      <c r="R248" s="296"/>
      <c r="S248" s="296"/>
      <c r="T248" s="296"/>
      <c r="U248" s="296"/>
      <c r="V248" s="296"/>
      <c r="W248" s="296"/>
      <c r="X248" s="296"/>
      <c r="Y248" s="296"/>
      <c r="Z248" s="296"/>
    </row>
    <row r="249" spans="1:26" x14ac:dyDescent="0.2">
      <c r="A249" s="303">
        <v>246</v>
      </c>
      <c r="B249" s="304"/>
      <c r="C249" s="269"/>
      <c r="D249" s="306"/>
      <c r="E249" s="269"/>
      <c r="F249" s="264"/>
      <c r="G249" s="307" t="str">
        <f t="shared" si="0"/>
        <v/>
      </c>
      <c r="H249" s="307"/>
      <c r="I249" s="308"/>
      <c r="J249" s="307"/>
      <c r="K249" s="304"/>
      <c r="L249" s="307"/>
      <c r="M249" s="296"/>
      <c r="N249" s="296"/>
      <c r="O249" s="296"/>
      <c r="P249" s="296"/>
      <c r="Q249" s="296"/>
      <c r="R249" s="296"/>
      <c r="S249" s="296"/>
      <c r="T249" s="296"/>
      <c r="U249" s="296"/>
      <c r="V249" s="296"/>
      <c r="W249" s="296"/>
      <c r="X249" s="296"/>
      <c r="Y249" s="296"/>
      <c r="Z249" s="296"/>
    </row>
    <row r="250" spans="1:26" x14ac:dyDescent="0.2">
      <c r="A250" s="303">
        <v>247</v>
      </c>
      <c r="B250" s="304"/>
      <c r="C250" s="269"/>
      <c r="D250" s="306"/>
      <c r="E250" s="269"/>
      <c r="F250" s="264"/>
      <c r="G250" s="307" t="str">
        <f t="shared" si="0"/>
        <v/>
      </c>
      <c r="H250" s="307"/>
      <c r="I250" s="308"/>
      <c r="J250" s="307"/>
      <c r="K250" s="304"/>
      <c r="L250" s="307"/>
      <c r="M250" s="296"/>
      <c r="N250" s="296"/>
      <c r="O250" s="296"/>
      <c r="P250" s="296"/>
      <c r="Q250" s="296"/>
      <c r="R250" s="296"/>
      <c r="S250" s="296"/>
      <c r="T250" s="296"/>
      <c r="U250" s="296"/>
      <c r="V250" s="296"/>
      <c r="W250" s="296"/>
      <c r="X250" s="296"/>
      <c r="Y250" s="296"/>
      <c r="Z250" s="296"/>
    </row>
    <row r="251" spans="1:26" x14ac:dyDescent="0.2">
      <c r="A251" s="303">
        <v>248</v>
      </c>
      <c r="B251" s="304"/>
      <c r="C251" s="269"/>
      <c r="D251" s="306"/>
      <c r="E251" s="269"/>
      <c r="F251" s="264"/>
      <c r="G251" s="307" t="str">
        <f t="shared" si="0"/>
        <v/>
      </c>
      <c r="H251" s="307"/>
      <c r="I251" s="308"/>
      <c r="J251" s="307"/>
      <c r="K251" s="304"/>
      <c r="L251" s="307"/>
      <c r="M251" s="296"/>
      <c r="N251" s="296"/>
      <c r="O251" s="296"/>
      <c r="P251" s="296"/>
      <c r="Q251" s="296"/>
      <c r="R251" s="296"/>
      <c r="S251" s="296"/>
      <c r="T251" s="296"/>
      <c r="U251" s="296"/>
      <c r="V251" s="296"/>
      <c r="W251" s="296"/>
      <c r="X251" s="296"/>
      <c r="Y251" s="296"/>
      <c r="Z251" s="296"/>
    </row>
    <row r="252" spans="1:26" x14ac:dyDescent="0.2">
      <c r="A252" s="303">
        <v>249</v>
      </c>
      <c r="B252" s="304"/>
      <c r="C252" s="269"/>
      <c r="D252" s="306"/>
      <c r="E252" s="269"/>
      <c r="F252" s="264"/>
      <c r="G252" s="307" t="str">
        <f t="shared" si="0"/>
        <v/>
      </c>
      <c r="H252" s="307"/>
      <c r="I252" s="308"/>
      <c r="J252" s="307"/>
      <c r="K252" s="304"/>
      <c r="L252" s="307"/>
      <c r="M252" s="296"/>
      <c r="N252" s="296"/>
      <c r="O252" s="296"/>
      <c r="P252" s="296"/>
      <c r="Q252" s="296"/>
      <c r="R252" s="296"/>
      <c r="S252" s="296"/>
      <c r="T252" s="296"/>
      <c r="U252" s="296"/>
      <c r="V252" s="296"/>
      <c r="W252" s="296"/>
      <c r="X252" s="296"/>
      <c r="Y252" s="296"/>
      <c r="Z252" s="296"/>
    </row>
    <row r="253" spans="1:26" x14ac:dyDescent="0.2">
      <c r="A253" s="303">
        <v>250</v>
      </c>
      <c r="B253" s="304"/>
      <c r="C253" s="269"/>
      <c r="D253" s="306"/>
      <c r="E253" s="269"/>
      <c r="F253" s="264"/>
      <c r="G253" s="307" t="str">
        <f t="shared" si="0"/>
        <v/>
      </c>
      <c r="H253" s="307"/>
      <c r="I253" s="308"/>
      <c r="J253" s="307"/>
      <c r="K253" s="304"/>
      <c r="L253" s="307"/>
      <c r="M253" s="296"/>
      <c r="N253" s="296"/>
      <c r="O253" s="296"/>
      <c r="P253" s="296"/>
      <c r="Q253" s="296"/>
      <c r="R253" s="296"/>
      <c r="S253" s="296"/>
      <c r="T253" s="296"/>
      <c r="U253" s="296"/>
      <c r="V253" s="296"/>
      <c r="W253" s="296"/>
      <c r="X253" s="296"/>
      <c r="Y253" s="296"/>
      <c r="Z253" s="296"/>
    </row>
    <row r="254" spans="1:26" x14ac:dyDescent="0.2">
      <c r="A254" s="303">
        <v>251</v>
      </c>
      <c r="B254" s="304"/>
      <c r="C254" s="269"/>
      <c r="D254" s="306"/>
      <c r="E254" s="269"/>
      <c r="F254" s="264"/>
      <c r="G254" s="307" t="str">
        <f t="shared" si="0"/>
        <v/>
      </c>
      <c r="H254" s="307"/>
      <c r="I254" s="308"/>
      <c r="J254" s="307"/>
      <c r="K254" s="304"/>
      <c r="L254" s="307"/>
      <c r="M254" s="296"/>
      <c r="N254" s="296"/>
      <c r="O254" s="296"/>
      <c r="P254" s="296"/>
      <c r="Q254" s="296"/>
      <c r="R254" s="296"/>
      <c r="S254" s="296"/>
      <c r="T254" s="296"/>
      <c r="U254" s="296"/>
      <c r="V254" s="296"/>
      <c r="W254" s="296"/>
      <c r="X254" s="296"/>
      <c r="Y254" s="296"/>
      <c r="Z254" s="296"/>
    </row>
    <row r="255" spans="1:26" x14ac:dyDescent="0.2">
      <c r="A255" s="303">
        <v>252</v>
      </c>
      <c r="B255" s="304"/>
      <c r="C255" s="269"/>
      <c r="D255" s="306"/>
      <c r="E255" s="269"/>
      <c r="F255" s="264"/>
      <c r="G255" s="307" t="str">
        <f t="shared" si="0"/>
        <v/>
      </c>
      <c r="H255" s="307"/>
      <c r="I255" s="308"/>
      <c r="J255" s="307"/>
      <c r="K255" s="304"/>
      <c r="L255" s="307"/>
      <c r="M255" s="296"/>
      <c r="N255" s="296"/>
      <c r="O255" s="296"/>
      <c r="P255" s="296"/>
      <c r="Q255" s="296"/>
      <c r="R255" s="296"/>
      <c r="S255" s="296"/>
      <c r="T255" s="296"/>
      <c r="U255" s="296"/>
      <c r="V255" s="296"/>
      <c r="W255" s="296"/>
      <c r="X255" s="296"/>
      <c r="Y255" s="296"/>
      <c r="Z255" s="296"/>
    </row>
    <row r="256" spans="1:26" x14ac:dyDescent="0.2">
      <c r="A256" s="303">
        <v>253</v>
      </c>
      <c r="B256" s="304"/>
      <c r="C256" s="269"/>
      <c r="D256" s="306"/>
      <c r="E256" s="269"/>
      <c r="F256" s="264"/>
      <c r="G256" s="307" t="str">
        <f t="shared" si="0"/>
        <v/>
      </c>
      <c r="H256" s="307"/>
      <c r="I256" s="308"/>
      <c r="J256" s="307"/>
      <c r="K256" s="304"/>
      <c r="L256" s="307"/>
      <c r="M256" s="296"/>
      <c r="N256" s="296"/>
      <c r="O256" s="296"/>
      <c r="P256" s="296"/>
      <c r="Q256" s="296"/>
      <c r="R256" s="296"/>
      <c r="S256" s="296"/>
      <c r="T256" s="296"/>
      <c r="U256" s="296"/>
      <c r="V256" s="296"/>
      <c r="W256" s="296"/>
      <c r="X256" s="296"/>
      <c r="Y256" s="296"/>
      <c r="Z256" s="296"/>
    </row>
    <row r="257" spans="1:26" x14ac:dyDescent="0.2">
      <c r="A257" s="303">
        <v>254</v>
      </c>
      <c r="B257" s="304"/>
      <c r="C257" s="269"/>
      <c r="D257" s="306"/>
      <c r="E257" s="269"/>
      <c r="F257" s="264"/>
      <c r="G257" s="307" t="str">
        <f t="shared" si="0"/>
        <v/>
      </c>
      <c r="H257" s="307"/>
      <c r="I257" s="308"/>
      <c r="J257" s="307"/>
      <c r="K257" s="304"/>
      <c r="L257" s="307"/>
      <c r="M257" s="296"/>
      <c r="N257" s="296"/>
      <c r="O257" s="296"/>
      <c r="P257" s="296"/>
      <c r="Q257" s="296"/>
      <c r="R257" s="296"/>
      <c r="S257" s="296"/>
      <c r="T257" s="296"/>
      <c r="U257" s="296"/>
      <c r="V257" s="296"/>
      <c r="W257" s="296"/>
      <c r="X257" s="296"/>
      <c r="Y257" s="296"/>
      <c r="Z257" s="296"/>
    </row>
    <row r="258" spans="1:26" x14ac:dyDescent="0.2">
      <c r="A258" s="303">
        <v>255</v>
      </c>
      <c r="B258" s="304"/>
      <c r="C258" s="269"/>
      <c r="D258" s="306"/>
      <c r="E258" s="269"/>
      <c r="F258" s="264"/>
      <c r="G258" s="307" t="str">
        <f t="shared" si="0"/>
        <v/>
      </c>
      <c r="H258" s="307"/>
      <c r="I258" s="308"/>
      <c r="J258" s="307"/>
      <c r="K258" s="304"/>
      <c r="L258" s="307"/>
      <c r="M258" s="296"/>
      <c r="N258" s="296"/>
      <c r="O258" s="296"/>
      <c r="P258" s="296"/>
      <c r="Q258" s="296"/>
      <c r="R258" s="296"/>
      <c r="S258" s="296"/>
      <c r="T258" s="296"/>
      <c r="U258" s="296"/>
      <c r="V258" s="296"/>
      <c r="W258" s="296"/>
      <c r="X258" s="296"/>
      <c r="Y258" s="296"/>
      <c r="Z258" s="296"/>
    </row>
    <row r="259" spans="1:26" x14ac:dyDescent="0.2">
      <c r="A259" s="303">
        <v>256</v>
      </c>
      <c r="B259" s="304"/>
      <c r="C259" s="269"/>
      <c r="D259" s="306"/>
      <c r="E259" s="269"/>
      <c r="F259" s="264"/>
      <c r="G259" s="307" t="str">
        <f t="shared" si="0"/>
        <v/>
      </c>
      <c r="H259" s="307"/>
      <c r="I259" s="308"/>
      <c r="J259" s="307"/>
      <c r="K259" s="304"/>
      <c r="L259" s="307"/>
      <c r="M259" s="296"/>
      <c r="N259" s="296"/>
      <c r="O259" s="296"/>
      <c r="P259" s="296"/>
      <c r="Q259" s="296"/>
      <c r="R259" s="296"/>
      <c r="S259" s="296"/>
      <c r="T259" s="296"/>
      <c r="U259" s="296"/>
      <c r="V259" s="296"/>
      <c r="W259" s="296"/>
      <c r="X259" s="296"/>
      <c r="Y259" s="296"/>
      <c r="Z259" s="296"/>
    </row>
    <row r="260" spans="1:26" x14ac:dyDescent="0.2">
      <c r="A260" s="303">
        <v>257</v>
      </c>
      <c r="B260" s="304"/>
      <c r="C260" s="269"/>
      <c r="D260" s="306"/>
      <c r="E260" s="269"/>
      <c r="F260" s="264"/>
      <c r="G260" s="307" t="str">
        <f t="shared" si="0"/>
        <v/>
      </c>
      <c r="H260" s="307"/>
      <c r="I260" s="308"/>
      <c r="J260" s="307"/>
      <c r="K260" s="304"/>
      <c r="L260" s="307"/>
      <c r="M260" s="296"/>
      <c r="N260" s="296"/>
      <c r="O260" s="296"/>
      <c r="P260" s="296"/>
      <c r="Q260" s="296"/>
      <c r="R260" s="296"/>
      <c r="S260" s="296"/>
      <c r="T260" s="296"/>
      <c r="U260" s="296"/>
      <c r="V260" s="296"/>
      <c r="W260" s="296"/>
      <c r="X260" s="296"/>
      <c r="Y260" s="296"/>
      <c r="Z260" s="296"/>
    </row>
    <row r="261" spans="1:26" x14ac:dyDescent="0.2">
      <c r="A261" s="303">
        <v>258</v>
      </c>
      <c r="B261" s="304"/>
      <c r="C261" s="269"/>
      <c r="D261" s="306"/>
      <c r="E261" s="269"/>
      <c r="F261" s="264"/>
      <c r="G261" s="307" t="str">
        <f t="shared" si="0"/>
        <v/>
      </c>
      <c r="H261" s="307"/>
      <c r="I261" s="308"/>
      <c r="J261" s="307"/>
      <c r="K261" s="304"/>
      <c r="L261" s="307"/>
      <c r="M261" s="296"/>
      <c r="N261" s="296"/>
      <c r="O261" s="296"/>
      <c r="P261" s="296"/>
      <c r="Q261" s="296"/>
      <c r="R261" s="296"/>
      <c r="S261" s="296"/>
      <c r="T261" s="296"/>
      <c r="U261" s="296"/>
      <c r="V261" s="296"/>
      <c r="W261" s="296"/>
      <c r="X261" s="296"/>
      <c r="Y261" s="296"/>
      <c r="Z261" s="296"/>
    </row>
    <row r="262" spans="1:26" x14ac:dyDescent="0.2">
      <c r="A262" s="303">
        <v>259</v>
      </c>
      <c r="B262" s="304"/>
      <c r="C262" s="269"/>
      <c r="D262" s="306"/>
      <c r="E262" s="269"/>
      <c r="F262" s="264"/>
      <c r="G262" s="307" t="str">
        <f t="shared" si="0"/>
        <v/>
      </c>
      <c r="H262" s="307"/>
      <c r="I262" s="308"/>
      <c r="J262" s="307"/>
      <c r="K262" s="304"/>
      <c r="L262" s="307"/>
      <c r="M262" s="296"/>
      <c r="N262" s="296"/>
      <c r="O262" s="296"/>
      <c r="P262" s="296"/>
      <c r="Q262" s="296"/>
      <c r="R262" s="296"/>
      <c r="S262" s="296"/>
      <c r="T262" s="296"/>
      <c r="U262" s="296"/>
      <c r="V262" s="296"/>
      <c r="W262" s="296"/>
      <c r="X262" s="296"/>
      <c r="Y262" s="296"/>
      <c r="Z262" s="296"/>
    </row>
    <row r="263" spans="1:26" x14ac:dyDescent="0.2">
      <c r="A263" s="303">
        <v>260</v>
      </c>
      <c r="B263" s="304"/>
      <c r="C263" s="269"/>
      <c r="D263" s="306"/>
      <c r="E263" s="269"/>
      <c r="F263" s="264"/>
      <c r="G263" s="307" t="str">
        <f t="shared" si="0"/>
        <v/>
      </c>
      <c r="H263" s="307"/>
      <c r="I263" s="308"/>
      <c r="J263" s="307"/>
      <c r="K263" s="304"/>
      <c r="L263" s="307"/>
      <c r="M263" s="296"/>
      <c r="N263" s="296"/>
      <c r="O263" s="296"/>
      <c r="P263" s="296"/>
      <c r="Q263" s="296"/>
      <c r="R263" s="296"/>
      <c r="S263" s="296"/>
      <c r="T263" s="296"/>
      <c r="U263" s="296"/>
      <c r="V263" s="296"/>
      <c r="W263" s="296"/>
      <c r="X263" s="296"/>
      <c r="Y263" s="296"/>
      <c r="Z263" s="296"/>
    </row>
    <row r="264" spans="1:26" x14ac:dyDescent="0.2">
      <c r="A264" s="303">
        <v>261</v>
      </c>
      <c r="B264" s="304"/>
      <c r="C264" s="269"/>
      <c r="D264" s="306"/>
      <c r="E264" s="269"/>
      <c r="F264" s="264"/>
      <c r="G264" s="307" t="str">
        <f t="shared" si="0"/>
        <v/>
      </c>
      <c r="H264" s="307"/>
      <c r="I264" s="308"/>
      <c r="J264" s="307"/>
      <c r="K264" s="304"/>
      <c r="L264" s="307"/>
      <c r="M264" s="296"/>
      <c r="N264" s="296"/>
      <c r="O264" s="296"/>
      <c r="P264" s="296"/>
      <c r="Q264" s="296"/>
      <c r="R264" s="296"/>
      <c r="S264" s="296"/>
      <c r="T264" s="296"/>
      <c r="U264" s="296"/>
      <c r="V264" s="296"/>
      <c r="W264" s="296"/>
      <c r="X264" s="296"/>
      <c r="Y264" s="296"/>
      <c r="Z264" s="296"/>
    </row>
    <row r="265" spans="1:26" x14ac:dyDescent="0.2">
      <c r="A265" s="303">
        <v>262</v>
      </c>
      <c r="B265" s="304"/>
      <c r="C265" s="269"/>
      <c r="D265" s="306"/>
      <c r="E265" s="269"/>
      <c r="F265" s="264"/>
      <c r="G265" s="307" t="str">
        <f t="shared" si="0"/>
        <v/>
      </c>
      <c r="H265" s="307"/>
      <c r="I265" s="308"/>
      <c r="J265" s="307"/>
      <c r="K265" s="304"/>
      <c r="L265" s="307"/>
      <c r="M265" s="296"/>
      <c r="N265" s="296"/>
      <c r="O265" s="296"/>
      <c r="P265" s="296"/>
      <c r="Q265" s="296"/>
      <c r="R265" s="296"/>
      <c r="S265" s="296"/>
      <c r="T265" s="296"/>
      <c r="U265" s="296"/>
      <c r="V265" s="296"/>
      <c r="W265" s="296"/>
      <c r="X265" s="296"/>
      <c r="Y265" s="296"/>
      <c r="Z265" s="296"/>
    </row>
    <row r="266" spans="1:26" x14ac:dyDescent="0.2">
      <c r="A266" s="303">
        <v>263</v>
      </c>
      <c r="B266" s="304"/>
      <c r="C266" s="269"/>
      <c r="D266" s="306"/>
      <c r="E266" s="269"/>
      <c r="F266" s="264"/>
      <c r="G266" s="307" t="str">
        <f t="shared" si="0"/>
        <v/>
      </c>
      <c r="H266" s="307"/>
      <c r="I266" s="308"/>
      <c r="J266" s="307"/>
      <c r="K266" s="304"/>
      <c r="L266" s="307"/>
      <c r="M266" s="296"/>
      <c r="N266" s="296"/>
      <c r="O266" s="296"/>
      <c r="P266" s="296"/>
      <c r="Q266" s="296"/>
      <c r="R266" s="296"/>
      <c r="S266" s="296"/>
      <c r="T266" s="296"/>
      <c r="U266" s="296"/>
      <c r="V266" s="296"/>
      <c r="W266" s="296"/>
      <c r="X266" s="296"/>
      <c r="Y266" s="296"/>
      <c r="Z266" s="296"/>
    </row>
    <row r="267" spans="1:26" x14ac:dyDescent="0.2">
      <c r="A267" s="303">
        <v>264</v>
      </c>
      <c r="B267" s="304"/>
      <c r="C267" s="269"/>
      <c r="D267" s="306"/>
      <c r="E267" s="269"/>
      <c r="F267" s="264"/>
      <c r="G267" s="307" t="str">
        <f t="shared" si="0"/>
        <v/>
      </c>
      <c r="H267" s="307"/>
      <c r="I267" s="308"/>
      <c r="J267" s="307"/>
      <c r="K267" s="304"/>
      <c r="L267" s="307"/>
      <c r="M267" s="296"/>
      <c r="N267" s="296"/>
      <c r="O267" s="296"/>
      <c r="P267" s="296"/>
      <c r="Q267" s="296"/>
      <c r="R267" s="296"/>
      <c r="S267" s="296"/>
      <c r="T267" s="296"/>
      <c r="U267" s="296"/>
      <c r="V267" s="296"/>
      <c r="W267" s="296"/>
      <c r="X267" s="296"/>
      <c r="Y267" s="296"/>
      <c r="Z267" s="296"/>
    </row>
    <row r="268" spans="1:26" x14ac:dyDescent="0.2">
      <c r="A268" s="303">
        <v>265</v>
      </c>
      <c r="B268" s="304"/>
      <c r="C268" s="269"/>
      <c r="D268" s="306"/>
      <c r="E268" s="269"/>
      <c r="F268" s="264"/>
      <c r="G268" s="307" t="str">
        <f t="shared" si="0"/>
        <v/>
      </c>
      <c r="H268" s="307"/>
      <c r="I268" s="308"/>
      <c r="J268" s="307"/>
      <c r="K268" s="304"/>
      <c r="L268" s="307"/>
      <c r="M268" s="296"/>
      <c r="N268" s="296"/>
      <c r="O268" s="296"/>
      <c r="P268" s="296"/>
      <c r="Q268" s="296"/>
      <c r="R268" s="296"/>
      <c r="S268" s="296"/>
      <c r="T268" s="296"/>
      <c r="U268" s="296"/>
      <c r="V268" s="296"/>
      <c r="W268" s="296"/>
      <c r="X268" s="296"/>
      <c r="Y268" s="296"/>
      <c r="Z268" s="296"/>
    </row>
    <row r="269" spans="1:26" x14ac:dyDescent="0.2">
      <c r="A269" s="303">
        <v>266</v>
      </c>
      <c r="B269" s="304"/>
      <c r="C269" s="269"/>
      <c r="D269" s="306"/>
      <c r="E269" s="269"/>
      <c r="F269" s="264"/>
      <c r="G269" s="307" t="str">
        <f t="shared" si="0"/>
        <v/>
      </c>
      <c r="H269" s="307"/>
      <c r="I269" s="308"/>
      <c r="J269" s="307"/>
      <c r="K269" s="304"/>
      <c r="L269" s="307"/>
      <c r="M269" s="296"/>
      <c r="N269" s="296"/>
      <c r="O269" s="296"/>
      <c r="P269" s="296"/>
      <c r="Q269" s="296"/>
      <c r="R269" s="296"/>
      <c r="S269" s="296"/>
      <c r="T269" s="296"/>
      <c r="U269" s="296"/>
      <c r="V269" s="296"/>
      <c r="W269" s="296"/>
      <c r="X269" s="296"/>
      <c r="Y269" s="296"/>
      <c r="Z269" s="296"/>
    </row>
    <row r="270" spans="1:26" x14ac:dyDescent="0.2">
      <c r="A270" s="303">
        <v>267</v>
      </c>
      <c r="B270" s="304"/>
      <c r="C270" s="269"/>
      <c r="D270" s="306"/>
      <c r="E270" s="269"/>
      <c r="F270" s="264"/>
      <c r="G270" s="307" t="str">
        <f t="shared" si="0"/>
        <v/>
      </c>
      <c r="H270" s="307"/>
      <c r="I270" s="308"/>
      <c r="J270" s="307"/>
      <c r="K270" s="304"/>
      <c r="L270" s="307"/>
      <c r="M270" s="296"/>
      <c r="N270" s="296"/>
      <c r="O270" s="296"/>
      <c r="P270" s="296"/>
      <c r="Q270" s="296"/>
      <c r="R270" s="296"/>
      <c r="S270" s="296"/>
      <c r="T270" s="296"/>
      <c r="U270" s="296"/>
      <c r="V270" s="296"/>
      <c r="W270" s="296"/>
      <c r="X270" s="296"/>
      <c r="Y270" s="296"/>
      <c r="Z270" s="296"/>
    </row>
    <row r="271" spans="1:26" x14ac:dyDescent="0.2">
      <c r="A271" s="303">
        <v>268</v>
      </c>
      <c r="B271" s="304"/>
      <c r="C271" s="269"/>
      <c r="D271" s="306"/>
      <c r="E271" s="269"/>
      <c r="F271" s="264"/>
      <c r="G271" s="307" t="str">
        <f t="shared" si="0"/>
        <v/>
      </c>
      <c r="H271" s="307"/>
      <c r="I271" s="308"/>
      <c r="J271" s="307"/>
      <c r="K271" s="304"/>
      <c r="L271" s="307"/>
      <c r="M271" s="296"/>
      <c r="N271" s="296"/>
      <c r="O271" s="296"/>
      <c r="P271" s="296"/>
      <c r="Q271" s="296"/>
      <c r="R271" s="296"/>
      <c r="S271" s="296"/>
      <c r="T271" s="296"/>
      <c r="U271" s="296"/>
      <c r="V271" s="296"/>
      <c r="W271" s="296"/>
      <c r="X271" s="296"/>
      <c r="Y271" s="296"/>
      <c r="Z271" s="296"/>
    </row>
    <row r="272" spans="1:26" x14ac:dyDescent="0.2">
      <c r="A272" s="303">
        <v>269</v>
      </c>
      <c r="B272" s="304"/>
      <c r="C272" s="269"/>
      <c r="D272" s="306"/>
      <c r="E272" s="269"/>
      <c r="F272" s="264"/>
      <c r="G272" s="307" t="str">
        <f t="shared" si="0"/>
        <v/>
      </c>
      <c r="H272" s="307"/>
      <c r="I272" s="308"/>
      <c r="J272" s="307"/>
      <c r="K272" s="304"/>
      <c r="L272" s="307"/>
      <c r="M272" s="296"/>
      <c r="N272" s="296"/>
      <c r="O272" s="296"/>
      <c r="P272" s="296"/>
      <c r="Q272" s="296"/>
      <c r="R272" s="296"/>
      <c r="S272" s="296"/>
      <c r="T272" s="296"/>
      <c r="U272" s="296"/>
      <c r="V272" s="296"/>
      <c r="W272" s="296"/>
      <c r="X272" s="296"/>
      <c r="Y272" s="296"/>
      <c r="Z272" s="296"/>
    </row>
    <row r="273" spans="1:26" x14ac:dyDescent="0.2">
      <c r="A273" s="303">
        <v>270</v>
      </c>
      <c r="B273" s="304"/>
      <c r="C273" s="269"/>
      <c r="D273" s="306"/>
      <c r="E273" s="269"/>
      <c r="F273" s="264"/>
      <c r="G273" s="307" t="str">
        <f t="shared" si="0"/>
        <v/>
      </c>
      <c r="H273" s="307"/>
      <c r="I273" s="308"/>
      <c r="J273" s="307"/>
      <c r="K273" s="304"/>
      <c r="L273" s="307"/>
      <c r="M273" s="296"/>
      <c r="N273" s="296"/>
      <c r="O273" s="296"/>
      <c r="P273" s="296"/>
      <c r="Q273" s="296"/>
      <c r="R273" s="296"/>
      <c r="S273" s="296"/>
      <c r="T273" s="296"/>
      <c r="U273" s="296"/>
      <c r="V273" s="296"/>
      <c r="W273" s="296"/>
      <c r="X273" s="296"/>
      <c r="Y273" s="296"/>
      <c r="Z273" s="296"/>
    </row>
    <row r="274" spans="1:26" x14ac:dyDescent="0.2">
      <c r="A274" s="303">
        <v>271</v>
      </c>
      <c r="B274" s="304"/>
      <c r="C274" s="269"/>
      <c r="D274" s="306"/>
      <c r="E274" s="269"/>
      <c r="F274" s="264"/>
      <c r="G274" s="307" t="str">
        <f t="shared" si="0"/>
        <v/>
      </c>
      <c r="H274" s="307"/>
      <c r="I274" s="308"/>
      <c r="J274" s="307"/>
      <c r="K274" s="304"/>
      <c r="L274" s="307"/>
      <c r="M274" s="296"/>
      <c r="N274" s="296"/>
      <c r="O274" s="296"/>
      <c r="P274" s="296"/>
      <c r="Q274" s="296"/>
      <c r="R274" s="296"/>
      <c r="S274" s="296"/>
      <c r="T274" s="296"/>
      <c r="U274" s="296"/>
      <c r="V274" s="296"/>
      <c r="W274" s="296"/>
      <c r="X274" s="296"/>
      <c r="Y274" s="296"/>
      <c r="Z274" s="296"/>
    </row>
    <row r="275" spans="1:26" x14ac:dyDescent="0.2">
      <c r="A275" s="303">
        <v>272</v>
      </c>
      <c r="B275" s="304"/>
      <c r="C275" s="269"/>
      <c r="D275" s="306"/>
      <c r="E275" s="269"/>
      <c r="F275" s="264"/>
      <c r="G275" s="307" t="str">
        <f t="shared" si="0"/>
        <v/>
      </c>
      <c r="H275" s="307"/>
      <c r="I275" s="308"/>
      <c r="J275" s="307"/>
      <c r="K275" s="304"/>
      <c r="L275" s="307"/>
      <c r="M275" s="296"/>
      <c r="N275" s="296"/>
      <c r="O275" s="296"/>
      <c r="P275" s="296"/>
      <c r="Q275" s="296"/>
      <c r="R275" s="296"/>
      <c r="S275" s="296"/>
      <c r="T275" s="296"/>
      <c r="U275" s="296"/>
      <c r="V275" s="296"/>
      <c r="W275" s="296"/>
      <c r="X275" s="296"/>
      <c r="Y275" s="296"/>
      <c r="Z275" s="296"/>
    </row>
    <row r="276" spans="1:26" x14ac:dyDescent="0.2">
      <c r="A276" s="303">
        <v>273</v>
      </c>
      <c r="B276" s="304"/>
      <c r="C276" s="269"/>
      <c r="D276" s="306"/>
      <c r="E276" s="269"/>
      <c r="F276" s="264"/>
      <c r="G276" s="307" t="str">
        <f t="shared" si="0"/>
        <v/>
      </c>
      <c r="H276" s="307"/>
      <c r="I276" s="308"/>
      <c r="J276" s="307"/>
      <c r="K276" s="304"/>
      <c r="L276" s="307"/>
      <c r="M276" s="296"/>
      <c r="N276" s="296"/>
      <c r="O276" s="296"/>
      <c r="P276" s="296"/>
      <c r="Q276" s="296"/>
      <c r="R276" s="296"/>
      <c r="S276" s="296"/>
      <c r="T276" s="296"/>
      <c r="U276" s="296"/>
      <c r="V276" s="296"/>
      <c r="W276" s="296"/>
      <c r="X276" s="296"/>
      <c r="Y276" s="296"/>
      <c r="Z276" s="296"/>
    </row>
    <row r="277" spans="1:26" x14ac:dyDescent="0.2">
      <c r="A277" s="303">
        <v>274</v>
      </c>
      <c r="B277" s="304"/>
      <c r="C277" s="269"/>
      <c r="D277" s="306"/>
      <c r="E277" s="269"/>
      <c r="F277" s="264"/>
      <c r="G277" s="307" t="str">
        <f t="shared" si="0"/>
        <v/>
      </c>
      <c r="H277" s="307"/>
      <c r="I277" s="308"/>
      <c r="J277" s="307"/>
      <c r="K277" s="304"/>
      <c r="L277" s="307"/>
      <c r="M277" s="296"/>
      <c r="N277" s="296"/>
      <c r="O277" s="296"/>
      <c r="P277" s="296"/>
      <c r="Q277" s="296"/>
      <c r="R277" s="296"/>
      <c r="S277" s="296"/>
      <c r="T277" s="296"/>
      <c r="U277" s="296"/>
      <c r="V277" s="296"/>
      <c r="W277" s="296"/>
      <c r="X277" s="296"/>
      <c r="Y277" s="296"/>
      <c r="Z277" s="296"/>
    </row>
    <row r="278" spans="1:26" x14ac:dyDescent="0.2">
      <c r="A278" s="303">
        <v>275</v>
      </c>
      <c r="B278" s="304"/>
      <c r="C278" s="269"/>
      <c r="D278" s="306"/>
      <c r="E278" s="269"/>
      <c r="F278" s="264"/>
      <c r="G278" s="307" t="str">
        <f t="shared" si="0"/>
        <v/>
      </c>
      <c r="H278" s="307"/>
      <c r="I278" s="308"/>
      <c r="J278" s="307"/>
      <c r="K278" s="304"/>
      <c r="L278" s="307"/>
      <c r="M278" s="296"/>
      <c r="N278" s="296"/>
      <c r="O278" s="296"/>
      <c r="P278" s="296"/>
      <c r="Q278" s="296"/>
      <c r="R278" s="296"/>
      <c r="S278" s="296"/>
      <c r="T278" s="296"/>
      <c r="U278" s="296"/>
      <c r="V278" s="296"/>
      <c r="W278" s="296"/>
      <c r="X278" s="296"/>
      <c r="Y278" s="296"/>
      <c r="Z278" s="296"/>
    </row>
    <row r="279" spans="1:26" x14ac:dyDescent="0.2">
      <c r="A279" s="303">
        <v>276</v>
      </c>
      <c r="B279" s="304"/>
      <c r="C279" s="269"/>
      <c r="D279" s="306"/>
      <c r="E279" s="269"/>
      <c r="F279" s="264"/>
      <c r="G279" s="307" t="str">
        <f t="shared" si="0"/>
        <v/>
      </c>
      <c r="H279" s="307"/>
      <c r="I279" s="308"/>
      <c r="J279" s="307"/>
      <c r="K279" s="304"/>
      <c r="L279" s="307"/>
      <c r="M279" s="296"/>
      <c r="N279" s="296"/>
      <c r="O279" s="296"/>
      <c r="P279" s="296"/>
      <c r="Q279" s="296"/>
      <c r="R279" s="296"/>
      <c r="S279" s="296"/>
      <c r="T279" s="296"/>
      <c r="U279" s="296"/>
      <c r="V279" s="296"/>
      <c r="W279" s="296"/>
      <c r="X279" s="296"/>
      <c r="Y279" s="296"/>
      <c r="Z279" s="296"/>
    </row>
    <row r="280" spans="1:26" x14ac:dyDescent="0.2">
      <c r="A280" s="303">
        <v>277</v>
      </c>
      <c r="B280" s="304"/>
      <c r="C280" s="269"/>
      <c r="D280" s="306"/>
      <c r="E280" s="269"/>
      <c r="F280" s="264"/>
      <c r="G280" s="307" t="str">
        <f t="shared" si="0"/>
        <v/>
      </c>
      <c r="H280" s="307"/>
      <c r="I280" s="308"/>
      <c r="J280" s="307"/>
      <c r="K280" s="304"/>
      <c r="L280" s="307"/>
      <c r="M280" s="296"/>
      <c r="N280" s="296"/>
      <c r="O280" s="296"/>
      <c r="P280" s="296"/>
      <c r="Q280" s="296"/>
      <c r="R280" s="296"/>
      <c r="S280" s="296"/>
      <c r="T280" s="296"/>
      <c r="U280" s="296"/>
      <c r="V280" s="296"/>
      <c r="W280" s="296"/>
      <c r="X280" s="296"/>
      <c r="Y280" s="296"/>
      <c r="Z280" s="296"/>
    </row>
    <row r="281" spans="1:26" x14ac:dyDescent="0.2">
      <c r="A281" s="303">
        <v>278</v>
      </c>
      <c r="B281" s="304"/>
      <c r="C281" s="269"/>
      <c r="D281" s="306"/>
      <c r="E281" s="269"/>
      <c r="F281" s="264"/>
      <c r="G281" s="307" t="str">
        <f t="shared" si="0"/>
        <v/>
      </c>
      <c r="H281" s="307"/>
      <c r="I281" s="308"/>
      <c r="J281" s="307"/>
      <c r="K281" s="304"/>
      <c r="L281" s="307"/>
      <c r="M281" s="296"/>
      <c r="N281" s="296"/>
      <c r="O281" s="296"/>
      <c r="P281" s="296"/>
      <c r="Q281" s="296"/>
      <c r="R281" s="296"/>
      <c r="S281" s="296"/>
      <c r="T281" s="296"/>
      <c r="U281" s="296"/>
      <c r="V281" s="296"/>
      <c r="W281" s="296"/>
      <c r="X281" s="296"/>
      <c r="Y281" s="296"/>
      <c r="Z281" s="296"/>
    </row>
    <row r="282" spans="1:26" x14ac:dyDescent="0.2">
      <c r="A282" s="303">
        <v>279</v>
      </c>
      <c r="B282" s="304"/>
      <c r="C282" s="269"/>
      <c r="D282" s="306"/>
      <c r="E282" s="269"/>
      <c r="F282" s="264"/>
      <c r="G282" s="307" t="str">
        <f t="shared" si="0"/>
        <v/>
      </c>
      <c r="H282" s="307"/>
      <c r="I282" s="308"/>
      <c r="J282" s="307"/>
      <c r="K282" s="304"/>
      <c r="L282" s="307"/>
      <c r="M282" s="296"/>
      <c r="N282" s="296"/>
      <c r="O282" s="296"/>
      <c r="P282" s="296"/>
      <c r="Q282" s="296"/>
      <c r="R282" s="296"/>
      <c r="S282" s="296"/>
      <c r="T282" s="296"/>
      <c r="U282" s="296"/>
      <c r="V282" s="296"/>
      <c r="W282" s="296"/>
      <c r="X282" s="296"/>
      <c r="Y282" s="296"/>
      <c r="Z282" s="296"/>
    </row>
    <row r="283" spans="1:26" x14ac:dyDescent="0.2">
      <c r="A283" s="303">
        <v>280</v>
      </c>
      <c r="B283" s="304"/>
      <c r="C283" s="269"/>
      <c r="D283" s="306"/>
      <c r="E283" s="269"/>
      <c r="F283" s="264"/>
      <c r="G283" s="307" t="str">
        <f t="shared" si="0"/>
        <v/>
      </c>
      <c r="H283" s="307"/>
      <c r="I283" s="308"/>
      <c r="J283" s="307"/>
      <c r="K283" s="304"/>
      <c r="L283" s="307"/>
      <c r="M283" s="296"/>
      <c r="N283" s="296"/>
      <c r="O283" s="296"/>
      <c r="P283" s="296"/>
      <c r="Q283" s="296"/>
      <c r="R283" s="296"/>
      <c r="S283" s="296"/>
      <c r="T283" s="296"/>
      <c r="U283" s="296"/>
      <c r="V283" s="296"/>
      <c r="W283" s="296"/>
      <c r="X283" s="296"/>
      <c r="Y283" s="296"/>
      <c r="Z283" s="296"/>
    </row>
    <row r="284" spans="1:26" x14ac:dyDescent="0.2">
      <c r="A284" s="303">
        <v>281</v>
      </c>
      <c r="B284" s="304"/>
      <c r="C284" s="269"/>
      <c r="D284" s="306"/>
      <c r="E284" s="269"/>
      <c r="F284" s="264"/>
      <c r="G284" s="307" t="str">
        <f t="shared" si="0"/>
        <v/>
      </c>
      <c r="H284" s="307"/>
      <c r="I284" s="308"/>
      <c r="J284" s="307"/>
      <c r="K284" s="304"/>
      <c r="L284" s="307"/>
      <c r="M284" s="296"/>
      <c r="N284" s="296"/>
      <c r="O284" s="296"/>
      <c r="P284" s="296"/>
      <c r="Q284" s="296"/>
      <c r="R284" s="296"/>
      <c r="S284" s="296"/>
      <c r="T284" s="296"/>
      <c r="U284" s="296"/>
      <c r="V284" s="296"/>
      <c r="W284" s="296"/>
      <c r="X284" s="296"/>
      <c r="Y284" s="296"/>
      <c r="Z284" s="296"/>
    </row>
    <row r="285" spans="1:26" x14ac:dyDescent="0.2">
      <c r="A285" s="303">
        <v>282</v>
      </c>
      <c r="B285" s="304"/>
      <c r="C285" s="269"/>
      <c r="D285" s="306"/>
      <c r="E285" s="269"/>
      <c r="F285" s="264"/>
      <c r="G285" s="307" t="str">
        <f t="shared" si="0"/>
        <v/>
      </c>
      <c r="H285" s="307"/>
      <c r="I285" s="308"/>
      <c r="J285" s="307"/>
      <c r="K285" s="304"/>
      <c r="L285" s="307"/>
      <c r="M285" s="296"/>
      <c r="N285" s="296"/>
      <c r="O285" s="296"/>
      <c r="P285" s="296"/>
      <c r="Q285" s="296"/>
      <c r="R285" s="296"/>
      <c r="S285" s="296"/>
      <c r="T285" s="296"/>
      <c r="U285" s="296"/>
      <c r="V285" s="296"/>
      <c r="W285" s="296"/>
      <c r="X285" s="296"/>
      <c r="Y285" s="296"/>
      <c r="Z285" s="296"/>
    </row>
    <row r="286" spans="1:26" x14ac:dyDescent="0.2">
      <c r="A286" s="303">
        <v>283</v>
      </c>
      <c r="B286" s="304"/>
      <c r="C286" s="269"/>
      <c r="D286" s="306"/>
      <c r="E286" s="269"/>
      <c r="F286" s="264"/>
      <c r="G286" s="307" t="str">
        <f t="shared" si="0"/>
        <v/>
      </c>
      <c r="H286" s="307"/>
      <c r="I286" s="308"/>
      <c r="J286" s="307"/>
      <c r="K286" s="304"/>
      <c r="L286" s="307"/>
      <c r="M286" s="296"/>
      <c r="N286" s="296"/>
      <c r="O286" s="296"/>
      <c r="P286" s="296"/>
      <c r="Q286" s="296"/>
      <c r="R286" s="296"/>
      <c r="S286" s="296"/>
      <c r="T286" s="296"/>
      <c r="U286" s="296"/>
      <c r="V286" s="296"/>
      <c r="W286" s="296"/>
      <c r="X286" s="296"/>
      <c r="Y286" s="296"/>
      <c r="Z286" s="296"/>
    </row>
    <row r="287" spans="1:26" x14ac:dyDescent="0.2">
      <c r="A287" s="303">
        <v>284</v>
      </c>
      <c r="B287" s="304"/>
      <c r="C287" s="269"/>
      <c r="D287" s="306"/>
      <c r="E287" s="269"/>
      <c r="F287" s="264"/>
      <c r="G287" s="307" t="str">
        <f t="shared" si="0"/>
        <v/>
      </c>
      <c r="H287" s="307"/>
      <c r="I287" s="308"/>
      <c r="J287" s="307"/>
      <c r="K287" s="304"/>
      <c r="L287" s="307"/>
      <c r="M287" s="296"/>
      <c r="N287" s="296"/>
      <c r="O287" s="296"/>
      <c r="P287" s="296"/>
      <c r="Q287" s="296"/>
      <c r="R287" s="296"/>
      <c r="S287" s="296"/>
      <c r="T287" s="296"/>
      <c r="U287" s="296"/>
      <c r="V287" s="296"/>
      <c r="W287" s="296"/>
      <c r="X287" s="296"/>
      <c r="Y287" s="296"/>
      <c r="Z287" s="296"/>
    </row>
    <row r="288" spans="1:26" x14ac:dyDescent="0.2">
      <c r="A288" s="303">
        <v>285</v>
      </c>
      <c r="B288" s="304"/>
      <c r="C288" s="269"/>
      <c r="D288" s="306"/>
      <c r="E288" s="269"/>
      <c r="F288" s="264"/>
      <c r="G288" s="307" t="str">
        <f t="shared" si="0"/>
        <v/>
      </c>
      <c r="H288" s="307"/>
      <c r="I288" s="308"/>
      <c r="J288" s="307"/>
      <c r="K288" s="304"/>
      <c r="L288" s="307"/>
      <c r="M288" s="296"/>
      <c r="N288" s="296"/>
      <c r="O288" s="296"/>
      <c r="P288" s="296"/>
      <c r="Q288" s="296"/>
      <c r="R288" s="296"/>
      <c r="S288" s="296"/>
      <c r="T288" s="296"/>
      <c r="U288" s="296"/>
      <c r="V288" s="296"/>
      <c r="W288" s="296"/>
      <c r="X288" s="296"/>
      <c r="Y288" s="296"/>
      <c r="Z288" s="296"/>
    </row>
    <row r="289" spans="1:26" x14ac:dyDescent="0.2">
      <c r="A289" s="303">
        <v>286</v>
      </c>
      <c r="B289" s="304"/>
      <c r="C289" s="269"/>
      <c r="D289" s="306"/>
      <c r="E289" s="269"/>
      <c r="F289" s="264"/>
      <c r="G289" s="307" t="str">
        <f t="shared" si="0"/>
        <v/>
      </c>
      <c r="H289" s="307"/>
      <c r="I289" s="308"/>
      <c r="J289" s="307"/>
      <c r="K289" s="304"/>
      <c r="L289" s="307"/>
      <c r="M289" s="296"/>
      <c r="N289" s="296"/>
      <c r="O289" s="296"/>
      <c r="P289" s="296"/>
      <c r="Q289" s="296"/>
      <c r="R289" s="296"/>
      <c r="S289" s="296"/>
      <c r="T289" s="296"/>
      <c r="U289" s="296"/>
      <c r="V289" s="296"/>
      <c r="W289" s="296"/>
      <c r="X289" s="296"/>
      <c r="Y289" s="296"/>
      <c r="Z289" s="296"/>
    </row>
    <row r="290" spans="1:26" x14ac:dyDescent="0.2">
      <c r="A290" s="303">
        <v>287</v>
      </c>
      <c r="B290" s="304"/>
      <c r="C290" s="269"/>
      <c r="D290" s="306"/>
      <c r="E290" s="269"/>
      <c r="F290" s="264"/>
      <c r="G290" s="307" t="str">
        <f t="shared" si="0"/>
        <v/>
      </c>
      <c r="H290" s="307"/>
      <c r="I290" s="308"/>
      <c r="J290" s="307"/>
      <c r="K290" s="304"/>
      <c r="L290" s="307"/>
      <c r="M290" s="296"/>
      <c r="N290" s="296"/>
      <c r="O290" s="296"/>
      <c r="P290" s="296"/>
      <c r="Q290" s="296"/>
      <c r="R290" s="296"/>
      <c r="S290" s="296"/>
      <c r="T290" s="296"/>
      <c r="U290" s="296"/>
      <c r="V290" s="296"/>
      <c r="W290" s="296"/>
      <c r="X290" s="296"/>
      <c r="Y290" s="296"/>
      <c r="Z290" s="296"/>
    </row>
    <row r="291" spans="1:26" x14ac:dyDescent="0.2">
      <c r="A291" s="303">
        <v>288</v>
      </c>
      <c r="B291" s="304"/>
      <c r="C291" s="269"/>
      <c r="D291" s="306"/>
      <c r="E291" s="269"/>
      <c r="F291" s="264"/>
      <c r="G291" s="307" t="str">
        <f t="shared" si="0"/>
        <v/>
      </c>
      <c r="H291" s="307"/>
      <c r="I291" s="308"/>
      <c r="J291" s="307"/>
      <c r="K291" s="304"/>
      <c r="L291" s="307"/>
      <c r="M291" s="296"/>
      <c r="N291" s="296"/>
      <c r="O291" s="296"/>
      <c r="P291" s="296"/>
      <c r="Q291" s="296"/>
      <c r="R291" s="296"/>
      <c r="S291" s="296"/>
      <c r="T291" s="296"/>
      <c r="U291" s="296"/>
      <c r="V291" s="296"/>
      <c r="W291" s="296"/>
      <c r="X291" s="296"/>
      <c r="Y291" s="296"/>
      <c r="Z291" s="296"/>
    </row>
    <row r="292" spans="1:26" x14ac:dyDescent="0.2">
      <c r="A292" s="303">
        <v>289</v>
      </c>
      <c r="B292" s="304"/>
      <c r="C292" s="269"/>
      <c r="D292" s="306"/>
      <c r="E292" s="269"/>
      <c r="F292" s="264"/>
      <c r="G292" s="307" t="str">
        <f t="shared" si="0"/>
        <v/>
      </c>
      <c r="H292" s="307"/>
      <c r="I292" s="308"/>
      <c r="J292" s="307"/>
      <c r="K292" s="304"/>
      <c r="L292" s="307"/>
      <c r="M292" s="296"/>
      <c r="N292" s="296"/>
      <c r="O292" s="296"/>
      <c r="P292" s="296"/>
      <c r="Q292" s="296"/>
      <c r="R292" s="296"/>
      <c r="S292" s="296"/>
      <c r="T292" s="296"/>
      <c r="U292" s="296"/>
      <c r="V292" s="296"/>
      <c r="W292" s="296"/>
      <c r="X292" s="296"/>
      <c r="Y292" s="296"/>
      <c r="Z292" s="296"/>
    </row>
    <row r="293" spans="1:26" x14ac:dyDescent="0.2">
      <c r="A293" s="303">
        <v>290</v>
      </c>
      <c r="B293" s="304"/>
      <c r="C293" s="269"/>
      <c r="D293" s="306"/>
      <c r="E293" s="269"/>
      <c r="F293" s="264"/>
      <c r="G293" s="307" t="str">
        <f t="shared" si="0"/>
        <v/>
      </c>
      <c r="H293" s="307"/>
      <c r="I293" s="308"/>
      <c r="J293" s="307"/>
      <c r="K293" s="304"/>
      <c r="L293" s="307"/>
      <c r="M293" s="296"/>
      <c r="N293" s="296"/>
      <c r="O293" s="296"/>
      <c r="P293" s="296"/>
      <c r="Q293" s="296"/>
      <c r="R293" s="296"/>
      <c r="S293" s="296"/>
      <c r="T293" s="296"/>
      <c r="U293" s="296"/>
      <c r="V293" s="296"/>
      <c r="W293" s="296"/>
      <c r="X293" s="296"/>
      <c r="Y293" s="296"/>
      <c r="Z293" s="296"/>
    </row>
    <row r="294" spans="1:26" x14ac:dyDescent="0.2">
      <c r="A294" s="303">
        <v>291</v>
      </c>
      <c r="B294" s="304"/>
      <c r="C294" s="269"/>
      <c r="D294" s="306"/>
      <c r="E294" s="269"/>
      <c r="F294" s="264"/>
      <c r="G294" s="307" t="str">
        <f t="shared" si="0"/>
        <v/>
      </c>
      <c r="H294" s="307"/>
      <c r="I294" s="308"/>
      <c r="J294" s="307"/>
      <c r="K294" s="304"/>
      <c r="L294" s="307"/>
      <c r="M294" s="296"/>
      <c r="N294" s="296"/>
      <c r="O294" s="296"/>
      <c r="P294" s="296"/>
      <c r="Q294" s="296"/>
      <c r="R294" s="296"/>
      <c r="S294" s="296"/>
      <c r="T294" s="296"/>
      <c r="U294" s="296"/>
      <c r="V294" s="296"/>
      <c r="W294" s="296"/>
      <c r="X294" s="296"/>
      <c r="Y294" s="296"/>
      <c r="Z294" s="296"/>
    </row>
    <row r="295" spans="1:26" x14ac:dyDescent="0.2">
      <c r="A295" s="303">
        <v>292</v>
      </c>
      <c r="B295" s="304"/>
      <c r="C295" s="269"/>
      <c r="D295" s="306"/>
      <c r="E295" s="269"/>
      <c r="F295" s="264"/>
      <c r="G295" s="307" t="str">
        <f t="shared" si="0"/>
        <v/>
      </c>
      <c r="H295" s="307"/>
      <c r="I295" s="308"/>
      <c r="J295" s="307"/>
      <c r="K295" s="304"/>
      <c r="L295" s="307"/>
      <c r="M295" s="296"/>
      <c r="N295" s="296"/>
      <c r="O295" s="296"/>
      <c r="P295" s="296"/>
      <c r="Q295" s="296"/>
      <c r="R295" s="296"/>
      <c r="S295" s="296"/>
      <c r="T295" s="296"/>
      <c r="U295" s="296"/>
      <c r="V295" s="296"/>
      <c r="W295" s="296"/>
      <c r="X295" s="296"/>
      <c r="Y295" s="296"/>
      <c r="Z295" s="296"/>
    </row>
    <row r="296" spans="1:26" x14ac:dyDescent="0.2">
      <c r="A296" s="303">
        <v>293</v>
      </c>
      <c r="B296" s="304"/>
      <c r="C296" s="269"/>
      <c r="D296" s="306"/>
      <c r="E296" s="269"/>
      <c r="F296" s="264"/>
      <c r="G296" s="307" t="str">
        <f t="shared" si="0"/>
        <v/>
      </c>
      <c r="H296" s="307"/>
      <c r="I296" s="308"/>
      <c r="J296" s="307"/>
      <c r="K296" s="304"/>
      <c r="L296" s="307"/>
      <c r="M296" s="296"/>
      <c r="N296" s="296"/>
      <c r="O296" s="296"/>
      <c r="P296" s="296"/>
      <c r="Q296" s="296"/>
      <c r="R296" s="296"/>
      <c r="S296" s="296"/>
      <c r="T296" s="296"/>
      <c r="U296" s="296"/>
      <c r="V296" s="296"/>
      <c r="W296" s="296"/>
      <c r="X296" s="296"/>
      <c r="Y296" s="296"/>
      <c r="Z296" s="296"/>
    </row>
    <row r="297" spans="1:26" x14ac:dyDescent="0.2">
      <c r="A297" s="303">
        <v>294</v>
      </c>
      <c r="B297" s="304"/>
      <c r="C297" s="269"/>
      <c r="D297" s="306"/>
      <c r="E297" s="269"/>
      <c r="F297" s="264"/>
      <c r="G297" s="307" t="str">
        <f t="shared" si="0"/>
        <v/>
      </c>
      <c r="H297" s="307"/>
      <c r="I297" s="308"/>
      <c r="J297" s="307"/>
      <c r="K297" s="304"/>
      <c r="L297" s="307"/>
      <c r="M297" s="296"/>
      <c r="N297" s="296"/>
      <c r="O297" s="296"/>
      <c r="P297" s="296"/>
      <c r="Q297" s="296"/>
      <c r="R297" s="296"/>
      <c r="S297" s="296"/>
      <c r="T297" s="296"/>
      <c r="U297" s="296"/>
      <c r="V297" s="296"/>
      <c r="W297" s="296"/>
      <c r="X297" s="296"/>
      <c r="Y297" s="296"/>
      <c r="Z297" s="296"/>
    </row>
    <row r="298" spans="1:26" x14ac:dyDescent="0.2">
      <c r="A298" s="303">
        <v>295</v>
      </c>
      <c r="B298" s="304"/>
      <c r="C298" s="269"/>
      <c r="D298" s="306"/>
      <c r="E298" s="269"/>
      <c r="F298" s="264"/>
      <c r="G298" s="307" t="str">
        <f t="shared" si="0"/>
        <v/>
      </c>
      <c r="H298" s="307"/>
      <c r="I298" s="308"/>
      <c r="J298" s="307"/>
      <c r="K298" s="304"/>
      <c r="L298" s="307"/>
      <c r="M298" s="296"/>
      <c r="N298" s="296"/>
      <c r="O298" s="296"/>
      <c r="P298" s="296"/>
      <c r="Q298" s="296"/>
      <c r="R298" s="296"/>
      <c r="S298" s="296"/>
      <c r="T298" s="296"/>
      <c r="U298" s="296"/>
      <c r="V298" s="296"/>
      <c r="W298" s="296"/>
      <c r="X298" s="296"/>
      <c r="Y298" s="296"/>
      <c r="Z298" s="296"/>
    </row>
    <row r="299" spans="1:26" x14ac:dyDescent="0.2">
      <c r="A299" s="303">
        <v>296</v>
      </c>
      <c r="B299" s="304"/>
      <c r="C299" s="269"/>
      <c r="D299" s="306"/>
      <c r="E299" s="269"/>
      <c r="F299" s="264"/>
      <c r="G299" s="307" t="str">
        <f t="shared" si="0"/>
        <v/>
      </c>
      <c r="H299" s="307"/>
      <c r="I299" s="308"/>
      <c r="J299" s="307"/>
      <c r="K299" s="304"/>
      <c r="L299" s="307"/>
      <c r="M299" s="296"/>
      <c r="N299" s="296"/>
      <c r="O299" s="296"/>
      <c r="P299" s="296"/>
      <c r="Q299" s="296"/>
      <c r="R299" s="296"/>
      <c r="S299" s="296"/>
      <c r="T299" s="296"/>
      <c r="U299" s="296"/>
      <c r="V299" s="296"/>
      <c r="W299" s="296"/>
      <c r="X299" s="296"/>
      <c r="Y299" s="296"/>
      <c r="Z299" s="296"/>
    </row>
    <row r="300" spans="1:26" x14ac:dyDescent="0.2">
      <c r="A300" s="303">
        <v>297</v>
      </c>
      <c r="B300" s="304"/>
      <c r="C300" s="269"/>
      <c r="D300" s="306"/>
      <c r="E300" s="269"/>
      <c r="F300" s="264"/>
      <c r="G300" s="307" t="str">
        <f t="shared" si="0"/>
        <v/>
      </c>
      <c r="H300" s="307"/>
      <c r="I300" s="308"/>
      <c r="J300" s="307"/>
      <c r="K300" s="304"/>
      <c r="L300" s="307"/>
      <c r="M300" s="296"/>
      <c r="N300" s="296"/>
      <c r="O300" s="296"/>
      <c r="P300" s="296"/>
      <c r="Q300" s="296"/>
      <c r="R300" s="296"/>
      <c r="S300" s="296"/>
      <c r="T300" s="296"/>
      <c r="U300" s="296"/>
      <c r="V300" s="296"/>
      <c r="W300" s="296"/>
      <c r="X300" s="296"/>
      <c r="Y300" s="296"/>
      <c r="Z300" s="296"/>
    </row>
    <row r="301" spans="1:26" x14ac:dyDescent="0.2">
      <c r="A301" s="303">
        <v>298</v>
      </c>
      <c r="B301" s="304"/>
      <c r="C301" s="269"/>
      <c r="D301" s="306"/>
      <c r="E301" s="269"/>
      <c r="F301" s="264"/>
      <c r="G301" s="307" t="str">
        <f t="shared" si="0"/>
        <v/>
      </c>
      <c r="H301" s="307"/>
      <c r="I301" s="308"/>
      <c r="J301" s="307"/>
      <c r="K301" s="304"/>
      <c r="L301" s="307"/>
      <c r="M301" s="296"/>
      <c r="N301" s="296"/>
      <c r="O301" s="296"/>
      <c r="P301" s="296"/>
      <c r="Q301" s="296"/>
      <c r="R301" s="296"/>
      <c r="S301" s="296"/>
      <c r="T301" s="296"/>
      <c r="U301" s="296"/>
      <c r="V301" s="296"/>
      <c r="W301" s="296"/>
      <c r="X301" s="296"/>
      <c r="Y301" s="296"/>
      <c r="Z301" s="296"/>
    </row>
    <row r="302" spans="1:26" x14ac:dyDescent="0.2">
      <c r="A302" s="303">
        <v>299</v>
      </c>
      <c r="B302" s="304"/>
      <c r="C302" s="269"/>
      <c r="D302" s="306"/>
      <c r="E302" s="269"/>
      <c r="F302" s="264"/>
      <c r="G302" s="307" t="str">
        <f t="shared" si="0"/>
        <v/>
      </c>
      <c r="H302" s="307"/>
      <c r="I302" s="308"/>
      <c r="J302" s="307"/>
      <c r="K302" s="304"/>
      <c r="L302" s="307"/>
      <c r="M302" s="296"/>
      <c r="N302" s="296"/>
      <c r="O302" s="296"/>
      <c r="P302" s="296"/>
      <c r="Q302" s="296"/>
      <c r="R302" s="296"/>
      <c r="S302" s="296"/>
      <c r="T302" s="296"/>
      <c r="U302" s="296"/>
      <c r="V302" s="296"/>
      <c r="W302" s="296"/>
      <c r="X302" s="296"/>
      <c r="Y302" s="296"/>
      <c r="Z302" s="296"/>
    </row>
    <row r="303" spans="1:26" x14ac:dyDescent="0.2">
      <c r="A303" s="303">
        <v>300</v>
      </c>
      <c r="B303" s="304"/>
      <c r="C303" s="269"/>
      <c r="D303" s="306"/>
      <c r="E303" s="269"/>
      <c r="F303" s="264"/>
      <c r="G303" s="307" t="str">
        <f t="shared" si="0"/>
        <v/>
      </c>
      <c r="H303" s="307"/>
      <c r="I303" s="308"/>
      <c r="J303" s="307"/>
      <c r="K303" s="304"/>
      <c r="L303" s="307"/>
      <c r="M303" s="296"/>
      <c r="N303" s="296"/>
      <c r="O303" s="296"/>
      <c r="P303" s="296"/>
      <c r="Q303" s="296"/>
      <c r="R303" s="296"/>
      <c r="S303" s="296"/>
      <c r="T303" s="296"/>
      <c r="U303" s="296"/>
      <c r="V303" s="296"/>
      <c r="W303" s="296"/>
      <c r="X303" s="296"/>
      <c r="Y303" s="296"/>
      <c r="Z303" s="296"/>
    </row>
    <row r="304" spans="1:26" x14ac:dyDescent="0.2">
      <c r="A304" s="303">
        <v>301</v>
      </c>
      <c r="B304" s="304"/>
      <c r="C304" s="269"/>
      <c r="D304" s="306"/>
      <c r="E304" s="269"/>
      <c r="F304" s="264"/>
      <c r="G304" s="307" t="str">
        <f t="shared" si="0"/>
        <v/>
      </c>
      <c r="H304" s="307"/>
      <c r="I304" s="308"/>
      <c r="J304" s="307"/>
      <c r="K304" s="304"/>
      <c r="L304" s="307"/>
      <c r="M304" s="296"/>
      <c r="N304" s="296"/>
      <c r="O304" s="296"/>
      <c r="P304" s="296"/>
      <c r="Q304" s="296"/>
      <c r="R304" s="296"/>
      <c r="S304" s="296"/>
      <c r="T304" s="296"/>
      <c r="U304" s="296"/>
      <c r="V304" s="296"/>
      <c r="W304" s="296"/>
      <c r="X304" s="296"/>
      <c r="Y304" s="296"/>
      <c r="Z304" s="296"/>
    </row>
    <row r="305" spans="1:26" x14ac:dyDescent="0.2">
      <c r="A305" s="303">
        <v>302</v>
      </c>
      <c r="B305" s="304"/>
      <c r="C305" s="269"/>
      <c r="D305" s="306"/>
      <c r="E305" s="269"/>
      <c r="F305" s="264"/>
      <c r="G305" s="307" t="str">
        <f t="shared" si="0"/>
        <v/>
      </c>
      <c r="H305" s="307"/>
      <c r="I305" s="308"/>
      <c r="J305" s="307"/>
      <c r="K305" s="304"/>
      <c r="L305" s="307"/>
      <c r="M305" s="296"/>
      <c r="N305" s="296"/>
      <c r="O305" s="296"/>
      <c r="P305" s="296"/>
      <c r="Q305" s="296"/>
      <c r="R305" s="296"/>
      <c r="S305" s="296"/>
      <c r="T305" s="296"/>
      <c r="U305" s="296"/>
      <c r="V305" s="296"/>
      <c r="W305" s="296"/>
      <c r="X305" s="296"/>
      <c r="Y305" s="296"/>
      <c r="Z305" s="296"/>
    </row>
    <row r="306" spans="1:26" x14ac:dyDescent="0.2">
      <c r="A306" s="303">
        <v>303</v>
      </c>
      <c r="B306" s="304"/>
      <c r="C306" s="269"/>
      <c r="D306" s="306"/>
      <c r="E306" s="269"/>
      <c r="F306" s="264"/>
      <c r="G306" s="307" t="str">
        <f t="shared" si="0"/>
        <v/>
      </c>
      <c r="H306" s="307"/>
      <c r="I306" s="308"/>
      <c r="J306" s="307"/>
      <c r="K306" s="304"/>
      <c r="L306" s="307"/>
      <c r="M306" s="296"/>
      <c r="N306" s="296"/>
      <c r="O306" s="296"/>
      <c r="P306" s="296"/>
      <c r="Q306" s="296"/>
      <c r="R306" s="296"/>
      <c r="S306" s="296"/>
      <c r="T306" s="296"/>
      <c r="U306" s="296"/>
      <c r="V306" s="296"/>
      <c r="W306" s="296"/>
      <c r="X306" s="296"/>
      <c r="Y306" s="296"/>
      <c r="Z306" s="296"/>
    </row>
    <row r="307" spans="1:26" x14ac:dyDescent="0.2">
      <c r="A307" s="303">
        <v>304</v>
      </c>
      <c r="B307" s="304"/>
      <c r="C307" s="269"/>
      <c r="D307" s="306"/>
      <c r="E307" s="269"/>
      <c r="F307" s="264"/>
      <c r="G307" s="307" t="str">
        <f t="shared" si="0"/>
        <v/>
      </c>
      <c r="H307" s="307"/>
      <c r="I307" s="308"/>
      <c r="J307" s="307"/>
      <c r="K307" s="304"/>
      <c r="L307" s="307"/>
      <c r="M307" s="296"/>
      <c r="N307" s="296"/>
      <c r="O307" s="296"/>
      <c r="P307" s="296"/>
      <c r="Q307" s="296"/>
      <c r="R307" s="296"/>
      <c r="S307" s="296"/>
      <c r="T307" s="296"/>
      <c r="U307" s="296"/>
      <c r="V307" s="296"/>
      <c r="W307" s="296"/>
      <c r="X307" s="296"/>
      <c r="Y307" s="296"/>
      <c r="Z307" s="296"/>
    </row>
    <row r="308" spans="1:26" x14ac:dyDescent="0.2">
      <c r="A308" s="303">
        <v>305</v>
      </c>
      <c r="B308" s="304"/>
      <c r="C308" s="269"/>
      <c r="D308" s="306"/>
      <c r="E308" s="269"/>
      <c r="F308" s="264"/>
      <c r="G308" s="307" t="str">
        <f t="shared" si="0"/>
        <v/>
      </c>
      <c r="H308" s="307"/>
      <c r="I308" s="308"/>
      <c r="J308" s="307"/>
      <c r="K308" s="304"/>
      <c r="L308" s="307"/>
      <c r="M308" s="296"/>
      <c r="N308" s="296"/>
      <c r="O308" s="296"/>
      <c r="P308" s="296"/>
      <c r="Q308" s="296"/>
      <c r="R308" s="296"/>
      <c r="S308" s="296"/>
      <c r="T308" s="296"/>
      <c r="U308" s="296"/>
      <c r="V308" s="296"/>
      <c r="W308" s="296"/>
      <c r="X308" s="296"/>
      <c r="Y308" s="296"/>
      <c r="Z308" s="296"/>
    </row>
    <row r="309" spans="1:26" x14ac:dyDescent="0.2">
      <c r="A309" s="303">
        <v>306</v>
      </c>
      <c r="B309" s="304"/>
      <c r="C309" s="269"/>
      <c r="D309" s="306"/>
      <c r="E309" s="269"/>
      <c r="F309" s="264"/>
      <c r="G309" s="307" t="str">
        <f t="shared" si="0"/>
        <v/>
      </c>
      <c r="H309" s="307"/>
      <c r="I309" s="308"/>
      <c r="J309" s="307"/>
      <c r="K309" s="304"/>
      <c r="L309" s="307"/>
      <c r="M309" s="296"/>
      <c r="N309" s="296"/>
      <c r="O309" s="296"/>
      <c r="P309" s="296"/>
      <c r="Q309" s="296"/>
      <c r="R309" s="296"/>
      <c r="S309" s="296"/>
      <c r="T309" s="296"/>
      <c r="U309" s="296"/>
      <c r="V309" s="296"/>
      <c r="W309" s="296"/>
      <c r="X309" s="296"/>
      <c r="Y309" s="296"/>
      <c r="Z309" s="296"/>
    </row>
    <row r="310" spans="1:26" x14ac:dyDescent="0.2">
      <c r="A310" s="303">
        <v>307</v>
      </c>
      <c r="B310" s="304"/>
      <c r="C310" s="269"/>
      <c r="D310" s="306"/>
      <c r="E310" s="269"/>
      <c r="F310" s="264"/>
      <c r="G310" s="307" t="str">
        <f t="shared" si="0"/>
        <v/>
      </c>
      <c r="H310" s="307"/>
      <c r="I310" s="308"/>
      <c r="J310" s="307"/>
      <c r="K310" s="304"/>
      <c r="L310" s="307"/>
      <c r="M310" s="296"/>
      <c r="N310" s="296"/>
      <c r="O310" s="296"/>
      <c r="P310" s="296"/>
      <c r="Q310" s="296"/>
      <c r="R310" s="296"/>
      <c r="S310" s="296"/>
      <c r="T310" s="296"/>
      <c r="U310" s="296"/>
      <c r="V310" s="296"/>
      <c r="W310" s="296"/>
      <c r="X310" s="296"/>
      <c r="Y310" s="296"/>
      <c r="Z310" s="296"/>
    </row>
    <row r="311" spans="1:26" x14ac:dyDescent="0.2">
      <c r="A311" s="303">
        <v>308</v>
      </c>
      <c r="B311" s="304"/>
      <c r="C311" s="269"/>
      <c r="D311" s="306"/>
      <c r="E311" s="269"/>
      <c r="F311" s="264"/>
      <c r="G311" s="307" t="str">
        <f t="shared" si="0"/>
        <v/>
      </c>
      <c r="H311" s="307"/>
      <c r="I311" s="308"/>
      <c r="J311" s="307"/>
      <c r="K311" s="304"/>
      <c r="L311" s="307"/>
      <c r="M311" s="296"/>
      <c r="N311" s="296"/>
      <c r="O311" s="296"/>
      <c r="P311" s="296"/>
      <c r="Q311" s="296"/>
      <c r="R311" s="296"/>
      <c r="S311" s="296"/>
      <c r="T311" s="296"/>
      <c r="U311" s="296"/>
      <c r="V311" s="296"/>
      <c r="W311" s="296"/>
      <c r="X311" s="296"/>
      <c r="Y311" s="296"/>
      <c r="Z311" s="296"/>
    </row>
    <row r="312" spans="1:26" x14ac:dyDescent="0.2">
      <c r="A312" s="303">
        <v>309</v>
      </c>
      <c r="B312" s="304"/>
      <c r="C312" s="269"/>
      <c r="D312" s="306"/>
      <c r="E312" s="269"/>
      <c r="F312" s="264"/>
      <c r="G312" s="307" t="str">
        <f t="shared" si="0"/>
        <v/>
      </c>
      <c r="H312" s="307"/>
      <c r="I312" s="308"/>
      <c r="J312" s="307"/>
      <c r="K312" s="304"/>
      <c r="L312" s="307"/>
      <c r="M312" s="296"/>
      <c r="N312" s="296"/>
      <c r="O312" s="296"/>
      <c r="P312" s="296"/>
      <c r="Q312" s="296"/>
      <c r="R312" s="296"/>
      <c r="S312" s="296"/>
      <c r="T312" s="296"/>
      <c r="U312" s="296"/>
      <c r="V312" s="296"/>
      <c r="W312" s="296"/>
      <c r="X312" s="296"/>
      <c r="Y312" s="296"/>
      <c r="Z312" s="296"/>
    </row>
    <row r="313" spans="1:26" x14ac:dyDescent="0.2">
      <c r="A313" s="303">
        <v>310</v>
      </c>
      <c r="B313" s="304"/>
      <c r="C313" s="269"/>
      <c r="D313" s="306"/>
      <c r="E313" s="269"/>
      <c r="F313" s="264"/>
      <c r="G313" s="307" t="str">
        <f t="shared" si="0"/>
        <v/>
      </c>
      <c r="H313" s="307"/>
      <c r="I313" s="308"/>
      <c r="J313" s="307"/>
      <c r="K313" s="304"/>
      <c r="L313" s="307"/>
      <c r="M313" s="296"/>
      <c r="N313" s="296"/>
      <c r="O313" s="296"/>
      <c r="P313" s="296"/>
      <c r="Q313" s="296"/>
      <c r="R313" s="296"/>
      <c r="S313" s="296"/>
      <c r="T313" s="296"/>
      <c r="U313" s="296"/>
      <c r="V313" s="296"/>
      <c r="W313" s="296"/>
      <c r="X313" s="296"/>
      <c r="Y313" s="296"/>
      <c r="Z313" s="296"/>
    </row>
    <row r="314" spans="1:26" x14ac:dyDescent="0.2">
      <c r="A314" s="303">
        <v>311</v>
      </c>
      <c r="B314" s="304"/>
      <c r="C314" s="269"/>
      <c r="D314" s="306"/>
      <c r="E314" s="269"/>
      <c r="F314" s="264"/>
      <c r="G314" s="307" t="str">
        <f t="shared" si="0"/>
        <v/>
      </c>
      <c r="H314" s="307"/>
      <c r="I314" s="308"/>
      <c r="J314" s="307"/>
      <c r="K314" s="304"/>
      <c r="L314" s="307"/>
      <c r="M314" s="296"/>
      <c r="N314" s="296"/>
      <c r="O314" s="296"/>
      <c r="P314" s="296"/>
      <c r="Q314" s="296"/>
      <c r="R314" s="296"/>
      <c r="S314" s="296"/>
      <c r="T314" s="296"/>
      <c r="U314" s="296"/>
      <c r="V314" s="296"/>
      <c r="W314" s="296"/>
      <c r="X314" s="296"/>
      <c r="Y314" s="296"/>
      <c r="Z314" s="296"/>
    </row>
    <row r="315" spans="1:26" x14ac:dyDescent="0.2">
      <c r="A315" s="303">
        <v>312</v>
      </c>
      <c r="B315" s="304"/>
      <c r="C315" s="269"/>
      <c r="D315" s="306"/>
      <c r="E315" s="269"/>
      <c r="F315" s="264"/>
      <c r="G315" s="307" t="str">
        <f t="shared" si="0"/>
        <v/>
      </c>
      <c r="H315" s="307"/>
      <c r="I315" s="308"/>
      <c r="J315" s="307"/>
      <c r="K315" s="304"/>
      <c r="L315" s="307"/>
      <c r="M315" s="296"/>
      <c r="N315" s="296"/>
      <c r="O315" s="296"/>
      <c r="P315" s="296"/>
      <c r="Q315" s="296"/>
      <c r="R315" s="296"/>
      <c r="S315" s="296"/>
      <c r="T315" s="296"/>
      <c r="U315" s="296"/>
      <c r="V315" s="296"/>
      <c r="W315" s="296"/>
      <c r="X315" s="296"/>
      <c r="Y315" s="296"/>
      <c r="Z315" s="296"/>
    </row>
    <row r="316" spans="1:26" x14ac:dyDescent="0.2">
      <c r="A316" s="303">
        <v>313</v>
      </c>
      <c r="B316" s="304"/>
      <c r="C316" s="269"/>
      <c r="D316" s="306"/>
      <c r="E316" s="269"/>
      <c r="F316" s="264"/>
      <c r="G316" s="307" t="str">
        <f t="shared" si="0"/>
        <v/>
      </c>
      <c r="H316" s="307"/>
      <c r="I316" s="308"/>
      <c r="J316" s="307"/>
      <c r="K316" s="304"/>
      <c r="L316" s="307"/>
      <c r="M316" s="296"/>
      <c r="N316" s="296"/>
      <c r="O316" s="296"/>
      <c r="P316" s="296"/>
      <c r="Q316" s="296"/>
      <c r="R316" s="296"/>
      <c r="S316" s="296"/>
      <c r="T316" s="296"/>
      <c r="U316" s="296"/>
      <c r="V316" s="296"/>
      <c r="W316" s="296"/>
      <c r="X316" s="296"/>
      <c r="Y316" s="296"/>
      <c r="Z316" s="296"/>
    </row>
    <row r="317" spans="1:26" x14ac:dyDescent="0.2">
      <c r="A317" s="303">
        <v>314</v>
      </c>
      <c r="B317" s="304"/>
      <c r="C317" s="269"/>
      <c r="D317" s="306"/>
      <c r="E317" s="269"/>
      <c r="F317" s="264"/>
      <c r="G317" s="307" t="str">
        <f t="shared" si="0"/>
        <v/>
      </c>
      <c r="H317" s="307"/>
      <c r="I317" s="308"/>
      <c r="J317" s="307"/>
      <c r="K317" s="304"/>
      <c r="L317" s="307"/>
      <c r="M317" s="296"/>
      <c r="N317" s="296"/>
      <c r="O317" s="296"/>
      <c r="P317" s="296"/>
      <c r="Q317" s="296"/>
      <c r="R317" s="296"/>
      <c r="S317" s="296"/>
      <c r="T317" s="296"/>
      <c r="U317" s="296"/>
      <c r="V317" s="296"/>
      <c r="W317" s="296"/>
      <c r="X317" s="296"/>
      <c r="Y317" s="296"/>
      <c r="Z317" s="296"/>
    </row>
    <row r="318" spans="1:26" x14ac:dyDescent="0.2">
      <c r="A318" s="303">
        <v>315</v>
      </c>
      <c r="B318" s="304"/>
      <c r="C318" s="269"/>
      <c r="D318" s="306"/>
      <c r="E318" s="269"/>
      <c r="F318" s="264"/>
      <c r="G318" s="307" t="str">
        <f t="shared" si="0"/>
        <v/>
      </c>
      <c r="H318" s="307"/>
      <c r="I318" s="308"/>
      <c r="J318" s="307"/>
      <c r="K318" s="304"/>
      <c r="L318" s="307"/>
      <c r="M318" s="296"/>
      <c r="N318" s="296"/>
      <c r="O318" s="296"/>
      <c r="P318" s="296"/>
      <c r="Q318" s="296"/>
      <c r="R318" s="296"/>
      <c r="S318" s="296"/>
      <c r="T318" s="296"/>
      <c r="U318" s="296"/>
      <c r="V318" s="296"/>
      <c r="W318" s="296"/>
      <c r="X318" s="296"/>
      <c r="Y318" s="296"/>
      <c r="Z318" s="296"/>
    </row>
    <row r="319" spans="1:26" x14ac:dyDescent="0.2">
      <c r="A319" s="303">
        <v>316</v>
      </c>
      <c r="B319" s="304"/>
      <c r="C319" s="269"/>
      <c r="D319" s="306"/>
      <c r="E319" s="269"/>
      <c r="F319" s="264"/>
      <c r="G319" s="307" t="str">
        <f t="shared" si="0"/>
        <v/>
      </c>
      <c r="H319" s="307"/>
      <c r="I319" s="308"/>
      <c r="J319" s="307"/>
      <c r="K319" s="304"/>
      <c r="L319" s="307"/>
      <c r="M319" s="296"/>
      <c r="N319" s="296"/>
      <c r="O319" s="296"/>
      <c r="P319" s="296"/>
      <c r="Q319" s="296"/>
      <c r="R319" s="296"/>
      <c r="S319" s="296"/>
      <c r="T319" s="296"/>
      <c r="U319" s="296"/>
      <c r="V319" s="296"/>
      <c r="W319" s="296"/>
      <c r="X319" s="296"/>
      <c r="Y319" s="296"/>
      <c r="Z319" s="296"/>
    </row>
    <row r="320" spans="1:26" x14ac:dyDescent="0.2">
      <c r="A320" s="303">
        <v>317</v>
      </c>
      <c r="B320" s="304"/>
      <c r="C320" s="269"/>
      <c r="D320" s="306"/>
      <c r="E320" s="269"/>
      <c r="F320" s="264"/>
      <c r="G320" s="307" t="str">
        <f t="shared" si="0"/>
        <v/>
      </c>
      <c r="H320" s="307"/>
      <c r="I320" s="308"/>
      <c r="J320" s="307"/>
      <c r="K320" s="304"/>
      <c r="L320" s="307"/>
      <c r="M320" s="296"/>
      <c r="N320" s="296"/>
      <c r="O320" s="296"/>
      <c r="P320" s="296"/>
      <c r="Q320" s="296"/>
      <c r="R320" s="296"/>
      <c r="S320" s="296"/>
      <c r="T320" s="296"/>
      <c r="U320" s="296"/>
      <c r="V320" s="296"/>
      <c r="W320" s="296"/>
      <c r="X320" s="296"/>
      <c r="Y320" s="296"/>
      <c r="Z320" s="296"/>
    </row>
    <row r="321" spans="1:26" x14ac:dyDescent="0.2">
      <c r="A321" s="303">
        <v>318</v>
      </c>
      <c r="B321" s="304"/>
      <c r="C321" s="269"/>
      <c r="D321" s="306"/>
      <c r="E321" s="269"/>
      <c r="F321" s="264"/>
      <c r="G321" s="307" t="str">
        <f t="shared" si="0"/>
        <v/>
      </c>
      <c r="H321" s="307"/>
      <c r="I321" s="308"/>
      <c r="J321" s="307"/>
      <c r="K321" s="304"/>
      <c r="L321" s="307"/>
      <c r="M321" s="296"/>
      <c r="N321" s="296"/>
      <c r="O321" s="296"/>
      <c r="P321" s="296"/>
      <c r="Q321" s="296"/>
      <c r="R321" s="296"/>
      <c r="S321" s="296"/>
      <c r="T321" s="296"/>
      <c r="U321" s="296"/>
      <c r="V321" s="296"/>
      <c r="W321" s="296"/>
      <c r="X321" s="296"/>
      <c r="Y321" s="296"/>
      <c r="Z321" s="296"/>
    </row>
    <row r="322" spans="1:26" x14ac:dyDescent="0.2">
      <c r="A322" s="303">
        <v>319</v>
      </c>
      <c r="B322" s="304"/>
      <c r="C322" s="269"/>
      <c r="D322" s="306"/>
      <c r="E322" s="269"/>
      <c r="F322" s="264"/>
      <c r="G322" s="307" t="str">
        <f t="shared" si="0"/>
        <v/>
      </c>
      <c r="H322" s="307"/>
      <c r="I322" s="308"/>
      <c r="J322" s="307"/>
      <c r="K322" s="304"/>
      <c r="L322" s="307"/>
      <c r="M322" s="296"/>
      <c r="N322" s="296"/>
      <c r="O322" s="296"/>
      <c r="P322" s="296"/>
      <c r="Q322" s="296"/>
      <c r="R322" s="296"/>
      <c r="S322" s="296"/>
      <c r="T322" s="296"/>
      <c r="U322" s="296"/>
      <c r="V322" s="296"/>
      <c r="W322" s="296"/>
      <c r="X322" s="296"/>
      <c r="Y322" s="296"/>
      <c r="Z322" s="296"/>
    </row>
    <row r="323" spans="1:26" x14ac:dyDescent="0.2">
      <c r="A323" s="303">
        <v>320</v>
      </c>
      <c r="B323" s="304"/>
      <c r="C323" s="269"/>
      <c r="D323" s="306"/>
      <c r="E323" s="269"/>
      <c r="F323" s="264"/>
      <c r="G323" s="307" t="str">
        <f t="shared" si="0"/>
        <v/>
      </c>
      <c r="H323" s="307"/>
      <c r="I323" s="308"/>
      <c r="J323" s="307"/>
      <c r="K323" s="304"/>
      <c r="L323" s="307"/>
      <c r="M323" s="296"/>
      <c r="N323" s="296"/>
      <c r="O323" s="296"/>
      <c r="P323" s="296"/>
      <c r="Q323" s="296"/>
      <c r="R323" s="296"/>
      <c r="S323" s="296"/>
      <c r="T323" s="296"/>
      <c r="U323" s="296"/>
      <c r="V323" s="296"/>
      <c r="W323" s="296"/>
      <c r="X323" s="296"/>
      <c r="Y323" s="296"/>
      <c r="Z323" s="296"/>
    </row>
    <row r="324" spans="1:26" x14ac:dyDescent="0.2">
      <c r="A324" s="303">
        <v>321</v>
      </c>
      <c r="B324" s="304"/>
      <c r="C324" s="269"/>
      <c r="D324" s="306"/>
      <c r="E324" s="269"/>
      <c r="F324" s="264"/>
      <c r="G324" s="307" t="str">
        <f t="shared" si="0"/>
        <v/>
      </c>
      <c r="H324" s="307"/>
      <c r="I324" s="308"/>
      <c r="J324" s="307"/>
      <c r="K324" s="304"/>
      <c r="L324" s="307"/>
      <c r="M324" s="296"/>
      <c r="N324" s="296"/>
      <c r="O324" s="296"/>
      <c r="P324" s="296"/>
      <c r="Q324" s="296"/>
      <c r="R324" s="296"/>
      <c r="S324" s="296"/>
      <c r="T324" s="296"/>
      <c r="U324" s="296"/>
      <c r="V324" s="296"/>
      <c r="W324" s="296"/>
      <c r="X324" s="296"/>
      <c r="Y324" s="296"/>
      <c r="Z324" s="296"/>
    </row>
    <row r="325" spans="1:26" x14ac:dyDescent="0.2">
      <c r="A325" s="303">
        <v>322</v>
      </c>
      <c r="B325" s="304"/>
      <c r="C325" s="269"/>
      <c r="D325" s="306"/>
      <c r="E325" s="269"/>
      <c r="F325" s="264"/>
      <c r="G325" s="307" t="str">
        <f t="shared" si="0"/>
        <v/>
      </c>
      <c r="H325" s="307"/>
      <c r="I325" s="308"/>
      <c r="J325" s="307"/>
      <c r="K325" s="304"/>
      <c r="L325" s="307"/>
      <c r="M325" s="296"/>
      <c r="N325" s="296"/>
      <c r="O325" s="296"/>
      <c r="P325" s="296"/>
      <c r="Q325" s="296"/>
      <c r="R325" s="296"/>
      <c r="S325" s="296"/>
      <c r="T325" s="296"/>
      <c r="U325" s="296"/>
      <c r="V325" s="296"/>
      <c r="W325" s="296"/>
      <c r="X325" s="296"/>
      <c r="Y325" s="296"/>
      <c r="Z325" s="296"/>
    </row>
    <row r="326" spans="1:26" x14ac:dyDescent="0.2">
      <c r="A326" s="303">
        <v>323</v>
      </c>
      <c r="B326" s="304"/>
      <c r="C326" s="269"/>
      <c r="D326" s="306"/>
      <c r="E326" s="269"/>
      <c r="F326" s="264"/>
      <c r="G326" s="307" t="str">
        <f t="shared" si="0"/>
        <v/>
      </c>
      <c r="H326" s="307"/>
      <c r="I326" s="308"/>
      <c r="J326" s="307"/>
      <c r="K326" s="304"/>
      <c r="L326" s="307"/>
      <c r="M326" s="296"/>
      <c r="N326" s="296"/>
      <c r="O326" s="296"/>
      <c r="P326" s="296"/>
      <c r="Q326" s="296"/>
      <c r="R326" s="296"/>
      <c r="S326" s="296"/>
      <c r="T326" s="296"/>
      <c r="U326" s="296"/>
      <c r="V326" s="296"/>
      <c r="W326" s="296"/>
      <c r="X326" s="296"/>
      <c r="Y326" s="296"/>
      <c r="Z326" s="296"/>
    </row>
    <row r="327" spans="1:26" x14ac:dyDescent="0.2">
      <c r="A327" s="303">
        <v>324</v>
      </c>
      <c r="B327" s="304"/>
      <c r="C327" s="269"/>
      <c r="D327" s="306"/>
      <c r="E327" s="269"/>
      <c r="F327" s="264"/>
      <c r="G327" s="307" t="str">
        <f t="shared" si="0"/>
        <v/>
      </c>
      <c r="H327" s="307"/>
      <c r="I327" s="308"/>
      <c r="J327" s="307"/>
      <c r="K327" s="304"/>
      <c r="L327" s="307"/>
      <c r="M327" s="296"/>
      <c r="N327" s="296"/>
      <c r="O327" s="296"/>
      <c r="P327" s="296"/>
      <c r="Q327" s="296"/>
      <c r="R327" s="296"/>
      <c r="S327" s="296"/>
      <c r="T327" s="296"/>
      <c r="U327" s="296"/>
      <c r="V327" s="296"/>
      <c r="W327" s="296"/>
      <c r="X327" s="296"/>
      <c r="Y327" s="296"/>
      <c r="Z327" s="296"/>
    </row>
    <row r="328" spans="1:26" x14ac:dyDescent="0.2">
      <c r="A328" s="303">
        <v>325</v>
      </c>
      <c r="B328" s="304"/>
      <c r="C328" s="269"/>
      <c r="D328" s="306"/>
      <c r="E328" s="269"/>
      <c r="F328" s="264"/>
      <c r="G328" s="307" t="str">
        <f t="shared" si="0"/>
        <v/>
      </c>
      <c r="H328" s="307"/>
      <c r="I328" s="308"/>
      <c r="J328" s="307"/>
      <c r="K328" s="304"/>
      <c r="L328" s="307"/>
      <c r="M328" s="296"/>
      <c r="N328" s="296"/>
      <c r="O328" s="296"/>
      <c r="P328" s="296"/>
      <c r="Q328" s="296"/>
      <c r="R328" s="296"/>
      <c r="S328" s="296"/>
      <c r="T328" s="296"/>
      <c r="U328" s="296"/>
      <c r="V328" s="296"/>
      <c r="W328" s="296"/>
      <c r="X328" s="296"/>
      <c r="Y328" s="296"/>
      <c r="Z328" s="296"/>
    </row>
    <row r="329" spans="1:26" x14ac:dyDescent="0.2">
      <c r="A329" s="303">
        <v>326</v>
      </c>
      <c r="B329" s="304"/>
      <c r="C329" s="269"/>
      <c r="D329" s="306"/>
      <c r="E329" s="269"/>
      <c r="F329" s="264"/>
      <c r="G329" s="307" t="str">
        <f t="shared" si="0"/>
        <v/>
      </c>
      <c r="H329" s="307"/>
      <c r="I329" s="308"/>
      <c r="J329" s="307"/>
      <c r="K329" s="304"/>
      <c r="L329" s="307"/>
      <c r="M329" s="296"/>
      <c r="N329" s="296"/>
      <c r="O329" s="296"/>
      <c r="P329" s="296"/>
      <c r="Q329" s="296"/>
      <c r="R329" s="296"/>
      <c r="S329" s="296"/>
      <c r="T329" s="296"/>
      <c r="U329" s="296"/>
      <c r="V329" s="296"/>
      <c r="W329" s="296"/>
      <c r="X329" s="296"/>
      <c r="Y329" s="296"/>
      <c r="Z329" s="296"/>
    </row>
    <row r="330" spans="1:26" x14ac:dyDescent="0.2">
      <c r="A330" s="303">
        <v>327</v>
      </c>
      <c r="B330" s="304"/>
      <c r="C330" s="269"/>
      <c r="D330" s="306"/>
      <c r="E330" s="269"/>
      <c r="F330" s="264"/>
      <c r="G330" s="307" t="str">
        <f t="shared" si="0"/>
        <v/>
      </c>
      <c r="H330" s="307"/>
      <c r="I330" s="308"/>
      <c r="J330" s="307"/>
      <c r="K330" s="304"/>
      <c r="L330" s="307"/>
      <c r="M330" s="296"/>
      <c r="N330" s="296"/>
      <c r="O330" s="296"/>
      <c r="P330" s="296"/>
      <c r="Q330" s="296"/>
      <c r="R330" s="296"/>
      <c r="S330" s="296"/>
      <c r="T330" s="296"/>
      <c r="U330" s="296"/>
      <c r="V330" s="296"/>
      <c r="W330" s="296"/>
      <c r="X330" s="296"/>
      <c r="Y330" s="296"/>
      <c r="Z330" s="296"/>
    </row>
    <row r="331" spans="1:26" x14ac:dyDescent="0.2">
      <c r="A331" s="303">
        <v>328</v>
      </c>
      <c r="B331" s="304"/>
      <c r="C331" s="269"/>
      <c r="D331" s="306"/>
      <c r="E331" s="269"/>
      <c r="F331" s="264"/>
      <c r="G331" s="307" t="str">
        <f t="shared" si="0"/>
        <v/>
      </c>
      <c r="H331" s="307"/>
      <c r="I331" s="308"/>
      <c r="J331" s="307"/>
      <c r="K331" s="304"/>
      <c r="L331" s="307"/>
      <c r="M331" s="296"/>
      <c r="N331" s="296"/>
      <c r="O331" s="296"/>
      <c r="P331" s="296"/>
      <c r="Q331" s="296"/>
      <c r="R331" s="296"/>
      <c r="S331" s="296"/>
      <c r="T331" s="296"/>
      <c r="U331" s="296"/>
      <c r="V331" s="296"/>
      <c r="W331" s="296"/>
      <c r="X331" s="296"/>
      <c r="Y331" s="296"/>
      <c r="Z331" s="296"/>
    </row>
    <row r="332" spans="1:26" x14ac:dyDescent="0.2">
      <c r="A332" s="303">
        <v>329</v>
      </c>
      <c r="B332" s="304"/>
      <c r="C332" s="269"/>
      <c r="D332" s="306"/>
      <c r="E332" s="269"/>
      <c r="F332" s="264"/>
      <c r="G332" s="307" t="str">
        <f t="shared" si="0"/>
        <v/>
      </c>
      <c r="H332" s="307"/>
      <c r="I332" s="308"/>
      <c r="J332" s="307"/>
      <c r="K332" s="304"/>
      <c r="L332" s="307"/>
      <c r="M332" s="296"/>
      <c r="N332" s="296"/>
      <c r="O332" s="296"/>
      <c r="P332" s="296"/>
      <c r="Q332" s="296"/>
      <c r="R332" s="296"/>
      <c r="S332" s="296"/>
      <c r="T332" s="296"/>
      <c r="U332" s="296"/>
      <c r="V332" s="296"/>
      <c r="W332" s="296"/>
      <c r="X332" s="296"/>
      <c r="Y332" s="296"/>
      <c r="Z332" s="296"/>
    </row>
    <row r="333" spans="1:26" x14ac:dyDescent="0.2">
      <c r="A333" s="303">
        <v>330</v>
      </c>
      <c r="B333" s="304"/>
      <c r="C333" s="269"/>
      <c r="D333" s="306"/>
      <c r="E333" s="269"/>
      <c r="F333" s="264"/>
      <c r="G333" s="307" t="str">
        <f t="shared" si="0"/>
        <v/>
      </c>
      <c r="H333" s="307"/>
      <c r="I333" s="308"/>
      <c r="J333" s="307"/>
      <c r="K333" s="304"/>
      <c r="L333" s="307"/>
      <c r="M333" s="296"/>
      <c r="N333" s="296"/>
      <c r="O333" s="296"/>
      <c r="P333" s="296"/>
      <c r="Q333" s="296"/>
      <c r="R333" s="296"/>
      <c r="S333" s="296"/>
      <c r="T333" s="296"/>
      <c r="U333" s="296"/>
      <c r="V333" s="296"/>
      <c r="W333" s="296"/>
      <c r="X333" s="296"/>
      <c r="Y333" s="296"/>
      <c r="Z333" s="296"/>
    </row>
    <row r="334" spans="1:26" x14ac:dyDescent="0.2">
      <c r="A334" s="303">
        <v>331</v>
      </c>
      <c r="B334" s="304"/>
      <c r="C334" s="269"/>
      <c r="D334" s="306"/>
      <c r="E334" s="269"/>
      <c r="F334" s="264"/>
      <c r="G334" s="307" t="str">
        <f t="shared" si="0"/>
        <v/>
      </c>
      <c r="H334" s="307"/>
      <c r="I334" s="308"/>
      <c r="J334" s="307"/>
      <c r="K334" s="304"/>
      <c r="L334" s="307"/>
      <c r="M334" s="296"/>
      <c r="N334" s="296"/>
      <c r="O334" s="296"/>
      <c r="P334" s="296"/>
      <c r="Q334" s="296"/>
      <c r="R334" s="296"/>
      <c r="S334" s="296"/>
      <c r="T334" s="296"/>
      <c r="U334" s="296"/>
      <c r="V334" s="296"/>
      <c r="W334" s="296"/>
      <c r="X334" s="296"/>
      <c r="Y334" s="296"/>
      <c r="Z334" s="296"/>
    </row>
    <row r="335" spans="1:26" x14ac:dyDescent="0.2">
      <c r="A335" s="303">
        <v>332</v>
      </c>
      <c r="B335" s="304"/>
      <c r="C335" s="269"/>
      <c r="D335" s="306"/>
      <c r="E335" s="269"/>
      <c r="F335" s="264"/>
      <c r="G335" s="307" t="str">
        <f t="shared" si="0"/>
        <v/>
      </c>
      <c r="H335" s="307"/>
      <c r="I335" s="308"/>
      <c r="J335" s="307"/>
      <c r="K335" s="304"/>
      <c r="L335" s="307"/>
      <c r="M335" s="296"/>
      <c r="N335" s="296"/>
      <c r="O335" s="296"/>
      <c r="P335" s="296"/>
      <c r="Q335" s="296"/>
      <c r="R335" s="296"/>
      <c r="S335" s="296"/>
      <c r="T335" s="296"/>
      <c r="U335" s="296"/>
      <c r="V335" s="296"/>
      <c r="W335" s="296"/>
      <c r="X335" s="296"/>
      <c r="Y335" s="296"/>
      <c r="Z335" s="296"/>
    </row>
    <row r="336" spans="1:26" x14ac:dyDescent="0.2">
      <c r="A336" s="303">
        <v>333</v>
      </c>
      <c r="B336" s="304"/>
      <c r="C336" s="269"/>
      <c r="D336" s="306"/>
      <c r="E336" s="269"/>
      <c r="F336" s="264"/>
      <c r="G336" s="307" t="str">
        <f t="shared" si="0"/>
        <v/>
      </c>
      <c r="H336" s="307"/>
      <c r="I336" s="308"/>
      <c r="J336" s="307"/>
      <c r="K336" s="304"/>
      <c r="L336" s="307"/>
      <c r="M336" s="296"/>
      <c r="N336" s="296"/>
      <c r="O336" s="296"/>
      <c r="P336" s="296"/>
      <c r="Q336" s="296"/>
      <c r="R336" s="296"/>
      <c r="S336" s="296"/>
      <c r="T336" s="296"/>
      <c r="U336" s="296"/>
      <c r="V336" s="296"/>
      <c r="W336" s="296"/>
      <c r="X336" s="296"/>
      <c r="Y336" s="296"/>
      <c r="Z336" s="296"/>
    </row>
    <row r="337" spans="1:26" x14ac:dyDescent="0.2">
      <c r="A337" s="303">
        <v>334</v>
      </c>
      <c r="B337" s="304"/>
      <c r="C337" s="269"/>
      <c r="D337" s="306"/>
      <c r="E337" s="269"/>
      <c r="F337" s="264"/>
      <c r="G337" s="307" t="str">
        <f t="shared" si="0"/>
        <v/>
      </c>
      <c r="H337" s="307"/>
      <c r="I337" s="308"/>
      <c r="J337" s="307"/>
      <c r="K337" s="304"/>
      <c r="L337" s="307"/>
      <c r="M337" s="296"/>
      <c r="N337" s="296"/>
      <c r="O337" s="296"/>
      <c r="P337" s="296"/>
      <c r="Q337" s="296"/>
      <c r="R337" s="296"/>
      <c r="S337" s="296"/>
      <c r="T337" s="296"/>
      <c r="U337" s="296"/>
      <c r="V337" s="296"/>
      <c r="W337" s="296"/>
      <c r="X337" s="296"/>
      <c r="Y337" s="296"/>
      <c r="Z337" s="296"/>
    </row>
    <row r="338" spans="1:26" x14ac:dyDescent="0.2">
      <c r="A338" s="303">
        <v>335</v>
      </c>
      <c r="B338" s="304"/>
      <c r="C338" s="269"/>
      <c r="D338" s="306"/>
      <c r="E338" s="269"/>
      <c r="F338" s="264"/>
      <c r="G338" s="307" t="str">
        <f t="shared" si="0"/>
        <v/>
      </c>
      <c r="H338" s="307"/>
      <c r="I338" s="308"/>
      <c r="J338" s="307"/>
      <c r="K338" s="304"/>
      <c r="L338" s="307"/>
      <c r="M338" s="296"/>
      <c r="N338" s="296"/>
      <c r="O338" s="296"/>
      <c r="P338" s="296"/>
      <c r="Q338" s="296"/>
      <c r="R338" s="296"/>
      <c r="S338" s="296"/>
      <c r="T338" s="296"/>
      <c r="U338" s="296"/>
      <c r="V338" s="296"/>
      <c r="W338" s="296"/>
      <c r="X338" s="296"/>
      <c r="Y338" s="296"/>
      <c r="Z338" s="296"/>
    </row>
    <row r="339" spans="1:26" x14ac:dyDescent="0.2">
      <c r="A339" s="303">
        <v>336</v>
      </c>
      <c r="B339" s="304"/>
      <c r="C339" s="269"/>
      <c r="D339" s="306"/>
      <c r="E339" s="269"/>
      <c r="F339" s="264"/>
      <c r="G339" s="307" t="str">
        <f t="shared" si="0"/>
        <v/>
      </c>
      <c r="H339" s="307"/>
      <c r="I339" s="308"/>
      <c r="J339" s="307"/>
      <c r="K339" s="304"/>
      <c r="L339" s="307"/>
      <c r="M339" s="296"/>
      <c r="N339" s="296"/>
      <c r="O339" s="296"/>
      <c r="P339" s="296"/>
      <c r="Q339" s="296"/>
      <c r="R339" s="296"/>
      <c r="S339" s="296"/>
      <c r="T339" s="296"/>
      <c r="U339" s="296"/>
      <c r="V339" s="296"/>
      <c r="W339" s="296"/>
      <c r="X339" s="296"/>
      <c r="Y339" s="296"/>
      <c r="Z339" s="296"/>
    </row>
    <row r="340" spans="1:26" x14ac:dyDescent="0.2">
      <c r="A340" s="303">
        <v>337</v>
      </c>
      <c r="B340" s="304"/>
      <c r="C340" s="269"/>
      <c r="D340" s="306"/>
      <c r="E340" s="269"/>
      <c r="F340" s="264"/>
      <c r="G340" s="307" t="str">
        <f t="shared" si="0"/>
        <v/>
      </c>
      <c r="H340" s="307"/>
      <c r="I340" s="308"/>
      <c r="J340" s="307"/>
      <c r="K340" s="304"/>
      <c r="L340" s="307"/>
      <c r="M340" s="296"/>
      <c r="N340" s="296"/>
      <c r="O340" s="296"/>
      <c r="P340" s="296"/>
      <c r="Q340" s="296"/>
      <c r="R340" s="296"/>
      <c r="S340" s="296"/>
      <c r="T340" s="296"/>
      <c r="U340" s="296"/>
      <c r="V340" s="296"/>
      <c r="W340" s="296"/>
      <c r="X340" s="296"/>
      <c r="Y340" s="296"/>
      <c r="Z340" s="296"/>
    </row>
    <row r="341" spans="1:26" x14ac:dyDescent="0.2">
      <c r="A341" s="303">
        <v>338</v>
      </c>
      <c r="B341" s="304"/>
      <c r="C341" s="269"/>
      <c r="D341" s="306"/>
      <c r="E341" s="269"/>
      <c r="F341" s="264"/>
      <c r="G341" s="307" t="str">
        <f t="shared" si="0"/>
        <v/>
      </c>
      <c r="H341" s="307"/>
      <c r="I341" s="308"/>
      <c r="J341" s="307"/>
      <c r="K341" s="304"/>
      <c r="L341" s="307"/>
      <c r="M341" s="296"/>
      <c r="N341" s="296"/>
      <c r="O341" s="296"/>
      <c r="P341" s="296"/>
      <c r="Q341" s="296"/>
      <c r="R341" s="296"/>
      <c r="S341" s="296"/>
      <c r="T341" s="296"/>
      <c r="U341" s="296"/>
      <c r="V341" s="296"/>
      <c r="W341" s="296"/>
      <c r="X341" s="296"/>
      <c r="Y341" s="296"/>
      <c r="Z341" s="296"/>
    </row>
    <row r="342" spans="1:26" x14ac:dyDescent="0.2">
      <c r="A342" s="303">
        <v>339</v>
      </c>
      <c r="B342" s="304"/>
      <c r="C342" s="269"/>
      <c r="D342" s="306"/>
      <c r="E342" s="269"/>
      <c r="F342" s="264"/>
      <c r="G342" s="307" t="str">
        <f t="shared" si="0"/>
        <v/>
      </c>
      <c r="H342" s="307"/>
      <c r="I342" s="308"/>
      <c r="J342" s="307"/>
      <c r="K342" s="304"/>
      <c r="L342" s="307"/>
      <c r="M342" s="296"/>
      <c r="N342" s="296"/>
      <c r="O342" s="296"/>
      <c r="P342" s="296"/>
      <c r="Q342" s="296"/>
      <c r="R342" s="296"/>
      <c r="S342" s="296"/>
      <c r="T342" s="296"/>
      <c r="U342" s="296"/>
      <c r="V342" s="296"/>
      <c r="W342" s="296"/>
      <c r="X342" s="296"/>
      <c r="Y342" s="296"/>
      <c r="Z342" s="296"/>
    </row>
    <row r="343" spans="1:26" x14ac:dyDescent="0.2">
      <c r="A343" s="303">
        <v>340</v>
      </c>
      <c r="B343" s="304"/>
      <c r="C343" s="269"/>
      <c r="D343" s="306"/>
      <c r="E343" s="269"/>
      <c r="F343" s="264"/>
      <c r="G343" s="307" t="str">
        <f t="shared" si="0"/>
        <v/>
      </c>
      <c r="H343" s="307"/>
      <c r="I343" s="308"/>
      <c r="J343" s="307"/>
      <c r="K343" s="304"/>
      <c r="L343" s="307"/>
      <c r="M343" s="296"/>
      <c r="N343" s="296"/>
      <c r="O343" s="296"/>
      <c r="P343" s="296"/>
      <c r="Q343" s="296"/>
      <c r="R343" s="296"/>
      <c r="S343" s="296"/>
      <c r="T343" s="296"/>
      <c r="U343" s="296"/>
      <c r="V343" s="296"/>
      <c r="W343" s="296"/>
      <c r="X343" s="296"/>
      <c r="Y343" s="296"/>
      <c r="Z343" s="296"/>
    </row>
    <row r="344" spans="1:26" x14ac:dyDescent="0.2">
      <c r="A344" s="303">
        <v>341</v>
      </c>
      <c r="B344" s="304"/>
      <c r="C344" s="269"/>
      <c r="D344" s="306"/>
      <c r="E344" s="269"/>
      <c r="F344" s="264"/>
      <c r="G344" s="307" t="str">
        <f t="shared" si="0"/>
        <v/>
      </c>
      <c r="H344" s="307"/>
      <c r="I344" s="308"/>
      <c r="J344" s="307"/>
      <c r="K344" s="304"/>
      <c r="L344" s="307"/>
      <c r="M344" s="296"/>
      <c r="N344" s="296"/>
      <c r="O344" s="296"/>
      <c r="P344" s="296"/>
      <c r="Q344" s="296"/>
      <c r="R344" s="296"/>
      <c r="S344" s="296"/>
      <c r="T344" s="296"/>
      <c r="U344" s="296"/>
      <c r="V344" s="296"/>
      <c r="W344" s="296"/>
      <c r="X344" s="296"/>
      <c r="Y344" s="296"/>
      <c r="Z344" s="296"/>
    </row>
    <row r="345" spans="1:26" x14ac:dyDescent="0.2">
      <c r="A345" s="303">
        <v>342</v>
      </c>
      <c r="B345" s="304"/>
      <c r="C345" s="269"/>
      <c r="D345" s="306"/>
      <c r="E345" s="269"/>
      <c r="F345" s="264"/>
      <c r="G345" s="307" t="str">
        <f t="shared" si="0"/>
        <v/>
      </c>
      <c r="H345" s="307"/>
      <c r="I345" s="308"/>
      <c r="J345" s="307"/>
      <c r="K345" s="304"/>
      <c r="L345" s="307"/>
      <c r="M345" s="296"/>
      <c r="N345" s="296"/>
      <c r="O345" s="296"/>
      <c r="P345" s="296"/>
      <c r="Q345" s="296"/>
      <c r="R345" s="296"/>
      <c r="S345" s="296"/>
      <c r="T345" s="296"/>
      <c r="U345" s="296"/>
      <c r="V345" s="296"/>
      <c r="W345" s="296"/>
      <c r="X345" s="296"/>
      <c r="Y345" s="296"/>
      <c r="Z345" s="296"/>
    </row>
    <row r="346" spans="1:26" x14ac:dyDescent="0.2">
      <c r="A346" s="303">
        <v>343</v>
      </c>
      <c r="B346" s="304"/>
      <c r="C346" s="269"/>
      <c r="D346" s="306"/>
      <c r="E346" s="269"/>
      <c r="F346" s="264"/>
      <c r="G346" s="307" t="str">
        <f t="shared" si="0"/>
        <v/>
      </c>
      <c r="H346" s="307"/>
      <c r="I346" s="308"/>
      <c r="J346" s="307"/>
      <c r="K346" s="304"/>
      <c r="L346" s="307"/>
      <c r="M346" s="296"/>
      <c r="N346" s="296"/>
      <c r="O346" s="296"/>
      <c r="P346" s="296"/>
      <c r="Q346" s="296"/>
      <c r="R346" s="296"/>
      <c r="S346" s="296"/>
      <c r="T346" s="296"/>
      <c r="U346" s="296"/>
      <c r="V346" s="296"/>
      <c r="W346" s="296"/>
      <c r="X346" s="296"/>
      <c r="Y346" s="296"/>
      <c r="Z346" s="296"/>
    </row>
    <row r="347" spans="1:26" x14ac:dyDescent="0.2">
      <c r="A347" s="303">
        <v>344</v>
      </c>
      <c r="B347" s="304"/>
      <c r="C347" s="269"/>
      <c r="D347" s="306"/>
      <c r="E347" s="269"/>
      <c r="F347" s="264"/>
      <c r="G347" s="307" t="str">
        <f t="shared" si="0"/>
        <v/>
      </c>
      <c r="H347" s="307"/>
      <c r="I347" s="308"/>
      <c r="J347" s="307"/>
      <c r="K347" s="304"/>
      <c r="L347" s="307"/>
      <c r="M347" s="296"/>
      <c r="N347" s="296"/>
      <c r="O347" s="296"/>
      <c r="P347" s="296"/>
      <c r="Q347" s="296"/>
      <c r="R347" s="296"/>
      <c r="S347" s="296"/>
      <c r="T347" s="296"/>
      <c r="U347" s="296"/>
      <c r="V347" s="296"/>
      <c r="W347" s="296"/>
      <c r="X347" s="296"/>
      <c r="Y347" s="296"/>
      <c r="Z347" s="296"/>
    </row>
    <row r="348" spans="1:26" x14ac:dyDescent="0.2">
      <c r="A348" s="303">
        <v>345</v>
      </c>
      <c r="B348" s="304"/>
      <c r="C348" s="269"/>
      <c r="D348" s="306"/>
      <c r="E348" s="269"/>
      <c r="F348" s="264"/>
      <c r="G348" s="307" t="str">
        <f t="shared" si="0"/>
        <v/>
      </c>
      <c r="H348" s="307"/>
      <c r="I348" s="308"/>
      <c r="J348" s="307"/>
      <c r="K348" s="304"/>
      <c r="L348" s="307"/>
      <c r="M348" s="296"/>
      <c r="N348" s="296"/>
      <c r="O348" s="296"/>
      <c r="P348" s="296"/>
      <c r="Q348" s="296"/>
      <c r="R348" s="296"/>
      <c r="S348" s="296"/>
      <c r="T348" s="296"/>
      <c r="U348" s="296"/>
      <c r="V348" s="296"/>
      <c r="W348" s="296"/>
      <c r="X348" s="296"/>
      <c r="Y348" s="296"/>
      <c r="Z348" s="296"/>
    </row>
    <row r="349" spans="1:26" x14ac:dyDescent="0.2">
      <c r="A349" s="303">
        <v>346</v>
      </c>
      <c r="B349" s="304"/>
      <c r="C349" s="269"/>
      <c r="D349" s="306"/>
      <c r="E349" s="269"/>
      <c r="F349" s="264"/>
      <c r="G349" s="307" t="str">
        <f t="shared" si="0"/>
        <v/>
      </c>
      <c r="H349" s="307"/>
      <c r="I349" s="308"/>
      <c r="J349" s="307"/>
      <c r="K349" s="304"/>
      <c r="L349" s="307"/>
      <c r="M349" s="296"/>
      <c r="N349" s="296"/>
      <c r="O349" s="296"/>
      <c r="P349" s="296"/>
      <c r="Q349" s="296"/>
      <c r="R349" s="296"/>
      <c r="S349" s="296"/>
      <c r="T349" s="296"/>
      <c r="U349" s="296"/>
      <c r="V349" s="296"/>
      <c r="W349" s="296"/>
      <c r="X349" s="296"/>
      <c r="Y349" s="296"/>
      <c r="Z349" s="296"/>
    </row>
    <row r="350" spans="1:26" x14ac:dyDescent="0.2">
      <c r="A350" s="303">
        <v>347</v>
      </c>
      <c r="B350" s="304"/>
      <c r="C350" s="269"/>
      <c r="D350" s="306"/>
      <c r="E350" s="269"/>
      <c r="F350" s="264"/>
      <c r="G350" s="307" t="str">
        <f t="shared" si="0"/>
        <v/>
      </c>
      <c r="H350" s="307"/>
      <c r="I350" s="308"/>
      <c r="J350" s="307"/>
      <c r="K350" s="304"/>
      <c r="L350" s="307"/>
      <c r="M350" s="296"/>
      <c r="N350" s="296"/>
      <c r="O350" s="296"/>
      <c r="P350" s="296"/>
      <c r="Q350" s="296"/>
      <c r="R350" s="296"/>
      <c r="S350" s="296"/>
      <c r="T350" s="296"/>
      <c r="U350" s="296"/>
      <c r="V350" s="296"/>
      <c r="W350" s="296"/>
      <c r="X350" s="296"/>
      <c r="Y350" s="296"/>
      <c r="Z350" s="296"/>
    </row>
    <row r="351" spans="1:26" x14ac:dyDescent="0.2">
      <c r="A351" s="303">
        <v>348</v>
      </c>
      <c r="B351" s="304"/>
      <c r="C351" s="269"/>
      <c r="D351" s="306"/>
      <c r="E351" s="269"/>
      <c r="F351" s="264"/>
      <c r="G351" s="307" t="str">
        <f t="shared" si="0"/>
        <v/>
      </c>
      <c r="H351" s="307"/>
      <c r="I351" s="308"/>
      <c r="J351" s="307"/>
      <c r="K351" s="304"/>
      <c r="L351" s="307"/>
      <c r="M351" s="296"/>
      <c r="N351" s="296"/>
      <c r="O351" s="296"/>
      <c r="P351" s="296"/>
      <c r="Q351" s="296"/>
      <c r="R351" s="296"/>
      <c r="S351" s="296"/>
      <c r="T351" s="296"/>
      <c r="U351" s="296"/>
      <c r="V351" s="296"/>
      <c r="W351" s="296"/>
      <c r="X351" s="296"/>
      <c r="Y351" s="296"/>
      <c r="Z351" s="296"/>
    </row>
    <row r="352" spans="1:26" x14ac:dyDescent="0.2">
      <c r="A352" s="303">
        <v>349</v>
      </c>
      <c r="B352" s="304"/>
      <c r="C352" s="269"/>
      <c r="D352" s="306"/>
      <c r="E352" s="269"/>
      <c r="F352" s="264"/>
      <c r="G352" s="307" t="str">
        <f t="shared" si="0"/>
        <v/>
      </c>
      <c r="H352" s="307"/>
      <c r="I352" s="308"/>
      <c r="J352" s="307"/>
      <c r="K352" s="304"/>
      <c r="L352" s="307"/>
      <c r="M352" s="296"/>
      <c r="N352" s="296"/>
      <c r="O352" s="296"/>
      <c r="P352" s="296"/>
      <c r="Q352" s="296"/>
      <c r="R352" s="296"/>
      <c r="S352" s="296"/>
      <c r="T352" s="296"/>
      <c r="U352" s="296"/>
      <c r="V352" s="296"/>
      <c r="W352" s="296"/>
      <c r="X352" s="296"/>
      <c r="Y352" s="296"/>
      <c r="Z352" s="296"/>
    </row>
    <row r="353" spans="1:26" x14ac:dyDescent="0.2">
      <c r="A353" s="303">
        <v>350</v>
      </c>
      <c r="B353" s="304"/>
      <c r="C353" s="269"/>
      <c r="D353" s="306"/>
      <c r="E353" s="269"/>
      <c r="F353" s="264"/>
      <c r="G353" s="307" t="str">
        <f t="shared" si="0"/>
        <v/>
      </c>
      <c r="H353" s="307"/>
      <c r="I353" s="308"/>
      <c r="J353" s="307"/>
      <c r="K353" s="304"/>
      <c r="L353" s="307"/>
      <c r="M353" s="296"/>
      <c r="N353" s="296"/>
      <c r="O353" s="296"/>
      <c r="P353" s="296"/>
      <c r="Q353" s="296"/>
      <c r="R353" s="296"/>
      <c r="S353" s="296"/>
      <c r="T353" s="296"/>
      <c r="U353" s="296"/>
      <c r="V353" s="296"/>
      <c r="W353" s="296"/>
      <c r="X353" s="296"/>
      <c r="Y353" s="296"/>
      <c r="Z353" s="296"/>
    </row>
    <row r="354" spans="1:26" x14ac:dyDescent="0.2">
      <c r="A354" s="303">
        <v>351</v>
      </c>
      <c r="B354" s="304"/>
      <c r="C354" s="269"/>
      <c r="D354" s="306"/>
      <c r="E354" s="269"/>
      <c r="F354" s="264"/>
      <c r="G354" s="307" t="str">
        <f t="shared" si="0"/>
        <v/>
      </c>
      <c r="H354" s="307"/>
      <c r="I354" s="308"/>
      <c r="J354" s="307"/>
      <c r="K354" s="304"/>
      <c r="L354" s="307"/>
      <c r="M354" s="296"/>
      <c r="N354" s="296"/>
      <c r="O354" s="296"/>
      <c r="P354" s="296"/>
      <c r="Q354" s="296"/>
      <c r="R354" s="296"/>
      <c r="S354" s="296"/>
      <c r="T354" s="296"/>
      <c r="U354" s="296"/>
      <c r="V354" s="296"/>
      <c r="W354" s="296"/>
      <c r="X354" s="296"/>
      <c r="Y354" s="296"/>
      <c r="Z354" s="296"/>
    </row>
    <row r="355" spans="1:26" x14ac:dyDescent="0.2">
      <c r="A355" s="303">
        <v>352</v>
      </c>
      <c r="B355" s="304"/>
      <c r="C355" s="269"/>
      <c r="D355" s="306"/>
      <c r="E355" s="269"/>
      <c r="F355" s="264"/>
      <c r="G355" s="307" t="str">
        <f t="shared" si="0"/>
        <v/>
      </c>
      <c r="H355" s="307"/>
      <c r="I355" s="308"/>
      <c r="J355" s="307"/>
      <c r="K355" s="304"/>
      <c r="L355" s="307"/>
      <c r="M355" s="296"/>
      <c r="N355" s="296"/>
      <c r="O355" s="296"/>
      <c r="P355" s="296"/>
      <c r="Q355" s="296"/>
      <c r="R355" s="296"/>
      <c r="S355" s="296"/>
      <c r="T355" s="296"/>
      <c r="U355" s="296"/>
      <c r="V355" s="296"/>
      <c r="W355" s="296"/>
      <c r="X355" s="296"/>
      <c r="Y355" s="296"/>
      <c r="Z355" s="296"/>
    </row>
    <row r="356" spans="1:26" x14ac:dyDescent="0.2">
      <c r="A356" s="303">
        <v>353</v>
      </c>
      <c r="B356" s="304"/>
      <c r="C356" s="269"/>
      <c r="D356" s="306"/>
      <c r="E356" s="269"/>
      <c r="F356" s="264"/>
      <c r="G356" s="307" t="str">
        <f t="shared" si="0"/>
        <v/>
      </c>
      <c r="H356" s="307"/>
      <c r="I356" s="308"/>
      <c r="J356" s="307"/>
      <c r="K356" s="304"/>
      <c r="L356" s="307"/>
      <c r="M356" s="296"/>
      <c r="N356" s="296"/>
      <c r="O356" s="296"/>
      <c r="P356" s="296"/>
      <c r="Q356" s="296"/>
      <c r="R356" s="296"/>
      <c r="S356" s="296"/>
      <c r="T356" s="296"/>
      <c r="U356" s="296"/>
      <c r="V356" s="296"/>
      <c r="W356" s="296"/>
      <c r="X356" s="296"/>
      <c r="Y356" s="296"/>
      <c r="Z356" s="296"/>
    </row>
    <row r="357" spans="1:26" x14ac:dyDescent="0.2">
      <c r="A357" s="303">
        <v>354</v>
      </c>
      <c r="B357" s="304"/>
      <c r="C357" s="269"/>
      <c r="D357" s="306"/>
      <c r="E357" s="269"/>
      <c r="F357" s="264"/>
      <c r="G357" s="307" t="str">
        <f t="shared" si="0"/>
        <v/>
      </c>
      <c r="H357" s="307"/>
      <c r="I357" s="308"/>
      <c r="J357" s="307"/>
      <c r="K357" s="304"/>
      <c r="L357" s="307"/>
      <c r="M357" s="296"/>
      <c r="N357" s="296"/>
      <c r="O357" s="296"/>
      <c r="P357" s="296"/>
      <c r="Q357" s="296"/>
      <c r="R357" s="296"/>
      <c r="S357" s="296"/>
      <c r="T357" s="296"/>
      <c r="U357" s="296"/>
      <c r="V357" s="296"/>
      <c r="W357" s="296"/>
      <c r="X357" s="296"/>
      <c r="Y357" s="296"/>
      <c r="Z357" s="296"/>
    </row>
    <row r="358" spans="1:26" x14ac:dyDescent="0.2">
      <c r="A358" s="303">
        <v>355</v>
      </c>
      <c r="B358" s="304"/>
      <c r="C358" s="269"/>
      <c r="D358" s="306"/>
      <c r="E358" s="269"/>
      <c r="F358" s="264"/>
      <c r="G358" s="307" t="str">
        <f t="shared" si="0"/>
        <v/>
      </c>
      <c r="H358" s="307"/>
      <c r="I358" s="308"/>
      <c r="J358" s="307"/>
      <c r="K358" s="304"/>
      <c r="L358" s="307"/>
      <c r="M358" s="296"/>
      <c r="N358" s="296"/>
      <c r="O358" s="296"/>
      <c r="P358" s="296"/>
      <c r="Q358" s="296"/>
      <c r="R358" s="296"/>
      <c r="S358" s="296"/>
      <c r="T358" s="296"/>
      <c r="U358" s="296"/>
      <c r="V358" s="296"/>
      <c r="W358" s="296"/>
      <c r="X358" s="296"/>
      <c r="Y358" s="296"/>
      <c r="Z358" s="296"/>
    </row>
    <row r="359" spans="1:26" x14ac:dyDescent="0.2">
      <c r="A359" s="303">
        <v>356</v>
      </c>
      <c r="B359" s="304"/>
      <c r="C359" s="269"/>
      <c r="D359" s="306"/>
      <c r="E359" s="269"/>
      <c r="F359" s="264"/>
      <c r="G359" s="307" t="str">
        <f t="shared" si="0"/>
        <v/>
      </c>
      <c r="H359" s="307"/>
      <c r="I359" s="308"/>
      <c r="J359" s="307"/>
      <c r="K359" s="304"/>
      <c r="L359" s="307"/>
      <c r="M359" s="296"/>
      <c r="N359" s="296"/>
      <c r="O359" s="296"/>
      <c r="P359" s="296"/>
      <c r="Q359" s="296"/>
      <c r="R359" s="296"/>
      <c r="S359" s="296"/>
      <c r="T359" s="296"/>
      <c r="U359" s="296"/>
      <c r="V359" s="296"/>
      <c r="W359" s="296"/>
      <c r="X359" s="296"/>
      <c r="Y359" s="296"/>
      <c r="Z359" s="296"/>
    </row>
    <row r="360" spans="1:26" x14ac:dyDescent="0.2">
      <c r="A360" s="303">
        <v>357</v>
      </c>
      <c r="B360" s="304"/>
      <c r="C360" s="269"/>
      <c r="D360" s="306"/>
      <c r="E360" s="269"/>
      <c r="F360" s="264"/>
      <c r="G360" s="307" t="str">
        <f t="shared" si="0"/>
        <v/>
      </c>
      <c r="H360" s="307"/>
      <c r="I360" s="308"/>
      <c r="J360" s="307"/>
      <c r="K360" s="304"/>
      <c r="L360" s="307"/>
      <c r="M360" s="296"/>
      <c r="N360" s="296"/>
      <c r="O360" s="296"/>
      <c r="P360" s="296"/>
      <c r="Q360" s="296"/>
      <c r="R360" s="296"/>
      <c r="S360" s="296"/>
      <c r="T360" s="296"/>
      <c r="U360" s="296"/>
      <c r="V360" s="296"/>
      <c r="W360" s="296"/>
      <c r="X360" s="296"/>
      <c r="Y360" s="296"/>
      <c r="Z360" s="296"/>
    </row>
    <row r="361" spans="1:26" x14ac:dyDescent="0.2">
      <c r="A361" s="303">
        <v>358</v>
      </c>
      <c r="B361" s="304"/>
      <c r="C361" s="269"/>
      <c r="D361" s="306"/>
      <c r="E361" s="269"/>
      <c r="F361" s="264"/>
      <c r="G361" s="307" t="str">
        <f t="shared" si="0"/>
        <v/>
      </c>
      <c r="H361" s="307"/>
      <c r="I361" s="308"/>
      <c r="J361" s="307"/>
      <c r="K361" s="304"/>
      <c r="L361" s="307"/>
      <c r="M361" s="296"/>
      <c r="N361" s="296"/>
      <c r="O361" s="296"/>
      <c r="P361" s="296"/>
      <c r="Q361" s="296"/>
      <c r="R361" s="296"/>
      <c r="S361" s="296"/>
      <c r="T361" s="296"/>
      <c r="U361" s="296"/>
      <c r="V361" s="296"/>
      <c r="W361" s="296"/>
      <c r="X361" s="296"/>
      <c r="Y361" s="296"/>
      <c r="Z361" s="296"/>
    </row>
    <row r="362" spans="1:26" x14ac:dyDescent="0.2">
      <c r="A362" s="303">
        <v>359</v>
      </c>
      <c r="B362" s="304"/>
      <c r="C362" s="269"/>
      <c r="D362" s="306"/>
      <c r="E362" s="269"/>
      <c r="F362" s="264"/>
      <c r="G362" s="307" t="str">
        <f t="shared" si="0"/>
        <v/>
      </c>
      <c r="H362" s="307"/>
      <c r="I362" s="308"/>
      <c r="J362" s="307"/>
      <c r="K362" s="304"/>
      <c r="L362" s="307"/>
      <c r="M362" s="296"/>
      <c r="N362" s="296"/>
      <c r="O362" s="296"/>
      <c r="P362" s="296"/>
      <c r="Q362" s="296"/>
      <c r="R362" s="296"/>
      <c r="S362" s="296"/>
      <c r="T362" s="296"/>
      <c r="U362" s="296"/>
      <c r="V362" s="296"/>
      <c r="W362" s="296"/>
      <c r="X362" s="296"/>
      <c r="Y362" s="296"/>
      <c r="Z362" s="296"/>
    </row>
    <row r="363" spans="1:26" x14ac:dyDescent="0.2">
      <c r="A363" s="303">
        <v>360</v>
      </c>
      <c r="B363" s="304"/>
      <c r="C363" s="269"/>
      <c r="D363" s="306"/>
      <c r="E363" s="269"/>
      <c r="F363" s="264"/>
      <c r="G363" s="307" t="str">
        <f t="shared" si="0"/>
        <v/>
      </c>
      <c r="H363" s="307"/>
      <c r="I363" s="308"/>
      <c r="J363" s="307"/>
      <c r="K363" s="304"/>
      <c r="L363" s="307"/>
      <c r="M363" s="296"/>
      <c r="N363" s="296"/>
      <c r="O363" s="296"/>
      <c r="P363" s="296"/>
      <c r="Q363" s="296"/>
      <c r="R363" s="296"/>
      <c r="S363" s="296"/>
      <c r="T363" s="296"/>
      <c r="U363" s="296"/>
      <c r="V363" s="296"/>
      <c r="W363" s="296"/>
      <c r="X363" s="296"/>
      <c r="Y363" s="296"/>
      <c r="Z363" s="296"/>
    </row>
    <row r="364" spans="1:26" x14ac:dyDescent="0.2">
      <c r="A364" s="303">
        <v>361</v>
      </c>
      <c r="B364" s="304"/>
      <c r="C364" s="269"/>
      <c r="D364" s="306"/>
      <c r="E364" s="269"/>
      <c r="F364" s="264"/>
      <c r="G364" s="307" t="str">
        <f t="shared" si="0"/>
        <v/>
      </c>
      <c r="H364" s="307"/>
      <c r="I364" s="308"/>
      <c r="J364" s="307"/>
      <c r="K364" s="304"/>
      <c r="L364" s="307"/>
      <c r="M364" s="296"/>
      <c r="N364" s="296"/>
      <c r="O364" s="296"/>
      <c r="P364" s="296"/>
      <c r="Q364" s="296"/>
      <c r="R364" s="296"/>
      <c r="S364" s="296"/>
      <c r="T364" s="296"/>
      <c r="U364" s="296"/>
      <c r="V364" s="296"/>
      <c r="W364" s="296"/>
      <c r="X364" s="296"/>
      <c r="Y364" s="296"/>
      <c r="Z364" s="296"/>
    </row>
    <row r="365" spans="1:26" x14ac:dyDescent="0.2">
      <c r="A365" s="303">
        <v>362</v>
      </c>
      <c r="B365" s="304"/>
      <c r="C365" s="269"/>
      <c r="D365" s="306"/>
      <c r="E365" s="269"/>
      <c r="F365" s="264"/>
      <c r="G365" s="307" t="str">
        <f t="shared" si="0"/>
        <v/>
      </c>
      <c r="H365" s="307"/>
      <c r="I365" s="308"/>
      <c r="J365" s="307"/>
      <c r="K365" s="304"/>
      <c r="L365" s="307"/>
      <c r="M365" s="296"/>
      <c r="N365" s="296"/>
      <c r="O365" s="296"/>
      <c r="P365" s="296"/>
      <c r="Q365" s="296"/>
      <c r="R365" s="296"/>
      <c r="S365" s="296"/>
      <c r="T365" s="296"/>
      <c r="U365" s="296"/>
      <c r="V365" s="296"/>
      <c r="W365" s="296"/>
      <c r="X365" s="296"/>
      <c r="Y365" s="296"/>
      <c r="Z365" s="296"/>
    </row>
    <row r="366" spans="1:26" x14ac:dyDescent="0.2">
      <c r="A366" s="303">
        <v>363</v>
      </c>
      <c r="B366" s="304"/>
      <c r="C366" s="269"/>
      <c r="D366" s="306"/>
      <c r="E366" s="269"/>
      <c r="F366" s="264"/>
      <c r="G366" s="307" t="str">
        <f t="shared" si="0"/>
        <v/>
      </c>
      <c r="H366" s="307"/>
      <c r="I366" s="308"/>
      <c r="J366" s="307"/>
      <c r="K366" s="304"/>
      <c r="L366" s="307"/>
      <c r="M366" s="296"/>
      <c r="N366" s="296"/>
      <c r="O366" s="296"/>
      <c r="P366" s="296"/>
      <c r="Q366" s="296"/>
      <c r="R366" s="296"/>
      <c r="S366" s="296"/>
      <c r="T366" s="296"/>
      <c r="U366" s="296"/>
      <c r="V366" s="296"/>
      <c r="W366" s="296"/>
      <c r="X366" s="296"/>
      <c r="Y366" s="296"/>
      <c r="Z366" s="296"/>
    </row>
    <row r="367" spans="1:26" x14ac:dyDescent="0.2">
      <c r="A367" s="303">
        <v>364</v>
      </c>
      <c r="B367" s="304"/>
      <c r="C367" s="269"/>
      <c r="D367" s="306"/>
      <c r="E367" s="269"/>
      <c r="F367" s="264"/>
      <c r="G367" s="307" t="str">
        <f t="shared" si="0"/>
        <v/>
      </c>
      <c r="H367" s="307"/>
      <c r="I367" s="308"/>
      <c r="J367" s="307"/>
      <c r="K367" s="304"/>
      <c r="L367" s="307"/>
      <c r="M367" s="296"/>
      <c r="N367" s="296"/>
      <c r="O367" s="296"/>
      <c r="P367" s="296"/>
      <c r="Q367" s="296"/>
      <c r="R367" s="296"/>
      <c r="S367" s="296"/>
      <c r="T367" s="296"/>
      <c r="U367" s="296"/>
      <c r="V367" s="296"/>
      <c r="W367" s="296"/>
      <c r="X367" s="296"/>
      <c r="Y367" s="296"/>
      <c r="Z367" s="296"/>
    </row>
    <row r="368" spans="1:26" x14ac:dyDescent="0.2">
      <c r="A368" s="303">
        <v>365</v>
      </c>
      <c r="B368" s="304"/>
      <c r="C368" s="269"/>
      <c r="D368" s="306"/>
      <c r="E368" s="269"/>
      <c r="F368" s="264"/>
      <c r="G368" s="307" t="str">
        <f t="shared" si="0"/>
        <v/>
      </c>
      <c r="H368" s="307"/>
      <c r="I368" s="308"/>
      <c r="J368" s="307"/>
      <c r="K368" s="304"/>
      <c r="L368" s="307"/>
      <c r="M368" s="296"/>
      <c r="N368" s="296"/>
      <c r="O368" s="296"/>
      <c r="P368" s="296"/>
      <c r="Q368" s="296"/>
      <c r="R368" s="296"/>
      <c r="S368" s="296"/>
      <c r="T368" s="296"/>
      <c r="U368" s="296"/>
      <c r="V368" s="296"/>
      <c r="W368" s="296"/>
      <c r="X368" s="296"/>
      <c r="Y368" s="296"/>
      <c r="Z368" s="296"/>
    </row>
    <row r="369" spans="1:26" x14ac:dyDescent="0.2">
      <c r="A369" s="303">
        <v>366</v>
      </c>
      <c r="B369" s="304"/>
      <c r="C369" s="269"/>
      <c r="D369" s="306"/>
      <c r="E369" s="269"/>
      <c r="F369" s="264"/>
      <c r="G369" s="307" t="str">
        <f t="shared" si="0"/>
        <v/>
      </c>
      <c r="H369" s="307"/>
      <c r="I369" s="308"/>
      <c r="J369" s="307"/>
      <c r="K369" s="304"/>
      <c r="L369" s="307"/>
      <c r="M369" s="296"/>
      <c r="N369" s="296"/>
      <c r="O369" s="296"/>
      <c r="P369" s="296"/>
      <c r="Q369" s="296"/>
      <c r="R369" s="296"/>
      <c r="S369" s="296"/>
      <c r="T369" s="296"/>
      <c r="U369" s="296"/>
      <c r="V369" s="296"/>
      <c r="W369" s="296"/>
      <c r="X369" s="296"/>
      <c r="Y369" s="296"/>
      <c r="Z369" s="296"/>
    </row>
    <row r="370" spans="1:26" x14ac:dyDescent="0.2">
      <c r="A370" s="303">
        <v>367</v>
      </c>
      <c r="B370" s="304"/>
      <c r="C370" s="269"/>
      <c r="D370" s="306"/>
      <c r="E370" s="269"/>
      <c r="F370" s="264"/>
      <c r="G370" s="307" t="str">
        <f t="shared" si="0"/>
        <v/>
      </c>
      <c r="H370" s="307"/>
      <c r="I370" s="308"/>
      <c r="J370" s="307"/>
      <c r="K370" s="304"/>
      <c r="L370" s="307"/>
      <c r="M370" s="296"/>
      <c r="N370" s="296"/>
      <c r="O370" s="296"/>
      <c r="P370" s="296"/>
      <c r="Q370" s="296"/>
      <c r="R370" s="296"/>
      <c r="S370" s="296"/>
      <c r="T370" s="296"/>
      <c r="U370" s="296"/>
      <c r="V370" s="296"/>
      <c r="W370" s="296"/>
      <c r="X370" s="296"/>
      <c r="Y370" s="296"/>
      <c r="Z370" s="296"/>
    </row>
    <row r="371" spans="1:26" x14ac:dyDescent="0.2">
      <c r="A371" s="303">
        <v>368</v>
      </c>
      <c r="B371" s="304"/>
      <c r="C371" s="269"/>
      <c r="D371" s="306"/>
      <c r="E371" s="269"/>
      <c r="F371" s="264"/>
      <c r="G371" s="307" t="str">
        <f t="shared" si="0"/>
        <v/>
      </c>
      <c r="H371" s="307"/>
      <c r="I371" s="308"/>
      <c r="J371" s="307"/>
      <c r="K371" s="304"/>
      <c r="L371" s="307"/>
      <c r="M371" s="296"/>
      <c r="N371" s="296"/>
      <c r="O371" s="296"/>
      <c r="P371" s="296"/>
      <c r="Q371" s="296"/>
      <c r="R371" s="296"/>
      <c r="S371" s="296"/>
      <c r="T371" s="296"/>
      <c r="U371" s="296"/>
      <c r="V371" s="296"/>
      <c r="W371" s="296"/>
      <c r="X371" s="296"/>
      <c r="Y371" s="296"/>
      <c r="Z371" s="296"/>
    </row>
    <row r="372" spans="1:26" x14ac:dyDescent="0.2">
      <c r="A372" s="303">
        <v>369</v>
      </c>
      <c r="B372" s="304"/>
      <c r="C372" s="269"/>
      <c r="D372" s="306"/>
      <c r="E372" s="269"/>
      <c r="F372" s="264"/>
      <c r="G372" s="307" t="str">
        <f t="shared" si="0"/>
        <v/>
      </c>
      <c r="H372" s="307"/>
      <c r="I372" s="308"/>
      <c r="J372" s="307"/>
      <c r="K372" s="304"/>
      <c r="L372" s="307"/>
      <c r="M372" s="296"/>
      <c r="N372" s="296"/>
      <c r="O372" s="296"/>
      <c r="P372" s="296"/>
      <c r="Q372" s="296"/>
      <c r="R372" s="296"/>
      <c r="S372" s="296"/>
      <c r="T372" s="296"/>
      <c r="U372" s="296"/>
      <c r="V372" s="296"/>
      <c r="W372" s="296"/>
      <c r="X372" s="296"/>
      <c r="Y372" s="296"/>
      <c r="Z372" s="296"/>
    </row>
    <row r="373" spans="1:26" x14ac:dyDescent="0.2">
      <c r="A373" s="303">
        <v>370</v>
      </c>
      <c r="B373" s="304"/>
      <c r="C373" s="269"/>
      <c r="D373" s="306"/>
      <c r="E373" s="269"/>
      <c r="F373" s="264"/>
      <c r="G373" s="307" t="str">
        <f t="shared" si="0"/>
        <v/>
      </c>
      <c r="H373" s="307"/>
      <c r="I373" s="308"/>
      <c r="J373" s="307"/>
      <c r="K373" s="304"/>
      <c r="L373" s="307"/>
      <c r="M373" s="296"/>
      <c r="N373" s="296"/>
      <c r="O373" s="296"/>
      <c r="P373" s="296"/>
      <c r="Q373" s="296"/>
      <c r="R373" s="296"/>
      <c r="S373" s="296"/>
      <c r="T373" s="296"/>
      <c r="U373" s="296"/>
      <c r="V373" s="296"/>
      <c r="W373" s="296"/>
      <c r="X373" s="296"/>
      <c r="Y373" s="296"/>
      <c r="Z373" s="296"/>
    </row>
    <row r="374" spans="1:26" x14ac:dyDescent="0.2">
      <c r="A374" s="303">
        <v>371</v>
      </c>
      <c r="B374" s="304"/>
      <c r="C374" s="269"/>
      <c r="D374" s="306"/>
      <c r="E374" s="269"/>
      <c r="F374" s="264"/>
      <c r="G374" s="307" t="str">
        <f t="shared" si="0"/>
        <v/>
      </c>
      <c r="H374" s="307"/>
      <c r="I374" s="308"/>
      <c r="J374" s="307"/>
      <c r="K374" s="304"/>
      <c r="L374" s="307"/>
      <c r="M374" s="296"/>
      <c r="N374" s="296"/>
      <c r="O374" s="296"/>
      <c r="P374" s="296"/>
      <c r="Q374" s="296"/>
      <c r="R374" s="296"/>
      <c r="S374" s="296"/>
      <c r="T374" s="296"/>
      <c r="U374" s="296"/>
      <c r="V374" s="296"/>
      <c r="W374" s="296"/>
      <c r="X374" s="296"/>
      <c r="Y374" s="296"/>
      <c r="Z374" s="296"/>
    </row>
    <row r="375" spans="1:26" x14ac:dyDescent="0.2">
      <c r="A375" s="303">
        <v>372</v>
      </c>
      <c r="B375" s="304"/>
      <c r="C375" s="269"/>
      <c r="D375" s="306"/>
      <c r="E375" s="269"/>
      <c r="F375" s="264"/>
      <c r="G375" s="307" t="str">
        <f t="shared" si="0"/>
        <v/>
      </c>
      <c r="H375" s="307"/>
      <c r="I375" s="308"/>
      <c r="J375" s="307"/>
      <c r="K375" s="304"/>
      <c r="L375" s="307"/>
      <c r="M375" s="296"/>
      <c r="N375" s="296"/>
      <c r="O375" s="296"/>
      <c r="P375" s="296"/>
      <c r="Q375" s="296"/>
      <c r="R375" s="296"/>
      <c r="S375" s="296"/>
      <c r="T375" s="296"/>
      <c r="U375" s="296"/>
      <c r="V375" s="296"/>
      <c r="W375" s="296"/>
      <c r="X375" s="296"/>
      <c r="Y375" s="296"/>
      <c r="Z375" s="296"/>
    </row>
    <row r="376" spans="1:26" x14ac:dyDescent="0.2">
      <c r="A376" s="303">
        <v>373</v>
      </c>
      <c r="B376" s="304"/>
      <c r="C376" s="269"/>
      <c r="D376" s="306"/>
      <c r="E376" s="269"/>
      <c r="F376" s="264"/>
      <c r="G376" s="307" t="str">
        <f t="shared" si="0"/>
        <v/>
      </c>
      <c r="H376" s="307"/>
      <c r="I376" s="308"/>
      <c r="J376" s="307"/>
      <c r="K376" s="304"/>
      <c r="L376" s="307"/>
      <c r="M376" s="296"/>
      <c r="N376" s="296"/>
      <c r="O376" s="296"/>
      <c r="P376" s="296"/>
      <c r="Q376" s="296"/>
      <c r="R376" s="296"/>
      <c r="S376" s="296"/>
      <c r="T376" s="296"/>
      <c r="U376" s="296"/>
      <c r="V376" s="296"/>
      <c r="W376" s="296"/>
      <c r="X376" s="296"/>
      <c r="Y376" s="296"/>
      <c r="Z376" s="296"/>
    </row>
    <row r="377" spans="1:26" x14ac:dyDescent="0.2">
      <c r="A377" s="303">
        <v>374</v>
      </c>
      <c r="B377" s="304"/>
      <c r="C377" s="269"/>
      <c r="D377" s="306"/>
      <c r="E377" s="269"/>
      <c r="F377" s="264"/>
      <c r="G377" s="307" t="str">
        <f t="shared" si="0"/>
        <v/>
      </c>
      <c r="H377" s="307"/>
      <c r="I377" s="308"/>
      <c r="J377" s="307"/>
      <c r="K377" s="304"/>
      <c r="L377" s="307"/>
      <c r="M377" s="296"/>
      <c r="N377" s="296"/>
      <c r="O377" s="296"/>
      <c r="P377" s="296"/>
      <c r="Q377" s="296"/>
      <c r="R377" s="296"/>
      <c r="S377" s="296"/>
      <c r="T377" s="296"/>
      <c r="U377" s="296"/>
      <c r="V377" s="296"/>
      <c r="W377" s="296"/>
      <c r="X377" s="296"/>
      <c r="Y377" s="296"/>
      <c r="Z377" s="296"/>
    </row>
    <row r="378" spans="1:26" x14ac:dyDescent="0.2">
      <c r="A378" s="303">
        <v>375</v>
      </c>
      <c r="B378" s="304"/>
      <c r="C378" s="269"/>
      <c r="D378" s="306"/>
      <c r="E378" s="269"/>
      <c r="F378" s="264"/>
      <c r="G378" s="307" t="str">
        <f t="shared" si="0"/>
        <v/>
      </c>
      <c r="H378" s="307"/>
      <c r="I378" s="308"/>
      <c r="J378" s="307"/>
      <c r="K378" s="304"/>
      <c r="L378" s="307"/>
      <c r="M378" s="296"/>
      <c r="N378" s="296"/>
      <c r="O378" s="296"/>
      <c r="P378" s="296"/>
      <c r="Q378" s="296"/>
      <c r="R378" s="296"/>
      <c r="S378" s="296"/>
      <c r="T378" s="296"/>
      <c r="U378" s="296"/>
      <c r="V378" s="296"/>
      <c r="W378" s="296"/>
      <c r="X378" s="296"/>
      <c r="Y378" s="296"/>
      <c r="Z378" s="296"/>
    </row>
    <row r="379" spans="1:26" x14ac:dyDescent="0.2">
      <c r="A379" s="303">
        <v>376</v>
      </c>
      <c r="B379" s="304"/>
      <c r="C379" s="269"/>
      <c r="D379" s="306"/>
      <c r="E379" s="269"/>
      <c r="F379" s="264"/>
      <c r="G379" s="307" t="str">
        <f t="shared" si="0"/>
        <v/>
      </c>
      <c r="H379" s="307"/>
      <c r="I379" s="308"/>
      <c r="J379" s="307"/>
      <c r="K379" s="304"/>
      <c r="L379" s="307"/>
      <c r="M379" s="296"/>
      <c r="N379" s="296"/>
      <c r="O379" s="296"/>
      <c r="P379" s="296"/>
      <c r="Q379" s="296"/>
      <c r="R379" s="296"/>
      <c r="S379" s="296"/>
      <c r="T379" s="296"/>
      <c r="U379" s="296"/>
      <c r="V379" s="296"/>
      <c r="W379" s="296"/>
      <c r="X379" s="296"/>
      <c r="Y379" s="296"/>
      <c r="Z379" s="296"/>
    </row>
    <row r="380" spans="1:26" x14ac:dyDescent="0.2">
      <c r="A380" s="303">
        <v>377</v>
      </c>
      <c r="B380" s="304"/>
      <c r="C380" s="269"/>
      <c r="D380" s="306"/>
      <c r="E380" s="269"/>
      <c r="F380" s="264"/>
      <c r="G380" s="307" t="str">
        <f t="shared" si="0"/>
        <v/>
      </c>
      <c r="H380" s="307"/>
      <c r="I380" s="308"/>
      <c r="J380" s="307"/>
      <c r="K380" s="304"/>
      <c r="L380" s="307"/>
      <c r="M380" s="296"/>
      <c r="N380" s="296"/>
      <c r="O380" s="296"/>
      <c r="P380" s="296"/>
      <c r="Q380" s="296"/>
      <c r="R380" s="296"/>
      <c r="S380" s="296"/>
      <c r="T380" s="296"/>
      <c r="U380" s="296"/>
      <c r="V380" s="296"/>
      <c r="W380" s="296"/>
      <c r="X380" s="296"/>
      <c r="Y380" s="296"/>
      <c r="Z380" s="296"/>
    </row>
    <row r="381" spans="1:26" x14ac:dyDescent="0.2">
      <c r="A381" s="303">
        <v>378</v>
      </c>
      <c r="B381" s="304"/>
      <c r="C381" s="269"/>
      <c r="D381" s="306"/>
      <c r="E381" s="269"/>
      <c r="F381" s="264"/>
      <c r="G381" s="307" t="str">
        <f t="shared" si="0"/>
        <v/>
      </c>
      <c r="H381" s="307"/>
      <c r="I381" s="308"/>
      <c r="J381" s="307"/>
      <c r="K381" s="304"/>
      <c r="L381" s="307"/>
      <c r="M381" s="296"/>
      <c r="N381" s="296"/>
      <c r="O381" s="296"/>
      <c r="P381" s="296"/>
      <c r="Q381" s="296"/>
      <c r="R381" s="296"/>
      <c r="S381" s="296"/>
      <c r="T381" s="296"/>
      <c r="U381" s="296"/>
      <c r="V381" s="296"/>
      <c r="W381" s="296"/>
      <c r="X381" s="296"/>
      <c r="Y381" s="296"/>
      <c r="Z381" s="296"/>
    </row>
    <row r="382" spans="1:26" x14ac:dyDescent="0.2">
      <c r="A382" s="303">
        <v>379</v>
      </c>
      <c r="B382" s="304"/>
      <c r="C382" s="269"/>
      <c r="D382" s="306"/>
      <c r="E382" s="269"/>
      <c r="F382" s="264"/>
      <c r="G382" s="307" t="str">
        <f t="shared" si="0"/>
        <v/>
      </c>
      <c r="H382" s="307"/>
      <c r="I382" s="308"/>
      <c r="J382" s="307"/>
      <c r="K382" s="304"/>
      <c r="L382" s="307"/>
      <c r="M382" s="296"/>
      <c r="N382" s="296"/>
      <c r="O382" s="296"/>
      <c r="P382" s="296"/>
      <c r="Q382" s="296"/>
      <c r="R382" s="296"/>
      <c r="S382" s="296"/>
      <c r="T382" s="296"/>
      <c r="U382" s="296"/>
      <c r="V382" s="296"/>
      <c r="W382" s="296"/>
      <c r="X382" s="296"/>
      <c r="Y382" s="296"/>
      <c r="Z382" s="296"/>
    </row>
    <row r="383" spans="1:26" x14ac:dyDescent="0.2">
      <c r="A383" s="303">
        <v>380</v>
      </c>
      <c r="B383" s="304"/>
      <c r="C383" s="269"/>
      <c r="D383" s="306"/>
      <c r="E383" s="269"/>
      <c r="F383" s="264"/>
      <c r="G383" s="307" t="str">
        <f t="shared" si="0"/>
        <v/>
      </c>
      <c r="H383" s="307"/>
      <c r="I383" s="308"/>
      <c r="J383" s="307"/>
      <c r="K383" s="304"/>
      <c r="L383" s="307"/>
      <c r="M383" s="296"/>
      <c r="N383" s="296"/>
      <c r="O383" s="296"/>
      <c r="P383" s="296"/>
      <c r="Q383" s="296"/>
      <c r="R383" s="296"/>
      <c r="S383" s="296"/>
      <c r="T383" s="296"/>
      <c r="U383" s="296"/>
      <c r="V383" s="296"/>
      <c r="W383" s="296"/>
      <c r="X383" s="296"/>
      <c r="Y383" s="296"/>
      <c r="Z383" s="296"/>
    </row>
    <row r="384" spans="1:26" x14ac:dyDescent="0.2">
      <c r="A384" s="303">
        <v>381</v>
      </c>
      <c r="B384" s="304"/>
      <c r="C384" s="269"/>
      <c r="D384" s="306"/>
      <c r="E384" s="269"/>
      <c r="F384" s="264"/>
      <c r="G384" s="307" t="str">
        <f t="shared" si="0"/>
        <v/>
      </c>
      <c r="H384" s="307"/>
      <c r="I384" s="308"/>
      <c r="J384" s="307"/>
      <c r="K384" s="304"/>
      <c r="L384" s="307"/>
      <c r="M384" s="296"/>
      <c r="N384" s="296"/>
      <c r="O384" s="296"/>
      <c r="P384" s="296"/>
      <c r="Q384" s="296"/>
      <c r="R384" s="296"/>
      <c r="S384" s="296"/>
      <c r="T384" s="296"/>
      <c r="U384" s="296"/>
      <c r="V384" s="296"/>
      <c r="W384" s="296"/>
      <c r="X384" s="296"/>
      <c r="Y384" s="296"/>
      <c r="Z384" s="296"/>
    </row>
    <row r="385" spans="1:26" x14ac:dyDescent="0.2">
      <c r="A385" s="303">
        <v>382</v>
      </c>
      <c r="B385" s="304"/>
      <c r="C385" s="269"/>
      <c r="D385" s="306"/>
      <c r="E385" s="269"/>
      <c r="F385" s="264"/>
      <c r="G385" s="307" t="str">
        <f t="shared" si="0"/>
        <v/>
      </c>
      <c r="H385" s="307"/>
      <c r="I385" s="308"/>
      <c r="J385" s="307"/>
      <c r="K385" s="304"/>
      <c r="L385" s="307"/>
      <c r="M385" s="296"/>
      <c r="N385" s="296"/>
      <c r="O385" s="296"/>
      <c r="P385" s="296"/>
      <c r="Q385" s="296"/>
      <c r="R385" s="296"/>
      <c r="S385" s="296"/>
      <c r="T385" s="296"/>
      <c r="U385" s="296"/>
      <c r="V385" s="296"/>
      <c r="W385" s="296"/>
      <c r="X385" s="296"/>
      <c r="Y385" s="296"/>
      <c r="Z385" s="296"/>
    </row>
    <row r="386" spans="1:26" x14ac:dyDescent="0.2">
      <c r="A386" s="303">
        <v>383</v>
      </c>
      <c r="B386" s="304"/>
      <c r="C386" s="269"/>
      <c r="D386" s="306"/>
      <c r="E386" s="269"/>
      <c r="F386" s="264"/>
      <c r="G386" s="307" t="str">
        <f t="shared" si="0"/>
        <v/>
      </c>
      <c r="H386" s="307"/>
      <c r="I386" s="308"/>
      <c r="J386" s="307"/>
      <c r="K386" s="304"/>
      <c r="L386" s="307"/>
      <c r="M386" s="296"/>
      <c r="N386" s="296"/>
      <c r="O386" s="296"/>
      <c r="P386" s="296"/>
      <c r="Q386" s="296"/>
      <c r="R386" s="296"/>
      <c r="S386" s="296"/>
      <c r="T386" s="296"/>
      <c r="U386" s="296"/>
      <c r="V386" s="296"/>
      <c r="W386" s="296"/>
      <c r="X386" s="296"/>
      <c r="Y386" s="296"/>
      <c r="Z386" s="296"/>
    </row>
    <row r="387" spans="1:26" x14ac:dyDescent="0.2">
      <c r="A387" s="303">
        <v>384</v>
      </c>
      <c r="B387" s="304"/>
      <c r="C387" s="269"/>
      <c r="D387" s="306"/>
      <c r="E387" s="269"/>
      <c r="F387" s="264"/>
      <c r="G387" s="307" t="str">
        <f t="shared" si="0"/>
        <v/>
      </c>
      <c r="H387" s="307"/>
      <c r="I387" s="308"/>
      <c r="J387" s="307"/>
      <c r="K387" s="304"/>
      <c r="L387" s="307"/>
      <c r="M387" s="296"/>
      <c r="N387" s="296"/>
      <c r="O387" s="296"/>
      <c r="P387" s="296"/>
      <c r="Q387" s="296"/>
      <c r="R387" s="296"/>
      <c r="S387" s="296"/>
      <c r="T387" s="296"/>
      <c r="U387" s="296"/>
      <c r="V387" s="296"/>
      <c r="W387" s="296"/>
      <c r="X387" s="296"/>
      <c r="Y387" s="296"/>
      <c r="Z387" s="296"/>
    </row>
    <row r="388" spans="1:26" x14ac:dyDescent="0.2">
      <c r="A388" s="303">
        <v>385</v>
      </c>
      <c r="B388" s="304"/>
      <c r="C388" s="269"/>
      <c r="D388" s="306"/>
      <c r="E388" s="269"/>
      <c r="F388" s="264"/>
      <c r="G388" s="307" t="str">
        <f t="shared" si="0"/>
        <v/>
      </c>
      <c r="H388" s="307"/>
      <c r="I388" s="308"/>
      <c r="J388" s="307"/>
      <c r="K388" s="304"/>
      <c r="L388" s="307"/>
      <c r="M388" s="296"/>
      <c r="N388" s="296"/>
      <c r="O388" s="296"/>
      <c r="P388" s="296"/>
      <c r="Q388" s="296"/>
      <c r="R388" s="296"/>
      <c r="S388" s="296"/>
      <c r="T388" s="296"/>
      <c r="U388" s="296"/>
      <c r="V388" s="296"/>
      <c r="W388" s="296"/>
      <c r="X388" s="296"/>
      <c r="Y388" s="296"/>
      <c r="Z388" s="296"/>
    </row>
    <row r="389" spans="1:26" x14ac:dyDescent="0.2">
      <c r="A389" s="303">
        <v>386</v>
      </c>
      <c r="B389" s="304"/>
      <c r="C389" s="269"/>
      <c r="D389" s="306"/>
      <c r="E389" s="269"/>
      <c r="F389" s="264"/>
      <c r="G389" s="307" t="str">
        <f t="shared" si="0"/>
        <v/>
      </c>
      <c r="H389" s="307"/>
      <c r="I389" s="308"/>
      <c r="J389" s="307"/>
      <c r="K389" s="304"/>
      <c r="L389" s="307"/>
      <c r="M389" s="296"/>
      <c r="N389" s="296"/>
      <c r="O389" s="296"/>
      <c r="P389" s="296"/>
      <c r="Q389" s="296"/>
      <c r="R389" s="296"/>
      <c r="S389" s="296"/>
      <c r="T389" s="296"/>
      <c r="U389" s="296"/>
      <c r="V389" s="296"/>
      <c r="W389" s="296"/>
      <c r="X389" s="296"/>
      <c r="Y389" s="296"/>
      <c r="Z389" s="296"/>
    </row>
    <row r="390" spans="1:26" x14ac:dyDescent="0.2">
      <c r="A390" s="303">
        <v>387</v>
      </c>
      <c r="B390" s="304"/>
      <c r="C390" s="269"/>
      <c r="D390" s="306"/>
      <c r="E390" s="269"/>
      <c r="F390" s="264"/>
      <c r="G390" s="307" t="str">
        <f t="shared" si="0"/>
        <v/>
      </c>
      <c r="H390" s="307"/>
      <c r="I390" s="308"/>
      <c r="J390" s="307"/>
      <c r="K390" s="304"/>
      <c r="L390" s="307"/>
      <c r="M390" s="296"/>
      <c r="N390" s="296"/>
      <c r="O390" s="296"/>
      <c r="P390" s="296"/>
      <c r="Q390" s="296"/>
      <c r="R390" s="296"/>
      <c r="S390" s="296"/>
      <c r="T390" s="296"/>
      <c r="U390" s="296"/>
      <c r="V390" s="296"/>
      <c r="W390" s="296"/>
      <c r="X390" s="296"/>
      <c r="Y390" s="296"/>
      <c r="Z390" s="296"/>
    </row>
    <row r="391" spans="1:26" x14ac:dyDescent="0.2">
      <c r="A391" s="303">
        <v>388</v>
      </c>
      <c r="B391" s="304"/>
      <c r="C391" s="269"/>
      <c r="D391" s="306"/>
      <c r="E391" s="269"/>
      <c r="F391" s="264"/>
      <c r="G391" s="307" t="str">
        <f t="shared" si="0"/>
        <v/>
      </c>
      <c r="H391" s="307"/>
      <c r="I391" s="308"/>
      <c r="J391" s="307"/>
      <c r="K391" s="304"/>
      <c r="L391" s="307"/>
      <c r="M391" s="296"/>
      <c r="N391" s="296"/>
      <c r="O391" s="296"/>
      <c r="P391" s="296"/>
      <c r="Q391" s="296"/>
      <c r="R391" s="296"/>
      <c r="S391" s="296"/>
      <c r="T391" s="296"/>
      <c r="U391" s="296"/>
      <c r="V391" s="296"/>
      <c r="W391" s="296"/>
      <c r="X391" s="296"/>
      <c r="Y391" s="296"/>
      <c r="Z391" s="296"/>
    </row>
    <row r="392" spans="1:26" x14ac:dyDescent="0.2">
      <c r="A392" s="303">
        <v>389</v>
      </c>
      <c r="B392" s="304"/>
      <c r="C392" s="269"/>
      <c r="D392" s="306"/>
      <c r="E392" s="269"/>
      <c r="F392" s="264"/>
      <c r="G392" s="307" t="str">
        <f t="shared" si="0"/>
        <v/>
      </c>
      <c r="H392" s="307"/>
      <c r="I392" s="308"/>
      <c r="J392" s="307"/>
      <c r="K392" s="304"/>
      <c r="L392" s="307"/>
      <c r="M392" s="296"/>
      <c r="N392" s="296"/>
      <c r="O392" s="296"/>
      <c r="P392" s="296"/>
      <c r="Q392" s="296"/>
      <c r="R392" s="296"/>
      <c r="S392" s="296"/>
      <c r="T392" s="296"/>
      <c r="U392" s="296"/>
      <c r="V392" s="296"/>
      <c r="W392" s="296"/>
      <c r="X392" s="296"/>
      <c r="Y392" s="296"/>
      <c r="Z392" s="296"/>
    </row>
    <row r="393" spans="1:26" x14ac:dyDescent="0.2">
      <c r="A393" s="303">
        <v>390</v>
      </c>
      <c r="B393" s="304"/>
      <c r="C393" s="269"/>
      <c r="D393" s="306"/>
      <c r="E393" s="269"/>
      <c r="F393" s="264"/>
      <c r="G393" s="307" t="str">
        <f t="shared" si="0"/>
        <v/>
      </c>
      <c r="H393" s="307"/>
      <c r="I393" s="308"/>
      <c r="J393" s="307"/>
      <c r="K393" s="304"/>
      <c r="L393" s="307"/>
      <c r="M393" s="296"/>
      <c r="N393" s="296"/>
      <c r="O393" s="296"/>
      <c r="P393" s="296"/>
      <c r="Q393" s="296"/>
      <c r="R393" s="296"/>
      <c r="S393" s="296"/>
      <c r="T393" s="296"/>
      <c r="U393" s="296"/>
      <c r="V393" s="296"/>
      <c r="W393" s="296"/>
      <c r="X393" s="296"/>
      <c r="Y393" s="296"/>
      <c r="Z393" s="296"/>
    </row>
    <row r="394" spans="1:26" x14ac:dyDescent="0.2">
      <c r="A394" s="303">
        <v>391</v>
      </c>
      <c r="B394" s="304"/>
      <c r="C394" s="269"/>
      <c r="D394" s="306"/>
      <c r="E394" s="269"/>
      <c r="F394" s="264"/>
      <c r="G394" s="307" t="str">
        <f t="shared" si="0"/>
        <v/>
      </c>
      <c r="H394" s="307"/>
      <c r="I394" s="308"/>
      <c r="J394" s="307"/>
      <c r="K394" s="304"/>
      <c r="L394" s="307"/>
      <c r="M394" s="296"/>
      <c r="N394" s="296"/>
      <c r="O394" s="296"/>
      <c r="P394" s="296"/>
      <c r="Q394" s="296"/>
      <c r="R394" s="296"/>
      <c r="S394" s="296"/>
      <c r="T394" s="296"/>
      <c r="U394" s="296"/>
      <c r="V394" s="296"/>
      <c r="W394" s="296"/>
      <c r="X394" s="296"/>
      <c r="Y394" s="296"/>
      <c r="Z394" s="296"/>
    </row>
    <row r="395" spans="1:26" x14ac:dyDescent="0.2">
      <c r="A395" s="303">
        <v>392</v>
      </c>
      <c r="B395" s="304"/>
      <c r="C395" s="269"/>
      <c r="D395" s="306"/>
      <c r="E395" s="269"/>
      <c r="F395" s="264"/>
      <c r="G395" s="307" t="str">
        <f t="shared" si="0"/>
        <v/>
      </c>
      <c r="H395" s="307"/>
      <c r="I395" s="308"/>
      <c r="J395" s="307"/>
      <c r="K395" s="304"/>
      <c r="L395" s="307"/>
      <c r="M395" s="296"/>
      <c r="N395" s="296"/>
      <c r="O395" s="296"/>
      <c r="P395" s="296"/>
      <c r="Q395" s="296"/>
      <c r="R395" s="296"/>
      <c r="S395" s="296"/>
      <c r="T395" s="296"/>
      <c r="U395" s="296"/>
      <c r="V395" s="296"/>
      <c r="W395" s="296"/>
      <c r="X395" s="296"/>
      <c r="Y395" s="296"/>
      <c r="Z395" s="296"/>
    </row>
    <row r="396" spans="1:26" x14ac:dyDescent="0.2">
      <c r="A396" s="303">
        <v>393</v>
      </c>
      <c r="B396" s="304"/>
      <c r="C396" s="269"/>
      <c r="D396" s="306"/>
      <c r="E396" s="269"/>
      <c r="F396" s="264"/>
      <c r="G396" s="307" t="str">
        <f t="shared" si="0"/>
        <v/>
      </c>
      <c r="H396" s="307"/>
      <c r="I396" s="308"/>
      <c r="J396" s="307"/>
      <c r="K396" s="304"/>
      <c r="L396" s="307"/>
      <c r="M396" s="296"/>
      <c r="N396" s="296"/>
      <c r="O396" s="296"/>
      <c r="P396" s="296"/>
      <c r="Q396" s="296"/>
      <c r="R396" s="296"/>
      <c r="S396" s="296"/>
      <c r="T396" s="296"/>
      <c r="U396" s="296"/>
      <c r="V396" s="296"/>
      <c r="W396" s="296"/>
      <c r="X396" s="296"/>
      <c r="Y396" s="296"/>
      <c r="Z396" s="296"/>
    </row>
    <row r="397" spans="1:26" x14ac:dyDescent="0.2">
      <c r="A397" s="303">
        <v>394</v>
      </c>
      <c r="B397" s="304"/>
      <c r="C397" s="269"/>
      <c r="D397" s="306"/>
      <c r="E397" s="269"/>
      <c r="F397" s="264"/>
      <c r="G397" s="307" t="str">
        <f t="shared" si="0"/>
        <v/>
      </c>
      <c r="H397" s="307"/>
      <c r="I397" s="308"/>
      <c r="J397" s="307"/>
      <c r="K397" s="304"/>
      <c r="L397" s="307"/>
      <c r="M397" s="296"/>
      <c r="N397" s="296"/>
      <c r="O397" s="296"/>
      <c r="P397" s="296"/>
      <c r="Q397" s="296"/>
      <c r="R397" s="296"/>
      <c r="S397" s="296"/>
      <c r="T397" s="296"/>
      <c r="U397" s="296"/>
      <c r="V397" s="296"/>
      <c r="W397" s="296"/>
      <c r="X397" s="296"/>
      <c r="Y397" s="296"/>
      <c r="Z397" s="296"/>
    </row>
    <row r="398" spans="1:26" x14ac:dyDescent="0.2">
      <c r="A398" s="303">
        <v>395</v>
      </c>
      <c r="B398" s="304"/>
      <c r="C398" s="269"/>
      <c r="D398" s="306"/>
      <c r="E398" s="269"/>
      <c r="F398" s="264"/>
      <c r="G398" s="307" t="str">
        <f t="shared" si="0"/>
        <v/>
      </c>
      <c r="H398" s="307"/>
      <c r="I398" s="308"/>
      <c r="J398" s="307"/>
      <c r="K398" s="304"/>
      <c r="L398" s="307"/>
      <c r="M398" s="296"/>
      <c r="N398" s="296"/>
      <c r="O398" s="296"/>
      <c r="P398" s="296"/>
      <c r="Q398" s="296"/>
      <c r="R398" s="296"/>
      <c r="S398" s="296"/>
      <c r="T398" s="296"/>
      <c r="U398" s="296"/>
      <c r="V398" s="296"/>
      <c r="W398" s="296"/>
      <c r="X398" s="296"/>
      <c r="Y398" s="296"/>
      <c r="Z398" s="296"/>
    </row>
    <row r="399" spans="1:26" x14ac:dyDescent="0.2">
      <c r="A399" s="303">
        <v>396</v>
      </c>
      <c r="B399" s="304"/>
      <c r="C399" s="269"/>
      <c r="D399" s="306"/>
      <c r="E399" s="269"/>
      <c r="F399" s="264"/>
      <c r="G399" s="307" t="str">
        <f t="shared" si="0"/>
        <v/>
      </c>
      <c r="H399" s="307"/>
      <c r="I399" s="308"/>
      <c r="J399" s="307"/>
      <c r="K399" s="304"/>
      <c r="L399" s="307"/>
      <c r="M399" s="296"/>
      <c r="N399" s="296"/>
      <c r="O399" s="296"/>
      <c r="P399" s="296"/>
      <c r="Q399" s="296"/>
      <c r="R399" s="296"/>
      <c r="S399" s="296"/>
      <c r="T399" s="296"/>
      <c r="U399" s="296"/>
      <c r="V399" s="296"/>
      <c r="W399" s="296"/>
      <c r="X399" s="296"/>
      <c r="Y399" s="296"/>
      <c r="Z399" s="296"/>
    </row>
    <row r="400" spans="1:26" x14ac:dyDescent="0.2">
      <c r="A400" s="303">
        <v>397</v>
      </c>
      <c r="B400" s="304"/>
      <c r="C400" s="269"/>
      <c r="D400" s="306"/>
      <c r="E400" s="269"/>
      <c r="F400" s="264"/>
      <c r="G400" s="307" t="str">
        <f t="shared" si="0"/>
        <v/>
      </c>
      <c r="H400" s="307"/>
      <c r="I400" s="308"/>
      <c r="J400" s="307"/>
      <c r="K400" s="304"/>
      <c r="L400" s="307"/>
      <c r="M400" s="296"/>
      <c r="N400" s="296"/>
      <c r="O400" s="296"/>
      <c r="P400" s="296"/>
      <c r="Q400" s="296"/>
      <c r="R400" s="296"/>
      <c r="S400" s="296"/>
      <c r="T400" s="296"/>
      <c r="U400" s="296"/>
      <c r="V400" s="296"/>
      <c r="W400" s="296"/>
      <c r="X400" s="296"/>
      <c r="Y400" s="296"/>
      <c r="Z400" s="296"/>
    </row>
    <row r="401" spans="1:26" x14ac:dyDescent="0.2">
      <c r="A401" s="303">
        <v>398</v>
      </c>
      <c r="B401" s="304"/>
      <c r="C401" s="269"/>
      <c r="D401" s="306"/>
      <c r="E401" s="269"/>
      <c r="F401" s="264"/>
      <c r="G401" s="307" t="str">
        <f t="shared" si="0"/>
        <v/>
      </c>
      <c r="H401" s="307"/>
      <c r="I401" s="308"/>
      <c r="J401" s="307"/>
      <c r="K401" s="304"/>
      <c r="L401" s="307"/>
      <c r="M401" s="296"/>
      <c r="N401" s="296"/>
      <c r="O401" s="296"/>
      <c r="P401" s="296"/>
      <c r="Q401" s="296"/>
      <c r="R401" s="296"/>
      <c r="S401" s="296"/>
      <c r="T401" s="296"/>
      <c r="U401" s="296"/>
      <c r="V401" s="296"/>
      <c r="W401" s="296"/>
      <c r="X401" s="296"/>
      <c r="Y401" s="296"/>
      <c r="Z401" s="296"/>
    </row>
    <row r="402" spans="1:26" x14ac:dyDescent="0.2">
      <c r="A402" s="303">
        <v>399</v>
      </c>
      <c r="B402" s="304"/>
      <c r="C402" s="269"/>
      <c r="D402" s="306"/>
      <c r="E402" s="269"/>
      <c r="F402" s="264"/>
      <c r="G402" s="307" t="str">
        <f t="shared" si="0"/>
        <v/>
      </c>
      <c r="H402" s="307"/>
      <c r="I402" s="308"/>
      <c r="J402" s="307"/>
      <c r="K402" s="304"/>
      <c r="L402" s="307"/>
      <c r="M402" s="296"/>
      <c r="N402" s="296"/>
      <c r="O402" s="296"/>
      <c r="P402" s="296"/>
      <c r="Q402" s="296"/>
      <c r="R402" s="296"/>
      <c r="S402" s="296"/>
      <c r="T402" s="296"/>
      <c r="U402" s="296"/>
      <c r="V402" s="296"/>
      <c r="W402" s="296"/>
      <c r="X402" s="296"/>
      <c r="Y402" s="296"/>
      <c r="Z402" s="296"/>
    </row>
    <row r="403" spans="1:26" x14ac:dyDescent="0.2">
      <c r="A403" s="303">
        <v>400</v>
      </c>
      <c r="B403" s="304"/>
      <c r="C403" s="269"/>
      <c r="D403" s="306"/>
      <c r="E403" s="269"/>
      <c r="F403" s="264"/>
      <c r="G403" s="307" t="str">
        <f t="shared" si="0"/>
        <v/>
      </c>
      <c r="H403" s="307"/>
      <c r="I403" s="308"/>
      <c r="J403" s="307"/>
      <c r="K403" s="304"/>
      <c r="L403" s="307"/>
      <c r="M403" s="296"/>
      <c r="N403" s="296"/>
      <c r="O403" s="296"/>
      <c r="P403" s="296"/>
      <c r="Q403" s="296"/>
      <c r="R403" s="296"/>
      <c r="S403" s="296"/>
      <c r="T403" s="296"/>
      <c r="U403" s="296"/>
      <c r="V403" s="296"/>
      <c r="W403" s="296"/>
      <c r="X403" s="296"/>
      <c r="Y403" s="296"/>
      <c r="Z403" s="296"/>
    </row>
    <row r="404" spans="1:26" x14ac:dyDescent="0.2">
      <c r="A404" s="303">
        <v>401</v>
      </c>
      <c r="B404" s="304"/>
      <c r="C404" s="269"/>
      <c r="D404" s="306"/>
      <c r="E404" s="269"/>
      <c r="F404" s="264"/>
      <c r="G404" s="307" t="str">
        <f t="shared" si="0"/>
        <v/>
      </c>
      <c r="H404" s="307"/>
      <c r="I404" s="308"/>
      <c r="J404" s="307"/>
      <c r="K404" s="304"/>
      <c r="L404" s="307"/>
      <c r="M404" s="296"/>
      <c r="N404" s="296"/>
      <c r="O404" s="296"/>
      <c r="P404" s="296"/>
      <c r="Q404" s="296"/>
      <c r="R404" s="296"/>
      <c r="S404" s="296"/>
      <c r="T404" s="296"/>
      <c r="U404" s="296"/>
      <c r="V404" s="296"/>
      <c r="W404" s="296"/>
      <c r="X404" s="296"/>
      <c r="Y404" s="296"/>
      <c r="Z404" s="296"/>
    </row>
    <row r="405" spans="1:26" x14ac:dyDescent="0.2">
      <c r="A405" s="303">
        <v>402</v>
      </c>
      <c r="B405" s="304"/>
      <c r="C405" s="269"/>
      <c r="D405" s="306"/>
      <c r="E405" s="269"/>
      <c r="F405" s="264"/>
      <c r="G405" s="307" t="str">
        <f t="shared" si="0"/>
        <v/>
      </c>
      <c r="H405" s="307"/>
      <c r="I405" s="308"/>
      <c r="J405" s="307"/>
      <c r="K405" s="304"/>
      <c r="L405" s="307"/>
      <c r="M405" s="296"/>
      <c r="N405" s="296"/>
      <c r="O405" s="296"/>
      <c r="P405" s="296"/>
      <c r="Q405" s="296"/>
      <c r="R405" s="296"/>
      <c r="S405" s="296"/>
      <c r="T405" s="296"/>
      <c r="U405" s="296"/>
      <c r="V405" s="296"/>
      <c r="W405" s="296"/>
      <c r="X405" s="296"/>
      <c r="Y405" s="296"/>
      <c r="Z405" s="296"/>
    </row>
    <row r="406" spans="1:26" x14ac:dyDescent="0.2">
      <c r="A406" s="303">
        <v>403</v>
      </c>
      <c r="B406" s="304"/>
      <c r="C406" s="269"/>
      <c r="D406" s="306"/>
      <c r="E406" s="269"/>
      <c r="F406" s="264"/>
      <c r="G406" s="307" t="str">
        <f t="shared" si="0"/>
        <v/>
      </c>
      <c r="H406" s="307"/>
      <c r="I406" s="308"/>
      <c r="J406" s="307"/>
      <c r="K406" s="304"/>
      <c r="L406" s="307"/>
      <c r="M406" s="296"/>
      <c r="N406" s="296"/>
      <c r="O406" s="296"/>
      <c r="P406" s="296"/>
      <c r="Q406" s="296"/>
      <c r="R406" s="296"/>
      <c r="S406" s="296"/>
      <c r="T406" s="296"/>
      <c r="U406" s="296"/>
      <c r="V406" s="296"/>
      <c r="W406" s="296"/>
      <c r="X406" s="296"/>
      <c r="Y406" s="296"/>
      <c r="Z406" s="296"/>
    </row>
    <row r="407" spans="1:26" x14ac:dyDescent="0.2">
      <c r="A407" s="303">
        <v>404</v>
      </c>
      <c r="B407" s="304"/>
      <c r="C407" s="269"/>
      <c r="D407" s="306"/>
      <c r="E407" s="269"/>
      <c r="F407" s="264"/>
      <c r="G407" s="307" t="str">
        <f t="shared" si="0"/>
        <v/>
      </c>
      <c r="H407" s="307"/>
      <c r="I407" s="308"/>
      <c r="J407" s="307"/>
      <c r="K407" s="304"/>
      <c r="L407" s="307"/>
      <c r="M407" s="296"/>
      <c r="N407" s="296"/>
      <c r="O407" s="296"/>
      <c r="P407" s="296"/>
      <c r="Q407" s="296"/>
      <c r="R407" s="296"/>
      <c r="S407" s="296"/>
      <c r="T407" s="296"/>
      <c r="U407" s="296"/>
      <c r="V407" s="296"/>
      <c r="W407" s="296"/>
      <c r="X407" s="296"/>
      <c r="Y407" s="296"/>
      <c r="Z407" s="296"/>
    </row>
    <row r="408" spans="1:26" x14ac:dyDescent="0.2">
      <c r="A408" s="303">
        <v>405</v>
      </c>
      <c r="B408" s="304"/>
      <c r="C408" s="269"/>
      <c r="D408" s="306"/>
      <c r="E408" s="269"/>
      <c r="F408" s="264"/>
      <c r="G408" s="307" t="str">
        <f t="shared" si="0"/>
        <v/>
      </c>
      <c r="H408" s="307"/>
      <c r="I408" s="308"/>
      <c r="J408" s="307"/>
      <c r="K408" s="304"/>
      <c r="L408" s="307"/>
      <c r="M408" s="296"/>
      <c r="N408" s="296"/>
      <c r="O408" s="296"/>
      <c r="P408" s="296"/>
      <c r="Q408" s="296"/>
      <c r="R408" s="296"/>
      <c r="S408" s="296"/>
      <c r="T408" s="296"/>
      <c r="U408" s="296"/>
      <c r="V408" s="296"/>
      <c r="W408" s="296"/>
      <c r="X408" s="296"/>
      <c r="Y408" s="296"/>
      <c r="Z408" s="296"/>
    </row>
    <row r="409" spans="1:26" x14ac:dyDescent="0.2">
      <c r="A409" s="303">
        <v>406</v>
      </c>
      <c r="B409" s="304"/>
      <c r="C409" s="269"/>
      <c r="D409" s="306"/>
      <c r="E409" s="269"/>
      <c r="F409" s="264"/>
      <c r="G409" s="307" t="str">
        <f t="shared" si="0"/>
        <v/>
      </c>
      <c r="H409" s="307"/>
      <c r="I409" s="308"/>
      <c r="J409" s="307"/>
      <c r="K409" s="304"/>
      <c r="L409" s="307"/>
      <c r="M409" s="296"/>
      <c r="N409" s="296"/>
      <c r="O409" s="296"/>
      <c r="P409" s="296"/>
      <c r="Q409" s="296"/>
      <c r="R409" s="296"/>
      <c r="S409" s="296"/>
      <c r="T409" s="296"/>
      <c r="U409" s="296"/>
      <c r="V409" s="296"/>
      <c r="W409" s="296"/>
      <c r="X409" s="296"/>
      <c r="Y409" s="296"/>
      <c r="Z409" s="296"/>
    </row>
    <row r="410" spans="1:26" x14ac:dyDescent="0.2">
      <c r="A410" s="303">
        <v>407</v>
      </c>
      <c r="B410" s="304"/>
      <c r="C410" s="269"/>
      <c r="D410" s="306"/>
      <c r="E410" s="269"/>
      <c r="F410" s="264"/>
      <c r="G410" s="307" t="str">
        <f t="shared" si="0"/>
        <v/>
      </c>
      <c r="H410" s="307"/>
      <c r="I410" s="308"/>
      <c r="J410" s="307"/>
      <c r="K410" s="304"/>
      <c r="L410" s="307"/>
      <c r="M410" s="296"/>
      <c r="N410" s="296"/>
      <c r="O410" s="296"/>
      <c r="P410" s="296"/>
      <c r="Q410" s="296"/>
      <c r="R410" s="296"/>
      <c r="S410" s="296"/>
      <c r="T410" s="296"/>
      <c r="U410" s="296"/>
      <c r="V410" s="296"/>
      <c r="W410" s="296"/>
      <c r="X410" s="296"/>
      <c r="Y410" s="296"/>
      <c r="Z410" s="296"/>
    </row>
    <row r="411" spans="1:26" x14ac:dyDescent="0.2">
      <c r="A411" s="303">
        <v>408</v>
      </c>
      <c r="B411" s="304"/>
      <c r="C411" s="269"/>
      <c r="D411" s="306"/>
      <c r="E411" s="269"/>
      <c r="F411" s="264"/>
      <c r="G411" s="307" t="str">
        <f t="shared" si="0"/>
        <v/>
      </c>
      <c r="H411" s="307"/>
      <c r="I411" s="308"/>
      <c r="J411" s="307"/>
      <c r="K411" s="304"/>
      <c r="L411" s="307"/>
      <c r="M411" s="296"/>
      <c r="N411" s="296"/>
      <c r="O411" s="296"/>
      <c r="P411" s="296"/>
      <c r="Q411" s="296"/>
      <c r="R411" s="296"/>
      <c r="S411" s="296"/>
      <c r="T411" s="296"/>
      <c r="U411" s="296"/>
      <c r="V411" s="296"/>
      <c r="W411" s="296"/>
      <c r="X411" s="296"/>
      <c r="Y411" s="296"/>
      <c r="Z411" s="296"/>
    </row>
    <row r="412" spans="1:26" x14ac:dyDescent="0.2">
      <c r="A412" s="303">
        <v>409</v>
      </c>
      <c r="B412" s="304"/>
      <c r="C412" s="269"/>
      <c r="D412" s="306"/>
      <c r="E412" s="269"/>
      <c r="F412" s="264"/>
      <c r="G412" s="307" t="str">
        <f t="shared" si="0"/>
        <v/>
      </c>
      <c r="H412" s="307"/>
      <c r="I412" s="308"/>
      <c r="J412" s="307"/>
      <c r="K412" s="304"/>
      <c r="L412" s="307"/>
      <c r="M412" s="296"/>
      <c r="N412" s="296"/>
      <c r="O412" s="296"/>
      <c r="P412" s="296"/>
      <c r="Q412" s="296"/>
      <c r="R412" s="296"/>
      <c r="S412" s="296"/>
      <c r="T412" s="296"/>
      <c r="U412" s="296"/>
      <c r="V412" s="296"/>
      <c r="W412" s="296"/>
      <c r="X412" s="296"/>
      <c r="Y412" s="296"/>
      <c r="Z412" s="296"/>
    </row>
    <row r="413" spans="1:26" x14ac:dyDescent="0.2">
      <c r="A413" s="303">
        <v>410</v>
      </c>
      <c r="B413" s="304"/>
      <c r="C413" s="269"/>
      <c r="D413" s="306"/>
      <c r="E413" s="269"/>
      <c r="F413" s="264"/>
      <c r="G413" s="307" t="str">
        <f t="shared" si="0"/>
        <v/>
      </c>
      <c r="H413" s="307"/>
      <c r="I413" s="308"/>
      <c r="J413" s="307"/>
      <c r="K413" s="304"/>
      <c r="L413" s="307"/>
      <c r="M413" s="296"/>
      <c r="N413" s="296"/>
      <c r="O413" s="296"/>
      <c r="P413" s="296"/>
      <c r="Q413" s="296"/>
      <c r="R413" s="296"/>
      <c r="S413" s="296"/>
      <c r="T413" s="296"/>
      <c r="U413" s="296"/>
      <c r="V413" s="296"/>
      <c r="W413" s="296"/>
      <c r="X413" s="296"/>
      <c r="Y413" s="296"/>
      <c r="Z413" s="296"/>
    </row>
    <row r="414" spans="1:26" x14ac:dyDescent="0.2">
      <c r="A414" s="303">
        <v>411</v>
      </c>
      <c r="B414" s="304"/>
      <c r="C414" s="269"/>
      <c r="D414" s="306"/>
      <c r="E414" s="269"/>
      <c r="F414" s="264"/>
      <c r="G414" s="307" t="str">
        <f t="shared" si="0"/>
        <v/>
      </c>
      <c r="H414" s="307"/>
      <c r="I414" s="308"/>
      <c r="J414" s="307"/>
      <c r="K414" s="304"/>
      <c r="L414" s="307"/>
      <c r="M414" s="296"/>
      <c r="N414" s="296"/>
      <c r="O414" s="296"/>
      <c r="P414" s="296"/>
      <c r="Q414" s="296"/>
      <c r="R414" s="296"/>
      <c r="S414" s="296"/>
      <c r="T414" s="296"/>
      <c r="U414" s="296"/>
      <c r="V414" s="296"/>
      <c r="W414" s="296"/>
      <c r="X414" s="296"/>
      <c r="Y414" s="296"/>
      <c r="Z414" s="296"/>
    </row>
    <row r="415" spans="1:26" x14ac:dyDescent="0.2">
      <c r="A415" s="303">
        <v>412</v>
      </c>
      <c r="B415" s="304"/>
      <c r="C415" s="269"/>
      <c r="D415" s="306"/>
      <c r="E415" s="269"/>
      <c r="F415" s="264"/>
      <c r="G415" s="307" t="str">
        <f t="shared" si="0"/>
        <v/>
      </c>
      <c r="H415" s="307"/>
      <c r="I415" s="308"/>
      <c r="J415" s="307"/>
      <c r="K415" s="304"/>
      <c r="L415" s="307"/>
      <c r="M415" s="296"/>
      <c r="N415" s="296"/>
      <c r="O415" s="296"/>
      <c r="P415" s="296"/>
      <c r="Q415" s="296"/>
      <c r="R415" s="296"/>
      <c r="S415" s="296"/>
      <c r="T415" s="296"/>
      <c r="U415" s="296"/>
      <c r="V415" s="296"/>
      <c r="W415" s="296"/>
      <c r="X415" s="296"/>
      <c r="Y415" s="296"/>
      <c r="Z415" s="296"/>
    </row>
    <row r="416" spans="1:26" x14ac:dyDescent="0.2">
      <c r="A416" s="303">
        <v>413</v>
      </c>
      <c r="B416" s="304"/>
      <c r="C416" s="269"/>
      <c r="D416" s="306"/>
      <c r="E416" s="269"/>
      <c r="F416" s="264"/>
      <c r="G416" s="307" t="str">
        <f t="shared" si="0"/>
        <v/>
      </c>
      <c r="H416" s="307"/>
      <c r="I416" s="308"/>
      <c r="J416" s="307"/>
      <c r="K416" s="304"/>
      <c r="L416" s="307"/>
      <c r="M416" s="296"/>
      <c r="N416" s="296"/>
      <c r="O416" s="296"/>
      <c r="P416" s="296"/>
      <c r="Q416" s="296"/>
      <c r="R416" s="296"/>
      <c r="S416" s="296"/>
      <c r="T416" s="296"/>
      <c r="U416" s="296"/>
      <c r="V416" s="296"/>
      <c r="W416" s="296"/>
      <c r="X416" s="296"/>
      <c r="Y416" s="296"/>
      <c r="Z416" s="296"/>
    </row>
    <row r="417" spans="1:26" x14ac:dyDescent="0.2">
      <c r="A417" s="303">
        <v>414</v>
      </c>
      <c r="B417" s="304"/>
      <c r="C417" s="269"/>
      <c r="D417" s="306"/>
      <c r="E417" s="269"/>
      <c r="F417" s="264"/>
      <c r="G417" s="307" t="str">
        <f t="shared" si="0"/>
        <v/>
      </c>
      <c r="H417" s="307"/>
      <c r="I417" s="308"/>
      <c r="J417" s="307"/>
      <c r="K417" s="304"/>
      <c r="L417" s="307"/>
      <c r="M417" s="296"/>
      <c r="N417" s="296"/>
      <c r="O417" s="296"/>
      <c r="P417" s="296"/>
      <c r="Q417" s="296"/>
      <c r="R417" s="296"/>
      <c r="S417" s="296"/>
      <c r="T417" s="296"/>
      <c r="U417" s="296"/>
      <c r="V417" s="296"/>
      <c r="W417" s="296"/>
      <c r="X417" s="296"/>
      <c r="Y417" s="296"/>
      <c r="Z417" s="296"/>
    </row>
    <row r="418" spans="1:26" x14ac:dyDescent="0.2">
      <c r="A418" s="303">
        <v>415</v>
      </c>
      <c r="B418" s="304"/>
      <c r="C418" s="269"/>
      <c r="D418" s="306"/>
      <c r="E418" s="269"/>
      <c r="F418" s="264"/>
      <c r="G418" s="307" t="str">
        <f t="shared" si="0"/>
        <v/>
      </c>
      <c r="H418" s="307"/>
      <c r="I418" s="308"/>
      <c r="J418" s="307"/>
      <c r="K418" s="304"/>
      <c r="L418" s="307"/>
      <c r="M418" s="296"/>
      <c r="N418" s="296"/>
      <c r="O418" s="296"/>
      <c r="P418" s="296"/>
      <c r="Q418" s="296"/>
      <c r="R418" s="296"/>
      <c r="S418" s="296"/>
      <c r="T418" s="296"/>
      <c r="U418" s="296"/>
      <c r="V418" s="296"/>
      <c r="W418" s="296"/>
      <c r="X418" s="296"/>
      <c r="Y418" s="296"/>
      <c r="Z418" s="296"/>
    </row>
    <row r="419" spans="1:26" x14ac:dyDescent="0.2">
      <c r="A419" s="303">
        <v>416</v>
      </c>
      <c r="B419" s="304"/>
      <c r="C419" s="269"/>
      <c r="D419" s="306"/>
      <c r="E419" s="269"/>
      <c r="F419" s="264"/>
      <c r="G419" s="307" t="str">
        <f t="shared" si="0"/>
        <v/>
      </c>
      <c r="H419" s="307"/>
      <c r="I419" s="308"/>
      <c r="J419" s="307"/>
      <c r="K419" s="304"/>
      <c r="L419" s="307"/>
      <c r="M419" s="296"/>
      <c r="N419" s="296"/>
      <c r="O419" s="296"/>
      <c r="P419" s="296"/>
      <c r="Q419" s="296"/>
      <c r="R419" s="296"/>
      <c r="S419" s="296"/>
      <c r="T419" s="296"/>
      <c r="U419" s="296"/>
      <c r="V419" s="296"/>
      <c r="W419" s="296"/>
      <c r="X419" s="296"/>
      <c r="Y419" s="296"/>
      <c r="Z419" s="296"/>
    </row>
    <row r="420" spans="1:26" x14ac:dyDescent="0.2">
      <c r="A420" s="303">
        <v>417</v>
      </c>
      <c r="B420" s="304"/>
      <c r="C420" s="269"/>
      <c r="D420" s="306"/>
      <c r="E420" s="269"/>
      <c r="F420" s="264"/>
      <c r="G420" s="307" t="str">
        <f t="shared" si="0"/>
        <v/>
      </c>
      <c r="H420" s="307"/>
      <c r="I420" s="308"/>
      <c r="J420" s="307"/>
      <c r="K420" s="304"/>
      <c r="L420" s="307"/>
      <c r="M420" s="296"/>
      <c r="N420" s="296"/>
      <c r="O420" s="296"/>
      <c r="P420" s="296"/>
      <c r="Q420" s="296"/>
      <c r="R420" s="296"/>
      <c r="S420" s="296"/>
      <c r="T420" s="296"/>
      <c r="U420" s="296"/>
      <c r="V420" s="296"/>
      <c r="W420" s="296"/>
      <c r="X420" s="296"/>
      <c r="Y420" s="296"/>
      <c r="Z420" s="296"/>
    </row>
    <row r="421" spans="1:26" x14ac:dyDescent="0.2">
      <c r="A421" s="303">
        <v>418</v>
      </c>
      <c r="B421" s="304"/>
      <c r="C421" s="269"/>
      <c r="D421" s="306"/>
      <c r="E421" s="269"/>
      <c r="F421" s="264"/>
      <c r="G421" s="307" t="str">
        <f t="shared" si="0"/>
        <v/>
      </c>
      <c r="H421" s="307"/>
      <c r="I421" s="308"/>
      <c r="J421" s="307"/>
      <c r="K421" s="304"/>
      <c r="L421" s="307"/>
      <c r="M421" s="296"/>
      <c r="N421" s="296"/>
      <c r="O421" s="296"/>
      <c r="P421" s="296"/>
      <c r="Q421" s="296"/>
      <c r="R421" s="296"/>
      <c r="S421" s="296"/>
      <c r="T421" s="296"/>
      <c r="U421" s="296"/>
      <c r="V421" s="296"/>
      <c r="W421" s="296"/>
      <c r="X421" s="296"/>
      <c r="Y421" s="296"/>
      <c r="Z421" s="296"/>
    </row>
    <row r="422" spans="1:26" x14ac:dyDescent="0.2">
      <c r="A422" s="303">
        <v>419</v>
      </c>
      <c r="B422" s="304"/>
      <c r="C422" s="269"/>
      <c r="D422" s="306"/>
      <c r="E422" s="269"/>
      <c r="F422" s="264"/>
      <c r="G422" s="307" t="str">
        <f t="shared" si="0"/>
        <v/>
      </c>
      <c r="H422" s="307"/>
      <c r="I422" s="308"/>
      <c r="J422" s="307"/>
      <c r="K422" s="304"/>
      <c r="L422" s="307"/>
      <c r="M422" s="296"/>
      <c r="N422" s="296"/>
      <c r="O422" s="296"/>
      <c r="P422" s="296"/>
      <c r="Q422" s="296"/>
      <c r="R422" s="296"/>
      <c r="S422" s="296"/>
      <c r="T422" s="296"/>
      <c r="U422" s="296"/>
      <c r="V422" s="296"/>
      <c r="W422" s="296"/>
      <c r="X422" s="296"/>
      <c r="Y422" s="296"/>
      <c r="Z422" s="296"/>
    </row>
    <row r="423" spans="1:26" x14ac:dyDescent="0.2">
      <c r="A423" s="303">
        <v>420</v>
      </c>
      <c r="B423" s="304"/>
      <c r="C423" s="269"/>
      <c r="D423" s="306"/>
      <c r="E423" s="269"/>
      <c r="F423" s="264"/>
      <c r="G423" s="307" t="str">
        <f t="shared" si="0"/>
        <v/>
      </c>
      <c r="H423" s="307"/>
      <c r="I423" s="308"/>
      <c r="J423" s="307"/>
      <c r="K423" s="304"/>
      <c r="L423" s="307"/>
      <c r="M423" s="296"/>
      <c r="N423" s="296"/>
      <c r="O423" s="296"/>
      <c r="P423" s="296"/>
      <c r="Q423" s="296"/>
      <c r="R423" s="296"/>
      <c r="S423" s="296"/>
      <c r="T423" s="296"/>
      <c r="U423" s="296"/>
      <c r="V423" s="296"/>
      <c r="W423" s="296"/>
      <c r="X423" s="296"/>
      <c r="Y423" s="296"/>
      <c r="Z423" s="296"/>
    </row>
    <row r="424" spans="1:26" x14ac:dyDescent="0.2">
      <c r="A424" s="303">
        <v>421</v>
      </c>
      <c r="B424" s="304"/>
      <c r="C424" s="269"/>
      <c r="D424" s="306"/>
      <c r="E424" s="269"/>
      <c r="F424" s="264"/>
      <c r="G424" s="307" t="str">
        <f t="shared" si="0"/>
        <v/>
      </c>
      <c r="H424" s="307"/>
      <c r="I424" s="308"/>
      <c r="J424" s="307"/>
      <c r="K424" s="304"/>
      <c r="L424" s="307"/>
      <c r="M424" s="296"/>
      <c r="N424" s="296"/>
      <c r="O424" s="296"/>
      <c r="P424" s="296"/>
      <c r="Q424" s="296"/>
      <c r="R424" s="296"/>
      <c r="S424" s="296"/>
      <c r="T424" s="296"/>
      <c r="U424" s="296"/>
      <c r="V424" s="296"/>
      <c r="W424" s="296"/>
      <c r="X424" s="296"/>
      <c r="Y424" s="296"/>
      <c r="Z424" s="296"/>
    </row>
    <row r="425" spans="1:26" x14ac:dyDescent="0.2">
      <c r="A425" s="303">
        <v>422</v>
      </c>
      <c r="B425" s="304"/>
      <c r="C425" s="269"/>
      <c r="D425" s="306"/>
      <c r="E425" s="269"/>
      <c r="F425" s="264"/>
      <c r="G425" s="307" t="str">
        <f t="shared" si="0"/>
        <v/>
      </c>
      <c r="H425" s="307"/>
      <c r="I425" s="308"/>
      <c r="J425" s="307"/>
      <c r="K425" s="304"/>
      <c r="L425" s="307"/>
      <c r="M425" s="296"/>
      <c r="N425" s="296"/>
      <c r="O425" s="296"/>
      <c r="P425" s="296"/>
      <c r="Q425" s="296"/>
      <c r="R425" s="296"/>
      <c r="S425" s="296"/>
      <c r="T425" s="296"/>
      <c r="U425" s="296"/>
      <c r="V425" s="296"/>
      <c r="W425" s="296"/>
      <c r="X425" s="296"/>
      <c r="Y425" s="296"/>
      <c r="Z425" s="296"/>
    </row>
    <row r="426" spans="1:26" x14ac:dyDescent="0.2">
      <c r="A426" s="303">
        <v>423</v>
      </c>
      <c r="B426" s="304"/>
      <c r="C426" s="269"/>
      <c r="D426" s="306"/>
      <c r="E426" s="269"/>
      <c r="F426" s="264"/>
      <c r="G426" s="307" t="str">
        <f t="shared" si="0"/>
        <v/>
      </c>
      <c r="H426" s="307"/>
      <c r="I426" s="308"/>
      <c r="J426" s="307"/>
      <c r="K426" s="304"/>
      <c r="L426" s="307"/>
      <c r="M426" s="296"/>
      <c r="N426" s="296"/>
      <c r="O426" s="296"/>
      <c r="P426" s="296"/>
      <c r="Q426" s="296"/>
      <c r="R426" s="296"/>
      <c r="S426" s="296"/>
      <c r="T426" s="296"/>
      <c r="U426" s="296"/>
      <c r="V426" s="296"/>
      <c r="W426" s="296"/>
      <c r="X426" s="296"/>
      <c r="Y426" s="296"/>
      <c r="Z426" s="296"/>
    </row>
    <row r="427" spans="1:26" x14ac:dyDescent="0.2">
      <c r="A427" s="303">
        <v>424</v>
      </c>
      <c r="B427" s="304"/>
      <c r="C427" s="269"/>
      <c r="D427" s="306"/>
      <c r="E427" s="269"/>
      <c r="F427" s="264"/>
      <c r="G427" s="307" t="str">
        <f t="shared" si="0"/>
        <v/>
      </c>
      <c r="H427" s="307"/>
      <c r="I427" s="308"/>
      <c r="J427" s="307"/>
      <c r="K427" s="304"/>
      <c r="L427" s="307"/>
      <c r="M427" s="296"/>
      <c r="N427" s="296"/>
      <c r="O427" s="296"/>
      <c r="P427" s="296"/>
      <c r="Q427" s="296"/>
      <c r="R427" s="296"/>
      <c r="S427" s="296"/>
      <c r="T427" s="296"/>
      <c r="U427" s="296"/>
      <c r="V427" s="296"/>
      <c r="W427" s="296"/>
      <c r="X427" s="296"/>
      <c r="Y427" s="296"/>
      <c r="Z427" s="296"/>
    </row>
    <row r="428" spans="1:26" x14ac:dyDescent="0.2">
      <c r="A428" s="303">
        <v>425</v>
      </c>
      <c r="B428" s="304"/>
      <c r="C428" s="269"/>
      <c r="D428" s="306"/>
      <c r="E428" s="269"/>
      <c r="F428" s="264"/>
      <c r="G428" s="307" t="str">
        <f t="shared" si="0"/>
        <v/>
      </c>
      <c r="H428" s="307"/>
      <c r="I428" s="308"/>
      <c r="J428" s="307"/>
      <c r="K428" s="304"/>
      <c r="L428" s="307"/>
      <c r="M428" s="296"/>
      <c r="N428" s="296"/>
      <c r="O428" s="296"/>
      <c r="P428" s="296"/>
      <c r="Q428" s="296"/>
      <c r="R428" s="296"/>
      <c r="S428" s="296"/>
      <c r="T428" s="296"/>
      <c r="U428" s="296"/>
      <c r="V428" s="296"/>
      <c r="W428" s="296"/>
      <c r="X428" s="296"/>
      <c r="Y428" s="296"/>
      <c r="Z428" s="296"/>
    </row>
    <row r="429" spans="1:26" x14ac:dyDescent="0.2">
      <c r="A429" s="303">
        <v>426</v>
      </c>
      <c r="B429" s="304"/>
      <c r="C429" s="269"/>
      <c r="D429" s="306"/>
      <c r="E429" s="269"/>
      <c r="F429" s="264"/>
      <c r="G429" s="307" t="str">
        <f t="shared" si="0"/>
        <v/>
      </c>
      <c r="H429" s="307"/>
      <c r="I429" s="308"/>
      <c r="J429" s="307"/>
      <c r="K429" s="304"/>
      <c r="L429" s="307"/>
      <c r="M429" s="296"/>
      <c r="N429" s="296"/>
      <c r="O429" s="296"/>
      <c r="P429" s="296"/>
      <c r="Q429" s="296"/>
      <c r="R429" s="296"/>
      <c r="S429" s="296"/>
      <c r="T429" s="296"/>
      <c r="U429" s="296"/>
      <c r="V429" s="296"/>
      <c r="W429" s="296"/>
      <c r="X429" s="296"/>
      <c r="Y429" s="296"/>
      <c r="Z429" s="296"/>
    </row>
    <row r="430" spans="1:26" x14ac:dyDescent="0.2">
      <c r="A430" s="303">
        <v>427</v>
      </c>
      <c r="B430" s="304"/>
      <c r="C430" s="269"/>
      <c r="D430" s="306"/>
      <c r="E430" s="269"/>
      <c r="F430" s="264"/>
      <c r="G430" s="307" t="str">
        <f t="shared" si="0"/>
        <v/>
      </c>
      <c r="H430" s="307"/>
      <c r="I430" s="308"/>
      <c r="J430" s="307"/>
      <c r="K430" s="304"/>
      <c r="L430" s="307"/>
      <c r="M430" s="296"/>
      <c r="N430" s="296"/>
      <c r="O430" s="296"/>
      <c r="P430" s="296"/>
      <c r="Q430" s="296"/>
      <c r="R430" s="296"/>
      <c r="S430" s="296"/>
      <c r="T430" s="296"/>
      <c r="U430" s="296"/>
      <c r="V430" s="296"/>
      <c r="W430" s="296"/>
      <c r="X430" s="296"/>
      <c r="Y430" s="296"/>
      <c r="Z430" s="296"/>
    </row>
    <row r="431" spans="1:26" x14ac:dyDescent="0.2">
      <c r="A431" s="303">
        <v>428</v>
      </c>
      <c r="B431" s="304"/>
      <c r="C431" s="269"/>
      <c r="D431" s="306"/>
      <c r="E431" s="269"/>
      <c r="F431" s="264"/>
      <c r="G431" s="307" t="str">
        <f t="shared" si="0"/>
        <v/>
      </c>
      <c r="H431" s="307"/>
      <c r="I431" s="308"/>
      <c r="J431" s="307"/>
      <c r="K431" s="304"/>
      <c r="L431" s="307"/>
      <c r="M431" s="296"/>
      <c r="N431" s="296"/>
      <c r="O431" s="296"/>
      <c r="P431" s="296"/>
      <c r="Q431" s="296"/>
      <c r="R431" s="296"/>
      <c r="S431" s="296"/>
      <c r="T431" s="296"/>
      <c r="U431" s="296"/>
      <c r="V431" s="296"/>
      <c r="W431" s="296"/>
      <c r="X431" s="296"/>
      <c r="Y431" s="296"/>
      <c r="Z431" s="296"/>
    </row>
    <row r="432" spans="1:26" x14ac:dyDescent="0.2">
      <c r="A432" s="303">
        <v>429</v>
      </c>
      <c r="B432" s="304"/>
      <c r="C432" s="269"/>
      <c r="D432" s="306"/>
      <c r="E432" s="269"/>
      <c r="F432" s="264"/>
      <c r="G432" s="307" t="str">
        <f t="shared" si="0"/>
        <v/>
      </c>
      <c r="H432" s="307"/>
      <c r="I432" s="308"/>
      <c r="J432" s="307"/>
      <c r="K432" s="304"/>
      <c r="L432" s="307"/>
      <c r="M432" s="296"/>
      <c r="N432" s="296"/>
      <c r="O432" s="296"/>
      <c r="P432" s="296"/>
      <c r="Q432" s="296"/>
      <c r="R432" s="296"/>
      <c r="S432" s="296"/>
      <c r="T432" s="296"/>
      <c r="U432" s="296"/>
      <c r="V432" s="296"/>
      <c r="W432" s="296"/>
      <c r="X432" s="296"/>
      <c r="Y432" s="296"/>
      <c r="Z432" s="296"/>
    </row>
    <row r="433" spans="1:26" x14ac:dyDescent="0.2">
      <c r="A433" s="303">
        <v>430</v>
      </c>
      <c r="B433" s="304"/>
      <c r="C433" s="269"/>
      <c r="D433" s="306"/>
      <c r="E433" s="269"/>
      <c r="F433" s="264"/>
      <c r="G433" s="307" t="str">
        <f t="shared" si="0"/>
        <v/>
      </c>
      <c r="H433" s="307"/>
      <c r="I433" s="308"/>
      <c r="J433" s="307"/>
      <c r="K433" s="304"/>
      <c r="L433" s="307"/>
      <c r="M433" s="296"/>
      <c r="N433" s="296"/>
      <c r="O433" s="296"/>
      <c r="P433" s="296"/>
      <c r="Q433" s="296"/>
      <c r="R433" s="296"/>
      <c r="S433" s="296"/>
      <c r="T433" s="296"/>
      <c r="U433" s="296"/>
      <c r="V433" s="296"/>
      <c r="W433" s="296"/>
      <c r="X433" s="296"/>
      <c r="Y433" s="296"/>
      <c r="Z433" s="296"/>
    </row>
    <row r="434" spans="1:26" x14ac:dyDescent="0.2">
      <c r="A434" s="303">
        <v>431</v>
      </c>
      <c r="B434" s="304"/>
      <c r="C434" s="269"/>
      <c r="D434" s="306"/>
      <c r="E434" s="269"/>
      <c r="F434" s="264"/>
      <c r="G434" s="307" t="str">
        <f t="shared" si="0"/>
        <v/>
      </c>
      <c r="H434" s="307"/>
      <c r="I434" s="308"/>
      <c r="J434" s="307"/>
      <c r="K434" s="304"/>
      <c r="L434" s="307"/>
      <c r="M434" s="296"/>
      <c r="N434" s="296"/>
      <c r="O434" s="296"/>
      <c r="P434" s="296"/>
      <c r="Q434" s="296"/>
      <c r="R434" s="296"/>
      <c r="S434" s="296"/>
      <c r="T434" s="296"/>
      <c r="U434" s="296"/>
      <c r="V434" s="296"/>
      <c r="W434" s="296"/>
      <c r="X434" s="296"/>
      <c r="Y434" s="296"/>
      <c r="Z434" s="296"/>
    </row>
    <row r="435" spans="1:26" x14ac:dyDescent="0.2">
      <c r="A435" s="303">
        <v>432</v>
      </c>
      <c r="B435" s="304"/>
      <c r="C435" s="269"/>
      <c r="D435" s="306"/>
      <c r="E435" s="269"/>
      <c r="F435" s="264"/>
      <c r="G435" s="307" t="str">
        <f t="shared" si="0"/>
        <v/>
      </c>
      <c r="H435" s="307"/>
      <c r="I435" s="308"/>
      <c r="J435" s="307"/>
      <c r="K435" s="304"/>
      <c r="L435" s="307"/>
      <c r="M435" s="296"/>
      <c r="N435" s="296"/>
      <c r="O435" s="296"/>
      <c r="P435" s="296"/>
      <c r="Q435" s="296"/>
      <c r="R435" s="296"/>
      <c r="S435" s="296"/>
      <c r="T435" s="296"/>
      <c r="U435" s="296"/>
      <c r="V435" s="296"/>
      <c r="W435" s="296"/>
      <c r="X435" s="296"/>
      <c r="Y435" s="296"/>
      <c r="Z435" s="296"/>
    </row>
    <row r="436" spans="1:26" x14ac:dyDescent="0.2">
      <c r="A436" s="303">
        <v>433</v>
      </c>
      <c r="B436" s="304"/>
      <c r="C436" s="269"/>
      <c r="D436" s="306"/>
      <c r="E436" s="269"/>
      <c r="F436" s="264"/>
      <c r="G436" s="307" t="str">
        <f t="shared" si="0"/>
        <v/>
      </c>
      <c r="H436" s="307"/>
      <c r="I436" s="308"/>
      <c r="J436" s="307"/>
      <c r="K436" s="304"/>
      <c r="L436" s="307"/>
      <c r="M436" s="296"/>
      <c r="N436" s="296"/>
      <c r="O436" s="296"/>
      <c r="P436" s="296"/>
      <c r="Q436" s="296"/>
      <c r="R436" s="296"/>
      <c r="S436" s="296"/>
      <c r="T436" s="296"/>
      <c r="U436" s="296"/>
      <c r="V436" s="296"/>
      <c r="W436" s="296"/>
      <c r="X436" s="296"/>
      <c r="Y436" s="296"/>
      <c r="Z436" s="296"/>
    </row>
    <row r="437" spans="1:26" x14ac:dyDescent="0.2">
      <c r="A437" s="303">
        <v>434</v>
      </c>
      <c r="B437" s="304"/>
      <c r="C437" s="269"/>
      <c r="D437" s="306"/>
      <c r="E437" s="269"/>
      <c r="F437" s="264"/>
      <c r="G437" s="307" t="str">
        <f t="shared" si="0"/>
        <v/>
      </c>
      <c r="H437" s="307"/>
      <c r="I437" s="308"/>
      <c r="J437" s="307"/>
      <c r="K437" s="304"/>
      <c r="L437" s="307"/>
      <c r="M437" s="296"/>
      <c r="N437" s="296"/>
      <c r="O437" s="296"/>
      <c r="P437" s="296"/>
      <c r="Q437" s="296"/>
      <c r="R437" s="296"/>
      <c r="S437" s="296"/>
      <c r="T437" s="296"/>
      <c r="U437" s="296"/>
      <c r="V437" s="296"/>
      <c r="W437" s="296"/>
      <c r="X437" s="296"/>
      <c r="Y437" s="296"/>
      <c r="Z437" s="296"/>
    </row>
    <row r="438" spans="1:26" x14ac:dyDescent="0.2">
      <c r="A438" s="303">
        <v>435</v>
      </c>
      <c r="B438" s="304"/>
      <c r="C438" s="269"/>
      <c r="D438" s="306"/>
      <c r="E438" s="269"/>
      <c r="F438" s="264"/>
      <c r="G438" s="307" t="str">
        <f t="shared" si="0"/>
        <v/>
      </c>
      <c r="H438" s="307"/>
      <c r="I438" s="308"/>
      <c r="J438" s="307"/>
      <c r="K438" s="304"/>
      <c r="L438" s="307"/>
      <c r="M438" s="296"/>
      <c r="N438" s="296"/>
      <c r="O438" s="296"/>
      <c r="P438" s="296"/>
      <c r="Q438" s="296"/>
      <c r="R438" s="296"/>
      <c r="S438" s="296"/>
      <c r="T438" s="296"/>
      <c r="U438" s="296"/>
      <c r="V438" s="296"/>
      <c r="W438" s="296"/>
      <c r="X438" s="296"/>
      <c r="Y438" s="296"/>
      <c r="Z438" s="296"/>
    </row>
    <row r="439" spans="1:26" x14ac:dyDescent="0.2">
      <c r="A439" s="303">
        <v>436</v>
      </c>
      <c r="B439" s="304"/>
      <c r="C439" s="269"/>
      <c r="D439" s="306"/>
      <c r="E439" s="269"/>
      <c r="F439" s="264"/>
      <c r="G439" s="307" t="str">
        <f t="shared" si="0"/>
        <v/>
      </c>
      <c r="H439" s="307"/>
      <c r="I439" s="308"/>
      <c r="J439" s="307"/>
      <c r="K439" s="304"/>
      <c r="L439" s="307"/>
      <c r="M439" s="296"/>
      <c r="N439" s="296"/>
      <c r="O439" s="296"/>
      <c r="P439" s="296"/>
      <c r="Q439" s="296"/>
      <c r="R439" s="296"/>
      <c r="S439" s="296"/>
      <c r="T439" s="296"/>
      <c r="U439" s="296"/>
      <c r="V439" s="296"/>
      <c r="W439" s="296"/>
      <c r="X439" s="296"/>
      <c r="Y439" s="296"/>
      <c r="Z439" s="296"/>
    </row>
    <row r="440" spans="1:26" x14ac:dyDescent="0.2">
      <c r="A440" s="303">
        <v>437</v>
      </c>
      <c r="B440" s="304"/>
      <c r="C440" s="269"/>
      <c r="D440" s="306"/>
      <c r="E440" s="269"/>
      <c r="F440" s="264"/>
      <c r="G440" s="307" t="str">
        <f t="shared" si="0"/>
        <v/>
      </c>
      <c r="H440" s="307"/>
      <c r="I440" s="308"/>
      <c r="J440" s="307"/>
      <c r="K440" s="304"/>
      <c r="L440" s="307"/>
      <c r="M440" s="296"/>
      <c r="N440" s="296"/>
      <c r="O440" s="296"/>
      <c r="P440" s="296"/>
      <c r="Q440" s="296"/>
      <c r="R440" s="296"/>
      <c r="S440" s="296"/>
      <c r="T440" s="296"/>
      <c r="U440" s="296"/>
      <c r="V440" s="296"/>
      <c r="W440" s="296"/>
      <c r="X440" s="296"/>
      <c r="Y440" s="296"/>
      <c r="Z440" s="296"/>
    </row>
    <row r="441" spans="1:26" x14ac:dyDescent="0.2">
      <c r="A441" s="303">
        <v>438</v>
      </c>
      <c r="B441" s="304"/>
      <c r="C441" s="269"/>
      <c r="D441" s="306"/>
      <c r="E441" s="269"/>
      <c r="F441" s="264"/>
      <c r="G441" s="307" t="str">
        <f t="shared" si="0"/>
        <v/>
      </c>
      <c r="H441" s="307"/>
      <c r="I441" s="308"/>
      <c r="J441" s="307"/>
      <c r="K441" s="304"/>
      <c r="L441" s="307"/>
      <c r="M441" s="296"/>
      <c r="N441" s="296"/>
      <c r="O441" s="296"/>
      <c r="P441" s="296"/>
      <c r="Q441" s="296"/>
      <c r="R441" s="296"/>
      <c r="S441" s="296"/>
      <c r="T441" s="296"/>
      <c r="U441" s="296"/>
      <c r="V441" s="296"/>
      <c r="W441" s="296"/>
      <c r="X441" s="296"/>
      <c r="Y441" s="296"/>
      <c r="Z441" s="296"/>
    </row>
    <row r="442" spans="1:26" x14ac:dyDescent="0.2">
      <c r="A442" s="303">
        <v>439</v>
      </c>
      <c r="B442" s="304"/>
      <c r="C442" s="269"/>
      <c r="D442" s="306"/>
      <c r="E442" s="269"/>
      <c r="F442" s="264"/>
      <c r="G442" s="307" t="str">
        <f t="shared" si="0"/>
        <v/>
      </c>
      <c r="H442" s="307"/>
      <c r="I442" s="308"/>
      <c r="J442" s="307"/>
      <c r="K442" s="304"/>
      <c r="L442" s="307"/>
      <c r="M442" s="296"/>
      <c r="N442" s="296"/>
      <c r="O442" s="296"/>
      <c r="P442" s="296"/>
      <c r="Q442" s="296"/>
      <c r="R442" s="296"/>
      <c r="S442" s="296"/>
      <c r="T442" s="296"/>
      <c r="U442" s="296"/>
      <c r="V442" s="296"/>
      <c r="W442" s="296"/>
      <c r="X442" s="296"/>
      <c r="Y442" s="296"/>
      <c r="Z442" s="296"/>
    </row>
    <row r="443" spans="1:26" x14ac:dyDescent="0.2">
      <c r="A443" s="303">
        <v>440</v>
      </c>
      <c r="B443" s="304"/>
      <c r="C443" s="269"/>
      <c r="D443" s="306"/>
      <c r="E443" s="269"/>
      <c r="F443" s="264"/>
      <c r="G443" s="307" t="str">
        <f t="shared" si="0"/>
        <v/>
      </c>
      <c r="H443" s="307"/>
      <c r="I443" s="308"/>
      <c r="J443" s="307"/>
      <c r="K443" s="304"/>
      <c r="L443" s="307"/>
      <c r="M443" s="296"/>
      <c r="N443" s="296"/>
      <c r="O443" s="296"/>
      <c r="P443" s="296"/>
      <c r="Q443" s="296"/>
      <c r="R443" s="296"/>
      <c r="S443" s="296"/>
      <c r="T443" s="296"/>
      <c r="U443" s="296"/>
      <c r="V443" s="296"/>
      <c r="W443" s="296"/>
      <c r="X443" s="296"/>
      <c r="Y443" s="296"/>
      <c r="Z443" s="296"/>
    </row>
    <row r="444" spans="1:26" x14ac:dyDescent="0.2">
      <c r="A444" s="303">
        <v>441</v>
      </c>
      <c r="B444" s="304"/>
      <c r="C444" s="269"/>
      <c r="D444" s="306"/>
      <c r="E444" s="269"/>
      <c r="F444" s="264"/>
      <c r="G444" s="307" t="str">
        <f t="shared" si="0"/>
        <v/>
      </c>
      <c r="H444" s="307"/>
      <c r="I444" s="308"/>
      <c r="J444" s="307"/>
      <c r="K444" s="304"/>
      <c r="L444" s="307"/>
      <c r="M444" s="296"/>
      <c r="N444" s="296"/>
      <c r="O444" s="296"/>
      <c r="P444" s="296"/>
      <c r="Q444" s="296"/>
      <c r="R444" s="296"/>
      <c r="S444" s="296"/>
      <c r="T444" s="296"/>
      <c r="U444" s="296"/>
      <c r="V444" s="296"/>
      <c r="W444" s="296"/>
      <c r="X444" s="296"/>
      <c r="Y444" s="296"/>
      <c r="Z444" s="296"/>
    </row>
    <row r="445" spans="1:26" x14ac:dyDescent="0.2">
      <c r="A445" s="303">
        <v>442</v>
      </c>
      <c r="B445" s="304"/>
      <c r="C445" s="269"/>
      <c r="D445" s="306"/>
      <c r="E445" s="269"/>
      <c r="F445" s="264"/>
      <c r="G445" s="307" t="str">
        <f t="shared" si="0"/>
        <v/>
      </c>
      <c r="H445" s="307"/>
      <c r="I445" s="308"/>
      <c r="J445" s="307"/>
      <c r="K445" s="304"/>
      <c r="L445" s="307"/>
      <c r="M445" s="296"/>
      <c r="N445" s="296"/>
      <c r="O445" s="296"/>
      <c r="P445" s="296"/>
      <c r="Q445" s="296"/>
      <c r="R445" s="296"/>
      <c r="S445" s="296"/>
      <c r="T445" s="296"/>
      <c r="U445" s="296"/>
      <c r="V445" s="296"/>
      <c r="W445" s="296"/>
      <c r="X445" s="296"/>
      <c r="Y445" s="296"/>
      <c r="Z445" s="296"/>
    </row>
    <row r="446" spans="1:26" x14ac:dyDescent="0.2">
      <c r="A446" s="303">
        <v>443</v>
      </c>
      <c r="B446" s="304"/>
      <c r="C446" s="269"/>
      <c r="D446" s="306"/>
      <c r="E446" s="269"/>
      <c r="F446" s="264"/>
      <c r="G446" s="307" t="str">
        <f t="shared" si="0"/>
        <v/>
      </c>
      <c r="H446" s="307"/>
      <c r="I446" s="308"/>
      <c r="J446" s="307"/>
      <c r="K446" s="304"/>
      <c r="L446" s="307"/>
      <c r="M446" s="296"/>
      <c r="N446" s="296"/>
      <c r="O446" s="296"/>
      <c r="P446" s="296"/>
      <c r="Q446" s="296"/>
      <c r="R446" s="296"/>
      <c r="S446" s="296"/>
      <c r="T446" s="296"/>
      <c r="U446" s="296"/>
      <c r="V446" s="296"/>
      <c r="W446" s="296"/>
      <c r="X446" s="296"/>
      <c r="Y446" s="296"/>
      <c r="Z446" s="296"/>
    </row>
    <row r="447" spans="1:26" x14ac:dyDescent="0.2">
      <c r="A447" s="303">
        <v>444</v>
      </c>
      <c r="B447" s="304"/>
      <c r="C447" s="269"/>
      <c r="D447" s="306"/>
      <c r="E447" s="269"/>
      <c r="F447" s="264"/>
      <c r="G447" s="307" t="str">
        <f t="shared" si="0"/>
        <v/>
      </c>
      <c r="H447" s="307"/>
      <c r="I447" s="308"/>
      <c r="J447" s="307"/>
      <c r="K447" s="304"/>
      <c r="L447" s="307"/>
      <c r="M447" s="296"/>
      <c r="N447" s="296"/>
      <c r="O447" s="296"/>
      <c r="P447" s="296"/>
      <c r="Q447" s="296"/>
      <c r="R447" s="296"/>
      <c r="S447" s="296"/>
      <c r="T447" s="296"/>
      <c r="U447" s="296"/>
      <c r="V447" s="296"/>
      <c r="W447" s="296"/>
      <c r="X447" s="296"/>
      <c r="Y447" s="296"/>
      <c r="Z447" s="296"/>
    </row>
    <row r="448" spans="1:26" x14ac:dyDescent="0.2">
      <c r="A448" s="303">
        <v>445</v>
      </c>
      <c r="B448" s="304"/>
      <c r="C448" s="269"/>
      <c r="D448" s="306"/>
      <c r="E448" s="269"/>
      <c r="F448" s="264"/>
      <c r="G448" s="307" t="str">
        <f t="shared" si="0"/>
        <v/>
      </c>
      <c r="H448" s="307"/>
      <c r="I448" s="308"/>
      <c r="J448" s="307"/>
      <c r="K448" s="304"/>
      <c r="L448" s="307"/>
      <c r="M448" s="296"/>
      <c r="N448" s="296"/>
      <c r="O448" s="296"/>
      <c r="P448" s="296"/>
      <c r="Q448" s="296"/>
      <c r="R448" s="296"/>
      <c r="S448" s="296"/>
      <c r="T448" s="296"/>
      <c r="U448" s="296"/>
      <c r="V448" s="296"/>
      <c r="W448" s="296"/>
      <c r="X448" s="296"/>
      <c r="Y448" s="296"/>
      <c r="Z448" s="296"/>
    </row>
    <row r="449" spans="1:26" x14ac:dyDescent="0.2">
      <c r="A449" s="303">
        <v>446</v>
      </c>
      <c r="B449" s="304"/>
      <c r="C449" s="269"/>
      <c r="D449" s="306"/>
      <c r="E449" s="269"/>
      <c r="F449" s="264"/>
      <c r="G449" s="307" t="str">
        <f t="shared" si="0"/>
        <v/>
      </c>
      <c r="H449" s="307"/>
      <c r="I449" s="308"/>
      <c r="J449" s="307"/>
      <c r="K449" s="304"/>
      <c r="L449" s="307"/>
      <c r="M449" s="296"/>
      <c r="N449" s="296"/>
      <c r="O449" s="296"/>
      <c r="P449" s="296"/>
      <c r="Q449" s="296"/>
      <c r="R449" s="296"/>
      <c r="S449" s="296"/>
      <c r="T449" s="296"/>
      <c r="U449" s="296"/>
      <c r="V449" s="296"/>
      <c r="W449" s="296"/>
      <c r="X449" s="296"/>
      <c r="Y449" s="296"/>
      <c r="Z449" s="296"/>
    </row>
    <row r="450" spans="1:26" x14ac:dyDescent="0.2">
      <c r="A450" s="303">
        <v>447</v>
      </c>
      <c r="B450" s="304"/>
      <c r="C450" s="269"/>
      <c r="D450" s="306"/>
      <c r="E450" s="269"/>
      <c r="F450" s="264"/>
      <c r="G450" s="307" t="str">
        <f t="shared" si="0"/>
        <v/>
      </c>
      <c r="H450" s="307"/>
      <c r="I450" s="308"/>
      <c r="J450" s="307"/>
      <c r="K450" s="304"/>
      <c r="L450" s="307"/>
      <c r="M450" s="296"/>
      <c r="N450" s="296"/>
      <c r="O450" s="296"/>
      <c r="P450" s="296"/>
      <c r="Q450" s="296"/>
      <c r="R450" s="296"/>
      <c r="S450" s="296"/>
      <c r="T450" s="296"/>
      <c r="U450" s="296"/>
      <c r="V450" s="296"/>
      <c r="W450" s="296"/>
      <c r="X450" s="296"/>
      <c r="Y450" s="296"/>
      <c r="Z450" s="296"/>
    </row>
    <row r="451" spans="1:26" x14ac:dyDescent="0.2">
      <c r="A451" s="303">
        <v>448</v>
      </c>
      <c r="B451" s="304"/>
      <c r="C451" s="269"/>
      <c r="D451" s="306"/>
      <c r="E451" s="269"/>
      <c r="F451" s="264"/>
      <c r="G451" s="307" t="str">
        <f t="shared" si="0"/>
        <v/>
      </c>
      <c r="H451" s="307"/>
      <c r="I451" s="308"/>
      <c r="J451" s="307"/>
      <c r="K451" s="304"/>
      <c r="L451" s="307"/>
      <c r="M451" s="296"/>
      <c r="N451" s="296"/>
      <c r="O451" s="296"/>
      <c r="P451" s="296"/>
      <c r="Q451" s="296"/>
      <c r="R451" s="296"/>
      <c r="S451" s="296"/>
      <c r="T451" s="296"/>
      <c r="U451" s="296"/>
      <c r="V451" s="296"/>
      <c r="W451" s="296"/>
      <c r="X451" s="296"/>
      <c r="Y451" s="296"/>
      <c r="Z451" s="296"/>
    </row>
    <row r="452" spans="1:26" x14ac:dyDescent="0.2">
      <c r="A452" s="303">
        <v>449</v>
      </c>
      <c r="B452" s="304"/>
      <c r="C452" s="269"/>
      <c r="D452" s="306"/>
      <c r="E452" s="269"/>
      <c r="F452" s="264"/>
      <c r="G452" s="307" t="str">
        <f t="shared" si="0"/>
        <v/>
      </c>
      <c r="H452" s="307"/>
      <c r="I452" s="308"/>
      <c r="J452" s="307"/>
      <c r="K452" s="304"/>
      <c r="L452" s="307"/>
      <c r="M452" s="296"/>
      <c r="N452" s="296"/>
      <c r="O452" s="296"/>
      <c r="P452" s="296"/>
      <c r="Q452" s="296"/>
      <c r="R452" s="296"/>
      <c r="S452" s="296"/>
      <c r="T452" s="296"/>
      <c r="U452" s="296"/>
      <c r="V452" s="296"/>
      <c r="W452" s="296"/>
      <c r="X452" s="296"/>
      <c r="Y452" s="296"/>
      <c r="Z452" s="296"/>
    </row>
    <row r="453" spans="1:26" x14ac:dyDescent="0.2">
      <c r="A453" s="303">
        <v>450</v>
      </c>
      <c r="B453" s="304"/>
      <c r="C453" s="269"/>
      <c r="D453" s="306"/>
      <c r="E453" s="269"/>
      <c r="F453" s="264"/>
      <c r="G453" s="307" t="str">
        <f t="shared" si="0"/>
        <v/>
      </c>
      <c r="H453" s="307"/>
      <c r="I453" s="308"/>
      <c r="J453" s="307"/>
      <c r="K453" s="304"/>
      <c r="L453" s="307"/>
      <c r="M453" s="296"/>
      <c r="N453" s="296"/>
      <c r="O453" s="296"/>
      <c r="P453" s="296"/>
      <c r="Q453" s="296"/>
      <c r="R453" s="296"/>
      <c r="S453" s="296"/>
      <c r="T453" s="296"/>
      <c r="U453" s="296"/>
      <c r="V453" s="296"/>
      <c r="W453" s="296"/>
      <c r="X453" s="296"/>
      <c r="Y453" s="296"/>
      <c r="Z453" s="296"/>
    </row>
    <row r="454" spans="1:26" x14ac:dyDescent="0.2">
      <c r="A454" s="303">
        <v>451</v>
      </c>
      <c r="B454" s="304"/>
      <c r="C454" s="269"/>
      <c r="D454" s="306"/>
      <c r="E454" s="269"/>
      <c r="F454" s="264"/>
      <c r="G454" s="307" t="str">
        <f t="shared" si="0"/>
        <v/>
      </c>
      <c r="H454" s="307"/>
      <c r="I454" s="308"/>
      <c r="J454" s="307"/>
      <c r="K454" s="304"/>
      <c r="L454" s="307"/>
      <c r="M454" s="296"/>
      <c r="N454" s="296"/>
      <c r="O454" s="296"/>
      <c r="P454" s="296"/>
      <c r="Q454" s="296"/>
      <c r="R454" s="296"/>
      <c r="S454" s="296"/>
      <c r="T454" s="296"/>
      <c r="U454" s="296"/>
      <c r="V454" s="296"/>
      <c r="W454" s="296"/>
      <c r="X454" s="296"/>
      <c r="Y454" s="296"/>
      <c r="Z454" s="296"/>
    </row>
    <row r="455" spans="1:26" x14ac:dyDescent="0.2">
      <c r="A455" s="303">
        <v>452</v>
      </c>
      <c r="B455" s="304"/>
      <c r="C455" s="269"/>
      <c r="D455" s="306"/>
      <c r="E455" s="269"/>
      <c r="F455" s="264"/>
      <c r="G455" s="307" t="str">
        <f t="shared" si="0"/>
        <v/>
      </c>
      <c r="H455" s="307"/>
      <c r="I455" s="308"/>
      <c r="J455" s="307"/>
      <c r="K455" s="304"/>
      <c r="L455" s="307"/>
      <c r="M455" s="296"/>
      <c r="N455" s="296"/>
      <c r="O455" s="296"/>
      <c r="P455" s="296"/>
      <c r="Q455" s="296"/>
      <c r="R455" s="296"/>
      <c r="S455" s="296"/>
      <c r="T455" s="296"/>
      <c r="U455" s="296"/>
      <c r="V455" s="296"/>
      <c r="W455" s="296"/>
      <c r="X455" s="296"/>
      <c r="Y455" s="296"/>
      <c r="Z455" s="296"/>
    </row>
    <row r="456" spans="1:26" x14ac:dyDescent="0.2">
      <c r="A456" s="303">
        <v>453</v>
      </c>
      <c r="B456" s="304"/>
      <c r="C456" s="269"/>
      <c r="D456" s="306"/>
      <c r="E456" s="269"/>
      <c r="F456" s="264"/>
      <c r="G456" s="307" t="str">
        <f t="shared" si="0"/>
        <v/>
      </c>
      <c r="H456" s="307"/>
      <c r="I456" s="308"/>
      <c r="J456" s="307"/>
      <c r="K456" s="304"/>
      <c r="L456" s="307"/>
      <c r="M456" s="296"/>
      <c r="N456" s="296"/>
      <c r="O456" s="296"/>
      <c r="P456" s="296"/>
      <c r="Q456" s="296"/>
      <c r="R456" s="296"/>
      <c r="S456" s="296"/>
      <c r="T456" s="296"/>
      <c r="U456" s="296"/>
      <c r="V456" s="296"/>
      <c r="W456" s="296"/>
      <c r="X456" s="296"/>
      <c r="Y456" s="296"/>
      <c r="Z456" s="296"/>
    </row>
    <row r="457" spans="1:26" x14ac:dyDescent="0.2">
      <c r="A457" s="303">
        <v>454</v>
      </c>
      <c r="B457" s="304"/>
      <c r="C457" s="269"/>
      <c r="D457" s="306"/>
      <c r="E457" s="269"/>
      <c r="F457" s="264"/>
      <c r="G457" s="307" t="str">
        <f t="shared" si="0"/>
        <v/>
      </c>
      <c r="H457" s="307"/>
      <c r="I457" s="308"/>
      <c r="J457" s="307"/>
      <c r="K457" s="304"/>
      <c r="L457" s="307"/>
      <c r="M457" s="296"/>
      <c r="N457" s="296"/>
      <c r="O457" s="296"/>
      <c r="P457" s="296"/>
      <c r="Q457" s="296"/>
      <c r="R457" s="296"/>
      <c r="S457" s="296"/>
      <c r="T457" s="296"/>
      <c r="U457" s="296"/>
      <c r="V457" s="296"/>
      <c r="W457" s="296"/>
      <c r="X457" s="296"/>
      <c r="Y457" s="296"/>
      <c r="Z457" s="296"/>
    </row>
    <row r="458" spans="1:26" x14ac:dyDescent="0.2">
      <c r="A458" s="303">
        <v>455</v>
      </c>
      <c r="B458" s="304"/>
      <c r="C458" s="269"/>
      <c r="D458" s="306"/>
      <c r="E458" s="269"/>
      <c r="F458" s="264"/>
      <c r="G458" s="307" t="str">
        <f t="shared" si="0"/>
        <v/>
      </c>
      <c r="H458" s="307"/>
      <c r="I458" s="308"/>
      <c r="J458" s="307"/>
      <c r="K458" s="304"/>
      <c r="L458" s="307"/>
      <c r="M458" s="296"/>
      <c r="N458" s="296"/>
      <c r="O458" s="296"/>
      <c r="P458" s="296"/>
      <c r="Q458" s="296"/>
      <c r="R458" s="296"/>
      <c r="S458" s="296"/>
      <c r="T458" s="296"/>
      <c r="U458" s="296"/>
      <c r="V458" s="296"/>
      <c r="W458" s="296"/>
      <c r="X458" s="296"/>
      <c r="Y458" s="296"/>
      <c r="Z458" s="296"/>
    </row>
    <row r="459" spans="1:26" x14ac:dyDescent="0.2">
      <c r="A459" s="303">
        <v>456</v>
      </c>
      <c r="B459" s="304"/>
      <c r="C459" s="269"/>
      <c r="D459" s="306"/>
      <c r="E459" s="269"/>
      <c r="F459" s="264"/>
      <c r="G459" s="307" t="str">
        <f t="shared" si="0"/>
        <v/>
      </c>
      <c r="H459" s="307"/>
      <c r="I459" s="308"/>
      <c r="J459" s="307"/>
      <c r="K459" s="304"/>
      <c r="L459" s="307"/>
      <c r="M459" s="296"/>
      <c r="N459" s="296"/>
      <c r="O459" s="296"/>
      <c r="P459" s="296"/>
      <c r="Q459" s="296"/>
      <c r="R459" s="296"/>
      <c r="S459" s="296"/>
      <c r="T459" s="296"/>
      <c r="U459" s="296"/>
      <c r="V459" s="296"/>
      <c r="W459" s="296"/>
      <c r="X459" s="296"/>
      <c r="Y459" s="296"/>
      <c r="Z459" s="296"/>
    </row>
    <row r="460" spans="1:26" x14ac:dyDescent="0.2">
      <c r="A460" s="303">
        <v>457</v>
      </c>
      <c r="B460" s="304"/>
      <c r="C460" s="269"/>
      <c r="D460" s="306"/>
      <c r="E460" s="269"/>
      <c r="F460" s="264"/>
      <c r="G460" s="307" t="str">
        <f t="shared" si="0"/>
        <v/>
      </c>
      <c r="H460" s="307"/>
      <c r="I460" s="308"/>
      <c r="J460" s="307"/>
      <c r="K460" s="304"/>
      <c r="L460" s="307"/>
      <c r="M460" s="296"/>
      <c r="N460" s="296"/>
      <c r="O460" s="296"/>
      <c r="P460" s="296"/>
      <c r="Q460" s="296"/>
      <c r="R460" s="296"/>
      <c r="S460" s="296"/>
      <c r="T460" s="296"/>
      <c r="U460" s="296"/>
      <c r="V460" s="296"/>
      <c r="W460" s="296"/>
      <c r="X460" s="296"/>
      <c r="Y460" s="296"/>
      <c r="Z460" s="296"/>
    </row>
    <row r="461" spans="1:26" x14ac:dyDescent="0.2">
      <c r="A461" s="303">
        <v>458</v>
      </c>
      <c r="B461" s="304"/>
      <c r="C461" s="269"/>
      <c r="D461" s="306"/>
      <c r="E461" s="269"/>
      <c r="F461" s="264"/>
      <c r="G461" s="307" t="str">
        <f t="shared" si="0"/>
        <v/>
      </c>
      <c r="H461" s="307"/>
      <c r="I461" s="308"/>
      <c r="J461" s="307"/>
      <c r="K461" s="304"/>
      <c r="L461" s="307"/>
      <c r="M461" s="296"/>
      <c r="N461" s="296"/>
      <c r="O461" s="296"/>
      <c r="P461" s="296"/>
      <c r="Q461" s="296"/>
      <c r="R461" s="296"/>
      <c r="S461" s="296"/>
      <c r="T461" s="296"/>
      <c r="U461" s="296"/>
      <c r="V461" s="296"/>
      <c r="W461" s="296"/>
      <c r="X461" s="296"/>
      <c r="Y461" s="296"/>
      <c r="Z461" s="296"/>
    </row>
    <row r="462" spans="1:26" x14ac:dyDescent="0.2">
      <c r="A462" s="303">
        <v>459</v>
      </c>
      <c r="B462" s="304"/>
      <c r="C462" s="269"/>
      <c r="D462" s="306"/>
      <c r="E462" s="269"/>
      <c r="F462" s="264"/>
      <c r="G462" s="307" t="str">
        <f t="shared" si="0"/>
        <v/>
      </c>
      <c r="H462" s="307"/>
      <c r="I462" s="308"/>
      <c r="J462" s="307"/>
      <c r="K462" s="304"/>
      <c r="L462" s="307"/>
      <c r="M462" s="296"/>
      <c r="N462" s="296"/>
      <c r="O462" s="296"/>
      <c r="P462" s="296"/>
      <c r="Q462" s="296"/>
      <c r="R462" s="296"/>
      <c r="S462" s="296"/>
      <c r="T462" s="296"/>
      <c r="U462" s="296"/>
      <c r="V462" s="296"/>
      <c r="W462" s="296"/>
      <c r="X462" s="296"/>
      <c r="Y462" s="296"/>
      <c r="Z462" s="296"/>
    </row>
    <row r="463" spans="1:26" x14ac:dyDescent="0.2">
      <c r="A463" s="303">
        <v>460</v>
      </c>
      <c r="B463" s="304"/>
      <c r="C463" s="269"/>
      <c r="D463" s="306"/>
      <c r="E463" s="269"/>
      <c r="F463" s="264"/>
      <c r="G463" s="307" t="str">
        <f t="shared" si="0"/>
        <v/>
      </c>
      <c r="H463" s="307"/>
      <c r="I463" s="308"/>
      <c r="J463" s="307"/>
      <c r="K463" s="304"/>
      <c r="L463" s="307"/>
      <c r="M463" s="296"/>
      <c r="N463" s="296"/>
      <c r="O463" s="296"/>
      <c r="P463" s="296"/>
      <c r="Q463" s="296"/>
      <c r="R463" s="296"/>
      <c r="S463" s="296"/>
      <c r="T463" s="296"/>
      <c r="U463" s="296"/>
      <c r="V463" s="296"/>
      <c r="W463" s="296"/>
      <c r="X463" s="296"/>
      <c r="Y463" s="296"/>
      <c r="Z463" s="296"/>
    </row>
    <row r="464" spans="1:26" x14ac:dyDescent="0.2">
      <c r="A464" s="303">
        <v>461</v>
      </c>
      <c r="B464" s="304"/>
      <c r="C464" s="269"/>
      <c r="D464" s="306"/>
      <c r="E464" s="269"/>
      <c r="F464" s="264"/>
      <c r="G464" s="307" t="str">
        <f t="shared" si="0"/>
        <v/>
      </c>
      <c r="H464" s="307"/>
      <c r="I464" s="308"/>
      <c r="J464" s="307"/>
      <c r="K464" s="304"/>
      <c r="L464" s="307"/>
      <c r="M464" s="296"/>
      <c r="N464" s="296"/>
      <c r="O464" s="296"/>
      <c r="P464" s="296"/>
      <c r="Q464" s="296"/>
      <c r="R464" s="296"/>
      <c r="S464" s="296"/>
      <c r="T464" s="296"/>
      <c r="U464" s="296"/>
      <c r="V464" s="296"/>
      <c r="W464" s="296"/>
      <c r="X464" s="296"/>
      <c r="Y464" s="296"/>
      <c r="Z464" s="296"/>
    </row>
    <row r="465" spans="1:26" x14ac:dyDescent="0.2">
      <c r="A465" s="303">
        <v>462</v>
      </c>
      <c r="B465" s="304"/>
      <c r="C465" s="269"/>
      <c r="D465" s="306"/>
      <c r="E465" s="269"/>
      <c r="F465" s="264"/>
      <c r="G465" s="307" t="str">
        <f t="shared" si="0"/>
        <v/>
      </c>
      <c r="H465" s="307"/>
      <c r="I465" s="308"/>
      <c r="J465" s="307"/>
      <c r="K465" s="304"/>
      <c r="L465" s="307"/>
      <c r="M465" s="296"/>
      <c r="N465" s="296"/>
      <c r="O465" s="296"/>
      <c r="P465" s="296"/>
      <c r="Q465" s="296"/>
      <c r="R465" s="296"/>
      <c r="S465" s="296"/>
      <c r="T465" s="296"/>
      <c r="U465" s="296"/>
      <c r="V465" s="296"/>
      <c r="W465" s="296"/>
      <c r="X465" s="296"/>
      <c r="Y465" s="296"/>
      <c r="Z465" s="296"/>
    </row>
    <row r="466" spans="1:26" x14ac:dyDescent="0.2">
      <c r="A466" s="303">
        <v>463</v>
      </c>
      <c r="B466" s="304"/>
      <c r="C466" s="269"/>
      <c r="D466" s="306"/>
      <c r="E466" s="269"/>
      <c r="F466" s="264"/>
      <c r="G466" s="307" t="str">
        <f t="shared" si="0"/>
        <v/>
      </c>
      <c r="H466" s="307"/>
      <c r="I466" s="308"/>
      <c r="J466" s="307"/>
      <c r="K466" s="304"/>
      <c r="L466" s="307"/>
      <c r="M466" s="296"/>
      <c r="N466" s="296"/>
      <c r="O466" s="296"/>
      <c r="P466" s="296"/>
      <c r="Q466" s="296"/>
      <c r="R466" s="296"/>
      <c r="S466" s="296"/>
      <c r="T466" s="296"/>
      <c r="U466" s="296"/>
      <c r="V466" s="296"/>
      <c r="W466" s="296"/>
      <c r="X466" s="296"/>
      <c r="Y466" s="296"/>
      <c r="Z466" s="296"/>
    </row>
    <row r="467" spans="1:26" x14ac:dyDescent="0.2">
      <c r="A467" s="303">
        <v>464</v>
      </c>
      <c r="B467" s="304"/>
      <c r="C467" s="269"/>
      <c r="D467" s="306"/>
      <c r="E467" s="269"/>
      <c r="F467" s="264"/>
      <c r="G467" s="307" t="str">
        <f t="shared" si="0"/>
        <v/>
      </c>
      <c r="H467" s="307"/>
      <c r="I467" s="308"/>
      <c r="J467" s="307"/>
      <c r="K467" s="304"/>
      <c r="L467" s="307"/>
      <c r="M467" s="296"/>
      <c r="N467" s="296"/>
      <c r="O467" s="296"/>
      <c r="P467" s="296"/>
      <c r="Q467" s="296"/>
      <c r="R467" s="296"/>
      <c r="S467" s="296"/>
      <c r="T467" s="296"/>
      <c r="U467" s="296"/>
      <c r="V467" s="296"/>
      <c r="W467" s="296"/>
      <c r="X467" s="296"/>
      <c r="Y467" s="296"/>
      <c r="Z467" s="296"/>
    </row>
    <row r="468" spans="1:26" x14ac:dyDescent="0.2">
      <c r="A468" s="303">
        <v>465</v>
      </c>
      <c r="B468" s="304"/>
      <c r="C468" s="269"/>
      <c r="D468" s="306"/>
      <c r="E468" s="269"/>
      <c r="F468" s="264"/>
      <c r="G468" s="307" t="str">
        <f t="shared" si="0"/>
        <v/>
      </c>
      <c r="H468" s="307"/>
      <c r="I468" s="308"/>
      <c r="J468" s="307"/>
      <c r="K468" s="304"/>
      <c r="L468" s="307"/>
      <c r="M468" s="296"/>
      <c r="N468" s="296"/>
      <c r="O468" s="296"/>
      <c r="P468" s="296"/>
      <c r="Q468" s="296"/>
      <c r="R468" s="296"/>
      <c r="S468" s="296"/>
      <c r="T468" s="296"/>
      <c r="U468" s="296"/>
      <c r="V468" s="296"/>
      <c r="W468" s="296"/>
      <c r="X468" s="296"/>
      <c r="Y468" s="296"/>
      <c r="Z468" s="296"/>
    </row>
    <row r="469" spans="1:26" x14ac:dyDescent="0.2">
      <c r="A469" s="303">
        <v>466</v>
      </c>
      <c r="B469" s="304"/>
      <c r="C469" s="269"/>
      <c r="D469" s="306"/>
      <c r="E469" s="269"/>
      <c r="F469" s="264"/>
      <c r="G469" s="307" t="str">
        <f t="shared" si="0"/>
        <v/>
      </c>
      <c r="H469" s="307"/>
      <c r="I469" s="308"/>
      <c r="J469" s="307"/>
      <c r="K469" s="304"/>
      <c r="L469" s="307"/>
      <c r="M469" s="296"/>
      <c r="N469" s="296"/>
      <c r="O469" s="296"/>
      <c r="P469" s="296"/>
      <c r="Q469" s="296"/>
      <c r="R469" s="296"/>
      <c r="S469" s="296"/>
      <c r="T469" s="296"/>
      <c r="U469" s="296"/>
      <c r="V469" s="296"/>
      <c r="W469" s="296"/>
      <c r="X469" s="296"/>
      <c r="Y469" s="296"/>
      <c r="Z469" s="296"/>
    </row>
    <row r="470" spans="1:26" x14ac:dyDescent="0.2">
      <c r="A470" s="303">
        <v>467</v>
      </c>
      <c r="B470" s="304"/>
      <c r="C470" s="269"/>
      <c r="D470" s="306"/>
      <c r="E470" s="269"/>
      <c r="F470" s="264"/>
      <c r="G470" s="307" t="str">
        <f t="shared" si="0"/>
        <v/>
      </c>
      <c r="H470" s="307"/>
      <c r="I470" s="308"/>
      <c r="J470" s="307"/>
      <c r="K470" s="304"/>
      <c r="L470" s="307"/>
      <c r="M470" s="296"/>
      <c r="N470" s="296"/>
      <c r="O470" s="296"/>
      <c r="P470" s="296"/>
      <c r="Q470" s="296"/>
      <c r="R470" s="296"/>
      <c r="S470" s="296"/>
      <c r="T470" s="296"/>
      <c r="U470" s="296"/>
      <c r="V470" s="296"/>
      <c r="W470" s="296"/>
      <c r="X470" s="296"/>
      <c r="Y470" s="296"/>
      <c r="Z470" s="296"/>
    </row>
    <row r="471" spans="1:26" x14ac:dyDescent="0.2">
      <c r="A471" s="303">
        <v>468</v>
      </c>
      <c r="B471" s="304"/>
      <c r="C471" s="269"/>
      <c r="D471" s="306"/>
      <c r="E471" s="269"/>
      <c r="F471" s="264"/>
      <c r="G471" s="307" t="str">
        <f t="shared" si="0"/>
        <v/>
      </c>
      <c r="H471" s="307"/>
      <c r="I471" s="308"/>
      <c r="J471" s="307"/>
      <c r="K471" s="304"/>
      <c r="L471" s="307"/>
      <c r="M471" s="296"/>
      <c r="N471" s="296"/>
      <c r="O471" s="296"/>
      <c r="P471" s="296"/>
      <c r="Q471" s="296"/>
      <c r="R471" s="296"/>
      <c r="S471" s="296"/>
      <c r="T471" s="296"/>
      <c r="U471" s="296"/>
      <c r="V471" s="296"/>
      <c r="W471" s="296"/>
      <c r="X471" s="296"/>
      <c r="Y471" s="296"/>
      <c r="Z471" s="296"/>
    </row>
    <row r="472" spans="1:26" x14ac:dyDescent="0.2">
      <c r="A472" s="303">
        <v>469</v>
      </c>
      <c r="B472" s="304"/>
      <c r="C472" s="269"/>
      <c r="D472" s="306"/>
      <c r="E472" s="269"/>
      <c r="F472" s="264"/>
      <c r="G472" s="307" t="str">
        <f t="shared" si="0"/>
        <v/>
      </c>
      <c r="H472" s="307"/>
      <c r="I472" s="308"/>
      <c r="J472" s="307"/>
      <c r="K472" s="304"/>
      <c r="L472" s="307"/>
      <c r="M472" s="296"/>
      <c r="N472" s="296"/>
      <c r="O472" s="296"/>
      <c r="P472" s="296"/>
      <c r="Q472" s="296"/>
      <c r="R472" s="296"/>
      <c r="S472" s="296"/>
      <c r="T472" s="296"/>
      <c r="U472" s="296"/>
      <c r="V472" s="296"/>
      <c r="W472" s="296"/>
      <c r="X472" s="296"/>
      <c r="Y472" s="296"/>
      <c r="Z472" s="296"/>
    </row>
    <row r="473" spans="1:26" x14ac:dyDescent="0.2">
      <c r="A473" s="303">
        <v>470</v>
      </c>
      <c r="B473" s="304"/>
      <c r="C473" s="269"/>
      <c r="D473" s="306"/>
      <c r="E473" s="269"/>
      <c r="F473" s="264"/>
      <c r="G473" s="307" t="str">
        <f t="shared" si="0"/>
        <v/>
      </c>
      <c r="H473" s="307"/>
      <c r="I473" s="308"/>
      <c r="J473" s="307"/>
      <c r="K473" s="304"/>
      <c r="L473" s="307"/>
      <c r="M473" s="296"/>
      <c r="N473" s="296"/>
      <c r="O473" s="296"/>
      <c r="P473" s="296"/>
      <c r="Q473" s="296"/>
      <c r="R473" s="296"/>
      <c r="S473" s="296"/>
      <c r="T473" s="296"/>
      <c r="U473" s="296"/>
      <c r="V473" s="296"/>
      <c r="W473" s="296"/>
      <c r="X473" s="296"/>
      <c r="Y473" s="296"/>
      <c r="Z473" s="296"/>
    </row>
    <row r="474" spans="1:26" x14ac:dyDescent="0.2">
      <c r="A474" s="303">
        <v>471</v>
      </c>
      <c r="B474" s="304"/>
      <c r="C474" s="269"/>
      <c r="D474" s="306"/>
      <c r="E474" s="269"/>
      <c r="F474" s="264"/>
      <c r="G474" s="307" t="str">
        <f t="shared" si="0"/>
        <v/>
      </c>
      <c r="H474" s="307"/>
      <c r="I474" s="308"/>
      <c r="J474" s="307"/>
      <c r="K474" s="304"/>
      <c r="L474" s="307"/>
      <c r="M474" s="296"/>
      <c r="N474" s="296"/>
      <c r="O474" s="296"/>
      <c r="P474" s="296"/>
      <c r="Q474" s="296"/>
      <c r="R474" s="296"/>
      <c r="S474" s="296"/>
      <c r="T474" s="296"/>
      <c r="U474" s="296"/>
      <c r="V474" s="296"/>
      <c r="W474" s="296"/>
      <c r="X474" s="296"/>
      <c r="Y474" s="296"/>
      <c r="Z474" s="296"/>
    </row>
    <row r="475" spans="1:26" x14ac:dyDescent="0.2">
      <c r="A475" s="303">
        <v>472</v>
      </c>
      <c r="B475" s="304"/>
      <c r="C475" s="269"/>
      <c r="D475" s="306"/>
      <c r="E475" s="269"/>
      <c r="F475" s="264"/>
      <c r="G475" s="307" t="str">
        <f t="shared" si="0"/>
        <v/>
      </c>
      <c r="H475" s="307"/>
      <c r="I475" s="308"/>
      <c r="J475" s="307"/>
      <c r="K475" s="304"/>
      <c r="L475" s="307"/>
      <c r="M475" s="296"/>
      <c r="N475" s="296"/>
      <c r="O475" s="296"/>
      <c r="P475" s="296"/>
      <c r="Q475" s="296"/>
      <c r="R475" s="296"/>
      <c r="S475" s="296"/>
      <c r="T475" s="296"/>
      <c r="U475" s="296"/>
      <c r="V475" s="296"/>
      <c r="W475" s="296"/>
      <c r="X475" s="296"/>
      <c r="Y475" s="296"/>
      <c r="Z475" s="296"/>
    </row>
    <row r="476" spans="1:26" x14ac:dyDescent="0.2">
      <c r="A476" s="303">
        <v>473</v>
      </c>
      <c r="B476" s="304"/>
      <c r="C476" s="269"/>
      <c r="D476" s="306"/>
      <c r="E476" s="269"/>
      <c r="F476" s="264"/>
      <c r="G476" s="307" t="str">
        <f t="shared" si="0"/>
        <v/>
      </c>
      <c r="H476" s="307"/>
      <c r="I476" s="308"/>
      <c r="J476" s="307"/>
      <c r="K476" s="304"/>
      <c r="L476" s="307"/>
      <c r="M476" s="296"/>
      <c r="N476" s="296"/>
      <c r="O476" s="296"/>
      <c r="P476" s="296"/>
      <c r="Q476" s="296"/>
      <c r="R476" s="296"/>
      <c r="S476" s="296"/>
      <c r="T476" s="296"/>
      <c r="U476" s="296"/>
      <c r="V476" s="296"/>
      <c r="W476" s="296"/>
      <c r="X476" s="296"/>
      <c r="Y476" s="296"/>
      <c r="Z476" s="296"/>
    </row>
    <row r="477" spans="1:26" x14ac:dyDescent="0.2">
      <c r="A477" s="303">
        <v>474</v>
      </c>
      <c r="B477" s="304"/>
      <c r="C477" s="269"/>
      <c r="D477" s="306"/>
      <c r="E477" s="269"/>
      <c r="F477" s="264"/>
      <c r="G477" s="307" t="str">
        <f t="shared" si="0"/>
        <v/>
      </c>
      <c r="H477" s="307"/>
      <c r="I477" s="308"/>
      <c r="J477" s="307"/>
      <c r="K477" s="304"/>
      <c r="L477" s="307"/>
      <c r="M477" s="296"/>
      <c r="N477" s="296"/>
      <c r="O477" s="296"/>
      <c r="P477" s="296"/>
      <c r="Q477" s="296"/>
      <c r="R477" s="296"/>
      <c r="S477" s="296"/>
      <c r="T477" s="296"/>
      <c r="U477" s="296"/>
      <c r="V477" s="296"/>
      <c r="W477" s="296"/>
      <c r="X477" s="296"/>
      <c r="Y477" s="296"/>
      <c r="Z477" s="296"/>
    </row>
    <row r="478" spans="1:26" x14ac:dyDescent="0.2">
      <c r="A478" s="303">
        <v>475</v>
      </c>
      <c r="B478" s="304"/>
      <c r="C478" s="269"/>
      <c r="D478" s="306"/>
      <c r="E478" s="269"/>
      <c r="F478" s="264"/>
      <c r="G478" s="307" t="str">
        <f t="shared" si="0"/>
        <v/>
      </c>
      <c r="H478" s="307"/>
      <c r="I478" s="308"/>
      <c r="J478" s="307"/>
      <c r="K478" s="304"/>
      <c r="L478" s="307"/>
      <c r="M478" s="296"/>
      <c r="N478" s="296"/>
      <c r="O478" s="296"/>
      <c r="P478" s="296"/>
      <c r="Q478" s="296"/>
      <c r="R478" s="296"/>
      <c r="S478" s="296"/>
      <c r="T478" s="296"/>
      <c r="U478" s="296"/>
      <c r="V478" s="296"/>
      <c r="W478" s="296"/>
      <c r="X478" s="296"/>
      <c r="Y478" s="296"/>
      <c r="Z478" s="296"/>
    </row>
    <row r="479" spans="1:26" x14ac:dyDescent="0.2">
      <c r="A479" s="303">
        <v>476</v>
      </c>
      <c r="B479" s="304"/>
      <c r="C479" s="269"/>
      <c r="D479" s="306"/>
      <c r="E479" s="269"/>
      <c r="F479" s="264"/>
      <c r="G479" s="307" t="str">
        <f t="shared" si="0"/>
        <v/>
      </c>
      <c r="H479" s="307"/>
      <c r="I479" s="308"/>
      <c r="J479" s="307"/>
      <c r="K479" s="304"/>
      <c r="L479" s="307"/>
      <c r="M479" s="296"/>
      <c r="N479" s="296"/>
      <c r="O479" s="296"/>
      <c r="P479" s="296"/>
      <c r="Q479" s="296"/>
      <c r="R479" s="296"/>
      <c r="S479" s="296"/>
      <c r="T479" s="296"/>
      <c r="U479" s="296"/>
      <c r="V479" s="296"/>
      <c r="W479" s="296"/>
      <c r="X479" s="296"/>
      <c r="Y479" s="296"/>
      <c r="Z479" s="296"/>
    </row>
    <row r="480" spans="1:26" x14ac:dyDescent="0.2">
      <c r="A480" s="303">
        <v>477</v>
      </c>
      <c r="B480" s="304"/>
      <c r="C480" s="269"/>
      <c r="D480" s="306"/>
      <c r="E480" s="269"/>
      <c r="F480" s="264"/>
      <c r="G480" s="307" t="str">
        <f t="shared" si="0"/>
        <v/>
      </c>
      <c r="H480" s="307"/>
      <c r="I480" s="308"/>
      <c r="J480" s="307"/>
      <c r="K480" s="304"/>
      <c r="L480" s="307"/>
      <c r="M480" s="296"/>
      <c r="N480" s="296"/>
      <c r="O480" s="296"/>
      <c r="P480" s="296"/>
      <c r="Q480" s="296"/>
      <c r="R480" s="296"/>
      <c r="S480" s="296"/>
      <c r="T480" s="296"/>
      <c r="U480" s="296"/>
      <c r="V480" s="296"/>
      <c r="W480" s="296"/>
      <c r="X480" s="296"/>
      <c r="Y480" s="296"/>
      <c r="Z480" s="296"/>
    </row>
    <row r="481" spans="1:26" x14ac:dyDescent="0.2">
      <c r="A481" s="303">
        <v>478</v>
      </c>
      <c r="B481" s="304"/>
      <c r="C481" s="269"/>
      <c r="D481" s="306"/>
      <c r="E481" s="269"/>
      <c r="F481" s="264"/>
      <c r="G481" s="307" t="str">
        <f t="shared" si="0"/>
        <v/>
      </c>
      <c r="H481" s="307"/>
      <c r="I481" s="308"/>
      <c r="J481" s="307"/>
      <c r="K481" s="304"/>
      <c r="L481" s="307"/>
      <c r="M481" s="296"/>
      <c r="N481" s="296"/>
      <c r="O481" s="296"/>
      <c r="P481" s="296"/>
      <c r="Q481" s="296"/>
      <c r="R481" s="296"/>
      <c r="S481" s="296"/>
      <c r="T481" s="296"/>
      <c r="U481" s="296"/>
      <c r="V481" s="296"/>
      <c r="W481" s="296"/>
      <c r="X481" s="296"/>
      <c r="Y481" s="296"/>
      <c r="Z481" s="296"/>
    </row>
    <row r="482" spans="1:26" x14ac:dyDescent="0.2">
      <c r="A482" s="303">
        <v>479</v>
      </c>
      <c r="B482" s="304"/>
      <c r="C482" s="269"/>
      <c r="D482" s="306"/>
      <c r="E482" s="269"/>
      <c r="F482" s="264"/>
      <c r="G482" s="307" t="str">
        <f t="shared" si="0"/>
        <v/>
      </c>
      <c r="H482" s="307"/>
      <c r="I482" s="308"/>
      <c r="J482" s="307"/>
      <c r="K482" s="304"/>
      <c r="L482" s="307"/>
      <c r="M482" s="296"/>
      <c r="N482" s="296"/>
      <c r="O482" s="296"/>
      <c r="P482" s="296"/>
      <c r="Q482" s="296"/>
      <c r="R482" s="296"/>
      <c r="S482" s="296"/>
      <c r="T482" s="296"/>
      <c r="U482" s="296"/>
      <c r="V482" s="296"/>
      <c r="W482" s="296"/>
      <c r="X482" s="296"/>
      <c r="Y482" s="296"/>
      <c r="Z482" s="296"/>
    </row>
    <row r="483" spans="1:26" x14ac:dyDescent="0.2">
      <c r="A483" s="303">
        <v>480</v>
      </c>
      <c r="B483" s="304"/>
      <c r="C483" s="269"/>
      <c r="D483" s="306"/>
      <c r="E483" s="269"/>
      <c r="F483" s="264"/>
      <c r="G483" s="307" t="str">
        <f t="shared" si="0"/>
        <v/>
      </c>
      <c r="H483" s="307"/>
      <c r="I483" s="308"/>
      <c r="J483" s="307"/>
      <c r="K483" s="304"/>
      <c r="L483" s="307"/>
      <c r="M483" s="296"/>
      <c r="N483" s="296"/>
      <c r="O483" s="296"/>
      <c r="P483" s="296"/>
      <c r="Q483" s="296"/>
      <c r="R483" s="296"/>
      <c r="S483" s="296"/>
      <c r="T483" s="296"/>
      <c r="U483" s="296"/>
      <c r="V483" s="296"/>
      <c r="W483" s="296"/>
      <c r="X483" s="296"/>
      <c r="Y483" s="296"/>
      <c r="Z483" s="296"/>
    </row>
    <row r="484" spans="1:26" x14ac:dyDescent="0.2">
      <c r="A484" s="303">
        <v>481</v>
      </c>
      <c r="B484" s="304"/>
      <c r="C484" s="269"/>
      <c r="D484" s="306"/>
      <c r="E484" s="269"/>
      <c r="F484" s="264"/>
      <c r="G484" s="307" t="str">
        <f t="shared" si="0"/>
        <v/>
      </c>
      <c r="H484" s="307"/>
      <c r="I484" s="308"/>
      <c r="J484" s="307"/>
      <c r="K484" s="304"/>
      <c r="L484" s="307"/>
      <c r="M484" s="296"/>
      <c r="N484" s="296"/>
      <c r="O484" s="296"/>
      <c r="P484" s="296"/>
      <c r="Q484" s="296"/>
      <c r="R484" s="296"/>
      <c r="S484" s="296"/>
      <c r="T484" s="296"/>
      <c r="U484" s="296"/>
      <c r="V484" s="296"/>
      <c r="W484" s="296"/>
      <c r="X484" s="296"/>
      <c r="Y484" s="296"/>
      <c r="Z484" s="296"/>
    </row>
    <row r="485" spans="1:26" x14ac:dyDescent="0.2">
      <c r="A485" s="303">
        <v>482</v>
      </c>
      <c r="B485" s="304"/>
      <c r="C485" s="269"/>
      <c r="D485" s="306"/>
      <c r="E485" s="269"/>
      <c r="F485" s="264"/>
      <c r="G485" s="307" t="str">
        <f t="shared" si="0"/>
        <v/>
      </c>
      <c r="H485" s="307"/>
      <c r="I485" s="308"/>
      <c r="J485" s="307"/>
      <c r="K485" s="304"/>
      <c r="L485" s="307"/>
      <c r="M485" s="296"/>
      <c r="N485" s="296"/>
      <c r="O485" s="296"/>
      <c r="P485" s="296"/>
      <c r="Q485" s="296"/>
      <c r="R485" s="296"/>
      <c r="S485" s="296"/>
      <c r="T485" s="296"/>
      <c r="U485" s="296"/>
      <c r="V485" s="296"/>
      <c r="W485" s="296"/>
      <c r="X485" s="296"/>
      <c r="Y485" s="296"/>
      <c r="Z485" s="296"/>
    </row>
    <row r="486" spans="1:26" x14ac:dyDescent="0.2">
      <c r="A486" s="303">
        <v>483</v>
      </c>
      <c r="B486" s="304"/>
      <c r="C486" s="269"/>
      <c r="D486" s="306"/>
      <c r="E486" s="269"/>
      <c r="F486" s="264"/>
      <c r="G486" s="307" t="str">
        <f t="shared" si="0"/>
        <v/>
      </c>
      <c r="H486" s="307"/>
      <c r="I486" s="308"/>
      <c r="J486" s="307"/>
      <c r="K486" s="304"/>
      <c r="L486" s="307"/>
      <c r="M486" s="296"/>
      <c r="N486" s="296"/>
      <c r="O486" s="296"/>
      <c r="P486" s="296"/>
      <c r="Q486" s="296"/>
      <c r="R486" s="296"/>
      <c r="S486" s="296"/>
      <c r="T486" s="296"/>
      <c r="U486" s="296"/>
      <c r="V486" s="296"/>
      <c r="W486" s="296"/>
      <c r="X486" s="296"/>
      <c r="Y486" s="296"/>
      <c r="Z486" s="296"/>
    </row>
    <row r="487" spans="1:26" x14ac:dyDescent="0.2">
      <c r="A487" s="303">
        <v>484</v>
      </c>
      <c r="B487" s="304"/>
      <c r="C487" s="269"/>
      <c r="D487" s="306"/>
      <c r="E487" s="269"/>
      <c r="F487" s="264"/>
      <c r="G487" s="307" t="str">
        <f t="shared" si="0"/>
        <v/>
      </c>
      <c r="H487" s="307"/>
      <c r="I487" s="308"/>
      <c r="J487" s="307"/>
      <c r="K487" s="304"/>
      <c r="L487" s="307"/>
      <c r="M487" s="296"/>
      <c r="N487" s="296"/>
      <c r="O487" s="296"/>
      <c r="P487" s="296"/>
      <c r="Q487" s="296"/>
      <c r="R487" s="296"/>
      <c r="S487" s="296"/>
      <c r="T487" s="296"/>
      <c r="U487" s="296"/>
      <c r="V487" s="296"/>
      <c r="W487" s="296"/>
      <c r="X487" s="296"/>
      <c r="Y487" s="296"/>
      <c r="Z487" s="296"/>
    </row>
    <row r="488" spans="1:26" x14ac:dyDescent="0.2">
      <c r="A488" s="303">
        <v>485</v>
      </c>
      <c r="B488" s="304"/>
      <c r="C488" s="269"/>
      <c r="D488" s="306"/>
      <c r="E488" s="269"/>
      <c r="F488" s="264"/>
      <c r="G488" s="307" t="str">
        <f t="shared" si="0"/>
        <v/>
      </c>
      <c r="H488" s="307"/>
      <c r="I488" s="308"/>
      <c r="J488" s="307"/>
      <c r="K488" s="304"/>
      <c r="L488" s="307"/>
      <c r="M488" s="296"/>
      <c r="N488" s="296"/>
      <c r="O488" s="296"/>
      <c r="P488" s="296"/>
      <c r="Q488" s="296"/>
      <c r="R488" s="296"/>
      <c r="S488" s="296"/>
      <c r="T488" s="296"/>
      <c r="U488" s="296"/>
      <c r="V488" s="296"/>
      <c r="W488" s="296"/>
      <c r="X488" s="296"/>
      <c r="Y488" s="296"/>
      <c r="Z488" s="296"/>
    </row>
    <row r="489" spans="1:26" x14ac:dyDescent="0.2">
      <c r="A489" s="303">
        <v>486</v>
      </c>
      <c r="B489" s="304"/>
      <c r="C489" s="269"/>
      <c r="D489" s="306"/>
      <c r="E489" s="269"/>
      <c r="F489" s="264"/>
      <c r="G489" s="307" t="str">
        <f t="shared" si="0"/>
        <v/>
      </c>
      <c r="H489" s="307"/>
      <c r="I489" s="308"/>
      <c r="J489" s="307"/>
      <c r="K489" s="304"/>
      <c r="L489" s="307"/>
      <c r="M489" s="296"/>
      <c r="N489" s="296"/>
      <c r="O489" s="296"/>
      <c r="P489" s="296"/>
      <c r="Q489" s="296"/>
      <c r="R489" s="296"/>
      <c r="S489" s="296"/>
      <c r="T489" s="296"/>
      <c r="U489" s="296"/>
      <c r="V489" s="296"/>
      <c r="W489" s="296"/>
      <c r="X489" s="296"/>
      <c r="Y489" s="296"/>
      <c r="Z489" s="296"/>
    </row>
    <row r="490" spans="1:26" x14ac:dyDescent="0.2">
      <c r="A490" s="303">
        <v>487</v>
      </c>
      <c r="B490" s="304"/>
      <c r="C490" s="269"/>
      <c r="D490" s="306"/>
      <c r="E490" s="269"/>
      <c r="F490" s="264"/>
      <c r="G490" s="307" t="str">
        <f t="shared" si="0"/>
        <v/>
      </c>
      <c r="H490" s="307"/>
      <c r="I490" s="308"/>
      <c r="J490" s="307"/>
      <c r="K490" s="304"/>
      <c r="L490" s="307"/>
      <c r="M490" s="296"/>
      <c r="N490" s="296"/>
      <c r="O490" s="296"/>
      <c r="P490" s="296"/>
      <c r="Q490" s="296"/>
      <c r="R490" s="296"/>
      <c r="S490" s="296"/>
      <c r="T490" s="296"/>
      <c r="U490" s="296"/>
      <c r="V490" s="296"/>
      <c r="W490" s="296"/>
      <c r="X490" s="296"/>
      <c r="Y490" s="296"/>
      <c r="Z490" s="296"/>
    </row>
    <row r="491" spans="1:26" x14ac:dyDescent="0.2">
      <c r="A491" s="303">
        <v>488</v>
      </c>
      <c r="B491" s="304"/>
      <c r="C491" s="269"/>
      <c r="D491" s="306"/>
      <c r="E491" s="269"/>
      <c r="F491" s="264"/>
      <c r="G491" s="307" t="str">
        <f t="shared" si="0"/>
        <v/>
      </c>
      <c r="H491" s="307"/>
      <c r="I491" s="308"/>
      <c r="J491" s="307"/>
      <c r="K491" s="304"/>
      <c r="L491" s="307"/>
      <c r="M491" s="296"/>
      <c r="N491" s="296"/>
      <c r="O491" s="296"/>
      <c r="P491" s="296"/>
      <c r="Q491" s="296"/>
      <c r="R491" s="296"/>
      <c r="S491" s="296"/>
      <c r="T491" s="296"/>
      <c r="U491" s="296"/>
      <c r="V491" s="296"/>
      <c r="W491" s="296"/>
      <c r="X491" s="296"/>
      <c r="Y491" s="296"/>
      <c r="Z491" s="296"/>
    </row>
    <row r="492" spans="1:26" x14ac:dyDescent="0.2">
      <c r="A492" s="303">
        <v>489</v>
      </c>
      <c r="B492" s="304"/>
      <c r="C492" s="269"/>
      <c r="D492" s="306"/>
      <c r="E492" s="269"/>
      <c r="F492" s="264"/>
      <c r="G492" s="307" t="str">
        <f t="shared" si="0"/>
        <v/>
      </c>
      <c r="H492" s="307"/>
      <c r="I492" s="308"/>
      <c r="J492" s="307"/>
      <c r="K492" s="304"/>
      <c r="L492" s="307"/>
      <c r="M492" s="296"/>
      <c r="N492" s="296"/>
      <c r="O492" s="296"/>
      <c r="P492" s="296"/>
      <c r="Q492" s="296"/>
      <c r="R492" s="296"/>
      <c r="S492" s="296"/>
      <c r="T492" s="296"/>
      <c r="U492" s="296"/>
      <c r="V492" s="296"/>
      <c r="W492" s="296"/>
      <c r="X492" s="296"/>
      <c r="Y492" s="296"/>
      <c r="Z492" s="296"/>
    </row>
    <row r="493" spans="1:26" x14ac:dyDescent="0.2">
      <c r="A493" s="303">
        <v>490</v>
      </c>
      <c r="B493" s="304"/>
      <c r="C493" s="269"/>
      <c r="D493" s="306"/>
      <c r="E493" s="269"/>
      <c r="F493" s="264"/>
      <c r="G493" s="307" t="str">
        <f t="shared" si="0"/>
        <v/>
      </c>
      <c r="H493" s="307"/>
      <c r="I493" s="308"/>
      <c r="J493" s="307"/>
      <c r="K493" s="304"/>
      <c r="L493" s="307"/>
      <c r="M493" s="296"/>
      <c r="N493" s="296"/>
      <c r="O493" s="296"/>
      <c r="P493" s="296"/>
      <c r="Q493" s="296"/>
      <c r="R493" s="296"/>
      <c r="S493" s="296"/>
      <c r="T493" s="296"/>
      <c r="U493" s="296"/>
      <c r="V493" s="296"/>
      <c r="W493" s="296"/>
      <c r="X493" s="296"/>
      <c r="Y493" s="296"/>
      <c r="Z493" s="296"/>
    </row>
    <row r="494" spans="1:26" x14ac:dyDescent="0.2">
      <c r="A494" s="303">
        <v>491</v>
      </c>
      <c r="B494" s="304"/>
      <c r="C494" s="269"/>
      <c r="D494" s="306"/>
      <c r="E494" s="269"/>
      <c r="F494" s="264"/>
      <c r="G494" s="307" t="str">
        <f t="shared" si="0"/>
        <v/>
      </c>
      <c r="H494" s="307"/>
      <c r="I494" s="308"/>
      <c r="J494" s="307"/>
      <c r="K494" s="304"/>
      <c r="L494" s="307"/>
      <c r="M494" s="296"/>
      <c r="N494" s="296"/>
      <c r="O494" s="296"/>
      <c r="P494" s="296"/>
      <c r="Q494" s="296"/>
      <c r="R494" s="296"/>
      <c r="S494" s="296"/>
      <c r="T494" s="296"/>
      <c r="U494" s="296"/>
      <c r="V494" s="296"/>
      <c r="W494" s="296"/>
      <c r="X494" s="296"/>
      <c r="Y494" s="296"/>
      <c r="Z494" s="296"/>
    </row>
    <row r="495" spans="1:26" x14ac:dyDescent="0.2">
      <c r="A495" s="303">
        <v>492</v>
      </c>
      <c r="B495" s="304"/>
      <c r="C495" s="269"/>
      <c r="D495" s="306"/>
      <c r="E495" s="269"/>
      <c r="F495" s="264"/>
      <c r="G495" s="307" t="str">
        <f t="shared" si="0"/>
        <v/>
      </c>
      <c r="H495" s="307"/>
      <c r="I495" s="308"/>
      <c r="J495" s="307"/>
      <c r="K495" s="304"/>
      <c r="L495" s="307"/>
      <c r="M495" s="296"/>
      <c r="N495" s="296"/>
      <c r="O495" s="296"/>
      <c r="P495" s="296"/>
      <c r="Q495" s="296"/>
      <c r="R495" s="296"/>
      <c r="S495" s="296"/>
      <c r="T495" s="296"/>
      <c r="U495" s="296"/>
      <c r="V495" s="296"/>
      <c r="W495" s="296"/>
      <c r="X495" s="296"/>
      <c r="Y495" s="296"/>
      <c r="Z495" s="296"/>
    </row>
    <row r="496" spans="1:26" x14ac:dyDescent="0.2">
      <c r="A496" s="303">
        <v>493</v>
      </c>
      <c r="B496" s="304"/>
      <c r="C496" s="269"/>
      <c r="D496" s="306"/>
      <c r="E496" s="269"/>
      <c r="F496" s="264"/>
      <c r="G496" s="307" t="str">
        <f t="shared" si="0"/>
        <v/>
      </c>
      <c r="H496" s="307"/>
      <c r="I496" s="308"/>
      <c r="J496" s="307"/>
      <c r="K496" s="304"/>
      <c r="L496" s="307"/>
      <c r="M496" s="296"/>
      <c r="N496" s="296"/>
      <c r="O496" s="296"/>
      <c r="P496" s="296"/>
      <c r="Q496" s="296"/>
      <c r="R496" s="296"/>
      <c r="S496" s="296"/>
      <c r="T496" s="296"/>
      <c r="U496" s="296"/>
      <c r="V496" s="296"/>
      <c r="W496" s="296"/>
      <c r="X496" s="296"/>
      <c r="Y496" s="296"/>
      <c r="Z496" s="296"/>
    </row>
    <row r="497" spans="1:26" x14ac:dyDescent="0.2">
      <c r="A497" s="303">
        <v>494</v>
      </c>
      <c r="B497" s="304"/>
      <c r="C497" s="269"/>
      <c r="D497" s="306"/>
      <c r="E497" s="269"/>
      <c r="F497" s="264"/>
      <c r="G497" s="307" t="str">
        <f t="shared" si="0"/>
        <v/>
      </c>
      <c r="H497" s="307"/>
      <c r="I497" s="308"/>
      <c r="J497" s="307"/>
      <c r="K497" s="304"/>
      <c r="L497" s="307"/>
      <c r="M497" s="296"/>
      <c r="N497" s="296"/>
      <c r="O497" s="296"/>
      <c r="P497" s="296"/>
      <c r="Q497" s="296"/>
      <c r="R497" s="296"/>
      <c r="S497" s="296"/>
      <c r="T497" s="296"/>
      <c r="U497" s="296"/>
      <c r="V497" s="296"/>
      <c r="W497" s="296"/>
      <c r="X497" s="296"/>
      <c r="Y497" s="296"/>
      <c r="Z497" s="296"/>
    </row>
    <row r="498" spans="1:26" x14ac:dyDescent="0.2">
      <c r="A498" s="303">
        <v>495</v>
      </c>
      <c r="B498" s="304"/>
      <c r="C498" s="269"/>
      <c r="D498" s="306"/>
      <c r="E498" s="269"/>
      <c r="F498" s="264"/>
      <c r="G498" s="307" t="str">
        <f t="shared" si="0"/>
        <v/>
      </c>
      <c r="H498" s="307"/>
      <c r="I498" s="308"/>
      <c r="J498" s="307"/>
      <c r="K498" s="304"/>
      <c r="L498" s="307"/>
      <c r="M498" s="296"/>
      <c r="N498" s="296"/>
      <c r="O498" s="296"/>
      <c r="P498" s="296"/>
      <c r="Q498" s="296"/>
      <c r="R498" s="296"/>
      <c r="S498" s="296"/>
      <c r="T498" s="296"/>
      <c r="U498" s="296"/>
      <c r="V498" s="296"/>
      <c r="W498" s="296"/>
      <c r="X498" s="296"/>
      <c r="Y498" s="296"/>
      <c r="Z498" s="296"/>
    </row>
    <row r="499" spans="1:26" x14ac:dyDescent="0.2">
      <c r="A499" s="303">
        <v>496</v>
      </c>
      <c r="B499" s="304"/>
      <c r="C499" s="269"/>
      <c r="D499" s="306"/>
      <c r="E499" s="269"/>
      <c r="F499" s="264"/>
      <c r="G499" s="307" t="str">
        <f t="shared" si="0"/>
        <v/>
      </c>
      <c r="H499" s="307"/>
      <c r="I499" s="308"/>
      <c r="J499" s="307"/>
      <c r="K499" s="304"/>
      <c r="L499" s="307"/>
      <c r="M499" s="296"/>
      <c r="N499" s="296"/>
      <c r="O499" s="296"/>
      <c r="P499" s="296"/>
      <c r="Q499" s="296"/>
      <c r="R499" s="296"/>
      <c r="S499" s="296"/>
      <c r="T499" s="296"/>
      <c r="U499" s="296"/>
      <c r="V499" s="296"/>
      <c r="W499" s="296"/>
      <c r="X499" s="296"/>
      <c r="Y499" s="296"/>
      <c r="Z499" s="296"/>
    </row>
    <row r="500" spans="1:26" x14ac:dyDescent="0.2">
      <c r="A500" s="303">
        <v>497</v>
      </c>
      <c r="B500" s="304"/>
      <c r="C500" s="269"/>
      <c r="D500" s="306"/>
      <c r="E500" s="269"/>
      <c r="F500" s="264"/>
      <c r="G500" s="307" t="str">
        <f t="shared" si="0"/>
        <v/>
      </c>
      <c r="H500" s="307"/>
      <c r="I500" s="308"/>
      <c r="J500" s="307"/>
      <c r="K500" s="304"/>
      <c r="L500" s="307"/>
      <c r="M500" s="296"/>
      <c r="N500" s="296"/>
      <c r="O500" s="296"/>
      <c r="P500" s="296"/>
      <c r="Q500" s="296"/>
      <c r="R500" s="296"/>
      <c r="S500" s="296"/>
      <c r="T500" s="296"/>
      <c r="U500" s="296"/>
      <c r="V500" s="296"/>
      <c r="W500" s="296"/>
      <c r="X500" s="296"/>
      <c r="Y500" s="296"/>
      <c r="Z500" s="296"/>
    </row>
    <row r="501" spans="1:26" x14ac:dyDescent="0.2">
      <c r="A501" s="303">
        <v>498</v>
      </c>
      <c r="B501" s="304"/>
      <c r="C501" s="269"/>
      <c r="D501" s="306"/>
      <c r="E501" s="269"/>
      <c r="F501" s="264"/>
      <c r="G501" s="307" t="str">
        <f t="shared" si="0"/>
        <v/>
      </c>
      <c r="H501" s="307"/>
      <c r="I501" s="308"/>
      <c r="J501" s="307"/>
      <c r="K501" s="304"/>
      <c r="L501" s="307"/>
      <c r="M501" s="296"/>
      <c r="N501" s="296"/>
      <c r="O501" s="296"/>
      <c r="P501" s="296"/>
      <c r="Q501" s="296"/>
      <c r="R501" s="296"/>
      <c r="S501" s="296"/>
      <c r="T501" s="296"/>
      <c r="U501" s="296"/>
      <c r="V501" s="296"/>
      <c r="W501" s="296"/>
      <c r="X501" s="296"/>
      <c r="Y501" s="296"/>
      <c r="Z501" s="296"/>
    </row>
    <row r="502" spans="1:26" x14ac:dyDescent="0.2">
      <c r="A502" s="303">
        <v>499</v>
      </c>
      <c r="B502" s="304"/>
      <c r="C502" s="269"/>
      <c r="D502" s="306"/>
      <c r="E502" s="269"/>
      <c r="F502" s="264"/>
      <c r="G502" s="307" t="str">
        <f t="shared" si="0"/>
        <v/>
      </c>
      <c r="H502" s="307"/>
      <c r="I502" s="308"/>
      <c r="J502" s="307"/>
      <c r="K502" s="304"/>
      <c r="L502" s="307"/>
      <c r="M502" s="296"/>
      <c r="N502" s="296"/>
      <c r="O502" s="296"/>
      <c r="P502" s="296"/>
      <c r="Q502" s="296"/>
      <c r="R502" s="296"/>
      <c r="S502" s="296"/>
      <c r="T502" s="296"/>
      <c r="U502" s="296"/>
      <c r="V502" s="296"/>
      <c r="W502" s="296"/>
      <c r="X502" s="296"/>
      <c r="Y502" s="296"/>
      <c r="Z502" s="296"/>
    </row>
    <row r="503" spans="1:26" x14ac:dyDescent="0.2">
      <c r="A503" s="303">
        <v>500</v>
      </c>
      <c r="B503" s="304"/>
      <c r="C503" s="269"/>
      <c r="D503" s="306"/>
      <c r="E503" s="269"/>
      <c r="F503" s="264"/>
      <c r="G503" s="307" t="str">
        <f t="shared" si="0"/>
        <v/>
      </c>
      <c r="H503" s="307"/>
      <c r="I503" s="308"/>
      <c r="J503" s="307"/>
      <c r="K503" s="304"/>
      <c r="L503" s="307"/>
      <c r="M503" s="296"/>
      <c r="N503" s="296"/>
      <c r="O503" s="296"/>
      <c r="P503" s="296"/>
      <c r="Q503" s="296"/>
      <c r="R503" s="296"/>
      <c r="S503" s="296"/>
      <c r="T503" s="296"/>
      <c r="U503" s="296"/>
      <c r="V503" s="296"/>
      <c r="W503" s="296"/>
      <c r="X503" s="296"/>
      <c r="Y503" s="296"/>
      <c r="Z503" s="296"/>
    </row>
    <row r="504" spans="1:26" x14ac:dyDescent="0.2">
      <c r="A504" s="303">
        <v>501</v>
      </c>
      <c r="B504" s="304"/>
      <c r="C504" s="269"/>
      <c r="D504" s="306"/>
      <c r="E504" s="269"/>
      <c r="F504" s="264"/>
      <c r="G504" s="307" t="str">
        <f t="shared" si="0"/>
        <v/>
      </c>
      <c r="H504" s="307"/>
      <c r="I504" s="308"/>
      <c r="J504" s="307"/>
      <c r="K504" s="304"/>
      <c r="L504" s="307"/>
      <c r="M504" s="296"/>
      <c r="N504" s="296"/>
      <c r="O504" s="296"/>
      <c r="P504" s="296"/>
      <c r="Q504" s="296"/>
      <c r="R504" s="296"/>
      <c r="S504" s="296"/>
      <c r="T504" s="296"/>
      <c r="U504" s="296"/>
      <c r="V504" s="296"/>
      <c r="W504" s="296"/>
      <c r="X504" s="296"/>
      <c r="Y504" s="296"/>
      <c r="Z504" s="296"/>
    </row>
    <row r="505" spans="1:26" x14ac:dyDescent="0.2">
      <c r="A505" s="303">
        <v>502</v>
      </c>
      <c r="B505" s="304"/>
      <c r="C505" s="269"/>
      <c r="D505" s="306"/>
      <c r="E505" s="269"/>
      <c r="F505" s="264"/>
      <c r="G505" s="307" t="str">
        <f t="shared" si="0"/>
        <v/>
      </c>
      <c r="H505" s="307"/>
      <c r="I505" s="308"/>
      <c r="J505" s="307"/>
      <c r="K505" s="304"/>
      <c r="L505" s="307"/>
      <c r="M505" s="296"/>
      <c r="N505" s="296"/>
      <c r="O505" s="296"/>
      <c r="P505" s="296"/>
      <c r="Q505" s="296"/>
      <c r="R505" s="296"/>
      <c r="S505" s="296"/>
      <c r="T505" s="296"/>
      <c r="U505" s="296"/>
      <c r="V505" s="296"/>
      <c r="W505" s="296"/>
      <c r="X505" s="296"/>
      <c r="Y505" s="296"/>
      <c r="Z505" s="296"/>
    </row>
    <row r="506" spans="1:26" x14ac:dyDescent="0.2">
      <c r="A506" s="303">
        <v>503</v>
      </c>
      <c r="B506" s="304"/>
      <c r="C506" s="269"/>
      <c r="D506" s="306"/>
      <c r="E506" s="269"/>
      <c r="F506" s="264"/>
      <c r="G506" s="307" t="str">
        <f t="shared" si="0"/>
        <v/>
      </c>
      <c r="H506" s="307"/>
      <c r="I506" s="308"/>
      <c r="J506" s="307"/>
      <c r="K506" s="304"/>
      <c r="L506" s="307"/>
      <c r="M506" s="296"/>
      <c r="N506" s="296"/>
      <c r="O506" s="296"/>
      <c r="P506" s="296"/>
      <c r="Q506" s="296"/>
      <c r="R506" s="296"/>
      <c r="S506" s="296"/>
      <c r="T506" s="296"/>
      <c r="U506" s="296"/>
      <c r="V506" s="296"/>
      <c r="W506" s="296"/>
      <c r="X506" s="296"/>
      <c r="Y506" s="296"/>
      <c r="Z506" s="296"/>
    </row>
    <row r="507" spans="1:26" x14ac:dyDescent="0.2">
      <c r="A507" s="303">
        <v>504</v>
      </c>
      <c r="B507" s="304"/>
      <c r="C507" s="269"/>
      <c r="D507" s="306"/>
      <c r="E507" s="269"/>
      <c r="F507" s="264"/>
      <c r="G507" s="307" t="str">
        <f t="shared" si="0"/>
        <v/>
      </c>
      <c r="H507" s="307"/>
      <c r="I507" s="308"/>
      <c r="J507" s="307"/>
      <c r="K507" s="304"/>
      <c r="L507" s="307"/>
      <c r="M507" s="296"/>
      <c r="N507" s="296"/>
      <c r="O507" s="296"/>
      <c r="P507" s="296"/>
      <c r="Q507" s="296"/>
      <c r="R507" s="296"/>
      <c r="S507" s="296"/>
      <c r="T507" s="296"/>
      <c r="U507" s="296"/>
      <c r="V507" s="296"/>
      <c r="W507" s="296"/>
      <c r="X507" s="296"/>
      <c r="Y507" s="296"/>
      <c r="Z507" s="296"/>
    </row>
    <row r="508" spans="1:26" x14ac:dyDescent="0.2">
      <c r="A508" s="303">
        <v>505</v>
      </c>
      <c r="B508" s="304"/>
      <c r="C508" s="269"/>
      <c r="D508" s="306"/>
      <c r="E508" s="269"/>
      <c r="F508" s="264"/>
      <c r="G508" s="307" t="str">
        <f t="shared" si="0"/>
        <v/>
      </c>
      <c r="H508" s="307"/>
      <c r="I508" s="308"/>
      <c r="J508" s="307"/>
      <c r="K508" s="304"/>
      <c r="L508" s="307"/>
      <c r="M508" s="296"/>
      <c r="N508" s="296"/>
      <c r="O508" s="296"/>
      <c r="P508" s="296"/>
      <c r="Q508" s="296"/>
      <c r="R508" s="296"/>
      <c r="S508" s="296"/>
      <c r="T508" s="296"/>
      <c r="U508" s="296"/>
      <c r="V508" s="296"/>
      <c r="W508" s="296"/>
      <c r="X508" s="296"/>
      <c r="Y508" s="296"/>
      <c r="Z508" s="296"/>
    </row>
    <row r="509" spans="1:26" x14ac:dyDescent="0.2">
      <c r="A509" s="303">
        <v>506</v>
      </c>
      <c r="B509" s="304"/>
      <c r="C509" s="269"/>
      <c r="D509" s="306"/>
      <c r="E509" s="269"/>
      <c r="F509" s="264"/>
      <c r="G509" s="307" t="str">
        <f t="shared" si="0"/>
        <v/>
      </c>
      <c r="H509" s="307"/>
      <c r="I509" s="308"/>
      <c r="J509" s="307"/>
      <c r="K509" s="304"/>
      <c r="L509" s="307"/>
      <c r="M509" s="296"/>
      <c r="N509" s="296"/>
      <c r="O509" s="296"/>
      <c r="P509" s="296"/>
      <c r="Q509" s="296"/>
      <c r="R509" s="296"/>
      <c r="S509" s="296"/>
      <c r="T509" s="296"/>
      <c r="U509" s="296"/>
      <c r="V509" s="296"/>
      <c r="W509" s="296"/>
      <c r="X509" s="296"/>
      <c r="Y509" s="296"/>
      <c r="Z509" s="296"/>
    </row>
    <row r="510" spans="1:26" x14ac:dyDescent="0.2">
      <c r="A510" s="303">
        <v>507</v>
      </c>
      <c r="B510" s="304"/>
      <c r="C510" s="269"/>
      <c r="D510" s="306"/>
      <c r="E510" s="269"/>
      <c r="F510" s="264"/>
      <c r="G510" s="307" t="str">
        <f t="shared" si="0"/>
        <v/>
      </c>
      <c r="H510" s="307"/>
      <c r="I510" s="308"/>
      <c r="J510" s="307"/>
      <c r="K510" s="304"/>
      <c r="L510" s="307"/>
      <c r="M510" s="296"/>
      <c r="N510" s="296"/>
      <c r="O510" s="296"/>
      <c r="P510" s="296"/>
      <c r="Q510" s="296"/>
      <c r="R510" s="296"/>
      <c r="S510" s="296"/>
      <c r="T510" s="296"/>
      <c r="U510" s="296"/>
      <c r="V510" s="296"/>
      <c r="W510" s="296"/>
      <c r="X510" s="296"/>
      <c r="Y510" s="296"/>
      <c r="Z510" s="296"/>
    </row>
    <row r="511" spans="1:26" x14ac:dyDescent="0.2">
      <c r="A511" s="303">
        <v>508</v>
      </c>
      <c r="B511" s="304"/>
      <c r="C511" s="269"/>
      <c r="D511" s="306"/>
      <c r="E511" s="269"/>
      <c r="F511" s="264"/>
      <c r="G511" s="307" t="str">
        <f t="shared" si="0"/>
        <v/>
      </c>
      <c r="H511" s="307"/>
      <c r="I511" s="308"/>
      <c r="J511" s="307"/>
      <c r="K511" s="304"/>
      <c r="L511" s="307"/>
      <c r="M511" s="296"/>
      <c r="N511" s="296"/>
      <c r="O511" s="296"/>
      <c r="P511" s="296"/>
      <c r="Q511" s="296"/>
      <c r="R511" s="296"/>
      <c r="S511" s="296"/>
      <c r="T511" s="296"/>
      <c r="U511" s="296"/>
      <c r="V511" s="296"/>
      <c r="W511" s="296"/>
      <c r="X511" s="296"/>
      <c r="Y511" s="296"/>
      <c r="Z511" s="296"/>
    </row>
    <row r="512" spans="1:26" x14ac:dyDescent="0.2">
      <c r="A512" s="303">
        <v>509</v>
      </c>
      <c r="B512" s="304"/>
      <c r="C512" s="269"/>
      <c r="D512" s="306"/>
      <c r="E512" s="269"/>
      <c r="F512" s="264"/>
      <c r="G512" s="307" t="str">
        <f t="shared" si="0"/>
        <v/>
      </c>
      <c r="H512" s="307"/>
      <c r="I512" s="308"/>
      <c r="J512" s="307"/>
      <c r="K512" s="304"/>
      <c r="L512" s="307"/>
      <c r="M512" s="296"/>
      <c r="N512" s="296"/>
      <c r="O512" s="296"/>
      <c r="P512" s="296"/>
      <c r="Q512" s="296"/>
      <c r="R512" s="296"/>
      <c r="S512" s="296"/>
      <c r="T512" s="296"/>
      <c r="U512" s="296"/>
      <c r="V512" s="296"/>
      <c r="W512" s="296"/>
      <c r="X512" s="296"/>
      <c r="Y512" s="296"/>
      <c r="Z512" s="296"/>
    </row>
    <row r="513" spans="1:26" x14ac:dyDescent="0.2">
      <c r="A513" s="303">
        <v>510</v>
      </c>
      <c r="B513" s="304"/>
      <c r="C513" s="269"/>
      <c r="D513" s="306"/>
      <c r="E513" s="269"/>
      <c r="F513" s="264"/>
      <c r="G513" s="307" t="str">
        <f t="shared" si="0"/>
        <v/>
      </c>
      <c r="H513" s="307"/>
      <c r="I513" s="308"/>
      <c r="J513" s="307"/>
      <c r="K513" s="304"/>
      <c r="L513" s="307"/>
      <c r="M513" s="296"/>
      <c r="N513" s="296"/>
      <c r="O513" s="296"/>
      <c r="P513" s="296"/>
      <c r="Q513" s="296"/>
      <c r="R513" s="296"/>
      <c r="S513" s="296"/>
      <c r="T513" s="296"/>
      <c r="U513" s="296"/>
      <c r="V513" s="296"/>
      <c r="W513" s="296"/>
      <c r="X513" s="296"/>
      <c r="Y513" s="296"/>
      <c r="Z513" s="296"/>
    </row>
    <row r="514" spans="1:26" x14ac:dyDescent="0.2">
      <c r="A514" s="303">
        <v>511</v>
      </c>
      <c r="B514" s="304"/>
      <c r="C514" s="269"/>
      <c r="D514" s="306"/>
      <c r="E514" s="269"/>
      <c r="F514" s="264"/>
      <c r="G514" s="307" t="str">
        <f t="shared" si="0"/>
        <v/>
      </c>
      <c r="H514" s="307"/>
      <c r="I514" s="308"/>
      <c r="J514" s="307"/>
      <c r="K514" s="304"/>
      <c r="L514" s="307"/>
      <c r="M514" s="296"/>
      <c r="N514" s="296"/>
      <c r="O514" s="296"/>
      <c r="P514" s="296"/>
      <c r="Q514" s="296"/>
      <c r="R514" s="296"/>
      <c r="S514" s="296"/>
      <c r="T514" s="296"/>
      <c r="U514" s="296"/>
      <c r="V514" s="296"/>
      <c r="W514" s="296"/>
      <c r="X514" s="296"/>
      <c r="Y514" s="296"/>
      <c r="Z514" s="296"/>
    </row>
    <row r="515" spans="1:26" x14ac:dyDescent="0.2">
      <c r="A515" s="303">
        <v>512</v>
      </c>
      <c r="B515" s="304"/>
      <c r="C515" s="269"/>
      <c r="D515" s="306"/>
      <c r="E515" s="269"/>
      <c r="F515" s="264"/>
      <c r="G515" s="307" t="str">
        <f t="shared" si="0"/>
        <v/>
      </c>
      <c r="H515" s="307"/>
      <c r="I515" s="308"/>
      <c r="J515" s="307"/>
      <c r="K515" s="304"/>
      <c r="L515" s="307"/>
      <c r="M515" s="296"/>
      <c r="N515" s="296"/>
      <c r="O515" s="296"/>
      <c r="P515" s="296"/>
      <c r="Q515" s="296"/>
      <c r="R515" s="296"/>
      <c r="S515" s="296"/>
      <c r="T515" s="296"/>
      <c r="U515" s="296"/>
      <c r="V515" s="296"/>
      <c r="W515" s="296"/>
      <c r="X515" s="296"/>
      <c r="Y515" s="296"/>
      <c r="Z515" s="296"/>
    </row>
    <row r="516" spans="1:26" x14ac:dyDescent="0.2">
      <c r="A516" s="303">
        <v>513</v>
      </c>
      <c r="B516" s="304"/>
      <c r="C516" s="269"/>
      <c r="D516" s="306"/>
      <c r="E516" s="269"/>
      <c r="F516" s="264"/>
      <c r="G516" s="307" t="str">
        <f t="shared" si="0"/>
        <v/>
      </c>
      <c r="H516" s="307"/>
      <c r="I516" s="308"/>
      <c r="J516" s="307"/>
      <c r="K516" s="304"/>
      <c r="L516" s="307"/>
      <c r="M516" s="296"/>
      <c r="N516" s="296"/>
      <c r="O516" s="296"/>
      <c r="P516" s="296"/>
      <c r="Q516" s="296"/>
      <c r="R516" s="296"/>
      <c r="S516" s="296"/>
      <c r="T516" s="296"/>
      <c r="U516" s="296"/>
      <c r="V516" s="296"/>
      <c r="W516" s="296"/>
      <c r="X516" s="296"/>
      <c r="Y516" s="296"/>
      <c r="Z516" s="296"/>
    </row>
    <row r="517" spans="1:26" x14ac:dyDescent="0.2">
      <c r="A517" s="303">
        <v>514</v>
      </c>
      <c r="B517" s="304"/>
      <c r="C517" s="269"/>
      <c r="D517" s="306"/>
      <c r="E517" s="269"/>
      <c r="F517" s="264"/>
      <c r="G517" s="307" t="str">
        <f t="shared" si="0"/>
        <v/>
      </c>
      <c r="H517" s="307"/>
      <c r="I517" s="308"/>
      <c r="J517" s="307"/>
      <c r="K517" s="304"/>
      <c r="L517" s="307"/>
      <c r="M517" s="296"/>
      <c r="N517" s="296"/>
      <c r="O517" s="296"/>
      <c r="P517" s="296"/>
      <c r="Q517" s="296"/>
      <c r="R517" s="296"/>
      <c r="S517" s="296"/>
      <c r="T517" s="296"/>
      <c r="U517" s="296"/>
      <c r="V517" s="296"/>
      <c r="W517" s="296"/>
      <c r="X517" s="296"/>
      <c r="Y517" s="296"/>
      <c r="Z517" s="296"/>
    </row>
    <row r="518" spans="1:26" x14ac:dyDescent="0.2">
      <c r="A518" s="303">
        <v>515</v>
      </c>
      <c r="B518" s="304"/>
      <c r="C518" s="269"/>
      <c r="D518" s="306"/>
      <c r="E518" s="269"/>
      <c r="F518" s="264"/>
      <c r="G518" s="307" t="str">
        <f t="shared" si="0"/>
        <v/>
      </c>
      <c r="H518" s="307"/>
      <c r="I518" s="308"/>
      <c r="J518" s="307"/>
      <c r="K518" s="304"/>
      <c r="L518" s="307"/>
      <c r="M518" s="296"/>
      <c r="N518" s="296"/>
      <c r="O518" s="296"/>
      <c r="P518" s="296"/>
      <c r="Q518" s="296"/>
      <c r="R518" s="296"/>
      <c r="S518" s="296"/>
      <c r="T518" s="296"/>
      <c r="U518" s="296"/>
      <c r="V518" s="296"/>
      <c r="W518" s="296"/>
      <c r="X518" s="296"/>
      <c r="Y518" s="296"/>
      <c r="Z518" s="296"/>
    </row>
    <row r="519" spans="1:26" x14ac:dyDescent="0.2">
      <c r="A519" s="303">
        <v>516</v>
      </c>
      <c r="B519" s="304"/>
      <c r="C519" s="269"/>
      <c r="D519" s="306"/>
      <c r="E519" s="269"/>
      <c r="F519" s="264"/>
      <c r="G519" s="307" t="str">
        <f t="shared" si="0"/>
        <v/>
      </c>
      <c r="H519" s="307"/>
      <c r="I519" s="308"/>
      <c r="J519" s="307"/>
      <c r="K519" s="304"/>
      <c r="L519" s="307"/>
      <c r="M519" s="296"/>
      <c r="N519" s="296"/>
      <c r="O519" s="296"/>
      <c r="P519" s="296"/>
      <c r="Q519" s="296"/>
      <c r="R519" s="296"/>
      <c r="S519" s="296"/>
      <c r="T519" s="296"/>
      <c r="U519" s="296"/>
      <c r="V519" s="296"/>
      <c r="W519" s="296"/>
      <c r="X519" s="296"/>
      <c r="Y519" s="296"/>
      <c r="Z519" s="296"/>
    </row>
    <row r="520" spans="1:26" x14ac:dyDescent="0.2">
      <c r="A520" s="303">
        <v>517</v>
      </c>
      <c r="B520" s="304"/>
      <c r="C520" s="269"/>
      <c r="D520" s="306"/>
      <c r="E520" s="269"/>
      <c r="F520" s="264"/>
      <c r="G520" s="307" t="str">
        <f t="shared" si="0"/>
        <v/>
      </c>
      <c r="H520" s="307"/>
      <c r="I520" s="308"/>
      <c r="J520" s="307"/>
      <c r="K520" s="304"/>
      <c r="L520" s="307"/>
      <c r="M520" s="296"/>
      <c r="N520" s="296"/>
      <c r="O520" s="296"/>
      <c r="P520" s="296"/>
      <c r="Q520" s="296"/>
      <c r="R520" s="296"/>
      <c r="S520" s="296"/>
      <c r="T520" s="296"/>
      <c r="U520" s="296"/>
      <c r="V520" s="296"/>
      <c r="W520" s="296"/>
      <c r="X520" s="296"/>
      <c r="Y520" s="296"/>
      <c r="Z520" s="296"/>
    </row>
    <row r="521" spans="1:26" x14ac:dyDescent="0.2">
      <c r="A521" s="303">
        <v>518</v>
      </c>
      <c r="B521" s="304"/>
      <c r="C521" s="269"/>
      <c r="D521" s="306"/>
      <c r="E521" s="269"/>
      <c r="F521" s="264"/>
      <c r="G521" s="307" t="str">
        <f t="shared" si="0"/>
        <v/>
      </c>
      <c r="H521" s="307"/>
      <c r="I521" s="308"/>
      <c r="J521" s="307"/>
      <c r="K521" s="304"/>
      <c r="L521" s="307"/>
      <c r="M521" s="296"/>
      <c r="N521" s="296"/>
      <c r="O521" s="296"/>
      <c r="P521" s="296"/>
      <c r="Q521" s="296"/>
      <c r="R521" s="296"/>
      <c r="S521" s="296"/>
      <c r="T521" s="296"/>
      <c r="U521" s="296"/>
      <c r="V521" s="296"/>
      <c r="W521" s="296"/>
      <c r="X521" s="296"/>
      <c r="Y521" s="296"/>
      <c r="Z521" s="296"/>
    </row>
    <row r="522" spans="1:26" x14ac:dyDescent="0.2">
      <c r="A522" s="303">
        <v>519</v>
      </c>
      <c r="B522" s="304"/>
      <c r="C522" s="269"/>
      <c r="D522" s="306"/>
      <c r="E522" s="269"/>
      <c r="F522" s="264"/>
      <c r="G522" s="307" t="str">
        <f t="shared" si="0"/>
        <v/>
      </c>
      <c r="H522" s="307"/>
      <c r="I522" s="308"/>
      <c r="J522" s="307"/>
      <c r="K522" s="304"/>
      <c r="L522" s="307"/>
      <c r="M522" s="296"/>
      <c r="N522" s="296"/>
      <c r="O522" s="296"/>
      <c r="P522" s="296"/>
      <c r="Q522" s="296"/>
      <c r="R522" s="296"/>
      <c r="S522" s="296"/>
      <c r="T522" s="296"/>
      <c r="U522" s="296"/>
      <c r="V522" s="296"/>
      <c r="W522" s="296"/>
      <c r="X522" s="296"/>
      <c r="Y522" s="296"/>
      <c r="Z522" s="296"/>
    </row>
    <row r="523" spans="1:26" x14ac:dyDescent="0.2">
      <c r="A523" s="303">
        <v>520</v>
      </c>
      <c r="B523" s="304"/>
      <c r="C523" s="269"/>
      <c r="D523" s="306"/>
      <c r="E523" s="269"/>
      <c r="F523" s="264"/>
      <c r="G523" s="307" t="str">
        <f t="shared" si="0"/>
        <v/>
      </c>
      <c r="H523" s="307"/>
      <c r="I523" s="308"/>
      <c r="J523" s="307"/>
      <c r="K523" s="304"/>
      <c r="L523" s="307"/>
      <c r="M523" s="296"/>
      <c r="N523" s="296"/>
      <c r="O523" s="296"/>
      <c r="P523" s="296"/>
      <c r="Q523" s="296"/>
      <c r="R523" s="296"/>
      <c r="S523" s="296"/>
      <c r="T523" s="296"/>
      <c r="U523" s="296"/>
      <c r="V523" s="296"/>
      <c r="W523" s="296"/>
      <c r="X523" s="296"/>
      <c r="Y523" s="296"/>
      <c r="Z523" s="296"/>
    </row>
    <row r="524" spans="1:26" x14ac:dyDescent="0.2">
      <c r="A524" s="303">
        <v>521</v>
      </c>
      <c r="B524" s="304"/>
      <c r="C524" s="269"/>
      <c r="D524" s="306"/>
      <c r="E524" s="269"/>
      <c r="F524" s="264"/>
      <c r="G524" s="307" t="str">
        <f t="shared" si="0"/>
        <v/>
      </c>
      <c r="H524" s="307"/>
      <c r="I524" s="308"/>
      <c r="J524" s="307"/>
      <c r="K524" s="304"/>
      <c r="L524" s="307"/>
      <c r="M524" s="296"/>
      <c r="N524" s="296"/>
      <c r="O524" s="296"/>
      <c r="P524" s="296"/>
      <c r="Q524" s="296"/>
      <c r="R524" s="296"/>
      <c r="S524" s="296"/>
      <c r="T524" s="296"/>
      <c r="U524" s="296"/>
      <c r="V524" s="296"/>
      <c r="W524" s="296"/>
      <c r="X524" s="296"/>
      <c r="Y524" s="296"/>
      <c r="Z524" s="296"/>
    </row>
    <row r="525" spans="1:26" x14ac:dyDescent="0.2">
      <c r="A525" s="303">
        <v>522</v>
      </c>
      <c r="B525" s="304"/>
      <c r="C525" s="269"/>
      <c r="D525" s="306"/>
      <c r="E525" s="269"/>
      <c r="F525" s="264"/>
      <c r="G525" s="307" t="str">
        <f t="shared" si="0"/>
        <v/>
      </c>
      <c r="H525" s="307"/>
      <c r="I525" s="308"/>
      <c r="J525" s="307"/>
      <c r="K525" s="304"/>
      <c r="L525" s="307"/>
      <c r="M525" s="296"/>
      <c r="N525" s="296"/>
      <c r="O525" s="296"/>
      <c r="P525" s="296"/>
      <c r="Q525" s="296"/>
      <c r="R525" s="296"/>
      <c r="S525" s="296"/>
      <c r="T525" s="296"/>
      <c r="U525" s="296"/>
      <c r="V525" s="296"/>
      <c r="W525" s="296"/>
      <c r="X525" s="296"/>
      <c r="Y525" s="296"/>
      <c r="Z525" s="296"/>
    </row>
    <row r="526" spans="1:26" x14ac:dyDescent="0.2">
      <c r="A526" s="303">
        <v>523</v>
      </c>
      <c r="B526" s="304"/>
      <c r="C526" s="269"/>
      <c r="D526" s="306"/>
      <c r="E526" s="269"/>
      <c r="F526" s="264"/>
      <c r="G526" s="307" t="str">
        <f t="shared" si="0"/>
        <v/>
      </c>
      <c r="H526" s="307"/>
      <c r="I526" s="308"/>
      <c r="J526" s="307"/>
      <c r="K526" s="304"/>
      <c r="L526" s="307"/>
      <c r="M526" s="296"/>
      <c r="N526" s="296"/>
      <c r="O526" s="296"/>
      <c r="P526" s="296"/>
      <c r="Q526" s="296"/>
      <c r="R526" s="296"/>
      <c r="S526" s="296"/>
      <c r="T526" s="296"/>
      <c r="U526" s="296"/>
      <c r="V526" s="296"/>
      <c r="W526" s="296"/>
      <c r="X526" s="296"/>
      <c r="Y526" s="296"/>
      <c r="Z526" s="296"/>
    </row>
    <row r="527" spans="1:26" x14ac:dyDescent="0.2">
      <c r="A527" s="303">
        <v>524</v>
      </c>
      <c r="B527" s="304"/>
      <c r="C527" s="269"/>
      <c r="D527" s="306"/>
      <c r="E527" s="269"/>
      <c r="F527" s="264"/>
      <c r="G527" s="307" t="str">
        <f t="shared" si="0"/>
        <v/>
      </c>
      <c r="H527" s="307"/>
      <c r="I527" s="308"/>
      <c r="J527" s="307"/>
      <c r="K527" s="304"/>
      <c r="L527" s="307"/>
      <c r="M527" s="296"/>
      <c r="N527" s="296"/>
      <c r="O527" s="296"/>
      <c r="P527" s="296"/>
      <c r="Q527" s="296"/>
      <c r="R527" s="296"/>
      <c r="S527" s="296"/>
      <c r="T527" s="296"/>
      <c r="U527" s="296"/>
      <c r="V527" s="296"/>
      <c r="W527" s="296"/>
      <c r="X527" s="296"/>
      <c r="Y527" s="296"/>
      <c r="Z527" s="296"/>
    </row>
    <row r="528" spans="1:26" x14ac:dyDescent="0.2">
      <c r="A528" s="303">
        <v>525</v>
      </c>
      <c r="B528" s="304"/>
      <c r="C528" s="269"/>
      <c r="D528" s="306"/>
      <c r="E528" s="269"/>
      <c r="F528" s="264"/>
      <c r="G528" s="307" t="str">
        <f t="shared" si="0"/>
        <v/>
      </c>
      <c r="H528" s="307"/>
      <c r="I528" s="308"/>
      <c r="J528" s="307"/>
      <c r="K528" s="304"/>
      <c r="L528" s="307"/>
      <c r="M528" s="296"/>
      <c r="N528" s="296"/>
      <c r="O528" s="296"/>
      <c r="P528" s="296"/>
      <c r="Q528" s="296"/>
      <c r="R528" s="296"/>
      <c r="S528" s="296"/>
      <c r="T528" s="296"/>
      <c r="U528" s="296"/>
      <c r="V528" s="296"/>
      <c r="W528" s="296"/>
      <c r="X528" s="296"/>
      <c r="Y528" s="296"/>
      <c r="Z528" s="296"/>
    </row>
    <row r="529" spans="1:26" x14ac:dyDescent="0.2">
      <c r="A529" s="303">
        <v>526</v>
      </c>
      <c r="B529" s="304"/>
      <c r="C529" s="269"/>
      <c r="D529" s="306"/>
      <c r="E529" s="269"/>
      <c r="F529" s="264"/>
      <c r="G529" s="307" t="str">
        <f t="shared" si="0"/>
        <v/>
      </c>
      <c r="H529" s="307"/>
      <c r="I529" s="308"/>
      <c r="J529" s="307"/>
      <c r="K529" s="304"/>
      <c r="L529" s="307"/>
      <c r="M529" s="296"/>
      <c r="N529" s="296"/>
      <c r="O529" s="296"/>
      <c r="P529" s="296"/>
      <c r="Q529" s="296"/>
      <c r="R529" s="296"/>
      <c r="S529" s="296"/>
      <c r="T529" s="296"/>
      <c r="U529" s="296"/>
      <c r="V529" s="296"/>
      <c r="W529" s="296"/>
      <c r="X529" s="296"/>
      <c r="Y529" s="296"/>
      <c r="Z529" s="296"/>
    </row>
    <row r="530" spans="1:26" x14ac:dyDescent="0.2">
      <c r="A530" s="303">
        <v>527</v>
      </c>
      <c r="B530" s="304"/>
      <c r="C530" s="269"/>
      <c r="D530" s="306"/>
      <c r="E530" s="269"/>
      <c r="F530" s="264"/>
      <c r="G530" s="307" t="str">
        <f t="shared" si="0"/>
        <v/>
      </c>
      <c r="H530" s="307"/>
      <c r="I530" s="308"/>
      <c r="J530" s="307"/>
      <c r="K530" s="304"/>
      <c r="L530" s="307"/>
      <c r="M530" s="296"/>
      <c r="N530" s="296"/>
      <c r="O530" s="296"/>
      <c r="P530" s="296"/>
      <c r="Q530" s="296"/>
      <c r="R530" s="296"/>
      <c r="S530" s="296"/>
      <c r="T530" s="296"/>
      <c r="U530" s="296"/>
      <c r="V530" s="296"/>
      <c r="W530" s="296"/>
      <c r="X530" s="296"/>
      <c r="Y530" s="296"/>
      <c r="Z530" s="296"/>
    </row>
    <row r="531" spans="1:26" x14ac:dyDescent="0.2">
      <c r="A531" s="303">
        <v>528</v>
      </c>
      <c r="B531" s="304"/>
      <c r="C531" s="269"/>
      <c r="D531" s="306"/>
      <c r="E531" s="269"/>
      <c r="F531" s="264"/>
      <c r="G531" s="307" t="str">
        <f t="shared" si="0"/>
        <v/>
      </c>
      <c r="H531" s="307"/>
      <c r="I531" s="308"/>
      <c r="J531" s="307"/>
      <c r="K531" s="304"/>
      <c r="L531" s="307"/>
      <c r="M531" s="296"/>
      <c r="N531" s="296"/>
      <c r="O531" s="296"/>
      <c r="P531" s="296"/>
      <c r="Q531" s="296"/>
      <c r="R531" s="296"/>
      <c r="S531" s="296"/>
      <c r="T531" s="296"/>
      <c r="U531" s="296"/>
      <c r="V531" s="296"/>
      <c r="W531" s="296"/>
      <c r="X531" s="296"/>
      <c r="Y531" s="296"/>
      <c r="Z531" s="296"/>
    </row>
    <row r="532" spans="1:26" x14ac:dyDescent="0.2">
      <c r="A532" s="303">
        <v>529</v>
      </c>
      <c r="B532" s="304"/>
      <c r="C532" s="269"/>
      <c r="D532" s="306"/>
      <c r="E532" s="269"/>
      <c r="F532" s="264"/>
      <c r="G532" s="307" t="str">
        <f t="shared" si="0"/>
        <v/>
      </c>
      <c r="H532" s="307"/>
      <c r="I532" s="308"/>
      <c r="J532" s="307"/>
      <c r="K532" s="304"/>
      <c r="L532" s="307"/>
      <c r="M532" s="296"/>
      <c r="N532" s="296"/>
      <c r="O532" s="296"/>
      <c r="P532" s="296"/>
      <c r="Q532" s="296"/>
      <c r="R532" s="296"/>
      <c r="S532" s="296"/>
      <c r="T532" s="296"/>
      <c r="U532" s="296"/>
      <c r="V532" s="296"/>
      <c r="W532" s="296"/>
      <c r="X532" s="296"/>
      <c r="Y532" s="296"/>
      <c r="Z532" s="296"/>
    </row>
    <row r="533" spans="1:26" x14ac:dyDescent="0.2">
      <c r="A533" s="303">
        <v>530</v>
      </c>
      <c r="B533" s="304"/>
      <c r="C533" s="269"/>
      <c r="D533" s="306"/>
      <c r="E533" s="269"/>
      <c r="F533" s="264"/>
      <c r="G533" s="307" t="str">
        <f t="shared" si="0"/>
        <v/>
      </c>
      <c r="H533" s="307"/>
      <c r="I533" s="308"/>
      <c r="J533" s="307"/>
      <c r="K533" s="304"/>
      <c r="L533" s="307"/>
      <c r="M533" s="296"/>
      <c r="N533" s="296"/>
      <c r="O533" s="296"/>
      <c r="P533" s="296"/>
      <c r="Q533" s="296"/>
      <c r="R533" s="296"/>
      <c r="S533" s="296"/>
      <c r="T533" s="296"/>
      <c r="U533" s="296"/>
      <c r="V533" s="296"/>
      <c r="W533" s="296"/>
      <c r="X533" s="296"/>
      <c r="Y533" s="296"/>
      <c r="Z533" s="296"/>
    </row>
    <row r="534" spans="1:26" x14ac:dyDescent="0.2">
      <c r="A534" s="303">
        <v>531</v>
      </c>
      <c r="B534" s="304"/>
      <c r="C534" s="269"/>
      <c r="D534" s="306"/>
      <c r="E534" s="269"/>
      <c r="F534" s="264"/>
      <c r="G534" s="307" t="str">
        <f t="shared" si="0"/>
        <v/>
      </c>
      <c r="H534" s="307"/>
      <c r="I534" s="308"/>
      <c r="J534" s="307"/>
      <c r="K534" s="304"/>
      <c r="L534" s="307"/>
      <c r="M534" s="296"/>
      <c r="N534" s="296"/>
      <c r="O534" s="296"/>
      <c r="P534" s="296"/>
      <c r="Q534" s="296"/>
      <c r="R534" s="296"/>
      <c r="S534" s="296"/>
      <c r="T534" s="296"/>
      <c r="U534" s="296"/>
      <c r="V534" s="296"/>
      <c r="W534" s="296"/>
      <c r="X534" s="296"/>
      <c r="Y534" s="296"/>
      <c r="Z534" s="296"/>
    </row>
    <row r="535" spans="1:26" x14ac:dyDescent="0.2">
      <c r="A535" s="303">
        <v>532</v>
      </c>
      <c r="B535" s="304"/>
      <c r="C535" s="269"/>
      <c r="D535" s="306"/>
      <c r="E535" s="269"/>
      <c r="F535" s="264"/>
      <c r="G535" s="307" t="str">
        <f t="shared" si="0"/>
        <v/>
      </c>
      <c r="H535" s="307"/>
      <c r="I535" s="308"/>
      <c r="J535" s="307"/>
      <c r="K535" s="304"/>
      <c r="L535" s="307"/>
      <c r="M535" s="296"/>
      <c r="N535" s="296"/>
      <c r="O535" s="296"/>
      <c r="P535" s="296"/>
      <c r="Q535" s="296"/>
      <c r="R535" s="296"/>
      <c r="S535" s="296"/>
      <c r="T535" s="296"/>
      <c r="U535" s="296"/>
      <c r="V535" s="296"/>
      <c r="W535" s="296"/>
      <c r="X535" s="296"/>
      <c r="Y535" s="296"/>
      <c r="Z535" s="296"/>
    </row>
    <row r="536" spans="1:26" x14ac:dyDescent="0.2">
      <c r="A536" s="303">
        <v>533</v>
      </c>
      <c r="B536" s="304"/>
      <c r="C536" s="269"/>
      <c r="D536" s="306"/>
      <c r="E536" s="269"/>
      <c r="F536" s="264"/>
      <c r="G536" s="307" t="str">
        <f t="shared" si="0"/>
        <v/>
      </c>
      <c r="H536" s="307"/>
      <c r="I536" s="308"/>
      <c r="J536" s="307"/>
      <c r="K536" s="304"/>
      <c r="L536" s="307"/>
      <c r="M536" s="296"/>
      <c r="N536" s="296"/>
      <c r="O536" s="296"/>
      <c r="P536" s="296"/>
      <c r="Q536" s="296"/>
      <c r="R536" s="296"/>
      <c r="S536" s="296"/>
      <c r="T536" s="296"/>
      <c r="U536" s="296"/>
      <c r="V536" s="296"/>
      <c r="W536" s="296"/>
      <c r="X536" s="296"/>
      <c r="Y536" s="296"/>
      <c r="Z536" s="296"/>
    </row>
    <row r="537" spans="1:26" x14ac:dyDescent="0.2">
      <c r="A537" s="303">
        <v>534</v>
      </c>
      <c r="B537" s="304"/>
      <c r="C537" s="269"/>
      <c r="D537" s="306"/>
      <c r="E537" s="269"/>
      <c r="F537" s="264"/>
      <c r="G537" s="307" t="str">
        <f t="shared" si="0"/>
        <v/>
      </c>
      <c r="H537" s="307"/>
      <c r="I537" s="308"/>
      <c r="J537" s="307"/>
      <c r="K537" s="304"/>
      <c r="L537" s="307"/>
      <c r="M537" s="296"/>
      <c r="N537" s="296"/>
      <c r="O537" s="296"/>
      <c r="P537" s="296"/>
      <c r="Q537" s="296"/>
      <c r="R537" s="296"/>
      <c r="S537" s="296"/>
      <c r="T537" s="296"/>
      <c r="U537" s="296"/>
      <c r="V537" s="296"/>
      <c r="W537" s="296"/>
      <c r="X537" s="296"/>
      <c r="Y537" s="296"/>
      <c r="Z537" s="296"/>
    </row>
    <row r="538" spans="1:26" x14ac:dyDescent="0.2">
      <c r="A538" s="303">
        <v>535</v>
      </c>
      <c r="B538" s="304"/>
      <c r="C538" s="269"/>
      <c r="D538" s="306"/>
      <c r="E538" s="269"/>
      <c r="F538" s="264"/>
      <c r="G538" s="307" t="str">
        <f t="shared" si="0"/>
        <v/>
      </c>
      <c r="H538" s="307"/>
      <c r="I538" s="308"/>
      <c r="J538" s="307"/>
      <c r="K538" s="304"/>
      <c r="L538" s="307"/>
      <c r="M538" s="296"/>
      <c r="N538" s="296"/>
      <c r="O538" s="296"/>
      <c r="P538" s="296"/>
      <c r="Q538" s="296"/>
      <c r="R538" s="296"/>
      <c r="S538" s="296"/>
      <c r="T538" s="296"/>
      <c r="U538" s="296"/>
      <c r="V538" s="296"/>
      <c r="W538" s="296"/>
      <c r="X538" s="296"/>
      <c r="Y538" s="296"/>
      <c r="Z538" s="296"/>
    </row>
    <row r="539" spans="1:26" x14ac:dyDescent="0.2">
      <c r="A539" s="303">
        <v>536</v>
      </c>
      <c r="B539" s="304"/>
      <c r="C539" s="269"/>
      <c r="D539" s="306"/>
      <c r="E539" s="269"/>
      <c r="F539" s="264"/>
      <c r="G539" s="307" t="str">
        <f t="shared" si="0"/>
        <v/>
      </c>
      <c r="H539" s="307"/>
      <c r="I539" s="308"/>
      <c r="J539" s="307"/>
      <c r="K539" s="304"/>
      <c r="L539" s="307"/>
      <c r="M539" s="296"/>
      <c r="N539" s="296"/>
      <c r="O539" s="296"/>
      <c r="P539" s="296"/>
      <c r="Q539" s="296"/>
      <c r="R539" s="296"/>
      <c r="S539" s="296"/>
      <c r="T539" s="296"/>
      <c r="U539" s="296"/>
      <c r="V539" s="296"/>
      <c r="W539" s="296"/>
      <c r="X539" s="296"/>
      <c r="Y539" s="296"/>
      <c r="Z539" s="296"/>
    </row>
    <row r="540" spans="1:26" x14ac:dyDescent="0.2">
      <c r="A540" s="303">
        <v>537</v>
      </c>
      <c r="B540" s="304"/>
      <c r="C540" s="269"/>
      <c r="D540" s="306"/>
      <c r="E540" s="269"/>
      <c r="F540" s="264"/>
      <c r="G540" s="307" t="str">
        <f t="shared" si="0"/>
        <v/>
      </c>
      <c r="H540" s="307"/>
      <c r="I540" s="308"/>
      <c r="J540" s="307"/>
      <c r="K540" s="304"/>
      <c r="L540" s="307"/>
      <c r="M540" s="296"/>
      <c r="N540" s="296"/>
      <c r="O540" s="296"/>
      <c r="P540" s="296"/>
      <c r="Q540" s="296"/>
      <c r="R540" s="296"/>
      <c r="S540" s="296"/>
      <c r="T540" s="296"/>
      <c r="U540" s="296"/>
      <c r="V540" s="296"/>
      <c r="W540" s="296"/>
      <c r="X540" s="296"/>
      <c r="Y540" s="296"/>
      <c r="Z540" s="296"/>
    </row>
    <row r="541" spans="1:26" x14ac:dyDescent="0.2">
      <c r="A541" s="303">
        <v>538</v>
      </c>
      <c r="B541" s="304"/>
      <c r="C541" s="269"/>
      <c r="D541" s="306"/>
      <c r="E541" s="269"/>
      <c r="F541" s="264"/>
      <c r="G541" s="307" t="str">
        <f t="shared" si="0"/>
        <v/>
      </c>
      <c r="H541" s="307"/>
      <c r="I541" s="308"/>
      <c r="J541" s="307"/>
      <c r="K541" s="304"/>
      <c r="L541" s="307"/>
      <c r="M541" s="296"/>
      <c r="N541" s="296"/>
      <c r="O541" s="296"/>
      <c r="P541" s="296"/>
      <c r="Q541" s="296"/>
      <c r="R541" s="296"/>
      <c r="S541" s="296"/>
      <c r="T541" s="296"/>
      <c r="U541" s="296"/>
      <c r="V541" s="296"/>
      <c r="W541" s="296"/>
      <c r="X541" s="296"/>
      <c r="Y541" s="296"/>
      <c r="Z541" s="296"/>
    </row>
    <row r="542" spans="1:26" x14ac:dyDescent="0.2">
      <c r="A542" s="303">
        <v>539</v>
      </c>
      <c r="B542" s="304"/>
      <c r="C542" s="269"/>
      <c r="D542" s="306"/>
      <c r="E542" s="269"/>
      <c r="F542" s="264"/>
      <c r="G542" s="307" t="str">
        <f t="shared" si="0"/>
        <v/>
      </c>
      <c r="H542" s="307"/>
      <c r="I542" s="308"/>
      <c r="J542" s="307"/>
      <c r="K542" s="304"/>
      <c r="L542" s="307"/>
      <c r="M542" s="296"/>
      <c r="N542" s="296"/>
      <c r="O542" s="296"/>
      <c r="P542" s="296"/>
      <c r="Q542" s="296"/>
      <c r="R542" s="296"/>
      <c r="S542" s="296"/>
      <c r="T542" s="296"/>
      <c r="U542" s="296"/>
      <c r="V542" s="296"/>
      <c r="W542" s="296"/>
      <c r="X542" s="296"/>
      <c r="Y542" s="296"/>
      <c r="Z542" s="296"/>
    </row>
    <row r="543" spans="1:26" x14ac:dyDescent="0.2">
      <c r="A543" s="303">
        <v>540</v>
      </c>
      <c r="B543" s="304"/>
      <c r="C543" s="269"/>
      <c r="D543" s="306"/>
      <c r="E543" s="269"/>
      <c r="F543" s="264"/>
      <c r="G543" s="307" t="str">
        <f t="shared" si="0"/>
        <v/>
      </c>
      <c r="H543" s="307"/>
      <c r="I543" s="308"/>
      <c r="J543" s="307"/>
      <c r="K543" s="304"/>
      <c r="L543" s="307"/>
      <c r="M543" s="296"/>
      <c r="N543" s="296"/>
      <c r="O543" s="296"/>
      <c r="P543" s="296"/>
      <c r="Q543" s="296"/>
      <c r="R543" s="296"/>
      <c r="S543" s="296"/>
      <c r="T543" s="296"/>
      <c r="U543" s="296"/>
      <c r="V543" s="296"/>
      <c r="W543" s="296"/>
      <c r="X543" s="296"/>
      <c r="Y543" s="296"/>
      <c r="Z543" s="296"/>
    </row>
    <row r="544" spans="1:26" x14ac:dyDescent="0.2">
      <c r="A544" s="303">
        <v>541</v>
      </c>
      <c r="B544" s="304"/>
      <c r="C544" s="269"/>
      <c r="D544" s="306"/>
      <c r="E544" s="269"/>
      <c r="F544" s="264"/>
      <c r="G544" s="307" t="str">
        <f t="shared" si="0"/>
        <v/>
      </c>
      <c r="H544" s="307"/>
      <c r="I544" s="308"/>
      <c r="J544" s="307"/>
      <c r="K544" s="304"/>
      <c r="L544" s="307"/>
      <c r="M544" s="296"/>
      <c r="N544" s="296"/>
      <c r="O544" s="296"/>
      <c r="P544" s="296"/>
      <c r="Q544" s="296"/>
      <c r="R544" s="296"/>
      <c r="S544" s="296"/>
      <c r="T544" s="296"/>
      <c r="U544" s="296"/>
      <c r="V544" s="296"/>
      <c r="W544" s="296"/>
      <c r="X544" s="296"/>
      <c r="Y544" s="296"/>
      <c r="Z544" s="296"/>
    </row>
    <row r="545" spans="1:26" x14ac:dyDescent="0.2">
      <c r="A545" s="303">
        <v>542</v>
      </c>
      <c r="B545" s="304"/>
      <c r="C545" s="269"/>
      <c r="D545" s="306"/>
      <c r="E545" s="269"/>
      <c r="F545" s="264"/>
      <c r="G545" s="307" t="str">
        <f t="shared" si="0"/>
        <v/>
      </c>
      <c r="H545" s="307"/>
      <c r="I545" s="308"/>
      <c r="J545" s="307"/>
      <c r="K545" s="304"/>
      <c r="L545" s="307"/>
      <c r="M545" s="296"/>
      <c r="N545" s="296"/>
      <c r="O545" s="296"/>
      <c r="P545" s="296"/>
      <c r="Q545" s="296"/>
      <c r="R545" s="296"/>
      <c r="S545" s="296"/>
      <c r="T545" s="296"/>
      <c r="U545" s="296"/>
      <c r="V545" s="296"/>
      <c r="W545" s="296"/>
      <c r="X545" s="296"/>
      <c r="Y545" s="296"/>
      <c r="Z545" s="296"/>
    </row>
    <row r="546" spans="1:26" x14ac:dyDescent="0.2">
      <c r="A546" s="303">
        <v>543</v>
      </c>
      <c r="B546" s="304"/>
      <c r="C546" s="269"/>
      <c r="D546" s="306"/>
      <c r="E546" s="269"/>
      <c r="F546" s="264"/>
      <c r="G546" s="307" t="str">
        <f t="shared" si="0"/>
        <v/>
      </c>
      <c r="H546" s="307"/>
      <c r="I546" s="308"/>
      <c r="J546" s="307"/>
      <c r="K546" s="304"/>
      <c r="L546" s="307"/>
      <c r="M546" s="296"/>
      <c r="N546" s="296"/>
      <c r="O546" s="296"/>
      <c r="P546" s="296"/>
      <c r="Q546" s="296"/>
      <c r="R546" s="296"/>
      <c r="S546" s="296"/>
      <c r="T546" s="296"/>
      <c r="U546" s="296"/>
      <c r="V546" s="296"/>
      <c r="W546" s="296"/>
      <c r="X546" s="296"/>
      <c r="Y546" s="296"/>
      <c r="Z546" s="296"/>
    </row>
    <row r="547" spans="1:26" x14ac:dyDescent="0.2">
      <c r="A547" s="303">
        <v>544</v>
      </c>
      <c r="B547" s="304"/>
      <c r="C547" s="269"/>
      <c r="D547" s="306"/>
      <c r="E547" s="269"/>
      <c r="F547" s="264"/>
      <c r="G547" s="307" t="str">
        <f t="shared" si="0"/>
        <v/>
      </c>
      <c r="H547" s="307"/>
      <c r="I547" s="308"/>
      <c r="J547" s="307"/>
      <c r="K547" s="304"/>
      <c r="L547" s="307"/>
      <c r="M547" s="296"/>
      <c r="N547" s="296"/>
      <c r="O547" s="296"/>
      <c r="P547" s="296"/>
      <c r="Q547" s="296"/>
      <c r="R547" s="296"/>
      <c r="S547" s="296"/>
      <c r="T547" s="296"/>
      <c r="U547" s="296"/>
      <c r="V547" s="296"/>
      <c r="W547" s="296"/>
      <c r="X547" s="296"/>
      <c r="Y547" s="296"/>
      <c r="Z547" s="296"/>
    </row>
    <row r="548" spans="1:26" x14ac:dyDescent="0.2">
      <c r="A548" s="303">
        <v>545</v>
      </c>
      <c r="B548" s="304"/>
      <c r="C548" s="269"/>
      <c r="D548" s="306"/>
      <c r="E548" s="269"/>
      <c r="F548" s="264"/>
      <c r="G548" s="307" t="str">
        <f t="shared" si="0"/>
        <v/>
      </c>
      <c r="H548" s="307"/>
      <c r="I548" s="308"/>
      <c r="J548" s="307"/>
      <c r="K548" s="304"/>
      <c r="L548" s="307"/>
      <c r="M548" s="296"/>
      <c r="N548" s="296"/>
      <c r="O548" s="296"/>
      <c r="P548" s="296"/>
      <c r="Q548" s="296"/>
      <c r="R548" s="296"/>
      <c r="S548" s="296"/>
      <c r="T548" s="296"/>
      <c r="U548" s="296"/>
      <c r="V548" s="296"/>
      <c r="W548" s="296"/>
      <c r="X548" s="296"/>
      <c r="Y548" s="296"/>
      <c r="Z548" s="296"/>
    </row>
    <row r="549" spans="1:26" x14ac:dyDescent="0.2">
      <c r="A549" s="303">
        <v>546</v>
      </c>
      <c r="B549" s="304"/>
      <c r="C549" s="269"/>
      <c r="D549" s="306"/>
      <c r="E549" s="269"/>
      <c r="F549" s="264"/>
      <c r="G549" s="307" t="str">
        <f t="shared" si="0"/>
        <v/>
      </c>
      <c r="H549" s="307"/>
      <c r="I549" s="308"/>
      <c r="J549" s="307"/>
      <c r="K549" s="304"/>
      <c r="L549" s="307"/>
      <c r="M549" s="296"/>
      <c r="N549" s="296"/>
      <c r="O549" s="296"/>
      <c r="P549" s="296"/>
      <c r="Q549" s="296"/>
      <c r="R549" s="296"/>
      <c r="S549" s="296"/>
      <c r="T549" s="296"/>
      <c r="U549" s="296"/>
      <c r="V549" s="296"/>
      <c r="W549" s="296"/>
      <c r="X549" s="296"/>
      <c r="Y549" s="296"/>
      <c r="Z549" s="296"/>
    </row>
    <row r="550" spans="1:26" x14ac:dyDescent="0.2">
      <c r="A550" s="303">
        <v>547</v>
      </c>
      <c r="B550" s="304"/>
      <c r="C550" s="269"/>
      <c r="D550" s="306"/>
      <c r="E550" s="269"/>
      <c r="F550" s="264"/>
      <c r="G550" s="307" t="str">
        <f t="shared" si="0"/>
        <v/>
      </c>
      <c r="H550" s="307"/>
      <c r="I550" s="308"/>
      <c r="J550" s="307"/>
      <c r="K550" s="304"/>
      <c r="L550" s="307"/>
      <c r="M550" s="296"/>
      <c r="N550" s="296"/>
      <c r="O550" s="296"/>
      <c r="P550" s="296"/>
      <c r="Q550" s="296"/>
      <c r="R550" s="296"/>
      <c r="S550" s="296"/>
      <c r="T550" s="296"/>
      <c r="U550" s="296"/>
      <c r="V550" s="296"/>
      <c r="W550" s="296"/>
      <c r="X550" s="296"/>
      <c r="Y550" s="296"/>
      <c r="Z550" s="296"/>
    </row>
    <row r="551" spans="1:26" x14ac:dyDescent="0.2">
      <c r="A551" s="303">
        <v>548</v>
      </c>
      <c r="B551" s="304"/>
      <c r="C551" s="269"/>
      <c r="D551" s="306"/>
      <c r="E551" s="269"/>
      <c r="F551" s="264"/>
      <c r="G551" s="307" t="str">
        <f t="shared" si="0"/>
        <v/>
      </c>
      <c r="H551" s="307"/>
      <c r="I551" s="308"/>
      <c r="J551" s="307"/>
      <c r="K551" s="304"/>
      <c r="L551" s="307"/>
      <c r="M551" s="296"/>
      <c r="N551" s="296"/>
      <c r="O551" s="296"/>
      <c r="P551" s="296"/>
      <c r="Q551" s="296"/>
      <c r="R551" s="296"/>
      <c r="S551" s="296"/>
      <c r="T551" s="296"/>
      <c r="U551" s="296"/>
      <c r="V551" s="296"/>
      <c r="W551" s="296"/>
      <c r="X551" s="296"/>
      <c r="Y551" s="296"/>
      <c r="Z551" s="296"/>
    </row>
    <row r="552" spans="1:26" x14ac:dyDescent="0.2">
      <c r="A552" s="303">
        <v>549</v>
      </c>
      <c r="B552" s="304"/>
      <c r="C552" s="269"/>
      <c r="D552" s="306"/>
      <c r="E552" s="269"/>
      <c r="F552" s="264"/>
      <c r="G552" s="307" t="str">
        <f t="shared" si="0"/>
        <v/>
      </c>
      <c r="H552" s="307"/>
      <c r="I552" s="308"/>
      <c r="J552" s="307"/>
      <c r="K552" s="304"/>
      <c r="L552" s="307"/>
      <c r="M552" s="296"/>
      <c r="N552" s="296"/>
      <c r="O552" s="296"/>
      <c r="P552" s="296"/>
      <c r="Q552" s="296"/>
      <c r="R552" s="296"/>
      <c r="S552" s="296"/>
      <c r="T552" s="296"/>
      <c r="U552" s="296"/>
      <c r="V552" s="296"/>
      <c r="W552" s="296"/>
      <c r="X552" s="296"/>
      <c r="Y552" s="296"/>
      <c r="Z552" s="296"/>
    </row>
    <row r="553" spans="1:26" x14ac:dyDescent="0.2">
      <c r="A553" s="303">
        <v>550</v>
      </c>
      <c r="B553" s="304"/>
      <c r="C553" s="269"/>
      <c r="D553" s="306"/>
      <c r="E553" s="269"/>
      <c r="F553" s="264"/>
      <c r="G553" s="307" t="str">
        <f t="shared" si="0"/>
        <v/>
      </c>
      <c r="H553" s="307"/>
      <c r="I553" s="308"/>
      <c r="J553" s="307"/>
      <c r="K553" s="304"/>
      <c r="L553" s="307"/>
      <c r="M553" s="296"/>
      <c r="N553" s="296"/>
      <c r="O553" s="296"/>
      <c r="P553" s="296"/>
      <c r="Q553" s="296"/>
      <c r="R553" s="296"/>
      <c r="S553" s="296"/>
      <c r="T553" s="296"/>
      <c r="U553" s="296"/>
      <c r="V553" s="296"/>
      <c r="W553" s="296"/>
      <c r="X553" s="296"/>
      <c r="Y553" s="296"/>
      <c r="Z553" s="296"/>
    </row>
    <row r="554" spans="1:26" x14ac:dyDescent="0.2">
      <c r="A554" s="303">
        <v>551</v>
      </c>
      <c r="B554" s="304"/>
      <c r="C554" s="269"/>
      <c r="D554" s="306"/>
      <c r="E554" s="269"/>
      <c r="F554" s="264"/>
      <c r="G554" s="307" t="str">
        <f t="shared" si="0"/>
        <v/>
      </c>
      <c r="H554" s="307"/>
      <c r="I554" s="308"/>
      <c r="J554" s="307"/>
      <c r="K554" s="304"/>
      <c r="L554" s="307"/>
      <c r="M554" s="296"/>
      <c r="N554" s="296"/>
      <c r="O554" s="296"/>
      <c r="P554" s="296"/>
      <c r="Q554" s="296"/>
      <c r="R554" s="296"/>
      <c r="S554" s="296"/>
      <c r="T554" s="296"/>
      <c r="U554" s="296"/>
      <c r="V554" s="296"/>
      <c r="W554" s="296"/>
      <c r="X554" s="296"/>
      <c r="Y554" s="296"/>
      <c r="Z554" s="296"/>
    </row>
    <row r="555" spans="1:26" x14ac:dyDescent="0.2">
      <c r="A555" s="303">
        <v>552</v>
      </c>
      <c r="B555" s="304"/>
      <c r="C555" s="269"/>
      <c r="D555" s="306"/>
      <c r="E555" s="269"/>
      <c r="F555" s="264"/>
      <c r="G555" s="307" t="str">
        <f t="shared" si="0"/>
        <v/>
      </c>
      <c r="H555" s="307"/>
      <c r="I555" s="308"/>
      <c r="J555" s="307"/>
      <c r="K555" s="304"/>
      <c r="L555" s="307"/>
      <c r="M555" s="296"/>
      <c r="N555" s="296"/>
      <c r="O555" s="296"/>
      <c r="P555" s="296"/>
      <c r="Q555" s="296"/>
      <c r="R555" s="296"/>
      <c r="S555" s="296"/>
      <c r="T555" s="296"/>
      <c r="U555" s="296"/>
      <c r="V555" s="296"/>
      <c r="W555" s="296"/>
      <c r="X555" s="296"/>
      <c r="Y555" s="296"/>
      <c r="Z555" s="296"/>
    </row>
    <row r="556" spans="1:26" x14ac:dyDescent="0.2">
      <c r="A556" s="303">
        <v>553</v>
      </c>
      <c r="B556" s="304"/>
      <c r="C556" s="269"/>
      <c r="D556" s="306"/>
      <c r="E556" s="269"/>
      <c r="F556" s="264"/>
      <c r="G556" s="307" t="str">
        <f t="shared" si="0"/>
        <v/>
      </c>
      <c r="H556" s="307"/>
      <c r="I556" s="308"/>
      <c r="J556" s="307"/>
      <c r="K556" s="304"/>
      <c r="L556" s="307"/>
      <c r="M556" s="296"/>
      <c r="N556" s="296"/>
      <c r="O556" s="296"/>
      <c r="P556" s="296"/>
      <c r="Q556" s="296"/>
      <c r="R556" s="296"/>
      <c r="S556" s="296"/>
      <c r="T556" s="296"/>
      <c r="U556" s="296"/>
      <c r="V556" s="296"/>
      <c r="W556" s="296"/>
      <c r="X556" s="296"/>
      <c r="Y556" s="296"/>
      <c r="Z556" s="296"/>
    </row>
    <row r="557" spans="1:26" x14ac:dyDescent="0.2">
      <c r="A557" s="303">
        <v>554</v>
      </c>
      <c r="B557" s="304"/>
      <c r="C557" s="269"/>
      <c r="D557" s="306"/>
      <c r="E557" s="269"/>
      <c r="F557" s="264"/>
      <c r="G557" s="307" t="str">
        <f t="shared" si="0"/>
        <v/>
      </c>
      <c r="H557" s="307"/>
      <c r="I557" s="308"/>
      <c r="J557" s="307"/>
      <c r="K557" s="304"/>
      <c r="L557" s="307"/>
      <c r="M557" s="296"/>
      <c r="N557" s="296"/>
      <c r="O557" s="296"/>
      <c r="P557" s="296"/>
      <c r="Q557" s="296"/>
      <c r="R557" s="296"/>
      <c r="S557" s="296"/>
      <c r="T557" s="296"/>
      <c r="U557" s="296"/>
      <c r="V557" s="296"/>
      <c r="W557" s="296"/>
      <c r="X557" s="296"/>
      <c r="Y557" s="296"/>
      <c r="Z557" s="296"/>
    </row>
    <row r="558" spans="1:26" x14ac:dyDescent="0.2">
      <c r="A558" s="303">
        <v>555</v>
      </c>
      <c r="B558" s="304"/>
      <c r="C558" s="269"/>
      <c r="D558" s="306"/>
      <c r="E558" s="269"/>
      <c r="F558" s="264"/>
      <c r="G558" s="307" t="str">
        <f t="shared" si="0"/>
        <v/>
      </c>
      <c r="H558" s="307"/>
      <c r="I558" s="308"/>
      <c r="J558" s="307"/>
      <c r="K558" s="304"/>
      <c r="L558" s="307"/>
      <c r="M558" s="296"/>
      <c r="N558" s="296"/>
      <c r="O558" s="296"/>
      <c r="P558" s="296"/>
      <c r="Q558" s="296"/>
      <c r="R558" s="296"/>
      <c r="S558" s="296"/>
      <c r="T558" s="296"/>
      <c r="U558" s="296"/>
      <c r="V558" s="296"/>
      <c r="W558" s="296"/>
      <c r="X558" s="296"/>
      <c r="Y558" s="296"/>
      <c r="Z558" s="296"/>
    </row>
    <row r="559" spans="1:26" x14ac:dyDescent="0.2">
      <c r="A559" s="303">
        <v>556</v>
      </c>
      <c r="B559" s="304"/>
      <c r="C559" s="269"/>
      <c r="D559" s="306"/>
      <c r="E559" s="269"/>
      <c r="F559" s="264"/>
      <c r="G559" s="307" t="str">
        <f t="shared" si="0"/>
        <v/>
      </c>
      <c r="H559" s="307"/>
      <c r="I559" s="308"/>
      <c r="J559" s="307"/>
      <c r="K559" s="304"/>
      <c r="L559" s="307"/>
      <c r="M559" s="296"/>
      <c r="N559" s="296"/>
      <c r="O559" s="296"/>
      <c r="P559" s="296"/>
      <c r="Q559" s="296"/>
      <c r="R559" s="296"/>
      <c r="S559" s="296"/>
      <c r="T559" s="296"/>
      <c r="U559" s="296"/>
      <c r="V559" s="296"/>
      <c r="W559" s="296"/>
      <c r="X559" s="296"/>
      <c r="Y559" s="296"/>
      <c r="Z559" s="296"/>
    </row>
    <row r="560" spans="1:26" x14ac:dyDescent="0.2">
      <c r="A560" s="303">
        <v>557</v>
      </c>
      <c r="B560" s="304"/>
      <c r="C560" s="269"/>
      <c r="D560" s="306"/>
      <c r="E560" s="269"/>
      <c r="F560" s="264"/>
      <c r="G560" s="307" t="str">
        <f t="shared" si="0"/>
        <v/>
      </c>
      <c r="H560" s="307"/>
      <c r="I560" s="308"/>
      <c r="J560" s="307"/>
      <c r="K560" s="304"/>
      <c r="L560" s="307"/>
      <c r="M560" s="296"/>
      <c r="N560" s="296"/>
      <c r="O560" s="296"/>
      <c r="P560" s="296"/>
      <c r="Q560" s="296"/>
      <c r="R560" s="296"/>
      <c r="S560" s="296"/>
      <c r="T560" s="296"/>
      <c r="U560" s="296"/>
      <c r="V560" s="296"/>
      <c r="W560" s="296"/>
      <c r="X560" s="296"/>
      <c r="Y560" s="296"/>
      <c r="Z560" s="296"/>
    </row>
    <row r="561" spans="1:26" x14ac:dyDescent="0.2">
      <c r="A561" s="303">
        <v>558</v>
      </c>
      <c r="B561" s="304"/>
      <c r="C561" s="269"/>
      <c r="D561" s="306"/>
      <c r="E561" s="269"/>
      <c r="F561" s="264"/>
      <c r="G561" s="307" t="str">
        <f t="shared" si="0"/>
        <v/>
      </c>
      <c r="H561" s="307"/>
      <c r="I561" s="308"/>
      <c r="J561" s="307"/>
      <c r="K561" s="304"/>
      <c r="L561" s="307"/>
      <c r="M561" s="296"/>
      <c r="N561" s="296"/>
      <c r="O561" s="296"/>
      <c r="P561" s="296"/>
      <c r="Q561" s="296"/>
      <c r="R561" s="296"/>
      <c r="S561" s="296"/>
      <c r="T561" s="296"/>
      <c r="U561" s="296"/>
      <c r="V561" s="296"/>
      <c r="W561" s="296"/>
      <c r="X561" s="296"/>
      <c r="Y561" s="296"/>
      <c r="Z561" s="296"/>
    </row>
    <row r="562" spans="1:26" x14ac:dyDescent="0.2">
      <c r="A562" s="303">
        <v>559</v>
      </c>
      <c r="B562" s="304"/>
      <c r="C562" s="269"/>
      <c r="D562" s="306"/>
      <c r="E562" s="269"/>
      <c r="F562" s="264"/>
      <c r="G562" s="307" t="str">
        <f t="shared" si="0"/>
        <v/>
      </c>
      <c r="H562" s="307"/>
      <c r="I562" s="308"/>
      <c r="J562" s="307"/>
      <c r="K562" s="304"/>
      <c r="L562" s="307"/>
      <c r="M562" s="296"/>
      <c r="N562" s="296"/>
      <c r="O562" s="296"/>
      <c r="P562" s="296"/>
      <c r="Q562" s="296"/>
      <c r="R562" s="296"/>
      <c r="S562" s="296"/>
      <c r="T562" s="296"/>
      <c r="U562" s="296"/>
      <c r="V562" s="296"/>
      <c r="W562" s="296"/>
      <c r="X562" s="296"/>
      <c r="Y562" s="296"/>
      <c r="Z562" s="296"/>
    </row>
    <row r="563" spans="1:26" x14ac:dyDescent="0.2">
      <c r="A563" s="303">
        <v>560</v>
      </c>
      <c r="B563" s="304"/>
      <c r="C563" s="269"/>
      <c r="D563" s="306"/>
      <c r="E563" s="269"/>
      <c r="F563" s="264"/>
      <c r="G563" s="307" t="str">
        <f t="shared" si="0"/>
        <v/>
      </c>
      <c r="H563" s="307"/>
      <c r="I563" s="308"/>
      <c r="J563" s="307"/>
      <c r="K563" s="304"/>
      <c r="L563" s="307"/>
      <c r="M563" s="296"/>
      <c r="N563" s="296"/>
      <c r="O563" s="296"/>
      <c r="P563" s="296"/>
      <c r="Q563" s="296"/>
      <c r="R563" s="296"/>
      <c r="S563" s="296"/>
      <c r="T563" s="296"/>
      <c r="U563" s="296"/>
      <c r="V563" s="296"/>
      <c r="W563" s="296"/>
      <c r="X563" s="296"/>
      <c r="Y563" s="296"/>
      <c r="Z563" s="296"/>
    </row>
    <row r="564" spans="1:26" x14ac:dyDescent="0.2">
      <c r="A564" s="303">
        <v>561</v>
      </c>
      <c r="B564" s="304"/>
      <c r="C564" s="269"/>
      <c r="D564" s="306"/>
      <c r="E564" s="269"/>
      <c r="F564" s="264"/>
      <c r="G564" s="307" t="str">
        <f t="shared" si="0"/>
        <v/>
      </c>
      <c r="H564" s="307"/>
      <c r="I564" s="308"/>
      <c r="J564" s="307"/>
      <c r="K564" s="304"/>
      <c r="L564" s="307"/>
      <c r="M564" s="296"/>
      <c r="N564" s="296"/>
      <c r="O564" s="296"/>
      <c r="P564" s="296"/>
      <c r="Q564" s="296"/>
      <c r="R564" s="296"/>
      <c r="S564" s="296"/>
      <c r="T564" s="296"/>
      <c r="U564" s="296"/>
      <c r="V564" s="296"/>
      <c r="W564" s="296"/>
      <c r="X564" s="296"/>
      <c r="Y564" s="296"/>
      <c r="Z564" s="296"/>
    </row>
    <row r="565" spans="1:26" x14ac:dyDescent="0.2">
      <c r="A565" s="303">
        <v>562</v>
      </c>
      <c r="B565" s="304"/>
      <c r="C565" s="269"/>
      <c r="D565" s="306"/>
      <c r="E565" s="269"/>
      <c r="F565" s="264"/>
      <c r="G565" s="307" t="str">
        <f t="shared" si="0"/>
        <v/>
      </c>
      <c r="H565" s="307"/>
      <c r="I565" s="308"/>
      <c r="J565" s="307"/>
      <c r="K565" s="304"/>
      <c r="L565" s="307"/>
      <c r="M565" s="296"/>
      <c r="N565" s="296"/>
      <c r="O565" s="296"/>
      <c r="P565" s="296"/>
      <c r="Q565" s="296"/>
      <c r="R565" s="296"/>
      <c r="S565" s="296"/>
      <c r="T565" s="296"/>
      <c r="U565" s="296"/>
      <c r="V565" s="296"/>
      <c r="W565" s="296"/>
      <c r="X565" s="296"/>
      <c r="Y565" s="296"/>
      <c r="Z565" s="296"/>
    </row>
    <row r="566" spans="1:26" x14ac:dyDescent="0.2">
      <c r="A566" s="303">
        <v>563</v>
      </c>
      <c r="B566" s="304"/>
      <c r="C566" s="269"/>
      <c r="D566" s="306"/>
      <c r="E566" s="269"/>
      <c r="F566" s="264"/>
      <c r="G566" s="307" t="str">
        <f t="shared" si="0"/>
        <v/>
      </c>
      <c r="H566" s="307"/>
      <c r="I566" s="308"/>
      <c r="J566" s="307"/>
      <c r="K566" s="304"/>
      <c r="L566" s="307"/>
      <c r="M566" s="296"/>
      <c r="N566" s="296"/>
      <c r="O566" s="296"/>
      <c r="P566" s="296"/>
      <c r="Q566" s="296"/>
      <c r="R566" s="296"/>
      <c r="S566" s="296"/>
      <c r="T566" s="296"/>
      <c r="U566" s="296"/>
      <c r="V566" s="296"/>
      <c r="W566" s="296"/>
      <c r="X566" s="296"/>
      <c r="Y566" s="296"/>
      <c r="Z566" s="296"/>
    </row>
    <row r="567" spans="1:26" x14ac:dyDescent="0.2">
      <c r="A567" s="303">
        <v>564</v>
      </c>
      <c r="B567" s="304"/>
      <c r="C567" s="269"/>
      <c r="D567" s="306"/>
      <c r="E567" s="269"/>
      <c r="F567" s="264"/>
      <c r="G567" s="307" t="str">
        <f t="shared" si="0"/>
        <v/>
      </c>
      <c r="H567" s="307"/>
      <c r="I567" s="308"/>
      <c r="J567" s="307"/>
      <c r="K567" s="304"/>
      <c r="L567" s="307"/>
      <c r="M567" s="296"/>
      <c r="N567" s="296"/>
      <c r="O567" s="296"/>
      <c r="P567" s="296"/>
      <c r="Q567" s="296"/>
      <c r="R567" s="296"/>
      <c r="S567" s="296"/>
      <c r="T567" s="296"/>
      <c r="U567" s="296"/>
      <c r="V567" s="296"/>
      <c r="W567" s="296"/>
      <c r="X567" s="296"/>
      <c r="Y567" s="296"/>
      <c r="Z567" s="296"/>
    </row>
    <row r="568" spans="1:26" x14ac:dyDescent="0.2">
      <c r="A568" s="303">
        <v>565</v>
      </c>
      <c r="B568" s="304"/>
      <c r="C568" s="269"/>
      <c r="D568" s="306"/>
      <c r="E568" s="269"/>
      <c r="F568" s="264"/>
      <c r="G568" s="307" t="str">
        <f t="shared" si="0"/>
        <v/>
      </c>
      <c r="H568" s="307"/>
      <c r="I568" s="308"/>
      <c r="J568" s="307"/>
      <c r="K568" s="304"/>
      <c r="L568" s="307"/>
      <c r="M568" s="296"/>
      <c r="N568" s="296"/>
      <c r="O568" s="296"/>
      <c r="P568" s="296"/>
      <c r="Q568" s="296"/>
      <c r="R568" s="296"/>
      <c r="S568" s="296"/>
      <c r="T568" s="296"/>
      <c r="U568" s="296"/>
      <c r="V568" s="296"/>
      <c r="W568" s="296"/>
      <c r="X568" s="296"/>
      <c r="Y568" s="296"/>
      <c r="Z568" s="296"/>
    </row>
    <row r="569" spans="1:26" x14ac:dyDescent="0.2">
      <c r="A569" s="303">
        <v>566</v>
      </c>
      <c r="B569" s="304"/>
      <c r="C569" s="269"/>
      <c r="D569" s="306"/>
      <c r="E569" s="269"/>
      <c r="F569" s="264"/>
      <c r="G569" s="307" t="str">
        <f t="shared" si="0"/>
        <v/>
      </c>
      <c r="H569" s="307"/>
      <c r="I569" s="308"/>
      <c r="J569" s="307"/>
      <c r="K569" s="304"/>
      <c r="L569" s="307"/>
      <c r="M569" s="296"/>
      <c r="N569" s="296"/>
      <c r="O569" s="296"/>
      <c r="P569" s="296"/>
      <c r="Q569" s="296"/>
      <c r="R569" s="296"/>
      <c r="S569" s="296"/>
      <c r="T569" s="296"/>
      <c r="U569" s="296"/>
      <c r="V569" s="296"/>
      <c r="W569" s="296"/>
      <c r="X569" s="296"/>
      <c r="Y569" s="296"/>
      <c r="Z569" s="296"/>
    </row>
    <row r="570" spans="1:26" x14ac:dyDescent="0.2">
      <c r="A570" s="303">
        <v>567</v>
      </c>
      <c r="B570" s="304"/>
      <c r="C570" s="269"/>
      <c r="D570" s="306"/>
      <c r="E570" s="269"/>
      <c r="F570" s="264"/>
      <c r="G570" s="307" t="str">
        <f t="shared" si="0"/>
        <v/>
      </c>
      <c r="H570" s="307"/>
      <c r="I570" s="308"/>
      <c r="J570" s="307"/>
      <c r="K570" s="304"/>
      <c r="L570" s="307"/>
      <c r="M570" s="296"/>
      <c r="N570" s="296"/>
      <c r="O570" s="296"/>
      <c r="P570" s="296"/>
      <c r="Q570" s="296"/>
      <c r="R570" s="296"/>
      <c r="S570" s="296"/>
      <c r="T570" s="296"/>
      <c r="U570" s="296"/>
      <c r="V570" s="296"/>
      <c r="W570" s="296"/>
      <c r="X570" s="296"/>
      <c r="Y570" s="296"/>
      <c r="Z570" s="296"/>
    </row>
    <row r="571" spans="1:26" x14ac:dyDescent="0.2">
      <c r="A571" s="303">
        <v>568</v>
      </c>
      <c r="B571" s="304"/>
      <c r="C571" s="269"/>
      <c r="D571" s="306"/>
      <c r="E571" s="269"/>
      <c r="F571" s="264"/>
      <c r="G571" s="307" t="str">
        <f t="shared" si="0"/>
        <v/>
      </c>
      <c r="H571" s="307"/>
      <c r="I571" s="308"/>
      <c r="J571" s="307"/>
      <c r="K571" s="304"/>
      <c r="L571" s="307"/>
      <c r="M571" s="296"/>
      <c r="N571" s="296"/>
      <c r="O571" s="296"/>
      <c r="P571" s="296"/>
      <c r="Q571" s="296"/>
      <c r="R571" s="296"/>
      <c r="S571" s="296"/>
      <c r="T571" s="296"/>
      <c r="U571" s="296"/>
      <c r="V571" s="296"/>
      <c r="W571" s="296"/>
      <c r="X571" s="296"/>
      <c r="Y571" s="296"/>
      <c r="Z571" s="296"/>
    </row>
    <row r="572" spans="1:26" x14ac:dyDescent="0.2">
      <c r="A572" s="303">
        <v>569</v>
      </c>
      <c r="B572" s="304"/>
      <c r="C572" s="269"/>
      <c r="D572" s="306"/>
      <c r="E572" s="269"/>
      <c r="F572" s="264"/>
      <c r="G572" s="307" t="str">
        <f t="shared" si="0"/>
        <v/>
      </c>
      <c r="H572" s="307"/>
      <c r="I572" s="308"/>
      <c r="J572" s="307"/>
      <c r="K572" s="304"/>
      <c r="L572" s="307"/>
      <c r="M572" s="296"/>
      <c r="N572" s="296"/>
      <c r="O572" s="296"/>
      <c r="P572" s="296"/>
      <c r="Q572" s="296"/>
      <c r="R572" s="296"/>
      <c r="S572" s="296"/>
      <c r="T572" s="296"/>
      <c r="U572" s="296"/>
      <c r="V572" s="296"/>
      <c r="W572" s="296"/>
      <c r="X572" s="296"/>
      <c r="Y572" s="296"/>
      <c r="Z572" s="296"/>
    </row>
    <row r="573" spans="1:26" x14ac:dyDescent="0.2">
      <c r="A573" s="303">
        <v>570</v>
      </c>
      <c r="B573" s="304"/>
      <c r="C573" s="269"/>
      <c r="D573" s="306"/>
      <c r="E573" s="269"/>
      <c r="F573" s="264"/>
      <c r="G573" s="307" t="str">
        <f t="shared" si="0"/>
        <v/>
      </c>
      <c r="H573" s="307"/>
      <c r="I573" s="308"/>
      <c r="J573" s="307"/>
      <c r="K573" s="304"/>
      <c r="L573" s="307"/>
      <c r="M573" s="296"/>
      <c r="N573" s="296"/>
      <c r="O573" s="296"/>
      <c r="P573" s="296"/>
      <c r="Q573" s="296"/>
      <c r="R573" s="296"/>
      <c r="S573" s="296"/>
      <c r="T573" s="296"/>
      <c r="U573" s="296"/>
      <c r="V573" s="296"/>
      <c r="W573" s="296"/>
      <c r="X573" s="296"/>
      <c r="Y573" s="296"/>
      <c r="Z573" s="296"/>
    </row>
    <row r="574" spans="1:26" x14ac:dyDescent="0.2">
      <c r="A574" s="303">
        <v>571</v>
      </c>
      <c r="B574" s="304"/>
      <c r="C574" s="269"/>
      <c r="D574" s="306"/>
      <c r="E574" s="269"/>
      <c r="F574" s="264"/>
      <c r="G574" s="307" t="str">
        <f t="shared" si="0"/>
        <v/>
      </c>
      <c r="H574" s="307"/>
      <c r="I574" s="308"/>
      <c r="J574" s="307"/>
      <c r="K574" s="304"/>
      <c r="L574" s="307"/>
      <c r="M574" s="296"/>
      <c r="N574" s="296"/>
      <c r="O574" s="296"/>
      <c r="P574" s="296"/>
      <c r="Q574" s="296"/>
      <c r="R574" s="296"/>
      <c r="S574" s="296"/>
      <c r="T574" s="296"/>
      <c r="U574" s="296"/>
      <c r="V574" s="296"/>
      <c r="W574" s="296"/>
      <c r="X574" s="296"/>
      <c r="Y574" s="296"/>
      <c r="Z574" s="296"/>
    </row>
    <row r="575" spans="1:26" x14ac:dyDescent="0.2">
      <c r="A575" s="303">
        <v>572</v>
      </c>
      <c r="B575" s="304"/>
      <c r="C575" s="269"/>
      <c r="D575" s="306"/>
      <c r="E575" s="269"/>
      <c r="F575" s="264"/>
      <c r="G575" s="307" t="str">
        <f t="shared" si="0"/>
        <v/>
      </c>
      <c r="H575" s="307"/>
      <c r="I575" s="308"/>
      <c r="J575" s="307"/>
      <c r="K575" s="304"/>
      <c r="L575" s="307"/>
      <c r="M575" s="296"/>
      <c r="N575" s="296"/>
      <c r="O575" s="296"/>
      <c r="P575" s="296"/>
      <c r="Q575" s="296"/>
      <c r="R575" s="296"/>
      <c r="S575" s="296"/>
      <c r="T575" s="296"/>
      <c r="U575" s="296"/>
      <c r="V575" s="296"/>
      <c r="W575" s="296"/>
      <c r="X575" s="296"/>
      <c r="Y575" s="296"/>
      <c r="Z575" s="296"/>
    </row>
    <row r="576" spans="1:26" x14ac:dyDescent="0.2">
      <c r="A576" s="303">
        <v>573</v>
      </c>
      <c r="B576" s="304"/>
      <c r="C576" s="269"/>
      <c r="D576" s="306"/>
      <c r="E576" s="269"/>
      <c r="F576" s="264"/>
      <c r="G576" s="307" t="str">
        <f t="shared" si="0"/>
        <v/>
      </c>
      <c r="H576" s="307"/>
      <c r="I576" s="308"/>
      <c r="J576" s="307"/>
      <c r="K576" s="304"/>
      <c r="L576" s="307"/>
      <c r="M576" s="296"/>
      <c r="N576" s="296"/>
      <c r="O576" s="296"/>
      <c r="P576" s="296"/>
      <c r="Q576" s="296"/>
      <c r="R576" s="296"/>
      <c r="S576" s="296"/>
      <c r="T576" s="296"/>
      <c r="U576" s="296"/>
      <c r="V576" s="296"/>
      <c r="W576" s="296"/>
      <c r="X576" s="296"/>
      <c r="Y576" s="296"/>
      <c r="Z576" s="296"/>
    </row>
    <row r="577" spans="1:26" x14ac:dyDescent="0.2">
      <c r="A577" s="303">
        <v>574</v>
      </c>
      <c r="B577" s="304"/>
      <c r="C577" s="269"/>
      <c r="D577" s="306"/>
      <c r="E577" s="269"/>
      <c r="F577" s="264"/>
      <c r="G577" s="307" t="str">
        <f t="shared" si="0"/>
        <v/>
      </c>
      <c r="H577" s="307"/>
      <c r="I577" s="308"/>
      <c r="J577" s="307"/>
      <c r="K577" s="304"/>
      <c r="L577" s="307"/>
      <c r="M577" s="296"/>
      <c r="N577" s="296"/>
      <c r="O577" s="296"/>
      <c r="P577" s="296"/>
      <c r="Q577" s="296"/>
      <c r="R577" s="296"/>
      <c r="S577" s="296"/>
      <c r="T577" s="296"/>
      <c r="U577" s="296"/>
      <c r="V577" s="296"/>
      <c r="W577" s="296"/>
      <c r="X577" s="296"/>
      <c r="Y577" s="296"/>
      <c r="Z577" s="296"/>
    </row>
    <row r="578" spans="1:26" x14ac:dyDescent="0.2">
      <c r="A578" s="303">
        <v>575</v>
      </c>
      <c r="B578" s="304"/>
      <c r="C578" s="269"/>
      <c r="D578" s="306"/>
      <c r="E578" s="269"/>
      <c r="F578" s="264"/>
      <c r="G578" s="307" t="str">
        <f t="shared" si="0"/>
        <v/>
      </c>
      <c r="H578" s="307"/>
      <c r="I578" s="308"/>
      <c r="J578" s="307"/>
      <c r="K578" s="304"/>
      <c r="L578" s="307"/>
      <c r="M578" s="296"/>
      <c r="N578" s="296"/>
      <c r="O578" s="296"/>
      <c r="P578" s="296"/>
      <c r="Q578" s="296"/>
      <c r="R578" s="296"/>
      <c r="S578" s="296"/>
      <c r="T578" s="296"/>
      <c r="U578" s="296"/>
      <c r="V578" s="296"/>
      <c r="W578" s="296"/>
      <c r="X578" s="296"/>
      <c r="Y578" s="296"/>
      <c r="Z578" s="296"/>
    </row>
    <row r="579" spans="1:26" x14ac:dyDescent="0.2">
      <c r="A579" s="303">
        <v>576</v>
      </c>
      <c r="B579" s="304"/>
      <c r="C579" s="269"/>
      <c r="D579" s="306"/>
      <c r="E579" s="269"/>
      <c r="F579" s="264"/>
      <c r="G579" s="307" t="str">
        <f t="shared" si="0"/>
        <v/>
      </c>
      <c r="H579" s="307"/>
      <c r="I579" s="308"/>
      <c r="J579" s="307"/>
      <c r="K579" s="304"/>
      <c r="L579" s="307"/>
      <c r="M579" s="296"/>
      <c r="N579" s="296"/>
      <c r="O579" s="296"/>
      <c r="P579" s="296"/>
      <c r="Q579" s="296"/>
      <c r="R579" s="296"/>
      <c r="S579" s="296"/>
      <c r="T579" s="296"/>
      <c r="U579" s="296"/>
      <c r="V579" s="296"/>
      <c r="W579" s="296"/>
      <c r="X579" s="296"/>
      <c r="Y579" s="296"/>
      <c r="Z579" s="296"/>
    </row>
    <row r="580" spans="1:26" x14ac:dyDescent="0.2">
      <c r="A580" s="303">
        <v>577</v>
      </c>
      <c r="B580" s="304"/>
      <c r="C580" s="269"/>
      <c r="D580" s="306"/>
      <c r="E580" s="269"/>
      <c r="F580" s="264"/>
      <c r="G580" s="307" t="str">
        <f t="shared" si="0"/>
        <v/>
      </c>
      <c r="H580" s="307"/>
      <c r="I580" s="308"/>
      <c r="J580" s="307"/>
      <c r="K580" s="304"/>
      <c r="L580" s="307"/>
      <c r="M580" s="296"/>
      <c r="N580" s="296"/>
      <c r="O580" s="296"/>
      <c r="P580" s="296"/>
      <c r="Q580" s="296"/>
      <c r="R580" s="296"/>
      <c r="S580" s="296"/>
      <c r="T580" s="296"/>
      <c r="U580" s="296"/>
      <c r="V580" s="296"/>
      <c r="W580" s="296"/>
      <c r="X580" s="296"/>
      <c r="Y580" s="296"/>
      <c r="Z580" s="296"/>
    </row>
    <row r="581" spans="1:26" x14ac:dyDescent="0.2">
      <c r="A581" s="303">
        <v>578</v>
      </c>
      <c r="B581" s="304"/>
      <c r="C581" s="269"/>
      <c r="D581" s="306"/>
      <c r="E581" s="269"/>
      <c r="F581" s="264"/>
      <c r="G581" s="307" t="str">
        <f t="shared" si="0"/>
        <v/>
      </c>
      <c r="H581" s="307"/>
      <c r="I581" s="308"/>
      <c r="J581" s="307"/>
      <c r="K581" s="304"/>
      <c r="L581" s="307"/>
      <c r="M581" s="296"/>
      <c r="N581" s="296"/>
      <c r="O581" s="296"/>
      <c r="P581" s="296"/>
      <c r="Q581" s="296"/>
      <c r="R581" s="296"/>
      <c r="S581" s="296"/>
      <c r="T581" s="296"/>
      <c r="U581" s="296"/>
      <c r="V581" s="296"/>
      <c r="W581" s="296"/>
      <c r="X581" s="296"/>
      <c r="Y581" s="296"/>
      <c r="Z581" s="296"/>
    </row>
    <row r="582" spans="1:26" x14ac:dyDescent="0.2">
      <c r="A582" s="303">
        <v>579</v>
      </c>
      <c r="B582" s="304"/>
      <c r="C582" s="269"/>
      <c r="D582" s="306"/>
      <c r="E582" s="269"/>
      <c r="F582" s="264"/>
      <c r="G582" s="307" t="str">
        <f t="shared" si="0"/>
        <v/>
      </c>
      <c r="H582" s="307"/>
      <c r="I582" s="308"/>
      <c r="J582" s="307"/>
      <c r="K582" s="304"/>
      <c r="L582" s="307"/>
      <c r="M582" s="296"/>
      <c r="N582" s="296"/>
      <c r="O582" s="296"/>
      <c r="P582" s="296"/>
      <c r="Q582" s="296"/>
      <c r="R582" s="296"/>
      <c r="S582" s="296"/>
      <c r="T582" s="296"/>
      <c r="U582" s="296"/>
      <c r="V582" s="296"/>
      <c r="W582" s="296"/>
      <c r="X582" s="296"/>
      <c r="Y582" s="296"/>
      <c r="Z582" s="296"/>
    </row>
    <row r="583" spans="1:26" x14ac:dyDescent="0.2">
      <c r="A583" s="303">
        <v>580</v>
      </c>
      <c r="B583" s="304"/>
      <c r="C583" s="269"/>
      <c r="D583" s="306"/>
      <c r="E583" s="269"/>
      <c r="F583" s="264"/>
      <c r="G583" s="307" t="str">
        <f t="shared" si="0"/>
        <v/>
      </c>
      <c r="H583" s="307"/>
      <c r="I583" s="308"/>
      <c r="J583" s="307"/>
      <c r="K583" s="304"/>
      <c r="L583" s="307"/>
      <c r="M583" s="296"/>
      <c r="N583" s="296"/>
      <c r="O583" s="296"/>
      <c r="P583" s="296"/>
      <c r="Q583" s="296"/>
      <c r="R583" s="296"/>
      <c r="S583" s="296"/>
      <c r="T583" s="296"/>
      <c r="U583" s="296"/>
      <c r="V583" s="296"/>
      <c r="W583" s="296"/>
      <c r="X583" s="296"/>
      <c r="Y583" s="296"/>
      <c r="Z583" s="296"/>
    </row>
    <row r="584" spans="1:26" x14ac:dyDescent="0.2">
      <c r="A584" s="303">
        <v>581</v>
      </c>
      <c r="B584" s="304"/>
      <c r="C584" s="269"/>
      <c r="D584" s="306"/>
      <c r="E584" s="269"/>
      <c r="F584" s="264"/>
      <c r="G584" s="307" t="str">
        <f t="shared" si="0"/>
        <v/>
      </c>
      <c r="H584" s="307"/>
      <c r="I584" s="308"/>
      <c r="J584" s="307"/>
      <c r="K584" s="304"/>
      <c r="L584" s="307"/>
      <c r="M584" s="296"/>
      <c r="N584" s="296"/>
      <c r="O584" s="296"/>
      <c r="P584" s="296"/>
      <c r="Q584" s="296"/>
      <c r="R584" s="296"/>
      <c r="S584" s="296"/>
      <c r="T584" s="296"/>
      <c r="U584" s="296"/>
      <c r="V584" s="296"/>
      <c r="W584" s="296"/>
      <c r="X584" s="296"/>
      <c r="Y584" s="296"/>
      <c r="Z584" s="296"/>
    </row>
    <row r="585" spans="1:26" x14ac:dyDescent="0.2">
      <c r="A585" s="303">
        <v>582</v>
      </c>
      <c r="B585" s="304"/>
      <c r="C585" s="269"/>
      <c r="D585" s="306"/>
      <c r="E585" s="269"/>
      <c r="F585" s="264"/>
      <c r="G585" s="307" t="str">
        <f t="shared" si="0"/>
        <v/>
      </c>
      <c r="H585" s="307"/>
      <c r="I585" s="308"/>
      <c r="J585" s="307"/>
      <c r="K585" s="304"/>
      <c r="L585" s="307"/>
      <c r="M585" s="296"/>
      <c r="N585" s="296"/>
      <c r="O585" s="296"/>
      <c r="P585" s="296"/>
      <c r="Q585" s="296"/>
      <c r="R585" s="296"/>
      <c r="S585" s="296"/>
      <c r="T585" s="296"/>
      <c r="U585" s="296"/>
      <c r="V585" s="296"/>
      <c r="W585" s="296"/>
      <c r="X585" s="296"/>
      <c r="Y585" s="296"/>
      <c r="Z585" s="296"/>
    </row>
    <row r="586" spans="1:26" x14ac:dyDescent="0.2">
      <c r="A586" s="303">
        <v>583</v>
      </c>
      <c r="B586" s="304"/>
      <c r="C586" s="269"/>
      <c r="D586" s="306"/>
      <c r="E586" s="269"/>
      <c r="F586" s="264"/>
      <c r="G586" s="307" t="str">
        <f t="shared" si="0"/>
        <v/>
      </c>
      <c r="H586" s="307"/>
      <c r="I586" s="308"/>
      <c r="J586" s="307"/>
      <c r="K586" s="304"/>
      <c r="L586" s="307"/>
      <c r="M586" s="296"/>
      <c r="N586" s="296"/>
      <c r="O586" s="296"/>
      <c r="P586" s="296"/>
      <c r="Q586" s="296"/>
      <c r="R586" s="296"/>
      <c r="S586" s="296"/>
      <c r="T586" s="296"/>
      <c r="U586" s="296"/>
      <c r="V586" s="296"/>
      <c r="W586" s="296"/>
      <c r="X586" s="296"/>
      <c r="Y586" s="296"/>
      <c r="Z586" s="296"/>
    </row>
    <row r="587" spans="1:26" x14ac:dyDescent="0.2">
      <c r="A587" s="303">
        <v>584</v>
      </c>
      <c r="B587" s="304"/>
      <c r="C587" s="269"/>
      <c r="D587" s="306"/>
      <c r="E587" s="269"/>
      <c r="F587" s="264"/>
      <c r="G587" s="307" t="str">
        <f t="shared" si="0"/>
        <v/>
      </c>
      <c r="H587" s="307"/>
      <c r="I587" s="308"/>
      <c r="J587" s="307"/>
      <c r="K587" s="304"/>
      <c r="L587" s="307"/>
      <c r="M587" s="296"/>
      <c r="N587" s="296"/>
      <c r="O587" s="296"/>
      <c r="P587" s="296"/>
      <c r="Q587" s="296"/>
      <c r="R587" s="296"/>
      <c r="S587" s="296"/>
      <c r="T587" s="296"/>
      <c r="U587" s="296"/>
      <c r="V587" s="296"/>
      <c r="W587" s="296"/>
      <c r="X587" s="296"/>
      <c r="Y587" s="296"/>
      <c r="Z587" s="296"/>
    </row>
    <row r="588" spans="1:26" x14ac:dyDescent="0.2">
      <c r="A588" s="303">
        <v>585</v>
      </c>
      <c r="B588" s="304"/>
      <c r="C588" s="269"/>
      <c r="D588" s="306"/>
      <c r="E588" s="269"/>
      <c r="F588" s="264"/>
      <c r="G588" s="307" t="str">
        <f t="shared" si="0"/>
        <v/>
      </c>
      <c r="H588" s="307"/>
      <c r="I588" s="308"/>
      <c r="J588" s="307"/>
      <c r="K588" s="304"/>
      <c r="L588" s="307"/>
      <c r="M588" s="296"/>
      <c r="N588" s="296"/>
      <c r="O588" s="296"/>
      <c r="P588" s="296"/>
      <c r="Q588" s="296"/>
      <c r="R588" s="296"/>
      <c r="S588" s="296"/>
      <c r="T588" s="296"/>
      <c r="U588" s="296"/>
      <c r="V588" s="296"/>
      <c r="W588" s="296"/>
      <c r="X588" s="296"/>
      <c r="Y588" s="296"/>
      <c r="Z588" s="296"/>
    </row>
    <row r="589" spans="1:26" x14ac:dyDescent="0.2">
      <c r="A589" s="303">
        <v>586</v>
      </c>
      <c r="B589" s="304"/>
      <c r="C589" s="269"/>
      <c r="D589" s="306"/>
      <c r="E589" s="269"/>
      <c r="F589" s="264"/>
      <c r="G589" s="307" t="str">
        <f t="shared" si="0"/>
        <v/>
      </c>
      <c r="H589" s="307"/>
      <c r="I589" s="308"/>
      <c r="J589" s="307"/>
      <c r="K589" s="304"/>
      <c r="L589" s="307"/>
      <c r="M589" s="296"/>
      <c r="N589" s="296"/>
      <c r="O589" s="296"/>
      <c r="P589" s="296"/>
      <c r="Q589" s="296"/>
      <c r="R589" s="296"/>
      <c r="S589" s="296"/>
      <c r="T589" s="296"/>
      <c r="U589" s="296"/>
      <c r="V589" s="296"/>
      <c r="W589" s="296"/>
      <c r="X589" s="296"/>
      <c r="Y589" s="296"/>
      <c r="Z589" s="296"/>
    </row>
    <row r="590" spans="1:26" x14ac:dyDescent="0.2">
      <c r="A590" s="303">
        <v>587</v>
      </c>
      <c r="B590" s="304"/>
      <c r="C590" s="269"/>
      <c r="D590" s="306"/>
      <c r="E590" s="269"/>
      <c r="F590" s="264"/>
      <c r="G590" s="307" t="str">
        <f t="shared" si="0"/>
        <v/>
      </c>
      <c r="H590" s="307"/>
      <c r="I590" s="308"/>
      <c r="J590" s="307"/>
      <c r="K590" s="304"/>
      <c r="L590" s="307"/>
      <c r="M590" s="296"/>
      <c r="N590" s="296"/>
      <c r="O590" s="296"/>
      <c r="P590" s="296"/>
      <c r="Q590" s="296"/>
      <c r="R590" s="296"/>
      <c r="S590" s="296"/>
      <c r="T590" s="296"/>
      <c r="U590" s="296"/>
      <c r="V590" s="296"/>
      <c r="W590" s="296"/>
      <c r="X590" s="296"/>
      <c r="Y590" s="296"/>
      <c r="Z590" s="296"/>
    </row>
    <row r="591" spans="1:26" x14ac:dyDescent="0.2">
      <c r="A591" s="303">
        <v>588</v>
      </c>
      <c r="B591" s="304"/>
      <c r="C591" s="269"/>
      <c r="D591" s="306"/>
      <c r="E591" s="269"/>
      <c r="F591" s="264"/>
      <c r="G591" s="307" t="str">
        <f t="shared" si="0"/>
        <v/>
      </c>
      <c r="H591" s="307"/>
      <c r="I591" s="308"/>
      <c r="J591" s="307"/>
      <c r="K591" s="304"/>
      <c r="L591" s="307"/>
      <c r="M591" s="296"/>
      <c r="N591" s="296"/>
      <c r="O591" s="296"/>
      <c r="P591" s="296"/>
      <c r="Q591" s="296"/>
      <c r="R591" s="296"/>
      <c r="S591" s="296"/>
      <c r="T591" s="296"/>
      <c r="U591" s="296"/>
      <c r="V591" s="296"/>
      <c r="W591" s="296"/>
      <c r="X591" s="296"/>
      <c r="Y591" s="296"/>
      <c r="Z591" s="296"/>
    </row>
    <row r="592" spans="1:26" x14ac:dyDescent="0.2">
      <c r="A592" s="303">
        <v>589</v>
      </c>
      <c r="B592" s="304"/>
      <c r="C592" s="269"/>
      <c r="D592" s="306"/>
      <c r="E592" s="269"/>
      <c r="F592" s="264"/>
      <c r="G592" s="307" t="str">
        <f t="shared" si="0"/>
        <v/>
      </c>
      <c r="H592" s="307"/>
      <c r="I592" s="308"/>
      <c r="J592" s="307"/>
      <c r="K592" s="304"/>
      <c r="L592" s="307"/>
      <c r="M592" s="296"/>
      <c r="N592" s="296"/>
      <c r="O592" s="296"/>
      <c r="P592" s="296"/>
      <c r="Q592" s="296"/>
      <c r="R592" s="296"/>
      <c r="S592" s="296"/>
      <c r="T592" s="296"/>
      <c r="U592" s="296"/>
      <c r="V592" s="296"/>
      <c r="W592" s="296"/>
      <c r="X592" s="296"/>
      <c r="Y592" s="296"/>
      <c r="Z592" s="296"/>
    </row>
    <row r="593" spans="1:26" x14ac:dyDescent="0.2">
      <c r="A593" s="303">
        <v>590</v>
      </c>
      <c r="B593" s="304"/>
      <c r="C593" s="269"/>
      <c r="D593" s="306"/>
      <c r="E593" s="269"/>
      <c r="F593" s="264"/>
      <c r="G593" s="307" t="str">
        <f t="shared" si="0"/>
        <v/>
      </c>
      <c r="H593" s="307"/>
      <c r="I593" s="308"/>
      <c r="J593" s="307"/>
      <c r="K593" s="304"/>
      <c r="L593" s="307"/>
      <c r="M593" s="296"/>
      <c r="N593" s="296"/>
      <c r="O593" s="296"/>
      <c r="P593" s="296"/>
      <c r="Q593" s="296"/>
      <c r="R593" s="296"/>
      <c r="S593" s="296"/>
      <c r="T593" s="296"/>
      <c r="U593" s="296"/>
      <c r="V593" s="296"/>
      <c r="W593" s="296"/>
      <c r="X593" s="296"/>
      <c r="Y593" s="296"/>
      <c r="Z593" s="296"/>
    </row>
    <row r="594" spans="1:26" x14ac:dyDescent="0.2">
      <c r="A594" s="303">
        <v>591</v>
      </c>
      <c r="B594" s="304"/>
      <c r="C594" s="269"/>
      <c r="D594" s="306"/>
      <c r="E594" s="269"/>
      <c r="F594" s="264"/>
      <c r="G594" s="307" t="str">
        <f t="shared" si="0"/>
        <v/>
      </c>
      <c r="H594" s="307"/>
      <c r="I594" s="308"/>
      <c r="J594" s="307"/>
      <c r="K594" s="304"/>
      <c r="L594" s="307"/>
      <c r="M594" s="296"/>
      <c r="N594" s="296"/>
      <c r="O594" s="296"/>
      <c r="P594" s="296"/>
      <c r="Q594" s="296"/>
      <c r="R594" s="296"/>
      <c r="S594" s="296"/>
      <c r="T594" s="296"/>
      <c r="U594" s="296"/>
      <c r="V594" s="296"/>
      <c r="W594" s="296"/>
      <c r="X594" s="296"/>
      <c r="Y594" s="296"/>
      <c r="Z594" s="296"/>
    </row>
    <row r="595" spans="1:26" x14ac:dyDescent="0.2">
      <c r="A595" s="303">
        <v>592</v>
      </c>
      <c r="B595" s="304"/>
      <c r="C595" s="269"/>
      <c r="D595" s="306"/>
      <c r="E595" s="269"/>
      <c r="F595" s="264"/>
      <c r="G595" s="307" t="str">
        <f t="shared" si="0"/>
        <v/>
      </c>
      <c r="H595" s="307"/>
      <c r="I595" s="308"/>
      <c r="J595" s="307"/>
      <c r="K595" s="304"/>
      <c r="L595" s="307"/>
      <c r="M595" s="296"/>
      <c r="N595" s="296"/>
      <c r="O595" s="296"/>
      <c r="P595" s="296"/>
      <c r="Q595" s="296"/>
      <c r="R595" s="296"/>
      <c r="S595" s="296"/>
      <c r="T595" s="296"/>
      <c r="U595" s="296"/>
      <c r="V595" s="296"/>
      <c r="W595" s="296"/>
      <c r="X595" s="296"/>
      <c r="Y595" s="296"/>
      <c r="Z595" s="296"/>
    </row>
    <row r="596" spans="1:26" x14ac:dyDescent="0.2">
      <c r="A596" s="303">
        <v>593</v>
      </c>
      <c r="B596" s="304"/>
      <c r="C596" s="269"/>
      <c r="D596" s="306"/>
      <c r="E596" s="269"/>
      <c r="F596" s="264"/>
      <c r="G596" s="307" t="str">
        <f t="shared" si="0"/>
        <v/>
      </c>
      <c r="H596" s="307"/>
      <c r="I596" s="308"/>
      <c r="J596" s="307"/>
      <c r="K596" s="304"/>
      <c r="L596" s="307"/>
      <c r="M596" s="296"/>
      <c r="N596" s="296"/>
      <c r="O596" s="296"/>
      <c r="P596" s="296"/>
      <c r="Q596" s="296"/>
      <c r="R596" s="296"/>
      <c r="S596" s="296"/>
      <c r="T596" s="296"/>
      <c r="U596" s="296"/>
      <c r="V596" s="296"/>
      <c r="W596" s="296"/>
      <c r="X596" s="296"/>
      <c r="Y596" s="296"/>
      <c r="Z596" s="296"/>
    </row>
    <row r="597" spans="1:26" x14ac:dyDescent="0.2">
      <c r="A597" s="303">
        <v>594</v>
      </c>
      <c r="B597" s="304"/>
      <c r="C597" s="269"/>
      <c r="D597" s="306"/>
      <c r="E597" s="269"/>
      <c r="F597" s="264"/>
      <c r="G597" s="307" t="str">
        <f t="shared" si="0"/>
        <v/>
      </c>
      <c r="H597" s="307"/>
      <c r="I597" s="308"/>
      <c r="J597" s="307"/>
      <c r="K597" s="304"/>
      <c r="L597" s="307"/>
      <c r="M597" s="296"/>
      <c r="N597" s="296"/>
      <c r="O597" s="296"/>
      <c r="P597" s="296"/>
      <c r="Q597" s="296"/>
      <c r="R597" s="296"/>
      <c r="S597" s="296"/>
      <c r="T597" s="296"/>
      <c r="U597" s="296"/>
      <c r="V597" s="296"/>
      <c r="W597" s="296"/>
      <c r="X597" s="296"/>
      <c r="Y597" s="296"/>
      <c r="Z597" s="296"/>
    </row>
    <row r="598" spans="1:26" x14ac:dyDescent="0.2">
      <c r="A598" s="303">
        <v>595</v>
      </c>
      <c r="B598" s="304"/>
      <c r="C598" s="269"/>
      <c r="D598" s="306"/>
      <c r="E598" s="269"/>
      <c r="F598" s="264"/>
      <c r="G598" s="307" t="str">
        <f t="shared" si="0"/>
        <v/>
      </c>
      <c r="H598" s="307"/>
      <c r="I598" s="308"/>
      <c r="J598" s="307"/>
      <c r="K598" s="304"/>
      <c r="L598" s="307"/>
      <c r="M598" s="296"/>
      <c r="N598" s="296"/>
      <c r="O598" s="296"/>
      <c r="P598" s="296"/>
      <c r="Q598" s="296"/>
      <c r="R598" s="296"/>
      <c r="S598" s="296"/>
      <c r="T598" s="296"/>
      <c r="U598" s="296"/>
      <c r="V598" s="296"/>
      <c r="W598" s="296"/>
      <c r="X598" s="296"/>
      <c r="Y598" s="296"/>
      <c r="Z598" s="296"/>
    </row>
    <row r="599" spans="1:26" x14ac:dyDescent="0.2">
      <c r="A599" s="303">
        <v>596</v>
      </c>
      <c r="B599" s="304"/>
      <c r="C599" s="269"/>
      <c r="D599" s="306"/>
      <c r="E599" s="269"/>
      <c r="F599" s="264"/>
      <c r="G599" s="307" t="str">
        <f t="shared" si="0"/>
        <v/>
      </c>
      <c r="H599" s="307"/>
      <c r="I599" s="308"/>
      <c r="J599" s="307"/>
      <c r="K599" s="304"/>
      <c r="L599" s="307"/>
      <c r="M599" s="296"/>
      <c r="N599" s="296"/>
      <c r="O599" s="296"/>
      <c r="P599" s="296"/>
      <c r="Q599" s="296"/>
      <c r="R599" s="296"/>
      <c r="S599" s="296"/>
      <c r="T599" s="296"/>
      <c r="U599" s="296"/>
      <c r="V599" s="296"/>
      <c r="W599" s="296"/>
      <c r="X599" s="296"/>
      <c r="Y599" s="296"/>
      <c r="Z599" s="296"/>
    </row>
    <row r="600" spans="1:26" x14ac:dyDescent="0.2">
      <c r="A600" s="303">
        <v>597</v>
      </c>
      <c r="B600" s="304"/>
      <c r="C600" s="269"/>
      <c r="D600" s="306"/>
      <c r="E600" s="269"/>
      <c r="F600" s="264"/>
      <c r="G600" s="307" t="str">
        <f t="shared" si="0"/>
        <v/>
      </c>
      <c r="H600" s="307"/>
      <c r="I600" s="308"/>
      <c r="J600" s="307"/>
      <c r="K600" s="304"/>
      <c r="L600" s="307"/>
      <c r="M600" s="296"/>
      <c r="N600" s="296"/>
      <c r="O600" s="296"/>
      <c r="P600" s="296"/>
      <c r="Q600" s="296"/>
      <c r="R600" s="296"/>
      <c r="S600" s="296"/>
      <c r="T600" s="296"/>
      <c r="U600" s="296"/>
      <c r="V600" s="296"/>
      <c r="W600" s="296"/>
      <c r="X600" s="296"/>
      <c r="Y600" s="296"/>
      <c r="Z600" s="296"/>
    </row>
    <row r="601" spans="1:26" x14ac:dyDescent="0.2">
      <c r="A601" s="303">
        <v>598</v>
      </c>
      <c r="B601" s="304"/>
      <c r="C601" s="269"/>
      <c r="D601" s="306"/>
      <c r="E601" s="269"/>
      <c r="F601" s="264"/>
      <c r="G601" s="307" t="str">
        <f t="shared" si="0"/>
        <v/>
      </c>
      <c r="H601" s="307"/>
      <c r="I601" s="308"/>
      <c r="J601" s="307"/>
      <c r="K601" s="304"/>
      <c r="L601" s="307"/>
      <c r="M601" s="296"/>
      <c r="N601" s="296"/>
      <c r="O601" s="296"/>
      <c r="P601" s="296"/>
      <c r="Q601" s="296"/>
      <c r="R601" s="296"/>
      <c r="S601" s="296"/>
      <c r="T601" s="296"/>
      <c r="U601" s="296"/>
      <c r="V601" s="296"/>
      <c r="W601" s="296"/>
      <c r="X601" s="296"/>
      <c r="Y601" s="296"/>
      <c r="Z601" s="296"/>
    </row>
    <row r="602" spans="1:26" x14ac:dyDescent="0.2">
      <c r="A602" s="303">
        <v>599</v>
      </c>
      <c r="B602" s="304"/>
      <c r="C602" s="269"/>
      <c r="D602" s="306"/>
      <c r="E602" s="269"/>
      <c r="F602" s="264"/>
      <c r="G602" s="307" t="str">
        <f t="shared" si="0"/>
        <v/>
      </c>
      <c r="H602" s="307"/>
      <c r="I602" s="308"/>
      <c r="J602" s="307"/>
      <c r="K602" s="304"/>
      <c r="L602" s="307"/>
      <c r="M602" s="296"/>
      <c r="N602" s="296"/>
      <c r="O602" s="296"/>
      <c r="P602" s="296"/>
      <c r="Q602" s="296"/>
      <c r="R602" s="296"/>
      <c r="S602" s="296"/>
      <c r="T602" s="296"/>
      <c r="U602" s="296"/>
      <c r="V602" s="296"/>
      <c r="W602" s="296"/>
      <c r="X602" s="296"/>
      <c r="Y602" s="296"/>
      <c r="Z602" s="296"/>
    </row>
    <row r="603" spans="1:26" x14ac:dyDescent="0.2">
      <c r="A603" s="303">
        <v>600</v>
      </c>
      <c r="B603" s="304"/>
      <c r="C603" s="269"/>
      <c r="D603" s="306"/>
      <c r="E603" s="269"/>
      <c r="F603" s="264"/>
      <c r="G603" s="307" t="str">
        <f t="shared" si="0"/>
        <v/>
      </c>
      <c r="H603" s="307"/>
      <c r="I603" s="308"/>
      <c r="J603" s="307"/>
      <c r="K603" s="304"/>
      <c r="L603" s="307"/>
      <c r="M603" s="296"/>
      <c r="N603" s="296"/>
      <c r="O603" s="296"/>
      <c r="P603" s="296"/>
      <c r="Q603" s="296"/>
      <c r="R603" s="296"/>
      <c r="S603" s="296"/>
      <c r="T603" s="296"/>
      <c r="U603" s="296"/>
      <c r="V603" s="296"/>
      <c r="W603" s="296"/>
      <c r="X603" s="296"/>
      <c r="Y603" s="296"/>
      <c r="Z603" s="296"/>
    </row>
    <row r="604" spans="1:26" x14ac:dyDescent="0.2">
      <c r="A604" s="303">
        <v>601</v>
      </c>
      <c r="B604" s="304"/>
      <c r="C604" s="269"/>
      <c r="D604" s="306"/>
      <c r="E604" s="269"/>
      <c r="F604" s="264"/>
      <c r="G604" s="307" t="str">
        <f t="shared" si="0"/>
        <v/>
      </c>
      <c r="H604" s="307"/>
      <c r="I604" s="308"/>
      <c r="J604" s="307"/>
      <c r="K604" s="304"/>
      <c r="L604" s="307"/>
      <c r="M604" s="296"/>
      <c r="N604" s="296"/>
      <c r="O604" s="296"/>
      <c r="P604" s="296"/>
      <c r="Q604" s="296"/>
      <c r="R604" s="296"/>
      <c r="S604" s="296"/>
      <c r="T604" s="296"/>
      <c r="U604" s="296"/>
      <c r="V604" s="296"/>
      <c r="W604" s="296"/>
      <c r="X604" s="296"/>
      <c r="Y604" s="296"/>
      <c r="Z604" s="296"/>
    </row>
    <row r="605" spans="1:26" x14ac:dyDescent="0.2">
      <c r="A605" s="303">
        <v>602</v>
      </c>
      <c r="B605" s="304"/>
      <c r="C605" s="269"/>
      <c r="D605" s="306"/>
      <c r="E605" s="269"/>
      <c r="F605" s="264"/>
      <c r="G605" s="307" t="str">
        <f t="shared" si="0"/>
        <v/>
      </c>
      <c r="H605" s="307"/>
      <c r="I605" s="308"/>
      <c r="J605" s="307"/>
      <c r="K605" s="304"/>
      <c r="L605" s="307"/>
      <c r="M605" s="296"/>
      <c r="N605" s="296"/>
      <c r="O605" s="296"/>
      <c r="P605" s="296"/>
      <c r="Q605" s="296"/>
      <c r="R605" s="296"/>
      <c r="S605" s="296"/>
      <c r="T605" s="296"/>
      <c r="U605" s="296"/>
      <c r="V605" s="296"/>
      <c r="W605" s="296"/>
      <c r="X605" s="296"/>
      <c r="Y605" s="296"/>
      <c r="Z605" s="296"/>
    </row>
    <row r="606" spans="1:26" x14ac:dyDescent="0.2">
      <c r="A606" s="303">
        <v>603</v>
      </c>
      <c r="B606" s="304"/>
      <c r="C606" s="269"/>
      <c r="D606" s="306"/>
      <c r="E606" s="269"/>
      <c r="F606" s="264"/>
      <c r="G606" s="307" t="str">
        <f t="shared" si="0"/>
        <v/>
      </c>
      <c r="H606" s="307"/>
      <c r="I606" s="308"/>
      <c r="J606" s="307"/>
      <c r="K606" s="304"/>
      <c r="L606" s="307"/>
      <c r="M606" s="296"/>
      <c r="N606" s="296"/>
      <c r="O606" s="296"/>
      <c r="P606" s="296"/>
      <c r="Q606" s="296"/>
      <c r="R606" s="296"/>
      <c r="S606" s="296"/>
      <c r="T606" s="296"/>
      <c r="U606" s="296"/>
      <c r="V606" s="296"/>
      <c r="W606" s="296"/>
      <c r="X606" s="296"/>
      <c r="Y606" s="296"/>
      <c r="Z606" s="296"/>
    </row>
    <row r="607" spans="1:26" x14ac:dyDescent="0.2">
      <c r="A607" s="303">
        <v>604</v>
      </c>
      <c r="B607" s="304"/>
      <c r="C607" s="269"/>
      <c r="D607" s="306"/>
      <c r="E607" s="269"/>
      <c r="F607" s="264"/>
      <c r="G607" s="307" t="str">
        <f t="shared" si="0"/>
        <v/>
      </c>
      <c r="H607" s="307"/>
      <c r="I607" s="308"/>
      <c r="J607" s="307"/>
      <c r="K607" s="304"/>
      <c r="L607" s="307"/>
      <c r="M607" s="296"/>
      <c r="N607" s="296"/>
      <c r="O607" s="296"/>
      <c r="P607" s="296"/>
      <c r="Q607" s="296"/>
      <c r="R607" s="296"/>
      <c r="S607" s="296"/>
      <c r="T607" s="296"/>
      <c r="U607" s="296"/>
      <c r="V607" s="296"/>
      <c r="W607" s="296"/>
      <c r="X607" s="296"/>
      <c r="Y607" s="296"/>
      <c r="Z607" s="296"/>
    </row>
    <row r="608" spans="1:26" x14ac:dyDescent="0.2">
      <c r="A608" s="303">
        <v>605</v>
      </c>
      <c r="B608" s="304"/>
      <c r="C608" s="269"/>
      <c r="D608" s="306"/>
      <c r="E608" s="269"/>
      <c r="F608" s="264"/>
      <c r="G608" s="307" t="str">
        <f t="shared" si="0"/>
        <v/>
      </c>
      <c r="H608" s="307"/>
      <c r="I608" s="308"/>
      <c r="J608" s="307"/>
      <c r="K608" s="304"/>
      <c r="L608" s="307"/>
      <c r="M608" s="296"/>
      <c r="N608" s="296"/>
      <c r="O608" s="296"/>
      <c r="P608" s="296"/>
      <c r="Q608" s="296"/>
      <c r="R608" s="296"/>
      <c r="S608" s="296"/>
      <c r="T608" s="296"/>
      <c r="U608" s="296"/>
      <c r="V608" s="296"/>
      <c r="W608" s="296"/>
      <c r="X608" s="296"/>
      <c r="Y608" s="296"/>
      <c r="Z608" s="296"/>
    </row>
    <row r="609" spans="1:26" x14ac:dyDescent="0.2">
      <c r="A609" s="303">
        <v>606</v>
      </c>
      <c r="B609" s="304"/>
      <c r="C609" s="269"/>
      <c r="D609" s="306"/>
      <c r="E609" s="269"/>
      <c r="F609" s="264"/>
      <c r="G609" s="307" t="str">
        <f t="shared" si="0"/>
        <v/>
      </c>
      <c r="H609" s="307"/>
      <c r="I609" s="308"/>
      <c r="J609" s="307"/>
      <c r="K609" s="304"/>
      <c r="L609" s="307"/>
      <c r="M609" s="296"/>
      <c r="N609" s="296"/>
      <c r="O609" s="296"/>
      <c r="P609" s="296"/>
      <c r="Q609" s="296"/>
      <c r="R609" s="296"/>
      <c r="S609" s="296"/>
      <c r="T609" s="296"/>
      <c r="U609" s="296"/>
      <c r="V609" s="296"/>
      <c r="W609" s="296"/>
      <c r="X609" s="296"/>
      <c r="Y609" s="296"/>
      <c r="Z609" s="296"/>
    </row>
    <row r="610" spans="1:26" x14ac:dyDescent="0.2">
      <c r="A610" s="303">
        <v>607</v>
      </c>
      <c r="B610" s="304"/>
      <c r="C610" s="269"/>
      <c r="D610" s="306"/>
      <c r="E610" s="269"/>
      <c r="F610" s="264"/>
      <c r="G610" s="307" t="str">
        <f t="shared" si="0"/>
        <v/>
      </c>
      <c r="H610" s="307"/>
      <c r="I610" s="308"/>
      <c r="J610" s="307"/>
      <c r="K610" s="304"/>
      <c r="L610" s="307"/>
      <c r="M610" s="296"/>
      <c r="N610" s="296"/>
      <c r="O610" s="296"/>
      <c r="P610" s="296"/>
      <c r="Q610" s="296"/>
      <c r="R610" s="296"/>
      <c r="S610" s="296"/>
      <c r="T610" s="296"/>
      <c r="U610" s="296"/>
      <c r="V610" s="296"/>
      <c r="W610" s="296"/>
      <c r="X610" s="296"/>
      <c r="Y610" s="296"/>
      <c r="Z610" s="296"/>
    </row>
    <row r="611" spans="1:26" x14ac:dyDescent="0.2">
      <c r="A611" s="303">
        <v>608</v>
      </c>
      <c r="B611" s="304"/>
      <c r="C611" s="269"/>
      <c r="D611" s="306"/>
      <c r="E611" s="269"/>
      <c r="F611" s="264"/>
      <c r="G611" s="307" t="str">
        <f t="shared" si="0"/>
        <v/>
      </c>
      <c r="H611" s="307"/>
      <c r="I611" s="308"/>
      <c r="J611" s="307"/>
      <c r="K611" s="304"/>
      <c r="L611" s="307"/>
      <c r="M611" s="296"/>
      <c r="N611" s="296"/>
      <c r="O611" s="296"/>
      <c r="P611" s="296"/>
      <c r="Q611" s="296"/>
      <c r="R611" s="296"/>
      <c r="S611" s="296"/>
      <c r="T611" s="296"/>
      <c r="U611" s="296"/>
      <c r="V611" s="296"/>
      <c r="W611" s="296"/>
      <c r="X611" s="296"/>
      <c r="Y611" s="296"/>
      <c r="Z611" s="296"/>
    </row>
    <row r="612" spans="1:26" x14ac:dyDescent="0.2">
      <c r="A612" s="303">
        <v>609</v>
      </c>
      <c r="B612" s="304"/>
      <c r="C612" s="269"/>
      <c r="D612" s="306"/>
      <c r="E612" s="269"/>
      <c r="F612" s="264"/>
      <c r="G612" s="307" t="str">
        <f t="shared" si="0"/>
        <v/>
      </c>
      <c r="H612" s="307"/>
      <c r="I612" s="308"/>
      <c r="J612" s="307"/>
      <c r="K612" s="304"/>
      <c r="L612" s="307"/>
      <c r="M612" s="296"/>
      <c r="N612" s="296"/>
      <c r="O612" s="296"/>
      <c r="P612" s="296"/>
      <c r="Q612" s="296"/>
      <c r="R612" s="296"/>
      <c r="S612" s="296"/>
      <c r="T612" s="296"/>
      <c r="U612" s="296"/>
      <c r="V612" s="296"/>
      <c r="W612" s="296"/>
      <c r="X612" s="296"/>
      <c r="Y612" s="296"/>
      <c r="Z612" s="296"/>
    </row>
    <row r="613" spans="1:26" x14ac:dyDescent="0.2">
      <c r="A613" s="303">
        <v>610</v>
      </c>
      <c r="B613" s="304"/>
      <c r="C613" s="269"/>
      <c r="D613" s="306"/>
      <c r="E613" s="269"/>
      <c r="F613" s="264"/>
      <c r="G613" s="307" t="str">
        <f t="shared" si="0"/>
        <v/>
      </c>
      <c r="H613" s="307"/>
      <c r="I613" s="308"/>
      <c r="J613" s="307"/>
      <c r="K613" s="304"/>
      <c r="L613" s="307"/>
      <c r="M613" s="296"/>
      <c r="N613" s="296"/>
      <c r="O613" s="296"/>
      <c r="P613" s="296"/>
      <c r="Q613" s="296"/>
      <c r="R613" s="296"/>
      <c r="S613" s="296"/>
      <c r="T613" s="296"/>
      <c r="U613" s="296"/>
      <c r="V613" s="296"/>
      <c r="W613" s="296"/>
      <c r="X613" s="296"/>
      <c r="Y613" s="296"/>
      <c r="Z613" s="296"/>
    </row>
    <row r="614" spans="1:26" x14ac:dyDescent="0.2">
      <c r="A614" s="303">
        <v>611</v>
      </c>
      <c r="B614" s="304"/>
      <c r="C614" s="269"/>
      <c r="D614" s="306"/>
      <c r="E614" s="269"/>
      <c r="F614" s="264"/>
      <c r="G614" s="307" t="str">
        <f t="shared" si="0"/>
        <v/>
      </c>
      <c r="H614" s="307"/>
      <c r="I614" s="308"/>
      <c r="J614" s="307"/>
      <c r="K614" s="304"/>
      <c r="L614" s="307"/>
      <c r="M614" s="296"/>
      <c r="N614" s="296"/>
      <c r="O614" s="296"/>
      <c r="P614" s="296"/>
      <c r="Q614" s="296"/>
      <c r="R614" s="296"/>
      <c r="S614" s="296"/>
      <c r="T614" s="296"/>
      <c r="U614" s="296"/>
      <c r="V614" s="296"/>
      <c r="W614" s="296"/>
      <c r="X614" s="296"/>
      <c r="Y614" s="296"/>
      <c r="Z614" s="296"/>
    </row>
    <row r="615" spans="1:26" x14ac:dyDescent="0.2">
      <c r="A615" s="303">
        <v>612</v>
      </c>
      <c r="B615" s="304"/>
      <c r="C615" s="269"/>
      <c r="D615" s="306"/>
      <c r="E615" s="269"/>
      <c r="F615" s="264"/>
      <c r="G615" s="307" t="str">
        <f t="shared" si="0"/>
        <v/>
      </c>
      <c r="H615" s="307"/>
      <c r="I615" s="308"/>
      <c r="J615" s="307"/>
      <c r="K615" s="304"/>
      <c r="L615" s="307"/>
      <c r="M615" s="296"/>
      <c r="N615" s="296"/>
      <c r="O615" s="296"/>
      <c r="P615" s="296"/>
      <c r="Q615" s="296"/>
      <c r="R615" s="296"/>
      <c r="S615" s="296"/>
      <c r="T615" s="296"/>
      <c r="U615" s="296"/>
      <c r="V615" s="296"/>
      <c r="W615" s="296"/>
      <c r="X615" s="296"/>
      <c r="Y615" s="296"/>
      <c r="Z615" s="296"/>
    </row>
    <row r="616" spans="1:26" x14ac:dyDescent="0.2">
      <c r="A616" s="303">
        <v>613</v>
      </c>
      <c r="B616" s="304"/>
      <c r="C616" s="269"/>
      <c r="D616" s="306"/>
      <c r="E616" s="269"/>
      <c r="F616" s="264"/>
      <c r="G616" s="307" t="str">
        <f t="shared" si="0"/>
        <v/>
      </c>
      <c r="H616" s="307"/>
      <c r="I616" s="308"/>
      <c r="J616" s="307"/>
      <c r="K616" s="304"/>
      <c r="L616" s="307"/>
      <c r="M616" s="296"/>
      <c r="N616" s="296"/>
      <c r="O616" s="296"/>
      <c r="P616" s="296"/>
      <c r="Q616" s="296"/>
      <c r="R616" s="296"/>
      <c r="S616" s="296"/>
      <c r="T616" s="296"/>
      <c r="U616" s="296"/>
      <c r="V616" s="296"/>
      <c r="W616" s="296"/>
      <c r="X616" s="296"/>
      <c r="Y616" s="296"/>
      <c r="Z616" s="296"/>
    </row>
    <row r="617" spans="1:26" x14ac:dyDescent="0.2">
      <c r="A617" s="303">
        <v>614</v>
      </c>
      <c r="B617" s="304"/>
      <c r="C617" s="269"/>
      <c r="D617" s="306"/>
      <c r="E617" s="269"/>
      <c r="F617" s="264"/>
      <c r="G617" s="307" t="str">
        <f t="shared" si="0"/>
        <v/>
      </c>
      <c r="H617" s="307"/>
      <c r="I617" s="308"/>
      <c r="J617" s="307"/>
      <c r="K617" s="304"/>
      <c r="L617" s="307"/>
      <c r="M617" s="296"/>
      <c r="N617" s="296"/>
      <c r="O617" s="296"/>
      <c r="P617" s="296"/>
      <c r="Q617" s="296"/>
      <c r="R617" s="296"/>
      <c r="S617" s="296"/>
      <c r="T617" s="296"/>
      <c r="U617" s="296"/>
      <c r="V617" s="296"/>
      <c r="W617" s="296"/>
      <c r="X617" s="296"/>
      <c r="Y617" s="296"/>
      <c r="Z617" s="296"/>
    </row>
    <row r="618" spans="1:26" x14ac:dyDescent="0.2">
      <c r="A618" s="303">
        <v>615</v>
      </c>
      <c r="B618" s="304"/>
      <c r="C618" s="269"/>
      <c r="D618" s="306"/>
      <c r="E618" s="269"/>
      <c r="F618" s="264"/>
      <c r="G618" s="307" t="str">
        <f t="shared" si="0"/>
        <v/>
      </c>
      <c r="H618" s="307"/>
      <c r="I618" s="308"/>
      <c r="J618" s="307"/>
      <c r="K618" s="304"/>
      <c r="L618" s="307"/>
      <c r="M618" s="296"/>
      <c r="N618" s="296"/>
      <c r="O618" s="296"/>
      <c r="P618" s="296"/>
      <c r="Q618" s="296"/>
      <c r="R618" s="296"/>
      <c r="S618" s="296"/>
      <c r="T618" s="296"/>
      <c r="U618" s="296"/>
      <c r="V618" s="296"/>
      <c r="W618" s="296"/>
      <c r="X618" s="296"/>
      <c r="Y618" s="296"/>
      <c r="Z618" s="296"/>
    </row>
    <row r="619" spans="1:26" x14ac:dyDescent="0.2">
      <c r="A619" s="303">
        <v>616</v>
      </c>
      <c r="B619" s="304"/>
      <c r="C619" s="269"/>
      <c r="D619" s="306"/>
      <c r="E619" s="269"/>
      <c r="F619" s="264"/>
      <c r="G619" s="307" t="str">
        <f t="shared" si="0"/>
        <v/>
      </c>
      <c r="H619" s="307"/>
      <c r="I619" s="308"/>
      <c r="J619" s="307"/>
      <c r="K619" s="304"/>
      <c r="L619" s="307"/>
      <c r="M619" s="296"/>
      <c r="N619" s="296"/>
      <c r="O619" s="296"/>
      <c r="P619" s="296"/>
      <c r="Q619" s="296"/>
      <c r="R619" s="296"/>
      <c r="S619" s="296"/>
      <c r="T619" s="296"/>
      <c r="U619" s="296"/>
      <c r="V619" s="296"/>
      <c r="W619" s="296"/>
      <c r="X619" s="296"/>
      <c r="Y619" s="296"/>
      <c r="Z619" s="296"/>
    </row>
    <row r="620" spans="1:26" x14ac:dyDescent="0.2">
      <c r="A620" s="303">
        <v>617</v>
      </c>
      <c r="B620" s="304"/>
      <c r="C620" s="269"/>
      <c r="D620" s="306"/>
      <c r="E620" s="269"/>
      <c r="F620" s="264"/>
      <c r="G620" s="307" t="str">
        <f t="shared" si="0"/>
        <v/>
      </c>
      <c r="H620" s="307"/>
      <c r="I620" s="308"/>
      <c r="J620" s="307"/>
      <c r="K620" s="304"/>
      <c r="L620" s="307"/>
      <c r="M620" s="296"/>
      <c r="N620" s="296"/>
      <c r="O620" s="296"/>
      <c r="P620" s="296"/>
      <c r="Q620" s="296"/>
      <c r="R620" s="296"/>
      <c r="S620" s="296"/>
      <c r="T620" s="296"/>
      <c r="U620" s="296"/>
      <c r="V620" s="296"/>
      <c r="W620" s="296"/>
      <c r="X620" s="296"/>
      <c r="Y620" s="296"/>
      <c r="Z620" s="296"/>
    </row>
    <row r="621" spans="1:26" x14ac:dyDescent="0.2">
      <c r="A621" s="303">
        <v>618</v>
      </c>
      <c r="B621" s="304"/>
      <c r="C621" s="269"/>
      <c r="D621" s="306"/>
      <c r="E621" s="269"/>
      <c r="F621" s="264"/>
      <c r="G621" s="307" t="str">
        <f t="shared" si="0"/>
        <v/>
      </c>
      <c r="H621" s="307"/>
      <c r="I621" s="308"/>
      <c r="J621" s="307"/>
      <c r="K621" s="304"/>
      <c r="L621" s="307"/>
      <c r="M621" s="296"/>
      <c r="N621" s="296"/>
      <c r="O621" s="296"/>
      <c r="P621" s="296"/>
      <c r="Q621" s="296"/>
      <c r="R621" s="296"/>
      <c r="S621" s="296"/>
      <c r="T621" s="296"/>
      <c r="U621" s="296"/>
      <c r="V621" s="296"/>
      <c r="W621" s="296"/>
      <c r="X621" s="296"/>
      <c r="Y621" s="296"/>
      <c r="Z621" s="296"/>
    </row>
    <row r="622" spans="1:26" x14ac:dyDescent="0.2">
      <c r="A622" s="303">
        <v>619</v>
      </c>
      <c r="B622" s="304"/>
      <c r="C622" s="269"/>
      <c r="D622" s="306"/>
      <c r="E622" s="269"/>
      <c r="F622" s="264"/>
      <c r="G622" s="307" t="str">
        <f t="shared" si="0"/>
        <v/>
      </c>
      <c r="H622" s="307"/>
      <c r="I622" s="308"/>
      <c r="J622" s="307"/>
      <c r="K622" s="304"/>
      <c r="L622" s="307"/>
      <c r="M622" s="296"/>
      <c r="N622" s="296"/>
      <c r="O622" s="296"/>
      <c r="P622" s="296"/>
      <c r="Q622" s="296"/>
      <c r="R622" s="296"/>
      <c r="S622" s="296"/>
      <c r="T622" s="296"/>
      <c r="U622" s="296"/>
      <c r="V622" s="296"/>
      <c r="W622" s="296"/>
      <c r="X622" s="296"/>
      <c r="Y622" s="296"/>
      <c r="Z622" s="296"/>
    </row>
    <row r="623" spans="1:26" x14ac:dyDescent="0.2">
      <c r="A623" s="303">
        <v>620</v>
      </c>
      <c r="B623" s="304"/>
      <c r="C623" s="269"/>
      <c r="D623" s="306"/>
      <c r="E623" s="269"/>
      <c r="F623" s="264"/>
      <c r="G623" s="307" t="str">
        <f t="shared" si="0"/>
        <v/>
      </c>
      <c r="H623" s="307"/>
      <c r="I623" s="308"/>
      <c r="J623" s="307"/>
      <c r="K623" s="304"/>
      <c r="L623" s="307"/>
      <c r="M623" s="296"/>
      <c r="N623" s="296"/>
      <c r="O623" s="296"/>
      <c r="P623" s="296"/>
      <c r="Q623" s="296"/>
      <c r="R623" s="296"/>
      <c r="S623" s="296"/>
      <c r="T623" s="296"/>
      <c r="U623" s="296"/>
      <c r="V623" s="296"/>
      <c r="W623" s="296"/>
      <c r="X623" s="296"/>
      <c r="Y623" s="296"/>
      <c r="Z623" s="296"/>
    </row>
    <row r="624" spans="1:26" x14ac:dyDescent="0.2">
      <c r="A624" s="303">
        <v>621</v>
      </c>
      <c r="B624" s="304"/>
      <c r="C624" s="269"/>
      <c r="D624" s="306"/>
      <c r="E624" s="269"/>
      <c r="F624" s="264"/>
      <c r="G624" s="307" t="str">
        <f t="shared" si="0"/>
        <v/>
      </c>
      <c r="H624" s="307"/>
      <c r="I624" s="308"/>
      <c r="J624" s="307"/>
      <c r="K624" s="304"/>
      <c r="L624" s="307"/>
      <c r="M624" s="296"/>
      <c r="N624" s="296"/>
      <c r="O624" s="296"/>
      <c r="P624" s="296"/>
      <c r="Q624" s="296"/>
      <c r="R624" s="296"/>
      <c r="S624" s="296"/>
      <c r="T624" s="296"/>
      <c r="U624" s="296"/>
      <c r="V624" s="296"/>
      <c r="W624" s="296"/>
      <c r="X624" s="296"/>
      <c r="Y624" s="296"/>
      <c r="Z624" s="296"/>
    </row>
    <row r="625" spans="1:26" x14ac:dyDescent="0.2">
      <c r="A625" s="303">
        <v>622</v>
      </c>
      <c r="B625" s="304"/>
      <c r="C625" s="269"/>
      <c r="D625" s="306"/>
      <c r="E625" s="269"/>
      <c r="F625" s="264"/>
      <c r="G625" s="307" t="str">
        <f t="shared" si="0"/>
        <v/>
      </c>
      <c r="H625" s="307"/>
      <c r="I625" s="308"/>
      <c r="J625" s="307"/>
      <c r="K625" s="304"/>
      <c r="L625" s="307"/>
      <c r="M625" s="296"/>
      <c r="N625" s="296"/>
      <c r="O625" s="296"/>
      <c r="P625" s="296"/>
      <c r="Q625" s="296"/>
      <c r="R625" s="296"/>
      <c r="S625" s="296"/>
      <c r="T625" s="296"/>
      <c r="U625" s="296"/>
      <c r="V625" s="296"/>
      <c r="W625" s="296"/>
      <c r="X625" s="296"/>
      <c r="Y625" s="296"/>
      <c r="Z625" s="296"/>
    </row>
    <row r="626" spans="1:26" x14ac:dyDescent="0.2">
      <c r="A626" s="303">
        <v>623</v>
      </c>
      <c r="B626" s="304"/>
      <c r="C626" s="269"/>
      <c r="D626" s="306"/>
      <c r="E626" s="269"/>
      <c r="F626" s="264"/>
      <c r="G626" s="307" t="str">
        <f t="shared" si="0"/>
        <v/>
      </c>
      <c r="H626" s="307"/>
      <c r="I626" s="308"/>
      <c r="J626" s="307"/>
      <c r="K626" s="304"/>
      <c r="L626" s="307"/>
      <c r="M626" s="296"/>
      <c r="N626" s="296"/>
      <c r="O626" s="296"/>
      <c r="P626" s="296"/>
      <c r="Q626" s="296"/>
      <c r="R626" s="296"/>
      <c r="S626" s="296"/>
      <c r="T626" s="296"/>
      <c r="U626" s="296"/>
      <c r="V626" s="296"/>
      <c r="W626" s="296"/>
      <c r="X626" s="296"/>
      <c r="Y626" s="296"/>
      <c r="Z626" s="296"/>
    </row>
    <row r="627" spans="1:26" x14ac:dyDescent="0.2">
      <c r="A627" s="303">
        <v>624</v>
      </c>
      <c r="B627" s="304"/>
      <c r="C627" s="269"/>
      <c r="D627" s="306"/>
      <c r="E627" s="269"/>
      <c r="F627" s="264"/>
      <c r="G627" s="307" t="str">
        <f t="shared" si="0"/>
        <v/>
      </c>
      <c r="H627" s="307"/>
      <c r="I627" s="308"/>
      <c r="J627" s="307"/>
      <c r="K627" s="304"/>
      <c r="L627" s="307"/>
      <c r="M627" s="296"/>
      <c r="N627" s="296"/>
      <c r="O627" s="296"/>
      <c r="P627" s="296"/>
      <c r="Q627" s="296"/>
      <c r="R627" s="296"/>
      <c r="S627" s="296"/>
      <c r="T627" s="296"/>
      <c r="U627" s="296"/>
      <c r="V627" s="296"/>
      <c r="W627" s="296"/>
      <c r="X627" s="296"/>
      <c r="Y627" s="296"/>
      <c r="Z627" s="296"/>
    </row>
    <row r="628" spans="1:26" x14ac:dyDescent="0.2">
      <c r="A628" s="303">
        <v>625</v>
      </c>
      <c r="B628" s="304"/>
      <c r="C628" s="269"/>
      <c r="D628" s="306"/>
      <c r="E628" s="269"/>
      <c r="F628" s="264"/>
      <c r="G628" s="307" t="str">
        <f t="shared" si="0"/>
        <v/>
      </c>
      <c r="H628" s="307"/>
      <c r="I628" s="308"/>
      <c r="J628" s="307"/>
      <c r="K628" s="304"/>
      <c r="L628" s="307"/>
      <c r="M628" s="296"/>
      <c r="N628" s="296"/>
      <c r="O628" s="296"/>
      <c r="P628" s="296"/>
      <c r="Q628" s="296"/>
      <c r="R628" s="296"/>
      <c r="S628" s="296"/>
      <c r="T628" s="296"/>
      <c r="U628" s="296"/>
      <c r="V628" s="296"/>
      <c r="W628" s="296"/>
      <c r="X628" s="296"/>
      <c r="Y628" s="296"/>
      <c r="Z628" s="296"/>
    </row>
    <row r="629" spans="1:26" x14ac:dyDescent="0.2">
      <c r="A629" s="303">
        <v>626</v>
      </c>
      <c r="B629" s="304"/>
      <c r="C629" s="269"/>
      <c r="D629" s="306"/>
      <c r="E629" s="269"/>
      <c r="F629" s="264"/>
      <c r="G629" s="307" t="str">
        <f t="shared" si="0"/>
        <v/>
      </c>
      <c r="H629" s="307"/>
      <c r="I629" s="308"/>
      <c r="J629" s="307"/>
      <c r="K629" s="304"/>
      <c r="L629" s="307"/>
      <c r="M629" s="296"/>
      <c r="N629" s="296"/>
      <c r="O629" s="296"/>
      <c r="P629" s="296"/>
      <c r="Q629" s="296"/>
      <c r="R629" s="296"/>
      <c r="S629" s="296"/>
      <c r="T629" s="296"/>
      <c r="U629" s="296"/>
      <c r="V629" s="296"/>
      <c r="W629" s="296"/>
      <c r="X629" s="296"/>
      <c r="Y629" s="296"/>
      <c r="Z629" s="296"/>
    </row>
    <row r="630" spans="1:26" x14ac:dyDescent="0.2">
      <c r="A630" s="303">
        <v>627</v>
      </c>
      <c r="B630" s="304"/>
      <c r="C630" s="269"/>
      <c r="D630" s="306"/>
      <c r="E630" s="269"/>
      <c r="F630" s="264"/>
      <c r="G630" s="307" t="str">
        <f t="shared" si="0"/>
        <v/>
      </c>
      <c r="H630" s="307"/>
      <c r="I630" s="308"/>
      <c r="J630" s="307"/>
      <c r="K630" s="304"/>
      <c r="L630" s="307"/>
      <c r="M630" s="296"/>
      <c r="N630" s="296"/>
      <c r="O630" s="296"/>
      <c r="P630" s="296"/>
      <c r="Q630" s="296"/>
      <c r="R630" s="296"/>
      <c r="S630" s="296"/>
      <c r="T630" s="296"/>
      <c r="U630" s="296"/>
      <c r="V630" s="296"/>
      <c r="W630" s="296"/>
      <c r="X630" s="296"/>
      <c r="Y630" s="296"/>
      <c r="Z630" s="296"/>
    </row>
    <row r="631" spans="1:26" x14ac:dyDescent="0.2">
      <c r="A631" s="303">
        <v>628</v>
      </c>
      <c r="B631" s="304"/>
      <c r="C631" s="269"/>
      <c r="D631" s="306"/>
      <c r="E631" s="269"/>
      <c r="F631" s="264"/>
      <c r="G631" s="307" t="str">
        <f t="shared" si="0"/>
        <v/>
      </c>
      <c r="H631" s="307"/>
      <c r="I631" s="308"/>
      <c r="J631" s="307"/>
      <c r="K631" s="304"/>
      <c r="L631" s="307"/>
      <c r="M631" s="296"/>
      <c r="N631" s="296"/>
      <c r="O631" s="296"/>
      <c r="P631" s="296"/>
      <c r="Q631" s="296"/>
      <c r="R631" s="296"/>
      <c r="S631" s="296"/>
      <c r="T631" s="296"/>
      <c r="U631" s="296"/>
      <c r="V631" s="296"/>
      <c r="W631" s="296"/>
      <c r="X631" s="296"/>
      <c r="Y631" s="296"/>
      <c r="Z631" s="296"/>
    </row>
    <row r="632" spans="1:26" x14ac:dyDescent="0.2">
      <c r="A632" s="303">
        <v>629</v>
      </c>
      <c r="B632" s="304"/>
      <c r="C632" s="269"/>
      <c r="D632" s="306"/>
      <c r="E632" s="269"/>
      <c r="F632" s="264"/>
      <c r="G632" s="307" t="str">
        <f t="shared" si="0"/>
        <v/>
      </c>
      <c r="H632" s="307"/>
      <c r="I632" s="308"/>
      <c r="J632" s="307"/>
      <c r="K632" s="304"/>
      <c r="L632" s="307"/>
      <c r="M632" s="296"/>
      <c r="N632" s="296"/>
      <c r="O632" s="296"/>
      <c r="P632" s="296"/>
      <c r="Q632" s="296"/>
      <c r="R632" s="296"/>
      <c r="S632" s="296"/>
      <c r="T632" s="296"/>
      <c r="U632" s="296"/>
      <c r="V632" s="296"/>
      <c r="W632" s="296"/>
      <c r="X632" s="296"/>
      <c r="Y632" s="296"/>
      <c r="Z632" s="296"/>
    </row>
    <row r="633" spans="1:26" x14ac:dyDescent="0.2">
      <c r="A633" s="303">
        <v>630</v>
      </c>
      <c r="B633" s="304"/>
      <c r="C633" s="269"/>
      <c r="D633" s="306"/>
      <c r="E633" s="269"/>
      <c r="F633" s="264"/>
      <c r="G633" s="307" t="str">
        <f t="shared" si="0"/>
        <v/>
      </c>
      <c r="H633" s="307"/>
      <c r="I633" s="308"/>
      <c r="J633" s="307"/>
      <c r="K633" s="304"/>
      <c r="L633" s="307"/>
      <c r="M633" s="296"/>
      <c r="N633" s="296"/>
      <c r="O633" s="296"/>
      <c r="P633" s="296"/>
      <c r="Q633" s="296"/>
      <c r="R633" s="296"/>
      <c r="S633" s="296"/>
      <c r="T633" s="296"/>
      <c r="U633" s="296"/>
      <c r="V633" s="296"/>
      <c r="W633" s="296"/>
      <c r="X633" s="296"/>
      <c r="Y633" s="296"/>
      <c r="Z633" s="296"/>
    </row>
    <row r="634" spans="1:26" x14ac:dyDescent="0.2">
      <c r="A634" s="303">
        <v>631</v>
      </c>
      <c r="B634" s="304"/>
      <c r="C634" s="269"/>
      <c r="D634" s="306"/>
      <c r="E634" s="269"/>
      <c r="F634" s="264"/>
      <c r="G634" s="307" t="str">
        <f t="shared" si="0"/>
        <v/>
      </c>
      <c r="H634" s="307"/>
      <c r="I634" s="308"/>
      <c r="J634" s="307"/>
      <c r="K634" s="304"/>
      <c r="L634" s="307"/>
      <c r="M634" s="296"/>
      <c r="N634" s="296"/>
      <c r="O634" s="296"/>
      <c r="P634" s="296"/>
      <c r="Q634" s="296"/>
      <c r="R634" s="296"/>
      <c r="S634" s="296"/>
      <c r="T634" s="296"/>
      <c r="U634" s="296"/>
      <c r="V634" s="296"/>
      <c r="W634" s="296"/>
      <c r="X634" s="296"/>
      <c r="Y634" s="296"/>
      <c r="Z634" s="296"/>
    </row>
    <row r="635" spans="1:26" x14ac:dyDescent="0.2">
      <c r="A635" s="303">
        <v>632</v>
      </c>
      <c r="B635" s="304"/>
      <c r="C635" s="269"/>
      <c r="D635" s="306"/>
      <c r="E635" s="269"/>
      <c r="F635" s="264"/>
      <c r="G635" s="307" t="str">
        <f t="shared" si="0"/>
        <v/>
      </c>
      <c r="H635" s="307"/>
      <c r="I635" s="308"/>
      <c r="J635" s="307"/>
      <c r="K635" s="304"/>
      <c r="L635" s="307"/>
      <c r="M635" s="296"/>
      <c r="N635" s="296"/>
      <c r="O635" s="296"/>
      <c r="P635" s="296"/>
      <c r="Q635" s="296"/>
      <c r="R635" s="296"/>
      <c r="S635" s="296"/>
      <c r="T635" s="296"/>
      <c r="U635" s="296"/>
      <c r="V635" s="296"/>
      <c r="W635" s="296"/>
      <c r="X635" s="296"/>
      <c r="Y635" s="296"/>
      <c r="Z635" s="296"/>
    </row>
    <row r="636" spans="1:26" x14ac:dyDescent="0.2">
      <c r="A636" s="303">
        <v>633</v>
      </c>
      <c r="B636" s="304"/>
      <c r="C636" s="269"/>
      <c r="D636" s="306"/>
      <c r="E636" s="269"/>
      <c r="F636" s="264"/>
      <c r="G636" s="307" t="str">
        <f t="shared" si="0"/>
        <v/>
      </c>
      <c r="H636" s="307"/>
      <c r="I636" s="308"/>
      <c r="J636" s="307"/>
      <c r="K636" s="304"/>
      <c r="L636" s="307"/>
      <c r="M636" s="296"/>
      <c r="N636" s="296"/>
      <c r="O636" s="296"/>
      <c r="P636" s="296"/>
      <c r="Q636" s="296"/>
      <c r="R636" s="296"/>
      <c r="S636" s="296"/>
      <c r="T636" s="296"/>
      <c r="U636" s="296"/>
      <c r="V636" s="296"/>
      <c r="W636" s="296"/>
      <c r="X636" s="296"/>
      <c r="Y636" s="296"/>
      <c r="Z636" s="296"/>
    </row>
    <row r="637" spans="1:26" x14ac:dyDescent="0.2">
      <c r="A637" s="303">
        <v>634</v>
      </c>
      <c r="B637" s="304"/>
      <c r="C637" s="269"/>
      <c r="D637" s="306"/>
      <c r="E637" s="269"/>
      <c r="F637" s="264"/>
      <c r="G637" s="307" t="str">
        <f t="shared" si="0"/>
        <v/>
      </c>
      <c r="H637" s="307"/>
      <c r="I637" s="308"/>
      <c r="J637" s="307"/>
      <c r="K637" s="304"/>
      <c r="L637" s="307"/>
      <c r="M637" s="296"/>
      <c r="N637" s="296"/>
      <c r="O637" s="296"/>
      <c r="P637" s="296"/>
      <c r="Q637" s="296"/>
      <c r="R637" s="296"/>
      <c r="S637" s="296"/>
      <c r="T637" s="296"/>
      <c r="U637" s="296"/>
      <c r="V637" s="296"/>
      <c r="W637" s="296"/>
      <c r="X637" s="296"/>
      <c r="Y637" s="296"/>
      <c r="Z637" s="296"/>
    </row>
    <row r="638" spans="1:26" x14ac:dyDescent="0.2">
      <c r="A638" s="303">
        <v>635</v>
      </c>
      <c r="B638" s="304"/>
      <c r="C638" s="269"/>
      <c r="D638" s="306"/>
      <c r="E638" s="269"/>
      <c r="F638" s="264"/>
      <c r="G638" s="307" t="str">
        <f t="shared" si="0"/>
        <v/>
      </c>
      <c r="H638" s="307"/>
      <c r="I638" s="308"/>
      <c r="J638" s="307"/>
      <c r="K638" s="304"/>
      <c r="L638" s="307"/>
      <c r="M638" s="296"/>
      <c r="N638" s="296"/>
      <c r="O638" s="296"/>
      <c r="P638" s="296"/>
      <c r="Q638" s="296"/>
      <c r="R638" s="296"/>
      <c r="S638" s="296"/>
      <c r="T638" s="296"/>
      <c r="U638" s="296"/>
      <c r="V638" s="296"/>
      <c r="W638" s="296"/>
      <c r="X638" s="296"/>
      <c r="Y638" s="296"/>
      <c r="Z638" s="296"/>
    </row>
    <row r="639" spans="1:26" x14ac:dyDescent="0.2">
      <c r="A639" s="303">
        <v>636</v>
      </c>
      <c r="B639" s="304"/>
      <c r="C639" s="269"/>
      <c r="D639" s="306"/>
      <c r="E639" s="269"/>
      <c r="F639" s="264"/>
      <c r="G639" s="307" t="str">
        <f t="shared" si="0"/>
        <v/>
      </c>
      <c r="H639" s="307"/>
      <c r="I639" s="308"/>
      <c r="J639" s="307"/>
      <c r="K639" s="304"/>
      <c r="L639" s="307"/>
      <c r="M639" s="296"/>
      <c r="N639" s="296"/>
      <c r="O639" s="296"/>
      <c r="P639" s="296"/>
      <c r="Q639" s="296"/>
      <c r="R639" s="296"/>
      <c r="S639" s="296"/>
      <c r="T639" s="296"/>
      <c r="U639" s="296"/>
      <c r="V639" s="296"/>
      <c r="W639" s="296"/>
      <c r="X639" s="296"/>
      <c r="Y639" s="296"/>
      <c r="Z639" s="296"/>
    </row>
    <row r="640" spans="1:26" x14ac:dyDescent="0.2">
      <c r="A640" s="303">
        <v>637</v>
      </c>
      <c r="B640" s="304"/>
      <c r="C640" s="269"/>
      <c r="D640" s="306"/>
      <c r="E640" s="269"/>
      <c r="F640" s="264"/>
      <c r="G640" s="307" t="str">
        <f t="shared" si="0"/>
        <v/>
      </c>
      <c r="H640" s="307"/>
      <c r="I640" s="308"/>
      <c r="J640" s="307"/>
      <c r="K640" s="304"/>
      <c r="L640" s="307"/>
      <c r="M640" s="296"/>
      <c r="N640" s="296"/>
      <c r="O640" s="296"/>
      <c r="P640" s="296"/>
      <c r="Q640" s="296"/>
      <c r="R640" s="296"/>
      <c r="S640" s="296"/>
      <c r="T640" s="296"/>
      <c r="U640" s="296"/>
      <c r="V640" s="296"/>
      <c r="W640" s="296"/>
      <c r="X640" s="296"/>
      <c r="Y640" s="296"/>
      <c r="Z640" s="296"/>
    </row>
    <row r="641" spans="1:26" x14ac:dyDescent="0.2">
      <c r="A641" s="303">
        <v>638</v>
      </c>
      <c r="B641" s="304"/>
      <c r="C641" s="269"/>
      <c r="D641" s="306"/>
      <c r="E641" s="269"/>
      <c r="F641" s="264"/>
      <c r="G641" s="307" t="str">
        <f t="shared" si="0"/>
        <v/>
      </c>
      <c r="H641" s="307"/>
      <c r="I641" s="308"/>
      <c r="J641" s="307"/>
      <c r="K641" s="304"/>
      <c r="L641" s="307"/>
      <c r="M641" s="296"/>
      <c r="N641" s="296"/>
      <c r="O641" s="296"/>
      <c r="P641" s="296"/>
      <c r="Q641" s="296"/>
      <c r="R641" s="296"/>
      <c r="S641" s="296"/>
      <c r="T641" s="296"/>
      <c r="U641" s="296"/>
      <c r="V641" s="296"/>
      <c r="W641" s="296"/>
      <c r="X641" s="296"/>
      <c r="Y641" s="296"/>
      <c r="Z641" s="296"/>
    </row>
    <row r="642" spans="1:26" x14ac:dyDescent="0.2">
      <c r="A642" s="303">
        <v>639</v>
      </c>
      <c r="B642" s="304"/>
      <c r="C642" s="269"/>
      <c r="D642" s="306"/>
      <c r="E642" s="269"/>
      <c r="F642" s="264"/>
      <c r="G642" s="307" t="str">
        <f t="shared" si="0"/>
        <v/>
      </c>
      <c r="H642" s="307"/>
      <c r="I642" s="308"/>
      <c r="J642" s="307"/>
      <c r="K642" s="304"/>
      <c r="L642" s="307"/>
      <c r="M642" s="296"/>
      <c r="N642" s="296"/>
      <c r="O642" s="296"/>
      <c r="P642" s="296"/>
      <c r="Q642" s="296"/>
      <c r="R642" s="296"/>
      <c r="S642" s="296"/>
      <c r="T642" s="296"/>
      <c r="U642" s="296"/>
      <c r="V642" s="296"/>
      <c r="W642" s="296"/>
      <c r="X642" s="296"/>
      <c r="Y642" s="296"/>
      <c r="Z642" s="296"/>
    </row>
    <row r="643" spans="1:26" x14ac:dyDescent="0.2">
      <c r="A643" s="303">
        <v>640</v>
      </c>
      <c r="B643" s="304"/>
      <c r="C643" s="269"/>
      <c r="D643" s="306"/>
      <c r="E643" s="269"/>
      <c r="F643" s="264"/>
      <c r="G643" s="307" t="str">
        <f t="shared" si="0"/>
        <v/>
      </c>
      <c r="H643" s="307"/>
      <c r="I643" s="308"/>
      <c r="J643" s="307"/>
      <c r="K643" s="304"/>
      <c r="L643" s="307"/>
      <c r="M643" s="296"/>
      <c r="N643" s="296"/>
      <c r="O643" s="296"/>
      <c r="P643" s="296"/>
      <c r="Q643" s="296"/>
      <c r="R643" s="296"/>
      <c r="S643" s="296"/>
      <c r="T643" s="296"/>
      <c r="U643" s="296"/>
      <c r="V643" s="296"/>
      <c r="W643" s="296"/>
      <c r="X643" s="296"/>
      <c r="Y643" s="296"/>
      <c r="Z643" s="296"/>
    </row>
    <row r="644" spans="1:26" x14ac:dyDescent="0.2">
      <c r="A644" s="303">
        <v>641</v>
      </c>
      <c r="B644" s="304"/>
      <c r="C644" s="269"/>
      <c r="D644" s="306"/>
      <c r="E644" s="269"/>
      <c r="F644" s="264"/>
      <c r="G644" s="307" t="str">
        <f t="shared" si="0"/>
        <v/>
      </c>
      <c r="H644" s="307"/>
      <c r="I644" s="308"/>
      <c r="J644" s="307"/>
      <c r="K644" s="304"/>
      <c r="L644" s="307"/>
      <c r="M644" s="296"/>
      <c r="N644" s="296"/>
      <c r="O644" s="296"/>
      <c r="P644" s="296"/>
      <c r="Q644" s="296"/>
      <c r="R644" s="296"/>
      <c r="S644" s="296"/>
      <c r="T644" s="296"/>
      <c r="U644" s="296"/>
      <c r="V644" s="296"/>
      <c r="W644" s="296"/>
      <c r="X644" s="296"/>
      <c r="Y644" s="296"/>
      <c r="Z644" s="296"/>
    </row>
    <row r="645" spans="1:26" x14ac:dyDescent="0.2">
      <c r="A645" s="303">
        <v>642</v>
      </c>
      <c r="B645" s="304"/>
      <c r="C645" s="269"/>
      <c r="D645" s="306"/>
      <c r="E645" s="269"/>
      <c r="F645" s="264"/>
      <c r="G645" s="307" t="str">
        <f t="shared" si="0"/>
        <v/>
      </c>
      <c r="H645" s="307"/>
      <c r="I645" s="308"/>
      <c r="J645" s="307"/>
      <c r="K645" s="304"/>
      <c r="L645" s="307"/>
      <c r="M645" s="296"/>
      <c r="N645" s="296"/>
      <c r="O645" s="296"/>
      <c r="P645" s="296"/>
      <c r="Q645" s="296"/>
      <c r="R645" s="296"/>
      <c r="S645" s="296"/>
      <c r="T645" s="296"/>
      <c r="U645" s="296"/>
      <c r="V645" s="296"/>
      <c r="W645" s="296"/>
      <c r="X645" s="296"/>
      <c r="Y645" s="296"/>
      <c r="Z645" s="296"/>
    </row>
    <row r="646" spans="1:26" x14ac:dyDescent="0.2">
      <c r="A646" s="303">
        <v>643</v>
      </c>
      <c r="B646" s="304"/>
      <c r="C646" s="269"/>
      <c r="D646" s="306"/>
      <c r="E646" s="269"/>
      <c r="F646" s="264"/>
      <c r="G646" s="307" t="str">
        <f t="shared" si="0"/>
        <v/>
      </c>
      <c r="H646" s="307"/>
      <c r="I646" s="308"/>
      <c r="J646" s="307"/>
      <c r="K646" s="304"/>
      <c r="L646" s="307"/>
      <c r="M646" s="296"/>
      <c r="N646" s="296"/>
      <c r="O646" s="296"/>
      <c r="P646" s="296"/>
      <c r="Q646" s="296"/>
      <c r="R646" s="296"/>
      <c r="S646" s="296"/>
      <c r="T646" s="296"/>
      <c r="U646" s="296"/>
      <c r="V646" s="296"/>
      <c r="W646" s="296"/>
      <c r="X646" s="296"/>
      <c r="Y646" s="296"/>
      <c r="Z646" s="296"/>
    </row>
    <row r="647" spans="1:26" x14ac:dyDescent="0.2">
      <c r="A647" s="303">
        <v>644</v>
      </c>
      <c r="B647" s="304"/>
      <c r="C647" s="269"/>
      <c r="D647" s="306"/>
      <c r="E647" s="269"/>
      <c r="F647" s="264"/>
      <c r="G647" s="307" t="str">
        <f t="shared" si="0"/>
        <v/>
      </c>
      <c r="H647" s="307"/>
      <c r="I647" s="308"/>
      <c r="J647" s="307"/>
      <c r="K647" s="304"/>
      <c r="L647" s="307"/>
      <c r="M647" s="296"/>
      <c r="N647" s="296"/>
      <c r="O647" s="296"/>
      <c r="P647" s="296"/>
      <c r="Q647" s="296"/>
      <c r="R647" s="296"/>
      <c r="S647" s="296"/>
      <c r="T647" s="296"/>
      <c r="U647" s="296"/>
      <c r="V647" s="296"/>
      <c r="W647" s="296"/>
      <c r="X647" s="296"/>
      <c r="Y647" s="296"/>
      <c r="Z647" s="296"/>
    </row>
    <row r="648" spans="1:26" x14ac:dyDescent="0.2">
      <c r="A648" s="303">
        <v>645</v>
      </c>
      <c r="B648" s="304"/>
      <c r="C648" s="269"/>
      <c r="D648" s="306"/>
      <c r="E648" s="269"/>
      <c r="F648" s="264"/>
      <c r="G648" s="307" t="str">
        <f t="shared" si="0"/>
        <v/>
      </c>
      <c r="H648" s="307"/>
      <c r="I648" s="308"/>
      <c r="J648" s="307"/>
      <c r="K648" s="304"/>
      <c r="L648" s="307"/>
      <c r="M648" s="296"/>
      <c r="N648" s="296"/>
      <c r="O648" s="296"/>
      <c r="P648" s="296"/>
      <c r="Q648" s="296"/>
      <c r="R648" s="296"/>
      <c r="S648" s="296"/>
      <c r="T648" s="296"/>
      <c r="U648" s="296"/>
      <c r="V648" s="296"/>
      <c r="W648" s="296"/>
      <c r="X648" s="296"/>
      <c r="Y648" s="296"/>
      <c r="Z648" s="296"/>
    </row>
    <row r="649" spans="1:26" x14ac:dyDescent="0.2">
      <c r="A649" s="303">
        <v>646</v>
      </c>
      <c r="B649" s="304"/>
      <c r="C649" s="269"/>
      <c r="D649" s="306"/>
      <c r="E649" s="269"/>
      <c r="F649" s="264"/>
      <c r="G649" s="307" t="str">
        <f t="shared" si="0"/>
        <v/>
      </c>
      <c r="H649" s="307"/>
      <c r="I649" s="308"/>
      <c r="J649" s="307"/>
      <c r="K649" s="304"/>
      <c r="L649" s="307"/>
      <c r="M649" s="296"/>
      <c r="N649" s="296"/>
      <c r="O649" s="296"/>
      <c r="P649" s="296"/>
      <c r="Q649" s="296"/>
      <c r="R649" s="296"/>
      <c r="S649" s="296"/>
      <c r="T649" s="296"/>
      <c r="U649" s="296"/>
      <c r="V649" s="296"/>
      <c r="W649" s="296"/>
      <c r="X649" s="296"/>
      <c r="Y649" s="296"/>
      <c r="Z649" s="296"/>
    </row>
    <row r="650" spans="1:26" x14ac:dyDescent="0.2">
      <c r="A650" s="303">
        <v>647</v>
      </c>
      <c r="B650" s="304"/>
      <c r="C650" s="269"/>
      <c r="D650" s="306"/>
      <c r="E650" s="269"/>
      <c r="F650" s="264"/>
      <c r="G650" s="307" t="str">
        <f t="shared" si="0"/>
        <v/>
      </c>
      <c r="H650" s="307"/>
      <c r="I650" s="308"/>
      <c r="J650" s="307"/>
      <c r="K650" s="304"/>
      <c r="L650" s="307"/>
      <c r="M650" s="296"/>
      <c r="N650" s="296"/>
      <c r="O650" s="296"/>
      <c r="P650" s="296"/>
      <c r="Q650" s="296"/>
      <c r="R650" s="296"/>
      <c r="S650" s="296"/>
      <c r="T650" s="296"/>
      <c r="U650" s="296"/>
      <c r="V650" s="296"/>
      <c r="W650" s="296"/>
      <c r="X650" s="296"/>
      <c r="Y650" s="296"/>
      <c r="Z650" s="296"/>
    </row>
    <row r="651" spans="1:26" x14ac:dyDescent="0.2">
      <c r="A651" s="303">
        <v>648</v>
      </c>
      <c r="B651" s="304"/>
      <c r="C651" s="269"/>
      <c r="D651" s="306"/>
      <c r="E651" s="269"/>
      <c r="F651" s="264"/>
      <c r="G651" s="307" t="str">
        <f t="shared" si="0"/>
        <v/>
      </c>
      <c r="H651" s="307"/>
      <c r="I651" s="308"/>
      <c r="J651" s="307"/>
      <c r="K651" s="304"/>
      <c r="L651" s="307"/>
      <c r="M651" s="296"/>
      <c r="N651" s="296"/>
      <c r="O651" s="296"/>
      <c r="P651" s="296"/>
      <c r="Q651" s="296"/>
      <c r="R651" s="296"/>
      <c r="S651" s="296"/>
      <c r="T651" s="296"/>
      <c r="U651" s="296"/>
      <c r="V651" s="296"/>
      <c r="W651" s="296"/>
      <c r="X651" s="296"/>
      <c r="Y651" s="296"/>
      <c r="Z651" s="296"/>
    </row>
    <row r="652" spans="1:26" x14ac:dyDescent="0.2">
      <c r="A652" s="303">
        <v>649</v>
      </c>
      <c r="B652" s="304"/>
      <c r="C652" s="269"/>
      <c r="D652" s="306"/>
      <c r="E652" s="269"/>
      <c r="F652" s="264"/>
      <c r="G652" s="307" t="str">
        <f t="shared" si="0"/>
        <v/>
      </c>
      <c r="H652" s="307"/>
      <c r="I652" s="308"/>
      <c r="J652" s="307"/>
      <c r="K652" s="304"/>
      <c r="L652" s="307"/>
      <c r="M652" s="296"/>
      <c r="N652" s="296"/>
      <c r="O652" s="296"/>
      <c r="P652" s="296"/>
      <c r="Q652" s="296"/>
      <c r="R652" s="296"/>
      <c r="S652" s="296"/>
      <c r="T652" s="296"/>
      <c r="U652" s="296"/>
      <c r="V652" s="296"/>
      <c r="W652" s="296"/>
      <c r="X652" s="296"/>
      <c r="Y652" s="296"/>
      <c r="Z652" s="296"/>
    </row>
    <row r="653" spans="1:26" x14ac:dyDescent="0.2">
      <c r="A653" s="303">
        <v>650</v>
      </c>
      <c r="B653" s="304"/>
      <c r="C653" s="269"/>
      <c r="D653" s="306"/>
      <c r="E653" s="269"/>
      <c r="F653" s="264"/>
      <c r="G653" s="307" t="str">
        <f t="shared" si="0"/>
        <v/>
      </c>
      <c r="H653" s="307"/>
      <c r="I653" s="308"/>
      <c r="J653" s="307"/>
      <c r="K653" s="304"/>
      <c r="L653" s="307"/>
      <c r="M653" s="296"/>
      <c r="N653" s="296"/>
      <c r="O653" s="296"/>
      <c r="P653" s="296"/>
      <c r="Q653" s="296"/>
      <c r="R653" s="296"/>
      <c r="S653" s="296"/>
      <c r="T653" s="296"/>
      <c r="U653" s="296"/>
      <c r="V653" s="296"/>
      <c r="W653" s="296"/>
      <c r="X653" s="296"/>
      <c r="Y653" s="296"/>
      <c r="Z653" s="296"/>
    </row>
    <row r="654" spans="1:26" x14ac:dyDescent="0.2">
      <c r="A654" s="303">
        <v>651</v>
      </c>
      <c r="B654" s="304"/>
      <c r="C654" s="269"/>
      <c r="D654" s="306"/>
      <c r="E654" s="269"/>
      <c r="F654" s="264"/>
      <c r="G654" s="307" t="str">
        <f t="shared" si="0"/>
        <v/>
      </c>
      <c r="H654" s="307"/>
      <c r="I654" s="308"/>
      <c r="J654" s="307"/>
      <c r="K654" s="304"/>
      <c r="L654" s="307"/>
      <c r="M654" s="296"/>
      <c r="N654" s="296"/>
      <c r="O654" s="296"/>
      <c r="P654" s="296"/>
      <c r="Q654" s="296"/>
      <c r="R654" s="296"/>
      <c r="S654" s="296"/>
      <c r="T654" s="296"/>
      <c r="U654" s="296"/>
      <c r="V654" s="296"/>
      <c r="W654" s="296"/>
      <c r="X654" s="296"/>
      <c r="Y654" s="296"/>
      <c r="Z654" s="296"/>
    </row>
    <row r="655" spans="1:26" x14ac:dyDescent="0.2">
      <c r="A655" s="303">
        <v>652</v>
      </c>
      <c r="B655" s="304"/>
      <c r="C655" s="269"/>
      <c r="D655" s="306"/>
      <c r="E655" s="269"/>
      <c r="F655" s="264"/>
      <c r="G655" s="307" t="str">
        <f t="shared" si="0"/>
        <v/>
      </c>
      <c r="H655" s="307"/>
      <c r="I655" s="308"/>
      <c r="J655" s="307"/>
      <c r="K655" s="304"/>
      <c r="L655" s="307"/>
      <c r="M655" s="296"/>
      <c r="N655" s="296"/>
      <c r="O655" s="296"/>
      <c r="P655" s="296"/>
      <c r="Q655" s="296"/>
      <c r="R655" s="296"/>
      <c r="S655" s="296"/>
      <c r="T655" s="296"/>
      <c r="U655" s="296"/>
      <c r="V655" s="296"/>
      <c r="W655" s="296"/>
      <c r="X655" s="296"/>
      <c r="Y655" s="296"/>
      <c r="Z655" s="296"/>
    </row>
    <row r="656" spans="1:26" x14ac:dyDescent="0.2">
      <c r="A656" s="303">
        <v>653</v>
      </c>
      <c r="B656" s="304"/>
      <c r="C656" s="269"/>
      <c r="D656" s="306"/>
      <c r="E656" s="269"/>
      <c r="F656" s="264"/>
      <c r="G656" s="307" t="str">
        <f t="shared" si="0"/>
        <v/>
      </c>
      <c r="H656" s="307"/>
      <c r="I656" s="308"/>
      <c r="J656" s="307"/>
      <c r="K656" s="304"/>
      <c r="L656" s="307"/>
      <c r="M656" s="296"/>
      <c r="N656" s="296"/>
      <c r="O656" s="296"/>
      <c r="P656" s="296"/>
      <c r="Q656" s="296"/>
      <c r="R656" s="296"/>
      <c r="S656" s="296"/>
      <c r="T656" s="296"/>
      <c r="U656" s="296"/>
      <c r="V656" s="296"/>
      <c r="W656" s="296"/>
      <c r="X656" s="296"/>
      <c r="Y656" s="296"/>
      <c r="Z656" s="296"/>
    </row>
    <row r="657" spans="1:26" x14ac:dyDescent="0.2">
      <c r="A657" s="303">
        <v>654</v>
      </c>
      <c r="B657" s="304"/>
      <c r="C657" s="269"/>
      <c r="D657" s="306"/>
      <c r="E657" s="269"/>
      <c r="F657" s="264"/>
      <c r="G657" s="307" t="str">
        <f t="shared" si="0"/>
        <v/>
      </c>
      <c r="H657" s="307"/>
      <c r="I657" s="308"/>
      <c r="J657" s="307"/>
      <c r="K657" s="304"/>
      <c r="L657" s="307"/>
      <c r="M657" s="296"/>
      <c r="N657" s="296"/>
      <c r="O657" s="296"/>
      <c r="P657" s="296"/>
      <c r="Q657" s="296"/>
      <c r="R657" s="296"/>
      <c r="S657" s="296"/>
      <c r="T657" s="296"/>
      <c r="U657" s="296"/>
      <c r="V657" s="296"/>
      <c r="W657" s="296"/>
      <c r="X657" s="296"/>
      <c r="Y657" s="296"/>
      <c r="Z657" s="296"/>
    </row>
    <row r="658" spans="1:26" x14ac:dyDescent="0.2">
      <c r="A658" s="303">
        <v>655</v>
      </c>
      <c r="B658" s="304"/>
      <c r="C658" s="269"/>
      <c r="D658" s="306"/>
      <c r="E658" s="269"/>
      <c r="F658" s="264"/>
      <c r="G658" s="307" t="str">
        <f t="shared" si="0"/>
        <v/>
      </c>
      <c r="H658" s="307"/>
      <c r="I658" s="308"/>
      <c r="J658" s="307"/>
      <c r="K658" s="304"/>
      <c r="L658" s="307"/>
      <c r="M658" s="296"/>
      <c r="N658" s="296"/>
      <c r="O658" s="296"/>
      <c r="P658" s="296"/>
      <c r="Q658" s="296"/>
      <c r="R658" s="296"/>
      <c r="S658" s="296"/>
      <c r="T658" s="296"/>
      <c r="U658" s="296"/>
      <c r="V658" s="296"/>
      <c r="W658" s="296"/>
      <c r="X658" s="296"/>
      <c r="Y658" s="296"/>
      <c r="Z658" s="296"/>
    </row>
    <row r="659" spans="1:26" x14ac:dyDescent="0.2">
      <c r="A659" s="303">
        <v>656</v>
      </c>
      <c r="B659" s="304"/>
      <c r="C659" s="269"/>
      <c r="D659" s="306"/>
      <c r="E659" s="269"/>
      <c r="F659" s="264"/>
      <c r="G659" s="307" t="str">
        <f t="shared" si="0"/>
        <v/>
      </c>
      <c r="H659" s="307"/>
      <c r="I659" s="308"/>
      <c r="J659" s="307"/>
      <c r="K659" s="304"/>
      <c r="L659" s="307"/>
      <c r="M659" s="296"/>
      <c r="N659" s="296"/>
      <c r="O659" s="296"/>
      <c r="P659" s="296"/>
      <c r="Q659" s="296"/>
      <c r="R659" s="296"/>
      <c r="S659" s="296"/>
      <c r="T659" s="296"/>
      <c r="U659" s="296"/>
      <c r="V659" s="296"/>
      <c r="W659" s="296"/>
      <c r="X659" s="296"/>
      <c r="Y659" s="296"/>
      <c r="Z659" s="296"/>
    </row>
    <row r="660" spans="1:26" x14ac:dyDescent="0.2">
      <c r="A660" s="303">
        <v>657</v>
      </c>
      <c r="B660" s="304"/>
      <c r="C660" s="269"/>
      <c r="D660" s="306"/>
      <c r="E660" s="269"/>
      <c r="F660" s="264"/>
      <c r="G660" s="307" t="str">
        <f t="shared" si="0"/>
        <v/>
      </c>
      <c r="H660" s="307"/>
      <c r="I660" s="308"/>
      <c r="J660" s="307"/>
      <c r="K660" s="304"/>
      <c r="L660" s="307"/>
      <c r="M660" s="296"/>
      <c r="N660" s="296"/>
      <c r="O660" s="296"/>
      <c r="P660" s="296"/>
      <c r="Q660" s="296"/>
      <c r="R660" s="296"/>
      <c r="S660" s="296"/>
      <c r="T660" s="296"/>
      <c r="U660" s="296"/>
      <c r="V660" s="296"/>
      <c r="W660" s="296"/>
      <c r="X660" s="296"/>
      <c r="Y660" s="296"/>
      <c r="Z660" s="296"/>
    </row>
    <row r="661" spans="1:26" x14ac:dyDescent="0.2">
      <c r="A661" s="303">
        <v>658</v>
      </c>
      <c r="B661" s="304"/>
      <c r="C661" s="269"/>
      <c r="D661" s="306"/>
      <c r="E661" s="269"/>
      <c r="F661" s="264"/>
      <c r="G661" s="307" t="str">
        <f t="shared" si="0"/>
        <v/>
      </c>
      <c r="H661" s="307"/>
      <c r="I661" s="308"/>
      <c r="J661" s="307"/>
      <c r="K661" s="304"/>
      <c r="L661" s="307"/>
      <c r="M661" s="296"/>
      <c r="N661" s="296"/>
      <c r="O661" s="296"/>
      <c r="P661" s="296"/>
      <c r="Q661" s="296"/>
      <c r="R661" s="296"/>
      <c r="S661" s="296"/>
      <c r="T661" s="296"/>
      <c r="U661" s="296"/>
      <c r="V661" s="296"/>
      <c r="W661" s="296"/>
      <c r="X661" s="296"/>
      <c r="Y661" s="296"/>
      <c r="Z661" s="296"/>
    </row>
    <row r="662" spans="1:26" x14ac:dyDescent="0.2">
      <c r="A662" s="303">
        <v>659</v>
      </c>
      <c r="B662" s="304"/>
      <c r="C662" s="269"/>
      <c r="D662" s="306"/>
      <c r="E662" s="269"/>
      <c r="F662" s="264"/>
      <c r="G662" s="307" t="str">
        <f t="shared" si="0"/>
        <v/>
      </c>
      <c r="H662" s="307"/>
      <c r="I662" s="308"/>
      <c r="J662" s="307"/>
      <c r="K662" s="304"/>
      <c r="L662" s="307"/>
      <c r="M662" s="296"/>
      <c r="N662" s="296"/>
      <c r="O662" s="296"/>
      <c r="P662" s="296"/>
      <c r="Q662" s="296"/>
      <c r="R662" s="296"/>
      <c r="S662" s="296"/>
      <c r="T662" s="296"/>
      <c r="U662" s="296"/>
      <c r="V662" s="296"/>
      <c r="W662" s="296"/>
      <c r="X662" s="296"/>
      <c r="Y662" s="296"/>
      <c r="Z662" s="296"/>
    </row>
    <row r="663" spans="1:26" x14ac:dyDescent="0.2">
      <c r="A663" s="303">
        <v>660</v>
      </c>
      <c r="B663" s="304"/>
      <c r="C663" s="269"/>
      <c r="D663" s="306"/>
      <c r="E663" s="269"/>
      <c r="F663" s="264"/>
      <c r="G663" s="307" t="str">
        <f t="shared" si="0"/>
        <v/>
      </c>
      <c r="H663" s="307"/>
      <c r="I663" s="308"/>
      <c r="J663" s="307"/>
      <c r="K663" s="304"/>
      <c r="L663" s="307"/>
      <c r="M663" s="296"/>
      <c r="N663" s="296"/>
      <c r="O663" s="296"/>
      <c r="P663" s="296"/>
      <c r="Q663" s="296"/>
      <c r="R663" s="296"/>
      <c r="S663" s="296"/>
      <c r="T663" s="296"/>
      <c r="U663" s="296"/>
      <c r="V663" s="296"/>
      <c r="W663" s="296"/>
      <c r="X663" s="296"/>
      <c r="Y663" s="296"/>
      <c r="Z663" s="296"/>
    </row>
    <row r="664" spans="1:26" x14ac:dyDescent="0.2">
      <c r="A664" s="303">
        <v>661</v>
      </c>
      <c r="B664" s="304"/>
      <c r="C664" s="269"/>
      <c r="D664" s="306"/>
      <c r="E664" s="269"/>
      <c r="F664" s="264"/>
      <c r="G664" s="307" t="str">
        <f t="shared" si="0"/>
        <v/>
      </c>
      <c r="H664" s="307"/>
      <c r="I664" s="308"/>
      <c r="J664" s="307"/>
      <c r="K664" s="304"/>
      <c r="L664" s="307"/>
      <c r="M664" s="296"/>
      <c r="N664" s="296"/>
      <c r="O664" s="296"/>
      <c r="P664" s="296"/>
      <c r="Q664" s="296"/>
      <c r="R664" s="296"/>
      <c r="S664" s="296"/>
      <c r="T664" s="296"/>
      <c r="U664" s="296"/>
      <c r="V664" s="296"/>
      <c r="W664" s="296"/>
      <c r="X664" s="296"/>
      <c r="Y664" s="296"/>
      <c r="Z664" s="296"/>
    </row>
    <row r="665" spans="1:26" x14ac:dyDescent="0.2">
      <c r="A665" s="303">
        <v>662</v>
      </c>
      <c r="B665" s="304"/>
      <c r="C665" s="269"/>
      <c r="D665" s="306"/>
      <c r="E665" s="269"/>
      <c r="F665" s="264"/>
      <c r="G665" s="307" t="str">
        <f t="shared" si="0"/>
        <v/>
      </c>
      <c r="H665" s="307"/>
      <c r="I665" s="308"/>
      <c r="J665" s="307"/>
      <c r="K665" s="304"/>
      <c r="L665" s="307"/>
      <c r="M665" s="296"/>
      <c r="N665" s="296"/>
      <c r="O665" s="296"/>
      <c r="P665" s="296"/>
      <c r="Q665" s="296"/>
      <c r="R665" s="296"/>
      <c r="S665" s="296"/>
      <c r="T665" s="296"/>
      <c r="U665" s="296"/>
      <c r="V665" s="296"/>
      <c r="W665" s="296"/>
      <c r="X665" s="296"/>
      <c r="Y665" s="296"/>
      <c r="Z665" s="296"/>
    </row>
    <row r="666" spans="1:26" x14ac:dyDescent="0.2">
      <c r="A666" s="303">
        <v>663</v>
      </c>
      <c r="B666" s="304"/>
      <c r="C666" s="269"/>
      <c r="D666" s="306"/>
      <c r="E666" s="269"/>
      <c r="F666" s="264"/>
      <c r="G666" s="307" t="str">
        <f t="shared" si="0"/>
        <v/>
      </c>
      <c r="H666" s="307"/>
      <c r="I666" s="308"/>
      <c r="J666" s="307"/>
      <c r="K666" s="304"/>
      <c r="L666" s="307"/>
      <c r="M666" s="296"/>
      <c r="N666" s="296"/>
      <c r="O666" s="296"/>
      <c r="P666" s="296"/>
      <c r="Q666" s="296"/>
      <c r="R666" s="296"/>
      <c r="S666" s="296"/>
      <c r="T666" s="296"/>
      <c r="U666" s="296"/>
      <c r="V666" s="296"/>
      <c r="W666" s="296"/>
      <c r="X666" s="296"/>
      <c r="Y666" s="296"/>
      <c r="Z666" s="296"/>
    </row>
    <row r="667" spans="1:26" x14ac:dyDescent="0.2">
      <c r="A667" s="303">
        <v>664</v>
      </c>
      <c r="B667" s="304"/>
      <c r="C667" s="269"/>
      <c r="D667" s="306"/>
      <c r="E667" s="269"/>
      <c r="F667" s="264"/>
      <c r="G667" s="307" t="str">
        <f t="shared" si="0"/>
        <v/>
      </c>
      <c r="H667" s="307"/>
      <c r="I667" s="308"/>
      <c r="J667" s="307"/>
      <c r="K667" s="304"/>
      <c r="L667" s="307"/>
      <c r="M667" s="296"/>
      <c r="N667" s="296"/>
      <c r="O667" s="296"/>
      <c r="P667" s="296"/>
      <c r="Q667" s="296"/>
      <c r="R667" s="296"/>
      <c r="S667" s="296"/>
      <c r="T667" s="296"/>
      <c r="U667" s="296"/>
      <c r="V667" s="296"/>
      <c r="W667" s="296"/>
      <c r="X667" s="296"/>
      <c r="Y667" s="296"/>
      <c r="Z667" s="296"/>
    </row>
    <row r="668" spans="1:26" x14ac:dyDescent="0.2">
      <c r="A668" s="303">
        <v>665</v>
      </c>
      <c r="B668" s="304"/>
      <c r="C668" s="269"/>
      <c r="D668" s="306"/>
      <c r="E668" s="269"/>
      <c r="F668" s="264"/>
      <c r="G668" s="307" t="str">
        <f t="shared" si="0"/>
        <v/>
      </c>
      <c r="H668" s="307"/>
      <c r="I668" s="308"/>
      <c r="J668" s="307"/>
      <c r="K668" s="304"/>
      <c r="L668" s="307"/>
      <c r="M668" s="296"/>
      <c r="N668" s="296"/>
      <c r="O668" s="296"/>
      <c r="P668" s="296"/>
      <c r="Q668" s="296"/>
      <c r="R668" s="296"/>
      <c r="S668" s="296"/>
      <c r="T668" s="296"/>
      <c r="U668" s="296"/>
      <c r="V668" s="296"/>
      <c r="W668" s="296"/>
      <c r="X668" s="296"/>
      <c r="Y668" s="296"/>
      <c r="Z668" s="296"/>
    </row>
    <row r="669" spans="1:26" x14ac:dyDescent="0.2">
      <c r="A669" s="303">
        <v>666</v>
      </c>
      <c r="B669" s="304"/>
      <c r="C669" s="269"/>
      <c r="D669" s="306"/>
      <c r="E669" s="269"/>
      <c r="F669" s="264"/>
      <c r="G669" s="307" t="str">
        <f t="shared" si="0"/>
        <v/>
      </c>
      <c r="H669" s="307"/>
      <c r="I669" s="308"/>
      <c r="J669" s="307"/>
      <c r="K669" s="304"/>
      <c r="L669" s="307"/>
      <c r="M669" s="296"/>
      <c r="N669" s="296"/>
      <c r="O669" s="296"/>
      <c r="P669" s="296"/>
      <c r="Q669" s="296"/>
      <c r="R669" s="296"/>
      <c r="S669" s="296"/>
      <c r="T669" s="296"/>
      <c r="U669" s="296"/>
      <c r="V669" s="296"/>
      <c r="W669" s="296"/>
      <c r="X669" s="296"/>
      <c r="Y669" s="296"/>
      <c r="Z669" s="296"/>
    </row>
    <row r="670" spans="1:26" x14ac:dyDescent="0.2">
      <c r="A670" s="303">
        <v>667</v>
      </c>
      <c r="B670" s="304"/>
      <c r="C670" s="269"/>
      <c r="D670" s="306"/>
      <c r="E670" s="269"/>
      <c r="F670" s="264"/>
      <c r="G670" s="307" t="str">
        <f t="shared" si="0"/>
        <v/>
      </c>
      <c r="H670" s="307"/>
      <c r="I670" s="308"/>
      <c r="J670" s="307"/>
      <c r="K670" s="304"/>
      <c r="L670" s="307"/>
      <c r="M670" s="296"/>
      <c r="N670" s="296"/>
      <c r="O670" s="296"/>
      <c r="P670" s="296"/>
      <c r="Q670" s="296"/>
      <c r="R670" s="296"/>
      <c r="S670" s="296"/>
      <c r="T670" s="296"/>
      <c r="U670" s="296"/>
      <c r="V670" s="296"/>
      <c r="W670" s="296"/>
      <c r="X670" s="296"/>
      <c r="Y670" s="296"/>
      <c r="Z670" s="296"/>
    </row>
    <row r="671" spans="1:26" x14ac:dyDescent="0.2">
      <c r="A671" s="303">
        <v>668</v>
      </c>
      <c r="B671" s="304"/>
      <c r="C671" s="269"/>
      <c r="D671" s="306"/>
      <c r="E671" s="269"/>
      <c r="F671" s="264"/>
      <c r="G671" s="307" t="str">
        <f t="shared" si="0"/>
        <v/>
      </c>
      <c r="H671" s="307"/>
      <c r="I671" s="308"/>
      <c r="J671" s="307"/>
      <c r="K671" s="304"/>
      <c r="L671" s="307"/>
      <c r="M671" s="296"/>
      <c r="N671" s="296"/>
      <c r="O671" s="296"/>
      <c r="P671" s="296"/>
      <c r="Q671" s="296"/>
      <c r="R671" s="296"/>
      <c r="S671" s="296"/>
      <c r="T671" s="296"/>
      <c r="U671" s="296"/>
      <c r="V671" s="296"/>
      <c r="W671" s="296"/>
      <c r="X671" s="296"/>
      <c r="Y671" s="296"/>
      <c r="Z671" s="296"/>
    </row>
    <row r="672" spans="1:26" x14ac:dyDescent="0.2">
      <c r="A672" s="303">
        <v>669</v>
      </c>
      <c r="B672" s="304"/>
      <c r="C672" s="269"/>
      <c r="D672" s="306"/>
      <c r="E672" s="269"/>
      <c r="F672" s="264"/>
      <c r="G672" s="307" t="str">
        <f t="shared" si="0"/>
        <v/>
      </c>
      <c r="H672" s="307"/>
      <c r="I672" s="308"/>
      <c r="J672" s="307"/>
      <c r="K672" s="304"/>
      <c r="L672" s="307"/>
      <c r="M672" s="296"/>
      <c r="N672" s="296"/>
      <c r="O672" s="296"/>
      <c r="P672" s="296"/>
      <c r="Q672" s="296"/>
      <c r="R672" s="296"/>
      <c r="S672" s="296"/>
      <c r="T672" s="296"/>
      <c r="U672" s="296"/>
      <c r="V672" s="296"/>
      <c r="W672" s="296"/>
      <c r="X672" s="296"/>
      <c r="Y672" s="296"/>
      <c r="Z672" s="296"/>
    </row>
    <row r="673" spans="1:26" x14ac:dyDescent="0.2">
      <c r="A673" s="303">
        <v>670</v>
      </c>
      <c r="B673" s="304"/>
      <c r="C673" s="269"/>
      <c r="D673" s="306"/>
      <c r="E673" s="269"/>
      <c r="F673" s="264"/>
      <c r="G673" s="307" t="str">
        <f t="shared" si="0"/>
        <v/>
      </c>
      <c r="H673" s="307"/>
      <c r="I673" s="308"/>
      <c r="J673" s="307"/>
      <c r="K673" s="304"/>
      <c r="L673" s="307"/>
      <c r="M673" s="296"/>
      <c r="N673" s="296"/>
      <c r="O673" s="296"/>
      <c r="P673" s="296"/>
      <c r="Q673" s="296"/>
      <c r="R673" s="296"/>
      <c r="S673" s="296"/>
      <c r="T673" s="296"/>
      <c r="U673" s="296"/>
      <c r="V673" s="296"/>
      <c r="W673" s="296"/>
      <c r="X673" s="296"/>
      <c r="Y673" s="296"/>
      <c r="Z673" s="296"/>
    </row>
    <row r="674" spans="1:26" x14ac:dyDescent="0.2">
      <c r="A674" s="303">
        <v>671</v>
      </c>
      <c r="B674" s="304"/>
      <c r="C674" s="269"/>
      <c r="D674" s="306"/>
      <c r="E674" s="269"/>
      <c r="F674" s="264"/>
      <c r="G674" s="307" t="str">
        <f t="shared" si="0"/>
        <v/>
      </c>
      <c r="H674" s="307"/>
      <c r="I674" s="308"/>
      <c r="J674" s="307"/>
      <c r="K674" s="304"/>
      <c r="L674" s="307"/>
      <c r="M674" s="296"/>
      <c r="N674" s="296"/>
      <c r="O674" s="296"/>
      <c r="P674" s="296"/>
      <c r="Q674" s="296"/>
      <c r="R674" s="296"/>
      <c r="S674" s="296"/>
      <c r="T674" s="296"/>
      <c r="U674" s="296"/>
      <c r="V674" s="296"/>
      <c r="W674" s="296"/>
      <c r="X674" s="296"/>
      <c r="Y674" s="296"/>
      <c r="Z674" s="296"/>
    </row>
    <row r="675" spans="1:26" x14ac:dyDescent="0.2">
      <c r="A675" s="303">
        <v>672</v>
      </c>
      <c r="B675" s="304"/>
      <c r="C675" s="269"/>
      <c r="D675" s="306"/>
      <c r="E675" s="269"/>
      <c r="F675" s="264"/>
      <c r="G675" s="307" t="str">
        <f t="shared" si="0"/>
        <v/>
      </c>
      <c r="H675" s="307"/>
      <c r="I675" s="308"/>
      <c r="J675" s="307"/>
      <c r="K675" s="304"/>
      <c r="L675" s="307"/>
      <c r="M675" s="296"/>
      <c r="N675" s="296"/>
      <c r="O675" s="296"/>
      <c r="P675" s="296"/>
      <c r="Q675" s="296"/>
      <c r="R675" s="296"/>
      <c r="S675" s="296"/>
      <c r="T675" s="296"/>
      <c r="U675" s="296"/>
      <c r="V675" s="296"/>
      <c r="W675" s="296"/>
      <c r="X675" s="296"/>
      <c r="Y675" s="296"/>
      <c r="Z675" s="296"/>
    </row>
    <row r="676" spans="1:26" x14ac:dyDescent="0.2">
      <c r="A676" s="303">
        <v>673</v>
      </c>
      <c r="B676" s="304"/>
      <c r="C676" s="269"/>
      <c r="D676" s="306"/>
      <c r="E676" s="269"/>
      <c r="F676" s="264"/>
      <c r="G676" s="307" t="str">
        <f t="shared" si="0"/>
        <v/>
      </c>
      <c r="H676" s="307"/>
      <c r="I676" s="308"/>
      <c r="J676" s="307"/>
      <c r="K676" s="304"/>
      <c r="L676" s="307"/>
      <c r="M676" s="296"/>
      <c r="N676" s="296"/>
      <c r="O676" s="296"/>
      <c r="P676" s="296"/>
      <c r="Q676" s="296"/>
      <c r="R676" s="296"/>
      <c r="S676" s="296"/>
      <c r="T676" s="296"/>
      <c r="U676" s="296"/>
      <c r="V676" s="296"/>
      <c r="W676" s="296"/>
      <c r="X676" s="296"/>
      <c r="Y676" s="296"/>
      <c r="Z676" s="296"/>
    </row>
    <row r="677" spans="1:26" x14ac:dyDescent="0.2">
      <c r="A677" s="303">
        <v>674</v>
      </c>
      <c r="B677" s="304"/>
      <c r="C677" s="269"/>
      <c r="D677" s="306"/>
      <c r="E677" s="269"/>
      <c r="F677" s="264"/>
      <c r="G677" s="307" t="str">
        <f t="shared" si="0"/>
        <v/>
      </c>
      <c r="H677" s="307"/>
      <c r="I677" s="308"/>
      <c r="J677" s="307"/>
      <c r="K677" s="304"/>
      <c r="L677" s="307"/>
      <c r="M677" s="296"/>
      <c r="N677" s="296"/>
      <c r="O677" s="296"/>
      <c r="P677" s="296"/>
      <c r="Q677" s="296"/>
      <c r="R677" s="296"/>
      <c r="S677" s="296"/>
      <c r="T677" s="296"/>
      <c r="U677" s="296"/>
      <c r="V677" s="296"/>
      <c r="W677" s="296"/>
      <c r="X677" s="296"/>
      <c r="Y677" s="296"/>
      <c r="Z677" s="296"/>
    </row>
    <row r="678" spans="1:26" x14ac:dyDescent="0.2">
      <c r="A678" s="303">
        <v>675</v>
      </c>
      <c r="B678" s="304"/>
      <c r="C678" s="269"/>
      <c r="D678" s="306"/>
      <c r="E678" s="269"/>
      <c r="F678" s="264"/>
      <c r="G678" s="307" t="str">
        <f t="shared" si="0"/>
        <v/>
      </c>
      <c r="H678" s="307"/>
      <c r="I678" s="308"/>
      <c r="J678" s="307"/>
      <c r="K678" s="304"/>
      <c r="L678" s="307"/>
      <c r="M678" s="296"/>
      <c r="N678" s="296"/>
      <c r="O678" s="296"/>
      <c r="P678" s="296"/>
      <c r="Q678" s="296"/>
      <c r="R678" s="296"/>
      <c r="S678" s="296"/>
      <c r="T678" s="296"/>
      <c r="U678" s="296"/>
      <c r="V678" s="296"/>
      <c r="W678" s="296"/>
      <c r="X678" s="296"/>
      <c r="Y678" s="296"/>
      <c r="Z678" s="296"/>
    </row>
    <row r="679" spans="1:26" x14ac:dyDescent="0.2">
      <c r="A679" s="303">
        <v>676</v>
      </c>
      <c r="B679" s="304"/>
      <c r="C679" s="269"/>
      <c r="D679" s="306"/>
      <c r="E679" s="269"/>
      <c r="F679" s="264"/>
      <c r="G679" s="307" t="str">
        <f t="shared" si="0"/>
        <v/>
      </c>
      <c r="H679" s="307"/>
      <c r="I679" s="308"/>
      <c r="J679" s="307"/>
      <c r="K679" s="304"/>
      <c r="L679" s="307"/>
      <c r="M679" s="296"/>
      <c r="N679" s="296"/>
      <c r="O679" s="296"/>
      <c r="P679" s="296"/>
      <c r="Q679" s="296"/>
      <c r="R679" s="296"/>
      <c r="S679" s="296"/>
      <c r="T679" s="296"/>
      <c r="U679" s="296"/>
      <c r="V679" s="296"/>
      <c r="W679" s="296"/>
      <c r="X679" s="296"/>
      <c r="Y679" s="296"/>
      <c r="Z679" s="296"/>
    </row>
    <row r="680" spans="1:26" x14ac:dyDescent="0.2">
      <c r="A680" s="303">
        <v>677</v>
      </c>
      <c r="B680" s="304"/>
      <c r="C680" s="269"/>
      <c r="D680" s="306"/>
      <c r="E680" s="269"/>
      <c r="F680" s="264"/>
      <c r="G680" s="307" t="str">
        <f t="shared" si="0"/>
        <v/>
      </c>
      <c r="H680" s="307"/>
      <c r="I680" s="308"/>
      <c r="J680" s="307"/>
      <c r="K680" s="304"/>
      <c r="L680" s="307"/>
      <c r="M680" s="296"/>
      <c r="N680" s="296"/>
      <c r="O680" s="296"/>
      <c r="P680" s="296"/>
      <c r="Q680" s="296"/>
      <c r="R680" s="296"/>
      <c r="S680" s="296"/>
      <c r="T680" s="296"/>
      <c r="U680" s="296"/>
      <c r="V680" s="296"/>
      <c r="W680" s="296"/>
      <c r="X680" s="296"/>
      <c r="Y680" s="296"/>
      <c r="Z680" s="296"/>
    </row>
    <row r="681" spans="1:26" x14ac:dyDescent="0.2">
      <c r="A681" s="303">
        <v>678</v>
      </c>
      <c r="B681" s="304"/>
      <c r="C681" s="269"/>
      <c r="D681" s="306"/>
      <c r="E681" s="269"/>
      <c r="F681" s="264"/>
      <c r="G681" s="307" t="str">
        <f t="shared" si="0"/>
        <v/>
      </c>
      <c r="H681" s="307"/>
      <c r="I681" s="308"/>
      <c r="J681" s="307"/>
      <c r="K681" s="304"/>
      <c r="L681" s="307"/>
      <c r="M681" s="296"/>
      <c r="N681" s="296"/>
      <c r="O681" s="296"/>
      <c r="P681" s="296"/>
      <c r="Q681" s="296"/>
      <c r="R681" s="296"/>
      <c r="S681" s="296"/>
      <c r="T681" s="296"/>
      <c r="U681" s="296"/>
      <c r="V681" s="296"/>
      <c r="W681" s="296"/>
      <c r="X681" s="296"/>
      <c r="Y681" s="296"/>
      <c r="Z681" s="296"/>
    </row>
    <row r="682" spans="1:26" x14ac:dyDescent="0.2">
      <c r="A682" s="303">
        <v>679</v>
      </c>
      <c r="B682" s="304"/>
      <c r="C682" s="269"/>
      <c r="D682" s="306"/>
      <c r="E682" s="269"/>
      <c r="F682" s="264"/>
      <c r="G682" s="307" t="str">
        <f t="shared" si="0"/>
        <v/>
      </c>
      <c r="H682" s="307"/>
      <c r="I682" s="308"/>
      <c r="J682" s="307"/>
      <c r="K682" s="304"/>
      <c r="L682" s="307"/>
      <c r="M682" s="296"/>
      <c r="N682" s="296"/>
      <c r="O682" s="296"/>
      <c r="P682" s="296"/>
      <c r="Q682" s="296"/>
      <c r="R682" s="296"/>
      <c r="S682" s="296"/>
      <c r="T682" s="296"/>
      <c r="U682" s="296"/>
      <c r="V682" s="296"/>
      <c r="W682" s="296"/>
      <c r="X682" s="296"/>
      <c r="Y682" s="296"/>
      <c r="Z682" s="296"/>
    </row>
    <row r="683" spans="1:26" x14ac:dyDescent="0.2">
      <c r="A683" s="303">
        <v>680</v>
      </c>
      <c r="B683" s="304"/>
      <c r="C683" s="269"/>
      <c r="D683" s="306"/>
      <c r="E683" s="269"/>
      <c r="F683" s="264"/>
      <c r="G683" s="307" t="str">
        <f t="shared" si="0"/>
        <v/>
      </c>
      <c r="H683" s="307"/>
      <c r="I683" s="308"/>
      <c r="J683" s="307"/>
      <c r="K683" s="304"/>
      <c r="L683" s="307"/>
      <c r="M683" s="296"/>
      <c r="N683" s="296"/>
      <c r="O683" s="296"/>
      <c r="P683" s="296"/>
      <c r="Q683" s="296"/>
      <c r="R683" s="296"/>
      <c r="S683" s="296"/>
      <c r="T683" s="296"/>
      <c r="U683" s="296"/>
      <c r="V683" s="296"/>
      <c r="W683" s="296"/>
      <c r="X683" s="296"/>
      <c r="Y683" s="296"/>
      <c r="Z683" s="296"/>
    </row>
    <row r="684" spans="1:26" x14ac:dyDescent="0.2">
      <c r="A684" s="303">
        <v>681</v>
      </c>
      <c r="B684" s="304"/>
      <c r="C684" s="269"/>
      <c r="D684" s="306"/>
      <c r="E684" s="269"/>
      <c r="F684" s="264"/>
      <c r="G684" s="307" t="str">
        <f t="shared" si="0"/>
        <v/>
      </c>
      <c r="H684" s="307"/>
      <c r="I684" s="308"/>
      <c r="J684" s="307"/>
      <c r="K684" s="304"/>
      <c r="L684" s="307"/>
      <c r="M684" s="296"/>
      <c r="N684" s="296"/>
      <c r="O684" s="296"/>
      <c r="P684" s="296"/>
      <c r="Q684" s="296"/>
      <c r="R684" s="296"/>
      <c r="S684" s="296"/>
      <c r="T684" s="296"/>
      <c r="U684" s="296"/>
      <c r="V684" s="296"/>
      <c r="W684" s="296"/>
      <c r="X684" s="296"/>
      <c r="Y684" s="296"/>
      <c r="Z684" s="296"/>
    </row>
    <row r="685" spans="1:26" x14ac:dyDescent="0.2">
      <c r="A685" s="303">
        <v>682</v>
      </c>
      <c r="B685" s="304"/>
      <c r="C685" s="269"/>
      <c r="D685" s="306"/>
      <c r="E685" s="269"/>
      <c r="F685" s="264"/>
      <c r="G685" s="307" t="str">
        <f t="shared" si="0"/>
        <v/>
      </c>
      <c r="H685" s="307"/>
      <c r="I685" s="308"/>
      <c r="J685" s="307"/>
      <c r="K685" s="304"/>
      <c r="L685" s="307"/>
      <c r="M685" s="296"/>
      <c r="N685" s="296"/>
      <c r="O685" s="296"/>
      <c r="P685" s="296"/>
      <c r="Q685" s="296"/>
      <c r="R685" s="296"/>
      <c r="S685" s="296"/>
      <c r="T685" s="296"/>
      <c r="U685" s="296"/>
      <c r="V685" s="296"/>
      <c r="W685" s="296"/>
      <c r="X685" s="296"/>
      <c r="Y685" s="296"/>
      <c r="Z685" s="296"/>
    </row>
    <row r="686" spans="1:26" x14ac:dyDescent="0.2">
      <c r="A686" s="303">
        <v>683</v>
      </c>
      <c r="B686" s="304"/>
      <c r="C686" s="269"/>
      <c r="D686" s="306"/>
      <c r="E686" s="269"/>
      <c r="F686" s="264"/>
      <c r="G686" s="307" t="str">
        <f t="shared" si="0"/>
        <v/>
      </c>
      <c r="H686" s="307"/>
      <c r="I686" s="308"/>
      <c r="J686" s="307"/>
      <c r="K686" s="304"/>
      <c r="L686" s="307"/>
      <c r="M686" s="296"/>
      <c r="N686" s="296"/>
      <c r="O686" s="296"/>
      <c r="P686" s="296"/>
      <c r="Q686" s="296"/>
      <c r="R686" s="296"/>
      <c r="S686" s="296"/>
      <c r="T686" s="296"/>
      <c r="U686" s="296"/>
      <c r="V686" s="296"/>
      <c r="W686" s="296"/>
      <c r="X686" s="296"/>
      <c r="Y686" s="296"/>
      <c r="Z686" s="296"/>
    </row>
    <row r="687" spans="1:26" x14ac:dyDescent="0.2">
      <c r="A687" s="303">
        <v>684</v>
      </c>
      <c r="B687" s="304"/>
      <c r="C687" s="269"/>
      <c r="D687" s="306"/>
      <c r="E687" s="269"/>
      <c r="F687" s="264"/>
      <c r="G687" s="307" t="str">
        <f t="shared" si="0"/>
        <v/>
      </c>
      <c r="H687" s="307"/>
      <c r="I687" s="308"/>
      <c r="J687" s="307"/>
      <c r="K687" s="304"/>
      <c r="L687" s="307"/>
      <c r="M687" s="296"/>
      <c r="N687" s="296"/>
      <c r="O687" s="296"/>
      <c r="P687" s="296"/>
      <c r="Q687" s="296"/>
      <c r="R687" s="296"/>
      <c r="S687" s="296"/>
      <c r="T687" s="296"/>
      <c r="U687" s="296"/>
      <c r="V687" s="296"/>
      <c r="W687" s="296"/>
      <c r="X687" s="296"/>
      <c r="Y687" s="296"/>
      <c r="Z687" s="296"/>
    </row>
    <row r="688" spans="1:26" x14ac:dyDescent="0.2">
      <c r="A688" s="303">
        <v>685</v>
      </c>
      <c r="B688" s="304"/>
      <c r="C688" s="269"/>
      <c r="D688" s="306"/>
      <c r="E688" s="269"/>
      <c r="F688" s="264"/>
      <c r="G688" s="307" t="str">
        <f t="shared" si="0"/>
        <v/>
      </c>
      <c r="H688" s="307"/>
      <c r="I688" s="308"/>
      <c r="J688" s="307"/>
      <c r="K688" s="304"/>
      <c r="L688" s="307"/>
      <c r="M688" s="296"/>
      <c r="N688" s="296"/>
      <c r="O688" s="296"/>
      <c r="P688" s="296"/>
      <c r="Q688" s="296"/>
      <c r="R688" s="296"/>
      <c r="S688" s="296"/>
      <c r="T688" s="296"/>
      <c r="U688" s="296"/>
      <c r="V688" s="296"/>
      <c r="W688" s="296"/>
      <c r="X688" s="296"/>
      <c r="Y688" s="296"/>
      <c r="Z688" s="296"/>
    </row>
    <row r="689" spans="1:26" x14ac:dyDescent="0.2">
      <c r="A689" s="303">
        <v>686</v>
      </c>
      <c r="B689" s="304"/>
      <c r="C689" s="269"/>
      <c r="D689" s="306"/>
      <c r="E689" s="269"/>
      <c r="F689" s="264"/>
      <c r="G689" s="307" t="str">
        <f t="shared" si="0"/>
        <v/>
      </c>
      <c r="H689" s="307"/>
      <c r="I689" s="308"/>
      <c r="J689" s="307"/>
      <c r="K689" s="304"/>
      <c r="L689" s="307"/>
      <c r="M689" s="296"/>
      <c r="N689" s="296"/>
      <c r="O689" s="296"/>
      <c r="P689" s="296"/>
      <c r="Q689" s="296"/>
      <c r="R689" s="296"/>
      <c r="S689" s="296"/>
      <c r="T689" s="296"/>
      <c r="U689" s="296"/>
      <c r="V689" s="296"/>
      <c r="W689" s="296"/>
      <c r="X689" s="296"/>
      <c r="Y689" s="296"/>
      <c r="Z689" s="296"/>
    </row>
    <row r="690" spans="1:26" x14ac:dyDescent="0.2">
      <c r="A690" s="303">
        <v>687</v>
      </c>
      <c r="B690" s="304"/>
      <c r="C690" s="269"/>
      <c r="D690" s="306"/>
      <c r="E690" s="269"/>
      <c r="F690" s="264"/>
      <c r="G690" s="307" t="str">
        <f t="shared" si="0"/>
        <v/>
      </c>
      <c r="H690" s="307"/>
      <c r="I690" s="308"/>
      <c r="J690" s="307"/>
      <c r="K690" s="304"/>
      <c r="L690" s="307"/>
      <c r="M690" s="296"/>
      <c r="N690" s="296"/>
      <c r="O690" s="296"/>
      <c r="P690" s="296"/>
      <c r="Q690" s="296"/>
      <c r="R690" s="296"/>
      <c r="S690" s="296"/>
      <c r="T690" s="296"/>
      <c r="U690" s="296"/>
      <c r="V690" s="296"/>
      <c r="W690" s="296"/>
      <c r="X690" s="296"/>
      <c r="Y690" s="296"/>
      <c r="Z690" s="296"/>
    </row>
    <row r="691" spans="1:26" x14ac:dyDescent="0.2">
      <c r="A691" s="303">
        <v>688</v>
      </c>
      <c r="B691" s="304"/>
      <c r="C691" s="269"/>
      <c r="D691" s="306"/>
      <c r="E691" s="269"/>
      <c r="F691" s="264"/>
      <c r="G691" s="307" t="str">
        <f t="shared" si="0"/>
        <v/>
      </c>
      <c r="H691" s="307"/>
      <c r="I691" s="308"/>
      <c r="J691" s="307"/>
      <c r="K691" s="304"/>
      <c r="L691" s="307"/>
      <c r="M691" s="296"/>
      <c r="N691" s="296"/>
      <c r="O691" s="296"/>
      <c r="P691" s="296"/>
      <c r="Q691" s="296"/>
      <c r="R691" s="296"/>
      <c r="S691" s="296"/>
      <c r="T691" s="296"/>
      <c r="U691" s="296"/>
      <c r="V691" s="296"/>
      <c r="W691" s="296"/>
      <c r="X691" s="296"/>
      <c r="Y691" s="296"/>
      <c r="Z691" s="296"/>
    </row>
    <row r="692" spans="1:26" x14ac:dyDescent="0.2">
      <c r="A692" s="303">
        <v>689</v>
      </c>
      <c r="B692" s="304"/>
      <c r="C692" s="269"/>
      <c r="D692" s="306"/>
      <c r="E692" s="269"/>
      <c r="F692" s="264"/>
      <c r="G692" s="307" t="str">
        <f t="shared" si="0"/>
        <v/>
      </c>
      <c r="H692" s="307"/>
      <c r="I692" s="308"/>
      <c r="J692" s="307"/>
      <c r="K692" s="304"/>
      <c r="L692" s="307"/>
      <c r="M692" s="296"/>
      <c r="N692" s="296"/>
      <c r="O692" s="296"/>
      <c r="P692" s="296"/>
      <c r="Q692" s="296"/>
      <c r="R692" s="296"/>
      <c r="S692" s="296"/>
      <c r="T692" s="296"/>
      <c r="U692" s="296"/>
      <c r="V692" s="296"/>
      <c r="W692" s="296"/>
      <c r="X692" s="296"/>
      <c r="Y692" s="296"/>
      <c r="Z692" s="296"/>
    </row>
    <row r="693" spans="1:26" x14ac:dyDescent="0.2">
      <c r="A693" s="303">
        <v>690</v>
      </c>
      <c r="B693" s="304"/>
      <c r="C693" s="269"/>
      <c r="D693" s="306"/>
      <c r="E693" s="269"/>
      <c r="F693" s="264"/>
      <c r="G693" s="307" t="str">
        <f t="shared" si="0"/>
        <v/>
      </c>
      <c r="H693" s="307"/>
      <c r="I693" s="308"/>
      <c r="J693" s="307"/>
      <c r="K693" s="304"/>
      <c r="L693" s="307"/>
      <c r="M693" s="296"/>
      <c r="N693" s="296"/>
      <c r="O693" s="296"/>
      <c r="P693" s="296"/>
      <c r="Q693" s="296"/>
      <c r="R693" s="296"/>
      <c r="S693" s="296"/>
      <c r="T693" s="296"/>
      <c r="U693" s="296"/>
      <c r="V693" s="296"/>
      <c r="W693" s="296"/>
      <c r="X693" s="296"/>
      <c r="Y693" s="296"/>
      <c r="Z693" s="296"/>
    </row>
    <row r="694" spans="1:26" x14ac:dyDescent="0.2">
      <c r="A694" s="303">
        <v>691</v>
      </c>
      <c r="B694" s="304"/>
      <c r="C694" s="269"/>
      <c r="D694" s="306"/>
      <c r="E694" s="269"/>
      <c r="F694" s="264"/>
      <c r="G694" s="307" t="str">
        <f t="shared" si="0"/>
        <v/>
      </c>
      <c r="H694" s="307"/>
      <c r="I694" s="308"/>
      <c r="J694" s="307"/>
      <c r="K694" s="304"/>
      <c r="L694" s="307"/>
      <c r="M694" s="296"/>
      <c r="N694" s="296"/>
      <c r="O694" s="296"/>
      <c r="P694" s="296"/>
      <c r="Q694" s="296"/>
      <c r="R694" s="296"/>
      <c r="S694" s="296"/>
      <c r="T694" s="296"/>
      <c r="U694" s="296"/>
      <c r="V694" s="296"/>
      <c r="W694" s="296"/>
      <c r="X694" s="296"/>
      <c r="Y694" s="296"/>
      <c r="Z694" s="296"/>
    </row>
    <row r="695" spans="1:26" x14ac:dyDescent="0.2">
      <c r="A695" s="303">
        <v>692</v>
      </c>
      <c r="B695" s="304"/>
      <c r="C695" s="269"/>
      <c r="D695" s="306"/>
      <c r="E695" s="269"/>
      <c r="F695" s="264"/>
      <c r="G695" s="307" t="str">
        <f t="shared" si="0"/>
        <v/>
      </c>
      <c r="H695" s="307"/>
      <c r="I695" s="308"/>
      <c r="J695" s="307"/>
      <c r="K695" s="304"/>
      <c r="L695" s="307"/>
      <c r="M695" s="296"/>
      <c r="N695" s="296"/>
      <c r="O695" s="296"/>
      <c r="P695" s="296"/>
      <c r="Q695" s="296"/>
      <c r="R695" s="296"/>
      <c r="S695" s="296"/>
      <c r="T695" s="296"/>
      <c r="U695" s="296"/>
      <c r="V695" s="296"/>
      <c r="W695" s="296"/>
      <c r="X695" s="296"/>
      <c r="Y695" s="296"/>
      <c r="Z695" s="296"/>
    </row>
    <row r="696" spans="1:26" x14ac:dyDescent="0.2">
      <c r="A696" s="303">
        <v>693</v>
      </c>
      <c r="B696" s="304"/>
      <c r="C696" s="269"/>
      <c r="D696" s="306"/>
      <c r="E696" s="269"/>
      <c r="F696" s="264"/>
      <c r="G696" s="307" t="str">
        <f t="shared" si="0"/>
        <v/>
      </c>
      <c r="H696" s="307"/>
      <c r="I696" s="308"/>
      <c r="J696" s="307"/>
      <c r="K696" s="304"/>
      <c r="L696" s="307"/>
      <c r="M696" s="296"/>
      <c r="N696" s="296"/>
      <c r="O696" s="296"/>
      <c r="P696" s="296"/>
      <c r="Q696" s="296"/>
      <c r="R696" s="296"/>
      <c r="S696" s="296"/>
      <c r="T696" s="296"/>
      <c r="U696" s="296"/>
      <c r="V696" s="296"/>
      <c r="W696" s="296"/>
      <c r="X696" s="296"/>
      <c r="Y696" s="296"/>
      <c r="Z696" s="296"/>
    </row>
    <row r="697" spans="1:26" x14ac:dyDescent="0.2">
      <c r="A697" s="303">
        <v>694</v>
      </c>
      <c r="B697" s="304"/>
      <c r="C697" s="269"/>
      <c r="D697" s="306"/>
      <c r="E697" s="269"/>
      <c r="F697" s="264"/>
      <c r="G697" s="307" t="str">
        <f t="shared" si="0"/>
        <v/>
      </c>
      <c r="H697" s="307"/>
      <c r="I697" s="308"/>
      <c r="J697" s="307"/>
      <c r="K697" s="304"/>
      <c r="L697" s="307"/>
      <c r="M697" s="296"/>
      <c r="N697" s="296"/>
      <c r="O697" s="296"/>
      <c r="P697" s="296"/>
      <c r="Q697" s="296"/>
      <c r="R697" s="296"/>
      <c r="S697" s="296"/>
      <c r="T697" s="296"/>
      <c r="U697" s="296"/>
      <c r="V697" s="296"/>
      <c r="W697" s="296"/>
      <c r="X697" s="296"/>
      <c r="Y697" s="296"/>
      <c r="Z697" s="296"/>
    </row>
    <row r="698" spans="1:26" x14ac:dyDescent="0.2">
      <c r="A698" s="303">
        <v>695</v>
      </c>
      <c r="B698" s="304"/>
      <c r="C698" s="269"/>
      <c r="D698" s="306"/>
      <c r="E698" s="269"/>
      <c r="F698" s="264"/>
      <c r="G698" s="307" t="str">
        <f t="shared" si="0"/>
        <v/>
      </c>
      <c r="H698" s="307"/>
      <c r="I698" s="308"/>
      <c r="J698" s="307"/>
      <c r="K698" s="304"/>
      <c r="L698" s="307"/>
      <c r="M698" s="296"/>
      <c r="N698" s="296"/>
      <c r="O698" s="296"/>
      <c r="P698" s="296"/>
      <c r="Q698" s="296"/>
      <c r="R698" s="296"/>
      <c r="S698" s="296"/>
      <c r="T698" s="296"/>
      <c r="U698" s="296"/>
      <c r="V698" s="296"/>
      <c r="W698" s="296"/>
      <c r="X698" s="296"/>
      <c r="Y698" s="296"/>
      <c r="Z698" s="296"/>
    </row>
    <row r="699" spans="1:26" x14ac:dyDescent="0.2">
      <c r="A699" s="303">
        <v>696</v>
      </c>
      <c r="B699" s="304"/>
      <c r="C699" s="269"/>
      <c r="D699" s="306"/>
      <c r="E699" s="269"/>
      <c r="F699" s="264"/>
      <c r="G699" s="307" t="str">
        <f t="shared" si="0"/>
        <v/>
      </c>
      <c r="H699" s="307"/>
      <c r="I699" s="308"/>
      <c r="J699" s="307"/>
      <c r="K699" s="304"/>
      <c r="L699" s="307"/>
      <c r="M699" s="296"/>
      <c r="N699" s="296"/>
      <c r="O699" s="296"/>
      <c r="P699" s="296"/>
      <c r="Q699" s="296"/>
      <c r="R699" s="296"/>
      <c r="S699" s="296"/>
      <c r="T699" s="296"/>
      <c r="U699" s="296"/>
      <c r="V699" s="296"/>
      <c r="W699" s="296"/>
      <c r="X699" s="296"/>
      <c r="Y699" s="296"/>
      <c r="Z699" s="296"/>
    </row>
    <row r="700" spans="1:26" x14ac:dyDescent="0.2">
      <c r="A700" s="303">
        <v>697</v>
      </c>
      <c r="B700" s="304"/>
      <c r="C700" s="269"/>
      <c r="D700" s="306"/>
      <c r="E700" s="269"/>
      <c r="F700" s="264"/>
      <c r="G700" s="307" t="str">
        <f t="shared" si="0"/>
        <v/>
      </c>
      <c r="H700" s="307"/>
      <c r="I700" s="308"/>
      <c r="J700" s="307"/>
      <c r="K700" s="304"/>
      <c r="L700" s="307"/>
      <c r="M700" s="296"/>
      <c r="N700" s="296"/>
      <c r="O700" s="296"/>
      <c r="P700" s="296"/>
      <c r="Q700" s="296"/>
      <c r="R700" s="296"/>
      <c r="S700" s="296"/>
      <c r="T700" s="296"/>
      <c r="U700" s="296"/>
      <c r="V700" s="296"/>
      <c r="W700" s="296"/>
      <c r="X700" s="296"/>
      <c r="Y700" s="296"/>
      <c r="Z700" s="296"/>
    </row>
    <row r="701" spans="1:26" x14ac:dyDescent="0.2">
      <c r="A701" s="303">
        <v>698</v>
      </c>
      <c r="B701" s="304"/>
      <c r="C701" s="269"/>
      <c r="D701" s="306"/>
      <c r="E701" s="269"/>
      <c r="F701" s="264"/>
      <c r="G701" s="307" t="str">
        <f t="shared" si="0"/>
        <v/>
      </c>
      <c r="H701" s="307"/>
      <c r="I701" s="308"/>
      <c r="J701" s="307"/>
      <c r="K701" s="304"/>
      <c r="L701" s="307"/>
      <c r="M701" s="296"/>
      <c r="N701" s="296"/>
      <c r="O701" s="296"/>
      <c r="P701" s="296"/>
      <c r="Q701" s="296"/>
      <c r="R701" s="296"/>
      <c r="S701" s="296"/>
      <c r="T701" s="296"/>
      <c r="U701" s="296"/>
      <c r="V701" s="296"/>
      <c r="W701" s="296"/>
      <c r="X701" s="296"/>
      <c r="Y701" s="296"/>
      <c r="Z701" s="296"/>
    </row>
    <row r="702" spans="1:26" x14ac:dyDescent="0.2">
      <c r="A702" s="303">
        <v>699</v>
      </c>
      <c r="B702" s="304"/>
      <c r="C702" s="269"/>
      <c r="D702" s="306"/>
      <c r="E702" s="269"/>
      <c r="F702" s="264"/>
      <c r="G702" s="307" t="str">
        <f t="shared" si="0"/>
        <v/>
      </c>
      <c r="H702" s="307"/>
      <c r="I702" s="308"/>
      <c r="J702" s="307"/>
      <c r="K702" s="304"/>
      <c r="L702" s="307"/>
      <c r="M702" s="296"/>
      <c r="N702" s="296"/>
      <c r="O702" s="296"/>
      <c r="P702" s="296"/>
      <c r="Q702" s="296"/>
      <c r="R702" s="296"/>
      <c r="S702" s="296"/>
      <c r="T702" s="296"/>
      <c r="U702" s="296"/>
      <c r="V702" s="296"/>
      <c r="W702" s="296"/>
      <c r="X702" s="296"/>
      <c r="Y702" s="296"/>
      <c r="Z702" s="296"/>
    </row>
    <row r="703" spans="1:26" x14ac:dyDescent="0.2">
      <c r="A703" s="303">
        <v>700</v>
      </c>
      <c r="B703" s="304"/>
      <c r="C703" s="269"/>
      <c r="D703" s="306"/>
      <c r="E703" s="269"/>
      <c r="F703" s="264"/>
      <c r="G703" s="307" t="str">
        <f t="shared" si="0"/>
        <v/>
      </c>
      <c r="H703" s="307"/>
      <c r="I703" s="308"/>
      <c r="J703" s="307"/>
      <c r="K703" s="304"/>
      <c r="L703" s="307"/>
      <c r="M703" s="296"/>
      <c r="N703" s="296"/>
      <c r="O703" s="296"/>
      <c r="P703" s="296"/>
      <c r="Q703" s="296"/>
      <c r="R703" s="296"/>
      <c r="S703" s="296"/>
      <c r="T703" s="296"/>
      <c r="U703" s="296"/>
      <c r="V703" s="296"/>
      <c r="W703" s="296"/>
      <c r="X703" s="296"/>
      <c r="Y703" s="296"/>
      <c r="Z703" s="296"/>
    </row>
    <row r="704" spans="1:26" x14ac:dyDescent="0.2">
      <c r="A704" s="303">
        <v>701</v>
      </c>
      <c r="B704" s="304"/>
      <c r="C704" s="269"/>
      <c r="D704" s="306"/>
      <c r="E704" s="269"/>
      <c r="F704" s="264"/>
      <c r="G704" s="307" t="str">
        <f t="shared" si="0"/>
        <v/>
      </c>
      <c r="H704" s="307"/>
      <c r="I704" s="308"/>
      <c r="J704" s="307"/>
      <c r="K704" s="304"/>
      <c r="L704" s="307"/>
      <c r="M704" s="296"/>
      <c r="N704" s="296"/>
      <c r="O704" s="296"/>
      <c r="P704" s="296"/>
      <c r="Q704" s="296"/>
      <c r="R704" s="296"/>
      <c r="S704" s="296"/>
      <c r="T704" s="296"/>
      <c r="U704" s="296"/>
      <c r="V704" s="296"/>
      <c r="W704" s="296"/>
      <c r="X704" s="296"/>
      <c r="Y704" s="296"/>
      <c r="Z704" s="296"/>
    </row>
    <row r="705" spans="1:26" x14ac:dyDescent="0.2">
      <c r="A705" s="303">
        <v>702</v>
      </c>
      <c r="B705" s="304"/>
      <c r="C705" s="269"/>
      <c r="D705" s="306"/>
      <c r="E705" s="269"/>
      <c r="F705" s="264"/>
      <c r="G705" s="307" t="str">
        <f t="shared" si="0"/>
        <v/>
      </c>
      <c r="H705" s="307"/>
      <c r="I705" s="308"/>
      <c r="J705" s="307"/>
      <c r="K705" s="304"/>
      <c r="L705" s="307"/>
      <c r="M705" s="296"/>
      <c r="N705" s="296"/>
      <c r="O705" s="296"/>
      <c r="P705" s="296"/>
      <c r="Q705" s="296"/>
      <c r="R705" s="296"/>
      <c r="S705" s="296"/>
      <c r="T705" s="296"/>
      <c r="U705" s="296"/>
      <c r="V705" s="296"/>
      <c r="W705" s="296"/>
      <c r="X705" s="296"/>
      <c r="Y705" s="296"/>
      <c r="Z705" s="296"/>
    </row>
    <row r="706" spans="1:26" x14ac:dyDescent="0.2">
      <c r="A706" s="303">
        <v>703</v>
      </c>
      <c r="B706" s="304"/>
      <c r="C706" s="269"/>
      <c r="D706" s="306"/>
      <c r="E706" s="269"/>
      <c r="F706" s="264"/>
      <c r="G706" s="307" t="str">
        <f t="shared" si="0"/>
        <v/>
      </c>
      <c r="H706" s="307"/>
      <c r="I706" s="308"/>
      <c r="J706" s="307"/>
      <c r="K706" s="304"/>
      <c r="L706" s="307"/>
      <c r="M706" s="296"/>
      <c r="N706" s="296"/>
      <c r="O706" s="296"/>
      <c r="P706" s="296"/>
      <c r="Q706" s="296"/>
      <c r="R706" s="296"/>
      <c r="S706" s="296"/>
      <c r="T706" s="296"/>
      <c r="U706" s="296"/>
      <c r="V706" s="296"/>
      <c r="W706" s="296"/>
      <c r="X706" s="296"/>
      <c r="Y706" s="296"/>
      <c r="Z706" s="296"/>
    </row>
    <row r="707" spans="1:26" x14ac:dyDescent="0.2">
      <c r="A707" s="303">
        <v>704</v>
      </c>
      <c r="B707" s="304"/>
      <c r="C707" s="269"/>
      <c r="D707" s="306"/>
      <c r="E707" s="269"/>
      <c r="F707" s="264"/>
      <c r="G707" s="307" t="str">
        <f t="shared" si="0"/>
        <v/>
      </c>
      <c r="H707" s="307"/>
      <c r="I707" s="308"/>
      <c r="J707" s="307"/>
      <c r="K707" s="304"/>
      <c r="L707" s="307"/>
      <c r="M707" s="296"/>
      <c r="N707" s="296"/>
      <c r="O707" s="296"/>
      <c r="P707" s="296"/>
      <c r="Q707" s="296"/>
      <c r="R707" s="296"/>
      <c r="S707" s="296"/>
      <c r="T707" s="296"/>
      <c r="U707" s="296"/>
      <c r="V707" s="296"/>
      <c r="W707" s="296"/>
      <c r="X707" s="296"/>
      <c r="Y707" s="296"/>
      <c r="Z707" s="296"/>
    </row>
    <row r="708" spans="1:26" x14ac:dyDescent="0.2">
      <c r="A708" s="303">
        <v>705</v>
      </c>
      <c r="B708" s="304"/>
      <c r="C708" s="269"/>
      <c r="D708" s="306"/>
      <c r="E708" s="269"/>
      <c r="F708" s="264"/>
      <c r="G708" s="307" t="str">
        <f t="shared" si="0"/>
        <v/>
      </c>
      <c r="H708" s="307"/>
      <c r="I708" s="308"/>
      <c r="J708" s="307"/>
      <c r="K708" s="304"/>
      <c r="L708" s="307"/>
      <c r="M708" s="296"/>
      <c r="N708" s="296"/>
      <c r="O708" s="296"/>
      <c r="P708" s="296"/>
      <c r="Q708" s="296"/>
      <c r="R708" s="296"/>
      <c r="S708" s="296"/>
      <c r="T708" s="296"/>
      <c r="U708" s="296"/>
      <c r="V708" s="296"/>
      <c r="W708" s="296"/>
      <c r="X708" s="296"/>
      <c r="Y708" s="296"/>
      <c r="Z708" s="296"/>
    </row>
    <row r="709" spans="1:26" x14ac:dyDescent="0.2">
      <c r="A709" s="303">
        <v>706</v>
      </c>
      <c r="B709" s="304"/>
      <c r="C709" s="269"/>
      <c r="D709" s="306"/>
      <c r="E709" s="269"/>
      <c r="F709" s="264"/>
      <c r="G709" s="307" t="str">
        <f t="shared" si="0"/>
        <v/>
      </c>
      <c r="H709" s="307"/>
      <c r="I709" s="308"/>
      <c r="J709" s="307"/>
      <c r="K709" s="304"/>
      <c r="L709" s="307"/>
      <c r="M709" s="296"/>
      <c r="N709" s="296"/>
      <c r="O709" s="296"/>
      <c r="P709" s="296"/>
      <c r="Q709" s="296"/>
      <c r="R709" s="296"/>
      <c r="S709" s="296"/>
      <c r="T709" s="296"/>
      <c r="U709" s="296"/>
      <c r="V709" s="296"/>
      <c r="W709" s="296"/>
      <c r="X709" s="296"/>
      <c r="Y709" s="296"/>
      <c r="Z709" s="296"/>
    </row>
    <row r="710" spans="1:26" x14ac:dyDescent="0.2">
      <c r="A710" s="303">
        <v>707</v>
      </c>
      <c r="B710" s="304"/>
      <c r="C710" s="269"/>
      <c r="D710" s="306"/>
      <c r="E710" s="269"/>
      <c r="F710" s="264"/>
      <c r="G710" s="307" t="str">
        <f t="shared" si="0"/>
        <v/>
      </c>
      <c r="H710" s="307"/>
      <c r="I710" s="308"/>
      <c r="J710" s="307"/>
      <c r="K710" s="304"/>
      <c r="L710" s="307"/>
      <c r="M710" s="296"/>
      <c r="N710" s="296"/>
      <c r="O710" s="296"/>
      <c r="P710" s="296"/>
      <c r="Q710" s="296"/>
      <c r="R710" s="296"/>
      <c r="S710" s="296"/>
      <c r="T710" s="296"/>
      <c r="U710" s="296"/>
      <c r="V710" s="296"/>
      <c r="W710" s="296"/>
      <c r="X710" s="296"/>
      <c r="Y710" s="296"/>
      <c r="Z710" s="296"/>
    </row>
    <row r="711" spans="1:26" x14ac:dyDescent="0.2">
      <c r="A711" s="303">
        <v>708</v>
      </c>
      <c r="B711" s="304"/>
      <c r="C711" s="269"/>
      <c r="D711" s="306"/>
      <c r="E711" s="269"/>
      <c r="F711" s="264"/>
      <c r="G711" s="307" t="str">
        <f t="shared" si="0"/>
        <v/>
      </c>
      <c r="H711" s="307"/>
      <c r="I711" s="308"/>
      <c r="J711" s="307"/>
      <c r="K711" s="304"/>
      <c r="L711" s="307"/>
      <c r="M711" s="296"/>
      <c r="N711" s="296"/>
      <c r="O711" s="296"/>
      <c r="P711" s="296"/>
      <c r="Q711" s="296"/>
      <c r="R711" s="296"/>
      <c r="S711" s="296"/>
      <c r="T711" s="296"/>
      <c r="U711" s="296"/>
      <c r="V711" s="296"/>
      <c r="W711" s="296"/>
      <c r="X711" s="296"/>
      <c r="Y711" s="296"/>
      <c r="Z711" s="296"/>
    </row>
    <row r="712" spans="1:26" x14ac:dyDescent="0.2">
      <c r="A712" s="303">
        <v>709</v>
      </c>
      <c r="B712" s="304"/>
      <c r="C712" s="269"/>
      <c r="D712" s="306"/>
      <c r="E712" s="269"/>
      <c r="F712" s="264"/>
      <c r="G712" s="307" t="str">
        <f t="shared" si="0"/>
        <v/>
      </c>
      <c r="H712" s="307"/>
      <c r="I712" s="308"/>
      <c r="J712" s="307"/>
      <c r="K712" s="304"/>
      <c r="L712" s="307"/>
      <c r="M712" s="296"/>
      <c r="N712" s="296"/>
      <c r="O712" s="296"/>
      <c r="P712" s="296"/>
      <c r="Q712" s="296"/>
      <c r="R712" s="296"/>
      <c r="S712" s="296"/>
      <c r="T712" s="296"/>
      <c r="U712" s="296"/>
      <c r="V712" s="296"/>
      <c r="W712" s="296"/>
      <c r="X712" s="296"/>
      <c r="Y712" s="296"/>
      <c r="Z712" s="296"/>
    </row>
    <row r="713" spans="1:26" x14ac:dyDescent="0.2">
      <c r="A713" s="303">
        <v>710</v>
      </c>
      <c r="B713" s="304"/>
      <c r="C713" s="269"/>
      <c r="D713" s="306"/>
      <c r="E713" s="269"/>
      <c r="F713" s="264"/>
      <c r="G713" s="307" t="str">
        <f t="shared" si="0"/>
        <v/>
      </c>
      <c r="H713" s="307"/>
      <c r="I713" s="308"/>
      <c r="J713" s="307"/>
      <c r="K713" s="304"/>
      <c r="L713" s="307"/>
      <c r="M713" s="296"/>
      <c r="N713" s="296"/>
      <c r="O713" s="296"/>
      <c r="P713" s="296"/>
      <c r="Q713" s="296"/>
      <c r="R713" s="296"/>
      <c r="S713" s="296"/>
      <c r="T713" s="296"/>
      <c r="U713" s="296"/>
      <c r="V713" s="296"/>
      <c r="W713" s="296"/>
      <c r="X713" s="296"/>
      <c r="Y713" s="296"/>
      <c r="Z713" s="296"/>
    </row>
    <row r="714" spans="1:26" x14ac:dyDescent="0.2">
      <c r="A714" s="303">
        <v>711</v>
      </c>
      <c r="B714" s="304"/>
      <c r="C714" s="269"/>
      <c r="D714" s="306"/>
      <c r="E714" s="269"/>
      <c r="F714" s="264"/>
      <c r="G714" s="307" t="str">
        <f t="shared" si="0"/>
        <v/>
      </c>
      <c r="H714" s="307"/>
      <c r="I714" s="308"/>
      <c r="J714" s="307"/>
      <c r="K714" s="304"/>
      <c r="L714" s="307"/>
      <c r="M714" s="296"/>
      <c r="N714" s="296"/>
      <c r="O714" s="296"/>
      <c r="P714" s="296"/>
      <c r="Q714" s="296"/>
      <c r="R714" s="296"/>
      <c r="S714" s="296"/>
      <c r="T714" s="296"/>
      <c r="U714" s="296"/>
      <c r="V714" s="296"/>
      <c r="W714" s="296"/>
      <c r="X714" s="296"/>
      <c r="Y714" s="296"/>
      <c r="Z714" s="296"/>
    </row>
    <row r="715" spans="1:26" x14ac:dyDescent="0.2">
      <c r="A715" s="303">
        <v>712</v>
      </c>
      <c r="B715" s="304"/>
      <c r="C715" s="269"/>
      <c r="D715" s="306"/>
      <c r="E715" s="269"/>
      <c r="F715" s="264"/>
      <c r="G715" s="307" t="str">
        <f t="shared" si="0"/>
        <v/>
      </c>
      <c r="H715" s="307"/>
      <c r="I715" s="308"/>
      <c r="J715" s="307"/>
      <c r="K715" s="304"/>
      <c r="L715" s="307"/>
      <c r="M715" s="296"/>
      <c r="N715" s="296"/>
      <c r="O715" s="296"/>
      <c r="P715" s="296"/>
      <c r="Q715" s="296"/>
      <c r="R715" s="296"/>
      <c r="S715" s="296"/>
      <c r="T715" s="296"/>
      <c r="U715" s="296"/>
      <c r="V715" s="296"/>
      <c r="W715" s="296"/>
      <c r="X715" s="296"/>
      <c r="Y715" s="296"/>
      <c r="Z715" s="296"/>
    </row>
    <row r="716" spans="1:26" x14ac:dyDescent="0.2">
      <c r="A716" s="303">
        <v>713</v>
      </c>
      <c r="B716" s="304"/>
      <c r="C716" s="269"/>
      <c r="D716" s="306"/>
      <c r="E716" s="269"/>
      <c r="F716" s="264"/>
      <c r="G716" s="307" t="str">
        <f t="shared" si="0"/>
        <v/>
      </c>
      <c r="H716" s="307"/>
      <c r="I716" s="308"/>
      <c r="J716" s="307"/>
      <c r="K716" s="304"/>
      <c r="L716" s="307"/>
      <c r="M716" s="296"/>
      <c r="N716" s="296"/>
      <c r="O716" s="296"/>
      <c r="P716" s="296"/>
      <c r="Q716" s="296"/>
      <c r="R716" s="296"/>
      <c r="S716" s="296"/>
      <c r="T716" s="296"/>
      <c r="U716" s="296"/>
      <c r="V716" s="296"/>
      <c r="W716" s="296"/>
      <c r="X716" s="296"/>
      <c r="Y716" s="296"/>
      <c r="Z716" s="296"/>
    </row>
    <row r="717" spans="1:26" x14ac:dyDescent="0.2">
      <c r="A717" s="303">
        <v>714</v>
      </c>
      <c r="B717" s="304"/>
      <c r="C717" s="269"/>
      <c r="D717" s="306"/>
      <c r="E717" s="269"/>
      <c r="F717" s="264"/>
      <c r="G717" s="307" t="str">
        <f t="shared" si="0"/>
        <v/>
      </c>
      <c r="H717" s="307"/>
      <c r="I717" s="308"/>
      <c r="J717" s="307"/>
      <c r="K717" s="304"/>
      <c r="L717" s="307"/>
      <c r="M717" s="296"/>
      <c r="N717" s="296"/>
      <c r="O717" s="296"/>
      <c r="P717" s="296"/>
      <c r="Q717" s="296"/>
      <c r="R717" s="296"/>
      <c r="S717" s="296"/>
      <c r="T717" s="296"/>
      <c r="U717" s="296"/>
      <c r="V717" s="296"/>
      <c r="W717" s="296"/>
      <c r="X717" s="296"/>
      <c r="Y717" s="296"/>
      <c r="Z717" s="296"/>
    </row>
    <row r="718" spans="1:26" x14ac:dyDescent="0.2">
      <c r="A718" s="303">
        <v>715</v>
      </c>
      <c r="B718" s="304"/>
      <c r="C718" s="269"/>
      <c r="D718" s="306"/>
      <c r="E718" s="269"/>
      <c r="F718" s="264"/>
      <c r="G718" s="307" t="str">
        <f t="shared" si="0"/>
        <v/>
      </c>
      <c r="H718" s="307"/>
      <c r="I718" s="308"/>
      <c r="J718" s="307"/>
      <c r="K718" s="304"/>
      <c r="L718" s="307"/>
      <c r="M718" s="296"/>
      <c r="N718" s="296"/>
      <c r="O718" s="296"/>
      <c r="P718" s="296"/>
      <c r="Q718" s="296"/>
      <c r="R718" s="296"/>
      <c r="S718" s="296"/>
      <c r="T718" s="296"/>
      <c r="U718" s="296"/>
      <c r="V718" s="296"/>
      <c r="W718" s="296"/>
      <c r="X718" s="296"/>
      <c r="Y718" s="296"/>
      <c r="Z718" s="296"/>
    </row>
    <row r="719" spans="1:26" x14ac:dyDescent="0.2">
      <c r="A719" s="303">
        <v>716</v>
      </c>
      <c r="B719" s="304"/>
      <c r="C719" s="269"/>
      <c r="D719" s="306"/>
      <c r="E719" s="269"/>
      <c r="F719" s="264"/>
      <c r="G719" s="307" t="str">
        <f t="shared" si="0"/>
        <v/>
      </c>
      <c r="H719" s="307"/>
      <c r="I719" s="308"/>
      <c r="J719" s="307"/>
      <c r="K719" s="304"/>
      <c r="L719" s="307"/>
      <c r="M719" s="296"/>
      <c r="N719" s="296"/>
      <c r="O719" s="296"/>
      <c r="P719" s="296"/>
      <c r="Q719" s="296"/>
      <c r="R719" s="296"/>
      <c r="S719" s="296"/>
      <c r="T719" s="296"/>
      <c r="U719" s="296"/>
      <c r="V719" s="296"/>
      <c r="W719" s="296"/>
      <c r="X719" s="296"/>
      <c r="Y719" s="296"/>
      <c r="Z719" s="296"/>
    </row>
    <row r="720" spans="1:26" x14ac:dyDescent="0.2">
      <c r="A720" s="303">
        <v>717</v>
      </c>
      <c r="B720" s="304"/>
      <c r="C720" s="269"/>
      <c r="D720" s="306"/>
      <c r="E720" s="269"/>
      <c r="F720" s="264"/>
      <c r="G720" s="307" t="str">
        <f t="shared" si="0"/>
        <v/>
      </c>
      <c r="H720" s="307"/>
      <c r="I720" s="308"/>
      <c r="J720" s="307"/>
      <c r="K720" s="304"/>
      <c r="L720" s="307"/>
      <c r="M720" s="296"/>
      <c r="N720" s="296"/>
      <c r="O720" s="296"/>
      <c r="P720" s="296"/>
      <c r="Q720" s="296"/>
      <c r="R720" s="296"/>
      <c r="S720" s="296"/>
      <c r="T720" s="296"/>
      <c r="U720" s="296"/>
      <c r="V720" s="296"/>
      <c r="W720" s="296"/>
      <c r="X720" s="296"/>
      <c r="Y720" s="296"/>
      <c r="Z720" s="296"/>
    </row>
    <row r="721" spans="1:26" x14ac:dyDescent="0.2">
      <c r="A721" s="303">
        <v>718</v>
      </c>
      <c r="B721" s="304"/>
      <c r="C721" s="269"/>
      <c r="D721" s="306"/>
      <c r="E721" s="269"/>
      <c r="F721" s="264"/>
      <c r="G721" s="307" t="str">
        <f t="shared" si="0"/>
        <v/>
      </c>
      <c r="H721" s="307"/>
      <c r="I721" s="308"/>
      <c r="J721" s="307"/>
      <c r="K721" s="304"/>
      <c r="L721" s="307"/>
      <c r="M721" s="296"/>
      <c r="N721" s="296"/>
      <c r="O721" s="296"/>
      <c r="P721" s="296"/>
      <c r="Q721" s="296"/>
      <c r="R721" s="296"/>
      <c r="S721" s="296"/>
      <c r="T721" s="296"/>
      <c r="U721" s="296"/>
      <c r="V721" s="296"/>
      <c r="W721" s="296"/>
      <c r="X721" s="296"/>
      <c r="Y721" s="296"/>
      <c r="Z721" s="296"/>
    </row>
    <row r="722" spans="1:26" x14ac:dyDescent="0.2">
      <c r="A722" s="303">
        <v>719</v>
      </c>
      <c r="B722" s="304"/>
      <c r="C722" s="269"/>
      <c r="D722" s="306"/>
      <c r="E722" s="269"/>
      <c r="F722" s="264"/>
      <c r="G722" s="307" t="str">
        <f t="shared" si="0"/>
        <v/>
      </c>
      <c r="H722" s="307"/>
      <c r="I722" s="308"/>
      <c r="J722" s="307"/>
      <c r="K722" s="304"/>
      <c r="L722" s="307"/>
      <c r="M722" s="296"/>
      <c r="N722" s="296"/>
      <c r="O722" s="296"/>
      <c r="P722" s="296"/>
      <c r="Q722" s="296"/>
      <c r="R722" s="296"/>
      <c r="S722" s="296"/>
      <c r="T722" s="296"/>
      <c r="U722" s="296"/>
      <c r="V722" s="296"/>
      <c r="W722" s="296"/>
      <c r="X722" s="296"/>
      <c r="Y722" s="296"/>
      <c r="Z722" s="296"/>
    </row>
    <row r="723" spans="1:26" x14ac:dyDescent="0.2">
      <c r="A723" s="303">
        <v>720</v>
      </c>
      <c r="B723" s="304"/>
      <c r="C723" s="269"/>
      <c r="D723" s="306"/>
      <c r="E723" s="269"/>
      <c r="F723" s="264"/>
      <c r="G723" s="307" t="str">
        <f t="shared" si="0"/>
        <v/>
      </c>
      <c r="H723" s="307"/>
      <c r="I723" s="308"/>
      <c r="J723" s="307"/>
      <c r="K723" s="304"/>
      <c r="L723" s="307"/>
      <c r="M723" s="296"/>
      <c r="N723" s="296"/>
      <c r="O723" s="296"/>
      <c r="P723" s="296"/>
      <c r="Q723" s="296"/>
      <c r="R723" s="296"/>
      <c r="S723" s="296"/>
      <c r="T723" s="296"/>
      <c r="U723" s="296"/>
      <c r="V723" s="296"/>
      <c r="W723" s="296"/>
      <c r="X723" s="296"/>
      <c r="Y723" s="296"/>
      <c r="Z723" s="296"/>
    </row>
    <row r="724" spans="1:26" x14ac:dyDescent="0.2">
      <c r="A724" s="303">
        <v>721</v>
      </c>
      <c r="B724" s="304"/>
      <c r="C724" s="269"/>
      <c r="D724" s="306"/>
      <c r="E724" s="269"/>
      <c r="F724" s="264"/>
      <c r="G724" s="307" t="str">
        <f t="shared" si="0"/>
        <v/>
      </c>
      <c r="H724" s="307"/>
      <c r="I724" s="308"/>
      <c r="J724" s="307"/>
      <c r="K724" s="304"/>
      <c r="L724" s="307"/>
      <c r="M724" s="296"/>
      <c r="N724" s="296"/>
      <c r="O724" s="296"/>
      <c r="P724" s="296"/>
      <c r="Q724" s="296"/>
      <c r="R724" s="296"/>
      <c r="S724" s="296"/>
      <c r="T724" s="296"/>
      <c r="U724" s="296"/>
      <c r="V724" s="296"/>
      <c r="W724" s="296"/>
      <c r="X724" s="296"/>
      <c r="Y724" s="296"/>
      <c r="Z724" s="296"/>
    </row>
    <row r="725" spans="1:26" x14ac:dyDescent="0.2">
      <c r="A725" s="303">
        <v>722</v>
      </c>
      <c r="B725" s="304"/>
      <c r="C725" s="269"/>
      <c r="D725" s="306"/>
      <c r="E725" s="269"/>
      <c r="F725" s="264"/>
      <c r="G725" s="307" t="str">
        <f t="shared" si="0"/>
        <v/>
      </c>
      <c r="H725" s="307"/>
      <c r="I725" s="308"/>
      <c r="J725" s="307"/>
      <c r="K725" s="304"/>
      <c r="L725" s="307"/>
      <c r="M725" s="296"/>
      <c r="N725" s="296"/>
      <c r="O725" s="296"/>
      <c r="P725" s="296"/>
      <c r="Q725" s="296"/>
      <c r="R725" s="296"/>
      <c r="S725" s="296"/>
      <c r="T725" s="296"/>
      <c r="U725" s="296"/>
      <c r="V725" s="296"/>
      <c r="W725" s="296"/>
      <c r="X725" s="296"/>
      <c r="Y725" s="296"/>
      <c r="Z725" s="296"/>
    </row>
    <row r="726" spans="1:26" x14ac:dyDescent="0.2">
      <c r="A726" s="303">
        <v>723</v>
      </c>
      <c r="B726" s="304"/>
      <c r="C726" s="269"/>
      <c r="D726" s="306"/>
      <c r="E726" s="269"/>
      <c r="F726" s="264"/>
      <c r="G726" s="307" t="str">
        <f t="shared" si="0"/>
        <v/>
      </c>
      <c r="H726" s="307"/>
      <c r="I726" s="308"/>
      <c r="J726" s="307"/>
      <c r="K726" s="304"/>
      <c r="L726" s="307"/>
      <c r="M726" s="296"/>
      <c r="N726" s="296"/>
      <c r="O726" s="296"/>
      <c r="P726" s="296"/>
      <c r="Q726" s="296"/>
      <c r="R726" s="296"/>
      <c r="S726" s="296"/>
      <c r="T726" s="296"/>
      <c r="U726" s="296"/>
      <c r="V726" s="296"/>
      <c r="W726" s="296"/>
      <c r="X726" s="296"/>
      <c r="Y726" s="296"/>
      <c r="Z726" s="296"/>
    </row>
    <row r="727" spans="1:26" x14ac:dyDescent="0.2">
      <c r="A727" s="303">
        <v>724</v>
      </c>
      <c r="B727" s="304"/>
      <c r="C727" s="269"/>
      <c r="D727" s="306"/>
      <c r="E727" s="269"/>
      <c r="F727" s="264"/>
      <c r="G727" s="307" t="str">
        <f t="shared" si="0"/>
        <v/>
      </c>
      <c r="H727" s="307"/>
      <c r="I727" s="308"/>
      <c r="J727" s="307"/>
      <c r="K727" s="304"/>
      <c r="L727" s="307"/>
      <c r="M727" s="296"/>
      <c r="N727" s="296"/>
      <c r="O727" s="296"/>
      <c r="P727" s="296"/>
      <c r="Q727" s="296"/>
      <c r="R727" s="296"/>
      <c r="S727" s="296"/>
      <c r="T727" s="296"/>
      <c r="U727" s="296"/>
      <c r="V727" s="296"/>
      <c r="W727" s="296"/>
      <c r="X727" s="296"/>
      <c r="Y727" s="296"/>
      <c r="Z727" s="296"/>
    </row>
    <row r="728" spans="1:26" x14ac:dyDescent="0.2">
      <c r="A728" s="303">
        <v>725</v>
      </c>
      <c r="B728" s="304"/>
      <c r="C728" s="269"/>
      <c r="D728" s="306"/>
      <c r="E728" s="269"/>
      <c r="F728" s="264"/>
      <c r="G728" s="307" t="str">
        <f t="shared" si="0"/>
        <v/>
      </c>
      <c r="H728" s="307"/>
      <c r="I728" s="308"/>
      <c r="J728" s="307"/>
      <c r="K728" s="304"/>
      <c r="L728" s="307"/>
      <c r="M728" s="296"/>
      <c r="N728" s="296"/>
      <c r="O728" s="296"/>
      <c r="P728" s="296"/>
      <c r="Q728" s="296"/>
      <c r="R728" s="296"/>
      <c r="S728" s="296"/>
      <c r="T728" s="296"/>
      <c r="U728" s="296"/>
      <c r="V728" s="296"/>
      <c r="W728" s="296"/>
      <c r="X728" s="296"/>
      <c r="Y728" s="296"/>
      <c r="Z728" s="296"/>
    </row>
    <row r="729" spans="1:26" x14ac:dyDescent="0.2">
      <c r="A729" s="303">
        <v>726</v>
      </c>
      <c r="B729" s="304"/>
      <c r="C729" s="269"/>
      <c r="D729" s="306"/>
      <c r="E729" s="269"/>
      <c r="F729" s="264"/>
      <c r="G729" s="307" t="str">
        <f t="shared" si="0"/>
        <v/>
      </c>
      <c r="H729" s="307"/>
      <c r="I729" s="308"/>
      <c r="J729" s="307"/>
      <c r="K729" s="304"/>
      <c r="L729" s="307"/>
      <c r="M729" s="296"/>
      <c r="N729" s="296"/>
      <c r="O729" s="296"/>
      <c r="P729" s="296"/>
      <c r="Q729" s="296"/>
      <c r="R729" s="296"/>
      <c r="S729" s="296"/>
      <c r="T729" s="296"/>
      <c r="U729" s="296"/>
      <c r="V729" s="296"/>
      <c r="W729" s="296"/>
      <c r="X729" s="296"/>
      <c r="Y729" s="296"/>
      <c r="Z729" s="296"/>
    </row>
    <row r="730" spans="1:26" x14ac:dyDescent="0.2">
      <c r="A730" s="303">
        <v>727</v>
      </c>
      <c r="B730" s="304"/>
      <c r="C730" s="269"/>
      <c r="D730" s="306"/>
      <c r="E730" s="269"/>
      <c r="F730" s="264"/>
      <c r="G730" s="307" t="str">
        <f t="shared" si="0"/>
        <v/>
      </c>
      <c r="H730" s="307"/>
      <c r="I730" s="308"/>
      <c r="J730" s="307"/>
      <c r="K730" s="304"/>
      <c r="L730" s="307"/>
      <c r="M730" s="296"/>
      <c r="N730" s="296"/>
      <c r="O730" s="296"/>
      <c r="P730" s="296"/>
      <c r="Q730" s="296"/>
      <c r="R730" s="296"/>
      <c r="S730" s="296"/>
      <c r="T730" s="296"/>
      <c r="U730" s="296"/>
      <c r="V730" s="296"/>
      <c r="W730" s="296"/>
      <c r="X730" s="296"/>
      <c r="Y730" s="296"/>
      <c r="Z730" s="296"/>
    </row>
    <row r="731" spans="1:26" x14ac:dyDescent="0.2">
      <c r="A731" s="303">
        <v>728</v>
      </c>
      <c r="B731" s="304"/>
      <c r="C731" s="269"/>
      <c r="D731" s="306"/>
      <c r="E731" s="269"/>
      <c r="F731" s="264"/>
      <c r="G731" s="307" t="str">
        <f t="shared" si="0"/>
        <v/>
      </c>
      <c r="H731" s="307"/>
      <c r="I731" s="308"/>
      <c r="J731" s="307"/>
      <c r="K731" s="304"/>
      <c r="L731" s="307"/>
      <c r="M731" s="296"/>
      <c r="N731" s="296"/>
      <c r="O731" s="296"/>
      <c r="P731" s="296"/>
      <c r="Q731" s="296"/>
      <c r="R731" s="296"/>
      <c r="S731" s="296"/>
      <c r="T731" s="296"/>
      <c r="U731" s="296"/>
      <c r="V731" s="296"/>
      <c r="W731" s="296"/>
      <c r="X731" s="296"/>
      <c r="Y731" s="296"/>
      <c r="Z731" s="296"/>
    </row>
    <row r="732" spans="1:26" x14ac:dyDescent="0.2">
      <c r="A732" s="303">
        <v>729</v>
      </c>
      <c r="B732" s="304"/>
      <c r="C732" s="269"/>
      <c r="D732" s="306"/>
      <c r="E732" s="269"/>
      <c r="F732" s="264"/>
      <c r="G732" s="307" t="str">
        <f t="shared" si="0"/>
        <v/>
      </c>
      <c r="H732" s="307"/>
      <c r="I732" s="308"/>
      <c r="J732" s="307"/>
      <c r="K732" s="304"/>
      <c r="L732" s="307"/>
      <c r="M732" s="296"/>
      <c r="N732" s="296"/>
      <c r="O732" s="296"/>
      <c r="P732" s="296"/>
      <c r="Q732" s="296"/>
      <c r="R732" s="296"/>
      <c r="S732" s="296"/>
      <c r="T732" s="296"/>
      <c r="U732" s="296"/>
      <c r="V732" s="296"/>
      <c r="W732" s="296"/>
      <c r="X732" s="296"/>
      <c r="Y732" s="296"/>
      <c r="Z732" s="296"/>
    </row>
    <row r="733" spans="1:26" x14ac:dyDescent="0.2">
      <c r="A733" s="303">
        <v>730</v>
      </c>
      <c r="B733" s="304"/>
      <c r="C733" s="269"/>
      <c r="D733" s="306"/>
      <c r="E733" s="269"/>
      <c r="F733" s="264"/>
      <c r="G733" s="307" t="str">
        <f t="shared" si="0"/>
        <v/>
      </c>
      <c r="H733" s="307"/>
      <c r="I733" s="308"/>
      <c r="J733" s="307"/>
      <c r="K733" s="304"/>
      <c r="L733" s="307"/>
      <c r="M733" s="296"/>
      <c r="N733" s="296"/>
      <c r="O733" s="296"/>
      <c r="P733" s="296"/>
      <c r="Q733" s="296"/>
      <c r="R733" s="296"/>
      <c r="S733" s="296"/>
      <c r="T733" s="296"/>
      <c r="U733" s="296"/>
      <c r="V733" s="296"/>
      <c r="W733" s="296"/>
      <c r="X733" s="296"/>
      <c r="Y733" s="296"/>
      <c r="Z733" s="296"/>
    </row>
    <row r="734" spans="1:26" x14ac:dyDescent="0.2">
      <c r="A734" s="303">
        <v>731</v>
      </c>
      <c r="B734" s="304"/>
      <c r="C734" s="269"/>
      <c r="D734" s="306"/>
      <c r="E734" s="269"/>
      <c r="F734" s="264"/>
      <c r="G734" s="307" t="str">
        <f t="shared" si="0"/>
        <v/>
      </c>
      <c r="H734" s="307"/>
      <c r="I734" s="308"/>
      <c r="J734" s="307"/>
      <c r="K734" s="304"/>
      <c r="L734" s="307"/>
      <c r="M734" s="296"/>
      <c r="N734" s="296"/>
      <c r="O734" s="296"/>
      <c r="P734" s="296"/>
      <c r="Q734" s="296"/>
      <c r="R734" s="296"/>
      <c r="S734" s="296"/>
      <c r="T734" s="296"/>
      <c r="U734" s="296"/>
      <c r="V734" s="296"/>
      <c r="W734" s="296"/>
      <c r="X734" s="296"/>
      <c r="Y734" s="296"/>
      <c r="Z734" s="296"/>
    </row>
    <row r="735" spans="1:26" x14ac:dyDescent="0.2">
      <c r="A735" s="303">
        <v>732</v>
      </c>
      <c r="B735" s="304"/>
      <c r="C735" s="269"/>
      <c r="D735" s="306"/>
      <c r="E735" s="269"/>
      <c r="F735" s="264"/>
      <c r="G735" s="307" t="str">
        <f t="shared" si="0"/>
        <v/>
      </c>
      <c r="H735" s="307"/>
      <c r="I735" s="308"/>
      <c r="J735" s="307"/>
      <c r="K735" s="304"/>
      <c r="L735" s="307"/>
      <c r="M735" s="296"/>
      <c r="N735" s="296"/>
      <c r="O735" s="296"/>
      <c r="P735" s="296"/>
      <c r="Q735" s="296"/>
      <c r="R735" s="296"/>
      <c r="S735" s="296"/>
      <c r="T735" s="296"/>
      <c r="U735" s="296"/>
      <c r="V735" s="296"/>
      <c r="W735" s="296"/>
      <c r="X735" s="296"/>
      <c r="Y735" s="296"/>
      <c r="Z735" s="296"/>
    </row>
    <row r="736" spans="1:26" x14ac:dyDescent="0.2">
      <c r="A736" s="303">
        <v>733</v>
      </c>
      <c r="B736" s="304"/>
      <c r="C736" s="269"/>
      <c r="D736" s="306"/>
      <c r="E736" s="269"/>
      <c r="F736" s="264"/>
      <c r="G736" s="307" t="str">
        <f t="shared" si="0"/>
        <v/>
      </c>
      <c r="H736" s="307"/>
      <c r="I736" s="308"/>
      <c r="J736" s="307"/>
      <c r="K736" s="304"/>
      <c r="L736" s="307"/>
      <c r="M736" s="296"/>
      <c r="N736" s="296"/>
      <c r="O736" s="296"/>
      <c r="P736" s="296"/>
      <c r="Q736" s="296"/>
      <c r="R736" s="296"/>
      <c r="S736" s="296"/>
      <c r="T736" s="296"/>
      <c r="U736" s="296"/>
      <c r="V736" s="296"/>
      <c r="W736" s="296"/>
      <c r="X736" s="296"/>
      <c r="Y736" s="296"/>
      <c r="Z736" s="296"/>
    </row>
    <row r="737" spans="1:26" x14ac:dyDescent="0.2">
      <c r="A737" s="303">
        <v>734</v>
      </c>
      <c r="B737" s="304"/>
      <c r="C737" s="269"/>
      <c r="D737" s="306"/>
      <c r="E737" s="269"/>
      <c r="F737" s="264"/>
      <c r="G737" s="307" t="str">
        <f t="shared" si="0"/>
        <v/>
      </c>
      <c r="H737" s="307"/>
      <c r="I737" s="308"/>
      <c r="J737" s="307"/>
      <c r="K737" s="304"/>
      <c r="L737" s="307"/>
      <c r="M737" s="296"/>
      <c r="N737" s="296"/>
      <c r="O737" s="296"/>
      <c r="P737" s="296"/>
      <c r="Q737" s="296"/>
      <c r="R737" s="296"/>
      <c r="S737" s="296"/>
      <c r="T737" s="296"/>
      <c r="U737" s="296"/>
      <c r="V737" s="296"/>
      <c r="W737" s="296"/>
      <c r="X737" s="296"/>
      <c r="Y737" s="296"/>
      <c r="Z737" s="296"/>
    </row>
    <row r="738" spans="1:26" x14ac:dyDescent="0.2">
      <c r="A738" s="303">
        <v>735</v>
      </c>
      <c r="B738" s="304"/>
      <c r="C738" s="269"/>
      <c r="D738" s="306"/>
      <c r="E738" s="269"/>
      <c r="F738" s="264"/>
      <c r="G738" s="307" t="str">
        <f t="shared" si="0"/>
        <v/>
      </c>
      <c r="H738" s="307"/>
      <c r="I738" s="308"/>
      <c r="J738" s="307"/>
      <c r="K738" s="304"/>
      <c r="L738" s="307"/>
      <c r="M738" s="296"/>
      <c r="N738" s="296"/>
      <c r="O738" s="296"/>
      <c r="P738" s="296"/>
      <c r="Q738" s="296"/>
      <c r="R738" s="296"/>
      <c r="S738" s="296"/>
      <c r="T738" s="296"/>
      <c r="U738" s="296"/>
      <c r="V738" s="296"/>
      <c r="W738" s="296"/>
      <c r="X738" s="296"/>
      <c r="Y738" s="296"/>
      <c r="Z738" s="296"/>
    </row>
    <row r="739" spans="1:26" x14ac:dyDescent="0.2">
      <c r="A739" s="303">
        <v>736</v>
      </c>
      <c r="B739" s="304"/>
      <c r="C739" s="269"/>
      <c r="D739" s="306"/>
      <c r="E739" s="269"/>
      <c r="F739" s="264"/>
      <c r="G739" s="307" t="str">
        <f t="shared" si="0"/>
        <v/>
      </c>
      <c r="H739" s="307"/>
      <c r="I739" s="308"/>
      <c r="J739" s="307"/>
      <c r="K739" s="304"/>
      <c r="L739" s="307"/>
      <c r="M739" s="296"/>
      <c r="N739" s="296"/>
      <c r="O739" s="296"/>
      <c r="P739" s="296"/>
      <c r="Q739" s="296"/>
      <c r="R739" s="296"/>
      <c r="S739" s="296"/>
      <c r="T739" s="296"/>
      <c r="U739" s="296"/>
      <c r="V739" s="296"/>
      <c r="W739" s="296"/>
      <c r="X739" s="296"/>
      <c r="Y739" s="296"/>
      <c r="Z739" s="296"/>
    </row>
    <row r="740" spans="1:26" x14ac:dyDescent="0.2">
      <c r="A740" s="303">
        <v>737</v>
      </c>
      <c r="B740" s="304"/>
      <c r="C740" s="269"/>
      <c r="D740" s="306"/>
      <c r="E740" s="269"/>
      <c r="F740" s="264"/>
      <c r="G740" s="307" t="str">
        <f t="shared" si="0"/>
        <v/>
      </c>
      <c r="H740" s="307"/>
      <c r="I740" s="308"/>
      <c r="J740" s="307"/>
      <c r="K740" s="304"/>
      <c r="L740" s="307"/>
      <c r="M740" s="296"/>
      <c r="N740" s="296"/>
      <c r="O740" s="296"/>
      <c r="P740" s="296"/>
      <c r="Q740" s="296"/>
      <c r="R740" s="296"/>
      <c r="S740" s="296"/>
      <c r="T740" s="296"/>
      <c r="U740" s="296"/>
      <c r="V740" s="296"/>
      <c r="W740" s="296"/>
      <c r="X740" s="296"/>
      <c r="Y740" s="296"/>
      <c r="Z740" s="296"/>
    </row>
    <row r="741" spans="1:26" x14ac:dyDescent="0.2">
      <c r="A741" s="303">
        <v>738</v>
      </c>
      <c r="B741" s="304"/>
      <c r="C741" s="269"/>
      <c r="D741" s="306"/>
      <c r="E741" s="269"/>
      <c r="F741" s="264"/>
      <c r="G741" s="307" t="str">
        <f t="shared" si="0"/>
        <v/>
      </c>
      <c r="H741" s="307"/>
      <c r="I741" s="308"/>
      <c r="J741" s="307"/>
      <c r="K741" s="304"/>
      <c r="L741" s="307"/>
      <c r="M741" s="296"/>
      <c r="N741" s="296"/>
      <c r="O741" s="296"/>
      <c r="P741" s="296"/>
      <c r="Q741" s="296"/>
      <c r="R741" s="296"/>
      <c r="S741" s="296"/>
      <c r="T741" s="296"/>
      <c r="U741" s="296"/>
      <c r="V741" s="296"/>
      <c r="W741" s="296"/>
      <c r="X741" s="296"/>
      <c r="Y741" s="296"/>
      <c r="Z741" s="296"/>
    </row>
    <row r="742" spans="1:26" x14ac:dyDescent="0.2">
      <c r="A742" s="303">
        <v>739</v>
      </c>
      <c r="B742" s="304"/>
      <c r="C742" s="269"/>
      <c r="D742" s="306"/>
      <c r="E742" s="269"/>
      <c r="F742" s="264"/>
      <c r="G742" s="307" t="str">
        <f t="shared" si="0"/>
        <v/>
      </c>
      <c r="H742" s="307"/>
      <c r="I742" s="308"/>
      <c r="J742" s="307"/>
      <c r="K742" s="304"/>
      <c r="L742" s="307"/>
      <c r="M742" s="296"/>
      <c r="N742" s="296"/>
      <c r="O742" s="296"/>
      <c r="P742" s="296"/>
      <c r="Q742" s="296"/>
      <c r="R742" s="296"/>
      <c r="S742" s="296"/>
      <c r="T742" s="296"/>
      <c r="U742" s="296"/>
      <c r="V742" s="296"/>
      <c r="W742" s="296"/>
      <c r="X742" s="296"/>
      <c r="Y742" s="296"/>
      <c r="Z742" s="296"/>
    </row>
    <row r="743" spans="1:26" x14ac:dyDescent="0.2">
      <c r="A743" s="303">
        <v>740</v>
      </c>
      <c r="B743" s="304"/>
      <c r="C743" s="269"/>
      <c r="D743" s="306"/>
      <c r="E743" s="269"/>
      <c r="F743" s="264"/>
      <c r="G743" s="307" t="str">
        <f t="shared" si="0"/>
        <v/>
      </c>
      <c r="H743" s="307"/>
      <c r="I743" s="308"/>
      <c r="J743" s="307"/>
      <c r="K743" s="304"/>
      <c r="L743" s="307"/>
      <c r="M743" s="296"/>
      <c r="N743" s="296"/>
      <c r="O743" s="296"/>
      <c r="P743" s="296"/>
      <c r="Q743" s="296"/>
      <c r="R743" s="296"/>
      <c r="S743" s="296"/>
      <c r="T743" s="296"/>
      <c r="U743" s="296"/>
      <c r="V743" s="296"/>
      <c r="W743" s="296"/>
      <c r="X743" s="296"/>
      <c r="Y743" s="296"/>
      <c r="Z743" s="296"/>
    </row>
    <row r="744" spans="1:26" x14ac:dyDescent="0.2">
      <c r="A744" s="303">
        <v>741</v>
      </c>
      <c r="B744" s="304"/>
      <c r="C744" s="269"/>
      <c r="D744" s="306"/>
      <c r="E744" s="269"/>
      <c r="F744" s="264"/>
      <c r="G744" s="307" t="str">
        <f t="shared" si="0"/>
        <v/>
      </c>
      <c r="H744" s="307"/>
      <c r="I744" s="308"/>
      <c r="J744" s="307"/>
      <c r="K744" s="304"/>
      <c r="L744" s="307"/>
      <c r="M744" s="296"/>
      <c r="N744" s="296"/>
      <c r="O744" s="296"/>
      <c r="P744" s="296"/>
      <c r="Q744" s="296"/>
      <c r="R744" s="296"/>
      <c r="S744" s="296"/>
      <c r="T744" s="296"/>
      <c r="U744" s="296"/>
      <c r="V744" s="296"/>
      <c r="W744" s="296"/>
      <c r="X744" s="296"/>
      <c r="Y744" s="296"/>
      <c r="Z744" s="296"/>
    </row>
    <row r="745" spans="1:26" x14ac:dyDescent="0.2">
      <c r="A745" s="303">
        <v>742</v>
      </c>
      <c r="B745" s="304"/>
      <c r="C745" s="269"/>
      <c r="D745" s="306"/>
      <c r="E745" s="269"/>
      <c r="F745" s="264"/>
      <c r="G745" s="307" t="str">
        <f t="shared" si="0"/>
        <v/>
      </c>
      <c r="H745" s="307"/>
      <c r="I745" s="308"/>
      <c r="J745" s="307"/>
      <c r="K745" s="304"/>
      <c r="L745" s="307"/>
      <c r="M745" s="296"/>
      <c r="N745" s="296"/>
      <c r="O745" s="296"/>
      <c r="P745" s="296"/>
      <c r="Q745" s="296"/>
      <c r="R745" s="296"/>
      <c r="S745" s="296"/>
      <c r="T745" s="296"/>
      <c r="U745" s="296"/>
      <c r="V745" s="296"/>
      <c r="W745" s="296"/>
      <c r="X745" s="296"/>
      <c r="Y745" s="296"/>
      <c r="Z745" s="296"/>
    </row>
    <row r="746" spans="1:26" x14ac:dyDescent="0.2">
      <c r="A746" s="303">
        <v>743</v>
      </c>
      <c r="B746" s="304"/>
      <c r="C746" s="269"/>
      <c r="D746" s="306"/>
      <c r="E746" s="269"/>
      <c r="F746" s="264"/>
      <c r="G746" s="307" t="str">
        <f t="shared" si="0"/>
        <v/>
      </c>
      <c r="H746" s="307"/>
      <c r="I746" s="308"/>
      <c r="J746" s="307"/>
      <c r="K746" s="304"/>
      <c r="L746" s="307"/>
      <c r="M746" s="296"/>
      <c r="N746" s="296"/>
      <c r="O746" s="296"/>
      <c r="P746" s="296"/>
      <c r="Q746" s="296"/>
      <c r="R746" s="296"/>
      <c r="S746" s="296"/>
      <c r="T746" s="296"/>
      <c r="U746" s="296"/>
      <c r="V746" s="296"/>
      <c r="W746" s="296"/>
      <c r="X746" s="296"/>
      <c r="Y746" s="296"/>
      <c r="Z746" s="296"/>
    </row>
    <row r="747" spans="1:26" x14ac:dyDescent="0.2">
      <c r="A747" s="303">
        <v>744</v>
      </c>
      <c r="B747" s="304"/>
      <c r="C747" s="269"/>
      <c r="D747" s="306"/>
      <c r="E747" s="269"/>
      <c r="F747" s="264"/>
      <c r="G747" s="307" t="str">
        <f t="shared" si="0"/>
        <v/>
      </c>
      <c r="H747" s="307"/>
      <c r="I747" s="308"/>
      <c r="J747" s="307"/>
      <c r="K747" s="304"/>
      <c r="L747" s="307"/>
      <c r="M747" s="296"/>
      <c r="N747" s="296"/>
      <c r="O747" s="296"/>
      <c r="P747" s="296"/>
      <c r="Q747" s="296"/>
      <c r="R747" s="296"/>
      <c r="S747" s="296"/>
      <c r="T747" s="296"/>
      <c r="U747" s="296"/>
      <c r="V747" s="296"/>
      <c r="W747" s="296"/>
      <c r="X747" s="296"/>
      <c r="Y747" s="296"/>
      <c r="Z747" s="296"/>
    </row>
    <row r="748" spans="1:26" x14ac:dyDescent="0.2">
      <c r="A748" s="303">
        <v>745</v>
      </c>
      <c r="B748" s="304"/>
      <c r="C748" s="269"/>
      <c r="D748" s="306"/>
      <c r="E748" s="269"/>
      <c r="F748" s="264"/>
      <c r="G748" s="307" t="str">
        <f t="shared" si="0"/>
        <v/>
      </c>
      <c r="H748" s="307"/>
      <c r="I748" s="308"/>
      <c r="J748" s="307"/>
      <c r="K748" s="304"/>
      <c r="L748" s="307"/>
      <c r="M748" s="296"/>
      <c r="N748" s="296"/>
      <c r="O748" s="296"/>
      <c r="P748" s="296"/>
      <c r="Q748" s="296"/>
      <c r="R748" s="296"/>
      <c r="S748" s="296"/>
      <c r="T748" s="296"/>
      <c r="U748" s="296"/>
      <c r="V748" s="296"/>
      <c r="W748" s="296"/>
      <c r="X748" s="296"/>
      <c r="Y748" s="296"/>
      <c r="Z748" s="296"/>
    </row>
    <row r="749" spans="1:26" x14ac:dyDescent="0.2">
      <c r="A749" s="303">
        <v>746</v>
      </c>
      <c r="B749" s="304"/>
      <c r="C749" s="269"/>
      <c r="D749" s="306"/>
      <c r="E749" s="269"/>
      <c r="F749" s="264"/>
      <c r="G749" s="307" t="str">
        <f t="shared" si="0"/>
        <v/>
      </c>
      <c r="H749" s="307"/>
      <c r="I749" s="308"/>
      <c r="J749" s="307"/>
      <c r="K749" s="304"/>
      <c r="L749" s="307"/>
      <c r="M749" s="296"/>
      <c r="N749" s="296"/>
      <c r="O749" s="296"/>
      <c r="P749" s="296"/>
      <c r="Q749" s="296"/>
      <c r="R749" s="296"/>
      <c r="S749" s="296"/>
      <c r="T749" s="296"/>
      <c r="U749" s="296"/>
      <c r="V749" s="296"/>
      <c r="W749" s="296"/>
      <c r="X749" s="296"/>
      <c r="Y749" s="296"/>
      <c r="Z749" s="296"/>
    </row>
    <row r="750" spans="1:26" x14ac:dyDescent="0.2">
      <c r="A750" s="303">
        <v>747</v>
      </c>
      <c r="B750" s="304"/>
      <c r="C750" s="269"/>
      <c r="D750" s="306"/>
      <c r="E750" s="269"/>
      <c r="F750" s="264"/>
      <c r="G750" s="307" t="str">
        <f t="shared" si="0"/>
        <v/>
      </c>
      <c r="H750" s="307"/>
      <c r="I750" s="308"/>
      <c r="J750" s="307"/>
      <c r="K750" s="304"/>
      <c r="L750" s="307"/>
      <c r="M750" s="296"/>
      <c r="N750" s="296"/>
      <c r="O750" s="296"/>
      <c r="P750" s="296"/>
      <c r="Q750" s="296"/>
      <c r="R750" s="296"/>
      <c r="S750" s="296"/>
      <c r="T750" s="296"/>
      <c r="U750" s="296"/>
      <c r="V750" s="296"/>
      <c r="W750" s="296"/>
      <c r="X750" s="296"/>
      <c r="Y750" s="296"/>
      <c r="Z750" s="296"/>
    </row>
    <row r="751" spans="1:26" x14ac:dyDescent="0.2">
      <c r="A751" s="303">
        <v>748</v>
      </c>
      <c r="B751" s="304"/>
      <c r="C751" s="269"/>
      <c r="D751" s="306"/>
      <c r="E751" s="269"/>
      <c r="F751" s="264"/>
      <c r="G751" s="307" t="str">
        <f t="shared" si="0"/>
        <v/>
      </c>
      <c r="H751" s="307"/>
      <c r="I751" s="308"/>
      <c r="J751" s="307"/>
      <c r="K751" s="304"/>
      <c r="L751" s="307"/>
      <c r="M751" s="296"/>
      <c r="N751" s="296"/>
      <c r="O751" s="296"/>
      <c r="P751" s="296"/>
      <c r="Q751" s="296"/>
      <c r="R751" s="296"/>
      <c r="S751" s="296"/>
      <c r="T751" s="296"/>
      <c r="U751" s="296"/>
      <c r="V751" s="296"/>
      <c r="W751" s="296"/>
      <c r="X751" s="296"/>
      <c r="Y751" s="296"/>
      <c r="Z751" s="296"/>
    </row>
    <row r="752" spans="1:26" x14ac:dyDescent="0.2">
      <c r="A752" s="303">
        <v>749</v>
      </c>
      <c r="B752" s="304"/>
      <c r="C752" s="269"/>
      <c r="D752" s="306"/>
      <c r="E752" s="269"/>
      <c r="F752" s="264"/>
      <c r="G752" s="307" t="str">
        <f t="shared" si="0"/>
        <v/>
      </c>
      <c r="H752" s="307"/>
      <c r="I752" s="308"/>
      <c r="J752" s="307"/>
      <c r="K752" s="304"/>
      <c r="L752" s="307"/>
      <c r="M752" s="296"/>
      <c r="N752" s="296"/>
      <c r="O752" s="296"/>
      <c r="P752" s="296"/>
      <c r="Q752" s="296"/>
      <c r="R752" s="296"/>
      <c r="S752" s="296"/>
      <c r="T752" s="296"/>
      <c r="U752" s="296"/>
      <c r="V752" s="296"/>
      <c r="W752" s="296"/>
      <c r="X752" s="296"/>
      <c r="Y752" s="296"/>
      <c r="Z752" s="296"/>
    </row>
    <row r="753" spans="1:26" x14ac:dyDescent="0.2">
      <c r="A753" s="303">
        <v>750</v>
      </c>
      <c r="B753" s="304"/>
      <c r="C753" s="269"/>
      <c r="D753" s="306"/>
      <c r="E753" s="269"/>
      <c r="F753" s="264"/>
      <c r="G753" s="307" t="str">
        <f t="shared" si="0"/>
        <v/>
      </c>
      <c r="H753" s="307"/>
      <c r="I753" s="308"/>
      <c r="J753" s="307"/>
      <c r="K753" s="304"/>
      <c r="L753" s="307"/>
      <c r="M753" s="296"/>
      <c r="N753" s="296"/>
      <c r="O753" s="296"/>
      <c r="P753" s="296"/>
      <c r="Q753" s="296"/>
      <c r="R753" s="296"/>
      <c r="S753" s="296"/>
      <c r="T753" s="296"/>
      <c r="U753" s="296"/>
      <c r="V753" s="296"/>
      <c r="W753" s="296"/>
      <c r="X753" s="296"/>
      <c r="Y753" s="296"/>
      <c r="Z753" s="296"/>
    </row>
    <row r="754" spans="1:26" x14ac:dyDescent="0.2">
      <c r="A754" s="303">
        <v>751</v>
      </c>
      <c r="B754" s="304"/>
      <c r="C754" s="269"/>
      <c r="D754" s="306"/>
      <c r="E754" s="269"/>
      <c r="F754" s="264"/>
      <c r="G754" s="307" t="str">
        <f t="shared" si="0"/>
        <v/>
      </c>
      <c r="H754" s="307"/>
      <c r="I754" s="308"/>
      <c r="J754" s="307"/>
      <c r="K754" s="304"/>
      <c r="L754" s="307"/>
      <c r="M754" s="296"/>
      <c r="N754" s="296"/>
      <c r="O754" s="296"/>
      <c r="P754" s="296"/>
      <c r="Q754" s="296"/>
      <c r="R754" s="296"/>
      <c r="S754" s="296"/>
      <c r="T754" s="296"/>
      <c r="U754" s="296"/>
      <c r="V754" s="296"/>
      <c r="W754" s="296"/>
      <c r="X754" s="296"/>
      <c r="Y754" s="296"/>
      <c r="Z754" s="296"/>
    </row>
    <row r="755" spans="1:26" x14ac:dyDescent="0.2">
      <c r="A755" s="303">
        <v>752</v>
      </c>
      <c r="B755" s="304"/>
      <c r="C755" s="269"/>
      <c r="D755" s="306"/>
      <c r="E755" s="269"/>
      <c r="F755" s="264"/>
      <c r="G755" s="307" t="str">
        <f t="shared" si="0"/>
        <v/>
      </c>
      <c r="H755" s="307"/>
      <c r="I755" s="308"/>
      <c r="J755" s="307"/>
      <c r="K755" s="304"/>
      <c r="L755" s="307"/>
      <c r="M755" s="296"/>
      <c r="N755" s="296"/>
      <c r="O755" s="296"/>
      <c r="P755" s="296"/>
      <c r="Q755" s="296"/>
      <c r="R755" s="296"/>
      <c r="S755" s="296"/>
      <c r="T755" s="296"/>
      <c r="U755" s="296"/>
      <c r="V755" s="296"/>
      <c r="W755" s="296"/>
      <c r="X755" s="296"/>
      <c r="Y755" s="296"/>
      <c r="Z755" s="296"/>
    </row>
    <row r="756" spans="1:26" x14ac:dyDescent="0.2">
      <c r="A756" s="303">
        <v>753</v>
      </c>
      <c r="B756" s="304"/>
      <c r="C756" s="269"/>
      <c r="D756" s="306"/>
      <c r="E756" s="269"/>
      <c r="F756" s="264"/>
      <c r="G756" s="307" t="str">
        <f t="shared" si="0"/>
        <v/>
      </c>
      <c r="H756" s="307"/>
      <c r="I756" s="308"/>
      <c r="J756" s="307"/>
      <c r="K756" s="304"/>
      <c r="L756" s="307"/>
      <c r="M756" s="296"/>
      <c r="N756" s="296"/>
      <c r="O756" s="296"/>
      <c r="P756" s="296"/>
      <c r="Q756" s="296"/>
      <c r="R756" s="296"/>
      <c r="S756" s="296"/>
      <c r="T756" s="296"/>
      <c r="U756" s="296"/>
      <c r="V756" s="296"/>
      <c r="W756" s="296"/>
      <c r="X756" s="296"/>
      <c r="Y756" s="296"/>
      <c r="Z756" s="296"/>
    </row>
    <row r="757" spans="1:26" x14ac:dyDescent="0.2">
      <c r="A757" s="303">
        <v>754</v>
      </c>
      <c r="B757" s="304"/>
      <c r="C757" s="269"/>
      <c r="D757" s="306"/>
      <c r="E757" s="269"/>
      <c r="F757" s="264"/>
      <c r="G757" s="307" t="str">
        <f t="shared" si="0"/>
        <v/>
      </c>
      <c r="H757" s="307"/>
      <c r="I757" s="308"/>
      <c r="J757" s="307"/>
      <c r="K757" s="304"/>
      <c r="L757" s="307"/>
      <c r="M757" s="296"/>
      <c r="N757" s="296"/>
      <c r="O757" s="296"/>
      <c r="P757" s="296"/>
      <c r="Q757" s="296"/>
      <c r="R757" s="296"/>
      <c r="S757" s="296"/>
      <c r="T757" s="296"/>
      <c r="U757" s="296"/>
      <c r="V757" s="296"/>
      <c r="W757" s="296"/>
      <c r="X757" s="296"/>
      <c r="Y757" s="296"/>
      <c r="Z757" s="296"/>
    </row>
    <row r="758" spans="1:26" x14ac:dyDescent="0.2">
      <c r="A758" s="303">
        <v>755</v>
      </c>
      <c r="B758" s="304"/>
      <c r="C758" s="269"/>
      <c r="D758" s="306"/>
      <c r="E758" s="269"/>
      <c r="F758" s="264"/>
      <c r="G758" s="307" t="str">
        <f t="shared" si="0"/>
        <v/>
      </c>
      <c r="H758" s="307"/>
      <c r="I758" s="308"/>
      <c r="J758" s="307"/>
      <c r="K758" s="304"/>
      <c r="L758" s="307"/>
      <c r="M758" s="296"/>
      <c r="N758" s="296"/>
      <c r="O758" s="296"/>
      <c r="P758" s="296"/>
      <c r="Q758" s="296"/>
      <c r="R758" s="296"/>
      <c r="S758" s="296"/>
      <c r="T758" s="296"/>
      <c r="U758" s="296"/>
      <c r="V758" s="296"/>
      <c r="W758" s="296"/>
      <c r="X758" s="296"/>
      <c r="Y758" s="296"/>
      <c r="Z758" s="296"/>
    </row>
    <row r="759" spans="1:26" x14ac:dyDescent="0.2">
      <c r="A759" s="303">
        <v>756</v>
      </c>
      <c r="B759" s="304"/>
      <c r="C759" s="269"/>
      <c r="D759" s="306"/>
      <c r="E759" s="269"/>
      <c r="F759" s="264"/>
      <c r="G759" s="307" t="str">
        <f t="shared" si="0"/>
        <v/>
      </c>
      <c r="H759" s="307"/>
      <c r="I759" s="308"/>
      <c r="J759" s="307"/>
      <c r="K759" s="304"/>
      <c r="L759" s="307"/>
      <c r="M759" s="296"/>
      <c r="N759" s="296"/>
      <c r="O759" s="296"/>
      <c r="P759" s="296"/>
      <c r="Q759" s="296"/>
      <c r="R759" s="296"/>
      <c r="S759" s="296"/>
      <c r="T759" s="296"/>
      <c r="U759" s="296"/>
      <c r="V759" s="296"/>
      <c r="W759" s="296"/>
      <c r="X759" s="296"/>
      <c r="Y759" s="296"/>
      <c r="Z759" s="296"/>
    </row>
    <row r="760" spans="1:26" x14ac:dyDescent="0.2">
      <c r="A760" s="303">
        <v>757</v>
      </c>
      <c r="B760" s="304"/>
      <c r="C760" s="269"/>
      <c r="D760" s="306"/>
      <c r="E760" s="269"/>
      <c r="F760" s="264"/>
      <c r="G760" s="307" t="str">
        <f t="shared" si="0"/>
        <v/>
      </c>
      <c r="H760" s="307"/>
      <c r="I760" s="308"/>
      <c r="J760" s="307"/>
      <c r="K760" s="304"/>
      <c r="L760" s="307"/>
      <c r="M760" s="296"/>
      <c r="N760" s="296"/>
      <c r="O760" s="296"/>
      <c r="P760" s="296"/>
      <c r="Q760" s="296"/>
      <c r="R760" s="296"/>
      <c r="S760" s="296"/>
      <c r="T760" s="296"/>
      <c r="U760" s="296"/>
      <c r="V760" s="296"/>
      <c r="W760" s="296"/>
      <c r="X760" s="296"/>
      <c r="Y760" s="296"/>
      <c r="Z760" s="296"/>
    </row>
    <row r="761" spans="1:26" x14ac:dyDescent="0.2">
      <c r="A761" s="303">
        <v>758</v>
      </c>
      <c r="B761" s="304"/>
      <c r="C761" s="269"/>
      <c r="D761" s="306"/>
      <c r="E761" s="269"/>
      <c r="F761" s="264"/>
      <c r="G761" s="307" t="str">
        <f t="shared" si="0"/>
        <v/>
      </c>
      <c r="H761" s="307"/>
      <c r="I761" s="308"/>
      <c r="J761" s="307"/>
      <c r="K761" s="304"/>
      <c r="L761" s="307"/>
      <c r="M761" s="296"/>
      <c r="N761" s="296"/>
      <c r="O761" s="296"/>
      <c r="P761" s="296"/>
      <c r="Q761" s="296"/>
      <c r="R761" s="296"/>
      <c r="S761" s="296"/>
      <c r="T761" s="296"/>
      <c r="U761" s="296"/>
      <c r="V761" s="296"/>
      <c r="W761" s="296"/>
      <c r="X761" s="296"/>
      <c r="Y761" s="296"/>
      <c r="Z761" s="296"/>
    </row>
    <row r="762" spans="1:26" x14ac:dyDescent="0.2">
      <c r="A762" s="303">
        <v>759</v>
      </c>
      <c r="B762" s="304"/>
      <c r="C762" s="269"/>
      <c r="D762" s="306"/>
      <c r="E762" s="269"/>
      <c r="F762" s="264"/>
      <c r="G762" s="307" t="str">
        <f t="shared" si="0"/>
        <v/>
      </c>
      <c r="H762" s="307"/>
      <c r="I762" s="308"/>
      <c r="J762" s="307"/>
      <c r="K762" s="304"/>
      <c r="L762" s="307"/>
      <c r="M762" s="296"/>
      <c r="N762" s="296"/>
      <c r="O762" s="296"/>
      <c r="P762" s="296"/>
      <c r="Q762" s="296"/>
      <c r="R762" s="296"/>
      <c r="S762" s="296"/>
      <c r="T762" s="296"/>
      <c r="U762" s="296"/>
      <c r="V762" s="296"/>
      <c r="W762" s="296"/>
      <c r="X762" s="296"/>
      <c r="Y762" s="296"/>
      <c r="Z762" s="296"/>
    </row>
    <row r="763" spans="1:26" x14ac:dyDescent="0.2">
      <c r="A763" s="303">
        <v>760</v>
      </c>
      <c r="B763" s="304"/>
      <c r="C763" s="269"/>
      <c r="D763" s="306"/>
      <c r="E763" s="269"/>
      <c r="F763" s="264"/>
      <c r="G763" s="307" t="str">
        <f t="shared" si="0"/>
        <v/>
      </c>
      <c r="H763" s="307"/>
      <c r="I763" s="308"/>
      <c r="J763" s="307"/>
      <c r="K763" s="304"/>
      <c r="L763" s="307"/>
      <c r="M763" s="296"/>
      <c r="N763" s="296"/>
      <c r="O763" s="296"/>
      <c r="P763" s="296"/>
      <c r="Q763" s="296"/>
      <c r="R763" s="296"/>
      <c r="S763" s="296"/>
      <c r="T763" s="296"/>
      <c r="U763" s="296"/>
      <c r="V763" s="296"/>
      <c r="W763" s="296"/>
      <c r="X763" s="296"/>
      <c r="Y763" s="296"/>
      <c r="Z763" s="296"/>
    </row>
    <row r="764" spans="1:26" x14ac:dyDescent="0.2">
      <c r="A764" s="303">
        <v>761</v>
      </c>
      <c r="B764" s="304"/>
      <c r="C764" s="269"/>
      <c r="D764" s="306"/>
      <c r="E764" s="269"/>
      <c r="F764" s="264"/>
      <c r="G764" s="307" t="str">
        <f t="shared" si="0"/>
        <v/>
      </c>
      <c r="H764" s="307"/>
      <c r="I764" s="308"/>
      <c r="J764" s="307"/>
      <c r="K764" s="304"/>
      <c r="L764" s="307"/>
      <c r="M764" s="296"/>
      <c r="N764" s="296"/>
      <c r="O764" s="296"/>
      <c r="P764" s="296"/>
      <c r="Q764" s="296"/>
      <c r="R764" s="296"/>
      <c r="S764" s="296"/>
      <c r="T764" s="296"/>
      <c r="U764" s="296"/>
      <c r="V764" s="296"/>
      <c r="W764" s="296"/>
      <c r="X764" s="296"/>
      <c r="Y764" s="296"/>
      <c r="Z764" s="296"/>
    </row>
    <row r="765" spans="1:26" x14ac:dyDescent="0.2">
      <c r="A765" s="303">
        <v>762</v>
      </c>
      <c r="B765" s="304"/>
      <c r="C765" s="269"/>
      <c r="D765" s="306"/>
      <c r="E765" s="269"/>
      <c r="F765" s="264"/>
      <c r="G765" s="307" t="str">
        <f t="shared" si="0"/>
        <v/>
      </c>
      <c r="H765" s="307"/>
      <c r="I765" s="308"/>
      <c r="J765" s="307"/>
      <c r="K765" s="304"/>
      <c r="L765" s="307"/>
      <c r="M765" s="296"/>
      <c r="N765" s="296"/>
      <c r="O765" s="296"/>
      <c r="P765" s="296"/>
      <c r="Q765" s="296"/>
      <c r="R765" s="296"/>
      <c r="S765" s="296"/>
      <c r="T765" s="296"/>
      <c r="U765" s="296"/>
      <c r="V765" s="296"/>
      <c r="W765" s="296"/>
      <c r="X765" s="296"/>
      <c r="Y765" s="296"/>
      <c r="Z765" s="296"/>
    </row>
    <row r="766" spans="1:26" x14ac:dyDescent="0.2">
      <c r="A766" s="303">
        <v>763</v>
      </c>
      <c r="B766" s="304"/>
      <c r="C766" s="269"/>
      <c r="D766" s="306"/>
      <c r="E766" s="269"/>
      <c r="F766" s="264"/>
      <c r="G766" s="307" t="str">
        <f t="shared" si="0"/>
        <v/>
      </c>
      <c r="H766" s="307"/>
      <c r="I766" s="308"/>
      <c r="J766" s="307"/>
      <c r="K766" s="304"/>
      <c r="L766" s="307"/>
      <c r="M766" s="296"/>
      <c r="N766" s="296"/>
      <c r="O766" s="296"/>
      <c r="P766" s="296"/>
      <c r="Q766" s="296"/>
      <c r="R766" s="296"/>
      <c r="S766" s="296"/>
      <c r="T766" s="296"/>
      <c r="U766" s="296"/>
      <c r="V766" s="296"/>
      <c r="W766" s="296"/>
      <c r="X766" s="296"/>
      <c r="Y766" s="296"/>
      <c r="Z766" s="296"/>
    </row>
    <row r="767" spans="1:26" x14ac:dyDescent="0.2">
      <c r="A767" s="303">
        <v>764</v>
      </c>
      <c r="B767" s="304"/>
      <c r="C767" s="269"/>
      <c r="D767" s="306"/>
      <c r="E767" s="269"/>
      <c r="F767" s="264"/>
      <c r="G767" s="307" t="str">
        <f t="shared" si="0"/>
        <v/>
      </c>
      <c r="H767" s="307"/>
      <c r="I767" s="308"/>
      <c r="J767" s="307"/>
      <c r="K767" s="304"/>
      <c r="L767" s="307"/>
      <c r="M767" s="296"/>
      <c r="N767" s="296"/>
      <c r="O767" s="296"/>
      <c r="P767" s="296"/>
      <c r="Q767" s="296"/>
      <c r="R767" s="296"/>
      <c r="S767" s="296"/>
      <c r="T767" s="296"/>
      <c r="U767" s="296"/>
      <c r="V767" s="296"/>
      <c r="W767" s="296"/>
      <c r="X767" s="296"/>
      <c r="Y767" s="296"/>
      <c r="Z767" s="296"/>
    </row>
    <row r="768" spans="1:26" x14ac:dyDescent="0.2">
      <c r="A768" s="303">
        <v>765</v>
      </c>
      <c r="B768" s="304"/>
      <c r="C768" s="269"/>
      <c r="D768" s="306"/>
      <c r="E768" s="269"/>
      <c r="F768" s="264"/>
      <c r="G768" s="307" t="str">
        <f t="shared" si="0"/>
        <v/>
      </c>
      <c r="H768" s="307"/>
      <c r="I768" s="308"/>
      <c r="J768" s="307"/>
      <c r="K768" s="304"/>
      <c r="L768" s="307"/>
      <c r="M768" s="296"/>
      <c r="N768" s="296"/>
      <c r="O768" s="296"/>
      <c r="P768" s="296"/>
      <c r="Q768" s="296"/>
      <c r="R768" s="296"/>
      <c r="S768" s="296"/>
      <c r="T768" s="296"/>
      <c r="U768" s="296"/>
      <c r="V768" s="296"/>
      <c r="W768" s="296"/>
      <c r="X768" s="296"/>
      <c r="Y768" s="296"/>
      <c r="Z768" s="296"/>
    </row>
    <row r="769" spans="1:26" x14ac:dyDescent="0.2">
      <c r="A769" s="303">
        <v>766</v>
      </c>
      <c r="B769" s="304"/>
      <c r="C769" s="269"/>
      <c r="D769" s="306"/>
      <c r="E769" s="269"/>
      <c r="F769" s="264"/>
      <c r="G769" s="307" t="str">
        <f t="shared" si="0"/>
        <v/>
      </c>
      <c r="H769" s="307"/>
      <c r="I769" s="308"/>
      <c r="J769" s="307"/>
      <c r="K769" s="304"/>
      <c r="L769" s="307"/>
      <c r="M769" s="296"/>
      <c r="N769" s="296"/>
      <c r="O769" s="296"/>
      <c r="P769" s="296"/>
      <c r="Q769" s="296"/>
      <c r="R769" s="296"/>
      <c r="S769" s="296"/>
      <c r="T769" s="296"/>
      <c r="U769" s="296"/>
      <c r="V769" s="296"/>
      <c r="W769" s="296"/>
      <c r="X769" s="296"/>
      <c r="Y769" s="296"/>
      <c r="Z769" s="296"/>
    </row>
    <row r="770" spans="1:26" x14ac:dyDescent="0.2">
      <c r="A770" s="303">
        <v>767</v>
      </c>
      <c r="B770" s="304"/>
      <c r="C770" s="269"/>
      <c r="D770" s="306"/>
      <c r="E770" s="269"/>
      <c r="F770" s="264"/>
      <c r="G770" s="307" t="str">
        <f t="shared" si="0"/>
        <v/>
      </c>
      <c r="H770" s="307"/>
      <c r="I770" s="308"/>
      <c r="J770" s="307"/>
      <c r="K770" s="304"/>
      <c r="L770" s="307"/>
      <c r="M770" s="296"/>
      <c r="N770" s="296"/>
      <c r="O770" s="296"/>
      <c r="P770" s="296"/>
      <c r="Q770" s="296"/>
      <c r="R770" s="296"/>
      <c r="S770" s="296"/>
      <c r="T770" s="296"/>
      <c r="U770" s="296"/>
      <c r="V770" s="296"/>
      <c r="W770" s="296"/>
      <c r="X770" s="296"/>
      <c r="Y770" s="296"/>
      <c r="Z770" s="296"/>
    </row>
    <row r="771" spans="1:26" x14ac:dyDescent="0.2">
      <c r="A771" s="303">
        <v>768</v>
      </c>
      <c r="B771" s="304"/>
      <c r="C771" s="269"/>
      <c r="D771" s="306"/>
      <c r="E771" s="269"/>
      <c r="F771" s="264"/>
      <c r="G771" s="307" t="str">
        <f t="shared" si="0"/>
        <v/>
      </c>
      <c r="H771" s="307"/>
      <c r="I771" s="308"/>
      <c r="J771" s="307"/>
      <c r="K771" s="304"/>
      <c r="L771" s="307"/>
      <c r="M771" s="296"/>
      <c r="N771" s="296"/>
      <c r="O771" s="296"/>
      <c r="P771" s="296"/>
      <c r="Q771" s="296"/>
      <c r="R771" s="296"/>
      <c r="S771" s="296"/>
      <c r="T771" s="296"/>
      <c r="U771" s="296"/>
      <c r="V771" s="296"/>
      <c r="W771" s="296"/>
      <c r="X771" s="296"/>
      <c r="Y771" s="296"/>
      <c r="Z771" s="296"/>
    </row>
    <row r="772" spans="1:26" x14ac:dyDescent="0.2">
      <c r="A772" s="303">
        <v>769</v>
      </c>
      <c r="B772" s="304"/>
      <c r="C772" s="269"/>
      <c r="D772" s="306"/>
      <c r="E772" s="269"/>
      <c r="F772" s="264"/>
      <c r="G772" s="307" t="str">
        <f t="shared" si="0"/>
        <v/>
      </c>
      <c r="H772" s="307"/>
      <c r="I772" s="308"/>
      <c r="J772" s="307"/>
      <c r="K772" s="304"/>
      <c r="L772" s="307"/>
      <c r="M772" s="296"/>
      <c r="N772" s="296"/>
      <c r="O772" s="296"/>
      <c r="P772" s="296"/>
      <c r="Q772" s="296"/>
      <c r="R772" s="296"/>
      <c r="S772" s="296"/>
      <c r="T772" s="296"/>
      <c r="U772" s="296"/>
      <c r="V772" s="296"/>
      <c r="W772" s="296"/>
      <c r="X772" s="296"/>
      <c r="Y772" s="296"/>
      <c r="Z772" s="296"/>
    </row>
    <row r="773" spans="1:26" x14ac:dyDescent="0.2">
      <c r="A773" s="303">
        <v>770</v>
      </c>
      <c r="B773" s="304"/>
      <c r="C773" s="269"/>
      <c r="D773" s="306"/>
      <c r="E773" s="269"/>
      <c r="F773" s="264"/>
      <c r="G773" s="307" t="str">
        <f t="shared" si="0"/>
        <v/>
      </c>
      <c r="H773" s="307"/>
      <c r="I773" s="308"/>
      <c r="J773" s="307"/>
      <c r="K773" s="304"/>
      <c r="L773" s="307"/>
      <c r="M773" s="296"/>
      <c r="N773" s="296"/>
      <c r="O773" s="296"/>
      <c r="P773" s="296"/>
      <c r="Q773" s="296"/>
      <c r="R773" s="296"/>
      <c r="S773" s="296"/>
      <c r="T773" s="296"/>
      <c r="U773" s="296"/>
      <c r="V773" s="296"/>
      <c r="W773" s="296"/>
      <c r="X773" s="296"/>
      <c r="Y773" s="296"/>
      <c r="Z773" s="296"/>
    </row>
    <row r="774" spans="1:26" x14ac:dyDescent="0.2">
      <c r="A774" s="303">
        <v>771</v>
      </c>
      <c r="B774" s="304"/>
      <c r="C774" s="269"/>
      <c r="D774" s="306"/>
      <c r="E774" s="269"/>
      <c r="F774" s="264"/>
      <c r="G774" s="307" t="str">
        <f t="shared" si="0"/>
        <v/>
      </c>
      <c r="H774" s="307"/>
      <c r="I774" s="308"/>
      <c r="J774" s="307"/>
      <c r="K774" s="304"/>
      <c r="L774" s="307"/>
      <c r="M774" s="296"/>
      <c r="N774" s="296"/>
      <c r="O774" s="296"/>
      <c r="P774" s="296"/>
      <c r="Q774" s="296"/>
      <c r="R774" s="296"/>
      <c r="S774" s="296"/>
      <c r="T774" s="296"/>
      <c r="U774" s="296"/>
      <c r="V774" s="296"/>
      <c r="W774" s="296"/>
      <c r="X774" s="296"/>
      <c r="Y774" s="296"/>
      <c r="Z774" s="296"/>
    </row>
    <row r="775" spans="1:26" x14ac:dyDescent="0.2">
      <c r="A775" s="303">
        <v>772</v>
      </c>
      <c r="B775" s="304"/>
      <c r="C775" s="269"/>
      <c r="D775" s="306"/>
      <c r="E775" s="269"/>
      <c r="F775" s="264"/>
      <c r="G775" s="307" t="str">
        <f t="shared" si="0"/>
        <v/>
      </c>
      <c r="H775" s="307"/>
      <c r="I775" s="308"/>
      <c r="J775" s="307"/>
      <c r="K775" s="304"/>
      <c r="L775" s="307"/>
      <c r="M775" s="296"/>
      <c r="N775" s="296"/>
      <c r="O775" s="296"/>
      <c r="P775" s="296"/>
      <c r="Q775" s="296"/>
      <c r="R775" s="296"/>
      <c r="S775" s="296"/>
      <c r="T775" s="296"/>
      <c r="U775" s="296"/>
      <c r="V775" s="296"/>
      <c r="W775" s="296"/>
      <c r="X775" s="296"/>
      <c r="Y775" s="296"/>
      <c r="Z775" s="296"/>
    </row>
    <row r="776" spans="1:26" x14ac:dyDescent="0.2">
      <c r="A776" s="303">
        <v>773</v>
      </c>
      <c r="B776" s="304"/>
      <c r="C776" s="269"/>
      <c r="D776" s="306"/>
      <c r="E776" s="269"/>
      <c r="F776" s="264"/>
      <c r="G776" s="307" t="str">
        <f t="shared" si="0"/>
        <v/>
      </c>
      <c r="H776" s="307"/>
      <c r="I776" s="308"/>
      <c r="J776" s="307"/>
      <c r="K776" s="304"/>
      <c r="L776" s="307"/>
      <c r="M776" s="296"/>
      <c r="N776" s="296"/>
      <c r="O776" s="296"/>
      <c r="P776" s="296"/>
      <c r="Q776" s="296"/>
      <c r="R776" s="296"/>
      <c r="S776" s="296"/>
      <c r="T776" s="296"/>
      <c r="U776" s="296"/>
      <c r="V776" s="296"/>
      <c r="W776" s="296"/>
      <c r="X776" s="296"/>
      <c r="Y776" s="296"/>
      <c r="Z776" s="296"/>
    </row>
    <row r="777" spans="1:26" x14ac:dyDescent="0.2">
      <c r="A777" s="303">
        <v>774</v>
      </c>
      <c r="B777" s="304"/>
      <c r="C777" s="269"/>
      <c r="D777" s="306"/>
      <c r="E777" s="269"/>
      <c r="F777" s="264"/>
      <c r="G777" s="307" t="str">
        <f t="shared" si="0"/>
        <v/>
      </c>
      <c r="H777" s="307"/>
      <c r="I777" s="308"/>
      <c r="J777" s="307"/>
      <c r="K777" s="304"/>
      <c r="L777" s="307"/>
      <c r="M777" s="296"/>
      <c r="N777" s="296"/>
      <c r="O777" s="296"/>
      <c r="P777" s="296"/>
      <c r="Q777" s="296"/>
      <c r="R777" s="296"/>
      <c r="S777" s="296"/>
      <c r="T777" s="296"/>
      <c r="U777" s="296"/>
      <c r="V777" s="296"/>
      <c r="W777" s="296"/>
      <c r="X777" s="296"/>
      <c r="Y777" s="296"/>
      <c r="Z777" s="296"/>
    </row>
    <row r="778" spans="1:26" x14ac:dyDescent="0.2">
      <c r="A778" s="303">
        <v>775</v>
      </c>
      <c r="B778" s="304"/>
      <c r="C778" s="269"/>
      <c r="D778" s="306"/>
      <c r="E778" s="269"/>
      <c r="F778" s="264"/>
      <c r="G778" s="307" t="str">
        <f t="shared" si="0"/>
        <v/>
      </c>
      <c r="H778" s="307"/>
      <c r="I778" s="308"/>
      <c r="J778" s="307"/>
      <c r="K778" s="304"/>
      <c r="L778" s="307"/>
      <c r="M778" s="296"/>
      <c r="N778" s="296"/>
      <c r="O778" s="296"/>
      <c r="P778" s="296"/>
      <c r="Q778" s="296"/>
      <c r="R778" s="296"/>
      <c r="S778" s="296"/>
      <c r="T778" s="296"/>
      <c r="U778" s="296"/>
      <c r="V778" s="296"/>
      <c r="W778" s="296"/>
      <c r="X778" s="296"/>
      <c r="Y778" s="296"/>
      <c r="Z778" s="296"/>
    </row>
    <row r="779" spans="1:26" x14ac:dyDescent="0.2">
      <c r="A779" s="303">
        <v>776</v>
      </c>
      <c r="B779" s="304"/>
      <c r="C779" s="269"/>
      <c r="D779" s="306"/>
      <c r="E779" s="269"/>
      <c r="F779" s="264"/>
      <c r="G779" s="307" t="str">
        <f t="shared" si="0"/>
        <v/>
      </c>
      <c r="H779" s="307"/>
      <c r="I779" s="308"/>
      <c r="J779" s="307"/>
      <c r="K779" s="304"/>
      <c r="L779" s="307"/>
      <c r="M779" s="296"/>
      <c r="N779" s="296"/>
      <c r="O779" s="296"/>
      <c r="P779" s="296"/>
      <c r="Q779" s="296"/>
      <c r="R779" s="296"/>
      <c r="S779" s="296"/>
      <c r="T779" s="296"/>
      <c r="U779" s="296"/>
      <c r="V779" s="296"/>
      <c r="W779" s="296"/>
      <c r="X779" s="296"/>
      <c r="Y779" s="296"/>
      <c r="Z779" s="296"/>
    </row>
    <row r="780" spans="1:26" x14ac:dyDescent="0.2">
      <c r="A780" s="303">
        <v>777</v>
      </c>
      <c r="B780" s="304"/>
      <c r="C780" s="269"/>
      <c r="D780" s="306"/>
      <c r="E780" s="269"/>
      <c r="F780" s="264"/>
      <c r="G780" s="307" t="str">
        <f t="shared" si="0"/>
        <v/>
      </c>
      <c r="H780" s="307"/>
      <c r="I780" s="308"/>
      <c r="J780" s="307"/>
      <c r="K780" s="304"/>
      <c r="L780" s="307"/>
      <c r="M780" s="296"/>
      <c r="N780" s="296"/>
      <c r="O780" s="296"/>
      <c r="P780" s="296"/>
      <c r="Q780" s="296"/>
      <c r="R780" s="296"/>
      <c r="S780" s="296"/>
      <c r="T780" s="296"/>
      <c r="U780" s="296"/>
      <c r="V780" s="296"/>
      <c r="W780" s="296"/>
      <c r="X780" s="296"/>
      <c r="Y780" s="296"/>
      <c r="Z780" s="296"/>
    </row>
    <row r="781" spans="1:26" x14ac:dyDescent="0.2">
      <c r="A781" s="303">
        <v>778</v>
      </c>
      <c r="B781" s="304"/>
      <c r="C781" s="269"/>
      <c r="D781" s="306"/>
      <c r="E781" s="269"/>
      <c r="F781" s="264"/>
      <c r="G781" s="307" t="str">
        <f t="shared" si="0"/>
        <v/>
      </c>
      <c r="H781" s="307"/>
      <c r="I781" s="308"/>
      <c r="J781" s="307"/>
      <c r="K781" s="304"/>
      <c r="L781" s="307"/>
      <c r="M781" s="296"/>
      <c r="N781" s="296"/>
      <c r="O781" s="296"/>
      <c r="P781" s="296"/>
      <c r="Q781" s="296"/>
      <c r="R781" s="296"/>
      <c r="S781" s="296"/>
      <c r="T781" s="296"/>
      <c r="U781" s="296"/>
      <c r="V781" s="296"/>
      <c r="W781" s="296"/>
      <c r="X781" s="296"/>
      <c r="Y781" s="296"/>
      <c r="Z781" s="296"/>
    </row>
    <row r="782" spans="1:26" x14ac:dyDescent="0.2">
      <c r="A782" s="303">
        <v>779</v>
      </c>
      <c r="B782" s="304"/>
      <c r="C782" s="269"/>
      <c r="D782" s="306"/>
      <c r="E782" s="269"/>
      <c r="F782" s="264"/>
      <c r="G782" s="307" t="str">
        <f t="shared" si="0"/>
        <v/>
      </c>
      <c r="H782" s="307"/>
      <c r="I782" s="308"/>
      <c r="J782" s="307"/>
      <c r="K782" s="304"/>
      <c r="L782" s="307"/>
      <c r="M782" s="296"/>
      <c r="N782" s="296"/>
      <c r="O782" s="296"/>
      <c r="P782" s="296"/>
      <c r="Q782" s="296"/>
      <c r="R782" s="296"/>
      <c r="S782" s="296"/>
      <c r="T782" s="296"/>
      <c r="U782" s="296"/>
      <c r="V782" s="296"/>
      <c r="W782" s="296"/>
      <c r="X782" s="296"/>
      <c r="Y782" s="296"/>
      <c r="Z782" s="296"/>
    </row>
    <row r="783" spans="1:26" x14ac:dyDescent="0.2">
      <c r="A783" s="303">
        <v>780</v>
      </c>
      <c r="B783" s="304"/>
      <c r="C783" s="269"/>
      <c r="D783" s="306"/>
      <c r="E783" s="269"/>
      <c r="F783" s="264"/>
      <c r="G783" s="307" t="str">
        <f t="shared" si="0"/>
        <v/>
      </c>
      <c r="H783" s="307"/>
      <c r="I783" s="308"/>
      <c r="J783" s="307"/>
      <c r="K783" s="304"/>
      <c r="L783" s="307"/>
      <c r="M783" s="296"/>
      <c r="N783" s="296"/>
      <c r="O783" s="296"/>
      <c r="P783" s="296"/>
      <c r="Q783" s="296"/>
      <c r="R783" s="296"/>
      <c r="S783" s="296"/>
      <c r="T783" s="296"/>
      <c r="U783" s="296"/>
      <c r="V783" s="296"/>
      <c r="W783" s="296"/>
      <c r="X783" s="296"/>
      <c r="Y783" s="296"/>
      <c r="Z783" s="296"/>
    </row>
    <row r="784" spans="1:26" x14ac:dyDescent="0.2">
      <c r="A784" s="303">
        <v>781</v>
      </c>
      <c r="B784" s="304"/>
      <c r="C784" s="269"/>
      <c r="D784" s="306"/>
      <c r="E784" s="269"/>
      <c r="F784" s="264"/>
      <c r="G784" s="307" t="str">
        <f t="shared" si="0"/>
        <v/>
      </c>
      <c r="H784" s="307"/>
      <c r="I784" s="308"/>
      <c r="J784" s="307"/>
      <c r="K784" s="304"/>
      <c r="L784" s="307"/>
      <c r="M784" s="296"/>
      <c r="N784" s="296"/>
      <c r="O784" s="296"/>
      <c r="P784" s="296"/>
      <c r="Q784" s="296"/>
      <c r="R784" s="296"/>
      <c r="S784" s="296"/>
      <c r="T784" s="296"/>
      <c r="U784" s="296"/>
      <c r="V784" s="296"/>
      <c r="W784" s="296"/>
      <c r="X784" s="296"/>
      <c r="Y784" s="296"/>
      <c r="Z784" s="296"/>
    </row>
    <row r="785" spans="1:26" x14ac:dyDescent="0.2">
      <c r="A785" s="303">
        <v>782</v>
      </c>
      <c r="B785" s="304"/>
      <c r="C785" s="269"/>
      <c r="D785" s="306"/>
      <c r="E785" s="269"/>
      <c r="F785" s="264"/>
      <c r="G785" s="307" t="str">
        <f t="shared" si="0"/>
        <v/>
      </c>
      <c r="H785" s="307"/>
      <c r="I785" s="308"/>
      <c r="J785" s="307"/>
      <c r="K785" s="304"/>
      <c r="L785" s="307"/>
      <c r="M785" s="296"/>
      <c r="N785" s="296"/>
      <c r="O785" s="296"/>
      <c r="P785" s="296"/>
      <c r="Q785" s="296"/>
      <c r="R785" s="296"/>
      <c r="S785" s="296"/>
      <c r="T785" s="296"/>
      <c r="U785" s="296"/>
      <c r="V785" s="296"/>
      <c r="W785" s="296"/>
      <c r="X785" s="296"/>
      <c r="Y785" s="296"/>
      <c r="Z785" s="296"/>
    </row>
    <row r="786" spans="1:26" x14ac:dyDescent="0.2">
      <c r="A786" s="303">
        <v>783</v>
      </c>
      <c r="B786" s="304"/>
      <c r="C786" s="269"/>
      <c r="D786" s="306"/>
      <c r="E786" s="269"/>
      <c r="F786" s="264"/>
      <c r="G786" s="307" t="str">
        <f t="shared" si="0"/>
        <v/>
      </c>
      <c r="H786" s="307"/>
      <c r="I786" s="308"/>
      <c r="J786" s="307"/>
      <c r="K786" s="304"/>
      <c r="L786" s="307"/>
      <c r="M786" s="296"/>
      <c r="N786" s="296"/>
      <c r="O786" s="296"/>
      <c r="P786" s="296"/>
      <c r="Q786" s="296"/>
      <c r="R786" s="296"/>
      <c r="S786" s="296"/>
      <c r="T786" s="296"/>
      <c r="U786" s="296"/>
      <c r="V786" s="296"/>
      <c r="W786" s="296"/>
      <c r="X786" s="296"/>
      <c r="Y786" s="296"/>
      <c r="Z786" s="296"/>
    </row>
    <row r="787" spans="1:26" x14ac:dyDescent="0.2">
      <c r="A787" s="303">
        <v>784</v>
      </c>
      <c r="B787" s="304"/>
      <c r="C787" s="269"/>
      <c r="D787" s="306"/>
      <c r="E787" s="269"/>
      <c r="F787" s="264"/>
      <c r="G787" s="307" t="str">
        <f t="shared" si="0"/>
        <v/>
      </c>
      <c r="H787" s="307"/>
      <c r="I787" s="308"/>
      <c r="J787" s="307"/>
      <c r="K787" s="304"/>
      <c r="L787" s="307"/>
      <c r="M787" s="296"/>
      <c r="N787" s="296"/>
      <c r="O787" s="296"/>
      <c r="P787" s="296"/>
      <c r="Q787" s="296"/>
      <c r="R787" s="296"/>
      <c r="S787" s="296"/>
      <c r="T787" s="296"/>
      <c r="U787" s="296"/>
      <c r="V787" s="296"/>
      <c r="W787" s="296"/>
      <c r="X787" s="296"/>
      <c r="Y787" s="296"/>
      <c r="Z787" s="296"/>
    </row>
    <row r="788" spans="1:26" x14ac:dyDescent="0.2">
      <c r="A788" s="303">
        <v>785</v>
      </c>
      <c r="B788" s="304"/>
      <c r="C788" s="269"/>
      <c r="D788" s="306"/>
      <c r="E788" s="269"/>
      <c r="F788" s="264"/>
      <c r="G788" s="307" t="str">
        <f t="shared" si="0"/>
        <v/>
      </c>
      <c r="H788" s="307"/>
      <c r="I788" s="308"/>
      <c r="J788" s="307"/>
      <c r="K788" s="304"/>
      <c r="L788" s="307"/>
      <c r="M788" s="296"/>
      <c r="N788" s="296"/>
      <c r="O788" s="296"/>
      <c r="P788" s="296"/>
      <c r="Q788" s="296"/>
      <c r="R788" s="296"/>
      <c r="S788" s="296"/>
      <c r="T788" s="296"/>
      <c r="U788" s="296"/>
      <c r="V788" s="296"/>
      <c r="W788" s="296"/>
      <c r="X788" s="296"/>
      <c r="Y788" s="296"/>
      <c r="Z788" s="296"/>
    </row>
    <row r="789" spans="1:26" x14ac:dyDescent="0.2">
      <c r="A789" s="303">
        <v>786</v>
      </c>
      <c r="B789" s="304"/>
      <c r="C789" s="269"/>
      <c r="D789" s="306"/>
      <c r="E789" s="269"/>
      <c r="F789" s="264"/>
      <c r="G789" s="307" t="str">
        <f t="shared" si="0"/>
        <v/>
      </c>
      <c r="H789" s="307"/>
      <c r="I789" s="308"/>
      <c r="J789" s="307"/>
      <c r="K789" s="304"/>
      <c r="L789" s="307"/>
      <c r="M789" s="296"/>
      <c r="N789" s="296"/>
      <c r="O789" s="296"/>
      <c r="P789" s="296"/>
      <c r="Q789" s="296"/>
      <c r="R789" s="296"/>
      <c r="S789" s="296"/>
      <c r="T789" s="296"/>
      <c r="U789" s="296"/>
      <c r="V789" s="296"/>
      <c r="W789" s="296"/>
      <c r="X789" s="296"/>
      <c r="Y789" s="296"/>
      <c r="Z789" s="296"/>
    </row>
    <row r="790" spans="1:26" x14ac:dyDescent="0.2">
      <c r="A790" s="303">
        <v>787</v>
      </c>
      <c r="B790" s="304"/>
      <c r="C790" s="269"/>
      <c r="D790" s="306"/>
      <c r="E790" s="269"/>
      <c r="F790" s="264"/>
      <c r="G790" s="307" t="str">
        <f t="shared" si="0"/>
        <v/>
      </c>
      <c r="H790" s="307"/>
      <c r="I790" s="308"/>
      <c r="J790" s="307"/>
      <c r="K790" s="304"/>
      <c r="L790" s="307"/>
      <c r="M790" s="296"/>
      <c r="N790" s="296"/>
      <c r="O790" s="296"/>
      <c r="P790" s="296"/>
      <c r="Q790" s="296"/>
      <c r="R790" s="296"/>
      <c r="S790" s="296"/>
      <c r="T790" s="296"/>
      <c r="U790" s="296"/>
      <c r="V790" s="296"/>
      <c r="W790" s="296"/>
      <c r="X790" s="296"/>
      <c r="Y790" s="296"/>
      <c r="Z790" s="296"/>
    </row>
    <row r="791" spans="1:26" x14ac:dyDescent="0.2">
      <c r="A791" s="303">
        <v>788</v>
      </c>
      <c r="B791" s="304"/>
      <c r="C791" s="269"/>
      <c r="D791" s="306"/>
      <c r="E791" s="269"/>
      <c r="F791" s="264"/>
      <c r="G791" s="307" t="str">
        <f t="shared" si="0"/>
        <v/>
      </c>
      <c r="H791" s="307"/>
      <c r="I791" s="308"/>
      <c r="J791" s="307"/>
      <c r="K791" s="304"/>
      <c r="L791" s="307"/>
      <c r="M791" s="296"/>
      <c r="N791" s="296"/>
      <c r="O791" s="296"/>
      <c r="P791" s="296"/>
      <c r="Q791" s="296"/>
      <c r="R791" s="296"/>
      <c r="S791" s="296"/>
      <c r="T791" s="296"/>
      <c r="U791" s="296"/>
      <c r="V791" s="296"/>
      <c r="W791" s="296"/>
      <c r="X791" s="296"/>
      <c r="Y791" s="296"/>
      <c r="Z791" s="296"/>
    </row>
    <row r="792" spans="1:26" x14ac:dyDescent="0.2">
      <c r="A792" s="303">
        <v>789</v>
      </c>
      <c r="B792" s="304"/>
      <c r="C792" s="269"/>
      <c r="D792" s="306"/>
      <c r="E792" s="269"/>
      <c r="F792" s="264"/>
      <c r="G792" s="307" t="str">
        <f t="shared" si="0"/>
        <v/>
      </c>
      <c r="H792" s="307"/>
      <c r="I792" s="308"/>
      <c r="J792" s="307"/>
      <c r="K792" s="304"/>
      <c r="L792" s="307"/>
      <c r="M792" s="296"/>
      <c r="N792" s="296"/>
      <c r="O792" s="296"/>
      <c r="P792" s="296"/>
      <c r="Q792" s="296"/>
      <c r="R792" s="296"/>
      <c r="S792" s="296"/>
      <c r="T792" s="296"/>
      <c r="U792" s="296"/>
      <c r="V792" s="296"/>
      <c r="W792" s="296"/>
      <c r="X792" s="296"/>
      <c r="Y792" s="296"/>
      <c r="Z792" s="296"/>
    </row>
    <row r="793" spans="1:26" x14ac:dyDescent="0.2">
      <c r="A793" s="303">
        <v>790</v>
      </c>
      <c r="B793" s="304"/>
      <c r="C793" s="269"/>
      <c r="D793" s="306"/>
      <c r="E793" s="269"/>
      <c r="F793" s="264"/>
      <c r="G793" s="307" t="str">
        <f t="shared" si="0"/>
        <v/>
      </c>
      <c r="H793" s="307"/>
      <c r="I793" s="308"/>
      <c r="J793" s="307"/>
      <c r="K793" s="304"/>
      <c r="L793" s="307"/>
      <c r="M793" s="296"/>
      <c r="N793" s="296"/>
      <c r="O793" s="296"/>
      <c r="P793" s="296"/>
      <c r="Q793" s="296"/>
      <c r="R793" s="296"/>
      <c r="S793" s="296"/>
      <c r="T793" s="296"/>
      <c r="U793" s="296"/>
      <c r="V793" s="296"/>
      <c r="W793" s="296"/>
      <c r="X793" s="296"/>
      <c r="Y793" s="296"/>
      <c r="Z793" s="296"/>
    </row>
    <row r="794" spans="1:26" x14ac:dyDescent="0.2">
      <c r="A794" s="303">
        <v>791</v>
      </c>
      <c r="B794" s="304"/>
      <c r="C794" s="269"/>
      <c r="D794" s="306"/>
      <c r="E794" s="269"/>
      <c r="F794" s="264"/>
      <c r="G794" s="307" t="str">
        <f t="shared" si="0"/>
        <v/>
      </c>
      <c r="H794" s="307"/>
      <c r="I794" s="308"/>
      <c r="J794" s="307"/>
      <c r="K794" s="304"/>
      <c r="L794" s="307"/>
      <c r="M794" s="296"/>
      <c r="N794" s="296"/>
      <c r="O794" s="296"/>
      <c r="P794" s="296"/>
      <c r="Q794" s="296"/>
      <c r="R794" s="296"/>
      <c r="S794" s="296"/>
      <c r="T794" s="296"/>
      <c r="U794" s="296"/>
      <c r="V794" s="296"/>
      <c r="W794" s="296"/>
      <c r="X794" s="296"/>
      <c r="Y794" s="296"/>
      <c r="Z794" s="296"/>
    </row>
    <row r="795" spans="1:26" x14ac:dyDescent="0.2">
      <c r="A795" s="303">
        <v>792</v>
      </c>
      <c r="B795" s="304"/>
      <c r="C795" s="269"/>
      <c r="D795" s="306"/>
      <c r="E795" s="269"/>
      <c r="F795" s="264"/>
      <c r="G795" s="307" t="str">
        <f t="shared" si="0"/>
        <v/>
      </c>
      <c r="H795" s="307"/>
      <c r="I795" s="308"/>
      <c r="J795" s="307"/>
      <c r="K795" s="304"/>
      <c r="L795" s="307"/>
      <c r="M795" s="296"/>
      <c r="N795" s="296"/>
      <c r="O795" s="296"/>
      <c r="P795" s="296"/>
      <c r="Q795" s="296"/>
      <c r="R795" s="296"/>
      <c r="S795" s="296"/>
      <c r="T795" s="296"/>
      <c r="U795" s="296"/>
      <c r="V795" s="296"/>
      <c r="W795" s="296"/>
      <c r="X795" s="296"/>
      <c r="Y795" s="296"/>
      <c r="Z795" s="296"/>
    </row>
    <row r="796" spans="1:26" x14ac:dyDescent="0.2">
      <c r="A796" s="303">
        <v>793</v>
      </c>
      <c r="B796" s="304"/>
      <c r="C796" s="269"/>
      <c r="D796" s="306"/>
      <c r="E796" s="269"/>
      <c r="F796" s="264"/>
      <c r="G796" s="307" t="str">
        <f t="shared" si="0"/>
        <v/>
      </c>
      <c r="H796" s="307"/>
      <c r="I796" s="308"/>
      <c r="J796" s="307"/>
      <c r="K796" s="304"/>
      <c r="L796" s="307"/>
      <c r="M796" s="296"/>
      <c r="N796" s="296"/>
      <c r="O796" s="296"/>
      <c r="P796" s="296"/>
      <c r="Q796" s="296"/>
      <c r="R796" s="296"/>
      <c r="S796" s="296"/>
      <c r="T796" s="296"/>
      <c r="U796" s="296"/>
      <c r="V796" s="296"/>
      <c r="W796" s="296"/>
      <c r="X796" s="296"/>
      <c r="Y796" s="296"/>
      <c r="Z796" s="296"/>
    </row>
    <row r="797" spans="1:26" x14ac:dyDescent="0.2">
      <c r="A797" s="303">
        <v>794</v>
      </c>
      <c r="B797" s="304"/>
      <c r="C797" s="269"/>
      <c r="D797" s="306"/>
      <c r="E797" s="269"/>
      <c r="F797" s="264"/>
      <c r="G797" s="307" t="str">
        <f t="shared" si="0"/>
        <v/>
      </c>
      <c r="H797" s="307"/>
      <c r="I797" s="308"/>
      <c r="J797" s="307"/>
      <c r="K797" s="304"/>
      <c r="L797" s="307"/>
      <c r="M797" s="296"/>
      <c r="N797" s="296"/>
      <c r="O797" s="296"/>
      <c r="P797" s="296"/>
      <c r="Q797" s="296"/>
      <c r="R797" s="296"/>
      <c r="S797" s="296"/>
      <c r="T797" s="296"/>
      <c r="U797" s="296"/>
      <c r="V797" s="296"/>
      <c r="W797" s="296"/>
      <c r="X797" s="296"/>
      <c r="Y797" s="296"/>
      <c r="Z797" s="296"/>
    </row>
    <row r="798" spans="1:26" x14ac:dyDescent="0.2">
      <c r="A798" s="303">
        <v>795</v>
      </c>
      <c r="B798" s="304"/>
      <c r="C798" s="269"/>
      <c r="D798" s="306"/>
      <c r="E798" s="269"/>
      <c r="F798" s="264"/>
      <c r="G798" s="307" t="str">
        <f t="shared" si="0"/>
        <v/>
      </c>
      <c r="H798" s="307"/>
      <c r="I798" s="308"/>
      <c r="J798" s="307"/>
      <c r="K798" s="304"/>
      <c r="L798" s="307"/>
      <c r="M798" s="296"/>
      <c r="N798" s="296"/>
      <c r="O798" s="296"/>
      <c r="P798" s="296"/>
      <c r="Q798" s="296"/>
      <c r="R798" s="296"/>
      <c r="S798" s="296"/>
      <c r="T798" s="296"/>
      <c r="U798" s="296"/>
      <c r="V798" s="296"/>
      <c r="W798" s="296"/>
      <c r="X798" s="296"/>
      <c r="Y798" s="296"/>
      <c r="Z798" s="296"/>
    </row>
    <row r="799" spans="1:26" x14ac:dyDescent="0.2">
      <c r="A799" s="303">
        <v>796</v>
      </c>
      <c r="B799" s="304"/>
      <c r="C799" s="269"/>
      <c r="D799" s="306"/>
      <c r="E799" s="269"/>
      <c r="F799" s="264"/>
      <c r="G799" s="307" t="str">
        <f t="shared" si="0"/>
        <v/>
      </c>
      <c r="H799" s="307"/>
      <c r="I799" s="308"/>
      <c r="J799" s="307"/>
      <c r="K799" s="304"/>
      <c r="L799" s="307"/>
      <c r="M799" s="296"/>
      <c r="N799" s="296"/>
      <c r="O799" s="296"/>
      <c r="P799" s="296"/>
      <c r="Q799" s="296"/>
      <c r="R799" s="296"/>
      <c r="S799" s="296"/>
      <c r="T799" s="296"/>
      <c r="U799" s="296"/>
      <c r="V799" s="296"/>
      <c r="W799" s="296"/>
      <c r="X799" s="296"/>
      <c r="Y799" s="296"/>
      <c r="Z799" s="296"/>
    </row>
    <row r="800" spans="1:26" x14ac:dyDescent="0.2">
      <c r="A800" s="303">
        <v>797</v>
      </c>
      <c r="B800" s="304"/>
      <c r="C800" s="269"/>
      <c r="D800" s="306"/>
      <c r="E800" s="269"/>
      <c r="F800" s="264"/>
      <c r="G800" s="307" t="str">
        <f t="shared" si="0"/>
        <v/>
      </c>
      <c r="H800" s="307"/>
      <c r="I800" s="308"/>
      <c r="J800" s="307"/>
      <c r="K800" s="304"/>
      <c r="L800" s="307"/>
      <c r="M800" s="296"/>
      <c r="N800" s="296"/>
      <c r="O800" s="296"/>
      <c r="P800" s="296"/>
      <c r="Q800" s="296"/>
      <c r="R800" s="296"/>
      <c r="S800" s="296"/>
      <c r="T800" s="296"/>
      <c r="U800" s="296"/>
      <c r="V800" s="296"/>
      <c r="W800" s="296"/>
      <c r="X800" s="296"/>
      <c r="Y800" s="296"/>
      <c r="Z800" s="296"/>
    </row>
    <row r="801" spans="1:26" x14ac:dyDescent="0.2">
      <c r="A801" s="303">
        <v>798</v>
      </c>
      <c r="B801" s="304"/>
      <c r="C801" s="269"/>
      <c r="D801" s="306"/>
      <c r="E801" s="269"/>
      <c r="F801" s="264"/>
      <c r="G801" s="307" t="str">
        <f t="shared" si="0"/>
        <v/>
      </c>
      <c r="H801" s="307"/>
      <c r="I801" s="308"/>
      <c r="J801" s="307"/>
      <c r="K801" s="304"/>
      <c r="L801" s="307"/>
      <c r="M801" s="296"/>
      <c r="N801" s="296"/>
      <c r="O801" s="296"/>
      <c r="P801" s="296"/>
      <c r="Q801" s="296"/>
      <c r="R801" s="296"/>
      <c r="S801" s="296"/>
      <c r="T801" s="296"/>
      <c r="U801" s="296"/>
      <c r="V801" s="296"/>
      <c r="W801" s="296"/>
      <c r="X801" s="296"/>
      <c r="Y801" s="296"/>
      <c r="Z801" s="296"/>
    </row>
    <row r="802" spans="1:26" x14ac:dyDescent="0.2">
      <c r="A802" s="303">
        <v>799</v>
      </c>
      <c r="B802" s="304"/>
      <c r="C802" s="269"/>
      <c r="D802" s="306"/>
      <c r="E802" s="269"/>
      <c r="F802" s="264"/>
      <c r="G802" s="307" t="str">
        <f t="shared" si="0"/>
        <v/>
      </c>
      <c r="H802" s="307"/>
      <c r="I802" s="308"/>
      <c r="J802" s="307"/>
      <c r="K802" s="304"/>
      <c r="L802" s="307"/>
      <c r="M802" s="296"/>
      <c r="N802" s="296"/>
      <c r="O802" s="296"/>
      <c r="P802" s="296"/>
      <c r="Q802" s="296"/>
      <c r="R802" s="296"/>
      <c r="S802" s="296"/>
      <c r="T802" s="296"/>
      <c r="U802" s="296"/>
      <c r="V802" s="296"/>
      <c r="W802" s="296"/>
      <c r="X802" s="296"/>
      <c r="Y802" s="296"/>
      <c r="Z802" s="296"/>
    </row>
    <row r="803" spans="1:26" x14ac:dyDescent="0.2">
      <c r="A803" s="303">
        <v>800</v>
      </c>
      <c r="B803" s="304"/>
      <c r="C803" s="269"/>
      <c r="D803" s="306"/>
      <c r="E803" s="269"/>
      <c r="F803" s="264"/>
      <c r="G803" s="307" t="str">
        <f t="shared" si="0"/>
        <v/>
      </c>
      <c r="H803" s="307"/>
      <c r="I803" s="308"/>
      <c r="J803" s="307"/>
      <c r="K803" s="304"/>
      <c r="L803" s="307"/>
      <c r="M803" s="296"/>
      <c r="N803" s="296"/>
      <c r="O803" s="296"/>
      <c r="P803" s="296"/>
      <c r="Q803" s="296"/>
      <c r="R803" s="296"/>
      <c r="S803" s="296"/>
      <c r="T803" s="296"/>
      <c r="U803" s="296"/>
      <c r="V803" s="296"/>
      <c r="W803" s="296"/>
      <c r="X803" s="296"/>
      <c r="Y803" s="296"/>
      <c r="Z803" s="296"/>
    </row>
    <row r="804" spans="1:26" x14ac:dyDescent="0.2">
      <c r="A804" s="303">
        <v>801</v>
      </c>
      <c r="B804" s="304"/>
      <c r="C804" s="269"/>
      <c r="D804" s="306"/>
      <c r="E804" s="269"/>
      <c r="F804" s="264"/>
      <c r="G804" s="307" t="str">
        <f t="shared" si="0"/>
        <v/>
      </c>
      <c r="H804" s="307"/>
      <c r="I804" s="308"/>
      <c r="J804" s="307"/>
      <c r="K804" s="304"/>
      <c r="L804" s="307"/>
      <c r="M804" s="296"/>
      <c r="N804" s="296"/>
      <c r="O804" s="296"/>
      <c r="P804" s="296"/>
      <c r="Q804" s="296"/>
      <c r="R804" s="296"/>
      <c r="S804" s="296"/>
      <c r="T804" s="296"/>
      <c r="U804" s="296"/>
      <c r="V804" s="296"/>
      <c r="W804" s="296"/>
      <c r="X804" s="296"/>
      <c r="Y804" s="296"/>
      <c r="Z804" s="296"/>
    </row>
    <row r="805" spans="1:26" x14ac:dyDescent="0.2">
      <c r="A805" s="303">
        <v>802</v>
      </c>
      <c r="B805" s="304"/>
      <c r="C805" s="269"/>
      <c r="D805" s="306"/>
      <c r="E805" s="269"/>
      <c r="F805" s="264"/>
      <c r="G805" s="307" t="str">
        <f t="shared" si="0"/>
        <v/>
      </c>
      <c r="H805" s="307"/>
      <c r="I805" s="308"/>
      <c r="J805" s="307"/>
      <c r="K805" s="304"/>
      <c r="L805" s="307"/>
      <c r="M805" s="296"/>
      <c r="N805" s="296"/>
      <c r="O805" s="296"/>
      <c r="P805" s="296"/>
      <c r="Q805" s="296"/>
      <c r="R805" s="296"/>
      <c r="S805" s="296"/>
      <c r="T805" s="296"/>
      <c r="U805" s="296"/>
      <c r="V805" s="296"/>
      <c r="W805" s="296"/>
      <c r="X805" s="296"/>
      <c r="Y805" s="296"/>
      <c r="Z805" s="296"/>
    </row>
    <row r="806" spans="1:26" x14ac:dyDescent="0.2">
      <c r="A806" s="303">
        <v>803</v>
      </c>
      <c r="B806" s="304"/>
      <c r="C806" s="269"/>
      <c r="D806" s="306"/>
      <c r="E806" s="269"/>
      <c r="F806" s="264"/>
      <c r="G806" s="307" t="str">
        <f t="shared" si="0"/>
        <v/>
      </c>
      <c r="H806" s="307"/>
      <c r="I806" s="308"/>
      <c r="J806" s="307"/>
      <c r="K806" s="304"/>
      <c r="L806" s="307"/>
      <c r="M806" s="296"/>
      <c r="N806" s="296"/>
      <c r="O806" s="296"/>
      <c r="P806" s="296"/>
      <c r="Q806" s="296"/>
      <c r="R806" s="296"/>
      <c r="S806" s="296"/>
      <c r="T806" s="296"/>
      <c r="U806" s="296"/>
      <c r="V806" s="296"/>
      <c r="W806" s="296"/>
      <c r="X806" s="296"/>
      <c r="Y806" s="296"/>
      <c r="Z806" s="296"/>
    </row>
    <row r="807" spans="1:26" x14ac:dyDescent="0.2">
      <c r="A807" s="303">
        <v>804</v>
      </c>
      <c r="B807" s="304"/>
      <c r="C807" s="269"/>
      <c r="D807" s="306"/>
      <c r="E807" s="269"/>
      <c r="F807" s="264"/>
      <c r="G807" s="307" t="str">
        <f t="shared" si="0"/>
        <v/>
      </c>
      <c r="H807" s="307"/>
      <c r="I807" s="308"/>
      <c r="J807" s="307"/>
      <c r="K807" s="304"/>
      <c r="L807" s="307"/>
      <c r="M807" s="296"/>
      <c r="N807" s="296"/>
      <c r="O807" s="296"/>
      <c r="P807" s="296"/>
      <c r="Q807" s="296"/>
      <c r="R807" s="296"/>
      <c r="S807" s="296"/>
      <c r="T807" s="296"/>
      <c r="U807" s="296"/>
      <c r="V807" s="296"/>
      <c r="W807" s="296"/>
      <c r="X807" s="296"/>
      <c r="Y807" s="296"/>
      <c r="Z807" s="296"/>
    </row>
    <row r="808" spans="1:26" x14ac:dyDescent="0.2">
      <c r="A808" s="303">
        <v>805</v>
      </c>
      <c r="B808" s="304"/>
      <c r="C808" s="269"/>
      <c r="D808" s="306"/>
      <c r="E808" s="269"/>
      <c r="F808" s="264"/>
      <c r="G808" s="307" t="str">
        <f t="shared" si="0"/>
        <v/>
      </c>
      <c r="H808" s="307"/>
      <c r="I808" s="308"/>
      <c r="J808" s="307"/>
      <c r="K808" s="304"/>
      <c r="L808" s="307"/>
      <c r="M808" s="296"/>
      <c r="N808" s="296"/>
      <c r="O808" s="296"/>
      <c r="P808" s="296"/>
      <c r="Q808" s="296"/>
      <c r="R808" s="296"/>
      <c r="S808" s="296"/>
      <c r="T808" s="296"/>
      <c r="U808" s="296"/>
      <c r="V808" s="296"/>
      <c r="W808" s="296"/>
      <c r="X808" s="296"/>
      <c r="Y808" s="296"/>
      <c r="Z808" s="296"/>
    </row>
    <row r="809" spans="1:26" x14ac:dyDescent="0.2">
      <c r="A809" s="303">
        <v>806</v>
      </c>
      <c r="B809" s="304"/>
      <c r="C809" s="269"/>
      <c r="D809" s="306"/>
      <c r="E809" s="269"/>
      <c r="F809" s="264"/>
      <c r="G809" s="307" t="str">
        <f t="shared" si="0"/>
        <v/>
      </c>
      <c r="H809" s="307"/>
      <c r="I809" s="308"/>
      <c r="J809" s="307"/>
      <c r="K809" s="304"/>
      <c r="L809" s="307"/>
      <c r="M809" s="296"/>
      <c r="N809" s="296"/>
      <c r="O809" s="296"/>
      <c r="P809" s="296"/>
      <c r="Q809" s="296"/>
      <c r="R809" s="296"/>
      <c r="S809" s="296"/>
      <c r="T809" s="296"/>
      <c r="U809" s="296"/>
      <c r="V809" s="296"/>
      <c r="W809" s="296"/>
      <c r="X809" s="296"/>
      <c r="Y809" s="296"/>
      <c r="Z809" s="296"/>
    </row>
    <row r="810" spans="1:26" x14ac:dyDescent="0.2">
      <c r="A810" s="303">
        <v>807</v>
      </c>
      <c r="B810" s="304"/>
      <c r="C810" s="269"/>
      <c r="D810" s="306"/>
      <c r="E810" s="269"/>
      <c r="F810" s="264"/>
      <c r="G810" s="307" t="str">
        <f t="shared" si="0"/>
        <v/>
      </c>
      <c r="H810" s="307"/>
      <c r="I810" s="308"/>
      <c r="J810" s="307"/>
      <c r="K810" s="304"/>
      <c r="L810" s="307"/>
      <c r="M810" s="296"/>
      <c r="N810" s="296"/>
      <c r="O810" s="296"/>
      <c r="P810" s="296"/>
      <c r="Q810" s="296"/>
      <c r="R810" s="296"/>
      <c r="S810" s="296"/>
      <c r="T810" s="296"/>
      <c r="U810" s="296"/>
      <c r="V810" s="296"/>
      <c r="W810" s="296"/>
      <c r="X810" s="296"/>
      <c r="Y810" s="296"/>
      <c r="Z810" s="296"/>
    </row>
    <row r="811" spans="1:26" x14ac:dyDescent="0.2">
      <c r="A811" s="303">
        <v>808</v>
      </c>
      <c r="B811" s="304"/>
      <c r="C811" s="269"/>
      <c r="D811" s="306"/>
      <c r="E811" s="269"/>
      <c r="F811" s="264"/>
      <c r="G811" s="307" t="str">
        <f t="shared" si="0"/>
        <v/>
      </c>
      <c r="H811" s="307"/>
      <c r="I811" s="308"/>
      <c r="J811" s="307"/>
      <c r="K811" s="304"/>
      <c r="L811" s="307"/>
      <c r="M811" s="296"/>
      <c r="N811" s="296"/>
      <c r="O811" s="296"/>
      <c r="P811" s="296"/>
      <c r="Q811" s="296"/>
      <c r="R811" s="296"/>
      <c r="S811" s="296"/>
      <c r="T811" s="296"/>
      <c r="U811" s="296"/>
      <c r="V811" s="296"/>
      <c r="W811" s="296"/>
      <c r="X811" s="296"/>
      <c r="Y811" s="296"/>
      <c r="Z811" s="296"/>
    </row>
    <row r="812" spans="1:26" x14ac:dyDescent="0.2">
      <c r="A812" s="303">
        <v>809</v>
      </c>
      <c r="B812" s="304"/>
      <c r="C812" s="269"/>
      <c r="D812" s="306"/>
      <c r="E812" s="269"/>
      <c r="F812" s="264"/>
      <c r="G812" s="307" t="str">
        <f t="shared" si="0"/>
        <v/>
      </c>
      <c r="H812" s="307"/>
      <c r="I812" s="308"/>
      <c r="J812" s="307"/>
      <c r="K812" s="304"/>
      <c r="L812" s="307"/>
      <c r="M812" s="296"/>
      <c r="N812" s="296"/>
      <c r="O812" s="296"/>
      <c r="P812" s="296"/>
      <c r="Q812" s="296"/>
      <c r="R812" s="296"/>
      <c r="S812" s="296"/>
      <c r="T812" s="296"/>
      <c r="U812" s="296"/>
      <c r="V812" s="296"/>
      <c r="W812" s="296"/>
      <c r="X812" s="296"/>
      <c r="Y812" s="296"/>
      <c r="Z812" s="296"/>
    </row>
    <row r="813" spans="1:26" x14ac:dyDescent="0.2">
      <c r="A813" s="303">
        <v>810</v>
      </c>
      <c r="B813" s="304"/>
      <c r="C813" s="269"/>
      <c r="D813" s="306"/>
      <c r="E813" s="269"/>
      <c r="F813" s="264"/>
      <c r="G813" s="307" t="str">
        <f t="shared" si="0"/>
        <v/>
      </c>
      <c r="H813" s="307"/>
      <c r="I813" s="308"/>
      <c r="J813" s="307"/>
      <c r="K813" s="304"/>
      <c r="L813" s="307"/>
      <c r="M813" s="296"/>
      <c r="N813" s="296"/>
      <c r="O813" s="296"/>
      <c r="P813" s="296"/>
      <c r="Q813" s="296"/>
      <c r="R813" s="296"/>
      <c r="S813" s="296"/>
      <c r="T813" s="296"/>
      <c r="U813" s="296"/>
      <c r="V813" s="296"/>
      <c r="W813" s="296"/>
      <c r="X813" s="296"/>
      <c r="Y813" s="296"/>
      <c r="Z813" s="296"/>
    </row>
    <row r="814" spans="1:26" x14ac:dyDescent="0.2">
      <c r="A814" s="303">
        <v>811</v>
      </c>
      <c r="B814" s="304"/>
      <c r="C814" s="269"/>
      <c r="D814" s="306"/>
      <c r="E814" s="269"/>
      <c r="F814" s="264"/>
      <c r="G814" s="307" t="str">
        <f t="shared" si="0"/>
        <v/>
      </c>
      <c r="H814" s="307"/>
      <c r="I814" s="308"/>
      <c r="J814" s="307"/>
      <c r="K814" s="304"/>
      <c r="L814" s="307"/>
      <c r="M814" s="296"/>
      <c r="N814" s="296"/>
      <c r="O814" s="296"/>
      <c r="P814" s="296"/>
      <c r="Q814" s="296"/>
      <c r="R814" s="296"/>
      <c r="S814" s="296"/>
      <c r="T814" s="296"/>
      <c r="U814" s="296"/>
      <c r="V814" s="296"/>
      <c r="W814" s="296"/>
      <c r="X814" s="296"/>
      <c r="Y814" s="296"/>
      <c r="Z814" s="296"/>
    </row>
    <row r="815" spans="1:26" x14ac:dyDescent="0.2">
      <c r="A815" s="303">
        <v>812</v>
      </c>
      <c r="B815" s="304"/>
      <c r="C815" s="269"/>
      <c r="D815" s="306"/>
      <c r="E815" s="269"/>
      <c r="F815" s="264"/>
      <c r="G815" s="307" t="str">
        <f t="shared" si="0"/>
        <v/>
      </c>
      <c r="H815" s="307"/>
      <c r="I815" s="308"/>
      <c r="J815" s="307"/>
      <c r="K815" s="304"/>
      <c r="L815" s="307"/>
      <c r="M815" s="296"/>
      <c r="N815" s="296"/>
      <c r="O815" s="296"/>
      <c r="P815" s="296"/>
      <c r="Q815" s="296"/>
      <c r="R815" s="296"/>
      <c r="S815" s="296"/>
      <c r="T815" s="296"/>
      <c r="U815" s="296"/>
      <c r="V815" s="296"/>
      <c r="W815" s="296"/>
      <c r="X815" s="296"/>
      <c r="Y815" s="296"/>
      <c r="Z815" s="296"/>
    </row>
    <row r="816" spans="1:26" x14ac:dyDescent="0.2">
      <c r="A816" s="303">
        <v>813</v>
      </c>
      <c r="B816" s="304"/>
      <c r="C816" s="269"/>
      <c r="D816" s="306"/>
      <c r="E816" s="269"/>
      <c r="F816" s="264"/>
      <c r="G816" s="307" t="str">
        <f t="shared" si="0"/>
        <v/>
      </c>
      <c r="H816" s="307"/>
      <c r="I816" s="308"/>
      <c r="J816" s="307"/>
      <c r="K816" s="304"/>
      <c r="L816" s="307"/>
      <c r="M816" s="296"/>
      <c r="N816" s="296"/>
      <c r="O816" s="296"/>
      <c r="P816" s="296"/>
      <c r="Q816" s="296"/>
      <c r="R816" s="296"/>
      <c r="S816" s="296"/>
      <c r="T816" s="296"/>
      <c r="U816" s="296"/>
      <c r="V816" s="296"/>
      <c r="W816" s="296"/>
      <c r="X816" s="296"/>
      <c r="Y816" s="296"/>
      <c r="Z816" s="296"/>
    </row>
    <row r="817" spans="1:26" x14ac:dyDescent="0.2">
      <c r="A817" s="303">
        <v>814</v>
      </c>
      <c r="B817" s="304"/>
      <c r="C817" s="269"/>
      <c r="D817" s="306"/>
      <c r="E817" s="269"/>
      <c r="F817" s="264"/>
      <c r="G817" s="307" t="str">
        <f t="shared" si="0"/>
        <v/>
      </c>
      <c r="H817" s="307"/>
      <c r="I817" s="308"/>
      <c r="J817" s="307"/>
      <c r="K817" s="304"/>
      <c r="L817" s="307"/>
      <c r="M817" s="296"/>
      <c r="N817" s="296"/>
      <c r="O817" s="296"/>
      <c r="P817" s="296"/>
      <c r="Q817" s="296"/>
      <c r="R817" s="296"/>
      <c r="S817" s="296"/>
      <c r="T817" s="296"/>
      <c r="U817" s="296"/>
      <c r="V817" s="296"/>
      <c r="W817" s="296"/>
      <c r="X817" s="296"/>
      <c r="Y817" s="296"/>
      <c r="Z817" s="296"/>
    </row>
    <row r="818" spans="1:26" x14ac:dyDescent="0.2">
      <c r="A818" s="303">
        <v>815</v>
      </c>
      <c r="B818" s="304"/>
      <c r="C818" s="269"/>
      <c r="D818" s="306"/>
      <c r="E818" s="269"/>
      <c r="F818" s="264"/>
      <c r="G818" s="307" t="str">
        <f t="shared" si="0"/>
        <v/>
      </c>
      <c r="H818" s="307"/>
      <c r="I818" s="308"/>
      <c r="J818" s="307"/>
      <c r="K818" s="304"/>
      <c r="L818" s="307"/>
      <c r="M818" s="296"/>
      <c r="N818" s="296"/>
      <c r="O818" s="296"/>
      <c r="P818" s="296"/>
      <c r="Q818" s="296"/>
      <c r="R818" s="296"/>
      <c r="S818" s="296"/>
      <c r="T818" s="296"/>
      <c r="U818" s="296"/>
      <c r="V818" s="296"/>
      <c r="W818" s="296"/>
      <c r="X818" s="296"/>
      <c r="Y818" s="296"/>
      <c r="Z818" s="296"/>
    </row>
    <row r="819" spans="1:26" x14ac:dyDescent="0.2">
      <c r="A819" s="303">
        <v>816</v>
      </c>
      <c r="B819" s="304"/>
      <c r="C819" s="269"/>
      <c r="D819" s="306"/>
      <c r="E819" s="269"/>
      <c r="F819" s="264"/>
      <c r="G819" s="307" t="str">
        <f t="shared" si="0"/>
        <v/>
      </c>
      <c r="H819" s="307"/>
      <c r="I819" s="308"/>
      <c r="J819" s="307"/>
      <c r="K819" s="304"/>
      <c r="L819" s="307"/>
      <c r="M819" s="296"/>
      <c r="N819" s="296"/>
      <c r="O819" s="296"/>
      <c r="P819" s="296"/>
      <c r="Q819" s="296"/>
      <c r="R819" s="296"/>
      <c r="S819" s="296"/>
      <c r="T819" s="296"/>
      <c r="U819" s="296"/>
      <c r="V819" s="296"/>
      <c r="W819" s="296"/>
      <c r="X819" s="296"/>
      <c r="Y819" s="296"/>
      <c r="Z819" s="296"/>
    </row>
    <row r="820" spans="1:26" x14ac:dyDescent="0.2">
      <c r="A820" s="303">
        <v>817</v>
      </c>
      <c r="B820" s="304"/>
      <c r="C820" s="269"/>
      <c r="D820" s="306"/>
      <c r="E820" s="269"/>
      <c r="F820" s="264"/>
      <c r="G820" s="307" t="str">
        <f t="shared" si="0"/>
        <v/>
      </c>
      <c r="H820" s="307"/>
      <c r="I820" s="308"/>
      <c r="J820" s="307"/>
      <c r="K820" s="304"/>
      <c r="L820" s="307"/>
      <c r="M820" s="296"/>
      <c r="N820" s="296"/>
      <c r="O820" s="296"/>
      <c r="P820" s="296"/>
      <c r="Q820" s="296"/>
      <c r="R820" s="296"/>
      <c r="S820" s="296"/>
      <c r="T820" s="296"/>
      <c r="U820" s="296"/>
      <c r="V820" s="296"/>
      <c r="W820" s="296"/>
      <c r="X820" s="296"/>
      <c r="Y820" s="296"/>
      <c r="Z820" s="296"/>
    </row>
    <row r="821" spans="1:26" x14ac:dyDescent="0.2">
      <c r="A821" s="303">
        <v>818</v>
      </c>
      <c r="B821" s="304"/>
      <c r="C821" s="269"/>
      <c r="D821" s="306"/>
      <c r="E821" s="269"/>
      <c r="F821" s="264"/>
      <c r="G821" s="307" t="str">
        <f t="shared" si="0"/>
        <v/>
      </c>
      <c r="H821" s="307"/>
      <c r="I821" s="308"/>
      <c r="J821" s="307"/>
      <c r="K821" s="304"/>
      <c r="L821" s="307"/>
      <c r="M821" s="296"/>
      <c r="N821" s="296"/>
      <c r="O821" s="296"/>
      <c r="P821" s="296"/>
      <c r="Q821" s="296"/>
      <c r="R821" s="296"/>
      <c r="S821" s="296"/>
      <c r="T821" s="296"/>
      <c r="U821" s="296"/>
      <c r="V821" s="296"/>
      <c r="W821" s="296"/>
      <c r="X821" s="296"/>
      <c r="Y821" s="296"/>
      <c r="Z821" s="296"/>
    </row>
    <row r="822" spans="1:26" x14ac:dyDescent="0.2">
      <c r="A822" s="303">
        <v>819</v>
      </c>
      <c r="B822" s="304"/>
      <c r="C822" s="269"/>
      <c r="D822" s="306"/>
      <c r="E822" s="269"/>
      <c r="F822" s="264"/>
      <c r="G822" s="307" t="str">
        <f t="shared" si="0"/>
        <v/>
      </c>
      <c r="H822" s="307"/>
      <c r="I822" s="308"/>
      <c r="J822" s="307"/>
      <c r="K822" s="304"/>
      <c r="L822" s="307"/>
      <c r="M822" s="296"/>
      <c r="N822" s="296"/>
      <c r="O822" s="296"/>
      <c r="P822" s="296"/>
      <c r="Q822" s="296"/>
      <c r="R822" s="296"/>
      <c r="S822" s="296"/>
      <c r="T822" s="296"/>
      <c r="U822" s="296"/>
      <c r="V822" s="296"/>
      <c r="W822" s="296"/>
      <c r="X822" s="296"/>
      <c r="Y822" s="296"/>
      <c r="Z822" s="296"/>
    </row>
    <row r="823" spans="1:26" x14ac:dyDescent="0.2">
      <c r="A823" s="303">
        <v>820</v>
      </c>
      <c r="B823" s="304"/>
      <c r="C823" s="269"/>
      <c r="D823" s="306"/>
      <c r="E823" s="269"/>
      <c r="F823" s="264"/>
      <c r="G823" s="307" t="str">
        <f t="shared" si="0"/>
        <v/>
      </c>
      <c r="H823" s="307"/>
      <c r="I823" s="308"/>
      <c r="J823" s="307"/>
      <c r="K823" s="304"/>
      <c r="L823" s="307"/>
      <c r="M823" s="296"/>
      <c r="N823" s="296"/>
      <c r="O823" s="296"/>
      <c r="P823" s="296"/>
      <c r="Q823" s="296"/>
      <c r="R823" s="296"/>
      <c r="S823" s="296"/>
      <c r="T823" s="296"/>
      <c r="U823" s="296"/>
      <c r="V823" s="296"/>
      <c r="W823" s="296"/>
      <c r="X823" s="296"/>
      <c r="Y823" s="296"/>
      <c r="Z823" s="296"/>
    </row>
    <row r="824" spans="1:26" x14ac:dyDescent="0.2">
      <c r="A824" s="303">
        <v>821</v>
      </c>
      <c r="B824" s="304"/>
      <c r="C824" s="269"/>
      <c r="D824" s="306"/>
      <c r="E824" s="269"/>
      <c r="F824" s="264"/>
      <c r="G824" s="307" t="str">
        <f t="shared" si="0"/>
        <v/>
      </c>
      <c r="H824" s="307"/>
      <c r="I824" s="308"/>
      <c r="J824" s="307"/>
      <c r="K824" s="304"/>
      <c r="L824" s="307"/>
      <c r="M824" s="296"/>
      <c r="N824" s="296"/>
      <c r="O824" s="296"/>
      <c r="P824" s="296"/>
      <c r="Q824" s="296"/>
      <c r="R824" s="296"/>
      <c r="S824" s="296"/>
      <c r="T824" s="296"/>
      <c r="U824" s="296"/>
      <c r="V824" s="296"/>
      <c r="W824" s="296"/>
      <c r="X824" s="296"/>
      <c r="Y824" s="296"/>
      <c r="Z824" s="296"/>
    </row>
    <row r="825" spans="1:26" x14ac:dyDescent="0.2">
      <c r="A825" s="303">
        <v>822</v>
      </c>
      <c r="B825" s="304"/>
      <c r="C825" s="269"/>
      <c r="D825" s="306"/>
      <c r="E825" s="269"/>
      <c r="F825" s="264"/>
      <c r="G825" s="307" t="str">
        <f t="shared" si="0"/>
        <v/>
      </c>
      <c r="H825" s="307"/>
      <c r="I825" s="308"/>
      <c r="J825" s="307"/>
      <c r="K825" s="304"/>
      <c r="L825" s="307"/>
      <c r="M825" s="296"/>
      <c r="N825" s="296"/>
      <c r="O825" s="296"/>
      <c r="P825" s="296"/>
      <c r="Q825" s="296"/>
      <c r="R825" s="296"/>
      <c r="S825" s="296"/>
      <c r="T825" s="296"/>
      <c r="U825" s="296"/>
      <c r="V825" s="296"/>
      <c r="W825" s="296"/>
      <c r="X825" s="296"/>
      <c r="Y825" s="296"/>
      <c r="Z825" s="296"/>
    </row>
    <row r="826" spans="1:26" x14ac:dyDescent="0.2">
      <c r="A826" s="303">
        <v>823</v>
      </c>
      <c r="B826" s="304"/>
      <c r="C826" s="269"/>
      <c r="D826" s="306"/>
      <c r="E826" s="269"/>
      <c r="F826" s="264"/>
      <c r="G826" s="307" t="str">
        <f t="shared" si="0"/>
        <v/>
      </c>
      <c r="H826" s="307"/>
      <c r="I826" s="308"/>
      <c r="J826" s="307"/>
      <c r="K826" s="304"/>
      <c r="L826" s="307"/>
      <c r="M826" s="296"/>
      <c r="N826" s="296"/>
      <c r="O826" s="296"/>
      <c r="P826" s="296"/>
      <c r="Q826" s="296"/>
      <c r="R826" s="296"/>
      <c r="S826" s="296"/>
      <c r="T826" s="296"/>
      <c r="U826" s="296"/>
      <c r="V826" s="296"/>
      <c r="W826" s="296"/>
      <c r="X826" s="296"/>
      <c r="Y826" s="296"/>
      <c r="Z826" s="296"/>
    </row>
    <row r="827" spans="1:26" x14ac:dyDescent="0.2">
      <c r="A827" s="303">
        <v>824</v>
      </c>
      <c r="B827" s="304"/>
      <c r="C827" s="269"/>
      <c r="D827" s="306"/>
      <c r="E827" s="269"/>
      <c r="F827" s="264"/>
      <c r="G827" s="307" t="str">
        <f t="shared" si="0"/>
        <v/>
      </c>
      <c r="H827" s="307"/>
      <c r="I827" s="308"/>
      <c r="J827" s="307"/>
      <c r="K827" s="304"/>
      <c r="L827" s="307"/>
      <c r="M827" s="296"/>
      <c r="N827" s="296"/>
      <c r="O827" s="296"/>
      <c r="P827" s="296"/>
      <c r="Q827" s="296"/>
      <c r="R827" s="296"/>
      <c r="S827" s="296"/>
      <c r="T827" s="296"/>
      <c r="U827" s="296"/>
      <c r="V827" s="296"/>
      <c r="W827" s="296"/>
      <c r="X827" s="296"/>
      <c r="Y827" s="296"/>
      <c r="Z827" s="296"/>
    </row>
    <row r="828" spans="1:26" x14ac:dyDescent="0.2">
      <c r="A828" s="303">
        <v>825</v>
      </c>
      <c r="B828" s="304"/>
      <c r="C828" s="269"/>
      <c r="D828" s="306"/>
      <c r="E828" s="269"/>
      <c r="F828" s="264"/>
      <c r="G828" s="307" t="str">
        <f t="shared" si="0"/>
        <v/>
      </c>
      <c r="H828" s="307"/>
      <c r="I828" s="308"/>
      <c r="J828" s="307"/>
      <c r="K828" s="304"/>
      <c r="L828" s="307"/>
      <c r="M828" s="296"/>
      <c r="N828" s="296"/>
      <c r="O828" s="296"/>
      <c r="P828" s="296"/>
      <c r="Q828" s="296"/>
      <c r="R828" s="296"/>
      <c r="S828" s="296"/>
      <c r="T828" s="296"/>
      <c r="U828" s="296"/>
      <c r="V828" s="296"/>
      <c r="W828" s="296"/>
      <c r="X828" s="296"/>
      <c r="Y828" s="296"/>
      <c r="Z828" s="296"/>
    </row>
    <row r="829" spans="1:26" x14ac:dyDescent="0.2">
      <c r="A829" s="303">
        <v>826</v>
      </c>
      <c r="B829" s="304"/>
      <c r="C829" s="269"/>
      <c r="D829" s="306"/>
      <c r="E829" s="269"/>
      <c r="F829" s="264"/>
      <c r="G829" s="307" t="str">
        <f t="shared" si="0"/>
        <v/>
      </c>
      <c r="H829" s="307"/>
      <c r="I829" s="308"/>
      <c r="J829" s="307"/>
      <c r="K829" s="304"/>
      <c r="L829" s="307"/>
      <c r="M829" s="296"/>
      <c r="N829" s="296"/>
      <c r="O829" s="296"/>
      <c r="P829" s="296"/>
      <c r="Q829" s="296"/>
      <c r="R829" s="296"/>
      <c r="S829" s="296"/>
      <c r="T829" s="296"/>
      <c r="U829" s="296"/>
      <c r="V829" s="296"/>
      <c r="W829" s="296"/>
      <c r="X829" s="296"/>
      <c r="Y829" s="296"/>
      <c r="Z829" s="296"/>
    </row>
    <row r="830" spans="1:26" x14ac:dyDescent="0.2">
      <c r="A830" s="303">
        <v>827</v>
      </c>
      <c r="B830" s="304"/>
      <c r="C830" s="269"/>
      <c r="D830" s="306"/>
      <c r="E830" s="269"/>
      <c r="F830" s="264"/>
      <c r="G830" s="307" t="str">
        <f t="shared" si="0"/>
        <v/>
      </c>
      <c r="H830" s="307"/>
      <c r="I830" s="308"/>
      <c r="J830" s="307"/>
      <c r="K830" s="304"/>
      <c r="L830" s="307"/>
      <c r="M830" s="296"/>
      <c r="N830" s="296"/>
      <c r="O830" s="296"/>
      <c r="P830" s="296"/>
      <c r="Q830" s="296"/>
      <c r="R830" s="296"/>
      <c r="S830" s="296"/>
      <c r="T830" s="296"/>
      <c r="U830" s="296"/>
      <c r="V830" s="296"/>
      <c r="W830" s="296"/>
      <c r="X830" s="296"/>
      <c r="Y830" s="296"/>
      <c r="Z830" s="296"/>
    </row>
    <row r="831" spans="1:26" x14ac:dyDescent="0.2">
      <c r="A831" s="303">
        <v>828</v>
      </c>
      <c r="B831" s="304"/>
      <c r="C831" s="269"/>
      <c r="D831" s="306"/>
      <c r="E831" s="269"/>
      <c r="F831" s="264"/>
      <c r="G831" s="307" t="str">
        <f t="shared" si="0"/>
        <v/>
      </c>
      <c r="H831" s="307"/>
      <c r="I831" s="308"/>
      <c r="J831" s="307"/>
      <c r="K831" s="304"/>
      <c r="L831" s="307"/>
      <c r="M831" s="296"/>
      <c r="N831" s="296"/>
      <c r="O831" s="296"/>
      <c r="P831" s="296"/>
      <c r="Q831" s="296"/>
      <c r="R831" s="296"/>
      <c r="S831" s="296"/>
      <c r="T831" s="296"/>
      <c r="U831" s="296"/>
      <c r="V831" s="296"/>
      <c r="W831" s="296"/>
      <c r="X831" s="296"/>
      <c r="Y831" s="296"/>
      <c r="Z831" s="296"/>
    </row>
    <row r="832" spans="1:26" x14ac:dyDescent="0.2">
      <c r="A832" s="303">
        <v>829</v>
      </c>
      <c r="B832" s="304"/>
      <c r="C832" s="269"/>
      <c r="D832" s="306"/>
      <c r="E832" s="269"/>
      <c r="F832" s="264"/>
      <c r="G832" s="307" t="str">
        <f t="shared" si="0"/>
        <v/>
      </c>
      <c r="H832" s="307"/>
      <c r="I832" s="308"/>
      <c r="J832" s="307"/>
      <c r="K832" s="304"/>
      <c r="L832" s="307"/>
      <c r="M832" s="296"/>
      <c r="N832" s="296"/>
      <c r="O832" s="296"/>
      <c r="P832" s="296"/>
      <c r="Q832" s="296"/>
      <c r="R832" s="296"/>
      <c r="S832" s="296"/>
      <c r="T832" s="296"/>
      <c r="U832" s="296"/>
      <c r="V832" s="296"/>
      <c r="W832" s="296"/>
      <c r="X832" s="296"/>
      <c r="Y832" s="296"/>
      <c r="Z832" s="296"/>
    </row>
    <row r="833" spans="1:26" x14ac:dyDescent="0.2">
      <c r="A833" s="303">
        <v>830</v>
      </c>
      <c r="B833" s="304"/>
      <c r="C833" s="269"/>
      <c r="D833" s="306"/>
      <c r="E833" s="269"/>
      <c r="F833" s="264"/>
      <c r="G833" s="307" t="str">
        <f t="shared" si="0"/>
        <v/>
      </c>
      <c r="H833" s="307"/>
      <c r="I833" s="308"/>
      <c r="J833" s="307"/>
      <c r="K833" s="304"/>
      <c r="L833" s="307"/>
      <c r="M833" s="296"/>
      <c r="N833" s="296"/>
      <c r="O833" s="296"/>
      <c r="P833" s="296"/>
      <c r="Q833" s="296"/>
      <c r="R833" s="296"/>
      <c r="S833" s="296"/>
      <c r="T833" s="296"/>
      <c r="U833" s="296"/>
      <c r="V833" s="296"/>
      <c r="W833" s="296"/>
      <c r="X833" s="296"/>
      <c r="Y833" s="296"/>
      <c r="Z833" s="296"/>
    </row>
    <row r="834" spans="1:26" x14ac:dyDescent="0.2">
      <c r="A834" s="303">
        <v>831</v>
      </c>
      <c r="B834" s="304"/>
      <c r="C834" s="269"/>
      <c r="D834" s="306"/>
      <c r="E834" s="269"/>
      <c r="F834" s="264"/>
      <c r="G834" s="307" t="str">
        <f t="shared" si="0"/>
        <v/>
      </c>
      <c r="H834" s="307"/>
      <c r="I834" s="308"/>
      <c r="J834" s="307"/>
      <c r="K834" s="304"/>
      <c r="L834" s="307"/>
      <c r="M834" s="296"/>
      <c r="N834" s="296"/>
      <c r="O834" s="296"/>
      <c r="P834" s="296"/>
      <c r="Q834" s="296"/>
      <c r="R834" s="296"/>
      <c r="S834" s="296"/>
      <c r="T834" s="296"/>
      <c r="U834" s="296"/>
      <c r="V834" s="296"/>
      <c r="W834" s="296"/>
      <c r="X834" s="296"/>
      <c r="Y834" s="296"/>
      <c r="Z834" s="296"/>
    </row>
    <row r="835" spans="1:26" x14ac:dyDescent="0.2">
      <c r="A835" s="303">
        <v>832</v>
      </c>
      <c r="B835" s="304"/>
      <c r="C835" s="269"/>
      <c r="D835" s="306"/>
      <c r="E835" s="269"/>
      <c r="F835" s="264"/>
      <c r="G835" s="307" t="str">
        <f t="shared" si="0"/>
        <v/>
      </c>
      <c r="H835" s="307"/>
      <c r="I835" s="308"/>
      <c r="J835" s="307"/>
      <c r="K835" s="304"/>
      <c r="L835" s="307"/>
      <c r="M835" s="296"/>
      <c r="N835" s="296"/>
      <c r="O835" s="296"/>
      <c r="P835" s="296"/>
      <c r="Q835" s="296"/>
      <c r="R835" s="296"/>
      <c r="S835" s="296"/>
      <c r="T835" s="296"/>
      <c r="U835" s="296"/>
      <c r="V835" s="296"/>
      <c r="W835" s="296"/>
      <c r="X835" s="296"/>
      <c r="Y835" s="296"/>
      <c r="Z835" s="296"/>
    </row>
    <row r="836" spans="1:26" x14ac:dyDescent="0.2">
      <c r="A836" s="303">
        <v>833</v>
      </c>
      <c r="B836" s="304"/>
      <c r="C836" s="269"/>
      <c r="D836" s="306"/>
      <c r="E836" s="269"/>
      <c r="F836" s="264"/>
      <c r="G836" s="307" t="str">
        <f t="shared" si="0"/>
        <v/>
      </c>
      <c r="H836" s="307"/>
      <c r="I836" s="308"/>
      <c r="J836" s="307"/>
      <c r="K836" s="304"/>
      <c r="L836" s="307"/>
      <c r="M836" s="296"/>
      <c r="N836" s="296"/>
      <c r="O836" s="296"/>
      <c r="P836" s="296"/>
      <c r="Q836" s="296"/>
      <c r="R836" s="296"/>
      <c r="S836" s="296"/>
      <c r="T836" s="296"/>
      <c r="U836" s="296"/>
      <c r="V836" s="296"/>
      <c r="W836" s="296"/>
      <c r="X836" s="296"/>
      <c r="Y836" s="296"/>
      <c r="Z836" s="296"/>
    </row>
    <row r="837" spans="1:26" x14ac:dyDescent="0.2">
      <c r="A837" s="303">
        <v>834</v>
      </c>
      <c r="B837" s="304"/>
      <c r="C837" s="269"/>
      <c r="D837" s="306"/>
      <c r="E837" s="269"/>
      <c r="F837" s="264"/>
      <c r="G837" s="307" t="str">
        <f t="shared" si="0"/>
        <v/>
      </c>
      <c r="H837" s="307"/>
      <c r="I837" s="308"/>
      <c r="J837" s="307"/>
      <c r="K837" s="304"/>
      <c r="L837" s="307"/>
      <c r="M837" s="296"/>
      <c r="N837" s="296"/>
      <c r="O837" s="296"/>
      <c r="P837" s="296"/>
      <c r="Q837" s="296"/>
      <c r="R837" s="296"/>
      <c r="S837" s="296"/>
      <c r="T837" s="296"/>
      <c r="U837" s="296"/>
      <c r="V837" s="296"/>
      <c r="W837" s="296"/>
      <c r="X837" s="296"/>
      <c r="Y837" s="296"/>
      <c r="Z837" s="296"/>
    </row>
    <row r="838" spans="1:26" x14ac:dyDescent="0.2">
      <c r="A838" s="303">
        <v>835</v>
      </c>
      <c r="B838" s="304"/>
      <c r="C838" s="269"/>
      <c r="D838" s="306"/>
      <c r="E838" s="269"/>
      <c r="F838" s="264"/>
      <c r="G838" s="307" t="str">
        <f t="shared" si="0"/>
        <v/>
      </c>
      <c r="H838" s="307"/>
      <c r="I838" s="308"/>
      <c r="J838" s="307"/>
      <c r="K838" s="304"/>
      <c r="L838" s="307"/>
      <c r="M838" s="296"/>
      <c r="N838" s="296"/>
      <c r="O838" s="296"/>
      <c r="P838" s="296"/>
      <c r="Q838" s="296"/>
      <c r="R838" s="296"/>
      <c r="S838" s="296"/>
      <c r="T838" s="296"/>
      <c r="U838" s="296"/>
      <c r="V838" s="296"/>
      <c r="W838" s="296"/>
      <c r="X838" s="296"/>
      <c r="Y838" s="296"/>
      <c r="Z838" s="296"/>
    </row>
    <row r="839" spans="1:26" x14ac:dyDescent="0.2">
      <c r="A839" s="303">
        <v>836</v>
      </c>
      <c r="B839" s="304"/>
      <c r="C839" s="269"/>
      <c r="D839" s="306"/>
      <c r="E839" s="269"/>
      <c r="F839" s="264"/>
      <c r="G839" s="307" t="str">
        <f t="shared" si="0"/>
        <v/>
      </c>
      <c r="H839" s="307"/>
      <c r="I839" s="308"/>
      <c r="J839" s="307"/>
      <c r="K839" s="304"/>
      <c r="L839" s="307"/>
      <c r="M839" s="296"/>
      <c r="N839" s="296"/>
      <c r="O839" s="296"/>
      <c r="P839" s="296"/>
      <c r="Q839" s="296"/>
      <c r="R839" s="296"/>
      <c r="S839" s="296"/>
      <c r="T839" s="296"/>
      <c r="U839" s="296"/>
      <c r="V839" s="296"/>
      <c r="W839" s="296"/>
      <c r="X839" s="296"/>
      <c r="Y839" s="296"/>
      <c r="Z839" s="296"/>
    </row>
    <row r="840" spans="1:26" x14ac:dyDescent="0.2">
      <c r="A840" s="303">
        <v>837</v>
      </c>
      <c r="B840" s="304"/>
      <c r="C840" s="269"/>
      <c r="D840" s="306"/>
      <c r="E840" s="269"/>
      <c r="F840" s="264"/>
      <c r="G840" s="307" t="str">
        <f t="shared" si="0"/>
        <v/>
      </c>
      <c r="H840" s="307"/>
      <c r="I840" s="308"/>
      <c r="J840" s="307"/>
      <c r="K840" s="304"/>
      <c r="L840" s="307"/>
      <c r="M840" s="296"/>
      <c r="N840" s="296"/>
      <c r="O840" s="296"/>
      <c r="P840" s="296"/>
      <c r="Q840" s="296"/>
      <c r="R840" s="296"/>
      <c r="S840" s="296"/>
      <c r="T840" s="296"/>
      <c r="U840" s="296"/>
      <c r="V840" s="296"/>
      <c r="W840" s="296"/>
      <c r="X840" s="296"/>
      <c r="Y840" s="296"/>
      <c r="Z840" s="296"/>
    </row>
    <row r="841" spans="1:26" x14ac:dyDescent="0.2">
      <c r="A841" s="303">
        <v>838</v>
      </c>
      <c r="B841" s="304"/>
      <c r="C841" s="269"/>
      <c r="D841" s="306"/>
      <c r="E841" s="269"/>
      <c r="F841" s="264"/>
      <c r="G841" s="307" t="str">
        <f t="shared" si="0"/>
        <v/>
      </c>
      <c r="H841" s="307"/>
      <c r="I841" s="308"/>
      <c r="J841" s="307"/>
      <c r="K841" s="304"/>
      <c r="L841" s="307"/>
      <c r="M841" s="296"/>
      <c r="N841" s="296"/>
      <c r="O841" s="296"/>
      <c r="P841" s="296"/>
      <c r="Q841" s="296"/>
      <c r="R841" s="296"/>
      <c r="S841" s="296"/>
      <c r="T841" s="296"/>
      <c r="U841" s="296"/>
      <c r="V841" s="296"/>
      <c r="W841" s="296"/>
      <c r="X841" s="296"/>
      <c r="Y841" s="296"/>
      <c r="Z841" s="296"/>
    </row>
    <row r="842" spans="1:26" x14ac:dyDescent="0.2">
      <c r="A842" s="303">
        <v>839</v>
      </c>
      <c r="B842" s="304"/>
      <c r="C842" s="269"/>
      <c r="D842" s="306"/>
      <c r="E842" s="269"/>
      <c r="F842" s="264"/>
      <c r="G842" s="307" t="str">
        <f t="shared" si="0"/>
        <v/>
      </c>
      <c r="H842" s="307"/>
      <c r="I842" s="308"/>
      <c r="J842" s="307"/>
      <c r="K842" s="304"/>
      <c r="L842" s="307"/>
      <c r="M842" s="296"/>
      <c r="N842" s="296"/>
      <c r="O842" s="296"/>
      <c r="P842" s="296"/>
      <c r="Q842" s="296"/>
      <c r="R842" s="296"/>
      <c r="S842" s="296"/>
      <c r="T842" s="296"/>
      <c r="U842" s="296"/>
      <c r="V842" s="296"/>
      <c r="W842" s="296"/>
      <c r="X842" s="296"/>
      <c r="Y842" s="296"/>
      <c r="Z842" s="296"/>
    </row>
    <row r="843" spans="1:26" x14ac:dyDescent="0.2">
      <c r="A843" s="303">
        <v>840</v>
      </c>
      <c r="B843" s="304"/>
      <c r="C843" s="269"/>
      <c r="D843" s="306"/>
      <c r="E843" s="269"/>
      <c r="F843" s="264"/>
      <c r="G843" s="307" t="str">
        <f t="shared" si="0"/>
        <v/>
      </c>
      <c r="H843" s="307"/>
      <c r="I843" s="308"/>
      <c r="J843" s="307"/>
      <c r="K843" s="304"/>
      <c r="L843" s="307"/>
      <c r="M843" s="296"/>
      <c r="N843" s="296"/>
      <c r="O843" s="296"/>
      <c r="P843" s="296"/>
      <c r="Q843" s="296"/>
      <c r="R843" s="296"/>
      <c r="S843" s="296"/>
      <c r="T843" s="296"/>
      <c r="U843" s="296"/>
      <c r="V843" s="296"/>
      <c r="W843" s="296"/>
      <c r="X843" s="296"/>
      <c r="Y843" s="296"/>
      <c r="Z843" s="296"/>
    </row>
    <row r="844" spans="1:26" x14ac:dyDescent="0.2">
      <c r="A844" s="303">
        <v>841</v>
      </c>
      <c r="B844" s="304"/>
      <c r="C844" s="269"/>
      <c r="D844" s="306"/>
      <c r="E844" s="269"/>
      <c r="F844" s="264"/>
      <c r="G844" s="307" t="str">
        <f t="shared" si="0"/>
        <v/>
      </c>
      <c r="H844" s="307"/>
      <c r="I844" s="308"/>
      <c r="J844" s="307"/>
      <c r="K844" s="304"/>
      <c r="L844" s="307"/>
      <c r="M844" s="296"/>
      <c r="N844" s="296"/>
      <c r="O844" s="296"/>
      <c r="P844" s="296"/>
      <c r="Q844" s="296"/>
      <c r="R844" s="296"/>
      <c r="S844" s="296"/>
      <c r="T844" s="296"/>
      <c r="U844" s="296"/>
      <c r="V844" s="296"/>
      <c r="W844" s="296"/>
      <c r="X844" s="296"/>
      <c r="Y844" s="296"/>
      <c r="Z844" s="296"/>
    </row>
    <row r="845" spans="1:26" x14ac:dyDescent="0.2">
      <c r="A845" s="303">
        <v>842</v>
      </c>
      <c r="B845" s="304"/>
      <c r="C845" s="269"/>
      <c r="D845" s="306"/>
      <c r="E845" s="269"/>
      <c r="F845" s="264"/>
      <c r="G845" s="307" t="str">
        <f t="shared" si="0"/>
        <v/>
      </c>
      <c r="H845" s="307"/>
      <c r="I845" s="308"/>
      <c r="J845" s="307"/>
      <c r="K845" s="304"/>
      <c r="L845" s="307"/>
      <c r="M845" s="296"/>
      <c r="N845" s="296"/>
      <c r="O845" s="296"/>
      <c r="P845" s="296"/>
      <c r="Q845" s="296"/>
      <c r="R845" s="296"/>
      <c r="S845" s="296"/>
      <c r="T845" s="296"/>
      <c r="U845" s="296"/>
      <c r="V845" s="296"/>
      <c r="W845" s="296"/>
      <c r="X845" s="296"/>
      <c r="Y845" s="296"/>
      <c r="Z845" s="296"/>
    </row>
    <row r="846" spans="1:26" x14ac:dyDescent="0.2">
      <c r="A846" s="303">
        <v>843</v>
      </c>
      <c r="B846" s="304"/>
      <c r="C846" s="269"/>
      <c r="D846" s="306"/>
      <c r="E846" s="269"/>
      <c r="F846" s="264"/>
      <c r="G846" s="307" t="str">
        <f t="shared" si="0"/>
        <v/>
      </c>
      <c r="H846" s="307"/>
      <c r="I846" s="308"/>
      <c r="J846" s="307"/>
      <c r="K846" s="304"/>
      <c r="L846" s="307"/>
      <c r="M846" s="296"/>
      <c r="N846" s="296"/>
      <c r="O846" s="296"/>
      <c r="P846" s="296"/>
      <c r="Q846" s="296"/>
      <c r="R846" s="296"/>
      <c r="S846" s="296"/>
      <c r="T846" s="296"/>
      <c r="U846" s="296"/>
      <c r="V846" s="296"/>
      <c r="W846" s="296"/>
      <c r="X846" s="296"/>
      <c r="Y846" s="296"/>
      <c r="Z846" s="296"/>
    </row>
    <row r="847" spans="1:26" x14ac:dyDescent="0.2">
      <c r="A847" s="303">
        <v>844</v>
      </c>
      <c r="B847" s="304"/>
      <c r="C847" s="269"/>
      <c r="D847" s="306"/>
      <c r="E847" s="269"/>
      <c r="F847" s="264"/>
      <c r="G847" s="307" t="str">
        <f t="shared" si="0"/>
        <v/>
      </c>
      <c r="H847" s="307"/>
      <c r="I847" s="308"/>
      <c r="J847" s="307"/>
      <c r="K847" s="304"/>
      <c r="L847" s="307"/>
      <c r="M847" s="296"/>
      <c r="N847" s="296"/>
      <c r="O847" s="296"/>
      <c r="P847" s="296"/>
      <c r="Q847" s="296"/>
      <c r="R847" s="296"/>
      <c r="S847" s="296"/>
      <c r="T847" s="296"/>
      <c r="U847" s="296"/>
      <c r="V847" s="296"/>
      <c r="W847" s="296"/>
      <c r="X847" s="296"/>
      <c r="Y847" s="296"/>
      <c r="Z847" s="296"/>
    </row>
    <row r="848" spans="1:26" x14ac:dyDescent="0.2">
      <c r="A848" s="303">
        <v>845</v>
      </c>
      <c r="B848" s="304"/>
      <c r="C848" s="269"/>
      <c r="D848" s="306"/>
      <c r="E848" s="269"/>
      <c r="F848" s="264"/>
      <c r="G848" s="307" t="str">
        <f t="shared" si="0"/>
        <v/>
      </c>
      <c r="H848" s="307"/>
      <c r="I848" s="308"/>
      <c r="J848" s="307"/>
      <c r="K848" s="304"/>
      <c r="L848" s="307"/>
      <c r="M848" s="296"/>
      <c r="N848" s="296"/>
      <c r="O848" s="296"/>
      <c r="P848" s="296"/>
      <c r="Q848" s="296"/>
      <c r="R848" s="296"/>
      <c r="S848" s="296"/>
      <c r="T848" s="296"/>
      <c r="U848" s="296"/>
      <c r="V848" s="296"/>
      <c r="W848" s="296"/>
      <c r="X848" s="296"/>
      <c r="Y848" s="296"/>
      <c r="Z848" s="296"/>
    </row>
    <row r="849" spans="1:26" x14ac:dyDescent="0.2">
      <c r="A849" s="303">
        <v>846</v>
      </c>
      <c r="B849" s="304"/>
      <c r="C849" s="269"/>
      <c r="D849" s="306"/>
      <c r="E849" s="269"/>
      <c r="F849" s="264"/>
      <c r="G849" s="307" t="str">
        <f t="shared" si="0"/>
        <v/>
      </c>
      <c r="H849" s="307"/>
      <c r="I849" s="308"/>
      <c r="J849" s="307"/>
      <c r="K849" s="304"/>
      <c r="L849" s="307"/>
      <c r="M849" s="296"/>
      <c r="N849" s="296"/>
      <c r="O849" s="296"/>
      <c r="P849" s="296"/>
      <c r="Q849" s="296"/>
      <c r="R849" s="296"/>
      <c r="S849" s="296"/>
      <c r="T849" s="296"/>
      <c r="U849" s="296"/>
      <c r="V849" s="296"/>
      <c r="W849" s="296"/>
      <c r="X849" s="296"/>
      <c r="Y849" s="296"/>
      <c r="Z849" s="296"/>
    </row>
    <row r="850" spans="1:26" x14ac:dyDescent="0.2">
      <c r="A850" s="303">
        <v>847</v>
      </c>
      <c r="B850" s="304"/>
      <c r="C850" s="269"/>
      <c r="D850" s="306"/>
      <c r="E850" s="269"/>
      <c r="F850" s="264"/>
      <c r="G850" s="307" t="str">
        <f t="shared" si="0"/>
        <v/>
      </c>
      <c r="H850" s="307"/>
      <c r="I850" s="308"/>
      <c r="J850" s="307"/>
      <c r="K850" s="304"/>
      <c r="L850" s="307"/>
      <c r="M850" s="296"/>
      <c r="N850" s="296"/>
      <c r="O850" s="296"/>
      <c r="P850" s="296"/>
      <c r="Q850" s="296"/>
      <c r="R850" s="296"/>
      <c r="S850" s="296"/>
      <c r="T850" s="296"/>
      <c r="U850" s="296"/>
      <c r="V850" s="296"/>
      <c r="W850" s="296"/>
      <c r="X850" s="296"/>
      <c r="Y850" s="296"/>
      <c r="Z850" s="296"/>
    </row>
    <row r="851" spans="1:26" x14ac:dyDescent="0.2">
      <c r="A851" s="303">
        <v>848</v>
      </c>
      <c r="B851" s="304"/>
      <c r="C851" s="269"/>
      <c r="D851" s="306"/>
      <c r="E851" s="269"/>
      <c r="F851" s="264"/>
      <c r="G851" s="307" t="str">
        <f t="shared" si="0"/>
        <v/>
      </c>
      <c r="H851" s="307"/>
      <c r="I851" s="308"/>
      <c r="J851" s="307"/>
      <c r="K851" s="304"/>
      <c r="L851" s="307"/>
      <c r="M851" s="296"/>
      <c r="N851" s="296"/>
      <c r="O851" s="296"/>
      <c r="P851" s="296"/>
      <c r="Q851" s="296"/>
      <c r="R851" s="296"/>
      <c r="S851" s="296"/>
      <c r="T851" s="296"/>
      <c r="U851" s="296"/>
      <c r="V851" s="296"/>
      <c r="W851" s="296"/>
      <c r="X851" s="296"/>
      <c r="Y851" s="296"/>
      <c r="Z851" s="296"/>
    </row>
    <row r="852" spans="1:26" x14ac:dyDescent="0.2">
      <c r="A852" s="303">
        <v>849</v>
      </c>
      <c r="B852" s="304"/>
      <c r="C852" s="269"/>
      <c r="D852" s="306"/>
      <c r="E852" s="269"/>
      <c r="F852" s="264"/>
      <c r="G852" s="307" t="str">
        <f t="shared" si="0"/>
        <v/>
      </c>
      <c r="H852" s="307"/>
      <c r="I852" s="308"/>
      <c r="J852" s="307"/>
      <c r="K852" s="304"/>
      <c r="L852" s="307"/>
      <c r="M852" s="296"/>
      <c r="N852" s="296"/>
      <c r="O852" s="296"/>
      <c r="P852" s="296"/>
      <c r="Q852" s="296"/>
      <c r="R852" s="296"/>
      <c r="S852" s="296"/>
      <c r="T852" s="296"/>
      <c r="U852" s="296"/>
      <c r="V852" s="296"/>
      <c r="W852" s="296"/>
      <c r="X852" s="296"/>
      <c r="Y852" s="296"/>
      <c r="Z852" s="296"/>
    </row>
    <row r="853" spans="1:26" x14ac:dyDescent="0.2">
      <c r="A853" s="303">
        <v>850</v>
      </c>
      <c r="B853" s="304"/>
      <c r="C853" s="269"/>
      <c r="D853" s="306"/>
      <c r="E853" s="269"/>
      <c r="F853" s="264"/>
      <c r="G853" s="307" t="str">
        <f t="shared" si="0"/>
        <v/>
      </c>
      <c r="H853" s="307"/>
      <c r="I853" s="308"/>
      <c r="J853" s="307"/>
      <c r="K853" s="304"/>
      <c r="L853" s="307"/>
      <c r="M853" s="296"/>
      <c r="N853" s="296"/>
      <c r="O853" s="296"/>
      <c r="P853" s="296"/>
      <c r="Q853" s="296"/>
      <c r="R853" s="296"/>
      <c r="S853" s="296"/>
      <c r="T853" s="296"/>
      <c r="U853" s="296"/>
      <c r="V853" s="296"/>
      <c r="W853" s="296"/>
      <c r="X853" s="296"/>
      <c r="Y853" s="296"/>
      <c r="Z853" s="296"/>
    </row>
    <row r="854" spans="1:26" x14ac:dyDescent="0.2">
      <c r="A854" s="303">
        <v>851</v>
      </c>
      <c r="B854" s="304"/>
      <c r="C854" s="269"/>
      <c r="D854" s="306"/>
      <c r="E854" s="269"/>
      <c r="F854" s="264"/>
      <c r="G854" s="307" t="str">
        <f t="shared" si="0"/>
        <v/>
      </c>
      <c r="H854" s="307"/>
      <c r="I854" s="308"/>
      <c r="J854" s="307"/>
      <c r="K854" s="304"/>
      <c r="L854" s="307"/>
      <c r="M854" s="296"/>
      <c r="N854" s="296"/>
      <c r="O854" s="296"/>
      <c r="P854" s="296"/>
      <c r="Q854" s="296"/>
      <c r="R854" s="296"/>
      <c r="S854" s="296"/>
      <c r="T854" s="296"/>
      <c r="U854" s="296"/>
      <c r="V854" s="296"/>
      <c r="W854" s="296"/>
      <c r="X854" s="296"/>
      <c r="Y854" s="296"/>
      <c r="Z854" s="296"/>
    </row>
    <row r="855" spans="1:26" x14ac:dyDescent="0.2">
      <c r="A855" s="303">
        <v>852</v>
      </c>
      <c r="B855" s="304"/>
      <c r="C855" s="269"/>
      <c r="D855" s="306"/>
      <c r="E855" s="269"/>
      <c r="F855" s="264"/>
      <c r="G855" s="307" t="str">
        <f t="shared" si="0"/>
        <v/>
      </c>
      <c r="H855" s="307"/>
      <c r="I855" s="308"/>
      <c r="J855" s="307"/>
      <c r="K855" s="304"/>
      <c r="L855" s="307"/>
      <c r="M855" s="296"/>
      <c r="N855" s="296"/>
      <c r="O855" s="296"/>
      <c r="P855" s="296"/>
      <c r="Q855" s="296"/>
      <c r="R855" s="296"/>
      <c r="S855" s="296"/>
      <c r="T855" s="296"/>
      <c r="U855" s="296"/>
      <c r="V855" s="296"/>
      <c r="W855" s="296"/>
      <c r="X855" s="296"/>
      <c r="Y855" s="296"/>
      <c r="Z855" s="296"/>
    </row>
    <row r="856" spans="1:26" x14ac:dyDescent="0.2">
      <c r="A856" s="303">
        <v>853</v>
      </c>
      <c r="B856" s="304"/>
      <c r="C856" s="269"/>
      <c r="D856" s="306"/>
      <c r="E856" s="269"/>
      <c r="F856" s="264"/>
      <c r="G856" s="307" t="str">
        <f t="shared" si="0"/>
        <v/>
      </c>
      <c r="H856" s="307"/>
      <c r="I856" s="308"/>
      <c r="J856" s="307"/>
      <c r="K856" s="304"/>
      <c r="L856" s="307"/>
      <c r="M856" s="296"/>
      <c r="N856" s="296"/>
      <c r="O856" s="296"/>
      <c r="P856" s="296"/>
      <c r="Q856" s="296"/>
      <c r="R856" s="296"/>
      <c r="S856" s="296"/>
      <c r="T856" s="296"/>
      <c r="U856" s="296"/>
      <c r="V856" s="296"/>
      <c r="W856" s="296"/>
      <c r="X856" s="296"/>
      <c r="Y856" s="296"/>
      <c r="Z856" s="296"/>
    </row>
    <row r="857" spans="1:26" x14ac:dyDescent="0.2">
      <c r="A857" s="303">
        <v>854</v>
      </c>
      <c r="B857" s="304"/>
      <c r="C857" s="269"/>
      <c r="D857" s="306"/>
      <c r="E857" s="269"/>
      <c r="F857" s="264"/>
      <c r="G857" s="307" t="str">
        <f t="shared" si="0"/>
        <v/>
      </c>
      <c r="H857" s="307"/>
      <c r="I857" s="308"/>
      <c r="J857" s="307"/>
      <c r="K857" s="304"/>
      <c r="L857" s="307"/>
      <c r="M857" s="296"/>
      <c r="N857" s="296"/>
      <c r="O857" s="296"/>
      <c r="P857" s="296"/>
      <c r="Q857" s="296"/>
      <c r="R857" s="296"/>
      <c r="S857" s="296"/>
      <c r="T857" s="296"/>
      <c r="U857" s="296"/>
      <c r="V857" s="296"/>
      <c r="W857" s="296"/>
      <c r="X857" s="296"/>
      <c r="Y857" s="296"/>
      <c r="Z857" s="296"/>
    </row>
    <row r="858" spans="1:26" x14ac:dyDescent="0.2">
      <c r="A858" s="303">
        <v>855</v>
      </c>
      <c r="B858" s="304"/>
      <c r="C858" s="269"/>
      <c r="D858" s="306"/>
      <c r="E858" s="269"/>
      <c r="F858" s="264"/>
      <c r="G858" s="307" t="str">
        <f t="shared" si="0"/>
        <v/>
      </c>
      <c r="H858" s="307"/>
      <c r="I858" s="308"/>
      <c r="J858" s="307"/>
      <c r="K858" s="304"/>
      <c r="L858" s="307"/>
      <c r="M858" s="296"/>
      <c r="N858" s="296"/>
      <c r="O858" s="296"/>
      <c r="P858" s="296"/>
      <c r="Q858" s="296"/>
      <c r="R858" s="296"/>
      <c r="S858" s="296"/>
      <c r="T858" s="296"/>
      <c r="U858" s="296"/>
      <c r="V858" s="296"/>
      <c r="W858" s="296"/>
      <c r="X858" s="296"/>
      <c r="Y858" s="296"/>
      <c r="Z858" s="296"/>
    </row>
    <row r="859" spans="1:26" x14ac:dyDescent="0.2">
      <c r="A859" s="303">
        <v>856</v>
      </c>
      <c r="B859" s="304"/>
      <c r="C859" s="269"/>
      <c r="D859" s="306"/>
      <c r="E859" s="269"/>
      <c r="F859" s="264"/>
      <c r="G859" s="307" t="str">
        <f t="shared" si="0"/>
        <v/>
      </c>
      <c r="H859" s="307"/>
      <c r="I859" s="308"/>
      <c r="J859" s="307"/>
      <c r="K859" s="304"/>
      <c r="L859" s="307"/>
      <c r="M859" s="296"/>
      <c r="N859" s="296"/>
      <c r="O859" s="296"/>
      <c r="P859" s="296"/>
      <c r="Q859" s="296"/>
      <c r="R859" s="296"/>
      <c r="S859" s="296"/>
      <c r="T859" s="296"/>
      <c r="U859" s="296"/>
      <c r="V859" s="296"/>
      <c r="W859" s="296"/>
      <c r="X859" s="296"/>
      <c r="Y859" s="296"/>
      <c r="Z859" s="296"/>
    </row>
    <row r="860" spans="1:26" x14ac:dyDescent="0.2">
      <c r="A860" s="303">
        <v>857</v>
      </c>
      <c r="B860" s="304"/>
      <c r="C860" s="269"/>
      <c r="D860" s="306"/>
      <c r="E860" s="269"/>
      <c r="F860" s="264"/>
      <c r="G860" s="307" t="str">
        <f t="shared" si="0"/>
        <v/>
      </c>
      <c r="H860" s="307"/>
      <c r="I860" s="308"/>
      <c r="J860" s="307"/>
      <c r="K860" s="304"/>
      <c r="L860" s="307"/>
      <c r="M860" s="296"/>
      <c r="N860" s="296"/>
      <c r="O860" s="296"/>
      <c r="P860" s="296"/>
      <c r="Q860" s="296"/>
      <c r="R860" s="296"/>
      <c r="S860" s="296"/>
      <c r="T860" s="296"/>
      <c r="U860" s="296"/>
      <c r="V860" s="296"/>
      <c r="W860" s="296"/>
      <c r="X860" s="296"/>
      <c r="Y860" s="296"/>
      <c r="Z860" s="296"/>
    </row>
    <row r="861" spans="1:26" x14ac:dyDescent="0.2">
      <c r="A861" s="303">
        <v>858</v>
      </c>
      <c r="B861" s="304"/>
      <c r="C861" s="269"/>
      <c r="D861" s="306"/>
      <c r="E861" s="269"/>
      <c r="F861" s="264"/>
      <c r="G861" s="307" t="str">
        <f t="shared" si="0"/>
        <v/>
      </c>
      <c r="H861" s="307"/>
      <c r="I861" s="308"/>
      <c r="J861" s="307"/>
      <c r="K861" s="304"/>
      <c r="L861" s="307"/>
      <c r="M861" s="296"/>
      <c r="N861" s="296"/>
      <c r="O861" s="296"/>
      <c r="P861" s="296"/>
      <c r="Q861" s="296"/>
      <c r="R861" s="296"/>
      <c r="S861" s="296"/>
      <c r="T861" s="296"/>
      <c r="U861" s="296"/>
      <c r="V861" s="296"/>
      <c r="W861" s="296"/>
      <c r="X861" s="296"/>
      <c r="Y861" s="296"/>
      <c r="Z861" s="296"/>
    </row>
    <row r="862" spans="1:26" x14ac:dyDescent="0.2">
      <c r="A862" s="303">
        <v>859</v>
      </c>
      <c r="B862" s="304"/>
      <c r="C862" s="269"/>
      <c r="D862" s="306"/>
      <c r="E862" s="269"/>
      <c r="F862" s="264"/>
      <c r="G862" s="307" t="str">
        <f t="shared" si="0"/>
        <v/>
      </c>
      <c r="H862" s="307"/>
      <c r="I862" s="308"/>
      <c r="J862" s="307"/>
      <c r="K862" s="304"/>
      <c r="L862" s="307"/>
      <c r="M862" s="296"/>
      <c r="N862" s="296"/>
      <c r="O862" s="296"/>
      <c r="P862" s="296"/>
      <c r="Q862" s="296"/>
      <c r="R862" s="296"/>
      <c r="S862" s="296"/>
      <c r="T862" s="296"/>
      <c r="U862" s="296"/>
      <c r="V862" s="296"/>
      <c r="W862" s="296"/>
      <c r="X862" s="296"/>
      <c r="Y862" s="296"/>
      <c r="Z862" s="296"/>
    </row>
    <row r="863" spans="1:26" x14ac:dyDescent="0.2">
      <c r="A863" s="303">
        <v>860</v>
      </c>
      <c r="B863" s="304"/>
      <c r="C863" s="269"/>
      <c r="D863" s="306"/>
      <c r="E863" s="269"/>
      <c r="F863" s="264"/>
      <c r="G863" s="307" t="str">
        <f t="shared" si="0"/>
        <v/>
      </c>
      <c r="H863" s="307"/>
      <c r="I863" s="308"/>
      <c r="J863" s="307"/>
      <c r="K863" s="304"/>
      <c r="L863" s="307"/>
      <c r="M863" s="296"/>
      <c r="N863" s="296"/>
      <c r="O863" s="296"/>
      <c r="P863" s="296"/>
      <c r="Q863" s="296"/>
      <c r="R863" s="296"/>
      <c r="S863" s="296"/>
      <c r="T863" s="296"/>
      <c r="U863" s="296"/>
      <c r="V863" s="296"/>
      <c r="W863" s="296"/>
      <c r="X863" s="296"/>
      <c r="Y863" s="296"/>
      <c r="Z863" s="296"/>
    </row>
    <row r="864" spans="1:26" x14ac:dyDescent="0.2">
      <c r="A864" s="303">
        <v>861</v>
      </c>
      <c r="B864" s="304"/>
      <c r="C864" s="269"/>
      <c r="D864" s="306"/>
      <c r="E864" s="269"/>
      <c r="F864" s="264"/>
      <c r="G864" s="307" t="str">
        <f t="shared" si="0"/>
        <v/>
      </c>
      <c r="H864" s="307"/>
      <c r="I864" s="308"/>
      <c r="J864" s="307"/>
      <c r="K864" s="304"/>
      <c r="L864" s="307"/>
      <c r="M864" s="296"/>
      <c r="N864" s="296"/>
      <c r="O864" s="296"/>
      <c r="P864" s="296"/>
      <c r="Q864" s="296"/>
      <c r="R864" s="296"/>
      <c r="S864" s="296"/>
      <c r="T864" s="296"/>
      <c r="U864" s="296"/>
      <c r="V864" s="296"/>
      <c r="W864" s="296"/>
      <c r="X864" s="296"/>
      <c r="Y864" s="296"/>
      <c r="Z864" s="296"/>
    </row>
    <row r="865" spans="1:26" x14ac:dyDescent="0.2">
      <c r="A865" s="303">
        <v>862</v>
      </c>
      <c r="B865" s="304"/>
      <c r="C865" s="269"/>
      <c r="D865" s="306"/>
      <c r="E865" s="269"/>
      <c r="F865" s="264"/>
      <c r="G865" s="307" t="str">
        <f t="shared" si="0"/>
        <v/>
      </c>
      <c r="H865" s="307"/>
      <c r="I865" s="308"/>
      <c r="J865" s="307"/>
      <c r="K865" s="304"/>
      <c r="L865" s="307"/>
      <c r="M865" s="296"/>
      <c r="N865" s="296"/>
      <c r="O865" s="296"/>
      <c r="P865" s="296"/>
      <c r="Q865" s="296"/>
      <c r="R865" s="296"/>
      <c r="S865" s="296"/>
      <c r="T865" s="296"/>
      <c r="U865" s="296"/>
      <c r="V865" s="296"/>
      <c r="W865" s="296"/>
      <c r="X865" s="296"/>
      <c r="Y865" s="296"/>
      <c r="Z865" s="296"/>
    </row>
    <row r="866" spans="1:26" x14ac:dyDescent="0.2">
      <c r="A866" s="303">
        <v>863</v>
      </c>
      <c r="B866" s="304"/>
      <c r="C866" s="269"/>
      <c r="D866" s="306"/>
      <c r="E866" s="269"/>
      <c r="F866" s="264"/>
      <c r="G866" s="307" t="str">
        <f t="shared" si="0"/>
        <v/>
      </c>
      <c r="H866" s="307"/>
      <c r="I866" s="308"/>
      <c r="J866" s="307"/>
      <c r="K866" s="304"/>
      <c r="L866" s="307"/>
      <c r="M866" s="296"/>
      <c r="N866" s="296"/>
      <c r="O866" s="296"/>
      <c r="P866" s="296"/>
      <c r="Q866" s="296"/>
      <c r="R866" s="296"/>
      <c r="S866" s="296"/>
      <c r="T866" s="296"/>
      <c r="U866" s="296"/>
      <c r="V866" s="296"/>
      <c r="W866" s="296"/>
      <c r="X866" s="296"/>
      <c r="Y866" s="296"/>
      <c r="Z866" s="296"/>
    </row>
    <row r="867" spans="1:26" x14ac:dyDescent="0.2">
      <c r="A867" s="303">
        <v>864</v>
      </c>
      <c r="B867" s="304"/>
      <c r="C867" s="269"/>
      <c r="D867" s="306"/>
      <c r="E867" s="269"/>
      <c r="F867" s="264"/>
      <c r="G867" s="307" t="str">
        <f t="shared" si="0"/>
        <v/>
      </c>
      <c r="H867" s="307"/>
      <c r="I867" s="308"/>
      <c r="J867" s="307"/>
      <c r="K867" s="304"/>
      <c r="L867" s="307"/>
      <c r="M867" s="296"/>
      <c r="N867" s="296"/>
      <c r="O867" s="296"/>
      <c r="P867" s="296"/>
      <c r="Q867" s="296"/>
      <c r="R867" s="296"/>
      <c r="S867" s="296"/>
      <c r="T867" s="296"/>
      <c r="U867" s="296"/>
      <c r="V867" s="296"/>
      <c r="W867" s="296"/>
      <c r="X867" s="296"/>
      <c r="Y867" s="296"/>
      <c r="Z867" s="296"/>
    </row>
    <row r="868" spans="1:26" x14ac:dyDescent="0.2">
      <c r="A868" s="303">
        <v>865</v>
      </c>
      <c r="B868" s="304"/>
      <c r="C868" s="269"/>
      <c r="D868" s="306"/>
      <c r="E868" s="269"/>
      <c r="F868" s="264"/>
      <c r="G868" s="307" t="str">
        <f t="shared" si="0"/>
        <v/>
      </c>
      <c r="H868" s="307"/>
      <c r="I868" s="308"/>
      <c r="J868" s="307"/>
      <c r="K868" s="304"/>
      <c r="L868" s="307"/>
      <c r="M868" s="296"/>
      <c r="N868" s="296"/>
      <c r="O868" s="296"/>
      <c r="P868" s="296"/>
      <c r="Q868" s="296"/>
      <c r="R868" s="296"/>
      <c r="S868" s="296"/>
      <c r="T868" s="296"/>
      <c r="U868" s="296"/>
      <c r="V868" s="296"/>
      <c r="W868" s="296"/>
      <c r="X868" s="296"/>
      <c r="Y868" s="296"/>
      <c r="Z868" s="296"/>
    </row>
    <row r="869" spans="1:26" x14ac:dyDescent="0.2">
      <c r="A869" s="303">
        <v>866</v>
      </c>
      <c r="B869" s="304"/>
      <c r="C869" s="269"/>
      <c r="D869" s="306"/>
      <c r="E869" s="269"/>
      <c r="F869" s="264"/>
      <c r="G869" s="307" t="str">
        <f t="shared" si="0"/>
        <v/>
      </c>
      <c r="H869" s="307"/>
      <c r="I869" s="308"/>
      <c r="J869" s="307"/>
      <c r="K869" s="304"/>
      <c r="L869" s="307"/>
      <c r="M869" s="296"/>
      <c r="N869" s="296"/>
      <c r="O869" s="296"/>
      <c r="P869" s="296"/>
      <c r="Q869" s="296"/>
      <c r="R869" s="296"/>
      <c r="S869" s="296"/>
      <c r="T869" s="296"/>
      <c r="U869" s="296"/>
      <c r="V869" s="296"/>
      <c r="W869" s="296"/>
      <c r="X869" s="296"/>
      <c r="Y869" s="296"/>
      <c r="Z869" s="296"/>
    </row>
    <row r="870" spans="1:26" x14ac:dyDescent="0.2">
      <c r="A870" s="303">
        <v>867</v>
      </c>
      <c r="B870" s="304"/>
      <c r="C870" s="269"/>
      <c r="D870" s="306"/>
      <c r="E870" s="269"/>
      <c r="F870" s="264"/>
      <c r="G870" s="307" t="str">
        <f t="shared" si="0"/>
        <v/>
      </c>
      <c r="H870" s="307"/>
      <c r="I870" s="308"/>
      <c r="J870" s="307"/>
      <c r="K870" s="304"/>
      <c r="L870" s="307"/>
      <c r="M870" s="296"/>
      <c r="N870" s="296"/>
      <c r="O870" s="296"/>
      <c r="P870" s="296"/>
      <c r="Q870" s="296"/>
      <c r="R870" s="296"/>
      <c r="S870" s="296"/>
      <c r="T870" s="296"/>
      <c r="U870" s="296"/>
      <c r="V870" s="296"/>
      <c r="W870" s="296"/>
      <c r="X870" s="296"/>
      <c r="Y870" s="296"/>
      <c r="Z870" s="296"/>
    </row>
    <row r="871" spans="1:26" x14ac:dyDescent="0.2">
      <c r="A871" s="303">
        <v>868</v>
      </c>
      <c r="B871" s="304"/>
      <c r="C871" s="269"/>
      <c r="D871" s="306"/>
      <c r="E871" s="269"/>
      <c r="F871" s="264"/>
      <c r="G871" s="307" t="str">
        <f t="shared" si="0"/>
        <v/>
      </c>
      <c r="H871" s="307"/>
      <c r="I871" s="308"/>
      <c r="J871" s="307"/>
      <c r="K871" s="304"/>
      <c r="L871" s="307"/>
      <c r="M871" s="296"/>
      <c r="N871" s="296"/>
      <c r="O871" s="296"/>
      <c r="P871" s="296"/>
      <c r="Q871" s="296"/>
      <c r="R871" s="296"/>
      <c r="S871" s="296"/>
      <c r="T871" s="296"/>
      <c r="U871" s="296"/>
      <c r="V871" s="296"/>
      <c r="W871" s="296"/>
      <c r="X871" s="296"/>
      <c r="Y871" s="296"/>
      <c r="Z871" s="296"/>
    </row>
    <row r="872" spans="1:26" x14ac:dyDescent="0.2">
      <c r="A872" s="303">
        <v>869</v>
      </c>
      <c r="B872" s="304"/>
      <c r="C872" s="269"/>
      <c r="D872" s="306"/>
      <c r="E872" s="269"/>
      <c r="F872" s="264"/>
      <c r="G872" s="307" t="str">
        <f t="shared" si="0"/>
        <v/>
      </c>
      <c r="H872" s="307"/>
      <c r="I872" s="308"/>
      <c r="J872" s="307"/>
      <c r="K872" s="304"/>
      <c r="L872" s="307"/>
      <c r="M872" s="296"/>
      <c r="N872" s="296"/>
      <c r="O872" s="296"/>
      <c r="P872" s="296"/>
      <c r="Q872" s="296"/>
      <c r="R872" s="296"/>
      <c r="S872" s="296"/>
      <c r="T872" s="296"/>
      <c r="U872" s="296"/>
      <c r="V872" s="296"/>
      <c r="W872" s="296"/>
      <c r="X872" s="296"/>
      <c r="Y872" s="296"/>
      <c r="Z872" s="296"/>
    </row>
    <row r="873" spans="1:26" x14ac:dyDescent="0.2">
      <c r="A873" s="303">
        <v>870</v>
      </c>
      <c r="B873" s="304"/>
      <c r="C873" s="269"/>
      <c r="D873" s="306"/>
      <c r="E873" s="269"/>
      <c r="F873" s="264"/>
      <c r="G873" s="307" t="str">
        <f t="shared" si="0"/>
        <v/>
      </c>
      <c r="H873" s="307"/>
      <c r="I873" s="308"/>
      <c r="J873" s="307"/>
      <c r="K873" s="304"/>
      <c r="L873" s="307"/>
      <c r="M873" s="296"/>
      <c r="N873" s="296"/>
      <c r="O873" s="296"/>
      <c r="P873" s="296"/>
      <c r="Q873" s="296"/>
      <c r="R873" s="296"/>
      <c r="S873" s="296"/>
      <c r="T873" s="296"/>
      <c r="U873" s="296"/>
      <c r="V873" s="296"/>
      <c r="W873" s="296"/>
      <c r="X873" s="296"/>
      <c r="Y873" s="296"/>
      <c r="Z873" s="296"/>
    </row>
    <row r="874" spans="1:26" x14ac:dyDescent="0.2">
      <c r="A874" s="303">
        <v>871</v>
      </c>
      <c r="B874" s="304"/>
      <c r="C874" s="269"/>
      <c r="D874" s="306"/>
      <c r="E874" s="269"/>
      <c r="F874" s="264"/>
      <c r="G874" s="307" t="str">
        <f t="shared" si="0"/>
        <v/>
      </c>
      <c r="H874" s="307"/>
      <c r="I874" s="308"/>
      <c r="J874" s="307"/>
      <c r="K874" s="304"/>
      <c r="L874" s="307"/>
      <c r="M874" s="296"/>
      <c r="N874" s="296"/>
      <c r="O874" s="296"/>
      <c r="P874" s="296"/>
      <c r="Q874" s="296"/>
      <c r="R874" s="296"/>
      <c r="S874" s="296"/>
      <c r="T874" s="296"/>
      <c r="U874" s="296"/>
      <c r="V874" s="296"/>
      <c r="W874" s="296"/>
      <c r="X874" s="296"/>
      <c r="Y874" s="296"/>
      <c r="Z874" s="296"/>
    </row>
    <row r="875" spans="1:26" x14ac:dyDescent="0.2">
      <c r="A875" s="303">
        <v>872</v>
      </c>
      <c r="B875" s="304"/>
      <c r="C875" s="269"/>
      <c r="D875" s="306"/>
      <c r="E875" s="269"/>
      <c r="F875" s="264"/>
      <c r="G875" s="307" t="str">
        <f t="shared" si="0"/>
        <v/>
      </c>
      <c r="H875" s="307"/>
      <c r="I875" s="308"/>
      <c r="J875" s="307"/>
      <c r="K875" s="304"/>
      <c r="L875" s="307"/>
      <c r="M875" s="296"/>
      <c r="N875" s="296"/>
      <c r="O875" s="296"/>
      <c r="P875" s="296"/>
      <c r="Q875" s="296"/>
      <c r="R875" s="296"/>
      <c r="S875" s="296"/>
      <c r="T875" s="296"/>
      <c r="U875" s="296"/>
      <c r="V875" s="296"/>
      <c r="W875" s="296"/>
      <c r="X875" s="296"/>
      <c r="Y875" s="296"/>
      <c r="Z875" s="296"/>
    </row>
    <row r="876" spans="1:26" x14ac:dyDescent="0.2">
      <c r="A876" s="303">
        <v>873</v>
      </c>
      <c r="B876" s="304"/>
      <c r="C876" s="269"/>
      <c r="D876" s="306"/>
      <c r="E876" s="269"/>
      <c r="F876" s="264"/>
      <c r="G876" s="307" t="str">
        <f t="shared" si="0"/>
        <v/>
      </c>
      <c r="H876" s="307"/>
      <c r="I876" s="308"/>
      <c r="J876" s="307"/>
      <c r="K876" s="304"/>
      <c r="L876" s="307"/>
      <c r="M876" s="296"/>
      <c r="N876" s="296"/>
      <c r="O876" s="296"/>
      <c r="P876" s="296"/>
      <c r="Q876" s="296"/>
      <c r="R876" s="296"/>
      <c r="S876" s="296"/>
      <c r="T876" s="296"/>
      <c r="U876" s="296"/>
      <c r="V876" s="296"/>
      <c r="W876" s="296"/>
      <c r="X876" s="296"/>
      <c r="Y876" s="296"/>
      <c r="Z876" s="296"/>
    </row>
    <row r="877" spans="1:26" x14ac:dyDescent="0.2">
      <c r="A877" s="303">
        <v>874</v>
      </c>
      <c r="B877" s="304"/>
      <c r="C877" s="269"/>
      <c r="D877" s="306"/>
      <c r="E877" s="269"/>
      <c r="F877" s="264"/>
      <c r="G877" s="307" t="str">
        <f t="shared" si="0"/>
        <v/>
      </c>
      <c r="H877" s="307"/>
      <c r="I877" s="308"/>
      <c r="J877" s="307"/>
      <c r="K877" s="304"/>
      <c r="L877" s="307"/>
      <c r="M877" s="296"/>
      <c r="N877" s="296"/>
      <c r="O877" s="296"/>
      <c r="P877" s="296"/>
      <c r="Q877" s="296"/>
      <c r="R877" s="296"/>
      <c r="S877" s="296"/>
      <c r="T877" s="296"/>
      <c r="U877" s="296"/>
      <c r="V877" s="296"/>
      <c r="W877" s="296"/>
      <c r="X877" s="296"/>
      <c r="Y877" s="296"/>
      <c r="Z877" s="296"/>
    </row>
    <row r="878" spans="1:26" x14ac:dyDescent="0.2">
      <c r="A878" s="303">
        <v>875</v>
      </c>
      <c r="B878" s="304"/>
      <c r="C878" s="269"/>
      <c r="D878" s="306"/>
      <c r="E878" s="269"/>
      <c r="F878" s="264"/>
      <c r="G878" s="307" t="str">
        <f t="shared" si="0"/>
        <v/>
      </c>
      <c r="H878" s="307"/>
      <c r="I878" s="308"/>
      <c r="J878" s="307"/>
      <c r="K878" s="304"/>
      <c r="L878" s="307"/>
      <c r="M878" s="296"/>
      <c r="N878" s="296"/>
      <c r="O878" s="296"/>
      <c r="P878" s="296"/>
      <c r="Q878" s="296"/>
      <c r="R878" s="296"/>
      <c r="S878" s="296"/>
      <c r="T878" s="296"/>
      <c r="U878" s="296"/>
      <c r="V878" s="296"/>
      <c r="W878" s="296"/>
      <c r="X878" s="296"/>
      <c r="Y878" s="296"/>
      <c r="Z878" s="296"/>
    </row>
    <row r="879" spans="1:26" x14ac:dyDescent="0.2">
      <c r="A879" s="303">
        <v>876</v>
      </c>
      <c r="B879" s="304"/>
      <c r="C879" s="269"/>
      <c r="D879" s="306"/>
      <c r="E879" s="269"/>
      <c r="F879" s="264"/>
      <c r="G879" s="307" t="str">
        <f t="shared" si="0"/>
        <v/>
      </c>
      <c r="H879" s="307"/>
      <c r="I879" s="308"/>
      <c r="J879" s="307"/>
      <c r="K879" s="304"/>
      <c r="L879" s="307"/>
      <c r="M879" s="296"/>
      <c r="N879" s="296"/>
      <c r="O879" s="296"/>
      <c r="P879" s="296"/>
      <c r="Q879" s="296"/>
      <c r="R879" s="296"/>
      <c r="S879" s="296"/>
      <c r="T879" s="296"/>
      <c r="U879" s="296"/>
      <c r="V879" s="296"/>
      <c r="W879" s="296"/>
      <c r="X879" s="296"/>
      <c r="Y879" s="296"/>
      <c r="Z879" s="296"/>
    </row>
    <row r="880" spans="1:26" x14ac:dyDescent="0.2">
      <c r="A880" s="303">
        <v>877</v>
      </c>
      <c r="B880" s="304"/>
      <c r="C880" s="269"/>
      <c r="D880" s="306"/>
      <c r="E880" s="269"/>
      <c r="F880" s="264"/>
      <c r="G880" s="307" t="str">
        <f t="shared" si="0"/>
        <v/>
      </c>
      <c r="H880" s="307"/>
      <c r="I880" s="308"/>
      <c r="J880" s="307"/>
      <c r="K880" s="304"/>
      <c r="L880" s="307"/>
      <c r="M880" s="296"/>
      <c r="N880" s="296"/>
      <c r="O880" s="296"/>
      <c r="P880" s="296"/>
      <c r="Q880" s="296"/>
      <c r="R880" s="296"/>
      <c r="S880" s="296"/>
      <c r="T880" s="296"/>
      <c r="U880" s="296"/>
      <c r="V880" s="296"/>
      <c r="W880" s="296"/>
      <c r="X880" s="296"/>
      <c r="Y880" s="296"/>
      <c r="Z880" s="296"/>
    </row>
    <row r="881" spans="1:26" x14ac:dyDescent="0.2">
      <c r="A881" s="303">
        <v>878</v>
      </c>
      <c r="B881" s="304"/>
      <c r="C881" s="269"/>
      <c r="D881" s="306"/>
      <c r="E881" s="269"/>
      <c r="F881" s="264"/>
      <c r="G881" s="307" t="str">
        <f t="shared" si="0"/>
        <v/>
      </c>
      <c r="H881" s="307"/>
      <c r="I881" s="308"/>
      <c r="J881" s="307"/>
      <c r="K881" s="304"/>
      <c r="L881" s="307"/>
      <c r="M881" s="296"/>
      <c r="N881" s="296"/>
      <c r="O881" s="296"/>
      <c r="P881" s="296"/>
      <c r="Q881" s="296"/>
      <c r="R881" s="296"/>
      <c r="S881" s="296"/>
      <c r="T881" s="296"/>
      <c r="U881" s="296"/>
      <c r="V881" s="296"/>
      <c r="W881" s="296"/>
      <c r="X881" s="296"/>
      <c r="Y881" s="296"/>
      <c r="Z881" s="296"/>
    </row>
    <row r="882" spans="1:26" x14ac:dyDescent="0.2">
      <c r="A882" s="303">
        <v>879</v>
      </c>
      <c r="B882" s="304"/>
      <c r="C882" s="269"/>
      <c r="D882" s="306"/>
      <c r="E882" s="269"/>
      <c r="F882" s="264"/>
      <c r="G882" s="307" t="str">
        <f t="shared" si="0"/>
        <v/>
      </c>
      <c r="H882" s="307"/>
      <c r="I882" s="308"/>
      <c r="J882" s="307"/>
      <c r="K882" s="304"/>
      <c r="L882" s="307"/>
      <c r="M882" s="296"/>
      <c r="N882" s="296"/>
      <c r="O882" s="296"/>
      <c r="P882" s="296"/>
      <c r="Q882" s="296"/>
      <c r="R882" s="296"/>
      <c r="S882" s="296"/>
      <c r="T882" s="296"/>
      <c r="U882" s="296"/>
      <c r="V882" s="296"/>
      <c r="W882" s="296"/>
      <c r="X882" s="296"/>
      <c r="Y882" s="296"/>
      <c r="Z882" s="296"/>
    </row>
    <row r="883" spans="1:26" x14ac:dyDescent="0.2">
      <c r="A883" s="303">
        <v>880</v>
      </c>
      <c r="B883" s="304"/>
      <c r="C883" s="269"/>
      <c r="D883" s="306"/>
      <c r="E883" s="269"/>
      <c r="F883" s="264"/>
      <c r="G883" s="307" t="str">
        <f t="shared" si="0"/>
        <v/>
      </c>
      <c r="H883" s="307"/>
      <c r="I883" s="308"/>
      <c r="J883" s="307"/>
      <c r="K883" s="304"/>
      <c r="L883" s="307"/>
      <c r="M883" s="296"/>
      <c r="N883" s="296"/>
      <c r="O883" s="296"/>
      <c r="P883" s="296"/>
      <c r="Q883" s="296"/>
      <c r="R883" s="296"/>
      <c r="S883" s="296"/>
      <c r="T883" s="296"/>
      <c r="U883" s="296"/>
      <c r="V883" s="296"/>
      <c r="W883" s="296"/>
      <c r="X883" s="296"/>
      <c r="Y883" s="296"/>
      <c r="Z883" s="296"/>
    </row>
    <row r="884" spans="1:26" x14ac:dyDescent="0.2">
      <c r="A884" s="303">
        <v>881</v>
      </c>
      <c r="B884" s="304"/>
      <c r="C884" s="269"/>
      <c r="D884" s="306"/>
      <c r="E884" s="269"/>
      <c r="F884" s="264"/>
      <c r="G884" s="307" t="str">
        <f t="shared" si="0"/>
        <v/>
      </c>
      <c r="H884" s="307"/>
      <c r="I884" s="308"/>
      <c r="J884" s="307"/>
      <c r="K884" s="304"/>
      <c r="L884" s="307"/>
      <c r="M884" s="296"/>
      <c r="N884" s="296"/>
      <c r="O884" s="296"/>
      <c r="P884" s="296"/>
      <c r="Q884" s="296"/>
      <c r="R884" s="296"/>
      <c r="S884" s="296"/>
      <c r="T884" s="296"/>
      <c r="U884" s="296"/>
      <c r="V884" s="296"/>
      <c r="W884" s="296"/>
      <c r="X884" s="296"/>
      <c r="Y884" s="296"/>
      <c r="Z884" s="296"/>
    </row>
    <row r="885" spans="1:26" x14ac:dyDescent="0.2">
      <c r="A885" s="303">
        <v>882</v>
      </c>
      <c r="B885" s="304"/>
      <c r="C885" s="269"/>
      <c r="D885" s="306"/>
      <c r="E885" s="269"/>
      <c r="F885" s="264"/>
      <c r="G885" s="307" t="str">
        <f t="shared" si="0"/>
        <v/>
      </c>
      <c r="H885" s="307"/>
      <c r="I885" s="308"/>
      <c r="J885" s="307"/>
      <c r="K885" s="304"/>
      <c r="L885" s="307"/>
      <c r="M885" s="296"/>
      <c r="N885" s="296"/>
      <c r="O885" s="296"/>
      <c r="P885" s="296"/>
      <c r="Q885" s="296"/>
      <c r="R885" s="296"/>
      <c r="S885" s="296"/>
      <c r="T885" s="296"/>
      <c r="U885" s="296"/>
      <c r="V885" s="296"/>
      <c r="W885" s="296"/>
      <c r="X885" s="296"/>
      <c r="Y885" s="296"/>
      <c r="Z885" s="296"/>
    </row>
    <row r="886" spans="1:26" x14ac:dyDescent="0.2">
      <c r="A886" s="303">
        <v>883</v>
      </c>
      <c r="B886" s="304"/>
      <c r="C886" s="269"/>
      <c r="D886" s="306"/>
      <c r="E886" s="269"/>
      <c r="F886" s="264"/>
      <c r="G886" s="307" t="str">
        <f t="shared" si="0"/>
        <v/>
      </c>
      <c r="H886" s="307"/>
      <c r="I886" s="308"/>
      <c r="J886" s="307"/>
      <c r="K886" s="304"/>
      <c r="L886" s="307"/>
      <c r="M886" s="296"/>
      <c r="N886" s="296"/>
      <c r="O886" s="296"/>
      <c r="P886" s="296"/>
      <c r="Q886" s="296"/>
      <c r="R886" s="296"/>
      <c r="S886" s="296"/>
      <c r="T886" s="296"/>
      <c r="U886" s="296"/>
      <c r="V886" s="296"/>
      <c r="W886" s="296"/>
      <c r="X886" s="296"/>
      <c r="Y886" s="296"/>
      <c r="Z886" s="296"/>
    </row>
    <row r="887" spans="1:26" x14ac:dyDescent="0.2">
      <c r="A887" s="303">
        <v>884</v>
      </c>
      <c r="B887" s="304"/>
      <c r="C887" s="269"/>
      <c r="D887" s="306"/>
      <c r="E887" s="269"/>
      <c r="F887" s="264"/>
      <c r="G887" s="307" t="str">
        <f t="shared" si="0"/>
        <v/>
      </c>
      <c r="H887" s="307"/>
      <c r="I887" s="308"/>
      <c r="J887" s="307"/>
      <c r="K887" s="304"/>
      <c r="L887" s="307"/>
      <c r="M887" s="296"/>
      <c r="N887" s="296"/>
      <c r="O887" s="296"/>
      <c r="P887" s="296"/>
      <c r="Q887" s="296"/>
      <c r="R887" s="296"/>
      <c r="S887" s="296"/>
      <c r="T887" s="296"/>
      <c r="U887" s="296"/>
      <c r="V887" s="296"/>
      <c r="W887" s="296"/>
      <c r="X887" s="296"/>
      <c r="Y887" s="296"/>
      <c r="Z887" s="296"/>
    </row>
    <row r="888" spans="1:26" x14ac:dyDescent="0.2">
      <c r="A888" s="303">
        <v>885</v>
      </c>
      <c r="B888" s="304"/>
      <c r="C888" s="269"/>
      <c r="D888" s="306"/>
      <c r="E888" s="269"/>
      <c r="F888" s="264"/>
      <c r="G888" s="307" t="str">
        <f t="shared" si="0"/>
        <v/>
      </c>
      <c r="H888" s="307"/>
      <c r="I888" s="308"/>
      <c r="J888" s="307"/>
      <c r="K888" s="304"/>
      <c r="L888" s="307"/>
      <c r="M888" s="296"/>
      <c r="N888" s="296"/>
      <c r="O888" s="296"/>
      <c r="P888" s="296"/>
      <c r="Q888" s="296"/>
      <c r="R888" s="296"/>
      <c r="S888" s="296"/>
      <c r="T888" s="296"/>
      <c r="U888" s="296"/>
      <c r="V888" s="296"/>
      <c r="W888" s="296"/>
      <c r="X888" s="296"/>
      <c r="Y888" s="296"/>
      <c r="Z888" s="296"/>
    </row>
    <row r="889" spans="1:26" x14ac:dyDescent="0.2">
      <c r="A889" s="303">
        <v>886</v>
      </c>
      <c r="B889" s="304"/>
      <c r="C889" s="269"/>
      <c r="D889" s="306"/>
      <c r="E889" s="269"/>
      <c r="F889" s="264"/>
      <c r="G889" s="307" t="str">
        <f t="shared" si="0"/>
        <v/>
      </c>
      <c r="H889" s="307"/>
      <c r="I889" s="308"/>
      <c r="J889" s="307"/>
      <c r="K889" s="304"/>
      <c r="L889" s="307"/>
      <c r="M889" s="296"/>
      <c r="N889" s="296"/>
      <c r="O889" s="296"/>
      <c r="P889" s="296"/>
      <c r="Q889" s="296"/>
      <c r="R889" s="296"/>
      <c r="S889" s="296"/>
      <c r="T889" s="296"/>
      <c r="U889" s="296"/>
      <c r="V889" s="296"/>
      <c r="W889" s="296"/>
      <c r="X889" s="296"/>
      <c r="Y889" s="296"/>
      <c r="Z889" s="296"/>
    </row>
    <row r="890" spans="1:26" x14ac:dyDescent="0.2">
      <c r="A890" s="303">
        <v>887</v>
      </c>
      <c r="B890" s="304"/>
      <c r="C890" s="269"/>
      <c r="D890" s="306"/>
      <c r="E890" s="269"/>
      <c r="F890" s="264"/>
      <c r="G890" s="307" t="str">
        <f t="shared" si="0"/>
        <v/>
      </c>
      <c r="H890" s="307"/>
      <c r="I890" s="308"/>
      <c r="J890" s="307"/>
      <c r="K890" s="304"/>
      <c r="L890" s="307"/>
      <c r="M890" s="296"/>
      <c r="N890" s="296"/>
      <c r="O890" s="296"/>
      <c r="P890" s="296"/>
      <c r="Q890" s="296"/>
      <c r="R890" s="296"/>
      <c r="S890" s="296"/>
      <c r="T890" s="296"/>
      <c r="U890" s="296"/>
      <c r="V890" s="296"/>
      <c r="W890" s="296"/>
      <c r="X890" s="296"/>
      <c r="Y890" s="296"/>
      <c r="Z890" s="296"/>
    </row>
    <row r="891" spans="1:26" x14ac:dyDescent="0.2">
      <c r="A891" s="303">
        <v>888</v>
      </c>
      <c r="B891" s="304"/>
      <c r="C891" s="269"/>
      <c r="D891" s="306"/>
      <c r="E891" s="269"/>
      <c r="F891" s="264"/>
      <c r="G891" s="307" t="str">
        <f t="shared" si="0"/>
        <v/>
      </c>
      <c r="H891" s="307"/>
      <c r="I891" s="308"/>
      <c r="J891" s="307"/>
      <c r="K891" s="304"/>
      <c r="L891" s="307"/>
      <c r="M891" s="296"/>
      <c r="N891" s="296"/>
      <c r="O891" s="296"/>
      <c r="P891" s="296"/>
      <c r="Q891" s="296"/>
      <c r="R891" s="296"/>
      <c r="S891" s="296"/>
      <c r="T891" s="296"/>
      <c r="U891" s="296"/>
      <c r="V891" s="296"/>
      <c r="W891" s="296"/>
      <c r="X891" s="296"/>
      <c r="Y891" s="296"/>
      <c r="Z891" s="296"/>
    </row>
    <row r="892" spans="1:26" x14ac:dyDescent="0.2">
      <c r="A892" s="303">
        <v>889</v>
      </c>
      <c r="B892" s="304"/>
      <c r="C892" s="269"/>
      <c r="D892" s="306"/>
      <c r="E892" s="269"/>
      <c r="F892" s="264"/>
      <c r="G892" s="307" t="str">
        <f t="shared" si="0"/>
        <v/>
      </c>
      <c r="H892" s="307"/>
      <c r="I892" s="308"/>
      <c r="J892" s="307"/>
      <c r="K892" s="304"/>
      <c r="L892" s="307"/>
      <c r="M892" s="296"/>
      <c r="N892" s="296"/>
      <c r="O892" s="296"/>
      <c r="P892" s="296"/>
      <c r="Q892" s="296"/>
      <c r="R892" s="296"/>
      <c r="S892" s="296"/>
      <c r="T892" s="296"/>
      <c r="U892" s="296"/>
      <c r="V892" s="296"/>
      <c r="W892" s="296"/>
      <c r="X892" s="296"/>
      <c r="Y892" s="296"/>
      <c r="Z892" s="296"/>
    </row>
    <row r="893" spans="1:26" x14ac:dyDescent="0.2">
      <c r="A893" s="303">
        <v>890</v>
      </c>
      <c r="B893" s="304"/>
      <c r="C893" s="269"/>
      <c r="D893" s="306"/>
      <c r="E893" s="269"/>
      <c r="F893" s="264"/>
      <c r="G893" s="307" t="str">
        <f t="shared" si="0"/>
        <v/>
      </c>
      <c r="H893" s="307"/>
      <c r="I893" s="308"/>
      <c r="J893" s="307"/>
      <c r="K893" s="304"/>
      <c r="L893" s="307"/>
      <c r="M893" s="296"/>
      <c r="N893" s="296"/>
      <c r="O893" s="296"/>
      <c r="P893" s="296"/>
      <c r="Q893" s="296"/>
      <c r="R893" s="296"/>
      <c r="S893" s="296"/>
      <c r="T893" s="296"/>
      <c r="U893" s="296"/>
      <c r="V893" s="296"/>
      <c r="W893" s="296"/>
      <c r="X893" s="296"/>
      <c r="Y893" s="296"/>
      <c r="Z893" s="296"/>
    </row>
    <row r="894" spans="1:26" x14ac:dyDescent="0.2">
      <c r="A894" s="303">
        <v>891</v>
      </c>
      <c r="B894" s="304"/>
      <c r="C894" s="269"/>
      <c r="D894" s="306"/>
      <c r="E894" s="269"/>
      <c r="F894" s="264"/>
      <c r="G894" s="307" t="str">
        <f t="shared" si="0"/>
        <v/>
      </c>
      <c r="H894" s="307"/>
      <c r="I894" s="308"/>
      <c r="J894" s="307"/>
      <c r="K894" s="304"/>
      <c r="L894" s="307"/>
      <c r="M894" s="296"/>
      <c r="N894" s="296"/>
      <c r="O894" s="296"/>
      <c r="P894" s="296"/>
      <c r="Q894" s="296"/>
      <c r="R894" s="296"/>
      <c r="S894" s="296"/>
      <c r="T894" s="296"/>
      <c r="U894" s="296"/>
      <c r="V894" s="296"/>
      <c r="W894" s="296"/>
      <c r="X894" s="296"/>
      <c r="Y894" s="296"/>
      <c r="Z894" s="296"/>
    </row>
    <row r="895" spans="1:26" x14ac:dyDescent="0.2">
      <c r="A895" s="303">
        <v>892</v>
      </c>
      <c r="B895" s="304"/>
      <c r="C895" s="269"/>
      <c r="D895" s="306"/>
      <c r="E895" s="269"/>
      <c r="F895" s="264"/>
      <c r="G895" s="307" t="str">
        <f t="shared" si="0"/>
        <v/>
      </c>
      <c r="H895" s="307"/>
      <c r="I895" s="308"/>
      <c r="J895" s="307"/>
      <c r="K895" s="304"/>
      <c r="L895" s="307"/>
      <c r="M895" s="296"/>
      <c r="N895" s="296"/>
      <c r="O895" s="296"/>
      <c r="P895" s="296"/>
      <c r="Q895" s="296"/>
      <c r="R895" s="296"/>
      <c r="S895" s="296"/>
      <c r="T895" s="296"/>
      <c r="U895" s="296"/>
      <c r="V895" s="296"/>
      <c r="W895" s="296"/>
      <c r="X895" s="296"/>
      <c r="Y895" s="296"/>
      <c r="Z895" s="296"/>
    </row>
    <row r="896" spans="1:26" x14ac:dyDescent="0.2">
      <c r="A896" s="303">
        <v>893</v>
      </c>
      <c r="B896" s="304"/>
      <c r="C896" s="269"/>
      <c r="D896" s="306"/>
      <c r="E896" s="269"/>
      <c r="F896" s="264"/>
      <c r="G896" s="307" t="str">
        <f t="shared" si="0"/>
        <v/>
      </c>
      <c r="H896" s="307"/>
      <c r="I896" s="308"/>
      <c r="J896" s="307"/>
      <c r="K896" s="304"/>
      <c r="L896" s="307"/>
      <c r="M896" s="296"/>
      <c r="N896" s="296"/>
      <c r="O896" s="296"/>
      <c r="P896" s="296"/>
      <c r="Q896" s="296"/>
      <c r="R896" s="296"/>
      <c r="S896" s="296"/>
      <c r="T896" s="296"/>
      <c r="U896" s="296"/>
      <c r="V896" s="296"/>
      <c r="W896" s="296"/>
      <c r="X896" s="296"/>
      <c r="Y896" s="296"/>
      <c r="Z896" s="296"/>
    </row>
    <row r="897" spans="1:26" x14ac:dyDescent="0.2">
      <c r="A897" s="303">
        <v>894</v>
      </c>
      <c r="B897" s="304"/>
      <c r="C897" s="269"/>
      <c r="D897" s="306"/>
      <c r="E897" s="269"/>
      <c r="F897" s="264"/>
      <c r="G897" s="307" t="str">
        <f t="shared" si="0"/>
        <v/>
      </c>
      <c r="H897" s="307"/>
      <c r="I897" s="308"/>
      <c r="J897" s="307"/>
      <c r="K897" s="304"/>
      <c r="L897" s="307"/>
      <c r="M897" s="296"/>
      <c r="N897" s="296"/>
      <c r="O897" s="296"/>
      <c r="P897" s="296"/>
      <c r="Q897" s="296"/>
      <c r="R897" s="296"/>
      <c r="S897" s="296"/>
      <c r="T897" s="296"/>
      <c r="U897" s="296"/>
      <c r="V897" s="296"/>
      <c r="W897" s="296"/>
      <c r="X897" s="296"/>
      <c r="Y897" s="296"/>
      <c r="Z897" s="296"/>
    </row>
    <row r="898" spans="1:26" x14ac:dyDescent="0.2">
      <c r="A898" s="303">
        <v>895</v>
      </c>
      <c r="B898" s="304"/>
      <c r="C898" s="269"/>
      <c r="D898" s="306"/>
      <c r="E898" s="269"/>
      <c r="F898" s="264"/>
      <c r="G898" s="307" t="str">
        <f t="shared" si="0"/>
        <v/>
      </c>
      <c r="H898" s="307"/>
      <c r="I898" s="308"/>
      <c r="J898" s="307"/>
      <c r="K898" s="304"/>
      <c r="L898" s="307"/>
      <c r="M898" s="296"/>
      <c r="N898" s="296"/>
      <c r="O898" s="296"/>
      <c r="P898" s="296"/>
      <c r="Q898" s="296"/>
      <c r="R898" s="296"/>
      <c r="S898" s="296"/>
      <c r="T898" s="296"/>
      <c r="U898" s="296"/>
      <c r="V898" s="296"/>
      <c r="W898" s="296"/>
      <c r="X898" s="296"/>
      <c r="Y898" s="296"/>
      <c r="Z898" s="296"/>
    </row>
    <row r="899" spans="1:26" x14ac:dyDescent="0.2">
      <c r="A899" s="303">
        <v>896</v>
      </c>
      <c r="B899" s="304"/>
      <c r="C899" s="269"/>
      <c r="D899" s="306"/>
      <c r="E899" s="269"/>
      <c r="F899" s="264"/>
      <c r="G899" s="307" t="str">
        <f t="shared" si="0"/>
        <v/>
      </c>
      <c r="H899" s="307"/>
      <c r="I899" s="308"/>
      <c r="J899" s="307"/>
      <c r="K899" s="304"/>
      <c r="L899" s="307"/>
      <c r="M899" s="296"/>
      <c r="N899" s="296"/>
      <c r="O899" s="296"/>
      <c r="P899" s="296"/>
      <c r="Q899" s="296"/>
      <c r="R899" s="296"/>
      <c r="S899" s="296"/>
      <c r="T899" s="296"/>
      <c r="U899" s="296"/>
      <c r="V899" s="296"/>
      <c r="W899" s="296"/>
      <c r="X899" s="296"/>
      <c r="Y899" s="296"/>
      <c r="Z899" s="296"/>
    </row>
    <row r="900" spans="1:26" x14ac:dyDescent="0.2">
      <c r="A900" s="303">
        <v>897</v>
      </c>
      <c r="B900" s="304"/>
      <c r="C900" s="269"/>
      <c r="D900" s="306"/>
      <c r="E900" s="269"/>
      <c r="F900" s="264"/>
      <c r="G900" s="307" t="str">
        <f t="shared" si="0"/>
        <v/>
      </c>
      <c r="H900" s="307"/>
      <c r="I900" s="308"/>
      <c r="J900" s="307"/>
      <c r="K900" s="304"/>
      <c r="L900" s="307"/>
      <c r="M900" s="296"/>
      <c r="N900" s="296"/>
      <c r="O900" s="296"/>
      <c r="P900" s="296"/>
      <c r="Q900" s="296"/>
      <c r="R900" s="296"/>
      <c r="S900" s="296"/>
      <c r="T900" s="296"/>
      <c r="U900" s="296"/>
      <c r="V900" s="296"/>
      <c r="W900" s="296"/>
      <c r="X900" s="296"/>
      <c r="Y900" s="296"/>
      <c r="Z900" s="296"/>
    </row>
    <row r="901" spans="1:26" x14ac:dyDescent="0.2">
      <c r="A901" s="303">
        <v>898</v>
      </c>
      <c r="B901" s="304"/>
      <c r="C901" s="269"/>
      <c r="D901" s="306"/>
      <c r="E901" s="269"/>
      <c r="F901" s="264"/>
      <c r="G901" s="307" t="str">
        <f t="shared" si="0"/>
        <v/>
      </c>
      <c r="H901" s="307"/>
      <c r="I901" s="308"/>
      <c r="J901" s="307"/>
      <c r="K901" s="304"/>
      <c r="L901" s="307"/>
      <c r="M901" s="296"/>
      <c r="N901" s="296"/>
      <c r="O901" s="296"/>
      <c r="P901" s="296"/>
      <c r="Q901" s="296"/>
      <c r="R901" s="296"/>
      <c r="S901" s="296"/>
      <c r="T901" s="296"/>
      <c r="U901" s="296"/>
      <c r="V901" s="296"/>
      <c r="W901" s="296"/>
      <c r="X901" s="296"/>
      <c r="Y901" s="296"/>
      <c r="Z901" s="296"/>
    </row>
    <row r="902" spans="1:26" x14ac:dyDescent="0.2">
      <c r="A902" s="303">
        <v>899</v>
      </c>
      <c r="B902" s="304"/>
      <c r="C902" s="269"/>
      <c r="D902" s="306"/>
      <c r="E902" s="269"/>
      <c r="F902" s="264"/>
      <c r="G902" s="307" t="str">
        <f t="shared" si="0"/>
        <v/>
      </c>
      <c r="H902" s="307"/>
      <c r="I902" s="308"/>
      <c r="J902" s="307"/>
      <c r="K902" s="304"/>
      <c r="L902" s="307"/>
      <c r="M902" s="296"/>
      <c r="N902" s="296"/>
      <c r="O902" s="296"/>
      <c r="P902" s="296"/>
      <c r="Q902" s="296"/>
      <c r="R902" s="296"/>
      <c r="S902" s="296"/>
      <c r="T902" s="296"/>
      <c r="U902" s="296"/>
      <c r="V902" s="296"/>
      <c r="W902" s="296"/>
      <c r="X902" s="296"/>
      <c r="Y902" s="296"/>
      <c r="Z902" s="296"/>
    </row>
    <row r="903" spans="1:26" x14ac:dyDescent="0.2">
      <c r="A903" s="303">
        <v>900</v>
      </c>
      <c r="B903" s="304"/>
      <c r="C903" s="269"/>
      <c r="D903" s="306"/>
      <c r="E903" s="269"/>
      <c r="F903" s="264"/>
      <c r="G903" s="307" t="str">
        <f t="shared" si="0"/>
        <v/>
      </c>
      <c r="H903" s="307"/>
      <c r="I903" s="308"/>
      <c r="J903" s="307"/>
      <c r="K903" s="304"/>
      <c r="L903" s="307"/>
      <c r="M903" s="296"/>
      <c r="N903" s="296"/>
      <c r="O903" s="296"/>
      <c r="P903" s="296"/>
      <c r="Q903" s="296"/>
      <c r="R903" s="296"/>
      <c r="S903" s="296"/>
      <c r="T903" s="296"/>
      <c r="U903" s="296"/>
      <c r="V903" s="296"/>
      <c r="W903" s="296"/>
      <c r="X903" s="296"/>
      <c r="Y903" s="296"/>
      <c r="Z903" s="296"/>
    </row>
    <row r="904" spans="1:26" x14ac:dyDescent="0.2">
      <c r="A904" s="303">
        <v>901</v>
      </c>
      <c r="B904" s="304"/>
      <c r="C904" s="269"/>
      <c r="D904" s="306"/>
      <c r="E904" s="269"/>
      <c r="F904" s="264"/>
      <c r="G904" s="307" t="str">
        <f t="shared" si="0"/>
        <v/>
      </c>
      <c r="H904" s="307"/>
      <c r="I904" s="308"/>
      <c r="J904" s="307"/>
      <c r="K904" s="304"/>
      <c r="L904" s="307"/>
      <c r="M904" s="296"/>
      <c r="N904" s="296"/>
      <c r="O904" s="296"/>
      <c r="P904" s="296"/>
      <c r="Q904" s="296"/>
      <c r="R904" s="296"/>
      <c r="S904" s="296"/>
      <c r="T904" s="296"/>
      <c r="U904" s="296"/>
      <c r="V904" s="296"/>
      <c r="W904" s="296"/>
      <c r="X904" s="296"/>
      <c r="Y904" s="296"/>
      <c r="Z904" s="296"/>
    </row>
    <row r="905" spans="1:26" x14ac:dyDescent="0.2">
      <c r="A905" s="303">
        <v>902</v>
      </c>
      <c r="B905" s="304"/>
      <c r="C905" s="269"/>
      <c r="D905" s="306"/>
      <c r="E905" s="269"/>
      <c r="F905" s="264"/>
      <c r="G905" s="307" t="str">
        <f t="shared" si="0"/>
        <v/>
      </c>
      <c r="H905" s="307"/>
      <c r="I905" s="308"/>
      <c r="J905" s="307"/>
      <c r="K905" s="304"/>
      <c r="L905" s="307"/>
      <c r="M905" s="296"/>
      <c r="N905" s="296"/>
      <c r="O905" s="296"/>
      <c r="P905" s="296"/>
      <c r="Q905" s="296"/>
      <c r="R905" s="296"/>
      <c r="S905" s="296"/>
      <c r="T905" s="296"/>
      <c r="U905" s="296"/>
      <c r="V905" s="296"/>
      <c r="W905" s="296"/>
      <c r="X905" s="296"/>
      <c r="Y905" s="296"/>
      <c r="Z905" s="296"/>
    </row>
    <row r="906" spans="1:26" x14ac:dyDescent="0.2">
      <c r="A906" s="303">
        <v>903</v>
      </c>
      <c r="B906" s="304"/>
      <c r="C906" s="269"/>
      <c r="D906" s="306"/>
      <c r="E906" s="269"/>
      <c r="F906" s="264"/>
      <c r="G906" s="307" t="str">
        <f t="shared" si="0"/>
        <v/>
      </c>
      <c r="H906" s="307"/>
      <c r="I906" s="308"/>
      <c r="J906" s="307"/>
      <c r="K906" s="304"/>
      <c r="L906" s="307"/>
      <c r="M906" s="296"/>
      <c r="N906" s="296"/>
      <c r="O906" s="296"/>
      <c r="P906" s="296"/>
      <c r="Q906" s="296"/>
      <c r="R906" s="296"/>
      <c r="S906" s="296"/>
      <c r="T906" s="296"/>
      <c r="U906" s="296"/>
      <c r="V906" s="296"/>
      <c r="W906" s="296"/>
      <c r="X906" s="296"/>
      <c r="Y906" s="296"/>
      <c r="Z906" s="296"/>
    </row>
    <row r="907" spans="1:26" x14ac:dyDescent="0.2">
      <c r="A907" s="303">
        <v>904</v>
      </c>
      <c r="B907" s="304"/>
      <c r="C907" s="269"/>
      <c r="D907" s="306"/>
      <c r="E907" s="269"/>
      <c r="F907" s="264"/>
      <c r="G907" s="307" t="str">
        <f t="shared" si="0"/>
        <v/>
      </c>
      <c r="H907" s="307"/>
      <c r="I907" s="308"/>
      <c r="J907" s="307"/>
      <c r="K907" s="304"/>
      <c r="L907" s="307"/>
      <c r="M907" s="296"/>
      <c r="N907" s="296"/>
      <c r="O907" s="296"/>
      <c r="P907" s="296"/>
      <c r="Q907" s="296"/>
      <c r="R907" s="296"/>
      <c r="S907" s="296"/>
      <c r="T907" s="296"/>
      <c r="U907" s="296"/>
      <c r="V907" s="296"/>
      <c r="W907" s="296"/>
      <c r="X907" s="296"/>
      <c r="Y907" s="296"/>
      <c r="Z907" s="296"/>
    </row>
    <row r="908" spans="1:26" x14ac:dyDescent="0.2">
      <c r="A908" s="303">
        <v>905</v>
      </c>
      <c r="B908" s="304"/>
      <c r="C908" s="269"/>
      <c r="D908" s="306"/>
      <c r="E908" s="269"/>
      <c r="F908" s="264"/>
      <c r="G908" s="307" t="str">
        <f t="shared" si="0"/>
        <v/>
      </c>
      <c r="H908" s="307"/>
      <c r="I908" s="308"/>
      <c r="J908" s="307"/>
      <c r="K908" s="304"/>
      <c r="L908" s="307"/>
      <c r="M908" s="296"/>
      <c r="N908" s="296"/>
      <c r="O908" s="296"/>
      <c r="P908" s="296"/>
      <c r="Q908" s="296"/>
      <c r="R908" s="296"/>
      <c r="S908" s="296"/>
      <c r="T908" s="296"/>
      <c r="U908" s="296"/>
      <c r="V908" s="296"/>
      <c r="W908" s="296"/>
      <c r="X908" s="296"/>
      <c r="Y908" s="296"/>
      <c r="Z908" s="296"/>
    </row>
    <row r="909" spans="1:26" x14ac:dyDescent="0.2">
      <c r="A909" s="303">
        <v>906</v>
      </c>
      <c r="B909" s="304"/>
      <c r="C909" s="269"/>
      <c r="D909" s="306"/>
      <c r="E909" s="269"/>
      <c r="F909" s="264"/>
      <c r="G909" s="307" t="str">
        <f t="shared" si="0"/>
        <v/>
      </c>
      <c r="H909" s="307"/>
      <c r="I909" s="308"/>
      <c r="J909" s="307"/>
      <c r="K909" s="304"/>
      <c r="L909" s="307"/>
      <c r="M909" s="296"/>
      <c r="N909" s="296"/>
      <c r="O909" s="296"/>
      <c r="P909" s="296"/>
      <c r="Q909" s="296"/>
      <c r="R909" s="296"/>
      <c r="S909" s="296"/>
      <c r="T909" s="296"/>
      <c r="U909" s="296"/>
      <c r="V909" s="296"/>
      <c r="W909" s="296"/>
      <c r="X909" s="296"/>
      <c r="Y909" s="296"/>
      <c r="Z909" s="296"/>
    </row>
    <row r="910" spans="1:26" x14ac:dyDescent="0.2">
      <c r="A910" s="303">
        <v>907</v>
      </c>
      <c r="B910" s="304"/>
      <c r="C910" s="269"/>
      <c r="D910" s="306"/>
      <c r="E910" s="269"/>
      <c r="F910" s="264"/>
      <c r="G910" s="307" t="str">
        <f t="shared" si="0"/>
        <v/>
      </c>
      <c r="H910" s="307"/>
      <c r="I910" s="308"/>
      <c r="J910" s="307"/>
      <c r="K910" s="304"/>
      <c r="L910" s="307"/>
      <c r="M910" s="296"/>
      <c r="N910" s="296"/>
      <c r="O910" s="296"/>
      <c r="P910" s="296"/>
      <c r="Q910" s="296"/>
      <c r="R910" s="296"/>
      <c r="S910" s="296"/>
      <c r="T910" s="296"/>
      <c r="U910" s="296"/>
      <c r="V910" s="296"/>
      <c r="W910" s="296"/>
      <c r="X910" s="296"/>
      <c r="Y910" s="296"/>
      <c r="Z910" s="296"/>
    </row>
    <row r="911" spans="1:26" x14ac:dyDescent="0.2">
      <c r="A911" s="303">
        <v>908</v>
      </c>
      <c r="B911" s="304"/>
      <c r="C911" s="269"/>
      <c r="D911" s="306"/>
      <c r="E911" s="269"/>
      <c r="F911" s="264"/>
      <c r="G911" s="307" t="str">
        <f t="shared" si="0"/>
        <v/>
      </c>
      <c r="H911" s="307"/>
      <c r="I911" s="308"/>
      <c r="J911" s="307"/>
      <c r="K911" s="304"/>
      <c r="L911" s="307"/>
      <c r="M911" s="296"/>
      <c r="N911" s="296"/>
      <c r="O911" s="296"/>
      <c r="P911" s="296"/>
      <c r="Q911" s="296"/>
      <c r="R911" s="296"/>
      <c r="S911" s="296"/>
      <c r="T911" s="296"/>
      <c r="U911" s="296"/>
      <c r="V911" s="296"/>
      <c r="W911" s="296"/>
      <c r="X911" s="296"/>
      <c r="Y911" s="296"/>
      <c r="Z911" s="296"/>
    </row>
    <row r="912" spans="1:26" x14ac:dyDescent="0.2">
      <c r="A912" s="303">
        <v>909</v>
      </c>
      <c r="B912" s="304"/>
      <c r="C912" s="269"/>
      <c r="D912" s="306"/>
      <c r="E912" s="269"/>
      <c r="F912" s="264"/>
      <c r="G912" s="307" t="str">
        <f t="shared" si="0"/>
        <v/>
      </c>
      <c r="H912" s="307"/>
      <c r="I912" s="308"/>
      <c r="J912" s="307"/>
      <c r="K912" s="304"/>
      <c r="L912" s="307"/>
      <c r="M912" s="296"/>
      <c r="N912" s="296"/>
      <c r="O912" s="296"/>
      <c r="P912" s="296"/>
      <c r="Q912" s="296"/>
      <c r="R912" s="296"/>
      <c r="S912" s="296"/>
      <c r="T912" s="296"/>
      <c r="U912" s="296"/>
      <c r="V912" s="296"/>
      <c r="W912" s="296"/>
      <c r="X912" s="296"/>
      <c r="Y912" s="296"/>
      <c r="Z912" s="296"/>
    </row>
    <row r="913" spans="1:26" x14ac:dyDescent="0.2">
      <c r="A913" s="303">
        <v>910</v>
      </c>
      <c r="B913" s="304"/>
      <c r="C913" s="269"/>
      <c r="D913" s="306"/>
      <c r="E913" s="269"/>
      <c r="F913" s="264"/>
      <c r="G913" s="307" t="str">
        <f t="shared" si="0"/>
        <v/>
      </c>
      <c r="H913" s="307"/>
      <c r="I913" s="308"/>
      <c r="J913" s="307"/>
      <c r="K913" s="304"/>
      <c r="L913" s="307"/>
      <c r="M913" s="296"/>
      <c r="N913" s="296"/>
      <c r="O913" s="296"/>
      <c r="P913" s="296"/>
      <c r="Q913" s="296"/>
      <c r="R913" s="296"/>
      <c r="S913" s="296"/>
      <c r="T913" s="296"/>
      <c r="U913" s="296"/>
      <c r="V913" s="296"/>
      <c r="W913" s="296"/>
      <c r="X913" s="296"/>
      <c r="Y913" s="296"/>
      <c r="Z913" s="296"/>
    </row>
    <row r="914" spans="1:26" x14ac:dyDescent="0.2">
      <c r="A914" s="303">
        <v>911</v>
      </c>
      <c r="B914" s="304"/>
      <c r="C914" s="269"/>
      <c r="D914" s="306"/>
      <c r="E914" s="269"/>
      <c r="F914" s="264"/>
      <c r="G914" s="307" t="str">
        <f t="shared" si="0"/>
        <v/>
      </c>
      <c r="H914" s="307"/>
      <c r="I914" s="308"/>
      <c r="J914" s="307"/>
      <c r="K914" s="304"/>
      <c r="L914" s="307"/>
      <c r="M914" s="296"/>
      <c r="N914" s="296"/>
      <c r="O914" s="296"/>
      <c r="P914" s="296"/>
      <c r="Q914" s="296"/>
      <c r="R914" s="296"/>
      <c r="S914" s="296"/>
      <c r="T914" s="296"/>
      <c r="U914" s="296"/>
      <c r="V914" s="296"/>
      <c r="W914" s="296"/>
      <c r="X914" s="296"/>
      <c r="Y914" s="296"/>
      <c r="Z914" s="296"/>
    </row>
    <row r="915" spans="1:26" x14ac:dyDescent="0.2">
      <c r="A915" s="303">
        <v>912</v>
      </c>
      <c r="B915" s="304"/>
      <c r="C915" s="269"/>
      <c r="D915" s="306"/>
      <c r="E915" s="269"/>
      <c r="F915" s="264"/>
      <c r="G915" s="307" t="str">
        <f t="shared" si="0"/>
        <v/>
      </c>
      <c r="H915" s="307"/>
      <c r="I915" s="308"/>
      <c r="J915" s="307"/>
      <c r="K915" s="304"/>
      <c r="L915" s="307"/>
      <c r="M915" s="296"/>
      <c r="N915" s="296"/>
      <c r="O915" s="296"/>
      <c r="P915" s="296"/>
      <c r="Q915" s="296"/>
      <c r="R915" s="296"/>
      <c r="S915" s="296"/>
      <c r="T915" s="296"/>
      <c r="U915" s="296"/>
      <c r="V915" s="296"/>
      <c r="W915" s="296"/>
      <c r="X915" s="296"/>
      <c r="Y915" s="296"/>
      <c r="Z915" s="296"/>
    </row>
    <row r="916" spans="1:26" x14ac:dyDescent="0.2">
      <c r="A916" s="303">
        <v>913</v>
      </c>
      <c r="B916" s="304"/>
      <c r="C916" s="269"/>
      <c r="D916" s="306"/>
      <c r="E916" s="269"/>
      <c r="F916" s="264"/>
      <c r="G916" s="307" t="str">
        <f t="shared" si="0"/>
        <v/>
      </c>
      <c r="H916" s="307"/>
      <c r="I916" s="308"/>
      <c r="J916" s="307"/>
      <c r="K916" s="304"/>
      <c r="L916" s="307"/>
      <c r="M916" s="296"/>
      <c r="N916" s="296"/>
      <c r="O916" s="296"/>
      <c r="P916" s="296"/>
      <c r="Q916" s="296"/>
      <c r="R916" s="296"/>
      <c r="S916" s="296"/>
      <c r="T916" s="296"/>
      <c r="U916" s="296"/>
      <c r="V916" s="296"/>
      <c r="W916" s="296"/>
      <c r="X916" s="296"/>
      <c r="Y916" s="296"/>
      <c r="Z916" s="296"/>
    </row>
    <row r="917" spans="1:26" x14ac:dyDescent="0.2">
      <c r="A917" s="303">
        <v>914</v>
      </c>
      <c r="B917" s="304"/>
      <c r="C917" s="269"/>
      <c r="D917" s="306"/>
      <c r="E917" s="269"/>
      <c r="F917" s="264"/>
      <c r="G917" s="307" t="str">
        <f t="shared" si="0"/>
        <v/>
      </c>
      <c r="H917" s="307"/>
      <c r="I917" s="308"/>
      <c r="J917" s="307"/>
      <c r="K917" s="304"/>
      <c r="L917" s="307"/>
      <c r="M917" s="296"/>
      <c r="N917" s="296"/>
      <c r="O917" s="296"/>
      <c r="P917" s="296"/>
      <c r="Q917" s="296"/>
      <c r="R917" s="296"/>
      <c r="S917" s="296"/>
      <c r="T917" s="296"/>
      <c r="U917" s="296"/>
      <c r="V917" s="296"/>
      <c r="W917" s="296"/>
      <c r="X917" s="296"/>
      <c r="Y917" s="296"/>
      <c r="Z917" s="296"/>
    </row>
    <row r="918" spans="1:26" x14ac:dyDescent="0.2">
      <c r="A918" s="303">
        <v>915</v>
      </c>
      <c r="B918" s="304"/>
      <c r="C918" s="269"/>
      <c r="D918" s="306"/>
      <c r="E918" s="269"/>
      <c r="F918" s="264"/>
      <c r="G918" s="307" t="str">
        <f t="shared" si="0"/>
        <v/>
      </c>
      <c r="H918" s="307"/>
      <c r="I918" s="308"/>
      <c r="J918" s="307"/>
      <c r="K918" s="304"/>
      <c r="L918" s="307"/>
      <c r="M918" s="296"/>
      <c r="N918" s="296"/>
      <c r="O918" s="296"/>
      <c r="P918" s="296"/>
      <c r="Q918" s="296"/>
      <c r="R918" s="296"/>
      <c r="S918" s="296"/>
      <c r="T918" s="296"/>
      <c r="U918" s="296"/>
      <c r="V918" s="296"/>
      <c r="W918" s="296"/>
      <c r="X918" s="296"/>
      <c r="Y918" s="296"/>
      <c r="Z918" s="296"/>
    </row>
    <row r="919" spans="1:26" x14ac:dyDescent="0.2">
      <c r="A919" s="303">
        <v>916</v>
      </c>
      <c r="B919" s="304"/>
      <c r="C919" s="269"/>
      <c r="D919" s="306"/>
      <c r="E919" s="269"/>
      <c r="F919" s="264"/>
      <c r="G919" s="307" t="str">
        <f t="shared" si="0"/>
        <v/>
      </c>
      <c r="H919" s="307"/>
      <c r="I919" s="308"/>
      <c r="J919" s="307"/>
      <c r="K919" s="304"/>
      <c r="L919" s="307"/>
      <c r="M919" s="296"/>
      <c r="N919" s="296"/>
      <c r="O919" s="296"/>
      <c r="P919" s="296"/>
      <c r="Q919" s="296"/>
      <c r="R919" s="296"/>
      <c r="S919" s="296"/>
      <c r="T919" s="296"/>
      <c r="U919" s="296"/>
      <c r="V919" s="296"/>
      <c r="W919" s="296"/>
      <c r="X919" s="296"/>
      <c r="Y919" s="296"/>
      <c r="Z919" s="296"/>
    </row>
    <row r="920" spans="1:26" x14ac:dyDescent="0.2">
      <c r="A920" s="303">
        <v>917</v>
      </c>
      <c r="B920" s="304"/>
      <c r="C920" s="269"/>
      <c r="D920" s="306"/>
      <c r="E920" s="269"/>
      <c r="F920" s="264"/>
      <c r="G920" s="307" t="str">
        <f t="shared" si="0"/>
        <v/>
      </c>
      <c r="H920" s="307"/>
      <c r="I920" s="308"/>
      <c r="J920" s="307"/>
      <c r="K920" s="304"/>
      <c r="L920" s="307"/>
      <c r="M920" s="296"/>
      <c r="N920" s="296"/>
      <c r="O920" s="296"/>
      <c r="P920" s="296"/>
      <c r="Q920" s="296"/>
      <c r="R920" s="296"/>
      <c r="S920" s="296"/>
      <c r="T920" s="296"/>
      <c r="U920" s="296"/>
      <c r="V920" s="296"/>
      <c r="W920" s="296"/>
      <c r="X920" s="296"/>
      <c r="Y920" s="296"/>
      <c r="Z920" s="296"/>
    </row>
    <row r="921" spans="1:26" x14ac:dyDescent="0.2">
      <c r="A921" s="303">
        <v>918</v>
      </c>
      <c r="B921" s="304"/>
      <c r="C921" s="269"/>
      <c r="D921" s="306"/>
      <c r="E921" s="269"/>
      <c r="F921" s="264"/>
      <c r="G921" s="307" t="str">
        <f t="shared" si="0"/>
        <v/>
      </c>
      <c r="H921" s="307"/>
      <c r="I921" s="308"/>
      <c r="J921" s="307"/>
      <c r="K921" s="304"/>
      <c r="L921" s="307"/>
      <c r="M921" s="296"/>
      <c r="N921" s="296"/>
      <c r="O921" s="296"/>
      <c r="P921" s="296"/>
      <c r="Q921" s="296"/>
      <c r="R921" s="296"/>
      <c r="S921" s="296"/>
      <c r="T921" s="296"/>
      <c r="U921" s="296"/>
      <c r="V921" s="296"/>
      <c r="W921" s="296"/>
      <c r="X921" s="296"/>
      <c r="Y921" s="296"/>
      <c r="Z921" s="296"/>
    </row>
    <row r="922" spans="1:26" x14ac:dyDescent="0.2">
      <c r="A922" s="303">
        <v>919</v>
      </c>
      <c r="B922" s="304"/>
      <c r="C922" s="269"/>
      <c r="D922" s="306"/>
      <c r="E922" s="269"/>
      <c r="F922" s="264"/>
      <c r="G922" s="307" t="str">
        <f t="shared" si="0"/>
        <v/>
      </c>
      <c r="H922" s="307"/>
      <c r="I922" s="308"/>
      <c r="J922" s="307"/>
      <c r="K922" s="304"/>
      <c r="L922" s="307"/>
      <c r="M922" s="296"/>
      <c r="N922" s="296"/>
      <c r="O922" s="296"/>
      <c r="P922" s="296"/>
      <c r="Q922" s="296"/>
      <c r="R922" s="296"/>
      <c r="S922" s="296"/>
      <c r="T922" s="296"/>
      <c r="U922" s="296"/>
      <c r="V922" s="296"/>
      <c r="W922" s="296"/>
      <c r="X922" s="296"/>
      <c r="Y922" s="296"/>
      <c r="Z922" s="296"/>
    </row>
    <row r="923" spans="1:26" x14ac:dyDescent="0.2">
      <c r="A923" s="303">
        <v>920</v>
      </c>
      <c r="B923" s="304"/>
      <c r="C923" s="269"/>
      <c r="D923" s="306"/>
      <c r="E923" s="269"/>
      <c r="F923" s="264"/>
      <c r="G923" s="307" t="str">
        <f t="shared" si="0"/>
        <v/>
      </c>
      <c r="H923" s="307"/>
      <c r="I923" s="308"/>
      <c r="J923" s="307"/>
      <c r="K923" s="304"/>
      <c r="L923" s="307"/>
      <c r="M923" s="296"/>
      <c r="N923" s="296"/>
      <c r="O923" s="296"/>
      <c r="P923" s="296"/>
      <c r="Q923" s="296"/>
      <c r="R923" s="296"/>
      <c r="S923" s="296"/>
      <c r="T923" s="296"/>
      <c r="U923" s="296"/>
      <c r="V923" s="296"/>
      <c r="W923" s="296"/>
      <c r="X923" s="296"/>
      <c r="Y923" s="296"/>
      <c r="Z923" s="296"/>
    </row>
    <row r="924" spans="1:26" x14ac:dyDescent="0.2">
      <c r="A924" s="303">
        <v>921</v>
      </c>
      <c r="B924" s="304"/>
      <c r="C924" s="269"/>
      <c r="D924" s="306"/>
      <c r="E924" s="269"/>
      <c r="F924" s="264"/>
      <c r="G924" s="307" t="str">
        <f t="shared" si="0"/>
        <v/>
      </c>
      <c r="H924" s="307"/>
      <c r="I924" s="308"/>
      <c r="J924" s="307"/>
      <c r="K924" s="304"/>
      <c r="L924" s="307"/>
      <c r="M924" s="296"/>
      <c r="N924" s="296"/>
      <c r="O924" s="296"/>
      <c r="P924" s="296"/>
      <c r="Q924" s="296"/>
      <c r="R924" s="296"/>
      <c r="S924" s="296"/>
      <c r="T924" s="296"/>
      <c r="U924" s="296"/>
      <c r="V924" s="296"/>
      <c r="W924" s="296"/>
      <c r="X924" s="296"/>
      <c r="Y924" s="296"/>
      <c r="Z924" s="296"/>
    </row>
    <row r="925" spans="1:26" x14ac:dyDescent="0.2">
      <c r="A925" s="303">
        <v>922</v>
      </c>
      <c r="B925" s="304"/>
      <c r="C925" s="269"/>
      <c r="D925" s="306"/>
      <c r="E925" s="269"/>
      <c r="F925" s="264"/>
      <c r="G925" s="307" t="str">
        <f t="shared" si="0"/>
        <v/>
      </c>
      <c r="H925" s="307"/>
      <c r="I925" s="308"/>
      <c r="J925" s="307"/>
      <c r="K925" s="304"/>
      <c r="L925" s="307"/>
      <c r="M925" s="296"/>
      <c r="N925" s="296"/>
      <c r="O925" s="296"/>
      <c r="P925" s="296"/>
      <c r="Q925" s="296"/>
      <c r="R925" s="296"/>
      <c r="S925" s="296"/>
      <c r="T925" s="296"/>
      <c r="U925" s="296"/>
      <c r="V925" s="296"/>
      <c r="W925" s="296"/>
      <c r="X925" s="296"/>
      <c r="Y925" s="296"/>
      <c r="Z925" s="296"/>
    </row>
    <row r="926" spans="1:26" x14ac:dyDescent="0.2">
      <c r="A926" s="303">
        <v>923</v>
      </c>
      <c r="B926" s="304"/>
      <c r="C926" s="269"/>
      <c r="D926" s="306"/>
      <c r="E926" s="269"/>
      <c r="F926" s="264"/>
      <c r="G926" s="307" t="str">
        <f t="shared" si="0"/>
        <v/>
      </c>
      <c r="H926" s="307"/>
      <c r="I926" s="308"/>
      <c r="J926" s="307"/>
      <c r="K926" s="304"/>
      <c r="L926" s="307"/>
      <c r="M926" s="296"/>
      <c r="N926" s="296"/>
      <c r="O926" s="296"/>
      <c r="P926" s="296"/>
      <c r="Q926" s="296"/>
      <c r="R926" s="296"/>
      <c r="S926" s="296"/>
      <c r="T926" s="296"/>
      <c r="U926" s="296"/>
      <c r="V926" s="296"/>
      <c r="W926" s="296"/>
      <c r="X926" s="296"/>
      <c r="Y926" s="296"/>
      <c r="Z926" s="296"/>
    </row>
    <row r="927" spans="1:26" x14ac:dyDescent="0.2">
      <c r="A927" s="303">
        <v>924</v>
      </c>
      <c r="B927" s="304"/>
      <c r="C927" s="269"/>
      <c r="D927" s="306"/>
      <c r="E927" s="269"/>
      <c r="F927" s="264"/>
      <c r="G927" s="307" t="str">
        <f t="shared" si="0"/>
        <v/>
      </c>
      <c r="H927" s="307"/>
      <c r="I927" s="308"/>
      <c r="J927" s="307"/>
      <c r="K927" s="304"/>
      <c r="L927" s="307"/>
      <c r="M927" s="296"/>
      <c r="N927" s="296"/>
      <c r="O927" s="296"/>
      <c r="P927" s="296"/>
      <c r="Q927" s="296"/>
      <c r="R927" s="296"/>
      <c r="S927" s="296"/>
      <c r="T927" s="296"/>
      <c r="U927" s="296"/>
      <c r="V927" s="296"/>
      <c r="W927" s="296"/>
      <c r="X927" s="296"/>
      <c r="Y927" s="296"/>
      <c r="Z927" s="296"/>
    </row>
    <row r="928" spans="1:26" x14ac:dyDescent="0.2">
      <c r="A928" s="303">
        <v>925</v>
      </c>
      <c r="B928" s="304"/>
      <c r="C928" s="269"/>
      <c r="D928" s="306"/>
      <c r="E928" s="269"/>
      <c r="F928" s="264"/>
      <c r="G928" s="307" t="str">
        <f t="shared" si="0"/>
        <v/>
      </c>
      <c r="H928" s="307"/>
      <c r="I928" s="308"/>
      <c r="J928" s="307"/>
      <c r="K928" s="304"/>
      <c r="L928" s="307"/>
      <c r="M928" s="296"/>
      <c r="N928" s="296"/>
      <c r="O928" s="296"/>
      <c r="P928" s="296"/>
      <c r="Q928" s="296"/>
      <c r="R928" s="296"/>
      <c r="S928" s="296"/>
      <c r="T928" s="296"/>
      <c r="U928" s="296"/>
      <c r="V928" s="296"/>
      <c r="W928" s="296"/>
      <c r="X928" s="296"/>
      <c r="Y928" s="296"/>
      <c r="Z928" s="296"/>
    </row>
    <row r="929" spans="1:26" x14ac:dyDescent="0.2">
      <c r="A929" s="303">
        <v>926</v>
      </c>
      <c r="B929" s="304"/>
      <c r="C929" s="269"/>
      <c r="D929" s="306"/>
      <c r="E929" s="269"/>
      <c r="F929" s="264"/>
      <c r="G929" s="307" t="str">
        <f t="shared" si="0"/>
        <v/>
      </c>
      <c r="H929" s="307"/>
      <c r="I929" s="308"/>
      <c r="J929" s="307"/>
      <c r="K929" s="304"/>
      <c r="L929" s="307"/>
      <c r="M929" s="296"/>
      <c r="N929" s="296"/>
      <c r="O929" s="296"/>
      <c r="P929" s="296"/>
      <c r="Q929" s="296"/>
      <c r="R929" s="296"/>
      <c r="S929" s="296"/>
      <c r="T929" s="296"/>
      <c r="U929" s="296"/>
      <c r="V929" s="296"/>
      <c r="W929" s="296"/>
      <c r="X929" s="296"/>
      <c r="Y929" s="296"/>
      <c r="Z929" s="296"/>
    </row>
    <row r="930" spans="1:26" x14ac:dyDescent="0.2">
      <c r="A930" s="303">
        <v>927</v>
      </c>
      <c r="B930" s="304"/>
      <c r="C930" s="269"/>
      <c r="D930" s="306"/>
      <c r="E930" s="269"/>
      <c r="F930" s="264"/>
      <c r="G930" s="307" t="str">
        <f t="shared" si="0"/>
        <v/>
      </c>
      <c r="H930" s="307"/>
      <c r="I930" s="308"/>
      <c r="J930" s="307"/>
      <c r="K930" s="304"/>
      <c r="L930" s="307"/>
      <c r="M930" s="296"/>
      <c r="N930" s="296"/>
      <c r="O930" s="296"/>
      <c r="P930" s="296"/>
      <c r="Q930" s="296"/>
      <c r="R930" s="296"/>
      <c r="S930" s="296"/>
      <c r="T930" s="296"/>
      <c r="U930" s="296"/>
      <c r="V930" s="296"/>
      <c r="W930" s="296"/>
      <c r="X930" s="296"/>
      <c r="Y930" s="296"/>
      <c r="Z930" s="296"/>
    </row>
    <row r="931" spans="1:26" x14ac:dyDescent="0.2">
      <c r="A931" s="303">
        <v>928</v>
      </c>
      <c r="B931" s="304"/>
      <c r="C931" s="269"/>
      <c r="D931" s="306"/>
      <c r="E931" s="269"/>
      <c r="F931" s="264"/>
      <c r="G931" s="307" t="str">
        <f t="shared" si="0"/>
        <v/>
      </c>
      <c r="H931" s="307"/>
      <c r="I931" s="308"/>
      <c r="J931" s="307"/>
      <c r="K931" s="304"/>
      <c r="L931" s="307"/>
      <c r="M931" s="296"/>
      <c r="N931" s="296"/>
      <c r="O931" s="296"/>
      <c r="P931" s="296"/>
      <c r="Q931" s="296"/>
      <c r="R931" s="296"/>
      <c r="S931" s="296"/>
      <c r="T931" s="296"/>
      <c r="U931" s="296"/>
      <c r="V931" s="296"/>
      <c r="W931" s="296"/>
      <c r="X931" s="296"/>
      <c r="Y931" s="296"/>
      <c r="Z931" s="296"/>
    </row>
    <row r="932" spans="1:26" x14ac:dyDescent="0.2">
      <c r="A932" s="303">
        <v>929</v>
      </c>
      <c r="B932" s="304"/>
      <c r="C932" s="269"/>
      <c r="D932" s="306"/>
      <c r="E932" s="269"/>
      <c r="F932" s="264"/>
      <c r="G932" s="307" t="str">
        <f t="shared" si="0"/>
        <v/>
      </c>
      <c r="H932" s="307"/>
      <c r="I932" s="308"/>
      <c r="J932" s="307"/>
      <c r="K932" s="304"/>
      <c r="L932" s="307"/>
      <c r="M932" s="296"/>
      <c r="N932" s="296"/>
      <c r="O932" s="296"/>
      <c r="P932" s="296"/>
      <c r="Q932" s="296"/>
      <c r="R932" s="296"/>
      <c r="S932" s="296"/>
      <c r="T932" s="296"/>
      <c r="U932" s="296"/>
      <c r="V932" s="296"/>
      <c r="W932" s="296"/>
      <c r="X932" s="296"/>
      <c r="Y932" s="296"/>
      <c r="Z932" s="296"/>
    </row>
    <row r="933" spans="1:26" x14ac:dyDescent="0.2">
      <c r="A933" s="303">
        <v>930</v>
      </c>
      <c r="B933" s="304"/>
      <c r="C933" s="269"/>
      <c r="D933" s="306"/>
      <c r="E933" s="269"/>
      <c r="F933" s="264"/>
      <c r="G933" s="307" t="str">
        <f t="shared" si="0"/>
        <v/>
      </c>
      <c r="H933" s="307"/>
      <c r="I933" s="308"/>
      <c r="J933" s="307"/>
      <c r="K933" s="304"/>
      <c r="L933" s="307"/>
      <c r="M933" s="296"/>
      <c r="N933" s="296"/>
      <c r="O933" s="296"/>
      <c r="P933" s="296"/>
      <c r="Q933" s="296"/>
      <c r="R933" s="296"/>
      <c r="S933" s="296"/>
      <c r="T933" s="296"/>
      <c r="U933" s="296"/>
      <c r="V933" s="296"/>
      <c r="W933" s="296"/>
      <c r="X933" s="296"/>
      <c r="Y933" s="296"/>
      <c r="Z933" s="296"/>
    </row>
    <row r="934" spans="1:26" x14ac:dyDescent="0.2">
      <c r="A934" s="303">
        <v>931</v>
      </c>
      <c r="B934" s="304"/>
      <c r="C934" s="269"/>
      <c r="D934" s="306"/>
      <c r="E934" s="269"/>
      <c r="F934" s="264"/>
      <c r="G934" s="307" t="str">
        <f t="shared" si="0"/>
        <v/>
      </c>
      <c r="H934" s="307"/>
      <c r="I934" s="308"/>
      <c r="J934" s="307"/>
      <c r="K934" s="304"/>
      <c r="L934" s="307"/>
      <c r="M934" s="296"/>
      <c r="N934" s="296"/>
      <c r="O934" s="296"/>
      <c r="P934" s="296"/>
      <c r="Q934" s="296"/>
      <c r="R934" s="296"/>
      <c r="S934" s="296"/>
      <c r="T934" s="296"/>
      <c r="U934" s="296"/>
      <c r="V934" s="296"/>
      <c r="W934" s="296"/>
      <c r="X934" s="296"/>
      <c r="Y934" s="296"/>
      <c r="Z934" s="296"/>
    </row>
    <row r="935" spans="1:26" x14ac:dyDescent="0.2">
      <c r="A935" s="303">
        <v>932</v>
      </c>
      <c r="B935" s="304"/>
      <c r="C935" s="269"/>
      <c r="D935" s="306"/>
      <c r="E935" s="269"/>
      <c r="F935" s="264"/>
      <c r="G935" s="307" t="str">
        <f t="shared" si="0"/>
        <v/>
      </c>
      <c r="H935" s="307"/>
      <c r="I935" s="308"/>
      <c r="J935" s="307"/>
      <c r="K935" s="304"/>
      <c r="L935" s="307"/>
      <c r="M935" s="296"/>
      <c r="N935" s="296"/>
      <c r="O935" s="296"/>
      <c r="P935" s="296"/>
      <c r="Q935" s="296"/>
      <c r="R935" s="296"/>
      <c r="S935" s="296"/>
      <c r="T935" s="296"/>
      <c r="U935" s="296"/>
      <c r="V935" s="296"/>
      <c r="W935" s="296"/>
      <c r="X935" s="296"/>
      <c r="Y935" s="296"/>
      <c r="Z935" s="296"/>
    </row>
    <row r="936" spans="1:26" x14ac:dyDescent="0.2">
      <c r="A936" s="303">
        <v>933</v>
      </c>
      <c r="B936" s="304"/>
      <c r="C936" s="269"/>
      <c r="D936" s="306"/>
      <c r="E936" s="269"/>
      <c r="F936" s="264"/>
      <c r="G936" s="307" t="str">
        <f t="shared" si="0"/>
        <v/>
      </c>
      <c r="H936" s="307"/>
      <c r="I936" s="308"/>
      <c r="J936" s="307"/>
      <c r="K936" s="304"/>
      <c r="L936" s="307"/>
      <c r="M936" s="296"/>
      <c r="N936" s="296"/>
      <c r="O936" s="296"/>
      <c r="P936" s="296"/>
      <c r="Q936" s="296"/>
      <c r="R936" s="296"/>
      <c r="S936" s="296"/>
      <c r="T936" s="296"/>
      <c r="U936" s="296"/>
      <c r="V936" s="296"/>
      <c r="W936" s="296"/>
      <c r="X936" s="296"/>
      <c r="Y936" s="296"/>
      <c r="Z936" s="296"/>
    </row>
    <row r="937" spans="1:26" x14ac:dyDescent="0.2">
      <c r="A937" s="303">
        <v>934</v>
      </c>
      <c r="B937" s="304"/>
      <c r="C937" s="269"/>
      <c r="D937" s="306"/>
      <c r="E937" s="269"/>
      <c r="F937" s="264"/>
      <c r="G937" s="307" t="str">
        <f t="shared" si="0"/>
        <v/>
      </c>
      <c r="H937" s="307"/>
      <c r="I937" s="308"/>
      <c r="J937" s="307"/>
      <c r="K937" s="304"/>
      <c r="L937" s="307"/>
      <c r="M937" s="296"/>
      <c r="N937" s="296"/>
      <c r="O937" s="296"/>
      <c r="P937" s="296"/>
      <c r="Q937" s="296"/>
      <c r="R937" s="296"/>
      <c r="S937" s="296"/>
      <c r="T937" s="296"/>
      <c r="U937" s="296"/>
      <c r="V937" s="296"/>
      <c r="W937" s="296"/>
      <c r="X937" s="296"/>
      <c r="Y937" s="296"/>
      <c r="Z937" s="296"/>
    </row>
    <row r="938" spans="1:26" x14ac:dyDescent="0.2">
      <c r="A938" s="303">
        <v>935</v>
      </c>
      <c r="B938" s="304"/>
      <c r="C938" s="269"/>
      <c r="D938" s="306"/>
      <c r="E938" s="269"/>
      <c r="F938" s="264"/>
      <c r="G938" s="307" t="str">
        <f t="shared" si="0"/>
        <v/>
      </c>
      <c r="H938" s="307"/>
      <c r="I938" s="308"/>
      <c r="J938" s="307"/>
      <c r="K938" s="304"/>
      <c r="L938" s="307"/>
      <c r="M938" s="296"/>
      <c r="N938" s="296"/>
      <c r="O938" s="296"/>
      <c r="P938" s="296"/>
      <c r="Q938" s="296"/>
      <c r="R938" s="296"/>
      <c r="S938" s="296"/>
      <c r="T938" s="296"/>
      <c r="U938" s="296"/>
      <c r="V938" s="296"/>
      <c r="W938" s="296"/>
      <c r="X938" s="296"/>
      <c r="Y938" s="296"/>
      <c r="Z938" s="296"/>
    </row>
    <row r="939" spans="1:26" x14ac:dyDescent="0.2">
      <c r="A939" s="303">
        <v>936</v>
      </c>
      <c r="B939" s="304"/>
      <c r="C939" s="269"/>
      <c r="D939" s="306"/>
      <c r="E939" s="269"/>
      <c r="F939" s="264"/>
      <c r="G939" s="307" t="str">
        <f t="shared" si="0"/>
        <v/>
      </c>
      <c r="H939" s="307"/>
      <c r="I939" s="308"/>
      <c r="J939" s="307"/>
      <c r="K939" s="304"/>
      <c r="L939" s="307"/>
      <c r="M939" s="296"/>
      <c r="N939" s="296"/>
      <c r="O939" s="296"/>
      <c r="P939" s="296"/>
      <c r="Q939" s="296"/>
      <c r="R939" s="296"/>
      <c r="S939" s="296"/>
      <c r="T939" s="296"/>
      <c r="U939" s="296"/>
      <c r="V939" s="296"/>
      <c r="W939" s="296"/>
      <c r="X939" s="296"/>
      <c r="Y939" s="296"/>
      <c r="Z939" s="296"/>
    </row>
    <row r="940" spans="1:26" x14ac:dyDescent="0.2">
      <c r="A940" s="303">
        <v>937</v>
      </c>
      <c r="B940" s="304"/>
      <c r="C940" s="269"/>
      <c r="D940" s="306"/>
      <c r="E940" s="269"/>
      <c r="F940" s="264"/>
      <c r="G940" s="307" t="str">
        <f t="shared" si="0"/>
        <v/>
      </c>
      <c r="H940" s="307"/>
      <c r="I940" s="308"/>
      <c r="J940" s="307"/>
      <c r="K940" s="304"/>
      <c r="L940" s="307"/>
      <c r="M940" s="296"/>
      <c r="N940" s="296"/>
      <c r="O940" s="296"/>
      <c r="P940" s="296"/>
      <c r="Q940" s="296"/>
      <c r="R940" s="296"/>
      <c r="S940" s="296"/>
      <c r="T940" s="296"/>
      <c r="U940" s="296"/>
      <c r="V940" s="296"/>
      <c r="W940" s="296"/>
      <c r="X940" s="296"/>
      <c r="Y940" s="296"/>
      <c r="Z940" s="296"/>
    </row>
    <row r="941" spans="1:26" x14ac:dyDescent="0.2">
      <c r="A941" s="303">
        <v>938</v>
      </c>
      <c r="B941" s="304"/>
      <c r="C941" s="269"/>
      <c r="D941" s="306"/>
      <c r="E941" s="269"/>
      <c r="F941" s="264"/>
      <c r="G941" s="307" t="str">
        <f t="shared" si="0"/>
        <v/>
      </c>
      <c r="H941" s="307"/>
      <c r="I941" s="308"/>
      <c r="J941" s="307"/>
      <c r="K941" s="304"/>
      <c r="L941" s="307"/>
      <c r="M941" s="296"/>
      <c r="N941" s="296"/>
      <c r="O941" s="296"/>
      <c r="P941" s="296"/>
      <c r="Q941" s="296"/>
      <c r="R941" s="296"/>
      <c r="S941" s="296"/>
      <c r="T941" s="296"/>
      <c r="U941" s="296"/>
      <c r="V941" s="296"/>
      <c r="W941" s="296"/>
      <c r="X941" s="296"/>
      <c r="Y941" s="296"/>
      <c r="Z941" s="296"/>
    </row>
    <row r="942" spans="1:26" x14ac:dyDescent="0.2">
      <c r="A942" s="303">
        <v>939</v>
      </c>
      <c r="B942" s="304"/>
      <c r="C942" s="269"/>
      <c r="D942" s="306"/>
      <c r="E942" s="269"/>
      <c r="F942" s="264"/>
      <c r="G942" s="307" t="str">
        <f t="shared" si="0"/>
        <v/>
      </c>
      <c r="H942" s="307"/>
      <c r="I942" s="308"/>
      <c r="J942" s="307"/>
      <c r="K942" s="304"/>
      <c r="L942" s="307"/>
      <c r="M942" s="296"/>
      <c r="N942" s="296"/>
      <c r="O942" s="296"/>
      <c r="P942" s="296"/>
      <c r="Q942" s="296"/>
      <c r="R942" s="296"/>
      <c r="S942" s="296"/>
      <c r="T942" s="296"/>
      <c r="U942" s="296"/>
      <c r="V942" s="296"/>
      <c r="W942" s="296"/>
      <c r="X942" s="296"/>
      <c r="Y942" s="296"/>
      <c r="Z942" s="296"/>
    </row>
    <row r="943" spans="1:26" x14ac:dyDescent="0.2">
      <c r="A943" s="303">
        <v>940</v>
      </c>
      <c r="B943" s="304"/>
      <c r="C943" s="269"/>
      <c r="D943" s="306"/>
      <c r="E943" s="269"/>
      <c r="F943" s="264"/>
      <c r="G943" s="307" t="str">
        <f t="shared" si="0"/>
        <v/>
      </c>
      <c r="H943" s="307"/>
      <c r="I943" s="308"/>
      <c r="J943" s="307"/>
      <c r="K943" s="304"/>
      <c r="L943" s="307"/>
      <c r="M943" s="296"/>
      <c r="N943" s="296"/>
      <c r="O943" s="296"/>
      <c r="P943" s="296"/>
      <c r="Q943" s="296"/>
      <c r="R943" s="296"/>
      <c r="S943" s="296"/>
      <c r="T943" s="296"/>
      <c r="U943" s="296"/>
      <c r="V943" s="296"/>
      <c r="W943" s="296"/>
      <c r="X943" s="296"/>
      <c r="Y943" s="296"/>
      <c r="Z943" s="296"/>
    </row>
    <row r="944" spans="1:26" x14ac:dyDescent="0.2">
      <c r="A944" s="303">
        <v>941</v>
      </c>
      <c r="B944" s="304"/>
      <c r="C944" s="269"/>
      <c r="D944" s="306"/>
      <c r="E944" s="269"/>
      <c r="F944" s="264"/>
      <c r="G944" s="307" t="str">
        <f t="shared" si="0"/>
        <v/>
      </c>
      <c r="H944" s="307"/>
      <c r="I944" s="308"/>
      <c r="J944" s="307"/>
      <c r="K944" s="304"/>
      <c r="L944" s="307"/>
      <c r="M944" s="296"/>
      <c r="N944" s="296"/>
      <c r="O944" s="296"/>
      <c r="P944" s="296"/>
      <c r="Q944" s="296"/>
      <c r="R944" s="296"/>
      <c r="S944" s="296"/>
      <c r="T944" s="296"/>
      <c r="U944" s="296"/>
      <c r="V944" s="296"/>
      <c r="W944" s="296"/>
      <c r="X944" s="296"/>
      <c r="Y944" s="296"/>
      <c r="Z944" s="296"/>
    </row>
    <row r="945" spans="1:26" x14ac:dyDescent="0.2">
      <c r="A945" s="303">
        <v>942</v>
      </c>
      <c r="B945" s="304"/>
      <c r="C945" s="269"/>
      <c r="D945" s="306"/>
      <c r="E945" s="269"/>
      <c r="F945" s="264"/>
      <c r="G945" s="307" t="str">
        <f t="shared" si="0"/>
        <v/>
      </c>
      <c r="H945" s="307"/>
      <c r="I945" s="308"/>
      <c r="J945" s="307"/>
      <c r="K945" s="304"/>
      <c r="L945" s="307"/>
      <c r="M945" s="296"/>
      <c r="N945" s="296"/>
      <c r="O945" s="296"/>
      <c r="P945" s="296"/>
      <c r="Q945" s="296"/>
      <c r="R945" s="296"/>
      <c r="S945" s="296"/>
      <c r="T945" s="296"/>
      <c r="U945" s="296"/>
      <c r="V945" s="296"/>
      <c r="W945" s="296"/>
      <c r="X945" s="296"/>
      <c r="Y945" s="296"/>
      <c r="Z945" s="296"/>
    </row>
    <row r="946" spans="1:26" x14ac:dyDescent="0.2">
      <c r="A946" s="303">
        <v>943</v>
      </c>
      <c r="B946" s="304"/>
      <c r="C946" s="269"/>
      <c r="D946" s="306"/>
      <c r="E946" s="269"/>
      <c r="F946" s="264"/>
      <c r="G946" s="307" t="str">
        <f t="shared" si="0"/>
        <v/>
      </c>
      <c r="H946" s="307"/>
      <c r="I946" s="308"/>
      <c r="J946" s="307"/>
      <c r="K946" s="304"/>
      <c r="L946" s="307"/>
      <c r="M946" s="296"/>
      <c r="N946" s="296"/>
      <c r="O946" s="296"/>
      <c r="P946" s="296"/>
      <c r="Q946" s="296"/>
      <c r="R946" s="296"/>
      <c r="S946" s="296"/>
      <c r="T946" s="296"/>
      <c r="U946" s="296"/>
      <c r="V946" s="296"/>
      <c r="W946" s="296"/>
      <c r="X946" s="296"/>
      <c r="Y946" s="296"/>
      <c r="Z946" s="296"/>
    </row>
    <row r="947" spans="1:26" x14ac:dyDescent="0.2">
      <c r="A947" s="303">
        <v>944</v>
      </c>
      <c r="B947" s="304"/>
      <c r="C947" s="269"/>
      <c r="D947" s="306"/>
      <c r="E947" s="269"/>
      <c r="F947" s="264"/>
      <c r="G947" s="307" t="str">
        <f t="shared" si="0"/>
        <v/>
      </c>
      <c r="H947" s="307"/>
      <c r="I947" s="308"/>
      <c r="J947" s="307"/>
      <c r="K947" s="304"/>
      <c r="L947" s="307"/>
      <c r="M947" s="296"/>
      <c r="N947" s="296"/>
      <c r="O947" s="296"/>
      <c r="P947" s="296"/>
      <c r="Q947" s="296"/>
      <c r="R947" s="296"/>
      <c r="S947" s="296"/>
      <c r="T947" s="296"/>
      <c r="U947" s="296"/>
      <c r="V947" s="296"/>
      <c r="W947" s="296"/>
      <c r="X947" s="296"/>
      <c r="Y947" s="296"/>
      <c r="Z947" s="296"/>
    </row>
    <row r="948" spans="1:26" x14ac:dyDescent="0.2">
      <c r="A948" s="303">
        <v>945</v>
      </c>
      <c r="B948" s="304"/>
      <c r="C948" s="269"/>
      <c r="D948" s="306"/>
      <c r="E948" s="269"/>
      <c r="F948" s="264"/>
      <c r="G948" s="307" t="str">
        <f t="shared" si="0"/>
        <v/>
      </c>
      <c r="H948" s="307"/>
      <c r="I948" s="308"/>
      <c r="J948" s="307"/>
      <c r="K948" s="304"/>
      <c r="L948" s="307"/>
      <c r="M948" s="296"/>
      <c r="N948" s="296"/>
      <c r="O948" s="296"/>
      <c r="P948" s="296"/>
      <c r="Q948" s="296"/>
      <c r="R948" s="296"/>
      <c r="S948" s="296"/>
      <c r="T948" s="296"/>
      <c r="U948" s="296"/>
      <c r="V948" s="296"/>
      <c r="W948" s="296"/>
      <c r="X948" s="296"/>
      <c r="Y948" s="296"/>
      <c r="Z948" s="296"/>
    </row>
    <row r="949" spans="1:26" x14ac:dyDescent="0.2">
      <c r="A949" s="303">
        <v>946</v>
      </c>
      <c r="B949" s="304"/>
      <c r="C949" s="269"/>
      <c r="D949" s="306"/>
      <c r="E949" s="269"/>
      <c r="F949" s="264"/>
      <c r="G949" s="307" t="str">
        <f t="shared" si="0"/>
        <v/>
      </c>
      <c r="H949" s="307"/>
      <c r="I949" s="308"/>
      <c r="J949" s="307"/>
      <c r="K949" s="304"/>
      <c r="L949" s="307"/>
      <c r="M949" s="296"/>
      <c r="N949" s="296"/>
      <c r="O949" s="296"/>
      <c r="P949" s="296"/>
      <c r="Q949" s="296"/>
      <c r="R949" s="296"/>
      <c r="S949" s="296"/>
      <c r="T949" s="296"/>
      <c r="U949" s="296"/>
      <c r="V949" s="296"/>
      <c r="W949" s="296"/>
      <c r="X949" s="296"/>
      <c r="Y949" s="296"/>
      <c r="Z949" s="296"/>
    </row>
    <row r="950" spans="1:26" x14ac:dyDescent="0.2">
      <c r="A950" s="303">
        <v>947</v>
      </c>
      <c r="B950" s="304"/>
      <c r="C950" s="269"/>
      <c r="D950" s="306"/>
      <c r="E950" s="269"/>
      <c r="F950" s="264"/>
      <c r="G950" s="307" t="str">
        <f t="shared" si="0"/>
        <v/>
      </c>
      <c r="H950" s="307"/>
      <c r="I950" s="308"/>
      <c r="J950" s="307"/>
      <c r="K950" s="304"/>
      <c r="L950" s="307"/>
      <c r="M950" s="296"/>
      <c r="N950" s="296"/>
      <c r="O950" s="296"/>
      <c r="P950" s="296"/>
      <c r="Q950" s="296"/>
      <c r="R950" s="296"/>
      <c r="S950" s="296"/>
      <c r="T950" s="296"/>
      <c r="U950" s="296"/>
      <c r="V950" s="296"/>
      <c r="W950" s="296"/>
      <c r="X950" s="296"/>
      <c r="Y950" s="296"/>
      <c r="Z950" s="296"/>
    </row>
    <row r="951" spans="1:26" x14ac:dyDescent="0.2">
      <c r="A951" s="303">
        <v>948</v>
      </c>
      <c r="B951" s="304"/>
      <c r="C951" s="269"/>
      <c r="D951" s="306"/>
      <c r="E951" s="269"/>
      <c r="F951" s="264"/>
      <c r="G951" s="307" t="str">
        <f t="shared" si="0"/>
        <v/>
      </c>
      <c r="H951" s="307"/>
      <c r="I951" s="308"/>
      <c r="J951" s="307"/>
      <c r="K951" s="304"/>
      <c r="L951" s="307"/>
      <c r="M951" s="296"/>
      <c r="N951" s="296"/>
      <c r="O951" s="296"/>
      <c r="P951" s="296"/>
      <c r="Q951" s="296"/>
      <c r="R951" s="296"/>
      <c r="S951" s="296"/>
      <c r="T951" s="296"/>
      <c r="U951" s="296"/>
      <c r="V951" s="296"/>
      <c r="W951" s="296"/>
      <c r="X951" s="296"/>
      <c r="Y951" s="296"/>
      <c r="Z951" s="296"/>
    </row>
    <row r="952" spans="1:26" x14ac:dyDescent="0.2">
      <c r="A952" s="303">
        <v>949</v>
      </c>
      <c r="B952" s="304"/>
      <c r="C952" s="269"/>
      <c r="D952" s="306"/>
      <c r="E952" s="269"/>
      <c r="F952" s="264"/>
      <c r="G952" s="307" t="str">
        <f t="shared" si="0"/>
        <v/>
      </c>
      <c r="H952" s="307"/>
      <c r="I952" s="308"/>
      <c r="J952" s="307"/>
      <c r="K952" s="304"/>
      <c r="L952" s="307"/>
      <c r="M952" s="296"/>
      <c r="N952" s="296"/>
      <c r="O952" s="296"/>
      <c r="P952" s="296"/>
      <c r="Q952" s="296"/>
      <c r="R952" s="296"/>
      <c r="S952" s="296"/>
      <c r="T952" s="296"/>
      <c r="U952" s="296"/>
      <c r="V952" s="296"/>
      <c r="W952" s="296"/>
      <c r="X952" s="296"/>
      <c r="Y952" s="296"/>
      <c r="Z952" s="296"/>
    </row>
    <row r="953" spans="1:26" x14ac:dyDescent="0.2">
      <c r="A953" s="303">
        <v>950</v>
      </c>
      <c r="B953" s="304"/>
      <c r="C953" s="269"/>
      <c r="D953" s="306"/>
      <c r="E953" s="269"/>
      <c r="F953" s="264"/>
      <c r="G953" s="307" t="str">
        <f t="shared" si="0"/>
        <v/>
      </c>
      <c r="H953" s="307"/>
      <c r="I953" s="308"/>
      <c r="J953" s="307"/>
      <c r="K953" s="304"/>
      <c r="L953" s="307"/>
      <c r="M953" s="296"/>
      <c r="N953" s="296"/>
      <c r="O953" s="296"/>
      <c r="P953" s="296"/>
      <c r="Q953" s="296"/>
      <c r="R953" s="296"/>
      <c r="S953" s="296"/>
      <c r="T953" s="296"/>
      <c r="U953" s="296"/>
      <c r="V953" s="296"/>
      <c r="W953" s="296"/>
      <c r="X953" s="296"/>
      <c r="Y953" s="296"/>
      <c r="Z953" s="296"/>
    </row>
    <row r="954" spans="1:26" x14ac:dyDescent="0.2">
      <c r="A954" s="303">
        <v>951</v>
      </c>
      <c r="B954" s="304"/>
      <c r="C954" s="269"/>
      <c r="D954" s="306"/>
      <c r="E954" s="269"/>
      <c r="F954" s="264"/>
      <c r="G954" s="307" t="str">
        <f t="shared" si="0"/>
        <v/>
      </c>
      <c r="H954" s="307"/>
      <c r="I954" s="308"/>
      <c r="J954" s="307"/>
      <c r="K954" s="304"/>
      <c r="L954" s="307"/>
      <c r="M954" s="296"/>
      <c r="N954" s="296"/>
      <c r="O954" s="296"/>
      <c r="P954" s="296"/>
      <c r="Q954" s="296"/>
      <c r="R954" s="296"/>
      <c r="S954" s="296"/>
      <c r="T954" s="296"/>
      <c r="U954" s="296"/>
      <c r="V954" s="296"/>
      <c r="W954" s="296"/>
      <c r="X954" s="296"/>
      <c r="Y954" s="296"/>
      <c r="Z954" s="296"/>
    </row>
    <row r="955" spans="1:26" x14ac:dyDescent="0.2">
      <c r="A955" s="303">
        <v>952</v>
      </c>
      <c r="B955" s="304"/>
      <c r="C955" s="269"/>
      <c r="D955" s="306"/>
      <c r="E955" s="269"/>
      <c r="F955" s="264"/>
      <c r="G955" s="307" t="str">
        <f t="shared" si="0"/>
        <v/>
      </c>
      <c r="H955" s="307"/>
      <c r="I955" s="308"/>
      <c r="J955" s="307"/>
      <c r="K955" s="304"/>
      <c r="L955" s="307"/>
      <c r="M955" s="296"/>
      <c r="N955" s="296"/>
      <c r="O955" s="296"/>
      <c r="P955" s="296"/>
      <c r="Q955" s="296"/>
      <c r="R955" s="296"/>
      <c r="S955" s="296"/>
      <c r="T955" s="296"/>
      <c r="U955" s="296"/>
      <c r="V955" s="296"/>
      <c r="W955" s="296"/>
      <c r="X955" s="296"/>
      <c r="Y955" s="296"/>
      <c r="Z955" s="296"/>
    </row>
    <row r="956" spans="1:26" x14ac:dyDescent="0.2">
      <c r="A956" s="303">
        <v>953</v>
      </c>
      <c r="B956" s="304"/>
      <c r="C956" s="269"/>
      <c r="D956" s="306"/>
      <c r="E956" s="269"/>
      <c r="F956" s="264"/>
      <c r="G956" s="307" t="str">
        <f t="shared" si="0"/>
        <v/>
      </c>
      <c r="H956" s="307"/>
      <c r="I956" s="308"/>
      <c r="J956" s="307"/>
      <c r="K956" s="304"/>
      <c r="L956" s="307"/>
      <c r="M956" s="296"/>
      <c r="N956" s="296"/>
      <c r="O956" s="296"/>
      <c r="P956" s="296"/>
      <c r="Q956" s="296"/>
      <c r="R956" s="296"/>
      <c r="S956" s="296"/>
      <c r="T956" s="296"/>
      <c r="U956" s="296"/>
      <c r="V956" s="296"/>
      <c r="W956" s="296"/>
      <c r="X956" s="296"/>
      <c r="Y956" s="296"/>
      <c r="Z956" s="296"/>
    </row>
    <row r="957" spans="1:26" x14ac:dyDescent="0.2">
      <c r="A957" s="303">
        <v>954</v>
      </c>
      <c r="B957" s="304"/>
      <c r="C957" s="269"/>
      <c r="D957" s="306"/>
      <c r="E957" s="269"/>
      <c r="F957" s="264"/>
      <c r="G957" s="307" t="str">
        <f t="shared" si="0"/>
        <v/>
      </c>
      <c r="H957" s="307"/>
      <c r="I957" s="308"/>
      <c r="J957" s="307"/>
      <c r="K957" s="304"/>
      <c r="L957" s="307"/>
      <c r="M957" s="296"/>
      <c r="N957" s="296"/>
      <c r="O957" s="296"/>
      <c r="P957" s="296"/>
      <c r="Q957" s="296"/>
      <c r="R957" s="296"/>
      <c r="S957" s="296"/>
      <c r="T957" s="296"/>
      <c r="U957" s="296"/>
      <c r="V957" s="296"/>
      <c r="W957" s="296"/>
      <c r="X957" s="296"/>
      <c r="Y957" s="296"/>
      <c r="Z957" s="296"/>
    </row>
    <row r="958" spans="1:26" x14ac:dyDescent="0.2">
      <c r="A958" s="303">
        <v>955</v>
      </c>
      <c r="B958" s="304"/>
      <c r="C958" s="269"/>
      <c r="D958" s="306"/>
      <c r="E958" s="269"/>
      <c r="F958" s="264"/>
      <c r="G958" s="307" t="str">
        <f t="shared" si="0"/>
        <v/>
      </c>
      <c r="H958" s="307"/>
      <c r="I958" s="308"/>
      <c r="J958" s="307"/>
      <c r="K958" s="304"/>
      <c r="L958" s="307"/>
      <c r="M958" s="296"/>
      <c r="N958" s="296"/>
      <c r="O958" s="296"/>
      <c r="P958" s="296"/>
      <c r="Q958" s="296"/>
      <c r="R958" s="296"/>
      <c r="S958" s="296"/>
      <c r="T958" s="296"/>
      <c r="U958" s="296"/>
      <c r="V958" s="296"/>
      <c r="W958" s="296"/>
      <c r="X958" s="296"/>
      <c r="Y958" s="296"/>
      <c r="Z958" s="296"/>
    </row>
    <row r="959" spans="1:26" x14ac:dyDescent="0.2">
      <c r="A959" s="303">
        <v>956</v>
      </c>
      <c r="B959" s="304"/>
      <c r="C959" s="269"/>
      <c r="D959" s="306"/>
      <c r="E959" s="269"/>
      <c r="F959" s="264"/>
      <c r="G959" s="307" t="str">
        <f t="shared" si="0"/>
        <v/>
      </c>
      <c r="H959" s="307"/>
      <c r="I959" s="308"/>
      <c r="J959" s="307"/>
      <c r="K959" s="304"/>
      <c r="L959" s="307"/>
      <c r="M959" s="296"/>
      <c r="N959" s="296"/>
      <c r="O959" s="296"/>
      <c r="P959" s="296"/>
      <c r="Q959" s="296"/>
      <c r="R959" s="296"/>
      <c r="S959" s="296"/>
      <c r="T959" s="296"/>
      <c r="U959" s="296"/>
      <c r="V959" s="296"/>
      <c r="W959" s="296"/>
      <c r="X959" s="296"/>
      <c r="Y959" s="296"/>
      <c r="Z959" s="296"/>
    </row>
    <row r="960" spans="1:26" x14ac:dyDescent="0.2">
      <c r="A960" s="303">
        <v>957</v>
      </c>
      <c r="B960" s="304"/>
      <c r="C960" s="269"/>
      <c r="D960" s="306"/>
      <c r="E960" s="269"/>
      <c r="F960" s="264"/>
      <c r="G960" s="307" t="str">
        <f t="shared" si="0"/>
        <v/>
      </c>
      <c r="H960" s="307"/>
      <c r="I960" s="308"/>
      <c r="J960" s="307"/>
      <c r="K960" s="304"/>
      <c r="L960" s="307"/>
      <c r="M960" s="296"/>
      <c r="N960" s="296"/>
      <c r="O960" s="296"/>
      <c r="P960" s="296"/>
      <c r="Q960" s="296"/>
      <c r="R960" s="296"/>
      <c r="S960" s="296"/>
      <c r="T960" s="296"/>
      <c r="U960" s="296"/>
      <c r="V960" s="296"/>
      <c r="W960" s="296"/>
      <c r="X960" s="296"/>
      <c r="Y960" s="296"/>
      <c r="Z960" s="296"/>
    </row>
    <row r="961" spans="1:26" x14ac:dyDescent="0.2">
      <c r="A961" s="303">
        <v>958</v>
      </c>
      <c r="B961" s="304"/>
      <c r="C961" s="269"/>
      <c r="D961" s="306"/>
      <c r="E961" s="269"/>
      <c r="F961" s="264"/>
      <c r="G961" s="307" t="str">
        <f t="shared" si="0"/>
        <v/>
      </c>
      <c r="H961" s="307"/>
      <c r="I961" s="308"/>
      <c r="J961" s="307"/>
      <c r="K961" s="304"/>
      <c r="L961" s="307"/>
      <c r="M961" s="296"/>
      <c r="N961" s="296"/>
      <c r="O961" s="296"/>
      <c r="P961" s="296"/>
      <c r="Q961" s="296"/>
      <c r="R961" s="296"/>
      <c r="S961" s="296"/>
      <c r="T961" s="296"/>
      <c r="U961" s="296"/>
      <c r="V961" s="296"/>
      <c r="W961" s="296"/>
      <c r="X961" s="296"/>
      <c r="Y961" s="296"/>
      <c r="Z961" s="296"/>
    </row>
    <row r="962" spans="1:26" x14ac:dyDescent="0.2">
      <c r="A962" s="303">
        <v>959</v>
      </c>
      <c r="B962" s="304"/>
      <c r="C962" s="269"/>
      <c r="D962" s="306"/>
      <c r="E962" s="269"/>
      <c r="F962" s="264"/>
      <c r="G962" s="307" t="str">
        <f t="shared" si="0"/>
        <v/>
      </c>
      <c r="H962" s="307"/>
      <c r="I962" s="308"/>
      <c r="J962" s="307"/>
      <c r="K962" s="304"/>
      <c r="L962" s="307"/>
      <c r="M962" s="296"/>
      <c r="N962" s="296"/>
      <c r="O962" s="296"/>
      <c r="P962" s="296"/>
      <c r="Q962" s="296"/>
      <c r="R962" s="296"/>
      <c r="S962" s="296"/>
      <c r="T962" s="296"/>
      <c r="U962" s="296"/>
      <c r="V962" s="296"/>
      <c r="W962" s="296"/>
      <c r="X962" s="296"/>
      <c r="Y962" s="296"/>
      <c r="Z962" s="296"/>
    </row>
    <row r="963" spans="1:26" x14ac:dyDescent="0.2">
      <c r="A963" s="303">
        <v>960</v>
      </c>
      <c r="B963" s="304"/>
      <c r="C963" s="269"/>
      <c r="D963" s="306"/>
      <c r="E963" s="269"/>
      <c r="F963" s="264"/>
      <c r="G963" s="307" t="str">
        <f t="shared" si="0"/>
        <v/>
      </c>
      <c r="H963" s="307"/>
      <c r="I963" s="308"/>
      <c r="J963" s="307"/>
      <c r="K963" s="304"/>
      <c r="L963" s="307"/>
      <c r="M963" s="296"/>
      <c r="N963" s="296"/>
      <c r="O963" s="296"/>
      <c r="P963" s="296"/>
      <c r="Q963" s="296"/>
      <c r="R963" s="296"/>
      <c r="S963" s="296"/>
      <c r="T963" s="296"/>
      <c r="U963" s="296"/>
      <c r="V963" s="296"/>
      <c r="W963" s="296"/>
      <c r="X963" s="296"/>
      <c r="Y963" s="296"/>
      <c r="Z963" s="296"/>
    </row>
    <row r="964" spans="1:26" x14ac:dyDescent="0.2">
      <c r="A964" s="303">
        <v>961</v>
      </c>
      <c r="B964" s="304"/>
      <c r="C964" s="269"/>
      <c r="D964" s="306"/>
      <c r="E964" s="269"/>
      <c r="F964" s="264"/>
      <c r="G964" s="307" t="str">
        <f t="shared" si="0"/>
        <v/>
      </c>
      <c r="H964" s="307"/>
      <c r="I964" s="308"/>
      <c r="J964" s="307"/>
      <c r="K964" s="304"/>
      <c r="L964" s="307"/>
      <c r="M964" s="296"/>
      <c r="N964" s="296"/>
      <c r="O964" s="296"/>
      <c r="P964" s="296"/>
      <c r="Q964" s="296"/>
      <c r="R964" s="296"/>
      <c r="S964" s="296"/>
      <c r="T964" s="296"/>
      <c r="U964" s="296"/>
      <c r="V964" s="296"/>
      <c r="W964" s="296"/>
      <c r="X964" s="296"/>
      <c r="Y964" s="296"/>
      <c r="Z964" s="296"/>
    </row>
    <row r="965" spans="1:26" x14ac:dyDescent="0.2">
      <c r="A965" s="303">
        <v>962</v>
      </c>
      <c r="B965" s="304"/>
      <c r="C965" s="269"/>
      <c r="D965" s="306"/>
      <c r="E965" s="269"/>
      <c r="F965" s="264"/>
      <c r="G965" s="307" t="str">
        <f t="shared" si="0"/>
        <v/>
      </c>
      <c r="H965" s="307"/>
      <c r="I965" s="308"/>
      <c r="J965" s="307"/>
      <c r="K965" s="304"/>
      <c r="L965" s="307"/>
      <c r="M965" s="296"/>
      <c r="N965" s="296"/>
      <c r="O965" s="296"/>
      <c r="P965" s="296"/>
      <c r="Q965" s="296"/>
      <c r="R965" s="296"/>
      <c r="S965" s="296"/>
      <c r="T965" s="296"/>
      <c r="U965" s="296"/>
      <c r="V965" s="296"/>
      <c r="W965" s="296"/>
      <c r="X965" s="296"/>
      <c r="Y965" s="296"/>
      <c r="Z965" s="296"/>
    </row>
    <row r="966" spans="1:26" x14ac:dyDescent="0.2">
      <c r="A966" s="303">
        <v>963</v>
      </c>
      <c r="B966" s="304"/>
      <c r="C966" s="269"/>
      <c r="D966" s="306"/>
      <c r="E966" s="269"/>
      <c r="F966" s="264"/>
      <c r="G966" s="307" t="str">
        <f t="shared" si="0"/>
        <v/>
      </c>
      <c r="H966" s="307"/>
      <c r="I966" s="308"/>
      <c r="J966" s="307"/>
      <c r="K966" s="304"/>
      <c r="L966" s="307"/>
      <c r="M966" s="296"/>
      <c r="N966" s="296"/>
      <c r="O966" s="296"/>
      <c r="P966" s="296"/>
      <c r="Q966" s="296"/>
      <c r="R966" s="296"/>
      <c r="S966" s="296"/>
      <c r="T966" s="296"/>
      <c r="U966" s="296"/>
      <c r="V966" s="296"/>
      <c r="W966" s="296"/>
      <c r="X966" s="296"/>
      <c r="Y966" s="296"/>
      <c r="Z966" s="296"/>
    </row>
    <row r="967" spans="1:26" x14ac:dyDescent="0.2">
      <c r="A967" s="303">
        <v>964</v>
      </c>
      <c r="B967" s="304"/>
      <c r="C967" s="269"/>
      <c r="D967" s="306"/>
      <c r="E967" s="269"/>
      <c r="F967" s="264"/>
      <c r="G967" s="307" t="str">
        <f t="shared" si="0"/>
        <v/>
      </c>
      <c r="H967" s="307"/>
      <c r="I967" s="308"/>
      <c r="J967" s="307"/>
      <c r="K967" s="304"/>
      <c r="L967" s="307"/>
      <c r="M967" s="296"/>
      <c r="N967" s="296"/>
      <c r="O967" s="296"/>
      <c r="P967" s="296"/>
      <c r="Q967" s="296"/>
      <c r="R967" s="296"/>
      <c r="S967" s="296"/>
      <c r="T967" s="296"/>
      <c r="U967" s="296"/>
      <c r="V967" s="296"/>
      <c r="W967" s="296"/>
      <c r="X967" s="296"/>
      <c r="Y967" s="296"/>
      <c r="Z967" s="296"/>
    </row>
    <row r="968" spans="1:26" x14ac:dyDescent="0.2">
      <c r="A968" s="303">
        <v>965</v>
      </c>
      <c r="B968" s="304"/>
      <c r="C968" s="269"/>
      <c r="D968" s="306"/>
      <c r="E968" s="269"/>
      <c r="F968" s="264"/>
      <c r="G968" s="307" t="str">
        <f t="shared" si="0"/>
        <v/>
      </c>
      <c r="H968" s="307"/>
      <c r="I968" s="308"/>
      <c r="J968" s="307"/>
      <c r="K968" s="304"/>
      <c r="L968" s="307"/>
      <c r="M968" s="296"/>
      <c r="N968" s="296"/>
      <c r="O968" s="296"/>
      <c r="P968" s="296"/>
      <c r="Q968" s="296"/>
      <c r="R968" s="296"/>
      <c r="S968" s="296"/>
      <c r="T968" s="296"/>
      <c r="U968" s="296"/>
      <c r="V968" s="296"/>
      <c r="W968" s="296"/>
      <c r="X968" s="296"/>
      <c r="Y968" s="296"/>
      <c r="Z968" s="296"/>
    </row>
    <row r="969" spans="1:26" x14ac:dyDescent="0.2">
      <c r="A969" s="303">
        <v>966</v>
      </c>
      <c r="B969" s="304"/>
      <c r="C969" s="269"/>
      <c r="D969" s="306"/>
      <c r="E969" s="269"/>
      <c r="F969" s="264"/>
      <c r="G969" s="307" t="str">
        <f t="shared" si="0"/>
        <v/>
      </c>
      <c r="H969" s="307"/>
      <c r="I969" s="308"/>
      <c r="J969" s="307"/>
      <c r="K969" s="304"/>
      <c r="L969" s="307"/>
      <c r="M969" s="296"/>
      <c r="N969" s="296"/>
      <c r="O969" s="296"/>
      <c r="P969" s="296"/>
      <c r="Q969" s="296"/>
      <c r="R969" s="296"/>
      <c r="S969" s="296"/>
      <c r="T969" s="296"/>
      <c r="U969" s="296"/>
      <c r="V969" s="296"/>
      <c r="W969" s="296"/>
      <c r="X969" s="296"/>
      <c r="Y969" s="296"/>
      <c r="Z969" s="296"/>
    </row>
    <row r="970" spans="1:26" x14ac:dyDescent="0.2">
      <c r="A970" s="303">
        <v>967</v>
      </c>
      <c r="B970" s="304"/>
      <c r="C970" s="269"/>
      <c r="D970" s="306"/>
      <c r="E970" s="269"/>
      <c r="F970" s="264"/>
      <c r="G970" s="307" t="str">
        <f t="shared" si="0"/>
        <v/>
      </c>
      <c r="H970" s="307"/>
      <c r="I970" s="308"/>
      <c r="J970" s="307"/>
      <c r="K970" s="304"/>
      <c r="L970" s="307"/>
      <c r="M970" s="296"/>
      <c r="N970" s="296"/>
      <c r="O970" s="296"/>
      <c r="P970" s="296"/>
      <c r="Q970" s="296"/>
      <c r="R970" s="296"/>
      <c r="S970" s="296"/>
      <c r="T970" s="296"/>
      <c r="U970" s="296"/>
      <c r="V970" s="296"/>
      <c r="W970" s="296"/>
      <c r="X970" s="296"/>
      <c r="Y970" s="296"/>
      <c r="Z970" s="296"/>
    </row>
    <row r="971" spans="1:26" x14ac:dyDescent="0.2">
      <c r="A971" s="303">
        <v>968</v>
      </c>
      <c r="B971" s="304"/>
      <c r="C971" s="269"/>
      <c r="D971" s="306"/>
      <c r="E971" s="269"/>
      <c r="F971" s="264"/>
      <c r="G971" s="307" t="str">
        <f t="shared" si="0"/>
        <v/>
      </c>
      <c r="H971" s="307"/>
      <c r="I971" s="308"/>
      <c r="J971" s="307"/>
      <c r="K971" s="304"/>
      <c r="L971" s="307"/>
      <c r="M971" s="296"/>
      <c r="N971" s="296"/>
      <c r="O971" s="296"/>
      <c r="P971" s="296"/>
      <c r="Q971" s="296"/>
      <c r="R971" s="296"/>
      <c r="S971" s="296"/>
      <c r="T971" s="296"/>
      <c r="U971" s="296"/>
      <c r="V971" s="296"/>
      <c r="W971" s="296"/>
      <c r="X971" s="296"/>
      <c r="Y971" s="296"/>
      <c r="Z971" s="296"/>
    </row>
    <row r="972" spans="1:26" x14ac:dyDescent="0.2">
      <c r="A972" s="303">
        <v>969</v>
      </c>
      <c r="B972" s="304"/>
      <c r="C972" s="269"/>
      <c r="D972" s="306"/>
      <c r="E972" s="269"/>
      <c r="F972" s="264"/>
      <c r="G972" s="307" t="str">
        <f t="shared" si="0"/>
        <v/>
      </c>
      <c r="H972" s="307"/>
      <c r="I972" s="308"/>
      <c r="J972" s="307"/>
      <c r="K972" s="304"/>
      <c r="L972" s="307"/>
      <c r="M972" s="296"/>
      <c r="N972" s="296"/>
      <c r="O972" s="296"/>
      <c r="P972" s="296"/>
      <c r="Q972" s="296"/>
      <c r="R972" s="296"/>
      <c r="S972" s="296"/>
      <c r="T972" s="296"/>
      <c r="U972" s="296"/>
      <c r="V972" s="296"/>
      <c r="W972" s="296"/>
      <c r="X972" s="296"/>
      <c r="Y972" s="296"/>
      <c r="Z972" s="296"/>
    </row>
    <row r="973" spans="1:26" x14ac:dyDescent="0.2">
      <c r="A973" s="303">
        <v>970</v>
      </c>
      <c r="B973" s="304"/>
      <c r="C973" s="269"/>
      <c r="D973" s="306"/>
      <c r="E973" s="269"/>
      <c r="F973" s="264"/>
      <c r="G973" s="307" t="str">
        <f t="shared" si="0"/>
        <v/>
      </c>
      <c r="H973" s="307"/>
      <c r="I973" s="308"/>
      <c r="J973" s="307"/>
      <c r="K973" s="304"/>
      <c r="L973" s="307"/>
      <c r="M973" s="296"/>
      <c r="N973" s="296"/>
      <c r="O973" s="296"/>
      <c r="P973" s="296"/>
      <c r="Q973" s="296"/>
      <c r="R973" s="296"/>
      <c r="S973" s="296"/>
      <c r="T973" s="296"/>
      <c r="U973" s="296"/>
      <c r="V973" s="296"/>
      <c r="W973" s="296"/>
      <c r="X973" s="296"/>
      <c r="Y973" s="296"/>
      <c r="Z973" s="296"/>
    </row>
    <row r="974" spans="1:26" x14ac:dyDescent="0.2">
      <c r="A974" s="303">
        <v>971</v>
      </c>
      <c r="B974" s="304"/>
      <c r="C974" s="269"/>
      <c r="D974" s="306"/>
      <c r="E974" s="269"/>
      <c r="F974" s="264"/>
      <c r="G974" s="307" t="str">
        <f t="shared" si="0"/>
        <v/>
      </c>
      <c r="H974" s="307"/>
      <c r="I974" s="308"/>
      <c r="J974" s="307"/>
      <c r="K974" s="304"/>
      <c r="L974" s="307"/>
      <c r="M974" s="296"/>
      <c r="N974" s="296"/>
      <c r="O974" s="296"/>
      <c r="P974" s="296"/>
      <c r="Q974" s="296"/>
      <c r="R974" s="296"/>
      <c r="S974" s="296"/>
      <c r="T974" s="296"/>
      <c r="U974" s="296"/>
      <c r="V974" s="296"/>
      <c r="W974" s="296"/>
      <c r="X974" s="296"/>
      <c r="Y974" s="296"/>
      <c r="Z974" s="296"/>
    </row>
    <row r="975" spans="1:26" x14ac:dyDescent="0.2">
      <c r="A975" s="303">
        <v>972</v>
      </c>
      <c r="B975" s="304"/>
      <c r="C975" s="269"/>
      <c r="D975" s="306"/>
      <c r="E975" s="269"/>
      <c r="F975" s="264"/>
      <c r="G975" s="307" t="str">
        <f t="shared" si="0"/>
        <v/>
      </c>
      <c r="H975" s="307"/>
      <c r="I975" s="308"/>
      <c r="J975" s="307"/>
      <c r="K975" s="304"/>
      <c r="L975" s="307"/>
      <c r="M975" s="296"/>
      <c r="N975" s="296"/>
      <c r="O975" s="296"/>
      <c r="P975" s="296"/>
      <c r="Q975" s="296"/>
      <c r="R975" s="296"/>
      <c r="S975" s="296"/>
      <c r="T975" s="296"/>
      <c r="U975" s="296"/>
      <c r="V975" s="296"/>
      <c r="W975" s="296"/>
      <c r="X975" s="296"/>
      <c r="Y975" s="296"/>
      <c r="Z975" s="296"/>
    </row>
    <row r="976" spans="1:26" x14ac:dyDescent="0.2">
      <c r="A976" s="303">
        <v>973</v>
      </c>
      <c r="B976" s="304"/>
      <c r="C976" s="269"/>
      <c r="D976" s="306"/>
      <c r="E976" s="269"/>
      <c r="F976" s="264"/>
      <c r="G976" s="307" t="str">
        <f t="shared" si="0"/>
        <v/>
      </c>
      <c r="H976" s="307"/>
      <c r="I976" s="308"/>
      <c r="J976" s="307"/>
      <c r="K976" s="304"/>
      <c r="L976" s="307"/>
      <c r="M976" s="296"/>
      <c r="N976" s="296"/>
      <c r="O976" s="296"/>
      <c r="P976" s="296"/>
      <c r="Q976" s="296"/>
      <c r="R976" s="296"/>
      <c r="S976" s="296"/>
      <c r="T976" s="296"/>
      <c r="U976" s="296"/>
      <c r="V976" s="296"/>
      <c r="W976" s="296"/>
      <c r="X976" s="296"/>
      <c r="Y976" s="296"/>
      <c r="Z976" s="296"/>
    </row>
    <row r="977" spans="1:26" x14ac:dyDescent="0.2">
      <c r="A977" s="303">
        <v>974</v>
      </c>
      <c r="B977" s="304"/>
      <c r="C977" s="269"/>
      <c r="D977" s="306"/>
      <c r="E977" s="269"/>
      <c r="F977" s="264"/>
      <c r="G977" s="307" t="str">
        <f t="shared" si="0"/>
        <v/>
      </c>
      <c r="H977" s="307"/>
      <c r="I977" s="308"/>
      <c r="J977" s="307"/>
      <c r="K977" s="304"/>
      <c r="L977" s="307"/>
      <c r="M977" s="296"/>
      <c r="N977" s="296"/>
      <c r="O977" s="296"/>
      <c r="P977" s="296"/>
      <c r="Q977" s="296"/>
      <c r="R977" s="296"/>
      <c r="S977" s="296"/>
      <c r="T977" s="296"/>
      <c r="U977" s="296"/>
      <c r="V977" s="296"/>
      <c r="W977" s="296"/>
      <c r="X977" s="296"/>
      <c r="Y977" s="296"/>
      <c r="Z977" s="296"/>
    </row>
    <row r="978" spans="1:26" x14ac:dyDescent="0.2">
      <c r="A978" s="303">
        <v>975</v>
      </c>
      <c r="B978" s="304"/>
      <c r="C978" s="269"/>
      <c r="D978" s="306"/>
      <c r="E978" s="269"/>
      <c r="F978" s="264"/>
      <c r="G978" s="307" t="str">
        <f t="shared" si="0"/>
        <v/>
      </c>
      <c r="H978" s="307"/>
      <c r="I978" s="308"/>
      <c r="J978" s="307"/>
      <c r="K978" s="304"/>
      <c r="L978" s="307"/>
      <c r="M978" s="296"/>
      <c r="N978" s="296"/>
      <c r="O978" s="296"/>
      <c r="P978" s="296"/>
      <c r="Q978" s="296"/>
      <c r="R978" s="296"/>
      <c r="S978" s="296"/>
      <c r="T978" s="296"/>
      <c r="U978" s="296"/>
      <c r="V978" s="296"/>
      <c r="W978" s="296"/>
      <c r="X978" s="296"/>
      <c r="Y978" s="296"/>
      <c r="Z978" s="296"/>
    </row>
    <row r="979" spans="1:26" x14ac:dyDescent="0.2">
      <c r="A979" s="303">
        <v>976</v>
      </c>
      <c r="B979" s="304"/>
      <c r="C979" s="269"/>
      <c r="D979" s="306"/>
      <c r="E979" s="269"/>
      <c r="F979" s="264"/>
      <c r="G979" s="307" t="str">
        <f t="shared" si="0"/>
        <v/>
      </c>
      <c r="H979" s="307"/>
      <c r="I979" s="308"/>
      <c r="J979" s="307"/>
      <c r="K979" s="304"/>
      <c r="L979" s="307"/>
      <c r="M979" s="296"/>
      <c r="N979" s="296"/>
      <c r="O979" s="296"/>
      <c r="P979" s="296"/>
      <c r="Q979" s="296"/>
      <c r="R979" s="296"/>
      <c r="S979" s="296"/>
      <c r="T979" s="296"/>
      <c r="U979" s="296"/>
      <c r="V979" s="296"/>
      <c r="W979" s="296"/>
      <c r="X979" s="296"/>
      <c r="Y979" s="296"/>
      <c r="Z979" s="296"/>
    </row>
    <row r="980" spans="1:26" x14ac:dyDescent="0.2">
      <c r="A980" s="303">
        <v>977</v>
      </c>
      <c r="B980" s="304"/>
      <c r="C980" s="269"/>
      <c r="D980" s="306"/>
      <c r="E980" s="269"/>
      <c r="F980" s="264"/>
      <c r="G980" s="307" t="str">
        <f t="shared" si="0"/>
        <v/>
      </c>
      <c r="H980" s="307"/>
      <c r="I980" s="308"/>
      <c r="J980" s="307"/>
      <c r="K980" s="304"/>
      <c r="L980" s="307"/>
      <c r="M980" s="296"/>
      <c r="N980" s="296"/>
      <c r="O980" s="296"/>
      <c r="P980" s="296"/>
      <c r="Q980" s="296"/>
      <c r="R980" s="296"/>
      <c r="S980" s="296"/>
      <c r="T980" s="296"/>
      <c r="U980" s="296"/>
      <c r="V980" s="296"/>
      <c r="W980" s="296"/>
      <c r="X980" s="296"/>
      <c r="Y980" s="296"/>
      <c r="Z980" s="296"/>
    </row>
    <row r="981" spans="1:26" x14ac:dyDescent="0.2">
      <c r="A981" s="303">
        <v>978</v>
      </c>
      <c r="B981" s="304"/>
      <c r="C981" s="269"/>
      <c r="D981" s="306"/>
      <c r="E981" s="269"/>
      <c r="F981" s="264"/>
      <c r="G981" s="307" t="str">
        <f t="shared" si="0"/>
        <v/>
      </c>
      <c r="H981" s="307"/>
      <c r="I981" s="308"/>
      <c r="J981" s="307"/>
      <c r="K981" s="304"/>
      <c r="L981" s="307"/>
      <c r="M981" s="296"/>
      <c r="N981" s="296"/>
      <c r="O981" s="296"/>
      <c r="P981" s="296"/>
      <c r="Q981" s="296"/>
      <c r="R981" s="296"/>
      <c r="S981" s="296"/>
      <c r="T981" s="296"/>
      <c r="U981" s="296"/>
      <c r="V981" s="296"/>
      <c r="W981" s="296"/>
      <c r="X981" s="296"/>
      <c r="Y981" s="296"/>
      <c r="Z981" s="296"/>
    </row>
    <row r="982" spans="1:26" x14ac:dyDescent="0.2">
      <c r="A982" s="303">
        <v>979</v>
      </c>
      <c r="B982" s="304"/>
      <c r="C982" s="269"/>
      <c r="D982" s="306"/>
      <c r="E982" s="269"/>
      <c r="F982" s="264"/>
      <c r="G982" s="307" t="str">
        <f t="shared" si="0"/>
        <v/>
      </c>
      <c r="H982" s="307"/>
      <c r="I982" s="308"/>
      <c r="J982" s="307"/>
      <c r="K982" s="304"/>
      <c r="L982" s="307"/>
      <c r="M982" s="296"/>
      <c r="N982" s="296"/>
      <c r="O982" s="296"/>
      <c r="P982" s="296"/>
      <c r="Q982" s="296"/>
      <c r="R982" s="296"/>
      <c r="S982" s="296"/>
      <c r="T982" s="296"/>
      <c r="U982" s="296"/>
      <c r="V982" s="296"/>
      <c r="W982" s="296"/>
      <c r="X982" s="296"/>
      <c r="Y982" s="296"/>
      <c r="Z982" s="296"/>
    </row>
    <row r="983" spans="1:26" x14ac:dyDescent="0.2">
      <c r="A983" s="303">
        <v>980</v>
      </c>
      <c r="B983" s="304"/>
      <c r="C983" s="269"/>
      <c r="D983" s="306"/>
      <c r="E983" s="269"/>
      <c r="F983" s="264"/>
      <c r="G983" s="307" t="str">
        <f t="shared" si="0"/>
        <v/>
      </c>
      <c r="H983" s="307"/>
      <c r="I983" s="308"/>
      <c r="J983" s="307"/>
      <c r="K983" s="304"/>
      <c r="L983" s="307"/>
      <c r="M983" s="296"/>
      <c r="N983" s="296"/>
      <c r="O983" s="296"/>
      <c r="P983" s="296"/>
      <c r="Q983" s="296"/>
      <c r="R983" s="296"/>
      <c r="S983" s="296"/>
      <c r="T983" s="296"/>
      <c r="U983" s="296"/>
      <c r="V983" s="296"/>
      <c r="W983" s="296"/>
      <c r="X983" s="296"/>
      <c r="Y983" s="296"/>
      <c r="Z983" s="296"/>
    </row>
    <row r="984" spans="1:26" x14ac:dyDescent="0.2">
      <c r="A984" s="303">
        <v>981</v>
      </c>
      <c r="B984" s="304"/>
      <c r="C984" s="269"/>
      <c r="D984" s="306"/>
      <c r="E984" s="269"/>
      <c r="F984" s="264"/>
      <c r="G984" s="307" t="str">
        <f t="shared" si="0"/>
        <v/>
      </c>
      <c r="H984" s="307"/>
      <c r="I984" s="308"/>
      <c r="J984" s="307"/>
      <c r="K984" s="304"/>
      <c r="L984" s="307"/>
      <c r="M984" s="296"/>
      <c r="N984" s="296"/>
      <c r="O984" s="296"/>
      <c r="P984" s="296"/>
      <c r="Q984" s="296"/>
      <c r="R984" s="296"/>
      <c r="S984" s="296"/>
      <c r="T984" s="296"/>
      <c r="U984" s="296"/>
      <c r="V984" s="296"/>
      <c r="W984" s="296"/>
      <c r="X984" s="296"/>
      <c r="Y984" s="296"/>
      <c r="Z984" s="296"/>
    </row>
    <row r="985" spans="1:26" x14ac:dyDescent="0.2">
      <c r="A985" s="303">
        <v>982</v>
      </c>
      <c r="B985" s="304"/>
      <c r="C985" s="269"/>
      <c r="D985" s="306"/>
      <c r="E985" s="269"/>
      <c r="F985" s="264"/>
      <c r="G985" s="307" t="str">
        <f t="shared" si="0"/>
        <v/>
      </c>
      <c r="H985" s="307"/>
      <c r="I985" s="308"/>
      <c r="J985" s="307"/>
      <c r="K985" s="304"/>
      <c r="L985" s="307"/>
      <c r="M985" s="296"/>
      <c r="N985" s="296"/>
      <c r="O985" s="296"/>
      <c r="P985" s="296"/>
      <c r="Q985" s="296"/>
      <c r="R985" s="296"/>
      <c r="S985" s="296"/>
      <c r="T985" s="296"/>
      <c r="U985" s="296"/>
      <c r="V985" s="296"/>
      <c r="W985" s="296"/>
      <c r="X985" s="296"/>
      <c r="Y985" s="296"/>
      <c r="Z985" s="296"/>
    </row>
    <row r="986" spans="1:26" x14ac:dyDescent="0.2">
      <c r="A986" s="303">
        <v>983</v>
      </c>
      <c r="B986" s="304"/>
      <c r="C986" s="269"/>
      <c r="D986" s="306"/>
      <c r="E986" s="269"/>
      <c r="F986" s="264"/>
      <c r="G986" s="307" t="str">
        <f t="shared" si="0"/>
        <v/>
      </c>
      <c r="H986" s="307"/>
      <c r="I986" s="308"/>
      <c r="J986" s="307"/>
      <c r="K986" s="304"/>
      <c r="L986" s="307"/>
      <c r="M986" s="296"/>
      <c r="N986" s="296"/>
      <c r="O986" s="296"/>
      <c r="P986" s="296"/>
      <c r="Q986" s="296"/>
      <c r="R986" s="296"/>
      <c r="S986" s="296"/>
      <c r="T986" s="296"/>
      <c r="U986" s="296"/>
      <c r="V986" s="296"/>
      <c r="W986" s="296"/>
      <c r="X986" s="296"/>
      <c r="Y986" s="296"/>
      <c r="Z986" s="296"/>
    </row>
    <row r="987" spans="1:26" x14ac:dyDescent="0.2">
      <c r="A987" s="303">
        <v>984</v>
      </c>
      <c r="B987" s="304"/>
      <c r="C987" s="269"/>
      <c r="D987" s="306"/>
      <c r="E987" s="269"/>
      <c r="F987" s="264"/>
      <c r="G987" s="307" t="str">
        <f t="shared" si="0"/>
        <v/>
      </c>
      <c r="H987" s="307"/>
      <c r="I987" s="308"/>
      <c r="J987" s="307"/>
      <c r="K987" s="304"/>
      <c r="L987" s="307"/>
      <c r="M987" s="296"/>
      <c r="N987" s="296"/>
      <c r="O987" s="296"/>
      <c r="P987" s="296"/>
      <c r="Q987" s="296"/>
      <c r="R987" s="296"/>
      <c r="S987" s="296"/>
      <c r="T987" s="296"/>
      <c r="U987" s="296"/>
      <c r="V987" s="296"/>
      <c r="W987" s="296"/>
      <c r="X987" s="296"/>
      <c r="Y987" s="296"/>
      <c r="Z987" s="296"/>
    </row>
    <row r="988" spans="1:26" x14ac:dyDescent="0.2">
      <c r="A988" s="303">
        <v>985</v>
      </c>
      <c r="B988" s="304"/>
      <c r="C988" s="269"/>
      <c r="D988" s="306"/>
      <c r="E988" s="269"/>
      <c r="F988" s="264"/>
      <c r="G988" s="307" t="str">
        <f t="shared" si="0"/>
        <v/>
      </c>
      <c r="H988" s="307"/>
      <c r="I988" s="308"/>
      <c r="J988" s="307"/>
      <c r="K988" s="304"/>
      <c r="L988" s="307"/>
      <c r="M988" s="296"/>
      <c r="N988" s="296"/>
      <c r="O988" s="296"/>
      <c r="P988" s="296"/>
      <c r="Q988" s="296"/>
      <c r="R988" s="296"/>
      <c r="S988" s="296"/>
      <c r="T988" s="296"/>
      <c r="U988" s="296"/>
      <c r="V988" s="296"/>
      <c r="W988" s="296"/>
      <c r="X988" s="296"/>
      <c r="Y988" s="296"/>
      <c r="Z988" s="296"/>
    </row>
    <row r="989" spans="1:26" x14ac:dyDescent="0.2">
      <c r="A989" s="303">
        <v>986</v>
      </c>
      <c r="B989" s="304"/>
      <c r="C989" s="269"/>
      <c r="D989" s="306"/>
      <c r="E989" s="269"/>
      <c r="F989" s="264"/>
      <c r="G989" s="307" t="str">
        <f t="shared" si="0"/>
        <v/>
      </c>
      <c r="H989" s="307"/>
      <c r="I989" s="308"/>
      <c r="J989" s="307"/>
      <c r="K989" s="304"/>
      <c r="L989" s="307"/>
      <c r="M989" s="296"/>
      <c r="N989" s="296"/>
      <c r="O989" s="296"/>
      <c r="P989" s="296"/>
      <c r="Q989" s="296"/>
      <c r="R989" s="296"/>
      <c r="S989" s="296"/>
      <c r="T989" s="296"/>
      <c r="U989" s="296"/>
      <c r="V989" s="296"/>
      <c r="W989" s="296"/>
      <c r="X989" s="296"/>
      <c r="Y989" s="296"/>
      <c r="Z989" s="296"/>
    </row>
    <row r="990" spans="1:26" x14ac:dyDescent="0.2">
      <c r="A990" s="303">
        <v>987</v>
      </c>
      <c r="B990" s="304"/>
      <c r="C990" s="269"/>
      <c r="D990" s="306"/>
      <c r="E990" s="269"/>
      <c r="F990" s="264"/>
      <c r="G990" s="307" t="str">
        <f t="shared" si="0"/>
        <v/>
      </c>
      <c r="H990" s="307"/>
      <c r="I990" s="308"/>
      <c r="J990" s="307"/>
      <c r="K990" s="304"/>
      <c r="L990" s="307"/>
      <c r="M990" s="296"/>
      <c r="N990" s="296"/>
      <c r="O990" s="296"/>
      <c r="P990" s="296"/>
      <c r="Q990" s="296"/>
      <c r="R990" s="296"/>
      <c r="S990" s="296"/>
      <c r="T990" s="296"/>
      <c r="U990" s="296"/>
      <c r="V990" s="296"/>
      <c r="W990" s="296"/>
      <c r="X990" s="296"/>
      <c r="Y990" s="296"/>
      <c r="Z990" s="296"/>
    </row>
    <row r="991" spans="1:26" x14ac:dyDescent="0.2">
      <c r="A991" s="303">
        <v>988</v>
      </c>
      <c r="B991" s="304"/>
      <c r="C991" s="269"/>
      <c r="D991" s="306"/>
      <c r="E991" s="269"/>
      <c r="F991" s="264"/>
      <c r="G991" s="307" t="str">
        <f t="shared" si="0"/>
        <v/>
      </c>
      <c r="H991" s="307"/>
      <c r="I991" s="308"/>
      <c r="J991" s="307"/>
      <c r="K991" s="304"/>
      <c r="L991" s="307"/>
      <c r="M991" s="296"/>
      <c r="N991" s="296"/>
      <c r="O991" s="296"/>
      <c r="P991" s="296"/>
      <c r="Q991" s="296"/>
      <c r="R991" s="296"/>
      <c r="S991" s="296"/>
      <c r="T991" s="296"/>
      <c r="U991" s="296"/>
      <c r="V991" s="296"/>
      <c r="W991" s="296"/>
      <c r="X991" s="296"/>
      <c r="Y991" s="296"/>
      <c r="Z991" s="296"/>
    </row>
    <row r="992" spans="1:26" x14ac:dyDescent="0.2">
      <c r="A992" s="303">
        <v>989</v>
      </c>
      <c r="B992" s="304"/>
      <c r="C992" s="269"/>
      <c r="D992" s="306"/>
      <c r="E992" s="269"/>
      <c r="F992" s="264"/>
      <c r="G992" s="307" t="str">
        <f t="shared" si="0"/>
        <v/>
      </c>
      <c r="H992" s="307"/>
      <c r="I992" s="308"/>
      <c r="J992" s="307"/>
      <c r="K992" s="304"/>
      <c r="L992" s="307"/>
      <c r="M992" s="296"/>
      <c r="N992" s="296"/>
      <c r="O992" s="296"/>
      <c r="P992" s="296"/>
      <c r="Q992" s="296"/>
      <c r="R992" s="296"/>
      <c r="S992" s="296"/>
      <c r="T992" s="296"/>
      <c r="U992" s="296"/>
      <c r="V992" s="296"/>
      <c r="W992" s="296"/>
      <c r="X992" s="296"/>
      <c r="Y992" s="296"/>
      <c r="Z992" s="296"/>
    </row>
    <row r="993" spans="1:26" x14ac:dyDescent="0.2">
      <c r="A993" s="303">
        <v>990</v>
      </c>
      <c r="B993" s="304"/>
      <c r="C993" s="269"/>
      <c r="D993" s="306"/>
      <c r="E993" s="269"/>
      <c r="F993" s="264"/>
      <c r="G993" s="307" t="str">
        <f t="shared" si="0"/>
        <v/>
      </c>
      <c r="H993" s="307"/>
      <c r="I993" s="308"/>
      <c r="J993" s="307"/>
      <c r="K993" s="304"/>
      <c r="L993" s="307"/>
      <c r="M993" s="296"/>
      <c r="N993" s="296"/>
      <c r="O993" s="296"/>
      <c r="P993" s="296"/>
      <c r="Q993" s="296"/>
      <c r="R993" s="296"/>
      <c r="S993" s="296"/>
      <c r="T993" s="296"/>
      <c r="U993" s="296"/>
      <c r="V993" s="296"/>
      <c r="W993" s="296"/>
      <c r="X993" s="296"/>
      <c r="Y993" s="296"/>
      <c r="Z993" s="296"/>
    </row>
    <row r="994" spans="1:26" x14ac:dyDescent="0.2">
      <c r="A994" s="303">
        <v>991</v>
      </c>
      <c r="B994" s="304"/>
      <c r="C994" s="269"/>
      <c r="D994" s="306"/>
      <c r="E994" s="269"/>
      <c r="F994" s="264"/>
      <c r="G994" s="307" t="str">
        <f t="shared" si="0"/>
        <v/>
      </c>
      <c r="H994" s="307"/>
      <c r="I994" s="308"/>
      <c r="J994" s="307"/>
      <c r="K994" s="304"/>
      <c r="L994" s="307"/>
      <c r="M994" s="296"/>
      <c r="N994" s="296"/>
      <c r="O994" s="296"/>
      <c r="P994" s="296"/>
      <c r="Q994" s="296"/>
      <c r="R994" s="296"/>
      <c r="S994" s="296"/>
      <c r="T994" s="296"/>
      <c r="U994" s="296"/>
      <c r="V994" s="296"/>
      <c r="W994" s="296"/>
      <c r="X994" s="296"/>
      <c r="Y994" s="296"/>
      <c r="Z994" s="296"/>
    </row>
    <row r="995" spans="1:26" x14ac:dyDescent="0.2">
      <c r="A995" s="303">
        <v>992</v>
      </c>
      <c r="B995" s="304"/>
      <c r="C995" s="269"/>
      <c r="D995" s="306"/>
      <c r="E995" s="269"/>
      <c r="F995" s="264"/>
      <c r="G995" s="307" t="str">
        <f t="shared" si="0"/>
        <v/>
      </c>
      <c r="H995" s="307"/>
      <c r="I995" s="308"/>
      <c r="J995" s="307"/>
      <c r="K995" s="304"/>
      <c r="L995" s="307"/>
      <c r="M995" s="296"/>
      <c r="N995" s="296"/>
      <c r="O995" s="296"/>
      <c r="P995" s="296"/>
      <c r="Q995" s="296"/>
      <c r="R995" s="296"/>
      <c r="S995" s="296"/>
      <c r="T995" s="296"/>
      <c r="U995" s="296"/>
      <c r="V995" s="296"/>
      <c r="W995" s="296"/>
      <c r="X995" s="296"/>
      <c r="Y995" s="296"/>
      <c r="Z995" s="296"/>
    </row>
    <row r="996" spans="1:26" x14ac:dyDescent="0.2">
      <c r="A996" s="303">
        <v>993</v>
      </c>
      <c r="B996" s="304"/>
      <c r="C996" s="269"/>
      <c r="D996" s="306"/>
      <c r="E996" s="269"/>
      <c r="F996" s="264"/>
      <c r="G996" s="307" t="str">
        <f t="shared" si="0"/>
        <v/>
      </c>
      <c r="H996" s="307"/>
      <c r="I996" s="308"/>
      <c r="J996" s="307"/>
      <c r="K996" s="304"/>
      <c r="L996" s="307"/>
      <c r="M996" s="296"/>
      <c r="N996" s="296"/>
      <c r="O996" s="296"/>
      <c r="P996" s="296"/>
      <c r="Q996" s="296"/>
      <c r="R996" s="296"/>
      <c r="S996" s="296"/>
      <c r="T996" s="296"/>
      <c r="U996" s="296"/>
      <c r="V996" s="296"/>
      <c r="W996" s="296"/>
      <c r="X996" s="296"/>
      <c r="Y996" s="296"/>
      <c r="Z996" s="296"/>
    </row>
    <row r="997" spans="1:26" x14ac:dyDescent="0.2">
      <c r="A997" s="303">
        <v>994</v>
      </c>
      <c r="B997" s="304"/>
      <c r="C997" s="269"/>
      <c r="D997" s="306"/>
      <c r="E997" s="269"/>
      <c r="F997" s="264"/>
      <c r="G997" s="307" t="str">
        <f t="shared" si="0"/>
        <v/>
      </c>
      <c r="H997" s="307"/>
      <c r="I997" s="308"/>
      <c r="J997" s="307"/>
      <c r="K997" s="304"/>
      <c r="L997" s="307"/>
      <c r="M997" s="296"/>
      <c r="N997" s="296"/>
      <c r="O997" s="296"/>
      <c r="P997" s="296"/>
      <c r="Q997" s="296"/>
      <c r="R997" s="296"/>
      <c r="S997" s="296"/>
      <c r="T997" s="296"/>
      <c r="U997" s="296"/>
      <c r="V997" s="296"/>
      <c r="W997" s="296"/>
      <c r="X997" s="296"/>
      <c r="Y997" s="296"/>
      <c r="Z997" s="296"/>
    </row>
    <row r="998" spans="1:26" x14ac:dyDescent="0.2">
      <c r="A998" s="303">
        <v>995</v>
      </c>
      <c r="B998" s="304"/>
      <c r="C998" s="269"/>
      <c r="D998" s="306"/>
      <c r="E998" s="269"/>
      <c r="F998" s="264"/>
      <c r="G998" s="307" t="str">
        <f t="shared" si="0"/>
        <v/>
      </c>
      <c r="H998" s="307"/>
      <c r="I998" s="308"/>
      <c r="J998" s="307"/>
      <c r="K998" s="304"/>
      <c r="L998" s="307"/>
      <c r="M998" s="296"/>
      <c r="N998" s="296"/>
      <c r="O998" s="296"/>
      <c r="P998" s="296"/>
      <c r="Q998" s="296"/>
      <c r="R998" s="296"/>
      <c r="S998" s="296"/>
      <c r="T998" s="296"/>
      <c r="U998" s="296"/>
      <c r="V998" s="296"/>
      <c r="W998" s="296"/>
      <c r="X998" s="296"/>
      <c r="Y998" s="296"/>
      <c r="Z998" s="296"/>
    </row>
    <row r="999" spans="1:26" x14ac:dyDescent="0.2">
      <c r="A999" s="303">
        <v>996</v>
      </c>
      <c r="B999" s="304"/>
      <c r="C999" s="269"/>
      <c r="D999" s="306"/>
      <c r="E999" s="269"/>
      <c r="F999" s="264"/>
      <c r="G999" s="307" t="str">
        <f t="shared" si="0"/>
        <v/>
      </c>
      <c r="H999" s="307"/>
      <c r="I999" s="308"/>
      <c r="J999" s="307"/>
      <c r="K999" s="304"/>
      <c r="L999" s="307"/>
      <c r="M999" s="296"/>
      <c r="N999" s="296"/>
      <c r="O999" s="296"/>
      <c r="P999" s="296"/>
      <c r="Q999" s="296"/>
      <c r="R999" s="296"/>
      <c r="S999" s="296"/>
      <c r="T999" s="296"/>
      <c r="U999" s="296"/>
      <c r="V999" s="296"/>
      <c r="W999" s="296"/>
      <c r="X999" s="296"/>
      <c r="Y999" s="296"/>
      <c r="Z999" s="296"/>
    </row>
    <row r="1000" spans="1:26" x14ac:dyDescent="0.2">
      <c r="A1000" s="303">
        <v>997</v>
      </c>
      <c r="B1000" s="304"/>
      <c r="C1000" s="269"/>
      <c r="D1000" s="306"/>
      <c r="E1000" s="269"/>
      <c r="F1000" s="264"/>
      <c r="G1000" s="307" t="str">
        <f t="shared" si="0"/>
        <v/>
      </c>
      <c r="H1000" s="307"/>
      <c r="I1000" s="308"/>
      <c r="J1000" s="307"/>
      <c r="K1000" s="304"/>
      <c r="L1000" s="307"/>
      <c r="M1000" s="296"/>
      <c r="N1000" s="296"/>
      <c r="O1000" s="296"/>
      <c r="P1000" s="296"/>
      <c r="Q1000" s="296"/>
      <c r="R1000" s="296"/>
      <c r="S1000" s="296"/>
      <c r="T1000" s="296"/>
      <c r="U1000" s="296"/>
      <c r="V1000" s="296"/>
      <c r="W1000" s="296"/>
      <c r="X1000" s="296"/>
      <c r="Y1000" s="296"/>
      <c r="Z1000" s="296"/>
    </row>
    <row r="1001" spans="1:26" x14ac:dyDescent="0.2">
      <c r="A1001" s="303">
        <v>998</v>
      </c>
      <c r="B1001" s="304"/>
      <c r="C1001" s="269"/>
      <c r="D1001" s="306"/>
      <c r="E1001" s="269"/>
      <c r="F1001" s="264"/>
      <c r="G1001" s="307" t="str">
        <f t="shared" si="0"/>
        <v/>
      </c>
      <c r="H1001" s="307"/>
      <c r="I1001" s="308"/>
      <c r="J1001" s="307"/>
      <c r="K1001" s="304"/>
      <c r="L1001" s="307"/>
      <c r="M1001" s="296"/>
      <c r="N1001" s="296"/>
      <c r="O1001" s="296"/>
      <c r="P1001" s="296"/>
      <c r="Q1001" s="296"/>
      <c r="R1001" s="296"/>
      <c r="S1001" s="296"/>
      <c r="T1001" s="296"/>
      <c r="U1001" s="296"/>
      <c r="V1001" s="296"/>
      <c r="W1001" s="296"/>
      <c r="X1001" s="296"/>
      <c r="Y1001" s="296"/>
      <c r="Z1001" s="296"/>
    </row>
    <row r="1002" spans="1:26" x14ac:dyDescent="0.2">
      <c r="A1002" s="303">
        <v>999</v>
      </c>
      <c r="B1002" s="304"/>
      <c r="C1002" s="269"/>
      <c r="D1002" s="306"/>
      <c r="E1002" s="269"/>
      <c r="F1002" s="264"/>
      <c r="G1002" s="307" t="str">
        <f t="shared" si="0"/>
        <v/>
      </c>
      <c r="H1002" s="307"/>
      <c r="I1002" s="308"/>
      <c r="J1002" s="307"/>
      <c r="K1002" s="304"/>
      <c r="L1002" s="307"/>
      <c r="M1002" s="296"/>
      <c r="N1002" s="296"/>
      <c r="O1002" s="296"/>
      <c r="P1002" s="296"/>
      <c r="Q1002" s="296"/>
      <c r="R1002" s="296"/>
      <c r="S1002" s="296"/>
      <c r="T1002" s="296"/>
      <c r="U1002" s="296"/>
      <c r="V1002" s="296"/>
      <c r="W1002" s="296"/>
      <c r="X1002" s="296"/>
      <c r="Y1002" s="296"/>
      <c r="Z1002" s="296"/>
    </row>
    <row r="1003" spans="1:26" x14ac:dyDescent="0.2">
      <c r="A1003" s="303">
        <v>1000</v>
      </c>
      <c r="B1003" s="304"/>
      <c r="C1003" s="269"/>
      <c r="D1003" s="306"/>
      <c r="E1003" s="269"/>
      <c r="F1003" s="264"/>
      <c r="G1003" s="307" t="str">
        <f t="shared" si="0"/>
        <v/>
      </c>
      <c r="H1003" s="307"/>
      <c r="I1003" s="308"/>
      <c r="J1003" s="307"/>
      <c r="K1003" s="304"/>
      <c r="L1003" s="307"/>
      <c r="M1003" s="296"/>
      <c r="N1003" s="296"/>
      <c r="O1003" s="296"/>
      <c r="P1003" s="296"/>
      <c r="Q1003" s="296"/>
      <c r="R1003" s="296"/>
      <c r="S1003" s="296"/>
      <c r="T1003" s="296"/>
      <c r="U1003" s="296"/>
      <c r="V1003" s="296"/>
      <c r="W1003" s="296"/>
      <c r="X1003" s="296"/>
      <c r="Y1003" s="296"/>
      <c r="Z1003" s="296"/>
    </row>
    <row r="1004" spans="1:26" x14ac:dyDescent="0.2">
      <c r="A1004" s="303">
        <v>1001</v>
      </c>
      <c r="B1004" s="304"/>
      <c r="C1004" s="269"/>
      <c r="D1004" s="306"/>
      <c r="E1004" s="269"/>
      <c r="F1004" s="264"/>
      <c r="G1004" s="307" t="str">
        <f t="shared" si="0"/>
        <v/>
      </c>
      <c r="H1004" s="307"/>
      <c r="I1004" s="308"/>
      <c r="J1004" s="307"/>
      <c r="K1004" s="304"/>
      <c r="L1004" s="307"/>
      <c r="M1004" s="296"/>
      <c r="N1004" s="296"/>
      <c r="O1004" s="296"/>
      <c r="P1004" s="296"/>
      <c r="Q1004" s="296"/>
      <c r="R1004" s="296"/>
      <c r="S1004" s="296"/>
      <c r="T1004" s="296"/>
      <c r="U1004" s="296"/>
      <c r="V1004" s="296"/>
      <c r="W1004" s="296"/>
      <c r="X1004" s="296"/>
      <c r="Y1004" s="296"/>
      <c r="Z1004" s="296"/>
    </row>
  </sheetData>
  <autoFilter ref="A3:K1004">
    <sortState ref="A3:K1004">
      <sortCondition ref="A3:A1004"/>
    </sortState>
  </autoFilter>
  <mergeCells count="2">
    <mergeCell ref="A1:K1"/>
    <mergeCell ref="A2:K2"/>
  </mergeCells>
  <dataValidations count="2">
    <dataValidation type="list" allowBlank="1" showErrorMessage="1" sqref="C6 C8:C1004">
      <formula1>Reserva</formula1>
    </dataValidation>
    <dataValidation type="list" allowBlank="1" showErrorMessage="1" sqref="C4:C5 C7">
      <formula1>Categorias</formula1>
    </dataValidation>
  </dataValidations>
  <printOptions horizontalCentered="1"/>
  <pageMargins left="0.59055118110236227" right="0.59055118110236227" top="0.59055118110236227" bottom="0.59055118110236227" header="0" footer="0"/>
  <pageSetup paperSize="9" fitToHeight="0" pageOrder="overThenDown"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FBFBF"/>
  </sheetPr>
  <dimension ref="A1:Z1000"/>
  <sheetViews>
    <sheetView showGridLines="0" workbookViewId="0">
      <selection activeCell="A10" sqref="A10"/>
    </sheetView>
  </sheetViews>
  <sheetFormatPr defaultColWidth="12.5703125" defaultRowHeight="15" customHeight="1" x14ac:dyDescent="0.2"/>
  <cols>
    <col min="1" max="1" width="135.42578125" customWidth="1"/>
    <col min="2" max="26" width="8.5703125" customWidth="1"/>
  </cols>
  <sheetData>
    <row r="1" spans="1:26" ht="12.75" customHeight="1" x14ac:dyDescent="0.2">
      <c r="A1" s="347" t="s">
        <v>2858</v>
      </c>
      <c r="B1" s="13"/>
      <c r="C1" s="13"/>
      <c r="D1" s="13"/>
      <c r="E1" s="13"/>
      <c r="F1" s="13"/>
      <c r="G1" s="13"/>
      <c r="H1" s="13"/>
      <c r="I1" s="13"/>
      <c r="J1" s="13"/>
      <c r="K1" s="13"/>
      <c r="L1" s="13"/>
      <c r="M1" s="13"/>
      <c r="N1" s="13"/>
      <c r="O1" s="13"/>
      <c r="P1" s="13"/>
      <c r="Q1" s="13"/>
      <c r="R1" s="13"/>
      <c r="S1" s="13"/>
      <c r="T1" s="13"/>
      <c r="U1" s="13"/>
      <c r="V1" s="13"/>
      <c r="W1" s="13"/>
      <c r="X1" s="13"/>
      <c r="Y1" s="13"/>
      <c r="Z1" s="13"/>
    </row>
    <row r="2" spans="1:26" ht="39" customHeight="1" x14ac:dyDescent="0.2">
      <c r="A2" s="348"/>
      <c r="B2" s="13"/>
      <c r="C2" s="13"/>
      <c r="D2" s="13"/>
      <c r="E2" s="13"/>
      <c r="F2" s="13"/>
      <c r="G2" s="13"/>
      <c r="H2" s="13"/>
      <c r="I2" s="13"/>
      <c r="J2" s="13"/>
      <c r="K2" s="13"/>
      <c r="L2" s="13"/>
      <c r="M2" s="13"/>
      <c r="N2" s="13"/>
      <c r="O2" s="13"/>
      <c r="P2" s="13"/>
      <c r="Q2" s="13"/>
      <c r="R2" s="13"/>
      <c r="S2" s="13"/>
      <c r="T2" s="13"/>
      <c r="U2" s="13"/>
      <c r="V2" s="13"/>
      <c r="W2" s="13"/>
      <c r="X2" s="13"/>
      <c r="Y2" s="13"/>
      <c r="Z2" s="13"/>
    </row>
    <row r="3" spans="1:26" ht="12.75" customHeight="1" x14ac:dyDescent="0.2">
      <c r="A3" s="349" t="str">
        <f>"Declaro, para todos os fins, que são verídicas todas as informações contidas neste relatório do "&amp;Capa!A1</f>
        <v>Declaro, para todos os fins, que são verídicas todas as informações contidas neste relatório do Contrato de Gestão nº. 10/23 celebrado entre a Secretaria do Estado de Justiça e Segurança Pública - SEJUSP e o Polo de Evolução de Medidas Socioeducativas - PEMSE</v>
      </c>
      <c r="B3" s="13"/>
      <c r="C3" s="13"/>
      <c r="D3" s="13"/>
      <c r="E3" s="13"/>
      <c r="F3" s="13"/>
      <c r="G3" s="13"/>
      <c r="H3" s="13"/>
      <c r="I3" s="13"/>
      <c r="J3" s="13"/>
      <c r="K3" s="13"/>
      <c r="L3" s="13"/>
      <c r="M3" s="13"/>
      <c r="N3" s="13"/>
      <c r="O3" s="13"/>
      <c r="P3" s="13"/>
      <c r="Q3" s="13"/>
      <c r="R3" s="13"/>
      <c r="S3" s="13"/>
      <c r="T3" s="13"/>
      <c r="U3" s="13"/>
      <c r="V3" s="13"/>
      <c r="W3" s="13"/>
      <c r="X3" s="13"/>
      <c r="Y3" s="13"/>
      <c r="Z3" s="13"/>
    </row>
    <row r="4" spans="1:26" ht="71.25" customHeight="1" x14ac:dyDescent="0.2">
      <c r="A4" s="350" t="s">
        <v>2859</v>
      </c>
      <c r="B4" s="13"/>
      <c r="C4" s="13"/>
      <c r="D4" s="13"/>
      <c r="E4" s="13"/>
      <c r="F4" s="13"/>
      <c r="G4" s="13"/>
      <c r="H4" s="13"/>
      <c r="I4" s="13"/>
      <c r="J4" s="13"/>
      <c r="K4" s="13"/>
      <c r="L4" s="13"/>
      <c r="M4" s="13"/>
      <c r="N4" s="13"/>
      <c r="O4" s="13"/>
      <c r="P4" s="13"/>
      <c r="Q4" s="13"/>
      <c r="R4" s="13"/>
      <c r="S4" s="13"/>
      <c r="T4" s="13"/>
      <c r="U4" s="13"/>
      <c r="V4" s="13"/>
      <c r="W4" s="13"/>
      <c r="X4" s="13"/>
      <c r="Y4" s="13"/>
      <c r="Z4" s="13"/>
    </row>
    <row r="5" spans="1:26" ht="12.75" customHeight="1" x14ac:dyDescent="0.2">
      <c r="A5" s="350" t="s">
        <v>2860</v>
      </c>
      <c r="B5" s="13"/>
      <c r="C5" s="13"/>
      <c r="D5" s="13"/>
      <c r="E5" s="13"/>
      <c r="F5" s="13"/>
      <c r="G5" s="13"/>
      <c r="H5" s="13"/>
      <c r="I5" s="13"/>
      <c r="J5" s="13"/>
      <c r="K5" s="13"/>
      <c r="L5" s="13"/>
      <c r="M5" s="13"/>
      <c r="N5" s="13"/>
      <c r="O5" s="13"/>
      <c r="P5" s="13"/>
      <c r="Q5" s="13"/>
      <c r="R5" s="13"/>
      <c r="S5" s="13"/>
      <c r="T5" s="13"/>
      <c r="U5" s="13"/>
      <c r="V5" s="13"/>
      <c r="W5" s="13"/>
      <c r="X5" s="13"/>
      <c r="Y5" s="13"/>
      <c r="Z5" s="13"/>
    </row>
    <row r="6" spans="1:26" ht="12.75" customHeight="1" x14ac:dyDescent="0.2">
      <c r="A6" s="350" t="s">
        <v>2861</v>
      </c>
      <c r="B6" s="13"/>
      <c r="C6" s="13"/>
      <c r="D6" s="13"/>
      <c r="E6" s="13"/>
      <c r="F6" s="13"/>
      <c r="G6" s="13"/>
      <c r="H6" s="13"/>
      <c r="I6" s="13"/>
      <c r="J6" s="13"/>
      <c r="K6" s="13"/>
      <c r="L6" s="13"/>
      <c r="M6" s="13"/>
      <c r="N6" s="13"/>
      <c r="O6" s="13"/>
      <c r="P6" s="13"/>
      <c r="Q6" s="13"/>
      <c r="R6" s="13"/>
      <c r="S6" s="13"/>
      <c r="T6" s="13"/>
      <c r="U6" s="13"/>
      <c r="V6" s="13"/>
      <c r="W6" s="13"/>
      <c r="X6" s="13"/>
      <c r="Y6" s="13"/>
      <c r="Z6" s="13"/>
    </row>
    <row r="7" spans="1:26" ht="12.75" customHeight="1" x14ac:dyDescent="0.2">
      <c r="A7" s="351"/>
      <c r="B7" s="13"/>
      <c r="C7" s="13"/>
      <c r="D7" s="13"/>
      <c r="E7" s="13"/>
      <c r="F7" s="13"/>
      <c r="G7" s="13"/>
      <c r="H7" s="13"/>
      <c r="I7" s="13"/>
      <c r="J7" s="13"/>
      <c r="K7" s="13"/>
      <c r="L7" s="13"/>
      <c r="M7" s="13"/>
      <c r="N7" s="13"/>
      <c r="O7" s="13"/>
      <c r="P7" s="13"/>
      <c r="Q7" s="13"/>
      <c r="R7" s="13"/>
      <c r="S7" s="13"/>
      <c r="T7" s="13"/>
      <c r="U7" s="13"/>
      <c r="V7" s="13"/>
      <c r="W7" s="13"/>
      <c r="X7" s="13"/>
      <c r="Y7" s="13"/>
      <c r="Z7" s="13"/>
    </row>
    <row r="8" spans="1:26" ht="12.75" customHeight="1" x14ac:dyDescent="0.2">
      <c r="A8" s="352"/>
      <c r="B8" s="13"/>
      <c r="C8" s="13"/>
      <c r="D8" s="13"/>
      <c r="E8" s="13"/>
      <c r="F8" s="13"/>
      <c r="G8" s="13"/>
      <c r="H8" s="13"/>
      <c r="I8" s="13"/>
      <c r="J8" s="13"/>
      <c r="K8" s="13"/>
      <c r="L8" s="13"/>
      <c r="M8" s="13"/>
      <c r="N8" s="13"/>
      <c r="O8" s="13"/>
      <c r="P8" s="13"/>
      <c r="Q8" s="13"/>
      <c r="R8" s="13"/>
      <c r="S8" s="13"/>
      <c r="T8" s="13"/>
      <c r="U8" s="13"/>
      <c r="V8" s="13"/>
      <c r="W8" s="13"/>
      <c r="X8" s="13"/>
      <c r="Y8" s="13"/>
      <c r="Z8" s="13"/>
    </row>
    <row r="9" spans="1:26" ht="12.75" customHeight="1" x14ac:dyDescent="0.2">
      <c r="A9" s="350" t="s">
        <v>2862</v>
      </c>
      <c r="B9" s="13"/>
      <c r="C9" s="13"/>
      <c r="D9" s="13"/>
      <c r="E9" s="13"/>
      <c r="F9" s="13"/>
      <c r="G9" s="13"/>
      <c r="H9" s="13"/>
      <c r="I9" s="13"/>
      <c r="J9" s="13"/>
      <c r="K9" s="13"/>
      <c r="L9" s="13"/>
      <c r="M9" s="13"/>
      <c r="N9" s="13"/>
      <c r="O9" s="13"/>
      <c r="P9" s="13"/>
      <c r="Q9" s="13"/>
      <c r="R9" s="13"/>
      <c r="S9" s="13"/>
      <c r="T9" s="13"/>
      <c r="U9" s="13"/>
      <c r="V9" s="13"/>
      <c r="W9" s="13"/>
      <c r="X9" s="13"/>
      <c r="Y9" s="13"/>
      <c r="Z9" s="13"/>
    </row>
    <row r="10" spans="1:26" ht="48.75" customHeight="1" x14ac:dyDescent="0.2">
      <c r="A10" s="350"/>
      <c r="B10" s="13"/>
      <c r="C10" s="13"/>
      <c r="D10" s="13"/>
      <c r="E10" s="13"/>
      <c r="F10" s="13"/>
      <c r="G10" s="13"/>
      <c r="H10" s="13"/>
      <c r="I10" s="13"/>
      <c r="J10" s="13"/>
      <c r="K10" s="13"/>
      <c r="L10" s="13"/>
      <c r="M10" s="13"/>
      <c r="N10" s="13"/>
      <c r="O10" s="13"/>
      <c r="P10" s="13"/>
      <c r="Q10" s="13"/>
      <c r="R10" s="13"/>
      <c r="S10" s="13"/>
      <c r="T10" s="13"/>
      <c r="U10" s="13"/>
      <c r="V10" s="13"/>
      <c r="W10" s="13"/>
      <c r="X10" s="13"/>
      <c r="Y10" s="13"/>
      <c r="Z10" s="13"/>
    </row>
    <row r="11" spans="1:26" ht="12.75" customHeight="1" x14ac:dyDescent="0.2">
      <c r="A11" s="13"/>
      <c r="B11" s="13"/>
      <c r="C11" s="13"/>
      <c r="D11" s="13"/>
      <c r="E11" s="13"/>
      <c r="F11" s="13"/>
      <c r="G11" s="13"/>
      <c r="H11" s="13"/>
      <c r="I11" s="13"/>
      <c r="J11" s="13"/>
      <c r="K11" s="13"/>
      <c r="L11" s="13"/>
      <c r="M11" s="13"/>
      <c r="N11" s="13"/>
      <c r="O11" s="13"/>
      <c r="P11" s="13"/>
      <c r="Q11" s="13"/>
      <c r="R11" s="13"/>
      <c r="S11" s="13"/>
      <c r="T11" s="13"/>
      <c r="U11" s="13"/>
      <c r="V11" s="13"/>
      <c r="W11" s="13"/>
      <c r="X11" s="13"/>
      <c r="Y11" s="13"/>
      <c r="Z11" s="13"/>
    </row>
    <row r="12" spans="1:26" ht="9.75" customHeight="1" x14ac:dyDescent="0.2">
      <c r="A12" s="13"/>
      <c r="B12" s="13"/>
      <c r="C12" s="13"/>
      <c r="D12" s="13"/>
      <c r="E12" s="13"/>
      <c r="F12" s="13"/>
      <c r="G12" s="13"/>
      <c r="H12" s="13"/>
      <c r="I12" s="13"/>
      <c r="J12" s="13"/>
      <c r="K12" s="13"/>
      <c r="L12" s="13"/>
      <c r="M12" s="13"/>
      <c r="N12" s="13"/>
      <c r="O12" s="13"/>
      <c r="P12" s="13"/>
      <c r="Q12" s="13"/>
      <c r="R12" s="13"/>
      <c r="S12" s="13"/>
      <c r="T12" s="13"/>
      <c r="U12" s="13"/>
      <c r="V12" s="13"/>
      <c r="W12" s="13"/>
      <c r="X12" s="13"/>
      <c r="Y12" s="13"/>
      <c r="Z12" s="13"/>
    </row>
    <row r="13" spans="1:26" ht="12.75" customHeight="1" x14ac:dyDescent="0.2"/>
    <row r="14" spans="1:26" ht="12.75" customHeight="1" x14ac:dyDescent="0.2"/>
    <row r="15" spans="1:26" ht="12.75" customHeight="1" x14ac:dyDescent="0.2"/>
    <row r="16" spans="1:26" ht="12.75" customHeight="1" x14ac:dyDescent="0.2"/>
    <row r="17" ht="12.75" customHeight="1" x14ac:dyDescent="0.2"/>
    <row r="18" ht="12.75" customHeight="1" x14ac:dyDescent="0.2"/>
    <row r="19" ht="12.75" customHeight="1" x14ac:dyDescent="0.2"/>
    <row r="20" ht="12.75" customHeight="1" x14ac:dyDescent="0.2"/>
    <row r="21" ht="12.75" customHeight="1" x14ac:dyDescent="0.2"/>
    <row r="22" ht="12.75" customHeight="1" x14ac:dyDescent="0.2"/>
    <row r="23" ht="12.75" customHeight="1" x14ac:dyDescent="0.2"/>
    <row r="24" ht="12.75" customHeight="1" x14ac:dyDescent="0.2"/>
    <row r="25" ht="12.75" customHeight="1" x14ac:dyDescent="0.2"/>
    <row r="26" ht="12.75" customHeight="1" x14ac:dyDescent="0.2"/>
    <row r="27" ht="12.75" customHeight="1" x14ac:dyDescent="0.2"/>
    <row r="28" ht="12.75" customHeight="1" x14ac:dyDescent="0.2"/>
    <row r="29" ht="12.75" customHeight="1" x14ac:dyDescent="0.2"/>
    <row r="30" ht="12.75" customHeight="1" x14ac:dyDescent="0.2"/>
    <row r="31" ht="12.75" customHeight="1" x14ac:dyDescent="0.2"/>
    <row r="32"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pageMargins left="0.511811024" right="0.511811024" top="0.78740157499999996" bottom="0.78740157499999996" header="0" footer="0"/>
  <pageSetup paperSize="9"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C0C0C"/>
    <pageSetUpPr fitToPage="1"/>
  </sheetPr>
  <dimension ref="A1:Z1000"/>
  <sheetViews>
    <sheetView workbookViewId="0"/>
  </sheetViews>
  <sheetFormatPr defaultColWidth="12.5703125" defaultRowHeight="15" customHeight="1" x14ac:dyDescent="0.2"/>
  <cols>
    <col min="1" max="2" width="26.42578125" customWidth="1"/>
    <col min="3" max="3" width="47.85546875" customWidth="1"/>
    <col min="4" max="4" width="29.5703125" customWidth="1"/>
    <col min="5" max="5" width="31.42578125" customWidth="1"/>
    <col min="6" max="7" width="31" customWidth="1"/>
    <col min="8" max="8" width="12.5703125" customWidth="1"/>
    <col min="9" max="9" width="31" customWidth="1"/>
    <col min="10" max="10" width="3.85546875" customWidth="1"/>
    <col min="11" max="11" width="10.140625" customWidth="1"/>
    <col min="12" max="12" width="15.140625" customWidth="1"/>
    <col min="13" max="13" width="2.5703125" customWidth="1"/>
    <col min="14" max="14" width="9.140625" customWidth="1"/>
    <col min="15" max="17" width="13.42578125" customWidth="1"/>
    <col min="18" max="18" width="0.5703125" customWidth="1"/>
    <col min="19" max="19" width="10.42578125" customWidth="1"/>
    <col min="20" max="20" width="13.42578125" customWidth="1"/>
    <col min="21" max="21" width="5.85546875" customWidth="1"/>
    <col min="22" max="26" width="9.140625" customWidth="1"/>
  </cols>
  <sheetData>
    <row r="1" spans="1:26" ht="12.75" customHeight="1" x14ac:dyDescent="0.2">
      <c r="A1" s="317">
        <v>1</v>
      </c>
      <c r="B1" s="317">
        <v>1</v>
      </c>
      <c r="C1" s="317">
        <f t="shared" ref="C1:F1" si="0">COUNTA(C3:C110)</f>
        <v>3</v>
      </c>
      <c r="D1" s="317">
        <f t="shared" si="0"/>
        <v>31</v>
      </c>
      <c r="E1" s="317">
        <f t="shared" si="0"/>
        <v>73</v>
      </c>
      <c r="F1" s="317">
        <f t="shared" si="0"/>
        <v>14</v>
      </c>
      <c r="G1" s="317">
        <v>1</v>
      </c>
      <c r="H1" s="317"/>
      <c r="I1" s="317"/>
      <c r="J1" s="317"/>
      <c r="K1" s="317"/>
      <c r="L1" s="317"/>
      <c r="M1" s="317"/>
      <c r="N1" s="317"/>
      <c r="O1" s="317"/>
      <c r="P1" s="317"/>
      <c r="Q1" s="317"/>
      <c r="R1" s="317"/>
      <c r="S1" s="317"/>
      <c r="T1" s="317"/>
      <c r="U1" s="317"/>
      <c r="V1" s="317"/>
      <c r="W1" s="317"/>
      <c r="X1" s="317"/>
      <c r="Y1" s="317"/>
      <c r="Z1" s="317"/>
    </row>
    <row r="2" spans="1:26" ht="35.25" customHeight="1" x14ac:dyDescent="0.2">
      <c r="A2" s="353" t="s">
        <v>78</v>
      </c>
      <c r="B2" s="353" t="s">
        <v>81</v>
      </c>
      <c r="C2" s="353" t="s">
        <v>83</v>
      </c>
      <c r="D2" s="353" t="s">
        <v>94</v>
      </c>
      <c r="E2" s="353" t="s">
        <v>105</v>
      </c>
      <c r="F2" s="353" t="s">
        <v>107</v>
      </c>
      <c r="G2" s="353" t="s">
        <v>59</v>
      </c>
      <c r="H2" s="317"/>
      <c r="I2" s="354" t="s">
        <v>59</v>
      </c>
      <c r="J2" s="355"/>
      <c r="K2" s="317"/>
      <c r="L2" s="317"/>
      <c r="M2" s="355"/>
      <c r="N2" s="317"/>
      <c r="O2" s="317"/>
      <c r="P2" s="317"/>
      <c r="Q2" s="317"/>
      <c r="R2" s="317"/>
      <c r="S2" s="317"/>
      <c r="T2" s="317"/>
      <c r="U2" s="317"/>
      <c r="V2" s="317"/>
      <c r="W2" s="355"/>
      <c r="X2" s="355"/>
      <c r="Y2" s="355"/>
      <c r="Z2" s="355"/>
    </row>
    <row r="3" spans="1:26" ht="12.75" customHeight="1" x14ac:dyDescent="0.2">
      <c r="A3" s="282" t="s">
        <v>78</v>
      </c>
      <c r="B3" s="282" t="s">
        <v>81</v>
      </c>
      <c r="C3" s="356" t="s">
        <v>85</v>
      </c>
      <c r="D3" s="354" t="s">
        <v>96</v>
      </c>
      <c r="E3" s="354" t="s">
        <v>219</v>
      </c>
      <c r="F3" s="357" t="s">
        <v>366</v>
      </c>
      <c r="G3" s="354" t="s">
        <v>59</v>
      </c>
      <c r="H3" s="358"/>
      <c r="I3" s="354" t="s">
        <v>63</v>
      </c>
      <c r="J3" s="317"/>
      <c r="K3" s="317"/>
      <c r="L3" s="317"/>
      <c r="M3" s="317"/>
      <c r="N3" s="317"/>
      <c r="O3" s="317"/>
      <c r="P3" s="317"/>
      <c r="Q3" s="317"/>
      <c r="R3" s="317"/>
      <c r="S3" s="317"/>
      <c r="T3" s="317"/>
      <c r="U3" s="317"/>
      <c r="V3" s="317"/>
      <c r="W3" s="317"/>
      <c r="X3" s="317"/>
      <c r="Y3" s="317"/>
      <c r="Z3" s="317"/>
    </row>
    <row r="4" spans="1:26" ht="12.75" customHeight="1" x14ac:dyDescent="0.2">
      <c r="A4" s="16"/>
      <c r="B4" s="16"/>
      <c r="C4" s="354" t="s">
        <v>87</v>
      </c>
      <c r="D4" s="354" t="s">
        <v>154</v>
      </c>
      <c r="E4" s="354" t="s">
        <v>221</v>
      </c>
      <c r="F4" s="354" t="s">
        <v>368</v>
      </c>
      <c r="G4" s="358"/>
      <c r="H4" s="358"/>
      <c r="I4" s="354" t="s">
        <v>67</v>
      </c>
      <c r="J4" s="317"/>
      <c r="K4" s="317"/>
      <c r="L4" s="317"/>
      <c r="M4" s="317"/>
      <c r="N4" s="317"/>
      <c r="O4" s="317"/>
      <c r="P4" s="317"/>
      <c r="Q4" s="317"/>
      <c r="R4" s="317"/>
      <c r="S4" s="317"/>
      <c r="T4" s="317"/>
      <c r="U4" s="317"/>
      <c r="V4" s="317"/>
      <c r="W4" s="317"/>
      <c r="X4" s="317"/>
      <c r="Y4" s="317"/>
      <c r="Z4" s="317"/>
    </row>
    <row r="5" spans="1:26" ht="12.75" customHeight="1" x14ac:dyDescent="0.2">
      <c r="A5" s="16"/>
      <c r="B5" s="16"/>
      <c r="C5" s="354" t="s">
        <v>89</v>
      </c>
      <c r="D5" s="354" t="s">
        <v>156</v>
      </c>
      <c r="E5" s="354" t="s">
        <v>223</v>
      </c>
      <c r="F5" s="354" t="s">
        <v>370</v>
      </c>
      <c r="G5" s="358"/>
      <c r="H5" s="358"/>
      <c r="I5" s="317"/>
      <c r="J5" s="317"/>
      <c r="K5" s="317"/>
      <c r="L5" s="317"/>
      <c r="M5" s="317"/>
      <c r="N5" s="317"/>
      <c r="O5" s="317"/>
      <c r="P5" s="317"/>
      <c r="Q5" s="317"/>
      <c r="R5" s="317"/>
      <c r="S5" s="317"/>
      <c r="T5" s="317"/>
      <c r="U5" s="317"/>
      <c r="V5" s="317"/>
      <c r="W5" s="317"/>
      <c r="X5" s="317"/>
      <c r="Y5" s="317"/>
      <c r="Z5" s="317"/>
    </row>
    <row r="6" spans="1:26" ht="28.5" customHeight="1" x14ac:dyDescent="0.2">
      <c r="A6" s="317"/>
      <c r="B6" s="317"/>
      <c r="C6" s="16"/>
      <c r="D6" s="354" t="s">
        <v>158</v>
      </c>
      <c r="E6" s="354" t="s">
        <v>225</v>
      </c>
      <c r="F6" s="354" t="s">
        <v>372</v>
      </c>
      <c r="G6" s="358"/>
      <c r="H6" s="358"/>
      <c r="I6" s="358"/>
      <c r="J6" s="317"/>
      <c r="K6" s="317"/>
      <c r="L6" s="317"/>
      <c r="M6" s="317"/>
      <c r="N6" s="317"/>
      <c r="O6" s="317"/>
      <c r="P6" s="317"/>
      <c r="Q6" s="317"/>
      <c r="R6" s="317"/>
      <c r="S6" s="317"/>
      <c r="T6" s="317"/>
      <c r="U6" s="317"/>
      <c r="V6" s="317"/>
      <c r="W6" s="317"/>
      <c r="X6" s="317"/>
      <c r="Y6" s="317"/>
      <c r="Z6" s="317"/>
    </row>
    <row r="7" spans="1:26" ht="12.75" customHeight="1" x14ac:dyDescent="0.2">
      <c r="A7" s="16"/>
      <c r="B7" s="16"/>
      <c r="C7" s="16"/>
      <c r="D7" s="354" t="s">
        <v>160</v>
      </c>
      <c r="E7" s="354" t="s">
        <v>227</v>
      </c>
      <c r="F7" s="354" t="s">
        <v>374</v>
      </c>
      <c r="G7" s="358"/>
      <c r="H7" s="358"/>
      <c r="I7" s="358"/>
      <c r="J7" s="317"/>
      <c r="K7" s="317"/>
      <c r="L7" s="317"/>
      <c r="M7" s="317"/>
      <c r="N7" s="317"/>
      <c r="O7" s="317"/>
      <c r="P7" s="317"/>
      <c r="Q7" s="317"/>
      <c r="R7" s="317"/>
      <c r="S7" s="317"/>
      <c r="T7" s="317"/>
      <c r="U7" s="317"/>
      <c r="V7" s="317"/>
      <c r="W7" s="317"/>
      <c r="X7" s="317"/>
      <c r="Y7" s="317"/>
      <c r="Z7" s="317"/>
    </row>
    <row r="8" spans="1:26" ht="12.75" customHeight="1" x14ac:dyDescent="0.2">
      <c r="A8" s="16"/>
      <c r="B8" s="16"/>
      <c r="C8" s="16"/>
      <c r="D8" s="354" t="s">
        <v>162</v>
      </c>
      <c r="E8" s="354" t="s">
        <v>229</v>
      </c>
      <c r="F8" s="354" t="s">
        <v>376</v>
      </c>
      <c r="G8" s="358"/>
      <c r="H8" s="358"/>
      <c r="I8" s="358"/>
      <c r="J8" s="317"/>
      <c r="K8" s="317"/>
      <c r="L8" s="317"/>
      <c r="M8" s="317"/>
      <c r="N8" s="317"/>
      <c r="O8" s="317"/>
      <c r="P8" s="317"/>
      <c r="Q8" s="317"/>
      <c r="R8" s="317"/>
      <c r="S8" s="317"/>
      <c r="T8" s="317"/>
      <c r="U8" s="317"/>
      <c r="V8" s="317"/>
      <c r="W8" s="317"/>
      <c r="X8" s="317"/>
      <c r="Y8" s="317"/>
      <c r="Z8" s="317"/>
    </row>
    <row r="9" spans="1:26" ht="12.75" customHeight="1" x14ac:dyDescent="0.2">
      <c r="A9" s="16"/>
      <c r="B9" s="16"/>
      <c r="C9" s="16"/>
      <c r="D9" s="354" t="s">
        <v>164</v>
      </c>
      <c r="E9" s="354" t="s">
        <v>231</v>
      </c>
      <c r="F9" s="354" t="s">
        <v>378</v>
      </c>
      <c r="G9" s="358"/>
      <c r="H9" s="358"/>
      <c r="I9" s="358"/>
      <c r="J9" s="317"/>
      <c r="K9" s="317"/>
      <c r="L9" s="317"/>
      <c r="M9" s="317"/>
      <c r="N9" s="317"/>
      <c r="O9" s="317"/>
      <c r="P9" s="317"/>
      <c r="Q9" s="317"/>
      <c r="R9" s="317"/>
      <c r="S9" s="317"/>
      <c r="T9" s="317"/>
      <c r="U9" s="317"/>
      <c r="V9" s="317"/>
      <c r="W9" s="317"/>
      <c r="X9" s="317"/>
      <c r="Y9" s="317"/>
      <c r="Z9" s="317"/>
    </row>
    <row r="10" spans="1:26" ht="12.75" customHeight="1" x14ac:dyDescent="0.2">
      <c r="A10" s="16"/>
      <c r="B10" s="16"/>
      <c r="C10" s="16"/>
      <c r="D10" s="354" t="s">
        <v>166</v>
      </c>
      <c r="E10" s="354" t="s">
        <v>233</v>
      </c>
      <c r="F10" s="354" t="s">
        <v>380</v>
      </c>
      <c r="G10" s="358"/>
      <c r="H10" s="358"/>
      <c r="I10" s="358"/>
      <c r="J10" s="317"/>
      <c r="K10" s="317"/>
      <c r="L10" s="317"/>
      <c r="M10" s="317"/>
      <c r="N10" s="317"/>
      <c r="O10" s="317"/>
      <c r="P10" s="317"/>
      <c r="Q10" s="317"/>
      <c r="R10" s="317"/>
      <c r="S10" s="317"/>
      <c r="T10" s="317"/>
      <c r="U10" s="317"/>
      <c r="V10" s="317"/>
      <c r="W10" s="317"/>
      <c r="X10" s="317"/>
      <c r="Y10" s="317"/>
      <c r="Z10" s="317"/>
    </row>
    <row r="11" spans="1:26" ht="12.75" customHeight="1" x14ac:dyDescent="0.2">
      <c r="A11" s="16"/>
      <c r="B11" s="16"/>
      <c r="C11" s="16"/>
      <c r="D11" s="354" t="s">
        <v>169</v>
      </c>
      <c r="E11" s="354" t="s">
        <v>235</v>
      </c>
      <c r="F11" s="354" t="s">
        <v>382</v>
      </c>
      <c r="G11" s="358"/>
      <c r="H11" s="358"/>
      <c r="I11" s="358"/>
      <c r="J11" s="317"/>
      <c r="K11" s="317"/>
      <c r="L11" s="317"/>
      <c r="M11" s="317"/>
      <c r="N11" s="317"/>
      <c r="O11" s="317"/>
      <c r="P11" s="317"/>
      <c r="Q11" s="317"/>
      <c r="R11" s="317"/>
      <c r="S11" s="317"/>
      <c r="T11" s="317"/>
      <c r="U11" s="317"/>
      <c r="V11" s="317"/>
      <c r="W11" s="317"/>
      <c r="X11" s="317"/>
      <c r="Y11" s="317"/>
      <c r="Z11" s="317"/>
    </row>
    <row r="12" spans="1:26" ht="12.75" customHeight="1" x14ac:dyDescent="0.2">
      <c r="A12" s="16"/>
      <c r="B12" s="16"/>
      <c r="C12" s="16"/>
      <c r="D12" s="354" t="s">
        <v>171</v>
      </c>
      <c r="E12" s="354" t="s">
        <v>237</v>
      </c>
      <c r="F12" s="354" t="s">
        <v>384</v>
      </c>
      <c r="G12" s="358"/>
      <c r="H12" s="358"/>
      <c r="I12" s="358"/>
      <c r="J12" s="317"/>
      <c r="K12" s="317"/>
      <c r="L12" s="317"/>
      <c r="M12" s="317"/>
      <c r="N12" s="317"/>
      <c r="O12" s="317"/>
      <c r="P12" s="317"/>
      <c r="Q12" s="317"/>
      <c r="R12" s="317"/>
      <c r="S12" s="317"/>
      <c r="T12" s="317"/>
      <c r="U12" s="317"/>
      <c r="V12" s="317"/>
      <c r="W12" s="317"/>
      <c r="X12" s="317"/>
      <c r="Y12" s="317"/>
      <c r="Z12" s="317"/>
    </row>
    <row r="13" spans="1:26" ht="12.75" customHeight="1" x14ac:dyDescent="0.2">
      <c r="A13" s="16"/>
      <c r="B13" s="16"/>
      <c r="C13" s="16"/>
      <c r="D13" s="354" t="s">
        <v>174</v>
      </c>
      <c r="E13" s="354" t="s">
        <v>239</v>
      </c>
      <c r="F13" s="354" t="s">
        <v>386</v>
      </c>
      <c r="G13" s="358"/>
      <c r="H13" s="358"/>
      <c r="I13" s="358"/>
      <c r="J13" s="317"/>
      <c r="K13" s="317"/>
      <c r="L13" s="317"/>
      <c r="M13" s="317"/>
      <c r="N13" s="317"/>
      <c r="O13" s="317"/>
      <c r="P13" s="317"/>
      <c r="Q13" s="317"/>
      <c r="R13" s="317"/>
      <c r="S13" s="317"/>
      <c r="T13" s="317"/>
      <c r="U13" s="317"/>
      <c r="V13" s="317"/>
      <c r="W13" s="317"/>
      <c r="X13" s="317"/>
      <c r="Y13" s="317"/>
      <c r="Z13" s="317"/>
    </row>
    <row r="14" spans="1:26" ht="12.75" customHeight="1" x14ac:dyDescent="0.2">
      <c r="A14" s="16"/>
      <c r="B14" s="16"/>
      <c r="C14" s="16"/>
      <c r="D14" s="354" t="s">
        <v>176</v>
      </c>
      <c r="E14" s="354" t="s">
        <v>241</v>
      </c>
      <c r="F14" s="354" t="s">
        <v>388</v>
      </c>
      <c r="G14" s="358"/>
      <c r="H14" s="358"/>
      <c r="I14" s="358"/>
      <c r="J14" s="317"/>
      <c r="K14" s="317"/>
      <c r="L14" s="317"/>
      <c r="M14" s="317"/>
      <c r="N14" s="317"/>
      <c r="O14" s="317"/>
      <c r="P14" s="317"/>
      <c r="Q14" s="317"/>
      <c r="R14" s="317"/>
      <c r="S14" s="317"/>
      <c r="T14" s="317"/>
      <c r="U14" s="317"/>
      <c r="V14" s="317"/>
      <c r="W14" s="317"/>
      <c r="X14" s="317"/>
      <c r="Y14" s="317"/>
      <c r="Z14" s="317"/>
    </row>
    <row r="15" spans="1:26" ht="12.75" customHeight="1" x14ac:dyDescent="0.2">
      <c r="A15" s="16"/>
      <c r="B15" s="16"/>
      <c r="C15" s="16"/>
      <c r="D15" s="354" t="s">
        <v>178</v>
      </c>
      <c r="E15" s="354" t="s">
        <v>243</v>
      </c>
      <c r="F15" s="354" t="s">
        <v>390</v>
      </c>
      <c r="G15" s="358"/>
      <c r="H15" s="358"/>
      <c r="I15" s="358"/>
      <c r="J15" s="317"/>
      <c r="K15" s="317"/>
      <c r="L15" s="317"/>
      <c r="M15" s="317"/>
      <c r="N15" s="317"/>
      <c r="O15" s="317"/>
      <c r="P15" s="317"/>
      <c r="Q15" s="317"/>
      <c r="R15" s="317"/>
      <c r="S15" s="317"/>
      <c r="T15" s="317"/>
      <c r="U15" s="317"/>
      <c r="V15" s="317"/>
      <c r="W15" s="317"/>
      <c r="X15" s="317"/>
      <c r="Y15" s="317"/>
      <c r="Z15" s="317"/>
    </row>
    <row r="16" spans="1:26" ht="12.75" customHeight="1" x14ac:dyDescent="0.2">
      <c r="A16" s="16"/>
      <c r="B16" s="16"/>
      <c r="C16" s="16"/>
      <c r="D16" s="354" t="s">
        <v>180</v>
      </c>
      <c r="E16" s="354" t="s">
        <v>245</v>
      </c>
      <c r="F16" s="354" t="s">
        <v>392</v>
      </c>
      <c r="G16" s="358"/>
      <c r="H16" s="358"/>
      <c r="I16" s="358"/>
      <c r="J16" s="317"/>
      <c r="K16" s="317"/>
      <c r="L16" s="317"/>
      <c r="M16" s="317"/>
      <c r="N16" s="317"/>
      <c r="O16" s="317"/>
      <c r="P16" s="317"/>
      <c r="Q16" s="317"/>
      <c r="R16" s="317"/>
      <c r="S16" s="317"/>
      <c r="T16" s="317"/>
      <c r="U16" s="317"/>
      <c r="V16" s="317"/>
      <c r="W16" s="317"/>
      <c r="X16" s="317"/>
      <c r="Y16" s="317"/>
      <c r="Z16" s="317"/>
    </row>
    <row r="17" spans="1:26" ht="12.75" customHeight="1" x14ac:dyDescent="0.2">
      <c r="A17" s="16"/>
      <c r="B17" s="16"/>
      <c r="C17" s="16"/>
      <c r="D17" s="354" t="s">
        <v>182</v>
      </c>
      <c r="E17" s="354" t="s">
        <v>247</v>
      </c>
      <c r="F17" s="16"/>
      <c r="G17" s="16"/>
      <c r="H17" s="16"/>
      <c r="I17" s="16"/>
      <c r="J17" s="317"/>
      <c r="K17" s="317"/>
      <c r="L17" s="317"/>
      <c r="M17" s="317"/>
      <c r="N17" s="317"/>
      <c r="O17" s="317"/>
      <c r="P17" s="317"/>
      <c r="Q17" s="317"/>
      <c r="R17" s="317"/>
      <c r="S17" s="317"/>
      <c r="T17" s="317"/>
      <c r="U17" s="317"/>
      <c r="V17" s="317"/>
      <c r="W17" s="317"/>
      <c r="X17" s="317"/>
      <c r="Y17" s="317"/>
      <c r="Z17" s="317"/>
    </row>
    <row r="18" spans="1:26" ht="12.75" customHeight="1" x14ac:dyDescent="0.2">
      <c r="A18" s="16"/>
      <c r="B18" s="16"/>
      <c r="C18" s="16"/>
      <c r="D18" s="354" t="s">
        <v>184</v>
      </c>
      <c r="E18" s="354" t="s">
        <v>249</v>
      </c>
      <c r="F18" s="16"/>
      <c r="G18" s="16"/>
      <c r="H18" s="16"/>
      <c r="I18" s="16"/>
      <c r="J18" s="317"/>
      <c r="K18" s="317"/>
      <c r="L18" s="317"/>
      <c r="M18" s="317"/>
      <c r="N18" s="317"/>
      <c r="O18" s="317"/>
      <c r="P18" s="317"/>
      <c r="Q18" s="317"/>
      <c r="R18" s="317"/>
      <c r="S18" s="317"/>
      <c r="T18" s="317"/>
      <c r="U18" s="317"/>
      <c r="V18" s="317"/>
      <c r="W18" s="317"/>
      <c r="X18" s="317"/>
      <c r="Y18" s="317"/>
      <c r="Z18" s="317"/>
    </row>
    <row r="19" spans="1:26" ht="12.75" customHeight="1" x14ac:dyDescent="0.2">
      <c r="A19" s="16"/>
      <c r="B19" s="16"/>
      <c r="C19" s="16"/>
      <c r="D19" s="354" t="s">
        <v>186</v>
      </c>
      <c r="E19" s="354" t="s">
        <v>251</v>
      </c>
      <c r="F19" s="16"/>
      <c r="G19" s="16"/>
      <c r="H19" s="16"/>
      <c r="I19" s="16"/>
      <c r="J19" s="317"/>
      <c r="K19" s="317"/>
      <c r="L19" s="317"/>
      <c r="M19" s="317"/>
      <c r="N19" s="317"/>
      <c r="O19" s="317"/>
      <c r="P19" s="317"/>
      <c r="Q19" s="317"/>
      <c r="R19" s="317"/>
      <c r="S19" s="317"/>
      <c r="T19" s="317"/>
      <c r="U19" s="317"/>
      <c r="V19" s="317"/>
      <c r="W19" s="317"/>
      <c r="X19" s="317"/>
      <c r="Y19" s="317"/>
      <c r="Z19" s="317"/>
    </row>
    <row r="20" spans="1:26" ht="12.75" customHeight="1" x14ac:dyDescent="0.2">
      <c r="A20" s="16"/>
      <c r="B20" s="16"/>
      <c r="C20" s="16"/>
      <c r="D20" s="354" t="s">
        <v>188</v>
      </c>
      <c r="E20" s="354" t="s">
        <v>253</v>
      </c>
      <c r="F20" s="16"/>
      <c r="G20" s="16"/>
      <c r="H20" s="16"/>
      <c r="I20" s="16"/>
      <c r="J20" s="317"/>
      <c r="K20" s="317"/>
      <c r="L20" s="317"/>
      <c r="M20" s="317"/>
      <c r="N20" s="317"/>
      <c r="O20" s="317"/>
      <c r="P20" s="317"/>
      <c r="Q20" s="317"/>
      <c r="R20" s="317"/>
      <c r="S20" s="317"/>
      <c r="T20" s="317"/>
      <c r="U20" s="317"/>
      <c r="V20" s="317"/>
      <c r="W20" s="317"/>
      <c r="X20" s="317"/>
      <c r="Y20" s="317"/>
      <c r="Z20" s="317"/>
    </row>
    <row r="21" spans="1:26" ht="12.75" customHeight="1" x14ac:dyDescent="0.2">
      <c r="A21" s="16"/>
      <c r="B21" s="16"/>
      <c r="C21" s="16"/>
      <c r="D21" s="354" t="s">
        <v>190</v>
      </c>
      <c r="E21" s="354" t="s">
        <v>255</v>
      </c>
      <c r="F21" s="16"/>
      <c r="G21" s="16"/>
      <c r="H21" s="16"/>
      <c r="I21" s="16"/>
      <c r="J21" s="317"/>
      <c r="K21" s="317"/>
      <c r="L21" s="317"/>
      <c r="M21" s="317"/>
      <c r="N21" s="317"/>
      <c r="O21" s="317"/>
      <c r="P21" s="317"/>
      <c r="Q21" s="317"/>
      <c r="R21" s="317"/>
      <c r="S21" s="317"/>
      <c r="T21" s="317"/>
      <c r="U21" s="317"/>
      <c r="V21" s="317"/>
      <c r="W21" s="317"/>
      <c r="X21" s="317"/>
      <c r="Y21" s="317"/>
      <c r="Z21" s="317"/>
    </row>
    <row r="22" spans="1:26" ht="12.75" customHeight="1" x14ac:dyDescent="0.2">
      <c r="A22" s="16"/>
      <c r="B22" s="16"/>
      <c r="C22" s="16"/>
      <c r="D22" s="354" t="s">
        <v>192</v>
      </c>
      <c r="E22" s="354" t="s">
        <v>257</v>
      </c>
      <c r="F22" s="16"/>
      <c r="G22" s="16"/>
      <c r="H22" s="16"/>
      <c r="I22" s="16"/>
      <c r="J22" s="317"/>
      <c r="K22" s="317"/>
      <c r="L22" s="317"/>
      <c r="M22" s="317"/>
      <c r="N22" s="317"/>
      <c r="O22" s="317"/>
      <c r="P22" s="317"/>
      <c r="Q22" s="317"/>
      <c r="R22" s="317"/>
      <c r="S22" s="317"/>
      <c r="T22" s="317"/>
      <c r="U22" s="317"/>
      <c r="V22" s="317"/>
      <c r="W22" s="317"/>
      <c r="X22" s="317"/>
      <c r="Y22" s="317"/>
      <c r="Z22" s="317"/>
    </row>
    <row r="23" spans="1:26" ht="12.75" customHeight="1" x14ac:dyDescent="0.2">
      <c r="A23" s="16"/>
      <c r="B23" s="16"/>
      <c r="C23" s="16"/>
      <c r="D23" s="354" t="s">
        <v>194</v>
      </c>
      <c r="E23" s="354" t="s">
        <v>259</v>
      </c>
      <c r="F23" s="16"/>
      <c r="G23" s="16"/>
      <c r="H23" s="16"/>
      <c r="I23" s="16"/>
      <c r="J23" s="317"/>
      <c r="K23" s="317"/>
      <c r="L23" s="317"/>
      <c r="M23" s="317"/>
      <c r="N23" s="317"/>
      <c r="O23" s="317"/>
      <c r="P23" s="317"/>
      <c r="Q23" s="317"/>
      <c r="R23" s="317"/>
      <c r="S23" s="317"/>
      <c r="T23" s="317"/>
      <c r="U23" s="317"/>
      <c r="V23" s="317"/>
      <c r="W23" s="317"/>
      <c r="X23" s="317"/>
      <c r="Y23" s="317"/>
      <c r="Z23" s="317"/>
    </row>
    <row r="24" spans="1:26" ht="12.75" customHeight="1" x14ac:dyDescent="0.2">
      <c r="A24" s="16"/>
      <c r="B24" s="16"/>
      <c r="C24" s="16"/>
      <c r="D24" s="354" t="s">
        <v>196</v>
      </c>
      <c r="E24" s="354" t="s">
        <v>261</v>
      </c>
      <c r="F24" s="16"/>
      <c r="G24" s="16"/>
      <c r="H24" s="16"/>
      <c r="I24" s="16"/>
      <c r="J24" s="317"/>
      <c r="K24" s="317"/>
      <c r="L24" s="317"/>
      <c r="M24" s="317"/>
      <c r="N24" s="317"/>
      <c r="O24" s="317"/>
      <c r="P24" s="317"/>
      <c r="Q24" s="317"/>
      <c r="R24" s="317"/>
      <c r="S24" s="317"/>
      <c r="T24" s="317"/>
      <c r="U24" s="317"/>
      <c r="V24" s="317"/>
      <c r="W24" s="317"/>
      <c r="X24" s="317"/>
      <c r="Y24" s="317"/>
      <c r="Z24" s="317"/>
    </row>
    <row r="25" spans="1:26" ht="12.75" customHeight="1" x14ac:dyDescent="0.2">
      <c r="A25" s="16"/>
      <c r="B25" s="16"/>
      <c r="C25" s="16"/>
      <c r="D25" s="354" t="s">
        <v>199</v>
      </c>
      <c r="E25" s="354" t="s">
        <v>263</v>
      </c>
      <c r="F25" s="16"/>
      <c r="G25" s="16"/>
      <c r="H25" s="16"/>
      <c r="I25" s="16"/>
      <c r="J25" s="317"/>
      <c r="K25" s="317"/>
      <c r="L25" s="317"/>
      <c r="M25" s="317"/>
      <c r="N25" s="317"/>
      <c r="O25" s="317"/>
      <c r="P25" s="317"/>
      <c r="Q25" s="317"/>
      <c r="R25" s="317"/>
      <c r="S25" s="317"/>
      <c r="T25" s="317"/>
      <c r="U25" s="317"/>
      <c r="V25" s="317"/>
      <c r="W25" s="317"/>
      <c r="X25" s="317"/>
      <c r="Y25" s="317"/>
      <c r="Z25" s="317"/>
    </row>
    <row r="26" spans="1:26" ht="12.75" customHeight="1" x14ac:dyDescent="0.2">
      <c r="A26" s="16"/>
      <c r="B26" s="16"/>
      <c r="C26" s="16"/>
      <c r="D26" s="354" t="s">
        <v>201</v>
      </c>
      <c r="E26" s="354" t="s">
        <v>265</v>
      </c>
      <c r="F26" s="16"/>
      <c r="G26" s="16"/>
      <c r="H26" s="16"/>
      <c r="I26" s="16"/>
      <c r="J26" s="317"/>
      <c r="K26" s="317"/>
      <c r="L26" s="317"/>
      <c r="M26" s="317"/>
      <c r="N26" s="317"/>
      <c r="O26" s="317"/>
      <c r="P26" s="317"/>
      <c r="Q26" s="317"/>
      <c r="R26" s="317"/>
      <c r="S26" s="317"/>
      <c r="T26" s="317"/>
      <c r="U26" s="317"/>
      <c r="V26" s="317"/>
      <c r="W26" s="317"/>
      <c r="X26" s="317"/>
      <c r="Y26" s="317"/>
      <c r="Z26" s="317"/>
    </row>
    <row r="27" spans="1:26" ht="12.75" customHeight="1" x14ac:dyDescent="0.2">
      <c r="A27" s="16"/>
      <c r="B27" s="16"/>
      <c r="C27" s="16"/>
      <c r="D27" s="354" t="s">
        <v>203</v>
      </c>
      <c r="E27" s="354" t="s">
        <v>267</v>
      </c>
      <c r="F27" s="16"/>
      <c r="G27" s="16"/>
      <c r="H27" s="16"/>
      <c r="I27" s="16"/>
      <c r="J27" s="317"/>
      <c r="K27" s="317"/>
      <c r="L27" s="317"/>
      <c r="M27" s="317"/>
      <c r="N27" s="317"/>
      <c r="O27" s="317"/>
      <c r="P27" s="317"/>
      <c r="Q27" s="317"/>
      <c r="R27" s="317"/>
      <c r="S27" s="317"/>
      <c r="T27" s="317"/>
      <c r="U27" s="317"/>
      <c r="V27" s="317"/>
      <c r="W27" s="317"/>
      <c r="X27" s="317"/>
      <c r="Y27" s="317"/>
      <c r="Z27" s="317"/>
    </row>
    <row r="28" spans="1:26" ht="12.75" customHeight="1" x14ac:dyDescent="0.2">
      <c r="A28" s="16"/>
      <c r="B28" s="16"/>
      <c r="C28" s="16"/>
      <c r="D28" s="354" t="s">
        <v>205</v>
      </c>
      <c r="E28" s="354" t="s">
        <v>269</v>
      </c>
      <c r="F28" s="16"/>
      <c r="G28" s="16"/>
      <c r="H28" s="16"/>
      <c r="I28" s="16"/>
      <c r="J28" s="317"/>
      <c r="K28" s="317"/>
      <c r="L28" s="317"/>
      <c r="M28" s="317"/>
      <c r="N28" s="317"/>
      <c r="O28" s="317"/>
      <c r="P28" s="317"/>
      <c r="Q28" s="317"/>
      <c r="R28" s="317"/>
      <c r="S28" s="317"/>
      <c r="T28" s="317"/>
      <c r="U28" s="317"/>
      <c r="V28" s="317"/>
      <c r="W28" s="317"/>
      <c r="X28" s="317"/>
      <c r="Y28" s="317"/>
      <c r="Z28" s="317"/>
    </row>
    <row r="29" spans="1:26" ht="12.75" customHeight="1" x14ac:dyDescent="0.2">
      <c r="A29" s="16"/>
      <c r="B29" s="16"/>
      <c r="C29" s="16"/>
      <c r="D29" s="354" t="s">
        <v>207</v>
      </c>
      <c r="E29" s="354" t="s">
        <v>271</v>
      </c>
      <c r="F29" s="16"/>
      <c r="G29" s="16"/>
      <c r="H29" s="16"/>
      <c r="I29" s="16"/>
      <c r="J29" s="317"/>
      <c r="K29" s="317"/>
      <c r="L29" s="317"/>
      <c r="M29" s="317"/>
      <c r="N29" s="317"/>
      <c r="O29" s="317"/>
      <c r="P29" s="317"/>
      <c r="Q29" s="317"/>
      <c r="R29" s="317"/>
      <c r="S29" s="317"/>
      <c r="T29" s="317"/>
      <c r="U29" s="317"/>
      <c r="V29" s="317"/>
      <c r="W29" s="317"/>
      <c r="X29" s="317"/>
      <c r="Y29" s="317"/>
      <c r="Z29" s="317"/>
    </row>
    <row r="30" spans="1:26" ht="12.75" customHeight="1" x14ac:dyDescent="0.2">
      <c r="A30" s="16"/>
      <c r="B30" s="16"/>
      <c r="C30" s="16"/>
      <c r="D30" s="354" t="s">
        <v>209</v>
      </c>
      <c r="E30" s="354" t="s">
        <v>273</v>
      </c>
      <c r="F30" s="16"/>
      <c r="G30" s="16"/>
      <c r="H30" s="16"/>
      <c r="I30" s="16"/>
      <c r="J30" s="317"/>
      <c r="K30" s="317"/>
      <c r="L30" s="317"/>
      <c r="M30" s="317"/>
      <c r="N30" s="317"/>
      <c r="O30" s="317"/>
      <c r="P30" s="317"/>
      <c r="Q30" s="317"/>
      <c r="R30" s="317"/>
      <c r="S30" s="317"/>
      <c r="T30" s="317"/>
      <c r="U30" s="317"/>
      <c r="V30" s="317"/>
      <c r="W30" s="317"/>
      <c r="X30" s="317"/>
      <c r="Y30" s="317"/>
      <c r="Z30" s="317"/>
    </row>
    <row r="31" spans="1:26" ht="12.75" customHeight="1" x14ac:dyDescent="0.2">
      <c r="A31" s="16"/>
      <c r="B31" s="16"/>
      <c r="C31" s="16"/>
      <c r="D31" s="354" t="s">
        <v>211</v>
      </c>
      <c r="E31" s="354" t="s">
        <v>275</v>
      </c>
      <c r="F31" s="16"/>
      <c r="G31" s="16"/>
      <c r="H31" s="16"/>
      <c r="I31" s="16"/>
      <c r="J31" s="317"/>
      <c r="K31" s="317"/>
      <c r="L31" s="317"/>
      <c r="M31" s="317"/>
      <c r="N31" s="317"/>
      <c r="O31" s="317"/>
      <c r="P31" s="317"/>
      <c r="Q31" s="317"/>
      <c r="R31" s="317"/>
      <c r="S31" s="317"/>
      <c r="T31" s="317"/>
      <c r="U31" s="317"/>
      <c r="V31" s="317"/>
      <c r="W31" s="317"/>
      <c r="X31" s="317"/>
      <c r="Y31" s="317"/>
      <c r="Z31" s="317"/>
    </row>
    <row r="32" spans="1:26" ht="12.75" customHeight="1" x14ac:dyDescent="0.2">
      <c r="A32" s="16"/>
      <c r="B32" s="16"/>
      <c r="C32" s="16"/>
      <c r="D32" s="354" t="s">
        <v>213</v>
      </c>
      <c r="E32" s="354" t="s">
        <v>277</v>
      </c>
      <c r="F32" s="16"/>
      <c r="G32" s="16"/>
      <c r="H32" s="16"/>
      <c r="I32" s="16"/>
      <c r="J32" s="317"/>
      <c r="K32" s="317"/>
      <c r="L32" s="317"/>
      <c r="M32" s="317"/>
      <c r="N32" s="317"/>
      <c r="O32" s="317"/>
      <c r="P32" s="317"/>
      <c r="Q32" s="317"/>
      <c r="R32" s="317"/>
      <c r="S32" s="317"/>
      <c r="T32" s="317"/>
      <c r="U32" s="317"/>
      <c r="V32" s="317"/>
      <c r="W32" s="317"/>
      <c r="X32" s="317"/>
      <c r="Y32" s="317"/>
      <c r="Z32" s="317"/>
    </row>
    <row r="33" spans="1:26" ht="12.75" customHeight="1" x14ac:dyDescent="0.2">
      <c r="A33" s="16"/>
      <c r="B33" s="16"/>
      <c r="C33" s="16"/>
      <c r="D33" s="354" t="s">
        <v>215</v>
      </c>
      <c r="E33" s="354" t="s">
        <v>279</v>
      </c>
      <c r="F33" s="16"/>
      <c r="G33" s="16"/>
      <c r="H33" s="16"/>
      <c r="I33" s="16"/>
      <c r="J33" s="317"/>
      <c r="K33" s="317"/>
      <c r="L33" s="317"/>
      <c r="M33" s="317"/>
      <c r="N33" s="317"/>
      <c r="O33" s="317"/>
      <c r="P33" s="317"/>
      <c r="Q33" s="317"/>
      <c r="R33" s="317"/>
      <c r="S33" s="317"/>
      <c r="T33" s="317"/>
      <c r="U33" s="317"/>
      <c r="V33" s="317"/>
      <c r="W33" s="317"/>
      <c r="X33" s="317"/>
      <c r="Y33" s="317"/>
      <c r="Z33" s="317"/>
    </row>
    <row r="34" spans="1:26" ht="12.75" customHeight="1" x14ac:dyDescent="0.2">
      <c r="A34" s="16"/>
      <c r="B34" s="16"/>
      <c r="C34" s="16"/>
      <c r="D34" s="16"/>
      <c r="E34" s="354" t="s">
        <v>281</v>
      </c>
      <c r="F34" s="16"/>
      <c r="G34" s="16"/>
      <c r="H34" s="16"/>
      <c r="I34" s="16"/>
      <c r="J34" s="317"/>
      <c r="K34" s="317"/>
      <c r="L34" s="317"/>
      <c r="M34" s="317"/>
      <c r="N34" s="317"/>
      <c r="O34" s="317"/>
      <c r="P34" s="317"/>
      <c r="Q34" s="317"/>
      <c r="R34" s="317"/>
      <c r="S34" s="317"/>
      <c r="T34" s="317"/>
      <c r="U34" s="317"/>
      <c r="V34" s="317"/>
      <c r="W34" s="317"/>
      <c r="X34" s="317"/>
      <c r="Y34" s="317"/>
      <c r="Z34" s="317"/>
    </row>
    <row r="35" spans="1:26" ht="12.75" customHeight="1" x14ac:dyDescent="0.2">
      <c r="A35" s="16"/>
      <c r="B35" s="16"/>
      <c r="C35" s="16"/>
      <c r="D35" s="16"/>
      <c r="E35" s="354" t="s">
        <v>283</v>
      </c>
      <c r="F35" s="16"/>
      <c r="G35" s="16"/>
      <c r="H35" s="16"/>
      <c r="I35" s="16"/>
      <c r="J35" s="317"/>
      <c r="K35" s="317"/>
      <c r="L35" s="317"/>
      <c r="M35" s="317"/>
      <c r="N35" s="317"/>
      <c r="O35" s="317"/>
      <c r="P35" s="317"/>
      <c r="Q35" s="317"/>
      <c r="R35" s="317"/>
      <c r="S35" s="317"/>
      <c r="T35" s="317"/>
      <c r="U35" s="317"/>
      <c r="V35" s="317"/>
      <c r="W35" s="317"/>
      <c r="X35" s="317"/>
      <c r="Y35" s="317"/>
      <c r="Z35" s="317"/>
    </row>
    <row r="36" spans="1:26" ht="12.75" customHeight="1" x14ac:dyDescent="0.2">
      <c r="A36" s="16"/>
      <c r="B36" s="16"/>
      <c r="C36" s="16"/>
      <c r="D36" s="16"/>
      <c r="E36" s="354" t="s">
        <v>285</v>
      </c>
      <c r="F36" s="16"/>
      <c r="G36" s="16"/>
      <c r="H36" s="16"/>
      <c r="I36" s="16"/>
      <c r="J36" s="317"/>
      <c r="K36" s="317"/>
      <c r="L36" s="317"/>
      <c r="M36" s="317"/>
      <c r="N36" s="317"/>
      <c r="O36" s="317"/>
      <c r="P36" s="317"/>
      <c r="Q36" s="317"/>
      <c r="R36" s="317"/>
      <c r="S36" s="317"/>
      <c r="T36" s="317"/>
      <c r="U36" s="317"/>
      <c r="V36" s="317"/>
      <c r="W36" s="317"/>
      <c r="X36" s="317"/>
      <c r="Y36" s="317"/>
      <c r="Z36" s="317"/>
    </row>
    <row r="37" spans="1:26" ht="12.75" customHeight="1" x14ac:dyDescent="0.2">
      <c r="A37" s="16"/>
      <c r="B37" s="16"/>
      <c r="C37" s="16"/>
      <c r="D37" s="16"/>
      <c r="E37" s="354" t="s">
        <v>287</v>
      </c>
      <c r="F37" s="16"/>
      <c r="G37" s="16"/>
      <c r="H37" s="16"/>
      <c r="I37" s="16"/>
      <c r="J37" s="317"/>
      <c r="K37" s="317"/>
      <c r="L37" s="317"/>
      <c r="M37" s="317"/>
      <c r="N37" s="317"/>
      <c r="O37" s="317"/>
      <c r="P37" s="317"/>
      <c r="Q37" s="317"/>
      <c r="R37" s="317"/>
      <c r="S37" s="317"/>
      <c r="T37" s="317"/>
      <c r="U37" s="317"/>
      <c r="V37" s="317"/>
      <c r="W37" s="317"/>
      <c r="X37" s="317"/>
      <c r="Y37" s="317"/>
      <c r="Z37" s="317"/>
    </row>
    <row r="38" spans="1:26" ht="12.75" customHeight="1" x14ac:dyDescent="0.2">
      <c r="A38" s="16"/>
      <c r="B38" s="16"/>
      <c r="C38" s="16"/>
      <c r="D38" s="16"/>
      <c r="E38" s="354" t="s">
        <v>289</v>
      </c>
      <c r="F38" s="16"/>
      <c r="G38" s="16"/>
      <c r="H38" s="16"/>
      <c r="I38" s="16"/>
      <c r="J38" s="317"/>
      <c r="K38" s="317"/>
      <c r="L38" s="317"/>
      <c r="M38" s="317"/>
      <c r="N38" s="317"/>
      <c r="O38" s="317"/>
      <c r="P38" s="317"/>
      <c r="Q38" s="317"/>
      <c r="R38" s="317"/>
      <c r="S38" s="317"/>
      <c r="T38" s="317"/>
      <c r="U38" s="317"/>
      <c r="V38" s="317"/>
      <c r="W38" s="317"/>
      <c r="X38" s="317"/>
      <c r="Y38" s="317"/>
      <c r="Z38" s="317"/>
    </row>
    <row r="39" spans="1:26" ht="12.75" customHeight="1" x14ac:dyDescent="0.2">
      <c r="A39" s="16"/>
      <c r="B39" s="16"/>
      <c r="C39" s="16"/>
      <c r="D39" s="16"/>
      <c r="E39" s="354" t="s">
        <v>291</v>
      </c>
      <c r="F39" s="16"/>
      <c r="G39" s="16"/>
      <c r="H39" s="16"/>
      <c r="I39" s="16"/>
      <c r="J39" s="317"/>
      <c r="K39" s="317"/>
      <c r="L39" s="317"/>
      <c r="M39" s="317"/>
      <c r="N39" s="317"/>
      <c r="O39" s="317"/>
      <c r="P39" s="317"/>
      <c r="Q39" s="317"/>
      <c r="R39" s="317"/>
      <c r="S39" s="317"/>
      <c r="T39" s="317"/>
      <c r="U39" s="317"/>
      <c r="V39" s="317"/>
      <c r="W39" s="317"/>
      <c r="X39" s="317"/>
      <c r="Y39" s="317"/>
      <c r="Z39" s="317"/>
    </row>
    <row r="40" spans="1:26" ht="12.75" customHeight="1" x14ac:dyDescent="0.2">
      <c r="A40" s="16"/>
      <c r="B40" s="16"/>
      <c r="C40" s="16"/>
      <c r="D40" s="16"/>
      <c r="E40" s="354" t="s">
        <v>293</v>
      </c>
      <c r="F40" s="16"/>
      <c r="G40" s="16"/>
      <c r="H40" s="16"/>
      <c r="I40" s="16"/>
      <c r="J40" s="317"/>
      <c r="K40" s="317"/>
      <c r="L40" s="317"/>
      <c r="M40" s="317"/>
      <c r="N40" s="317"/>
      <c r="O40" s="317"/>
      <c r="P40" s="317"/>
      <c r="Q40" s="317"/>
      <c r="R40" s="317"/>
      <c r="S40" s="317"/>
      <c r="T40" s="317"/>
      <c r="U40" s="317"/>
      <c r="V40" s="317"/>
      <c r="W40" s="317"/>
      <c r="X40" s="317"/>
      <c r="Y40" s="317"/>
      <c r="Z40" s="317"/>
    </row>
    <row r="41" spans="1:26" ht="12.75" customHeight="1" x14ac:dyDescent="0.2">
      <c r="A41" s="16"/>
      <c r="B41" s="16"/>
      <c r="C41" s="16"/>
      <c r="D41" s="16"/>
      <c r="E41" s="354" t="s">
        <v>295</v>
      </c>
      <c r="F41" s="16"/>
      <c r="G41" s="16"/>
      <c r="H41" s="16"/>
      <c r="I41" s="16"/>
      <c r="J41" s="317"/>
      <c r="K41" s="317"/>
      <c r="L41" s="317"/>
      <c r="M41" s="317"/>
      <c r="N41" s="317"/>
      <c r="O41" s="317"/>
      <c r="P41" s="317"/>
      <c r="Q41" s="317"/>
      <c r="R41" s="317"/>
      <c r="S41" s="317"/>
      <c r="T41" s="317"/>
      <c r="U41" s="317"/>
      <c r="V41" s="317"/>
      <c r="W41" s="317"/>
      <c r="X41" s="317"/>
      <c r="Y41" s="317"/>
      <c r="Z41" s="317"/>
    </row>
    <row r="42" spans="1:26" ht="12.75" customHeight="1" x14ac:dyDescent="0.2">
      <c r="A42" s="16"/>
      <c r="B42" s="16"/>
      <c r="C42" s="16"/>
      <c r="D42" s="16"/>
      <c r="E42" s="354" t="s">
        <v>297</v>
      </c>
      <c r="F42" s="16"/>
      <c r="G42" s="16"/>
      <c r="H42" s="16"/>
      <c r="I42" s="16"/>
      <c r="J42" s="317"/>
      <c r="K42" s="317"/>
      <c r="L42" s="317"/>
      <c r="M42" s="317"/>
      <c r="N42" s="317"/>
      <c r="O42" s="317"/>
      <c r="P42" s="317"/>
      <c r="Q42" s="317"/>
      <c r="R42" s="317"/>
      <c r="S42" s="317"/>
      <c r="T42" s="317"/>
      <c r="U42" s="317"/>
      <c r="V42" s="317"/>
      <c r="W42" s="317"/>
      <c r="X42" s="317"/>
      <c r="Y42" s="317"/>
      <c r="Z42" s="317"/>
    </row>
    <row r="43" spans="1:26" ht="12.75" customHeight="1" x14ac:dyDescent="0.2">
      <c r="A43" s="16"/>
      <c r="B43" s="16"/>
      <c r="C43" s="16"/>
      <c r="D43" s="16"/>
      <c r="E43" s="354" t="s">
        <v>299</v>
      </c>
      <c r="F43" s="16"/>
      <c r="G43" s="16"/>
      <c r="H43" s="16"/>
      <c r="I43" s="16"/>
      <c r="J43" s="317"/>
      <c r="K43" s="317"/>
      <c r="L43" s="317"/>
      <c r="M43" s="317"/>
      <c r="N43" s="317"/>
      <c r="O43" s="317"/>
      <c r="P43" s="317"/>
      <c r="Q43" s="317"/>
      <c r="R43" s="317"/>
      <c r="S43" s="317"/>
      <c r="T43" s="317"/>
      <c r="U43" s="317"/>
      <c r="V43" s="317"/>
      <c r="W43" s="317"/>
      <c r="X43" s="317"/>
      <c r="Y43" s="317"/>
      <c r="Z43" s="317"/>
    </row>
    <row r="44" spans="1:26" ht="12.75" customHeight="1" x14ac:dyDescent="0.2">
      <c r="A44" s="16"/>
      <c r="B44" s="16"/>
      <c r="C44" s="16"/>
      <c r="D44" s="16"/>
      <c r="E44" s="354" t="s">
        <v>301</v>
      </c>
      <c r="F44" s="16"/>
      <c r="G44" s="16"/>
      <c r="H44" s="16"/>
      <c r="I44" s="16"/>
      <c r="J44" s="317"/>
      <c r="K44" s="317"/>
      <c r="L44" s="317"/>
      <c r="M44" s="317"/>
      <c r="N44" s="317"/>
      <c r="O44" s="317"/>
      <c r="P44" s="317"/>
      <c r="Q44" s="317"/>
      <c r="R44" s="317"/>
      <c r="S44" s="317"/>
      <c r="T44" s="317"/>
      <c r="U44" s="317"/>
      <c r="V44" s="317"/>
      <c r="W44" s="317"/>
      <c r="X44" s="317"/>
      <c r="Y44" s="317"/>
      <c r="Z44" s="317"/>
    </row>
    <row r="45" spans="1:26" ht="12.75" customHeight="1" x14ac:dyDescent="0.2">
      <c r="A45" s="16"/>
      <c r="B45" s="16"/>
      <c r="C45" s="16"/>
      <c r="D45" s="16"/>
      <c r="E45" s="354" t="s">
        <v>303</v>
      </c>
      <c r="F45" s="16"/>
      <c r="G45" s="16"/>
      <c r="H45" s="16"/>
      <c r="I45" s="16"/>
      <c r="J45" s="317"/>
      <c r="K45" s="317"/>
      <c r="L45" s="317"/>
      <c r="M45" s="317"/>
      <c r="N45" s="317"/>
      <c r="O45" s="317"/>
      <c r="P45" s="317"/>
      <c r="Q45" s="317"/>
      <c r="R45" s="317"/>
      <c r="S45" s="317"/>
      <c r="T45" s="317"/>
      <c r="U45" s="317"/>
      <c r="V45" s="317"/>
      <c r="W45" s="317"/>
      <c r="X45" s="317"/>
      <c r="Y45" s="317"/>
      <c r="Z45" s="317"/>
    </row>
    <row r="46" spans="1:26" ht="12.75" customHeight="1" x14ac:dyDescent="0.2">
      <c r="A46" s="16"/>
      <c r="B46" s="16"/>
      <c r="C46" s="16"/>
      <c r="D46" s="16"/>
      <c r="E46" s="354" t="s">
        <v>305</v>
      </c>
      <c r="F46" s="16"/>
      <c r="G46" s="16"/>
      <c r="H46" s="16"/>
      <c r="I46" s="16"/>
      <c r="J46" s="317"/>
      <c r="K46" s="317"/>
      <c r="L46" s="317"/>
      <c r="M46" s="317"/>
      <c r="N46" s="317"/>
      <c r="O46" s="317"/>
      <c r="P46" s="317"/>
      <c r="Q46" s="317"/>
      <c r="R46" s="317"/>
      <c r="S46" s="317"/>
      <c r="T46" s="317"/>
      <c r="U46" s="317"/>
      <c r="V46" s="317"/>
      <c r="W46" s="317"/>
      <c r="X46" s="317"/>
      <c r="Y46" s="317"/>
      <c r="Z46" s="317"/>
    </row>
    <row r="47" spans="1:26" ht="12.75" customHeight="1" x14ac:dyDescent="0.2">
      <c r="A47" s="16"/>
      <c r="B47" s="16"/>
      <c r="C47" s="16"/>
      <c r="D47" s="16"/>
      <c r="E47" s="354" t="s">
        <v>307</v>
      </c>
      <c r="F47" s="16"/>
      <c r="G47" s="16"/>
      <c r="H47" s="16"/>
      <c r="I47" s="16"/>
      <c r="J47" s="317"/>
      <c r="K47" s="317"/>
      <c r="L47" s="317"/>
      <c r="M47" s="317"/>
      <c r="N47" s="317"/>
      <c r="O47" s="317"/>
      <c r="P47" s="317"/>
      <c r="Q47" s="317"/>
      <c r="R47" s="317"/>
      <c r="S47" s="317"/>
      <c r="T47" s="317"/>
      <c r="U47" s="317"/>
      <c r="V47" s="317"/>
      <c r="W47" s="317"/>
      <c r="X47" s="317"/>
      <c r="Y47" s="317"/>
      <c r="Z47" s="317"/>
    </row>
    <row r="48" spans="1:26" ht="12.75" customHeight="1" x14ac:dyDescent="0.2">
      <c r="A48" s="16"/>
      <c r="B48" s="16"/>
      <c r="C48" s="16"/>
      <c r="D48" s="16"/>
      <c r="E48" s="354" t="s">
        <v>309</v>
      </c>
      <c r="F48" s="16"/>
      <c r="G48" s="16"/>
      <c r="H48" s="16"/>
      <c r="I48" s="16"/>
      <c r="J48" s="317"/>
      <c r="K48" s="317"/>
      <c r="L48" s="317"/>
      <c r="M48" s="317"/>
      <c r="N48" s="317"/>
      <c r="O48" s="317"/>
      <c r="P48" s="317"/>
      <c r="Q48" s="317"/>
      <c r="R48" s="317"/>
      <c r="S48" s="317"/>
      <c r="T48" s="317"/>
      <c r="U48" s="317"/>
      <c r="V48" s="317"/>
      <c r="W48" s="317"/>
      <c r="X48" s="317"/>
      <c r="Y48" s="317"/>
      <c r="Z48" s="317"/>
    </row>
    <row r="49" spans="1:26" ht="12.75" customHeight="1" x14ac:dyDescent="0.2">
      <c r="A49" s="16"/>
      <c r="B49" s="16"/>
      <c r="C49" s="16"/>
      <c r="D49" s="16"/>
      <c r="E49" s="354" t="s">
        <v>311</v>
      </c>
      <c r="F49" s="16"/>
      <c r="G49" s="16"/>
      <c r="H49" s="16"/>
      <c r="I49" s="16"/>
      <c r="J49" s="317"/>
      <c r="K49" s="317"/>
      <c r="L49" s="317"/>
      <c r="M49" s="317"/>
      <c r="N49" s="317"/>
      <c r="O49" s="317"/>
      <c r="P49" s="317"/>
      <c r="Q49" s="317"/>
      <c r="R49" s="317"/>
      <c r="S49" s="317"/>
      <c r="T49" s="317"/>
      <c r="U49" s="317"/>
      <c r="V49" s="317"/>
      <c r="W49" s="317"/>
      <c r="X49" s="317"/>
      <c r="Y49" s="317"/>
      <c r="Z49" s="317"/>
    </row>
    <row r="50" spans="1:26" ht="12.75" customHeight="1" x14ac:dyDescent="0.2">
      <c r="A50" s="16"/>
      <c r="B50" s="16"/>
      <c r="C50" s="16"/>
      <c r="D50" s="16"/>
      <c r="E50" s="354" t="s">
        <v>313</v>
      </c>
      <c r="F50" s="16"/>
      <c r="G50" s="16"/>
      <c r="H50" s="16"/>
      <c r="I50" s="16"/>
      <c r="J50" s="317"/>
      <c r="K50" s="317"/>
      <c r="L50" s="317"/>
      <c r="M50" s="317"/>
      <c r="N50" s="317"/>
      <c r="O50" s="317"/>
      <c r="P50" s="317"/>
      <c r="Q50" s="317"/>
      <c r="R50" s="317"/>
      <c r="S50" s="317"/>
      <c r="T50" s="317"/>
      <c r="U50" s="317"/>
      <c r="V50" s="317"/>
      <c r="W50" s="317"/>
      <c r="X50" s="317"/>
      <c r="Y50" s="317"/>
      <c r="Z50" s="317"/>
    </row>
    <row r="51" spans="1:26" ht="12.75" customHeight="1" x14ac:dyDescent="0.2">
      <c r="A51" s="16"/>
      <c r="B51" s="16"/>
      <c r="C51" s="16"/>
      <c r="D51" s="16"/>
      <c r="E51" s="354" t="s">
        <v>315</v>
      </c>
      <c r="F51" s="16"/>
      <c r="G51" s="16"/>
      <c r="H51" s="16"/>
      <c r="I51" s="16"/>
      <c r="J51" s="317"/>
      <c r="K51" s="317"/>
      <c r="L51" s="317"/>
      <c r="M51" s="317"/>
      <c r="N51" s="317"/>
      <c r="O51" s="317"/>
      <c r="P51" s="317"/>
      <c r="Q51" s="317"/>
      <c r="R51" s="317"/>
      <c r="S51" s="317"/>
      <c r="T51" s="317"/>
      <c r="U51" s="317"/>
      <c r="V51" s="317"/>
      <c r="W51" s="317"/>
      <c r="X51" s="317"/>
      <c r="Y51" s="317"/>
      <c r="Z51" s="317"/>
    </row>
    <row r="52" spans="1:26" ht="12.75" customHeight="1" x14ac:dyDescent="0.2">
      <c r="A52" s="16"/>
      <c r="B52" s="16"/>
      <c r="C52" s="16"/>
      <c r="D52" s="16"/>
      <c r="E52" s="354" t="s">
        <v>317</v>
      </c>
      <c r="F52" s="16"/>
      <c r="G52" s="16"/>
      <c r="H52" s="16"/>
      <c r="I52" s="16"/>
      <c r="J52" s="317"/>
      <c r="K52" s="317"/>
      <c r="L52" s="317"/>
      <c r="M52" s="317"/>
      <c r="N52" s="317"/>
      <c r="O52" s="317"/>
      <c r="P52" s="317"/>
      <c r="Q52" s="317"/>
      <c r="R52" s="317"/>
      <c r="S52" s="317"/>
      <c r="T52" s="317"/>
      <c r="U52" s="317"/>
      <c r="V52" s="317"/>
      <c r="W52" s="317"/>
      <c r="X52" s="317"/>
      <c r="Y52" s="317"/>
      <c r="Z52" s="317"/>
    </row>
    <row r="53" spans="1:26" ht="12.75" customHeight="1" x14ac:dyDescent="0.2">
      <c r="A53" s="16"/>
      <c r="B53" s="16"/>
      <c r="C53" s="16"/>
      <c r="D53" s="16"/>
      <c r="E53" s="354" t="s">
        <v>319</v>
      </c>
      <c r="F53" s="16"/>
      <c r="G53" s="16"/>
      <c r="H53" s="16"/>
      <c r="I53" s="16"/>
      <c r="J53" s="317"/>
      <c r="K53" s="317"/>
      <c r="L53" s="317"/>
      <c r="M53" s="317"/>
      <c r="N53" s="317"/>
      <c r="O53" s="317"/>
      <c r="P53" s="317"/>
      <c r="Q53" s="317"/>
      <c r="R53" s="317"/>
      <c r="S53" s="317"/>
      <c r="T53" s="317"/>
      <c r="U53" s="317"/>
      <c r="V53" s="317"/>
      <c r="W53" s="317"/>
      <c r="X53" s="317"/>
      <c r="Y53" s="317"/>
      <c r="Z53" s="317"/>
    </row>
    <row r="54" spans="1:26" ht="12.75" customHeight="1" x14ac:dyDescent="0.2">
      <c r="A54" s="16"/>
      <c r="B54" s="16"/>
      <c r="C54" s="16"/>
      <c r="D54" s="16"/>
      <c r="E54" s="354" t="s">
        <v>321</v>
      </c>
      <c r="F54" s="16"/>
      <c r="G54" s="16"/>
      <c r="H54" s="16"/>
      <c r="I54" s="16"/>
      <c r="J54" s="317"/>
      <c r="K54" s="317"/>
      <c r="L54" s="317"/>
      <c r="M54" s="317"/>
      <c r="N54" s="317"/>
      <c r="O54" s="317"/>
      <c r="P54" s="317"/>
      <c r="Q54" s="317"/>
      <c r="R54" s="317"/>
      <c r="S54" s="317"/>
      <c r="T54" s="317"/>
      <c r="U54" s="317"/>
      <c r="V54" s="317"/>
      <c r="W54" s="317"/>
      <c r="X54" s="317"/>
      <c r="Y54" s="317"/>
      <c r="Z54" s="317"/>
    </row>
    <row r="55" spans="1:26" ht="12.75" customHeight="1" x14ac:dyDescent="0.2">
      <c r="A55" s="16"/>
      <c r="B55" s="16"/>
      <c r="C55" s="16"/>
      <c r="D55" s="16"/>
      <c r="E55" s="354" t="s">
        <v>323</v>
      </c>
      <c r="F55" s="16"/>
      <c r="G55" s="16"/>
      <c r="H55" s="16"/>
      <c r="I55" s="16"/>
      <c r="J55" s="317"/>
      <c r="K55" s="317"/>
      <c r="L55" s="317"/>
      <c r="M55" s="317"/>
      <c r="N55" s="317"/>
      <c r="O55" s="317"/>
      <c r="P55" s="317"/>
      <c r="Q55" s="317"/>
      <c r="R55" s="317"/>
      <c r="S55" s="317"/>
      <c r="T55" s="317"/>
      <c r="U55" s="317"/>
      <c r="V55" s="317"/>
      <c r="W55" s="317"/>
      <c r="X55" s="317"/>
      <c r="Y55" s="317"/>
      <c r="Z55" s="317"/>
    </row>
    <row r="56" spans="1:26" ht="12.75" customHeight="1" x14ac:dyDescent="0.2">
      <c r="A56" s="16"/>
      <c r="B56" s="16"/>
      <c r="C56" s="16"/>
      <c r="D56" s="16"/>
      <c r="E56" s="354" t="s">
        <v>325</v>
      </c>
      <c r="F56" s="16"/>
      <c r="G56" s="16"/>
      <c r="H56" s="16"/>
      <c r="I56" s="16"/>
      <c r="J56" s="317"/>
      <c r="K56" s="317"/>
      <c r="L56" s="317"/>
      <c r="M56" s="317"/>
      <c r="N56" s="317"/>
      <c r="O56" s="317"/>
      <c r="P56" s="317"/>
      <c r="Q56" s="317"/>
      <c r="R56" s="317"/>
      <c r="S56" s="317"/>
      <c r="T56" s="317"/>
      <c r="U56" s="317"/>
      <c r="V56" s="317"/>
      <c r="W56" s="317"/>
      <c r="X56" s="317"/>
      <c r="Y56" s="317"/>
      <c r="Z56" s="317"/>
    </row>
    <row r="57" spans="1:26" ht="12.75" customHeight="1" x14ac:dyDescent="0.2">
      <c r="A57" s="16"/>
      <c r="B57" s="16"/>
      <c r="C57" s="16"/>
      <c r="D57" s="16"/>
      <c r="E57" s="354" t="s">
        <v>327</v>
      </c>
      <c r="F57" s="16"/>
      <c r="G57" s="16"/>
      <c r="H57" s="16"/>
      <c r="I57" s="16"/>
      <c r="J57" s="317"/>
      <c r="K57" s="317"/>
      <c r="L57" s="317"/>
      <c r="M57" s="317"/>
      <c r="N57" s="317"/>
      <c r="O57" s="317"/>
      <c r="P57" s="317"/>
      <c r="Q57" s="317"/>
      <c r="R57" s="317"/>
      <c r="S57" s="317"/>
      <c r="T57" s="317"/>
      <c r="U57" s="317"/>
      <c r="V57" s="317"/>
      <c r="W57" s="317"/>
      <c r="X57" s="317"/>
      <c r="Y57" s="317"/>
      <c r="Z57" s="317"/>
    </row>
    <row r="58" spans="1:26" ht="12.75" customHeight="1" x14ac:dyDescent="0.2">
      <c r="A58" s="16"/>
      <c r="B58" s="16"/>
      <c r="C58" s="16"/>
      <c r="D58" s="16"/>
      <c r="E58" s="354" t="s">
        <v>329</v>
      </c>
      <c r="F58" s="16"/>
      <c r="G58" s="16"/>
      <c r="H58" s="16"/>
      <c r="I58" s="16"/>
      <c r="J58" s="317"/>
      <c r="K58" s="317"/>
      <c r="L58" s="317"/>
      <c r="M58" s="317"/>
      <c r="N58" s="317"/>
      <c r="O58" s="317"/>
      <c r="P58" s="317"/>
      <c r="Q58" s="317"/>
      <c r="R58" s="317"/>
      <c r="S58" s="317"/>
      <c r="T58" s="317"/>
      <c r="U58" s="317"/>
      <c r="V58" s="317"/>
      <c r="W58" s="317"/>
      <c r="X58" s="317"/>
      <c r="Y58" s="317"/>
      <c r="Z58" s="317"/>
    </row>
    <row r="59" spans="1:26" ht="12.75" customHeight="1" x14ac:dyDescent="0.2">
      <c r="A59" s="16"/>
      <c r="B59" s="16"/>
      <c r="C59" s="16"/>
      <c r="D59" s="16"/>
      <c r="E59" s="354" t="s">
        <v>331</v>
      </c>
      <c r="F59" s="16"/>
      <c r="G59" s="16"/>
      <c r="H59" s="16"/>
      <c r="I59" s="16"/>
      <c r="J59" s="317"/>
      <c r="K59" s="317"/>
      <c r="L59" s="317"/>
      <c r="M59" s="317"/>
      <c r="N59" s="317"/>
      <c r="O59" s="317"/>
      <c r="P59" s="317"/>
      <c r="Q59" s="317"/>
      <c r="R59" s="317"/>
      <c r="S59" s="317"/>
      <c r="T59" s="317"/>
      <c r="U59" s="317"/>
      <c r="V59" s="317"/>
      <c r="W59" s="317"/>
      <c r="X59" s="317"/>
      <c r="Y59" s="317"/>
      <c r="Z59" s="317"/>
    </row>
    <row r="60" spans="1:26" ht="12.75" customHeight="1" x14ac:dyDescent="0.2">
      <c r="A60" s="16"/>
      <c r="B60" s="16"/>
      <c r="C60" s="16"/>
      <c r="D60" s="16"/>
      <c r="E60" s="354" t="s">
        <v>333</v>
      </c>
      <c r="F60" s="16"/>
      <c r="G60" s="16"/>
      <c r="H60" s="16"/>
      <c r="I60" s="16"/>
      <c r="J60" s="317"/>
      <c r="K60" s="317"/>
      <c r="L60" s="317"/>
      <c r="M60" s="317"/>
      <c r="N60" s="317"/>
      <c r="O60" s="317"/>
      <c r="P60" s="317"/>
      <c r="Q60" s="317"/>
      <c r="R60" s="317"/>
      <c r="S60" s="317"/>
      <c r="T60" s="317"/>
      <c r="U60" s="317"/>
      <c r="V60" s="317"/>
      <c r="W60" s="317"/>
      <c r="X60" s="317"/>
      <c r="Y60" s="317"/>
      <c r="Z60" s="317"/>
    </row>
    <row r="61" spans="1:26" ht="12.75" customHeight="1" x14ac:dyDescent="0.2">
      <c r="A61" s="16"/>
      <c r="B61" s="16"/>
      <c r="C61" s="16"/>
      <c r="D61" s="16"/>
      <c r="E61" s="354" t="s">
        <v>335</v>
      </c>
      <c r="F61" s="16"/>
      <c r="G61" s="16"/>
      <c r="H61" s="16"/>
      <c r="I61" s="16"/>
      <c r="J61" s="317"/>
      <c r="K61" s="317"/>
      <c r="L61" s="317"/>
      <c r="M61" s="317"/>
      <c r="N61" s="317"/>
      <c r="O61" s="317"/>
      <c r="P61" s="317"/>
      <c r="Q61" s="317"/>
      <c r="R61" s="317"/>
      <c r="S61" s="317"/>
      <c r="T61" s="317"/>
      <c r="U61" s="317"/>
      <c r="V61" s="317"/>
      <c r="W61" s="317"/>
      <c r="X61" s="317"/>
      <c r="Y61" s="317"/>
      <c r="Z61" s="317"/>
    </row>
    <row r="62" spans="1:26" ht="12.75" customHeight="1" x14ac:dyDescent="0.2">
      <c r="A62" s="16"/>
      <c r="B62" s="16"/>
      <c r="C62" s="16"/>
      <c r="D62" s="16"/>
      <c r="E62" s="354" t="s">
        <v>337</v>
      </c>
      <c r="F62" s="16"/>
      <c r="G62" s="16"/>
      <c r="H62" s="16"/>
      <c r="I62" s="16"/>
      <c r="J62" s="317"/>
      <c r="K62" s="317"/>
      <c r="L62" s="317"/>
      <c r="M62" s="317"/>
      <c r="N62" s="317"/>
      <c r="O62" s="317"/>
      <c r="P62" s="317"/>
      <c r="Q62" s="317"/>
      <c r="R62" s="317"/>
      <c r="S62" s="317"/>
      <c r="T62" s="317"/>
      <c r="U62" s="317"/>
      <c r="V62" s="317"/>
      <c r="W62" s="317"/>
      <c r="X62" s="317"/>
      <c r="Y62" s="317"/>
      <c r="Z62" s="317"/>
    </row>
    <row r="63" spans="1:26" ht="12.75" customHeight="1" x14ac:dyDescent="0.2">
      <c r="A63" s="16"/>
      <c r="B63" s="16"/>
      <c r="C63" s="16"/>
      <c r="D63" s="16"/>
      <c r="E63" s="354" t="s">
        <v>339</v>
      </c>
      <c r="F63" s="16"/>
      <c r="G63" s="16"/>
      <c r="H63" s="16"/>
      <c r="I63" s="16"/>
      <c r="J63" s="317"/>
      <c r="K63" s="317"/>
      <c r="L63" s="317"/>
      <c r="M63" s="317"/>
      <c r="N63" s="317"/>
      <c r="O63" s="317"/>
      <c r="P63" s="317"/>
      <c r="Q63" s="317"/>
      <c r="R63" s="317"/>
      <c r="S63" s="317"/>
      <c r="T63" s="317"/>
      <c r="U63" s="317"/>
      <c r="V63" s="317"/>
      <c r="W63" s="317"/>
      <c r="X63" s="317"/>
      <c r="Y63" s="317"/>
      <c r="Z63" s="317"/>
    </row>
    <row r="64" spans="1:26" ht="12.75" customHeight="1" x14ac:dyDescent="0.2">
      <c r="A64" s="16"/>
      <c r="B64" s="16"/>
      <c r="C64" s="16"/>
      <c r="D64" s="16"/>
      <c r="E64" s="354" t="s">
        <v>341</v>
      </c>
      <c r="F64" s="16"/>
      <c r="G64" s="16"/>
      <c r="H64" s="16"/>
      <c r="I64" s="16"/>
      <c r="J64" s="317"/>
      <c r="K64" s="317"/>
      <c r="L64" s="317"/>
      <c r="M64" s="317"/>
      <c r="N64" s="317"/>
      <c r="O64" s="317"/>
      <c r="P64" s="317"/>
      <c r="Q64" s="317"/>
      <c r="R64" s="317"/>
      <c r="S64" s="317"/>
      <c r="T64" s="317"/>
      <c r="U64" s="317"/>
      <c r="V64" s="317"/>
      <c r="W64" s="317"/>
      <c r="X64" s="317"/>
      <c r="Y64" s="317"/>
      <c r="Z64" s="317"/>
    </row>
    <row r="65" spans="1:26" ht="12.75" customHeight="1" x14ac:dyDescent="0.2">
      <c r="A65" s="16"/>
      <c r="B65" s="16"/>
      <c r="C65" s="16"/>
      <c r="D65" s="16"/>
      <c r="E65" s="354" t="s">
        <v>343</v>
      </c>
      <c r="F65" s="16"/>
      <c r="G65" s="16"/>
      <c r="H65" s="16"/>
      <c r="I65" s="16"/>
      <c r="J65" s="317"/>
      <c r="K65" s="317"/>
      <c r="L65" s="317"/>
      <c r="M65" s="317"/>
      <c r="N65" s="317"/>
      <c r="O65" s="317"/>
      <c r="P65" s="317"/>
      <c r="Q65" s="317"/>
      <c r="R65" s="317"/>
      <c r="S65" s="317"/>
      <c r="T65" s="317"/>
      <c r="U65" s="317"/>
      <c r="V65" s="317"/>
      <c r="W65" s="317"/>
      <c r="X65" s="317"/>
      <c r="Y65" s="317"/>
      <c r="Z65" s="317"/>
    </row>
    <row r="66" spans="1:26" ht="12.75" customHeight="1" x14ac:dyDescent="0.2">
      <c r="A66" s="16"/>
      <c r="B66" s="16"/>
      <c r="C66" s="16"/>
      <c r="D66" s="16"/>
      <c r="E66" s="354" t="s">
        <v>345</v>
      </c>
      <c r="F66" s="16"/>
      <c r="G66" s="16"/>
      <c r="H66" s="16"/>
      <c r="I66" s="16"/>
      <c r="J66" s="317"/>
      <c r="K66" s="317"/>
      <c r="L66" s="317"/>
      <c r="M66" s="317"/>
      <c r="N66" s="317"/>
      <c r="O66" s="317"/>
      <c r="P66" s="317"/>
      <c r="Q66" s="317"/>
      <c r="R66" s="317"/>
      <c r="S66" s="317"/>
      <c r="T66" s="317"/>
      <c r="U66" s="317"/>
      <c r="V66" s="317"/>
      <c r="W66" s="317"/>
      <c r="X66" s="317"/>
      <c r="Y66" s="317"/>
      <c r="Z66" s="317"/>
    </row>
    <row r="67" spans="1:26" ht="12.75" customHeight="1" x14ac:dyDescent="0.2">
      <c r="A67" s="16"/>
      <c r="B67" s="16"/>
      <c r="C67" s="16"/>
      <c r="D67" s="16"/>
      <c r="E67" s="354" t="s">
        <v>347</v>
      </c>
      <c r="F67" s="16"/>
      <c r="G67" s="16"/>
      <c r="H67" s="16"/>
      <c r="I67" s="16"/>
      <c r="J67" s="317"/>
      <c r="K67" s="317"/>
      <c r="L67" s="317"/>
      <c r="M67" s="317"/>
      <c r="N67" s="317"/>
      <c r="O67" s="317"/>
      <c r="P67" s="317"/>
      <c r="Q67" s="317"/>
      <c r="R67" s="317"/>
      <c r="S67" s="317"/>
      <c r="T67" s="317"/>
      <c r="U67" s="317"/>
      <c r="V67" s="317"/>
      <c r="W67" s="317"/>
      <c r="X67" s="317"/>
      <c r="Y67" s="317"/>
      <c r="Z67" s="317"/>
    </row>
    <row r="68" spans="1:26" ht="12.75" customHeight="1" x14ac:dyDescent="0.2">
      <c r="A68" s="16"/>
      <c r="B68" s="16"/>
      <c r="C68" s="16"/>
      <c r="D68" s="16"/>
      <c r="E68" s="354" t="s">
        <v>349</v>
      </c>
      <c r="F68" s="16"/>
      <c r="G68" s="16"/>
      <c r="H68" s="16"/>
      <c r="I68" s="16"/>
      <c r="J68" s="317"/>
      <c r="K68" s="317"/>
      <c r="L68" s="317"/>
      <c r="M68" s="317"/>
      <c r="N68" s="317"/>
      <c r="O68" s="317"/>
      <c r="P68" s="317"/>
      <c r="Q68" s="317"/>
      <c r="R68" s="317"/>
      <c r="S68" s="317"/>
      <c r="T68" s="317"/>
      <c r="U68" s="317"/>
      <c r="V68" s="317"/>
      <c r="W68" s="317"/>
      <c r="X68" s="317"/>
      <c r="Y68" s="317"/>
      <c r="Z68" s="317"/>
    </row>
    <row r="69" spans="1:26" ht="12.75" customHeight="1" x14ac:dyDescent="0.2">
      <c r="A69" s="16"/>
      <c r="B69" s="16"/>
      <c r="C69" s="16"/>
      <c r="D69" s="16"/>
      <c r="E69" s="354" t="s">
        <v>351</v>
      </c>
      <c r="F69" s="16"/>
      <c r="G69" s="16"/>
      <c r="H69" s="16"/>
      <c r="I69" s="16"/>
      <c r="J69" s="317"/>
      <c r="K69" s="317"/>
      <c r="L69" s="317"/>
      <c r="M69" s="317"/>
      <c r="N69" s="317"/>
      <c r="O69" s="317"/>
      <c r="P69" s="317"/>
      <c r="Q69" s="317"/>
      <c r="R69" s="317"/>
      <c r="S69" s="317"/>
      <c r="T69" s="317"/>
      <c r="U69" s="317"/>
      <c r="V69" s="317"/>
      <c r="W69" s="317"/>
      <c r="X69" s="317"/>
      <c r="Y69" s="317"/>
      <c r="Z69" s="317"/>
    </row>
    <row r="70" spans="1:26" ht="12.75" customHeight="1" x14ac:dyDescent="0.2">
      <c r="A70" s="16"/>
      <c r="B70" s="16"/>
      <c r="C70" s="16"/>
      <c r="D70" s="16"/>
      <c r="E70" s="354" t="s">
        <v>353</v>
      </c>
      <c r="F70" s="16"/>
      <c r="G70" s="16"/>
      <c r="H70" s="16"/>
      <c r="I70" s="16"/>
      <c r="J70" s="317"/>
      <c r="K70" s="317"/>
      <c r="L70" s="317"/>
      <c r="M70" s="317"/>
      <c r="N70" s="317"/>
      <c r="O70" s="317"/>
      <c r="P70" s="317"/>
      <c r="Q70" s="317"/>
      <c r="R70" s="317"/>
      <c r="S70" s="317"/>
      <c r="T70" s="317"/>
      <c r="U70" s="317"/>
      <c r="V70" s="317"/>
      <c r="W70" s="317"/>
      <c r="X70" s="317"/>
      <c r="Y70" s="317"/>
      <c r="Z70" s="317"/>
    </row>
    <row r="71" spans="1:26" ht="12.75" customHeight="1" x14ac:dyDescent="0.2">
      <c r="A71" s="16"/>
      <c r="B71" s="16"/>
      <c r="C71" s="16"/>
      <c r="D71" s="16"/>
      <c r="E71" s="354" t="s">
        <v>355</v>
      </c>
      <c r="F71" s="16"/>
      <c r="G71" s="16"/>
      <c r="H71" s="16"/>
      <c r="I71" s="16"/>
      <c r="J71" s="317"/>
      <c r="K71" s="317"/>
      <c r="L71" s="317"/>
      <c r="M71" s="317"/>
      <c r="N71" s="317"/>
      <c r="O71" s="317"/>
      <c r="P71" s="317"/>
      <c r="Q71" s="317"/>
      <c r="R71" s="317"/>
      <c r="S71" s="317"/>
      <c r="T71" s="317"/>
      <c r="U71" s="317"/>
      <c r="V71" s="317"/>
      <c r="W71" s="317"/>
      <c r="X71" s="317"/>
      <c r="Y71" s="317"/>
      <c r="Z71" s="317"/>
    </row>
    <row r="72" spans="1:26" ht="12.75" customHeight="1" x14ac:dyDescent="0.2">
      <c r="A72" s="16"/>
      <c r="B72" s="16"/>
      <c r="C72" s="16"/>
      <c r="D72" s="16"/>
      <c r="E72" s="354" t="s">
        <v>357</v>
      </c>
      <c r="F72" s="16"/>
      <c r="G72" s="16"/>
      <c r="H72" s="16"/>
      <c r="I72" s="16"/>
      <c r="J72" s="317"/>
      <c r="K72" s="317"/>
      <c r="L72" s="317"/>
      <c r="M72" s="317"/>
      <c r="N72" s="317"/>
      <c r="O72" s="317"/>
      <c r="P72" s="317"/>
      <c r="Q72" s="317"/>
      <c r="R72" s="317"/>
      <c r="S72" s="317"/>
      <c r="T72" s="317"/>
      <c r="U72" s="317"/>
      <c r="V72" s="317"/>
      <c r="W72" s="317"/>
      <c r="X72" s="317"/>
      <c r="Y72" s="317"/>
      <c r="Z72" s="317"/>
    </row>
    <row r="73" spans="1:26" ht="12.75" customHeight="1" x14ac:dyDescent="0.2">
      <c r="A73" s="16"/>
      <c r="B73" s="16"/>
      <c r="C73" s="16"/>
      <c r="D73" s="16"/>
      <c r="E73" s="354" t="s">
        <v>359</v>
      </c>
      <c r="F73" s="16"/>
      <c r="G73" s="16"/>
      <c r="H73" s="16"/>
      <c r="I73" s="16"/>
      <c r="J73" s="317"/>
      <c r="K73" s="317"/>
      <c r="L73" s="317"/>
      <c r="M73" s="317"/>
      <c r="N73" s="317"/>
      <c r="O73" s="317"/>
      <c r="P73" s="317"/>
      <c r="Q73" s="317"/>
      <c r="R73" s="317"/>
      <c r="S73" s="317"/>
      <c r="T73" s="317"/>
      <c r="U73" s="317"/>
      <c r="V73" s="317"/>
      <c r="W73" s="317"/>
      <c r="X73" s="317"/>
      <c r="Y73" s="317"/>
      <c r="Z73" s="317"/>
    </row>
    <row r="74" spans="1:26" ht="12.75" customHeight="1" x14ac:dyDescent="0.2">
      <c r="A74" s="16"/>
      <c r="B74" s="16"/>
      <c r="C74" s="16"/>
      <c r="D74" s="16"/>
      <c r="E74" s="354" t="s">
        <v>361</v>
      </c>
      <c r="F74" s="16"/>
      <c r="G74" s="16"/>
      <c r="H74" s="16"/>
      <c r="I74" s="16"/>
      <c r="J74" s="317"/>
      <c r="K74" s="317"/>
      <c r="L74" s="317"/>
      <c r="M74" s="317"/>
      <c r="N74" s="317"/>
      <c r="O74" s="317"/>
      <c r="P74" s="317"/>
      <c r="Q74" s="317"/>
      <c r="R74" s="317"/>
      <c r="S74" s="317"/>
      <c r="T74" s="317"/>
      <c r="U74" s="317"/>
      <c r="V74" s="317"/>
      <c r="W74" s="317"/>
      <c r="X74" s="317"/>
      <c r="Y74" s="317"/>
      <c r="Z74" s="317"/>
    </row>
    <row r="75" spans="1:26" ht="12.75" customHeight="1" x14ac:dyDescent="0.2">
      <c r="A75" s="16"/>
      <c r="B75" s="16"/>
      <c r="C75" s="16"/>
      <c r="D75" s="16"/>
      <c r="E75" s="354" t="s">
        <v>363</v>
      </c>
      <c r="F75" s="16"/>
      <c r="G75" s="16"/>
      <c r="H75" s="16"/>
      <c r="I75" s="16"/>
      <c r="J75" s="317"/>
      <c r="K75" s="317"/>
      <c r="L75" s="317"/>
      <c r="M75" s="317"/>
      <c r="N75" s="317"/>
      <c r="O75" s="317"/>
      <c r="P75" s="317"/>
      <c r="Q75" s="317"/>
      <c r="R75" s="317"/>
      <c r="S75" s="317"/>
      <c r="T75" s="317"/>
      <c r="U75" s="317"/>
      <c r="V75" s="317"/>
      <c r="W75" s="317"/>
      <c r="X75" s="317"/>
      <c r="Y75" s="317"/>
      <c r="Z75" s="317"/>
    </row>
    <row r="76" spans="1:26" ht="12.75" customHeight="1" x14ac:dyDescent="0.2">
      <c r="A76" s="317"/>
      <c r="B76" s="317"/>
      <c r="C76" s="317"/>
      <c r="D76" s="16"/>
      <c r="E76" s="317"/>
      <c r="F76" s="317"/>
      <c r="G76" s="317"/>
      <c r="H76" s="317"/>
      <c r="I76" s="317"/>
      <c r="J76" s="317"/>
      <c r="K76" s="317"/>
      <c r="L76" s="317"/>
      <c r="M76" s="317"/>
      <c r="N76" s="317"/>
      <c r="O76" s="317"/>
      <c r="P76" s="317"/>
      <c r="Q76" s="317"/>
      <c r="R76" s="317"/>
      <c r="S76" s="317"/>
      <c r="T76" s="317"/>
      <c r="U76" s="317"/>
      <c r="V76" s="317"/>
      <c r="W76" s="317"/>
      <c r="X76" s="317"/>
      <c r="Y76" s="317"/>
      <c r="Z76" s="317"/>
    </row>
    <row r="77" spans="1:26" ht="12.75" customHeight="1" x14ac:dyDescent="0.2">
      <c r="A77" s="317"/>
      <c r="B77" s="317"/>
      <c r="C77" s="317"/>
      <c r="D77" s="16"/>
      <c r="E77" s="317"/>
      <c r="F77" s="317"/>
      <c r="G77" s="317"/>
      <c r="H77" s="317"/>
      <c r="I77" s="317"/>
      <c r="J77" s="317"/>
      <c r="K77" s="317"/>
      <c r="L77" s="317"/>
      <c r="M77" s="317"/>
      <c r="N77" s="317"/>
      <c r="O77" s="317"/>
      <c r="P77" s="317"/>
      <c r="Q77" s="317"/>
      <c r="R77" s="317"/>
      <c r="S77" s="317"/>
      <c r="T77" s="317"/>
      <c r="U77" s="317"/>
      <c r="V77" s="317"/>
      <c r="W77" s="317"/>
      <c r="X77" s="317"/>
      <c r="Y77" s="317"/>
      <c r="Z77" s="317"/>
    </row>
    <row r="78" spans="1:26" ht="12.75" customHeight="1" x14ac:dyDescent="0.2">
      <c r="A78" s="317"/>
      <c r="B78" s="317"/>
      <c r="C78" s="317"/>
      <c r="D78" s="317"/>
      <c r="E78" s="317"/>
      <c r="F78" s="317"/>
      <c r="G78" s="317"/>
      <c r="H78" s="317"/>
      <c r="I78" s="317"/>
      <c r="J78" s="317"/>
      <c r="K78" s="317"/>
      <c r="L78" s="317"/>
      <c r="M78" s="317"/>
      <c r="N78" s="317"/>
      <c r="O78" s="317"/>
      <c r="P78" s="317"/>
      <c r="Q78" s="317"/>
      <c r="R78" s="317"/>
      <c r="S78" s="317"/>
      <c r="T78" s="317"/>
      <c r="U78" s="317"/>
      <c r="V78" s="317"/>
      <c r="W78" s="317"/>
      <c r="X78" s="317"/>
      <c r="Y78" s="317"/>
      <c r="Z78" s="317"/>
    </row>
    <row r="79" spans="1:26" ht="12.75" customHeight="1" x14ac:dyDescent="0.2">
      <c r="A79" s="317"/>
      <c r="B79" s="317"/>
      <c r="C79" s="317"/>
      <c r="D79" s="317"/>
      <c r="E79" s="317"/>
      <c r="F79" s="317"/>
      <c r="G79" s="317"/>
      <c r="H79" s="317"/>
      <c r="I79" s="317"/>
      <c r="J79" s="317"/>
      <c r="K79" s="317"/>
      <c r="L79" s="317"/>
      <c r="M79" s="317"/>
      <c r="N79" s="317"/>
      <c r="O79" s="317"/>
      <c r="P79" s="317"/>
      <c r="Q79" s="317"/>
      <c r="R79" s="317"/>
      <c r="S79" s="317"/>
      <c r="T79" s="317"/>
      <c r="U79" s="317"/>
      <c r="V79" s="317"/>
      <c r="W79" s="317"/>
      <c r="X79" s="317"/>
      <c r="Y79" s="317"/>
      <c r="Z79" s="317"/>
    </row>
    <row r="80" spans="1:26" ht="12.75" customHeight="1" x14ac:dyDescent="0.2">
      <c r="A80" s="317"/>
      <c r="B80" s="317"/>
      <c r="C80" s="317"/>
      <c r="D80" s="317"/>
      <c r="E80" s="317"/>
      <c r="F80" s="317"/>
      <c r="G80" s="317"/>
      <c r="H80" s="317"/>
      <c r="I80" s="317"/>
      <c r="J80" s="317"/>
      <c r="K80" s="317"/>
      <c r="L80" s="317"/>
      <c r="M80" s="317"/>
      <c r="N80" s="317"/>
      <c r="O80" s="317"/>
      <c r="P80" s="317"/>
      <c r="Q80" s="317"/>
      <c r="R80" s="317"/>
      <c r="S80" s="317"/>
      <c r="T80" s="317"/>
      <c r="U80" s="317"/>
      <c r="V80" s="317"/>
      <c r="W80" s="317"/>
      <c r="X80" s="317"/>
      <c r="Y80" s="317"/>
      <c r="Z80" s="317"/>
    </row>
    <row r="81" spans="1:26" ht="12.75" customHeight="1" x14ac:dyDescent="0.2">
      <c r="A81" s="317"/>
      <c r="B81" s="317"/>
      <c r="C81" s="317"/>
      <c r="D81" s="317"/>
      <c r="E81" s="317"/>
      <c r="F81" s="317"/>
      <c r="G81" s="317"/>
      <c r="H81" s="317"/>
      <c r="I81" s="317"/>
      <c r="J81" s="317"/>
      <c r="K81" s="317"/>
      <c r="L81" s="317"/>
      <c r="M81" s="317"/>
      <c r="N81" s="317"/>
      <c r="O81" s="317"/>
      <c r="P81" s="317"/>
      <c r="Q81" s="317"/>
      <c r="R81" s="317"/>
      <c r="S81" s="317"/>
      <c r="T81" s="317"/>
      <c r="U81" s="317"/>
      <c r="V81" s="317"/>
      <c r="W81" s="317"/>
      <c r="X81" s="317"/>
      <c r="Y81" s="317"/>
      <c r="Z81" s="317"/>
    </row>
    <row r="82" spans="1:26" ht="12.75" customHeight="1" x14ac:dyDescent="0.2">
      <c r="A82" s="317"/>
      <c r="B82" s="317"/>
      <c r="C82" s="317"/>
      <c r="D82" s="317"/>
      <c r="E82" s="317"/>
      <c r="F82" s="317"/>
      <c r="G82" s="317"/>
      <c r="H82" s="317"/>
      <c r="I82" s="317"/>
      <c r="J82" s="317"/>
      <c r="K82" s="317"/>
      <c r="L82" s="317"/>
      <c r="M82" s="317"/>
      <c r="N82" s="317"/>
      <c r="O82" s="317"/>
      <c r="P82" s="317"/>
      <c r="Q82" s="317"/>
      <c r="R82" s="317"/>
      <c r="S82" s="317"/>
      <c r="T82" s="317"/>
      <c r="U82" s="317"/>
      <c r="V82" s="317"/>
      <c r="W82" s="317"/>
      <c r="X82" s="317"/>
      <c r="Y82" s="317"/>
      <c r="Z82" s="317"/>
    </row>
    <row r="83" spans="1:26" ht="12.75" customHeight="1" x14ac:dyDescent="0.2">
      <c r="A83" s="317"/>
      <c r="B83" s="317"/>
      <c r="C83" s="317"/>
      <c r="D83" s="317"/>
      <c r="E83" s="317"/>
      <c r="F83" s="317"/>
      <c r="G83" s="317"/>
      <c r="H83" s="317"/>
      <c r="I83" s="317"/>
      <c r="J83" s="317"/>
      <c r="K83" s="317"/>
      <c r="L83" s="317"/>
      <c r="M83" s="317"/>
      <c r="N83" s="317"/>
      <c r="O83" s="317"/>
      <c r="P83" s="317"/>
      <c r="Q83" s="317"/>
      <c r="R83" s="317"/>
      <c r="S83" s="317"/>
      <c r="T83" s="317"/>
      <c r="U83" s="317"/>
      <c r="V83" s="317"/>
      <c r="W83" s="317"/>
      <c r="X83" s="317"/>
      <c r="Y83" s="317"/>
      <c r="Z83" s="317"/>
    </row>
    <row r="84" spans="1:26" ht="12.75" customHeight="1" x14ac:dyDescent="0.2">
      <c r="A84" s="317"/>
      <c r="B84" s="317"/>
      <c r="C84" s="317"/>
      <c r="D84" s="317"/>
      <c r="E84" s="317"/>
      <c r="F84" s="317"/>
      <c r="G84" s="317"/>
      <c r="H84" s="317"/>
      <c r="I84" s="317"/>
      <c r="J84" s="317"/>
      <c r="K84" s="317"/>
      <c r="L84" s="317"/>
      <c r="M84" s="317"/>
      <c r="N84" s="317"/>
      <c r="O84" s="317"/>
      <c r="P84" s="317"/>
      <c r="Q84" s="317"/>
      <c r="R84" s="317"/>
      <c r="S84" s="317"/>
      <c r="T84" s="317"/>
      <c r="U84" s="317"/>
      <c r="V84" s="317"/>
      <c r="W84" s="317"/>
      <c r="X84" s="317"/>
      <c r="Y84" s="317"/>
      <c r="Z84" s="317"/>
    </row>
    <row r="85" spans="1:26" ht="12.75" customHeight="1" x14ac:dyDescent="0.2">
      <c r="A85" s="317"/>
      <c r="B85" s="317"/>
      <c r="C85" s="317"/>
      <c r="D85" s="317"/>
      <c r="E85" s="317"/>
      <c r="F85" s="317"/>
      <c r="G85" s="317"/>
      <c r="H85" s="317"/>
      <c r="I85" s="317"/>
      <c r="J85" s="317"/>
      <c r="K85" s="317"/>
      <c r="L85" s="317"/>
      <c r="M85" s="317"/>
      <c r="N85" s="317"/>
      <c r="O85" s="317"/>
      <c r="P85" s="317"/>
      <c r="Q85" s="317"/>
      <c r="R85" s="317"/>
      <c r="S85" s="317"/>
      <c r="T85" s="317"/>
      <c r="U85" s="317"/>
      <c r="V85" s="317"/>
      <c r="W85" s="317"/>
      <c r="X85" s="317"/>
      <c r="Y85" s="317"/>
      <c r="Z85" s="317"/>
    </row>
    <row r="86" spans="1:26" ht="12.75" customHeight="1" x14ac:dyDescent="0.2">
      <c r="A86" s="317"/>
      <c r="B86" s="317"/>
      <c r="C86" s="317"/>
      <c r="D86" s="317"/>
      <c r="E86" s="317"/>
      <c r="F86" s="317"/>
      <c r="G86" s="317"/>
      <c r="H86" s="317"/>
      <c r="I86" s="317"/>
      <c r="J86" s="317"/>
      <c r="K86" s="317"/>
      <c r="L86" s="317"/>
      <c r="M86" s="317"/>
      <c r="N86" s="317"/>
      <c r="O86" s="317"/>
      <c r="P86" s="317"/>
      <c r="Q86" s="317"/>
      <c r="R86" s="317"/>
      <c r="S86" s="317"/>
      <c r="T86" s="317"/>
      <c r="U86" s="317"/>
      <c r="V86" s="317"/>
      <c r="W86" s="317"/>
      <c r="X86" s="317"/>
      <c r="Y86" s="317"/>
      <c r="Z86" s="317"/>
    </row>
    <row r="87" spans="1:26" ht="12.75" customHeight="1" x14ac:dyDescent="0.2">
      <c r="A87" s="317"/>
      <c r="B87" s="317"/>
      <c r="C87" s="317"/>
      <c r="D87" s="317"/>
      <c r="E87" s="317"/>
      <c r="F87" s="317"/>
      <c r="G87" s="317"/>
      <c r="H87" s="317"/>
      <c r="I87" s="317"/>
      <c r="J87" s="317"/>
      <c r="K87" s="317"/>
      <c r="L87" s="317"/>
      <c r="M87" s="317"/>
      <c r="N87" s="317"/>
      <c r="O87" s="317"/>
      <c r="P87" s="317"/>
      <c r="Q87" s="317"/>
      <c r="R87" s="317"/>
      <c r="S87" s="317"/>
      <c r="T87" s="317"/>
      <c r="U87" s="317"/>
      <c r="V87" s="317"/>
      <c r="W87" s="317"/>
      <c r="X87" s="317"/>
      <c r="Y87" s="317"/>
      <c r="Z87" s="317"/>
    </row>
    <row r="88" spans="1:26" ht="12.75" customHeight="1" x14ac:dyDescent="0.2">
      <c r="A88" s="317"/>
      <c r="B88" s="317"/>
      <c r="C88" s="317"/>
      <c r="D88" s="317"/>
      <c r="E88" s="317"/>
      <c r="F88" s="317"/>
      <c r="G88" s="317"/>
      <c r="H88" s="317"/>
      <c r="I88" s="317"/>
      <c r="J88" s="317"/>
      <c r="K88" s="317"/>
      <c r="L88" s="317"/>
      <c r="M88" s="317"/>
      <c r="N88" s="317"/>
      <c r="O88" s="317"/>
      <c r="P88" s="317"/>
      <c r="Q88" s="317"/>
      <c r="R88" s="317"/>
      <c r="S88" s="317"/>
      <c r="T88" s="317"/>
      <c r="U88" s="317"/>
      <c r="V88" s="317"/>
      <c r="W88" s="317"/>
      <c r="X88" s="317"/>
      <c r="Y88" s="317"/>
      <c r="Z88" s="317"/>
    </row>
    <row r="89" spans="1:26" ht="12.75" customHeight="1" x14ac:dyDescent="0.2">
      <c r="A89" s="317"/>
      <c r="B89" s="317"/>
      <c r="C89" s="317"/>
      <c r="D89" s="317"/>
      <c r="E89" s="317"/>
      <c r="F89" s="317"/>
      <c r="G89" s="317"/>
      <c r="H89" s="317"/>
      <c r="I89" s="317"/>
      <c r="J89" s="317"/>
      <c r="K89" s="317"/>
      <c r="L89" s="317"/>
      <c r="M89" s="317"/>
      <c r="N89" s="317"/>
      <c r="O89" s="317"/>
      <c r="P89" s="317"/>
      <c r="Q89" s="317"/>
      <c r="R89" s="317"/>
      <c r="S89" s="317"/>
      <c r="T89" s="317"/>
      <c r="U89" s="317"/>
      <c r="V89" s="317"/>
      <c r="W89" s="317"/>
      <c r="X89" s="317"/>
      <c r="Y89" s="317"/>
      <c r="Z89" s="317"/>
    </row>
    <row r="90" spans="1:26" ht="12.75" customHeight="1" x14ac:dyDescent="0.2">
      <c r="A90" s="317"/>
      <c r="B90" s="317"/>
      <c r="C90" s="317"/>
      <c r="D90" s="317"/>
      <c r="E90" s="317"/>
      <c r="F90" s="317"/>
      <c r="G90" s="317"/>
      <c r="H90" s="317"/>
      <c r="I90" s="317"/>
      <c r="J90" s="317"/>
      <c r="K90" s="317"/>
      <c r="L90" s="317"/>
      <c r="M90" s="317"/>
      <c r="N90" s="317"/>
      <c r="O90" s="317"/>
      <c r="P90" s="317"/>
      <c r="Q90" s="317"/>
      <c r="R90" s="317"/>
      <c r="S90" s="317"/>
      <c r="T90" s="317"/>
      <c r="U90" s="317"/>
      <c r="V90" s="317"/>
      <c r="W90" s="317"/>
      <c r="X90" s="317"/>
      <c r="Y90" s="317"/>
      <c r="Z90" s="317"/>
    </row>
    <row r="91" spans="1:26" ht="12.75" customHeight="1" x14ac:dyDescent="0.2">
      <c r="A91" s="317"/>
      <c r="B91" s="317"/>
      <c r="C91" s="317"/>
      <c r="D91" s="317"/>
      <c r="E91" s="317"/>
      <c r="F91" s="317"/>
      <c r="G91" s="317"/>
      <c r="H91" s="317"/>
      <c r="I91" s="317"/>
      <c r="J91" s="317"/>
      <c r="K91" s="317"/>
      <c r="L91" s="317"/>
      <c r="M91" s="317"/>
      <c r="N91" s="317"/>
      <c r="O91" s="317"/>
      <c r="P91" s="317"/>
      <c r="Q91" s="317"/>
      <c r="R91" s="317"/>
      <c r="S91" s="317"/>
      <c r="T91" s="317"/>
      <c r="U91" s="317"/>
      <c r="V91" s="317"/>
      <c r="W91" s="317"/>
      <c r="X91" s="317"/>
      <c r="Y91" s="317"/>
      <c r="Z91" s="317"/>
    </row>
    <row r="92" spans="1:26" ht="12.75" customHeight="1" x14ac:dyDescent="0.2">
      <c r="A92" s="317"/>
      <c r="B92" s="317"/>
      <c r="C92" s="317"/>
      <c r="D92" s="317"/>
      <c r="E92" s="317"/>
      <c r="F92" s="317"/>
      <c r="G92" s="317"/>
      <c r="H92" s="317"/>
      <c r="I92" s="317"/>
      <c r="J92" s="317"/>
      <c r="K92" s="317"/>
      <c r="L92" s="317"/>
      <c r="M92" s="317"/>
      <c r="N92" s="317"/>
      <c r="O92" s="317"/>
      <c r="P92" s="317"/>
      <c r="Q92" s="317"/>
      <c r="R92" s="317"/>
      <c r="S92" s="317"/>
      <c r="T92" s="317"/>
      <c r="U92" s="317"/>
      <c r="V92" s="317"/>
      <c r="W92" s="317"/>
      <c r="X92" s="317"/>
      <c r="Y92" s="317"/>
      <c r="Z92" s="317"/>
    </row>
    <row r="93" spans="1:26" ht="12.75" customHeight="1" x14ac:dyDescent="0.2">
      <c r="A93" s="317"/>
      <c r="B93" s="317"/>
      <c r="C93" s="317"/>
      <c r="D93" s="317"/>
      <c r="E93" s="317"/>
      <c r="F93" s="317"/>
      <c r="G93" s="317"/>
      <c r="H93" s="317"/>
      <c r="I93" s="317"/>
      <c r="J93" s="317"/>
      <c r="K93" s="317"/>
      <c r="L93" s="317"/>
      <c r="M93" s="317"/>
      <c r="N93" s="317"/>
      <c r="O93" s="317"/>
      <c r="P93" s="317"/>
      <c r="Q93" s="317"/>
      <c r="R93" s="317"/>
      <c r="S93" s="317"/>
      <c r="T93" s="317"/>
      <c r="U93" s="317"/>
      <c r="V93" s="317"/>
      <c r="W93" s="317"/>
      <c r="X93" s="317"/>
      <c r="Y93" s="317"/>
      <c r="Z93" s="317"/>
    </row>
    <row r="94" spans="1:26" ht="12.75" customHeight="1" x14ac:dyDescent="0.2">
      <c r="A94" s="317"/>
      <c r="B94" s="317"/>
      <c r="C94" s="317"/>
      <c r="D94" s="317"/>
      <c r="E94" s="317"/>
      <c r="F94" s="317"/>
      <c r="G94" s="317"/>
      <c r="H94" s="317"/>
      <c r="I94" s="317"/>
      <c r="J94" s="317"/>
      <c r="K94" s="317"/>
      <c r="L94" s="317"/>
      <c r="M94" s="317"/>
      <c r="N94" s="317"/>
      <c r="O94" s="317"/>
      <c r="P94" s="317"/>
      <c r="Q94" s="317"/>
      <c r="R94" s="317"/>
      <c r="S94" s="317"/>
      <c r="T94" s="317"/>
      <c r="U94" s="317"/>
      <c r="V94" s="317"/>
      <c r="W94" s="317"/>
      <c r="X94" s="317"/>
      <c r="Y94" s="317"/>
      <c r="Z94" s="317"/>
    </row>
    <row r="95" spans="1:26" ht="12.75" customHeight="1" x14ac:dyDescent="0.2">
      <c r="A95" s="317"/>
      <c r="B95" s="317"/>
      <c r="C95" s="317"/>
      <c r="D95" s="317"/>
      <c r="E95" s="317"/>
      <c r="F95" s="317"/>
      <c r="G95" s="317"/>
      <c r="H95" s="317"/>
      <c r="I95" s="317"/>
      <c r="J95" s="317"/>
      <c r="K95" s="317"/>
      <c r="L95" s="317"/>
      <c r="M95" s="317"/>
      <c r="N95" s="317"/>
      <c r="O95" s="317"/>
      <c r="P95" s="317"/>
      <c r="Q95" s="317"/>
      <c r="R95" s="317"/>
      <c r="S95" s="317"/>
      <c r="T95" s="317"/>
      <c r="U95" s="317"/>
      <c r="V95" s="317"/>
      <c r="W95" s="317"/>
      <c r="X95" s="317"/>
      <c r="Y95" s="317"/>
      <c r="Z95" s="317"/>
    </row>
    <row r="96" spans="1:26" ht="12.75" customHeight="1" x14ac:dyDescent="0.2">
      <c r="A96" s="317"/>
      <c r="B96" s="317"/>
      <c r="C96" s="317"/>
      <c r="D96" s="317"/>
      <c r="E96" s="317"/>
      <c r="F96" s="317"/>
      <c r="G96" s="317"/>
      <c r="H96" s="317"/>
      <c r="I96" s="317"/>
      <c r="J96" s="317"/>
      <c r="K96" s="317"/>
      <c r="L96" s="317"/>
      <c r="M96" s="317"/>
      <c r="N96" s="317"/>
      <c r="O96" s="317"/>
      <c r="P96" s="317"/>
      <c r="Q96" s="317"/>
      <c r="R96" s="317"/>
      <c r="S96" s="317"/>
      <c r="T96" s="317"/>
      <c r="U96" s="317"/>
      <c r="V96" s="317"/>
      <c r="W96" s="317"/>
      <c r="X96" s="317"/>
      <c r="Y96" s="317"/>
      <c r="Z96" s="317"/>
    </row>
    <row r="97" spans="1:26" ht="12.75" customHeight="1" x14ac:dyDescent="0.2">
      <c r="A97" s="317"/>
      <c r="B97" s="317"/>
      <c r="C97" s="317"/>
      <c r="D97" s="317"/>
      <c r="E97" s="317"/>
      <c r="F97" s="317"/>
      <c r="G97" s="317"/>
      <c r="H97" s="317"/>
      <c r="I97" s="317"/>
      <c r="J97" s="317"/>
      <c r="K97" s="317"/>
      <c r="L97" s="317"/>
      <c r="M97" s="317"/>
      <c r="N97" s="317"/>
      <c r="O97" s="317"/>
      <c r="P97" s="317"/>
      <c r="Q97" s="317"/>
      <c r="R97" s="317"/>
      <c r="S97" s="317"/>
      <c r="T97" s="317"/>
      <c r="U97" s="317"/>
      <c r="V97" s="317"/>
      <c r="W97" s="317"/>
      <c r="X97" s="317"/>
      <c r="Y97" s="317"/>
      <c r="Z97" s="317"/>
    </row>
    <row r="98" spans="1:26" ht="12.75" customHeight="1" x14ac:dyDescent="0.2">
      <c r="A98" s="317"/>
      <c r="B98" s="317"/>
      <c r="C98" s="317"/>
      <c r="D98" s="317"/>
      <c r="E98" s="317"/>
      <c r="F98" s="317"/>
      <c r="G98" s="317"/>
      <c r="H98" s="317"/>
      <c r="I98" s="317"/>
      <c r="J98" s="317"/>
      <c r="K98" s="317"/>
      <c r="L98" s="317"/>
      <c r="M98" s="317"/>
      <c r="N98" s="317"/>
      <c r="O98" s="317"/>
      <c r="P98" s="317"/>
      <c r="Q98" s="317"/>
      <c r="R98" s="317"/>
      <c r="S98" s="317"/>
      <c r="T98" s="317"/>
      <c r="U98" s="317"/>
      <c r="V98" s="317"/>
      <c r="W98" s="317"/>
      <c r="X98" s="317"/>
      <c r="Y98" s="317"/>
      <c r="Z98" s="317"/>
    </row>
    <row r="99" spans="1:26" ht="12.75" customHeight="1" x14ac:dyDescent="0.2">
      <c r="A99" s="317"/>
      <c r="B99" s="317"/>
      <c r="C99" s="317"/>
      <c r="D99" s="317"/>
      <c r="E99" s="317"/>
      <c r="F99" s="317"/>
      <c r="G99" s="317"/>
      <c r="H99" s="317"/>
      <c r="I99" s="317"/>
      <c r="J99" s="317"/>
      <c r="K99" s="317"/>
      <c r="L99" s="317"/>
      <c r="M99" s="317"/>
      <c r="N99" s="317"/>
      <c r="O99" s="317"/>
      <c r="P99" s="317"/>
      <c r="Q99" s="317"/>
      <c r="R99" s="317"/>
      <c r="S99" s="317"/>
      <c r="T99" s="317"/>
      <c r="U99" s="317"/>
      <c r="V99" s="317"/>
      <c r="W99" s="317"/>
      <c r="X99" s="317"/>
      <c r="Y99" s="317"/>
      <c r="Z99" s="317"/>
    </row>
    <row r="100" spans="1:26" ht="12.75" customHeight="1" x14ac:dyDescent="0.2">
      <c r="A100" s="317"/>
      <c r="B100" s="317"/>
      <c r="C100" s="317"/>
      <c r="D100" s="317"/>
      <c r="E100" s="317"/>
      <c r="F100" s="317"/>
      <c r="G100" s="317"/>
      <c r="H100" s="317"/>
      <c r="I100" s="317"/>
      <c r="J100" s="317"/>
      <c r="K100" s="317"/>
      <c r="L100" s="317"/>
      <c r="M100" s="317"/>
      <c r="N100" s="317"/>
      <c r="O100" s="317"/>
      <c r="P100" s="317"/>
      <c r="Q100" s="317"/>
      <c r="R100" s="317"/>
      <c r="S100" s="317"/>
      <c r="T100" s="317"/>
      <c r="U100" s="317"/>
      <c r="V100" s="317"/>
      <c r="W100" s="317"/>
      <c r="X100" s="317"/>
      <c r="Y100" s="317"/>
      <c r="Z100" s="317"/>
    </row>
    <row r="101" spans="1:26" ht="12.75" customHeight="1" x14ac:dyDescent="0.2">
      <c r="A101" s="317"/>
      <c r="B101" s="317"/>
      <c r="C101" s="317"/>
      <c r="D101" s="317"/>
      <c r="E101" s="317"/>
      <c r="F101" s="317"/>
      <c r="G101" s="317"/>
      <c r="H101" s="317"/>
      <c r="I101" s="317"/>
      <c r="J101" s="317"/>
      <c r="K101" s="317"/>
      <c r="L101" s="317"/>
      <c r="M101" s="317"/>
      <c r="N101" s="317"/>
      <c r="O101" s="317"/>
      <c r="P101" s="317"/>
      <c r="Q101" s="317"/>
      <c r="R101" s="317"/>
      <c r="S101" s="317"/>
      <c r="T101" s="317"/>
      <c r="U101" s="317"/>
      <c r="V101" s="317"/>
      <c r="W101" s="317"/>
      <c r="X101" s="317"/>
      <c r="Y101" s="317"/>
      <c r="Z101" s="317"/>
    </row>
    <row r="102" spans="1:26" ht="12.75" customHeight="1" x14ac:dyDescent="0.2">
      <c r="A102" s="317"/>
      <c r="B102" s="317"/>
      <c r="C102" s="317"/>
      <c r="D102" s="317"/>
      <c r="E102" s="317"/>
      <c r="F102" s="317"/>
      <c r="G102" s="317"/>
      <c r="H102" s="317"/>
      <c r="I102" s="317"/>
      <c r="J102" s="317"/>
      <c r="K102" s="317"/>
      <c r="L102" s="317"/>
      <c r="M102" s="317"/>
      <c r="N102" s="317"/>
      <c r="O102" s="317"/>
      <c r="P102" s="317"/>
      <c r="Q102" s="317"/>
      <c r="R102" s="317"/>
      <c r="S102" s="317"/>
      <c r="T102" s="317"/>
      <c r="U102" s="317"/>
      <c r="V102" s="317"/>
      <c r="W102" s="317"/>
      <c r="X102" s="317"/>
      <c r="Y102" s="317"/>
      <c r="Z102" s="317"/>
    </row>
    <row r="103" spans="1:26" ht="12.75" customHeight="1" x14ac:dyDescent="0.2">
      <c r="A103" s="317"/>
      <c r="B103" s="317"/>
      <c r="C103" s="317"/>
      <c r="D103" s="317"/>
      <c r="E103" s="317"/>
      <c r="F103" s="317"/>
      <c r="G103" s="317"/>
      <c r="H103" s="317"/>
      <c r="I103" s="317"/>
      <c r="J103" s="317"/>
      <c r="K103" s="317"/>
      <c r="L103" s="317"/>
      <c r="M103" s="317"/>
      <c r="N103" s="317"/>
      <c r="O103" s="317"/>
      <c r="P103" s="317"/>
      <c r="Q103" s="317"/>
      <c r="R103" s="317"/>
      <c r="S103" s="317"/>
      <c r="T103" s="317"/>
      <c r="U103" s="317"/>
      <c r="V103" s="317"/>
      <c r="W103" s="317"/>
      <c r="X103" s="317"/>
      <c r="Y103" s="317"/>
      <c r="Z103" s="317"/>
    </row>
    <row r="104" spans="1:26" ht="12.75" customHeight="1" x14ac:dyDescent="0.2">
      <c r="A104" s="317"/>
      <c r="B104" s="317"/>
      <c r="C104" s="317"/>
      <c r="D104" s="317"/>
      <c r="E104" s="317"/>
      <c r="F104" s="317"/>
      <c r="G104" s="317"/>
      <c r="H104" s="317"/>
      <c r="I104" s="317"/>
      <c r="J104" s="317"/>
      <c r="K104" s="317"/>
      <c r="L104" s="317"/>
      <c r="M104" s="317"/>
      <c r="N104" s="317"/>
      <c r="O104" s="317"/>
      <c r="P104" s="317"/>
      <c r="Q104" s="317"/>
      <c r="R104" s="317"/>
      <c r="S104" s="317"/>
      <c r="T104" s="317"/>
      <c r="U104" s="317"/>
      <c r="V104" s="317"/>
      <c r="W104" s="317"/>
      <c r="X104" s="317"/>
      <c r="Y104" s="317"/>
      <c r="Z104" s="317"/>
    </row>
    <row r="105" spans="1:26" ht="12.75" customHeight="1" x14ac:dyDescent="0.2">
      <c r="A105" s="317"/>
      <c r="B105" s="317"/>
      <c r="C105" s="317"/>
      <c r="D105" s="317"/>
      <c r="E105" s="317"/>
      <c r="F105" s="317"/>
      <c r="G105" s="317"/>
      <c r="H105" s="317"/>
      <c r="I105" s="317"/>
      <c r="J105" s="317"/>
      <c r="K105" s="317"/>
      <c r="L105" s="317"/>
      <c r="M105" s="317"/>
      <c r="N105" s="317"/>
      <c r="O105" s="317"/>
      <c r="P105" s="317"/>
      <c r="Q105" s="317"/>
      <c r="R105" s="317"/>
      <c r="S105" s="317"/>
      <c r="T105" s="317"/>
      <c r="U105" s="317"/>
      <c r="V105" s="317"/>
      <c r="W105" s="317"/>
      <c r="X105" s="317"/>
      <c r="Y105" s="317"/>
      <c r="Z105" s="317"/>
    </row>
    <row r="106" spans="1:26" ht="12.75" customHeight="1" x14ac:dyDescent="0.2">
      <c r="A106" s="317"/>
      <c r="B106" s="317"/>
      <c r="C106" s="317"/>
      <c r="D106" s="317"/>
      <c r="E106" s="317"/>
      <c r="F106" s="317"/>
      <c r="G106" s="317"/>
      <c r="H106" s="317"/>
      <c r="I106" s="317"/>
      <c r="J106" s="317"/>
      <c r="K106" s="317"/>
      <c r="L106" s="317"/>
      <c r="M106" s="317"/>
      <c r="N106" s="317"/>
      <c r="O106" s="317"/>
      <c r="P106" s="317"/>
      <c r="Q106" s="317"/>
      <c r="R106" s="317"/>
      <c r="S106" s="317"/>
      <c r="T106" s="317"/>
      <c r="U106" s="317"/>
      <c r="V106" s="317"/>
      <c r="W106" s="317"/>
      <c r="X106" s="317"/>
      <c r="Y106" s="317"/>
      <c r="Z106" s="317"/>
    </row>
    <row r="107" spans="1:26" ht="12.75" customHeight="1" x14ac:dyDescent="0.2">
      <c r="A107" s="317"/>
      <c r="B107" s="317"/>
      <c r="C107" s="317"/>
      <c r="D107" s="317"/>
      <c r="E107" s="317"/>
      <c r="F107" s="317"/>
      <c r="G107" s="317"/>
      <c r="H107" s="317"/>
      <c r="I107" s="317"/>
      <c r="J107" s="317"/>
      <c r="K107" s="317"/>
      <c r="L107" s="317"/>
      <c r="M107" s="317"/>
      <c r="N107" s="317"/>
      <c r="O107" s="317"/>
      <c r="P107" s="317"/>
      <c r="Q107" s="317"/>
      <c r="R107" s="317"/>
      <c r="S107" s="317"/>
      <c r="T107" s="317"/>
      <c r="U107" s="317"/>
      <c r="V107" s="317"/>
      <c r="W107" s="317"/>
      <c r="X107" s="317"/>
      <c r="Y107" s="317"/>
      <c r="Z107" s="317"/>
    </row>
    <row r="108" spans="1:26" ht="12.75" customHeight="1" x14ac:dyDescent="0.2">
      <c r="A108" s="317"/>
      <c r="B108" s="317"/>
      <c r="C108" s="317"/>
      <c r="D108" s="317"/>
      <c r="E108" s="317"/>
      <c r="F108" s="317"/>
      <c r="G108" s="317"/>
      <c r="H108" s="317"/>
      <c r="I108" s="317"/>
      <c r="J108" s="317"/>
      <c r="K108" s="317"/>
      <c r="L108" s="317"/>
      <c r="M108" s="317"/>
      <c r="N108" s="317"/>
      <c r="O108" s="317"/>
      <c r="P108" s="317"/>
      <c r="Q108" s="317"/>
      <c r="R108" s="317"/>
      <c r="S108" s="317"/>
      <c r="T108" s="317"/>
      <c r="U108" s="317"/>
      <c r="V108" s="317"/>
      <c r="W108" s="317"/>
      <c r="X108" s="317"/>
      <c r="Y108" s="317"/>
      <c r="Z108" s="317"/>
    </row>
    <row r="109" spans="1:26" ht="12.75" customHeight="1" x14ac:dyDescent="0.2">
      <c r="A109" s="317"/>
      <c r="B109" s="317"/>
      <c r="C109" s="317"/>
      <c r="D109" s="317"/>
      <c r="E109" s="317"/>
      <c r="F109" s="317"/>
      <c r="G109" s="317"/>
      <c r="H109" s="317"/>
      <c r="I109" s="317"/>
      <c r="J109" s="317"/>
      <c r="K109" s="317"/>
      <c r="L109" s="317"/>
      <c r="M109" s="317"/>
      <c r="N109" s="317"/>
      <c r="O109" s="317"/>
      <c r="P109" s="317"/>
      <c r="Q109" s="317"/>
      <c r="R109" s="317"/>
      <c r="S109" s="317"/>
      <c r="T109" s="317"/>
      <c r="U109" s="317"/>
      <c r="V109" s="317"/>
      <c r="W109" s="317"/>
      <c r="X109" s="317"/>
      <c r="Y109" s="317"/>
      <c r="Z109" s="317"/>
    </row>
    <row r="110" spans="1:26" ht="12.75" customHeight="1" x14ac:dyDescent="0.2">
      <c r="A110" s="317"/>
      <c r="B110" s="317"/>
      <c r="C110" s="317"/>
      <c r="D110" s="317"/>
      <c r="E110" s="317"/>
      <c r="F110" s="317"/>
      <c r="G110" s="317"/>
      <c r="H110" s="317"/>
      <c r="I110" s="317"/>
      <c r="J110" s="317"/>
      <c r="K110" s="317"/>
      <c r="L110" s="317"/>
      <c r="M110" s="317"/>
      <c r="N110" s="317"/>
      <c r="O110" s="317"/>
      <c r="P110" s="317"/>
      <c r="Q110" s="317"/>
      <c r="R110" s="317"/>
      <c r="S110" s="317"/>
      <c r="T110" s="317"/>
      <c r="U110" s="317"/>
      <c r="V110" s="317"/>
      <c r="W110" s="317"/>
      <c r="X110" s="317"/>
      <c r="Y110" s="317"/>
      <c r="Z110" s="317"/>
    </row>
    <row r="111" spans="1:26" ht="12.75" customHeight="1" x14ac:dyDescent="0.2">
      <c r="A111" s="317"/>
      <c r="B111" s="317"/>
      <c r="C111" s="317"/>
      <c r="D111" s="317"/>
      <c r="E111" s="317"/>
      <c r="F111" s="317"/>
      <c r="G111" s="317"/>
      <c r="H111" s="317"/>
      <c r="I111" s="317"/>
      <c r="J111" s="317"/>
      <c r="K111" s="317"/>
      <c r="L111" s="317"/>
      <c r="M111" s="317"/>
      <c r="N111" s="317"/>
      <c r="O111" s="317"/>
      <c r="P111" s="317"/>
      <c r="Q111" s="317"/>
      <c r="R111" s="317"/>
      <c r="S111" s="317"/>
      <c r="T111" s="317"/>
      <c r="U111" s="317"/>
      <c r="V111" s="317"/>
      <c r="W111" s="317"/>
      <c r="X111" s="317"/>
      <c r="Y111" s="317"/>
      <c r="Z111" s="317"/>
    </row>
    <row r="112" spans="1:26" ht="12.75" customHeight="1" x14ac:dyDescent="0.2">
      <c r="A112" s="317"/>
      <c r="B112" s="317"/>
      <c r="C112" s="317"/>
      <c r="D112" s="317"/>
      <c r="E112" s="317"/>
      <c r="F112" s="317"/>
      <c r="G112" s="317"/>
      <c r="H112" s="317"/>
      <c r="I112" s="317"/>
      <c r="J112" s="317"/>
      <c r="K112" s="317"/>
      <c r="L112" s="317"/>
      <c r="M112" s="317"/>
      <c r="N112" s="317"/>
      <c r="O112" s="317"/>
      <c r="P112" s="317"/>
      <c r="Q112" s="317"/>
      <c r="R112" s="317"/>
      <c r="S112" s="317"/>
      <c r="T112" s="317"/>
      <c r="U112" s="317"/>
      <c r="V112" s="317"/>
      <c r="W112" s="317"/>
      <c r="X112" s="317"/>
      <c r="Y112" s="317"/>
      <c r="Z112" s="317"/>
    </row>
    <row r="113" spans="1:26" ht="12.75" customHeight="1" x14ac:dyDescent="0.2">
      <c r="A113" s="317"/>
      <c r="B113" s="317"/>
      <c r="C113" s="317"/>
      <c r="D113" s="317"/>
      <c r="E113" s="317"/>
      <c r="F113" s="317"/>
      <c r="G113" s="317"/>
      <c r="H113" s="317"/>
      <c r="I113" s="317"/>
      <c r="J113" s="317"/>
      <c r="K113" s="317"/>
      <c r="L113" s="317"/>
      <c r="M113" s="317"/>
      <c r="N113" s="317"/>
      <c r="O113" s="317"/>
      <c r="P113" s="317"/>
      <c r="Q113" s="317"/>
      <c r="R113" s="317"/>
      <c r="S113" s="317"/>
      <c r="T113" s="317"/>
      <c r="U113" s="317"/>
      <c r="V113" s="317"/>
      <c r="W113" s="317"/>
      <c r="X113" s="317"/>
      <c r="Y113" s="317"/>
      <c r="Z113" s="317"/>
    </row>
    <row r="114" spans="1:26" ht="12.75" customHeight="1" x14ac:dyDescent="0.2">
      <c r="A114" s="317"/>
      <c r="B114" s="317"/>
      <c r="C114" s="317"/>
      <c r="D114" s="317"/>
      <c r="E114" s="317"/>
      <c r="F114" s="317"/>
      <c r="G114" s="317"/>
      <c r="H114" s="317"/>
      <c r="I114" s="317"/>
      <c r="J114" s="317"/>
      <c r="K114" s="317"/>
      <c r="L114" s="317"/>
      <c r="M114" s="317"/>
      <c r="N114" s="317"/>
      <c r="O114" s="317"/>
      <c r="P114" s="317"/>
      <c r="Q114" s="317"/>
      <c r="R114" s="317"/>
      <c r="S114" s="317"/>
      <c r="T114" s="317"/>
      <c r="U114" s="317"/>
      <c r="V114" s="317"/>
      <c r="W114" s="317"/>
      <c r="X114" s="317"/>
      <c r="Y114" s="317"/>
      <c r="Z114" s="317"/>
    </row>
    <row r="115" spans="1:26" ht="12.75" customHeight="1" x14ac:dyDescent="0.2">
      <c r="A115" s="317"/>
      <c r="B115" s="317"/>
      <c r="C115" s="317"/>
      <c r="D115" s="317"/>
      <c r="E115" s="317"/>
      <c r="F115" s="317"/>
      <c r="G115" s="317"/>
      <c r="H115" s="317"/>
      <c r="I115" s="317"/>
      <c r="J115" s="317"/>
      <c r="K115" s="317"/>
      <c r="L115" s="317"/>
      <c r="M115" s="317"/>
      <c r="N115" s="317"/>
      <c r="O115" s="317"/>
      <c r="P115" s="317"/>
      <c r="Q115" s="317"/>
      <c r="R115" s="317"/>
      <c r="S115" s="317"/>
      <c r="T115" s="317"/>
      <c r="U115" s="317"/>
      <c r="V115" s="317"/>
      <c r="W115" s="317"/>
      <c r="X115" s="317"/>
      <c r="Y115" s="317"/>
      <c r="Z115" s="317"/>
    </row>
    <row r="116" spans="1:26" ht="12.75" customHeight="1" x14ac:dyDescent="0.2">
      <c r="A116" s="317"/>
      <c r="B116" s="317"/>
      <c r="C116" s="317"/>
      <c r="D116" s="317"/>
      <c r="E116" s="317"/>
      <c r="F116" s="317"/>
      <c r="G116" s="317"/>
      <c r="H116" s="317"/>
      <c r="I116" s="317"/>
      <c r="J116" s="317"/>
      <c r="K116" s="317"/>
      <c r="L116" s="317"/>
      <c r="M116" s="317"/>
      <c r="N116" s="317"/>
      <c r="O116" s="317"/>
      <c r="P116" s="317"/>
      <c r="Q116" s="317"/>
      <c r="R116" s="317"/>
      <c r="S116" s="317"/>
      <c r="T116" s="317"/>
      <c r="U116" s="317"/>
      <c r="V116" s="317"/>
      <c r="W116" s="317"/>
      <c r="X116" s="317"/>
      <c r="Y116" s="317"/>
      <c r="Z116" s="317"/>
    </row>
    <row r="117" spans="1:26" ht="12.75" customHeight="1" x14ac:dyDescent="0.2">
      <c r="A117" s="317"/>
      <c r="B117" s="317"/>
      <c r="C117" s="317"/>
      <c r="D117" s="317"/>
      <c r="E117" s="317"/>
      <c r="F117" s="317"/>
      <c r="G117" s="317"/>
      <c r="H117" s="317"/>
      <c r="I117" s="317"/>
      <c r="J117" s="317"/>
      <c r="K117" s="317"/>
      <c r="L117" s="317"/>
      <c r="M117" s="317"/>
      <c r="N117" s="317"/>
      <c r="O117" s="317"/>
      <c r="P117" s="317"/>
      <c r="Q117" s="317"/>
      <c r="R117" s="317"/>
      <c r="S117" s="317"/>
      <c r="T117" s="317"/>
      <c r="U117" s="317"/>
      <c r="V117" s="317"/>
      <c r="W117" s="317"/>
      <c r="X117" s="317"/>
      <c r="Y117" s="317"/>
      <c r="Z117" s="317"/>
    </row>
    <row r="118" spans="1:26" ht="12.75" customHeight="1" x14ac:dyDescent="0.2">
      <c r="A118" s="317"/>
      <c r="B118" s="317"/>
      <c r="C118" s="317"/>
      <c r="D118" s="317"/>
      <c r="E118" s="317"/>
      <c r="F118" s="317"/>
      <c r="G118" s="317"/>
      <c r="H118" s="317"/>
      <c r="I118" s="317"/>
      <c r="J118" s="317"/>
      <c r="K118" s="317"/>
      <c r="L118" s="317"/>
      <c r="M118" s="317"/>
      <c r="N118" s="317"/>
      <c r="O118" s="317"/>
      <c r="P118" s="317"/>
      <c r="Q118" s="317"/>
      <c r="R118" s="317"/>
      <c r="S118" s="317"/>
      <c r="T118" s="317"/>
      <c r="U118" s="317"/>
      <c r="V118" s="317"/>
      <c r="W118" s="317"/>
      <c r="X118" s="317"/>
      <c r="Y118" s="317"/>
      <c r="Z118" s="317"/>
    </row>
    <row r="119" spans="1:26" ht="12.75" customHeight="1" x14ac:dyDescent="0.2">
      <c r="A119" s="317"/>
      <c r="B119" s="317"/>
      <c r="C119" s="317"/>
      <c r="D119" s="317"/>
      <c r="E119" s="317"/>
      <c r="F119" s="317"/>
      <c r="G119" s="317"/>
      <c r="H119" s="317"/>
      <c r="I119" s="317"/>
      <c r="J119" s="317"/>
      <c r="K119" s="317"/>
      <c r="L119" s="317"/>
      <c r="M119" s="317"/>
      <c r="N119" s="317"/>
      <c r="O119" s="317"/>
      <c r="P119" s="317"/>
      <c r="Q119" s="317"/>
      <c r="R119" s="317"/>
      <c r="S119" s="317"/>
      <c r="T119" s="317"/>
      <c r="U119" s="317"/>
      <c r="V119" s="317"/>
      <c r="W119" s="317"/>
      <c r="X119" s="317"/>
      <c r="Y119" s="317"/>
      <c r="Z119" s="317"/>
    </row>
    <row r="120" spans="1:26" ht="12.75" customHeight="1" x14ac:dyDescent="0.2">
      <c r="A120" s="317"/>
      <c r="B120" s="317"/>
      <c r="C120" s="317"/>
      <c r="D120" s="317"/>
      <c r="E120" s="317"/>
      <c r="F120" s="317"/>
      <c r="G120" s="317"/>
      <c r="H120" s="317"/>
      <c r="I120" s="317"/>
      <c r="J120" s="317"/>
      <c r="K120" s="317"/>
      <c r="L120" s="317"/>
      <c r="M120" s="317"/>
      <c r="N120" s="317"/>
      <c r="O120" s="317"/>
      <c r="P120" s="317"/>
      <c r="Q120" s="317"/>
      <c r="R120" s="317"/>
      <c r="S120" s="317"/>
      <c r="T120" s="317"/>
      <c r="U120" s="317"/>
      <c r="V120" s="317"/>
      <c r="W120" s="317"/>
      <c r="X120" s="317"/>
      <c r="Y120" s="317"/>
      <c r="Z120" s="317"/>
    </row>
    <row r="121" spans="1:26" ht="12.75" customHeight="1" x14ac:dyDescent="0.2">
      <c r="A121" s="317"/>
      <c r="B121" s="317"/>
      <c r="C121" s="317"/>
      <c r="D121" s="317"/>
      <c r="E121" s="317"/>
      <c r="F121" s="317"/>
      <c r="G121" s="317"/>
      <c r="H121" s="317"/>
      <c r="I121" s="317"/>
      <c r="J121" s="317"/>
      <c r="K121" s="317"/>
      <c r="L121" s="317"/>
      <c r="M121" s="317"/>
      <c r="N121" s="317"/>
      <c r="O121" s="317"/>
      <c r="P121" s="317"/>
      <c r="Q121" s="317"/>
      <c r="R121" s="317"/>
      <c r="S121" s="317"/>
      <c r="T121" s="317"/>
      <c r="U121" s="317"/>
      <c r="V121" s="317"/>
      <c r="W121" s="317"/>
      <c r="X121" s="317"/>
      <c r="Y121" s="317"/>
      <c r="Z121" s="317"/>
    </row>
    <row r="122" spans="1:26" ht="12.75" customHeight="1" x14ac:dyDescent="0.2">
      <c r="A122" s="317"/>
      <c r="B122" s="317"/>
      <c r="C122" s="317"/>
      <c r="D122" s="317"/>
      <c r="E122" s="317"/>
      <c r="F122" s="317"/>
      <c r="G122" s="317"/>
      <c r="H122" s="317"/>
      <c r="I122" s="317"/>
      <c r="J122" s="317"/>
      <c r="K122" s="317"/>
      <c r="L122" s="317"/>
      <c r="M122" s="317"/>
      <c r="N122" s="317"/>
      <c r="O122" s="317"/>
      <c r="P122" s="317"/>
      <c r="Q122" s="317"/>
      <c r="R122" s="317"/>
      <c r="S122" s="317"/>
      <c r="T122" s="317"/>
      <c r="U122" s="317"/>
      <c r="V122" s="317"/>
      <c r="W122" s="317"/>
      <c r="X122" s="317"/>
      <c r="Y122" s="317"/>
      <c r="Z122" s="317"/>
    </row>
    <row r="123" spans="1:26" ht="12.75" customHeight="1" x14ac:dyDescent="0.2">
      <c r="A123" s="317"/>
      <c r="B123" s="317"/>
      <c r="C123" s="317"/>
      <c r="D123" s="317"/>
      <c r="E123" s="317"/>
      <c r="F123" s="317"/>
      <c r="G123" s="317"/>
      <c r="H123" s="317"/>
      <c r="I123" s="317"/>
      <c r="J123" s="317"/>
      <c r="K123" s="317"/>
      <c r="L123" s="317"/>
      <c r="M123" s="317"/>
      <c r="N123" s="317"/>
      <c r="O123" s="317"/>
      <c r="P123" s="317"/>
      <c r="Q123" s="317"/>
      <c r="R123" s="317"/>
      <c r="S123" s="317"/>
      <c r="T123" s="317"/>
      <c r="U123" s="317"/>
      <c r="V123" s="317"/>
      <c r="W123" s="317"/>
      <c r="X123" s="317"/>
      <c r="Y123" s="317"/>
      <c r="Z123" s="317"/>
    </row>
    <row r="124" spans="1:26" ht="12.75" customHeight="1" x14ac:dyDescent="0.2">
      <c r="A124" s="317"/>
      <c r="B124" s="317"/>
      <c r="C124" s="317"/>
      <c r="D124" s="317"/>
      <c r="E124" s="317"/>
      <c r="F124" s="317"/>
      <c r="G124" s="317"/>
      <c r="H124" s="317"/>
      <c r="I124" s="317"/>
      <c r="J124" s="317"/>
      <c r="K124" s="317"/>
      <c r="L124" s="317"/>
      <c r="M124" s="317"/>
      <c r="N124" s="317"/>
      <c r="O124" s="317"/>
      <c r="P124" s="317"/>
      <c r="Q124" s="317"/>
      <c r="R124" s="317"/>
      <c r="S124" s="317"/>
      <c r="T124" s="317"/>
      <c r="U124" s="317"/>
      <c r="V124" s="317"/>
      <c r="W124" s="317"/>
      <c r="X124" s="317"/>
      <c r="Y124" s="317"/>
      <c r="Z124" s="317"/>
    </row>
    <row r="125" spans="1:26" ht="12.75" customHeight="1" x14ac:dyDescent="0.2">
      <c r="A125" s="317"/>
      <c r="B125" s="317"/>
      <c r="C125" s="317"/>
      <c r="D125" s="317"/>
      <c r="E125" s="317"/>
      <c r="F125" s="317"/>
      <c r="G125" s="317"/>
      <c r="H125" s="317"/>
      <c r="I125" s="317"/>
      <c r="J125" s="317"/>
      <c r="K125" s="317"/>
      <c r="L125" s="317"/>
      <c r="M125" s="317"/>
      <c r="N125" s="317"/>
      <c r="O125" s="317"/>
      <c r="P125" s="317"/>
      <c r="Q125" s="317"/>
      <c r="R125" s="317"/>
      <c r="S125" s="317"/>
      <c r="T125" s="317"/>
      <c r="U125" s="317"/>
      <c r="V125" s="317"/>
      <c r="W125" s="317"/>
      <c r="X125" s="317"/>
      <c r="Y125" s="317"/>
      <c r="Z125" s="317"/>
    </row>
    <row r="126" spans="1:26" ht="12.75" customHeight="1" x14ac:dyDescent="0.2">
      <c r="A126" s="317"/>
      <c r="B126" s="317"/>
      <c r="C126" s="317"/>
      <c r="D126" s="317"/>
      <c r="E126" s="317"/>
      <c r="F126" s="317"/>
      <c r="G126" s="317"/>
      <c r="H126" s="317"/>
      <c r="I126" s="317"/>
      <c r="J126" s="317"/>
      <c r="K126" s="317"/>
      <c r="L126" s="317"/>
      <c r="M126" s="317"/>
      <c r="N126" s="317"/>
      <c r="O126" s="317"/>
      <c r="P126" s="317"/>
      <c r="Q126" s="317"/>
      <c r="R126" s="317"/>
      <c r="S126" s="317"/>
      <c r="T126" s="317"/>
      <c r="U126" s="317"/>
      <c r="V126" s="317"/>
      <c r="W126" s="317"/>
      <c r="X126" s="317"/>
      <c r="Y126" s="317"/>
      <c r="Z126" s="317"/>
    </row>
    <row r="127" spans="1:26" ht="12.75" customHeight="1" x14ac:dyDescent="0.2">
      <c r="A127" s="317"/>
      <c r="B127" s="317"/>
      <c r="C127" s="317"/>
      <c r="D127" s="317"/>
      <c r="E127" s="317"/>
      <c r="F127" s="317"/>
      <c r="G127" s="317"/>
      <c r="H127" s="317"/>
      <c r="I127" s="317"/>
      <c r="J127" s="317"/>
      <c r="K127" s="317"/>
      <c r="L127" s="317"/>
      <c r="M127" s="317"/>
      <c r="N127" s="317"/>
      <c r="O127" s="317"/>
      <c r="P127" s="317"/>
      <c r="Q127" s="317"/>
      <c r="R127" s="317"/>
      <c r="S127" s="317"/>
      <c r="T127" s="317"/>
      <c r="U127" s="317"/>
      <c r="V127" s="317"/>
      <c r="W127" s="317"/>
      <c r="X127" s="317"/>
      <c r="Y127" s="317"/>
      <c r="Z127" s="317"/>
    </row>
    <row r="128" spans="1:26" ht="12.75" customHeight="1" x14ac:dyDescent="0.2">
      <c r="A128" s="317"/>
      <c r="B128" s="317"/>
      <c r="C128" s="317"/>
      <c r="D128" s="317"/>
      <c r="E128" s="317"/>
      <c r="F128" s="317"/>
      <c r="G128" s="317"/>
      <c r="H128" s="317"/>
      <c r="I128" s="317"/>
      <c r="J128" s="317"/>
      <c r="K128" s="317"/>
      <c r="L128" s="317"/>
      <c r="M128" s="317"/>
      <c r="N128" s="317"/>
      <c r="O128" s="317"/>
      <c r="P128" s="317"/>
      <c r="Q128" s="317"/>
      <c r="R128" s="317"/>
      <c r="S128" s="317"/>
      <c r="T128" s="317"/>
      <c r="U128" s="317"/>
      <c r="V128" s="317"/>
      <c r="W128" s="317"/>
      <c r="X128" s="317"/>
      <c r="Y128" s="317"/>
      <c r="Z128" s="317"/>
    </row>
    <row r="129" spans="1:26" ht="12.75" customHeight="1" x14ac:dyDescent="0.2">
      <c r="A129" s="317"/>
      <c r="B129" s="317"/>
      <c r="C129" s="317"/>
      <c r="D129" s="317"/>
      <c r="E129" s="317"/>
      <c r="F129" s="317"/>
      <c r="G129" s="317"/>
      <c r="H129" s="317"/>
      <c r="I129" s="317"/>
      <c r="J129" s="317"/>
      <c r="K129" s="317"/>
      <c r="L129" s="317"/>
      <c r="M129" s="317"/>
      <c r="N129" s="317"/>
      <c r="O129" s="317"/>
      <c r="P129" s="317"/>
      <c r="Q129" s="317"/>
      <c r="R129" s="317"/>
      <c r="S129" s="317"/>
      <c r="T129" s="317"/>
      <c r="U129" s="317"/>
      <c r="V129" s="317"/>
      <c r="W129" s="317"/>
      <c r="X129" s="317"/>
      <c r="Y129" s="317"/>
      <c r="Z129" s="317"/>
    </row>
    <row r="130" spans="1:26" ht="12.75" customHeight="1" x14ac:dyDescent="0.2">
      <c r="A130" s="317"/>
      <c r="B130" s="317"/>
      <c r="C130" s="317"/>
      <c r="D130" s="317"/>
      <c r="E130" s="317"/>
      <c r="F130" s="317"/>
      <c r="G130" s="317"/>
      <c r="H130" s="317"/>
      <c r="I130" s="317"/>
      <c r="J130" s="317"/>
      <c r="K130" s="317"/>
      <c r="L130" s="317"/>
      <c r="M130" s="317"/>
      <c r="N130" s="317"/>
      <c r="O130" s="317"/>
      <c r="P130" s="317"/>
      <c r="Q130" s="317"/>
      <c r="R130" s="317"/>
      <c r="S130" s="317"/>
      <c r="T130" s="317"/>
      <c r="U130" s="317"/>
      <c r="V130" s="317"/>
      <c r="W130" s="317"/>
      <c r="X130" s="317"/>
      <c r="Y130" s="317"/>
      <c r="Z130" s="317"/>
    </row>
    <row r="131" spans="1:26" ht="12.75" customHeight="1" x14ac:dyDescent="0.2">
      <c r="A131" s="317"/>
      <c r="B131" s="317"/>
      <c r="C131" s="317"/>
      <c r="D131" s="317"/>
      <c r="E131" s="317"/>
      <c r="F131" s="317"/>
      <c r="G131" s="317"/>
      <c r="H131" s="317"/>
      <c r="I131" s="317"/>
      <c r="J131" s="317"/>
      <c r="K131" s="317"/>
      <c r="L131" s="317"/>
      <c r="M131" s="317"/>
      <c r="N131" s="317"/>
      <c r="O131" s="317"/>
      <c r="P131" s="317"/>
      <c r="Q131" s="317"/>
      <c r="R131" s="317"/>
      <c r="S131" s="317"/>
      <c r="T131" s="317"/>
      <c r="U131" s="317"/>
      <c r="V131" s="317"/>
      <c r="W131" s="317"/>
      <c r="X131" s="317"/>
      <c r="Y131" s="317"/>
      <c r="Z131" s="317"/>
    </row>
    <row r="132" spans="1:26" ht="12.75" customHeight="1" x14ac:dyDescent="0.2">
      <c r="A132" s="317"/>
      <c r="B132" s="317"/>
      <c r="C132" s="317"/>
      <c r="D132" s="317"/>
      <c r="E132" s="317"/>
      <c r="F132" s="317"/>
      <c r="G132" s="317"/>
      <c r="H132" s="317"/>
      <c r="I132" s="317"/>
      <c r="J132" s="317"/>
      <c r="K132" s="317"/>
      <c r="L132" s="317"/>
      <c r="M132" s="317"/>
      <c r="N132" s="317"/>
      <c r="O132" s="317"/>
      <c r="P132" s="317"/>
      <c r="Q132" s="317"/>
      <c r="R132" s="317"/>
      <c r="S132" s="317"/>
      <c r="T132" s="317"/>
      <c r="U132" s="317"/>
      <c r="V132" s="317"/>
      <c r="W132" s="317"/>
      <c r="X132" s="317"/>
      <c r="Y132" s="317"/>
      <c r="Z132" s="317"/>
    </row>
    <row r="133" spans="1:26" ht="12.75" customHeight="1" x14ac:dyDescent="0.2">
      <c r="A133" s="317"/>
      <c r="B133" s="317"/>
      <c r="C133" s="317"/>
      <c r="D133" s="317"/>
      <c r="E133" s="317"/>
      <c r="F133" s="317"/>
      <c r="G133" s="317"/>
      <c r="H133" s="317"/>
      <c r="I133" s="317"/>
      <c r="J133" s="317"/>
      <c r="K133" s="317"/>
      <c r="L133" s="317"/>
      <c r="M133" s="317"/>
      <c r="N133" s="317"/>
      <c r="O133" s="317"/>
      <c r="P133" s="317"/>
      <c r="Q133" s="317"/>
      <c r="R133" s="317"/>
      <c r="S133" s="317"/>
      <c r="T133" s="317"/>
      <c r="U133" s="317"/>
      <c r="V133" s="317"/>
      <c r="W133" s="317"/>
      <c r="X133" s="317"/>
      <c r="Y133" s="317"/>
      <c r="Z133" s="317"/>
    </row>
    <row r="134" spans="1:26" ht="12.75" customHeight="1" x14ac:dyDescent="0.2">
      <c r="A134" s="317"/>
      <c r="B134" s="317"/>
      <c r="C134" s="317"/>
      <c r="D134" s="317"/>
      <c r="E134" s="317"/>
      <c r="F134" s="317"/>
      <c r="G134" s="317"/>
      <c r="H134" s="317"/>
      <c r="I134" s="317"/>
      <c r="J134" s="317"/>
      <c r="K134" s="317"/>
      <c r="L134" s="317"/>
      <c r="M134" s="317"/>
      <c r="N134" s="317"/>
      <c r="O134" s="317"/>
      <c r="P134" s="317"/>
      <c r="Q134" s="317"/>
      <c r="R134" s="317"/>
      <c r="S134" s="317"/>
      <c r="T134" s="317"/>
      <c r="U134" s="317"/>
      <c r="V134" s="317"/>
      <c r="W134" s="317"/>
      <c r="X134" s="317"/>
      <c r="Y134" s="317"/>
      <c r="Z134" s="317"/>
    </row>
    <row r="135" spans="1:26" ht="12.75" customHeight="1" x14ac:dyDescent="0.2">
      <c r="A135" s="317"/>
      <c r="B135" s="317"/>
      <c r="C135" s="317"/>
      <c r="D135" s="317"/>
      <c r="E135" s="317"/>
      <c r="F135" s="317"/>
      <c r="G135" s="317"/>
      <c r="H135" s="317"/>
      <c r="I135" s="317"/>
      <c r="J135" s="317"/>
      <c r="K135" s="317"/>
      <c r="L135" s="317"/>
      <c r="M135" s="317"/>
      <c r="N135" s="317"/>
      <c r="O135" s="317"/>
      <c r="P135" s="317"/>
      <c r="Q135" s="317"/>
      <c r="R135" s="317"/>
      <c r="S135" s="317"/>
      <c r="T135" s="317"/>
      <c r="U135" s="317"/>
      <c r="V135" s="317"/>
      <c r="W135" s="317"/>
      <c r="X135" s="317"/>
      <c r="Y135" s="317"/>
      <c r="Z135" s="317"/>
    </row>
    <row r="136" spans="1:26" ht="12.75" customHeight="1" x14ac:dyDescent="0.2">
      <c r="A136" s="317"/>
      <c r="B136" s="317"/>
      <c r="C136" s="317"/>
      <c r="D136" s="317"/>
      <c r="E136" s="317"/>
      <c r="F136" s="317"/>
      <c r="G136" s="317"/>
      <c r="H136" s="317"/>
      <c r="I136" s="317"/>
      <c r="J136" s="317"/>
      <c r="K136" s="317"/>
      <c r="L136" s="317"/>
      <c r="M136" s="317"/>
      <c r="N136" s="317"/>
      <c r="O136" s="317"/>
      <c r="P136" s="317"/>
      <c r="Q136" s="317"/>
      <c r="R136" s="317"/>
      <c r="S136" s="317"/>
      <c r="T136" s="317"/>
      <c r="U136" s="317"/>
      <c r="V136" s="317"/>
      <c r="W136" s="317"/>
      <c r="X136" s="317"/>
      <c r="Y136" s="317"/>
      <c r="Z136" s="317"/>
    </row>
    <row r="137" spans="1:26" ht="12.75" customHeight="1" x14ac:dyDescent="0.2">
      <c r="A137" s="317"/>
      <c r="B137" s="317"/>
      <c r="C137" s="317"/>
      <c r="D137" s="317"/>
      <c r="E137" s="317"/>
      <c r="F137" s="317"/>
      <c r="G137" s="317"/>
      <c r="H137" s="317"/>
      <c r="I137" s="317"/>
      <c r="J137" s="317"/>
      <c r="K137" s="317"/>
      <c r="L137" s="317"/>
      <c r="M137" s="317"/>
      <c r="N137" s="317"/>
      <c r="O137" s="317"/>
      <c r="P137" s="317"/>
      <c r="Q137" s="317"/>
      <c r="R137" s="317"/>
      <c r="S137" s="317"/>
      <c r="T137" s="317"/>
      <c r="U137" s="317"/>
      <c r="V137" s="317"/>
      <c r="W137" s="317"/>
      <c r="X137" s="317"/>
      <c r="Y137" s="317"/>
      <c r="Z137" s="317"/>
    </row>
    <row r="138" spans="1:26" ht="12.75" customHeight="1" x14ac:dyDescent="0.2">
      <c r="A138" s="317"/>
      <c r="B138" s="317"/>
      <c r="C138" s="317"/>
      <c r="D138" s="317"/>
      <c r="E138" s="317"/>
      <c r="F138" s="317"/>
      <c r="G138" s="317"/>
      <c r="H138" s="317"/>
      <c r="I138" s="317"/>
      <c r="J138" s="317"/>
      <c r="K138" s="317"/>
      <c r="L138" s="317"/>
      <c r="M138" s="317"/>
      <c r="N138" s="317"/>
      <c r="O138" s="317"/>
      <c r="P138" s="317"/>
      <c r="Q138" s="317"/>
      <c r="R138" s="317"/>
      <c r="S138" s="317"/>
      <c r="T138" s="317"/>
      <c r="U138" s="317"/>
      <c r="V138" s="317"/>
      <c r="W138" s="317"/>
      <c r="X138" s="317"/>
      <c r="Y138" s="317"/>
      <c r="Z138" s="317"/>
    </row>
    <row r="139" spans="1:26" ht="12.75" customHeight="1" x14ac:dyDescent="0.2">
      <c r="A139" s="317"/>
      <c r="B139" s="317"/>
      <c r="C139" s="317"/>
      <c r="D139" s="317"/>
      <c r="E139" s="317"/>
      <c r="F139" s="317"/>
      <c r="G139" s="317"/>
      <c r="H139" s="317"/>
      <c r="I139" s="317"/>
      <c r="J139" s="317"/>
      <c r="K139" s="317"/>
      <c r="L139" s="317"/>
      <c r="M139" s="317"/>
      <c r="N139" s="317"/>
      <c r="O139" s="317"/>
      <c r="P139" s="317"/>
      <c r="Q139" s="317"/>
      <c r="R139" s="317"/>
      <c r="S139" s="317"/>
      <c r="T139" s="317"/>
      <c r="U139" s="317"/>
      <c r="V139" s="317"/>
      <c r="W139" s="317"/>
      <c r="X139" s="317"/>
      <c r="Y139" s="317"/>
      <c r="Z139" s="317"/>
    </row>
    <row r="140" spans="1:26" ht="12.75" customHeight="1" x14ac:dyDescent="0.2">
      <c r="A140" s="317"/>
      <c r="B140" s="317"/>
      <c r="C140" s="317"/>
      <c r="D140" s="317"/>
      <c r="E140" s="317"/>
      <c r="F140" s="317"/>
      <c r="G140" s="317"/>
      <c r="H140" s="317"/>
      <c r="I140" s="317"/>
      <c r="J140" s="317"/>
      <c r="K140" s="317"/>
      <c r="L140" s="317"/>
      <c r="M140" s="317"/>
      <c r="N140" s="317"/>
      <c r="O140" s="317"/>
      <c r="P140" s="317"/>
      <c r="Q140" s="317"/>
      <c r="R140" s="317"/>
      <c r="S140" s="317"/>
      <c r="T140" s="317"/>
      <c r="U140" s="317"/>
      <c r="V140" s="317"/>
      <c r="W140" s="317"/>
      <c r="X140" s="317"/>
      <c r="Y140" s="317"/>
      <c r="Z140" s="317"/>
    </row>
    <row r="141" spans="1:26" ht="12.75" customHeight="1" x14ac:dyDescent="0.2">
      <c r="A141" s="317"/>
      <c r="B141" s="317"/>
      <c r="C141" s="317"/>
      <c r="D141" s="317"/>
      <c r="E141" s="317"/>
      <c r="F141" s="317"/>
      <c r="G141" s="317"/>
      <c r="H141" s="317"/>
      <c r="I141" s="317"/>
      <c r="J141" s="317"/>
      <c r="K141" s="317"/>
      <c r="L141" s="317"/>
      <c r="M141" s="317"/>
      <c r="N141" s="317"/>
      <c r="O141" s="317"/>
      <c r="P141" s="317"/>
      <c r="Q141" s="317"/>
      <c r="R141" s="317"/>
      <c r="S141" s="317"/>
      <c r="T141" s="317"/>
      <c r="U141" s="317"/>
      <c r="V141" s="317"/>
      <c r="W141" s="317"/>
      <c r="X141" s="317"/>
      <c r="Y141" s="317"/>
      <c r="Z141" s="317"/>
    </row>
    <row r="142" spans="1:26" ht="12.75" customHeight="1" x14ac:dyDescent="0.2">
      <c r="A142" s="317"/>
      <c r="B142" s="317"/>
      <c r="C142" s="317"/>
      <c r="D142" s="317"/>
      <c r="E142" s="317"/>
      <c r="F142" s="317"/>
      <c r="G142" s="317"/>
      <c r="H142" s="317"/>
      <c r="I142" s="317"/>
      <c r="J142" s="317"/>
      <c r="K142" s="317"/>
      <c r="L142" s="317"/>
      <c r="M142" s="317"/>
      <c r="N142" s="317"/>
      <c r="O142" s="317"/>
      <c r="P142" s="317"/>
      <c r="Q142" s="317"/>
      <c r="R142" s="317"/>
      <c r="S142" s="317"/>
      <c r="T142" s="317"/>
      <c r="U142" s="317"/>
      <c r="V142" s="317"/>
      <c r="W142" s="317"/>
      <c r="X142" s="317"/>
      <c r="Y142" s="317"/>
      <c r="Z142" s="317"/>
    </row>
    <row r="143" spans="1:26" ht="12.75" customHeight="1" x14ac:dyDescent="0.2">
      <c r="A143" s="317"/>
      <c r="B143" s="317"/>
      <c r="C143" s="317"/>
      <c r="D143" s="317"/>
      <c r="E143" s="317"/>
      <c r="F143" s="317"/>
      <c r="G143" s="317"/>
      <c r="H143" s="317"/>
      <c r="I143" s="317"/>
      <c r="J143" s="317"/>
      <c r="K143" s="317"/>
      <c r="L143" s="317"/>
      <c r="M143" s="317"/>
      <c r="N143" s="317"/>
      <c r="O143" s="317"/>
      <c r="P143" s="317"/>
      <c r="Q143" s="317"/>
      <c r="R143" s="317"/>
      <c r="S143" s="317"/>
      <c r="T143" s="317"/>
      <c r="U143" s="317"/>
      <c r="V143" s="317"/>
      <c r="W143" s="317"/>
      <c r="X143" s="317"/>
      <c r="Y143" s="317"/>
      <c r="Z143" s="317"/>
    </row>
    <row r="144" spans="1:26" ht="12.75" customHeight="1" x14ac:dyDescent="0.2">
      <c r="A144" s="317"/>
      <c r="B144" s="317"/>
      <c r="C144" s="317"/>
      <c r="D144" s="317"/>
      <c r="E144" s="317"/>
      <c r="F144" s="317"/>
      <c r="G144" s="317"/>
      <c r="H144" s="317"/>
      <c r="I144" s="317"/>
      <c r="J144" s="317"/>
      <c r="K144" s="317"/>
      <c r="L144" s="317"/>
      <c r="M144" s="317"/>
      <c r="N144" s="317"/>
      <c r="O144" s="317"/>
      <c r="P144" s="317"/>
      <c r="Q144" s="317"/>
      <c r="R144" s="317"/>
      <c r="S144" s="317"/>
      <c r="T144" s="317"/>
      <c r="U144" s="317"/>
      <c r="V144" s="317"/>
      <c r="W144" s="317"/>
      <c r="X144" s="317"/>
      <c r="Y144" s="317"/>
      <c r="Z144" s="317"/>
    </row>
    <row r="145" spans="1:26" ht="12.75" customHeight="1" x14ac:dyDescent="0.2">
      <c r="A145" s="317"/>
      <c r="B145" s="317"/>
      <c r="C145" s="317"/>
      <c r="D145" s="317"/>
      <c r="E145" s="317"/>
      <c r="F145" s="317"/>
      <c r="G145" s="317"/>
      <c r="H145" s="317"/>
      <c r="I145" s="317"/>
      <c r="J145" s="317"/>
      <c r="K145" s="317"/>
      <c r="L145" s="317"/>
      <c r="M145" s="317"/>
      <c r="N145" s="317"/>
      <c r="O145" s="317"/>
      <c r="P145" s="317"/>
      <c r="Q145" s="317"/>
      <c r="R145" s="317"/>
      <c r="S145" s="317"/>
      <c r="T145" s="317"/>
      <c r="U145" s="317"/>
      <c r="V145" s="317"/>
      <c r="W145" s="317"/>
      <c r="X145" s="317"/>
      <c r="Y145" s="317"/>
      <c r="Z145" s="317"/>
    </row>
    <row r="146" spans="1:26" ht="12.75" customHeight="1" x14ac:dyDescent="0.2">
      <c r="A146" s="317"/>
      <c r="B146" s="317"/>
      <c r="C146" s="317"/>
      <c r="D146" s="317"/>
      <c r="E146" s="317"/>
      <c r="F146" s="317"/>
      <c r="G146" s="317"/>
      <c r="H146" s="317"/>
      <c r="I146" s="317"/>
      <c r="J146" s="317"/>
      <c r="K146" s="317"/>
      <c r="L146" s="317"/>
      <c r="M146" s="317"/>
      <c r="N146" s="317"/>
      <c r="O146" s="317"/>
      <c r="P146" s="317"/>
      <c r="Q146" s="317"/>
      <c r="R146" s="317"/>
      <c r="S146" s="317"/>
      <c r="T146" s="317"/>
      <c r="U146" s="317"/>
      <c r="V146" s="317"/>
      <c r="W146" s="317"/>
      <c r="X146" s="317"/>
      <c r="Y146" s="317"/>
      <c r="Z146" s="317"/>
    </row>
    <row r="147" spans="1:26" ht="12.75" customHeight="1" x14ac:dyDescent="0.2">
      <c r="A147" s="317"/>
      <c r="B147" s="317"/>
      <c r="C147" s="317"/>
      <c r="D147" s="317"/>
      <c r="E147" s="317"/>
      <c r="F147" s="317"/>
      <c r="G147" s="317"/>
      <c r="H147" s="317"/>
      <c r="I147" s="317"/>
      <c r="J147" s="317"/>
      <c r="K147" s="317"/>
      <c r="L147" s="317"/>
      <c r="M147" s="317"/>
      <c r="N147" s="317"/>
      <c r="O147" s="317"/>
      <c r="P147" s="317"/>
      <c r="Q147" s="317"/>
      <c r="R147" s="317"/>
      <c r="S147" s="317"/>
      <c r="T147" s="317"/>
      <c r="U147" s="317"/>
      <c r="V147" s="317"/>
      <c r="W147" s="317"/>
      <c r="X147" s="317"/>
      <c r="Y147" s="317"/>
      <c r="Z147" s="317"/>
    </row>
    <row r="148" spans="1:26" ht="12.75" customHeight="1" x14ac:dyDescent="0.2">
      <c r="A148" s="317"/>
      <c r="B148" s="317"/>
      <c r="C148" s="317"/>
      <c r="D148" s="317"/>
      <c r="E148" s="317"/>
      <c r="F148" s="317"/>
      <c r="G148" s="317"/>
      <c r="H148" s="317"/>
      <c r="I148" s="317"/>
      <c r="J148" s="317"/>
      <c r="K148" s="317"/>
      <c r="L148" s="317"/>
      <c r="M148" s="317"/>
      <c r="N148" s="317"/>
      <c r="O148" s="317"/>
      <c r="P148" s="317"/>
      <c r="Q148" s="317"/>
      <c r="R148" s="317"/>
      <c r="S148" s="317"/>
      <c r="T148" s="317"/>
      <c r="U148" s="317"/>
      <c r="V148" s="317"/>
      <c r="W148" s="317"/>
      <c r="X148" s="317"/>
      <c r="Y148" s="317"/>
      <c r="Z148" s="317"/>
    </row>
    <row r="149" spans="1:26" ht="12.75" customHeight="1" x14ac:dyDescent="0.2">
      <c r="A149" s="317"/>
      <c r="B149" s="317"/>
      <c r="C149" s="317"/>
      <c r="D149" s="317"/>
      <c r="E149" s="317"/>
      <c r="F149" s="317"/>
      <c r="G149" s="317"/>
      <c r="H149" s="317"/>
      <c r="I149" s="317"/>
      <c r="J149" s="317"/>
      <c r="K149" s="317"/>
      <c r="L149" s="317"/>
      <c r="M149" s="317"/>
      <c r="N149" s="317"/>
      <c r="O149" s="317"/>
      <c r="P149" s="317"/>
      <c r="Q149" s="317"/>
      <c r="R149" s="317"/>
      <c r="S149" s="317"/>
      <c r="T149" s="317"/>
      <c r="U149" s="317"/>
      <c r="V149" s="317"/>
      <c r="W149" s="317"/>
      <c r="X149" s="317"/>
      <c r="Y149" s="317"/>
      <c r="Z149" s="317"/>
    </row>
    <row r="150" spans="1:26" ht="12.75" customHeight="1" x14ac:dyDescent="0.2">
      <c r="A150" s="317"/>
      <c r="B150" s="317"/>
      <c r="C150" s="317"/>
      <c r="D150" s="317"/>
      <c r="E150" s="317"/>
      <c r="F150" s="317"/>
      <c r="G150" s="317"/>
      <c r="H150" s="317"/>
      <c r="I150" s="317"/>
      <c r="J150" s="317"/>
      <c r="K150" s="317"/>
      <c r="L150" s="317"/>
      <c r="M150" s="317"/>
      <c r="N150" s="317"/>
      <c r="O150" s="317"/>
      <c r="P150" s="317"/>
      <c r="Q150" s="317"/>
      <c r="R150" s="317"/>
      <c r="S150" s="317"/>
      <c r="T150" s="317"/>
      <c r="U150" s="317"/>
      <c r="V150" s="317"/>
      <c r="W150" s="317"/>
      <c r="X150" s="317"/>
      <c r="Y150" s="317"/>
      <c r="Z150" s="317"/>
    </row>
    <row r="151" spans="1:26" ht="12.75" customHeight="1" x14ac:dyDescent="0.2">
      <c r="A151" s="317"/>
      <c r="B151" s="317"/>
      <c r="C151" s="317"/>
      <c r="D151" s="317"/>
      <c r="E151" s="317"/>
      <c r="F151" s="317"/>
      <c r="G151" s="317"/>
      <c r="H151" s="317"/>
      <c r="I151" s="317"/>
      <c r="J151" s="317"/>
      <c r="K151" s="317"/>
      <c r="L151" s="317"/>
      <c r="M151" s="317"/>
      <c r="N151" s="317"/>
      <c r="O151" s="317"/>
      <c r="P151" s="317"/>
      <c r="Q151" s="317"/>
      <c r="R151" s="317"/>
      <c r="S151" s="317"/>
      <c r="T151" s="317"/>
      <c r="U151" s="317"/>
      <c r="V151" s="317"/>
      <c r="W151" s="317"/>
      <c r="X151" s="317"/>
      <c r="Y151" s="317"/>
      <c r="Z151" s="317"/>
    </row>
    <row r="152" spans="1:26" ht="12.75" customHeight="1" x14ac:dyDescent="0.2">
      <c r="A152" s="317"/>
      <c r="B152" s="317"/>
      <c r="C152" s="317"/>
      <c r="D152" s="317"/>
      <c r="E152" s="317"/>
      <c r="F152" s="317"/>
      <c r="G152" s="317"/>
      <c r="H152" s="317"/>
      <c r="I152" s="317"/>
      <c r="J152" s="317"/>
      <c r="K152" s="317"/>
      <c r="L152" s="317"/>
      <c r="M152" s="317"/>
      <c r="N152" s="317"/>
      <c r="O152" s="317"/>
      <c r="P152" s="317"/>
      <c r="Q152" s="317"/>
      <c r="R152" s="317"/>
      <c r="S152" s="317"/>
      <c r="T152" s="317"/>
      <c r="U152" s="317"/>
      <c r="V152" s="317"/>
      <c r="W152" s="317"/>
      <c r="X152" s="317"/>
      <c r="Y152" s="317"/>
      <c r="Z152" s="317"/>
    </row>
    <row r="153" spans="1:26" ht="12.75" customHeight="1" x14ac:dyDescent="0.2">
      <c r="A153" s="317"/>
      <c r="B153" s="317"/>
      <c r="C153" s="317"/>
      <c r="D153" s="317"/>
      <c r="E153" s="317"/>
      <c r="F153" s="317"/>
      <c r="G153" s="317"/>
      <c r="H153" s="317"/>
      <c r="I153" s="317"/>
      <c r="J153" s="317"/>
      <c r="K153" s="317"/>
      <c r="L153" s="317"/>
      <c r="M153" s="317"/>
      <c r="N153" s="317"/>
      <c r="O153" s="317"/>
      <c r="P153" s="317"/>
      <c r="Q153" s="317"/>
      <c r="R153" s="317"/>
      <c r="S153" s="317"/>
      <c r="T153" s="317"/>
      <c r="U153" s="317"/>
      <c r="V153" s="317"/>
      <c r="W153" s="317"/>
      <c r="X153" s="317"/>
      <c r="Y153" s="317"/>
      <c r="Z153" s="317"/>
    </row>
    <row r="154" spans="1:26" ht="12.75" customHeight="1" x14ac:dyDescent="0.2">
      <c r="A154" s="317"/>
      <c r="B154" s="317"/>
      <c r="C154" s="317"/>
      <c r="D154" s="317"/>
      <c r="E154" s="317"/>
      <c r="F154" s="317"/>
      <c r="G154" s="317"/>
      <c r="H154" s="317"/>
      <c r="I154" s="317"/>
      <c r="J154" s="317"/>
      <c r="K154" s="317"/>
      <c r="L154" s="317"/>
      <c r="M154" s="317"/>
      <c r="N154" s="317"/>
      <c r="O154" s="317"/>
      <c r="P154" s="317"/>
      <c r="Q154" s="317"/>
      <c r="R154" s="317"/>
      <c r="S154" s="317"/>
      <c r="T154" s="317"/>
      <c r="U154" s="317"/>
      <c r="V154" s="317"/>
      <c r="W154" s="317"/>
      <c r="X154" s="317"/>
      <c r="Y154" s="317"/>
      <c r="Z154" s="317"/>
    </row>
    <row r="155" spans="1:26" ht="12.75" customHeight="1" x14ac:dyDescent="0.2">
      <c r="A155" s="317"/>
      <c r="B155" s="317"/>
      <c r="C155" s="317"/>
      <c r="D155" s="317"/>
      <c r="E155" s="317"/>
      <c r="F155" s="317"/>
      <c r="G155" s="317"/>
      <c r="H155" s="317"/>
      <c r="I155" s="317"/>
      <c r="J155" s="317"/>
      <c r="K155" s="317"/>
      <c r="L155" s="317"/>
      <c r="M155" s="317"/>
      <c r="N155" s="317"/>
      <c r="O155" s="317"/>
      <c r="P155" s="317"/>
      <c r="Q155" s="317"/>
      <c r="R155" s="317"/>
      <c r="S155" s="317"/>
      <c r="T155" s="317"/>
      <c r="U155" s="317"/>
      <c r="V155" s="317"/>
      <c r="W155" s="317"/>
      <c r="X155" s="317"/>
      <c r="Y155" s="317"/>
      <c r="Z155" s="317"/>
    </row>
    <row r="156" spans="1:26" ht="12.75" customHeight="1" x14ac:dyDescent="0.2">
      <c r="A156" s="317"/>
      <c r="B156" s="317"/>
      <c r="C156" s="317"/>
      <c r="D156" s="317"/>
      <c r="E156" s="317"/>
      <c r="F156" s="317"/>
      <c r="G156" s="317"/>
      <c r="H156" s="317"/>
      <c r="I156" s="317"/>
      <c r="J156" s="317"/>
      <c r="K156" s="317"/>
      <c r="L156" s="317"/>
      <c r="M156" s="317"/>
      <c r="N156" s="317"/>
      <c r="O156" s="317"/>
      <c r="P156" s="317"/>
      <c r="Q156" s="317"/>
      <c r="R156" s="317"/>
      <c r="S156" s="317"/>
      <c r="T156" s="317"/>
      <c r="U156" s="317"/>
      <c r="V156" s="317"/>
      <c r="W156" s="317"/>
      <c r="X156" s="317"/>
      <c r="Y156" s="317"/>
      <c r="Z156" s="317"/>
    </row>
    <row r="157" spans="1:26" ht="12.75" customHeight="1" x14ac:dyDescent="0.2">
      <c r="A157" s="317"/>
      <c r="B157" s="317"/>
      <c r="C157" s="317"/>
      <c r="D157" s="317"/>
      <c r="E157" s="317"/>
      <c r="F157" s="317"/>
      <c r="G157" s="317"/>
      <c r="H157" s="317"/>
      <c r="I157" s="317"/>
      <c r="J157" s="317"/>
      <c r="K157" s="317"/>
      <c r="L157" s="317"/>
      <c r="M157" s="317"/>
      <c r="N157" s="317"/>
      <c r="O157" s="317"/>
      <c r="P157" s="317"/>
      <c r="Q157" s="317"/>
      <c r="R157" s="317"/>
      <c r="S157" s="317"/>
      <c r="T157" s="317"/>
      <c r="U157" s="317"/>
      <c r="V157" s="317"/>
      <c r="W157" s="317"/>
      <c r="X157" s="317"/>
      <c r="Y157" s="317"/>
      <c r="Z157" s="317"/>
    </row>
    <row r="158" spans="1:26" ht="12.75" customHeight="1" x14ac:dyDescent="0.2">
      <c r="A158" s="317"/>
      <c r="B158" s="317"/>
      <c r="C158" s="317"/>
      <c r="D158" s="317"/>
      <c r="E158" s="317"/>
      <c r="F158" s="317"/>
      <c r="G158" s="317"/>
      <c r="H158" s="317"/>
      <c r="I158" s="317"/>
      <c r="J158" s="317"/>
      <c r="K158" s="317"/>
      <c r="L158" s="317"/>
      <c r="M158" s="317"/>
      <c r="N158" s="317"/>
      <c r="O158" s="317"/>
      <c r="P158" s="317"/>
      <c r="Q158" s="317"/>
      <c r="R158" s="317"/>
      <c r="S158" s="317"/>
      <c r="T158" s="317"/>
      <c r="U158" s="317"/>
      <c r="V158" s="317"/>
      <c r="W158" s="317"/>
      <c r="X158" s="317"/>
      <c r="Y158" s="317"/>
      <c r="Z158" s="317"/>
    </row>
    <row r="159" spans="1:26" ht="12.75" customHeight="1" x14ac:dyDescent="0.2">
      <c r="A159" s="317"/>
      <c r="B159" s="317"/>
      <c r="C159" s="317"/>
      <c r="D159" s="317"/>
      <c r="E159" s="317"/>
      <c r="F159" s="317"/>
      <c r="G159" s="317"/>
      <c r="H159" s="317"/>
      <c r="I159" s="317"/>
      <c r="J159" s="317"/>
      <c r="K159" s="317"/>
      <c r="L159" s="317"/>
      <c r="M159" s="317"/>
      <c r="N159" s="317"/>
      <c r="O159" s="317"/>
      <c r="P159" s="317"/>
      <c r="Q159" s="317"/>
      <c r="R159" s="317"/>
      <c r="S159" s="317"/>
      <c r="T159" s="317"/>
      <c r="U159" s="317"/>
      <c r="V159" s="317"/>
      <c r="W159" s="317"/>
      <c r="X159" s="317"/>
      <c r="Y159" s="317"/>
      <c r="Z159" s="317"/>
    </row>
    <row r="160" spans="1:26" ht="12.75" customHeight="1" x14ac:dyDescent="0.2">
      <c r="A160" s="317"/>
      <c r="B160" s="317"/>
      <c r="C160" s="317"/>
      <c r="D160" s="317"/>
      <c r="E160" s="317"/>
      <c r="F160" s="317"/>
      <c r="G160" s="317"/>
      <c r="H160" s="317"/>
      <c r="I160" s="317"/>
      <c r="J160" s="317"/>
      <c r="K160" s="317"/>
      <c r="L160" s="317"/>
      <c r="M160" s="317"/>
      <c r="N160" s="317"/>
      <c r="O160" s="317"/>
      <c r="P160" s="317"/>
      <c r="Q160" s="317"/>
      <c r="R160" s="317"/>
      <c r="S160" s="317"/>
      <c r="T160" s="317"/>
      <c r="U160" s="317"/>
      <c r="V160" s="317"/>
      <c r="W160" s="317"/>
      <c r="X160" s="317"/>
      <c r="Y160" s="317"/>
      <c r="Z160" s="317"/>
    </row>
    <row r="161" spans="1:26" ht="12.75" customHeight="1" x14ac:dyDescent="0.2">
      <c r="A161" s="317"/>
      <c r="B161" s="317"/>
      <c r="C161" s="317"/>
      <c r="D161" s="317"/>
      <c r="E161" s="317"/>
      <c r="F161" s="317"/>
      <c r="G161" s="317"/>
      <c r="H161" s="317"/>
      <c r="I161" s="317"/>
      <c r="J161" s="317"/>
      <c r="K161" s="317"/>
      <c r="L161" s="317"/>
      <c r="M161" s="317"/>
      <c r="N161" s="317"/>
      <c r="O161" s="317"/>
      <c r="P161" s="317"/>
      <c r="Q161" s="317"/>
      <c r="R161" s="317"/>
      <c r="S161" s="317"/>
      <c r="T161" s="317"/>
      <c r="U161" s="317"/>
      <c r="V161" s="317"/>
      <c r="W161" s="317"/>
      <c r="X161" s="317"/>
      <c r="Y161" s="317"/>
      <c r="Z161" s="317"/>
    </row>
    <row r="162" spans="1:26" ht="12.75" customHeight="1" x14ac:dyDescent="0.2">
      <c r="A162" s="317"/>
      <c r="B162" s="317"/>
      <c r="C162" s="317"/>
      <c r="D162" s="317"/>
      <c r="E162" s="317"/>
      <c r="F162" s="317"/>
      <c r="G162" s="317"/>
      <c r="H162" s="317"/>
      <c r="I162" s="317"/>
      <c r="J162" s="317"/>
      <c r="K162" s="317"/>
      <c r="L162" s="317"/>
      <c r="M162" s="317"/>
      <c r="N162" s="317"/>
      <c r="O162" s="317"/>
      <c r="P162" s="317"/>
      <c r="Q162" s="317"/>
      <c r="R162" s="317"/>
      <c r="S162" s="317"/>
      <c r="T162" s="317"/>
      <c r="U162" s="317"/>
      <c r="V162" s="317"/>
      <c r="W162" s="317"/>
      <c r="X162" s="317"/>
      <c r="Y162" s="317"/>
      <c r="Z162" s="317"/>
    </row>
    <row r="163" spans="1:26" ht="12.75" customHeight="1" x14ac:dyDescent="0.2">
      <c r="A163" s="317"/>
      <c r="B163" s="317"/>
      <c r="C163" s="317"/>
      <c r="D163" s="317"/>
      <c r="E163" s="317"/>
      <c r="F163" s="317"/>
      <c r="G163" s="317"/>
      <c r="H163" s="317"/>
      <c r="I163" s="317"/>
      <c r="J163" s="317"/>
      <c r="K163" s="317"/>
      <c r="L163" s="317"/>
      <c r="M163" s="317"/>
      <c r="N163" s="317"/>
      <c r="O163" s="317"/>
      <c r="P163" s="317"/>
      <c r="Q163" s="317"/>
      <c r="R163" s="317"/>
      <c r="S163" s="317"/>
      <c r="T163" s="317"/>
      <c r="U163" s="317"/>
      <c r="V163" s="317"/>
      <c r="W163" s="317"/>
      <c r="X163" s="317"/>
      <c r="Y163" s="317"/>
      <c r="Z163" s="317"/>
    </row>
    <row r="164" spans="1:26" ht="12.75" customHeight="1" x14ac:dyDescent="0.2">
      <c r="A164" s="317"/>
      <c r="B164" s="317"/>
      <c r="C164" s="317"/>
      <c r="D164" s="317"/>
      <c r="E164" s="317"/>
      <c r="F164" s="317"/>
      <c r="G164" s="317"/>
      <c r="H164" s="317"/>
      <c r="I164" s="317"/>
      <c r="J164" s="317"/>
      <c r="K164" s="317"/>
      <c r="L164" s="317"/>
      <c r="M164" s="317"/>
      <c r="N164" s="317"/>
      <c r="O164" s="317"/>
      <c r="P164" s="317"/>
      <c r="Q164" s="317"/>
      <c r="R164" s="317"/>
      <c r="S164" s="317"/>
      <c r="T164" s="317"/>
      <c r="U164" s="317"/>
      <c r="V164" s="317"/>
      <c r="W164" s="317"/>
      <c r="X164" s="317"/>
      <c r="Y164" s="317"/>
      <c r="Z164" s="317"/>
    </row>
    <row r="165" spans="1:26" ht="12.75" customHeight="1" x14ac:dyDescent="0.2">
      <c r="A165" s="317"/>
      <c r="B165" s="317"/>
      <c r="C165" s="317"/>
      <c r="D165" s="317"/>
      <c r="E165" s="317"/>
      <c r="F165" s="317"/>
      <c r="G165" s="317"/>
      <c r="H165" s="317"/>
      <c r="I165" s="317"/>
      <c r="J165" s="317"/>
      <c r="K165" s="317"/>
      <c r="L165" s="317"/>
      <c r="M165" s="317"/>
      <c r="N165" s="317"/>
      <c r="O165" s="317"/>
      <c r="P165" s="317"/>
      <c r="Q165" s="317"/>
      <c r="R165" s="317"/>
      <c r="S165" s="317"/>
      <c r="T165" s="317"/>
      <c r="U165" s="317"/>
      <c r="V165" s="317"/>
      <c r="W165" s="317"/>
      <c r="X165" s="317"/>
      <c r="Y165" s="317"/>
      <c r="Z165" s="317"/>
    </row>
    <row r="166" spans="1:26" ht="12.75" customHeight="1" x14ac:dyDescent="0.2">
      <c r="A166" s="317"/>
      <c r="B166" s="317"/>
      <c r="C166" s="317"/>
      <c r="D166" s="317"/>
      <c r="E166" s="317"/>
      <c r="F166" s="317"/>
      <c r="G166" s="317"/>
      <c r="H166" s="317"/>
      <c r="I166" s="317"/>
      <c r="J166" s="317"/>
      <c r="K166" s="317"/>
      <c r="L166" s="317"/>
      <c r="M166" s="317"/>
      <c r="N166" s="317"/>
      <c r="O166" s="317"/>
      <c r="P166" s="317"/>
      <c r="Q166" s="317"/>
      <c r="R166" s="317"/>
      <c r="S166" s="317"/>
      <c r="T166" s="317"/>
      <c r="U166" s="317"/>
      <c r="V166" s="317"/>
      <c r="W166" s="317"/>
      <c r="X166" s="317"/>
      <c r="Y166" s="317"/>
      <c r="Z166" s="317"/>
    </row>
    <row r="167" spans="1:26" ht="12.75" customHeight="1" x14ac:dyDescent="0.2">
      <c r="A167" s="317"/>
      <c r="B167" s="317"/>
      <c r="C167" s="317"/>
      <c r="D167" s="317"/>
      <c r="E167" s="317"/>
      <c r="F167" s="317"/>
      <c r="G167" s="317"/>
      <c r="H167" s="317"/>
      <c r="I167" s="317"/>
      <c r="J167" s="317"/>
      <c r="K167" s="317"/>
      <c r="L167" s="317"/>
      <c r="M167" s="317"/>
      <c r="N167" s="317"/>
      <c r="O167" s="317"/>
      <c r="P167" s="317"/>
      <c r="Q167" s="317"/>
      <c r="R167" s="317"/>
      <c r="S167" s="317"/>
      <c r="T167" s="317"/>
      <c r="U167" s="317"/>
      <c r="V167" s="317"/>
      <c r="W167" s="317"/>
      <c r="X167" s="317"/>
      <c r="Y167" s="317"/>
      <c r="Z167" s="317"/>
    </row>
    <row r="168" spans="1:26" ht="12.75" customHeight="1" x14ac:dyDescent="0.2">
      <c r="A168" s="317"/>
      <c r="B168" s="317"/>
      <c r="C168" s="317"/>
      <c r="D168" s="317"/>
      <c r="E168" s="317"/>
      <c r="F168" s="317"/>
      <c r="G168" s="317"/>
      <c r="H168" s="317"/>
      <c r="I168" s="317"/>
      <c r="J168" s="317"/>
      <c r="K168" s="317"/>
      <c r="L168" s="317"/>
      <c r="M168" s="317"/>
      <c r="N168" s="317"/>
      <c r="O168" s="317"/>
      <c r="P168" s="317"/>
      <c r="Q168" s="317"/>
      <c r="R168" s="317"/>
      <c r="S168" s="317"/>
      <c r="T168" s="317"/>
      <c r="U168" s="317"/>
      <c r="V168" s="317"/>
      <c r="W168" s="317"/>
      <c r="X168" s="317"/>
      <c r="Y168" s="317"/>
      <c r="Z168" s="317"/>
    </row>
    <row r="169" spans="1:26" ht="12.75" customHeight="1" x14ac:dyDescent="0.2">
      <c r="A169" s="317"/>
      <c r="B169" s="317"/>
      <c r="C169" s="317"/>
      <c r="D169" s="317"/>
      <c r="E169" s="317"/>
      <c r="F169" s="317"/>
      <c r="G169" s="317"/>
      <c r="H169" s="317"/>
      <c r="I169" s="317"/>
      <c r="J169" s="317"/>
      <c r="K169" s="317"/>
      <c r="L169" s="317"/>
      <c r="M169" s="317"/>
      <c r="N169" s="317"/>
      <c r="O169" s="317"/>
      <c r="P169" s="317"/>
      <c r="Q169" s="317"/>
      <c r="R169" s="317"/>
      <c r="S169" s="317"/>
      <c r="T169" s="317"/>
      <c r="U169" s="317"/>
      <c r="V169" s="317"/>
      <c r="W169" s="317"/>
      <c r="X169" s="317"/>
      <c r="Y169" s="317"/>
      <c r="Z169" s="317"/>
    </row>
    <row r="170" spans="1:26" ht="12.75" customHeight="1" x14ac:dyDescent="0.2">
      <c r="A170" s="317"/>
      <c r="B170" s="317"/>
      <c r="C170" s="317"/>
      <c r="D170" s="317"/>
      <c r="E170" s="317"/>
      <c r="F170" s="317"/>
      <c r="G170" s="317"/>
      <c r="H170" s="317"/>
      <c r="I170" s="317"/>
      <c r="J170" s="317"/>
      <c r="K170" s="317"/>
      <c r="L170" s="317"/>
      <c r="M170" s="317"/>
      <c r="N170" s="317"/>
      <c r="O170" s="317"/>
      <c r="P170" s="317"/>
      <c r="Q170" s="317"/>
      <c r="R170" s="317"/>
      <c r="S170" s="317"/>
      <c r="T170" s="317"/>
      <c r="U170" s="317"/>
      <c r="V170" s="317"/>
      <c r="W170" s="317"/>
      <c r="X170" s="317"/>
      <c r="Y170" s="317"/>
      <c r="Z170" s="317"/>
    </row>
    <row r="171" spans="1:26" ht="12.75" customHeight="1" x14ac:dyDescent="0.2">
      <c r="A171" s="317"/>
      <c r="B171" s="317"/>
      <c r="C171" s="317"/>
      <c r="D171" s="317"/>
      <c r="E171" s="317"/>
      <c r="F171" s="317"/>
      <c r="G171" s="317"/>
      <c r="H171" s="317"/>
      <c r="I171" s="317"/>
      <c r="J171" s="317"/>
      <c r="K171" s="317"/>
      <c r="L171" s="317"/>
      <c r="M171" s="317"/>
      <c r="N171" s="317"/>
      <c r="O171" s="317"/>
      <c r="P171" s="317"/>
      <c r="Q171" s="317"/>
      <c r="R171" s="317"/>
      <c r="S171" s="317"/>
      <c r="T171" s="317"/>
      <c r="U171" s="317"/>
      <c r="V171" s="317"/>
      <c r="W171" s="317"/>
      <c r="X171" s="317"/>
      <c r="Y171" s="317"/>
      <c r="Z171" s="317"/>
    </row>
    <row r="172" spans="1:26" ht="12.75" customHeight="1" x14ac:dyDescent="0.2">
      <c r="A172" s="317"/>
      <c r="B172" s="317"/>
      <c r="C172" s="317"/>
      <c r="D172" s="317"/>
      <c r="E172" s="317"/>
      <c r="F172" s="317"/>
      <c r="G172" s="317"/>
      <c r="H172" s="317"/>
      <c r="I172" s="317"/>
      <c r="J172" s="317"/>
      <c r="K172" s="317"/>
      <c r="L172" s="317"/>
      <c r="M172" s="317"/>
      <c r="N172" s="317"/>
      <c r="O172" s="317"/>
      <c r="P172" s="317"/>
      <c r="Q172" s="317"/>
      <c r="R172" s="317"/>
      <c r="S172" s="317"/>
      <c r="T172" s="317"/>
      <c r="U172" s="317"/>
      <c r="V172" s="317"/>
      <c r="W172" s="317"/>
      <c r="X172" s="317"/>
      <c r="Y172" s="317"/>
      <c r="Z172" s="317"/>
    </row>
    <row r="173" spans="1:26" ht="12.75" customHeight="1" x14ac:dyDescent="0.2">
      <c r="A173" s="317"/>
      <c r="B173" s="317"/>
      <c r="C173" s="317"/>
      <c r="D173" s="317"/>
      <c r="E173" s="317"/>
      <c r="F173" s="317"/>
      <c r="G173" s="317"/>
      <c r="H173" s="317"/>
      <c r="I173" s="317"/>
      <c r="J173" s="317"/>
      <c r="K173" s="317"/>
      <c r="L173" s="317"/>
      <c r="M173" s="317"/>
      <c r="N173" s="317"/>
      <c r="O173" s="317"/>
      <c r="P173" s="317"/>
      <c r="Q173" s="317"/>
      <c r="R173" s="317"/>
      <c r="S173" s="317"/>
      <c r="T173" s="317"/>
      <c r="U173" s="317"/>
      <c r="V173" s="317"/>
      <c r="W173" s="317"/>
      <c r="X173" s="317"/>
      <c r="Y173" s="317"/>
      <c r="Z173" s="317"/>
    </row>
    <row r="174" spans="1:26" ht="12.75" customHeight="1" x14ac:dyDescent="0.2">
      <c r="A174" s="317"/>
      <c r="B174" s="317"/>
      <c r="C174" s="317"/>
      <c r="D174" s="317"/>
      <c r="E174" s="317"/>
      <c r="F174" s="317"/>
      <c r="G174" s="317"/>
      <c r="H174" s="317"/>
      <c r="I174" s="317"/>
      <c r="J174" s="317"/>
      <c r="K174" s="317"/>
      <c r="L174" s="317"/>
      <c r="M174" s="317"/>
      <c r="N174" s="317"/>
      <c r="O174" s="317"/>
      <c r="P174" s="317"/>
      <c r="Q174" s="317"/>
      <c r="R174" s="317"/>
      <c r="S174" s="317"/>
      <c r="T174" s="317"/>
      <c r="U174" s="317"/>
      <c r="V174" s="317"/>
      <c r="W174" s="317"/>
      <c r="X174" s="317"/>
      <c r="Y174" s="317"/>
      <c r="Z174" s="317"/>
    </row>
    <row r="175" spans="1:26" ht="12.75" customHeight="1" x14ac:dyDescent="0.2">
      <c r="A175" s="317"/>
      <c r="B175" s="317"/>
      <c r="C175" s="317"/>
      <c r="D175" s="317"/>
      <c r="E175" s="317"/>
      <c r="F175" s="317"/>
      <c r="G175" s="317"/>
      <c r="H175" s="317"/>
      <c r="I175" s="317"/>
      <c r="J175" s="317"/>
      <c r="K175" s="317"/>
      <c r="L175" s="317"/>
      <c r="M175" s="317"/>
      <c r="N175" s="317"/>
      <c r="O175" s="317"/>
      <c r="P175" s="317"/>
      <c r="Q175" s="317"/>
      <c r="R175" s="317"/>
      <c r="S175" s="317"/>
      <c r="T175" s="317"/>
      <c r="U175" s="317"/>
      <c r="V175" s="317"/>
      <c r="W175" s="317"/>
      <c r="X175" s="317"/>
      <c r="Y175" s="317"/>
      <c r="Z175" s="317"/>
    </row>
    <row r="176" spans="1:26" ht="12.75" customHeight="1" x14ac:dyDescent="0.2">
      <c r="A176" s="317"/>
      <c r="B176" s="317"/>
      <c r="C176" s="317"/>
      <c r="D176" s="317"/>
      <c r="E176" s="317"/>
      <c r="F176" s="317"/>
      <c r="G176" s="317"/>
      <c r="H176" s="317"/>
      <c r="I176" s="317"/>
      <c r="J176" s="317"/>
      <c r="K176" s="317"/>
      <c r="L176" s="317"/>
      <c r="M176" s="317"/>
      <c r="N176" s="317"/>
      <c r="O176" s="317"/>
      <c r="P176" s="317"/>
      <c r="Q176" s="317"/>
      <c r="R176" s="317"/>
      <c r="S176" s="317"/>
      <c r="T176" s="317"/>
      <c r="U176" s="317"/>
      <c r="V176" s="317"/>
      <c r="W176" s="317"/>
      <c r="X176" s="317"/>
      <c r="Y176" s="317"/>
      <c r="Z176" s="317"/>
    </row>
    <row r="177" spans="1:26" ht="12.75" customHeight="1" x14ac:dyDescent="0.2">
      <c r="A177" s="317"/>
      <c r="B177" s="317"/>
      <c r="C177" s="317"/>
      <c r="D177" s="317"/>
      <c r="E177" s="317"/>
      <c r="F177" s="317"/>
      <c r="G177" s="317"/>
      <c r="H177" s="317"/>
      <c r="I177" s="317"/>
      <c r="J177" s="317"/>
      <c r="K177" s="317"/>
      <c r="L177" s="317"/>
      <c r="M177" s="317"/>
      <c r="N177" s="317"/>
      <c r="O177" s="317"/>
      <c r="P177" s="317"/>
      <c r="Q177" s="317"/>
      <c r="R177" s="317"/>
      <c r="S177" s="317"/>
      <c r="T177" s="317"/>
      <c r="U177" s="317"/>
      <c r="V177" s="317"/>
      <c r="W177" s="317"/>
      <c r="X177" s="317"/>
      <c r="Y177" s="317"/>
      <c r="Z177" s="317"/>
    </row>
    <row r="178" spans="1:26" ht="12.75" customHeight="1" x14ac:dyDescent="0.2">
      <c r="A178" s="317"/>
      <c r="B178" s="317"/>
      <c r="C178" s="317"/>
      <c r="D178" s="317"/>
      <c r="E178" s="317"/>
      <c r="F178" s="317"/>
      <c r="G178" s="317"/>
      <c r="H178" s="317"/>
      <c r="I178" s="317"/>
      <c r="J178" s="317"/>
      <c r="K178" s="317"/>
      <c r="L178" s="317"/>
      <c r="M178" s="317"/>
      <c r="N178" s="317"/>
      <c r="O178" s="317"/>
      <c r="P178" s="317"/>
      <c r="Q178" s="317"/>
      <c r="R178" s="317"/>
      <c r="S178" s="317"/>
      <c r="T178" s="317"/>
      <c r="U178" s="317"/>
      <c r="V178" s="317"/>
      <c r="W178" s="317"/>
      <c r="X178" s="317"/>
      <c r="Y178" s="317"/>
      <c r="Z178" s="317"/>
    </row>
    <row r="179" spans="1:26" ht="12.75" customHeight="1" x14ac:dyDescent="0.2">
      <c r="A179" s="317"/>
      <c r="B179" s="317"/>
      <c r="C179" s="317"/>
      <c r="D179" s="317"/>
      <c r="E179" s="317"/>
      <c r="F179" s="317"/>
      <c r="G179" s="317"/>
      <c r="H179" s="317"/>
      <c r="I179" s="317"/>
      <c r="J179" s="317"/>
      <c r="K179" s="317"/>
      <c r="L179" s="317"/>
      <c r="M179" s="317"/>
      <c r="N179" s="317"/>
      <c r="O179" s="317"/>
      <c r="P179" s="317"/>
      <c r="Q179" s="317"/>
      <c r="R179" s="317"/>
      <c r="S179" s="317"/>
      <c r="T179" s="317"/>
      <c r="U179" s="317"/>
      <c r="V179" s="317"/>
      <c r="W179" s="317"/>
      <c r="X179" s="317"/>
      <c r="Y179" s="317"/>
      <c r="Z179" s="317"/>
    </row>
    <row r="180" spans="1:26" ht="12.75" customHeight="1" x14ac:dyDescent="0.2">
      <c r="A180" s="317"/>
      <c r="B180" s="317"/>
      <c r="C180" s="317"/>
      <c r="D180" s="317"/>
      <c r="E180" s="317"/>
      <c r="F180" s="317"/>
      <c r="G180" s="317"/>
      <c r="H180" s="317"/>
      <c r="I180" s="317"/>
      <c r="J180" s="317"/>
      <c r="K180" s="317"/>
      <c r="L180" s="317"/>
      <c r="M180" s="317"/>
      <c r="N180" s="317"/>
      <c r="O180" s="317"/>
      <c r="P180" s="317"/>
      <c r="Q180" s="317"/>
      <c r="R180" s="317"/>
      <c r="S180" s="317"/>
      <c r="T180" s="317"/>
      <c r="U180" s="317"/>
      <c r="V180" s="317"/>
      <c r="W180" s="317"/>
      <c r="X180" s="317"/>
      <c r="Y180" s="317"/>
      <c r="Z180" s="317"/>
    </row>
    <row r="181" spans="1:26" ht="12.75" customHeight="1" x14ac:dyDescent="0.2">
      <c r="A181" s="317"/>
      <c r="B181" s="317"/>
      <c r="C181" s="317"/>
      <c r="D181" s="317"/>
      <c r="E181" s="317"/>
      <c r="F181" s="317"/>
      <c r="G181" s="317"/>
      <c r="H181" s="317"/>
      <c r="I181" s="317"/>
      <c r="J181" s="317"/>
      <c r="K181" s="317"/>
      <c r="L181" s="317"/>
      <c r="M181" s="317"/>
      <c r="N181" s="317"/>
      <c r="O181" s="317"/>
      <c r="P181" s="317"/>
      <c r="Q181" s="317"/>
      <c r="R181" s="317"/>
      <c r="S181" s="317"/>
      <c r="T181" s="317"/>
      <c r="U181" s="317"/>
      <c r="V181" s="317"/>
      <c r="W181" s="317"/>
      <c r="X181" s="317"/>
      <c r="Y181" s="317"/>
      <c r="Z181" s="317"/>
    </row>
    <row r="182" spans="1:26" ht="12.75" customHeight="1" x14ac:dyDescent="0.2">
      <c r="A182" s="317"/>
      <c r="B182" s="317"/>
      <c r="C182" s="317"/>
      <c r="D182" s="317"/>
      <c r="E182" s="317"/>
      <c r="F182" s="317"/>
      <c r="G182" s="317"/>
      <c r="H182" s="317"/>
      <c r="I182" s="317"/>
      <c r="J182" s="317"/>
      <c r="K182" s="317"/>
      <c r="L182" s="317"/>
      <c r="M182" s="317"/>
      <c r="N182" s="317"/>
      <c r="O182" s="317"/>
      <c r="P182" s="317"/>
      <c r="Q182" s="317"/>
      <c r="R182" s="317"/>
      <c r="S182" s="317"/>
      <c r="T182" s="317"/>
      <c r="U182" s="317"/>
      <c r="V182" s="317"/>
      <c r="W182" s="317"/>
      <c r="X182" s="317"/>
      <c r="Y182" s="317"/>
      <c r="Z182" s="317"/>
    </row>
    <row r="183" spans="1:26" ht="12.75" customHeight="1" x14ac:dyDescent="0.2">
      <c r="A183" s="317"/>
      <c r="B183" s="317"/>
      <c r="C183" s="317"/>
      <c r="D183" s="317"/>
      <c r="E183" s="317"/>
      <c r="F183" s="317"/>
      <c r="G183" s="317"/>
      <c r="H183" s="317"/>
      <c r="I183" s="317"/>
      <c r="J183" s="317"/>
      <c r="K183" s="317"/>
      <c r="L183" s="317"/>
      <c r="M183" s="317"/>
      <c r="N183" s="317"/>
      <c r="O183" s="317"/>
      <c r="P183" s="317"/>
      <c r="Q183" s="317"/>
      <c r="R183" s="317"/>
      <c r="S183" s="317"/>
      <c r="T183" s="317"/>
      <c r="U183" s="317"/>
      <c r="V183" s="317"/>
      <c r="W183" s="317"/>
      <c r="X183" s="317"/>
      <c r="Y183" s="317"/>
      <c r="Z183" s="317"/>
    </row>
    <row r="184" spans="1:26" ht="12.75" customHeight="1" x14ac:dyDescent="0.2">
      <c r="A184" s="317"/>
      <c r="B184" s="317"/>
      <c r="C184" s="317"/>
      <c r="D184" s="317"/>
      <c r="E184" s="317"/>
      <c r="F184" s="317"/>
      <c r="G184" s="317"/>
      <c r="H184" s="317"/>
      <c r="I184" s="317"/>
      <c r="J184" s="317"/>
      <c r="K184" s="317"/>
      <c r="L184" s="317"/>
      <c r="M184" s="317"/>
      <c r="N184" s="317"/>
      <c r="O184" s="317"/>
      <c r="P184" s="317"/>
      <c r="Q184" s="317"/>
      <c r="R184" s="317"/>
      <c r="S184" s="317"/>
      <c r="T184" s="317"/>
      <c r="U184" s="317"/>
      <c r="V184" s="317"/>
      <c r="W184" s="317"/>
      <c r="X184" s="317"/>
      <c r="Y184" s="317"/>
      <c r="Z184" s="317"/>
    </row>
    <row r="185" spans="1:26" ht="12.75" customHeight="1" x14ac:dyDescent="0.2">
      <c r="A185" s="317"/>
      <c r="B185" s="317"/>
      <c r="C185" s="317"/>
      <c r="D185" s="317"/>
      <c r="E185" s="317"/>
      <c r="F185" s="317"/>
      <c r="G185" s="317"/>
      <c r="H185" s="317"/>
      <c r="I185" s="317"/>
      <c r="J185" s="317"/>
      <c r="K185" s="317"/>
      <c r="L185" s="317"/>
      <c r="M185" s="317"/>
      <c r="N185" s="317"/>
      <c r="O185" s="317"/>
      <c r="P185" s="317"/>
      <c r="Q185" s="317"/>
      <c r="R185" s="317"/>
      <c r="S185" s="317"/>
      <c r="T185" s="317"/>
      <c r="U185" s="317"/>
      <c r="V185" s="317"/>
      <c r="W185" s="317"/>
      <c r="X185" s="317"/>
      <c r="Y185" s="317"/>
      <c r="Z185" s="317"/>
    </row>
    <row r="186" spans="1:26" ht="12.75" customHeight="1" x14ac:dyDescent="0.2">
      <c r="A186" s="317"/>
      <c r="B186" s="317"/>
      <c r="C186" s="317"/>
      <c r="D186" s="317"/>
      <c r="E186" s="317"/>
      <c r="F186" s="317"/>
      <c r="G186" s="317"/>
      <c r="H186" s="317"/>
      <c r="I186" s="317"/>
      <c r="J186" s="317"/>
      <c r="K186" s="317"/>
      <c r="L186" s="317"/>
      <c r="M186" s="317"/>
      <c r="N186" s="317"/>
      <c r="O186" s="317"/>
      <c r="P186" s="317"/>
      <c r="Q186" s="317"/>
      <c r="R186" s="317"/>
      <c r="S186" s="317"/>
      <c r="T186" s="317"/>
      <c r="U186" s="317"/>
      <c r="V186" s="317"/>
      <c r="W186" s="317"/>
      <c r="X186" s="317"/>
      <c r="Y186" s="317"/>
      <c r="Z186" s="317"/>
    </row>
    <row r="187" spans="1:26" ht="12.75" customHeight="1" x14ac:dyDescent="0.2">
      <c r="A187" s="317"/>
      <c r="B187" s="317"/>
      <c r="C187" s="317"/>
      <c r="D187" s="317"/>
      <c r="E187" s="317"/>
      <c r="F187" s="317"/>
      <c r="G187" s="317"/>
      <c r="H187" s="317"/>
      <c r="I187" s="317"/>
      <c r="J187" s="317"/>
      <c r="K187" s="317"/>
      <c r="L187" s="317"/>
      <c r="M187" s="317"/>
      <c r="N187" s="317"/>
      <c r="O187" s="317"/>
      <c r="P187" s="317"/>
      <c r="Q187" s="317"/>
      <c r="R187" s="317"/>
      <c r="S187" s="317"/>
      <c r="T187" s="317"/>
      <c r="U187" s="317"/>
      <c r="V187" s="317"/>
      <c r="W187" s="317"/>
      <c r="X187" s="317"/>
      <c r="Y187" s="317"/>
      <c r="Z187" s="317"/>
    </row>
    <row r="188" spans="1:26" ht="12.75" customHeight="1" x14ac:dyDescent="0.2">
      <c r="A188" s="317"/>
      <c r="B188" s="317"/>
      <c r="C188" s="317"/>
      <c r="D188" s="317"/>
      <c r="E188" s="317"/>
      <c r="F188" s="317"/>
      <c r="G188" s="317"/>
      <c r="H188" s="317"/>
      <c r="I188" s="317"/>
      <c r="J188" s="317"/>
      <c r="K188" s="317"/>
      <c r="L188" s="317"/>
      <c r="M188" s="317"/>
      <c r="N188" s="317"/>
      <c r="O188" s="317"/>
      <c r="P188" s="317"/>
      <c r="Q188" s="317"/>
      <c r="R188" s="317"/>
      <c r="S188" s="317"/>
      <c r="T188" s="317"/>
      <c r="U188" s="317"/>
      <c r="V188" s="317"/>
      <c r="W188" s="317"/>
      <c r="X188" s="317"/>
      <c r="Y188" s="317"/>
      <c r="Z188" s="317"/>
    </row>
    <row r="189" spans="1:26" ht="12.75" customHeight="1" x14ac:dyDescent="0.2">
      <c r="A189" s="317"/>
      <c r="B189" s="317"/>
      <c r="C189" s="317"/>
      <c r="D189" s="317"/>
      <c r="E189" s="317"/>
      <c r="F189" s="317"/>
      <c r="G189" s="317"/>
      <c r="H189" s="317"/>
      <c r="I189" s="317"/>
      <c r="J189" s="317"/>
      <c r="K189" s="317"/>
      <c r="L189" s="317"/>
      <c r="M189" s="317"/>
      <c r="N189" s="317"/>
      <c r="O189" s="317"/>
      <c r="P189" s="317"/>
      <c r="Q189" s="317"/>
      <c r="R189" s="317"/>
      <c r="S189" s="317"/>
      <c r="T189" s="317"/>
      <c r="U189" s="317"/>
      <c r="V189" s="317"/>
      <c r="W189" s="317"/>
      <c r="X189" s="317"/>
      <c r="Y189" s="317"/>
      <c r="Z189" s="317"/>
    </row>
    <row r="190" spans="1:26" ht="12.75" customHeight="1" x14ac:dyDescent="0.2">
      <c r="A190" s="317"/>
      <c r="B190" s="317"/>
      <c r="C190" s="317"/>
      <c r="D190" s="317"/>
      <c r="E190" s="317"/>
      <c r="F190" s="317"/>
      <c r="G190" s="317"/>
      <c r="H190" s="317"/>
      <c r="I190" s="317"/>
      <c r="J190" s="317"/>
      <c r="K190" s="317"/>
      <c r="L190" s="317"/>
      <c r="M190" s="317"/>
      <c r="N190" s="317"/>
      <c r="O190" s="317"/>
      <c r="P190" s="317"/>
      <c r="Q190" s="317"/>
      <c r="R190" s="317"/>
      <c r="S190" s="317"/>
      <c r="T190" s="317"/>
      <c r="U190" s="317"/>
      <c r="V190" s="317"/>
      <c r="W190" s="317"/>
      <c r="X190" s="317"/>
      <c r="Y190" s="317"/>
      <c r="Z190" s="317"/>
    </row>
    <row r="191" spans="1:26" ht="12.75" customHeight="1" x14ac:dyDescent="0.2">
      <c r="A191" s="317"/>
      <c r="B191" s="317"/>
      <c r="C191" s="317"/>
      <c r="D191" s="317"/>
      <c r="E191" s="317"/>
      <c r="F191" s="317"/>
      <c r="G191" s="317"/>
      <c r="H191" s="317"/>
      <c r="I191" s="317"/>
      <c r="J191" s="317"/>
      <c r="K191" s="317"/>
      <c r="L191" s="317"/>
      <c r="M191" s="317"/>
      <c r="N191" s="317"/>
      <c r="O191" s="317"/>
      <c r="P191" s="317"/>
      <c r="Q191" s="317"/>
      <c r="R191" s="317"/>
      <c r="S191" s="317"/>
      <c r="T191" s="317"/>
      <c r="U191" s="317"/>
      <c r="V191" s="317"/>
      <c r="W191" s="317"/>
      <c r="X191" s="317"/>
      <c r="Y191" s="317"/>
      <c r="Z191" s="317"/>
    </row>
    <row r="192" spans="1:26" ht="12.75" customHeight="1" x14ac:dyDescent="0.2">
      <c r="A192" s="317"/>
      <c r="B192" s="317"/>
      <c r="C192" s="317"/>
      <c r="D192" s="317"/>
      <c r="E192" s="317"/>
      <c r="F192" s="317"/>
      <c r="G192" s="317"/>
      <c r="H192" s="317"/>
      <c r="I192" s="317"/>
      <c r="J192" s="317"/>
      <c r="K192" s="317"/>
      <c r="L192" s="317"/>
      <c r="M192" s="317"/>
      <c r="N192" s="317"/>
      <c r="O192" s="317"/>
      <c r="P192" s="317"/>
      <c r="Q192" s="317"/>
      <c r="R192" s="317"/>
      <c r="S192" s="317"/>
      <c r="T192" s="317"/>
      <c r="U192" s="317"/>
      <c r="V192" s="317"/>
      <c r="W192" s="317"/>
      <c r="X192" s="317"/>
      <c r="Y192" s="317"/>
      <c r="Z192" s="317"/>
    </row>
    <row r="193" spans="1:26" ht="12.75" customHeight="1" x14ac:dyDescent="0.2">
      <c r="A193" s="317"/>
      <c r="B193" s="317"/>
      <c r="C193" s="317"/>
      <c r="D193" s="317"/>
      <c r="E193" s="317"/>
      <c r="F193" s="317"/>
      <c r="G193" s="317"/>
      <c r="H193" s="317"/>
      <c r="I193" s="317"/>
      <c r="J193" s="317"/>
      <c r="K193" s="317"/>
      <c r="L193" s="317"/>
      <c r="M193" s="317"/>
      <c r="N193" s="317"/>
      <c r="O193" s="317"/>
      <c r="P193" s="317"/>
      <c r="Q193" s="317"/>
      <c r="R193" s="317"/>
      <c r="S193" s="317"/>
      <c r="T193" s="317"/>
      <c r="U193" s="317"/>
      <c r="V193" s="317"/>
      <c r="W193" s="317"/>
      <c r="X193" s="317"/>
      <c r="Y193" s="317"/>
      <c r="Z193" s="317"/>
    </row>
    <row r="194" spans="1:26" ht="12.75" customHeight="1" x14ac:dyDescent="0.2">
      <c r="A194" s="317"/>
      <c r="B194" s="317"/>
      <c r="C194" s="317"/>
      <c r="D194" s="317"/>
      <c r="E194" s="317"/>
      <c r="F194" s="317"/>
      <c r="G194" s="317"/>
      <c r="H194" s="317"/>
      <c r="I194" s="317"/>
      <c r="J194" s="317"/>
      <c r="K194" s="317"/>
      <c r="L194" s="317"/>
      <c r="M194" s="317"/>
      <c r="N194" s="317"/>
      <c r="O194" s="317"/>
      <c r="P194" s="317"/>
      <c r="Q194" s="317"/>
      <c r="R194" s="317"/>
      <c r="S194" s="317"/>
      <c r="T194" s="317"/>
      <c r="U194" s="317"/>
      <c r="V194" s="317"/>
      <c r="W194" s="317"/>
      <c r="X194" s="317"/>
      <c r="Y194" s="317"/>
      <c r="Z194" s="317"/>
    </row>
    <row r="195" spans="1:26" ht="12.75" customHeight="1" x14ac:dyDescent="0.2">
      <c r="A195" s="317"/>
      <c r="B195" s="317"/>
      <c r="C195" s="317"/>
      <c r="D195" s="317"/>
      <c r="E195" s="317"/>
      <c r="F195" s="317"/>
      <c r="G195" s="317"/>
      <c r="H195" s="317"/>
      <c r="I195" s="317"/>
      <c r="J195" s="317"/>
      <c r="K195" s="317"/>
      <c r="L195" s="317"/>
      <c r="M195" s="317"/>
      <c r="N195" s="317"/>
      <c r="O195" s="317"/>
      <c r="P195" s="317"/>
      <c r="Q195" s="317"/>
      <c r="R195" s="317"/>
      <c r="S195" s="317"/>
      <c r="T195" s="317"/>
      <c r="U195" s="317"/>
      <c r="V195" s="317"/>
      <c r="W195" s="317"/>
      <c r="X195" s="317"/>
      <c r="Y195" s="317"/>
      <c r="Z195" s="317"/>
    </row>
    <row r="196" spans="1:26" ht="12.75" customHeight="1" x14ac:dyDescent="0.2">
      <c r="A196" s="317"/>
      <c r="B196" s="317"/>
      <c r="C196" s="317"/>
      <c r="D196" s="317"/>
      <c r="E196" s="317"/>
      <c r="F196" s="317"/>
      <c r="G196" s="317"/>
      <c r="H196" s="317"/>
      <c r="I196" s="317"/>
      <c r="J196" s="317"/>
      <c r="K196" s="317"/>
      <c r="L196" s="317"/>
      <c r="M196" s="317"/>
      <c r="N196" s="317"/>
      <c r="O196" s="317"/>
      <c r="P196" s="317"/>
      <c r="Q196" s="317"/>
      <c r="R196" s="317"/>
      <c r="S196" s="317"/>
      <c r="T196" s="317"/>
      <c r="U196" s="317"/>
      <c r="V196" s="317"/>
      <c r="W196" s="317"/>
      <c r="X196" s="317"/>
      <c r="Y196" s="317"/>
      <c r="Z196" s="317"/>
    </row>
    <row r="197" spans="1:26" ht="12.75" customHeight="1" x14ac:dyDescent="0.2">
      <c r="A197" s="317"/>
      <c r="B197" s="317"/>
      <c r="C197" s="317"/>
      <c r="D197" s="317"/>
      <c r="E197" s="317"/>
      <c r="F197" s="317"/>
      <c r="G197" s="317"/>
      <c r="H197" s="317"/>
      <c r="I197" s="317"/>
      <c r="J197" s="317"/>
      <c r="K197" s="317"/>
      <c r="L197" s="317"/>
      <c r="M197" s="317"/>
      <c r="N197" s="317"/>
      <c r="O197" s="317"/>
      <c r="P197" s="317"/>
      <c r="Q197" s="317"/>
      <c r="R197" s="317"/>
      <c r="S197" s="317"/>
      <c r="T197" s="317"/>
      <c r="U197" s="317"/>
      <c r="V197" s="317"/>
      <c r="W197" s="317"/>
      <c r="X197" s="317"/>
      <c r="Y197" s="317"/>
      <c r="Z197" s="317"/>
    </row>
    <row r="198" spans="1:26" ht="12.75" customHeight="1" x14ac:dyDescent="0.2">
      <c r="A198" s="317"/>
      <c r="B198" s="317"/>
      <c r="C198" s="317"/>
      <c r="D198" s="317"/>
      <c r="E198" s="317"/>
      <c r="F198" s="317"/>
      <c r="G198" s="317"/>
      <c r="H198" s="317"/>
      <c r="I198" s="317"/>
      <c r="J198" s="317"/>
      <c r="K198" s="317"/>
      <c r="L198" s="317"/>
      <c r="M198" s="317"/>
      <c r="N198" s="317"/>
      <c r="O198" s="317"/>
      <c r="P198" s="317"/>
      <c r="Q198" s="317"/>
      <c r="R198" s="317"/>
      <c r="S198" s="317"/>
      <c r="T198" s="317"/>
      <c r="U198" s="317"/>
      <c r="V198" s="317"/>
      <c r="W198" s="317"/>
      <c r="X198" s="317"/>
      <c r="Y198" s="317"/>
      <c r="Z198" s="317"/>
    </row>
    <row r="199" spans="1:26" ht="12.75" customHeight="1" x14ac:dyDescent="0.2">
      <c r="A199" s="317"/>
      <c r="B199" s="317"/>
      <c r="C199" s="317"/>
      <c r="D199" s="317"/>
      <c r="E199" s="317"/>
      <c r="F199" s="317"/>
      <c r="G199" s="317"/>
      <c r="H199" s="317"/>
      <c r="I199" s="317"/>
      <c r="J199" s="317"/>
      <c r="K199" s="317"/>
      <c r="L199" s="317"/>
      <c r="M199" s="317"/>
      <c r="N199" s="317"/>
      <c r="O199" s="317"/>
      <c r="P199" s="317"/>
      <c r="Q199" s="317"/>
      <c r="R199" s="317"/>
      <c r="S199" s="317"/>
      <c r="T199" s="317"/>
      <c r="U199" s="317"/>
      <c r="V199" s="317"/>
      <c r="W199" s="317"/>
      <c r="X199" s="317"/>
      <c r="Y199" s="317"/>
      <c r="Z199" s="317"/>
    </row>
    <row r="200" spans="1:26" ht="12.75" customHeight="1" x14ac:dyDescent="0.2">
      <c r="A200" s="317"/>
      <c r="B200" s="317"/>
      <c r="C200" s="317"/>
      <c r="D200" s="317"/>
      <c r="E200" s="317"/>
      <c r="F200" s="317"/>
      <c r="G200" s="317"/>
      <c r="H200" s="317"/>
      <c r="I200" s="317"/>
      <c r="J200" s="317"/>
      <c r="K200" s="317"/>
      <c r="L200" s="317"/>
      <c r="M200" s="317"/>
      <c r="N200" s="317"/>
      <c r="O200" s="317"/>
      <c r="P200" s="317"/>
      <c r="Q200" s="317"/>
      <c r="R200" s="317"/>
      <c r="S200" s="317"/>
      <c r="T200" s="317"/>
      <c r="U200" s="317"/>
      <c r="V200" s="317"/>
      <c r="W200" s="317"/>
      <c r="X200" s="317"/>
      <c r="Y200" s="317"/>
      <c r="Z200" s="317"/>
    </row>
    <row r="201" spans="1:26" ht="12.75" customHeight="1" x14ac:dyDescent="0.2">
      <c r="A201" s="317"/>
      <c r="B201" s="317"/>
      <c r="C201" s="317"/>
      <c r="D201" s="317"/>
      <c r="E201" s="317"/>
      <c r="F201" s="317"/>
      <c r="G201" s="317"/>
      <c r="H201" s="317"/>
      <c r="I201" s="317"/>
      <c r="J201" s="317"/>
      <c r="K201" s="317"/>
      <c r="L201" s="317"/>
      <c r="M201" s="317"/>
      <c r="N201" s="317"/>
      <c r="O201" s="317"/>
      <c r="P201" s="317"/>
      <c r="Q201" s="317"/>
      <c r="R201" s="317"/>
      <c r="S201" s="317"/>
      <c r="T201" s="317"/>
      <c r="U201" s="317"/>
      <c r="V201" s="317"/>
      <c r="W201" s="317"/>
      <c r="X201" s="317"/>
      <c r="Y201" s="317"/>
      <c r="Z201" s="317"/>
    </row>
    <row r="202" spans="1:26" ht="12.75" customHeight="1" x14ac:dyDescent="0.2">
      <c r="A202" s="317"/>
      <c r="B202" s="317"/>
      <c r="C202" s="317"/>
      <c r="D202" s="317"/>
      <c r="E202" s="317"/>
      <c r="F202" s="317"/>
      <c r="G202" s="317"/>
      <c r="H202" s="317"/>
      <c r="I202" s="317"/>
      <c r="J202" s="317"/>
      <c r="K202" s="317"/>
      <c r="L202" s="317"/>
      <c r="M202" s="317"/>
      <c r="N202" s="317"/>
      <c r="O202" s="317"/>
      <c r="P202" s="317"/>
      <c r="Q202" s="317"/>
      <c r="R202" s="317"/>
      <c r="S202" s="317"/>
      <c r="T202" s="317"/>
      <c r="U202" s="317"/>
      <c r="V202" s="317"/>
      <c r="W202" s="317"/>
      <c r="X202" s="317"/>
      <c r="Y202" s="317"/>
      <c r="Z202" s="317"/>
    </row>
    <row r="203" spans="1:26" ht="12.75" customHeight="1" x14ac:dyDescent="0.2">
      <c r="A203" s="317"/>
      <c r="B203" s="317"/>
      <c r="C203" s="317"/>
      <c r="D203" s="317"/>
      <c r="E203" s="317"/>
      <c r="F203" s="317"/>
      <c r="G203" s="317"/>
      <c r="H203" s="317"/>
      <c r="I203" s="317"/>
      <c r="J203" s="317"/>
      <c r="K203" s="317"/>
      <c r="L203" s="317"/>
      <c r="M203" s="317"/>
      <c r="N203" s="317"/>
      <c r="O203" s="317"/>
      <c r="P203" s="317"/>
      <c r="Q203" s="317"/>
      <c r="R203" s="317"/>
      <c r="S203" s="317"/>
      <c r="T203" s="317"/>
      <c r="U203" s="317"/>
      <c r="V203" s="317"/>
      <c r="W203" s="317"/>
      <c r="X203" s="317"/>
      <c r="Y203" s="317"/>
      <c r="Z203" s="317"/>
    </row>
    <row r="204" spans="1:26" ht="12.75" customHeight="1" x14ac:dyDescent="0.2">
      <c r="A204" s="317"/>
      <c r="B204" s="317"/>
      <c r="C204" s="317"/>
      <c r="D204" s="317"/>
      <c r="E204" s="317"/>
      <c r="F204" s="317"/>
      <c r="G204" s="317"/>
      <c r="H204" s="317"/>
      <c r="I204" s="317"/>
      <c r="J204" s="317"/>
      <c r="K204" s="317"/>
      <c r="L204" s="317"/>
      <c r="M204" s="317"/>
      <c r="N204" s="317"/>
      <c r="O204" s="317"/>
      <c r="P204" s="317"/>
      <c r="Q204" s="317"/>
      <c r="R204" s="317"/>
      <c r="S204" s="317"/>
      <c r="T204" s="317"/>
      <c r="U204" s="317"/>
      <c r="V204" s="317"/>
      <c r="W204" s="317"/>
      <c r="X204" s="317"/>
      <c r="Y204" s="317"/>
      <c r="Z204" s="317"/>
    </row>
    <row r="205" spans="1:26" ht="12.75" customHeight="1" x14ac:dyDescent="0.2">
      <c r="A205" s="317"/>
      <c r="B205" s="317"/>
      <c r="C205" s="317"/>
      <c r="D205" s="317"/>
      <c r="E205" s="317"/>
      <c r="F205" s="317"/>
      <c r="G205" s="317"/>
      <c r="H205" s="317"/>
      <c r="I205" s="317"/>
      <c r="J205" s="317"/>
      <c r="K205" s="317"/>
      <c r="L205" s="317"/>
      <c r="M205" s="317"/>
      <c r="N205" s="317"/>
      <c r="O205" s="317"/>
      <c r="P205" s="317"/>
      <c r="Q205" s="317"/>
      <c r="R205" s="317"/>
      <c r="S205" s="317"/>
      <c r="T205" s="317"/>
      <c r="U205" s="317"/>
      <c r="V205" s="317"/>
      <c r="W205" s="317"/>
      <c r="X205" s="317"/>
      <c r="Y205" s="317"/>
      <c r="Z205" s="317"/>
    </row>
    <row r="206" spans="1:26" ht="12.75" customHeight="1" x14ac:dyDescent="0.2">
      <c r="A206" s="317"/>
      <c r="B206" s="317"/>
      <c r="C206" s="317"/>
      <c r="D206" s="317"/>
      <c r="E206" s="317"/>
      <c r="F206" s="317"/>
      <c r="G206" s="317"/>
      <c r="H206" s="317"/>
      <c r="I206" s="317"/>
      <c r="J206" s="317"/>
      <c r="K206" s="317"/>
      <c r="L206" s="317"/>
      <c r="M206" s="317"/>
      <c r="N206" s="317"/>
      <c r="O206" s="317"/>
      <c r="P206" s="317"/>
      <c r="Q206" s="317"/>
      <c r="R206" s="317"/>
      <c r="S206" s="317"/>
      <c r="T206" s="317"/>
      <c r="U206" s="317"/>
      <c r="V206" s="317"/>
      <c r="W206" s="317"/>
      <c r="X206" s="317"/>
      <c r="Y206" s="317"/>
      <c r="Z206" s="317"/>
    </row>
    <row r="207" spans="1:26" ht="12.75" customHeight="1" x14ac:dyDescent="0.2">
      <c r="A207" s="317"/>
      <c r="B207" s="317"/>
      <c r="C207" s="317"/>
      <c r="D207" s="317"/>
      <c r="E207" s="317"/>
      <c r="F207" s="317"/>
      <c r="G207" s="317"/>
      <c r="H207" s="317"/>
      <c r="I207" s="317"/>
      <c r="J207" s="317"/>
      <c r="K207" s="317"/>
      <c r="L207" s="317"/>
      <c r="M207" s="317"/>
      <c r="N207" s="317"/>
      <c r="O207" s="317"/>
      <c r="P207" s="317"/>
      <c r="Q207" s="317"/>
      <c r="R207" s="317"/>
      <c r="S207" s="317"/>
      <c r="T207" s="317"/>
      <c r="U207" s="317"/>
      <c r="V207" s="317"/>
      <c r="W207" s="317"/>
      <c r="X207" s="317"/>
      <c r="Y207" s="317"/>
      <c r="Z207" s="317"/>
    </row>
    <row r="208" spans="1:26" ht="12.75" customHeight="1" x14ac:dyDescent="0.2">
      <c r="A208" s="317"/>
      <c r="B208" s="317"/>
      <c r="C208" s="317"/>
      <c r="D208" s="317"/>
      <c r="E208" s="317"/>
      <c r="F208" s="317"/>
      <c r="G208" s="317"/>
      <c r="H208" s="317"/>
      <c r="I208" s="317"/>
      <c r="J208" s="317"/>
      <c r="K208" s="317"/>
      <c r="L208" s="317"/>
      <c r="M208" s="317"/>
      <c r="N208" s="317"/>
      <c r="O208" s="317"/>
      <c r="P208" s="317"/>
      <c r="Q208" s="317"/>
      <c r="R208" s="317"/>
      <c r="S208" s="317"/>
      <c r="T208" s="317"/>
      <c r="U208" s="317"/>
      <c r="V208" s="317"/>
      <c r="W208" s="317"/>
      <c r="X208" s="317"/>
      <c r="Y208" s="317"/>
      <c r="Z208" s="317"/>
    </row>
    <row r="209" spans="1:26" ht="12.75" customHeight="1" x14ac:dyDescent="0.2">
      <c r="A209" s="317"/>
      <c r="B209" s="317"/>
      <c r="C209" s="317"/>
      <c r="D209" s="317"/>
      <c r="E209" s="317"/>
      <c r="F209" s="317"/>
      <c r="G209" s="317"/>
      <c r="H209" s="317"/>
      <c r="I209" s="317"/>
      <c r="J209" s="317"/>
      <c r="K209" s="317"/>
      <c r="L209" s="317"/>
      <c r="M209" s="317"/>
      <c r="N209" s="317"/>
      <c r="O209" s="317"/>
      <c r="P209" s="317"/>
      <c r="Q209" s="317"/>
      <c r="R209" s="317"/>
      <c r="S209" s="317"/>
      <c r="T209" s="317"/>
      <c r="U209" s="317"/>
      <c r="V209" s="317"/>
      <c r="W209" s="317"/>
      <c r="X209" s="317"/>
      <c r="Y209" s="317"/>
      <c r="Z209" s="317"/>
    </row>
    <row r="210" spans="1:26" ht="12.75" customHeight="1" x14ac:dyDescent="0.2">
      <c r="A210" s="317"/>
      <c r="B210" s="317"/>
      <c r="C210" s="317"/>
      <c r="D210" s="317"/>
      <c r="E210" s="317"/>
      <c r="F210" s="317"/>
      <c r="G210" s="317"/>
      <c r="H210" s="317"/>
      <c r="I210" s="317"/>
      <c r="J210" s="317"/>
      <c r="K210" s="317"/>
      <c r="L210" s="317"/>
      <c r="M210" s="317"/>
      <c r="N210" s="317"/>
      <c r="O210" s="317"/>
      <c r="P210" s="317"/>
      <c r="Q210" s="317"/>
      <c r="R210" s="317"/>
      <c r="S210" s="317"/>
      <c r="T210" s="317"/>
      <c r="U210" s="317"/>
      <c r="V210" s="317"/>
      <c r="W210" s="317"/>
      <c r="X210" s="317"/>
      <c r="Y210" s="317"/>
      <c r="Z210" s="317"/>
    </row>
    <row r="211" spans="1:26" ht="12.75" customHeight="1" x14ac:dyDescent="0.2">
      <c r="A211" s="317"/>
      <c r="B211" s="317"/>
      <c r="C211" s="317"/>
      <c r="D211" s="317"/>
      <c r="E211" s="317"/>
      <c r="F211" s="317"/>
      <c r="G211" s="317"/>
      <c r="H211" s="317"/>
      <c r="I211" s="317"/>
      <c r="J211" s="317"/>
      <c r="K211" s="317"/>
      <c r="L211" s="317"/>
      <c r="M211" s="317"/>
      <c r="N211" s="317"/>
      <c r="O211" s="317"/>
      <c r="P211" s="317"/>
      <c r="Q211" s="317"/>
      <c r="R211" s="317"/>
      <c r="S211" s="317"/>
      <c r="T211" s="317"/>
      <c r="U211" s="317"/>
      <c r="V211" s="317"/>
      <c r="W211" s="317"/>
      <c r="X211" s="317"/>
      <c r="Y211" s="317"/>
      <c r="Z211" s="317"/>
    </row>
    <row r="212" spans="1:26" ht="12.75" customHeight="1" x14ac:dyDescent="0.2">
      <c r="A212" s="317"/>
      <c r="B212" s="317"/>
      <c r="C212" s="317"/>
      <c r="D212" s="317"/>
      <c r="E212" s="317"/>
      <c r="F212" s="317"/>
      <c r="G212" s="317"/>
      <c r="H212" s="317"/>
      <c r="I212" s="317"/>
      <c r="J212" s="317"/>
      <c r="K212" s="317"/>
      <c r="L212" s="317"/>
      <c r="M212" s="317"/>
      <c r="N212" s="317"/>
      <c r="O212" s="317"/>
      <c r="P212" s="317"/>
      <c r="Q212" s="317"/>
      <c r="R212" s="317"/>
      <c r="S212" s="317"/>
      <c r="T212" s="317"/>
      <c r="U212" s="317"/>
      <c r="V212" s="317"/>
      <c r="W212" s="317"/>
      <c r="X212" s="317"/>
      <c r="Y212" s="317"/>
      <c r="Z212" s="317"/>
    </row>
    <row r="213" spans="1:26" ht="12.75" customHeight="1" x14ac:dyDescent="0.2">
      <c r="A213" s="317"/>
      <c r="B213" s="317"/>
      <c r="C213" s="317"/>
      <c r="D213" s="317"/>
      <c r="E213" s="317"/>
      <c r="F213" s="317"/>
      <c r="G213" s="317"/>
      <c r="H213" s="317"/>
      <c r="I213" s="317"/>
      <c r="J213" s="317"/>
      <c r="K213" s="317"/>
      <c r="L213" s="317"/>
      <c r="M213" s="317"/>
      <c r="N213" s="317"/>
      <c r="O213" s="317"/>
      <c r="P213" s="317"/>
      <c r="Q213" s="317"/>
      <c r="R213" s="317"/>
      <c r="S213" s="317"/>
      <c r="T213" s="317"/>
      <c r="U213" s="317"/>
      <c r="V213" s="317"/>
      <c r="W213" s="317"/>
      <c r="X213" s="317"/>
      <c r="Y213" s="317"/>
      <c r="Z213" s="317"/>
    </row>
    <row r="214" spans="1:26" ht="12.75" customHeight="1" x14ac:dyDescent="0.2">
      <c r="A214" s="317"/>
      <c r="B214" s="317"/>
      <c r="C214" s="317"/>
      <c r="D214" s="317"/>
      <c r="E214" s="317"/>
      <c r="F214" s="317"/>
      <c r="G214" s="317"/>
      <c r="H214" s="317"/>
      <c r="I214" s="317"/>
      <c r="J214" s="317"/>
      <c r="K214" s="317"/>
      <c r="L214" s="317"/>
      <c r="M214" s="317"/>
      <c r="N214" s="317"/>
      <c r="O214" s="317"/>
      <c r="P214" s="317"/>
      <c r="Q214" s="317"/>
      <c r="R214" s="317"/>
      <c r="S214" s="317"/>
      <c r="T214" s="317"/>
      <c r="U214" s="317"/>
      <c r="V214" s="317"/>
      <c r="W214" s="317"/>
      <c r="X214" s="317"/>
      <c r="Y214" s="317"/>
      <c r="Z214" s="317"/>
    </row>
    <row r="215" spans="1:26" ht="12.75" customHeight="1" x14ac:dyDescent="0.2">
      <c r="A215" s="317"/>
      <c r="B215" s="317"/>
      <c r="C215" s="317"/>
      <c r="D215" s="317"/>
      <c r="E215" s="317"/>
      <c r="F215" s="317"/>
      <c r="G215" s="317"/>
      <c r="H215" s="317"/>
      <c r="I215" s="317"/>
      <c r="J215" s="317"/>
      <c r="K215" s="317"/>
      <c r="L215" s="317"/>
      <c r="M215" s="317"/>
      <c r="N215" s="317"/>
      <c r="O215" s="317"/>
      <c r="P215" s="317"/>
      <c r="Q215" s="317"/>
      <c r="R215" s="317"/>
      <c r="S215" s="317"/>
      <c r="T215" s="317"/>
      <c r="U215" s="317"/>
      <c r="V215" s="317"/>
      <c r="W215" s="317"/>
      <c r="X215" s="317"/>
      <c r="Y215" s="317"/>
      <c r="Z215" s="317"/>
    </row>
    <row r="216" spans="1:26" ht="12.75" customHeight="1" x14ac:dyDescent="0.2">
      <c r="A216" s="317"/>
      <c r="B216" s="317"/>
      <c r="C216" s="317"/>
      <c r="D216" s="317"/>
      <c r="E216" s="317"/>
      <c r="F216" s="317"/>
      <c r="G216" s="317"/>
      <c r="H216" s="317"/>
      <c r="I216" s="317"/>
      <c r="J216" s="317"/>
      <c r="K216" s="317"/>
      <c r="L216" s="317"/>
      <c r="M216" s="317"/>
      <c r="N216" s="317"/>
      <c r="O216" s="317"/>
      <c r="P216" s="317"/>
      <c r="Q216" s="317"/>
      <c r="R216" s="317"/>
      <c r="S216" s="317"/>
      <c r="T216" s="317"/>
      <c r="U216" s="317"/>
      <c r="V216" s="317"/>
      <c r="W216" s="317"/>
      <c r="X216" s="317"/>
      <c r="Y216" s="317"/>
      <c r="Z216" s="317"/>
    </row>
    <row r="217" spans="1:26" ht="12.75" customHeight="1" x14ac:dyDescent="0.2">
      <c r="A217" s="317"/>
      <c r="B217" s="317"/>
      <c r="C217" s="317"/>
      <c r="D217" s="317"/>
      <c r="E217" s="317"/>
      <c r="F217" s="317"/>
      <c r="G217" s="317"/>
      <c r="H217" s="317"/>
      <c r="I217" s="317"/>
      <c r="J217" s="317"/>
      <c r="K217" s="317"/>
      <c r="L217" s="317"/>
      <c r="M217" s="317"/>
      <c r="N217" s="317"/>
      <c r="O217" s="317"/>
      <c r="P217" s="317"/>
      <c r="Q217" s="317"/>
      <c r="R217" s="317"/>
      <c r="S217" s="317"/>
      <c r="T217" s="317"/>
      <c r="U217" s="317"/>
      <c r="V217" s="317"/>
      <c r="W217" s="317"/>
      <c r="X217" s="317"/>
      <c r="Y217" s="317"/>
      <c r="Z217" s="317"/>
    </row>
    <row r="218" spans="1:26" ht="12.75" customHeight="1" x14ac:dyDescent="0.2">
      <c r="A218" s="317"/>
      <c r="B218" s="317"/>
      <c r="C218" s="317"/>
      <c r="D218" s="317"/>
      <c r="E218" s="317"/>
      <c r="F218" s="317"/>
      <c r="G218" s="317"/>
      <c r="H218" s="317"/>
      <c r="I218" s="317"/>
      <c r="J218" s="317"/>
      <c r="K218" s="317"/>
      <c r="L218" s="317"/>
      <c r="M218" s="317"/>
      <c r="N218" s="317"/>
      <c r="O218" s="317"/>
      <c r="P218" s="317"/>
      <c r="Q218" s="317"/>
      <c r="R218" s="317"/>
      <c r="S218" s="317"/>
      <c r="T218" s="317"/>
      <c r="U218" s="317"/>
      <c r="V218" s="317"/>
      <c r="W218" s="317"/>
      <c r="X218" s="317"/>
      <c r="Y218" s="317"/>
      <c r="Z218" s="317"/>
    </row>
    <row r="219" spans="1:26" ht="12.75" customHeight="1" x14ac:dyDescent="0.2">
      <c r="A219" s="317"/>
      <c r="B219" s="317"/>
      <c r="C219" s="317"/>
      <c r="D219" s="317"/>
      <c r="E219" s="317"/>
      <c r="F219" s="317"/>
      <c r="G219" s="317"/>
      <c r="H219" s="317"/>
      <c r="I219" s="317"/>
      <c r="J219" s="317"/>
      <c r="K219" s="317"/>
      <c r="L219" s="317"/>
      <c r="M219" s="317"/>
      <c r="N219" s="317"/>
      <c r="O219" s="317"/>
      <c r="P219" s="317"/>
      <c r="Q219" s="317"/>
      <c r="R219" s="317"/>
      <c r="S219" s="317"/>
      <c r="T219" s="317"/>
      <c r="U219" s="317"/>
      <c r="V219" s="317"/>
      <c r="W219" s="317"/>
      <c r="X219" s="317"/>
      <c r="Y219" s="317"/>
      <c r="Z219" s="317"/>
    </row>
    <row r="220" spans="1:26" ht="12.75" customHeight="1" x14ac:dyDescent="0.2">
      <c r="A220" s="317"/>
      <c r="B220" s="317"/>
      <c r="C220" s="317"/>
      <c r="D220" s="317"/>
      <c r="E220" s="317"/>
      <c r="F220" s="317"/>
      <c r="G220" s="317"/>
      <c r="H220" s="317"/>
      <c r="I220" s="317"/>
      <c r="J220" s="317"/>
      <c r="K220" s="317"/>
      <c r="L220" s="317"/>
      <c r="M220" s="317"/>
      <c r="N220" s="317"/>
      <c r="O220" s="317"/>
      <c r="P220" s="317"/>
      <c r="Q220" s="317"/>
      <c r="R220" s="317"/>
      <c r="S220" s="317"/>
      <c r="T220" s="317"/>
      <c r="U220" s="317"/>
      <c r="V220" s="317"/>
      <c r="W220" s="317"/>
      <c r="X220" s="317"/>
      <c r="Y220" s="317"/>
      <c r="Z220" s="317"/>
    </row>
    <row r="221" spans="1:26" ht="12.75" customHeight="1" x14ac:dyDescent="0.2">
      <c r="A221" s="317"/>
      <c r="B221" s="317"/>
      <c r="C221" s="317"/>
      <c r="D221" s="317"/>
      <c r="E221" s="317"/>
      <c r="F221" s="317"/>
      <c r="G221" s="317"/>
      <c r="H221" s="317"/>
      <c r="I221" s="317"/>
      <c r="J221" s="317"/>
      <c r="K221" s="317"/>
      <c r="L221" s="317"/>
      <c r="M221" s="317"/>
      <c r="N221" s="317"/>
      <c r="O221" s="317"/>
      <c r="P221" s="317"/>
      <c r="Q221" s="317"/>
      <c r="R221" s="317"/>
      <c r="S221" s="317"/>
      <c r="T221" s="317"/>
      <c r="U221" s="317"/>
      <c r="V221" s="317"/>
      <c r="W221" s="317"/>
      <c r="X221" s="317"/>
      <c r="Y221" s="317"/>
      <c r="Z221" s="317"/>
    </row>
    <row r="222" spans="1:26" ht="12.75" customHeight="1" x14ac:dyDescent="0.2">
      <c r="A222" s="317"/>
      <c r="B222" s="317"/>
      <c r="C222" s="317"/>
      <c r="D222" s="317"/>
      <c r="E222" s="317"/>
      <c r="F222" s="317"/>
      <c r="G222" s="317"/>
      <c r="H222" s="317"/>
      <c r="I222" s="317"/>
      <c r="J222" s="317"/>
      <c r="K222" s="317"/>
      <c r="L222" s="317"/>
      <c r="M222" s="317"/>
      <c r="N222" s="317"/>
      <c r="O222" s="317"/>
      <c r="P222" s="317"/>
      <c r="Q222" s="317"/>
      <c r="R222" s="317"/>
      <c r="S222" s="317"/>
      <c r="T222" s="317"/>
      <c r="U222" s="317"/>
      <c r="V222" s="317"/>
      <c r="W222" s="317"/>
      <c r="X222" s="317"/>
      <c r="Y222" s="317"/>
      <c r="Z222" s="317"/>
    </row>
    <row r="223" spans="1:26" ht="12.75" customHeight="1" x14ac:dyDescent="0.2">
      <c r="A223" s="317"/>
      <c r="B223" s="317"/>
      <c r="C223" s="317"/>
      <c r="D223" s="317"/>
      <c r="E223" s="317"/>
      <c r="F223" s="317"/>
      <c r="G223" s="317"/>
      <c r="H223" s="317"/>
      <c r="I223" s="317"/>
      <c r="J223" s="317"/>
      <c r="K223" s="317"/>
      <c r="L223" s="317"/>
      <c r="M223" s="317"/>
      <c r="N223" s="317"/>
      <c r="O223" s="317"/>
      <c r="P223" s="317"/>
      <c r="Q223" s="317"/>
      <c r="R223" s="317"/>
      <c r="S223" s="317"/>
      <c r="T223" s="317"/>
      <c r="U223" s="317"/>
      <c r="V223" s="317"/>
      <c r="W223" s="317"/>
      <c r="X223" s="317"/>
      <c r="Y223" s="317"/>
      <c r="Z223" s="317"/>
    </row>
    <row r="224" spans="1:26" ht="12.75" customHeight="1" x14ac:dyDescent="0.2">
      <c r="A224" s="317"/>
      <c r="B224" s="317"/>
      <c r="C224" s="317"/>
      <c r="D224" s="317"/>
      <c r="E224" s="317"/>
      <c r="F224" s="317"/>
      <c r="G224" s="317"/>
      <c r="H224" s="317"/>
      <c r="I224" s="317"/>
      <c r="J224" s="317"/>
      <c r="K224" s="317"/>
      <c r="L224" s="317"/>
      <c r="M224" s="317"/>
      <c r="N224" s="317"/>
      <c r="O224" s="317"/>
      <c r="P224" s="317"/>
      <c r="Q224" s="317"/>
      <c r="R224" s="317"/>
      <c r="S224" s="317"/>
      <c r="T224" s="317"/>
      <c r="U224" s="317"/>
      <c r="V224" s="317"/>
      <c r="W224" s="317"/>
      <c r="X224" s="317"/>
      <c r="Y224" s="317"/>
      <c r="Z224" s="317"/>
    </row>
    <row r="225" spans="1:26" ht="12.75" customHeight="1" x14ac:dyDescent="0.2">
      <c r="A225" s="317"/>
      <c r="B225" s="317"/>
      <c r="C225" s="317"/>
      <c r="D225" s="317"/>
      <c r="E225" s="317"/>
      <c r="F225" s="317"/>
      <c r="G225" s="317"/>
      <c r="H225" s="317"/>
      <c r="I225" s="317"/>
      <c r="J225" s="317"/>
      <c r="K225" s="317"/>
      <c r="L225" s="317"/>
      <c r="M225" s="317"/>
      <c r="N225" s="317"/>
      <c r="O225" s="317"/>
      <c r="P225" s="317"/>
      <c r="Q225" s="317"/>
      <c r="R225" s="317"/>
      <c r="S225" s="317"/>
      <c r="T225" s="317"/>
      <c r="U225" s="317"/>
      <c r="V225" s="317"/>
      <c r="W225" s="317"/>
      <c r="X225" s="317"/>
      <c r="Y225" s="317"/>
      <c r="Z225" s="317"/>
    </row>
    <row r="226" spans="1:26" ht="12.75" customHeight="1" x14ac:dyDescent="0.2">
      <c r="A226" s="317"/>
      <c r="B226" s="317"/>
      <c r="C226" s="317"/>
      <c r="D226" s="317"/>
      <c r="E226" s="317"/>
      <c r="F226" s="317"/>
      <c r="G226" s="317"/>
      <c r="H226" s="317"/>
      <c r="I226" s="317"/>
      <c r="J226" s="317"/>
      <c r="K226" s="317"/>
      <c r="L226" s="317"/>
      <c r="M226" s="317"/>
      <c r="N226" s="317"/>
      <c r="O226" s="317"/>
      <c r="P226" s="317"/>
      <c r="Q226" s="317"/>
      <c r="R226" s="317"/>
      <c r="S226" s="317"/>
      <c r="T226" s="317"/>
      <c r="U226" s="317"/>
      <c r="V226" s="317"/>
      <c r="W226" s="317"/>
      <c r="X226" s="317"/>
      <c r="Y226" s="317"/>
      <c r="Z226" s="317"/>
    </row>
    <row r="227" spans="1:26" ht="12.75" customHeight="1" x14ac:dyDescent="0.2">
      <c r="A227" s="317"/>
      <c r="B227" s="317"/>
      <c r="C227" s="317"/>
      <c r="D227" s="317"/>
      <c r="E227" s="317"/>
      <c r="F227" s="317"/>
      <c r="G227" s="317"/>
      <c r="H227" s="317"/>
      <c r="I227" s="317"/>
      <c r="J227" s="317"/>
      <c r="K227" s="317"/>
      <c r="L227" s="317"/>
      <c r="M227" s="317"/>
      <c r="N227" s="317"/>
      <c r="O227" s="317"/>
      <c r="P227" s="317"/>
      <c r="Q227" s="317"/>
      <c r="R227" s="317"/>
      <c r="S227" s="317"/>
      <c r="T227" s="317"/>
      <c r="U227" s="317"/>
      <c r="V227" s="317"/>
      <c r="W227" s="317"/>
      <c r="X227" s="317"/>
      <c r="Y227" s="317"/>
      <c r="Z227" s="317"/>
    </row>
    <row r="228" spans="1:26" ht="12.75" customHeight="1" x14ac:dyDescent="0.2">
      <c r="A228" s="317"/>
      <c r="B228" s="317"/>
      <c r="C228" s="317"/>
      <c r="D228" s="317"/>
      <c r="E228" s="317"/>
      <c r="F228" s="317"/>
      <c r="G228" s="317"/>
      <c r="H228" s="317"/>
      <c r="I228" s="317"/>
      <c r="J228" s="317"/>
      <c r="K228" s="317"/>
      <c r="L228" s="317"/>
      <c r="M228" s="317"/>
      <c r="N228" s="317"/>
      <c r="O228" s="317"/>
      <c r="P228" s="317"/>
      <c r="Q228" s="317"/>
      <c r="R228" s="317"/>
      <c r="S228" s="317"/>
      <c r="T228" s="317"/>
      <c r="U228" s="317"/>
      <c r="V228" s="317"/>
      <c r="W228" s="317"/>
      <c r="X228" s="317"/>
      <c r="Y228" s="317"/>
      <c r="Z228" s="317"/>
    </row>
    <row r="229" spans="1:26" ht="12.75" customHeight="1" x14ac:dyDescent="0.2">
      <c r="A229" s="317"/>
      <c r="B229" s="317"/>
      <c r="C229" s="317"/>
      <c r="D229" s="317"/>
      <c r="E229" s="317"/>
      <c r="F229" s="317"/>
      <c r="G229" s="317"/>
      <c r="H229" s="317"/>
      <c r="I229" s="317"/>
      <c r="J229" s="317"/>
      <c r="K229" s="317"/>
      <c r="L229" s="317"/>
      <c r="M229" s="317"/>
      <c r="N229" s="317"/>
      <c r="O229" s="317"/>
      <c r="P229" s="317"/>
      <c r="Q229" s="317"/>
      <c r="R229" s="317"/>
      <c r="S229" s="317"/>
      <c r="T229" s="317"/>
      <c r="U229" s="317"/>
      <c r="V229" s="317"/>
      <c r="W229" s="317"/>
      <c r="X229" s="317"/>
      <c r="Y229" s="317"/>
      <c r="Z229" s="317"/>
    </row>
    <row r="230" spans="1:26" ht="12.75" customHeight="1" x14ac:dyDescent="0.2">
      <c r="A230" s="317"/>
      <c r="B230" s="317"/>
      <c r="C230" s="317"/>
      <c r="D230" s="317"/>
      <c r="E230" s="317"/>
      <c r="F230" s="317"/>
      <c r="G230" s="317"/>
      <c r="H230" s="317"/>
      <c r="I230" s="317"/>
      <c r="J230" s="317"/>
      <c r="K230" s="317"/>
      <c r="L230" s="317"/>
      <c r="M230" s="317"/>
      <c r="N230" s="317"/>
      <c r="O230" s="317"/>
      <c r="P230" s="317"/>
      <c r="Q230" s="317"/>
      <c r="R230" s="317"/>
      <c r="S230" s="317"/>
      <c r="T230" s="317"/>
      <c r="U230" s="317"/>
      <c r="V230" s="317"/>
      <c r="W230" s="317"/>
      <c r="X230" s="317"/>
      <c r="Y230" s="317"/>
      <c r="Z230" s="317"/>
    </row>
    <row r="231" spans="1:26" ht="12.75" customHeight="1" x14ac:dyDescent="0.2">
      <c r="A231" s="317"/>
      <c r="B231" s="317"/>
      <c r="C231" s="317"/>
      <c r="D231" s="317"/>
      <c r="E231" s="317"/>
      <c r="F231" s="317"/>
      <c r="G231" s="317"/>
      <c r="H231" s="317"/>
      <c r="I231" s="317"/>
      <c r="J231" s="317"/>
      <c r="K231" s="317"/>
      <c r="L231" s="317"/>
      <c r="M231" s="317"/>
      <c r="N231" s="317"/>
      <c r="O231" s="317"/>
      <c r="P231" s="317"/>
      <c r="Q231" s="317"/>
      <c r="R231" s="317"/>
      <c r="S231" s="317"/>
      <c r="T231" s="317"/>
      <c r="U231" s="317"/>
      <c r="V231" s="317"/>
      <c r="W231" s="317"/>
      <c r="X231" s="317"/>
      <c r="Y231" s="317"/>
      <c r="Z231" s="317"/>
    </row>
    <row r="232" spans="1:26" ht="12.75" customHeight="1" x14ac:dyDescent="0.2">
      <c r="A232" s="317"/>
      <c r="B232" s="317"/>
      <c r="C232" s="317"/>
      <c r="D232" s="317"/>
      <c r="E232" s="317"/>
      <c r="F232" s="317"/>
      <c r="G232" s="317"/>
      <c r="H232" s="317"/>
      <c r="I232" s="317"/>
      <c r="J232" s="317"/>
      <c r="K232" s="317"/>
      <c r="L232" s="317"/>
      <c r="M232" s="317"/>
      <c r="N232" s="317"/>
      <c r="O232" s="317"/>
      <c r="P232" s="317"/>
      <c r="Q232" s="317"/>
      <c r="R232" s="317"/>
      <c r="S232" s="317"/>
      <c r="T232" s="317"/>
      <c r="U232" s="317"/>
      <c r="V232" s="317"/>
      <c r="W232" s="317"/>
      <c r="X232" s="317"/>
      <c r="Y232" s="317"/>
      <c r="Z232" s="317"/>
    </row>
    <row r="233" spans="1:26" ht="12.75" customHeight="1" x14ac:dyDescent="0.2">
      <c r="A233" s="317"/>
      <c r="B233" s="317"/>
      <c r="C233" s="317"/>
      <c r="D233" s="317"/>
      <c r="E233" s="317"/>
      <c r="F233" s="317"/>
      <c r="G233" s="317"/>
      <c r="H233" s="317"/>
      <c r="I233" s="317"/>
      <c r="J233" s="317"/>
      <c r="K233" s="317"/>
      <c r="L233" s="317"/>
      <c r="M233" s="317"/>
      <c r="N233" s="317"/>
      <c r="O233" s="317"/>
      <c r="P233" s="317"/>
      <c r="Q233" s="317"/>
      <c r="R233" s="317"/>
      <c r="S233" s="317"/>
      <c r="T233" s="317"/>
      <c r="U233" s="317"/>
      <c r="V233" s="317"/>
      <c r="W233" s="317"/>
      <c r="X233" s="317"/>
      <c r="Y233" s="317"/>
      <c r="Z233" s="317"/>
    </row>
    <row r="234" spans="1:26" ht="12.75" customHeight="1" x14ac:dyDescent="0.2">
      <c r="A234" s="317"/>
      <c r="B234" s="317"/>
      <c r="C234" s="317"/>
      <c r="D234" s="317"/>
      <c r="E234" s="317"/>
      <c r="F234" s="317"/>
      <c r="G234" s="317"/>
      <c r="H234" s="317"/>
      <c r="I234" s="317"/>
      <c r="J234" s="317"/>
      <c r="K234" s="317"/>
      <c r="L234" s="317"/>
      <c r="M234" s="317"/>
      <c r="N234" s="317"/>
      <c r="O234" s="317"/>
      <c r="P234" s="317"/>
      <c r="Q234" s="317"/>
      <c r="R234" s="317"/>
      <c r="S234" s="317"/>
      <c r="T234" s="317"/>
      <c r="U234" s="317"/>
      <c r="V234" s="317"/>
      <c r="W234" s="317"/>
      <c r="X234" s="317"/>
      <c r="Y234" s="317"/>
      <c r="Z234" s="317"/>
    </row>
    <row r="235" spans="1:26" ht="12.75" customHeight="1" x14ac:dyDescent="0.2">
      <c r="A235" s="317"/>
      <c r="B235" s="317"/>
      <c r="C235" s="317"/>
      <c r="D235" s="317"/>
      <c r="E235" s="317"/>
      <c r="F235" s="317"/>
      <c r="G235" s="317"/>
      <c r="H235" s="317"/>
      <c r="I235" s="317"/>
      <c r="J235" s="317"/>
      <c r="K235" s="317"/>
      <c r="L235" s="317"/>
      <c r="M235" s="317"/>
      <c r="N235" s="317"/>
      <c r="O235" s="317"/>
      <c r="P235" s="317"/>
      <c r="Q235" s="317"/>
      <c r="R235" s="317"/>
      <c r="S235" s="317"/>
      <c r="T235" s="317"/>
      <c r="U235" s="317"/>
      <c r="V235" s="317"/>
      <c r="W235" s="317"/>
      <c r="X235" s="317"/>
      <c r="Y235" s="317"/>
      <c r="Z235" s="317"/>
    </row>
    <row r="236" spans="1:26" ht="12.75" customHeight="1" x14ac:dyDescent="0.2">
      <c r="A236" s="317"/>
      <c r="B236" s="317"/>
      <c r="C236" s="317"/>
      <c r="D236" s="317"/>
      <c r="E236" s="317"/>
      <c r="F236" s="317"/>
      <c r="G236" s="317"/>
      <c r="H236" s="317"/>
      <c r="I236" s="317"/>
      <c r="J236" s="317"/>
      <c r="K236" s="317"/>
      <c r="L236" s="317"/>
      <c r="M236" s="317"/>
      <c r="N236" s="317"/>
      <c r="O236" s="317"/>
      <c r="P236" s="317"/>
      <c r="Q236" s="317"/>
      <c r="R236" s="317"/>
      <c r="S236" s="317"/>
      <c r="T236" s="317"/>
      <c r="U236" s="317"/>
      <c r="V236" s="317"/>
      <c r="W236" s="317"/>
      <c r="X236" s="317"/>
      <c r="Y236" s="317"/>
      <c r="Z236" s="317"/>
    </row>
    <row r="237" spans="1:26" ht="12.75" customHeight="1" x14ac:dyDescent="0.2">
      <c r="A237" s="317"/>
      <c r="B237" s="317"/>
      <c r="C237" s="317"/>
      <c r="D237" s="317"/>
      <c r="E237" s="317"/>
      <c r="F237" s="317"/>
      <c r="G237" s="317"/>
      <c r="H237" s="317"/>
      <c r="I237" s="317"/>
      <c r="J237" s="317"/>
      <c r="K237" s="317"/>
      <c r="L237" s="317"/>
      <c r="M237" s="317"/>
      <c r="N237" s="317"/>
      <c r="O237" s="317"/>
      <c r="P237" s="317"/>
      <c r="Q237" s="317"/>
      <c r="R237" s="317"/>
      <c r="S237" s="317"/>
      <c r="T237" s="317"/>
      <c r="U237" s="317"/>
      <c r="V237" s="317"/>
      <c r="W237" s="317"/>
      <c r="X237" s="317"/>
      <c r="Y237" s="317"/>
      <c r="Z237" s="317"/>
    </row>
    <row r="238" spans="1:26" ht="12.75" customHeight="1" x14ac:dyDescent="0.2">
      <c r="A238" s="317"/>
      <c r="B238" s="317"/>
      <c r="C238" s="317"/>
      <c r="D238" s="317"/>
      <c r="E238" s="317"/>
      <c r="F238" s="317"/>
      <c r="G238" s="317"/>
      <c r="H238" s="317"/>
      <c r="I238" s="317"/>
      <c r="J238" s="317"/>
      <c r="K238" s="317"/>
      <c r="L238" s="317"/>
      <c r="M238" s="317"/>
      <c r="N238" s="317"/>
      <c r="O238" s="317"/>
      <c r="P238" s="317"/>
      <c r="Q238" s="317"/>
      <c r="R238" s="317"/>
      <c r="S238" s="317"/>
      <c r="T238" s="317"/>
      <c r="U238" s="317"/>
      <c r="V238" s="317"/>
      <c r="W238" s="317"/>
      <c r="X238" s="317"/>
      <c r="Y238" s="317"/>
      <c r="Z238" s="317"/>
    </row>
    <row r="239" spans="1:26" ht="12.75" customHeight="1" x14ac:dyDescent="0.2">
      <c r="A239" s="317"/>
      <c r="B239" s="317"/>
      <c r="C239" s="317"/>
      <c r="D239" s="317"/>
      <c r="E239" s="317"/>
      <c r="F239" s="317"/>
      <c r="G239" s="317"/>
      <c r="H239" s="317"/>
      <c r="I239" s="317"/>
      <c r="J239" s="317"/>
      <c r="K239" s="317"/>
      <c r="L239" s="317"/>
      <c r="M239" s="317"/>
      <c r="N239" s="317"/>
      <c r="O239" s="317"/>
      <c r="P239" s="317"/>
      <c r="Q239" s="317"/>
      <c r="R239" s="317"/>
      <c r="S239" s="317"/>
      <c r="T239" s="317"/>
      <c r="U239" s="317"/>
      <c r="V239" s="317"/>
      <c r="W239" s="317"/>
      <c r="X239" s="317"/>
      <c r="Y239" s="317"/>
      <c r="Z239" s="317"/>
    </row>
    <row r="240" spans="1:26" ht="12.75" customHeight="1" x14ac:dyDescent="0.2">
      <c r="A240" s="317"/>
      <c r="B240" s="317"/>
      <c r="C240" s="317"/>
      <c r="D240" s="317"/>
      <c r="E240" s="317"/>
      <c r="F240" s="317"/>
      <c r="G240" s="317"/>
      <c r="H240" s="317"/>
      <c r="I240" s="317"/>
      <c r="J240" s="317"/>
      <c r="K240" s="317"/>
      <c r="L240" s="317"/>
      <c r="M240" s="317"/>
      <c r="N240" s="317"/>
      <c r="O240" s="317"/>
      <c r="P240" s="317"/>
      <c r="Q240" s="317"/>
      <c r="R240" s="317"/>
      <c r="S240" s="317"/>
      <c r="T240" s="317"/>
      <c r="U240" s="317"/>
      <c r="V240" s="317"/>
      <c r="W240" s="317"/>
      <c r="X240" s="317"/>
      <c r="Y240" s="317"/>
      <c r="Z240" s="317"/>
    </row>
    <row r="241" spans="1:26" ht="12.75" customHeight="1" x14ac:dyDescent="0.2">
      <c r="A241" s="317"/>
      <c r="B241" s="317"/>
      <c r="C241" s="317"/>
      <c r="D241" s="317"/>
      <c r="E241" s="317"/>
      <c r="F241" s="317"/>
      <c r="G241" s="317"/>
      <c r="H241" s="317"/>
      <c r="I241" s="317"/>
      <c r="J241" s="317"/>
      <c r="K241" s="317"/>
      <c r="L241" s="317"/>
      <c r="M241" s="317"/>
      <c r="N241" s="317"/>
      <c r="O241" s="317"/>
      <c r="P241" s="317"/>
      <c r="Q241" s="317"/>
      <c r="R241" s="317"/>
      <c r="S241" s="317"/>
      <c r="T241" s="317"/>
      <c r="U241" s="317"/>
      <c r="V241" s="317"/>
      <c r="W241" s="317"/>
      <c r="X241" s="317"/>
      <c r="Y241" s="317"/>
      <c r="Z241" s="317"/>
    </row>
    <row r="242" spans="1:26" ht="12.75" customHeight="1" x14ac:dyDescent="0.2">
      <c r="A242" s="317"/>
      <c r="B242" s="317"/>
      <c r="C242" s="317"/>
      <c r="D242" s="317"/>
      <c r="E242" s="317"/>
      <c r="F242" s="317"/>
      <c r="G242" s="317"/>
      <c r="H242" s="317"/>
      <c r="I242" s="317"/>
      <c r="J242" s="317"/>
      <c r="K242" s="317"/>
      <c r="L242" s="317"/>
      <c r="M242" s="317"/>
      <c r="N242" s="317"/>
      <c r="O242" s="317"/>
      <c r="P242" s="317"/>
      <c r="Q242" s="317"/>
      <c r="R242" s="317"/>
      <c r="S242" s="317"/>
      <c r="T242" s="317"/>
      <c r="U242" s="317"/>
      <c r="V242" s="317"/>
      <c r="W242" s="317"/>
      <c r="X242" s="317"/>
      <c r="Y242" s="317"/>
      <c r="Z242" s="317"/>
    </row>
    <row r="243" spans="1:26" ht="12.75" customHeight="1" x14ac:dyDescent="0.2">
      <c r="A243" s="317"/>
      <c r="B243" s="317"/>
      <c r="C243" s="317"/>
      <c r="D243" s="317"/>
      <c r="E243" s="317"/>
      <c r="F243" s="317"/>
      <c r="G243" s="317"/>
      <c r="H243" s="317"/>
      <c r="I243" s="317"/>
      <c r="J243" s="317"/>
      <c r="K243" s="317"/>
      <c r="L243" s="317"/>
      <c r="M243" s="317"/>
      <c r="N243" s="317"/>
      <c r="O243" s="317"/>
      <c r="P243" s="317"/>
      <c r="Q243" s="317"/>
      <c r="R243" s="317"/>
      <c r="S243" s="317"/>
      <c r="T243" s="317"/>
      <c r="U243" s="317"/>
      <c r="V243" s="317"/>
      <c r="W243" s="317"/>
      <c r="X243" s="317"/>
      <c r="Y243" s="317"/>
      <c r="Z243" s="317"/>
    </row>
    <row r="244" spans="1:26" ht="12.75" customHeight="1" x14ac:dyDescent="0.2">
      <c r="A244" s="317"/>
      <c r="B244" s="317"/>
      <c r="C244" s="317"/>
      <c r="D244" s="317"/>
      <c r="E244" s="317"/>
      <c r="F244" s="317"/>
      <c r="G244" s="317"/>
      <c r="H244" s="317"/>
      <c r="I244" s="317"/>
      <c r="J244" s="317"/>
      <c r="K244" s="317"/>
      <c r="L244" s="317"/>
      <c r="M244" s="317"/>
      <c r="N244" s="317"/>
      <c r="O244" s="317"/>
      <c r="P244" s="317"/>
      <c r="Q244" s="317"/>
      <c r="R244" s="317"/>
      <c r="S244" s="317"/>
      <c r="T244" s="317"/>
      <c r="U244" s="317"/>
      <c r="V244" s="317"/>
      <c r="W244" s="317"/>
      <c r="X244" s="317"/>
      <c r="Y244" s="317"/>
      <c r="Z244" s="317"/>
    </row>
    <row r="245" spans="1:26" ht="12.75" customHeight="1" x14ac:dyDescent="0.2">
      <c r="A245" s="317"/>
      <c r="B245" s="317"/>
      <c r="C245" s="317"/>
      <c r="D245" s="317"/>
      <c r="E245" s="317"/>
      <c r="F245" s="317"/>
      <c r="G245" s="317"/>
      <c r="H245" s="317"/>
      <c r="I245" s="317"/>
      <c r="J245" s="317"/>
      <c r="K245" s="317"/>
      <c r="L245" s="317"/>
      <c r="M245" s="317"/>
      <c r="N245" s="317"/>
      <c r="O245" s="317"/>
      <c r="P245" s="317"/>
      <c r="Q245" s="317"/>
      <c r="R245" s="317"/>
      <c r="S245" s="317"/>
      <c r="T245" s="317"/>
      <c r="U245" s="317"/>
      <c r="V245" s="317"/>
      <c r="W245" s="317"/>
      <c r="X245" s="317"/>
      <c r="Y245" s="317"/>
      <c r="Z245" s="317"/>
    </row>
    <row r="246" spans="1:26" ht="12.75" customHeight="1" x14ac:dyDescent="0.2">
      <c r="A246" s="317"/>
      <c r="B246" s="317"/>
      <c r="C246" s="317"/>
      <c r="D246" s="317"/>
      <c r="E246" s="317"/>
      <c r="F246" s="317"/>
      <c r="G246" s="317"/>
      <c r="H246" s="317"/>
      <c r="I246" s="317"/>
      <c r="J246" s="317"/>
      <c r="K246" s="317"/>
      <c r="L246" s="317"/>
      <c r="M246" s="317"/>
      <c r="N246" s="317"/>
      <c r="O246" s="317"/>
      <c r="P246" s="317"/>
      <c r="Q246" s="317"/>
      <c r="R246" s="317"/>
      <c r="S246" s="317"/>
      <c r="T246" s="317"/>
      <c r="U246" s="317"/>
      <c r="V246" s="317"/>
      <c r="W246" s="317"/>
      <c r="X246" s="317"/>
      <c r="Y246" s="317"/>
      <c r="Z246" s="317"/>
    </row>
    <row r="247" spans="1:26" ht="12.75" customHeight="1" x14ac:dyDescent="0.2">
      <c r="A247" s="317"/>
      <c r="B247" s="317"/>
      <c r="C247" s="317"/>
      <c r="D247" s="317"/>
      <c r="E247" s="317"/>
      <c r="F247" s="317"/>
      <c r="G247" s="317"/>
      <c r="H247" s="317"/>
      <c r="I247" s="317"/>
      <c r="J247" s="317"/>
      <c r="K247" s="317"/>
      <c r="L247" s="317"/>
      <c r="M247" s="317"/>
      <c r="N247" s="317"/>
      <c r="O247" s="317"/>
      <c r="P247" s="317"/>
      <c r="Q247" s="317"/>
      <c r="R247" s="317"/>
      <c r="S247" s="317"/>
      <c r="T247" s="317"/>
      <c r="U247" s="317"/>
      <c r="V247" s="317"/>
      <c r="W247" s="317"/>
      <c r="X247" s="317"/>
      <c r="Y247" s="317"/>
      <c r="Z247" s="317"/>
    </row>
    <row r="248" spans="1:26" ht="12.75" customHeight="1" x14ac:dyDescent="0.2">
      <c r="A248" s="317"/>
      <c r="B248" s="317"/>
      <c r="C248" s="317"/>
      <c r="D248" s="317"/>
      <c r="E248" s="317"/>
      <c r="F248" s="317"/>
      <c r="G248" s="317"/>
      <c r="H248" s="317"/>
      <c r="I248" s="317"/>
      <c r="J248" s="317"/>
      <c r="K248" s="317"/>
      <c r="L248" s="317"/>
      <c r="M248" s="317"/>
      <c r="N248" s="317"/>
      <c r="O248" s="317"/>
      <c r="P248" s="317"/>
      <c r="Q248" s="317"/>
      <c r="R248" s="317"/>
      <c r="S248" s="317"/>
      <c r="T248" s="317"/>
      <c r="U248" s="317"/>
      <c r="V248" s="317"/>
      <c r="W248" s="317"/>
      <c r="X248" s="317"/>
      <c r="Y248" s="317"/>
      <c r="Z248" s="317"/>
    </row>
    <row r="249" spans="1:26" ht="12.75" customHeight="1" x14ac:dyDescent="0.2">
      <c r="A249" s="317"/>
      <c r="B249" s="317"/>
      <c r="C249" s="317"/>
      <c r="D249" s="317"/>
      <c r="E249" s="317"/>
      <c r="F249" s="317"/>
      <c r="G249" s="317"/>
      <c r="H249" s="317"/>
      <c r="I249" s="317"/>
      <c r="J249" s="317"/>
      <c r="K249" s="317"/>
      <c r="L249" s="317"/>
      <c r="M249" s="317"/>
      <c r="N249" s="317"/>
      <c r="O249" s="317"/>
      <c r="P249" s="317"/>
      <c r="Q249" s="317"/>
      <c r="R249" s="317"/>
      <c r="S249" s="317"/>
      <c r="T249" s="317"/>
      <c r="U249" s="317"/>
      <c r="V249" s="317"/>
      <c r="W249" s="317"/>
      <c r="X249" s="317"/>
      <c r="Y249" s="317"/>
      <c r="Z249" s="317"/>
    </row>
    <row r="250" spans="1:26" ht="12.75" customHeight="1" x14ac:dyDescent="0.2">
      <c r="A250" s="317"/>
      <c r="B250" s="317"/>
      <c r="C250" s="317"/>
      <c r="D250" s="317"/>
      <c r="E250" s="317"/>
      <c r="F250" s="317"/>
      <c r="G250" s="317"/>
      <c r="H250" s="317"/>
      <c r="I250" s="317"/>
      <c r="J250" s="317"/>
      <c r="K250" s="317"/>
      <c r="L250" s="317"/>
      <c r="M250" s="317"/>
      <c r="N250" s="317"/>
      <c r="O250" s="317"/>
      <c r="P250" s="317"/>
      <c r="Q250" s="317"/>
      <c r="R250" s="317"/>
      <c r="S250" s="317"/>
      <c r="T250" s="317"/>
      <c r="U250" s="317"/>
      <c r="V250" s="317"/>
      <c r="W250" s="317"/>
      <c r="X250" s="317"/>
      <c r="Y250" s="317"/>
      <c r="Z250" s="317"/>
    </row>
    <row r="251" spans="1:26" ht="12.75" customHeight="1" x14ac:dyDescent="0.2">
      <c r="A251" s="317"/>
      <c r="B251" s="317"/>
      <c r="C251" s="317"/>
      <c r="D251" s="317"/>
      <c r="E251" s="317"/>
      <c r="F251" s="317"/>
      <c r="G251" s="317"/>
      <c r="H251" s="317"/>
      <c r="I251" s="317"/>
      <c r="J251" s="317"/>
      <c r="K251" s="317"/>
      <c r="L251" s="317"/>
      <c r="M251" s="317"/>
      <c r="N251" s="317"/>
      <c r="O251" s="317"/>
      <c r="P251" s="317"/>
      <c r="Q251" s="317"/>
      <c r="R251" s="317"/>
      <c r="S251" s="317"/>
      <c r="T251" s="317"/>
      <c r="U251" s="317"/>
      <c r="V251" s="317"/>
      <c r="W251" s="317"/>
      <c r="X251" s="317"/>
      <c r="Y251" s="317"/>
      <c r="Z251" s="317"/>
    </row>
    <row r="252" spans="1:26" ht="12.75" customHeight="1" x14ac:dyDescent="0.2">
      <c r="A252" s="317"/>
      <c r="B252" s="317"/>
      <c r="C252" s="317"/>
      <c r="D252" s="317"/>
      <c r="E252" s="317"/>
      <c r="F252" s="317"/>
      <c r="G252" s="317"/>
      <c r="H252" s="317"/>
      <c r="I252" s="317"/>
      <c r="J252" s="317"/>
      <c r="K252" s="317"/>
      <c r="L252" s="317"/>
      <c r="M252" s="317"/>
      <c r="N252" s="317"/>
      <c r="O252" s="317"/>
      <c r="P252" s="317"/>
      <c r="Q252" s="317"/>
      <c r="R252" s="317"/>
      <c r="S252" s="317"/>
      <c r="T252" s="317"/>
      <c r="U252" s="317"/>
      <c r="V252" s="317"/>
      <c r="W252" s="317"/>
      <c r="X252" s="317"/>
      <c r="Y252" s="317"/>
      <c r="Z252" s="317"/>
    </row>
    <row r="253" spans="1:26" ht="12.75" customHeight="1" x14ac:dyDescent="0.2">
      <c r="A253" s="317"/>
      <c r="B253" s="317"/>
      <c r="C253" s="317"/>
      <c r="D253" s="317"/>
      <c r="E253" s="317"/>
      <c r="F253" s="317"/>
      <c r="G253" s="317"/>
      <c r="H253" s="317"/>
      <c r="I253" s="317"/>
      <c r="J253" s="317"/>
      <c r="K253" s="317"/>
      <c r="L253" s="317"/>
      <c r="M253" s="317"/>
      <c r="N253" s="317"/>
      <c r="O253" s="317"/>
      <c r="P253" s="317"/>
      <c r="Q253" s="317"/>
      <c r="R253" s="317"/>
      <c r="S253" s="317"/>
      <c r="T253" s="317"/>
      <c r="U253" s="317"/>
      <c r="V253" s="317"/>
      <c r="W253" s="317"/>
      <c r="X253" s="317"/>
      <c r="Y253" s="317"/>
      <c r="Z253" s="317"/>
    </row>
    <row r="254" spans="1:26" ht="12.75" customHeight="1" x14ac:dyDescent="0.2">
      <c r="A254" s="317"/>
      <c r="B254" s="317"/>
      <c r="C254" s="317"/>
      <c r="D254" s="317"/>
      <c r="E254" s="317"/>
      <c r="F254" s="317"/>
      <c r="G254" s="317"/>
      <c r="H254" s="317"/>
      <c r="I254" s="317"/>
      <c r="J254" s="317"/>
      <c r="K254" s="317"/>
      <c r="L254" s="317"/>
      <c r="M254" s="317"/>
      <c r="N254" s="317"/>
      <c r="O254" s="317"/>
      <c r="P254" s="317"/>
      <c r="Q254" s="317"/>
      <c r="R254" s="317"/>
      <c r="S254" s="317"/>
      <c r="T254" s="317"/>
      <c r="U254" s="317"/>
      <c r="V254" s="317"/>
      <c r="W254" s="317"/>
      <c r="X254" s="317"/>
      <c r="Y254" s="317"/>
      <c r="Z254" s="317"/>
    </row>
    <row r="255" spans="1:26" ht="12.75" customHeight="1" x14ac:dyDescent="0.2">
      <c r="A255" s="317"/>
      <c r="B255" s="317"/>
      <c r="C255" s="317"/>
      <c r="D255" s="317"/>
      <c r="E255" s="317"/>
      <c r="F255" s="317"/>
      <c r="G255" s="317"/>
      <c r="H255" s="317"/>
      <c r="I255" s="317"/>
      <c r="J255" s="317"/>
      <c r="K255" s="317"/>
      <c r="L255" s="317"/>
      <c r="M255" s="317"/>
      <c r="N255" s="317"/>
      <c r="O255" s="317"/>
      <c r="P255" s="317"/>
      <c r="Q255" s="317"/>
      <c r="R255" s="317"/>
      <c r="S255" s="317"/>
      <c r="T255" s="317"/>
      <c r="U255" s="317"/>
      <c r="V255" s="317"/>
      <c r="W255" s="317"/>
      <c r="X255" s="317"/>
      <c r="Y255" s="317"/>
      <c r="Z255" s="317"/>
    </row>
    <row r="256" spans="1:26" ht="12.75" customHeight="1" x14ac:dyDescent="0.2">
      <c r="A256" s="317"/>
      <c r="B256" s="317"/>
      <c r="C256" s="317"/>
      <c r="D256" s="317"/>
      <c r="E256" s="317"/>
      <c r="F256" s="317"/>
      <c r="G256" s="317"/>
      <c r="H256" s="317"/>
      <c r="I256" s="317"/>
      <c r="J256" s="317"/>
      <c r="K256" s="317"/>
      <c r="L256" s="317"/>
      <c r="M256" s="317"/>
      <c r="N256" s="317"/>
      <c r="O256" s="317"/>
      <c r="P256" s="317"/>
      <c r="Q256" s="317"/>
      <c r="R256" s="317"/>
      <c r="S256" s="317"/>
      <c r="T256" s="317"/>
      <c r="U256" s="317"/>
      <c r="V256" s="317"/>
      <c r="W256" s="317"/>
      <c r="X256" s="317"/>
      <c r="Y256" s="317"/>
      <c r="Z256" s="317"/>
    </row>
    <row r="257" spans="1:26" ht="12.75" customHeight="1" x14ac:dyDescent="0.2">
      <c r="A257" s="317"/>
      <c r="B257" s="317"/>
      <c r="C257" s="317"/>
      <c r="D257" s="317"/>
      <c r="E257" s="317"/>
      <c r="F257" s="317"/>
      <c r="G257" s="317"/>
      <c r="H257" s="317"/>
      <c r="I257" s="317"/>
      <c r="J257" s="317"/>
      <c r="K257" s="317"/>
      <c r="L257" s="317"/>
      <c r="M257" s="317"/>
      <c r="N257" s="317"/>
      <c r="O257" s="317"/>
      <c r="P257" s="317"/>
      <c r="Q257" s="317"/>
      <c r="R257" s="317"/>
      <c r="S257" s="317"/>
      <c r="T257" s="317"/>
      <c r="U257" s="317"/>
      <c r="V257" s="317"/>
      <c r="W257" s="317"/>
      <c r="X257" s="317"/>
      <c r="Y257" s="317"/>
      <c r="Z257" s="317"/>
    </row>
    <row r="258" spans="1:26" ht="12.75" customHeight="1" x14ac:dyDescent="0.2">
      <c r="A258" s="317"/>
      <c r="B258" s="317"/>
      <c r="C258" s="317"/>
      <c r="D258" s="317"/>
      <c r="E258" s="317"/>
      <c r="F258" s="317"/>
      <c r="G258" s="317"/>
      <c r="H258" s="317"/>
      <c r="I258" s="317"/>
      <c r="J258" s="317"/>
      <c r="K258" s="317"/>
      <c r="L258" s="317"/>
      <c r="M258" s="317"/>
      <c r="N258" s="317"/>
      <c r="O258" s="317"/>
      <c r="P258" s="317"/>
      <c r="Q258" s="317"/>
      <c r="R258" s="317"/>
      <c r="S258" s="317"/>
      <c r="T258" s="317"/>
      <c r="U258" s="317"/>
      <c r="V258" s="317"/>
      <c r="W258" s="317"/>
      <c r="X258" s="317"/>
      <c r="Y258" s="317"/>
      <c r="Z258" s="317"/>
    </row>
    <row r="259" spans="1:26" ht="12.75" customHeight="1" x14ac:dyDescent="0.2">
      <c r="A259" s="317"/>
      <c r="B259" s="317"/>
      <c r="C259" s="317"/>
      <c r="D259" s="317"/>
      <c r="E259" s="317"/>
      <c r="F259" s="317"/>
      <c r="G259" s="317"/>
      <c r="H259" s="317"/>
      <c r="I259" s="317"/>
      <c r="J259" s="317"/>
      <c r="K259" s="317"/>
      <c r="L259" s="317"/>
      <c r="M259" s="317"/>
      <c r="N259" s="317"/>
      <c r="O259" s="317"/>
      <c r="P259" s="317"/>
      <c r="Q259" s="317"/>
      <c r="R259" s="317"/>
      <c r="S259" s="317"/>
      <c r="T259" s="317"/>
      <c r="U259" s="317"/>
      <c r="V259" s="317"/>
      <c r="W259" s="317"/>
      <c r="X259" s="317"/>
      <c r="Y259" s="317"/>
      <c r="Z259" s="317"/>
    </row>
    <row r="260" spans="1:26" ht="12.75" customHeight="1" x14ac:dyDescent="0.2">
      <c r="A260" s="317"/>
      <c r="B260" s="317"/>
      <c r="C260" s="317"/>
      <c r="D260" s="317"/>
      <c r="E260" s="317"/>
      <c r="F260" s="317"/>
      <c r="G260" s="317"/>
      <c r="H260" s="317"/>
      <c r="I260" s="317"/>
      <c r="J260" s="317"/>
      <c r="K260" s="317"/>
      <c r="L260" s="317"/>
      <c r="M260" s="317"/>
      <c r="N260" s="317"/>
      <c r="O260" s="317"/>
      <c r="P260" s="317"/>
      <c r="Q260" s="317"/>
      <c r="R260" s="317"/>
      <c r="S260" s="317"/>
      <c r="T260" s="317"/>
      <c r="U260" s="317"/>
      <c r="V260" s="317"/>
      <c r="W260" s="317"/>
      <c r="X260" s="317"/>
      <c r="Y260" s="317"/>
      <c r="Z260" s="317"/>
    </row>
    <row r="261" spans="1:26" ht="12.75" customHeight="1" x14ac:dyDescent="0.2">
      <c r="A261" s="317"/>
      <c r="B261" s="317"/>
      <c r="C261" s="317"/>
      <c r="D261" s="317"/>
      <c r="E261" s="317"/>
      <c r="F261" s="317"/>
      <c r="G261" s="317"/>
      <c r="H261" s="317"/>
      <c r="I261" s="317"/>
      <c r="J261" s="317"/>
      <c r="K261" s="317"/>
      <c r="L261" s="317"/>
      <c r="M261" s="317"/>
      <c r="N261" s="317"/>
      <c r="O261" s="317"/>
      <c r="P261" s="317"/>
      <c r="Q261" s="317"/>
      <c r="R261" s="317"/>
      <c r="S261" s="317"/>
      <c r="T261" s="317"/>
      <c r="U261" s="317"/>
      <c r="V261" s="317"/>
      <c r="W261" s="317"/>
      <c r="X261" s="317"/>
      <c r="Y261" s="317"/>
      <c r="Z261" s="317"/>
    </row>
    <row r="262" spans="1:26" ht="12.75" customHeight="1" x14ac:dyDescent="0.2">
      <c r="A262" s="317"/>
      <c r="B262" s="317"/>
      <c r="C262" s="317"/>
      <c r="D262" s="317"/>
      <c r="E262" s="317"/>
      <c r="F262" s="317"/>
      <c r="G262" s="317"/>
      <c r="H262" s="317"/>
      <c r="I262" s="317"/>
      <c r="J262" s="317"/>
      <c r="K262" s="317"/>
      <c r="L262" s="317"/>
      <c r="M262" s="317"/>
      <c r="N262" s="317"/>
      <c r="O262" s="317"/>
      <c r="P262" s="317"/>
      <c r="Q262" s="317"/>
      <c r="R262" s="317"/>
      <c r="S262" s="317"/>
      <c r="T262" s="317"/>
      <c r="U262" s="317"/>
      <c r="V262" s="317"/>
      <c r="W262" s="317"/>
      <c r="X262" s="317"/>
      <c r="Y262" s="317"/>
      <c r="Z262" s="317"/>
    </row>
    <row r="263" spans="1:26" ht="12.75" customHeight="1" x14ac:dyDescent="0.2">
      <c r="A263" s="317"/>
      <c r="B263" s="317"/>
      <c r="C263" s="317"/>
      <c r="D263" s="317"/>
      <c r="E263" s="317"/>
      <c r="F263" s="317"/>
      <c r="G263" s="317"/>
      <c r="H263" s="317"/>
      <c r="I263" s="317"/>
      <c r="J263" s="317"/>
      <c r="K263" s="317"/>
      <c r="L263" s="317"/>
      <c r="M263" s="317"/>
      <c r="N263" s="317"/>
      <c r="O263" s="317"/>
      <c r="P263" s="317"/>
      <c r="Q263" s="317"/>
      <c r="R263" s="317"/>
      <c r="S263" s="317"/>
      <c r="T263" s="317"/>
      <c r="U263" s="317"/>
      <c r="V263" s="317"/>
      <c r="W263" s="317"/>
      <c r="X263" s="317"/>
      <c r="Y263" s="317"/>
      <c r="Z263" s="317"/>
    </row>
    <row r="264" spans="1:26" ht="12.75" customHeight="1" x14ac:dyDescent="0.2">
      <c r="A264" s="317"/>
      <c r="B264" s="317"/>
      <c r="C264" s="317"/>
      <c r="D264" s="317"/>
      <c r="E264" s="317"/>
      <c r="F264" s="317"/>
      <c r="G264" s="317"/>
      <c r="H264" s="317"/>
      <c r="I264" s="317"/>
      <c r="J264" s="317"/>
      <c r="K264" s="317"/>
      <c r="L264" s="317"/>
      <c r="M264" s="317"/>
      <c r="N264" s="317"/>
      <c r="O264" s="317"/>
      <c r="P264" s="317"/>
      <c r="Q264" s="317"/>
      <c r="R264" s="317"/>
      <c r="S264" s="317"/>
      <c r="T264" s="317"/>
      <c r="U264" s="317"/>
      <c r="V264" s="317"/>
      <c r="W264" s="317"/>
      <c r="X264" s="317"/>
      <c r="Y264" s="317"/>
      <c r="Z264" s="317"/>
    </row>
    <row r="265" spans="1:26" ht="12.75" customHeight="1" x14ac:dyDescent="0.2">
      <c r="A265" s="317"/>
      <c r="B265" s="317"/>
      <c r="C265" s="317"/>
      <c r="D265" s="317"/>
      <c r="E265" s="317"/>
      <c r="F265" s="317"/>
      <c r="G265" s="317"/>
      <c r="H265" s="317"/>
      <c r="I265" s="317"/>
      <c r="J265" s="317"/>
      <c r="K265" s="317"/>
      <c r="L265" s="317"/>
      <c r="M265" s="317"/>
      <c r="N265" s="317"/>
      <c r="O265" s="317"/>
      <c r="P265" s="317"/>
      <c r="Q265" s="317"/>
      <c r="R265" s="317"/>
      <c r="S265" s="317"/>
      <c r="T265" s="317"/>
      <c r="U265" s="317"/>
      <c r="V265" s="317"/>
      <c r="W265" s="317"/>
      <c r="X265" s="317"/>
      <c r="Y265" s="317"/>
      <c r="Z265" s="317"/>
    </row>
    <row r="266" spans="1:26" ht="12.75" customHeight="1" x14ac:dyDescent="0.2">
      <c r="A266" s="317"/>
      <c r="B266" s="317"/>
      <c r="C266" s="317"/>
      <c r="D266" s="317"/>
      <c r="E266" s="317"/>
      <c r="F266" s="317"/>
      <c r="G266" s="317"/>
      <c r="H266" s="317"/>
      <c r="I266" s="317"/>
      <c r="J266" s="317"/>
      <c r="K266" s="317"/>
      <c r="L266" s="317"/>
      <c r="M266" s="317"/>
      <c r="N266" s="317"/>
      <c r="O266" s="317"/>
      <c r="P266" s="317"/>
      <c r="Q266" s="317"/>
      <c r="R266" s="317"/>
      <c r="S266" s="317"/>
      <c r="T266" s="317"/>
      <c r="U266" s="317"/>
      <c r="V266" s="317"/>
      <c r="W266" s="317"/>
      <c r="X266" s="317"/>
      <c r="Y266" s="317"/>
      <c r="Z266" s="317"/>
    </row>
    <row r="267" spans="1:26" ht="12.75" customHeight="1" x14ac:dyDescent="0.2">
      <c r="A267" s="317"/>
      <c r="B267" s="317"/>
      <c r="C267" s="317"/>
      <c r="D267" s="317"/>
      <c r="E267" s="317"/>
      <c r="F267" s="317"/>
      <c r="G267" s="317"/>
      <c r="H267" s="317"/>
      <c r="I267" s="317"/>
      <c r="J267" s="317"/>
      <c r="K267" s="317"/>
      <c r="L267" s="317"/>
      <c r="M267" s="317"/>
      <c r="N267" s="317"/>
      <c r="O267" s="317"/>
      <c r="P267" s="317"/>
      <c r="Q267" s="317"/>
      <c r="R267" s="317"/>
      <c r="S267" s="317"/>
      <c r="T267" s="317"/>
      <c r="U267" s="317"/>
      <c r="V267" s="317"/>
      <c r="W267" s="317"/>
      <c r="X267" s="317"/>
      <c r="Y267" s="317"/>
      <c r="Z267" s="317"/>
    </row>
    <row r="268" spans="1:26" ht="12.75" customHeight="1" x14ac:dyDescent="0.2">
      <c r="A268" s="317"/>
      <c r="B268" s="317"/>
      <c r="C268" s="317"/>
      <c r="D268" s="317"/>
      <c r="E268" s="317"/>
      <c r="F268" s="317"/>
      <c r="G268" s="317"/>
      <c r="H268" s="317"/>
      <c r="I268" s="317"/>
      <c r="J268" s="317"/>
      <c r="K268" s="317"/>
      <c r="L268" s="317"/>
      <c r="M268" s="317"/>
      <c r="N268" s="317"/>
      <c r="O268" s="317"/>
      <c r="P268" s="317"/>
      <c r="Q268" s="317"/>
      <c r="R268" s="317"/>
      <c r="S268" s="317"/>
      <c r="T268" s="317"/>
      <c r="U268" s="317"/>
      <c r="V268" s="317"/>
      <c r="W268" s="317"/>
      <c r="X268" s="317"/>
      <c r="Y268" s="317"/>
      <c r="Z268" s="317"/>
    </row>
    <row r="269" spans="1:26" ht="12.75" customHeight="1" x14ac:dyDescent="0.2">
      <c r="A269" s="317"/>
      <c r="B269" s="317"/>
      <c r="C269" s="317"/>
      <c r="D269" s="317"/>
      <c r="E269" s="317"/>
      <c r="F269" s="317"/>
      <c r="G269" s="317"/>
      <c r="H269" s="317"/>
      <c r="I269" s="317"/>
      <c r="J269" s="317"/>
      <c r="K269" s="317"/>
      <c r="L269" s="317"/>
      <c r="M269" s="317"/>
      <c r="N269" s="317"/>
      <c r="O269" s="317"/>
      <c r="P269" s="317"/>
      <c r="Q269" s="317"/>
      <c r="R269" s="317"/>
      <c r="S269" s="317"/>
      <c r="T269" s="317"/>
      <c r="U269" s="317"/>
      <c r="V269" s="317"/>
      <c r="W269" s="317"/>
      <c r="X269" s="317"/>
      <c r="Y269" s="317"/>
      <c r="Z269" s="317"/>
    </row>
    <row r="270" spans="1:26" ht="12.75" customHeight="1" x14ac:dyDescent="0.2">
      <c r="A270" s="317"/>
      <c r="B270" s="317"/>
      <c r="C270" s="317"/>
      <c r="D270" s="317"/>
      <c r="E270" s="317"/>
      <c r="F270" s="317"/>
      <c r="G270" s="317"/>
      <c r="H270" s="317"/>
      <c r="I270" s="317"/>
      <c r="J270" s="317"/>
      <c r="K270" s="317"/>
      <c r="L270" s="317"/>
      <c r="M270" s="317"/>
      <c r="N270" s="317"/>
      <c r="O270" s="317"/>
      <c r="P270" s="317"/>
      <c r="Q270" s="317"/>
      <c r="R270" s="317"/>
      <c r="S270" s="317"/>
      <c r="T270" s="317"/>
      <c r="U270" s="317"/>
      <c r="V270" s="317"/>
      <c r="W270" s="317"/>
      <c r="X270" s="317"/>
      <c r="Y270" s="317"/>
      <c r="Z270" s="317"/>
    </row>
    <row r="271" spans="1:26" ht="12.75" customHeight="1" x14ac:dyDescent="0.2">
      <c r="A271" s="317"/>
      <c r="B271" s="317"/>
      <c r="C271" s="317"/>
      <c r="D271" s="317"/>
      <c r="E271" s="317"/>
      <c r="F271" s="317"/>
      <c r="G271" s="317"/>
      <c r="H271" s="317"/>
      <c r="I271" s="317"/>
      <c r="J271" s="317"/>
      <c r="K271" s="317"/>
      <c r="L271" s="317"/>
      <c r="M271" s="317"/>
      <c r="N271" s="317"/>
      <c r="O271" s="317"/>
      <c r="P271" s="317"/>
      <c r="Q271" s="317"/>
      <c r="R271" s="317"/>
      <c r="S271" s="317"/>
      <c r="T271" s="317"/>
      <c r="U271" s="317"/>
      <c r="V271" s="317"/>
      <c r="W271" s="317"/>
      <c r="X271" s="317"/>
      <c r="Y271" s="317"/>
      <c r="Z271" s="317"/>
    </row>
    <row r="272" spans="1:26" ht="12.75" customHeight="1" x14ac:dyDescent="0.2">
      <c r="A272" s="317"/>
      <c r="B272" s="317"/>
      <c r="C272" s="317"/>
      <c r="D272" s="317"/>
      <c r="E272" s="317"/>
      <c r="F272" s="317"/>
      <c r="G272" s="317"/>
      <c r="H272" s="317"/>
      <c r="I272" s="317"/>
      <c r="J272" s="317"/>
      <c r="K272" s="317"/>
      <c r="L272" s="317"/>
      <c r="M272" s="317"/>
      <c r="N272" s="317"/>
      <c r="O272" s="317"/>
      <c r="P272" s="317"/>
      <c r="Q272" s="317"/>
      <c r="R272" s="317"/>
      <c r="S272" s="317"/>
      <c r="T272" s="317"/>
      <c r="U272" s="317"/>
      <c r="V272" s="317"/>
      <c r="W272" s="317"/>
      <c r="X272" s="317"/>
      <c r="Y272" s="317"/>
      <c r="Z272" s="317"/>
    </row>
    <row r="273" spans="1:26" ht="12.75" customHeight="1" x14ac:dyDescent="0.2">
      <c r="A273" s="317"/>
      <c r="B273" s="317"/>
      <c r="C273" s="317"/>
      <c r="D273" s="317"/>
      <c r="E273" s="317"/>
      <c r="F273" s="317"/>
      <c r="G273" s="317"/>
      <c r="H273" s="317"/>
      <c r="I273" s="317"/>
      <c r="J273" s="317"/>
      <c r="K273" s="317"/>
      <c r="L273" s="317"/>
      <c r="M273" s="317"/>
      <c r="N273" s="317"/>
      <c r="O273" s="317"/>
      <c r="P273" s="317"/>
      <c r="Q273" s="317"/>
      <c r="R273" s="317"/>
      <c r="S273" s="317"/>
      <c r="T273" s="317"/>
      <c r="U273" s="317"/>
      <c r="V273" s="317"/>
      <c r="W273" s="317"/>
      <c r="X273" s="317"/>
      <c r="Y273" s="317"/>
      <c r="Z273" s="317"/>
    </row>
    <row r="274" spans="1:26" ht="12.75" customHeight="1" x14ac:dyDescent="0.2">
      <c r="A274" s="317"/>
      <c r="B274" s="317"/>
      <c r="C274" s="317"/>
      <c r="D274" s="317"/>
      <c r="E274" s="317"/>
      <c r="F274" s="317"/>
      <c r="G274" s="317"/>
      <c r="H274" s="317"/>
      <c r="I274" s="317"/>
      <c r="J274" s="317"/>
      <c r="K274" s="317"/>
      <c r="L274" s="317"/>
      <c r="M274" s="317"/>
      <c r="N274" s="317"/>
      <c r="O274" s="317"/>
      <c r="P274" s="317"/>
      <c r="Q274" s="317"/>
      <c r="R274" s="317"/>
      <c r="S274" s="317"/>
      <c r="T274" s="317"/>
      <c r="U274" s="317"/>
      <c r="V274" s="317"/>
      <c r="W274" s="317"/>
      <c r="X274" s="317"/>
      <c r="Y274" s="317"/>
      <c r="Z274" s="317"/>
    </row>
    <row r="275" spans="1:26" ht="12.75" customHeight="1" x14ac:dyDescent="0.2">
      <c r="A275" s="317"/>
      <c r="B275" s="317"/>
      <c r="C275" s="317"/>
      <c r="D275" s="317"/>
      <c r="E275" s="317"/>
      <c r="F275" s="317"/>
      <c r="G275" s="317"/>
      <c r="H275" s="317"/>
      <c r="I275" s="317"/>
      <c r="J275" s="317"/>
      <c r="K275" s="317"/>
      <c r="L275" s="317"/>
      <c r="M275" s="317"/>
      <c r="N275" s="317"/>
      <c r="O275" s="317"/>
      <c r="P275" s="317"/>
      <c r="Q275" s="317"/>
      <c r="R275" s="317"/>
      <c r="S275" s="317"/>
      <c r="T275" s="317"/>
      <c r="U275" s="317"/>
      <c r="V275" s="317"/>
      <c r="W275" s="317"/>
      <c r="X275" s="317"/>
      <c r="Y275" s="317"/>
      <c r="Z275" s="317"/>
    </row>
    <row r="276" spans="1:26" ht="12.75" customHeight="1" x14ac:dyDescent="0.2">
      <c r="A276" s="317"/>
      <c r="B276" s="317"/>
      <c r="C276" s="317"/>
      <c r="D276" s="317"/>
      <c r="E276" s="317"/>
      <c r="F276" s="317"/>
      <c r="G276" s="317"/>
      <c r="H276" s="317"/>
      <c r="I276" s="317"/>
      <c r="J276" s="317"/>
      <c r="K276" s="317"/>
      <c r="L276" s="317"/>
      <c r="M276" s="317"/>
      <c r="N276" s="317"/>
      <c r="O276" s="317"/>
      <c r="P276" s="317"/>
      <c r="Q276" s="317"/>
      <c r="R276" s="317"/>
      <c r="S276" s="317"/>
      <c r="T276" s="317"/>
      <c r="U276" s="317"/>
      <c r="V276" s="317"/>
      <c r="W276" s="317"/>
      <c r="X276" s="317"/>
      <c r="Y276" s="317"/>
      <c r="Z276" s="317"/>
    </row>
    <row r="277" spans="1:26" ht="12.75" customHeight="1" x14ac:dyDescent="0.2">
      <c r="A277" s="317"/>
      <c r="B277" s="317"/>
      <c r="C277" s="317"/>
      <c r="D277" s="317"/>
      <c r="E277" s="317"/>
      <c r="F277" s="317"/>
      <c r="G277" s="317"/>
      <c r="H277" s="317"/>
      <c r="I277" s="317"/>
      <c r="J277" s="317"/>
      <c r="K277" s="317"/>
      <c r="L277" s="317"/>
      <c r="M277" s="317"/>
      <c r="N277" s="317"/>
      <c r="O277" s="317"/>
      <c r="P277" s="317"/>
      <c r="Q277" s="317"/>
      <c r="R277" s="317"/>
      <c r="S277" s="317"/>
      <c r="T277" s="317"/>
      <c r="U277" s="317"/>
      <c r="V277" s="317"/>
      <c r="W277" s="317"/>
      <c r="X277" s="317"/>
      <c r="Y277" s="317"/>
      <c r="Z277" s="317"/>
    </row>
    <row r="278" spans="1:26" ht="12.75" customHeight="1" x14ac:dyDescent="0.2">
      <c r="A278" s="317"/>
      <c r="B278" s="317"/>
      <c r="C278" s="317"/>
      <c r="D278" s="317"/>
      <c r="E278" s="317"/>
      <c r="F278" s="317"/>
      <c r="G278" s="317"/>
      <c r="H278" s="317"/>
      <c r="I278" s="317"/>
      <c r="J278" s="317"/>
      <c r="K278" s="317"/>
      <c r="L278" s="317"/>
      <c r="M278" s="317"/>
      <c r="N278" s="317"/>
      <c r="O278" s="317"/>
      <c r="P278" s="317"/>
      <c r="Q278" s="317"/>
      <c r="R278" s="317"/>
      <c r="S278" s="317"/>
      <c r="T278" s="317"/>
      <c r="U278" s="317"/>
      <c r="V278" s="317"/>
      <c r="W278" s="317"/>
      <c r="X278" s="317"/>
      <c r="Y278" s="317"/>
      <c r="Z278" s="317"/>
    </row>
    <row r="279" spans="1:26" ht="12.75" customHeight="1" x14ac:dyDescent="0.2">
      <c r="A279" s="317"/>
      <c r="B279" s="317"/>
      <c r="C279" s="317"/>
      <c r="D279" s="317"/>
      <c r="E279" s="317"/>
      <c r="F279" s="317"/>
      <c r="G279" s="317"/>
      <c r="H279" s="317"/>
      <c r="I279" s="317"/>
      <c r="J279" s="317"/>
      <c r="K279" s="317"/>
      <c r="L279" s="317"/>
      <c r="M279" s="317"/>
      <c r="N279" s="317"/>
      <c r="O279" s="317"/>
      <c r="P279" s="317"/>
      <c r="Q279" s="317"/>
      <c r="R279" s="317"/>
      <c r="S279" s="317"/>
      <c r="T279" s="317"/>
      <c r="U279" s="317"/>
      <c r="V279" s="317"/>
      <c r="W279" s="317"/>
      <c r="X279" s="317"/>
      <c r="Y279" s="317"/>
      <c r="Z279" s="317"/>
    </row>
    <row r="280" spans="1:26" ht="12.75" customHeight="1" x14ac:dyDescent="0.2">
      <c r="A280" s="317"/>
      <c r="B280" s="317"/>
      <c r="C280" s="317"/>
      <c r="D280" s="317"/>
      <c r="E280" s="317"/>
      <c r="F280" s="317"/>
      <c r="G280" s="317"/>
      <c r="H280" s="317"/>
      <c r="I280" s="317"/>
      <c r="J280" s="317"/>
      <c r="K280" s="317"/>
      <c r="L280" s="317"/>
      <c r="M280" s="317"/>
      <c r="N280" s="317"/>
      <c r="O280" s="317"/>
      <c r="P280" s="317"/>
      <c r="Q280" s="317"/>
      <c r="R280" s="317"/>
      <c r="S280" s="317"/>
      <c r="T280" s="317"/>
      <c r="U280" s="317"/>
      <c r="V280" s="317"/>
      <c r="W280" s="317"/>
      <c r="X280" s="317"/>
      <c r="Y280" s="317"/>
      <c r="Z280" s="317"/>
    </row>
    <row r="281" spans="1:26" ht="12.75" customHeight="1" x14ac:dyDescent="0.2">
      <c r="A281" s="317"/>
      <c r="B281" s="317"/>
      <c r="C281" s="317"/>
      <c r="D281" s="317"/>
      <c r="E281" s="317"/>
      <c r="F281" s="317"/>
      <c r="G281" s="317"/>
      <c r="H281" s="317"/>
      <c r="I281" s="317"/>
      <c r="J281" s="317"/>
      <c r="K281" s="317"/>
      <c r="L281" s="317"/>
      <c r="M281" s="317"/>
      <c r="N281" s="317"/>
      <c r="O281" s="317"/>
      <c r="P281" s="317"/>
      <c r="Q281" s="317"/>
      <c r="R281" s="317"/>
      <c r="S281" s="317"/>
      <c r="T281" s="317"/>
      <c r="U281" s="317"/>
      <c r="V281" s="317"/>
      <c r="W281" s="317"/>
      <c r="X281" s="317"/>
      <c r="Y281" s="317"/>
      <c r="Z281" s="317"/>
    </row>
    <row r="282" spans="1:26" ht="12.75" customHeight="1" x14ac:dyDescent="0.2">
      <c r="A282" s="317"/>
      <c r="B282" s="317"/>
      <c r="C282" s="317"/>
      <c r="D282" s="317"/>
      <c r="E282" s="317"/>
      <c r="F282" s="317"/>
      <c r="G282" s="317"/>
      <c r="H282" s="317"/>
      <c r="I282" s="317"/>
      <c r="J282" s="317"/>
      <c r="K282" s="317"/>
      <c r="L282" s="317"/>
      <c r="M282" s="317"/>
      <c r="N282" s="317"/>
      <c r="O282" s="317"/>
      <c r="P282" s="317"/>
      <c r="Q282" s="317"/>
      <c r="R282" s="317"/>
      <c r="S282" s="317"/>
      <c r="T282" s="317"/>
      <c r="U282" s="317"/>
      <c r="V282" s="317"/>
      <c r="W282" s="317"/>
      <c r="X282" s="317"/>
      <c r="Y282" s="317"/>
      <c r="Z282" s="317"/>
    </row>
    <row r="283" spans="1:26" ht="12.75" customHeight="1" x14ac:dyDescent="0.2">
      <c r="A283" s="317"/>
      <c r="B283" s="317"/>
      <c r="C283" s="317"/>
      <c r="D283" s="317"/>
      <c r="E283" s="317"/>
      <c r="F283" s="317"/>
      <c r="G283" s="317"/>
      <c r="H283" s="317"/>
      <c r="I283" s="317"/>
      <c r="J283" s="317"/>
      <c r="K283" s="317"/>
      <c r="L283" s="317"/>
      <c r="M283" s="317"/>
      <c r="N283" s="317"/>
      <c r="O283" s="317"/>
      <c r="P283" s="317"/>
      <c r="Q283" s="317"/>
      <c r="R283" s="317"/>
      <c r="S283" s="317"/>
      <c r="T283" s="317"/>
      <c r="U283" s="317"/>
      <c r="V283" s="317"/>
      <c r="W283" s="317"/>
      <c r="X283" s="317"/>
      <c r="Y283" s="317"/>
      <c r="Z283" s="317"/>
    </row>
    <row r="284" spans="1:26" ht="12.75" customHeight="1" x14ac:dyDescent="0.2">
      <c r="A284" s="317"/>
      <c r="B284" s="317"/>
      <c r="C284" s="317"/>
      <c r="D284" s="317"/>
      <c r="E284" s="317"/>
      <c r="F284" s="317"/>
      <c r="G284" s="317"/>
      <c r="H284" s="317"/>
      <c r="I284" s="317"/>
      <c r="J284" s="317"/>
      <c r="K284" s="317"/>
      <c r="L284" s="317"/>
      <c r="M284" s="317"/>
      <c r="N284" s="317"/>
      <c r="O284" s="317"/>
      <c r="P284" s="317"/>
      <c r="Q284" s="317"/>
      <c r="R284" s="317"/>
      <c r="S284" s="317"/>
      <c r="T284" s="317"/>
      <c r="U284" s="317"/>
      <c r="V284" s="317"/>
      <c r="W284" s="317"/>
      <c r="X284" s="317"/>
      <c r="Y284" s="317"/>
      <c r="Z284" s="317"/>
    </row>
    <row r="285" spans="1:26" ht="12.75" customHeight="1" x14ac:dyDescent="0.2">
      <c r="A285" s="317"/>
      <c r="B285" s="317"/>
      <c r="C285" s="317"/>
      <c r="D285" s="317"/>
      <c r="E285" s="317"/>
      <c r="F285" s="317"/>
      <c r="G285" s="317"/>
      <c r="H285" s="317"/>
      <c r="I285" s="317"/>
      <c r="J285" s="317"/>
      <c r="K285" s="317"/>
      <c r="L285" s="317"/>
      <c r="M285" s="317"/>
      <c r="N285" s="317"/>
      <c r="O285" s="317"/>
      <c r="P285" s="317"/>
      <c r="Q285" s="317"/>
      <c r="R285" s="317"/>
      <c r="S285" s="317"/>
      <c r="T285" s="317"/>
      <c r="U285" s="317"/>
      <c r="V285" s="317"/>
      <c r="W285" s="317"/>
      <c r="X285" s="317"/>
      <c r="Y285" s="317"/>
      <c r="Z285" s="317"/>
    </row>
    <row r="286" spans="1:26" ht="12.75" customHeight="1" x14ac:dyDescent="0.2">
      <c r="A286" s="317"/>
      <c r="B286" s="317"/>
      <c r="C286" s="317"/>
      <c r="D286" s="317"/>
      <c r="E286" s="317"/>
      <c r="F286" s="317"/>
      <c r="G286" s="317"/>
      <c r="H286" s="317"/>
      <c r="I286" s="317"/>
      <c r="J286" s="317"/>
      <c r="K286" s="317"/>
      <c r="L286" s="317"/>
      <c r="M286" s="317"/>
      <c r="N286" s="317"/>
      <c r="O286" s="317"/>
      <c r="P286" s="317"/>
      <c r="Q286" s="317"/>
      <c r="R286" s="317"/>
      <c r="S286" s="317"/>
      <c r="T286" s="317"/>
      <c r="U286" s="317"/>
      <c r="V286" s="317"/>
      <c r="W286" s="317"/>
      <c r="X286" s="317"/>
      <c r="Y286" s="317"/>
      <c r="Z286" s="317"/>
    </row>
    <row r="287" spans="1:26" ht="12.75" customHeight="1" x14ac:dyDescent="0.2">
      <c r="A287" s="317"/>
      <c r="B287" s="317"/>
      <c r="C287" s="317"/>
      <c r="D287" s="317"/>
      <c r="E287" s="317"/>
      <c r="F287" s="317"/>
      <c r="G287" s="317"/>
      <c r="H287" s="317"/>
      <c r="I287" s="317"/>
      <c r="J287" s="317"/>
      <c r="K287" s="317"/>
      <c r="L287" s="317"/>
      <c r="M287" s="317"/>
      <c r="N287" s="317"/>
      <c r="O287" s="317"/>
      <c r="P287" s="317"/>
      <c r="Q287" s="317"/>
      <c r="R287" s="317"/>
      <c r="S287" s="317"/>
      <c r="T287" s="317"/>
      <c r="U287" s="317"/>
      <c r="V287" s="317"/>
      <c r="W287" s="317"/>
      <c r="X287" s="317"/>
      <c r="Y287" s="317"/>
      <c r="Z287" s="317"/>
    </row>
    <row r="288" spans="1:26" ht="12.75" customHeight="1" x14ac:dyDescent="0.2">
      <c r="A288" s="317"/>
      <c r="B288" s="317"/>
      <c r="C288" s="317"/>
      <c r="D288" s="317"/>
      <c r="E288" s="317"/>
      <c r="F288" s="317"/>
      <c r="G288" s="317"/>
      <c r="H288" s="317"/>
      <c r="I288" s="317"/>
      <c r="J288" s="317"/>
      <c r="K288" s="317"/>
      <c r="L288" s="317"/>
      <c r="M288" s="317"/>
      <c r="N288" s="317"/>
      <c r="O288" s="317"/>
      <c r="P288" s="317"/>
      <c r="Q288" s="317"/>
      <c r="R288" s="317"/>
      <c r="S288" s="317"/>
      <c r="T288" s="317"/>
      <c r="U288" s="317"/>
      <c r="V288" s="317"/>
      <c r="W288" s="317"/>
      <c r="X288" s="317"/>
      <c r="Y288" s="317"/>
      <c r="Z288" s="317"/>
    </row>
    <row r="289" spans="1:26" ht="12.75" customHeight="1" x14ac:dyDescent="0.2">
      <c r="A289" s="317"/>
      <c r="B289" s="317"/>
      <c r="C289" s="317"/>
      <c r="D289" s="317"/>
      <c r="E289" s="317"/>
      <c r="F289" s="317"/>
      <c r="G289" s="317"/>
      <c r="H289" s="317"/>
      <c r="I289" s="317"/>
      <c r="J289" s="317"/>
      <c r="K289" s="317"/>
      <c r="L289" s="317"/>
      <c r="M289" s="317"/>
      <c r="N289" s="317"/>
      <c r="O289" s="317"/>
      <c r="P289" s="317"/>
      <c r="Q289" s="317"/>
      <c r="R289" s="317"/>
      <c r="S289" s="317"/>
      <c r="T289" s="317"/>
      <c r="U289" s="317"/>
      <c r="V289" s="317"/>
      <c r="W289" s="317"/>
      <c r="X289" s="317"/>
      <c r="Y289" s="317"/>
      <c r="Z289" s="317"/>
    </row>
    <row r="290" spans="1:26" ht="12.75" customHeight="1" x14ac:dyDescent="0.2">
      <c r="A290" s="317"/>
      <c r="B290" s="317"/>
      <c r="C290" s="317"/>
      <c r="D290" s="317"/>
      <c r="E290" s="317"/>
      <c r="F290" s="317"/>
      <c r="G290" s="317"/>
      <c r="H290" s="317"/>
      <c r="I290" s="317"/>
      <c r="J290" s="317"/>
      <c r="K290" s="317"/>
      <c r="L290" s="317"/>
      <c r="M290" s="317"/>
      <c r="N290" s="317"/>
      <c r="O290" s="317"/>
      <c r="P290" s="317"/>
      <c r="Q290" s="317"/>
      <c r="R290" s="317"/>
      <c r="S290" s="317"/>
      <c r="T290" s="317"/>
      <c r="U290" s="317"/>
      <c r="V290" s="317"/>
      <c r="W290" s="317"/>
      <c r="X290" s="317"/>
      <c r="Y290" s="317"/>
      <c r="Z290" s="317"/>
    </row>
    <row r="291" spans="1:26" ht="12.75" customHeight="1" x14ac:dyDescent="0.2">
      <c r="A291" s="317"/>
      <c r="B291" s="317"/>
      <c r="C291" s="317"/>
      <c r="D291" s="317"/>
      <c r="E291" s="317"/>
      <c r="F291" s="317"/>
      <c r="G291" s="317"/>
      <c r="H291" s="317"/>
      <c r="I291" s="317"/>
      <c r="J291" s="317"/>
      <c r="K291" s="317"/>
      <c r="L291" s="317"/>
      <c r="M291" s="317"/>
      <c r="N291" s="317"/>
      <c r="O291" s="317"/>
      <c r="P291" s="317"/>
      <c r="Q291" s="317"/>
      <c r="R291" s="317"/>
      <c r="S291" s="317"/>
      <c r="T291" s="317"/>
      <c r="U291" s="317"/>
      <c r="V291" s="317"/>
      <c r="W291" s="317"/>
      <c r="X291" s="317"/>
      <c r="Y291" s="317"/>
      <c r="Z291" s="317"/>
    </row>
    <row r="292" spans="1:26" ht="12.75" customHeight="1" x14ac:dyDescent="0.2">
      <c r="A292" s="317"/>
      <c r="B292" s="317"/>
      <c r="C292" s="317"/>
      <c r="D292" s="317"/>
      <c r="E292" s="317"/>
      <c r="F292" s="317"/>
      <c r="G292" s="317"/>
      <c r="H292" s="317"/>
      <c r="I292" s="317"/>
      <c r="J292" s="317"/>
      <c r="K292" s="317"/>
      <c r="L292" s="317"/>
      <c r="M292" s="317"/>
      <c r="N292" s="317"/>
      <c r="O292" s="317"/>
      <c r="P292" s="317"/>
      <c r="Q292" s="317"/>
      <c r="R292" s="317"/>
      <c r="S292" s="317"/>
      <c r="T292" s="317"/>
      <c r="U292" s="317"/>
      <c r="V292" s="317"/>
      <c r="W292" s="317"/>
      <c r="X292" s="317"/>
      <c r="Y292" s="317"/>
      <c r="Z292" s="317"/>
    </row>
    <row r="293" spans="1:26" ht="12.75" customHeight="1" x14ac:dyDescent="0.2">
      <c r="A293" s="317"/>
      <c r="B293" s="317"/>
      <c r="C293" s="317"/>
      <c r="D293" s="317"/>
      <c r="E293" s="317"/>
      <c r="F293" s="317"/>
      <c r="G293" s="317"/>
      <c r="H293" s="317"/>
      <c r="I293" s="317"/>
      <c r="J293" s="317"/>
      <c r="K293" s="317"/>
      <c r="L293" s="317"/>
      <c r="M293" s="317"/>
      <c r="N293" s="317"/>
      <c r="O293" s="317"/>
      <c r="P293" s="317"/>
      <c r="Q293" s="317"/>
      <c r="R293" s="317"/>
      <c r="S293" s="317"/>
      <c r="T293" s="317"/>
      <c r="U293" s="317"/>
      <c r="V293" s="317"/>
      <c r="W293" s="317"/>
      <c r="X293" s="317"/>
      <c r="Y293" s="317"/>
      <c r="Z293" s="317"/>
    </row>
    <row r="294" spans="1:26" ht="12.75" customHeight="1" x14ac:dyDescent="0.2">
      <c r="A294" s="317"/>
      <c r="B294" s="317"/>
      <c r="C294" s="317"/>
      <c r="D294" s="317"/>
      <c r="E294" s="317"/>
      <c r="F294" s="317"/>
      <c r="G294" s="317"/>
      <c r="H294" s="317"/>
      <c r="I294" s="317"/>
      <c r="J294" s="317"/>
      <c r="K294" s="317"/>
      <c r="L294" s="317"/>
      <c r="M294" s="317"/>
      <c r="N294" s="317"/>
      <c r="O294" s="317"/>
      <c r="P294" s="317"/>
      <c r="Q294" s="317"/>
      <c r="R294" s="317"/>
      <c r="S294" s="317"/>
      <c r="T294" s="317"/>
      <c r="U294" s="317"/>
      <c r="V294" s="317"/>
      <c r="W294" s="317"/>
      <c r="X294" s="317"/>
      <c r="Y294" s="317"/>
      <c r="Z294" s="317"/>
    </row>
    <row r="295" spans="1:26" ht="12.75" customHeight="1" x14ac:dyDescent="0.2">
      <c r="A295" s="317"/>
      <c r="B295" s="317"/>
      <c r="C295" s="317"/>
      <c r="D295" s="317"/>
      <c r="E295" s="317"/>
      <c r="F295" s="317"/>
      <c r="G295" s="317"/>
      <c r="H295" s="317"/>
      <c r="I295" s="317"/>
      <c r="J295" s="317"/>
      <c r="K295" s="317"/>
      <c r="L295" s="317"/>
      <c r="M295" s="317"/>
      <c r="N295" s="317"/>
      <c r="O295" s="317"/>
      <c r="P295" s="317"/>
      <c r="Q295" s="317"/>
      <c r="R295" s="317"/>
      <c r="S295" s="317"/>
      <c r="T295" s="317"/>
      <c r="U295" s="317"/>
      <c r="V295" s="317"/>
      <c r="W295" s="317"/>
      <c r="X295" s="317"/>
      <c r="Y295" s="317"/>
      <c r="Z295" s="317"/>
    </row>
    <row r="296" spans="1:26" ht="12.75" customHeight="1" x14ac:dyDescent="0.2">
      <c r="A296" s="317"/>
      <c r="B296" s="317"/>
      <c r="C296" s="317"/>
      <c r="D296" s="317"/>
      <c r="E296" s="317"/>
      <c r="F296" s="317"/>
      <c r="G296" s="317"/>
      <c r="H296" s="317"/>
      <c r="I296" s="317"/>
      <c r="J296" s="317"/>
      <c r="K296" s="317"/>
      <c r="L296" s="317"/>
      <c r="M296" s="317"/>
      <c r="N296" s="317"/>
      <c r="O296" s="317"/>
      <c r="P296" s="317"/>
      <c r="Q296" s="317"/>
      <c r="R296" s="317"/>
      <c r="S296" s="317"/>
      <c r="T296" s="317"/>
      <c r="U296" s="317"/>
      <c r="V296" s="317"/>
      <c r="W296" s="317"/>
      <c r="X296" s="317"/>
      <c r="Y296" s="317"/>
      <c r="Z296" s="317"/>
    </row>
    <row r="297" spans="1:26" ht="12.75" customHeight="1" x14ac:dyDescent="0.2">
      <c r="A297" s="317"/>
      <c r="B297" s="317"/>
      <c r="C297" s="317"/>
      <c r="D297" s="317"/>
      <c r="E297" s="317"/>
      <c r="F297" s="317"/>
      <c r="G297" s="317"/>
      <c r="H297" s="317"/>
      <c r="I297" s="317"/>
      <c r="J297" s="317"/>
      <c r="K297" s="317"/>
      <c r="L297" s="317"/>
      <c r="M297" s="317"/>
      <c r="N297" s="317"/>
      <c r="O297" s="317"/>
      <c r="P297" s="317"/>
      <c r="Q297" s="317"/>
      <c r="R297" s="317"/>
      <c r="S297" s="317"/>
      <c r="T297" s="317"/>
      <c r="U297" s="317"/>
      <c r="V297" s="317"/>
      <c r="W297" s="317"/>
      <c r="X297" s="317"/>
      <c r="Y297" s="317"/>
      <c r="Z297" s="317"/>
    </row>
    <row r="298" spans="1:26" ht="12.75" customHeight="1" x14ac:dyDescent="0.2">
      <c r="A298" s="317"/>
      <c r="B298" s="317"/>
      <c r="C298" s="317"/>
      <c r="D298" s="317"/>
      <c r="E298" s="317"/>
      <c r="F298" s="317"/>
      <c r="G298" s="317"/>
      <c r="H298" s="317"/>
      <c r="I298" s="317"/>
      <c r="J298" s="317"/>
      <c r="K298" s="317"/>
      <c r="L298" s="317"/>
      <c r="M298" s="317"/>
      <c r="N298" s="317"/>
      <c r="O298" s="317"/>
      <c r="P298" s="317"/>
      <c r="Q298" s="317"/>
      <c r="R298" s="317"/>
      <c r="S298" s="317"/>
      <c r="T298" s="317"/>
      <c r="U298" s="317"/>
      <c r="V298" s="317"/>
      <c r="W298" s="317"/>
      <c r="X298" s="317"/>
      <c r="Y298" s="317"/>
      <c r="Z298" s="317"/>
    </row>
    <row r="299" spans="1:26" ht="12.75" customHeight="1" x14ac:dyDescent="0.2">
      <c r="A299" s="317"/>
      <c r="B299" s="317"/>
      <c r="C299" s="317"/>
      <c r="D299" s="317"/>
      <c r="E299" s="317"/>
      <c r="F299" s="317"/>
      <c r="G299" s="317"/>
      <c r="H299" s="317"/>
      <c r="I299" s="317"/>
      <c r="J299" s="317"/>
      <c r="K299" s="317"/>
      <c r="L299" s="317"/>
      <c r="M299" s="317"/>
      <c r="N299" s="317"/>
      <c r="O299" s="317"/>
      <c r="P299" s="317"/>
      <c r="Q299" s="317"/>
      <c r="R299" s="317"/>
      <c r="S299" s="317"/>
      <c r="T299" s="317"/>
      <c r="U299" s="317"/>
      <c r="V299" s="317"/>
      <c r="W299" s="317"/>
      <c r="X299" s="317"/>
      <c r="Y299" s="317"/>
      <c r="Z299" s="317"/>
    </row>
    <row r="300" spans="1:26" ht="12.75" customHeight="1" x14ac:dyDescent="0.2">
      <c r="A300" s="317"/>
      <c r="B300" s="317"/>
      <c r="C300" s="317"/>
      <c r="D300" s="317"/>
      <c r="E300" s="317"/>
      <c r="F300" s="317"/>
      <c r="G300" s="317"/>
      <c r="H300" s="317"/>
      <c r="I300" s="317"/>
      <c r="J300" s="317"/>
      <c r="K300" s="317"/>
      <c r="L300" s="317"/>
      <c r="M300" s="317"/>
      <c r="N300" s="317"/>
      <c r="O300" s="317"/>
      <c r="P300" s="317"/>
      <c r="Q300" s="317"/>
      <c r="R300" s="317"/>
      <c r="S300" s="317"/>
      <c r="T300" s="317"/>
      <c r="U300" s="317"/>
      <c r="V300" s="317"/>
      <c r="W300" s="317"/>
      <c r="X300" s="317"/>
      <c r="Y300" s="317"/>
      <c r="Z300" s="317"/>
    </row>
    <row r="301" spans="1:26" ht="12.75" customHeight="1" x14ac:dyDescent="0.2">
      <c r="A301" s="317"/>
      <c r="B301" s="317"/>
      <c r="C301" s="317"/>
      <c r="D301" s="317"/>
      <c r="E301" s="317"/>
      <c r="F301" s="317"/>
      <c r="G301" s="317"/>
      <c r="H301" s="317"/>
      <c r="I301" s="317"/>
      <c r="J301" s="317"/>
      <c r="K301" s="317"/>
      <c r="L301" s="317"/>
      <c r="M301" s="317"/>
      <c r="N301" s="317"/>
      <c r="O301" s="317"/>
      <c r="P301" s="317"/>
      <c r="Q301" s="317"/>
      <c r="R301" s="317"/>
      <c r="S301" s="317"/>
      <c r="T301" s="317"/>
      <c r="U301" s="317"/>
      <c r="V301" s="317"/>
      <c r="W301" s="317"/>
      <c r="X301" s="317"/>
      <c r="Y301" s="317"/>
      <c r="Z301" s="317"/>
    </row>
    <row r="302" spans="1:26" ht="12.75" customHeight="1" x14ac:dyDescent="0.2">
      <c r="A302" s="317"/>
      <c r="B302" s="317"/>
      <c r="C302" s="317"/>
      <c r="D302" s="317"/>
      <c r="E302" s="317"/>
      <c r="F302" s="317"/>
      <c r="G302" s="317"/>
      <c r="H302" s="317"/>
      <c r="I302" s="317"/>
      <c r="J302" s="317"/>
      <c r="K302" s="317"/>
      <c r="L302" s="317"/>
      <c r="M302" s="317"/>
      <c r="N302" s="317"/>
      <c r="O302" s="317"/>
      <c r="P302" s="317"/>
      <c r="Q302" s="317"/>
      <c r="R302" s="317"/>
      <c r="S302" s="317"/>
      <c r="T302" s="317"/>
      <c r="U302" s="317"/>
      <c r="V302" s="317"/>
      <c r="W302" s="317"/>
      <c r="X302" s="317"/>
      <c r="Y302" s="317"/>
      <c r="Z302" s="317"/>
    </row>
    <row r="303" spans="1:26" ht="12.75" customHeight="1" x14ac:dyDescent="0.2">
      <c r="A303" s="317"/>
      <c r="B303" s="317"/>
      <c r="C303" s="317"/>
      <c r="D303" s="317"/>
      <c r="E303" s="317"/>
      <c r="F303" s="317"/>
      <c r="G303" s="317"/>
      <c r="H303" s="317"/>
      <c r="I303" s="317"/>
      <c r="J303" s="317"/>
      <c r="K303" s="317"/>
      <c r="L303" s="317"/>
      <c r="M303" s="317"/>
      <c r="N303" s="317"/>
      <c r="O303" s="317"/>
      <c r="P303" s="317"/>
      <c r="Q303" s="317"/>
      <c r="R303" s="317"/>
      <c r="S303" s="317"/>
      <c r="T303" s="317"/>
      <c r="U303" s="317"/>
      <c r="V303" s="317"/>
      <c r="W303" s="317"/>
      <c r="X303" s="317"/>
      <c r="Y303" s="317"/>
      <c r="Z303" s="317"/>
    </row>
    <row r="304" spans="1:26" ht="12.75" customHeight="1" x14ac:dyDescent="0.2">
      <c r="A304" s="317"/>
      <c r="B304" s="317"/>
      <c r="C304" s="317"/>
      <c r="D304" s="317"/>
      <c r="E304" s="317"/>
      <c r="F304" s="317"/>
      <c r="G304" s="317"/>
      <c r="H304" s="317"/>
      <c r="I304" s="317"/>
      <c r="J304" s="317"/>
      <c r="K304" s="317"/>
      <c r="L304" s="317"/>
      <c r="M304" s="317"/>
      <c r="N304" s="317"/>
      <c r="O304" s="317"/>
      <c r="P304" s="317"/>
      <c r="Q304" s="317"/>
      <c r="R304" s="317"/>
      <c r="S304" s="317"/>
      <c r="T304" s="317"/>
      <c r="U304" s="317"/>
      <c r="V304" s="317"/>
      <c r="W304" s="317"/>
      <c r="X304" s="317"/>
      <c r="Y304" s="317"/>
      <c r="Z304" s="317"/>
    </row>
    <row r="305" spans="1:26" ht="12.75" customHeight="1" x14ac:dyDescent="0.2">
      <c r="A305" s="317"/>
      <c r="B305" s="317"/>
      <c r="C305" s="317"/>
      <c r="D305" s="317"/>
      <c r="E305" s="317"/>
      <c r="F305" s="317"/>
      <c r="G305" s="317"/>
      <c r="H305" s="317"/>
      <c r="I305" s="317"/>
      <c r="J305" s="317"/>
      <c r="K305" s="317"/>
      <c r="L305" s="317"/>
      <c r="M305" s="317"/>
      <c r="N305" s="317"/>
      <c r="O305" s="317"/>
      <c r="P305" s="317"/>
      <c r="Q305" s="317"/>
      <c r="R305" s="317"/>
      <c r="S305" s="317"/>
      <c r="T305" s="317"/>
      <c r="U305" s="317"/>
      <c r="V305" s="317"/>
      <c r="W305" s="317"/>
      <c r="X305" s="317"/>
      <c r="Y305" s="317"/>
      <c r="Z305" s="317"/>
    </row>
    <row r="306" spans="1:26" ht="12.75" customHeight="1" x14ac:dyDescent="0.2">
      <c r="A306" s="317"/>
      <c r="B306" s="317"/>
      <c r="C306" s="317"/>
      <c r="D306" s="317"/>
      <c r="E306" s="317"/>
      <c r="F306" s="317"/>
      <c r="G306" s="317"/>
      <c r="H306" s="317"/>
      <c r="I306" s="317"/>
      <c r="J306" s="317"/>
      <c r="K306" s="317"/>
      <c r="L306" s="317"/>
      <c r="M306" s="317"/>
      <c r="N306" s="317"/>
      <c r="O306" s="317"/>
      <c r="P306" s="317"/>
      <c r="Q306" s="317"/>
      <c r="R306" s="317"/>
      <c r="S306" s="317"/>
      <c r="T306" s="317"/>
      <c r="U306" s="317"/>
      <c r="V306" s="317"/>
      <c r="W306" s="317"/>
      <c r="X306" s="317"/>
      <c r="Y306" s="317"/>
      <c r="Z306" s="317"/>
    </row>
    <row r="307" spans="1:26" ht="12.75" customHeight="1" x14ac:dyDescent="0.2">
      <c r="A307" s="317"/>
      <c r="B307" s="317"/>
      <c r="C307" s="317"/>
      <c r="D307" s="317"/>
      <c r="E307" s="317"/>
      <c r="F307" s="317"/>
      <c r="G307" s="317"/>
      <c r="H307" s="317"/>
      <c r="I307" s="317"/>
      <c r="J307" s="317"/>
      <c r="K307" s="317"/>
      <c r="L307" s="317"/>
      <c r="M307" s="317"/>
      <c r="N307" s="317"/>
      <c r="O307" s="317"/>
      <c r="P307" s="317"/>
      <c r="Q307" s="317"/>
      <c r="R307" s="317"/>
      <c r="S307" s="317"/>
      <c r="T307" s="317"/>
      <c r="U307" s="317"/>
      <c r="V307" s="317"/>
      <c r="W307" s="317"/>
      <c r="X307" s="317"/>
      <c r="Y307" s="317"/>
      <c r="Z307" s="317"/>
    </row>
    <row r="308" spans="1:26" ht="12.75" customHeight="1" x14ac:dyDescent="0.2">
      <c r="A308" s="317"/>
      <c r="B308" s="317"/>
      <c r="C308" s="317"/>
      <c r="D308" s="317"/>
      <c r="E308" s="317"/>
      <c r="F308" s="317"/>
      <c r="G308" s="317"/>
      <c r="H308" s="317"/>
      <c r="I308" s="317"/>
      <c r="J308" s="317"/>
      <c r="K308" s="317"/>
      <c r="L308" s="317"/>
      <c r="M308" s="317"/>
      <c r="N308" s="317"/>
      <c r="O308" s="317"/>
      <c r="P308" s="317"/>
      <c r="Q308" s="317"/>
      <c r="R308" s="317"/>
      <c r="S308" s="317"/>
      <c r="T308" s="317"/>
      <c r="U308" s="317"/>
      <c r="V308" s="317"/>
      <c r="W308" s="317"/>
      <c r="X308" s="317"/>
      <c r="Y308" s="317"/>
      <c r="Z308" s="317"/>
    </row>
    <row r="309" spans="1:26" ht="12.75" customHeight="1" x14ac:dyDescent="0.2">
      <c r="A309" s="317"/>
      <c r="B309" s="317"/>
      <c r="C309" s="317"/>
      <c r="D309" s="317"/>
      <c r="E309" s="317"/>
      <c r="F309" s="317"/>
      <c r="G309" s="317"/>
      <c r="H309" s="317"/>
      <c r="I309" s="317"/>
      <c r="J309" s="317"/>
      <c r="K309" s="317"/>
      <c r="L309" s="317"/>
      <c r="M309" s="317"/>
      <c r="N309" s="317"/>
      <c r="O309" s="317"/>
      <c r="P309" s="317"/>
      <c r="Q309" s="317"/>
      <c r="R309" s="317"/>
      <c r="S309" s="317"/>
      <c r="T309" s="317"/>
      <c r="U309" s="317"/>
      <c r="V309" s="317"/>
      <c r="W309" s="317"/>
      <c r="X309" s="317"/>
      <c r="Y309" s="317"/>
      <c r="Z309" s="317"/>
    </row>
    <row r="310" spans="1:26" ht="12.75" customHeight="1" x14ac:dyDescent="0.2">
      <c r="A310" s="317"/>
      <c r="B310" s="317"/>
      <c r="C310" s="317"/>
      <c r="D310" s="317"/>
      <c r="E310" s="317"/>
      <c r="F310" s="317"/>
      <c r="G310" s="317"/>
      <c r="H310" s="317"/>
      <c r="I310" s="317"/>
      <c r="J310" s="317"/>
      <c r="K310" s="317"/>
      <c r="L310" s="317"/>
      <c r="M310" s="317"/>
      <c r="N310" s="317"/>
      <c r="O310" s="317"/>
      <c r="P310" s="317"/>
      <c r="Q310" s="317"/>
      <c r="R310" s="317"/>
      <c r="S310" s="317"/>
      <c r="T310" s="317"/>
      <c r="U310" s="317"/>
      <c r="V310" s="317"/>
      <c r="W310" s="317"/>
      <c r="X310" s="317"/>
      <c r="Y310" s="317"/>
      <c r="Z310" s="317"/>
    </row>
    <row r="311" spans="1:26" ht="12.75" customHeight="1" x14ac:dyDescent="0.2">
      <c r="A311" s="317"/>
      <c r="B311" s="317"/>
      <c r="C311" s="317"/>
      <c r="D311" s="317"/>
      <c r="E311" s="317"/>
      <c r="F311" s="317"/>
      <c r="G311" s="317"/>
      <c r="H311" s="317"/>
      <c r="I311" s="317"/>
      <c r="J311" s="317"/>
      <c r="K311" s="317"/>
      <c r="L311" s="317"/>
      <c r="M311" s="317"/>
      <c r="N311" s="317"/>
      <c r="O311" s="317"/>
      <c r="P311" s="317"/>
      <c r="Q311" s="317"/>
      <c r="R311" s="317"/>
      <c r="S311" s="317"/>
      <c r="T311" s="317"/>
      <c r="U311" s="317"/>
      <c r="V311" s="317"/>
      <c r="W311" s="317"/>
      <c r="X311" s="317"/>
      <c r="Y311" s="317"/>
      <c r="Z311" s="317"/>
    </row>
    <row r="312" spans="1:26" ht="12.75" customHeight="1" x14ac:dyDescent="0.2">
      <c r="A312" s="317"/>
      <c r="B312" s="317"/>
      <c r="C312" s="317"/>
      <c r="D312" s="317"/>
      <c r="E312" s="317"/>
      <c r="F312" s="317"/>
      <c r="G312" s="317"/>
      <c r="H312" s="317"/>
      <c r="I312" s="317"/>
      <c r="J312" s="317"/>
      <c r="K312" s="317"/>
      <c r="L312" s="317"/>
      <c r="M312" s="317"/>
      <c r="N312" s="317"/>
      <c r="O312" s="317"/>
      <c r="P312" s="317"/>
      <c r="Q312" s="317"/>
      <c r="R312" s="317"/>
      <c r="S312" s="317"/>
      <c r="T312" s="317"/>
      <c r="U312" s="317"/>
      <c r="V312" s="317"/>
      <c r="W312" s="317"/>
      <c r="X312" s="317"/>
      <c r="Y312" s="317"/>
      <c r="Z312" s="317"/>
    </row>
    <row r="313" spans="1:26" ht="12.75" customHeight="1" x14ac:dyDescent="0.2">
      <c r="A313" s="317"/>
      <c r="B313" s="317"/>
      <c r="C313" s="317"/>
      <c r="D313" s="317"/>
      <c r="E313" s="317"/>
      <c r="F313" s="317"/>
      <c r="G313" s="317"/>
      <c r="H313" s="317"/>
      <c r="I313" s="317"/>
      <c r="J313" s="317"/>
      <c r="K313" s="317"/>
      <c r="L313" s="317"/>
      <c r="M313" s="317"/>
      <c r="N313" s="317"/>
      <c r="O313" s="317"/>
      <c r="P313" s="317"/>
      <c r="Q313" s="317"/>
      <c r="R313" s="317"/>
      <c r="S313" s="317"/>
      <c r="T313" s="317"/>
      <c r="U313" s="317"/>
      <c r="V313" s="317"/>
      <c r="W313" s="317"/>
      <c r="X313" s="317"/>
      <c r="Y313" s="317"/>
      <c r="Z313" s="317"/>
    </row>
    <row r="314" spans="1:26" ht="12.75" customHeight="1" x14ac:dyDescent="0.2">
      <c r="A314" s="317"/>
      <c r="B314" s="317"/>
      <c r="C314" s="317"/>
      <c r="D314" s="317"/>
      <c r="E314" s="317"/>
      <c r="F314" s="317"/>
      <c r="G314" s="317"/>
      <c r="H314" s="317"/>
      <c r="I314" s="317"/>
      <c r="J314" s="317"/>
      <c r="K314" s="317"/>
      <c r="L314" s="317"/>
      <c r="M314" s="317"/>
      <c r="N314" s="317"/>
      <c r="O314" s="317"/>
      <c r="P314" s="317"/>
      <c r="Q314" s="317"/>
      <c r="R314" s="317"/>
      <c r="S314" s="317"/>
      <c r="T314" s="317"/>
      <c r="U314" s="317"/>
      <c r="V314" s="317"/>
      <c r="W314" s="317"/>
      <c r="X314" s="317"/>
      <c r="Y314" s="317"/>
      <c r="Z314" s="317"/>
    </row>
    <row r="315" spans="1:26" ht="12.75" customHeight="1" x14ac:dyDescent="0.2">
      <c r="A315" s="317"/>
      <c r="B315" s="317"/>
      <c r="C315" s="317"/>
      <c r="D315" s="317"/>
      <c r="E315" s="317"/>
      <c r="F315" s="317"/>
      <c r="G315" s="317"/>
      <c r="H315" s="317"/>
      <c r="I315" s="317"/>
      <c r="J315" s="317"/>
      <c r="K315" s="317"/>
      <c r="L315" s="317"/>
      <c r="M315" s="317"/>
      <c r="N315" s="317"/>
      <c r="O315" s="317"/>
      <c r="P315" s="317"/>
      <c r="Q315" s="317"/>
      <c r="R315" s="317"/>
      <c r="S315" s="317"/>
      <c r="T315" s="317"/>
      <c r="U315" s="317"/>
      <c r="V315" s="317"/>
      <c r="W315" s="317"/>
      <c r="X315" s="317"/>
      <c r="Y315" s="317"/>
      <c r="Z315" s="317"/>
    </row>
    <row r="316" spans="1:26" ht="12.75" customHeight="1" x14ac:dyDescent="0.2">
      <c r="A316" s="317"/>
      <c r="B316" s="317"/>
      <c r="C316" s="317"/>
      <c r="D316" s="317"/>
      <c r="E316" s="317"/>
      <c r="F316" s="317"/>
      <c r="G316" s="317"/>
      <c r="H316" s="317"/>
      <c r="I316" s="317"/>
      <c r="J316" s="317"/>
      <c r="K316" s="317"/>
      <c r="L316" s="317"/>
      <c r="M316" s="317"/>
      <c r="N316" s="317"/>
      <c r="O316" s="317"/>
      <c r="P316" s="317"/>
      <c r="Q316" s="317"/>
      <c r="R316" s="317"/>
      <c r="S316" s="317"/>
      <c r="T316" s="317"/>
      <c r="U316" s="317"/>
      <c r="V316" s="317"/>
      <c r="W316" s="317"/>
      <c r="X316" s="317"/>
      <c r="Y316" s="317"/>
      <c r="Z316" s="317"/>
    </row>
    <row r="317" spans="1:26" ht="12.75" customHeight="1" x14ac:dyDescent="0.2">
      <c r="A317" s="317"/>
      <c r="B317" s="317"/>
      <c r="C317" s="317"/>
      <c r="D317" s="317"/>
      <c r="E317" s="317"/>
      <c r="F317" s="317"/>
      <c r="G317" s="317"/>
      <c r="H317" s="317"/>
      <c r="I317" s="317"/>
      <c r="J317" s="317"/>
      <c r="K317" s="317"/>
      <c r="L317" s="317"/>
      <c r="M317" s="317"/>
      <c r="N317" s="317"/>
      <c r="O317" s="317"/>
      <c r="P317" s="317"/>
      <c r="Q317" s="317"/>
      <c r="R317" s="317"/>
      <c r="S317" s="317"/>
      <c r="T317" s="317"/>
      <c r="U317" s="317"/>
      <c r="V317" s="317"/>
      <c r="W317" s="317"/>
      <c r="X317" s="317"/>
      <c r="Y317" s="317"/>
      <c r="Z317" s="317"/>
    </row>
    <row r="318" spans="1:26" ht="12.75" customHeight="1" x14ac:dyDescent="0.2">
      <c r="A318" s="317"/>
      <c r="B318" s="317"/>
      <c r="C318" s="317"/>
      <c r="D318" s="317"/>
      <c r="E318" s="317"/>
      <c r="F318" s="317"/>
      <c r="G318" s="317"/>
      <c r="H318" s="317"/>
      <c r="I318" s="317"/>
      <c r="J318" s="317"/>
      <c r="K318" s="317"/>
      <c r="L318" s="317"/>
      <c r="M318" s="317"/>
      <c r="N318" s="317"/>
      <c r="O318" s="317"/>
      <c r="P318" s="317"/>
      <c r="Q318" s="317"/>
      <c r="R318" s="317"/>
      <c r="S318" s="317"/>
      <c r="T318" s="317"/>
      <c r="U318" s="317"/>
      <c r="V318" s="317"/>
      <c r="W318" s="317"/>
      <c r="X318" s="317"/>
      <c r="Y318" s="317"/>
      <c r="Z318" s="317"/>
    </row>
    <row r="319" spans="1:26" ht="12.75" customHeight="1" x14ac:dyDescent="0.2">
      <c r="A319" s="317"/>
      <c r="B319" s="317"/>
      <c r="C319" s="317"/>
      <c r="D319" s="317"/>
      <c r="E319" s="317"/>
      <c r="F319" s="317"/>
      <c r="G319" s="317"/>
      <c r="H319" s="317"/>
      <c r="I319" s="317"/>
      <c r="J319" s="317"/>
      <c r="K319" s="317"/>
      <c r="L319" s="317"/>
      <c r="M319" s="317"/>
      <c r="N319" s="317"/>
      <c r="O319" s="317"/>
      <c r="P319" s="317"/>
      <c r="Q319" s="317"/>
      <c r="R319" s="317"/>
      <c r="S319" s="317"/>
      <c r="T319" s="317"/>
      <c r="U319" s="317"/>
      <c r="V319" s="317"/>
      <c r="W319" s="317"/>
      <c r="X319" s="317"/>
      <c r="Y319" s="317"/>
      <c r="Z319" s="317"/>
    </row>
    <row r="320" spans="1:26" ht="12.75" customHeight="1" x14ac:dyDescent="0.2">
      <c r="A320" s="317"/>
      <c r="B320" s="317"/>
      <c r="C320" s="317"/>
      <c r="D320" s="317"/>
      <c r="E320" s="317"/>
      <c r="F320" s="317"/>
      <c r="G320" s="317"/>
      <c r="H320" s="317"/>
      <c r="I320" s="317"/>
      <c r="J320" s="317"/>
      <c r="K320" s="317"/>
      <c r="L320" s="317"/>
      <c r="M320" s="317"/>
      <c r="N320" s="317"/>
      <c r="O320" s="317"/>
      <c r="P320" s="317"/>
      <c r="Q320" s="317"/>
      <c r="R320" s="317"/>
      <c r="S320" s="317"/>
      <c r="T320" s="317"/>
      <c r="U320" s="317"/>
      <c r="V320" s="317"/>
      <c r="W320" s="317"/>
      <c r="X320" s="317"/>
      <c r="Y320" s="317"/>
      <c r="Z320" s="317"/>
    </row>
    <row r="321" spans="1:26" ht="12.75" customHeight="1" x14ac:dyDescent="0.2">
      <c r="A321" s="317"/>
      <c r="B321" s="317"/>
      <c r="C321" s="317"/>
      <c r="D321" s="317"/>
      <c r="E321" s="317"/>
      <c r="F321" s="317"/>
      <c r="G321" s="317"/>
      <c r="H321" s="317"/>
      <c r="I321" s="317"/>
      <c r="J321" s="317"/>
      <c r="K321" s="317"/>
      <c r="L321" s="317"/>
      <c r="M321" s="317"/>
      <c r="N321" s="317"/>
      <c r="O321" s="317"/>
      <c r="P321" s="317"/>
      <c r="Q321" s="317"/>
      <c r="R321" s="317"/>
      <c r="S321" s="317"/>
      <c r="T321" s="317"/>
      <c r="U321" s="317"/>
      <c r="V321" s="317"/>
      <c r="W321" s="317"/>
      <c r="X321" s="317"/>
      <c r="Y321" s="317"/>
      <c r="Z321" s="317"/>
    </row>
    <row r="322" spans="1:26" ht="12.75" customHeight="1" x14ac:dyDescent="0.2">
      <c r="A322" s="317"/>
      <c r="B322" s="317"/>
      <c r="C322" s="317"/>
      <c r="D322" s="317"/>
      <c r="E322" s="317"/>
      <c r="F322" s="317"/>
      <c r="G322" s="317"/>
      <c r="H322" s="317"/>
      <c r="I322" s="317"/>
      <c r="J322" s="317"/>
      <c r="K322" s="317"/>
      <c r="L322" s="317"/>
      <c r="M322" s="317"/>
      <c r="N322" s="317"/>
      <c r="O322" s="317"/>
      <c r="P322" s="317"/>
      <c r="Q322" s="317"/>
      <c r="R322" s="317"/>
      <c r="S322" s="317"/>
      <c r="T322" s="317"/>
      <c r="U322" s="317"/>
      <c r="V322" s="317"/>
      <c r="W322" s="317"/>
      <c r="X322" s="317"/>
      <c r="Y322" s="317"/>
      <c r="Z322" s="317"/>
    </row>
    <row r="323" spans="1:26" ht="12.75" customHeight="1" x14ac:dyDescent="0.2">
      <c r="A323" s="317"/>
      <c r="B323" s="317"/>
      <c r="C323" s="317"/>
      <c r="D323" s="317"/>
      <c r="E323" s="317"/>
      <c r="F323" s="317"/>
      <c r="G323" s="317"/>
      <c r="H323" s="317"/>
      <c r="I323" s="317"/>
      <c r="J323" s="317"/>
      <c r="K323" s="317"/>
      <c r="L323" s="317"/>
      <c r="M323" s="317"/>
      <c r="N323" s="317"/>
      <c r="O323" s="317"/>
      <c r="P323" s="317"/>
      <c r="Q323" s="317"/>
      <c r="R323" s="317"/>
      <c r="S323" s="317"/>
      <c r="T323" s="317"/>
      <c r="U323" s="317"/>
      <c r="V323" s="317"/>
      <c r="W323" s="317"/>
      <c r="X323" s="317"/>
      <c r="Y323" s="317"/>
      <c r="Z323" s="317"/>
    </row>
    <row r="324" spans="1:26" ht="12.75" customHeight="1" x14ac:dyDescent="0.2">
      <c r="A324" s="317"/>
      <c r="B324" s="317"/>
      <c r="C324" s="317"/>
      <c r="D324" s="317"/>
      <c r="E324" s="317"/>
      <c r="F324" s="317"/>
      <c r="G324" s="317"/>
      <c r="H324" s="317"/>
      <c r="I324" s="317"/>
      <c r="J324" s="317"/>
      <c r="K324" s="317"/>
      <c r="L324" s="317"/>
      <c r="M324" s="317"/>
      <c r="N324" s="317"/>
      <c r="O324" s="317"/>
      <c r="P324" s="317"/>
      <c r="Q324" s="317"/>
      <c r="R324" s="317"/>
      <c r="S324" s="317"/>
      <c r="T324" s="317"/>
      <c r="U324" s="317"/>
      <c r="V324" s="317"/>
      <c r="W324" s="317"/>
      <c r="X324" s="317"/>
      <c r="Y324" s="317"/>
      <c r="Z324" s="317"/>
    </row>
    <row r="325" spans="1:26" ht="12.75" customHeight="1" x14ac:dyDescent="0.2">
      <c r="A325" s="317"/>
      <c r="B325" s="317"/>
      <c r="C325" s="317"/>
      <c r="D325" s="317"/>
      <c r="E325" s="317"/>
      <c r="F325" s="317"/>
      <c r="G325" s="317"/>
      <c r="H325" s="317"/>
      <c r="I325" s="317"/>
      <c r="J325" s="317"/>
      <c r="K325" s="317"/>
      <c r="L325" s="317"/>
      <c r="M325" s="317"/>
      <c r="N325" s="317"/>
      <c r="O325" s="317"/>
      <c r="P325" s="317"/>
      <c r="Q325" s="317"/>
      <c r="R325" s="317"/>
      <c r="S325" s="317"/>
      <c r="T325" s="317"/>
      <c r="U325" s="317"/>
      <c r="V325" s="317"/>
      <c r="W325" s="317"/>
      <c r="X325" s="317"/>
      <c r="Y325" s="317"/>
      <c r="Z325" s="317"/>
    </row>
    <row r="326" spans="1:26" ht="12.75" customHeight="1" x14ac:dyDescent="0.2">
      <c r="A326" s="317"/>
      <c r="B326" s="317"/>
      <c r="C326" s="317"/>
      <c r="D326" s="317"/>
      <c r="E326" s="317"/>
      <c r="F326" s="317"/>
      <c r="G326" s="317"/>
      <c r="H326" s="317"/>
      <c r="I326" s="317"/>
      <c r="J326" s="317"/>
      <c r="K326" s="317"/>
      <c r="L326" s="317"/>
      <c r="M326" s="317"/>
      <c r="N326" s="317"/>
      <c r="O326" s="317"/>
      <c r="P326" s="317"/>
      <c r="Q326" s="317"/>
      <c r="R326" s="317"/>
      <c r="S326" s="317"/>
      <c r="T326" s="317"/>
      <c r="U326" s="317"/>
      <c r="V326" s="317"/>
      <c r="W326" s="317"/>
      <c r="X326" s="317"/>
      <c r="Y326" s="317"/>
      <c r="Z326" s="317"/>
    </row>
    <row r="327" spans="1:26" ht="12.75" customHeight="1" x14ac:dyDescent="0.2">
      <c r="A327" s="317"/>
      <c r="B327" s="317"/>
      <c r="C327" s="317"/>
      <c r="D327" s="317"/>
      <c r="E327" s="317"/>
      <c r="F327" s="317"/>
      <c r="G327" s="317"/>
      <c r="H327" s="317"/>
      <c r="I327" s="317"/>
      <c r="J327" s="317"/>
      <c r="K327" s="317"/>
      <c r="L327" s="317"/>
      <c r="M327" s="317"/>
      <c r="N327" s="317"/>
      <c r="O327" s="317"/>
      <c r="P327" s="317"/>
      <c r="Q327" s="317"/>
      <c r="R327" s="317"/>
      <c r="S327" s="317"/>
      <c r="T327" s="317"/>
      <c r="U327" s="317"/>
      <c r="V327" s="317"/>
      <c r="W327" s="317"/>
      <c r="X327" s="317"/>
      <c r="Y327" s="317"/>
      <c r="Z327" s="317"/>
    </row>
    <row r="328" spans="1:26" ht="12.75" customHeight="1" x14ac:dyDescent="0.2">
      <c r="A328" s="317"/>
      <c r="B328" s="317"/>
      <c r="C328" s="317"/>
      <c r="D328" s="317"/>
      <c r="E328" s="317"/>
      <c r="F328" s="317"/>
      <c r="G328" s="317"/>
      <c r="H328" s="317"/>
      <c r="I328" s="317"/>
      <c r="J328" s="317"/>
      <c r="K328" s="317"/>
      <c r="L328" s="317"/>
      <c r="M328" s="317"/>
      <c r="N328" s="317"/>
      <c r="O328" s="317"/>
      <c r="P328" s="317"/>
      <c r="Q328" s="317"/>
      <c r="R328" s="317"/>
      <c r="S328" s="317"/>
      <c r="T328" s="317"/>
      <c r="U328" s="317"/>
      <c r="V328" s="317"/>
      <c r="W328" s="317"/>
      <c r="X328" s="317"/>
      <c r="Y328" s="317"/>
      <c r="Z328" s="317"/>
    </row>
    <row r="329" spans="1:26" ht="12.75" customHeight="1" x14ac:dyDescent="0.2">
      <c r="A329" s="317"/>
      <c r="B329" s="317"/>
      <c r="C329" s="317"/>
      <c r="D329" s="317"/>
      <c r="E329" s="317"/>
      <c r="F329" s="317"/>
      <c r="G329" s="317"/>
      <c r="H329" s="317"/>
      <c r="I329" s="317"/>
      <c r="J329" s="317"/>
      <c r="K329" s="317"/>
      <c r="L329" s="317"/>
      <c r="M329" s="317"/>
      <c r="N329" s="317"/>
      <c r="O329" s="317"/>
      <c r="P329" s="317"/>
      <c r="Q329" s="317"/>
      <c r="R329" s="317"/>
      <c r="S329" s="317"/>
      <c r="T329" s="317"/>
      <c r="U329" s="317"/>
      <c r="V329" s="317"/>
      <c r="W329" s="317"/>
      <c r="X329" s="317"/>
      <c r="Y329" s="317"/>
      <c r="Z329" s="317"/>
    </row>
    <row r="330" spans="1:26" ht="12.75" customHeight="1" x14ac:dyDescent="0.2">
      <c r="A330" s="317"/>
      <c r="B330" s="317"/>
      <c r="C330" s="317"/>
      <c r="D330" s="317"/>
      <c r="E330" s="317"/>
      <c r="F330" s="317"/>
      <c r="G330" s="317"/>
      <c r="H330" s="317"/>
      <c r="I330" s="317"/>
      <c r="J330" s="317"/>
      <c r="K330" s="317"/>
      <c r="L330" s="317"/>
      <c r="M330" s="317"/>
      <c r="N330" s="317"/>
      <c r="O330" s="317"/>
      <c r="P330" s="317"/>
      <c r="Q330" s="317"/>
      <c r="R330" s="317"/>
      <c r="S330" s="317"/>
      <c r="T330" s="317"/>
      <c r="U330" s="317"/>
      <c r="V330" s="317"/>
      <c r="W330" s="317"/>
      <c r="X330" s="317"/>
      <c r="Y330" s="317"/>
      <c r="Z330" s="317"/>
    </row>
    <row r="331" spans="1:26" ht="12.75" customHeight="1" x14ac:dyDescent="0.2">
      <c r="A331" s="317"/>
      <c r="B331" s="317"/>
      <c r="C331" s="317"/>
      <c r="D331" s="317"/>
      <c r="E331" s="317"/>
      <c r="F331" s="317"/>
      <c r="G331" s="317"/>
      <c r="H331" s="317"/>
      <c r="I331" s="317"/>
      <c r="J331" s="317"/>
      <c r="K331" s="317"/>
      <c r="L331" s="317"/>
      <c r="M331" s="317"/>
      <c r="N331" s="317"/>
      <c r="O331" s="317"/>
      <c r="P331" s="317"/>
      <c r="Q331" s="317"/>
      <c r="R331" s="317"/>
      <c r="S331" s="317"/>
      <c r="T331" s="317"/>
      <c r="U331" s="317"/>
      <c r="V331" s="317"/>
      <c r="W331" s="317"/>
      <c r="X331" s="317"/>
      <c r="Y331" s="317"/>
      <c r="Z331" s="317"/>
    </row>
    <row r="332" spans="1:26" ht="12.75" customHeight="1" x14ac:dyDescent="0.2">
      <c r="A332" s="317"/>
      <c r="B332" s="317"/>
      <c r="C332" s="317"/>
      <c r="D332" s="317"/>
      <c r="E332" s="317"/>
      <c r="F332" s="317"/>
      <c r="G332" s="317"/>
      <c r="H332" s="317"/>
      <c r="I332" s="317"/>
      <c r="J332" s="317"/>
      <c r="K332" s="317"/>
      <c r="L332" s="317"/>
      <c r="M332" s="317"/>
      <c r="N332" s="317"/>
      <c r="O332" s="317"/>
      <c r="P332" s="317"/>
      <c r="Q332" s="317"/>
      <c r="R332" s="317"/>
      <c r="S332" s="317"/>
      <c r="T332" s="317"/>
      <c r="U332" s="317"/>
      <c r="V332" s="317"/>
      <c r="W332" s="317"/>
      <c r="X332" s="317"/>
      <c r="Y332" s="317"/>
      <c r="Z332" s="317"/>
    </row>
    <row r="333" spans="1:26" ht="12.75" customHeight="1" x14ac:dyDescent="0.2">
      <c r="A333" s="317"/>
      <c r="B333" s="317"/>
      <c r="C333" s="317"/>
      <c r="D333" s="317"/>
      <c r="E333" s="317"/>
      <c r="F333" s="317"/>
      <c r="G333" s="317"/>
      <c r="H333" s="317"/>
      <c r="I333" s="317"/>
      <c r="J333" s="317"/>
      <c r="K333" s="317"/>
      <c r="L333" s="317"/>
      <c r="M333" s="317"/>
      <c r="N333" s="317"/>
      <c r="O333" s="317"/>
      <c r="P333" s="317"/>
      <c r="Q333" s="317"/>
      <c r="R333" s="317"/>
      <c r="S333" s="317"/>
      <c r="T333" s="317"/>
      <c r="U333" s="317"/>
      <c r="V333" s="317"/>
      <c r="W333" s="317"/>
      <c r="X333" s="317"/>
      <c r="Y333" s="317"/>
      <c r="Z333" s="317"/>
    </row>
    <row r="334" spans="1:26" ht="12.75" customHeight="1" x14ac:dyDescent="0.2">
      <c r="A334" s="317"/>
      <c r="B334" s="317"/>
      <c r="C334" s="317"/>
      <c r="D334" s="317"/>
      <c r="E334" s="317"/>
      <c r="F334" s="317"/>
      <c r="G334" s="317"/>
      <c r="H334" s="317"/>
      <c r="I334" s="317"/>
      <c r="J334" s="317"/>
      <c r="K334" s="317"/>
      <c r="L334" s="317"/>
      <c r="M334" s="317"/>
      <c r="N334" s="317"/>
      <c r="O334" s="317"/>
      <c r="P334" s="317"/>
      <c r="Q334" s="317"/>
      <c r="R334" s="317"/>
      <c r="S334" s="317"/>
      <c r="T334" s="317"/>
      <c r="U334" s="317"/>
      <c r="V334" s="317"/>
      <c r="W334" s="317"/>
      <c r="X334" s="317"/>
      <c r="Y334" s="317"/>
      <c r="Z334" s="317"/>
    </row>
    <row r="335" spans="1:26" ht="12.75" customHeight="1" x14ac:dyDescent="0.2">
      <c r="A335" s="317"/>
      <c r="B335" s="317"/>
      <c r="C335" s="317"/>
      <c r="D335" s="317"/>
      <c r="E335" s="317"/>
      <c r="F335" s="317"/>
      <c r="G335" s="317"/>
      <c r="H335" s="317"/>
      <c r="I335" s="317"/>
      <c r="J335" s="317"/>
      <c r="K335" s="317"/>
      <c r="L335" s="317"/>
      <c r="M335" s="317"/>
      <c r="N335" s="317"/>
      <c r="O335" s="317"/>
      <c r="P335" s="317"/>
      <c r="Q335" s="317"/>
      <c r="R335" s="317"/>
      <c r="S335" s="317"/>
      <c r="T335" s="317"/>
      <c r="U335" s="317"/>
      <c r="V335" s="317"/>
      <c r="W335" s="317"/>
      <c r="X335" s="317"/>
      <c r="Y335" s="317"/>
      <c r="Z335" s="317"/>
    </row>
    <row r="336" spans="1:26" ht="12.75" customHeight="1" x14ac:dyDescent="0.2">
      <c r="A336" s="317"/>
      <c r="B336" s="317"/>
      <c r="C336" s="317"/>
      <c r="D336" s="317"/>
      <c r="E336" s="317"/>
      <c r="F336" s="317"/>
      <c r="G336" s="317"/>
      <c r="H336" s="317"/>
      <c r="I336" s="317"/>
      <c r="J336" s="317"/>
      <c r="K336" s="317"/>
      <c r="L336" s="317"/>
      <c r="M336" s="317"/>
      <c r="N336" s="317"/>
      <c r="O336" s="317"/>
      <c r="P336" s="317"/>
      <c r="Q336" s="317"/>
      <c r="R336" s="317"/>
      <c r="S336" s="317"/>
      <c r="T336" s="317"/>
      <c r="U336" s="317"/>
      <c r="V336" s="317"/>
      <c r="W336" s="317"/>
      <c r="X336" s="317"/>
      <c r="Y336" s="317"/>
      <c r="Z336" s="317"/>
    </row>
    <row r="337" spans="1:26" ht="12.75" customHeight="1" x14ac:dyDescent="0.2">
      <c r="A337" s="317"/>
      <c r="B337" s="317"/>
      <c r="C337" s="317"/>
      <c r="D337" s="317"/>
      <c r="E337" s="317"/>
      <c r="F337" s="317"/>
      <c r="G337" s="317"/>
      <c r="H337" s="317"/>
      <c r="I337" s="317"/>
      <c r="J337" s="317"/>
      <c r="K337" s="317"/>
      <c r="L337" s="317"/>
      <c r="M337" s="317"/>
      <c r="N337" s="317"/>
      <c r="O337" s="317"/>
      <c r="P337" s="317"/>
      <c r="Q337" s="317"/>
      <c r="R337" s="317"/>
      <c r="S337" s="317"/>
      <c r="T337" s="317"/>
      <c r="U337" s="317"/>
      <c r="V337" s="317"/>
      <c r="W337" s="317"/>
      <c r="X337" s="317"/>
      <c r="Y337" s="317"/>
      <c r="Z337" s="317"/>
    </row>
    <row r="338" spans="1:26" ht="12.75" customHeight="1" x14ac:dyDescent="0.2">
      <c r="A338" s="317"/>
      <c r="B338" s="317"/>
      <c r="C338" s="317"/>
      <c r="D338" s="317"/>
      <c r="E338" s="317"/>
      <c r="F338" s="317"/>
      <c r="G338" s="317"/>
      <c r="H338" s="317"/>
      <c r="I338" s="317"/>
      <c r="J338" s="317"/>
      <c r="K338" s="317"/>
      <c r="L338" s="317"/>
      <c r="M338" s="317"/>
      <c r="N338" s="317"/>
      <c r="O338" s="317"/>
      <c r="P338" s="317"/>
      <c r="Q338" s="317"/>
      <c r="R338" s="317"/>
      <c r="S338" s="317"/>
      <c r="T338" s="317"/>
      <c r="U338" s="317"/>
      <c r="V338" s="317"/>
      <c r="W338" s="317"/>
      <c r="X338" s="317"/>
      <c r="Y338" s="317"/>
      <c r="Z338" s="317"/>
    </row>
    <row r="339" spans="1:26" ht="12.75" customHeight="1" x14ac:dyDescent="0.2">
      <c r="A339" s="317"/>
      <c r="B339" s="317"/>
      <c r="C339" s="317"/>
      <c r="D339" s="317"/>
      <c r="E339" s="317"/>
      <c r="F339" s="317"/>
      <c r="G339" s="317"/>
      <c r="H339" s="317"/>
      <c r="I339" s="317"/>
      <c r="J339" s="317"/>
      <c r="K339" s="317"/>
      <c r="L339" s="317"/>
      <c r="M339" s="317"/>
      <c r="N339" s="317"/>
      <c r="O339" s="317"/>
      <c r="P339" s="317"/>
      <c r="Q339" s="317"/>
      <c r="R339" s="317"/>
      <c r="S339" s="317"/>
      <c r="T339" s="317"/>
      <c r="U339" s="317"/>
      <c r="V339" s="317"/>
      <c r="W339" s="317"/>
      <c r="X339" s="317"/>
      <c r="Y339" s="317"/>
      <c r="Z339" s="317"/>
    </row>
    <row r="340" spans="1:26" ht="12.75" customHeight="1" x14ac:dyDescent="0.2">
      <c r="A340" s="317"/>
      <c r="B340" s="317"/>
      <c r="C340" s="317"/>
      <c r="D340" s="317"/>
      <c r="E340" s="317"/>
      <c r="F340" s="317"/>
      <c r="G340" s="317"/>
      <c r="H340" s="317"/>
      <c r="I340" s="317"/>
      <c r="J340" s="317"/>
      <c r="K340" s="317"/>
      <c r="L340" s="317"/>
      <c r="M340" s="317"/>
      <c r="N340" s="317"/>
      <c r="O340" s="317"/>
      <c r="P340" s="317"/>
      <c r="Q340" s="317"/>
      <c r="R340" s="317"/>
      <c r="S340" s="317"/>
      <c r="T340" s="317"/>
      <c r="U340" s="317"/>
      <c r="V340" s="317"/>
      <c r="W340" s="317"/>
      <c r="X340" s="317"/>
      <c r="Y340" s="317"/>
      <c r="Z340" s="317"/>
    </row>
    <row r="341" spans="1:26" ht="12.75" customHeight="1" x14ac:dyDescent="0.2">
      <c r="A341" s="317"/>
      <c r="B341" s="317"/>
      <c r="C341" s="317"/>
      <c r="D341" s="317"/>
      <c r="E341" s="317"/>
      <c r="F341" s="317"/>
      <c r="G341" s="317"/>
      <c r="H341" s="317"/>
      <c r="I341" s="317"/>
      <c r="J341" s="317"/>
      <c r="K341" s="317"/>
      <c r="L341" s="317"/>
      <c r="M341" s="317"/>
      <c r="N341" s="317"/>
      <c r="O341" s="317"/>
      <c r="P341" s="317"/>
      <c r="Q341" s="317"/>
      <c r="R341" s="317"/>
      <c r="S341" s="317"/>
      <c r="T341" s="317"/>
      <c r="U341" s="317"/>
      <c r="V341" s="317"/>
      <c r="W341" s="317"/>
      <c r="X341" s="317"/>
      <c r="Y341" s="317"/>
      <c r="Z341" s="317"/>
    </row>
    <row r="342" spans="1:26" ht="12.75" customHeight="1" x14ac:dyDescent="0.2">
      <c r="A342" s="317"/>
      <c r="B342" s="317"/>
      <c r="C342" s="317"/>
      <c r="D342" s="317"/>
      <c r="E342" s="317"/>
      <c r="F342" s="317"/>
      <c r="G342" s="317"/>
      <c r="H342" s="317"/>
      <c r="I342" s="317"/>
      <c r="J342" s="317"/>
      <c r="K342" s="317"/>
      <c r="L342" s="317"/>
      <c r="M342" s="317"/>
      <c r="N342" s="317"/>
      <c r="O342" s="317"/>
      <c r="P342" s="317"/>
      <c r="Q342" s="317"/>
      <c r="R342" s="317"/>
      <c r="S342" s="317"/>
      <c r="T342" s="317"/>
      <c r="U342" s="317"/>
      <c r="V342" s="317"/>
      <c r="W342" s="317"/>
      <c r="X342" s="317"/>
      <c r="Y342" s="317"/>
      <c r="Z342" s="317"/>
    </row>
    <row r="343" spans="1:26" ht="12.75" customHeight="1" x14ac:dyDescent="0.2">
      <c r="A343" s="317"/>
      <c r="B343" s="317"/>
      <c r="C343" s="317"/>
      <c r="D343" s="317"/>
      <c r="E343" s="317"/>
      <c r="F343" s="317"/>
      <c r="G343" s="317"/>
      <c r="H343" s="317"/>
      <c r="I343" s="317"/>
      <c r="J343" s="317"/>
      <c r="K343" s="317"/>
      <c r="L343" s="317"/>
      <c r="M343" s="317"/>
      <c r="N343" s="317"/>
      <c r="O343" s="317"/>
      <c r="P343" s="317"/>
      <c r="Q343" s="317"/>
      <c r="R343" s="317"/>
      <c r="S343" s="317"/>
      <c r="T343" s="317"/>
      <c r="U343" s="317"/>
      <c r="V343" s="317"/>
      <c r="W343" s="317"/>
      <c r="X343" s="317"/>
      <c r="Y343" s="317"/>
      <c r="Z343" s="317"/>
    </row>
    <row r="344" spans="1:26" ht="12.75" customHeight="1" x14ac:dyDescent="0.2">
      <c r="A344" s="317"/>
      <c r="B344" s="317"/>
      <c r="C344" s="317"/>
      <c r="D344" s="317"/>
      <c r="E344" s="317"/>
      <c r="F344" s="317"/>
      <c r="G344" s="317"/>
      <c r="H344" s="317"/>
      <c r="I344" s="317"/>
      <c r="J344" s="317"/>
      <c r="K344" s="317"/>
      <c r="L344" s="317"/>
      <c r="M344" s="317"/>
      <c r="N344" s="317"/>
      <c r="O344" s="317"/>
      <c r="P344" s="317"/>
      <c r="Q344" s="317"/>
      <c r="R344" s="317"/>
      <c r="S344" s="317"/>
      <c r="T344" s="317"/>
      <c r="U344" s="317"/>
      <c r="V344" s="317"/>
      <c r="W344" s="317"/>
      <c r="X344" s="317"/>
      <c r="Y344" s="317"/>
      <c r="Z344" s="317"/>
    </row>
    <row r="345" spans="1:26" ht="12.75" customHeight="1" x14ac:dyDescent="0.2">
      <c r="A345" s="317"/>
      <c r="B345" s="317"/>
      <c r="C345" s="317"/>
      <c r="D345" s="317"/>
      <c r="E345" s="317"/>
      <c r="F345" s="317"/>
      <c r="G345" s="317"/>
      <c r="H345" s="317"/>
      <c r="I345" s="317"/>
      <c r="J345" s="317"/>
      <c r="K345" s="317"/>
      <c r="L345" s="317"/>
      <c r="M345" s="317"/>
      <c r="N345" s="317"/>
      <c r="O345" s="317"/>
      <c r="P345" s="317"/>
      <c r="Q345" s="317"/>
      <c r="R345" s="317"/>
      <c r="S345" s="317"/>
      <c r="T345" s="317"/>
      <c r="U345" s="317"/>
      <c r="V345" s="317"/>
      <c r="W345" s="317"/>
      <c r="X345" s="317"/>
      <c r="Y345" s="317"/>
      <c r="Z345" s="317"/>
    </row>
    <row r="346" spans="1:26" ht="12.75" customHeight="1" x14ac:dyDescent="0.2">
      <c r="A346" s="317"/>
      <c r="B346" s="317"/>
      <c r="C346" s="317"/>
      <c r="D346" s="317"/>
      <c r="E346" s="317"/>
      <c r="F346" s="317"/>
      <c r="G346" s="317"/>
      <c r="H346" s="317"/>
      <c r="I346" s="317"/>
      <c r="J346" s="317"/>
      <c r="K346" s="317"/>
      <c r="L346" s="317"/>
      <c r="M346" s="317"/>
      <c r="N346" s="317"/>
      <c r="O346" s="317"/>
      <c r="P346" s="317"/>
      <c r="Q346" s="317"/>
      <c r="R346" s="317"/>
      <c r="S346" s="317"/>
      <c r="T346" s="317"/>
      <c r="U346" s="317"/>
      <c r="V346" s="317"/>
      <c r="W346" s="317"/>
      <c r="X346" s="317"/>
      <c r="Y346" s="317"/>
      <c r="Z346" s="317"/>
    </row>
    <row r="347" spans="1:26" ht="12.75" customHeight="1" x14ac:dyDescent="0.2">
      <c r="A347" s="317"/>
      <c r="B347" s="317"/>
      <c r="C347" s="317"/>
      <c r="D347" s="317"/>
      <c r="E347" s="317"/>
      <c r="F347" s="317"/>
      <c r="G347" s="317"/>
      <c r="H347" s="317"/>
      <c r="I347" s="317"/>
      <c r="J347" s="317"/>
      <c r="K347" s="317"/>
      <c r="L347" s="317"/>
      <c r="M347" s="317"/>
      <c r="N347" s="317"/>
      <c r="O347" s="317"/>
      <c r="P347" s="317"/>
      <c r="Q347" s="317"/>
      <c r="R347" s="317"/>
      <c r="S347" s="317"/>
      <c r="T347" s="317"/>
      <c r="U347" s="317"/>
      <c r="V347" s="317"/>
      <c r="W347" s="317"/>
      <c r="X347" s="317"/>
      <c r="Y347" s="317"/>
      <c r="Z347" s="317"/>
    </row>
    <row r="348" spans="1:26" ht="12.75" customHeight="1" x14ac:dyDescent="0.2">
      <c r="A348" s="317"/>
      <c r="B348" s="317"/>
      <c r="C348" s="317"/>
      <c r="D348" s="317"/>
      <c r="E348" s="317"/>
      <c r="F348" s="317"/>
      <c r="G348" s="317"/>
      <c r="H348" s="317"/>
      <c r="I348" s="317"/>
      <c r="J348" s="317"/>
      <c r="K348" s="317"/>
      <c r="L348" s="317"/>
      <c r="M348" s="317"/>
      <c r="N348" s="317"/>
      <c r="O348" s="317"/>
      <c r="P348" s="317"/>
      <c r="Q348" s="317"/>
      <c r="R348" s="317"/>
      <c r="S348" s="317"/>
      <c r="T348" s="317"/>
      <c r="U348" s="317"/>
      <c r="V348" s="317"/>
      <c r="W348" s="317"/>
      <c r="X348" s="317"/>
      <c r="Y348" s="317"/>
      <c r="Z348" s="317"/>
    </row>
    <row r="349" spans="1:26" ht="12.75" customHeight="1" x14ac:dyDescent="0.2">
      <c r="A349" s="317"/>
      <c r="B349" s="317"/>
      <c r="C349" s="317"/>
      <c r="D349" s="317"/>
      <c r="E349" s="317"/>
      <c r="F349" s="317"/>
      <c r="G349" s="317"/>
      <c r="H349" s="317"/>
      <c r="I349" s="317"/>
      <c r="J349" s="317"/>
      <c r="K349" s="317"/>
      <c r="L349" s="317"/>
      <c r="M349" s="317"/>
      <c r="N349" s="317"/>
      <c r="O349" s="317"/>
      <c r="P349" s="317"/>
      <c r="Q349" s="317"/>
      <c r="R349" s="317"/>
      <c r="S349" s="317"/>
      <c r="T349" s="317"/>
      <c r="U349" s="317"/>
      <c r="V349" s="317"/>
      <c r="W349" s="317"/>
      <c r="X349" s="317"/>
      <c r="Y349" s="317"/>
      <c r="Z349" s="317"/>
    </row>
    <row r="350" spans="1:26" ht="12.75" customHeight="1" x14ac:dyDescent="0.2">
      <c r="A350" s="317"/>
      <c r="B350" s="317"/>
      <c r="C350" s="317"/>
      <c r="D350" s="317"/>
      <c r="E350" s="317"/>
      <c r="F350" s="317"/>
      <c r="G350" s="317"/>
      <c r="H350" s="317"/>
      <c r="I350" s="317"/>
      <c r="J350" s="317"/>
      <c r="K350" s="317"/>
      <c r="L350" s="317"/>
      <c r="M350" s="317"/>
      <c r="N350" s="317"/>
      <c r="O350" s="317"/>
      <c r="P350" s="317"/>
      <c r="Q350" s="317"/>
      <c r="R350" s="317"/>
      <c r="S350" s="317"/>
      <c r="T350" s="317"/>
      <c r="U350" s="317"/>
      <c r="V350" s="317"/>
      <c r="W350" s="317"/>
      <c r="X350" s="317"/>
      <c r="Y350" s="317"/>
      <c r="Z350" s="317"/>
    </row>
    <row r="351" spans="1:26" ht="12.75" customHeight="1" x14ac:dyDescent="0.2">
      <c r="A351" s="317"/>
      <c r="B351" s="317"/>
      <c r="C351" s="317"/>
      <c r="D351" s="317"/>
      <c r="E351" s="317"/>
      <c r="F351" s="317"/>
      <c r="G351" s="317"/>
      <c r="H351" s="317"/>
      <c r="I351" s="317"/>
      <c r="J351" s="317"/>
      <c r="K351" s="317"/>
      <c r="L351" s="317"/>
      <c r="M351" s="317"/>
      <c r="N351" s="317"/>
      <c r="O351" s="317"/>
      <c r="P351" s="317"/>
      <c r="Q351" s="317"/>
      <c r="R351" s="317"/>
      <c r="S351" s="317"/>
      <c r="T351" s="317"/>
      <c r="U351" s="317"/>
      <c r="V351" s="317"/>
      <c r="W351" s="317"/>
      <c r="X351" s="317"/>
      <c r="Y351" s="317"/>
      <c r="Z351" s="317"/>
    </row>
    <row r="352" spans="1:26" ht="12.75" customHeight="1" x14ac:dyDescent="0.2">
      <c r="A352" s="317"/>
      <c r="B352" s="317"/>
      <c r="C352" s="317"/>
      <c r="D352" s="317"/>
      <c r="E352" s="317"/>
      <c r="F352" s="317"/>
      <c r="G352" s="317"/>
      <c r="H352" s="317"/>
      <c r="I352" s="317"/>
      <c r="J352" s="317"/>
      <c r="K352" s="317"/>
      <c r="L352" s="317"/>
      <c r="M352" s="317"/>
      <c r="N352" s="317"/>
      <c r="O352" s="317"/>
      <c r="P352" s="317"/>
      <c r="Q352" s="317"/>
      <c r="R352" s="317"/>
      <c r="S352" s="317"/>
      <c r="T352" s="317"/>
      <c r="U352" s="317"/>
      <c r="V352" s="317"/>
      <c r="W352" s="317"/>
      <c r="X352" s="317"/>
      <c r="Y352" s="317"/>
      <c r="Z352" s="317"/>
    </row>
    <row r="353" spans="1:26" ht="12.75" customHeight="1" x14ac:dyDescent="0.2">
      <c r="A353" s="317"/>
      <c r="B353" s="317"/>
      <c r="C353" s="317"/>
      <c r="D353" s="317"/>
      <c r="E353" s="317"/>
      <c r="F353" s="317"/>
      <c r="G353" s="317"/>
      <c r="H353" s="317"/>
      <c r="I353" s="317"/>
      <c r="J353" s="317"/>
      <c r="K353" s="317"/>
      <c r="L353" s="317"/>
      <c r="M353" s="317"/>
      <c r="N353" s="317"/>
      <c r="O353" s="317"/>
      <c r="P353" s="317"/>
      <c r="Q353" s="317"/>
      <c r="R353" s="317"/>
      <c r="S353" s="317"/>
      <c r="T353" s="317"/>
      <c r="U353" s="317"/>
      <c r="V353" s="317"/>
      <c r="W353" s="317"/>
      <c r="X353" s="317"/>
      <c r="Y353" s="317"/>
      <c r="Z353" s="317"/>
    </row>
    <row r="354" spans="1:26" ht="12.75" customHeight="1" x14ac:dyDescent="0.2">
      <c r="A354" s="317"/>
      <c r="B354" s="317"/>
      <c r="C354" s="317"/>
      <c r="D354" s="317"/>
      <c r="E354" s="317"/>
      <c r="F354" s="317"/>
      <c r="G354" s="317"/>
      <c r="H354" s="317"/>
      <c r="I354" s="317"/>
      <c r="J354" s="317"/>
      <c r="K354" s="317"/>
      <c r="L354" s="317"/>
      <c r="M354" s="317"/>
      <c r="N354" s="317"/>
      <c r="O354" s="317"/>
      <c r="P354" s="317"/>
      <c r="Q354" s="317"/>
      <c r="R354" s="317"/>
      <c r="S354" s="317"/>
      <c r="T354" s="317"/>
      <c r="U354" s="317"/>
      <c r="V354" s="317"/>
      <c r="W354" s="317"/>
      <c r="X354" s="317"/>
      <c r="Y354" s="317"/>
      <c r="Z354" s="317"/>
    </row>
    <row r="355" spans="1:26" ht="12.75" customHeight="1" x14ac:dyDescent="0.2">
      <c r="A355" s="317"/>
      <c r="B355" s="317"/>
      <c r="C355" s="317"/>
      <c r="D355" s="317"/>
      <c r="E355" s="317"/>
      <c r="F355" s="317"/>
      <c r="G355" s="317"/>
      <c r="H355" s="317"/>
      <c r="I355" s="317"/>
      <c r="J355" s="317"/>
      <c r="K355" s="317"/>
      <c r="L355" s="317"/>
      <c r="M355" s="317"/>
      <c r="N355" s="317"/>
      <c r="O355" s="317"/>
      <c r="P355" s="317"/>
      <c r="Q355" s="317"/>
      <c r="R355" s="317"/>
      <c r="S355" s="317"/>
      <c r="T355" s="317"/>
      <c r="U355" s="317"/>
      <c r="V355" s="317"/>
      <c r="W355" s="317"/>
      <c r="X355" s="317"/>
      <c r="Y355" s="317"/>
      <c r="Z355" s="317"/>
    </row>
    <row r="356" spans="1:26" ht="12.75" customHeight="1" x14ac:dyDescent="0.2">
      <c r="A356" s="317"/>
      <c r="B356" s="317"/>
      <c r="C356" s="317"/>
      <c r="D356" s="317"/>
      <c r="E356" s="317"/>
      <c r="F356" s="317"/>
      <c r="G356" s="317"/>
      <c r="H356" s="317"/>
      <c r="I356" s="317"/>
      <c r="J356" s="317"/>
      <c r="K356" s="317"/>
      <c r="L356" s="317"/>
      <c r="M356" s="317"/>
      <c r="N356" s="317"/>
      <c r="O356" s="317"/>
      <c r="P356" s="317"/>
      <c r="Q356" s="317"/>
      <c r="R356" s="317"/>
      <c r="S356" s="317"/>
      <c r="T356" s="317"/>
      <c r="U356" s="317"/>
      <c r="V356" s="317"/>
      <c r="W356" s="317"/>
      <c r="X356" s="317"/>
      <c r="Y356" s="317"/>
      <c r="Z356" s="317"/>
    </row>
    <row r="357" spans="1:26" ht="12.75" customHeight="1" x14ac:dyDescent="0.2">
      <c r="A357" s="317"/>
      <c r="B357" s="317"/>
      <c r="C357" s="317"/>
      <c r="D357" s="317"/>
      <c r="E357" s="317"/>
      <c r="F357" s="317"/>
      <c r="G357" s="317"/>
      <c r="H357" s="317"/>
      <c r="I357" s="317"/>
      <c r="J357" s="317"/>
      <c r="K357" s="317"/>
      <c r="L357" s="317"/>
      <c r="M357" s="317"/>
      <c r="N357" s="317"/>
      <c r="O357" s="317"/>
      <c r="P357" s="317"/>
      <c r="Q357" s="317"/>
      <c r="R357" s="317"/>
      <c r="S357" s="317"/>
      <c r="T357" s="317"/>
      <c r="U357" s="317"/>
      <c r="V357" s="317"/>
      <c r="W357" s="317"/>
      <c r="X357" s="317"/>
      <c r="Y357" s="317"/>
      <c r="Z357" s="317"/>
    </row>
    <row r="358" spans="1:26" ht="12.75" customHeight="1" x14ac:dyDescent="0.2">
      <c r="A358" s="317"/>
      <c r="B358" s="317"/>
      <c r="C358" s="317"/>
      <c r="D358" s="317"/>
      <c r="E358" s="317"/>
      <c r="F358" s="317"/>
      <c r="G358" s="317"/>
      <c r="H358" s="317"/>
      <c r="I358" s="317"/>
      <c r="J358" s="317"/>
      <c r="K358" s="317"/>
      <c r="L358" s="317"/>
      <c r="M358" s="317"/>
      <c r="N358" s="317"/>
      <c r="O358" s="317"/>
      <c r="P358" s="317"/>
      <c r="Q358" s="317"/>
      <c r="R358" s="317"/>
      <c r="S358" s="317"/>
      <c r="T358" s="317"/>
      <c r="U358" s="317"/>
      <c r="V358" s="317"/>
      <c r="W358" s="317"/>
      <c r="X358" s="317"/>
      <c r="Y358" s="317"/>
      <c r="Z358" s="317"/>
    </row>
    <row r="359" spans="1:26" ht="12.75" customHeight="1" x14ac:dyDescent="0.2">
      <c r="A359" s="317"/>
      <c r="B359" s="317"/>
      <c r="C359" s="317"/>
      <c r="D359" s="317"/>
      <c r="E359" s="317"/>
      <c r="F359" s="317"/>
      <c r="G359" s="317"/>
      <c r="H359" s="317"/>
      <c r="I359" s="317"/>
      <c r="J359" s="317"/>
      <c r="K359" s="317"/>
      <c r="L359" s="317"/>
      <c r="M359" s="317"/>
      <c r="N359" s="317"/>
      <c r="O359" s="317"/>
      <c r="P359" s="317"/>
      <c r="Q359" s="317"/>
      <c r="R359" s="317"/>
      <c r="S359" s="317"/>
      <c r="T359" s="317"/>
      <c r="U359" s="317"/>
      <c r="V359" s="317"/>
      <c r="W359" s="317"/>
      <c r="X359" s="317"/>
      <c r="Y359" s="317"/>
      <c r="Z359" s="317"/>
    </row>
    <row r="360" spans="1:26" ht="12.75" customHeight="1" x14ac:dyDescent="0.2">
      <c r="A360" s="317"/>
      <c r="B360" s="317"/>
      <c r="C360" s="317"/>
      <c r="D360" s="317"/>
      <c r="E360" s="317"/>
      <c r="F360" s="317"/>
      <c r="G360" s="317"/>
      <c r="H360" s="317"/>
      <c r="I360" s="317"/>
      <c r="J360" s="317"/>
      <c r="K360" s="317"/>
      <c r="L360" s="317"/>
      <c r="M360" s="317"/>
      <c r="N360" s="317"/>
      <c r="O360" s="317"/>
      <c r="P360" s="317"/>
      <c r="Q360" s="317"/>
      <c r="R360" s="317"/>
      <c r="S360" s="317"/>
      <c r="T360" s="317"/>
      <c r="U360" s="317"/>
      <c r="V360" s="317"/>
      <c r="W360" s="317"/>
      <c r="X360" s="317"/>
      <c r="Y360" s="317"/>
      <c r="Z360" s="317"/>
    </row>
    <row r="361" spans="1:26" ht="12.75" customHeight="1" x14ac:dyDescent="0.2">
      <c r="A361" s="317"/>
      <c r="B361" s="317"/>
      <c r="C361" s="317"/>
      <c r="D361" s="317"/>
      <c r="E361" s="317"/>
      <c r="F361" s="317"/>
      <c r="G361" s="317"/>
      <c r="H361" s="317"/>
      <c r="I361" s="317"/>
      <c r="J361" s="317"/>
      <c r="K361" s="317"/>
      <c r="L361" s="317"/>
      <c r="M361" s="317"/>
      <c r="N361" s="317"/>
      <c r="O361" s="317"/>
      <c r="P361" s="317"/>
      <c r="Q361" s="317"/>
      <c r="R361" s="317"/>
      <c r="S361" s="317"/>
      <c r="T361" s="317"/>
      <c r="U361" s="317"/>
      <c r="V361" s="317"/>
      <c r="W361" s="317"/>
      <c r="X361" s="317"/>
      <c r="Y361" s="317"/>
      <c r="Z361" s="317"/>
    </row>
    <row r="362" spans="1:26" ht="12.75" customHeight="1" x14ac:dyDescent="0.2">
      <c r="A362" s="317"/>
      <c r="B362" s="317"/>
      <c r="C362" s="317"/>
      <c r="D362" s="317"/>
      <c r="E362" s="317"/>
      <c r="F362" s="317"/>
      <c r="G362" s="317"/>
      <c r="H362" s="317"/>
      <c r="I362" s="317"/>
      <c r="J362" s="317"/>
      <c r="K362" s="317"/>
      <c r="L362" s="317"/>
      <c r="M362" s="317"/>
      <c r="N362" s="317"/>
      <c r="O362" s="317"/>
      <c r="P362" s="317"/>
      <c r="Q362" s="317"/>
      <c r="R362" s="317"/>
      <c r="S362" s="317"/>
      <c r="T362" s="317"/>
      <c r="U362" s="317"/>
      <c r="V362" s="317"/>
      <c r="W362" s="317"/>
      <c r="X362" s="317"/>
      <c r="Y362" s="317"/>
      <c r="Z362" s="317"/>
    </row>
    <row r="363" spans="1:26" ht="12.75" customHeight="1" x14ac:dyDescent="0.2">
      <c r="A363" s="317"/>
      <c r="B363" s="317"/>
      <c r="C363" s="317"/>
      <c r="D363" s="317"/>
      <c r="E363" s="317"/>
      <c r="F363" s="317"/>
      <c r="G363" s="317"/>
      <c r="H363" s="317"/>
      <c r="I363" s="317"/>
      <c r="J363" s="317"/>
      <c r="K363" s="317"/>
      <c r="L363" s="317"/>
      <c r="M363" s="317"/>
      <c r="N363" s="317"/>
      <c r="O363" s="317"/>
      <c r="P363" s="317"/>
      <c r="Q363" s="317"/>
      <c r="R363" s="317"/>
      <c r="S363" s="317"/>
      <c r="T363" s="317"/>
      <c r="U363" s="317"/>
      <c r="V363" s="317"/>
      <c r="W363" s="317"/>
      <c r="X363" s="317"/>
      <c r="Y363" s="317"/>
      <c r="Z363" s="317"/>
    </row>
    <row r="364" spans="1:26" ht="12.75" customHeight="1" x14ac:dyDescent="0.2">
      <c r="A364" s="317"/>
      <c r="B364" s="317"/>
      <c r="C364" s="317"/>
      <c r="D364" s="317"/>
      <c r="E364" s="317"/>
      <c r="F364" s="317"/>
      <c r="G364" s="317"/>
      <c r="H364" s="317"/>
      <c r="I364" s="317"/>
      <c r="J364" s="317"/>
      <c r="K364" s="317"/>
      <c r="L364" s="317"/>
      <c r="M364" s="317"/>
      <c r="N364" s="317"/>
      <c r="O364" s="317"/>
      <c r="P364" s="317"/>
      <c r="Q364" s="317"/>
      <c r="R364" s="317"/>
      <c r="S364" s="317"/>
      <c r="T364" s="317"/>
      <c r="U364" s="317"/>
      <c r="V364" s="317"/>
      <c r="W364" s="317"/>
      <c r="X364" s="317"/>
      <c r="Y364" s="317"/>
      <c r="Z364" s="317"/>
    </row>
    <row r="365" spans="1:26" ht="12.75" customHeight="1" x14ac:dyDescent="0.2">
      <c r="A365" s="317"/>
      <c r="B365" s="317"/>
      <c r="C365" s="317"/>
      <c r="D365" s="317"/>
      <c r="E365" s="317"/>
      <c r="F365" s="317"/>
      <c r="G365" s="317"/>
      <c r="H365" s="317"/>
      <c r="I365" s="317"/>
      <c r="J365" s="317"/>
      <c r="K365" s="317"/>
      <c r="L365" s="317"/>
      <c r="M365" s="317"/>
      <c r="N365" s="317"/>
      <c r="O365" s="317"/>
      <c r="P365" s="317"/>
      <c r="Q365" s="317"/>
      <c r="R365" s="317"/>
      <c r="S365" s="317"/>
      <c r="T365" s="317"/>
      <c r="U365" s="317"/>
      <c r="V365" s="317"/>
      <c r="W365" s="317"/>
      <c r="X365" s="317"/>
      <c r="Y365" s="317"/>
      <c r="Z365" s="317"/>
    </row>
    <row r="366" spans="1:26" ht="12.75" customHeight="1" x14ac:dyDescent="0.2">
      <c r="A366" s="317"/>
      <c r="B366" s="317"/>
      <c r="C366" s="317"/>
      <c r="D366" s="317"/>
      <c r="E366" s="317"/>
      <c r="F366" s="317"/>
      <c r="G366" s="317"/>
      <c r="H366" s="317"/>
      <c r="I366" s="317"/>
      <c r="J366" s="317"/>
      <c r="K366" s="317"/>
      <c r="L366" s="317"/>
      <c r="M366" s="317"/>
      <c r="N366" s="317"/>
      <c r="O366" s="317"/>
      <c r="P366" s="317"/>
      <c r="Q366" s="317"/>
      <c r="R366" s="317"/>
      <c r="S366" s="317"/>
      <c r="T366" s="317"/>
      <c r="U366" s="317"/>
      <c r="V366" s="317"/>
      <c r="W366" s="317"/>
      <c r="X366" s="317"/>
      <c r="Y366" s="317"/>
      <c r="Z366" s="317"/>
    </row>
    <row r="367" spans="1:26" ht="12.75" customHeight="1" x14ac:dyDescent="0.2">
      <c r="A367" s="317"/>
      <c r="B367" s="317"/>
      <c r="C367" s="317"/>
      <c r="D367" s="317"/>
      <c r="E367" s="317"/>
      <c r="F367" s="317"/>
      <c r="G367" s="317"/>
      <c r="H367" s="317"/>
      <c r="I367" s="317"/>
      <c r="J367" s="317"/>
      <c r="K367" s="317"/>
      <c r="L367" s="317"/>
      <c r="M367" s="317"/>
      <c r="N367" s="317"/>
      <c r="O367" s="317"/>
      <c r="P367" s="317"/>
      <c r="Q367" s="317"/>
      <c r="R367" s="317"/>
      <c r="S367" s="317"/>
      <c r="T367" s="317"/>
      <c r="U367" s="317"/>
      <c r="V367" s="317"/>
      <c r="W367" s="317"/>
      <c r="X367" s="317"/>
      <c r="Y367" s="317"/>
      <c r="Z367" s="317"/>
    </row>
    <row r="368" spans="1:26" ht="12.75" customHeight="1" x14ac:dyDescent="0.2">
      <c r="A368" s="317"/>
      <c r="B368" s="317"/>
      <c r="C368" s="317"/>
      <c r="D368" s="317"/>
      <c r="E368" s="317"/>
      <c r="F368" s="317"/>
      <c r="G368" s="317"/>
      <c r="H368" s="317"/>
      <c r="I368" s="317"/>
      <c r="J368" s="317"/>
      <c r="K368" s="317"/>
      <c r="L368" s="317"/>
      <c r="M368" s="317"/>
      <c r="N368" s="317"/>
      <c r="O368" s="317"/>
      <c r="P368" s="317"/>
      <c r="Q368" s="317"/>
      <c r="R368" s="317"/>
      <c r="S368" s="317"/>
      <c r="T368" s="317"/>
      <c r="U368" s="317"/>
      <c r="V368" s="317"/>
      <c r="W368" s="317"/>
      <c r="X368" s="317"/>
      <c r="Y368" s="317"/>
      <c r="Z368" s="317"/>
    </row>
    <row r="369" spans="1:26" ht="12.75" customHeight="1" x14ac:dyDescent="0.2">
      <c r="A369" s="317"/>
      <c r="B369" s="317"/>
      <c r="C369" s="317"/>
      <c r="D369" s="317"/>
      <c r="E369" s="317"/>
      <c r="F369" s="317"/>
      <c r="G369" s="317"/>
      <c r="H369" s="317"/>
      <c r="I369" s="317"/>
      <c r="J369" s="317"/>
      <c r="K369" s="317"/>
      <c r="L369" s="317"/>
      <c r="M369" s="317"/>
      <c r="N369" s="317"/>
      <c r="O369" s="317"/>
      <c r="P369" s="317"/>
      <c r="Q369" s="317"/>
      <c r="R369" s="317"/>
      <c r="S369" s="317"/>
      <c r="T369" s="317"/>
      <c r="U369" s="317"/>
      <c r="V369" s="317"/>
      <c r="W369" s="317"/>
      <c r="X369" s="317"/>
      <c r="Y369" s="317"/>
      <c r="Z369" s="317"/>
    </row>
    <row r="370" spans="1:26" ht="12.75" customHeight="1" x14ac:dyDescent="0.2">
      <c r="A370" s="317"/>
      <c r="B370" s="317"/>
      <c r="C370" s="317"/>
      <c r="D370" s="317"/>
      <c r="E370" s="317"/>
      <c r="F370" s="317"/>
      <c r="G370" s="317"/>
      <c r="H370" s="317"/>
      <c r="I370" s="317"/>
      <c r="J370" s="317"/>
      <c r="K370" s="317"/>
      <c r="L370" s="317"/>
      <c r="M370" s="317"/>
      <c r="N370" s="317"/>
      <c r="O370" s="317"/>
      <c r="P370" s="317"/>
      <c r="Q370" s="317"/>
      <c r="R370" s="317"/>
      <c r="S370" s="317"/>
      <c r="T370" s="317"/>
      <c r="U370" s="317"/>
      <c r="V370" s="317"/>
      <c r="W370" s="317"/>
      <c r="X370" s="317"/>
      <c r="Y370" s="317"/>
      <c r="Z370" s="317"/>
    </row>
    <row r="371" spans="1:26" ht="12.75" customHeight="1" x14ac:dyDescent="0.2">
      <c r="A371" s="317"/>
      <c r="B371" s="317"/>
      <c r="C371" s="317"/>
      <c r="D371" s="317"/>
      <c r="E371" s="317"/>
      <c r="F371" s="317"/>
      <c r="G371" s="317"/>
      <c r="H371" s="317"/>
      <c r="I371" s="317"/>
      <c r="J371" s="317"/>
      <c r="K371" s="317"/>
      <c r="L371" s="317"/>
      <c r="M371" s="317"/>
      <c r="N371" s="317"/>
      <c r="O371" s="317"/>
      <c r="P371" s="317"/>
      <c r="Q371" s="317"/>
      <c r="R371" s="317"/>
      <c r="S371" s="317"/>
      <c r="T371" s="317"/>
      <c r="U371" s="317"/>
      <c r="V371" s="317"/>
      <c r="W371" s="317"/>
      <c r="X371" s="317"/>
      <c r="Y371" s="317"/>
      <c r="Z371" s="317"/>
    </row>
    <row r="372" spans="1:26" ht="12.75" customHeight="1" x14ac:dyDescent="0.2">
      <c r="A372" s="317"/>
      <c r="B372" s="317"/>
      <c r="C372" s="317"/>
      <c r="D372" s="317"/>
      <c r="E372" s="317"/>
      <c r="F372" s="317"/>
      <c r="G372" s="317"/>
      <c r="H372" s="317"/>
      <c r="I372" s="317"/>
      <c r="J372" s="317"/>
      <c r="K372" s="317"/>
      <c r="L372" s="317"/>
      <c r="M372" s="317"/>
      <c r="N372" s="317"/>
      <c r="O372" s="317"/>
      <c r="P372" s="317"/>
      <c r="Q372" s="317"/>
      <c r="R372" s="317"/>
      <c r="S372" s="317"/>
      <c r="T372" s="317"/>
      <c r="U372" s="317"/>
      <c r="V372" s="317"/>
      <c r="W372" s="317"/>
      <c r="X372" s="317"/>
      <c r="Y372" s="317"/>
      <c r="Z372" s="317"/>
    </row>
    <row r="373" spans="1:26" ht="12.75" customHeight="1" x14ac:dyDescent="0.2">
      <c r="A373" s="317"/>
      <c r="B373" s="317"/>
      <c r="C373" s="317"/>
      <c r="D373" s="317"/>
      <c r="E373" s="317"/>
      <c r="F373" s="317"/>
      <c r="G373" s="317"/>
      <c r="H373" s="317"/>
      <c r="I373" s="317"/>
      <c r="J373" s="317"/>
      <c r="K373" s="317"/>
      <c r="L373" s="317"/>
      <c r="M373" s="317"/>
      <c r="N373" s="317"/>
      <c r="O373" s="317"/>
      <c r="P373" s="317"/>
      <c r="Q373" s="317"/>
      <c r="R373" s="317"/>
      <c r="S373" s="317"/>
      <c r="T373" s="317"/>
      <c r="U373" s="317"/>
      <c r="V373" s="317"/>
      <c r="W373" s="317"/>
      <c r="X373" s="317"/>
      <c r="Y373" s="317"/>
      <c r="Z373" s="317"/>
    </row>
    <row r="374" spans="1:26" ht="12.75" customHeight="1" x14ac:dyDescent="0.2">
      <c r="A374" s="317"/>
      <c r="B374" s="317"/>
      <c r="C374" s="317"/>
      <c r="D374" s="317"/>
      <c r="E374" s="317"/>
      <c r="F374" s="317"/>
      <c r="G374" s="317"/>
      <c r="H374" s="317"/>
      <c r="I374" s="317"/>
      <c r="J374" s="317"/>
      <c r="K374" s="317"/>
      <c r="L374" s="317"/>
      <c r="M374" s="317"/>
      <c r="N374" s="317"/>
      <c r="O374" s="317"/>
      <c r="P374" s="317"/>
      <c r="Q374" s="317"/>
      <c r="R374" s="317"/>
      <c r="S374" s="317"/>
      <c r="T374" s="317"/>
      <c r="U374" s="317"/>
      <c r="V374" s="317"/>
      <c r="W374" s="317"/>
      <c r="X374" s="317"/>
      <c r="Y374" s="317"/>
      <c r="Z374" s="317"/>
    </row>
    <row r="375" spans="1:26" ht="12.75" customHeight="1" x14ac:dyDescent="0.2">
      <c r="A375" s="317"/>
      <c r="B375" s="317"/>
      <c r="C375" s="317"/>
      <c r="D375" s="317"/>
      <c r="E375" s="317"/>
      <c r="F375" s="317"/>
      <c r="G375" s="317"/>
      <c r="H375" s="317"/>
      <c r="I375" s="317"/>
      <c r="J375" s="317"/>
      <c r="K375" s="317"/>
      <c r="L375" s="317"/>
      <c r="M375" s="317"/>
      <c r="N375" s="317"/>
      <c r="O375" s="317"/>
      <c r="P375" s="317"/>
      <c r="Q375" s="317"/>
      <c r="R375" s="317"/>
      <c r="S375" s="317"/>
      <c r="T375" s="317"/>
      <c r="U375" s="317"/>
      <c r="V375" s="317"/>
      <c r="W375" s="317"/>
      <c r="X375" s="317"/>
      <c r="Y375" s="317"/>
      <c r="Z375" s="317"/>
    </row>
    <row r="376" spans="1:26" ht="12.75" customHeight="1" x14ac:dyDescent="0.2">
      <c r="A376" s="317"/>
      <c r="B376" s="317"/>
      <c r="C376" s="317"/>
      <c r="D376" s="317"/>
      <c r="E376" s="317"/>
      <c r="F376" s="317"/>
      <c r="G376" s="317"/>
      <c r="H376" s="317"/>
      <c r="I376" s="317"/>
      <c r="J376" s="317"/>
      <c r="K376" s="317"/>
      <c r="L376" s="317"/>
      <c r="M376" s="317"/>
      <c r="N376" s="317"/>
      <c r="O376" s="317"/>
      <c r="P376" s="317"/>
      <c r="Q376" s="317"/>
      <c r="R376" s="317"/>
      <c r="S376" s="317"/>
      <c r="T376" s="317"/>
      <c r="U376" s="317"/>
      <c r="V376" s="317"/>
      <c r="W376" s="317"/>
      <c r="X376" s="317"/>
      <c r="Y376" s="317"/>
      <c r="Z376" s="317"/>
    </row>
    <row r="377" spans="1:26" ht="12.75" customHeight="1" x14ac:dyDescent="0.2">
      <c r="A377" s="317"/>
      <c r="B377" s="317"/>
      <c r="C377" s="317"/>
      <c r="D377" s="317"/>
      <c r="E377" s="317"/>
      <c r="F377" s="317"/>
      <c r="G377" s="317"/>
      <c r="H377" s="317"/>
      <c r="I377" s="317"/>
      <c r="J377" s="317"/>
      <c r="K377" s="317"/>
      <c r="L377" s="317"/>
      <c r="M377" s="317"/>
      <c r="N377" s="317"/>
      <c r="O377" s="317"/>
      <c r="P377" s="317"/>
      <c r="Q377" s="317"/>
      <c r="R377" s="317"/>
      <c r="S377" s="317"/>
      <c r="T377" s="317"/>
      <c r="U377" s="317"/>
      <c r="V377" s="317"/>
      <c r="W377" s="317"/>
      <c r="X377" s="317"/>
      <c r="Y377" s="317"/>
      <c r="Z377" s="317"/>
    </row>
    <row r="378" spans="1:26" ht="12.75" customHeight="1" x14ac:dyDescent="0.2">
      <c r="A378" s="317"/>
      <c r="B378" s="317"/>
      <c r="C378" s="317"/>
      <c r="D378" s="317"/>
      <c r="E378" s="317"/>
      <c r="F378" s="317"/>
      <c r="G378" s="317"/>
      <c r="H378" s="317"/>
      <c r="I378" s="317"/>
      <c r="J378" s="317"/>
      <c r="K378" s="317"/>
      <c r="L378" s="317"/>
      <c r="M378" s="317"/>
      <c r="N378" s="317"/>
      <c r="O378" s="317"/>
      <c r="P378" s="317"/>
      <c r="Q378" s="317"/>
      <c r="R378" s="317"/>
      <c r="S378" s="317"/>
      <c r="T378" s="317"/>
      <c r="U378" s="317"/>
      <c r="V378" s="317"/>
      <c r="W378" s="317"/>
      <c r="X378" s="317"/>
      <c r="Y378" s="317"/>
      <c r="Z378" s="317"/>
    </row>
    <row r="379" spans="1:26" ht="12.75" customHeight="1" x14ac:dyDescent="0.2">
      <c r="A379" s="317"/>
      <c r="B379" s="317"/>
      <c r="C379" s="317"/>
      <c r="D379" s="317"/>
      <c r="E379" s="317"/>
      <c r="F379" s="317"/>
      <c r="G379" s="317"/>
      <c r="H379" s="317"/>
      <c r="I379" s="317"/>
      <c r="J379" s="317"/>
      <c r="K379" s="317"/>
      <c r="L379" s="317"/>
      <c r="M379" s="317"/>
      <c r="N379" s="317"/>
      <c r="O379" s="317"/>
      <c r="P379" s="317"/>
      <c r="Q379" s="317"/>
      <c r="R379" s="317"/>
      <c r="S379" s="317"/>
      <c r="T379" s="317"/>
      <c r="U379" s="317"/>
      <c r="V379" s="317"/>
      <c r="W379" s="317"/>
      <c r="X379" s="317"/>
      <c r="Y379" s="317"/>
      <c r="Z379" s="317"/>
    </row>
    <row r="380" spans="1:26" ht="12.75" customHeight="1" x14ac:dyDescent="0.2">
      <c r="A380" s="317"/>
      <c r="B380" s="317"/>
      <c r="C380" s="317"/>
      <c r="D380" s="317"/>
      <c r="E380" s="317"/>
      <c r="F380" s="317"/>
      <c r="G380" s="317"/>
      <c r="H380" s="317"/>
      <c r="I380" s="317"/>
      <c r="J380" s="317"/>
      <c r="K380" s="317"/>
      <c r="L380" s="317"/>
      <c r="M380" s="317"/>
      <c r="N380" s="317"/>
      <c r="O380" s="317"/>
      <c r="P380" s="317"/>
      <c r="Q380" s="317"/>
      <c r="R380" s="317"/>
      <c r="S380" s="317"/>
      <c r="T380" s="317"/>
      <c r="U380" s="317"/>
      <c r="V380" s="317"/>
      <c r="W380" s="317"/>
      <c r="X380" s="317"/>
      <c r="Y380" s="317"/>
      <c r="Z380" s="317"/>
    </row>
    <row r="381" spans="1:26" ht="12.75" customHeight="1" x14ac:dyDescent="0.2">
      <c r="A381" s="317"/>
      <c r="B381" s="317"/>
      <c r="C381" s="317"/>
      <c r="D381" s="317"/>
      <c r="E381" s="317"/>
      <c r="F381" s="317"/>
      <c r="G381" s="317"/>
      <c r="H381" s="317"/>
      <c r="I381" s="317"/>
      <c r="J381" s="317"/>
      <c r="K381" s="317"/>
      <c r="L381" s="317"/>
      <c r="M381" s="317"/>
      <c r="N381" s="317"/>
      <c r="O381" s="317"/>
      <c r="P381" s="317"/>
      <c r="Q381" s="317"/>
      <c r="R381" s="317"/>
      <c r="S381" s="317"/>
      <c r="T381" s="317"/>
      <c r="U381" s="317"/>
      <c r="V381" s="317"/>
      <c r="W381" s="317"/>
      <c r="X381" s="317"/>
      <c r="Y381" s="317"/>
      <c r="Z381" s="317"/>
    </row>
    <row r="382" spans="1:26" ht="12.75" customHeight="1" x14ac:dyDescent="0.2">
      <c r="A382" s="317"/>
      <c r="B382" s="317"/>
      <c r="C382" s="317"/>
      <c r="D382" s="317"/>
      <c r="E382" s="317"/>
      <c r="F382" s="317"/>
      <c r="G382" s="317"/>
      <c r="H382" s="317"/>
      <c r="I382" s="317"/>
      <c r="J382" s="317"/>
      <c r="K382" s="317"/>
      <c r="L382" s="317"/>
      <c r="M382" s="317"/>
      <c r="N382" s="317"/>
      <c r="O382" s="317"/>
      <c r="P382" s="317"/>
      <c r="Q382" s="317"/>
      <c r="R382" s="317"/>
      <c r="S382" s="317"/>
      <c r="T382" s="317"/>
      <c r="U382" s="317"/>
      <c r="V382" s="317"/>
      <c r="W382" s="317"/>
      <c r="X382" s="317"/>
      <c r="Y382" s="317"/>
      <c r="Z382" s="317"/>
    </row>
    <row r="383" spans="1:26" ht="12.75" customHeight="1" x14ac:dyDescent="0.2">
      <c r="A383" s="317"/>
      <c r="B383" s="317"/>
      <c r="C383" s="317"/>
      <c r="D383" s="317"/>
      <c r="E383" s="317"/>
      <c r="F383" s="317"/>
      <c r="G383" s="317"/>
      <c r="H383" s="317"/>
      <c r="I383" s="317"/>
      <c r="J383" s="317"/>
      <c r="K383" s="317"/>
      <c r="L383" s="317"/>
      <c r="M383" s="317"/>
      <c r="N383" s="317"/>
      <c r="O383" s="317"/>
      <c r="P383" s="317"/>
      <c r="Q383" s="317"/>
      <c r="R383" s="317"/>
      <c r="S383" s="317"/>
      <c r="T383" s="317"/>
      <c r="U383" s="317"/>
      <c r="V383" s="317"/>
      <c r="W383" s="317"/>
      <c r="X383" s="317"/>
      <c r="Y383" s="317"/>
      <c r="Z383" s="317"/>
    </row>
    <row r="384" spans="1:26" ht="12.75" customHeight="1" x14ac:dyDescent="0.2">
      <c r="A384" s="317"/>
      <c r="B384" s="317"/>
      <c r="C384" s="317"/>
      <c r="D384" s="317"/>
      <c r="E384" s="317"/>
      <c r="F384" s="317"/>
      <c r="G384" s="317"/>
      <c r="H384" s="317"/>
      <c r="I384" s="317"/>
      <c r="J384" s="317"/>
      <c r="K384" s="317"/>
      <c r="L384" s="317"/>
      <c r="M384" s="317"/>
      <c r="N384" s="317"/>
      <c r="O384" s="317"/>
      <c r="P384" s="317"/>
      <c r="Q384" s="317"/>
      <c r="R384" s="317"/>
      <c r="S384" s="317"/>
      <c r="T384" s="317"/>
      <c r="U384" s="317"/>
      <c r="V384" s="317"/>
      <c r="W384" s="317"/>
      <c r="X384" s="317"/>
      <c r="Y384" s="317"/>
      <c r="Z384" s="317"/>
    </row>
    <row r="385" spans="1:26" ht="12.75" customHeight="1" x14ac:dyDescent="0.2">
      <c r="A385" s="317"/>
      <c r="B385" s="317"/>
      <c r="C385" s="317"/>
      <c r="D385" s="317"/>
      <c r="E385" s="317"/>
      <c r="F385" s="317"/>
      <c r="G385" s="317"/>
      <c r="H385" s="317"/>
      <c r="I385" s="317"/>
      <c r="J385" s="317"/>
      <c r="K385" s="317"/>
      <c r="L385" s="317"/>
      <c r="M385" s="317"/>
      <c r="N385" s="317"/>
      <c r="O385" s="317"/>
      <c r="P385" s="317"/>
      <c r="Q385" s="317"/>
      <c r="R385" s="317"/>
      <c r="S385" s="317"/>
      <c r="T385" s="317"/>
      <c r="U385" s="317"/>
      <c r="V385" s="317"/>
      <c r="W385" s="317"/>
      <c r="X385" s="317"/>
      <c r="Y385" s="317"/>
      <c r="Z385" s="317"/>
    </row>
    <row r="386" spans="1:26" ht="12.75" customHeight="1" x14ac:dyDescent="0.2">
      <c r="A386" s="317"/>
      <c r="B386" s="317"/>
      <c r="C386" s="317"/>
      <c r="D386" s="317"/>
      <c r="E386" s="317"/>
      <c r="F386" s="317"/>
      <c r="G386" s="317"/>
      <c r="H386" s="317"/>
      <c r="I386" s="317"/>
      <c r="J386" s="317"/>
      <c r="K386" s="317"/>
      <c r="L386" s="317"/>
      <c r="M386" s="317"/>
      <c r="N386" s="317"/>
      <c r="O386" s="317"/>
      <c r="P386" s="317"/>
      <c r="Q386" s="317"/>
      <c r="R386" s="317"/>
      <c r="S386" s="317"/>
      <c r="T386" s="317"/>
      <c r="U386" s="317"/>
      <c r="V386" s="317"/>
      <c r="W386" s="317"/>
      <c r="X386" s="317"/>
      <c r="Y386" s="317"/>
      <c r="Z386" s="317"/>
    </row>
    <row r="387" spans="1:26" ht="12.75" customHeight="1" x14ac:dyDescent="0.2">
      <c r="A387" s="317"/>
      <c r="B387" s="317"/>
      <c r="C387" s="317"/>
      <c r="D387" s="317"/>
      <c r="E387" s="317"/>
      <c r="F387" s="317"/>
      <c r="G387" s="317"/>
      <c r="H387" s="317"/>
      <c r="I387" s="317"/>
      <c r="J387" s="317"/>
      <c r="K387" s="317"/>
      <c r="L387" s="317"/>
      <c r="M387" s="317"/>
      <c r="N387" s="317"/>
      <c r="O387" s="317"/>
      <c r="P387" s="317"/>
      <c r="Q387" s="317"/>
      <c r="R387" s="317"/>
      <c r="S387" s="317"/>
      <c r="T387" s="317"/>
      <c r="U387" s="317"/>
      <c r="V387" s="317"/>
      <c r="W387" s="317"/>
      <c r="X387" s="317"/>
      <c r="Y387" s="317"/>
      <c r="Z387" s="317"/>
    </row>
    <row r="388" spans="1:26" ht="12.75" customHeight="1" x14ac:dyDescent="0.2">
      <c r="A388" s="317"/>
      <c r="B388" s="317"/>
      <c r="C388" s="317"/>
      <c r="D388" s="317"/>
      <c r="E388" s="317"/>
      <c r="F388" s="317"/>
      <c r="G388" s="317"/>
      <c r="H388" s="317"/>
      <c r="I388" s="317"/>
      <c r="J388" s="317"/>
      <c r="K388" s="317"/>
      <c r="L388" s="317"/>
      <c r="M388" s="317"/>
      <c r="N388" s="317"/>
      <c r="O388" s="317"/>
      <c r="P388" s="317"/>
      <c r="Q388" s="317"/>
      <c r="R388" s="317"/>
      <c r="S388" s="317"/>
      <c r="T388" s="317"/>
      <c r="U388" s="317"/>
      <c r="V388" s="317"/>
      <c r="W388" s="317"/>
      <c r="X388" s="317"/>
      <c r="Y388" s="317"/>
      <c r="Z388" s="317"/>
    </row>
    <row r="389" spans="1:26" ht="12.75" customHeight="1" x14ac:dyDescent="0.2">
      <c r="A389" s="317"/>
      <c r="B389" s="317"/>
      <c r="C389" s="317"/>
      <c r="D389" s="317"/>
      <c r="E389" s="317"/>
      <c r="F389" s="317"/>
      <c r="G389" s="317"/>
      <c r="H389" s="317"/>
      <c r="I389" s="317"/>
      <c r="J389" s="317"/>
      <c r="K389" s="317"/>
      <c r="L389" s="317"/>
      <c r="M389" s="317"/>
      <c r="N389" s="317"/>
      <c r="O389" s="317"/>
      <c r="P389" s="317"/>
      <c r="Q389" s="317"/>
      <c r="R389" s="317"/>
      <c r="S389" s="317"/>
      <c r="T389" s="317"/>
      <c r="U389" s="317"/>
      <c r="V389" s="317"/>
      <c r="W389" s="317"/>
      <c r="X389" s="317"/>
      <c r="Y389" s="317"/>
      <c r="Z389" s="317"/>
    </row>
    <row r="390" spans="1:26" ht="12.75" customHeight="1" x14ac:dyDescent="0.2">
      <c r="A390" s="317"/>
      <c r="B390" s="317"/>
      <c r="C390" s="317"/>
      <c r="D390" s="317"/>
      <c r="E390" s="317"/>
      <c r="F390" s="317"/>
      <c r="G390" s="317"/>
      <c r="H390" s="317"/>
      <c r="I390" s="317"/>
      <c r="J390" s="317"/>
      <c r="K390" s="317"/>
      <c r="L390" s="317"/>
      <c r="M390" s="317"/>
      <c r="N390" s="317"/>
      <c r="O390" s="317"/>
      <c r="P390" s="317"/>
      <c r="Q390" s="317"/>
      <c r="R390" s="317"/>
      <c r="S390" s="317"/>
      <c r="T390" s="317"/>
      <c r="U390" s="317"/>
      <c r="V390" s="317"/>
      <c r="W390" s="317"/>
      <c r="X390" s="317"/>
      <c r="Y390" s="317"/>
      <c r="Z390" s="317"/>
    </row>
    <row r="391" spans="1:26" ht="12.75" customHeight="1" x14ac:dyDescent="0.2">
      <c r="A391" s="317"/>
      <c r="B391" s="317"/>
      <c r="C391" s="317"/>
      <c r="D391" s="317"/>
      <c r="E391" s="317"/>
      <c r="F391" s="317"/>
      <c r="G391" s="317"/>
      <c r="H391" s="317"/>
      <c r="I391" s="317"/>
      <c r="J391" s="317"/>
      <c r="K391" s="317"/>
      <c r="L391" s="317"/>
      <c r="M391" s="317"/>
      <c r="N391" s="317"/>
      <c r="O391" s="317"/>
      <c r="P391" s="317"/>
      <c r="Q391" s="317"/>
      <c r="R391" s="317"/>
      <c r="S391" s="317"/>
      <c r="T391" s="317"/>
      <c r="U391" s="317"/>
      <c r="V391" s="317"/>
      <c r="W391" s="317"/>
      <c r="X391" s="317"/>
      <c r="Y391" s="317"/>
      <c r="Z391" s="317"/>
    </row>
    <row r="392" spans="1:26" ht="12.75" customHeight="1" x14ac:dyDescent="0.2">
      <c r="A392" s="317"/>
      <c r="B392" s="317"/>
      <c r="C392" s="317"/>
      <c r="D392" s="317"/>
      <c r="E392" s="317"/>
      <c r="F392" s="317"/>
      <c r="G392" s="317"/>
      <c r="H392" s="317"/>
      <c r="I392" s="317"/>
      <c r="J392" s="317"/>
      <c r="K392" s="317"/>
      <c r="L392" s="317"/>
      <c r="M392" s="317"/>
      <c r="N392" s="317"/>
      <c r="O392" s="317"/>
      <c r="P392" s="317"/>
      <c r="Q392" s="317"/>
      <c r="R392" s="317"/>
      <c r="S392" s="317"/>
      <c r="T392" s="317"/>
      <c r="U392" s="317"/>
      <c r="V392" s="317"/>
      <c r="W392" s="317"/>
      <c r="X392" s="317"/>
      <c r="Y392" s="317"/>
      <c r="Z392" s="317"/>
    </row>
    <row r="393" spans="1:26" ht="12.75" customHeight="1" x14ac:dyDescent="0.2">
      <c r="A393" s="317"/>
      <c r="B393" s="317"/>
      <c r="C393" s="317"/>
      <c r="D393" s="317"/>
      <c r="E393" s="317"/>
      <c r="F393" s="317"/>
      <c r="G393" s="317"/>
      <c r="H393" s="317"/>
      <c r="I393" s="317"/>
      <c r="J393" s="317"/>
      <c r="K393" s="317"/>
      <c r="L393" s="317"/>
      <c r="M393" s="317"/>
      <c r="N393" s="317"/>
      <c r="O393" s="317"/>
      <c r="P393" s="317"/>
      <c r="Q393" s="317"/>
      <c r="R393" s="317"/>
      <c r="S393" s="317"/>
      <c r="T393" s="317"/>
      <c r="U393" s="317"/>
      <c r="V393" s="317"/>
      <c r="W393" s="317"/>
      <c r="X393" s="317"/>
      <c r="Y393" s="317"/>
      <c r="Z393" s="317"/>
    </row>
    <row r="394" spans="1:26" ht="12.75" customHeight="1" x14ac:dyDescent="0.2">
      <c r="A394" s="317"/>
      <c r="B394" s="317"/>
      <c r="C394" s="317"/>
      <c r="D394" s="317"/>
      <c r="E394" s="317"/>
      <c r="F394" s="317"/>
      <c r="G394" s="317"/>
      <c r="H394" s="317"/>
      <c r="I394" s="317"/>
      <c r="J394" s="317"/>
      <c r="K394" s="317"/>
      <c r="L394" s="317"/>
      <c r="M394" s="317"/>
      <c r="N394" s="317"/>
      <c r="O394" s="317"/>
      <c r="P394" s="317"/>
      <c r="Q394" s="317"/>
      <c r="R394" s="317"/>
      <c r="S394" s="317"/>
      <c r="T394" s="317"/>
      <c r="U394" s="317"/>
      <c r="V394" s="317"/>
      <c r="W394" s="317"/>
      <c r="X394" s="317"/>
      <c r="Y394" s="317"/>
      <c r="Z394" s="317"/>
    </row>
    <row r="395" spans="1:26" ht="12.75" customHeight="1" x14ac:dyDescent="0.2">
      <c r="A395" s="317"/>
      <c r="B395" s="317"/>
      <c r="C395" s="317"/>
      <c r="D395" s="317"/>
      <c r="E395" s="317"/>
      <c r="F395" s="317"/>
      <c r="G395" s="317"/>
      <c r="H395" s="317"/>
      <c r="I395" s="317"/>
      <c r="J395" s="317"/>
      <c r="K395" s="317"/>
      <c r="L395" s="317"/>
      <c r="M395" s="317"/>
      <c r="N395" s="317"/>
      <c r="O395" s="317"/>
      <c r="P395" s="317"/>
      <c r="Q395" s="317"/>
      <c r="R395" s="317"/>
      <c r="S395" s="317"/>
      <c r="T395" s="317"/>
      <c r="U395" s="317"/>
      <c r="V395" s="317"/>
      <c r="W395" s="317"/>
      <c r="X395" s="317"/>
      <c r="Y395" s="317"/>
      <c r="Z395" s="317"/>
    </row>
    <row r="396" spans="1:26" ht="12.75" customHeight="1" x14ac:dyDescent="0.2">
      <c r="A396" s="317"/>
      <c r="B396" s="317"/>
      <c r="C396" s="317"/>
      <c r="D396" s="317"/>
      <c r="E396" s="317"/>
      <c r="F396" s="317"/>
      <c r="G396" s="317"/>
      <c r="H396" s="317"/>
      <c r="I396" s="317"/>
      <c r="J396" s="317"/>
      <c r="K396" s="317"/>
      <c r="L396" s="317"/>
      <c r="M396" s="317"/>
      <c r="N396" s="317"/>
      <c r="O396" s="317"/>
      <c r="P396" s="317"/>
      <c r="Q396" s="317"/>
      <c r="R396" s="317"/>
      <c r="S396" s="317"/>
      <c r="T396" s="317"/>
      <c r="U396" s="317"/>
      <c r="V396" s="317"/>
      <c r="W396" s="317"/>
      <c r="X396" s="317"/>
      <c r="Y396" s="317"/>
      <c r="Z396" s="317"/>
    </row>
    <row r="397" spans="1:26" ht="12.75" customHeight="1" x14ac:dyDescent="0.2">
      <c r="A397" s="317"/>
      <c r="B397" s="317"/>
      <c r="C397" s="317"/>
      <c r="D397" s="317"/>
      <c r="E397" s="317"/>
      <c r="F397" s="317"/>
      <c r="G397" s="317"/>
      <c r="H397" s="317"/>
      <c r="I397" s="317"/>
      <c r="J397" s="317"/>
      <c r="K397" s="317"/>
      <c r="L397" s="317"/>
      <c r="M397" s="317"/>
      <c r="N397" s="317"/>
      <c r="O397" s="317"/>
      <c r="P397" s="317"/>
      <c r="Q397" s="317"/>
      <c r="R397" s="317"/>
      <c r="S397" s="317"/>
      <c r="T397" s="317"/>
      <c r="U397" s="317"/>
      <c r="V397" s="317"/>
      <c r="W397" s="317"/>
      <c r="X397" s="317"/>
      <c r="Y397" s="317"/>
      <c r="Z397" s="317"/>
    </row>
    <row r="398" spans="1:26" ht="12.75" customHeight="1" x14ac:dyDescent="0.2">
      <c r="A398" s="317"/>
      <c r="B398" s="317"/>
      <c r="C398" s="317"/>
      <c r="D398" s="317"/>
      <c r="E398" s="317"/>
      <c r="F398" s="317"/>
      <c r="G398" s="317"/>
      <c r="H398" s="317"/>
      <c r="I398" s="317"/>
      <c r="J398" s="317"/>
      <c r="K398" s="317"/>
      <c r="L398" s="317"/>
      <c r="M398" s="317"/>
      <c r="N398" s="317"/>
      <c r="O398" s="317"/>
      <c r="P398" s="317"/>
      <c r="Q398" s="317"/>
      <c r="R398" s="317"/>
      <c r="S398" s="317"/>
      <c r="T398" s="317"/>
      <c r="U398" s="317"/>
      <c r="V398" s="317"/>
      <c r="W398" s="317"/>
      <c r="X398" s="317"/>
      <c r="Y398" s="317"/>
      <c r="Z398" s="317"/>
    </row>
    <row r="399" spans="1:26" ht="12.75" customHeight="1" x14ac:dyDescent="0.2">
      <c r="A399" s="317"/>
      <c r="B399" s="317"/>
      <c r="C399" s="317"/>
      <c r="D399" s="317"/>
      <c r="E399" s="317"/>
      <c r="F399" s="317"/>
      <c r="G399" s="317"/>
      <c r="H399" s="317"/>
      <c r="I399" s="317"/>
      <c r="J399" s="317"/>
      <c r="K399" s="317"/>
      <c r="L399" s="317"/>
      <c r="M399" s="317"/>
      <c r="N399" s="317"/>
      <c r="O399" s="317"/>
      <c r="P399" s="317"/>
      <c r="Q399" s="317"/>
      <c r="R399" s="317"/>
      <c r="S399" s="317"/>
      <c r="T399" s="317"/>
      <c r="U399" s="317"/>
      <c r="V399" s="317"/>
      <c r="W399" s="317"/>
      <c r="X399" s="317"/>
      <c r="Y399" s="317"/>
      <c r="Z399" s="317"/>
    </row>
    <row r="400" spans="1:26" ht="12.75" customHeight="1" x14ac:dyDescent="0.2">
      <c r="A400" s="317"/>
      <c r="B400" s="317"/>
      <c r="C400" s="317"/>
      <c r="D400" s="317"/>
      <c r="E400" s="317"/>
      <c r="F400" s="317"/>
      <c r="G400" s="317"/>
      <c r="H400" s="317"/>
      <c r="I400" s="317"/>
      <c r="J400" s="317"/>
      <c r="K400" s="317"/>
      <c r="L400" s="317"/>
      <c r="M400" s="317"/>
      <c r="N400" s="317"/>
      <c r="O400" s="317"/>
      <c r="P400" s="317"/>
      <c r="Q400" s="317"/>
      <c r="R400" s="317"/>
      <c r="S400" s="317"/>
      <c r="T400" s="317"/>
      <c r="U400" s="317"/>
      <c r="V400" s="317"/>
      <c r="W400" s="317"/>
      <c r="X400" s="317"/>
      <c r="Y400" s="317"/>
      <c r="Z400" s="317"/>
    </row>
    <row r="401" spans="1:26" ht="12.75" customHeight="1" x14ac:dyDescent="0.2">
      <c r="A401" s="317"/>
      <c r="B401" s="317"/>
      <c r="C401" s="317"/>
      <c r="D401" s="317"/>
      <c r="E401" s="317"/>
      <c r="F401" s="317"/>
      <c r="G401" s="317"/>
      <c r="H401" s="317"/>
      <c r="I401" s="317"/>
      <c r="J401" s="317"/>
      <c r="K401" s="317"/>
      <c r="L401" s="317"/>
      <c r="M401" s="317"/>
      <c r="N401" s="317"/>
      <c r="O401" s="317"/>
      <c r="P401" s="317"/>
      <c r="Q401" s="317"/>
      <c r="R401" s="317"/>
      <c r="S401" s="317"/>
      <c r="T401" s="317"/>
      <c r="U401" s="317"/>
      <c r="V401" s="317"/>
      <c r="W401" s="317"/>
      <c r="X401" s="317"/>
      <c r="Y401" s="317"/>
      <c r="Z401" s="317"/>
    </row>
    <row r="402" spans="1:26" ht="12.75" customHeight="1" x14ac:dyDescent="0.2">
      <c r="A402" s="317"/>
      <c r="B402" s="317"/>
      <c r="C402" s="317"/>
      <c r="D402" s="317"/>
      <c r="E402" s="317"/>
      <c r="F402" s="317"/>
      <c r="G402" s="317"/>
      <c r="H402" s="317"/>
      <c r="I402" s="317"/>
      <c r="J402" s="317"/>
      <c r="K402" s="317"/>
      <c r="L402" s="317"/>
      <c r="M402" s="317"/>
      <c r="N402" s="317"/>
      <c r="O402" s="317"/>
      <c r="P402" s="317"/>
      <c r="Q402" s="317"/>
      <c r="R402" s="317"/>
      <c r="S402" s="317"/>
      <c r="T402" s="317"/>
      <c r="U402" s="317"/>
      <c r="V402" s="317"/>
      <c r="W402" s="317"/>
      <c r="X402" s="317"/>
      <c r="Y402" s="317"/>
      <c r="Z402" s="317"/>
    </row>
    <row r="403" spans="1:26" ht="12.75" customHeight="1" x14ac:dyDescent="0.2">
      <c r="A403" s="317"/>
      <c r="B403" s="317"/>
      <c r="C403" s="317"/>
      <c r="D403" s="317"/>
      <c r="E403" s="317"/>
      <c r="F403" s="317"/>
      <c r="G403" s="317"/>
      <c r="H403" s="317"/>
      <c r="I403" s="317"/>
      <c r="J403" s="317"/>
      <c r="K403" s="317"/>
      <c r="L403" s="317"/>
      <c r="M403" s="317"/>
      <c r="N403" s="317"/>
      <c r="O403" s="317"/>
      <c r="P403" s="317"/>
      <c r="Q403" s="317"/>
      <c r="R403" s="317"/>
      <c r="S403" s="317"/>
      <c r="T403" s="317"/>
      <c r="U403" s="317"/>
      <c r="V403" s="317"/>
      <c r="W403" s="317"/>
      <c r="X403" s="317"/>
      <c r="Y403" s="317"/>
      <c r="Z403" s="317"/>
    </row>
    <row r="404" spans="1:26" ht="12.75" customHeight="1" x14ac:dyDescent="0.2">
      <c r="A404" s="317"/>
      <c r="B404" s="317"/>
      <c r="C404" s="317"/>
      <c r="D404" s="317"/>
      <c r="E404" s="317"/>
      <c r="F404" s="317"/>
      <c r="G404" s="317"/>
      <c r="H404" s="317"/>
      <c r="I404" s="317"/>
      <c r="J404" s="317"/>
      <c r="K404" s="317"/>
      <c r="L404" s="317"/>
      <c r="M404" s="317"/>
      <c r="N404" s="317"/>
      <c r="O404" s="317"/>
      <c r="P404" s="317"/>
      <c r="Q404" s="317"/>
      <c r="R404" s="317"/>
      <c r="S404" s="317"/>
      <c r="T404" s="317"/>
      <c r="U404" s="317"/>
      <c r="V404" s="317"/>
      <c r="W404" s="317"/>
      <c r="X404" s="317"/>
      <c r="Y404" s="317"/>
      <c r="Z404" s="317"/>
    </row>
    <row r="405" spans="1:26" ht="12.75" customHeight="1" x14ac:dyDescent="0.2">
      <c r="A405" s="317"/>
      <c r="B405" s="317"/>
      <c r="C405" s="317"/>
      <c r="D405" s="317"/>
      <c r="E405" s="317"/>
      <c r="F405" s="317"/>
      <c r="G405" s="317"/>
      <c r="H405" s="317"/>
      <c r="I405" s="317"/>
      <c r="J405" s="317"/>
      <c r="K405" s="317"/>
      <c r="L405" s="317"/>
      <c r="M405" s="317"/>
      <c r="N405" s="317"/>
      <c r="O405" s="317"/>
      <c r="P405" s="317"/>
      <c r="Q405" s="317"/>
      <c r="R405" s="317"/>
      <c r="S405" s="317"/>
      <c r="T405" s="317"/>
      <c r="U405" s="317"/>
      <c r="V405" s="317"/>
      <c r="W405" s="317"/>
      <c r="X405" s="317"/>
      <c r="Y405" s="317"/>
      <c r="Z405" s="317"/>
    </row>
    <row r="406" spans="1:26" ht="12.75" customHeight="1" x14ac:dyDescent="0.2">
      <c r="A406" s="317"/>
      <c r="B406" s="317"/>
      <c r="C406" s="317"/>
      <c r="D406" s="317"/>
      <c r="E406" s="317"/>
      <c r="F406" s="317"/>
      <c r="G406" s="317"/>
      <c r="H406" s="317"/>
      <c r="I406" s="317"/>
      <c r="J406" s="317"/>
      <c r="K406" s="317"/>
      <c r="L406" s="317"/>
      <c r="M406" s="317"/>
      <c r="N406" s="317"/>
      <c r="O406" s="317"/>
      <c r="P406" s="317"/>
      <c r="Q406" s="317"/>
      <c r="R406" s="317"/>
      <c r="S406" s="317"/>
      <c r="T406" s="317"/>
      <c r="U406" s="317"/>
      <c r="V406" s="317"/>
      <c r="W406" s="317"/>
      <c r="X406" s="317"/>
      <c r="Y406" s="317"/>
      <c r="Z406" s="317"/>
    </row>
    <row r="407" spans="1:26" ht="12.75" customHeight="1" x14ac:dyDescent="0.2">
      <c r="A407" s="317"/>
      <c r="B407" s="317"/>
      <c r="C407" s="317"/>
      <c r="D407" s="317"/>
      <c r="E407" s="317"/>
      <c r="F407" s="317"/>
      <c r="G407" s="317"/>
      <c r="H407" s="317"/>
      <c r="I407" s="317"/>
      <c r="J407" s="317"/>
      <c r="K407" s="317"/>
      <c r="L407" s="317"/>
      <c r="M407" s="317"/>
      <c r="N407" s="317"/>
      <c r="O407" s="317"/>
      <c r="P407" s="317"/>
      <c r="Q407" s="317"/>
      <c r="R407" s="317"/>
      <c r="S407" s="317"/>
      <c r="T407" s="317"/>
      <c r="U407" s="317"/>
      <c r="V407" s="317"/>
      <c r="W407" s="317"/>
      <c r="X407" s="317"/>
      <c r="Y407" s="317"/>
      <c r="Z407" s="317"/>
    </row>
    <row r="408" spans="1:26" ht="12.75" customHeight="1" x14ac:dyDescent="0.2">
      <c r="A408" s="317"/>
      <c r="B408" s="317"/>
      <c r="C408" s="317"/>
      <c r="D408" s="317"/>
      <c r="E408" s="317"/>
      <c r="F408" s="317"/>
      <c r="G408" s="317"/>
      <c r="H408" s="317"/>
      <c r="I408" s="317"/>
      <c r="J408" s="317"/>
      <c r="K408" s="317"/>
      <c r="L408" s="317"/>
      <c r="M408" s="317"/>
      <c r="N408" s="317"/>
      <c r="O408" s="317"/>
      <c r="P408" s="317"/>
      <c r="Q408" s="317"/>
      <c r="R408" s="317"/>
      <c r="S408" s="317"/>
      <c r="T408" s="317"/>
      <c r="U408" s="317"/>
      <c r="V408" s="317"/>
      <c r="W408" s="317"/>
      <c r="X408" s="317"/>
      <c r="Y408" s="317"/>
      <c r="Z408" s="317"/>
    </row>
    <row r="409" spans="1:26" ht="12.75" customHeight="1" x14ac:dyDescent="0.2">
      <c r="A409" s="317"/>
      <c r="B409" s="317"/>
      <c r="C409" s="317"/>
      <c r="D409" s="317"/>
      <c r="E409" s="317"/>
      <c r="F409" s="317"/>
      <c r="G409" s="317"/>
      <c r="H409" s="317"/>
      <c r="I409" s="317"/>
      <c r="J409" s="317"/>
      <c r="K409" s="317"/>
      <c r="L409" s="317"/>
      <c r="M409" s="317"/>
      <c r="N409" s="317"/>
      <c r="O409" s="317"/>
      <c r="P409" s="317"/>
      <c r="Q409" s="317"/>
      <c r="R409" s="317"/>
      <c r="S409" s="317"/>
      <c r="T409" s="317"/>
      <c r="U409" s="317"/>
      <c r="V409" s="317"/>
      <c r="W409" s="317"/>
      <c r="X409" s="317"/>
      <c r="Y409" s="317"/>
      <c r="Z409" s="317"/>
    </row>
    <row r="410" spans="1:26" ht="12.75" customHeight="1" x14ac:dyDescent="0.2">
      <c r="A410" s="317"/>
      <c r="B410" s="317"/>
      <c r="C410" s="317"/>
      <c r="D410" s="317"/>
      <c r="E410" s="317"/>
      <c r="F410" s="317"/>
      <c r="G410" s="317"/>
      <c r="H410" s="317"/>
      <c r="I410" s="317"/>
      <c r="J410" s="317"/>
      <c r="K410" s="317"/>
      <c r="L410" s="317"/>
      <c r="M410" s="317"/>
      <c r="N410" s="317"/>
      <c r="O410" s="317"/>
      <c r="P410" s="317"/>
      <c r="Q410" s="317"/>
      <c r="R410" s="317"/>
      <c r="S410" s="317"/>
      <c r="T410" s="317"/>
      <c r="U410" s="317"/>
      <c r="V410" s="317"/>
      <c r="W410" s="317"/>
      <c r="X410" s="317"/>
      <c r="Y410" s="317"/>
      <c r="Z410" s="317"/>
    </row>
    <row r="411" spans="1:26" ht="12.75" customHeight="1" x14ac:dyDescent="0.2">
      <c r="A411" s="317"/>
      <c r="B411" s="317"/>
      <c r="C411" s="317"/>
      <c r="D411" s="317"/>
      <c r="E411" s="317"/>
      <c r="F411" s="317"/>
      <c r="G411" s="317"/>
      <c r="H411" s="317"/>
      <c r="I411" s="317"/>
      <c r="J411" s="317"/>
      <c r="K411" s="317"/>
      <c r="L411" s="317"/>
      <c r="M411" s="317"/>
      <c r="N411" s="317"/>
      <c r="O411" s="317"/>
      <c r="P411" s="317"/>
      <c r="Q411" s="317"/>
      <c r="R411" s="317"/>
      <c r="S411" s="317"/>
      <c r="T411" s="317"/>
      <c r="U411" s="317"/>
      <c r="V411" s="317"/>
      <c r="W411" s="317"/>
      <c r="X411" s="317"/>
      <c r="Y411" s="317"/>
      <c r="Z411" s="317"/>
    </row>
    <row r="412" spans="1:26" ht="12.75" customHeight="1" x14ac:dyDescent="0.2">
      <c r="A412" s="317"/>
      <c r="B412" s="317"/>
      <c r="C412" s="317"/>
      <c r="D412" s="317"/>
      <c r="E412" s="317"/>
      <c r="F412" s="317"/>
      <c r="G412" s="317"/>
      <c r="H412" s="317"/>
      <c r="I412" s="317"/>
      <c r="J412" s="317"/>
      <c r="K412" s="317"/>
      <c r="L412" s="317"/>
      <c r="M412" s="317"/>
      <c r="N412" s="317"/>
      <c r="O412" s="317"/>
      <c r="P412" s="317"/>
      <c r="Q412" s="317"/>
      <c r="R412" s="317"/>
      <c r="S412" s="317"/>
      <c r="T412" s="317"/>
      <c r="U412" s="317"/>
      <c r="V412" s="317"/>
      <c r="W412" s="317"/>
      <c r="X412" s="317"/>
      <c r="Y412" s="317"/>
      <c r="Z412" s="317"/>
    </row>
    <row r="413" spans="1:26" ht="12.75" customHeight="1" x14ac:dyDescent="0.2">
      <c r="A413" s="317"/>
      <c r="B413" s="317"/>
      <c r="C413" s="317"/>
      <c r="D413" s="317"/>
      <c r="E413" s="317"/>
      <c r="F413" s="317"/>
      <c r="G413" s="317"/>
      <c r="H413" s="317"/>
      <c r="I413" s="317"/>
      <c r="J413" s="317"/>
      <c r="K413" s="317"/>
      <c r="L413" s="317"/>
      <c r="M413" s="317"/>
      <c r="N413" s="317"/>
      <c r="O413" s="317"/>
      <c r="P413" s="317"/>
      <c r="Q413" s="317"/>
      <c r="R413" s="317"/>
      <c r="S413" s="317"/>
      <c r="T413" s="317"/>
      <c r="U413" s="317"/>
      <c r="V413" s="317"/>
      <c r="W413" s="317"/>
      <c r="X413" s="317"/>
      <c r="Y413" s="317"/>
      <c r="Z413" s="317"/>
    </row>
    <row r="414" spans="1:26" ht="12.75" customHeight="1" x14ac:dyDescent="0.2">
      <c r="A414" s="317"/>
      <c r="B414" s="317"/>
      <c r="C414" s="317"/>
      <c r="D414" s="317"/>
      <c r="E414" s="317"/>
      <c r="F414" s="317"/>
      <c r="G414" s="317"/>
      <c r="H414" s="317"/>
      <c r="I414" s="317"/>
      <c r="J414" s="317"/>
      <c r="K414" s="317"/>
      <c r="L414" s="317"/>
      <c r="M414" s="317"/>
      <c r="N414" s="317"/>
      <c r="O414" s="317"/>
      <c r="P414" s="317"/>
      <c r="Q414" s="317"/>
      <c r="R414" s="317"/>
      <c r="S414" s="317"/>
      <c r="T414" s="317"/>
      <c r="U414" s="317"/>
      <c r="V414" s="317"/>
      <c r="W414" s="317"/>
      <c r="X414" s="317"/>
      <c r="Y414" s="317"/>
      <c r="Z414" s="317"/>
    </row>
    <row r="415" spans="1:26" ht="12.75" customHeight="1" x14ac:dyDescent="0.2">
      <c r="A415" s="317"/>
      <c r="B415" s="317"/>
      <c r="C415" s="317"/>
      <c r="D415" s="317"/>
      <c r="E415" s="317"/>
      <c r="F415" s="317"/>
      <c r="G415" s="317"/>
      <c r="H415" s="317"/>
      <c r="I415" s="317"/>
      <c r="J415" s="317"/>
      <c r="K415" s="317"/>
      <c r="L415" s="317"/>
      <c r="M415" s="317"/>
      <c r="N415" s="317"/>
      <c r="O415" s="317"/>
      <c r="P415" s="317"/>
      <c r="Q415" s="317"/>
      <c r="R415" s="317"/>
      <c r="S415" s="317"/>
      <c r="T415" s="317"/>
      <c r="U415" s="317"/>
      <c r="V415" s="317"/>
      <c r="W415" s="317"/>
      <c r="X415" s="317"/>
      <c r="Y415" s="317"/>
      <c r="Z415" s="317"/>
    </row>
    <row r="416" spans="1:26" ht="12.75" customHeight="1" x14ac:dyDescent="0.2">
      <c r="A416" s="317"/>
      <c r="B416" s="317"/>
      <c r="C416" s="317"/>
      <c r="D416" s="317"/>
      <c r="E416" s="317"/>
      <c r="F416" s="317"/>
      <c r="G416" s="317"/>
      <c r="H416" s="317"/>
      <c r="I416" s="317"/>
      <c r="J416" s="317"/>
      <c r="K416" s="317"/>
      <c r="L416" s="317"/>
      <c r="M416" s="317"/>
      <c r="N416" s="317"/>
      <c r="O416" s="317"/>
      <c r="P416" s="317"/>
      <c r="Q416" s="317"/>
      <c r="R416" s="317"/>
      <c r="S416" s="317"/>
      <c r="T416" s="317"/>
      <c r="U416" s="317"/>
      <c r="V416" s="317"/>
      <c r="W416" s="317"/>
      <c r="X416" s="317"/>
      <c r="Y416" s="317"/>
      <c r="Z416" s="317"/>
    </row>
    <row r="417" spans="1:26" ht="12.75" customHeight="1" x14ac:dyDescent="0.2">
      <c r="A417" s="317"/>
      <c r="B417" s="317"/>
      <c r="C417" s="317"/>
      <c r="D417" s="317"/>
      <c r="E417" s="317"/>
      <c r="F417" s="317"/>
      <c r="G417" s="317"/>
      <c r="H417" s="317"/>
      <c r="I417" s="317"/>
      <c r="J417" s="317"/>
      <c r="K417" s="317"/>
      <c r="L417" s="317"/>
      <c r="M417" s="317"/>
      <c r="N417" s="317"/>
      <c r="O417" s="317"/>
      <c r="P417" s="317"/>
      <c r="Q417" s="317"/>
      <c r="R417" s="317"/>
      <c r="S417" s="317"/>
      <c r="T417" s="317"/>
      <c r="U417" s="317"/>
      <c r="V417" s="317"/>
      <c r="W417" s="317"/>
      <c r="X417" s="317"/>
      <c r="Y417" s="317"/>
      <c r="Z417" s="317"/>
    </row>
    <row r="418" spans="1:26" ht="12.75" customHeight="1" x14ac:dyDescent="0.2">
      <c r="A418" s="317"/>
      <c r="B418" s="317"/>
      <c r="C418" s="317"/>
      <c r="D418" s="317"/>
      <c r="E418" s="317"/>
      <c r="F418" s="317"/>
      <c r="G418" s="317"/>
      <c r="H418" s="317"/>
      <c r="I418" s="317"/>
      <c r="J418" s="317"/>
      <c r="K418" s="317"/>
      <c r="L418" s="317"/>
      <c r="M418" s="317"/>
      <c r="N418" s="317"/>
      <c r="O418" s="317"/>
      <c r="P418" s="317"/>
      <c r="Q418" s="317"/>
      <c r="R418" s="317"/>
      <c r="S418" s="317"/>
      <c r="T418" s="317"/>
      <c r="U418" s="317"/>
      <c r="V418" s="317"/>
      <c r="W418" s="317"/>
      <c r="X418" s="317"/>
      <c r="Y418" s="317"/>
      <c r="Z418" s="317"/>
    </row>
    <row r="419" spans="1:26" ht="12.75" customHeight="1" x14ac:dyDescent="0.2">
      <c r="A419" s="317"/>
      <c r="B419" s="317"/>
      <c r="C419" s="317"/>
      <c r="D419" s="317"/>
      <c r="E419" s="317"/>
      <c r="F419" s="317"/>
      <c r="G419" s="317"/>
      <c r="H419" s="317"/>
      <c r="I419" s="317"/>
      <c r="J419" s="317"/>
      <c r="K419" s="317"/>
      <c r="L419" s="317"/>
      <c r="M419" s="317"/>
      <c r="N419" s="317"/>
      <c r="O419" s="317"/>
      <c r="P419" s="317"/>
      <c r="Q419" s="317"/>
      <c r="R419" s="317"/>
      <c r="S419" s="317"/>
      <c r="T419" s="317"/>
      <c r="U419" s="317"/>
      <c r="V419" s="317"/>
      <c r="W419" s="317"/>
      <c r="X419" s="317"/>
      <c r="Y419" s="317"/>
      <c r="Z419" s="317"/>
    </row>
    <row r="420" spans="1:26" ht="12.75" customHeight="1" x14ac:dyDescent="0.2">
      <c r="A420" s="317"/>
      <c r="B420" s="317"/>
      <c r="C420" s="317"/>
      <c r="D420" s="317"/>
      <c r="E420" s="317"/>
      <c r="F420" s="317"/>
      <c r="G420" s="317"/>
      <c r="H420" s="317"/>
      <c r="I420" s="317"/>
      <c r="J420" s="317"/>
      <c r="K420" s="317"/>
      <c r="L420" s="317"/>
      <c r="M420" s="317"/>
      <c r="N420" s="317"/>
      <c r="O420" s="317"/>
      <c r="P420" s="317"/>
      <c r="Q420" s="317"/>
      <c r="R420" s="317"/>
      <c r="S420" s="317"/>
      <c r="T420" s="317"/>
      <c r="U420" s="317"/>
      <c r="V420" s="317"/>
      <c r="W420" s="317"/>
      <c r="X420" s="317"/>
      <c r="Y420" s="317"/>
      <c r="Z420" s="317"/>
    </row>
    <row r="421" spans="1:26" ht="12.75" customHeight="1" x14ac:dyDescent="0.2">
      <c r="A421" s="317"/>
      <c r="B421" s="317"/>
      <c r="C421" s="317"/>
      <c r="D421" s="317"/>
      <c r="E421" s="317"/>
      <c r="F421" s="317"/>
      <c r="G421" s="317"/>
      <c r="H421" s="317"/>
      <c r="I421" s="317"/>
      <c r="J421" s="317"/>
      <c r="K421" s="317"/>
      <c r="L421" s="317"/>
      <c r="M421" s="317"/>
      <c r="N421" s="317"/>
      <c r="O421" s="317"/>
      <c r="P421" s="317"/>
      <c r="Q421" s="317"/>
      <c r="R421" s="317"/>
      <c r="S421" s="317"/>
      <c r="T421" s="317"/>
      <c r="U421" s="317"/>
      <c r="V421" s="317"/>
      <c r="W421" s="317"/>
      <c r="X421" s="317"/>
      <c r="Y421" s="317"/>
      <c r="Z421" s="317"/>
    </row>
    <row r="422" spans="1:26" ht="12.75" customHeight="1" x14ac:dyDescent="0.2">
      <c r="A422" s="317"/>
      <c r="B422" s="317"/>
      <c r="C422" s="317"/>
      <c r="D422" s="317"/>
      <c r="E422" s="317"/>
      <c r="F422" s="317"/>
      <c r="G422" s="317"/>
      <c r="H422" s="317"/>
      <c r="I422" s="317"/>
      <c r="J422" s="317"/>
      <c r="K422" s="317"/>
      <c r="L422" s="317"/>
      <c r="M422" s="317"/>
      <c r="N422" s="317"/>
      <c r="O422" s="317"/>
      <c r="P422" s="317"/>
      <c r="Q422" s="317"/>
      <c r="R422" s="317"/>
      <c r="S422" s="317"/>
      <c r="T422" s="317"/>
      <c r="U422" s="317"/>
      <c r="V422" s="317"/>
      <c r="W422" s="317"/>
      <c r="X422" s="317"/>
      <c r="Y422" s="317"/>
      <c r="Z422" s="317"/>
    </row>
    <row r="423" spans="1:26" ht="12.75" customHeight="1" x14ac:dyDescent="0.2">
      <c r="A423" s="317"/>
      <c r="B423" s="317"/>
      <c r="C423" s="317"/>
      <c r="D423" s="317"/>
      <c r="E423" s="317"/>
      <c r="F423" s="317"/>
      <c r="G423" s="317"/>
      <c r="H423" s="317"/>
      <c r="I423" s="317"/>
      <c r="J423" s="317"/>
      <c r="K423" s="317"/>
      <c r="L423" s="317"/>
      <c r="M423" s="317"/>
      <c r="N423" s="317"/>
      <c r="O423" s="317"/>
      <c r="P423" s="317"/>
      <c r="Q423" s="317"/>
      <c r="R423" s="317"/>
      <c r="S423" s="317"/>
      <c r="T423" s="317"/>
      <c r="U423" s="317"/>
      <c r="V423" s="317"/>
      <c r="W423" s="317"/>
      <c r="X423" s="317"/>
      <c r="Y423" s="317"/>
      <c r="Z423" s="317"/>
    </row>
    <row r="424" spans="1:26" ht="12.75" customHeight="1" x14ac:dyDescent="0.2">
      <c r="A424" s="317"/>
      <c r="B424" s="317"/>
      <c r="C424" s="317"/>
      <c r="D424" s="317"/>
      <c r="E424" s="317"/>
      <c r="F424" s="317"/>
      <c r="G424" s="317"/>
      <c r="H424" s="317"/>
      <c r="I424" s="317"/>
      <c r="J424" s="317"/>
      <c r="K424" s="317"/>
      <c r="L424" s="317"/>
      <c r="M424" s="317"/>
      <c r="N424" s="317"/>
      <c r="O424" s="317"/>
      <c r="P424" s="317"/>
      <c r="Q424" s="317"/>
      <c r="R424" s="317"/>
      <c r="S424" s="317"/>
      <c r="T424" s="317"/>
      <c r="U424" s="317"/>
      <c r="V424" s="317"/>
      <c r="W424" s="317"/>
      <c r="X424" s="317"/>
      <c r="Y424" s="317"/>
      <c r="Z424" s="317"/>
    </row>
    <row r="425" spans="1:26" ht="12.75" customHeight="1" x14ac:dyDescent="0.2">
      <c r="A425" s="317"/>
      <c r="B425" s="317"/>
      <c r="C425" s="317"/>
      <c r="D425" s="317"/>
      <c r="E425" s="317"/>
      <c r="F425" s="317"/>
      <c r="G425" s="317"/>
      <c r="H425" s="317"/>
      <c r="I425" s="317"/>
      <c r="J425" s="317"/>
      <c r="K425" s="317"/>
      <c r="L425" s="317"/>
      <c r="M425" s="317"/>
      <c r="N425" s="317"/>
      <c r="O425" s="317"/>
      <c r="P425" s="317"/>
      <c r="Q425" s="317"/>
      <c r="R425" s="317"/>
      <c r="S425" s="317"/>
      <c r="T425" s="317"/>
      <c r="U425" s="317"/>
      <c r="V425" s="317"/>
      <c r="W425" s="317"/>
      <c r="X425" s="317"/>
      <c r="Y425" s="317"/>
      <c r="Z425" s="317"/>
    </row>
    <row r="426" spans="1:26" ht="12.75" customHeight="1" x14ac:dyDescent="0.2">
      <c r="A426" s="317"/>
      <c r="B426" s="317"/>
      <c r="C426" s="317"/>
      <c r="D426" s="317"/>
      <c r="E426" s="317"/>
      <c r="F426" s="317"/>
      <c r="G426" s="317"/>
      <c r="H426" s="317"/>
      <c r="I426" s="317"/>
      <c r="J426" s="317"/>
      <c r="K426" s="317"/>
      <c r="L426" s="317"/>
      <c r="M426" s="317"/>
      <c r="N426" s="317"/>
      <c r="O426" s="317"/>
      <c r="P426" s="317"/>
      <c r="Q426" s="317"/>
      <c r="R426" s="317"/>
      <c r="S426" s="317"/>
      <c r="T426" s="317"/>
      <c r="U426" s="317"/>
      <c r="V426" s="317"/>
      <c r="W426" s="317"/>
      <c r="X426" s="317"/>
      <c r="Y426" s="317"/>
      <c r="Z426" s="317"/>
    </row>
    <row r="427" spans="1:26" ht="12.75" customHeight="1" x14ac:dyDescent="0.2">
      <c r="A427" s="317"/>
      <c r="B427" s="317"/>
      <c r="C427" s="317"/>
      <c r="D427" s="317"/>
      <c r="E427" s="317"/>
      <c r="F427" s="317"/>
      <c r="G427" s="317"/>
      <c r="H427" s="317"/>
      <c r="I427" s="317"/>
      <c r="J427" s="317"/>
      <c r="K427" s="317"/>
      <c r="L427" s="317"/>
      <c r="M427" s="317"/>
      <c r="N427" s="317"/>
      <c r="O427" s="317"/>
      <c r="P427" s="317"/>
      <c r="Q427" s="317"/>
      <c r="R427" s="317"/>
      <c r="S427" s="317"/>
      <c r="T427" s="317"/>
      <c r="U427" s="317"/>
      <c r="V427" s="317"/>
      <c r="W427" s="317"/>
      <c r="X427" s="317"/>
      <c r="Y427" s="317"/>
      <c r="Z427" s="317"/>
    </row>
    <row r="428" spans="1:26" ht="12.75" customHeight="1" x14ac:dyDescent="0.2">
      <c r="A428" s="317"/>
      <c r="B428" s="317"/>
      <c r="C428" s="317"/>
      <c r="D428" s="317"/>
      <c r="E428" s="317"/>
      <c r="F428" s="317"/>
      <c r="G428" s="317"/>
      <c r="H428" s="317"/>
      <c r="I428" s="317"/>
      <c r="J428" s="317"/>
      <c r="K428" s="317"/>
      <c r="L428" s="317"/>
      <c r="M428" s="317"/>
      <c r="N428" s="317"/>
      <c r="O428" s="317"/>
      <c r="P428" s="317"/>
      <c r="Q428" s="317"/>
      <c r="R428" s="317"/>
      <c r="S428" s="317"/>
      <c r="T428" s="317"/>
      <c r="U428" s="317"/>
      <c r="V428" s="317"/>
      <c r="W428" s="317"/>
      <c r="X428" s="317"/>
      <c r="Y428" s="317"/>
      <c r="Z428" s="317"/>
    </row>
    <row r="429" spans="1:26" ht="12.75" customHeight="1" x14ac:dyDescent="0.2">
      <c r="A429" s="317"/>
      <c r="B429" s="317"/>
      <c r="C429" s="317"/>
      <c r="D429" s="317"/>
      <c r="E429" s="317"/>
      <c r="F429" s="317"/>
      <c r="G429" s="317"/>
      <c r="H429" s="317"/>
      <c r="I429" s="317"/>
      <c r="J429" s="317"/>
      <c r="K429" s="317"/>
      <c r="L429" s="317"/>
      <c r="M429" s="317"/>
      <c r="N429" s="317"/>
      <c r="O429" s="317"/>
      <c r="P429" s="317"/>
      <c r="Q429" s="317"/>
      <c r="R429" s="317"/>
      <c r="S429" s="317"/>
      <c r="T429" s="317"/>
      <c r="U429" s="317"/>
      <c r="V429" s="317"/>
      <c r="W429" s="317"/>
      <c r="X429" s="317"/>
      <c r="Y429" s="317"/>
      <c r="Z429" s="317"/>
    </row>
    <row r="430" spans="1:26" ht="12.75" customHeight="1" x14ac:dyDescent="0.2">
      <c r="A430" s="317"/>
      <c r="B430" s="317"/>
      <c r="C430" s="317"/>
      <c r="D430" s="317"/>
      <c r="E430" s="317"/>
      <c r="F430" s="317"/>
      <c r="G430" s="317"/>
      <c r="H430" s="317"/>
      <c r="I430" s="317"/>
      <c r="J430" s="317"/>
      <c r="K430" s="317"/>
      <c r="L430" s="317"/>
      <c r="M430" s="317"/>
      <c r="N430" s="317"/>
      <c r="O430" s="317"/>
      <c r="P430" s="317"/>
      <c r="Q430" s="317"/>
      <c r="R430" s="317"/>
      <c r="S430" s="317"/>
      <c r="T430" s="317"/>
      <c r="U430" s="317"/>
      <c r="V430" s="317"/>
      <c r="W430" s="317"/>
      <c r="X430" s="317"/>
      <c r="Y430" s="317"/>
      <c r="Z430" s="317"/>
    </row>
    <row r="431" spans="1:26" ht="12.75" customHeight="1" x14ac:dyDescent="0.2">
      <c r="A431" s="317"/>
      <c r="B431" s="317"/>
      <c r="C431" s="317"/>
      <c r="D431" s="317"/>
      <c r="E431" s="317"/>
      <c r="F431" s="317"/>
      <c r="G431" s="317"/>
      <c r="H431" s="317"/>
      <c r="I431" s="317"/>
      <c r="J431" s="317"/>
      <c r="K431" s="317"/>
      <c r="L431" s="317"/>
      <c r="M431" s="317"/>
      <c r="N431" s="317"/>
      <c r="O431" s="317"/>
      <c r="P431" s="317"/>
      <c r="Q431" s="317"/>
      <c r="R431" s="317"/>
      <c r="S431" s="317"/>
      <c r="T431" s="317"/>
      <c r="U431" s="317"/>
      <c r="V431" s="317"/>
      <c r="W431" s="317"/>
      <c r="X431" s="317"/>
      <c r="Y431" s="317"/>
      <c r="Z431" s="317"/>
    </row>
    <row r="432" spans="1:26" ht="12.75" customHeight="1" x14ac:dyDescent="0.2">
      <c r="A432" s="317"/>
      <c r="B432" s="317"/>
      <c r="C432" s="317"/>
      <c r="D432" s="317"/>
      <c r="E432" s="317"/>
      <c r="F432" s="317"/>
      <c r="G432" s="317"/>
      <c r="H432" s="317"/>
      <c r="I432" s="317"/>
      <c r="J432" s="317"/>
      <c r="K432" s="317"/>
      <c r="L432" s="317"/>
      <c r="M432" s="317"/>
      <c r="N432" s="317"/>
      <c r="O432" s="317"/>
      <c r="P432" s="317"/>
      <c r="Q432" s="317"/>
      <c r="R432" s="317"/>
      <c r="S432" s="317"/>
      <c r="T432" s="317"/>
      <c r="U432" s="317"/>
      <c r="V432" s="317"/>
      <c r="W432" s="317"/>
      <c r="X432" s="317"/>
      <c r="Y432" s="317"/>
      <c r="Z432" s="317"/>
    </row>
    <row r="433" spans="1:26" ht="12.75" customHeight="1" x14ac:dyDescent="0.2">
      <c r="A433" s="317"/>
      <c r="B433" s="317"/>
      <c r="C433" s="317"/>
      <c r="D433" s="317"/>
      <c r="E433" s="317"/>
      <c r="F433" s="317"/>
      <c r="G433" s="317"/>
      <c r="H433" s="317"/>
      <c r="I433" s="317"/>
      <c r="J433" s="317"/>
      <c r="K433" s="317"/>
      <c r="L433" s="317"/>
      <c r="M433" s="317"/>
      <c r="N433" s="317"/>
      <c r="O433" s="317"/>
      <c r="P433" s="317"/>
      <c r="Q433" s="317"/>
      <c r="R433" s="317"/>
      <c r="S433" s="317"/>
      <c r="T433" s="317"/>
      <c r="U433" s="317"/>
      <c r="V433" s="317"/>
      <c r="W433" s="317"/>
      <c r="X433" s="317"/>
      <c r="Y433" s="317"/>
      <c r="Z433" s="317"/>
    </row>
    <row r="434" spans="1:26" ht="12.75" customHeight="1" x14ac:dyDescent="0.2">
      <c r="A434" s="317"/>
      <c r="B434" s="317"/>
      <c r="C434" s="317"/>
      <c r="D434" s="317"/>
      <c r="E434" s="317"/>
      <c r="F434" s="317"/>
      <c r="G434" s="317"/>
      <c r="H434" s="317"/>
      <c r="I434" s="317"/>
      <c r="J434" s="317"/>
      <c r="K434" s="317"/>
      <c r="L434" s="317"/>
      <c r="M434" s="317"/>
      <c r="N434" s="317"/>
      <c r="O434" s="317"/>
      <c r="P434" s="317"/>
      <c r="Q434" s="317"/>
      <c r="R434" s="317"/>
      <c r="S434" s="317"/>
      <c r="T434" s="317"/>
      <c r="U434" s="317"/>
      <c r="V434" s="317"/>
      <c r="W434" s="317"/>
      <c r="X434" s="317"/>
      <c r="Y434" s="317"/>
      <c r="Z434" s="317"/>
    </row>
    <row r="435" spans="1:26" ht="12.75" customHeight="1" x14ac:dyDescent="0.2">
      <c r="A435" s="317"/>
      <c r="B435" s="317"/>
      <c r="C435" s="317"/>
      <c r="D435" s="317"/>
      <c r="E435" s="317"/>
      <c r="F435" s="317"/>
      <c r="G435" s="317"/>
      <c r="H435" s="317"/>
      <c r="I435" s="317"/>
      <c r="J435" s="317"/>
      <c r="K435" s="317"/>
      <c r="L435" s="317"/>
      <c r="M435" s="317"/>
      <c r="N435" s="317"/>
      <c r="O435" s="317"/>
      <c r="P435" s="317"/>
      <c r="Q435" s="317"/>
      <c r="R435" s="317"/>
      <c r="S435" s="317"/>
      <c r="T435" s="317"/>
      <c r="U435" s="317"/>
      <c r="V435" s="317"/>
      <c r="W435" s="317"/>
      <c r="X435" s="317"/>
      <c r="Y435" s="317"/>
      <c r="Z435" s="317"/>
    </row>
    <row r="436" spans="1:26" ht="12.75" customHeight="1" x14ac:dyDescent="0.2">
      <c r="A436" s="317"/>
      <c r="B436" s="317"/>
      <c r="C436" s="317"/>
      <c r="D436" s="317"/>
      <c r="E436" s="317"/>
      <c r="F436" s="317"/>
      <c r="G436" s="317"/>
      <c r="H436" s="317"/>
      <c r="I436" s="317"/>
      <c r="J436" s="317"/>
      <c r="K436" s="317"/>
      <c r="L436" s="317"/>
      <c r="M436" s="317"/>
      <c r="N436" s="317"/>
      <c r="O436" s="317"/>
      <c r="P436" s="317"/>
      <c r="Q436" s="317"/>
      <c r="R436" s="317"/>
      <c r="S436" s="317"/>
      <c r="T436" s="317"/>
      <c r="U436" s="317"/>
      <c r="V436" s="317"/>
      <c r="W436" s="317"/>
      <c r="X436" s="317"/>
      <c r="Y436" s="317"/>
      <c r="Z436" s="317"/>
    </row>
    <row r="437" spans="1:26" ht="12.75" customHeight="1" x14ac:dyDescent="0.2">
      <c r="A437" s="317"/>
      <c r="B437" s="317"/>
      <c r="C437" s="317"/>
      <c r="D437" s="317"/>
      <c r="E437" s="317"/>
      <c r="F437" s="317"/>
      <c r="G437" s="317"/>
      <c r="H437" s="317"/>
      <c r="I437" s="317"/>
      <c r="J437" s="317"/>
      <c r="K437" s="317"/>
      <c r="L437" s="317"/>
      <c r="M437" s="317"/>
      <c r="N437" s="317"/>
      <c r="O437" s="317"/>
      <c r="P437" s="317"/>
      <c r="Q437" s="317"/>
      <c r="R437" s="317"/>
      <c r="S437" s="317"/>
      <c r="T437" s="317"/>
      <c r="U437" s="317"/>
      <c r="V437" s="317"/>
      <c r="W437" s="317"/>
      <c r="X437" s="317"/>
      <c r="Y437" s="317"/>
      <c r="Z437" s="317"/>
    </row>
    <row r="438" spans="1:26" ht="12.75" customHeight="1" x14ac:dyDescent="0.2">
      <c r="A438" s="317"/>
      <c r="B438" s="317"/>
      <c r="C438" s="317"/>
      <c r="D438" s="317"/>
      <c r="E438" s="317"/>
      <c r="F438" s="317"/>
      <c r="G438" s="317"/>
      <c r="H438" s="317"/>
      <c r="I438" s="317"/>
      <c r="J438" s="317"/>
      <c r="K438" s="317"/>
      <c r="L438" s="317"/>
      <c r="M438" s="317"/>
      <c r="N438" s="317"/>
      <c r="O438" s="317"/>
      <c r="P438" s="317"/>
      <c r="Q438" s="317"/>
      <c r="R438" s="317"/>
      <c r="S438" s="317"/>
      <c r="T438" s="317"/>
      <c r="U438" s="317"/>
      <c r="V438" s="317"/>
      <c r="W438" s="317"/>
      <c r="X438" s="317"/>
      <c r="Y438" s="317"/>
      <c r="Z438" s="317"/>
    </row>
    <row r="439" spans="1:26" ht="12.75" customHeight="1" x14ac:dyDescent="0.2">
      <c r="A439" s="317"/>
      <c r="B439" s="317"/>
      <c r="C439" s="317"/>
      <c r="D439" s="317"/>
      <c r="E439" s="317"/>
      <c r="F439" s="317"/>
      <c r="G439" s="317"/>
      <c r="H439" s="317"/>
      <c r="I439" s="317"/>
      <c r="J439" s="317"/>
      <c r="K439" s="317"/>
      <c r="L439" s="317"/>
      <c r="M439" s="317"/>
      <c r="N439" s="317"/>
      <c r="O439" s="317"/>
      <c r="P439" s="317"/>
      <c r="Q439" s="317"/>
      <c r="R439" s="317"/>
      <c r="S439" s="317"/>
      <c r="T439" s="317"/>
      <c r="U439" s="317"/>
      <c r="V439" s="317"/>
      <c r="W439" s="317"/>
      <c r="X439" s="317"/>
      <c r="Y439" s="317"/>
      <c r="Z439" s="317"/>
    </row>
    <row r="440" spans="1:26" ht="12.75" customHeight="1" x14ac:dyDescent="0.2">
      <c r="A440" s="317"/>
      <c r="B440" s="317"/>
      <c r="C440" s="317"/>
      <c r="D440" s="317"/>
      <c r="E440" s="317"/>
      <c r="F440" s="317"/>
      <c r="G440" s="317"/>
      <c r="H440" s="317"/>
      <c r="I440" s="317"/>
      <c r="J440" s="317"/>
      <c r="K440" s="317"/>
      <c r="L440" s="317"/>
      <c r="M440" s="317"/>
      <c r="N440" s="317"/>
      <c r="O440" s="317"/>
      <c r="P440" s="317"/>
      <c r="Q440" s="317"/>
      <c r="R440" s="317"/>
      <c r="S440" s="317"/>
      <c r="T440" s="317"/>
      <c r="U440" s="317"/>
      <c r="V440" s="317"/>
      <c r="W440" s="317"/>
      <c r="X440" s="317"/>
      <c r="Y440" s="317"/>
      <c r="Z440" s="317"/>
    </row>
    <row r="441" spans="1:26" ht="12.75" customHeight="1" x14ac:dyDescent="0.2">
      <c r="A441" s="317"/>
      <c r="B441" s="317"/>
      <c r="C441" s="317"/>
      <c r="D441" s="317"/>
      <c r="E441" s="317"/>
      <c r="F441" s="317"/>
      <c r="G441" s="317"/>
      <c r="H441" s="317"/>
      <c r="I441" s="317"/>
      <c r="J441" s="317"/>
      <c r="K441" s="317"/>
      <c r="L441" s="317"/>
      <c r="M441" s="317"/>
      <c r="N441" s="317"/>
      <c r="O441" s="317"/>
      <c r="P441" s="317"/>
      <c r="Q441" s="317"/>
      <c r="R441" s="317"/>
      <c r="S441" s="317"/>
      <c r="T441" s="317"/>
      <c r="U441" s="317"/>
      <c r="V441" s="317"/>
      <c r="W441" s="317"/>
      <c r="X441" s="317"/>
      <c r="Y441" s="317"/>
      <c r="Z441" s="317"/>
    </row>
    <row r="442" spans="1:26" ht="12.75" customHeight="1" x14ac:dyDescent="0.2">
      <c r="A442" s="317"/>
      <c r="B442" s="317"/>
      <c r="C442" s="317"/>
      <c r="D442" s="317"/>
      <c r="E442" s="317"/>
      <c r="F442" s="317"/>
      <c r="G442" s="317"/>
      <c r="H442" s="317"/>
      <c r="I442" s="317"/>
      <c r="J442" s="317"/>
      <c r="K442" s="317"/>
      <c r="L442" s="317"/>
      <c r="M442" s="317"/>
      <c r="N442" s="317"/>
      <c r="O442" s="317"/>
      <c r="P442" s="317"/>
      <c r="Q442" s="317"/>
      <c r="R442" s="317"/>
      <c r="S442" s="317"/>
      <c r="T442" s="317"/>
      <c r="U442" s="317"/>
      <c r="V442" s="317"/>
      <c r="W442" s="317"/>
      <c r="X442" s="317"/>
      <c r="Y442" s="317"/>
      <c r="Z442" s="317"/>
    </row>
    <row r="443" spans="1:26" ht="12.75" customHeight="1" x14ac:dyDescent="0.2">
      <c r="A443" s="317"/>
      <c r="B443" s="317"/>
      <c r="C443" s="317"/>
      <c r="D443" s="317"/>
      <c r="E443" s="317"/>
      <c r="F443" s="317"/>
      <c r="G443" s="317"/>
      <c r="H443" s="317"/>
      <c r="I443" s="317"/>
      <c r="J443" s="317"/>
      <c r="K443" s="317"/>
      <c r="L443" s="317"/>
      <c r="M443" s="317"/>
      <c r="N443" s="317"/>
      <c r="O443" s="317"/>
      <c r="P443" s="317"/>
      <c r="Q443" s="317"/>
      <c r="R443" s="317"/>
      <c r="S443" s="317"/>
      <c r="T443" s="317"/>
      <c r="U443" s="317"/>
      <c r="V443" s="317"/>
      <c r="W443" s="317"/>
      <c r="X443" s="317"/>
      <c r="Y443" s="317"/>
      <c r="Z443" s="317"/>
    </row>
    <row r="444" spans="1:26" ht="12.75" customHeight="1" x14ac:dyDescent="0.2">
      <c r="A444" s="317"/>
      <c r="B444" s="317"/>
      <c r="C444" s="317"/>
      <c r="D444" s="317"/>
      <c r="E444" s="317"/>
      <c r="F444" s="317"/>
      <c r="G444" s="317"/>
      <c r="H444" s="317"/>
      <c r="I444" s="317"/>
      <c r="J444" s="317"/>
      <c r="K444" s="317"/>
      <c r="L444" s="317"/>
      <c r="M444" s="317"/>
      <c r="N444" s="317"/>
      <c r="O444" s="317"/>
      <c r="P444" s="317"/>
      <c r="Q444" s="317"/>
      <c r="R444" s="317"/>
      <c r="S444" s="317"/>
      <c r="T444" s="317"/>
      <c r="U444" s="317"/>
      <c r="V444" s="317"/>
      <c r="W444" s="317"/>
      <c r="X444" s="317"/>
      <c r="Y444" s="317"/>
      <c r="Z444" s="317"/>
    </row>
    <row r="445" spans="1:26" ht="12.75" customHeight="1" x14ac:dyDescent="0.2">
      <c r="A445" s="317"/>
      <c r="B445" s="317"/>
      <c r="C445" s="317"/>
      <c r="D445" s="317"/>
      <c r="E445" s="317"/>
      <c r="F445" s="317"/>
      <c r="G445" s="317"/>
      <c r="H445" s="317"/>
      <c r="I445" s="317"/>
      <c r="J445" s="317"/>
      <c r="K445" s="317"/>
      <c r="L445" s="317"/>
      <c r="M445" s="317"/>
      <c r="N445" s="317"/>
      <c r="O445" s="317"/>
      <c r="P445" s="317"/>
      <c r="Q445" s="317"/>
      <c r="R445" s="317"/>
      <c r="S445" s="317"/>
      <c r="T445" s="317"/>
      <c r="U445" s="317"/>
      <c r="V445" s="317"/>
      <c r="W445" s="317"/>
      <c r="X445" s="317"/>
      <c r="Y445" s="317"/>
      <c r="Z445" s="317"/>
    </row>
    <row r="446" spans="1:26" ht="12.75" customHeight="1" x14ac:dyDescent="0.2">
      <c r="A446" s="317"/>
      <c r="B446" s="317"/>
      <c r="C446" s="317"/>
      <c r="D446" s="317"/>
      <c r="E446" s="317"/>
      <c r="F446" s="317"/>
      <c r="G446" s="317"/>
      <c r="H446" s="317"/>
      <c r="I446" s="317"/>
      <c r="J446" s="317"/>
      <c r="K446" s="317"/>
      <c r="L446" s="317"/>
      <c r="M446" s="317"/>
      <c r="N446" s="317"/>
      <c r="O446" s="317"/>
      <c r="P446" s="317"/>
      <c r="Q446" s="317"/>
      <c r="R446" s="317"/>
      <c r="S446" s="317"/>
      <c r="T446" s="317"/>
      <c r="U446" s="317"/>
      <c r="V446" s="317"/>
      <c r="W446" s="317"/>
      <c r="X446" s="317"/>
      <c r="Y446" s="317"/>
      <c r="Z446" s="317"/>
    </row>
    <row r="447" spans="1:26" ht="12.75" customHeight="1" x14ac:dyDescent="0.2">
      <c r="A447" s="317"/>
      <c r="B447" s="317"/>
      <c r="C447" s="317"/>
      <c r="D447" s="317"/>
      <c r="E447" s="317"/>
      <c r="F447" s="317"/>
      <c r="G447" s="317"/>
      <c r="H447" s="317"/>
      <c r="I447" s="317"/>
      <c r="J447" s="317"/>
      <c r="K447" s="317"/>
      <c r="L447" s="317"/>
      <c r="M447" s="317"/>
      <c r="N447" s="317"/>
      <c r="O447" s="317"/>
      <c r="P447" s="317"/>
      <c r="Q447" s="317"/>
      <c r="R447" s="317"/>
      <c r="S447" s="317"/>
      <c r="T447" s="317"/>
      <c r="U447" s="317"/>
      <c r="V447" s="317"/>
      <c r="W447" s="317"/>
      <c r="X447" s="317"/>
      <c r="Y447" s="317"/>
      <c r="Z447" s="317"/>
    </row>
    <row r="448" spans="1:26" ht="12.75" customHeight="1" x14ac:dyDescent="0.2">
      <c r="A448" s="317"/>
      <c r="B448" s="317"/>
      <c r="C448" s="317"/>
      <c r="D448" s="317"/>
      <c r="E448" s="317"/>
      <c r="F448" s="317"/>
      <c r="G448" s="317"/>
      <c r="H448" s="317"/>
      <c r="I448" s="317"/>
      <c r="J448" s="317"/>
      <c r="K448" s="317"/>
      <c r="L448" s="317"/>
      <c r="M448" s="317"/>
      <c r="N448" s="317"/>
      <c r="O448" s="317"/>
      <c r="P448" s="317"/>
      <c r="Q448" s="317"/>
      <c r="R448" s="317"/>
      <c r="S448" s="317"/>
      <c r="T448" s="317"/>
      <c r="U448" s="317"/>
      <c r="V448" s="317"/>
      <c r="W448" s="317"/>
      <c r="X448" s="317"/>
      <c r="Y448" s="317"/>
      <c r="Z448" s="317"/>
    </row>
    <row r="449" spans="1:26" ht="12.75" customHeight="1" x14ac:dyDescent="0.2">
      <c r="A449" s="317"/>
      <c r="B449" s="317"/>
      <c r="C449" s="317"/>
      <c r="D449" s="317"/>
      <c r="E449" s="317"/>
      <c r="F449" s="317"/>
      <c r="G449" s="317"/>
      <c r="H449" s="317"/>
      <c r="I449" s="317"/>
      <c r="J449" s="317"/>
      <c r="K449" s="317"/>
      <c r="L449" s="317"/>
      <c r="M449" s="317"/>
      <c r="N449" s="317"/>
      <c r="O449" s="317"/>
      <c r="P449" s="317"/>
      <c r="Q449" s="317"/>
      <c r="R449" s="317"/>
      <c r="S449" s="317"/>
      <c r="T449" s="317"/>
      <c r="U449" s="317"/>
      <c r="V449" s="317"/>
      <c r="W449" s="317"/>
      <c r="X449" s="317"/>
      <c r="Y449" s="317"/>
      <c r="Z449" s="317"/>
    </row>
    <row r="450" spans="1:26" ht="12.75" customHeight="1" x14ac:dyDescent="0.2">
      <c r="A450" s="317"/>
      <c r="B450" s="317"/>
      <c r="C450" s="317"/>
      <c r="D450" s="317"/>
      <c r="E450" s="317"/>
      <c r="F450" s="317"/>
      <c r="G450" s="317"/>
      <c r="H450" s="317"/>
      <c r="I450" s="317"/>
      <c r="J450" s="317"/>
      <c r="K450" s="317"/>
      <c r="L450" s="317"/>
      <c r="M450" s="317"/>
      <c r="N450" s="317"/>
      <c r="O450" s="317"/>
      <c r="P450" s="317"/>
      <c r="Q450" s="317"/>
      <c r="R450" s="317"/>
      <c r="S450" s="317"/>
      <c r="T450" s="317"/>
      <c r="U450" s="317"/>
      <c r="V450" s="317"/>
      <c r="W450" s="317"/>
      <c r="X450" s="317"/>
      <c r="Y450" s="317"/>
      <c r="Z450" s="317"/>
    </row>
    <row r="451" spans="1:26" ht="12.75" customHeight="1" x14ac:dyDescent="0.2">
      <c r="A451" s="317"/>
      <c r="B451" s="317"/>
      <c r="C451" s="317"/>
      <c r="D451" s="317"/>
      <c r="E451" s="317"/>
      <c r="F451" s="317"/>
      <c r="G451" s="317"/>
      <c r="H451" s="317"/>
      <c r="I451" s="317"/>
      <c r="J451" s="317"/>
      <c r="K451" s="317"/>
      <c r="L451" s="317"/>
      <c r="M451" s="317"/>
      <c r="N451" s="317"/>
      <c r="O451" s="317"/>
      <c r="P451" s="317"/>
      <c r="Q451" s="317"/>
      <c r="R451" s="317"/>
      <c r="S451" s="317"/>
      <c r="T451" s="317"/>
      <c r="U451" s="317"/>
      <c r="V451" s="317"/>
      <c r="W451" s="317"/>
      <c r="X451" s="317"/>
      <c r="Y451" s="317"/>
      <c r="Z451" s="317"/>
    </row>
    <row r="452" spans="1:26" ht="12.75" customHeight="1" x14ac:dyDescent="0.2">
      <c r="A452" s="317"/>
      <c r="B452" s="317"/>
      <c r="C452" s="317"/>
      <c r="D452" s="317"/>
      <c r="E452" s="317"/>
      <c r="F452" s="317"/>
      <c r="G452" s="317"/>
      <c r="H452" s="317"/>
      <c r="I452" s="317"/>
      <c r="J452" s="317"/>
      <c r="K452" s="317"/>
      <c r="L452" s="317"/>
      <c r="M452" s="317"/>
      <c r="N452" s="317"/>
      <c r="O452" s="317"/>
      <c r="P452" s="317"/>
      <c r="Q452" s="317"/>
      <c r="R452" s="317"/>
      <c r="S452" s="317"/>
      <c r="T452" s="317"/>
      <c r="U452" s="317"/>
      <c r="V452" s="317"/>
      <c r="W452" s="317"/>
      <c r="X452" s="317"/>
      <c r="Y452" s="317"/>
      <c r="Z452" s="317"/>
    </row>
    <row r="453" spans="1:26" ht="12.75" customHeight="1" x14ac:dyDescent="0.2">
      <c r="A453" s="317"/>
      <c r="B453" s="317"/>
      <c r="C453" s="317"/>
      <c r="D453" s="317"/>
      <c r="E453" s="317"/>
      <c r="F453" s="317"/>
      <c r="G453" s="317"/>
      <c r="H453" s="317"/>
      <c r="I453" s="317"/>
      <c r="J453" s="317"/>
      <c r="K453" s="317"/>
      <c r="L453" s="317"/>
      <c r="M453" s="317"/>
      <c r="N453" s="317"/>
      <c r="O453" s="317"/>
      <c r="P453" s="317"/>
      <c r="Q453" s="317"/>
      <c r="R453" s="317"/>
      <c r="S453" s="317"/>
      <c r="T453" s="317"/>
      <c r="U453" s="317"/>
      <c r="V453" s="317"/>
      <c r="W453" s="317"/>
      <c r="X453" s="317"/>
      <c r="Y453" s="317"/>
      <c r="Z453" s="317"/>
    </row>
    <row r="454" spans="1:26" ht="12.75" customHeight="1" x14ac:dyDescent="0.2">
      <c r="A454" s="317"/>
      <c r="B454" s="317"/>
      <c r="C454" s="317"/>
      <c r="D454" s="317"/>
      <c r="E454" s="317"/>
      <c r="F454" s="317"/>
      <c r="G454" s="317"/>
      <c r="H454" s="317"/>
      <c r="I454" s="317"/>
      <c r="J454" s="317"/>
      <c r="K454" s="317"/>
      <c r="L454" s="317"/>
      <c r="M454" s="317"/>
      <c r="N454" s="317"/>
      <c r="O454" s="317"/>
      <c r="P454" s="317"/>
      <c r="Q454" s="317"/>
      <c r="R454" s="317"/>
      <c r="S454" s="317"/>
      <c r="T454" s="317"/>
      <c r="U454" s="317"/>
      <c r="V454" s="317"/>
      <c r="W454" s="317"/>
      <c r="X454" s="317"/>
      <c r="Y454" s="317"/>
      <c r="Z454" s="317"/>
    </row>
    <row r="455" spans="1:26" ht="12.75" customHeight="1" x14ac:dyDescent="0.2">
      <c r="A455" s="317"/>
      <c r="B455" s="317"/>
      <c r="C455" s="317"/>
      <c r="D455" s="317"/>
      <c r="E455" s="317"/>
      <c r="F455" s="317"/>
      <c r="G455" s="317"/>
      <c r="H455" s="317"/>
      <c r="I455" s="317"/>
      <c r="J455" s="317"/>
      <c r="K455" s="317"/>
      <c r="L455" s="317"/>
      <c r="M455" s="317"/>
      <c r="N455" s="317"/>
      <c r="O455" s="317"/>
      <c r="P455" s="317"/>
      <c r="Q455" s="317"/>
      <c r="R455" s="317"/>
      <c r="S455" s="317"/>
      <c r="T455" s="317"/>
      <c r="U455" s="317"/>
      <c r="V455" s="317"/>
      <c r="W455" s="317"/>
      <c r="X455" s="317"/>
      <c r="Y455" s="317"/>
      <c r="Z455" s="317"/>
    </row>
    <row r="456" spans="1:26" ht="12.75" customHeight="1" x14ac:dyDescent="0.2">
      <c r="A456" s="317"/>
      <c r="B456" s="317"/>
      <c r="C456" s="317"/>
      <c r="D456" s="317"/>
      <c r="E456" s="317"/>
      <c r="F456" s="317"/>
      <c r="G456" s="317"/>
      <c r="H456" s="317"/>
      <c r="I456" s="317"/>
      <c r="J456" s="317"/>
      <c r="K456" s="317"/>
      <c r="L456" s="317"/>
      <c r="M456" s="317"/>
      <c r="N456" s="317"/>
      <c r="O456" s="317"/>
      <c r="P456" s="317"/>
      <c r="Q456" s="317"/>
      <c r="R456" s="317"/>
      <c r="S456" s="317"/>
      <c r="T456" s="317"/>
      <c r="U456" s="317"/>
      <c r="V456" s="317"/>
      <c r="W456" s="317"/>
      <c r="X456" s="317"/>
      <c r="Y456" s="317"/>
      <c r="Z456" s="317"/>
    </row>
    <row r="457" spans="1:26" ht="12.75" customHeight="1" x14ac:dyDescent="0.2">
      <c r="A457" s="317"/>
      <c r="B457" s="317"/>
      <c r="C457" s="317"/>
      <c r="D457" s="317"/>
      <c r="E457" s="317"/>
      <c r="F457" s="317"/>
      <c r="G457" s="317"/>
      <c r="H457" s="317"/>
      <c r="I457" s="317"/>
      <c r="J457" s="317"/>
      <c r="K457" s="317"/>
      <c r="L457" s="317"/>
      <c r="M457" s="317"/>
      <c r="N457" s="317"/>
      <c r="O457" s="317"/>
      <c r="P457" s="317"/>
      <c r="Q457" s="317"/>
      <c r="R457" s="317"/>
      <c r="S457" s="317"/>
      <c r="T457" s="317"/>
      <c r="U457" s="317"/>
      <c r="V457" s="317"/>
      <c r="W457" s="317"/>
      <c r="X457" s="317"/>
      <c r="Y457" s="317"/>
      <c r="Z457" s="317"/>
    </row>
    <row r="458" spans="1:26" ht="12.75" customHeight="1" x14ac:dyDescent="0.2">
      <c r="A458" s="317"/>
      <c r="B458" s="317"/>
      <c r="C458" s="317"/>
      <c r="D458" s="317"/>
      <c r="E458" s="317"/>
      <c r="F458" s="317"/>
      <c r="G458" s="317"/>
      <c r="H458" s="317"/>
      <c r="I458" s="317"/>
      <c r="J458" s="317"/>
      <c r="K458" s="317"/>
      <c r="L458" s="317"/>
      <c r="M458" s="317"/>
      <c r="N458" s="317"/>
      <c r="O458" s="317"/>
      <c r="P458" s="317"/>
      <c r="Q458" s="317"/>
      <c r="R458" s="317"/>
      <c r="S458" s="317"/>
      <c r="T458" s="317"/>
      <c r="U458" s="317"/>
      <c r="V458" s="317"/>
      <c r="W458" s="317"/>
      <c r="X458" s="317"/>
      <c r="Y458" s="317"/>
      <c r="Z458" s="317"/>
    </row>
    <row r="459" spans="1:26" ht="12.75" customHeight="1" x14ac:dyDescent="0.2">
      <c r="A459" s="317"/>
      <c r="B459" s="317"/>
      <c r="C459" s="317"/>
      <c r="D459" s="317"/>
      <c r="E459" s="317"/>
      <c r="F459" s="317"/>
      <c r="G459" s="317"/>
      <c r="H459" s="317"/>
      <c r="I459" s="317"/>
      <c r="J459" s="317"/>
      <c r="K459" s="317"/>
      <c r="L459" s="317"/>
      <c r="M459" s="317"/>
      <c r="N459" s="317"/>
      <c r="O459" s="317"/>
      <c r="P459" s="317"/>
      <c r="Q459" s="317"/>
      <c r="R459" s="317"/>
      <c r="S459" s="317"/>
      <c r="T459" s="317"/>
      <c r="U459" s="317"/>
      <c r="V459" s="317"/>
      <c r="W459" s="317"/>
      <c r="X459" s="317"/>
      <c r="Y459" s="317"/>
      <c r="Z459" s="317"/>
    </row>
    <row r="460" spans="1:26" ht="12.75" customHeight="1" x14ac:dyDescent="0.2">
      <c r="A460" s="317"/>
      <c r="B460" s="317"/>
      <c r="C460" s="317"/>
      <c r="D460" s="317"/>
      <c r="E460" s="317"/>
      <c r="F460" s="317"/>
      <c r="G460" s="317"/>
      <c r="H460" s="317"/>
      <c r="I460" s="317"/>
      <c r="J460" s="317"/>
      <c r="K460" s="317"/>
      <c r="L460" s="317"/>
      <c r="M460" s="317"/>
      <c r="N460" s="317"/>
      <c r="O460" s="317"/>
      <c r="P460" s="317"/>
      <c r="Q460" s="317"/>
      <c r="R460" s="317"/>
      <c r="S460" s="317"/>
      <c r="T460" s="317"/>
      <c r="U460" s="317"/>
      <c r="V460" s="317"/>
      <c r="W460" s="317"/>
      <c r="X460" s="317"/>
      <c r="Y460" s="317"/>
      <c r="Z460" s="317"/>
    </row>
    <row r="461" spans="1:26" ht="12.75" customHeight="1" x14ac:dyDescent="0.2">
      <c r="A461" s="317"/>
      <c r="B461" s="317"/>
      <c r="C461" s="317"/>
      <c r="D461" s="317"/>
      <c r="E461" s="317"/>
      <c r="F461" s="317"/>
      <c r="G461" s="317"/>
      <c r="H461" s="317"/>
      <c r="I461" s="317"/>
      <c r="J461" s="317"/>
      <c r="K461" s="317"/>
      <c r="L461" s="317"/>
      <c r="M461" s="317"/>
      <c r="N461" s="317"/>
      <c r="O461" s="317"/>
      <c r="P461" s="317"/>
      <c r="Q461" s="317"/>
      <c r="R461" s="317"/>
      <c r="S461" s="317"/>
      <c r="T461" s="317"/>
      <c r="U461" s="317"/>
      <c r="V461" s="317"/>
      <c r="W461" s="317"/>
      <c r="X461" s="317"/>
      <c r="Y461" s="317"/>
      <c r="Z461" s="317"/>
    </row>
    <row r="462" spans="1:26" ht="12.75" customHeight="1" x14ac:dyDescent="0.2">
      <c r="A462" s="317"/>
      <c r="B462" s="317"/>
      <c r="C462" s="317"/>
      <c r="D462" s="317"/>
      <c r="E462" s="317"/>
      <c r="F462" s="317"/>
      <c r="G462" s="317"/>
      <c r="H462" s="317"/>
      <c r="I462" s="317"/>
      <c r="J462" s="317"/>
      <c r="K462" s="317"/>
      <c r="L462" s="317"/>
      <c r="M462" s="317"/>
      <c r="N462" s="317"/>
      <c r="O462" s="317"/>
      <c r="P462" s="317"/>
      <c r="Q462" s="317"/>
      <c r="R462" s="317"/>
      <c r="S462" s="317"/>
      <c r="T462" s="317"/>
      <c r="U462" s="317"/>
      <c r="V462" s="317"/>
      <c r="W462" s="317"/>
      <c r="X462" s="317"/>
      <c r="Y462" s="317"/>
      <c r="Z462" s="317"/>
    </row>
    <row r="463" spans="1:26" ht="12.75" customHeight="1" x14ac:dyDescent="0.2">
      <c r="A463" s="317"/>
      <c r="B463" s="317"/>
      <c r="C463" s="317"/>
      <c r="D463" s="317"/>
      <c r="E463" s="317"/>
      <c r="F463" s="317"/>
      <c r="G463" s="317"/>
      <c r="H463" s="317"/>
      <c r="I463" s="317"/>
      <c r="J463" s="317"/>
      <c r="K463" s="317"/>
      <c r="L463" s="317"/>
      <c r="M463" s="317"/>
      <c r="N463" s="317"/>
      <c r="O463" s="317"/>
      <c r="P463" s="317"/>
      <c r="Q463" s="317"/>
      <c r="R463" s="317"/>
      <c r="S463" s="317"/>
      <c r="T463" s="317"/>
      <c r="U463" s="317"/>
      <c r="V463" s="317"/>
      <c r="W463" s="317"/>
      <c r="X463" s="317"/>
      <c r="Y463" s="317"/>
      <c r="Z463" s="317"/>
    </row>
    <row r="464" spans="1:26" ht="12.75" customHeight="1" x14ac:dyDescent="0.2">
      <c r="A464" s="317"/>
      <c r="B464" s="317"/>
      <c r="C464" s="317"/>
      <c r="D464" s="317"/>
      <c r="E464" s="317"/>
      <c r="F464" s="317"/>
      <c r="G464" s="317"/>
      <c r="H464" s="317"/>
      <c r="I464" s="317"/>
      <c r="J464" s="317"/>
      <c r="K464" s="317"/>
      <c r="L464" s="317"/>
      <c r="M464" s="317"/>
      <c r="N464" s="317"/>
      <c r="O464" s="317"/>
      <c r="P464" s="317"/>
      <c r="Q464" s="317"/>
      <c r="R464" s="317"/>
      <c r="S464" s="317"/>
      <c r="T464" s="317"/>
      <c r="U464" s="317"/>
      <c r="V464" s="317"/>
      <c r="W464" s="317"/>
      <c r="X464" s="317"/>
      <c r="Y464" s="317"/>
      <c r="Z464" s="317"/>
    </row>
    <row r="465" spans="1:26" ht="12.75" customHeight="1" x14ac:dyDescent="0.2">
      <c r="A465" s="317"/>
      <c r="B465" s="317"/>
      <c r="C465" s="317"/>
      <c r="D465" s="317"/>
      <c r="E465" s="317"/>
      <c r="F465" s="317"/>
      <c r="G465" s="317"/>
      <c r="H465" s="317"/>
      <c r="I465" s="317"/>
      <c r="J465" s="317"/>
      <c r="K465" s="317"/>
      <c r="L465" s="317"/>
      <c r="M465" s="317"/>
      <c r="N465" s="317"/>
      <c r="O465" s="317"/>
      <c r="P465" s="317"/>
      <c r="Q465" s="317"/>
      <c r="R465" s="317"/>
      <c r="S465" s="317"/>
      <c r="T465" s="317"/>
      <c r="U465" s="317"/>
      <c r="V465" s="317"/>
      <c r="W465" s="317"/>
      <c r="X465" s="317"/>
      <c r="Y465" s="317"/>
      <c r="Z465" s="317"/>
    </row>
    <row r="466" spans="1:26" ht="12.75" customHeight="1" x14ac:dyDescent="0.2">
      <c r="A466" s="317"/>
      <c r="B466" s="317"/>
      <c r="C466" s="317"/>
      <c r="D466" s="317"/>
      <c r="E466" s="317"/>
      <c r="F466" s="317"/>
      <c r="G466" s="317"/>
      <c r="H466" s="317"/>
      <c r="I466" s="317"/>
      <c r="J466" s="317"/>
      <c r="K466" s="317"/>
      <c r="L466" s="317"/>
      <c r="M466" s="317"/>
      <c r="N466" s="317"/>
      <c r="O466" s="317"/>
      <c r="P466" s="317"/>
      <c r="Q466" s="317"/>
      <c r="R466" s="317"/>
      <c r="S466" s="317"/>
      <c r="T466" s="317"/>
      <c r="U466" s="317"/>
      <c r="V466" s="317"/>
      <c r="W466" s="317"/>
      <c r="X466" s="317"/>
      <c r="Y466" s="317"/>
      <c r="Z466" s="317"/>
    </row>
    <row r="467" spans="1:26" ht="12.75" customHeight="1" x14ac:dyDescent="0.2">
      <c r="A467" s="317"/>
      <c r="B467" s="317"/>
      <c r="C467" s="317"/>
      <c r="D467" s="317"/>
      <c r="E467" s="317"/>
      <c r="F467" s="317"/>
      <c r="G467" s="317"/>
      <c r="H467" s="317"/>
      <c r="I467" s="317"/>
      <c r="J467" s="317"/>
      <c r="K467" s="317"/>
      <c r="L467" s="317"/>
      <c r="M467" s="317"/>
      <c r="N467" s="317"/>
      <c r="O467" s="317"/>
      <c r="P467" s="317"/>
      <c r="Q467" s="317"/>
      <c r="R467" s="317"/>
      <c r="S467" s="317"/>
      <c r="T467" s="317"/>
      <c r="U467" s="317"/>
      <c r="V467" s="317"/>
      <c r="W467" s="317"/>
      <c r="X467" s="317"/>
      <c r="Y467" s="317"/>
      <c r="Z467" s="317"/>
    </row>
    <row r="468" spans="1:26" ht="12.75" customHeight="1" x14ac:dyDescent="0.2">
      <c r="A468" s="317"/>
      <c r="B468" s="317"/>
      <c r="C468" s="317"/>
      <c r="D468" s="317"/>
      <c r="E468" s="317"/>
      <c r="F468" s="317"/>
      <c r="G468" s="317"/>
      <c r="H468" s="317"/>
      <c r="I468" s="317"/>
      <c r="J468" s="317"/>
      <c r="K468" s="317"/>
      <c r="L468" s="317"/>
      <c r="M468" s="317"/>
      <c r="N468" s="317"/>
      <c r="O468" s="317"/>
      <c r="P468" s="317"/>
      <c r="Q468" s="317"/>
      <c r="R468" s="317"/>
      <c r="S468" s="317"/>
      <c r="T468" s="317"/>
      <c r="U468" s="317"/>
      <c r="V468" s="317"/>
      <c r="W468" s="317"/>
      <c r="X468" s="317"/>
      <c r="Y468" s="317"/>
      <c r="Z468" s="317"/>
    </row>
    <row r="469" spans="1:26" ht="12.75" customHeight="1" x14ac:dyDescent="0.2">
      <c r="A469" s="317"/>
      <c r="B469" s="317"/>
      <c r="C469" s="317"/>
      <c r="D469" s="317"/>
      <c r="E469" s="317"/>
      <c r="F469" s="317"/>
      <c r="G469" s="317"/>
      <c r="H469" s="317"/>
      <c r="I469" s="317"/>
      <c r="J469" s="317"/>
      <c r="K469" s="317"/>
      <c r="L469" s="317"/>
      <c r="M469" s="317"/>
      <c r="N469" s="317"/>
      <c r="O469" s="317"/>
      <c r="P469" s="317"/>
      <c r="Q469" s="317"/>
      <c r="R469" s="317"/>
      <c r="S469" s="317"/>
      <c r="T469" s="317"/>
      <c r="U469" s="317"/>
      <c r="V469" s="317"/>
      <c r="W469" s="317"/>
      <c r="X469" s="317"/>
      <c r="Y469" s="317"/>
      <c r="Z469" s="317"/>
    </row>
    <row r="470" spans="1:26" ht="12.75" customHeight="1" x14ac:dyDescent="0.2">
      <c r="A470" s="317"/>
      <c r="B470" s="317"/>
      <c r="C470" s="317"/>
      <c r="D470" s="317"/>
      <c r="E470" s="317"/>
      <c r="F470" s="317"/>
      <c r="G470" s="317"/>
      <c r="H470" s="317"/>
      <c r="I470" s="317"/>
      <c r="J470" s="317"/>
      <c r="K470" s="317"/>
      <c r="L470" s="317"/>
      <c r="M470" s="317"/>
      <c r="N470" s="317"/>
      <c r="O470" s="317"/>
      <c r="P470" s="317"/>
      <c r="Q470" s="317"/>
      <c r="R470" s="317"/>
      <c r="S470" s="317"/>
      <c r="T470" s="317"/>
      <c r="U470" s="317"/>
      <c r="V470" s="317"/>
      <c r="W470" s="317"/>
      <c r="X470" s="317"/>
      <c r="Y470" s="317"/>
      <c r="Z470" s="317"/>
    </row>
    <row r="471" spans="1:26" ht="12.75" customHeight="1" x14ac:dyDescent="0.2">
      <c r="A471" s="317"/>
      <c r="B471" s="317"/>
      <c r="C471" s="317"/>
      <c r="D471" s="317"/>
      <c r="E471" s="317"/>
      <c r="F471" s="317"/>
      <c r="G471" s="317"/>
      <c r="H471" s="317"/>
      <c r="I471" s="317"/>
      <c r="J471" s="317"/>
      <c r="K471" s="317"/>
      <c r="L471" s="317"/>
      <c r="M471" s="317"/>
      <c r="N471" s="317"/>
      <c r="O471" s="317"/>
      <c r="P471" s="317"/>
      <c r="Q471" s="317"/>
      <c r="R471" s="317"/>
      <c r="S471" s="317"/>
      <c r="T471" s="317"/>
      <c r="U471" s="317"/>
      <c r="V471" s="317"/>
      <c r="W471" s="317"/>
      <c r="X471" s="317"/>
      <c r="Y471" s="317"/>
      <c r="Z471" s="317"/>
    </row>
    <row r="472" spans="1:26" ht="12.75" customHeight="1" x14ac:dyDescent="0.2">
      <c r="A472" s="317"/>
      <c r="B472" s="317"/>
      <c r="C472" s="317"/>
      <c r="D472" s="317"/>
      <c r="E472" s="317"/>
      <c r="F472" s="317"/>
      <c r="G472" s="317"/>
      <c r="H472" s="317"/>
      <c r="I472" s="317"/>
      <c r="J472" s="317"/>
      <c r="K472" s="317"/>
      <c r="L472" s="317"/>
      <c r="M472" s="317"/>
      <c r="N472" s="317"/>
      <c r="O472" s="317"/>
      <c r="P472" s="317"/>
      <c r="Q472" s="317"/>
      <c r="R472" s="317"/>
      <c r="S472" s="317"/>
      <c r="T472" s="317"/>
      <c r="U472" s="317"/>
      <c r="V472" s="317"/>
      <c r="W472" s="317"/>
      <c r="X472" s="317"/>
      <c r="Y472" s="317"/>
      <c r="Z472" s="317"/>
    </row>
    <row r="473" spans="1:26" ht="12.75" customHeight="1" x14ac:dyDescent="0.2">
      <c r="A473" s="317"/>
      <c r="B473" s="317"/>
      <c r="C473" s="317"/>
      <c r="D473" s="317"/>
      <c r="E473" s="317"/>
      <c r="F473" s="317"/>
      <c r="G473" s="317"/>
      <c r="H473" s="317"/>
      <c r="I473" s="317"/>
      <c r="J473" s="317"/>
      <c r="K473" s="317"/>
      <c r="L473" s="317"/>
      <c r="M473" s="317"/>
      <c r="N473" s="317"/>
      <c r="O473" s="317"/>
      <c r="P473" s="317"/>
      <c r="Q473" s="317"/>
      <c r="R473" s="317"/>
      <c r="S473" s="317"/>
      <c r="T473" s="317"/>
      <c r="U473" s="317"/>
      <c r="V473" s="317"/>
      <c r="W473" s="317"/>
      <c r="X473" s="317"/>
      <c r="Y473" s="317"/>
      <c r="Z473" s="317"/>
    </row>
    <row r="474" spans="1:26" ht="12.75" customHeight="1" x14ac:dyDescent="0.2">
      <c r="A474" s="317"/>
      <c r="B474" s="317"/>
      <c r="C474" s="317"/>
      <c r="D474" s="317"/>
      <c r="E474" s="317"/>
      <c r="F474" s="317"/>
      <c r="G474" s="317"/>
      <c r="H474" s="317"/>
      <c r="I474" s="317"/>
      <c r="J474" s="317"/>
      <c r="K474" s="317"/>
      <c r="L474" s="317"/>
      <c r="M474" s="317"/>
      <c r="N474" s="317"/>
      <c r="O474" s="317"/>
      <c r="P474" s="317"/>
      <c r="Q474" s="317"/>
      <c r="R474" s="317"/>
      <c r="S474" s="317"/>
      <c r="T474" s="317"/>
      <c r="U474" s="317"/>
      <c r="V474" s="317"/>
      <c r="W474" s="317"/>
      <c r="X474" s="317"/>
      <c r="Y474" s="317"/>
      <c r="Z474" s="317"/>
    </row>
    <row r="475" spans="1:26" ht="12.75" customHeight="1" x14ac:dyDescent="0.2">
      <c r="A475" s="317"/>
      <c r="B475" s="317"/>
      <c r="C475" s="317"/>
      <c r="D475" s="317"/>
      <c r="E475" s="317"/>
      <c r="F475" s="317"/>
      <c r="G475" s="317"/>
      <c r="H475" s="317"/>
      <c r="I475" s="317"/>
      <c r="J475" s="317"/>
      <c r="K475" s="317"/>
      <c r="L475" s="317"/>
      <c r="M475" s="317"/>
      <c r="N475" s="317"/>
      <c r="O475" s="317"/>
      <c r="P475" s="317"/>
      <c r="Q475" s="317"/>
      <c r="R475" s="317"/>
      <c r="S475" s="317"/>
      <c r="T475" s="317"/>
      <c r="U475" s="317"/>
      <c r="V475" s="317"/>
      <c r="W475" s="317"/>
      <c r="X475" s="317"/>
      <c r="Y475" s="317"/>
      <c r="Z475" s="317"/>
    </row>
    <row r="476" spans="1:26" ht="12.75" customHeight="1" x14ac:dyDescent="0.2">
      <c r="A476" s="317"/>
      <c r="B476" s="317"/>
      <c r="C476" s="317"/>
      <c r="D476" s="317"/>
      <c r="E476" s="317"/>
      <c r="F476" s="317"/>
      <c r="G476" s="317"/>
      <c r="H476" s="317"/>
      <c r="I476" s="317"/>
      <c r="J476" s="317"/>
      <c r="K476" s="317"/>
      <c r="L476" s="317"/>
      <c r="M476" s="317"/>
      <c r="N476" s="317"/>
      <c r="O476" s="317"/>
      <c r="P476" s="317"/>
      <c r="Q476" s="317"/>
      <c r="R476" s="317"/>
      <c r="S476" s="317"/>
      <c r="T476" s="317"/>
      <c r="U476" s="317"/>
      <c r="V476" s="317"/>
      <c r="W476" s="317"/>
      <c r="X476" s="317"/>
      <c r="Y476" s="317"/>
      <c r="Z476" s="317"/>
    </row>
    <row r="477" spans="1:26" ht="12.75" customHeight="1" x14ac:dyDescent="0.2">
      <c r="A477" s="317"/>
      <c r="B477" s="317"/>
      <c r="C477" s="317"/>
      <c r="D477" s="317"/>
      <c r="E477" s="317"/>
      <c r="F477" s="317"/>
      <c r="G477" s="317"/>
      <c r="H477" s="317"/>
      <c r="I477" s="317"/>
      <c r="J477" s="317"/>
      <c r="K477" s="317"/>
      <c r="L477" s="317"/>
      <c r="M477" s="317"/>
      <c r="N477" s="317"/>
      <c r="O477" s="317"/>
      <c r="P477" s="317"/>
      <c r="Q477" s="317"/>
      <c r="R477" s="317"/>
      <c r="S477" s="317"/>
      <c r="T477" s="317"/>
      <c r="U477" s="317"/>
      <c r="V477" s="317"/>
      <c r="W477" s="317"/>
      <c r="X477" s="317"/>
      <c r="Y477" s="317"/>
      <c r="Z477" s="317"/>
    </row>
    <row r="478" spans="1:26" ht="12.75" customHeight="1" x14ac:dyDescent="0.2">
      <c r="A478" s="317"/>
      <c r="B478" s="317"/>
      <c r="C478" s="317"/>
      <c r="D478" s="317"/>
      <c r="E478" s="317"/>
      <c r="F478" s="317"/>
      <c r="G478" s="317"/>
      <c r="H478" s="317"/>
      <c r="I478" s="317"/>
      <c r="J478" s="317"/>
      <c r="K478" s="317"/>
      <c r="L478" s="317"/>
      <c r="M478" s="317"/>
      <c r="N478" s="317"/>
      <c r="O478" s="317"/>
      <c r="P478" s="317"/>
      <c r="Q478" s="317"/>
      <c r="R478" s="317"/>
      <c r="S478" s="317"/>
      <c r="T478" s="317"/>
      <c r="U478" s="317"/>
      <c r="V478" s="317"/>
      <c r="W478" s="317"/>
      <c r="X478" s="317"/>
      <c r="Y478" s="317"/>
      <c r="Z478" s="317"/>
    </row>
    <row r="479" spans="1:26" ht="12.75" customHeight="1" x14ac:dyDescent="0.2">
      <c r="A479" s="317"/>
      <c r="B479" s="317"/>
      <c r="C479" s="317"/>
      <c r="D479" s="317"/>
      <c r="E479" s="317"/>
      <c r="F479" s="317"/>
      <c r="G479" s="317"/>
      <c r="H479" s="317"/>
      <c r="I479" s="317"/>
      <c r="J479" s="317"/>
      <c r="K479" s="317"/>
      <c r="L479" s="317"/>
      <c r="M479" s="317"/>
      <c r="N479" s="317"/>
      <c r="O479" s="317"/>
      <c r="P479" s="317"/>
      <c r="Q479" s="317"/>
      <c r="R479" s="317"/>
      <c r="S479" s="317"/>
      <c r="T479" s="317"/>
      <c r="U479" s="317"/>
      <c r="V479" s="317"/>
      <c r="W479" s="317"/>
      <c r="X479" s="317"/>
      <c r="Y479" s="317"/>
      <c r="Z479" s="317"/>
    </row>
    <row r="480" spans="1:26" ht="12.75" customHeight="1" x14ac:dyDescent="0.2">
      <c r="A480" s="317"/>
      <c r="B480" s="317"/>
      <c r="C480" s="317"/>
      <c r="D480" s="317"/>
      <c r="E480" s="317"/>
      <c r="F480" s="317"/>
      <c r="G480" s="317"/>
      <c r="H480" s="317"/>
      <c r="I480" s="317"/>
      <c r="J480" s="317"/>
      <c r="K480" s="317"/>
      <c r="L480" s="317"/>
      <c r="M480" s="317"/>
      <c r="N480" s="317"/>
      <c r="O480" s="317"/>
      <c r="P480" s="317"/>
      <c r="Q480" s="317"/>
      <c r="R480" s="317"/>
      <c r="S480" s="317"/>
      <c r="T480" s="317"/>
      <c r="U480" s="317"/>
      <c r="V480" s="317"/>
      <c r="W480" s="317"/>
      <c r="X480" s="317"/>
      <c r="Y480" s="317"/>
      <c r="Z480" s="317"/>
    </row>
    <row r="481" spans="1:26" ht="12.75" customHeight="1" x14ac:dyDescent="0.2">
      <c r="A481" s="317"/>
      <c r="B481" s="317"/>
      <c r="C481" s="317"/>
      <c r="D481" s="317"/>
      <c r="E481" s="317"/>
      <c r="F481" s="317"/>
      <c r="G481" s="317"/>
      <c r="H481" s="317"/>
      <c r="I481" s="317"/>
      <c r="J481" s="317"/>
      <c r="K481" s="317"/>
      <c r="L481" s="317"/>
      <c r="M481" s="317"/>
      <c r="N481" s="317"/>
      <c r="O481" s="317"/>
      <c r="P481" s="317"/>
      <c r="Q481" s="317"/>
      <c r="R481" s="317"/>
      <c r="S481" s="317"/>
      <c r="T481" s="317"/>
      <c r="U481" s="317"/>
      <c r="V481" s="317"/>
      <c r="W481" s="317"/>
      <c r="X481" s="317"/>
      <c r="Y481" s="317"/>
      <c r="Z481" s="317"/>
    </row>
    <row r="482" spans="1:26" ht="12.75" customHeight="1" x14ac:dyDescent="0.2">
      <c r="A482" s="317"/>
      <c r="B482" s="317"/>
      <c r="C482" s="317"/>
      <c r="D482" s="317"/>
      <c r="E482" s="317"/>
      <c r="F482" s="317"/>
      <c r="G482" s="317"/>
      <c r="H482" s="317"/>
      <c r="I482" s="317"/>
      <c r="J482" s="317"/>
      <c r="K482" s="317"/>
      <c r="L482" s="317"/>
      <c r="M482" s="317"/>
      <c r="N482" s="317"/>
      <c r="O482" s="317"/>
      <c r="P482" s="317"/>
      <c r="Q482" s="317"/>
      <c r="R482" s="317"/>
      <c r="S482" s="317"/>
      <c r="T482" s="317"/>
      <c r="U482" s="317"/>
      <c r="V482" s="317"/>
      <c r="W482" s="317"/>
      <c r="X482" s="317"/>
      <c r="Y482" s="317"/>
      <c r="Z482" s="317"/>
    </row>
    <row r="483" spans="1:26" ht="12.75" customHeight="1" x14ac:dyDescent="0.2">
      <c r="A483" s="317"/>
      <c r="B483" s="317"/>
      <c r="C483" s="317"/>
      <c r="D483" s="317"/>
      <c r="E483" s="317"/>
      <c r="F483" s="317"/>
      <c r="G483" s="317"/>
      <c r="H483" s="317"/>
      <c r="I483" s="317"/>
      <c r="J483" s="317"/>
      <c r="K483" s="317"/>
      <c r="L483" s="317"/>
      <c r="M483" s="317"/>
      <c r="N483" s="317"/>
      <c r="O483" s="317"/>
      <c r="P483" s="317"/>
      <c r="Q483" s="317"/>
      <c r="R483" s="317"/>
      <c r="S483" s="317"/>
      <c r="T483" s="317"/>
      <c r="U483" s="317"/>
      <c r="V483" s="317"/>
      <c r="W483" s="317"/>
      <c r="X483" s="317"/>
      <c r="Y483" s="317"/>
      <c r="Z483" s="317"/>
    </row>
    <row r="484" spans="1:26" ht="12.75" customHeight="1" x14ac:dyDescent="0.2">
      <c r="A484" s="317"/>
      <c r="B484" s="317"/>
      <c r="C484" s="317"/>
      <c r="D484" s="317"/>
      <c r="E484" s="317"/>
      <c r="F484" s="317"/>
      <c r="G484" s="317"/>
      <c r="H484" s="317"/>
      <c r="I484" s="317"/>
      <c r="J484" s="317"/>
      <c r="K484" s="317"/>
      <c r="L484" s="317"/>
      <c r="M484" s="317"/>
      <c r="N484" s="317"/>
      <c r="O484" s="317"/>
      <c r="P484" s="317"/>
      <c r="Q484" s="317"/>
      <c r="R484" s="317"/>
      <c r="S484" s="317"/>
      <c r="T484" s="317"/>
      <c r="U484" s="317"/>
      <c r="V484" s="317"/>
      <c r="W484" s="317"/>
      <c r="X484" s="317"/>
      <c r="Y484" s="317"/>
      <c r="Z484" s="317"/>
    </row>
    <row r="485" spans="1:26" ht="12.75" customHeight="1" x14ac:dyDescent="0.2">
      <c r="A485" s="317"/>
      <c r="B485" s="317"/>
      <c r="C485" s="317"/>
      <c r="D485" s="317"/>
      <c r="E485" s="317"/>
      <c r="F485" s="317"/>
      <c r="G485" s="317"/>
      <c r="H485" s="317"/>
      <c r="I485" s="317"/>
      <c r="J485" s="317"/>
      <c r="K485" s="317"/>
      <c r="L485" s="317"/>
      <c r="M485" s="317"/>
      <c r="N485" s="317"/>
      <c r="O485" s="317"/>
      <c r="P485" s="317"/>
      <c r="Q485" s="317"/>
      <c r="R485" s="317"/>
      <c r="S485" s="317"/>
      <c r="T485" s="317"/>
      <c r="U485" s="317"/>
      <c r="V485" s="317"/>
      <c r="W485" s="317"/>
      <c r="X485" s="317"/>
      <c r="Y485" s="317"/>
      <c r="Z485" s="317"/>
    </row>
    <row r="486" spans="1:26" ht="12.75" customHeight="1" x14ac:dyDescent="0.2">
      <c r="A486" s="317"/>
      <c r="B486" s="317"/>
      <c r="C486" s="317"/>
      <c r="D486" s="317"/>
      <c r="E486" s="317"/>
      <c r="F486" s="317"/>
      <c r="G486" s="317"/>
      <c r="H486" s="317"/>
      <c r="I486" s="317"/>
      <c r="J486" s="317"/>
      <c r="K486" s="317"/>
      <c r="L486" s="317"/>
      <c r="M486" s="317"/>
      <c r="N486" s="317"/>
      <c r="O486" s="317"/>
      <c r="P486" s="317"/>
      <c r="Q486" s="317"/>
      <c r="R486" s="317"/>
      <c r="S486" s="317"/>
      <c r="T486" s="317"/>
      <c r="U486" s="317"/>
      <c r="V486" s="317"/>
      <c r="W486" s="317"/>
      <c r="X486" s="317"/>
      <c r="Y486" s="317"/>
      <c r="Z486" s="317"/>
    </row>
    <row r="487" spans="1:26" ht="12.75" customHeight="1" x14ac:dyDescent="0.2">
      <c r="A487" s="317"/>
      <c r="B487" s="317"/>
      <c r="C487" s="317"/>
      <c r="D487" s="317"/>
      <c r="E487" s="317"/>
      <c r="F487" s="317"/>
      <c r="G487" s="317"/>
      <c r="H487" s="317"/>
      <c r="I487" s="317"/>
      <c r="J487" s="317"/>
      <c r="K487" s="317"/>
      <c r="L487" s="317"/>
      <c r="M487" s="317"/>
      <c r="N487" s="317"/>
      <c r="O487" s="317"/>
      <c r="P487" s="317"/>
      <c r="Q487" s="317"/>
      <c r="R487" s="317"/>
      <c r="S487" s="317"/>
      <c r="T487" s="317"/>
      <c r="U487" s="317"/>
      <c r="V487" s="317"/>
      <c r="W487" s="317"/>
      <c r="X487" s="317"/>
      <c r="Y487" s="317"/>
      <c r="Z487" s="317"/>
    </row>
    <row r="488" spans="1:26" ht="12.75" customHeight="1" x14ac:dyDescent="0.2">
      <c r="A488" s="317"/>
      <c r="B488" s="317"/>
      <c r="C488" s="317"/>
      <c r="D488" s="317"/>
      <c r="E488" s="317"/>
      <c r="F488" s="317"/>
      <c r="G488" s="317"/>
      <c r="H488" s="317"/>
      <c r="I488" s="317"/>
      <c r="J488" s="317"/>
      <c r="K488" s="317"/>
      <c r="L488" s="317"/>
      <c r="M488" s="317"/>
      <c r="N488" s="317"/>
      <c r="O488" s="317"/>
      <c r="P488" s="317"/>
      <c r="Q488" s="317"/>
      <c r="R488" s="317"/>
      <c r="S488" s="317"/>
      <c r="T488" s="317"/>
      <c r="U488" s="317"/>
      <c r="V488" s="317"/>
      <c r="W488" s="317"/>
      <c r="X488" s="317"/>
      <c r="Y488" s="317"/>
      <c r="Z488" s="317"/>
    </row>
    <row r="489" spans="1:26" ht="12.75" customHeight="1" x14ac:dyDescent="0.2">
      <c r="A489" s="317"/>
      <c r="B489" s="317"/>
      <c r="C489" s="317"/>
      <c r="D489" s="317"/>
      <c r="E489" s="317"/>
      <c r="F489" s="317"/>
      <c r="G489" s="317"/>
      <c r="H489" s="317"/>
      <c r="I489" s="317"/>
      <c r="J489" s="317"/>
      <c r="K489" s="317"/>
      <c r="L489" s="317"/>
      <c r="M489" s="317"/>
      <c r="N489" s="317"/>
      <c r="O489" s="317"/>
      <c r="P489" s="317"/>
      <c r="Q489" s="317"/>
      <c r="R489" s="317"/>
      <c r="S489" s="317"/>
      <c r="T489" s="317"/>
      <c r="U489" s="317"/>
      <c r="V489" s="317"/>
      <c r="W489" s="317"/>
      <c r="X489" s="317"/>
      <c r="Y489" s="317"/>
      <c r="Z489" s="317"/>
    </row>
    <row r="490" spans="1:26" ht="12.75" customHeight="1" x14ac:dyDescent="0.2">
      <c r="A490" s="317"/>
      <c r="B490" s="317"/>
      <c r="C490" s="317"/>
      <c r="D490" s="317"/>
      <c r="E490" s="317"/>
      <c r="F490" s="317"/>
      <c r="G490" s="317"/>
      <c r="H490" s="317"/>
      <c r="I490" s="317"/>
      <c r="J490" s="317"/>
      <c r="K490" s="317"/>
      <c r="L490" s="317"/>
      <c r="M490" s="317"/>
      <c r="N490" s="317"/>
      <c r="O490" s="317"/>
      <c r="P490" s="317"/>
      <c r="Q490" s="317"/>
      <c r="R490" s="317"/>
      <c r="S490" s="317"/>
      <c r="T490" s="317"/>
      <c r="U490" s="317"/>
      <c r="V490" s="317"/>
      <c r="W490" s="317"/>
      <c r="X490" s="317"/>
      <c r="Y490" s="317"/>
      <c r="Z490" s="317"/>
    </row>
    <row r="491" spans="1:26" ht="12.75" customHeight="1" x14ac:dyDescent="0.2">
      <c r="A491" s="317"/>
      <c r="B491" s="317"/>
      <c r="C491" s="317"/>
      <c r="D491" s="317"/>
      <c r="E491" s="317"/>
      <c r="F491" s="317"/>
      <c r="G491" s="317"/>
      <c r="H491" s="317"/>
      <c r="I491" s="317"/>
      <c r="J491" s="317"/>
      <c r="K491" s="317"/>
      <c r="L491" s="317"/>
      <c r="M491" s="317"/>
      <c r="N491" s="317"/>
      <c r="O491" s="317"/>
      <c r="P491" s="317"/>
      <c r="Q491" s="317"/>
      <c r="R491" s="317"/>
      <c r="S491" s="317"/>
      <c r="T491" s="317"/>
      <c r="U491" s="317"/>
      <c r="V491" s="317"/>
      <c r="W491" s="317"/>
      <c r="X491" s="317"/>
      <c r="Y491" s="317"/>
      <c r="Z491" s="317"/>
    </row>
    <row r="492" spans="1:26" ht="12.75" customHeight="1" x14ac:dyDescent="0.2">
      <c r="A492" s="317"/>
      <c r="B492" s="317"/>
      <c r="C492" s="317"/>
      <c r="D492" s="317"/>
      <c r="E492" s="317"/>
      <c r="F492" s="317"/>
      <c r="G492" s="317"/>
      <c r="H492" s="317"/>
      <c r="I492" s="317"/>
      <c r="J492" s="317"/>
      <c r="K492" s="317"/>
      <c r="L492" s="317"/>
      <c r="M492" s="317"/>
      <c r="N492" s="317"/>
      <c r="O492" s="317"/>
      <c r="P492" s="317"/>
      <c r="Q492" s="317"/>
      <c r="R492" s="317"/>
      <c r="S492" s="317"/>
      <c r="T492" s="317"/>
      <c r="U492" s="317"/>
      <c r="V492" s="317"/>
      <c r="W492" s="317"/>
      <c r="X492" s="317"/>
      <c r="Y492" s="317"/>
      <c r="Z492" s="317"/>
    </row>
    <row r="493" spans="1:26" ht="12.75" customHeight="1" x14ac:dyDescent="0.2">
      <c r="A493" s="317"/>
      <c r="B493" s="317"/>
      <c r="C493" s="317"/>
      <c r="D493" s="317"/>
      <c r="E493" s="317"/>
      <c r="F493" s="317"/>
      <c r="G493" s="317"/>
      <c r="H493" s="317"/>
      <c r="I493" s="317"/>
      <c r="J493" s="317"/>
      <c r="K493" s="317"/>
      <c r="L493" s="317"/>
      <c r="M493" s="317"/>
      <c r="N493" s="317"/>
      <c r="O493" s="317"/>
      <c r="P493" s="317"/>
      <c r="Q493" s="317"/>
      <c r="R493" s="317"/>
      <c r="S493" s="317"/>
      <c r="T493" s="317"/>
      <c r="U493" s="317"/>
      <c r="V493" s="317"/>
      <c r="W493" s="317"/>
      <c r="X493" s="317"/>
      <c r="Y493" s="317"/>
      <c r="Z493" s="317"/>
    </row>
    <row r="494" spans="1:26" ht="12.75" customHeight="1" x14ac:dyDescent="0.2">
      <c r="A494" s="317"/>
      <c r="B494" s="317"/>
      <c r="C494" s="317"/>
      <c r="D494" s="317"/>
      <c r="E494" s="317"/>
      <c r="F494" s="317"/>
      <c r="G494" s="317"/>
      <c r="H494" s="317"/>
      <c r="I494" s="317"/>
      <c r="J494" s="317"/>
      <c r="K494" s="317"/>
      <c r="L494" s="317"/>
      <c r="M494" s="317"/>
      <c r="N494" s="317"/>
      <c r="O494" s="317"/>
      <c r="P494" s="317"/>
      <c r="Q494" s="317"/>
      <c r="R494" s="317"/>
      <c r="S494" s="317"/>
      <c r="T494" s="317"/>
      <c r="U494" s="317"/>
      <c r="V494" s="317"/>
      <c r="W494" s="317"/>
      <c r="X494" s="317"/>
      <c r="Y494" s="317"/>
      <c r="Z494" s="317"/>
    </row>
    <row r="495" spans="1:26" ht="12.75" customHeight="1" x14ac:dyDescent="0.2">
      <c r="A495" s="317"/>
      <c r="B495" s="317"/>
      <c r="C495" s="317"/>
      <c r="D495" s="317"/>
      <c r="E495" s="317"/>
      <c r="F495" s="317"/>
      <c r="G495" s="317"/>
      <c r="H495" s="317"/>
      <c r="I495" s="317"/>
      <c r="J495" s="317"/>
      <c r="K495" s="317"/>
      <c r="L495" s="317"/>
      <c r="M495" s="317"/>
      <c r="N495" s="317"/>
      <c r="O495" s="317"/>
      <c r="P495" s="317"/>
      <c r="Q495" s="317"/>
      <c r="R495" s="317"/>
      <c r="S495" s="317"/>
      <c r="T495" s="317"/>
      <c r="U495" s="317"/>
      <c r="V495" s="317"/>
      <c r="W495" s="317"/>
      <c r="X495" s="317"/>
      <c r="Y495" s="317"/>
      <c r="Z495" s="317"/>
    </row>
    <row r="496" spans="1:26" ht="12.75" customHeight="1" x14ac:dyDescent="0.2">
      <c r="A496" s="317"/>
      <c r="B496" s="317"/>
      <c r="C496" s="317"/>
      <c r="D496" s="317"/>
      <c r="E496" s="317"/>
      <c r="F496" s="317"/>
      <c r="G496" s="317"/>
      <c r="H496" s="317"/>
      <c r="I496" s="317"/>
      <c r="J496" s="317"/>
      <c r="K496" s="317"/>
      <c r="L496" s="317"/>
      <c r="M496" s="317"/>
      <c r="N496" s="317"/>
      <c r="O496" s="317"/>
      <c r="P496" s="317"/>
      <c r="Q496" s="317"/>
      <c r="R496" s="317"/>
      <c r="S496" s="317"/>
      <c r="T496" s="317"/>
      <c r="U496" s="317"/>
      <c r="V496" s="317"/>
      <c r="W496" s="317"/>
      <c r="X496" s="317"/>
      <c r="Y496" s="317"/>
      <c r="Z496" s="317"/>
    </row>
    <row r="497" spans="1:26" ht="12.75" customHeight="1" x14ac:dyDescent="0.2">
      <c r="A497" s="317"/>
      <c r="B497" s="317"/>
      <c r="C497" s="317"/>
      <c r="D497" s="317"/>
      <c r="E497" s="317"/>
      <c r="F497" s="317"/>
      <c r="G497" s="317"/>
      <c r="H497" s="317"/>
      <c r="I497" s="317"/>
      <c r="J497" s="317"/>
      <c r="K497" s="317"/>
      <c r="L497" s="317"/>
      <c r="M497" s="317"/>
      <c r="N497" s="317"/>
      <c r="O497" s="317"/>
      <c r="P497" s="317"/>
      <c r="Q497" s="317"/>
      <c r="R497" s="317"/>
      <c r="S497" s="317"/>
      <c r="T497" s="317"/>
      <c r="U497" s="317"/>
      <c r="V497" s="317"/>
      <c r="W497" s="317"/>
      <c r="X497" s="317"/>
      <c r="Y497" s="317"/>
      <c r="Z497" s="317"/>
    </row>
    <row r="498" spans="1:26" ht="12.75" customHeight="1" x14ac:dyDescent="0.2">
      <c r="A498" s="317"/>
      <c r="B498" s="317"/>
      <c r="C498" s="317"/>
      <c r="D498" s="317"/>
      <c r="E498" s="317"/>
      <c r="F498" s="317"/>
      <c r="G498" s="317"/>
      <c r="H498" s="317"/>
      <c r="I498" s="317"/>
      <c r="J498" s="317"/>
      <c r="K498" s="317"/>
      <c r="L498" s="317"/>
      <c r="M498" s="317"/>
      <c r="N498" s="317"/>
      <c r="O498" s="317"/>
      <c r="P498" s="317"/>
      <c r="Q498" s="317"/>
      <c r="R498" s="317"/>
      <c r="S498" s="317"/>
      <c r="T498" s="317"/>
      <c r="U498" s="317"/>
      <c r="V498" s="317"/>
      <c r="W498" s="317"/>
      <c r="X498" s="317"/>
      <c r="Y498" s="317"/>
      <c r="Z498" s="317"/>
    </row>
    <row r="499" spans="1:26" ht="12.75" customHeight="1" x14ac:dyDescent="0.2">
      <c r="A499" s="317"/>
      <c r="B499" s="317"/>
      <c r="C499" s="317"/>
      <c r="D499" s="317"/>
      <c r="E499" s="317"/>
      <c r="F499" s="317"/>
      <c r="G499" s="317"/>
      <c r="H499" s="317"/>
      <c r="I499" s="317"/>
      <c r="J499" s="317"/>
      <c r="K499" s="317"/>
      <c r="L499" s="317"/>
      <c r="M499" s="317"/>
      <c r="N499" s="317"/>
      <c r="O499" s="317"/>
      <c r="P499" s="317"/>
      <c r="Q499" s="317"/>
      <c r="R499" s="317"/>
      <c r="S499" s="317"/>
      <c r="T499" s="317"/>
      <c r="U499" s="317"/>
      <c r="V499" s="317"/>
      <c r="W499" s="317"/>
      <c r="X499" s="317"/>
      <c r="Y499" s="317"/>
      <c r="Z499" s="317"/>
    </row>
    <row r="500" spans="1:26" ht="12.75" customHeight="1" x14ac:dyDescent="0.2">
      <c r="A500" s="317"/>
      <c r="B500" s="317"/>
      <c r="C500" s="317"/>
      <c r="D500" s="317"/>
      <c r="E500" s="317"/>
      <c r="F500" s="317"/>
      <c r="G500" s="317"/>
      <c r="H500" s="317"/>
      <c r="I500" s="317"/>
      <c r="J500" s="317"/>
      <c r="K500" s="317"/>
      <c r="L500" s="317"/>
      <c r="M500" s="317"/>
      <c r="N500" s="317"/>
      <c r="O500" s="317"/>
      <c r="P500" s="317"/>
      <c r="Q500" s="317"/>
      <c r="R500" s="317"/>
      <c r="S500" s="317"/>
      <c r="T500" s="317"/>
      <c r="U500" s="317"/>
      <c r="V500" s="317"/>
      <c r="W500" s="317"/>
      <c r="X500" s="317"/>
      <c r="Y500" s="317"/>
      <c r="Z500" s="317"/>
    </row>
    <row r="501" spans="1:26" ht="12.75" customHeight="1" x14ac:dyDescent="0.2">
      <c r="A501" s="317"/>
      <c r="B501" s="317"/>
      <c r="C501" s="317"/>
      <c r="D501" s="317"/>
      <c r="E501" s="317"/>
      <c r="F501" s="317"/>
      <c r="G501" s="317"/>
      <c r="H501" s="317"/>
      <c r="I501" s="317"/>
      <c r="J501" s="317"/>
      <c r="K501" s="317"/>
      <c r="L501" s="317"/>
      <c r="M501" s="317"/>
      <c r="N501" s="317"/>
      <c r="O501" s="317"/>
      <c r="P501" s="317"/>
      <c r="Q501" s="317"/>
      <c r="R501" s="317"/>
      <c r="S501" s="317"/>
      <c r="T501" s="317"/>
      <c r="U501" s="317"/>
      <c r="V501" s="317"/>
      <c r="W501" s="317"/>
      <c r="X501" s="317"/>
      <c r="Y501" s="317"/>
      <c r="Z501" s="317"/>
    </row>
    <row r="502" spans="1:26" ht="12.75" customHeight="1" x14ac:dyDescent="0.2">
      <c r="A502" s="317"/>
      <c r="B502" s="317"/>
      <c r="C502" s="317"/>
      <c r="D502" s="317"/>
      <c r="E502" s="317"/>
      <c r="F502" s="317"/>
      <c r="G502" s="317"/>
      <c r="H502" s="317"/>
      <c r="I502" s="317"/>
      <c r="J502" s="317"/>
      <c r="K502" s="317"/>
      <c r="L502" s="317"/>
      <c r="M502" s="317"/>
      <c r="N502" s="317"/>
      <c r="O502" s="317"/>
      <c r="P502" s="317"/>
      <c r="Q502" s="317"/>
      <c r="R502" s="317"/>
      <c r="S502" s="317"/>
      <c r="T502" s="317"/>
      <c r="U502" s="317"/>
      <c r="V502" s="317"/>
      <c r="W502" s="317"/>
      <c r="X502" s="317"/>
      <c r="Y502" s="317"/>
      <c r="Z502" s="317"/>
    </row>
    <row r="503" spans="1:26" ht="12.75" customHeight="1" x14ac:dyDescent="0.2">
      <c r="A503" s="317"/>
      <c r="B503" s="317"/>
      <c r="C503" s="317"/>
      <c r="D503" s="317"/>
      <c r="E503" s="317"/>
      <c r="F503" s="317"/>
      <c r="G503" s="317"/>
      <c r="H503" s="317"/>
      <c r="I503" s="317"/>
      <c r="J503" s="317"/>
      <c r="K503" s="317"/>
      <c r="L503" s="317"/>
      <c r="M503" s="317"/>
      <c r="N503" s="317"/>
      <c r="O503" s="317"/>
      <c r="P503" s="317"/>
      <c r="Q503" s="317"/>
      <c r="R503" s="317"/>
      <c r="S503" s="317"/>
      <c r="T503" s="317"/>
      <c r="U503" s="317"/>
      <c r="V503" s="317"/>
      <c r="W503" s="317"/>
      <c r="X503" s="317"/>
      <c r="Y503" s="317"/>
      <c r="Z503" s="317"/>
    </row>
    <row r="504" spans="1:26" ht="12.75" customHeight="1" x14ac:dyDescent="0.2">
      <c r="A504" s="317"/>
      <c r="B504" s="317"/>
      <c r="C504" s="317"/>
      <c r="D504" s="317"/>
      <c r="E504" s="317"/>
      <c r="F504" s="317"/>
      <c r="G504" s="317"/>
      <c r="H504" s="317"/>
      <c r="I504" s="317"/>
      <c r="J504" s="317"/>
      <c r="K504" s="317"/>
      <c r="L504" s="317"/>
      <c r="M504" s="317"/>
      <c r="N504" s="317"/>
      <c r="O504" s="317"/>
      <c r="P504" s="317"/>
      <c r="Q504" s="317"/>
      <c r="R504" s="317"/>
      <c r="S504" s="317"/>
      <c r="T504" s="317"/>
      <c r="U504" s="317"/>
      <c r="V504" s="317"/>
      <c r="W504" s="317"/>
      <c r="X504" s="317"/>
      <c r="Y504" s="317"/>
      <c r="Z504" s="317"/>
    </row>
    <row r="505" spans="1:26" ht="12.75" customHeight="1" x14ac:dyDescent="0.2">
      <c r="A505" s="317"/>
      <c r="B505" s="317"/>
      <c r="C505" s="317"/>
      <c r="D505" s="317"/>
      <c r="E505" s="317"/>
      <c r="F505" s="317"/>
      <c r="G505" s="317"/>
      <c r="H505" s="317"/>
      <c r="I505" s="317"/>
      <c r="J505" s="317"/>
      <c r="K505" s="317"/>
      <c r="L505" s="317"/>
      <c r="M505" s="317"/>
      <c r="N505" s="317"/>
      <c r="O505" s="317"/>
      <c r="P505" s="317"/>
      <c r="Q505" s="317"/>
      <c r="R505" s="317"/>
      <c r="S505" s="317"/>
      <c r="T505" s="317"/>
      <c r="U505" s="317"/>
      <c r="V505" s="317"/>
      <c r="W505" s="317"/>
      <c r="X505" s="317"/>
      <c r="Y505" s="317"/>
      <c r="Z505" s="317"/>
    </row>
    <row r="506" spans="1:26" ht="12.75" customHeight="1" x14ac:dyDescent="0.2">
      <c r="A506" s="317"/>
      <c r="B506" s="317"/>
      <c r="C506" s="317"/>
      <c r="D506" s="317"/>
      <c r="E506" s="317"/>
      <c r="F506" s="317"/>
      <c r="G506" s="317"/>
      <c r="H506" s="317"/>
      <c r="I506" s="317"/>
      <c r="J506" s="317"/>
      <c r="K506" s="317"/>
      <c r="L506" s="317"/>
      <c r="M506" s="317"/>
      <c r="N506" s="317"/>
      <c r="O506" s="317"/>
      <c r="P506" s="317"/>
      <c r="Q506" s="317"/>
      <c r="R506" s="317"/>
      <c r="S506" s="317"/>
      <c r="T506" s="317"/>
      <c r="U506" s="317"/>
      <c r="V506" s="317"/>
      <c r="W506" s="317"/>
      <c r="X506" s="317"/>
      <c r="Y506" s="317"/>
      <c r="Z506" s="317"/>
    </row>
    <row r="507" spans="1:26" ht="12.75" customHeight="1" x14ac:dyDescent="0.2">
      <c r="A507" s="317"/>
      <c r="B507" s="317"/>
      <c r="C507" s="317"/>
      <c r="D507" s="317"/>
      <c r="E507" s="317"/>
      <c r="F507" s="317"/>
      <c r="G507" s="317"/>
      <c r="H507" s="317"/>
      <c r="I507" s="317"/>
      <c r="J507" s="317"/>
      <c r="K507" s="317"/>
      <c r="L507" s="317"/>
      <c r="M507" s="317"/>
      <c r="N507" s="317"/>
      <c r="O507" s="317"/>
      <c r="P507" s="317"/>
      <c r="Q507" s="317"/>
      <c r="R507" s="317"/>
      <c r="S507" s="317"/>
      <c r="T507" s="317"/>
      <c r="U507" s="317"/>
      <c r="V507" s="317"/>
      <c r="W507" s="317"/>
      <c r="X507" s="317"/>
      <c r="Y507" s="317"/>
      <c r="Z507" s="317"/>
    </row>
    <row r="508" spans="1:26" ht="12.75" customHeight="1" x14ac:dyDescent="0.2">
      <c r="A508" s="317"/>
      <c r="B508" s="317"/>
      <c r="C508" s="317"/>
      <c r="D508" s="317"/>
      <c r="E508" s="317"/>
      <c r="F508" s="317"/>
      <c r="G508" s="317"/>
      <c r="H508" s="317"/>
      <c r="I508" s="317"/>
      <c r="J508" s="317"/>
      <c r="K508" s="317"/>
      <c r="L508" s="317"/>
      <c r="M508" s="317"/>
      <c r="N508" s="317"/>
      <c r="O508" s="317"/>
      <c r="P508" s="317"/>
      <c r="Q508" s="317"/>
      <c r="R508" s="317"/>
      <c r="S508" s="317"/>
      <c r="T508" s="317"/>
      <c r="U508" s="317"/>
      <c r="V508" s="317"/>
      <c r="W508" s="317"/>
      <c r="X508" s="317"/>
      <c r="Y508" s="317"/>
      <c r="Z508" s="317"/>
    </row>
    <row r="509" spans="1:26" ht="12.75" customHeight="1" x14ac:dyDescent="0.2">
      <c r="A509" s="317"/>
      <c r="B509" s="317"/>
      <c r="C509" s="317"/>
      <c r="D509" s="317"/>
      <c r="E509" s="317"/>
      <c r="F509" s="317"/>
      <c r="G509" s="317"/>
      <c r="H509" s="317"/>
      <c r="I509" s="317"/>
      <c r="J509" s="317"/>
      <c r="K509" s="317"/>
      <c r="L509" s="317"/>
      <c r="M509" s="317"/>
      <c r="N509" s="317"/>
      <c r="O509" s="317"/>
      <c r="P509" s="317"/>
      <c r="Q509" s="317"/>
      <c r="R509" s="317"/>
      <c r="S509" s="317"/>
      <c r="T509" s="317"/>
      <c r="U509" s="317"/>
      <c r="V509" s="317"/>
      <c r="W509" s="317"/>
      <c r="X509" s="317"/>
      <c r="Y509" s="317"/>
      <c r="Z509" s="317"/>
    </row>
    <row r="510" spans="1:26" ht="12.75" customHeight="1" x14ac:dyDescent="0.2">
      <c r="A510" s="317"/>
      <c r="B510" s="317"/>
      <c r="C510" s="317"/>
      <c r="D510" s="317"/>
      <c r="E510" s="317"/>
      <c r="F510" s="317"/>
      <c r="G510" s="317"/>
      <c r="H510" s="317"/>
      <c r="I510" s="317"/>
      <c r="J510" s="317"/>
      <c r="K510" s="317"/>
      <c r="L510" s="317"/>
      <c r="M510" s="317"/>
      <c r="N510" s="317"/>
      <c r="O510" s="317"/>
      <c r="P510" s="317"/>
      <c r="Q510" s="317"/>
      <c r="R510" s="317"/>
      <c r="S510" s="317"/>
      <c r="T510" s="317"/>
      <c r="U510" s="317"/>
      <c r="V510" s="317"/>
      <c r="W510" s="317"/>
      <c r="X510" s="317"/>
      <c r="Y510" s="317"/>
      <c r="Z510" s="317"/>
    </row>
    <row r="511" spans="1:26" ht="12.75" customHeight="1" x14ac:dyDescent="0.2">
      <c r="A511" s="317"/>
      <c r="B511" s="317"/>
      <c r="C511" s="317"/>
      <c r="D511" s="317"/>
      <c r="E511" s="317"/>
      <c r="F511" s="317"/>
      <c r="G511" s="317"/>
      <c r="H511" s="317"/>
      <c r="I511" s="317"/>
      <c r="J511" s="317"/>
      <c r="K511" s="317"/>
      <c r="L511" s="317"/>
      <c r="M511" s="317"/>
      <c r="N511" s="317"/>
      <c r="O511" s="317"/>
      <c r="P511" s="317"/>
      <c r="Q511" s="317"/>
      <c r="R511" s="317"/>
      <c r="S511" s="317"/>
      <c r="T511" s="317"/>
      <c r="U511" s="317"/>
      <c r="V511" s="317"/>
      <c r="W511" s="317"/>
      <c r="X511" s="317"/>
      <c r="Y511" s="317"/>
      <c r="Z511" s="317"/>
    </row>
    <row r="512" spans="1:26" ht="12.75" customHeight="1" x14ac:dyDescent="0.2">
      <c r="A512" s="317"/>
      <c r="B512" s="317"/>
      <c r="C512" s="317"/>
      <c r="D512" s="317"/>
      <c r="E512" s="317"/>
      <c r="F512" s="317"/>
      <c r="G512" s="317"/>
      <c r="H512" s="317"/>
      <c r="I512" s="317"/>
      <c r="J512" s="317"/>
      <c r="K512" s="317"/>
      <c r="L512" s="317"/>
      <c r="M512" s="317"/>
      <c r="N512" s="317"/>
      <c r="O512" s="317"/>
      <c r="P512" s="317"/>
      <c r="Q512" s="317"/>
      <c r="R512" s="317"/>
      <c r="S512" s="317"/>
      <c r="T512" s="317"/>
      <c r="U512" s="317"/>
      <c r="V512" s="317"/>
      <c r="W512" s="317"/>
      <c r="X512" s="317"/>
      <c r="Y512" s="317"/>
      <c r="Z512" s="317"/>
    </row>
    <row r="513" spans="1:26" ht="12.75" customHeight="1" x14ac:dyDescent="0.2">
      <c r="A513" s="317"/>
      <c r="B513" s="317"/>
      <c r="C513" s="317"/>
      <c r="D513" s="317"/>
      <c r="E513" s="317"/>
      <c r="F513" s="317"/>
      <c r="G513" s="317"/>
      <c r="H513" s="317"/>
      <c r="I513" s="317"/>
      <c r="J513" s="317"/>
      <c r="K513" s="317"/>
      <c r="L513" s="317"/>
      <c r="M513" s="317"/>
      <c r="N513" s="317"/>
      <c r="O513" s="317"/>
      <c r="P513" s="317"/>
      <c r="Q513" s="317"/>
      <c r="R513" s="317"/>
      <c r="S513" s="317"/>
      <c r="T513" s="317"/>
      <c r="U513" s="317"/>
      <c r="V513" s="317"/>
      <c r="W513" s="317"/>
      <c r="X513" s="317"/>
      <c r="Y513" s="317"/>
      <c r="Z513" s="317"/>
    </row>
    <row r="514" spans="1:26" ht="12.75" customHeight="1" x14ac:dyDescent="0.2">
      <c r="A514" s="317"/>
      <c r="B514" s="317"/>
      <c r="C514" s="317"/>
      <c r="D514" s="317"/>
      <c r="E514" s="317"/>
      <c r="F514" s="317"/>
      <c r="G514" s="317"/>
      <c r="H514" s="317"/>
      <c r="I514" s="317"/>
      <c r="J514" s="317"/>
      <c r="K514" s="317"/>
      <c r="L514" s="317"/>
      <c r="M514" s="317"/>
      <c r="N514" s="317"/>
      <c r="O514" s="317"/>
      <c r="P514" s="317"/>
      <c r="Q514" s="317"/>
      <c r="R514" s="317"/>
      <c r="S514" s="317"/>
      <c r="T514" s="317"/>
      <c r="U514" s="317"/>
      <c r="V514" s="317"/>
      <c r="W514" s="317"/>
      <c r="X514" s="317"/>
      <c r="Y514" s="317"/>
      <c r="Z514" s="317"/>
    </row>
    <row r="515" spans="1:26" ht="12.75" customHeight="1" x14ac:dyDescent="0.2">
      <c r="A515" s="317"/>
      <c r="B515" s="317"/>
      <c r="C515" s="317"/>
      <c r="D515" s="317"/>
      <c r="E515" s="317"/>
      <c r="F515" s="317"/>
      <c r="G515" s="317"/>
      <c r="H515" s="317"/>
      <c r="I515" s="317"/>
      <c r="J515" s="317"/>
      <c r="K515" s="317"/>
      <c r="L515" s="317"/>
      <c r="M515" s="317"/>
      <c r="N515" s="317"/>
      <c r="O515" s="317"/>
      <c r="P515" s="317"/>
      <c r="Q515" s="317"/>
      <c r="R515" s="317"/>
      <c r="S515" s="317"/>
      <c r="T515" s="317"/>
      <c r="U515" s="317"/>
      <c r="V515" s="317"/>
      <c r="W515" s="317"/>
      <c r="X515" s="317"/>
      <c r="Y515" s="317"/>
      <c r="Z515" s="317"/>
    </row>
    <row r="516" spans="1:26" ht="12.75" customHeight="1" x14ac:dyDescent="0.2">
      <c r="A516" s="317"/>
      <c r="B516" s="317"/>
      <c r="C516" s="317"/>
      <c r="D516" s="317"/>
      <c r="E516" s="317"/>
      <c r="F516" s="317"/>
      <c r="G516" s="317"/>
      <c r="H516" s="317"/>
      <c r="I516" s="317"/>
      <c r="J516" s="317"/>
      <c r="K516" s="317"/>
      <c r="L516" s="317"/>
      <c r="M516" s="317"/>
      <c r="N516" s="317"/>
      <c r="O516" s="317"/>
      <c r="P516" s="317"/>
      <c r="Q516" s="317"/>
      <c r="R516" s="317"/>
      <c r="S516" s="317"/>
      <c r="T516" s="317"/>
      <c r="U516" s="317"/>
      <c r="V516" s="317"/>
      <c r="W516" s="317"/>
      <c r="X516" s="317"/>
      <c r="Y516" s="317"/>
      <c r="Z516" s="317"/>
    </row>
    <row r="517" spans="1:26" ht="12.75" customHeight="1" x14ac:dyDescent="0.2">
      <c r="A517" s="317"/>
      <c r="B517" s="317"/>
      <c r="C517" s="317"/>
      <c r="D517" s="317"/>
      <c r="E517" s="317"/>
      <c r="F517" s="317"/>
      <c r="G517" s="317"/>
      <c r="H517" s="317"/>
      <c r="I517" s="317"/>
      <c r="J517" s="317"/>
      <c r="K517" s="317"/>
      <c r="L517" s="317"/>
      <c r="M517" s="317"/>
      <c r="N517" s="317"/>
      <c r="O517" s="317"/>
      <c r="P517" s="317"/>
      <c r="Q517" s="317"/>
      <c r="R517" s="317"/>
      <c r="S517" s="317"/>
      <c r="T517" s="317"/>
      <c r="U517" s="317"/>
      <c r="V517" s="317"/>
      <c r="W517" s="317"/>
      <c r="X517" s="317"/>
      <c r="Y517" s="317"/>
      <c r="Z517" s="317"/>
    </row>
    <row r="518" spans="1:26" ht="12.75" customHeight="1" x14ac:dyDescent="0.2">
      <c r="A518" s="317"/>
      <c r="B518" s="317"/>
      <c r="C518" s="317"/>
      <c r="D518" s="317"/>
      <c r="E518" s="317"/>
      <c r="F518" s="317"/>
      <c r="G518" s="317"/>
      <c r="H518" s="317"/>
      <c r="I518" s="317"/>
      <c r="J518" s="317"/>
      <c r="K518" s="317"/>
      <c r="L518" s="317"/>
      <c r="M518" s="317"/>
      <c r="N518" s="317"/>
      <c r="O518" s="317"/>
      <c r="P518" s="317"/>
      <c r="Q518" s="317"/>
      <c r="R518" s="317"/>
      <c r="S518" s="317"/>
      <c r="T518" s="317"/>
      <c r="U518" s="317"/>
      <c r="V518" s="317"/>
      <c r="W518" s="317"/>
      <c r="X518" s="317"/>
      <c r="Y518" s="317"/>
      <c r="Z518" s="317"/>
    </row>
    <row r="519" spans="1:26" ht="12.75" customHeight="1" x14ac:dyDescent="0.2">
      <c r="A519" s="317"/>
      <c r="B519" s="317"/>
      <c r="C519" s="317"/>
      <c r="D519" s="317"/>
      <c r="E519" s="317"/>
      <c r="F519" s="317"/>
      <c r="G519" s="317"/>
      <c r="H519" s="317"/>
      <c r="I519" s="317"/>
      <c r="J519" s="317"/>
      <c r="K519" s="317"/>
      <c r="L519" s="317"/>
      <c r="M519" s="317"/>
      <c r="N519" s="317"/>
      <c r="O519" s="317"/>
      <c r="P519" s="317"/>
      <c r="Q519" s="317"/>
      <c r="R519" s="317"/>
      <c r="S519" s="317"/>
      <c r="T519" s="317"/>
      <c r="U519" s="317"/>
      <c r="V519" s="317"/>
      <c r="W519" s="317"/>
      <c r="X519" s="317"/>
      <c r="Y519" s="317"/>
      <c r="Z519" s="317"/>
    </row>
    <row r="520" spans="1:26" ht="12.75" customHeight="1" x14ac:dyDescent="0.2">
      <c r="A520" s="317"/>
      <c r="B520" s="317"/>
      <c r="C520" s="317"/>
      <c r="D520" s="317"/>
      <c r="E520" s="317"/>
      <c r="F520" s="317"/>
      <c r="G520" s="317"/>
      <c r="H520" s="317"/>
      <c r="I520" s="317"/>
      <c r="J520" s="317"/>
      <c r="K520" s="317"/>
      <c r="L520" s="317"/>
      <c r="M520" s="317"/>
      <c r="N520" s="317"/>
      <c r="O520" s="317"/>
      <c r="P520" s="317"/>
      <c r="Q520" s="317"/>
      <c r="R520" s="317"/>
      <c r="S520" s="317"/>
      <c r="T520" s="317"/>
      <c r="U520" s="317"/>
      <c r="V520" s="317"/>
      <c r="W520" s="317"/>
      <c r="X520" s="317"/>
      <c r="Y520" s="317"/>
      <c r="Z520" s="317"/>
    </row>
    <row r="521" spans="1:26" ht="12.75" customHeight="1" x14ac:dyDescent="0.2">
      <c r="A521" s="317"/>
      <c r="B521" s="317"/>
      <c r="C521" s="317"/>
      <c r="D521" s="317"/>
      <c r="E521" s="317"/>
      <c r="F521" s="317"/>
      <c r="G521" s="317"/>
      <c r="H521" s="317"/>
      <c r="I521" s="317"/>
      <c r="J521" s="317"/>
      <c r="K521" s="317"/>
      <c r="L521" s="317"/>
      <c r="M521" s="317"/>
      <c r="N521" s="317"/>
      <c r="O521" s="317"/>
      <c r="P521" s="317"/>
      <c r="Q521" s="317"/>
      <c r="R521" s="317"/>
      <c r="S521" s="317"/>
      <c r="T521" s="317"/>
      <c r="U521" s="317"/>
      <c r="V521" s="317"/>
      <c r="W521" s="317"/>
      <c r="X521" s="317"/>
      <c r="Y521" s="317"/>
      <c r="Z521" s="317"/>
    </row>
    <row r="522" spans="1:26" ht="12.75" customHeight="1" x14ac:dyDescent="0.2">
      <c r="A522" s="317"/>
      <c r="B522" s="317"/>
      <c r="C522" s="317"/>
      <c r="D522" s="317"/>
      <c r="E522" s="317"/>
      <c r="F522" s="317"/>
      <c r="G522" s="317"/>
      <c r="H522" s="317"/>
      <c r="I522" s="317"/>
      <c r="J522" s="317"/>
      <c r="K522" s="317"/>
      <c r="L522" s="317"/>
      <c r="M522" s="317"/>
      <c r="N522" s="317"/>
      <c r="O522" s="317"/>
      <c r="P522" s="317"/>
      <c r="Q522" s="317"/>
      <c r="R522" s="317"/>
      <c r="S522" s="317"/>
      <c r="T522" s="317"/>
      <c r="U522" s="317"/>
      <c r="V522" s="317"/>
      <c r="W522" s="317"/>
      <c r="X522" s="317"/>
      <c r="Y522" s="317"/>
      <c r="Z522" s="317"/>
    </row>
    <row r="523" spans="1:26" ht="12.75" customHeight="1" x14ac:dyDescent="0.2">
      <c r="A523" s="317"/>
      <c r="B523" s="317"/>
      <c r="C523" s="317"/>
      <c r="D523" s="317"/>
      <c r="E523" s="317"/>
      <c r="F523" s="317"/>
      <c r="G523" s="317"/>
      <c r="H523" s="317"/>
      <c r="I523" s="317"/>
      <c r="J523" s="317"/>
      <c r="K523" s="317"/>
      <c r="L523" s="317"/>
      <c r="M523" s="317"/>
      <c r="N523" s="317"/>
      <c r="O523" s="317"/>
      <c r="P523" s="317"/>
      <c r="Q523" s="317"/>
      <c r="R523" s="317"/>
      <c r="S523" s="317"/>
      <c r="T523" s="317"/>
      <c r="U523" s="317"/>
      <c r="V523" s="317"/>
      <c r="W523" s="317"/>
      <c r="X523" s="317"/>
      <c r="Y523" s="317"/>
      <c r="Z523" s="317"/>
    </row>
    <row r="524" spans="1:26" ht="12.75" customHeight="1" x14ac:dyDescent="0.2">
      <c r="A524" s="317"/>
      <c r="B524" s="317"/>
      <c r="C524" s="317"/>
      <c r="D524" s="317"/>
      <c r="E524" s="317"/>
      <c r="F524" s="317"/>
      <c r="G524" s="317"/>
      <c r="H524" s="317"/>
      <c r="I524" s="317"/>
      <c r="J524" s="317"/>
      <c r="K524" s="317"/>
      <c r="L524" s="317"/>
      <c r="M524" s="317"/>
      <c r="N524" s="317"/>
      <c r="O524" s="317"/>
      <c r="P524" s="317"/>
      <c r="Q524" s="317"/>
      <c r="R524" s="317"/>
      <c r="S524" s="317"/>
      <c r="T524" s="317"/>
      <c r="U524" s="317"/>
      <c r="V524" s="317"/>
      <c r="W524" s="317"/>
      <c r="X524" s="317"/>
      <c r="Y524" s="317"/>
      <c r="Z524" s="317"/>
    </row>
    <row r="525" spans="1:26" ht="12.75" customHeight="1" x14ac:dyDescent="0.2">
      <c r="A525" s="317"/>
      <c r="B525" s="317"/>
      <c r="C525" s="317"/>
      <c r="D525" s="317"/>
      <c r="E525" s="317"/>
      <c r="F525" s="317"/>
      <c r="G525" s="317"/>
      <c r="H525" s="317"/>
      <c r="I525" s="317"/>
      <c r="J525" s="317"/>
      <c r="K525" s="317"/>
      <c r="L525" s="317"/>
      <c r="M525" s="317"/>
      <c r="N525" s="317"/>
      <c r="O525" s="317"/>
      <c r="P525" s="317"/>
      <c r="Q525" s="317"/>
      <c r="R525" s="317"/>
      <c r="S525" s="317"/>
      <c r="T525" s="317"/>
      <c r="U525" s="317"/>
      <c r="V525" s="317"/>
      <c r="W525" s="317"/>
      <c r="X525" s="317"/>
      <c r="Y525" s="317"/>
      <c r="Z525" s="317"/>
    </row>
    <row r="526" spans="1:26" ht="12.75" customHeight="1" x14ac:dyDescent="0.2">
      <c r="A526" s="317"/>
      <c r="B526" s="317"/>
      <c r="C526" s="317"/>
      <c r="D526" s="317"/>
      <c r="E526" s="317"/>
      <c r="F526" s="317"/>
      <c r="G526" s="317"/>
      <c r="H526" s="317"/>
      <c r="I526" s="317"/>
      <c r="J526" s="317"/>
      <c r="K526" s="317"/>
      <c r="L526" s="317"/>
      <c r="M526" s="317"/>
      <c r="N526" s="317"/>
      <c r="O526" s="317"/>
      <c r="P526" s="317"/>
      <c r="Q526" s="317"/>
      <c r="R526" s="317"/>
      <c r="S526" s="317"/>
      <c r="T526" s="317"/>
      <c r="U526" s="317"/>
      <c r="V526" s="317"/>
      <c r="W526" s="317"/>
      <c r="X526" s="317"/>
      <c r="Y526" s="317"/>
      <c r="Z526" s="317"/>
    </row>
    <row r="527" spans="1:26" ht="12.75" customHeight="1" x14ac:dyDescent="0.2">
      <c r="A527" s="317"/>
      <c r="B527" s="317"/>
      <c r="C527" s="317"/>
      <c r="D527" s="317"/>
      <c r="E527" s="317"/>
      <c r="F527" s="317"/>
      <c r="G527" s="317"/>
      <c r="H527" s="317"/>
      <c r="I527" s="317"/>
      <c r="J527" s="317"/>
      <c r="K527" s="317"/>
      <c r="L527" s="317"/>
      <c r="M527" s="317"/>
      <c r="N527" s="317"/>
      <c r="O527" s="317"/>
      <c r="P527" s="317"/>
      <c r="Q527" s="317"/>
      <c r="R527" s="317"/>
      <c r="S527" s="317"/>
      <c r="T527" s="317"/>
      <c r="U527" s="317"/>
      <c r="V527" s="317"/>
      <c r="W527" s="317"/>
      <c r="X527" s="317"/>
      <c r="Y527" s="317"/>
      <c r="Z527" s="317"/>
    </row>
    <row r="528" spans="1:26" ht="12.75" customHeight="1" x14ac:dyDescent="0.2">
      <c r="A528" s="317"/>
      <c r="B528" s="317"/>
      <c r="C528" s="317"/>
      <c r="D528" s="317"/>
      <c r="E528" s="317"/>
      <c r="F528" s="317"/>
      <c r="G528" s="317"/>
      <c r="H528" s="317"/>
      <c r="I528" s="317"/>
      <c r="J528" s="317"/>
      <c r="K528" s="317"/>
      <c r="L528" s="317"/>
      <c r="M528" s="317"/>
      <c r="N528" s="317"/>
      <c r="O528" s="317"/>
      <c r="P528" s="317"/>
      <c r="Q528" s="317"/>
      <c r="R528" s="317"/>
      <c r="S528" s="317"/>
      <c r="T528" s="317"/>
      <c r="U528" s="317"/>
      <c r="V528" s="317"/>
      <c r="W528" s="317"/>
      <c r="X528" s="317"/>
      <c r="Y528" s="317"/>
      <c r="Z528" s="317"/>
    </row>
    <row r="529" spans="1:26" ht="12.75" customHeight="1" x14ac:dyDescent="0.2">
      <c r="A529" s="317"/>
      <c r="B529" s="317"/>
      <c r="C529" s="317"/>
      <c r="D529" s="317"/>
      <c r="E529" s="317"/>
      <c r="F529" s="317"/>
      <c r="G529" s="317"/>
      <c r="H529" s="317"/>
      <c r="I529" s="317"/>
      <c r="J529" s="317"/>
      <c r="K529" s="317"/>
      <c r="L529" s="317"/>
      <c r="M529" s="317"/>
      <c r="N529" s="317"/>
      <c r="O529" s="317"/>
      <c r="P529" s="317"/>
      <c r="Q529" s="317"/>
      <c r="R529" s="317"/>
      <c r="S529" s="317"/>
      <c r="T529" s="317"/>
      <c r="U529" s="317"/>
      <c r="V529" s="317"/>
      <c r="W529" s="317"/>
      <c r="X529" s="317"/>
      <c r="Y529" s="317"/>
      <c r="Z529" s="317"/>
    </row>
    <row r="530" spans="1:26" ht="12.75" customHeight="1" x14ac:dyDescent="0.2">
      <c r="A530" s="317"/>
      <c r="B530" s="317"/>
      <c r="C530" s="317"/>
      <c r="D530" s="317"/>
      <c r="E530" s="317"/>
      <c r="F530" s="317"/>
      <c r="G530" s="317"/>
      <c r="H530" s="317"/>
      <c r="I530" s="317"/>
      <c r="J530" s="317"/>
      <c r="K530" s="317"/>
      <c r="L530" s="317"/>
      <c r="M530" s="317"/>
      <c r="N530" s="317"/>
      <c r="O530" s="317"/>
      <c r="P530" s="317"/>
      <c r="Q530" s="317"/>
      <c r="R530" s="317"/>
      <c r="S530" s="317"/>
      <c r="T530" s="317"/>
      <c r="U530" s="317"/>
      <c r="V530" s="317"/>
      <c r="W530" s="317"/>
      <c r="X530" s="317"/>
      <c r="Y530" s="317"/>
      <c r="Z530" s="317"/>
    </row>
    <row r="531" spans="1:26" ht="12.75" customHeight="1" x14ac:dyDescent="0.2">
      <c r="A531" s="317"/>
      <c r="B531" s="317"/>
      <c r="C531" s="317"/>
      <c r="D531" s="317"/>
      <c r="E531" s="317"/>
      <c r="F531" s="317"/>
      <c r="G531" s="317"/>
      <c r="H531" s="317"/>
      <c r="I531" s="317"/>
      <c r="J531" s="317"/>
      <c r="K531" s="317"/>
      <c r="L531" s="317"/>
      <c r="M531" s="317"/>
      <c r="N531" s="317"/>
      <c r="O531" s="317"/>
      <c r="P531" s="317"/>
      <c r="Q531" s="317"/>
      <c r="R531" s="317"/>
      <c r="S531" s="317"/>
      <c r="T531" s="317"/>
      <c r="U531" s="317"/>
      <c r="V531" s="317"/>
      <c r="W531" s="317"/>
      <c r="X531" s="317"/>
      <c r="Y531" s="317"/>
      <c r="Z531" s="317"/>
    </row>
    <row r="532" spans="1:26" ht="12.75" customHeight="1" x14ac:dyDescent="0.2">
      <c r="A532" s="317"/>
      <c r="B532" s="317"/>
      <c r="C532" s="317"/>
      <c r="D532" s="317"/>
      <c r="E532" s="317"/>
      <c r="F532" s="317"/>
      <c r="G532" s="317"/>
      <c r="H532" s="317"/>
      <c r="I532" s="317"/>
      <c r="J532" s="317"/>
      <c r="K532" s="317"/>
      <c r="L532" s="317"/>
      <c r="M532" s="317"/>
      <c r="N532" s="317"/>
      <c r="O532" s="317"/>
      <c r="P532" s="317"/>
      <c r="Q532" s="317"/>
      <c r="R532" s="317"/>
      <c r="S532" s="317"/>
      <c r="T532" s="317"/>
      <c r="U532" s="317"/>
      <c r="V532" s="317"/>
      <c r="W532" s="317"/>
      <c r="X532" s="317"/>
      <c r="Y532" s="317"/>
      <c r="Z532" s="317"/>
    </row>
    <row r="533" spans="1:26" ht="12.75" customHeight="1" x14ac:dyDescent="0.2">
      <c r="A533" s="317"/>
      <c r="B533" s="317"/>
      <c r="C533" s="317"/>
      <c r="D533" s="317"/>
      <c r="E533" s="317"/>
      <c r="F533" s="317"/>
      <c r="G533" s="317"/>
      <c r="H533" s="317"/>
      <c r="I533" s="317"/>
      <c r="J533" s="317"/>
      <c r="K533" s="317"/>
      <c r="L533" s="317"/>
      <c r="M533" s="317"/>
      <c r="N533" s="317"/>
      <c r="O533" s="317"/>
      <c r="P533" s="317"/>
      <c r="Q533" s="317"/>
      <c r="R533" s="317"/>
      <c r="S533" s="317"/>
      <c r="T533" s="317"/>
      <c r="U533" s="317"/>
      <c r="V533" s="317"/>
      <c r="W533" s="317"/>
      <c r="X533" s="317"/>
      <c r="Y533" s="317"/>
      <c r="Z533" s="317"/>
    </row>
    <row r="534" spans="1:26" ht="12.75" customHeight="1" x14ac:dyDescent="0.2">
      <c r="A534" s="317"/>
      <c r="B534" s="317"/>
      <c r="C534" s="317"/>
      <c r="D534" s="317"/>
      <c r="E534" s="317"/>
      <c r="F534" s="317"/>
      <c r="G534" s="317"/>
      <c r="H534" s="317"/>
      <c r="I534" s="317"/>
      <c r="J534" s="317"/>
      <c r="K534" s="317"/>
      <c r="L534" s="317"/>
      <c r="M534" s="317"/>
      <c r="N534" s="317"/>
      <c r="O534" s="317"/>
      <c r="P534" s="317"/>
      <c r="Q534" s="317"/>
      <c r="R534" s="317"/>
      <c r="S534" s="317"/>
      <c r="T534" s="317"/>
      <c r="U534" s="317"/>
      <c r="V534" s="317"/>
      <c r="W534" s="317"/>
      <c r="X534" s="317"/>
      <c r="Y534" s="317"/>
      <c r="Z534" s="317"/>
    </row>
    <row r="535" spans="1:26" ht="12.75" customHeight="1" x14ac:dyDescent="0.2">
      <c r="A535" s="317"/>
      <c r="B535" s="317"/>
      <c r="C535" s="317"/>
      <c r="D535" s="317"/>
      <c r="E535" s="317"/>
      <c r="F535" s="317"/>
      <c r="G535" s="317"/>
      <c r="H535" s="317"/>
      <c r="I535" s="317"/>
      <c r="J535" s="317"/>
      <c r="K535" s="317"/>
      <c r="L535" s="317"/>
      <c r="M535" s="317"/>
      <c r="N535" s="317"/>
      <c r="O535" s="317"/>
      <c r="P535" s="317"/>
      <c r="Q535" s="317"/>
      <c r="R535" s="317"/>
      <c r="S535" s="317"/>
      <c r="T535" s="317"/>
      <c r="U535" s="317"/>
      <c r="V535" s="317"/>
      <c r="W535" s="317"/>
      <c r="X535" s="317"/>
      <c r="Y535" s="317"/>
      <c r="Z535" s="317"/>
    </row>
    <row r="536" spans="1:26" ht="12.75" customHeight="1" x14ac:dyDescent="0.2">
      <c r="A536" s="317"/>
      <c r="B536" s="317"/>
      <c r="C536" s="317"/>
      <c r="D536" s="317"/>
      <c r="E536" s="317"/>
      <c r="F536" s="317"/>
      <c r="G536" s="317"/>
      <c r="H536" s="317"/>
      <c r="I536" s="317"/>
      <c r="J536" s="317"/>
      <c r="K536" s="317"/>
      <c r="L536" s="317"/>
      <c r="M536" s="317"/>
      <c r="N536" s="317"/>
      <c r="O536" s="317"/>
      <c r="P536" s="317"/>
      <c r="Q536" s="317"/>
      <c r="R536" s="317"/>
      <c r="S536" s="317"/>
      <c r="T536" s="317"/>
      <c r="U536" s="317"/>
      <c r="V536" s="317"/>
      <c r="W536" s="317"/>
      <c r="X536" s="317"/>
      <c r="Y536" s="317"/>
      <c r="Z536" s="317"/>
    </row>
    <row r="537" spans="1:26" ht="12.75" customHeight="1" x14ac:dyDescent="0.2">
      <c r="A537" s="317"/>
      <c r="B537" s="317"/>
      <c r="C537" s="317"/>
      <c r="D537" s="317"/>
      <c r="E537" s="317"/>
      <c r="F537" s="317"/>
      <c r="G537" s="317"/>
      <c r="H537" s="317"/>
      <c r="I537" s="317"/>
      <c r="J537" s="317"/>
      <c r="K537" s="317"/>
      <c r="L537" s="317"/>
      <c r="M537" s="317"/>
      <c r="N537" s="317"/>
      <c r="O537" s="317"/>
      <c r="P537" s="317"/>
      <c r="Q537" s="317"/>
      <c r="R537" s="317"/>
      <c r="S537" s="317"/>
      <c r="T537" s="317"/>
      <c r="U537" s="317"/>
      <c r="V537" s="317"/>
      <c r="W537" s="317"/>
      <c r="X537" s="317"/>
      <c r="Y537" s="317"/>
      <c r="Z537" s="317"/>
    </row>
    <row r="538" spans="1:26" ht="12.75" customHeight="1" x14ac:dyDescent="0.2">
      <c r="A538" s="317"/>
      <c r="B538" s="317"/>
      <c r="C538" s="317"/>
      <c r="D538" s="317"/>
      <c r="E538" s="317"/>
      <c r="F538" s="317"/>
      <c r="G538" s="317"/>
      <c r="H538" s="317"/>
      <c r="I538" s="317"/>
      <c r="J538" s="317"/>
      <c r="K538" s="317"/>
      <c r="L538" s="317"/>
      <c r="M538" s="317"/>
      <c r="N538" s="317"/>
      <c r="O538" s="317"/>
      <c r="P538" s="317"/>
      <c r="Q538" s="317"/>
      <c r="R538" s="317"/>
      <c r="S538" s="317"/>
      <c r="T538" s="317"/>
      <c r="U538" s="317"/>
      <c r="V538" s="317"/>
      <c r="W538" s="317"/>
      <c r="X538" s="317"/>
      <c r="Y538" s="317"/>
      <c r="Z538" s="317"/>
    </row>
    <row r="539" spans="1:26" ht="12.75" customHeight="1" x14ac:dyDescent="0.2">
      <c r="A539" s="317"/>
      <c r="B539" s="317"/>
      <c r="C539" s="317"/>
      <c r="D539" s="317"/>
      <c r="E539" s="317"/>
      <c r="F539" s="317"/>
      <c r="G539" s="317"/>
      <c r="H539" s="317"/>
      <c r="I539" s="317"/>
      <c r="J539" s="317"/>
      <c r="K539" s="317"/>
      <c r="L539" s="317"/>
      <c r="M539" s="317"/>
      <c r="N539" s="317"/>
      <c r="O539" s="317"/>
      <c r="P539" s="317"/>
      <c r="Q539" s="317"/>
      <c r="R539" s="317"/>
      <c r="S539" s="317"/>
      <c r="T539" s="317"/>
      <c r="U539" s="317"/>
      <c r="V539" s="317"/>
      <c r="W539" s="317"/>
      <c r="X539" s="317"/>
      <c r="Y539" s="317"/>
      <c r="Z539" s="317"/>
    </row>
    <row r="540" spans="1:26" ht="12.75" customHeight="1" x14ac:dyDescent="0.2">
      <c r="A540" s="317"/>
      <c r="B540" s="317"/>
      <c r="C540" s="317"/>
      <c r="D540" s="317"/>
      <c r="E540" s="317"/>
      <c r="F540" s="317"/>
      <c r="G540" s="317"/>
      <c r="H540" s="317"/>
      <c r="I540" s="317"/>
      <c r="J540" s="317"/>
      <c r="K540" s="317"/>
      <c r="L540" s="317"/>
      <c r="M540" s="317"/>
      <c r="N540" s="317"/>
      <c r="O540" s="317"/>
      <c r="P540" s="317"/>
      <c r="Q540" s="317"/>
      <c r="R540" s="317"/>
      <c r="S540" s="317"/>
      <c r="T540" s="317"/>
      <c r="U540" s="317"/>
      <c r="V540" s="317"/>
      <c r="W540" s="317"/>
      <c r="X540" s="317"/>
      <c r="Y540" s="317"/>
      <c r="Z540" s="317"/>
    </row>
    <row r="541" spans="1:26" ht="12.75" customHeight="1" x14ac:dyDescent="0.2">
      <c r="A541" s="317"/>
      <c r="B541" s="317"/>
      <c r="C541" s="317"/>
      <c r="D541" s="317"/>
      <c r="E541" s="317"/>
      <c r="F541" s="317"/>
      <c r="G541" s="317"/>
      <c r="H541" s="317"/>
      <c r="I541" s="317"/>
      <c r="J541" s="317"/>
      <c r="K541" s="317"/>
      <c r="L541" s="317"/>
      <c r="M541" s="317"/>
      <c r="N541" s="317"/>
      <c r="O541" s="317"/>
      <c r="P541" s="317"/>
      <c r="Q541" s="317"/>
      <c r="R541" s="317"/>
      <c r="S541" s="317"/>
      <c r="T541" s="317"/>
      <c r="U541" s="317"/>
      <c r="V541" s="317"/>
      <c r="W541" s="317"/>
      <c r="X541" s="317"/>
      <c r="Y541" s="317"/>
      <c r="Z541" s="317"/>
    </row>
    <row r="542" spans="1:26" ht="12.75" customHeight="1" x14ac:dyDescent="0.2">
      <c r="A542" s="317"/>
      <c r="B542" s="317"/>
      <c r="C542" s="317"/>
      <c r="D542" s="317"/>
      <c r="E542" s="317"/>
      <c r="F542" s="317"/>
      <c r="G542" s="317"/>
      <c r="H542" s="317"/>
      <c r="I542" s="317"/>
      <c r="J542" s="317"/>
      <c r="K542" s="317"/>
      <c r="L542" s="317"/>
      <c r="M542" s="317"/>
      <c r="N542" s="317"/>
      <c r="O542" s="317"/>
      <c r="P542" s="317"/>
      <c r="Q542" s="317"/>
      <c r="R542" s="317"/>
      <c r="S542" s="317"/>
      <c r="T542" s="317"/>
      <c r="U542" s="317"/>
      <c r="V542" s="317"/>
      <c r="W542" s="317"/>
      <c r="X542" s="317"/>
      <c r="Y542" s="317"/>
      <c r="Z542" s="317"/>
    </row>
    <row r="543" spans="1:26" ht="12.75" customHeight="1" x14ac:dyDescent="0.2">
      <c r="A543" s="317"/>
      <c r="B543" s="317"/>
      <c r="C543" s="317"/>
      <c r="D543" s="317"/>
      <c r="E543" s="317"/>
      <c r="F543" s="317"/>
      <c r="G543" s="317"/>
      <c r="H543" s="317"/>
      <c r="I543" s="317"/>
      <c r="J543" s="317"/>
      <c r="K543" s="317"/>
      <c r="L543" s="317"/>
      <c r="M543" s="317"/>
      <c r="N543" s="317"/>
      <c r="O543" s="317"/>
      <c r="P543" s="317"/>
      <c r="Q543" s="317"/>
      <c r="R543" s="317"/>
      <c r="S543" s="317"/>
      <c r="T543" s="317"/>
      <c r="U543" s="317"/>
      <c r="V543" s="317"/>
      <c r="W543" s="317"/>
      <c r="X543" s="317"/>
      <c r="Y543" s="317"/>
      <c r="Z543" s="317"/>
    </row>
    <row r="544" spans="1:26" ht="12.75" customHeight="1" x14ac:dyDescent="0.2">
      <c r="A544" s="317"/>
      <c r="B544" s="317"/>
      <c r="C544" s="317"/>
      <c r="D544" s="317"/>
      <c r="E544" s="317"/>
      <c r="F544" s="317"/>
      <c r="G544" s="317"/>
      <c r="H544" s="317"/>
      <c r="I544" s="317"/>
      <c r="J544" s="317"/>
      <c r="K544" s="317"/>
      <c r="L544" s="317"/>
      <c r="M544" s="317"/>
      <c r="N544" s="317"/>
      <c r="O544" s="317"/>
      <c r="P544" s="317"/>
      <c r="Q544" s="317"/>
      <c r="R544" s="317"/>
      <c r="S544" s="317"/>
      <c r="T544" s="317"/>
      <c r="U544" s="317"/>
      <c r="V544" s="317"/>
      <c r="W544" s="317"/>
      <c r="X544" s="317"/>
      <c r="Y544" s="317"/>
      <c r="Z544" s="317"/>
    </row>
    <row r="545" spans="1:26" ht="12.75" customHeight="1" x14ac:dyDescent="0.2">
      <c r="A545" s="317"/>
      <c r="B545" s="317"/>
      <c r="C545" s="317"/>
      <c r="D545" s="317"/>
      <c r="E545" s="317"/>
      <c r="F545" s="317"/>
      <c r="G545" s="317"/>
      <c r="H545" s="317"/>
      <c r="I545" s="317"/>
      <c r="J545" s="317"/>
      <c r="K545" s="317"/>
      <c r="L545" s="317"/>
      <c r="M545" s="317"/>
      <c r="N545" s="317"/>
      <c r="O545" s="317"/>
      <c r="P545" s="317"/>
      <c r="Q545" s="317"/>
      <c r="R545" s="317"/>
      <c r="S545" s="317"/>
      <c r="T545" s="317"/>
      <c r="U545" s="317"/>
      <c r="V545" s="317"/>
      <c r="W545" s="317"/>
      <c r="X545" s="317"/>
      <c r="Y545" s="317"/>
      <c r="Z545" s="317"/>
    </row>
    <row r="546" spans="1:26" ht="12.75" customHeight="1" x14ac:dyDescent="0.2">
      <c r="A546" s="317"/>
      <c r="B546" s="317"/>
      <c r="C546" s="317"/>
      <c r="D546" s="317"/>
      <c r="E546" s="317"/>
      <c r="F546" s="317"/>
      <c r="G546" s="317"/>
      <c r="H546" s="317"/>
      <c r="I546" s="317"/>
      <c r="J546" s="317"/>
      <c r="K546" s="317"/>
      <c r="L546" s="317"/>
      <c r="M546" s="317"/>
      <c r="N546" s="317"/>
      <c r="O546" s="317"/>
      <c r="P546" s="317"/>
      <c r="Q546" s="317"/>
      <c r="R546" s="317"/>
      <c r="S546" s="317"/>
      <c r="T546" s="317"/>
      <c r="U546" s="317"/>
      <c r="V546" s="317"/>
      <c r="W546" s="317"/>
      <c r="X546" s="317"/>
      <c r="Y546" s="317"/>
      <c r="Z546" s="317"/>
    </row>
    <row r="547" spans="1:26" ht="12.75" customHeight="1" x14ac:dyDescent="0.2">
      <c r="A547" s="317"/>
      <c r="B547" s="317"/>
      <c r="C547" s="317"/>
      <c r="D547" s="317"/>
      <c r="E547" s="317"/>
      <c r="F547" s="317"/>
      <c r="G547" s="317"/>
      <c r="H547" s="317"/>
      <c r="I547" s="317"/>
      <c r="J547" s="317"/>
      <c r="K547" s="317"/>
      <c r="L547" s="317"/>
      <c r="M547" s="317"/>
      <c r="N547" s="317"/>
      <c r="O547" s="317"/>
      <c r="P547" s="317"/>
      <c r="Q547" s="317"/>
      <c r="R547" s="317"/>
      <c r="S547" s="317"/>
      <c r="T547" s="317"/>
      <c r="U547" s="317"/>
      <c r="V547" s="317"/>
      <c r="W547" s="317"/>
      <c r="X547" s="317"/>
      <c r="Y547" s="317"/>
      <c r="Z547" s="317"/>
    </row>
    <row r="548" spans="1:26" ht="12.75" customHeight="1" x14ac:dyDescent="0.2">
      <c r="A548" s="317"/>
      <c r="B548" s="317"/>
      <c r="C548" s="317"/>
      <c r="D548" s="317"/>
      <c r="E548" s="317"/>
      <c r="F548" s="317"/>
      <c r="G548" s="317"/>
      <c r="H548" s="317"/>
      <c r="I548" s="317"/>
      <c r="J548" s="317"/>
      <c r="K548" s="317"/>
      <c r="L548" s="317"/>
      <c r="M548" s="317"/>
      <c r="N548" s="317"/>
      <c r="O548" s="317"/>
      <c r="P548" s="317"/>
      <c r="Q548" s="317"/>
      <c r="R548" s="317"/>
      <c r="S548" s="317"/>
      <c r="T548" s="317"/>
      <c r="U548" s="317"/>
      <c r="V548" s="317"/>
      <c r="W548" s="317"/>
      <c r="X548" s="317"/>
      <c r="Y548" s="317"/>
      <c r="Z548" s="317"/>
    </row>
    <row r="549" spans="1:26" ht="12.75" customHeight="1" x14ac:dyDescent="0.2">
      <c r="A549" s="317"/>
      <c r="B549" s="317"/>
      <c r="C549" s="317"/>
      <c r="D549" s="317"/>
      <c r="E549" s="317"/>
      <c r="F549" s="317"/>
      <c r="G549" s="317"/>
      <c r="H549" s="317"/>
      <c r="I549" s="317"/>
      <c r="J549" s="317"/>
      <c r="K549" s="317"/>
      <c r="L549" s="317"/>
      <c r="M549" s="317"/>
      <c r="N549" s="317"/>
      <c r="O549" s="317"/>
      <c r="P549" s="317"/>
      <c r="Q549" s="317"/>
      <c r="R549" s="317"/>
      <c r="S549" s="317"/>
      <c r="T549" s="317"/>
      <c r="U549" s="317"/>
      <c r="V549" s="317"/>
      <c r="W549" s="317"/>
      <c r="X549" s="317"/>
      <c r="Y549" s="317"/>
      <c r="Z549" s="317"/>
    </row>
    <row r="550" spans="1:26" ht="12.75" customHeight="1" x14ac:dyDescent="0.2">
      <c r="A550" s="317"/>
      <c r="B550" s="317"/>
      <c r="C550" s="317"/>
      <c r="D550" s="317"/>
      <c r="E550" s="317"/>
      <c r="F550" s="317"/>
      <c r="G550" s="317"/>
      <c r="H550" s="317"/>
      <c r="I550" s="317"/>
      <c r="J550" s="317"/>
      <c r="K550" s="317"/>
      <c r="L550" s="317"/>
      <c r="M550" s="317"/>
      <c r="N550" s="317"/>
      <c r="O550" s="317"/>
      <c r="P550" s="317"/>
      <c r="Q550" s="317"/>
      <c r="R550" s="317"/>
      <c r="S550" s="317"/>
      <c r="T550" s="317"/>
      <c r="U550" s="317"/>
      <c r="V550" s="317"/>
      <c r="W550" s="317"/>
      <c r="X550" s="317"/>
      <c r="Y550" s="317"/>
      <c r="Z550" s="317"/>
    </row>
    <row r="551" spans="1:26" ht="12.75" customHeight="1" x14ac:dyDescent="0.2">
      <c r="A551" s="317"/>
      <c r="B551" s="317"/>
      <c r="C551" s="317"/>
      <c r="D551" s="317"/>
      <c r="E551" s="317"/>
      <c r="F551" s="317"/>
      <c r="G551" s="317"/>
      <c r="H551" s="317"/>
      <c r="I551" s="317"/>
      <c r="J551" s="317"/>
      <c r="K551" s="317"/>
      <c r="L551" s="317"/>
      <c r="M551" s="317"/>
      <c r="N551" s="317"/>
      <c r="O551" s="317"/>
      <c r="P551" s="317"/>
      <c r="Q551" s="317"/>
      <c r="R551" s="317"/>
      <c r="S551" s="317"/>
      <c r="T551" s="317"/>
      <c r="U551" s="317"/>
      <c r="V551" s="317"/>
      <c r="W551" s="317"/>
      <c r="X551" s="317"/>
      <c r="Y551" s="317"/>
      <c r="Z551" s="317"/>
    </row>
    <row r="552" spans="1:26" ht="12.75" customHeight="1" x14ac:dyDescent="0.2">
      <c r="A552" s="317"/>
      <c r="B552" s="317"/>
      <c r="C552" s="317"/>
      <c r="D552" s="317"/>
      <c r="E552" s="317"/>
      <c r="F552" s="317"/>
      <c r="G552" s="317"/>
      <c r="H552" s="317"/>
      <c r="I552" s="317"/>
      <c r="J552" s="317"/>
      <c r="K552" s="317"/>
      <c r="L552" s="317"/>
      <c r="M552" s="317"/>
      <c r="N552" s="317"/>
      <c r="O552" s="317"/>
      <c r="P552" s="317"/>
      <c r="Q552" s="317"/>
      <c r="R552" s="317"/>
      <c r="S552" s="317"/>
      <c r="T552" s="317"/>
      <c r="U552" s="317"/>
      <c r="V552" s="317"/>
      <c r="W552" s="317"/>
      <c r="X552" s="317"/>
      <c r="Y552" s="317"/>
      <c r="Z552" s="317"/>
    </row>
    <row r="553" spans="1:26" ht="12.75" customHeight="1" x14ac:dyDescent="0.2">
      <c r="A553" s="317"/>
      <c r="B553" s="317"/>
      <c r="C553" s="317"/>
      <c r="D553" s="317"/>
      <c r="E553" s="317"/>
      <c r="F553" s="317"/>
      <c r="G553" s="317"/>
      <c r="H553" s="317"/>
      <c r="I553" s="317"/>
      <c r="J553" s="317"/>
      <c r="K553" s="317"/>
      <c r="L553" s="317"/>
      <c r="M553" s="317"/>
      <c r="N553" s="317"/>
      <c r="O553" s="317"/>
      <c r="P553" s="317"/>
      <c r="Q553" s="317"/>
      <c r="R553" s="317"/>
      <c r="S553" s="317"/>
      <c r="T553" s="317"/>
      <c r="U553" s="317"/>
      <c r="V553" s="317"/>
      <c r="W553" s="317"/>
      <c r="X553" s="317"/>
      <c r="Y553" s="317"/>
      <c r="Z553" s="317"/>
    </row>
    <row r="554" spans="1:26" ht="12.75" customHeight="1" x14ac:dyDescent="0.2">
      <c r="A554" s="317"/>
      <c r="B554" s="317"/>
      <c r="C554" s="317"/>
      <c r="D554" s="317"/>
      <c r="E554" s="317"/>
      <c r="F554" s="317"/>
      <c r="G554" s="317"/>
      <c r="H554" s="317"/>
      <c r="I554" s="317"/>
      <c r="J554" s="317"/>
      <c r="K554" s="317"/>
      <c r="L554" s="317"/>
      <c r="M554" s="317"/>
      <c r="N554" s="317"/>
      <c r="O554" s="317"/>
      <c r="P554" s="317"/>
      <c r="Q554" s="317"/>
      <c r="R554" s="317"/>
      <c r="S554" s="317"/>
      <c r="T554" s="317"/>
      <c r="U554" s="317"/>
      <c r="V554" s="317"/>
      <c r="W554" s="317"/>
      <c r="X554" s="317"/>
      <c r="Y554" s="317"/>
      <c r="Z554" s="317"/>
    </row>
    <row r="555" spans="1:26" ht="12.75" customHeight="1" x14ac:dyDescent="0.2">
      <c r="A555" s="317"/>
      <c r="B555" s="317"/>
      <c r="C555" s="317"/>
      <c r="D555" s="317"/>
      <c r="E555" s="317"/>
      <c r="F555" s="317"/>
      <c r="G555" s="317"/>
      <c r="H555" s="317"/>
      <c r="I555" s="317"/>
      <c r="J555" s="317"/>
      <c r="K555" s="317"/>
      <c r="L555" s="317"/>
      <c r="M555" s="317"/>
      <c r="N555" s="317"/>
      <c r="O555" s="317"/>
      <c r="P555" s="317"/>
      <c r="Q555" s="317"/>
      <c r="R555" s="317"/>
      <c r="S555" s="317"/>
      <c r="T555" s="317"/>
      <c r="U555" s="317"/>
      <c r="V555" s="317"/>
      <c r="W555" s="317"/>
      <c r="X555" s="317"/>
      <c r="Y555" s="317"/>
      <c r="Z555" s="317"/>
    </row>
    <row r="556" spans="1:26" ht="12.75" customHeight="1" x14ac:dyDescent="0.2">
      <c r="A556" s="317"/>
      <c r="B556" s="317"/>
      <c r="C556" s="317"/>
      <c r="D556" s="317"/>
      <c r="E556" s="317"/>
      <c r="F556" s="317"/>
      <c r="G556" s="317"/>
      <c r="H556" s="317"/>
      <c r="I556" s="317"/>
      <c r="J556" s="317"/>
      <c r="K556" s="317"/>
      <c r="L556" s="317"/>
      <c r="M556" s="317"/>
      <c r="N556" s="317"/>
      <c r="O556" s="317"/>
      <c r="P556" s="317"/>
      <c r="Q556" s="317"/>
      <c r="R556" s="317"/>
      <c r="S556" s="317"/>
      <c r="T556" s="317"/>
      <c r="U556" s="317"/>
      <c r="V556" s="317"/>
      <c r="W556" s="317"/>
      <c r="X556" s="317"/>
      <c r="Y556" s="317"/>
      <c r="Z556" s="317"/>
    </row>
    <row r="557" spans="1:26" ht="12.75" customHeight="1" x14ac:dyDescent="0.2">
      <c r="A557" s="317"/>
      <c r="B557" s="317"/>
      <c r="C557" s="317"/>
      <c r="D557" s="317"/>
      <c r="E557" s="317"/>
      <c r="F557" s="317"/>
      <c r="G557" s="317"/>
      <c r="H557" s="317"/>
      <c r="I557" s="317"/>
      <c r="J557" s="317"/>
      <c r="K557" s="317"/>
      <c r="L557" s="317"/>
      <c r="M557" s="317"/>
      <c r="N557" s="317"/>
      <c r="O557" s="317"/>
      <c r="P557" s="317"/>
      <c r="Q557" s="317"/>
      <c r="R557" s="317"/>
      <c r="S557" s="317"/>
      <c r="T557" s="317"/>
      <c r="U557" s="317"/>
      <c r="V557" s="317"/>
      <c r="W557" s="317"/>
      <c r="X557" s="317"/>
      <c r="Y557" s="317"/>
      <c r="Z557" s="317"/>
    </row>
    <row r="558" spans="1:26" ht="12.75" customHeight="1" x14ac:dyDescent="0.2">
      <c r="A558" s="317"/>
      <c r="B558" s="317"/>
      <c r="C558" s="317"/>
      <c r="D558" s="317"/>
      <c r="E558" s="317"/>
      <c r="F558" s="317"/>
      <c r="G558" s="317"/>
      <c r="H558" s="317"/>
      <c r="I558" s="317"/>
      <c r="J558" s="317"/>
      <c r="K558" s="317"/>
      <c r="L558" s="317"/>
      <c r="M558" s="317"/>
      <c r="N558" s="317"/>
      <c r="O558" s="317"/>
      <c r="P558" s="317"/>
      <c r="Q558" s="317"/>
      <c r="R558" s="317"/>
      <c r="S558" s="317"/>
      <c r="T558" s="317"/>
      <c r="U558" s="317"/>
      <c r="V558" s="317"/>
      <c r="W558" s="317"/>
      <c r="X558" s="317"/>
      <c r="Y558" s="317"/>
      <c r="Z558" s="317"/>
    </row>
    <row r="559" spans="1:26" ht="12.75" customHeight="1" x14ac:dyDescent="0.2">
      <c r="A559" s="317"/>
      <c r="B559" s="317"/>
      <c r="C559" s="317"/>
      <c r="D559" s="317"/>
      <c r="E559" s="317"/>
      <c r="F559" s="317"/>
      <c r="G559" s="317"/>
      <c r="H559" s="317"/>
      <c r="I559" s="317"/>
      <c r="J559" s="317"/>
      <c r="K559" s="317"/>
      <c r="L559" s="317"/>
      <c r="M559" s="317"/>
      <c r="N559" s="317"/>
      <c r="O559" s="317"/>
      <c r="P559" s="317"/>
      <c r="Q559" s="317"/>
      <c r="R559" s="317"/>
      <c r="S559" s="317"/>
      <c r="T559" s="317"/>
      <c r="U559" s="317"/>
      <c r="V559" s="317"/>
      <c r="W559" s="317"/>
      <c r="X559" s="317"/>
      <c r="Y559" s="317"/>
      <c r="Z559" s="317"/>
    </row>
    <row r="560" spans="1:26" ht="12.75" customHeight="1" x14ac:dyDescent="0.2">
      <c r="A560" s="317"/>
      <c r="B560" s="317"/>
      <c r="C560" s="317"/>
      <c r="D560" s="317"/>
      <c r="E560" s="317"/>
      <c r="F560" s="317"/>
      <c r="G560" s="317"/>
      <c r="H560" s="317"/>
      <c r="I560" s="317"/>
      <c r="J560" s="317"/>
      <c r="K560" s="317"/>
      <c r="L560" s="317"/>
      <c r="M560" s="317"/>
      <c r="N560" s="317"/>
      <c r="O560" s="317"/>
      <c r="P560" s="317"/>
      <c r="Q560" s="317"/>
      <c r="R560" s="317"/>
      <c r="S560" s="317"/>
      <c r="T560" s="317"/>
      <c r="U560" s="317"/>
      <c r="V560" s="317"/>
      <c r="W560" s="317"/>
      <c r="X560" s="317"/>
      <c r="Y560" s="317"/>
      <c r="Z560" s="317"/>
    </row>
    <row r="561" spans="1:26" ht="12.75" customHeight="1" x14ac:dyDescent="0.2">
      <c r="A561" s="317"/>
      <c r="B561" s="317"/>
      <c r="C561" s="317"/>
      <c r="D561" s="317"/>
      <c r="E561" s="317"/>
      <c r="F561" s="317"/>
      <c r="G561" s="317"/>
      <c r="H561" s="317"/>
      <c r="I561" s="317"/>
      <c r="J561" s="317"/>
      <c r="K561" s="317"/>
      <c r="L561" s="317"/>
      <c r="M561" s="317"/>
      <c r="N561" s="317"/>
      <c r="O561" s="317"/>
      <c r="P561" s="317"/>
      <c r="Q561" s="317"/>
      <c r="R561" s="317"/>
      <c r="S561" s="317"/>
      <c r="T561" s="317"/>
      <c r="U561" s="317"/>
      <c r="V561" s="317"/>
      <c r="W561" s="317"/>
      <c r="X561" s="317"/>
      <c r="Y561" s="317"/>
      <c r="Z561" s="317"/>
    </row>
    <row r="562" spans="1:26" ht="12.75" customHeight="1" x14ac:dyDescent="0.2">
      <c r="A562" s="317"/>
      <c r="B562" s="317"/>
      <c r="C562" s="317"/>
      <c r="D562" s="317"/>
      <c r="E562" s="317"/>
      <c r="F562" s="317"/>
      <c r="G562" s="317"/>
      <c r="H562" s="317"/>
      <c r="I562" s="317"/>
      <c r="J562" s="317"/>
      <c r="K562" s="317"/>
      <c r="L562" s="317"/>
      <c r="M562" s="317"/>
      <c r="N562" s="317"/>
      <c r="O562" s="317"/>
      <c r="P562" s="317"/>
      <c r="Q562" s="317"/>
      <c r="R562" s="317"/>
      <c r="S562" s="317"/>
      <c r="T562" s="317"/>
      <c r="U562" s="317"/>
      <c r="V562" s="317"/>
      <c r="W562" s="317"/>
      <c r="X562" s="317"/>
      <c r="Y562" s="317"/>
      <c r="Z562" s="317"/>
    </row>
    <row r="563" spans="1:26" ht="12.75" customHeight="1" x14ac:dyDescent="0.2">
      <c r="A563" s="317"/>
      <c r="B563" s="317"/>
      <c r="C563" s="317"/>
      <c r="D563" s="317"/>
      <c r="E563" s="317"/>
      <c r="F563" s="317"/>
      <c r="G563" s="317"/>
      <c r="H563" s="317"/>
      <c r="I563" s="317"/>
      <c r="J563" s="317"/>
      <c r="K563" s="317"/>
      <c r="L563" s="317"/>
      <c r="M563" s="317"/>
      <c r="N563" s="317"/>
      <c r="O563" s="317"/>
      <c r="P563" s="317"/>
      <c r="Q563" s="317"/>
      <c r="R563" s="317"/>
      <c r="S563" s="317"/>
      <c r="T563" s="317"/>
      <c r="U563" s="317"/>
      <c r="V563" s="317"/>
      <c r="W563" s="317"/>
      <c r="X563" s="317"/>
      <c r="Y563" s="317"/>
      <c r="Z563" s="317"/>
    </row>
    <row r="564" spans="1:26" ht="12.75" customHeight="1" x14ac:dyDescent="0.2">
      <c r="A564" s="317"/>
      <c r="B564" s="317"/>
      <c r="C564" s="317"/>
      <c r="D564" s="317"/>
      <c r="E564" s="317"/>
      <c r="F564" s="317"/>
      <c r="G564" s="317"/>
      <c r="H564" s="317"/>
      <c r="I564" s="317"/>
      <c r="J564" s="317"/>
      <c r="K564" s="317"/>
      <c r="L564" s="317"/>
      <c r="M564" s="317"/>
      <c r="N564" s="317"/>
      <c r="O564" s="317"/>
      <c r="P564" s="317"/>
      <c r="Q564" s="317"/>
      <c r="R564" s="317"/>
      <c r="S564" s="317"/>
      <c r="T564" s="317"/>
      <c r="U564" s="317"/>
      <c r="V564" s="317"/>
      <c r="W564" s="317"/>
      <c r="X564" s="317"/>
      <c r="Y564" s="317"/>
      <c r="Z564" s="317"/>
    </row>
    <row r="565" spans="1:26" ht="12.75" customHeight="1" x14ac:dyDescent="0.2">
      <c r="A565" s="317"/>
      <c r="B565" s="317"/>
      <c r="C565" s="317"/>
      <c r="D565" s="317"/>
      <c r="E565" s="317"/>
      <c r="F565" s="317"/>
      <c r="G565" s="317"/>
      <c r="H565" s="317"/>
      <c r="I565" s="317"/>
      <c r="J565" s="317"/>
      <c r="K565" s="317"/>
      <c r="L565" s="317"/>
      <c r="M565" s="317"/>
      <c r="N565" s="317"/>
      <c r="O565" s="317"/>
      <c r="P565" s="317"/>
      <c r="Q565" s="317"/>
      <c r="R565" s="317"/>
      <c r="S565" s="317"/>
      <c r="T565" s="317"/>
      <c r="U565" s="317"/>
      <c r="V565" s="317"/>
      <c r="W565" s="317"/>
      <c r="X565" s="317"/>
      <c r="Y565" s="317"/>
      <c r="Z565" s="317"/>
    </row>
    <row r="566" spans="1:26" ht="12.75" customHeight="1" x14ac:dyDescent="0.2">
      <c r="A566" s="317"/>
      <c r="B566" s="317"/>
      <c r="C566" s="317"/>
      <c r="D566" s="317"/>
      <c r="E566" s="317"/>
      <c r="F566" s="317"/>
      <c r="G566" s="317"/>
      <c r="H566" s="317"/>
      <c r="I566" s="317"/>
      <c r="J566" s="317"/>
      <c r="K566" s="317"/>
      <c r="L566" s="317"/>
      <c r="M566" s="317"/>
      <c r="N566" s="317"/>
      <c r="O566" s="317"/>
      <c r="P566" s="317"/>
      <c r="Q566" s="317"/>
      <c r="R566" s="317"/>
      <c r="S566" s="317"/>
      <c r="T566" s="317"/>
      <c r="U566" s="317"/>
      <c r="V566" s="317"/>
      <c r="W566" s="317"/>
      <c r="X566" s="317"/>
      <c r="Y566" s="317"/>
      <c r="Z566" s="317"/>
    </row>
    <row r="567" spans="1:26" ht="12.75" customHeight="1" x14ac:dyDescent="0.2">
      <c r="A567" s="317"/>
      <c r="B567" s="317"/>
      <c r="C567" s="317"/>
      <c r="D567" s="317"/>
      <c r="E567" s="317"/>
      <c r="F567" s="317"/>
      <c r="G567" s="317"/>
      <c r="H567" s="317"/>
      <c r="I567" s="317"/>
      <c r="J567" s="317"/>
      <c r="K567" s="317"/>
      <c r="L567" s="317"/>
      <c r="M567" s="317"/>
      <c r="N567" s="317"/>
      <c r="O567" s="317"/>
      <c r="P567" s="317"/>
      <c r="Q567" s="317"/>
      <c r="R567" s="317"/>
      <c r="S567" s="317"/>
      <c r="T567" s="317"/>
      <c r="U567" s="317"/>
      <c r="V567" s="317"/>
      <c r="W567" s="317"/>
      <c r="X567" s="317"/>
      <c r="Y567" s="317"/>
      <c r="Z567" s="317"/>
    </row>
    <row r="568" spans="1:26" ht="12.75" customHeight="1" x14ac:dyDescent="0.2">
      <c r="A568" s="317"/>
      <c r="B568" s="317"/>
      <c r="C568" s="317"/>
      <c r="D568" s="317"/>
      <c r="E568" s="317"/>
      <c r="F568" s="317"/>
      <c r="G568" s="317"/>
      <c r="H568" s="317"/>
      <c r="I568" s="317"/>
      <c r="J568" s="317"/>
      <c r="K568" s="317"/>
      <c r="L568" s="317"/>
      <c r="M568" s="317"/>
      <c r="N568" s="317"/>
      <c r="O568" s="317"/>
      <c r="P568" s="317"/>
      <c r="Q568" s="317"/>
      <c r="R568" s="317"/>
      <c r="S568" s="317"/>
      <c r="T568" s="317"/>
      <c r="U568" s="317"/>
      <c r="V568" s="317"/>
      <c r="W568" s="317"/>
      <c r="X568" s="317"/>
      <c r="Y568" s="317"/>
      <c r="Z568" s="317"/>
    </row>
    <row r="569" spans="1:26" ht="12.75" customHeight="1" x14ac:dyDescent="0.2">
      <c r="A569" s="317"/>
      <c r="B569" s="317"/>
      <c r="C569" s="317"/>
      <c r="D569" s="317"/>
      <c r="E569" s="317"/>
      <c r="F569" s="317"/>
      <c r="G569" s="317"/>
      <c r="H569" s="317"/>
      <c r="I569" s="317"/>
      <c r="J569" s="317"/>
      <c r="K569" s="317"/>
      <c r="L569" s="317"/>
      <c r="M569" s="317"/>
      <c r="N569" s="317"/>
      <c r="O569" s="317"/>
      <c r="P569" s="317"/>
      <c r="Q569" s="317"/>
      <c r="R569" s="317"/>
      <c r="S569" s="317"/>
      <c r="T569" s="317"/>
      <c r="U569" s="317"/>
      <c r="V569" s="317"/>
      <c r="W569" s="317"/>
      <c r="X569" s="317"/>
      <c r="Y569" s="317"/>
      <c r="Z569" s="317"/>
    </row>
    <row r="570" spans="1:26" ht="12.75" customHeight="1" x14ac:dyDescent="0.2">
      <c r="A570" s="317"/>
      <c r="B570" s="317"/>
      <c r="C570" s="317"/>
      <c r="D570" s="317"/>
      <c r="E570" s="317"/>
      <c r="F570" s="317"/>
      <c r="G570" s="317"/>
      <c r="H570" s="317"/>
      <c r="I570" s="317"/>
      <c r="J570" s="317"/>
      <c r="K570" s="317"/>
      <c r="L570" s="317"/>
      <c r="M570" s="317"/>
      <c r="N570" s="317"/>
      <c r="O570" s="317"/>
      <c r="P570" s="317"/>
      <c r="Q570" s="317"/>
      <c r="R570" s="317"/>
      <c r="S570" s="317"/>
      <c r="T570" s="317"/>
      <c r="U570" s="317"/>
      <c r="V570" s="317"/>
      <c r="W570" s="317"/>
      <c r="X570" s="317"/>
      <c r="Y570" s="317"/>
      <c r="Z570" s="317"/>
    </row>
    <row r="571" spans="1:26" ht="12.75" customHeight="1" x14ac:dyDescent="0.2">
      <c r="A571" s="317"/>
      <c r="B571" s="317"/>
      <c r="C571" s="317"/>
      <c r="D571" s="317"/>
      <c r="E571" s="317"/>
      <c r="F571" s="317"/>
      <c r="G571" s="317"/>
      <c r="H571" s="317"/>
      <c r="I571" s="317"/>
      <c r="J571" s="317"/>
      <c r="K571" s="317"/>
      <c r="L571" s="317"/>
      <c r="M571" s="317"/>
      <c r="N571" s="317"/>
      <c r="O571" s="317"/>
      <c r="P571" s="317"/>
      <c r="Q571" s="317"/>
      <c r="R571" s="317"/>
      <c r="S571" s="317"/>
      <c r="T571" s="317"/>
      <c r="U571" s="317"/>
      <c r="V571" s="317"/>
      <c r="W571" s="317"/>
      <c r="X571" s="317"/>
      <c r="Y571" s="317"/>
      <c r="Z571" s="317"/>
    </row>
    <row r="572" spans="1:26" ht="12.75" customHeight="1" x14ac:dyDescent="0.2">
      <c r="A572" s="317"/>
      <c r="B572" s="317"/>
      <c r="C572" s="317"/>
      <c r="D572" s="317"/>
      <c r="E572" s="317"/>
      <c r="F572" s="317"/>
      <c r="G572" s="317"/>
      <c r="H572" s="317"/>
      <c r="I572" s="317"/>
      <c r="J572" s="317"/>
      <c r="K572" s="317"/>
      <c r="L572" s="317"/>
      <c r="M572" s="317"/>
      <c r="N572" s="317"/>
      <c r="O572" s="317"/>
      <c r="P572" s="317"/>
      <c r="Q572" s="317"/>
      <c r="R572" s="317"/>
      <c r="S572" s="317"/>
      <c r="T572" s="317"/>
      <c r="U572" s="317"/>
      <c r="V572" s="317"/>
      <c r="W572" s="317"/>
      <c r="X572" s="317"/>
      <c r="Y572" s="317"/>
      <c r="Z572" s="317"/>
    </row>
    <row r="573" spans="1:26" ht="12.75" customHeight="1" x14ac:dyDescent="0.2">
      <c r="A573" s="317"/>
      <c r="B573" s="317"/>
      <c r="C573" s="317"/>
      <c r="D573" s="317"/>
      <c r="E573" s="317"/>
      <c r="F573" s="317"/>
      <c r="G573" s="317"/>
      <c r="H573" s="317"/>
      <c r="I573" s="317"/>
      <c r="J573" s="317"/>
      <c r="K573" s="317"/>
      <c r="L573" s="317"/>
      <c r="M573" s="317"/>
      <c r="N573" s="317"/>
      <c r="O573" s="317"/>
      <c r="P573" s="317"/>
      <c r="Q573" s="317"/>
      <c r="R573" s="317"/>
      <c r="S573" s="317"/>
      <c r="T573" s="317"/>
      <c r="U573" s="317"/>
      <c r="V573" s="317"/>
      <c r="W573" s="317"/>
      <c r="X573" s="317"/>
      <c r="Y573" s="317"/>
      <c r="Z573" s="317"/>
    </row>
    <row r="574" spans="1:26" ht="12.75" customHeight="1" x14ac:dyDescent="0.2">
      <c r="A574" s="317"/>
      <c r="B574" s="317"/>
      <c r="C574" s="317"/>
      <c r="D574" s="317"/>
      <c r="E574" s="317"/>
      <c r="F574" s="317"/>
      <c r="G574" s="317"/>
      <c r="H574" s="317"/>
      <c r="I574" s="317"/>
      <c r="J574" s="317"/>
      <c r="K574" s="317"/>
      <c r="L574" s="317"/>
      <c r="M574" s="317"/>
      <c r="N574" s="317"/>
      <c r="O574" s="317"/>
      <c r="P574" s="317"/>
      <c r="Q574" s="317"/>
      <c r="R574" s="317"/>
      <c r="S574" s="317"/>
      <c r="T574" s="317"/>
      <c r="U574" s="317"/>
      <c r="V574" s="317"/>
      <c r="W574" s="317"/>
      <c r="X574" s="317"/>
      <c r="Y574" s="317"/>
      <c r="Z574" s="317"/>
    </row>
    <row r="575" spans="1:26" ht="12.75" customHeight="1" x14ac:dyDescent="0.2">
      <c r="A575" s="317"/>
      <c r="B575" s="317"/>
      <c r="C575" s="317"/>
      <c r="D575" s="317"/>
      <c r="E575" s="317"/>
      <c r="F575" s="317"/>
      <c r="G575" s="317"/>
      <c r="H575" s="317"/>
      <c r="I575" s="317"/>
      <c r="J575" s="317"/>
      <c r="K575" s="317"/>
      <c r="L575" s="317"/>
      <c r="M575" s="317"/>
      <c r="N575" s="317"/>
      <c r="O575" s="317"/>
      <c r="P575" s="317"/>
      <c r="Q575" s="317"/>
      <c r="R575" s="317"/>
      <c r="S575" s="317"/>
      <c r="T575" s="317"/>
      <c r="U575" s="317"/>
      <c r="V575" s="317"/>
      <c r="W575" s="317"/>
      <c r="X575" s="317"/>
      <c r="Y575" s="317"/>
      <c r="Z575" s="317"/>
    </row>
    <row r="576" spans="1:26" ht="12.75" customHeight="1" x14ac:dyDescent="0.2">
      <c r="A576" s="317"/>
      <c r="B576" s="317"/>
      <c r="C576" s="317"/>
      <c r="D576" s="317"/>
      <c r="E576" s="317"/>
      <c r="F576" s="317"/>
      <c r="G576" s="317"/>
      <c r="H576" s="317"/>
      <c r="I576" s="317"/>
      <c r="J576" s="317"/>
      <c r="K576" s="317"/>
      <c r="L576" s="317"/>
      <c r="M576" s="317"/>
      <c r="N576" s="317"/>
      <c r="O576" s="317"/>
      <c r="P576" s="317"/>
      <c r="Q576" s="317"/>
      <c r="R576" s="317"/>
      <c r="S576" s="317"/>
      <c r="T576" s="317"/>
      <c r="U576" s="317"/>
      <c r="V576" s="317"/>
      <c r="W576" s="317"/>
      <c r="X576" s="317"/>
      <c r="Y576" s="317"/>
      <c r="Z576" s="317"/>
    </row>
    <row r="577" spans="1:26" ht="12.75" customHeight="1" x14ac:dyDescent="0.2">
      <c r="A577" s="317"/>
      <c r="B577" s="317"/>
      <c r="C577" s="317"/>
      <c r="D577" s="317"/>
      <c r="E577" s="317"/>
      <c r="F577" s="317"/>
      <c r="G577" s="317"/>
      <c r="H577" s="317"/>
      <c r="I577" s="317"/>
      <c r="J577" s="317"/>
      <c r="K577" s="317"/>
      <c r="L577" s="317"/>
      <c r="M577" s="317"/>
      <c r="N577" s="317"/>
      <c r="O577" s="317"/>
      <c r="P577" s="317"/>
      <c r="Q577" s="317"/>
      <c r="R577" s="317"/>
      <c r="S577" s="317"/>
      <c r="T577" s="317"/>
      <c r="U577" s="317"/>
      <c r="V577" s="317"/>
      <c r="W577" s="317"/>
      <c r="X577" s="317"/>
      <c r="Y577" s="317"/>
      <c r="Z577" s="317"/>
    </row>
    <row r="578" spans="1:26" ht="12.75" customHeight="1" x14ac:dyDescent="0.2">
      <c r="A578" s="317"/>
      <c r="B578" s="317"/>
      <c r="C578" s="317"/>
      <c r="D578" s="317"/>
      <c r="E578" s="317"/>
      <c r="F578" s="317"/>
      <c r="G578" s="317"/>
      <c r="H578" s="317"/>
      <c r="I578" s="317"/>
      <c r="J578" s="317"/>
      <c r="K578" s="317"/>
      <c r="L578" s="317"/>
      <c r="M578" s="317"/>
      <c r="N578" s="317"/>
      <c r="O578" s="317"/>
      <c r="P578" s="317"/>
      <c r="Q578" s="317"/>
      <c r="R578" s="317"/>
      <c r="S578" s="317"/>
      <c r="T578" s="317"/>
      <c r="U578" s="317"/>
      <c r="V578" s="317"/>
      <c r="W578" s="317"/>
      <c r="X578" s="317"/>
      <c r="Y578" s="317"/>
      <c r="Z578" s="317"/>
    </row>
    <row r="579" spans="1:26" ht="12.75" customHeight="1" x14ac:dyDescent="0.2">
      <c r="A579" s="317"/>
      <c r="B579" s="317"/>
      <c r="C579" s="317"/>
      <c r="D579" s="317"/>
      <c r="E579" s="317"/>
      <c r="F579" s="317"/>
      <c r="G579" s="317"/>
      <c r="H579" s="317"/>
      <c r="I579" s="317"/>
      <c r="J579" s="317"/>
      <c r="K579" s="317"/>
      <c r="L579" s="317"/>
      <c r="M579" s="317"/>
      <c r="N579" s="317"/>
      <c r="O579" s="317"/>
      <c r="P579" s="317"/>
      <c r="Q579" s="317"/>
      <c r="R579" s="317"/>
      <c r="S579" s="317"/>
      <c r="T579" s="317"/>
      <c r="U579" s="317"/>
      <c r="V579" s="317"/>
      <c r="W579" s="317"/>
      <c r="X579" s="317"/>
      <c r="Y579" s="317"/>
      <c r="Z579" s="317"/>
    </row>
    <row r="580" spans="1:26" ht="12.75" customHeight="1" x14ac:dyDescent="0.2">
      <c r="A580" s="317"/>
      <c r="B580" s="317"/>
      <c r="C580" s="317"/>
      <c r="D580" s="317"/>
      <c r="E580" s="317"/>
      <c r="F580" s="317"/>
      <c r="G580" s="317"/>
      <c r="H580" s="317"/>
      <c r="I580" s="317"/>
      <c r="J580" s="317"/>
      <c r="K580" s="317"/>
      <c r="L580" s="317"/>
      <c r="M580" s="317"/>
      <c r="N580" s="317"/>
      <c r="O580" s="317"/>
      <c r="P580" s="317"/>
      <c r="Q580" s="317"/>
      <c r="R580" s="317"/>
      <c r="S580" s="317"/>
      <c r="T580" s="317"/>
      <c r="U580" s="317"/>
      <c r="V580" s="317"/>
      <c r="W580" s="317"/>
      <c r="X580" s="317"/>
      <c r="Y580" s="317"/>
      <c r="Z580" s="317"/>
    </row>
    <row r="581" spans="1:26" ht="12.75" customHeight="1" x14ac:dyDescent="0.2">
      <c r="A581" s="317"/>
      <c r="B581" s="317"/>
      <c r="C581" s="317"/>
      <c r="D581" s="317"/>
      <c r="E581" s="317"/>
      <c r="F581" s="317"/>
      <c r="G581" s="317"/>
      <c r="H581" s="317"/>
      <c r="I581" s="317"/>
      <c r="J581" s="317"/>
      <c r="K581" s="317"/>
      <c r="L581" s="317"/>
      <c r="M581" s="317"/>
      <c r="N581" s="317"/>
      <c r="O581" s="317"/>
      <c r="P581" s="317"/>
      <c r="Q581" s="317"/>
      <c r="R581" s="317"/>
      <c r="S581" s="317"/>
      <c r="T581" s="317"/>
      <c r="U581" s="317"/>
      <c r="V581" s="317"/>
      <c r="W581" s="317"/>
      <c r="X581" s="317"/>
      <c r="Y581" s="317"/>
      <c r="Z581" s="317"/>
    </row>
    <row r="582" spans="1:26" ht="12.75" customHeight="1" x14ac:dyDescent="0.2">
      <c r="A582" s="317"/>
      <c r="B582" s="317"/>
      <c r="C582" s="317"/>
      <c r="D582" s="317"/>
      <c r="E582" s="317"/>
      <c r="F582" s="317"/>
      <c r="G582" s="317"/>
      <c r="H582" s="317"/>
      <c r="I582" s="317"/>
      <c r="J582" s="317"/>
      <c r="K582" s="317"/>
      <c r="L582" s="317"/>
      <c r="M582" s="317"/>
      <c r="N582" s="317"/>
      <c r="O582" s="317"/>
      <c r="P582" s="317"/>
      <c r="Q582" s="317"/>
      <c r="R582" s="317"/>
      <c r="S582" s="317"/>
      <c r="T582" s="317"/>
      <c r="U582" s="317"/>
      <c r="V582" s="317"/>
      <c r="W582" s="317"/>
      <c r="X582" s="317"/>
      <c r="Y582" s="317"/>
      <c r="Z582" s="317"/>
    </row>
    <row r="583" spans="1:26" ht="12.75" customHeight="1" x14ac:dyDescent="0.2">
      <c r="A583" s="317"/>
      <c r="B583" s="317"/>
      <c r="C583" s="317"/>
      <c r="D583" s="317"/>
      <c r="E583" s="317"/>
      <c r="F583" s="317"/>
      <c r="G583" s="317"/>
      <c r="H583" s="317"/>
      <c r="I583" s="317"/>
      <c r="J583" s="317"/>
      <c r="K583" s="317"/>
      <c r="L583" s="317"/>
      <c r="M583" s="317"/>
      <c r="N583" s="317"/>
      <c r="O583" s="317"/>
      <c r="P583" s="317"/>
      <c r="Q583" s="317"/>
      <c r="R583" s="317"/>
      <c r="S583" s="317"/>
      <c r="T583" s="317"/>
      <c r="U583" s="317"/>
      <c r="V583" s="317"/>
      <c r="W583" s="317"/>
      <c r="X583" s="317"/>
      <c r="Y583" s="317"/>
      <c r="Z583" s="317"/>
    </row>
    <row r="584" spans="1:26" ht="12.75" customHeight="1" x14ac:dyDescent="0.2">
      <c r="A584" s="317"/>
      <c r="B584" s="317"/>
      <c r="C584" s="317"/>
      <c r="D584" s="317"/>
      <c r="E584" s="317"/>
      <c r="F584" s="317"/>
      <c r="G584" s="317"/>
      <c r="H584" s="317"/>
      <c r="I584" s="317"/>
      <c r="J584" s="317"/>
      <c r="K584" s="317"/>
      <c r="L584" s="317"/>
      <c r="M584" s="317"/>
      <c r="N584" s="317"/>
      <c r="O584" s="317"/>
      <c r="P584" s="317"/>
      <c r="Q584" s="317"/>
      <c r="R584" s="317"/>
      <c r="S584" s="317"/>
      <c r="T584" s="317"/>
      <c r="U584" s="317"/>
      <c r="V584" s="317"/>
      <c r="W584" s="317"/>
      <c r="X584" s="317"/>
      <c r="Y584" s="317"/>
      <c r="Z584" s="317"/>
    </row>
    <row r="585" spans="1:26" ht="12.75" customHeight="1" x14ac:dyDescent="0.2">
      <c r="A585" s="317"/>
      <c r="B585" s="317"/>
      <c r="C585" s="317"/>
      <c r="D585" s="317"/>
      <c r="E585" s="317"/>
      <c r="F585" s="317"/>
      <c r="G585" s="317"/>
      <c r="H585" s="317"/>
      <c r="I585" s="317"/>
      <c r="J585" s="317"/>
      <c r="K585" s="317"/>
      <c r="L585" s="317"/>
      <c r="M585" s="317"/>
      <c r="N585" s="317"/>
      <c r="O585" s="317"/>
      <c r="P585" s="317"/>
      <c r="Q585" s="317"/>
      <c r="R585" s="317"/>
      <c r="S585" s="317"/>
      <c r="T585" s="317"/>
      <c r="U585" s="317"/>
      <c r="V585" s="317"/>
      <c r="W585" s="317"/>
      <c r="X585" s="317"/>
      <c r="Y585" s="317"/>
      <c r="Z585" s="317"/>
    </row>
    <row r="586" spans="1:26" ht="12.75" customHeight="1" x14ac:dyDescent="0.2">
      <c r="A586" s="317"/>
      <c r="B586" s="317"/>
      <c r="C586" s="317"/>
      <c r="D586" s="317"/>
      <c r="E586" s="317"/>
      <c r="F586" s="317"/>
      <c r="G586" s="317"/>
      <c r="H586" s="317"/>
      <c r="I586" s="317"/>
      <c r="J586" s="317"/>
      <c r="K586" s="317"/>
      <c r="L586" s="317"/>
      <c r="M586" s="317"/>
      <c r="N586" s="317"/>
      <c r="O586" s="317"/>
      <c r="P586" s="317"/>
      <c r="Q586" s="317"/>
      <c r="R586" s="317"/>
      <c r="S586" s="317"/>
      <c r="T586" s="317"/>
      <c r="U586" s="317"/>
      <c r="V586" s="317"/>
      <c r="W586" s="317"/>
      <c r="X586" s="317"/>
      <c r="Y586" s="317"/>
      <c r="Z586" s="317"/>
    </row>
    <row r="587" spans="1:26" ht="12.75" customHeight="1" x14ac:dyDescent="0.2">
      <c r="A587" s="317"/>
      <c r="B587" s="317"/>
      <c r="C587" s="317"/>
      <c r="D587" s="317"/>
      <c r="E587" s="317"/>
      <c r="F587" s="317"/>
      <c r="G587" s="317"/>
      <c r="H587" s="317"/>
      <c r="I587" s="317"/>
      <c r="J587" s="317"/>
      <c r="K587" s="317"/>
      <c r="L587" s="317"/>
      <c r="M587" s="317"/>
      <c r="N587" s="317"/>
      <c r="O587" s="317"/>
      <c r="P587" s="317"/>
      <c r="Q587" s="317"/>
      <c r="R587" s="317"/>
      <c r="S587" s="317"/>
      <c r="T587" s="317"/>
      <c r="U587" s="317"/>
      <c r="V587" s="317"/>
      <c r="W587" s="317"/>
      <c r="X587" s="317"/>
      <c r="Y587" s="317"/>
      <c r="Z587" s="317"/>
    </row>
    <row r="588" spans="1:26" ht="12.75" customHeight="1" x14ac:dyDescent="0.2">
      <c r="A588" s="317"/>
      <c r="B588" s="317"/>
      <c r="C588" s="317"/>
      <c r="D588" s="317"/>
      <c r="E588" s="317"/>
      <c r="F588" s="317"/>
      <c r="G588" s="317"/>
      <c r="H588" s="317"/>
      <c r="I588" s="317"/>
      <c r="J588" s="317"/>
      <c r="K588" s="317"/>
      <c r="L588" s="317"/>
      <c r="M588" s="317"/>
      <c r="N588" s="317"/>
      <c r="O588" s="317"/>
      <c r="P588" s="317"/>
      <c r="Q588" s="317"/>
      <c r="R588" s="317"/>
      <c r="S588" s="317"/>
      <c r="T588" s="317"/>
      <c r="U588" s="317"/>
      <c r="V588" s="317"/>
      <c r="W588" s="317"/>
      <c r="X588" s="317"/>
      <c r="Y588" s="317"/>
      <c r="Z588" s="317"/>
    </row>
    <row r="589" spans="1:26" ht="12.75" customHeight="1" x14ac:dyDescent="0.2">
      <c r="A589" s="317"/>
      <c r="B589" s="317"/>
      <c r="C589" s="317"/>
      <c r="D589" s="317"/>
      <c r="E589" s="317"/>
      <c r="F589" s="317"/>
      <c r="G589" s="317"/>
      <c r="H589" s="317"/>
      <c r="I589" s="317"/>
      <c r="J589" s="317"/>
      <c r="K589" s="317"/>
      <c r="L589" s="317"/>
      <c r="M589" s="317"/>
      <c r="N589" s="317"/>
      <c r="O589" s="317"/>
      <c r="P589" s="317"/>
      <c r="Q589" s="317"/>
      <c r="R589" s="317"/>
      <c r="S589" s="317"/>
      <c r="T589" s="317"/>
      <c r="U589" s="317"/>
      <c r="V589" s="317"/>
      <c r="W589" s="317"/>
      <c r="X589" s="317"/>
      <c r="Y589" s="317"/>
      <c r="Z589" s="317"/>
    </row>
    <row r="590" spans="1:26" ht="12.75" customHeight="1" x14ac:dyDescent="0.2">
      <c r="A590" s="317"/>
      <c r="B590" s="317"/>
      <c r="C590" s="317"/>
      <c r="D590" s="317"/>
      <c r="E590" s="317"/>
      <c r="F590" s="317"/>
      <c r="G590" s="317"/>
      <c r="H590" s="317"/>
      <c r="I590" s="317"/>
      <c r="J590" s="317"/>
      <c r="K590" s="317"/>
      <c r="L590" s="317"/>
      <c r="M590" s="317"/>
      <c r="N590" s="317"/>
      <c r="O590" s="317"/>
      <c r="P590" s="317"/>
      <c r="Q590" s="317"/>
      <c r="R590" s="317"/>
      <c r="S590" s="317"/>
      <c r="T590" s="317"/>
      <c r="U590" s="317"/>
      <c r="V590" s="317"/>
      <c r="W590" s="317"/>
      <c r="X590" s="317"/>
      <c r="Y590" s="317"/>
      <c r="Z590" s="317"/>
    </row>
    <row r="591" spans="1:26" ht="12.75" customHeight="1" x14ac:dyDescent="0.2">
      <c r="A591" s="317"/>
      <c r="B591" s="317"/>
      <c r="C591" s="317"/>
      <c r="D591" s="317"/>
      <c r="E591" s="317"/>
      <c r="F591" s="317"/>
      <c r="G591" s="317"/>
      <c r="H591" s="317"/>
      <c r="I591" s="317"/>
      <c r="J591" s="317"/>
      <c r="K591" s="317"/>
      <c r="L591" s="317"/>
      <c r="M591" s="317"/>
      <c r="N591" s="317"/>
      <c r="O591" s="317"/>
      <c r="P591" s="317"/>
      <c r="Q591" s="317"/>
      <c r="R591" s="317"/>
      <c r="S591" s="317"/>
      <c r="T591" s="317"/>
      <c r="U591" s="317"/>
      <c r="V591" s="317"/>
      <c r="W591" s="317"/>
      <c r="X591" s="317"/>
      <c r="Y591" s="317"/>
      <c r="Z591" s="317"/>
    </row>
    <row r="592" spans="1:26" ht="12.75" customHeight="1" x14ac:dyDescent="0.2">
      <c r="A592" s="317"/>
      <c r="B592" s="317"/>
      <c r="C592" s="317"/>
      <c r="D592" s="317"/>
      <c r="E592" s="317"/>
      <c r="F592" s="317"/>
      <c r="G592" s="317"/>
      <c r="H592" s="317"/>
      <c r="I592" s="317"/>
      <c r="J592" s="317"/>
      <c r="K592" s="317"/>
      <c r="L592" s="317"/>
      <c r="M592" s="317"/>
      <c r="N592" s="317"/>
      <c r="O592" s="317"/>
      <c r="P592" s="317"/>
      <c r="Q592" s="317"/>
      <c r="R592" s="317"/>
      <c r="S592" s="317"/>
      <c r="T592" s="317"/>
      <c r="U592" s="317"/>
      <c r="V592" s="317"/>
      <c r="W592" s="317"/>
      <c r="X592" s="317"/>
      <c r="Y592" s="317"/>
      <c r="Z592" s="317"/>
    </row>
    <row r="593" spans="1:26" ht="12.75" customHeight="1" x14ac:dyDescent="0.2">
      <c r="A593" s="317"/>
      <c r="B593" s="317"/>
      <c r="C593" s="317"/>
      <c r="D593" s="317"/>
      <c r="E593" s="317"/>
      <c r="F593" s="317"/>
      <c r="G593" s="317"/>
      <c r="H593" s="317"/>
      <c r="I593" s="317"/>
      <c r="J593" s="317"/>
      <c r="K593" s="317"/>
      <c r="L593" s="317"/>
      <c r="M593" s="317"/>
      <c r="N593" s="317"/>
      <c r="O593" s="317"/>
      <c r="P593" s="317"/>
      <c r="Q593" s="317"/>
      <c r="R593" s="317"/>
      <c r="S593" s="317"/>
      <c r="T593" s="317"/>
      <c r="U593" s="317"/>
      <c r="V593" s="317"/>
      <c r="W593" s="317"/>
      <c r="X593" s="317"/>
      <c r="Y593" s="317"/>
      <c r="Z593" s="317"/>
    </row>
    <row r="594" spans="1:26" ht="12.75" customHeight="1" x14ac:dyDescent="0.2">
      <c r="A594" s="317"/>
      <c r="B594" s="317"/>
      <c r="C594" s="317"/>
      <c r="D594" s="317"/>
      <c r="E594" s="317"/>
      <c r="F594" s="317"/>
      <c r="G594" s="317"/>
      <c r="H594" s="317"/>
      <c r="I594" s="317"/>
      <c r="J594" s="317"/>
      <c r="K594" s="317"/>
      <c r="L594" s="317"/>
      <c r="M594" s="317"/>
      <c r="N594" s="317"/>
      <c r="O594" s="317"/>
      <c r="P594" s="317"/>
      <c r="Q594" s="317"/>
      <c r="R594" s="317"/>
      <c r="S594" s="317"/>
      <c r="T594" s="317"/>
      <c r="U594" s="317"/>
      <c r="V594" s="317"/>
      <c r="W594" s="317"/>
      <c r="X594" s="317"/>
      <c r="Y594" s="317"/>
      <c r="Z594" s="317"/>
    </row>
    <row r="595" spans="1:26" ht="12.75" customHeight="1" x14ac:dyDescent="0.2">
      <c r="A595" s="317"/>
      <c r="B595" s="317"/>
      <c r="C595" s="317"/>
      <c r="D595" s="317"/>
      <c r="E595" s="317"/>
      <c r="F595" s="317"/>
      <c r="G595" s="317"/>
      <c r="H595" s="317"/>
      <c r="I595" s="317"/>
      <c r="J595" s="317"/>
      <c r="K595" s="317"/>
      <c r="L595" s="317"/>
      <c r="M595" s="317"/>
      <c r="N595" s="317"/>
      <c r="O595" s="317"/>
      <c r="P595" s="317"/>
      <c r="Q595" s="317"/>
      <c r="R595" s="317"/>
      <c r="S595" s="317"/>
      <c r="T595" s="317"/>
      <c r="U595" s="317"/>
      <c r="V595" s="317"/>
      <c r="W595" s="317"/>
      <c r="X595" s="317"/>
      <c r="Y595" s="317"/>
      <c r="Z595" s="317"/>
    </row>
    <row r="596" spans="1:26" ht="12.75" customHeight="1" x14ac:dyDescent="0.2">
      <c r="A596" s="317"/>
      <c r="B596" s="317"/>
      <c r="C596" s="317"/>
      <c r="D596" s="317"/>
      <c r="E596" s="317"/>
      <c r="F596" s="317"/>
      <c r="G596" s="317"/>
      <c r="H596" s="317"/>
      <c r="I596" s="317"/>
      <c r="J596" s="317"/>
      <c r="K596" s="317"/>
      <c r="L596" s="317"/>
      <c r="M596" s="317"/>
      <c r="N596" s="317"/>
      <c r="O596" s="317"/>
      <c r="P596" s="317"/>
      <c r="Q596" s="317"/>
      <c r="R596" s="317"/>
      <c r="S596" s="317"/>
      <c r="T596" s="317"/>
      <c r="U596" s="317"/>
      <c r="V596" s="317"/>
      <c r="W596" s="317"/>
      <c r="X596" s="317"/>
      <c r="Y596" s="317"/>
      <c r="Z596" s="317"/>
    </row>
    <row r="597" spans="1:26" ht="12.75" customHeight="1" x14ac:dyDescent="0.2">
      <c r="A597" s="317"/>
      <c r="B597" s="317"/>
      <c r="C597" s="317"/>
      <c r="D597" s="317"/>
      <c r="E597" s="317"/>
      <c r="F597" s="317"/>
      <c r="G597" s="317"/>
      <c r="H597" s="317"/>
      <c r="I597" s="317"/>
      <c r="J597" s="317"/>
      <c r="K597" s="317"/>
      <c r="L597" s="317"/>
      <c r="M597" s="317"/>
      <c r="N597" s="317"/>
      <c r="O597" s="317"/>
      <c r="P597" s="317"/>
      <c r="Q597" s="317"/>
      <c r="R597" s="317"/>
      <c r="S597" s="317"/>
      <c r="T597" s="317"/>
      <c r="U597" s="317"/>
      <c r="V597" s="317"/>
      <c r="W597" s="317"/>
      <c r="X597" s="317"/>
      <c r="Y597" s="317"/>
      <c r="Z597" s="317"/>
    </row>
    <row r="598" spans="1:26" ht="12.75" customHeight="1" x14ac:dyDescent="0.2">
      <c r="A598" s="317"/>
      <c r="B598" s="317"/>
      <c r="C598" s="317"/>
      <c r="D598" s="317"/>
      <c r="E598" s="317"/>
      <c r="F598" s="317"/>
      <c r="G598" s="317"/>
      <c r="H598" s="317"/>
      <c r="I598" s="317"/>
      <c r="J598" s="317"/>
      <c r="K598" s="317"/>
      <c r="L598" s="317"/>
      <c r="M598" s="317"/>
      <c r="N598" s="317"/>
      <c r="O598" s="317"/>
      <c r="P598" s="317"/>
      <c r="Q598" s="317"/>
      <c r="R598" s="317"/>
      <c r="S598" s="317"/>
      <c r="T598" s="317"/>
      <c r="U598" s="317"/>
      <c r="V598" s="317"/>
      <c r="W598" s="317"/>
      <c r="X598" s="317"/>
      <c r="Y598" s="317"/>
      <c r="Z598" s="317"/>
    </row>
    <row r="599" spans="1:26" ht="12.75" customHeight="1" x14ac:dyDescent="0.2">
      <c r="A599" s="317"/>
      <c r="B599" s="317"/>
      <c r="C599" s="317"/>
      <c r="D599" s="317"/>
      <c r="E599" s="317"/>
      <c r="F599" s="317"/>
      <c r="G599" s="317"/>
      <c r="H599" s="317"/>
      <c r="I599" s="317"/>
      <c r="J599" s="317"/>
      <c r="K599" s="317"/>
      <c r="L599" s="317"/>
      <c r="M599" s="317"/>
      <c r="N599" s="317"/>
      <c r="O599" s="317"/>
      <c r="P599" s="317"/>
      <c r="Q599" s="317"/>
      <c r="R599" s="317"/>
      <c r="S599" s="317"/>
      <c r="T599" s="317"/>
      <c r="U599" s="317"/>
      <c r="V599" s="317"/>
      <c r="W599" s="317"/>
      <c r="X599" s="317"/>
      <c r="Y599" s="317"/>
      <c r="Z599" s="317"/>
    </row>
    <row r="600" spans="1:26" ht="12.75" customHeight="1" x14ac:dyDescent="0.2">
      <c r="A600" s="317"/>
      <c r="B600" s="317"/>
      <c r="C600" s="317"/>
      <c r="D600" s="317"/>
      <c r="E600" s="317"/>
      <c r="F600" s="317"/>
      <c r="G600" s="317"/>
      <c r="H600" s="317"/>
      <c r="I600" s="317"/>
      <c r="J600" s="317"/>
      <c r="K600" s="317"/>
      <c r="L600" s="317"/>
      <c r="M600" s="317"/>
      <c r="N600" s="317"/>
      <c r="O600" s="317"/>
      <c r="P600" s="317"/>
      <c r="Q600" s="317"/>
      <c r="R600" s="317"/>
      <c r="S600" s="317"/>
      <c r="T600" s="317"/>
      <c r="U600" s="317"/>
      <c r="V600" s="317"/>
      <c r="W600" s="317"/>
      <c r="X600" s="317"/>
      <c r="Y600" s="317"/>
      <c r="Z600" s="317"/>
    </row>
    <row r="601" spans="1:26" ht="12.75" customHeight="1" x14ac:dyDescent="0.2">
      <c r="A601" s="317"/>
      <c r="B601" s="317"/>
      <c r="C601" s="317"/>
      <c r="D601" s="317"/>
      <c r="E601" s="317"/>
      <c r="F601" s="317"/>
      <c r="G601" s="317"/>
      <c r="H601" s="317"/>
      <c r="I601" s="317"/>
      <c r="J601" s="317"/>
      <c r="K601" s="317"/>
      <c r="L601" s="317"/>
      <c r="M601" s="317"/>
      <c r="N601" s="317"/>
      <c r="O601" s="317"/>
      <c r="P601" s="317"/>
      <c r="Q601" s="317"/>
      <c r="R601" s="317"/>
      <c r="S601" s="317"/>
      <c r="T601" s="317"/>
      <c r="U601" s="317"/>
      <c r="V601" s="317"/>
      <c r="W601" s="317"/>
      <c r="X601" s="317"/>
      <c r="Y601" s="317"/>
      <c r="Z601" s="317"/>
    </row>
    <row r="602" spans="1:26" ht="12.75" customHeight="1" x14ac:dyDescent="0.2">
      <c r="A602" s="317"/>
      <c r="B602" s="317"/>
      <c r="C602" s="317"/>
      <c r="D602" s="317"/>
      <c r="E602" s="317"/>
      <c r="F602" s="317"/>
      <c r="G602" s="317"/>
      <c r="H602" s="317"/>
      <c r="I602" s="317"/>
      <c r="J602" s="317"/>
      <c r="K602" s="317"/>
      <c r="L602" s="317"/>
      <c r="M602" s="317"/>
      <c r="N602" s="317"/>
      <c r="O602" s="317"/>
      <c r="P602" s="317"/>
      <c r="Q602" s="317"/>
      <c r="R602" s="317"/>
      <c r="S602" s="317"/>
      <c r="T602" s="317"/>
      <c r="U602" s="317"/>
      <c r="V602" s="317"/>
      <c r="W602" s="317"/>
      <c r="X602" s="317"/>
      <c r="Y602" s="317"/>
      <c r="Z602" s="317"/>
    </row>
    <row r="603" spans="1:26" ht="12.75" customHeight="1" x14ac:dyDescent="0.2">
      <c r="A603" s="317"/>
      <c r="B603" s="317"/>
      <c r="C603" s="317"/>
      <c r="D603" s="317"/>
      <c r="E603" s="317"/>
      <c r="F603" s="317"/>
      <c r="G603" s="317"/>
      <c r="H603" s="317"/>
      <c r="I603" s="317"/>
      <c r="J603" s="317"/>
      <c r="K603" s="317"/>
      <c r="L603" s="317"/>
      <c r="M603" s="317"/>
      <c r="N603" s="317"/>
      <c r="O603" s="317"/>
      <c r="P603" s="317"/>
      <c r="Q603" s="317"/>
      <c r="R603" s="317"/>
      <c r="S603" s="317"/>
      <c r="T603" s="317"/>
      <c r="U603" s="317"/>
      <c r="V603" s="317"/>
      <c r="W603" s="317"/>
      <c r="X603" s="317"/>
      <c r="Y603" s="317"/>
      <c r="Z603" s="317"/>
    </row>
    <row r="604" spans="1:26" ht="12.75" customHeight="1" x14ac:dyDescent="0.2">
      <c r="A604" s="317"/>
      <c r="B604" s="317"/>
      <c r="C604" s="317"/>
      <c r="D604" s="317"/>
      <c r="E604" s="317"/>
      <c r="F604" s="317"/>
      <c r="G604" s="317"/>
      <c r="H604" s="317"/>
      <c r="I604" s="317"/>
      <c r="J604" s="317"/>
      <c r="K604" s="317"/>
      <c r="L604" s="317"/>
      <c r="M604" s="317"/>
      <c r="N604" s="317"/>
      <c r="O604" s="317"/>
      <c r="P604" s="317"/>
      <c r="Q604" s="317"/>
      <c r="R604" s="317"/>
      <c r="S604" s="317"/>
      <c r="T604" s="317"/>
      <c r="U604" s="317"/>
      <c r="V604" s="317"/>
      <c r="W604" s="317"/>
      <c r="X604" s="317"/>
      <c r="Y604" s="317"/>
      <c r="Z604" s="317"/>
    </row>
    <row r="605" spans="1:26" ht="12.75" customHeight="1" x14ac:dyDescent="0.2">
      <c r="A605" s="317"/>
      <c r="B605" s="317"/>
      <c r="C605" s="317"/>
      <c r="D605" s="317"/>
      <c r="E605" s="317"/>
      <c r="F605" s="317"/>
      <c r="G605" s="317"/>
      <c r="H605" s="317"/>
      <c r="I605" s="317"/>
      <c r="J605" s="317"/>
      <c r="K605" s="317"/>
      <c r="L605" s="317"/>
      <c r="M605" s="317"/>
      <c r="N605" s="317"/>
      <c r="O605" s="317"/>
      <c r="P605" s="317"/>
      <c r="Q605" s="317"/>
      <c r="R605" s="317"/>
      <c r="S605" s="317"/>
      <c r="T605" s="317"/>
      <c r="U605" s="317"/>
      <c r="V605" s="317"/>
      <c r="W605" s="317"/>
      <c r="X605" s="317"/>
      <c r="Y605" s="317"/>
      <c r="Z605" s="317"/>
    </row>
    <row r="606" spans="1:26" ht="12.75" customHeight="1" x14ac:dyDescent="0.2">
      <c r="A606" s="317"/>
      <c r="B606" s="317"/>
      <c r="C606" s="317"/>
      <c r="D606" s="317"/>
      <c r="E606" s="317"/>
      <c r="F606" s="317"/>
      <c r="G606" s="317"/>
      <c r="H606" s="317"/>
      <c r="I606" s="317"/>
      <c r="J606" s="317"/>
      <c r="K606" s="317"/>
      <c r="L606" s="317"/>
      <c r="M606" s="317"/>
      <c r="N606" s="317"/>
      <c r="O606" s="317"/>
      <c r="P606" s="317"/>
      <c r="Q606" s="317"/>
      <c r="R606" s="317"/>
      <c r="S606" s="317"/>
      <c r="T606" s="317"/>
      <c r="U606" s="317"/>
      <c r="V606" s="317"/>
      <c r="W606" s="317"/>
      <c r="X606" s="317"/>
      <c r="Y606" s="317"/>
      <c r="Z606" s="317"/>
    </row>
    <row r="607" spans="1:26" ht="12.75" customHeight="1" x14ac:dyDescent="0.2">
      <c r="A607" s="317"/>
      <c r="B607" s="317"/>
      <c r="C607" s="317"/>
      <c r="D607" s="317"/>
      <c r="E607" s="317"/>
      <c r="F607" s="317"/>
      <c r="G607" s="317"/>
      <c r="H607" s="317"/>
      <c r="I607" s="317"/>
      <c r="J607" s="317"/>
      <c r="K607" s="317"/>
      <c r="L607" s="317"/>
      <c r="M607" s="317"/>
      <c r="N607" s="317"/>
      <c r="O607" s="317"/>
      <c r="P607" s="317"/>
      <c r="Q607" s="317"/>
      <c r="R607" s="317"/>
      <c r="S607" s="317"/>
      <c r="T607" s="317"/>
      <c r="U607" s="317"/>
      <c r="V607" s="317"/>
      <c r="W607" s="317"/>
      <c r="X607" s="317"/>
      <c r="Y607" s="317"/>
      <c r="Z607" s="317"/>
    </row>
    <row r="608" spans="1:26" ht="12.75" customHeight="1" x14ac:dyDescent="0.2">
      <c r="A608" s="317"/>
      <c r="B608" s="317"/>
      <c r="C608" s="317"/>
      <c r="D608" s="317"/>
      <c r="E608" s="317"/>
      <c r="F608" s="317"/>
      <c r="G608" s="317"/>
      <c r="H608" s="317"/>
      <c r="I608" s="317"/>
      <c r="J608" s="317"/>
      <c r="K608" s="317"/>
      <c r="L608" s="317"/>
      <c r="M608" s="317"/>
      <c r="N608" s="317"/>
      <c r="O608" s="317"/>
      <c r="P608" s="317"/>
      <c r="Q608" s="317"/>
      <c r="R608" s="317"/>
      <c r="S608" s="317"/>
      <c r="T608" s="317"/>
      <c r="U608" s="317"/>
      <c r="V608" s="317"/>
      <c r="W608" s="317"/>
      <c r="X608" s="317"/>
      <c r="Y608" s="317"/>
      <c r="Z608" s="317"/>
    </row>
    <row r="609" spans="1:26" ht="12.75" customHeight="1" x14ac:dyDescent="0.2">
      <c r="A609" s="317"/>
      <c r="B609" s="317"/>
      <c r="C609" s="317"/>
      <c r="D609" s="317"/>
      <c r="E609" s="317"/>
      <c r="F609" s="317"/>
      <c r="G609" s="317"/>
      <c r="H609" s="317"/>
      <c r="I609" s="317"/>
      <c r="J609" s="317"/>
      <c r="K609" s="317"/>
      <c r="L609" s="317"/>
      <c r="M609" s="317"/>
      <c r="N609" s="317"/>
      <c r="O609" s="317"/>
      <c r="P609" s="317"/>
      <c r="Q609" s="317"/>
      <c r="R609" s="317"/>
      <c r="S609" s="317"/>
      <c r="T609" s="317"/>
      <c r="U609" s="317"/>
      <c r="V609" s="317"/>
      <c r="W609" s="317"/>
      <c r="X609" s="317"/>
      <c r="Y609" s="317"/>
      <c r="Z609" s="317"/>
    </row>
    <row r="610" spans="1:26" ht="12.75" customHeight="1" x14ac:dyDescent="0.2">
      <c r="A610" s="317"/>
      <c r="B610" s="317"/>
      <c r="C610" s="317"/>
      <c r="D610" s="317"/>
      <c r="E610" s="317"/>
      <c r="F610" s="317"/>
      <c r="G610" s="317"/>
      <c r="H610" s="317"/>
      <c r="I610" s="317"/>
      <c r="J610" s="317"/>
      <c r="K610" s="317"/>
      <c r="L610" s="317"/>
      <c r="M610" s="317"/>
      <c r="N610" s="317"/>
      <c r="O610" s="317"/>
      <c r="P610" s="317"/>
      <c r="Q610" s="317"/>
      <c r="R610" s="317"/>
      <c r="S610" s="317"/>
      <c r="T610" s="317"/>
      <c r="U610" s="317"/>
      <c r="V610" s="317"/>
      <c r="W610" s="317"/>
      <c r="X610" s="317"/>
      <c r="Y610" s="317"/>
      <c r="Z610" s="317"/>
    </row>
    <row r="611" spans="1:26" ht="12.75" customHeight="1" x14ac:dyDescent="0.2">
      <c r="A611" s="317"/>
      <c r="B611" s="317"/>
      <c r="C611" s="317"/>
      <c r="D611" s="317"/>
      <c r="E611" s="317"/>
      <c r="F611" s="317"/>
      <c r="G611" s="317"/>
      <c r="H611" s="317"/>
      <c r="I611" s="317"/>
      <c r="J611" s="317"/>
      <c r="K611" s="317"/>
      <c r="L611" s="317"/>
      <c r="M611" s="317"/>
      <c r="N611" s="317"/>
      <c r="O611" s="317"/>
      <c r="P611" s="317"/>
      <c r="Q611" s="317"/>
      <c r="R611" s="317"/>
      <c r="S611" s="317"/>
      <c r="T611" s="317"/>
      <c r="U611" s="317"/>
      <c r="V611" s="317"/>
      <c r="W611" s="317"/>
      <c r="X611" s="317"/>
      <c r="Y611" s="317"/>
      <c r="Z611" s="317"/>
    </row>
    <row r="612" spans="1:26" ht="12.75" customHeight="1" x14ac:dyDescent="0.2">
      <c r="A612" s="317"/>
      <c r="B612" s="317"/>
      <c r="C612" s="317"/>
      <c r="D612" s="317"/>
      <c r="E612" s="317"/>
      <c r="F612" s="317"/>
      <c r="G612" s="317"/>
      <c r="H612" s="317"/>
      <c r="I612" s="317"/>
      <c r="J612" s="317"/>
      <c r="K612" s="317"/>
      <c r="L612" s="317"/>
      <c r="M612" s="317"/>
      <c r="N612" s="317"/>
      <c r="O612" s="317"/>
      <c r="P612" s="317"/>
      <c r="Q612" s="317"/>
      <c r="R612" s="317"/>
      <c r="S612" s="317"/>
      <c r="T612" s="317"/>
      <c r="U612" s="317"/>
      <c r="V612" s="317"/>
      <c r="W612" s="317"/>
      <c r="X612" s="317"/>
      <c r="Y612" s="317"/>
      <c r="Z612" s="317"/>
    </row>
    <row r="613" spans="1:26" ht="12.75" customHeight="1" x14ac:dyDescent="0.2">
      <c r="A613" s="317"/>
      <c r="B613" s="317"/>
      <c r="C613" s="317"/>
      <c r="D613" s="317"/>
      <c r="E613" s="317"/>
      <c r="F613" s="317"/>
      <c r="G613" s="317"/>
      <c r="H613" s="317"/>
      <c r="I613" s="317"/>
      <c r="J613" s="317"/>
      <c r="K613" s="317"/>
      <c r="L613" s="317"/>
      <c r="M613" s="317"/>
      <c r="N613" s="317"/>
      <c r="O613" s="317"/>
      <c r="P613" s="317"/>
      <c r="Q613" s="317"/>
      <c r="R613" s="317"/>
      <c r="S613" s="317"/>
      <c r="T613" s="317"/>
      <c r="U613" s="317"/>
      <c r="V613" s="317"/>
      <c r="W613" s="317"/>
      <c r="X613" s="317"/>
      <c r="Y613" s="317"/>
      <c r="Z613" s="317"/>
    </row>
    <row r="614" spans="1:26" ht="12.75" customHeight="1" x14ac:dyDescent="0.2">
      <c r="A614" s="317"/>
      <c r="B614" s="317"/>
      <c r="C614" s="317"/>
      <c r="D614" s="317"/>
      <c r="E614" s="317"/>
      <c r="F614" s="317"/>
      <c r="G614" s="317"/>
      <c r="H614" s="317"/>
      <c r="I614" s="317"/>
      <c r="J614" s="317"/>
      <c r="K614" s="317"/>
      <c r="L614" s="317"/>
      <c r="M614" s="317"/>
      <c r="N614" s="317"/>
      <c r="O614" s="317"/>
      <c r="P614" s="317"/>
      <c r="Q614" s="317"/>
      <c r="R614" s="317"/>
      <c r="S614" s="317"/>
      <c r="T614" s="317"/>
      <c r="U614" s="317"/>
      <c r="V614" s="317"/>
      <c r="W614" s="317"/>
      <c r="X614" s="317"/>
      <c r="Y614" s="317"/>
      <c r="Z614" s="317"/>
    </row>
    <row r="615" spans="1:26" ht="12.75" customHeight="1" x14ac:dyDescent="0.2">
      <c r="A615" s="317"/>
      <c r="B615" s="317"/>
      <c r="C615" s="317"/>
      <c r="D615" s="317"/>
      <c r="E615" s="317"/>
      <c r="F615" s="317"/>
      <c r="G615" s="317"/>
      <c r="H615" s="317"/>
      <c r="I615" s="317"/>
      <c r="J615" s="317"/>
      <c r="K615" s="317"/>
      <c r="L615" s="317"/>
      <c r="M615" s="317"/>
      <c r="N615" s="317"/>
      <c r="O615" s="317"/>
      <c r="P615" s="317"/>
      <c r="Q615" s="317"/>
      <c r="R615" s="317"/>
      <c r="S615" s="317"/>
      <c r="T615" s="317"/>
      <c r="U615" s="317"/>
      <c r="V615" s="317"/>
      <c r="W615" s="317"/>
      <c r="X615" s="317"/>
      <c r="Y615" s="317"/>
      <c r="Z615" s="317"/>
    </row>
    <row r="616" spans="1:26" ht="12.75" customHeight="1" x14ac:dyDescent="0.2">
      <c r="A616" s="317"/>
      <c r="B616" s="317"/>
      <c r="C616" s="317"/>
      <c r="D616" s="317"/>
      <c r="E616" s="317"/>
      <c r="F616" s="317"/>
      <c r="G616" s="317"/>
      <c r="H616" s="317"/>
      <c r="I616" s="317"/>
      <c r="J616" s="317"/>
      <c r="K616" s="317"/>
      <c r="L616" s="317"/>
      <c r="M616" s="317"/>
      <c r="N616" s="317"/>
      <c r="O616" s="317"/>
      <c r="P616" s="317"/>
      <c r="Q616" s="317"/>
      <c r="R616" s="317"/>
      <c r="S616" s="317"/>
      <c r="T616" s="317"/>
      <c r="U616" s="317"/>
      <c r="V616" s="317"/>
      <c r="W616" s="317"/>
      <c r="X616" s="317"/>
      <c r="Y616" s="317"/>
      <c r="Z616" s="317"/>
    </row>
    <row r="617" spans="1:26" ht="12.75" customHeight="1" x14ac:dyDescent="0.2">
      <c r="A617" s="317"/>
      <c r="B617" s="317"/>
      <c r="C617" s="317"/>
      <c r="D617" s="317"/>
      <c r="E617" s="317"/>
      <c r="F617" s="317"/>
      <c r="G617" s="317"/>
      <c r="H617" s="317"/>
      <c r="I617" s="317"/>
      <c r="J617" s="317"/>
      <c r="K617" s="317"/>
      <c r="L617" s="317"/>
      <c r="M617" s="317"/>
      <c r="N617" s="317"/>
      <c r="O617" s="317"/>
      <c r="P617" s="317"/>
      <c r="Q617" s="317"/>
      <c r="R617" s="317"/>
      <c r="S617" s="317"/>
      <c r="T617" s="317"/>
      <c r="U617" s="317"/>
      <c r="V617" s="317"/>
      <c r="W617" s="317"/>
      <c r="X617" s="317"/>
      <c r="Y617" s="317"/>
      <c r="Z617" s="317"/>
    </row>
    <row r="618" spans="1:26" ht="12.75" customHeight="1" x14ac:dyDescent="0.2">
      <c r="A618" s="317"/>
      <c r="B618" s="317"/>
      <c r="C618" s="317"/>
      <c r="D618" s="317"/>
      <c r="E618" s="317"/>
      <c r="F618" s="317"/>
      <c r="G618" s="317"/>
      <c r="H618" s="317"/>
      <c r="I618" s="317"/>
      <c r="J618" s="317"/>
      <c r="K618" s="317"/>
      <c r="L618" s="317"/>
      <c r="M618" s="317"/>
      <c r="N618" s="317"/>
      <c r="O618" s="317"/>
      <c r="P618" s="317"/>
      <c r="Q618" s="317"/>
      <c r="R618" s="317"/>
      <c r="S618" s="317"/>
      <c r="T618" s="317"/>
      <c r="U618" s="317"/>
      <c r="V618" s="317"/>
      <c r="W618" s="317"/>
      <c r="X618" s="317"/>
      <c r="Y618" s="317"/>
      <c r="Z618" s="317"/>
    </row>
    <row r="619" spans="1:26" ht="12.75" customHeight="1" x14ac:dyDescent="0.2">
      <c r="A619" s="317"/>
      <c r="B619" s="317"/>
      <c r="C619" s="317"/>
      <c r="D619" s="317"/>
      <c r="E619" s="317"/>
      <c r="F619" s="317"/>
      <c r="G619" s="317"/>
      <c r="H619" s="317"/>
      <c r="I619" s="317"/>
      <c r="J619" s="317"/>
      <c r="K619" s="317"/>
      <c r="L619" s="317"/>
      <c r="M619" s="317"/>
      <c r="N619" s="317"/>
      <c r="O619" s="317"/>
      <c r="P619" s="317"/>
      <c r="Q619" s="317"/>
      <c r="R619" s="317"/>
      <c r="S619" s="317"/>
      <c r="T619" s="317"/>
      <c r="U619" s="317"/>
      <c r="V619" s="317"/>
      <c r="W619" s="317"/>
      <c r="X619" s="317"/>
      <c r="Y619" s="317"/>
      <c r="Z619" s="317"/>
    </row>
    <row r="620" spans="1:26" ht="12.75" customHeight="1" x14ac:dyDescent="0.2">
      <c r="A620" s="317"/>
      <c r="B620" s="317"/>
      <c r="C620" s="317"/>
      <c r="D620" s="317"/>
      <c r="E620" s="317"/>
      <c r="F620" s="317"/>
      <c r="G620" s="317"/>
      <c r="H620" s="317"/>
      <c r="I620" s="317"/>
      <c r="J620" s="317"/>
      <c r="K620" s="317"/>
      <c r="L620" s="317"/>
      <c r="M620" s="317"/>
      <c r="N620" s="317"/>
      <c r="O620" s="317"/>
      <c r="P620" s="317"/>
      <c r="Q620" s="317"/>
      <c r="R620" s="317"/>
      <c r="S620" s="317"/>
      <c r="T620" s="317"/>
      <c r="U620" s="317"/>
      <c r="V620" s="317"/>
      <c r="W620" s="317"/>
      <c r="X620" s="317"/>
      <c r="Y620" s="317"/>
      <c r="Z620" s="317"/>
    </row>
    <row r="621" spans="1:26" ht="12.75" customHeight="1" x14ac:dyDescent="0.2">
      <c r="A621" s="317"/>
      <c r="B621" s="317"/>
      <c r="C621" s="317"/>
      <c r="D621" s="317"/>
      <c r="E621" s="317"/>
      <c r="F621" s="317"/>
      <c r="G621" s="317"/>
      <c r="H621" s="317"/>
      <c r="I621" s="317"/>
      <c r="J621" s="317"/>
      <c r="K621" s="317"/>
      <c r="L621" s="317"/>
      <c r="M621" s="317"/>
      <c r="N621" s="317"/>
      <c r="O621" s="317"/>
      <c r="P621" s="317"/>
      <c r="Q621" s="317"/>
      <c r="R621" s="317"/>
      <c r="S621" s="317"/>
      <c r="T621" s="317"/>
      <c r="U621" s="317"/>
      <c r="V621" s="317"/>
      <c r="W621" s="317"/>
      <c r="X621" s="317"/>
      <c r="Y621" s="317"/>
      <c r="Z621" s="317"/>
    </row>
    <row r="622" spans="1:26" ht="12.75" customHeight="1" x14ac:dyDescent="0.2">
      <c r="A622" s="317"/>
      <c r="B622" s="317"/>
      <c r="C622" s="317"/>
      <c r="D622" s="317"/>
      <c r="E622" s="317"/>
      <c r="F622" s="317"/>
      <c r="G622" s="317"/>
      <c r="H622" s="317"/>
      <c r="I622" s="317"/>
      <c r="J622" s="317"/>
      <c r="K622" s="317"/>
      <c r="L622" s="317"/>
      <c r="M622" s="317"/>
      <c r="N622" s="317"/>
      <c r="O622" s="317"/>
      <c r="P622" s="317"/>
      <c r="Q622" s="317"/>
      <c r="R622" s="317"/>
      <c r="S622" s="317"/>
      <c r="T622" s="317"/>
      <c r="U622" s="317"/>
      <c r="V622" s="317"/>
      <c r="W622" s="317"/>
      <c r="X622" s="317"/>
      <c r="Y622" s="317"/>
      <c r="Z622" s="317"/>
    </row>
    <row r="623" spans="1:26" ht="12.75" customHeight="1" x14ac:dyDescent="0.2">
      <c r="A623" s="317"/>
      <c r="B623" s="317"/>
      <c r="C623" s="317"/>
      <c r="D623" s="317"/>
      <c r="E623" s="317"/>
      <c r="F623" s="317"/>
      <c r="G623" s="317"/>
      <c r="H623" s="317"/>
      <c r="I623" s="317"/>
      <c r="J623" s="317"/>
      <c r="K623" s="317"/>
      <c r="L623" s="317"/>
      <c r="M623" s="317"/>
      <c r="N623" s="317"/>
      <c r="O623" s="317"/>
      <c r="P623" s="317"/>
      <c r="Q623" s="317"/>
      <c r="R623" s="317"/>
      <c r="S623" s="317"/>
      <c r="T623" s="317"/>
      <c r="U623" s="317"/>
      <c r="V623" s="317"/>
      <c r="W623" s="317"/>
      <c r="X623" s="317"/>
      <c r="Y623" s="317"/>
      <c r="Z623" s="317"/>
    </row>
    <row r="624" spans="1:26" ht="12.75" customHeight="1" x14ac:dyDescent="0.2">
      <c r="A624" s="317"/>
      <c r="B624" s="317"/>
      <c r="C624" s="317"/>
      <c r="D624" s="317"/>
      <c r="E624" s="317"/>
      <c r="F624" s="317"/>
      <c r="G624" s="317"/>
      <c r="H624" s="317"/>
      <c r="I624" s="317"/>
      <c r="J624" s="317"/>
      <c r="K624" s="317"/>
      <c r="L624" s="317"/>
      <c r="M624" s="317"/>
      <c r="N624" s="317"/>
      <c r="O624" s="317"/>
      <c r="P624" s="317"/>
      <c r="Q624" s="317"/>
      <c r="R624" s="317"/>
      <c r="S624" s="317"/>
      <c r="T624" s="317"/>
      <c r="U624" s="317"/>
      <c r="V624" s="317"/>
      <c r="W624" s="317"/>
      <c r="X624" s="317"/>
      <c r="Y624" s="317"/>
      <c r="Z624" s="317"/>
    </row>
    <row r="625" spans="1:26" ht="12.75" customHeight="1" x14ac:dyDescent="0.2">
      <c r="A625" s="317"/>
      <c r="B625" s="317"/>
      <c r="C625" s="317"/>
      <c r="D625" s="317"/>
      <c r="E625" s="317"/>
      <c r="F625" s="317"/>
      <c r="G625" s="317"/>
      <c r="H625" s="317"/>
      <c r="I625" s="317"/>
      <c r="J625" s="317"/>
      <c r="K625" s="317"/>
      <c r="L625" s="317"/>
      <c r="M625" s="317"/>
      <c r="N625" s="317"/>
      <c r="O625" s="317"/>
      <c r="P625" s="317"/>
      <c r="Q625" s="317"/>
      <c r="R625" s="317"/>
      <c r="S625" s="317"/>
      <c r="T625" s="317"/>
      <c r="U625" s="317"/>
      <c r="V625" s="317"/>
      <c r="W625" s="317"/>
      <c r="X625" s="317"/>
      <c r="Y625" s="317"/>
      <c r="Z625" s="317"/>
    </row>
    <row r="626" spans="1:26" ht="12.75" customHeight="1" x14ac:dyDescent="0.2">
      <c r="A626" s="317"/>
      <c r="B626" s="317"/>
      <c r="C626" s="317"/>
      <c r="D626" s="317"/>
      <c r="E626" s="317"/>
      <c r="F626" s="317"/>
      <c r="G626" s="317"/>
      <c r="H626" s="317"/>
      <c r="I626" s="317"/>
      <c r="J626" s="317"/>
      <c r="K626" s="317"/>
      <c r="L626" s="317"/>
      <c r="M626" s="317"/>
      <c r="N626" s="317"/>
      <c r="O626" s="317"/>
      <c r="P626" s="317"/>
      <c r="Q626" s="317"/>
      <c r="R626" s="317"/>
      <c r="S626" s="317"/>
      <c r="T626" s="317"/>
      <c r="U626" s="317"/>
      <c r="V626" s="317"/>
      <c r="W626" s="317"/>
      <c r="X626" s="317"/>
      <c r="Y626" s="317"/>
      <c r="Z626" s="317"/>
    </row>
    <row r="627" spans="1:26" ht="12.75" customHeight="1" x14ac:dyDescent="0.2">
      <c r="A627" s="317"/>
      <c r="B627" s="317"/>
      <c r="C627" s="317"/>
      <c r="D627" s="317"/>
      <c r="E627" s="317"/>
      <c r="F627" s="317"/>
      <c r="G627" s="317"/>
      <c r="H627" s="317"/>
      <c r="I627" s="317"/>
      <c r="J627" s="317"/>
      <c r="K627" s="317"/>
      <c r="L627" s="317"/>
      <c r="M627" s="317"/>
      <c r="N627" s="317"/>
      <c r="O627" s="317"/>
      <c r="P627" s="317"/>
      <c r="Q627" s="317"/>
      <c r="R627" s="317"/>
      <c r="S627" s="317"/>
      <c r="T627" s="317"/>
      <c r="U627" s="317"/>
      <c r="V627" s="317"/>
      <c r="W627" s="317"/>
      <c r="X627" s="317"/>
      <c r="Y627" s="317"/>
      <c r="Z627" s="317"/>
    </row>
    <row r="628" spans="1:26" ht="12.75" customHeight="1" x14ac:dyDescent="0.2">
      <c r="A628" s="317"/>
      <c r="B628" s="317"/>
      <c r="C628" s="317"/>
      <c r="D628" s="317"/>
      <c r="E628" s="317"/>
      <c r="F628" s="317"/>
      <c r="G628" s="317"/>
      <c r="H628" s="317"/>
      <c r="I628" s="317"/>
      <c r="J628" s="317"/>
      <c r="K628" s="317"/>
      <c r="L628" s="317"/>
      <c r="M628" s="317"/>
      <c r="N628" s="317"/>
      <c r="O628" s="317"/>
      <c r="P628" s="317"/>
      <c r="Q628" s="317"/>
      <c r="R628" s="317"/>
      <c r="S628" s="317"/>
      <c r="T628" s="317"/>
      <c r="U628" s="317"/>
      <c r="V628" s="317"/>
      <c r="W628" s="317"/>
      <c r="X628" s="317"/>
      <c r="Y628" s="317"/>
      <c r="Z628" s="317"/>
    </row>
    <row r="629" spans="1:26" ht="12.75" customHeight="1" x14ac:dyDescent="0.2">
      <c r="A629" s="317"/>
      <c r="B629" s="317"/>
      <c r="C629" s="317"/>
      <c r="D629" s="317"/>
      <c r="E629" s="317"/>
      <c r="F629" s="317"/>
      <c r="G629" s="317"/>
      <c r="H629" s="317"/>
      <c r="I629" s="317"/>
      <c r="J629" s="317"/>
      <c r="K629" s="317"/>
      <c r="L629" s="317"/>
      <c r="M629" s="317"/>
      <c r="N629" s="317"/>
      <c r="O629" s="317"/>
      <c r="P629" s="317"/>
      <c r="Q629" s="317"/>
      <c r="R629" s="317"/>
      <c r="S629" s="317"/>
      <c r="T629" s="317"/>
      <c r="U629" s="317"/>
      <c r="V629" s="317"/>
      <c r="W629" s="317"/>
      <c r="X629" s="317"/>
      <c r="Y629" s="317"/>
      <c r="Z629" s="317"/>
    </row>
    <row r="630" spans="1:26" ht="12.75" customHeight="1" x14ac:dyDescent="0.2">
      <c r="A630" s="317"/>
      <c r="B630" s="317"/>
      <c r="C630" s="317"/>
      <c r="D630" s="317"/>
      <c r="E630" s="317"/>
      <c r="F630" s="317"/>
      <c r="G630" s="317"/>
      <c r="H630" s="317"/>
      <c r="I630" s="317"/>
      <c r="J630" s="317"/>
      <c r="K630" s="317"/>
      <c r="L630" s="317"/>
      <c r="M630" s="317"/>
      <c r="N630" s="317"/>
      <c r="O630" s="317"/>
      <c r="P630" s="317"/>
      <c r="Q630" s="317"/>
      <c r="R630" s="317"/>
      <c r="S630" s="317"/>
      <c r="T630" s="317"/>
      <c r="U630" s="317"/>
      <c r="V630" s="317"/>
      <c r="W630" s="317"/>
      <c r="X630" s="317"/>
      <c r="Y630" s="317"/>
      <c r="Z630" s="317"/>
    </row>
    <row r="631" spans="1:26" ht="12.75" customHeight="1" x14ac:dyDescent="0.2">
      <c r="A631" s="317"/>
      <c r="B631" s="317"/>
      <c r="C631" s="317"/>
      <c r="D631" s="317"/>
      <c r="E631" s="317"/>
      <c r="F631" s="317"/>
      <c r="G631" s="317"/>
      <c r="H631" s="317"/>
      <c r="I631" s="317"/>
      <c r="J631" s="317"/>
      <c r="K631" s="317"/>
      <c r="L631" s="317"/>
      <c r="M631" s="317"/>
      <c r="N631" s="317"/>
      <c r="O631" s="317"/>
      <c r="P631" s="317"/>
      <c r="Q631" s="317"/>
      <c r="R631" s="317"/>
      <c r="S631" s="317"/>
      <c r="T631" s="317"/>
      <c r="U631" s="317"/>
      <c r="V631" s="317"/>
      <c r="W631" s="317"/>
      <c r="X631" s="317"/>
      <c r="Y631" s="317"/>
      <c r="Z631" s="317"/>
    </row>
    <row r="632" spans="1:26" ht="12.75" customHeight="1" x14ac:dyDescent="0.2">
      <c r="A632" s="317"/>
      <c r="B632" s="317"/>
      <c r="C632" s="317"/>
      <c r="D632" s="317"/>
      <c r="E632" s="317"/>
      <c r="F632" s="317"/>
      <c r="G632" s="317"/>
      <c r="H632" s="317"/>
      <c r="I632" s="317"/>
      <c r="J632" s="317"/>
      <c r="K632" s="317"/>
      <c r="L632" s="317"/>
      <c r="M632" s="317"/>
      <c r="N632" s="317"/>
      <c r="O632" s="317"/>
      <c r="P632" s="317"/>
      <c r="Q632" s="317"/>
      <c r="R632" s="317"/>
      <c r="S632" s="317"/>
      <c r="T632" s="317"/>
      <c r="U632" s="317"/>
      <c r="V632" s="317"/>
      <c r="W632" s="317"/>
      <c r="X632" s="317"/>
      <c r="Y632" s="317"/>
      <c r="Z632" s="317"/>
    </row>
    <row r="633" spans="1:26" ht="12.75" customHeight="1" x14ac:dyDescent="0.2">
      <c r="A633" s="317"/>
      <c r="B633" s="317"/>
      <c r="C633" s="317"/>
      <c r="D633" s="317"/>
      <c r="E633" s="317"/>
      <c r="F633" s="317"/>
      <c r="G633" s="317"/>
      <c r="H633" s="317"/>
      <c r="I633" s="317"/>
      <c r="J633" s="317"/>
      <c r="K633" s="317"/>
      <c r="L633" s="317"/>
      <c r="M633" s="317"/>
      <c r="N633" s="317"/>
      <c r="O633" s="317"/>
      <c r="P633" s="317"/>
      <c r="Q633" s="317"/>
      <c r="R633" s="317"/>
      <c r="S633" s="317"/>
      <c r="T633" s="317"/>
      <c r="U633" s="317"/>
      <c r="V633" s="317"/>
      <c r="W633" s="317"/>
      <c r="X633" s="317"/>
      <c r="Y633" s="317"/>
      <c r="Z633" s="317"/>
    </row>
    <row r="634" spans="1:26" ht="12.75" customHeight="1" x14ac:dyDescent="0.2">
      <c r="A634" s="317"/>
      <c r="B634" s="317"/>
      <c r="C634" s="317"/>
      <c r="D634" s="317"/>
      <c r="E634" s="317"/>
      <c r="F634" s="317"/>
      <c r="G634" s="317"/>
      <c r="H634" s="317"/>
      <c r="I634" s="317"/>
      <c r="J634" s="317"/>
      <c r="K634" s="317"/>
      <c r="L634" s="317"/>
      <c r="M634" s="317"/>
      <c r="N634" s="317"/>
      <c r="O634" s="317"/>
      <c r="P634" s="317"/>
      <c r="Q634" s="317"/>
      <c r="R634" s="317"/>
      <c r="S634" s="317"/>
      <c r="T634" s="317"/>
      <c r="U634" s="317"/>
      <c r="V634" s="317"/>
      <c r="W634" s="317"/>
      <c r="X634" s="317"/>
      <c r="Y634" s="317"/>
      <c r="Z634" s="317"/>
    </row>
    <row r="635" spans="1:26" ht="12.75" customHeight="1" x14ac:dyDescent="0.2">
      <c r="A635" s="317"/>
      <c r="B635" s="317"/>
      <c r="C635" s="317"/>
      <c r="D635" s="317"/>
      <c r="E635" s="317"/>
      <c r="F635" s="317"/>
      <c r="G635" s="317"/>
      <c r="H635" s="317"/>
      <c r="I635" s="317"/>
      <c r="J635" s="317"/>
      <c r="K635" s="317"/>
      <c r="L635" s="317"/>
      <c r="M635" s="317"/>
      <c r="N635" s="317"/>
      <c r="O635" s="317"/>
      <c r="P635" s="317"/>
      <c r="Q635" s="317"/>
      <c r="R635" s="317"/>
      <c r="S635" s="317"/>
      <c r="T635" s="317"/>
      <c r="U635" s="317"/>
      <c r="V635" s="317"/>
      <c r="W635" s="317"/>
      <c r="X635" s="317"/>
      <c r="Y635" s="317"/>
      <c r="Z635" s="317"/>
    </row>
    <row r="636" spans="1:26" ht="12.75" customHeight="1" x14ac:dyDescent="0.2">
      <c r="A636" s="317"/>
      <c r="B636" s="317"/>
      <c r="C636" s="317"/>
      <c r="D636" s="317"/>
      <c r="E636" s="317"/>
      <c r="F636" s="317"/>
      <c r="G636" s="317"/>
      <c r="H636" s="317"/>
      <c r="I636" s="317"/>
      <c r="J636" s="317"/>
      <c r="K636" s="317"/>
      <c r="L636" s="317"/>
      <c r="M636" s="317"/>
      <c r="N636" s="317"/>
      <c r="O636" s="317"/>
      <c r="P636" s="317"/>
      <c r="Q636" s="317"/>
      <c r="R636" s="317"/>
      <c r="S636" s="317"/>
      <c r="T636" s="317"/>
      <c r="U636" s="317"/>
      <c r="V636" s="317"/>
      <c r="W636" s="317"/>
      <c r="X636" s="317"/>
      <c r="Y636" s="317"/>
      <c r="Z636" s="317"/>
    </row>
    <row r="637" spans="1:26" ht="12.75" customHeight="1" x14ac:dyDescent="0.2">
      <c r="A637" s="317"/>
      <c r="B637" s="317"/>
      <c r="C637" s="317"/>
      <c r="D637" s="317"/>
      <c r="E637" s="317"/>
      <c r="F637" s="317"/>
      <c r="G637" s="317"/>
      <c r="H637" s="317"/>
      <c r="I637" s="317"/>
      <c r="J637" s="317"/>
      <c r="K637" s="317"/>
      <c r="L637" s="317"/>
      <c r="M637" s="317"/>
      <c r="N637" s="317"/>
      <c r="O637" s="317"/>
      <c r="P637" s="317"/>
      <c r="Q637" s="317"/>
      <c r="R637" s="317"/>
      <c r="S637" s="317"/>
      <c r="T637" s="317"/>
      <c r="U637" s="317"/>
      <c r="V637" s="317"/>
      <c r="W637" s="317"/>
      <c r="X637" s="317"/>
      <c r="Y637" s="317"/>
      <c r="Z637" s="317"/>
    </row>
    <row r="638" spans="1:26" ht="12.75" customHeight="1" x14ac:dyDescent="0.2">
      <c r="A638" s="317"/>
      <c r="B638" s="317"/>
      <c r="C638" s="317"/>
      <c r="D638" s="317"/>
      <c r="E638" s="317"/>
      <c r="F638" s="317"/>
      <c r="G638" s="317"/>
      <c r="H638" s="317"/>
      <c r="I638" s="317"/>
      <c r="J638" s="317"/>
      <c r="K638" s="317"/>
      <c r="L638" s="317"/>
      <c r="M638" s="317"/>
      <c r="N638" s="317"/>
      <c r="O638" s="317"/>
      <c r="P638" s="317"/>
      <c r="Q638" s="317"/>
      <c r="R638" s="317"/>
      <c r="S638" s="317"/>
      <c r="T638" s="317"/>
      <c r="U638" s="317"/>
      <c r="V638" s="317"/>
      <c r="W638" s="317"/>
      <c r="X638" s="317"/>
      <c r="Y638" s="317"/>
      <c r="Z638" s="317"/>
    </row>
    <row r="639" spans="1:26" ht="12.75" customHeight="1" x14ac:dyDescent="0.2">
      <c r="A639" s="317"/>
      <c r="B639" s="317"/>
      <c r="C639" s="317"/>
      <c r="D639" s="317"/>
      <c r="E639" s="317"/>
      <c r="F639" s="317"/>
      <c r="G639" s="317"/>
      <c r="H639" s="317"/>
      <c r="I639" s="317"/>
      <c r="J639" s="317"/>
      <c r="K639" s="317"/>
      <c r="L639" s="317"/>
      <c r="M639" s="317"/>
      <c r="N639" s="317"/>
      <c r="O639" s="317"/>
      <c r="P639" s="317"/>
      <c r="Q639" s="317"/>
      <c r="R639" s="317"/>
      <c r="S639" s="317"/>
      <c r="T639" s="317"/>
      <c r="U639" s="317"/>
      <c r="V639" s="317"/>
      <c r="W639" s="317"/>
      <c r="X639" s="317"/>
      <c r="Y639" s="317"/>
      <c r="Z639" s="317"/>
    </row>
    <row r="640" spans="1:26" ht="12.75" customHeight="1" x14ac:dyDescent="0.2">
      <c r="A640" s="317"/>
      <c r="B640" s="317"/>
      <c r="C640" s="317"/>
      <c r="D640" s="317"/>
      <c r="E640" s="317"/>
      <c r="F640" s="317"/>
      <c r="G640" s="317"/>
      <c r="H640" s="317"/>
      <c r="I640" s="317"/>
      <c r="J640" s="317"/>
      <c r="K640" s="317"/>
      <c r="L640" s="317"/>
      <c r="M640" s="317"/>
      <c r="N640" s="317"/>
      <c r="O640" s="317"/>
      <c r="P640" s="317"/>
      <c r="Q640" s="317"/>
      <c r="R640" s="317"/>
      <c r="S640" s="317"/>
      <c r="T640" s="317"/>
      <c r="U640" s="317"/>
      <c r="V640" s="317"/>
      <c r="W640" s="317"/>
      <c r="X640" s="317"/>
      <c r="Y640" s="317"/>
      <c r="Z640" s="317"/>
    </row>
    <row r="641" spans="1:26" ht="12.75" customHeight="1" x14ac:dyDescent="0.2">
      <c r="A641" s="317"/>
      <c r="B641" s="317"/>
      <c r="C641" s="317"/>
      <c r="D641" s="317"/>
      <c r="E641" s="317"/>
      <c r="F641" s="317"/>
      <c r="G641" s="317"/>
      <c r="H641" s="317"/>
      <c r="I641" s="317"/>
      <c r="J641" s="317"/>
      <c r="K641" s="317"/>
      <c r="L641" s="317"/>
      <c r="M641" s="317"/>
      <c r="N641" s="317"/>
      <c r="O641" s="317"/>
      <c r="P641" s="317"/>
      <c r="Q641" s="317"/>
      <c r="R641" s="317"/>
      <c r="S641" s="317"/>
      <c r="T641" s="317"/>
      <c r="U641" s="317"/>
      <c r="V641" s="317"/>
      <c r="W641" s="317"/>
      <c r="X641" s="317"/>
      <c r="Y641" s="317"/>
      <c r="Z641" s="317"/>
    </row>
    <row r="642" spans="1:26" ht="12.75" customHeight="1" x14ac:dyDescent="0.2">
      <c r="A642" s="317"/>
      <c r="B642" s="317"/>
      <c r="C642" s="317"/>
      <c r="D642" s="317"/>
      <c r="E642" s="317"/>
      <c r="F642" s="317"/>
      <c r="G642" s="317"/>
      <c r="H642" s="317"/>
      <c r="I642" s="317"/>
      <c r="J642" s="317"/>
      <c r="K642" s="317"/>
      <c r="L642" s="317"/>
      <c r="M642" s="317"/>
      <c r="N642" s="317"/>
      <c r="O642" s="317"/>
      <c r="P642" s="317"/>
      <c r="Q642" s="317"/>
      <c r="R642" s="317"/>
      <c r="S642" s="317"/>
      <c r="T642" s="317"/>
      <c r="U642" s="317"/>
      <c r="V642" s="317"/>
      <c r="W642" s="317"/>
      <c r="X642" s="317"/>
      <c r="Y642" s="317"/>
      <c r="Z642" s="317"/>
    </row>
    <row r="643" spans="1:26" ht="12.75" customHeight="1" x14ac:dyDescent="0.2">
      <c r="A643" s="317"/>
      <c r="B643" s="317"/>
      <c r="C643" s="317"/>
      <c r="D643" s="317"/>
      <c r="E643" s="317"/>
      <c r="F643" s="317"/>
      <c r="G643" s="317"/>
      <c r="H643" s="317"/>
      <c r="I643" s="317"/>
      <c r="J643" s="317"/>
      <c r="K643" s="317"/>
      <c r="L643" s="317"/>
      <c r="M643" s="317"/>
      <c r="N643" s="317"/>
      <c r="O643" s="317"/>
      <c r="P643" s="317"/>
      <c r="Q643" s="317"/>
      <c r="R643" s="317"/>
      <c r="S643" s="317"/>
      <c r="T643" s="317"/>
      <c r="U643" s="317"/>
      <c r="V643" s="317"/>
      <c r="W643" s="317"/>
      <c r="X643" s="317"/>
      <c r="Y643" s="317"/>
      <c r="Z643" s="317"/>
    </row>
    <row r="644" spans="1:26" ht="12.75" customHeight="1" x14ac:dyDescent="0.2">
      <c r="A644" s="317"/>
      <c r="B644" s="317"/>
      <c r="C644" s="317"/>
      <c r="D644" s="317"/>
      <c r="E644" s="317"/>
      <c r="F644" s="317"/>
      <c r="G644" s="317"/>
      <c r="H644" s="317"/>
      <c r="I644" s="317"/>
      <c r="J644" s="317"/>
      <c r="K644" s="317"/>
      <c r="L644" s="317"/>
      <c r="M644" s="317"/>
      <c r="N644" s="317"/>
      <c r="O644" s="317"/>
      <c r="P644" s="317"/>
      <c r="Q644" s="317"/>
      <c r="R644" s="317"/>
      <c r="S644" s="317"/>
      <c r="T644" s="317"/>
      <c r="U644" s="317"/>
      <c r="V644" s="317"/>
      <c r="W644" s="317"/>
      <c r="X644" s="317"/>
      <c r="Y644" s="317"/>
      <c r="Z644" s="317"/>
    </row>
    <row r="645" spans="1:26" ht="12.75" customHeight="1" x14ac:dyDescent="0.2">
      <c r="A645" s="317"/>
      <c r="B645" s="317"/>
      <c r="C645" s="317"/>
      <c r="D645" s="317"/>
      <c r="E645" s="317"/>
      <c r="F645" s="317"/>
      <c r="G645" s="317"/>
      <c r="H645" s="317"/>
      <c r="I645" s="317"/>
      <c r="J645" s="317"/>
      <c r="K645" s="317"/>
      <c r="L645" s="317"/>
      <c r="M645" s="317"/>
      <c r="N645" s="317"/>
      <c r="O645" s="317"/>
      <c r="P645" s="317"/>
      <c r="Q645" s="317"/>
      <c r="R645" s="317"/>
      <c r="S645" s="317"/>
      <c r="T645" s="317"/>
      <c r="U645" s="317"/>
      <c r="V645" s="317"/>
      <c r="W645" s="317"/>
      <c r="X645" s="317"/>
      <c r="Y645" s="317"/>
      <c r="Z645" s="317"/>
    </row>
    <row r="646" spans="1:26" ht="12.75" customHeight="1" x14ac:dyDescent="0.2">
      <c r="A646" s="317"/>
      <c r="B646" s="317"/>
      <c r="C646" s="317"/>
      <c r="D646" s="317"/>
      <c r="E646" s="317"/>
      <c r="F646" s="317"/>
      <c r="G646" s="317"/>
      <c r="H646" s="317"/>
      <c r="I646" s="317"/>
      <c r="J646" s="317"/>
      <c r="K646" s="317"/>
      <c r="L646" s="317"/>
      <c r="M646" s="317"/>
      <c r="N646" s="317"/>
      <c r="O646" s="317"/>
      <c r="P646" s="317"/>
      <c r="Q646" s="317"/>
      <c r="R646" s="317"/>
      <c r="S646" s="317"/>
      <c r="T646" s="317"/>
      <c r="U646" s="317"/>
      <c r="V646" s="317"/>
      <c r="W646" s="317"/>
      <c r="X646" s="317"/>
      <c r="Y646" s="317"/>
      <c r="Z646" s="317"/>
    </row>
    <row r="647" spans="1:26" ht="12.75" customHeight="1" x14ac:dyDescent="0.2">
      <c r="A647" s="317"/>
      <c r="B647" s="317"/>
      <c r="C647" s="317"/>
      <c r="D647" s="317"/>
      <c r="E647" s="317"/>
      <c r="F647" s="317"/>
      <c r="G647" s="317"/>
      <c r="H647" s="317"/>
      <c r="I647" s="317"/>
      <c r="J647" s="317"/>
      <c r="K647" s="317"/>
      <c r="L647" s="317"/>
      <c r="M647" s="317"/>
      <c r="N647" s="317"/>
      <c r="O647" s="317"/>
      <c r="P647" s="317"/>
      <c r="Q647" s="317"/>
      <c r="R647" s="317"/>
      <c r="S647" s="317"/>
      <c r="T647" s="317"/>
      <c r="U647" s="317"/>
      <c r="V647" s="317"/>
      <c r="W647" s="317"/>
      <c r="X647" s="317"/>
      <c r="Y647" s="317"/>
      <c r="Z647" s="317"/>
    </row>
    <row r="648" spans="1:26" ht="12.75" customHeight="1" x14ac:dyDescent="0.2">
      <c r="A648" s="317"/>
      <c r="B648" s="317"/>
      <c r="C648" s="317"/>
      <c r="D648" s="317"/>
      <c r="E648" s="317"/>
      <c r="F648" s="317"/>
      <c r="G648" s="317"/>
      <c r="H648" s="317"/>
      <c r="I648" s="317"/>
      <c r="J648" s="317"/>
      <c r="K648" s="317"/>
      <c r="L648" s="317"/>
      <c r="M648" s="317"/>
      <c r="N648" s="317"/>
      <c r="O648" s="317"/>
      <c r="P648" s="317"/>
      <c r="Q648" s="317"/>
      <c r="R648" s="317"/>
      <c r="S648" s="317"/>
      <c r="T648" s="317"/>
      <c r="U648" s="317"/>
      <c r="V648" s="317"/>
      <c r="W648" s="317"/>
      <c r="X648" s="317"/>
      <c r="Y648" s="317"/>
      <c r="Z648" s="317"/>
    </row>
    <row r="649" spans="1:26" ht="12.75" customHeight="1" x14ac:dyDescent="0.2">
      <c r="A649" s="317"/>
      <c r="B649" s="317"/>
      <c r="C649" s="317"/>
      <c r="D649" s="317"/>
      <c r="E649" s="317"/>
      <c r="F649" s="317"/>
      <c r="G649" s="317"/>
      <c r="H649" s="317"/>
      <c r="I649" s="317"/>
      <c r="J649" s="317"/>
      <c r="K649" s="317"/>
      <c r="L649" s="317"/>
      <c r="M649" s="317"/>
      <c r="N649" s="317"/>
      <c r="O649" s="317"/>
      <c r="P649" s="317"/>
      <c r="Q649" s="317"/>
      <c r="R649" s="317"/>
      <c r="S649" s="317"/>
      <c r="T649" s="317"/>
      <c r="U649" s="317"/>
      <c r="V649" s="317"/>
      <c r="W649" s="317"/>
      <c r="X649" s="317"/>
      <c r="Y649" s="317"/>
      <c r="Z649" s="317"/>
    </row>
    <row r="650" spans="1:26" ht="12.75" customHeight="1" x14ac:dyDescent="0.2">
      <c r="A650" s="317"/>
      <c r="B650" s="317"/>
      <c r="C650" s="317"/>
      <c r="D650" s="317"/>
      <c r="E650" s="317"/>
      <c r="F650" s="317"/>
      <c r="G650" s="317"/>
      <c r="H650" s="317"/>
      <c r="I650" s="317"/>
      <c r="J650" s="317"/>
      <c r="K650" s="317"/>
      <c r="L650" s="317"/>
      <c r="M650" s="317"/>
      <c r="N650" s="317"/>
      <c r="O650" s="317"/>
      <c r="P650" s="317"/>
      <c r="Q650" s="317"/>
      <c r="R650" s="317"/>
      <c r="S650" s="317"/>
      <c r="T650" s="317"/>
      <c r="U650" s="317"/>
      <c r="V650" s="317"/>
      <c r="W650" s="317"/>
      <c r="X650" s="317"/>
      <c r="Y650" s="317"/>
      <c r="Z650" s="317"/>
    </row>
    <row r="651" spans="1:26" ht="12.75" customHeight="1" x14ac:dyDescent="0.2">
      <c r="A651" s="317"/>
      <c r="B651" s="317"/>
      <c r="C651" s="317"/>
      <c r="D651" s="317"/>
      <c r="E651" s="317"/>
      <c r="F651" s="317"/>
      <c r="G651" s="317"/>
      <c r="H651" s="317"/>
      <c r="I651" s="317"/>
      <c r="J651" s="317"/>
      <c r="K651" s="317"/>
      <c r="L651" s="317"/>
      <c r="M651" s="317"/>
      <c r="N651" s="317"/>
      <c r="O651" s="317"/>
      <c r="P651" s="317"/>
      <c r="Q651" s="317"/>
      <c r="R651" s="317"/>
      <c r="S651" s="317"/>
      <c r="T651" s="317"/>
      <c r="U651" s="317"/>
      <c r="V651" s="317"/>
      <c r="W651" s="317"/>
      <c r="X651" s="317"/>
      <c r="Y651" s="317"/>
      <c r="Z651" s="317"/>
    </row>
    <row r="652" spans="1:26" ht="12.75" customHeight="1" x14ac:dyDescent="0.2">
      <c r="A652" s="317"/>
      <c r="B652" s="317"/>
      <c r="C652" s="317"/>
      <c r="D652" s="317"/>
      <c r="E652" s="317"/>
      <c r="F652" s="317"/>
      <c r="G652" s="317"/>
      <c r="H652" s="317"/>
      <c r="I652" s="317"/>
      <c r="J652" s="317"/>
      <c r="K652" s="317"/>
      <c r="L652" s="317"/>
      <c r="M652" s="317"/>
      <c r="N652" s="317"/>
      <c r="O652" s="317"/>
      <c r="P652" s="317"/>
      <c r="Q652" s="317"/>
      <c r="R652" s="317"/>
      <c r="S652" s="317"/>
      <c r="T652" s="317"/>
      <c r="U652" s="317"/>
      <c r="V652" s="317"/>
      <c r="W652" s="317"/>
      <c r="X652" s="317"/>
      <c r="Y652" s="317"/>
      <c r="Z652" s="317"/>
    </row>
    <row r="653" spans="1:26" ht="12.75" customHeight="1" x14ac:dyDescent="0.2">
      <c r="A653" s="317"/>
      <c r="B653" s="317"/>
      <c r="C653" s="317"/>
      <c r="D653" s="317"/>
      <c r="E653" s="317"/>
      <c r="F653" s="317"/>
      <c r="G653" s="317"/>
      <c r="H653" s="317"/>
      <c r="I653" s="317"/>
      <c r="J653" s="317"/>
      <c r="K653" s="317"/>
      <c r="L653" s="317"/>
      <c r="M653" s="317"/>
      <c r="N653" s="317"/>
      <c r="O653" s="317"/>
      <c r="P653" s="317"/>
      <c r="Q653" s="317"/>
      <c r="R653" s="317"/>
      <c r="S653" s="317"/>
      <c r="T653" s="317"/>
      <c r="U653" s="317"/>
      <c r="V653" s="317"/>
      <c r="W653" s="317"/>
      <c r="X653" s="317"/>
      <c r="Y653" s="317"/>
      <c r="Z653" s="317"/>
    </row>
    <row r="654" spans="1:26" ht="12.75" customHeight="1" x14ac:dyDescent="0.2">
      <c r="A654" s="317"/>
      <c r="B654" s="317"/>
      <c r="C654" s="317"/>
      <c r="D654" s="317"/>
      <c r="E654" s="317"/>
      <c r="F654" s="317"/>
      <c r="G654" s="317"/>
      <c r="H654" s="317"/>
      <c r="I654" s="317"/>
      <c r="J654" s="317"/>
      <c r="K654" s="317"/>
      <c r="L654" s="317"/>
      <c r="M654" s="317"/>
      <c r="N654" s="317"/>
      <c r="O654" s="317"/>
      <c r="P654" s="317"/>
      <c r="Q654" s="317"/>
      <c r="R654" s="317"/>
      <c r="S654" s="317"/>
      <c r="T654" s="317"/>
      <c r="U654" s="317"/>
      <c r="V654" s="317"/>
      <c r="W654" s="317"/>
      <c r="X654" s="317"/>
      <c r="Y654" s="317"/>
      <c r="Z654" s="317"/>
    </row>
    <row r="655" spans="1:26" ht="12.75" customHeight="1" x14ac:dyDescent="0.2">
      <c r="A655" s="317"/>
      <c r="B655" s="317"/>
      <c r="C655" s="317"/>
      <c r="D655" s="317"/>
      <c r="E655" s="317"/>
      <c r="F655" s="317"/>
      <c r="G655" s="317"/>
      <c r="H655" s="317"/>
      <c r="I655" s="317"/>
      <c r="J655" s="317"/>
      <c r="K655" s="317"/>
      <c r="L655" s="317"/>
      <c r="M655" s="317"/>
      <c r="N655" s="317"/>
      <c r="O655" s="317"/>
      <c r="P655" s="317"/>
      <c r="Q655" s="317"/>
      <c r="R655" s="317"/>
      <c r="S655" s="317"/>
      <c r="T655" s="317"/>
      <c r="U655" s="317"/>
      <c r="V655" s="317"/>
      <c r="W655" s="317"/>
      <c r="X655" s="317"/>
      <c r="Y655" s="317"/>
      <c r="Z655" s="317"/>
    </row>
    <row r="656" spans="1:26" ht="12.75" customHeight="1" x14ac:dyDescent="0.2">
      <c r="A656" s="317"/>
      <c r="B656" s="317"/>
      <c r="C656" s="317"/>
      <c r="D656" s="317"/>
      <c r="E656" s="317"/>
      <c r="F656" s="317"/>
      <c r="G656" s="317"/>
      <c r="H656" s="317"/>
      <c r="I656" s="317"/>
      <c r="J656" s="317"/>
      <c r="K656" s="317"/>
      <c r="L656" s="317"/>
      <c r="M656" s="317"/>
      <c r="N656" s="317"/>
      <c r="O656" s="317"/>
      <c r="P656" s="317"/>
      <c r="Q656" s="317"/>
      <c r="R656" s="317"/>
      <c r="S656" s="317"/>
      <c r="T656" s="317"/>
      <c r="U656" s="317"/>
      <c r="V656" s="317"/>
      <c r="W656" s="317"/>
      <c r="X656" s="317"/>
      <c r="Y656" s="317"/>
      <c r="Z656" s="317"/>
    </row>
    <row r="657" spans="1:26" ht="12.75" customHeight="1" x14ac:dyDescent="0.2">
      <c r="A657" s="317"/>
      <c r="B657" s="317"/>
      <c r="C657" s="317"/>
      <c r="D657" s="317"/>
      <c r="E657" s="317"/>
      <c r="F657" s="317"/>
      <c r="G657" s="317"/>
      <c r="H657" s="317"/>
      <c r="I657" s="317"/>
      <c r="J657" s="317"/>
      <c r="K657" s="317"/>
      <c r="L657" s="317"/>
      <c r="M657" s="317"/>
      <c r="N657" s="317"/>
      <c r="O657" s="317"/>
      <c r="P657" s="317"/>
      <c r="Q657" s="317"/>
      <c r="R657" s="317"/>
      <c r="S657" s="317"/>
      <c r="T657" s="317"/>
      <c r="U657" s="317"/>
      <c r="V657" s="317"/>
      <c r="W657" s="317"/>
      <c r="X657" s="317"/>
      <c r="Y657" s="317"/>
      <c r="Z657" s="317"/>
    </row>
    <row r="658" spans="1:26" ht="12.75" customHeight="1" x14ac:dyDescent="0.2">
      <c r="A658" s="317"/>
      <c r="B658" s="317"/>
      <c r="C658" s="317"/>
      <c r="D658" s="317"/>
      <c r="E658" s="317"/>
      <c r="F658" s="317"/>
      <c r="G658" s="317"/>
      <c r="H658" s="317"/>
      <c r="I658" s="317"/>
      <c r="J658" s="317"/>
      <c r="K658" s="317"/>
      <c r="L658" s="317"/>
      <c r="M658" s="317"/>
      <c r="N658" s="317"/>
      <c r="O658" s="317"/>
      <c r="P658" s="317"/>
      <c r="Q658" s="317"/>
      <c r="R658" s="317"/>
      <c r="S658" s="317"/>
      <c r="T658" s="317"/>
      <c r="U658" s="317"/>
      <c r="V658" s="317"/>
      <c r="W658" s="317"/>
      <c r="X658" s="317"/>
      <c r="Y658" s="317"/>
      <c r="Z658" s="317"/>
    </row>
    <row r="659" spans="1:26" ht="12.75" customHeight="1" x14ac:dyDescent="0.2">
      <c r="A659" s="317"/>
      <c r="B659" s="317"/>
      <c r="C659" s="317"/>
      <c r="D659" s="317"/>
      <c r="E659" s="317"/>
      <c r="F659" s="317"/>
      <c r="G659" s="317"/>
      <c r="H659" s="317"/>
      <c r="I659" s="317"/>
      <c r="J659" s="317"/>
      <c r="K659" s="317"/>
      <c r="L659" s="317"/>
      <c r="M659" s="317"/>
      <c r="N659" s="317"/>
      <c r="O659" s="317"/>
      <c r="P659" s="317"/>
      <c r="Q659" s="317"/>
      <c r="R659" s="317"/>
      <c r="S659" s="317"/>
      <c r="T659" s="317"/>
      <c r="U659" s="317"/>
      <c r="V659" s="317"/>
      <c r="W659" s="317"/>
      <c r="X659" s="317"/>
      <c r="Y659" s="317"/>
      <c r="Z659" s="317"/>
    </row>
    <row r="660" spans="1:26" ht="12.75" customHeight="1" x14ac:dyDescent="0.2">
      <c r="A660" s="317"/>
      <c r="B660" s="317"/>
      <c r="C660" s="317"/>
      <c r="D660" s="317"/>
      <c r="E660" s="317"/>
      <c r="F660" s="317"/>
      <c r="G660" s="317"/>
      <c r="H660" s="317"/>
      <c r="I660" s="317"/>
      <c r="J660" s="317"/>
      <c r="K660" s="317"/>
      <c r="L660" s="317"/>
      <c r="M660" s="317"/>
      <c r="N660" s="317"/>
      <c r="O660" s="317"/>
      <c r="P660" s="317"/>
      <c r="Q660" s="317"/>
      <c r="R660" s="317"/>
      <c r="S660" s="317"/>
      <c r="T660" s="317"/>
      <c r="U660" s="317"/>
      <c r="V660" s="317"/>
      <c r="W660" s="317"/>
      <c r="X660" s="317"/>
      <c r="Y660" s="317"/>
      <c r="Z660" s="317"/>
    </row>
    <row r="661" spans="1:26" ht="12.75" customHeight="1" x14ac:dyDescent="0.2">
      <c r="A661" s="317"/>
      <c r="B661" s="317"/>
      <c r="C661" s="317"/>
      <c r="D661" s="317"/>
      <c r="E661" s="317"/>
      <c r="F661" s="317"/>
      <c r="G661" s="317"/>
      <c r="H661" s="317"/>
      <c r="I661" s="317"/>
      <c r="J661" s="317"/>
      <c r="K661" s="317"/>
      <c r="L661" s="317"/>
      <c r="M661" s="317"/>
      <c r="N661" s="317"/>
      <c r="O661" s="317"/>
      <c r="P661" s="317"/>
      <c r="Q661" s="317"/>
      <c r="R661" s="317"/>
      <c r="S661" s="317"/>
      <c r="T661" s="317"/>
      <c r="U661" s="317"/>
      <c r="V661" s="317"/>
      <c r="W661" s="317"/>
      <c r="X661" s="317"/>
      <c r="Y661" s="317"/>
      <c r="Z661" s="317"/>
    </row>
    <row r="662" spans="1:26" ht="12.75" customHeight="1" x14ac:dyDescent="0.2">
      <c r="A662" s="317"/>
      <c r="B662" s="317"/>
      <c r="C662" s="317"/>
      <c r="D662" s="317"/>
      <c r="E662" s="317"/>
      <c r="F662" s="317"/>
      <c r="G662" s="317"/>
      <c r="H662" s="317"/>
      <c r="I662" s="317"/>
      <c r="J662" s="317"/>
      <c r="K662" s="317"/>
      <c r="L662" s="317"/>
      <c r="M662" s="317"/>
      <c r="N662" s="317"/>
      <c r="O662" s="317"/>
      <c r="P662" s="317"/>
      <c r="Q662" s="317"/>
      <c r="R662" s="317"/>
      <c r="S662" s="317"/>
      <c r="T662" s="317"/>
      <c r="U662" s="317"/>
      <c r="V662" s="317"/>
      <c r="W662" s="317"/>
      <c r="X662" s="317"/>
      <c r="Y662" s="317"/>
      <c r="Z662" s="317"/>
    </row>
    <row r="663" spans="1:26" ht="12.75" customHeight="1" x14ac:dyDescent="0.2">
      <c r="A663" s="317"/>
      <c r="B663" s="317"/>
      <c r="C663" s="317"/>
      <c r="D663" s="317"/>
      <c r="E663" s="317"/>
      <c r="F663" s="317"/>
      <c r="G663" s="317"/>
      <c r="H663" s="317"/>
      <c r="I663" s="317"/>
      <c r="J663" s="317"/>
      <c r="K663" s="317"/>
      <c r="L663" s="317"/>
      <c r="M663" s="317"/>
      <c r="N663" s="317"/>
      <c r="O663" s="317"/>
      <c r="P663" s="317"/>
      <c r="Q663" s="317"/>
      <c r="R663" s="317"/>
      <c r="S663" s="317"/>
      <c r="T663" s="317"/>
      <c r="U663" s="317"/>
      <c r="V663" s="317"/>
      <c r="W663" s="317"/>
      <c r="X663" s="317"/>
      <c r="Y663" s="317"/>
      <c r="Z663" s="317"/>
    </row>
    <row r="664" spans="1:26" ht="12.75" customHeight="1" x14ac:dyDescent="0.2">
      <c r="A664" s="317"/>
      <c r="B664" s="317"/>
      <c r="C664" s="317"/>
      <c r="D664" s="317"/>
      <c r="E664" s="317"/>
      <c r="F664" s="317"/>
      <c r="G664" s="317"/>
      <c r="H664" s="317"/>
      <c r="I664" s="317"/>
      <c r="J664" s="317"/>
      <c r="K664" s="317"/>
      <c r="L664" s="317"/>
      <c r="M664" s="317"/>
      <c r="N664" s="317"/>
      <c r="O664" s="317"/>
      <c r="P664" s="317"/>
      <c r="Q664" s="317"/>
      <c r="R664" s="317"/>
      <c r="S664" s="317"/>
      <c r="T664" s="317"/>
      <c r="U664" s="317"/>
      <c r="V664" s="317"/>
      <c r="W664" s="317"/>
      <c r="X664" s="317"/>
      <c r="Y664" s="317"/>
      <c r="Z664" s="317"/>
    </row>
    <row r="665" spans="1:26" ht="12.75" customHeight="1" x14ac:dyDescent="0.2">
      <c r="A665" s="317"/>
      <c r="B665" s="317"/>
      <c r="C665" s="317"/>
      <c r="D665" s="317"/>
      <c r="E665" s="317"/>
      <c r="F665" s="317"/>
      <c r="G665" s="317"/>
      <c r="H665" s="317"/>
      <c r="I665" s="317"/>
      <c r="J665" s="317"/>
      <c r="K665" s="317"/>
      <c r="L665" s="317"/>
      <c r="M665" s="317"/>
      <c r="N665" s="317"/>
      <c r="O665" s="317"/>
      <c r="P665" s="317"/>
      <c r="Q665" s="317"/>
      <c r="R665" s="317"/>
      <c r="S665" s="317"/>
      <c r="T665" s="317"/>
      <c r="U665" s="317"/>
      <c r="V665" s="317"/>
      <c r="W665" s="317"/>
      <c r="X665" s="317"/>
      <c r="Y665" s="317"/>
      <c r="Z665" s="317"/>
    </row>
    <row r="666" spans="1:26" ht="12.75" customHeight="1" x14ac:dyDescent="0.2">
      <c r="A666" s="317"/>
      <c r="B666" s="317"/>
      <c r="C666" s="317"/>
      <c r="D666" s="317"/>
      <c r="E666" s="317"/>
      <c r="F666" s="317"/>
      <c r="G666" s="317"/>
      <c r="H666" s="317"/>
      <c r="I666" s="317"/>
      <c r="J666" s="317"/>
      <c r="K666" s="317"/>
      <c r="L666" s="317"/>
      <c r="M666" s="317"/>
      <c r="N666" s="317"/>
      <c r="O666" s="317"/>
      <c r="P666" s="317"/>
      <c r="Q666" s="317"/>
      <c r="R666" s="317"/>
      <c r="S666" s="317"/>
      <c r="T666" s="317"/>
      <c r="U666" s="317"/>
      <c r="V666" s="317"/>
      <c r="W666" s="317"/>
      <c r="X666" s="317"/>
      <c r="Y666" s="317"/>
      <c r="Z666" s="317"/>
    </row>
    <row r="667" spans="1:26" ht="12.75" customHeight="1" x14ac:dyDescent="0.2">
      <c r="A667" s="317"/>
      <c r="B667" s="317"/>
      <c r="C667" s="317"/>
      <c r="D667" s="317"/>
      <c r="E667" s="317"/>
      <c r="F667" s="317"/>
      <c r="G667" s="317"/>
      <c r="H667" s="317"/>
      <c r="I667" s="317"/>
      <c r="J667" s="317"/>
      <c r="K667" s="317"/>
      <c r="L667" s="317"/>
      <c r="M667" s="317"/>
      <c r="N667" s="317"/>
      <c r="O667" s="317"/>
      <c r="P667" s="317"/>
      <c r="Q667" s="317"/>
      <c r="R667" s="317"/>
      <c r="S667" s="317"/>
      <c r="T667" s="317"/>
      <c r="U667" s="317"/>
      <c r="V667" s="317"/>
      <c r="W667" s="317"/>
      <c r="X667" s="317"/>
      <c r="Y667" s="317"/>
      <c r="Z667" s="317"/>
    </row>
    <row r="668" spans="1:26" ht="12.75" customHeight="1" x14ac:dyDescent="0.2">
      <c r="A668" s="317"/>
      <c r="B668" s="317"/>
      <c r="C668" s="317"/>
      <c r="D668" s="317"/>
      <c r="E668" s="317"/>
      <c r="F668" s="317"/>
      <c r="G668" s="317"/>
      <c r="H668" s="317"/>
      <c r="I668" s="317"/>
      <c r="J668" s="317"/>
      <c r="K668" s="317"/>
      <c r="L668" s="317"/>
      <c r="M668" s="317"/>
      <c r="N668" s="317"/>
      <c r="O668" s="317"/>
      <c r="P668" s="317"/>
      <c r="Q668" s="317"/>
      <c r="R668" s="317"/>
      <c r="S668" s="317"/>
      <c r="T668" s="317"/>
      <c r="U668" s="317"/>
      <c r="V668" s="317"/>
      <c r="W668" s="317"/>
      <c r="X668" s="317"/>
      <c r="Y668" s="317"/>
      <c r="Z668" s="317"/>
    </row>
    <row r="669" spans="1:26" ht="12.75" customHeight="1" x14ac:dyDescent="0.2">
      <c r="A669" s="317"/>
      <c r="B669" s="317"/>
      <c r="C669" s="317"/>
      <c r="D669" s="317"/>
      <c r="E669" s="317"/>
      <c r="F669" s="317"/>
      <c r="G669" s="317"/>
      <c r="H669" s="317"/>
      <c r="I669" s="317"/>
      <c r="J669" s="317"/>
      <c r="K669" s="317"/>
      <c r="L669" s="317"/>
      <c r="M669" s="317"/>
      <c r="N669" s="317"/>
      <c r="O669" s="317"/>
      <c r="P669" s="317"/>
      <c r="Q669" s="317"/>
      <c r="R669" s="317"/>
      <c r="S669" s="317"/>
      <c r="T669" s="317"/>
      <c r="U669" s="317"/>
      <c r="V669" s="317"/>
      <c r="W669" s="317"/>
      <c r="X669" s="317"/>
      <c r="Y669" s="317"/>
      <c r="Z669" s="317"/>
    </row>
    <row r="670" spans="1:26" ht="12.75" customHeight="1" x14ac:dyDescent="0.2">
      <c r="A670" s="317"/>
      <c r="B670" s="317"/>
      <c r="C670" s="317"/>
      <c r="D670" s="317"/>
      <c r="E670" s="317"/>
      <c r="F670" s="317"/>
      <c r="G670" s="317"/>
      <c r="H670" s="317"/>
      <c r="I670" s="317"/>
      <c r="J670" s="317"/>
      <c r="K670" s="317"/>
      <c r="L670" s="317"/>
      <c r="M670" s="317"/>
      <c r="N670" s="317"/>
      <c r="O670" s="317"/>
      <c r="P670" s="317"/>
      <c r="Q670" s="317"/>
      <c r="R670" s="317"/>
      <c r="S670" s="317"/>
      <c r="T670" s="317"/>
      <c r="U670" s="317"/>
      <c r="V670" s="317"/>
      <c r="W670" s="317"/>
      <c r="X670" s="317"/>
      <c r="Y670" s="317"/>
      <c r="Z670" s="317"/>
    </row>
    <row r="671" spans="1:26" ht="12.75" customHeight="1" x14ac:dyDescent="0.2">
      <c r="A671" s="317"/>
      <c r="B671" s="317"/>
      <c r="C671" s="317"/>
      <c r="D671" s="317"/>
      <c r="E671" s="317"/>
      <c r="F671" s="317"/>
      <c r="G671" s="317"/>
      <c r="H671" s="317"/>
      <c r="I671" s="317"/>
      <c r="J671" s="317"/>
      <c r="K671" s="317"/>
      <c r="L671" s="317"/>
      <c r="M671" s="317"/>
      <c r="N671" s="317"/>
      <c r="O671" s="317"/>
      <c r="P671" s="317"/>
      <c r="Q671" s="317"/>
      <c r="R671" s="317"/>
      <c r="S671" s="317"/>
      <c r="T671" s="317"/>
      <c r="U671" s="317"/>
      <c r="V671" s="317"/>
      <c r="W671" s="317"/>
      <c r="X671" s="317"/>
      <c r="Y671" s="317"/>
      <c r="Z671" s="317"/>
    </row>
    <row r="672" spans="1:26" ht="12.75" customHeight="1" x14ac:dyDescent="0.2">
      <c r="A672" s="317"/>
      <c r="B672" s="317"/>
      <c r="C672" s="317"/>
      <c r="D672" s="317"/>
      <c r="E672" s="317"/>
      <c r="F672" s="317"/>
      <c r="G672" s="317"/>
      <c r="H672" s="317"/>
      <c r="I672" s="317"/>
      <c r="J672" s="317"/>
      <c r="K672" s="317"/>
      <c r="L672" s="317"/>
      <c r="M672" s="317"/>
      <c r="N672" s="317"/>
      <c r="O672" s="317"/>
      <c r="P672" s="317"/>
      <c r="Q672" s="317"/>
      <c r="R672" s="317"/>
      <c r="S672" s="317"/>
      <c r="T672" s="317"/>
      <c r="U672" s="317"/>
      <c r="V672" s="317"/>
      <c r="W672" s="317"/>
      <c r="X672" s="317"/>
      <c r="Y672" s="317"/>
      <c r="Z672" s="317"/>
    </row>
    <row r="673" spans="1:26" ht="12.75" customHeight="1" x14ac:dyDescent="0.2">
      <c r="A673" s="317"/>
      <c r="B673" s="317"/>
      <c r="C673" s="317"/>
      <c r="D673" s="317"/>
      <c r="E673" s="317"/>
      <c r="F673" s="317"/>
      <c r="G673" s="317"/>
      <c r="H673" s="317"/>
      <c r="I673" s="317"/>
      <c r="J673" s="317"/>
      <c r="K673" s="317"/>
      <c r="L673" s="317"/>
      <c r="M673" s="317"/>
      <c r="N673" s="317"/>
      <c r="O673" s="317"/>
      <c r="P673" s="317"/>
      <c r="Q673" s="317"/>
      <c r="R673" s="317"/>
      <c r="S673" s="317"/>
      <c r="T673" s="317"/>
      <c r="U673" s="317"/>
      <c r="V673" s="317"/>
      <c r="W673" s="317"/>
      <c r="X673" s="317"/>
      <c r="Y673" s="317"/>
      <c r="Z673" s="317"/>
    </row>
    <row r="674" spans="1:26" ht="12.75" customHeight="1" x14ac:dyDescent="0.2">
      <c r="A674" s="317"/>
      <c r="B674" s="317"/>
      <c r="C674" s="317"/>
      <c r="D674" s="317"/>
      <c r="E674" s="317"/>
      <c r="F674" s="317"/>
      <c r="G674" s="317"/>
      <c r="H674" s="317"/>
      <c r="I674" s="317"/>
      <c r="J674" s="317"/>
      <c r="K674" s="317"/>
      <c r="L674" s="317"/>
      <c r="M674" s="317"/>
      <c r="N674" s="317"/>
      <c r="O674" s="317"/>
      <c r="P674" s="317"/>
      <c r="Q674" s="317"/>
      <c r="R674" s="317"/>
      <c r="S674" s="317"/>
      <c r="T674" s="317"/>
      <c r="U674" s="317"/>
      <c r="V674" s="317"/>
      <c r="W674" s="317"/>
      <c r="X674" s="317"/>
      <c r="Y674" s="317"/>
      <c r="Z674" s="317"/>
    </row>
    <row r="675" spans="1:26" ht="12.75" customHeight="1" x14ac:dyDescent="0.2">
      <c r="A675" s="317"/>
      <c r="B675" s="317"/>
      <c r="C675" s="317"/>
      <c r="D675" s="317"/>
      <c r="E675" s="317"/>
      <c r="F675" s="317"/>
      <c r="G675" s="317"/>
      <c r="H675" s="317"/>
      <c r="I675" s="317"/>
      <c r="J675" s="317"/>
      <c r="K675" s="317"/>
      <c r="L675" s="317"/>
      <c r="M675" s="317"/>
      <c r="N675" s="317"/>
      <c r="O675" s="317"/>
      <c r="P675" s="317"/>
      <c r="Q675" s="317"/>
      <c r="R675" s="317"/>
      <c r="S675" s="317"/>
      <c r="T675" s="317"/>
      <c r="U675" s="317"/>
      <c r="V675" s="317"/>
      <c r="W675" s="317"/>
      <c r="X675" s="317"/>
      <c r="Y675" s="317"/>
      <c r="Z675" s="317"/>
    </row>
    <row r="676" spans="1:26" ht="12.75" customHeight="1" x14ac:dyDescent="0.2">
      <c r="A676" s="317"/>
      <c r="B676" s="317"/>
      <c r="C676" s="317"/>
      <c r="D676" s="317"/>
      <c r="E676" s="317"/>
      <c r="F676" s="317"/>
      <c r="G676" s="317"/>
      <c r="H676" s="317"/>
      <c r="I676" s="317"/>
      <c r="J676" s="317"/>
      <c r="K676" s="317"/>
      <c r="L676" s="317"/>
      <c r="M676" s="317"/>
      <c r="N676" s="317"/>
      <c r="O676" s="317"/>
      <c r="P676" s="317"/>
      <c r="Q676" s="317"/>
      <c r="R676" s="317"/>
      <c r="S676" s="317"/>
      <c r="T676" s="317"/>
      <c r="U676" s="317"/>
      <c r="V676" s="317"/>
      <c r="W676" s="317"/>
      <c r="X676" s="317"/>
      <c r="Y676" s="317"/>
      <c r="Z676" s="317"/>
    </row>
    <row r="677" spans="1:26" ht="12.75" customHeight="1" x14ac:dyDescent="0.2">
      <c r="A677" s="317"/>
      <c r="B677" s="317"/>
      <c r="C677" s="317"/>
      <c r="D677" s="317"/>
      <c r="E677" s="317"/>
      <c r="F677" s="317"/>
      <c r="G677" s="317"/>
      <c r="H677" s="317"/>
      <c r="I677" s="317"/>
      <c r="J677" s="317"/>
      <c r="K677" s="317"/>
      <c r="L677" s="317"/>
      <c r="M677" s="317"/>
      <c r="N677" s="317"/>
      <c r="O677" s="317"/>
      <c r="P677" s="317"/>
      <c r="Q677" s="317"/>
      <c r="R677" s="317"/>
      <c r="S677" s="317"/>
      <c r="T677" s="317"/>
      <c r="U677" s="317"/>
      <c r="V677" s="317"/>
      <c r="W677" s="317"/>
      <c r="X677" s="317"/>
      <c r="Y677" s="317"/>
      <c r="Z677" s="317"/>
    </row>
    <row r="678" spans="1:26" ht="12.75" customHeight="1" x14ac:dyDescent="0.2">
      <c r="A678" s="317"/>
      <c r="B678" s="317"/>
      <c r="C678" s="317"/>
      <c r="D678" s="317"/>
      <c r="E678" s="317"/>
      <c r="F678" s="317"/>
      <c r="G678" s="317"/>
      <c r="H678" s="317"/>
      <c r="I678" s="317"/>
      <c r="J678" s="317"/>
      <c r="K678" s="317"/>
      <c r="L678" s="317"/>
      <c r="M678" s="317"/>
      <c r="N678" s="317"/>
      <c r="O678" s="317"/>
      <c r="P678" s="317"/>
      <c r="Q678" s="317"/>
      <c r="R678" s="317"/>
      <c r="S678" s="317"/>
      <c r="T678" s="317"/>
      <c r="U678" s="317"/>
      <c r="V678" s="317"/>
      <c r="W678" s="317"/>
      <c r="X678" s="317"/>
      <c r="Y678" s="317"/>
      <c r="Z678" s="317"/>
    </row>
    <row r="679" spans="1:26" ht="12.75" customHeight="1" x14ac:dyDescent="0.2">
      <c r="A679" s="317"/>
      <c r="B679" s="317"/>
      <c r="C679" s="317"/>
      <c r="D679" s="317"/>
      <c r="E679" s="317"/>
      <c r="F679" s="317"/>
      <c r="G679" s="317"/>
      <c r="H679" s="317"/>
      <c r="I679" s="317"/>
      <c r="J679" s="317"/>
      <c r="K679" s="317"/>
      <c r="L679" s="317"/>
      <c r="M679" s="317"/>
      <c r="N679" s="317"/>
      <c r="O679" s="317"/>
      <c r="P679" s="317"/>
      <c r="Q679" s="317"/>
      <c r="R679" s="317"/>
      <c r="S679" s="317"/>
      <c r="T679" s="317"/>
      <c r="U679" s="317"/>
      <c r="V679" s="317"/>
      <c r="W679" s="317"/>
      <c r="X679" s="317"/>
      <c r="Y679" s="317"/>
      <c r="Z679" s="317"/>
    </row>
    <row r="680" spans="1:26" ht="12.75" customHeight="1" x14ac:dyDescent="0.2">
      <c r="A680" s="317"/>
      <c r="B680" s="317"/>
      <c r="C680" s="317"/>
      <c r="D680" s="317"/>
      <c r="E680" s="317"/>
      <c r="F680" s="317"/>
      <c r="G680" s="317"/>
      <c r="H680" s="317"/>
      <c r="I680" s="317"/>
      <c r="J680" s="317"/>
      <c r="K680" s="317"/>
      <c r="L680" s="317"/>
      <c r="M680" s="317"/>
      <c r="N680" s="317"/>
      <c r="O680" s="317"/>
      <c r="P680" s="317"/>
      <c r="Q680" s="317"/>
      <c r="R680" s="317"/>
      <c r="S680" s="317"/>
      <c r="T680" s="317"/>
      <c r="U680" s="317"/>
      <c r="V680" s="317"/>
      <c r="W680" s="317"/>
      <c r="X680" s="317"/>
      <c r="Y680" s="317"/>
      <c r="Z680" s="317"/>
    </row>
    <row r="681" spans="1:26" ht="12.75" customHeight="1" x14ac:dyDescent="0.2">
      <c r="A681" s="317"/>
      <c r="B681" s="317"/>
      <c r="C681" s="317"/>
      <c r="D681" s="317"/>
      <c r="E681" s="317"/>
      <c r="F681" s="317"/>
      <c r="G681" s="317"/>
      <c r="H681" s="317"/>
      <c r="I681" s="317"/>
      <c r="J681" s="317"/>
      <c r="K681" s="317"/>
      <c r="L681" s="317"/>
      <c r="M681" s="317"/>
      <c r="N681" s="317"/>
      <c r="O681" s="317"/>
      <c r="P681" s="317"/>
      <c r="Q681" s="317"/>
      <c r="R681" s="317"/>
      <c r="S681" s="317"/>
      <c r="T681" s="317"/>
      <c r="U681" s="317"/>
      <c r="V681" s="317"/>
      <c r="W681" s="317"/>
      <c r="X681" s="317"/>
      <c r="Y681" s="317"/>
      <c r="Z681" s="317"/>
    </row>
    <row r="682" spans="1:26" ht="12.75" customHeight="1" x14ac:dyDescent="0.2">
      <c r="A682" s="317"/>
      <c r="B682" s="317"/>
      <c r="C682" s="317"/>
      <c r="D682" s="317"/>
      <c r="E682" s="317"/>
      <c r="F682" s="317"/>
      <c r="G682" s="317"/>
      <c r="H682" s="317"/>
      <c r="I682" s="317"/>
      <c r="J682" s="317"/>
      <c r="K682" s="317"/>
      <c r="L682" s="317"/>
      <c r="M682" s="317"/>
      <c r="N682" s="317"/>
      <c r="O682" s="317"/>
      <c r="P682" s="317"/>
      <c r="Q682" s="317"/>
      <c r="R682" s="317"/>
      <c r="S682" s="317"/>
      <c r="T682" s="317"/>
      <c r="U682" s="317"/>
      <c r="V682" s="317"/>
      <c r="W682" s="317"/>
      <c r="X682" s="317"/>
      <c r="Y682" s="317"/>
      <c r="Z682" s="317"/>
    </row>
    <row r="683" spans="1:26" ht="12.75" customHeight="1" x14ac:dyDescent="0.2">
      <c r="A683" s="317"/>
      <c r="B683" s="317"/>
      <c r="C683" s="317"/>
      <c r="D683" s="317"/>
      <c r="E683" s="317"/>
      <c r="F683" s="317"/>
      <c r="G683" s="317"/>
      <c r="H683" s="317"/>
      <c r="I683" s="317"/>
      <c r="J683" s="317"/>
      <c r="K683" s="317"/>
      <c r="L683" s="317"/>
      <c r="M683" s="317"/>
      <c r="N683" s="317"/>
      <c r="O683" s="317"/>
      <c r="P683" s="317"/>
      <c r="Q683" s="317"/>
      <c r="R683" s="317"/>
      <c r="S683" s="317"/>
      <c r="T683" s="317"/>
      <c r="U683" s="317"/>
      <c r="V683" s="317"/>
      <c r="W683" s="317"/>
      <c r="X683" s="317"/>
      <c r="Y683" s="317"/>
      <c r="Z683" s="317"/>
    </row>
    <row r="684" spans="1:26" ht="12.75" customHeight="1" x14ac:dyDescent="0.2">
      <c r="A684" s="317"/>
      <c r="B684" s="317"/>
      <c r="C684" s="317"/>
      <c r="D684" s="317"/>
      <c r="E684" s="317"/>
      <c r="F684" s="317"/>
      <c r="G684" s="317"/>
      <c r="H684" s="317"/>
      <c r="I684" s="317"/>
      <c r="J684" s="317"/>
      <c r="K684" s="317"/>
      <c r="L684" s="317"/>
      <c r="M684" s="317"/>
      <c r="N684" s="317"/>
      <c r="O684" s="317"/>
      <c r="P684" s="317"/>
      <c r="Q684" s="317"/>
      <c r="R684" s="317"/>
      <c r="S684" s="317"/>
      <c r="T684" s="317"/>
      <c r="U684" s="317"/>
      <c r="V684" s="317"/>
      <c r="W684" s="317"/>
      <c r="X684" s="317"/>
      <c r="Y684" s="317"/>
      <c r="Z684" s="317"/>
    </row>
    <row r="685" spans="1:26" ht="12.75" customHeight="1" x14ac:dyDescent="0.2">
      <c r="A685" s="317"/>
      <c r="B685" s="317"/>
      <c r="C685" s="317"/>
      <c r="D685" s="317"/>
      <c r="E685" s="317"/>
      <c r="F685" s="317"/>
      <c r="G685" s="317"/>
      <c r="H685" s="317"/>
      <c r="I685" s="317"/>
      <c r="J685" s="317"/>
      <c r="K685" s="317"/>
      <c r="L685" s="317"/>
      <c r="M685" s="317"/>
      <c r="N685" s="317"/>
      <c r="O685" s="317"/>
      <c r="P685" s="317"/>
      <c r="Q685" s="317"/>
      <c r="R685" s="317"/>
      <c r="S685" s="317"/>
      <c r="T685" s="317"/>
      <c r="U685" s="317"/>
      <c r="V685" s="317"/>
      <c r="W685" s="317"/>
      <c r="X685" s="317"/>
      <c r="Y685" s="317"/>
      <c r="Z685" s="317"/>
    </row>
    <row r="686" spans="1:26" ht="12.75" customHeight="1" x14ac:dyDescent="0.2">
      <c r="A686" s="317"/>
      <c r="B686" s="317"/>
      <c r="C686" s="317"/>
      <c r="D686" s="317"/>
      <c r="E686" s="317"/>
      <c r="F686" s="317"/>
      <c r="G686" s="317"/>
      <c r="H686" s="317"/>
      <c r="I686" s="317"/>
      <c r="J686" s="317"/>
      <c r="K686" s="317"/>
      <c r="L686" s="317"/>
      <c r="M686" s="317"/>
      <c r="N686" s="317"/>
      <c r="O686" s="317"/>
      <c r="P686" s="317"/>
      <c r="Q686" s="317"/>
      <c r="R686" s="317"/>
      <c r="S686" s="317"/>
      <c r="T686" s="317"/>
      <c r="U686" s="317"/>
      <c r="V686" s="317"/>
      <c r="W686" s="317"/>
      <c r="X686" s="317"/>
      <c r="Y686" s="317"/>
      <c r="Z686" s="317"/>
    </row>
    <row r="687" spans="1:26" ht="12.75" customHeight="1" x14ac:dyDescent="0.2">
      <c r="A687" s="317"/>
      <c r="B687" s="317"/>
      <c r="C687" s="317"/>
      <c r="D687" s="317"/>
      <c r="E687" s="317"/>
      <c r="F687" s="317"/>
      <c r="G687" s="317"/>
      <c r="H687" s="317"/>
      <c r="I687" s="317"/>
      <c r="J687" s="317"/>
      <c r="K687" s="317"/>
      <c r="L687" s="317"/>
      <c r="M687" s="317"/>
      <c r="N687" s="317"/>
      <c r="O687" s="317"/>
      <c r="P687" s="317"/>
      <c r="Q687" s="317"/>
      <c r="R687" s="317"/>
      <c r="S687" s="317"/>
      <c r="T687" s="317"/>
      <c r="U687" s="317"/>
      <c r="V687" s="317"/>
      <c r="W687" s="317"/>
      <c r="X687" s="317"/>
      <c r="Y687" s="317"/>
      <c r="Z687" s="317"/>
    </row>
    <row r="688" spans="1:26" ht="12.75" customHeight="1" x14ac:dyDescent="0.2">
      <c r="A688" s="317"/>
      <c r="B688" s="317"/>
      <c r="C688" s="317"/>
      <c r="D688" s="317"/>
      <c r="E688" s="317"/>
      <c r="F688" s="317"/>
      <c r="G688" s="317"/>
      <c r="H688" s="317"/>
      <c r="I688" s="317"/>
      <c r="J688" s="317"/>
      <c r="K688" s="317"/>
      <c r="L688" s="317"/>
      <c r="M688" s="317"/>
      <c r="N688" s="317"/>
      <c r="O688" s="317"/>
      <c r="P688" s="317"/>
      <c r="Q688" s="317"/>
      <c r="R688" s="317"/>
      <c r="S688" s="317"/>
      <c r="T688" s="317"/>
      <c r="U688" s="317"/>
      <c r="V688" s="317"/>
      <c r="W688" s="317"/>
      <c r="X688" s="317"/>
      <c r="Y688" s="317"/>
      <c r="Z688" s="317"/>
    </row>
    <row r="689" spans="1:26" ht="12.75" customHeight="1" x14ac:dyDescent="0.2">
      <c r="A689" s="317"/>
      <c r="B689" s="317"/>
      <c r="C689" s="317"/>
      <c r="D689" s="317"/>
      <c r="E689" s="317"/>
      <c r="F689" s="317"/>
      <c r="G689" s="317"/>
      <c r="H689" s="317"/>
      <c r="I689" s="317"/>
      <c r="J689" s="317"/>
      <c r="K689" s="317"/>
      <c r="L689" s="317"/>
      <c r="M689" s="317"/>
      <c r="N689" s="317"/>
      <c r="O689" s="317"/>
      <c r="P689" s="317"/>
      <c r="Q689" s="317"/>
      <c r="R689" s="317"/>
      <c r="S689" s="317"/>
      <c r="T689" s="317"/>
      <c r="U689" s="317"/>
      <c r="V689" s="317"/>
      <c r="W689" s="317"/>
      <c r="X689" s="317"/>
      <c r="Y689" s="317"/>
      <c r="Z689" s="317"/>
    </row>
    <row r="690" spans="1:26" ht="12.75" customHeight="1" x14ac:dyDescent="0.2">
      <c r="A690" s="317"/>
      <c r="B690" s="317"/>
      <c r="C690" s="317"/>
      <c r="D690" s="317"/>
      <c r="E690" s="317"/>
      <c r="F690" s="317"/>
      <c r="G690" s="317"/>
      <c r="H690" s="317"/>
      <c r="I690" s="317"/>
      <c r="J690" s="317"/>
      <c r="K690" s="317"/>
      <c r="L690" s="317"/>
      <c r="M690" s="317"/>
      <c r="N690" s="317"/>
      <c r="O690" s="317"/>
      <c r="P690" s="317"/>
      <c r="Q690" s="317"/>
      <c r="R690" s="317"/>
      <c r="S690" s="317"/>
      <c r="T690" s="317"/>
      <c r="U690" s="317"/>
      <c r="V690" s="317"/>
      <c r="W690" s="317"/>
      <c r="X690" s="317"/>
      <c r="Y690" s="317"/>
      <c r="Z690" s="317"/>
    </row>
    <row r="691" spans="1:26" ht="12.75" customHeight="1" x14ac:dyDescent="0.2">
      <c r="A691" s="317"/>
      <c r="B691" s="317"/>
      <c r="C691" s="317"/>
      <c r="D691" s="317"/>
      <c r="E691" s="317"/>
      <c r="F691" s="317"/>
      <c r="G691" s="317"/>
      <c r="H691" s="317"/>
      <c r="I691" s="317"/>
      <c r="J691" s="317"/>
      <c r="K691" s="317"/>
      <c r="L691" s="317"/>
      <c r="M691" s="317"/>
      <c r="N691" s="317"/>
      <c r="O691" s="317"/>
      <c r="P691" s="317"/>
      <c r="Q691" s="317"/>
      <c r="R691" s="317"/>
      <c r="S691" s="317"/>
      <c r="T691" s="317"/>
      <c r="U691" s="317"/>
      <c r="V691" s="317"/>
      <c r="W691" s="317"/>
      <c r="X691" s="317"/>
      <c r="Y691" s="317"/>
      <c r="Z691" s="317"/>
    </row>
    <row r="692" spans="1:26" ht="12.75" customHeight="1" x14ac:dyDescent="0.2">
      <c r="A692" s="317"/>
      <c r="B692" s="317"/>
      <c r="C692" s="317"/>
      <c r="D692" s="317"/>
      <c r="E692" s="317"/>
      <c r="F692" s="317"/>
      <c r="G692" s="317"/>
      <c r="H692" s="317"/>
      <c r="I692" s="317"/>
      <c r="J692" s="317"/>
      <c r="K692" s="317"/>
      <c r="L692" s="317"/>
      <c r="M692" s="317"/>
      <c r="N692" s="317"/>
      <c r="O692" s="317"/>
      <c r="P692" s="317"/>
      <c r="Q692" s="317"/>
      <c r="R692" s="317"/>
      <c r="S692" s="317"/>
      <c r="T692" s="317"/>
      <c r="U692" s="317"/>
      <c r="V692" s="317"/>
      <c r="W692" s="317"/>
      <c r="X692" s="317"/>
      <c r="Y692" s="317"/>
      <c r="Z692" s="317"/>
    </row>
    <row r="693" spans="1:26" ht="12.75" customHeight="1" x14ac:dyDescent="0.2">
      <c r="A693" s="317"/>
      <c r="B693" s="317"/>
      <c r="C693" s="317"/>
      <c r="D693" s="317"/>
      <c r="E693" s="317"/>
      <c r="F693" s="317"/>
      <c r="G693" s="317"/>
      <c r="H693" s="317"/>
      <c r="I693" s="317"/>
      <c r="J693" s="317"/>
      <c r="K693" s="317"/>
      <c r="L693" s="317"/>
      <c r="M693" s="317"/>
      <c r="N693" s="317"/>
      <c r="O693" s="317"/>
      <c r="P693" s="317"/>
      <c r="Q693" s="317"/>
      <c r="R693" s="317"/>
      <c r="S693" s="317"/>
      <c r="T693" s="317"/>
      <c r="U693" s="317"/>
      <c r="V693" s="317"/>
      <c r="W693" s="317"/>
      <c r="X693" s="317"/>
      <c r="Y693" s="317"/>
      <c r="Z693" s="317"/>
    </row>
    <row r="694" spans="1:26" ht="12.75" customHeight="1" x14ac:dyDescent="0.2">
      <c r="A694" s="317"/>
      <c r="B694" s="317"/>
      <c r="C694" s="317"/>
      <c r="D694" s="317"/>
      <c r="E694" s="317"/>
      <c r="F694" s="317"/>
      <c r="G694" s="317"/>
      <c r="H694" s="317"/>
      <c r="I694" s="317"/>
      <c r="J694" s="317"/>
      <c r="K694" s="317"/>
      <c r="L694" s="317"/>
      <c r="M694" s="317"/>
      <c r="N694" s="317"/>
      <c r="O694" s="317"/>
      <c r="P694" s="317"/>
      <c r="Q694" s="317"/>
      <c r="R694" s="317"/>
      <c r="S694" s="317"/>
      <c r="T694" s="317"/>
      <c r="U694" s="317"/>
      <c r="V694" s="317"/>
      <c r="W694" s="317"/>
      <c r="X694" s="317"/>
      <c r="Y694" s="317"/>
      <c r="Z694" s="317"/>
    </row>
    <row r="695" spans="1:26" ht="12.75" customHeight="1" x14ac:dyDescent="0.2">
      <c r="A695" s="317"/>
      <c r="B695" s="317"/>
      <c r="C695" s="317"/>
      <c r="D695" s="317"/>
      <c r="E695" s="317"/>
      <c r="F695" s="317"/>
      <c r="G695" s="317"/>
      <c r="H695" s="317"/>
      <c r="I695" s="317"/>
      <c r="J695" s="317"/>
      <c r="K695" s="317"/>
      <c r="L695" s="317"/>
      <c r="M695" s="317"/>
      <c r="N695" s="317"/>
      <c r="O695" s="317"/>
      <c r="P695" s="317"/>
      <c r="Q695" s="317"/>
      <c r="R695" s="317"/>
      <c r="S695" s="317"/>
      <c r="T695" s="317"/>
      <c r="U695" s="317"/>
      <c r="V695" s="317"/>
      <c r="W695" s="317"/>
      <c r="X695" s="317"/>
      <c r="Y695" s="317"/>
      <c r="Z695" s="317"/>
    </row>
    <row r="696" spans="1:26" ht="12.75" customHeight="1" x14ac:dyDescent="0.2">
      <c r="A696" s="317"/>
      <c r="B696" s="317"/>
      <c r="C696" s="317"/>
      <c r="D696" s="317"/>
      <c r="E696" s="317"/>
      <c r="F696" s="317"/>
      <c r="G696" s="317"/>
      <c r="H696" s="317"/>
      <c r="I696" s="317"/>
      <c r="J696" s="317"/>
      <c r="K696" s="317"/>
      <c r="L696" s="317"/>
      <c r="M696" s="317"/>
      <c r="N696" s="317"/>
      <c r="O696" s="317"/>
      <c r="P696" s="317"/>
      <c r="Q696" s="317"/>
      <c r="R696" s="317"/>
      <c r="S696" s="317"/>
      <c r="T696" s="317"/>
      <c r="U696" s="317"/>
      <c r="V696" s="317"/>
      <c r="W696" s="317"/>
      <c r="X696" s="317"/>
      <c r="Y696" s="317"/>
      <c r="Z696" s="317"/>
    </row>
    <row r="697" spans="1:26" ht="12.75" customHeight="1" x14ac:dyDescent="0.2">
      <c r="A697" s="317"/>
      <c r="B697" s="317"/>
      <c r="C697" s="317"/>
      <c r="D697" s="317"/>
      <c r="E697" s="317"/>
      <c r="F697" s="317"/>
      <c r="G697" s="317"/>
      <c r="H697" s="317"/>
      <c r="I697" s="317"/>
      <c r="J697" s="317"/>
      <c r="K697" s="317"/>
      <c r="L697" s="317"/>
      <c r="M697" s="317"/>
      <c r="N697" s="317"/>
      <c r="O697" s="317"/>
      <c r="P697" s="317"/>
      <c r="Q697" s="317"/>
      <c r="R697" s="317"/>
      <c r="S697" s="317"/>
      <c r="T697" s="317"/>
      <c r="U697" s="317"/>
      <c r="V697" s="317"/>
      <c r="W697" s="317"/>
      <c r="X697" s="317"/>
      <c r="Y697" s="317"/>
      <c r="Z697" s="317"/>
    </row>
    <row r="698" spans="1:26" ht="12.75" customHeight="1" x14ac:dyDescent="0.2">
      <c r="A698" s="317"/>
      <c r="B698" s="317"/>
      <c r="C698" s="317"/>
      <c r="D698" s="317"/>
      <c r="E698" s="317"/>
      <c r="F698" s="317"/>
      <c r="G698" s="317"/>
      <c r="H698" s="317"/>
      <c r="I698" s="317"/>
      <c r="J698" s="317"/>
      <c r="K698" s="317"/>
      <c r="L698" s="317"/>
      <c r="M698" s="317"/>
      <c r="N698" s="317"/>
      <c r="O698" s="317"/>
      <c r="P698" s="317"/>
      <c r="Q698" s="317"/>
      <c r="R698" s="317"/>
      <c r="S698" s="317"/>
      <c r="T698" s="317"/>
      <c r="U698" s="317"/>
      <c r="V698" s="317"/>
      <c r="W698" s="317"/>
      <c r="X698" s="317"/>
      <c r="Y698" s="317"/>
      <c r="Z698" s="317"/>
    </row>
    <row r="699" spans="1:26" ht="12.75" customHeight="1" x14ac:dyDescent="0.2">
      <c r="A699" s="317"/>
      <c r="B699" s="317"/>
      <c r="C699" s="317"/>
      <c r="D699" s="317"/>
      <c r="E699" s="317"/>
      <c r="F699" s="317"/>
      <c r="G699" s="317"/>
      <c r="H699" s="317"/>
      <c r="I699" s="317"/>
      <c r="J699" s="317"/>
      <c r="K699" s="317"/>
      <c r="L699" s="317"/>
      <c r="M699" s="317"/>
      <c r="N699" s="317"/>
      <c r="O699" s="317"/>
      <c r="P699" s="317"/>
      <c r="Q699" s="317"/>
      <c r="R699" s="317"/>
      <c r="S699" s="317"/>
      <c r="T699" s="317"/>
      <c r="U699" s="317"/>
      <c r="V699" s="317"/>
      <c r="W699" s="317"/>
      <c r="X699" s="317"/>
      <c r="Y699" s="317"/>
      <c r="Z699" s="317"/>
    </row>
    <row r="700" spans="1:26" ht="12.75" customHeight="1" x14ac:dyDescent="0.2">
      <c r="A700" s="317"/>
      <c r="B700" s="317"/>
      <c r="C700" s="317"/>
      <c r="D700" s="317"/>
      <c r="E700" s="317"/>
      <c r="F700" s="317"/>
      <c r="G700" s="317"/>
      <c r="H700" s="317"/>
      <c r="I700" s="317"/>
      <c r="J700" s="317"/>
      <c r="K700" s="317"/>
      <c r="L700" s="317"/>
      <c r="M700" s="317"/>
      <c r="N700" s="317"/>
      <c r="O700" s="317"/>
      <c r="P700" s="317"/>
      <c r="Q700" s="317"/>
      <c r="R700" s="317"/>
      <c r="S700" s="317"/>
      <c r="T700" s="317"/>
      <c r="U700" s="317"/>
      <c r="V700" s="317"/>
      <c r="W700" s="317"/>
      <c r="X700" s="317"/>
      <c r="Y700" s="317"/>
      <c r="Z700" s="317"/>
    </row>
    <row r="701" spans="1:26" ht="12.75" customHeight="1" x14ac:dyDescent="0.2">
      <c r="A701" s="317"/>
      <c r="B701" s="317"/>
      <c r="C701" s="317"/>
      <c r="D701" s="317"/>
      <c r="E701" s="317"/>
      <c r="F701" s="317"/>
      <c r="G701" s="317"/>
      <c r="H701" s="317"/>
      <c r="I701" s="317"/>
      <c r="J701" s="317"/>
      <c r="K701" s="317"/>
      <c r="L701" s="317"/>
      <c r="M701" s="317"/>
      <c r="N701" s="317"/>
      <c r="O701" s="317"/>
      <c r="P701" s="317"/>
      <c r="Q701" s="317"/>
      <c r="R701" s="317"/>
      <c r="S701" s="317"/>
      <c r="T701" s="317"/>
      <c r="U701" s="317"/>
      <c r="V701" s="317"/>
      <c r="W701" s="317"/>
      <c r="X701" s="317"/>
      <c r="Y701" s="317"/>
      <c r="Z701" s="317"/>
    </row>
    <row r="702" spans="1:26" ht="12.75" customHeight="1" x14ac:dyDescent="0.2">
      <c r="A702" s="317"/>
      <c r="B702" s="317"/>
      <c r="C702" s="317"/>
      <c r="D702" s="317"/>
      <c r="E702" s="317"/>
      <c r="F702" s="317"/>
      <c r="G702" s="317"/>
      <c r="H702" s="317"/>
      <c r="I702" s="317"/>
      <c r="J702" s="317"/>
      <c r="K702" s="317"/>
      <c r="L702" s="317"/>
      <c r="M702" s="317"/>
      <c r="N702" s="317"/>
      <c r="O702" s="317"/>
      <c r="P702" s="317"/>
      <c r="Q702" s="317"/>
      <c r="R702" s="317"/>
      <c r="S702" s="317"/>
      <c r="T702" s="317"/>
      <c r="U702" s="317"/>
      <c r="V702" s="317"/>
      <c r="W702" s="317"/>
      <c r="X702" s="317"/>
      <c r="Y702" s="317"/>
      <c r="Z702" s="317"/>
    </row>
    <row r="703" spans="1:26" ht="12.75" customHeight="1" x14ac:dyDescent="0.2">
      <c r="A703" s="317"/>
      <c r="B703" s="317"/>
      <c r="C703" s="317"/>
      <c r="D703" s="317"/>
      <c r="E703" s="317"/>
      <c r="F703" s="317"/>
      <c r="G703" s="317"/>
      <c r="H703" s="317"/>
      <c r="I703" s="317"/>
      <c r="J703" s="317"/>
      <c r="K703" s="317"/>
      <c r="L703" s="317"/>
      <c r="M703" s="317"/>
      <c r="N703" s="317"/>
      <c r="O703" s="317"/>
      <c r="P703" s="317"/>
      <c r="Q703" s="317"/>
      <c r="R703" s="317"/>
      <c r="S703" s="317"/>
      <c r="T703" s="317"/>
      <c r="U703" s="317"/>
      <c r="V703" s="317"/>
      <c r="W703" s="317"/>
      <c r="X703" s="317"/>
      <c r="Y703" s="317"/>
      <c r="Z703" s="317"/>
    </row>
    <row r="704" spans="1:26" ht="12.75" customHeight="1" x14ac:dyDescent="0.2">
      <c r="A704" s="317"/>
      <c r="B704" s="317"/>
      <c r="C704" s="317"/>
      <c r="D704" s="317"/>
      <c r="E704" s="317"/>
      <c r="F704" s="317"/>
      <c r="G704" s="317"/>
      <c r="H704" s="317"/>
      <c r="I704" s="317"/>
      <c r="J704" s="317"/>
      <c r="K704" s="317"/>
      <c r="L704" s="317"/>
      <c r="M704" s="317"/>
      <c r="N704" s="317"/>
      <c r="O704" s="317"/>
      <c r="P704" s="317"/>
      <c r="Q704" s="317"/>
      <c r="R704" s="317"/>
      <c r="S704" s="317"/>
      <c r="T704" s="317"/>
      <c r="U704" s="317"/>
      <c r="V704" s="317"/>
      <c r="W704" s="317"/>
      <c r="X704" s="317"/>
      <c r="Y704" s="317"/>
      <c r="Z704" s="317"/>
    </row>
    <row r="705" spans="1:26" ht="12.75" customHeight="1" x14ac:dyDescent="0.2">
      <c r="A705" s="317"/>
      <c r="B705" s="317"/>
      <c r="C705" s="317"/>
      <c r="D705" s="317"/>
      <c r="E705" s="317"/>
      <c r="F705" s="317"/>
      <c r="G705" s="317"/>
      <c r="H705" s="317"/>
      <c r="I705" s="317"/>
      <c r="J705" s="317"/>
      <c r="K705" s="317"/>
      <c r="L705" s="317"/>
      <c r="M705" s="317"/>
      <c r="N705" s="317"/>
      <c r="O705" s="317"/>
      <c r="P705" s="317"/>
      <c r="Q705" s="317"/>
      <c r="R705" s="317"/>
      <c r="S705" s="317"/>
      <c r="T705" s="317"/>
      <c r="U705" s="317"/>
      <c r="V705" s="317"/>
      <c r="W705" s="317"/>
      <c r="X705" s="317"/>
      <c r="Y705" s="317"/>
      <c r="Z705" s="317"/>
    </row>
    <row r="706" spans="1:26" ht="12.75" customHeight="1" x14ac:dyDescent="0.2">
      <c r="A706" s="317"/>
      <c r="B706" s="317"/>
      <c r="C706" s="317"/>
      <c r="D706" s="317"/>
      <c r="E706" s="317"/>
      <c r="F706" s="317"/>
      <c r="G706" s="317"/>
      <c r="H706" s="317"/>
      <c r="I706" s="317"/>
      <c r="J706" s="317"/>
      <c r="K706" s="317"/>
      <c r="L706" s="317"/>
      <c r="M706" s="317"/>
      <c r="N706" s="317"/>
      <c r="O706" s="317"/>
      <c r="P706" s="317"/>
      <c r="Q706" s="317"/>
      <c r="R706" s="317"/>
      <c r="S706" s="317"/>
      <c r="T706" s="317"/>
      <c r="U706" s="317"/>
      <c r="V706" s="317"/>
      <c r="W706" s="317"/>
      <c r="X706" s="317"/>
      <c r="Y706" s="317"/>
      <c r="Z706" s="317"/>
    </row>
    <row r="707" spans="1:26" ht="12.75" customHeight="1" x14ac:dyDescent="0.2">
      <c r="A707" s="317"/>
      <c r="B707" s="317"/>
      <c r="C707" s="317"/>
      <c r="D707" s="317"/>
      <c r="E707" s="317"/>
      <c r="F707" s="317"/>
      <c r="G707" s="317"/>
      <c r="H707" s="317"/>
      <c r="I707" s="317"/>
      <c r="J707" s="317"/>
      <c r="K707" s="317"/>
      <c r="L707" s="317"/>
      <c r="M707" s="317"/>
      <c r="N707" s="317"/>
      <c r="O707" s="317"/>
      <c r="P707" s="317"/>
      <c r="Q707" s="317"/>
      <c r="R707" s="317"/>
      <c r="S707" s="317"/>
      <c r="T707" s="317"/>
      <c r="U707" s="317"/>
      <c r="V707" s="317"/>
      <c r="W707" s="317"/>
      <c r="X707" s="317"/>
      <c r="Y707" s="317"/>
      <c r="Z707" s="317"/>
    </row>
    <row r="708" spans="1:26" ht="12.75" customHeight="1" x14ac:dyDescent="0.2">
      <c r="A708" s="317"/>
      <c r="B708" s="317"/>
      <c r="C708" s="317"/>
      <c r="D708" s="317"/>
      <c r="E708" s="317"/>
      <c r="F708" s="317"/>
      <c r="G708" s="317"/>
      <c r="H708" s="317"/>
      <c r="I708" s="317"/>
      <c r="J708" s="317"/>
      <c r="K708" s="317"/>
      <c r="L708" s="317"/>
      <c r="M708" s="317"/>
      <c r="N708" s="317"/>
      <c r="O708" s="317"/>
      <c r="P708" s="317"/>
      <c r="Q708" s="317"/>
      <c r="R708" s="317"/>
      <c r="S708" s="317"/>
      <c r="T708" s="317"/>
      <c r="U708" s="317"/>
      <c r="V708" s="317"/>
      <c r="W708" s="317"/>
      <c r="X708" s="317"/>
      <c r="Y708" s="317"/>
      <c r="Z708" s="317"/>
    </row>
    <row r="709" spans="1:26" ht="12.75" customHeight="1" x14ac:dyDescent="0.2">
      <c r="A709" s="317"/>
      <c r="B709" s="317"/>
      <c r="C709" s="317"/>
      <c r="D709" s="317"/>
      <c r="E709" s="317"/>
      <c r="F709" s="317"/>
      <c r="G709" s="317"/>
      <c r="H709" s="317"/>
      <c r="I709" s="317"/>
      <c r="J709" s="317"/>
      <c r="K709" s="317"/>
      <c r="L709" s="317"/>
      <c r="M709" s="317"/>
      <c r="N709" s="317"/>
      <c r="O709" s="317"/>
      <c r="P709" s="317"/>
      <c r="Q709" s="317"/>
      <c r="R709" s="317"/>
      <c r="S709" s="317"/>
      <c r="T709" s="317"/>
      <c r="U709" s="317"/>
      <c r="V709" s="317"/>
      <c r="W709" s="317"/>
      <c r="X709" s="317"/>
      <c r="Y709" s="317"/>
      <c r="Z709" s="317"/>
    </row>
    <row r="710" spans="1:26" ht="12.75" customHeight="1" x14ac:dyDescent="0.2">
      <c r="A710" s="317"/>
      <c r="B710" s="317"/>
      <c r="C710" s="317"/>
      <c r="D710" s="317"/>
      <c r="E710" s="317"/>
      <c r="F710" s="317"/>
      <c r="G710" s="317"/>
      <c r="H710" s="317"/>
      <c r="I710" s="317"/>
      <c r="J710" s="317"/>
      <c r="K710" s="317"/>
      <c r="L710" s="317"/>
      <c r="M710" s="317"/>
      <c r="N710" s="317"/>
      <c r="O710" s="317"/>
      <c r="P710" s="317"/>
      <c r="Q710" s="317"/>
      <c r="R710" s="317"/>
      <c r="S710" s="317"/>
      <c r="T710" s="317"/>
      <c r="U710" s="317"/>
      <c r="V710" s="317"/>
      <c r="W710" s="317"/>
      <c r="X710" s="317"/>
      <c r="Y710" s="317"/>
      <c r="Z710" s="317"/>
    </row>
    <row r="711" spans="1:26" ht="12.75" customHeight="1" x14ac:dyDescent="0.2">
      <c r="A711" s="317"/>
      <c r="B711" s="317"/>
      <c r="C711" s="317"/>
      <c r="D711" s="317"/>
      <c r="E711" s="317"/>
      <c r="F711" s="317"/>
      <c r="G711" s="317"/>
      <c r="H711" s="317"/>
      <c r="I711" s="317"/>
      <c r="J711" s="317"/>
      <c r="K711" s="317"/>
      <c r="L711" s="317"/>
      <c r="M711" s="317"/>
      <c r="N711" s="317"/>
      <c r="O711" s="317"/>
      <c r="P711" s="317"/>
      <c r="Q711" s="317"/>
      <c r="R711" s="317"/>
      <c r="S711" s="317"/>
      <c r="T711" s="317"/>
      <c r="U711" s="317"/>
      <c r="V711" s="317"/>
      <c r="W711" s="317"/>
      <c r="X711" s="317"/>
      <c r="Y711" s="317"/>
      <c r="Z711" s="317"/>
    </row>
    <row r="712" spans="1:26" ht="12.75" customHeight="1" x14ac:dyDescent="0.2">
      <c r="A712" s="317"/>
      <c r="B712" s="317"/>
      <c r="C712" s="317"/>
      <c r="D712" s="317"/>
      <c r="E712" s="317"/>
      <c r="F712" s="317"/>
      <c r="G712" s="317"/>
      <c r="H712" s="317"/>
      <c r="I712" s="317"/>
      <c r="J712" s="317"/>
      <c r="K712" s="317"/>
      <c r="L712" s="317"/>
      <c r="M712" s="317"/>
      <c r="N712" s="317"/>
      <c r="O712" s="317"/>
      <c r="P712" s="317"/>
      <c r="Q712" s="317"/>
      <c r="R712" s="317"/>
      <c r="S712" s="317"/>
      <c r="T712" s="317"/>
      <c r="U712" s="317"/>
      <c r="V712" s="317"/>
      <c r="W712" s="317"/>
      <c r="X712" s="317"/>
      <c r="Y712" s="317"/>
      <c r="Z712" s="317"/>
    </row>
    <row r="713" spans="1:26" ht="12.75" customHeight="1" x14ac:dyDescent="0.2">
      <c r="A713" s="317"/>
      <c r="B713" s="317"/>
      <c r="C713" s="317"/>
      <c r="D713" s="317"/>
      <c r="E713" s="317"/>
      <c r="F713" s="317"/>
      <c r="G713" s="317"/>
      <c r="H713" s="317"/>
      <c r="I713" s="317"/>
      <c r="J713" s="317"/>
      <c r="K713" s="317"/>
      <c r="L713" s="317"/>
      <c r="M713" s="317"/>
      <c r="N713" s="317"/>
      <c r="O713" s="317"/>
      <c r="P713" s="317"/>
      <c r="Q713" s="317"/>
      <c r="R713" s="317"/>
      <c r="S713" s="317"/>
      <c r="T713" s="317"/>
      <c r="U713" s="317"/>
      <c r="V713" s="317"/>
      <c r="W713" s="317"/>
      <c r="X713" s="317"/>
      <c r="Y713" s="317"/>
      <c r="Z713" s="317"/>
    </row>
    <row r="714" spans="1:26" ht="12.75" customHeight="1" x14ac:dyDescent="0.2">
      <c r="A714" s="317"/>
      <c r="B714" s="317"/>
      <c r="C714" s="317"/>
      <c r="D714" s="317"/>
      <c r="E714" s="317"/>
      <c r="F714" s="317"/>
      <c r="G714" s="317"/>
      <c r="H714" s="317"/>
      <c r="I714" s="317"/>
      <c r="J714" s="317"/>
      <c r="K714" s="317"/>
      <c r="L714" s="317"/>
      <c r="M714" s="317"/>
      <c r="N714" s="317"/>
      <c r="O714" s="317"/>
      <c r="P714" s="317"/>
      <c r="Q714" s="317"/>
      <c r="R714" s="317"/>
      <c r="S714" s="317"/>
      <c r="T714" s="317"/>
      <c r="U714" s="317"/>
      <c r="V714" s="317"/>
      <c r="W714" s="317"/>
      <c r="X714" s="317"/>
      <c r="Y714" s="317"/>
      <c r="Z714" s="317"/>
    </row>
    <row r="715" spans="1:26" ht="12.75" customHeight="1" x14ac:dyDescent="0.2">
      <c r="A715" s="317"/>
      <c r="B715" s="317"/>
      <c r="C715" s="317"/>
      <c r="D715" s="317"/>
      <c r="E715" s="317"/>
      <c r="F715" s="317"/>
      <c r="G715" s="317"/>
      <c r="H715" s="317"/>
      <c r="I715" s="317"/>
      <c r="J715" s="317"/>
      <c r="K715" s="317"/>
      <c r="L715" s="317"/>
      <c r="M715" s="317"/>
      <c r="N715" s="317"/>
      <c r="O715" s="317"/>
      <c r="P715" s="317"/>
      <c r="Q715" s="317"/>
      <c r="R715" s="317"/>
      <c r="S715" s="317"/>
      <c r="T715" s="317"/>
      <c r="U715" s="317"/>
      <c r="V715" s="317"/>
      <c r="W715" s="317"/>
      <c r="X715" s="317"/>
      <c r="Y715" s="317"/>
      <c r="Z715" s="317"/>
    </row>
    <row r="716" spans="1:26" ht="12.75" customHeight="1" x14ac:dyDescent="0.2">
      <c r="A716" s="317"/>
      <c r="B716" s="317"/>
      <c r="C716" s="317"/>
      <c r="D716" s="317"/>
      <c r="E716" s="317"/>
      <c r="F716" s="317"/>
      <c r="G716" s="317"/>
      <c r="H716" s="317"/>
      <c r="I716" s="317"/>
      <c r="J716" s="317"/>
      <c r="K716" s="317"/>
      <c r="L716" s="317"/>
      <c r="M716" s="317"/>
      <c r="N716" s="317"/>
      <c r="O716" s="317"/>
      <c r="P716" s="317"/>
      <c r="Q716" s="317"/>
      <c r="R716" s="317"/>
      <c r="S716" s="317"/>
      <c r="T716" s="317"/>
      <c r="U716" s="317"/>
      <c r="V716" s="317"/>
      <c r="W716" s="317"/>
      <c r="X716" s="317"/>
      <c r="Y716" s="317"/>
      <c r="Z716" s="317"/>
    </row>
    <row r="717" spans="1:26" ht="12.75" customHeight="1" x14ac:dyDescent="0.2">
      <c r="A717" s="317"/>
      <c r="B717" s="317"/>
      <c r="C717" s="317"/>
      <c r="D717" s="317"/>
      <c r="E717" s="317"/>
      <c r="F717" s="317"/>
      <c r="G717" s="317"/>
      <c r="H717" s="317"/>
      <c r="I717" s="317"/>
      <c r="J717" s="317"/>
      <c r="K717" s="317"/>
      <c r="L717" s="317"/>
      <c r="M717" s="317"/>
      <c r="N717" s="317"/>
      <c r="O717" s="317"/>
      <c r="P717" s="317"/>
      <c r="Q717" s="317"/>
      <c r="R717" s="317"/>
      <c r="S717" s="317"/>
      <c r="T717" s="317"/>
      <c r="U717" s="317"/>
      <c r="V717" s="317"/>
      <c r="W717" s="317"/>
      <c r="X717" s="317"/>
      <c r="Y717" s="317"/>
      <c r="Z717" s="317"/>
    </row>
    <row r="718" spans="1:26" ht="12.75" customHeight="1" x14ac:dyDescent="0.2">
      <c r="A718" s="317"/>
      <c r="B718" s="317"/>
      <c r="C718" s="317"/>
      <c r="D718" s="317"/>
      <c r="E718" s="317"/>
      <c r="F718" s="317"/>
      <c r="G718" s="317"/>
      <c r="H718" s="317"/>
      <c r="I718" s="317"/>
      <c r="J718" s="317"/>
      <c r="K718" s="317"/>
      <c r="L718" s="317"/>
      <c r="M718" s="317"/>
      <c r="N718" s="317"/>
      <c r="O718" s="317"/>
      <c r="P718" s="317"/>
      <c r="Q718" s="317"/>
      <c r="R718" s="317"/>
      <c r="S718" s="317"/>
      <c r="T718" s="317"/>
      <c r="U718" s="317"/>
      <c r="V718" s="317"/>
      <c r="W718" s="317"/>
      <c r="X718" s="317"/>
      <c r="Y718" s="317"/>
      <c r="Z718" s="317"/>
    </row>
    <row r="719" spans="1:26" ht="12.75" customHeight="1" x14ac:dyDescent="0.2">
      <c r="A719" s="317"/>
      <c r="B719" s="317"/>
      <c r="C719" s="317"/>
      <c r="D719" s="317"/>
      <c r="E719" s="317"/>
      <c r="F719" s="317"/>
      <c r="G719" s="317"/>
      <c r="H719" s="317"/>
      <c r="I719" s="317"/>
      <c r="J719" s="317"/>
      <c r="K719" s="317"/>
      <c r="L719" s="317"/>
      <c r="M719" s="317"/>
      <c r="N719" s="317"/>
      <c r="O719" s="317"/>
      <c r="P719" s="317"/>
      <c r="Q719" s="317"/>
      <c r="R719" s="317"/>
      <c r="S719" s="317"/>
      <c r="T719" s="317"/>
      <c r="U719" s="317"/>
      <c r="V719" s="317"/>
      <c r="W719" s="317"/>
      <c r="X719" s="317"/>
      <c r="Y719" s="317"/>
      <c r="Z719" s="317"/>
    </row>
    <row r="720" spans="1:26" ht="12.75" customHeight="1" x14ac:dyDescent="0.2">
      <c r="A720" s="317"/>
      <c r="B720" s="317"/>
      <c r="C720" s="317"/>
      <c r="D720" s="317"/>
      <c r="E720" s="317"/>
      <c r="F720" s="317"/>
      <c r="G720" s="317"/>
      <c r="H720" s="317"/>
      <c r="I720" s="317"/>
      <c r="J720" s="317"/>
      <c r="K720" s="317"/>
      <c r="L720" s="317"/>
      <c r="M720" s="317"/>
      <c r="N720" s="317"/>
      <c r="O720" s="317"/>
      <c r="P720" s="317"/>
      <c r="Q720" s="317"/>
      <c r="R720" s="317"/>
      <c r="S720" s="317"/>
      <c r="T720" s="317"/>
      <c r="U720" s="317"/>
      <c r="V720" s="317"/>
      <c r="W720" s="317"/>
      <c r="X720" s="317"/>
      <c r="Y720" s="317"/>
      <c r="Z720" s="317"/>
    </row>
    <row r="721" spans="1:26" ht="12.75" customHeight="1" x14ac:dyDescent="0.2">
      <c r="A721" s="317"/>
      <c r="B721" s="317"/>
      <c r="C721" s="317"/>
      <c r="D721" s="317"/>
      <c r="E721" s="317"/>
      <c r="F721" s="317"/>
      <c r="G721" s="317"/>
      <c r="H721" s="317"/>
      <c r="I721" s="317"/>
      <c r="J721" s="317"/>
      <c r="K721" s="317"/>
      <c r="L721" s="317"/>
      <c r="M721" s="317"/>
      <c r="N721" s="317"/>
      <c r="O721" s="317"/>
      <c r="P721" s="317"/>
      <c r="Q721" s="317"/>
      <c r="R721" s="317"/>
      <c r="S721" s="317"/>
      <c r="T721" s="317"/>
      <c r="U721" s="317"/>
      <c r="V721" s="317"/>
      <c r="W721" s="317"/>
      <c r="X721" s="317"/>
      <c r="Y721" s="317"/>
      <c r="Z721" s="317"/>
    </row>
    <row r="722" spans="1:26" ht="12.75" customHeight="1" x14ac:dyDescent="0.2">
      <c r="A722" s="317"/>
      <c r="B722" s="317"/>
      <c r="C722" s="317"/>
      <c r="D722" s="317"/>
      <c r="E722" s="317"/>
      <c r="F722" s="317"/>
      <c r="G722" s="317"/>
      <c r="H722" s="317"/>
      <c r="I722" s="317"/>
      <c r="J722" s="317"/>
      <c r="K722" s="317"/>
      <c r="L722" s="317"/>
      <c r="M722" s="317"/>
      <c r="N722" s="317"/>
      <c r="O722" s="317"/>
      <c r="P722" s="317"/>
      <c r="Q722" s="317"/>
      <c r="R722" s="317"/>
      <c r="S722" s="317"/>
      <c r="T722" s="317"/>
      <c r="U722" s="317"/>
      <c r="V722" s="317"/>
      <c r="W722" s="317"/>
      <c r="X722" s="317"/>
      <c r="Y722" s="317"/>
      <c r="Z722" s="317"/>
    </row>
    <row r="723" spans="1:26" ht="12.75" customHeight="1" x14ac:dyDescent="0.2">
      <c r="A723" s="317"/>
      <c r="B723" s="317"/>
      <c r="C723" s="317"/>
      <c r="D723" s="317"/>
      <c r="E723" s="317"/>
      <c r="F723" s="317"/>
      <c r="G723" s="317"/>
      <c r="H723" s="317"/>
      <c r="I723" s="317"/>
      <c r="J723" s="317"/>
      <c r="K723" s="317"/>
      <c r="L723" s="317"/>
      <c r="M723" s="317"/>
      <c r="N723" s="317"/>
      <c r="O723" s="317"/>
      <c r="P723" s="317"/>
      <c r="Q723" s="317"/>
      <c r="R723" s="317"/>
      <c r="S723" s="317"/>
      <c r="T723" s="317"/>
      <c r="U723" s="317"/>
      <c r="V723" s="317"/>
      <c r="W723" s="317"/>
      <c r="X723" s="317"/>
      <c r="Y723" s="317"/>
      <c r="Z723" s="317"/>
    </row>
    <row r="724" spans="1:26" ht="12.75" customHeight="1" x14ac:dyDescent="0.2">
      <c r="A724" s="317"/>
      <c r="B724" s="317"/>
      <c r="C724" s="317"/>
      <c r="D724" s="317"/>
      <c r="E724" s="317"/>
      <c r="F724" s="317"/>
      <c r="G724" s="317"/>
      <c r="H724" s="317"/>
      <c r="I724" s="317"/>
      <c r="J724" s="317"/>
      <c r="K724" s="317"/>
      <c r="L724" s="317"/>
      <c r="M724" s="317"/>
      <c r="N724" s="317"/>
      <c r="O724" s="317"/>
      <c r="P724" s="317"/>
      <c r="Q724" s="317"/>
      <c r="R724" s="317"/>
      <c r="S724" s="317"/>
      <c r="T724" s="317"/>
      <c r="U724" s="317"/>
      <c r="V724" s="317"/>
      <c r="W724" s="317"/>
      <c r="X724" s="317"/>
      <c r="Y724" s="317"/>
      <c r="Z724" s="317"/>
    </row>
    <row r="725" spans="1:26" ht="12.75" customHeight="1" x14ac:dyDescent="0.2">
      <c r="A725" s="317"/>
      <c r="B725" s="317"/>
      <c r="C725" s="317"/>
      <c r="D725" s="317"/>
      <c r="E725" s="317"/>
      <c r="F725" s="317"/>
      <c r="G725" s="317"/>
      <c r="H725" s="317"/>
      <c r="I725" s="317"/>
      <c r="J725" s="317"/>
      <c r="K725" s="317"/>
      <c r="L725" s="317"/>
      <c r="M725" s="317"/>
      <c r="N725" s="317"/>
      <c r="O725" s="317"/>
      <c r="P725" s="317"/>
      <c r="Q725" s="317"/>
      <c r="R725" s="317"/>
      <c r="S725" s="317"/>
      <c r="T725" s="317"/>
      <c r="U725" s="317"/>
      <c r="V725" s="317"/>
      <c r="W725" s="317"/>
      <c r="X725" s="317"/>
      <c r="Y725" s="317"/>
      <c r="Z725" s="317"/>
    </row>
    <row r="726" spans="1:26" ht="12.75" customHeight="1" x14ac:dyDescent="0.2">
      <c r="A726" s="317"/>
      <c r="B726" s="317"/>
      <c r="C726" s="317"/>
      <c r="D726" s="317"/>
      <c r="E726" s="317"/>
      <c r="F726" s="317"/>
      <c r="G726" s="317"/>
      <c r="H726" s="317"/>
      <c r="I726" s="317"/>
      <c r="J726" s="317"/>
      <c r="K726" s="317"/>
      <c r="L726" s="317"/>
      <c r="M726" s="317"/>
      <c r="N726" s="317"/>
      <c r="O726" s="317"/>
      <c r="P726" s="317"/>
      <c r="Q726" s="317"/>
      <c r="R726" s="317"/>
      <c r="S726" s="317"/>
      <c r="T726" s="317"/>
      <c r="U726" s="317"/>
      <c r="V726" s="317"/>
      <c r="W726" s="317"/>
      <c r="X726" s="317"/>
      <c r="Y726" s="317"/>
      <c r="Z726" s="317"/>
    </row>
    <row r="727" spans="1:26" ht="12.75" customHeight="1" x14ac:dyDescent="0.2">
      <c r="A727" s="317"/>
      <c r="B727" s="317"/>
      <c r="C727" s="317"/>
      <c r="D727" s="317"/>
      <c r="E727" s="317"/>
      <c r="F727" s="317"/>
      <c r="G727" s="317"/>
      <c r="H727" s="317"/>
      <c r="I727" s="317"/>
      <c r="J727" s="317"/>
      <c r="K727" s="317"/>
      <c r="L727" s="317"/>
      <c r="M727" s="317"/>
      <c r="N727" s="317"/>
      <c r="O727" s="317"/>
      <c r="P727" s="317"/>
      <c r="Q727" s="317"/>
      <c r="R727" s="317"/>
      <c r="S727" s="317"/>
      <c r="T727" s="317"/>
      <c r="U727" s="317"/>
      <c r="V727" s="317"/>
      <c r="W727" s="317"/>
      <c r="X727" s="317"/>
      <c r="Y727" s="317"/>
      <c r="Z727" s="317"/>
    </row>
    <row r="728" spans="1:26" ht="12.75" customHeight="1" x14ac:dyDescent="0.2">
      <c r="A728" s="317"/>
      <c r="B728" s="317"/>
      <c r="C728" s="317"/>
      <c r="D728" s="317"/>
      <c r="E728" s="317"/>
      <c r="F728" s="317"/>
      <c r="G728" s="317"/>
      <c r="H728" s="317"/>
      <c r="I728" s="317"/>
      <c r="J728" s="317"/>
      <c r="K728" s="317"/>
      <c r="L728" s="317"/>
      <c r="M728" s="317"/>
      <c r="N728" s="317"/>
      <c r="O728" s="317"/>
      <c r="P728" s="317"/>
      <c r="Q728" s="317"/>
      <c r="R728" s="317"/>
      <c r="S728" s="317"/>
      <c r="T728" s="317"/>
      <c r="U728" s="317"/>
      <c r="V728" s="317"/>
      <c r="W728" s="317"/>
      <c r="X728" s="317"/>
      <c r="Y728" s="317"/>
      <c r="Z728" s="317"/>
    </row>
    <row r="729" spans="1:26" ht="12.75" customHeight="1" x14ac:dyDescent="0.2">
      <c r="A729" s="317"/>
      <c r="B729" s="317"/>
      <c r="C729" s="317"/>
      <c r="D729" s="317"/>
      <c r="E729" s="317"/>
      <c r="F729" s="317"/>
      <c r="G729" s="317"/>
      <c r="H729" s="317"/>
      <c r="I729" s="317"/>
      <c r="J729" s="317"/>
      <c r="K729" s="317"/>
      <c r="L729" s="317"/>
      <c r="M729" s="317"/>
      <c r="N729" s="317"/>
      <c r="O729" s="317"/>
      <c r="P729" s="317"/>
      <c r="Q729" s="317"/>
      <c r="R729" s="317"/>
      <c r="S729" s="317"/>
      <c r="T729" s="317"/>
      <c r="U729" s="317"/>
      <c r="V729" s="317"/>
      <c r="W729" s="317"/>
      <c r="X729" s="317"/>
      <c r="Y729" s="317"/>
      <c r="Z729" s="317"/>
    </row>
    <row r="730" spans="1:26" ht="12.75" customHeight="1" x14ac:dyDescent="0.2">
      <c r="A730" s="317"/>
      <c r="B730" s="317"/>
      <c r="C730" s="317"/>
      <c r="D730" s="317"/>
      <c r="E730" s="317"/>
      <c r="F730" s="317"/>
      <c r="G730" s="317"/>
      <c r="H730" s="317"/>
      <c r="I730" s="317"/>
      <c r="J730" s="317"/>
      <c r="K730" s="317"/>
      <c r="L730" s="317"/>
      <c r="M730" s="317"/>
      <c r="N730" s="317"/>
      <c r="O730" s="317"/>
      <c r="P730" s="317"/>
      <c r="Q730" s="317"/>
      <c r="R730" s="317"/>
      <c r="S730" s="317"/>
      <c r="T730" s="317"/>
      <c r="U730" s="317"/>
      <c r="V730" s="317"/>
      <c r="W730" s="317"/>
      <c r="X730" s="317"/>
      <c r="Y730" s="317"/>
      <c r="Z730" s="317"/>
    </row>
    <row r="731" spans="1:26" ht="12.75" customHeight="1" x14ac:dyDescent="0.2">
      <c r="A731" s="317"/>
      <c r="B731" s="317"/>
      <c r="C731" s="317"/>
      <c r="D731" s="317"/>
      <c r="E731" s="317"/>
      <c r="F731" s="317"/>
      <c r="G731" s="317"/>
      <c r="H731" s="317"/>
      <c r="I731" s="317"/>
      <c r="J731" s="317"/>
      <c r="K731" s="317"/>
      <c r="L731" s="317"/>
      <c r="M731" s="317"/>
      <c r="N731" s="317"/>
      <c r="O731" s="317"/>
      <c r="P731" s="317"/>
      <c r="Q731" s="317"/>
      <c r="R731" s="317"/>
      <c r="S731" s="317"/>
      <c r="T731" s="317"/>
      <c r="U731" s="317"/>
      <c r="V731" s="317"/>
      <c r="W731" s="317"/>
      <c r="X731" s="317"/>
      <c r="Y731" s="317"/>
      <c r="Z731" s="317"/>
    </row>
    <row r="732" spans="1:26" ht="12.75" customHeight="1" x14ac:dyDescent="0.2">
      <c r="A732" s="317"/>
      <c r="B732" s="317"/>
      <c r="C732" s="317"/>
      <c r="D732" s="317"/>
      <c r="E732" s="317"/>
      <c r="F732" s="317"/>
      <c r="G732" s="317"/>
      <c r="H732" s="317"/>
      <c r="I732" s="317"/>
      <c r="J732" s="317"/>
      <c r="K732" s="317"/>
      <c r="L732" s="317"/>
      <c r="M732" s="317"/>
      <c r="N732" s="317"/>
      <c r="O732" s="317"/>
      <c r="P732" s="317"/>
      <c r="Q732" s="317"/>
      <c r="R732" s="317"/>
      <c r="S732" s="317"/>
      <c r="T732" s="317"/>
      <c r="U732" s="317"/>
      <c r="V732" s="317"/>
      <c r="W732" s="317"/>
      <c r="X732" s="317"/>
      <c r="Y732" s="317"/>
      <c r="Z732" s="317"/>
    </row>
    <row r="733" spans="1:26" ht="12.75" customHeight="1" x14ac:dyDescent="0.2">
      <c r="A733" s="317"/>
      <c r="B733" s="317"/>
      <c r="C733" s="317"/>
      <c r="D733" s="317"/>
      <c r="E733" s="317"/>
      <c r="F733" s="317"/>
      <c r="G733" s="317"/>
      <c r="H733" s="317"/>
      <c r="I733" s="317"/>
      <c r="J733" s="317"/>
      <c r="K733" s="317"/>
      <c r="L733" s="317"/>
      <c r="M733" s="317"/>
      <c r="N733" s="317"/>
      <c r="O733" s="317"/>
      <c r="P733" s="317"/>
      <c r="Q733" s="317"/>
      <c r="R733" s="317"/>
      <c r="S733" s="317"/>
      <c r="T733" s="317"/>
      <c r="U733" s="317"/>
      <c r="V733" s="317"/>
      <c r="W733" s="317"/>
      <c r="X733" s="317"/>
      <c r="Y733" s="317"/>
      <c r="Z733" s="317"/>
    </row>
    <row r="734" spans="1:26" ht="12.75" customHeight="1" x14ac:dyDescent="0.2">
      <c r="A734" s="317"/>
      <c r="B734" s="317"/>
      <c r="C734" s="317"/>
      <c r="D734" s="317"/>
      <c r="E734" s="317"/>
      <c r="F734" s="317"/>
      <c r="G734" s="317"/>
      <c r="H734" s="317"/>
      <c r="I734" s="317"/>
      <c r="J734" s="317"/>
      <c r="K734" s="317"/>
      <c r="L734" s="317"/>
      <c r="M734" s="317"/>
      <c r="N734" s="317"/>
      <c r="O734" s="317"/>
      <c r="P734" s="317"/>
      <c r="Q734" s="317"/>
      <c r="R734" s="317"/>
      <c r="S734" s="317"/>
      <c r="T734" s="317"/>
      <c r="U734" s="317"/>
      <c r="V734" s="317"/>
      <c r="W734" s="317"/>
      <c r="X734" s="317"/>
      <c r="Y734" s="317"/>
      <c r="Z734" s="317"/>
    </row>
    <row r="735" spans="1:26" ht="12.75" customHeight="1" x14ac:dyDescent="0.2">
      <c r="A735" s="317"/>
      <c r="B735" s="317"/>
      <c r="C735" s="317"/>
      <c r="D735" s="317"/>
      <c r="E735" s="317"/>
      <c r="F735" s="317"/>
      <c r="G735" s="317"/>
      <c r="H735" s="317"/>
      <c r="I735" s="317"/>
      <c r="J735" s="317"/>
      <c r="K735" s="317"/>
      <c r="L735" s="317"/>
      <c r="M735" s="317"/>
      <c r="N735" s="317"/>
      <c r="O735" s="317"/>
      <c r="P735" s="317"/>
      <c r="Q735" s="317"/>
      <c r="R735" s="317"/>
      <c r="S735" s="317"/>
      <c r="T735" s="317"/>
      <c r="U735" s="317"/>
      <c r="V735" s="317"/>
      <c r="W735" s="317"/>
      <c r="X735" s="317"/>
      <c r="Y735" s="317"/>
      <c r="Z735" s="317"/>
    </row>
    <row r="736" spans="1:26" ht="12.75" customHeight="1" x14ac:dyDescent="0.2">
      <c r="A736" s="317"/>
      <c r="B736" s="317"/>
      <c r="C736" s="317"/>
      <c r="D736" s="317"/>
      <c r="E736" s="317"/>
      <c r="F736" s="317"/>
      <c r="G736" s="317"/>
      <c r="H736" s="317"/>
      <c r="I736" s="317"/>
      <c r="J736" s="317"/>
      <c r="K736" s="317"/>
      <c r="L736" s="317"/>
      <c r="M736" s="317"/>
      <c r="N736" s="317"/>
      <c r="O736" s="317"/>
      <c r="P736" s="317"/>
      <c r="Q736" s="317"/>
      <c r="R736" s="317"/>
      <c r="S736" s="317"/>
      <c r="T736" s="317"/>
      <c r="U736" s="317"/>
      <c r="V736" s="317"/>
      <c r="W736" s="317"/>
      <c r="X736" s="317"/>
      <c r="Y736" s="317"/>
      <c r="Z736" s="317"/>
    </row>
    <row r="737" spans="1:26" ht="12.75" customHeight="1" x14ac:dyDescent="0.2">
      <c r="A737" s="317"/>
      <c r="B737" s="317"/>
      <c r="C737" s="317"/>
      <c r="D737" s="317"/>
      <c r="E737" s="317"/>
      <c r="F737" s="317"/>
      <c r="G737" s="317"/>
      <c r="H737" s="317"/>
      <c r="I737" s="317"/>
      <c r="J737" s="317"/>
      <c r="K737" s="317"/>
      <c r="L737" s="317"/>
      <c r="M737" s="317"/>
      <c r="N737" s="317"/>
      <c r="O737" s="317"/>
      <c r="P737" s="317"/>
      <c r="Q737" s="317"/>
      <c r="R737" s="317"/>
      <c r="S737" s="317"/>
      <c r="T737" s="317"/>
      <c r="U737" s="317"/>
      <c r="V737" s="317"/>
      <c r="W737" s="317"/>
      <c r="X737" s="317"/>
      <c r="Y737" s="317"/>
      <c r="Z737" s="317"/>
    </row>
    <row r="738" spans="1:26" ht="12.75" customHeight="1" x14ac:dyDescent="0.2">
      <c r="A738" s="317"/>
      <c r="B738" s="317"/>
      <c r="C738" s="317"/>
      <c r="D738" s="317"/>
      <c r="E738" s="317"/>
      <c r="F738" s="317"/>
      <c r="G738" s="317"/>
      <c r="H738" s="317"/>
      <c r="I738" s="317"/>
      <c r="J738" s="317"/>
      <c r="K738" s="317"/>
      <c r="L738" s="317"/>
      <c r="M738" s="317"/>
      <c r="N738" s="317"/>
      <c r="O738" s="317"/>
      <c r="P738" s="317"/>
      <c r="Q738" s="317"/>
      <c r="R738" s="317"/>
      <c r="S738" s="317"/>
      <c r="T738" s="317"/>
      <c r="U738" s="317"/>
      <c r="V738" s="317"/>
      <c r="W738" s="317"/>
      <c r="X738" s="317"/>
      <c r="Y738" s="317"/>
      <c r="Z738" s="317"/>
    </row>
    <row r="739" spans="1:26" ht="12.75" customHeight="1" x14ac:dyDescent="0.2">
      <c r="A739" s="317"/>
      <c r="B739" s="317"/>
      <c r="C739" s="317"/>
      <c r="D739" s="317"/>
      <c r="E739" s="317"/>
      <c r="F739" s="317"/>
      <c r="G739" s="317"/>
      <c r="H739" s="317"/>
      <c r="I739" s="317"/>
      <c r="J739" s="317"/>
      <c r="K739" s="317"/>
      <c r="L739" s="317"/>
      <c r="M739" s="317"/>
      <c r="N739" s="317"/>
      <c r="O739" s="317"/>
      <c r="P739" s="317"/>
      <c r="Q739" s="317"/>
      <c r="R739" s="317"/>
      <c r="S739" s="317"/>
      <c r="T739" s="317"/>
      <c r="U739" s="317"/>
      <c r="V739" s="317"/>
      <c r="W739" s="317"/>
      <c r="X739" s="317"/>
      <c r="Y739" s="317"/>
      <c r="Z739" s="317"/>
    </row>
    <row r="740" spans="1:26" ht="12.75" customHeight="1" x14ac:dyDescent="0.2">
      <c r="A740" s="317"/>
      <c r="B740" s="317"/>
      <c r="C740" s="317"/>
      <c r="D740" s="317"/>
      <c r="E740" s="317"/>
      <c r="F740" s="317"/>
      <c r="G740" s="317"/>
      <c r="H740" s="317"/>
      <c r="I740" s="317"/>
      <c r="J740" s="317"/>
      <c r="K740" s="317"/>
      <c r="L740" s="317"/>
      <c r="M740" s="317"/>
      <c r="N740" s="317"/>
      <c r="O740" s="317"/>
      <c r="P740" s="317"/>
      <c r="Q740" s="317"/>
      <c r="R740" s="317"/>
      <c r="S740" s="317"/>
      <c r="T740" s="317"/>
      <c r="U740" s="317"/>
      <c r="V740" s="317"/>
      <c r="W740" s="317"/>
      <c r="X740" s="317"/>
      <c r="Y740" s="317"/>
      <c r="Z740" s="317"/>
    </row>
    <row r="741" spans="1:26" ht="12.75" customHeight="1" x14ac:dyDescent="0.2">
      <c r="A741" s="317"/>
      <c r="B741" s="317"/>
      <c r="C741" s="317"/>
      <c r="D741" s="317"/>
      <c r="E741" s="317"/>
      <c r="F741" s="317"/>
      <c r="G741" s="317"/>
      <c r="H741" s="317"/>
      <c r="I741" s="317"/>
      <c r="J741" s="317"/>
      <c r="K741" s="317"/>
      <c r="L741" s="317"/>
      <c r="M741" s="317"/>
      <c r="N741" s="317"/>
      <c r="O741" s="317"/>
      <c r="P741" s="317"/>
      <c r="Q741" s="317"/>
      <c r="R741" s="317"/>
      <c r="S741" s="317"/>
      <c r="T741" s="317"/>
      <c r="U741" s="317"/>
      <c r="V741" s="317"/>
      <c r="W741" s="317"/>
      <c r="X741" s="317"/>
      <c r="Y741" s="317"/>
      <c r="Z741" s="317"/>
    </row>
    <row r="742" spans="1:26" ht="12.75" customHeight="1" x14ac:dyDescent="0.2">
      <c r="A742" s="317"/>
      <c r="B742" s="317"/>
      <c r="C742" s="317"/>
      <c r="D742" s="317"/>
      <c r="E742" s="317"/>
      <c r="F742" s="317"/>
      <c r="G742" s="317"/>
      <c r="H742" s="317"/>
      <c r="I742" s="317"/>
      <c r="J742" s="317"/>
      <c r="K742" s="317"/>
      <c r="L742" s="317"/>
      <c r="M742" s="317"/>
      <c r="N742" s="317"/>
      <c r="O742" s="317"/>
      <c r="P742" s="317"/>
      <c r="Q742" s="317"/>
      <c r="R742" s="317"/>
      <c r="S742" s="317"/>
      <c r="T742" s="317"/>
      <c r="U742" s="317"/>
      <c r="V742" s="317"/>
      <c r="W742" s="317"/>
      <c r="X742" s="317"/>
      <c r="Y742" s="317"/>
      <c r="Z742" s="317"/>
    </row>
    <row r="743" spans="1:26" ht="12.75" customHeight="1" x14ac:dyDescent="0.2">
      <c r="A743" s="317"/>
      <c r="B743" s="317"/>
      <c r="C743" s="317"/>
      <c r="D743" s="317"/>
      <c r="E743" s="317"/>
      <c r="F743" s="317"/>
      <c r="G743" s="317"/>
      <c r="H743" s="317"/>
      <c r="I743" s="317"/>
      <c r="J743" s="317"/>
      <c r="K743" s="317"/>
      <c r="L743" s="317"/>
      <c r="M743" s="317"/>
      <c r="N743" s="317"/>
      <c r="O743" s="317"/>
      <c r="P743" s="317"/>
      <c r="Q743" s="317"/>
      <c r="R743" s="317"/>
      <c r="S743" s="317"/>
      <c r="T743" s="317"/>
      <c r="U743" s="317"/>
      <c r="V743" s="317"/>
      <c r="W743" s="317"/>
      <c r="X743" s="317"/>
      <c r="Y743" s="317"/>
      <c r="Z743" s="317"/>
    </row>
    <row r="744" spans="1:26" ht="12.75" customHeight="1" x14ac:dyDescent="0.2">
      <c r="A744" s="317"/>
      <c r="B744" s="317"/>
      <c r="C744" s="317"/>
      <c r="D744" s="317"/>
      <c r="E744" s="317"/>
      <c r="F744" s="317"/>
      <c r="G744" s="317"/>
      <c r="H744" s="317"/>
      <c r="I744" s="317"/>
      <c r="J744" s="317"/>
      <c r="K744" s="317"/>
      <c r="L744" s="317"/>
      <c r="M744" s="317"/>
      <c r="N744" s="317"/>
      <c r="O744" s="317"/>
      <c r="P744" s="317"/>
      <c r="Q744" s="317"/>
      <c r="R744" s="317"/>
      <c r="S744" s="317"/>
      <c r="T744" s="317"/>
      <c r="U744" s="317"/>
      <c r="V744" s="317"/>
      <c r="W744" s="317"/>
      <c r="X744" s="317"/>
      <c r="Y744" s="317"/>
      <c r="Z744" s="317"/>
    </row>
    <row r="745" spans="1:26" ht="12.75" customHeight="1" x14ac:dyDescent="0.2">
      <c r="A745" s="317"/>
      <c r="B745" s="317"/>
      <c r="C745" s="317"/>
      <c r="D745" s="317"/>
      <c r="E745" s="317"/>
      <c r="F745" s="317"/>
      <c r="G745" s="317"/>
      <c r="H745" s="317"/>
      <c r="I745" s="317"/>
      <c r="J745" s="317"/>
      <c r="K745" s="317"/>
      <c r="L745" s="317"/>
      <c r="M745" s="317"/>
      <c r="N745" s="317"/>
      <c r="O745" s="317"/>
      <c r="P745" s="317"/>
      <c r="Q745" s="317"/>
      <c r="R745" s="317"/>
      <c r="S745" s="317"/>
      <c r="T745" s="317"/>
      <c r="U745" s="317"/>
      <c r="V745" s="317"/>
      <c r="W745" s="317"/>
      <c r="X745" s="317"/>
      <c r="Y745" s="317"/>
      <c r="Z745" s="317"/>
    </row>
    <row r="746" spans="1:26" ht="12.75" customHeight="1" x14ac:dyDescent="0.2">
      <c r="A746" s="317"/>
      <c r="B746" s="317"/>
      <c r="C746" s="317"/>
      <c r="D746" s="317"/>
      <c r="E746" s="317"/>
      <c r="F746" s="317"/>
      <c r="G746" s="317"/>
      <c r="H746" s="317"/>
      <c r="I746" s="317"/>
      <c r="J746" s="317"/>
      <c r="K746" s="317"/>
      <c r="L746" s="317"/>
      <c r="M746" s="317"/>
      <c r="N746" s="317"/>
      <c r="O746" s="317"/>
      <c r="P746" s="317"/>
      <c r="Q746" s="317"/>
      <c r="R746" s="317"/>
      <c r="S746" s="317"/>
      <c r="T746" s="317"/>
      <c r="U746" s="317"/>
      <c r="V746" s="317"/>
      <c r="W746" s="317"/>
      <c r="X746" s="317"/>
      <c r="Y746" s="317"/>
      <c r="Z746" s="317"/>
    </row>
    <row r="747" spans="1:26" ht="12.75" customHeight="1" x14ac:dyDescent="0.2">
      <c r="A747" s="317"/>
      <c r="B747" s="317"/>
      <c r="C747" s="317"/>
      <c r="D747" s="317"/>
      <c r="E747" s="317"/>
      <c r="F747" s="317"/>
      <c r="G747" s="317"/>
      <c r="H747" s="317"/>
      <c r="I747" s="317"/>
      <c r="J747" s="317"/>
      <c r="K747" s="317"/>
      <c r="L747" s="317"/>
      <c r="M747" s="317"/>
      <c r="N747" s="317"/>
      <c r="O747" s="317"/>
      <c r="P747" s="317"/>
      <c r="Q747" s="317"/>
      <c r="R747" s="317"/>
      <c r="S747" s="317"/>
      <c r="T747" s="317"/>
      <c r="U747" s="317"/>
      <c r="V747" s="317"/>
      <c r="W747" s="317"/>
      <c r="X747" s="317"/>
      <c r="Y747" s="317"/>
      <c r="Z747" s="317"/>
    </row>
    <row r="748" spans="1:26" ht="12.75" customHeight="1" x14ac:dyDescent="0.2">
      <c r="A748" s="317"/>
      <c r="B748" s="317"/>
      <c r="C748" s="317"/>
      <c r="D748" s="317"/>
      <c r="E748" s="317"/>
      <c r="F748" s="317"/>
      <c r="G748" s="317"/>
      <c r="H748" s="317"/>
      <c r="I748" s="317"/>
      <c r="J748" s="317"/>
      <c r="K748" s="317"/>
      <c r="L748" s="317"/>
      <c r="M748" s="317"/>
      <c r="N748" s="317"/>
      <c r="O748" s="317"/>
      <c r="P748" s="317"/>
      <c r="Q748" s="317"/>
      <c r="R748" s="317"/>
      <c r="S748" s="317"/>
      <c r="T748" s="317"/>
      <c r="U748" s="317"/>
      <c r="V748" s="317"/>
      <c r="W748" s="317"/>
      <c r="X748" s="317"/>
      <c r="Y748" s="317"/>
      <c r="Z748" s="317"/>
    </row>
    <row r="749" spans="1:26" ht="12.75" customHeight="1" x14ac:dyDescent="0.2">
      <c r="A749" s="317"/>
      <c r="B749" s="317"/>
      <c r="C749" s="317"/>
      <c r="D749" s="317"/>
      <c r="E749" s="317"/>
      <c r="F749" s="317"/>
      <c r="G749" s="317"/>
      <c r="H749" s="317"/>
      <c r="I749" s="317"/>
      <c r="J749" s="317"/>
      <c r="K749" s="317"/>
      <c r="L749" s="317"/>
      <c r="M749" s="317"/>
      <c r="N749" s="317"/>
      <c r="O749" s="317"/>
      <c r="P749" s="317"/>
      <c r="Q749" s="317"/>
      <c r="R749" s="317"/>
      <c r="S749" s="317"/>
      <c r="T749" s="317"/>
      <c r="U749" s="317"/>
      <c r="V749" s="317"/>
      <c r="W749" s="317"/>
      <c r="X749" s="317"/>
      <c r="Y749" s="317"/>
      <c r="Z749" s="317"/>
    </row>
    <row r="750" spans="1:26" ht="12.75" customHeight="1" x14ac:dyDescent="0.2">
      <c r="A750" s="317"/>
      <c r="B750" s="317"/>
      <c r="C750" s="317"/>
      <c r="D750" s="317"/>
      <c r="E750" s="317"/>
      <c r="F750" s="317"/>
      <c r="G750" s="317"/>
      <c r="H750" s="317"/>
      <c r="I750" s="317"/>
      <c r="J750" s="317"/>
      <c r="K750" s="317"/>
      <c r="L750" s="317"/>
      <c r="M750" s="317"/>
      <c r="N750" s="317"/>
      <c r="O750" s="317"/>
      <c r="P750" s="317"/>
      <c r="Q750" s="317"/>
      <c r="R750" s="317"/>
      <c r="S750" s="317"/>
      <c r="T750" s="317"/>
      <c r="U750" s="317"/>
      <c r="V750" s="317"/>
      <c r="W750" s="317"/>
      <c r="X750" s="317"/>
      <c r="Y750" s="317"/>
      <c r="Z750" s="317"/>
    </row>
    <row r="751" spans="1:26" ht="12.75" customHeight="1" x14ac:dyDescent="0.2">
      <c r="A751" s="317"/>
      <c r="B751" s="317"/>
      <c r="C751" s="317"/>
      <c r="D751" s="317"/>
      <c r="E751" s="317"/>
      <c r="F751" s="317"/>
      <c r="G751" s="317"/>
      <c r="H751" s="317"/>
      <c r="I751" s="317"/>
      <c r="J751" s="317"/>
      <c r="K751" s="317"/>
      <c r="L751" s="317"/>
      <c r="M751" s="317"/>
      <c r="N751" s="317"/>
      <c r="O751" s="317"/>
      <c r="P751" s="317"/>
      <c r="Q751" s="317"/>
      <c r="R751" s="317"/>
      <c r="S751" s="317"/>
      <c r="T751" s="317"/>
      <c r="U751" s="317"/>
      <c r="V751" s="317"/>
      <c r="W751" s="317"/>
      <c r="X751" s="317"/>
      <c r="Y751" s="317"/>
      <c r="Z751" s="317"/>
    </row>
    <row r="752" spans="1:26" ht="12.75" customHeight="1" x14ac:dyDescent="0.2">
      <c r="A752" s="317"/>
      <c r="B752" s="317"/>
      <c r="C752" s="317"/>
      <c r="D752" s="317"/>
      <c r="E752" s="317"/>
      <c r="F752" s="317"/>
      <c r="G752" s="317"/>
      <c r="H752" s="317"/>
      <c r="I752" s="317"/>
      <c r="J752" s="317"/>
      <c r="K752" s="317"/>
      <c r="L752" s="317"/>
      <c r="M752" s="317"/>
      <c r="N752" s="317"/>
      <c r="O752" s="317"/>
      <c r="P752" s="317"/>
      <c r="Q752" s="317"/>
      <c r="R752" s="317"/>
      <c r="S752" s="317"/>
      <c r="T752" s="317"/>
      <c r="U752" s="317"/>
      <c r="V752" s="317"/>
      <c r="W752" s="317"/>
      <c r="X752" s="317"/>
      <c r="Y752" s="317"/>
      <c r="Z752" s="317"/>
    </row>
    <row r="753" spans="1:26" ht="12.75" customHeight="1" x14ac:dyDescent="0.2">
      <c r="A753" s="317"/>
      <c r="B753" s="317"/>
      <c r="C753" s="317"/>
      <c r="D753" s="317"/>
      <c r="E753" s="317"/>
      <c r="F753" s="317"/>
      <c r="G753" s="317"/>
      <c r="H753" s="317"/>
      <c r="I753" s="317"/>
      <c r="J753" s="317"/>
      <c r="K753" s="317"/>
      <c r="L753" s="317"/>
      <c r="M753" s="317"/>
      <c r="N753" s="317"/>
      <c r="O753" s="317"/>
      <c r="P753" s="317"/>
      <c r="Q753" s="317"/>
      <c r="R753" s="317"/>
      <c r="S753" s="317"/>
      <c r="T753" s="317"/>
      <c r="U753" s="317"/>
      <c r="V753" s="317"/>
      <c r="W753" s="317"/>
      <c r="X753" s="317"/>
      <c r="Y753" s="317"/>
      <c r="Z753" s="317"/>
    </row>
    <row r="754" spans="1:26" ht="12.75" customHeight="1" x14ac:dyDescent="0.2">
      <c r="A754" s="317"/>
      <c r="B754" s="317"/>
      <c r="C754" s="317"/>
      <c r="D754" s="317"/>
      <c r="E754" s="317"/>
      <c r="F754" s="317"/>
      <c r="G754" s="317"/>
      <c r="H754" s="317"/>
      <c r="I754" s="317"/>
      <c r="J754" s="317"/>
      <c r="K754" s="317"/>
      <c r="L754" s="317"/>
      <c r="M754" s="317"/>
      <c r="N754" s="317"/>
      <c r="O754" s="317"/>
      <c r="P754" s="317"/>
      <c r="Q754" s="317"/>
      <c r="R754" s="317"/>
      <c r="S754" s="317"/>
      <c r="T754" s="317"/>
      <c r="U754" s="317"/>
      <c r="V754" s="317"/>
      <c r="W754" s="317"/>
      <c r="X754" s="317"/>
      <c r="Y754" s="317"/>
      <c r="Z754" s="317"/>
    </row>
    <row r="755" spans="1:26" ht="12.75" customHeight="1" x14ac:dyDescent="0.2">
      <c r="A755" s="317"/>
      <c r="B755" s="317"/>
      <c r="C755" s="317"/>
      <c r="D755" s="317"/>
      <c r="E755" s="317"/>
      <c r="F755" s="317"/>
      <c r="G755" s="317"/>
      <c r="H755" s="317"/>
      <c r="I755" s="317"/>
      <c r="J755" s="317"/>
      <c r="K755" s="317"/>
      <c r="L755" s="317"/>
      <c r="M755" s="317"/>
      <c r="N755" s="317"/>
      <c r="O755" s="317"/>
      <c r="P755" s="317"/>
      <c r="Q755" s="317"/>
      <c r="R755" s="317"/>
      <c r="S755" s="317"/>
      <c r="T755" s="317"/>
      <c r="U755" s="317"/>
      <c r="V755" s="317"/>
      <c r="W755" s="317"/>
      <c r="X755" s="317"/>
      <c r="Y755" s="317"/>
      <c r="Z755" s="317"/>
    </row>
    <row r="756" spans="1:26" ht="12.75" customHeight="1" x14ac:dyDescent="0.2">
      <c r="A756" s="317"/>
      <c r="B756" s="317"/>
      <c r="C756" s="317"/>
      <c r="D756" s="317"/>
      <c r="E756" s="317"/>
      <c r="F756" s="317"/>
      <c r="G756" s="317"/>
      <c r="H756" s="317"/>
      <c r="I756" s="317"/>
      <c r="J756" s="317"/>
      <c r="K756" s="317"/>
      <c r="L756" s="317"/>
      <c r="M756" s="317"/>
      <c r="N756" s="317"/>
      <c r="O756" s="317"/>
      <c r="P756" s="317"/>
      <c r="Q756" s="317"/>
      <c r="R756" s="317"/>
      <c r="S756" s="317"/>
      <c r="T756" s="317"/>
      <c r="U756" s="317"/>
      <c r="V756" s="317"/>
      <c r="W756" s="317"/>
      <c r="X756" s="317"/>
      <c r="Y756" s="317"/>
      <c r="Z756" s="317"/>
    </row>
    <row r="757" spans="1:26" ht="12.75" customHeight="1" x14ac:dyDescent="0.2">
      <c r="A757" s="317"/>
      <c r="B757" s="317"/>
      <c r="C757" s="317"/>
      <c r="D757" s="317"/>
      <c r="E757" s="317"/>
      <c r="F757" s="317"/>
      <c r="G757" s="317"/>
      <c r="H757" s="317"/>
      <c r="I757" s="317"/>
      <c r="J757" s="317"/>
      <c r="K757" s="317"/>
      <c r="L757" s="317"/>
      <c r="M757" s="317"/>
      <c r="N757" s="317"/>
      <c r="O757" s="317"/>
      <c r="P757" s="317"/>
      <c r="Q757" s="317"/>
      <c r="R757" s="317"/>
      <c r="S757" s="317"/>
      <c r="T757" s="317"/>
      <c r="U757" s="317"/>
      <c r="V757" s="317"/>
      <c r="W757" s="317"/>
      <c r="X757" s="317"/>
      <c r="Y757" s="317"/>
      <c r="Z757" s="317"/>
    </row>
    <row r="758" spans="1:26" ht="12.75" customHeight="1" x14ac:dyDescent="0.2">
      <c r="A758" s="317"/>
      <c r="B758" s="317"/>
      <c r="C758" s="317"/>
      <c r="D758" s="317"/>
      <c r="E758" s="317"/>
      <c r="F758" s="317"/>
      <c r="G758" s="317"/>
      <c r="H758" s="317"/>
      <c r="I758" s="317"/>
      <c r="J758" s="317"/>
      <c r="K758" s="317"/>
      <c r="L758" s="317"/>
      <c r="M758" s="317"/>
      <c r="N758" s="317"/>
      <c r="O758" s="317"/>
      <c r="P758" s="317"/>
      <c r="Q758" s="317"/>
      <c r="R758" s="317"/>
      <c r="S758" s="317"/>
      <c r="T758" s="317"/>
      <c r="U758" s="317"/>
      <c r="V758" s="317"/>
      <c r="W758" s="317"/>
      <c r="X758" s="317"/>
      <c r="Y758" s="317"/>
      <c r="Z758" s="317"/>
    </row>
    <row r="759" spans="1:26" ht="12.75" customHeight="1" x14ac:dyDescent="0.2">
      <c r="A759" s="317"/>
      <c r="B759" s="317"/>
      <c r="C759" s="317"/>
      <c r="D759" s="317"/>
      <c r="E759" s="317"/>
      <c r="F759" s="317"/>
      <c r="G759" s="317"/>
      <c r="H759" s="317"/>
      <c r="I759" s="317"/>
      <c r="J759" s="317"/>
      <c r="K759" s="317"/>
      <c r="L759" s="317"/>
      <c r="M759" s="317"/>
      <c r="N759" s="317"/>
      <c r="O759" s="317"/>
      <c r="P759" s="317"/>
      <c r="Q759" s="317"/>
      <c r="R759" s="317"/>
      <c r="S759" s="317"/>
      <c r="T759" s="317"/>
      <c r="U759" s="317"/>
      <c r="V759" s="317"/>
      <c r="W759" s="317"/>
      <c r="X759" s="317"/>
      <c r="Y759" s="317"/>
      <c r="Z759" s="317"/>
    </row>
    <row r="760" spans="1:26" ht="12.75" customHeight="1" x14ac:dyDescent="0.2">
      <c r="A760" s="317"/>
      <c r="B760" s="317"/>
      <c r="C760" s="317"/>
      <c r="D760" s="317"/>
      <c r="E760" s="317"/>
      <c r="F760" s="317"/>
      <c r="G760" s="317"/>
      <c r="H760" s="317"/>
      <c r="I760" s="317"/>
      <c r="J760" s="317"/>
      <c r="K760" s="317"/>
      <c r="L760" s="317"/>
      <c r="M760" s="317"/>
      <c r="N760" s="317"/>
      <c r="O760" s="317"/>
      <c r="P760" s="317"/>
      <c r="Q760" s="317"/>
      <c r="R760" s="317"/>
      <c r="S760" s="317"/>
      <c r="T760" s="317"/>
      <c r="U760" s="317"/>
      <c r="V760" s="317"/>
      <c r="W760" s="317"/>
      <c r="X760" s="317"/>
      <c r="Y760" s="317"/>
      <c r="Z760" s="317"/>
    </row>
    <row r="761" spans="1:26" ht="12.75" customHeight="1" x14ac:dyDescent="0.2">
      <c r="A761" s="317"/>
      <c r="B761" s="317"/>
      <c r="C761" s="317"/>
      <c r="D761" s="317"/>
      <c r="E761" s="317"/>
      <c r="F761" s="317"/>
      <c r="G761" s="317"/>
      <c r="H761" s="317"/>
      <c r="I761" s="317"/>
      <c r="J761" s="317"/>
      <c r="K761" s="317"/>
      <c r="L761" s="317"/>
      <c r="M761" s="317"/>
      <c r="N761" s="317"/>
      <c r="O761" s="317"/>
      <c r="P761" s="317"/>
      <c r="Q761" s="317"/>
      <c r="R761" s="317"/>
      <c r="S761" s="317"/>
      <c r="T761" s="317"/>
      <c r="U761" s="317"/>
      <c r="V761" s="317"/>
      <c r="W761" s="317"/>
      <c r="X761" s="317"/>
      <c r="Y761" s="317"/>
      <c r="Z761" s="317"/>
    </row>
    <row r="762" spans="1:26" ht="12.75" customHeight="1" x14ac:dyDescent="0.2">
      <c r="A762" s="317"/>
      <c r="B762" s="317"/>
      <c r="C762" s="317"/>
      <c r="D762" s="317"/>
      <c r="E762" s="317"/>
      <c r="F762" s="317"/>
      <c r="G762" s="317"/>
      <c r="H762" s="317"/>
      <c r="I762" s="317"/>
      <c r="J762" s="317"/>
      <c r="K762" s="317"/>
      <c r="L762" s="317"/>
      <c r="M762" s="317"/>
      <c r="N762" s="317"/>
      <c r="O762" s="317"/>
      <c r="P762" s="317"/>
      <c r="Q762" s="317"/>
      <c r="R762" s="317"/>
      <c r="S762" s="317"/>
      <c r="T762" s="317"/>
      <c r="U762" s="317"/>
      <c r="V762" s="317"/>
      <c r="W762" s="317"/>
      <c r="X762" s="317"/>
      <c r="Y762" s="317"/>
      <c r="Z762" s="317"/>
    </row>
    <row r="763" spans="1:26" ht="12.75" customHeight="1" x14ac:dyDescent="0.2">
      <c r="A763" s="317"/>
      <c r="B763" s="317"/>
      <c r="C763" s="317"/>
      <c r="D763" s="317"/>
      <c r="E763" s="317"/>
      <c r="F763" s="317"/>
      <c r="G763" s="317"/>
      <c r="H763" s="317"/>
      <c r="I763" s="317"/>
      <c r="J763" s="317"/>
      <c r="K763" s="317"/>
      <c r="L763" s="317"/>
      <c r="M763" s="317"/>
      <c r="N763" s="317"/>
      <c r="O763" s="317"/>
      <c r="P763" s="317"/>
      <c r="Q763" s="317"/>
      <c r="R763" s="317"/>
      <c r="S763" s="317"/>
      <c r="T763" s="317"/>
      <c r="U763" s="317"/>
      <c r="V763" s="317"/>
      <c r="W763" s="317"/>
      <c r="X763" s="317"/>
      <c r="Y763" s="317"/>
      <c r="Z763" s="317"/>
    </row>
    <row r="764" spans="1:26" ht="12.75" customHeight="1" x14ac:dyDescent="0.2">
      <c r="A764" s="317"/>
      <c r="B764" s="317"/>
      <c r="C764" s="317"/>
      <c r="D764" s="317"/>
      <c r="E764" s="317"/>
      <c r="F764" s="317"/>
      <c r="G764" s="317"/>
      <c r="H764" s="317"/>
      <c r="I764" s="317"/>
      <c r="J764" s="317"/>
      <c r="K764" s="317"/>
      <c r="L764" s="317"/>
      <c r="M764" s="317"/>
      <c r="N764" s="317"/>
      <c r="O764" s="317"/>
      <c r="P764" s="317"/>
      <c r="Q764" s="317"/>
      <c r="R764" s="317"/>
      <c r="S764" s="317"/>
      <c r="T764" s="317"/>
      <c r="U764" s="317"/>
      <c r="V764" s="317"/>
      <c r="W764" s="317"/>
      <c r="X764" s="317"/>
      <c r="Y764" s="317"/>
      <c r="Z764" s="317"/>
    </row>
    <row r="765" spans="1:26" ht="12.75" customHeight="1" x14ac:dyDescent="0.2">
      <c r="A765" s="317"/>
      <c r="B765" s="317"/>
      <c r="C765" s="317"/>
      <c r="D765" s="317"/>
      <c r="E765" s="317"/>
      <c r="F765" s="317"/>
      <c r="G765" s="317"/>
      <c r="H765" s="317"/>
      <c r="I765" s="317"/>
      <c r="J765" s="317"/>
      <c r="K765" s="317"/>
      <c r="L765" s="317"/>
      <c r="M765" s="317"/>
      <c r="N765" s="317"/>
      <c r="O765" s="317"/>
      <c r="P765" s="317"/>
      <c r="Q765" s="317"/>
      <c r="R765" s="317"/>
      <c r="S765" s="317"/>
      <c r="T765" s="317"/>
      <c r="U765" s="317"/>
      <c r="V765" s="317"/>
      <c r="W765" s="317"/>
      <c r="X765" s="317"/>
      <c r="Y765" s="317"/>
      <c r="Z765" s="317"/>
    </row>
    <row r="766" spans="1:26" ht="12.75" customHeight="1" x14ac:dyDescent="0.2">
      <c r="A766" s="317"/>
      <c r="B766" s="317"/>
      <c r="C766" s="317"/>
      <c r="D766" s="317"/>
      <c r="E766" s="317"/>
      <c r="F766" s="317"/>
      <c r="G766" s="317"/>
      <c r="H766" s="317"/>
      <c r="I766" s="317"/>
      <c r="J766" s="317"/>
      <c r="K766" s="317"/>
      <c r="L766" s="317"/>
      <c r="M766" s="317"/>
      <c r="N766" s="317"/>
      <c r="O766" s="317"/>
      <c r="P766" s="317"/>
      <c r="Q766" s="317"/>
      <c r="R766" s="317"/>
      <c r="S766" s="317"/>
      <c r="T766" s="317"/>
      <c r="U766" s="317"/>
      <c r="V766" s="317"/>
      <c r="W766" s="317"/>
      <c r="X766" s="317"/>
      <c r="Y766" s="317"/>
      <c r="Z766" s="317"/>
    </row>
    <row r="767" spans="1:26" ht="12.75" customHeight="1" x14ac:dyDescent="0.2">
      <c r="A767" s="317"/>
      <c r="B767" s="317"/>
      <c r="C767" s="317"/>
      <c r="D767" s="317"/>
      <c r="E767" s="317"/>
      <c r="F767" s="317"/>
      <c r="G767" s="317"/>
      <c r="H767" s="317"/>
      <c r="I767" s="317"/>
      <c r="J767" s="317"/>
      <c r="K767" s="317"/>
      <c r="L767" s="317"/>
      <c r="M767" s="317"/>
      <c r="N767" s="317"/>
      <c r="O767" s="317"/>
      <c r="P767" s="317"/>
      <c r="Q767" s="317"/>
      <c r="R767" s="317"/>
      <c r="S767" s="317"/>
      <c r="T767" s="317"/>
      <c r="U767" s="317"/>
      <c r="V767" s="317"/>
      <c r="W767" s="317"/>
      <c r="X767" s="317"/>
      <c r="Y767" s="317"/>
      <c r="Z767" s="317"/>
    </row>
    <row r="768" spans="1:26" ht="12.75" customHeight="1" x14ac:dyDescent="0.2">
      <c r="A768" s="317"/>
      <c r="B768" s="317"/>
      <c r="C768" s="317"/>
      <c r="D768" s="317"/>
      <c r="E768" s="317"/>
      <c r="F768" s="317"/>
      <c r="G768" s="317"/>
      <c r="H768" s="317"/>
      <c r="I768" s="317"/>
      <c r="J768" s="317"/>
      <c r="K768" s="317"/>
      <c r="L768" s="317"/>
      <c r="M768" s="317"/>
      <c r="N768" s="317"/>
      <c r="O768" s="317"/>
      <c r="P768" s="317"/>
      <c r="Q768" s="317"/>
      <c r="R768" s="317"/>
      <c r="S768" s="317"/>
      <c r="T768" s="317"/>
      <c r="U768" s="317"/>
      <c r="V768" s="317"/>
      <c r="W768" s="317"/>
      <c r="X768" s="317"/>
      <c r="Y768" s="317"/>
      <c r="Z768" s="317"/>
    </row>
    <row r="769" spans="1:26" ht="12.75" customHeight="1" x14ac:dyDescent="0.2">
      <c r="A769" s="317"/>
      <c r="B769" s="317"/>
      <c r="C769" s="317"/>
      <c r="D769" s="317"/>
      <c r="E769" s="317"/>
      <c r="F769" s="317"/>
      <c r="G769" s="317"/>
      <c r="H769" s="317"/>
      <c r="I769" s="317"/>
      <c r="J769" s="317"/>
      <c r="K769" s="317"/>
      <c r="L769" s="317"/>
      <c r="M769" s="317"/>
      <c r="N769" s="317"/>
      <c r="O769" s="317"/>
      <c r="P769" s="317"/>
      <c r="Q769" s="317"/>
      <c r="R769" s="317"/>
      <c r="S769" s="317"/>
      <c r="T769" s="317"/>
      <c r="U769" s="317"/>
      <c r="V769" s="317"/>
      <c r="W769" s="317"/>
      <c r="X769" s="317"/>
      <c r="Y769" s="317"/>
      <c r="Z769" s="317"/>
    </row>
    <row r="770" spans="1:26" ht="12.75" customHeight="1" x14ac:dyDescent="0.2">
      <c r="A770" s="317"/>
      <c r="B770" s="317"/>
      <c r="C770" s="317"/>
      <c r="D770" s="317"/>
      <c r="E770" s="317"/>
      <c r="F770" s="317"/>
      <c r="G770" s="317"/>
      <c r="H770" s="317"/>
      <c r="I770" s="317"/>
      <c r="J770" s="317"/>
      <c r="K770" s="317"/>
      <c r="L770" s="317"/>
      <c r="M770" s="317"/>
      <c r="N770" s="317"/>
      <c r="O770" s="317"/>
      <c r="P770" s="317"/>
      <c r="Q770" s="317"/>
      <c r="R770" s="317"/>
      <c r="S770" s="317"/>
      <c r="T770" s="317"/>
      <c r="U770" s="317"/>
      <c r="V770" s="317"/>
      <c r="W770" s="317"/>
      <c r="X770" s="317"/>
      <c r="Y770" s="317"/>
      <c r="Z770" s="317"/>
    </row>
    <row r="771" spans="1:26" ht="12.75" customHeight="1" x14ac:dyDescent="0.2">
      <c r="A771" s="317"/>
      <c r="B771" s="317"/>
      <c r="C771" s="317"/>
      <c r="D771" s="317"/>
      <c r="E771" s="317"/>
      <c r="F771" s="317"/>
      <c r="G771" s="317"/>
      <c r="H771" s="317"/>
      <c r="I771" s="317"/>
      <c r="J771" s="317"/>
      <c r="K771" s="317"/>
      <c r="L771" s="317"/>
      <c r="M771" s="317"/>
      <c r="N771" s="317"/>
      <c r="O771" s="317"/>
      <c r="P771" s="317"/>
      <c r="Q771" s="317"/>
      <c r="R771" s="317"/>
      <c r="S771" s="317"/>
      <c r="T771" s="317"/>
      <c r="U771" s="317"/>
      <c r="V771" s="317"/>
      <c r="W771" s="317"/>
      <c r="X771" s="317"/>
      <c r="Y771" s="317"/>
      <c r="Z771" s="317"/>
    </row>
    <row r="772" spans="1:26" ht="12.75" customHeight="1" x14ac:dyDescent="0.2">
      <c r="A772" s="317"/>
      <c r="B772" s="317"/>
      <c r="C772" s="317"/>
      <c r="D772" s="317"/>
      <c r="E772" s="317"/>
      <c r="F772" s="317"/>
      <c r="G772" s="317"/>
      <c r="H772" s="317"/>
      <c r="I772" s="317"/>
      <c r="J772" s="317"/>
      <c r="K772" s="317"/>
      <c r="L772" s="317"/>
      <c r="M772" s="317"/>
      <c r="N772" s="317"/>
      <c r="O772" s="317"/>
      <c r="P772" s="317"/>
      <c r="Q772" s="317"/>
      <c r="R772" s="317"/>
      <c r="S772" s="317"/>
      <c r="T772" s="317"/>
      <c r="U772" s="317"/>
      <c r="V772" s="317"/>
      <c r="W772" s="317"/>
      <c r="X772" s="317"/>
      <c r="Y772" s="317"/>
      <c r="Z772" s="317"/>
    </row>
    <row r="773" spans="1:26" ht="12.75" customHeight="1" x14ac:dyDescent="0.2">
      <c r="A773" s="317"/>
      <c r="B773" s="317"/>
      <c r="C773" s="317"/>
      <c r="D773" s="317"/>
      <c r="E773" s="317"/>
      <c r="F773" s="317"/>
      <c r="G773" s="317"/>
      <c r="H773" s="317"/>
      <c r="I773" s="317"/>
      <c r="J773" s="317"/>
      <c r="K773" s="317"/>
      <c r="L773" s="317"/>
      <c r="M773" s="317"/>
      <c r="N773" s="317"/>
      <c r="O773" s="317"/>
      <c r="P773" s="317"/>
      <c r="Q773" s="317"/>
      <c r="R773" s="317"/>
      <c r="S773" s="317"/>
      <c r="T773" s="317"/>
      <c r="U773" s="317"/>
      <c r="V773" s="317"/>
      <c r="W773" s="317"/>
      <c r="X773" s="317"/>
      <c r="Y773" s="317"/>
      <c r="Z773" s="317"/>
    </row>
    <row r="774" spans="1:26" ht="12.75" customHeight="1" x14ac:dyDescent="0.2">
      <c r="A774" s="317"/>
      <c r="B774" s="317"/>
      <c r="C774" s="317"/>
      <c r="D774" s="317"/>
      <c r="E774" s="317"/>
      <c r="F774" s="317"/>
      <c r="G774" s="317"/>
      <c r="H774" s="317"/>
      <c r="I774" s="317"/>
      <c r="J774" s="317"/>
      <c r="K774" s="317"/>
      <c r="L774" s="317"/>
      <c r="M774" s="317"/>
      <c r="N774" s="317"/>
      <c r="O774" s="317"/>
      <c r="P774" s="317"/>
      <c r="Q774" s="317"/>
      <c r="R774" s="317"/>
      <c r="S774" s="317"/>
      <c r="T774" s="317"/>
      <c r="U774" s="317"/>
      <c r="V774" s="317"/>
      <c r="W774" s="317"/>
      <c r="X774" s="317"/>
      <c r="Y774" s="317"/>
      <c r="Z774" s="317"/>
    </row>
    <row r="775" spans="1:26" ht="12.75" customHeight="1" x14ac:dyDescent="0.2">
      <c r="A775" s="317"/>
      <c r="B775" s="317"/>
      <c r="C775" s="317"/>
      <c r="D775" s="317"/>
      <c r="E775" s="317"/>
      <c r="F775" s="317"/>
      <c r="G775" s="317"/>
      <c r="H775" s="317"/>
      <c r="I775" s="317"/>
      <c r="J775" s="317"/>
      <c r="K775" s="317"/>
      <c r="L775" s="317"/>
      <c r="M775" s="317"/>
      <c r="N775" s="317"/>
      <c r="O775" s="317"/>
      <c r="P775" s="317"/>
      <c r="Q775" s="317"/>
      <c r="R775" s="317"/>
      <c r="S775" s="317"/>
      <c r="T775" s="317"/>
      <c r="U775" s="317"/>
      <c r="V775" s="317"/>
      <c r="W775" s="317"/>
      <c r="X775" s="317"/>
      <c r="Y775" s="317"/>
      <c r="Z775" s="317"/>
    </row>
    <row r="776" spans="1:26" ht="12.75" customHeight="1" x14ac:dyDescent="0.2">
      <c r="A776" s="317"/>
      <c r="B776" s="317"/>
      <c r="C776" s="317"/>
      <c r="D776" s="317"/>
      <c r="E776" s="317"/>
      <c r="F776" s="317"/>
      <c r="G776" s="317"/>
      <c r="H776" s="317"/>
      <c r="I776" s="317"/>
      <c r="J776" s="317"/>
      <c r="K776" s="317"/>
      <c r="L776" s="317"/>
      <c r="M776" s="317"/>
      <c r="N776" s="317"/>
      <c r="O776" s="317"/>
      <c r="P776" s="317"/>
      <c r="Q776" s="317"/>
      <c r="R776" s="317"/>
      <c r="S776" s="317"/>
      <c r="T776" s="317"/>
      <c r="U776" s="317"/>
      <c r="V776" s="317"/>
      <c r="W776" s="317"/>
      <c r="X776" s="317"/>
      <c r="Y776" s="317"/>
      <c r="Z776" s="317"/>
    </row>
    <row r="777" spans="1:26" ht="12.75" customHeight="1" x14ac:dyDescent="0.2">
      <c r="A777" s="317"/>
      <c r="B777" s="317"/>
      <c r="C777" s="317"/>
      <c r="D777" s="317"/>
      <c r="E777" s="317"/>
      <c r="F777" s="317"/>
      <c r="G777" s="317"/>
      <c r="H777" s="317"/>
      <c r="I777" s="317"/>
      <c r="J777" s="317"/>
      <c r="K777" s="317"/>
      <c r="L777" s="317"/>
      <c r="M777" s="317"/>
      <c r="N777" s="317"/>
      <c r="O777" s="317"/>
      <c r="P777" s="317"/>
      <c r="Q777" s="317"/>
      <c r="R777" s="317"/>
      <c r="S777" s="317"/>
      <c r="T777" s="317"/>
      <c r="U777" s="317"/>
      <c r="V777" s="317"/>
      <c r="W777" s="317"/>
      <c r="X777" s="317"/>
      <c r="Y777" s="317"/>
      <c r="Z777" s="317"/>
    </row>
    <row r="778" spans="1:26" ht="12.75" customHeight="1" x14ac:dyDescent="0.2">
      <c r="A778" s="317"/>
      <c r="B778" s="317"/>
      <c r="C778" s="317"/>
      <c r="D778" s="317"/>
      <c r="E778" s="317"/>
      <c r="F778" s="317"/>
      <c r="G778" s="317"/>
      <c r="H778" s="317"/>
      <c r="I778" s="317"/>
      <c r="J778" s="317"/>
      <c r="K778" s="317"/>
      <c r="L778" s="317"/>
      <c r="M778" s="317"/>
      <c r="N778" s="317"/>
      <c r="O778" s="317"/>
      <c r="P778" s="317"/>
      <c r="Q778" s="317"/>
      <c r="R778" s="317"/>
      <c r="S778" s="317"/>
      <c r="T778" s="317"/>
      <c r="U778" s="317"/>
      <c r="V778" s="317"/>
      <c r="W778" s="317"/>
      <c r="X778" s="317"/>
      <c r="Y778" s="317"/>
      <c r="Z778" s="317"/>
    </row>
    <row r="779" spans="1:26" ht="12.75" customHeight="1" x14ac:dyDescent="0.2">
      <c r="A779" s="317"/>
      <c r="B779" s="317"/>
      <c r="C779" s="317"/>
      <c r="D779" s="317"/>
      <c r="E779" s="317"/>
      <c r="F779" s="317"/>
      <c r="G779" s="317"/>
      <c r="H779" s="317"/>
      <c r="I779" s="317"/>
      <c r="J779" s="317"/>
      <c r="K779" s="317"/>
      <c r="L779" s="317"/>
      <c r="M779" s="317"/>
      <c r="N779" s="317"/>
      <c r="O779" s="317"/>
      <c r="P779" s="317"/>
      <c r="Q779" s="317"/>
      <c r="R779" s="317"/>
      <c r="S779" s="317"/>
      <c r="T779" s="317"/>
      <c r="U779" s="317"/>
      <c r="V779" s="317"/>
      <c r="W779" s="317"/>
      <c r="X779" s="317"/>
      <c r="Y779" s="317"/>
      <c r="Z779" s="317"/>
    </row>
    <row r="780" spans="1:26" ht="12.75" customHeight="1" x14ac:dyDescent="0.2">
      <c r="A780" s="317"/>
      <c r="B780" s="317"/>
      <c r="C780" s="317"/>
      <c r="D780" s="317"/>
      <c r="E780" s="317"/>
      <c r="F780" s="317"/>
      <c r="G780" s="317"/>
      <c r="H780" s="317"/>
      <c r="I780" s="317"/>
      <c r="J780" s="317"/>
      <c r="K780" s="317"/>
      <c r="L780" s="317"/>
      <c r="M780" s="317"/>
      <c r="N780" s="317"/>
      <c r="O780" s="317"/>
      <c r="P780" s="317"/>
      <c r="Q780" s="317"/>
      <c r="R780" s="317"/>
      <c r="S780" s="317"/>
      <c r="T780" s="317"/>
      <c r="U780" s="317"/>
      <c r="V780" s="317"/>
      <c r="W780" s="317"/>
      <c r="X780" s="317"/>
      <c r="Y780" s="317"/>
      <c r="Z780" s="317"/>
    </row>
    <row r="781" spans="1:26" ht="12.75" customHeight="1" x14ac:dyDescent="0.2">
      <c r="A781" s="317"/>
      <c r="B781" s="317"/>
      <c r="C781" s="317"/>
      <c r="D781" s="317"/>
      <c r="E781" s="317"/>
      <c r="F781" s="317"/>
      <c r="G781" s="317"/>
      <c r="H781" s="317"/>
      <c r="I781" s="317"/>
      <c r="J781" s="317"/>
      <c r="K781" s="317"/>
      <c r="L781" s="317"/>
      <c r="M781" s="317"/>
      <c r="N781" s="317"/>
      <c r="O781" s="317"/>
      <c r="P781" s="317"/>
      <c r="Q781" s="317"/>
      <c r="R781" s="317"/>
      <c r="S781" s="317"/>
      <c r="T781" s="317"/>
      <c r="U781" s="317"/>
      <c r="V781" s="317"/>
      <c r="W781" s="317"/>
      <c r="X781" s="317"/>
      <c r="Y781" s="317"/>
      <c r="Z781" s="317"/>
    </row>
    <row r="782" spans="1:26" ht="12.75" customHeight="1" x14ac:dyDescent="0.2">
      <c r="A782" s="317"/>
      <c r="B782" s="317"/>
      <c r="C782" s="317"/>
      <c r="D782" s="317"/>
      <c r="E782" s="317"/>
      <c r="F782" s="317"/>
      <c r="G782" s="317"/>
      <c r="H782" s="317"/>
      <c r="I782" s="317"/>
      <c r="J782" s="317"/>
      <c r="K782" s="317"/>
      <c r="L782" s="317"/>
      <c r="M782" s="317"/>
      <c r="N782" s="317"/>
      <c r="O782" s="317"/>
      <c r="P782" s="317"/>
      <c r="Q782" s="317"/>
      <c r="R782" s="317"/>
      <c r="S782" s="317"/>
      <c r="T782" s="317"/>
      <c r="U782" s="317"/>
      <c r="V782" s="317"/>
      <c r="W782" s="317"/>
      <c r="X782" s="317"/>
      <c r="Y782" s="317"/>
      <c r="Z782" s="317"/>
    </row>
    <row r="783" spans="1:26" ht="12.75" customHeight="1" x14ac:dyDescent="0.2">
      <c r="A783" s="317"/>
      <c r="B783" s="317"/>
      <c r="C783" s="317"/>
      <c r="D783" s="317"/>
      <c r="E783" s="317"/>
      <c r="F783" s="317"/>
      <c r="G783" s="317"/>
      <c r="H783" s="317"/>
      <c r="I783" s="317"/>
      <c r="J783" s="317"/>
      <c r="K783" s="317"/>
      <c r="L783" s="317"/>
      <c r="M783" s="317"/>
      <c r="N783" s="317"/>
      <c r="O783" s="317"/>
      <c r="P783" s="317"/>
      <c r="Q783" s="317"/>
      <c r="R783" s="317"/>
      <c r="S783" s="317"/>
      <c r="T783" s="317"/>
      <c r="U783" s="317"/>
      <c r="V783" s="317"/>
      <c r="W783" s="317"/>
      <c r="X783" s="317"/>
      <c r="Y783" s="317"/>
      <c r="Z783" s="317"/>
    </row>
    <row r="784" spans="1:26" ht="12.75" customHeight="1" x14ac:dyDescent="0.2">
      <c r="A784" s="317"/>
      <c r="B784" s="317"/>
      <c r="C784" s="317"/>
      <c r="D784" s="317"/>
      <c r="E784" s="317"/>
      <c r="F784" s="317"/>
      <c r="G784" s="317"/>
      <c r="H784" s="317"/>
      <c r="I784" s="317"/>
      <c r="J784" s="317"/>
      <c r="K784" s="317"/>
      <c r="L784" s="317"/>
      <c r="M784" s="317"/>
      <c r="N784" s="317"/>
      <c r="O784" s="317"/>
      <c r="P784" s="317"/>
      <c r="Q784" s="317"/>
      <c r="R784" s="317"/>
      <c r="S784" s="317"/>
      <c r="T784" s="317"/>
      <c r="U784" s="317"/>
      <c r="V784" s="317"/>
      <c r="W784" s="317"/>
      <c r="X784" s="317"/>
      <c r="Y784" s="317"/>
      <c r="Z784" s="317"/>
    </row>
    <row r="785" spans="1:26" ht="12.75" customHeight="1" x14ac:dyDescent="0.2">
      <c r="A785" s="317"/>
      <c r="B785" s="317"/>
      <c r="C785" s="317"/>
      <c r="D785" s="317"/>
      <c r="E785" s="317"/>
      <c r="F785" s="317"/>
      <c r="G785" s="317"/>
      <c r="H785" s="317"/>
      <c r="I785" s="317"/>
      <c r="J785" s="317"/>
      <c r="K785" s="317"/>
      <c r="L785" s="317"/>
      <c r="M785" s="317"/>
      <c r="N785" s="317"/>
      <c r="O785" s="317"/>
      <c r="P785" s="317"/>
      <c r="Q785" s="317"/>
      <c r="R785" s="317"/>
      <c r="S785" s="317"/>
      <c r="T785" s="317"/>
      <c r="U785" s="317"/>
      <c r="V785" s="317"/>
      <c r="W785" s="317"/>
      <c r="X785" s="317"/>
      <c r="Y785" s="317"/>
      <c r="Z785" s="317"/>
    </row>
    <row r="786" spans="1:26" ht="12.75" customHeight="1" x14ac:dyDescent="0.2">
      <c r="A786" s="317"/>
      <c r="B786" s="317"/>
      <c r="C786" s="317"/>
      <c r="D786" s="317"/>
      <c r="E786" s="317"/>
      <c r="F786" s="317"/>
      <c r="G786" s="317"/>
      <c r="H786" s="317"/>
      <c r="I786" s="317"/>
      <c r="J786" s="317"/>
      <c r="K786" s="317"/>
      <c r="L786" s="317"/>
      <c r="M786" s="317"/>
      <c r="N786" s="317"/>
      <c r="O786" s="317"/>
      <c r="P786" s="317"/>
      <c r="Q786" s="317"/>
      <c r="R786" s="317"/>
      <c r="S786" s="317"/>
      <c r="T786" s="317"/>
      <c r="U786" s="317"/>
      <c r="V786" s="317"/>
      <c r="W786" s="317"/>
      <c r="X786" s="317"/>
      <c r="Y786" s="317"/>
      <c r="Z786" s="317"/>
    </row>
    <row r="787" spans="1:26" ht="12.75" customHeight="1" x14ac:dyDescent="0.2">
      <c r="A787" s="317"/>
      <c r="B787" s="317"/>
      <c r="C787" s="317"/>
      <c r="D787" s="317"/>
      <c r="E787" s="317"/>
      <c r="F787" s="317"/>
      <c r="G787" s="317"/>
      <c r="H787" s="317"/>
      <c r="I787" s="317"/>
      <c r="J787" s="317"/>
      <c r="K787" s="317"/>
      <c r="L787" s="317"/>
      <c r="M787" s="317"/>
      <c r="N787" s="317"/>
      <c r="O787" s="317"/>
      <c r="P787" s="317"/>
      <c r="Q787" s="317"/>
      <c r="R787" s="317"/>
      <c r="S787" s="317"/>
      <c r="T787" s="317"/>
      <c r="U787" s="317"/>
      <c r="V787" s="317"/>
      <c r="W787" s="317"/>
      <c r="X787" s="317"/>
      <c r="Y787" s="317"/>
      <c r="Z787" s="317"/>
    </row>
    <row r="788" spans="1:26" ht="12.75" customHeight="1" x14ac:dyDescent="0.2">
      <c r="A788" s="317"/>
      <c r="B788" s="317"/>
      <c r="C788" s="317"/>
      <c r="D788" s="317"/>
      <c r="E788" s="317"/>
      <c r="F788" s="317"/>
      <c r="G788" s="317"/>
      <c r="H788" s="317"/>
      <c r="I788" s="317"/>
      <c r="J788" s="317"/>
      <c r="K788" s="317"/>
      <c r="L788" s="317"/>
      <c r="M788" s="317"/>
      <c r="N788" s="317"/>
      <c r="O788" s="317"/>
      <c r="P788" s="317"/>
      <c r="Q788" s="317"/>
      <c r="R788" s="317"/>
      <c r="S788" s="317"/>
      <c r="T788" s="317"/>
      <c r="U788" s="317"/>
      <c r="V788" s="317"/>
      <c r="W788" s="317"/>
      <c r="X788" s="317"/>
      <c r="Y788" s="317"/>
      <c r="Z788" s="317"/>
    </row>
    <row r="789" spans="1:26" ht="12.75" customHeight="1" x14ac:dyDescent="0.2">
      <c r="A789" s="317"/>
      <c r="B789" s="317"/>
      <c r="C789" s="317"/>
      <c r="D789" s="317"/>
      <c r="E789" s="317"/>
      <c r="F789" s="317"/>
      <c r="G789" s="317"/>
      <c r="H789" s="317"/>
      <c r="I789" s="317"/>
      <c r="J789" s="317"/>
      <c r="K789" s="317"/>
      <c r="L789" s="317"/>
      <c r="M789" s="317"/>
      <c r="N789" s="317"/>
      <c r="O789" s="317"/>
      <c r="P789" s="317"/>
      <c r="Q789" s="317"/>
      <c r="R789" s="317"/>
      <c r="S789" s="317"/>
      <c r="T789" s="317"/>
      <c r="U789" s="317"/>
      <c r="V789" s="317"/>
      <c r="W789" s="317"/>
      <c r="X789" s="317"/>
      <c r="Y789" s="317"/>
      <c r="Z789" s="317"/>
    </row>
    <row r="790" spans="1:26" ht="12.75" customHeight="1" x14ac:dyDescent="0.2">
      <c r="A790" s="317"/>
      <c r="B790" s="317"/>
      <c r="C790" s="317"/>
      <c r="D790" s="317"/>
      <c r="E790" s="317"/>
      <c r="F790" s="317"/>
      <c r="G790" s="317"/>
      <c r="H790" s="317"/>
      <c r="I790" s="317"/>
      <c r="J790" s="317"/>
      <c r="K790" s="317"/>
      <c r="L790" s="317"/>
      <c r="M790" s="317"/>
      <c r="N790" s="317"/>
      <c r="O790" s="317"/>
      <c r="P790" s="317"/>
      <c r="Q790" s="317"/>
      <c r="R790" s="317"/>
      <c r="S790" s="317"/>
      <c r="T790" s="317"/>
      <c r="U790" s="317"/>
      <c r="V790" s="317"/>
      <c r="W790" s="317"/>
      <c r="X790" s="317"/>
      <c r="Y790" s="317"/>
      <c r="Z790" s="317"/>
    </row>
    <row r="791" spans="1:26" ht="12.75" customHeight="1" x14ac:dyDescent="0.2">
      <c r="A791" s="317"/>
      <c r="B791" s="317"/>
      <c r="C791" s="317"/>
      <c r="D791" s="317"/>
      <c r="E791" s="317"/>
      <c r="F791" s="317"/>
      <c r="G791" s="317"/>
      <c r="H791" s="317"/>
      <c r="I791" s="317"/>
      <c r="J791" s="317"/>
      <c r="K791" s="317"/>
      <c r="L791" s="317"/>
      <c r="M791" s="317"/>
      <c r="N791" s="317"/>
      <c r="O791" s="317"/>
      <c r="P791" s="317"/>
      <c r="Q791" s="317"/>
      <c r="R791" s="317"/>
      <c r="S791" s="317"/>
      <c r="T791" s="317"/>
      <c r="U791" s="317"/>
      <c r="V791" s="317"/>
      <c r="W791" s="317"/>
      <c r="X791" s="317"/>
      <c r="Y791" s="317"/>
      <c r="Z791" s="317"/>
    </row>
    <row r="792" spans="1:26" ht="12.75" customHeight="1" x14ac:dyDescent="0.2">
      <c r="A792" s="317"/>
      <c r="B792" s="317"/>
      <c r="C792" s="317"/>
      <c r="D792" s="317"/>
      <c r="E792" s="317"/>
      <c r="F792" s="317"/>
      <c r="G792" s="317"/>
      <c r="H792" s="317"/>
      <c r="I792" s="317"/>
      <c r="J792" s="317"/>
      <c r="K792" s="317"/>
      <c r="L792" s="317"/>
      <c r="M792" s="317"/>
      <c r="N792" s="317"/>
      <c r="O792" s="317"/>
      <c r="P792" s="317"/>
      <c r="Q792" s="317"/>
      <c r="R792" s="317"/>
      <c r="S792" s="317"/>
      <c r="T792" s="317"/>
      <c r="U792" s="317"/>
      <c r="V792" s="317"/>
      <c r="W792" s="317"/>
      <c r="X792" s="317"/>
      <c r="Y792" s="317"/>
      <c r="Z792" s="317"/>
    </row>
    <row r="793" spans="1:26" ht="12.75" customHeight="1" x14ac:dyDescent="0.2">
      <c r="A793" s="317"/>
      <c r="B793" s="317"/>
      <c r="C793" s="317"/>
      <c r="D793" s="317"/>
      <c r="E793" s="317"/>
      <c r="F793" s="317"/>
      <c r="G793" s="317"/>
      <c r="H793" s="317"/>
      <c r="I793" s="317"/>
      <c r="J793" s="317"/>
      <c r="K793" s="317"/>
      <c r="L793" s="317"/>
      <c r="M793" s="317"/>
      <c r="N793" s="317"/>
      <c r="O793" s="317"/>
      <c r="P793" s="317"/>
      <c r="Q793" s="317"/>
      <c r="R793" s="317"/>
      <c r="S793" s="317"/>
      <c r="T793" s="317"/>
      <c r="U793" s="317"/>
      <c r="V793" s="317"/>
      <c r="W793" s="317"/>
      <c r="X793" s="317"/>
      <c r="Y793" s="317"/>
      <c r="Z793" s="317"/>
    </row>
    <row r="794" spans="1:26" ht="12.75" customHeight="1" x14ac:dyDescent="0.2">
      <c r="A794" s="317"/>
      <c r="B794" s="317"/>
      <c r="C794" s="317"/>
      <c r="D794" s="317"/>
      <c r="E794" s="317"/>
      <c r="F794" s="317"/>
      <c r="G794" s="317"/>
      <c r="H794" s="317"/>
      <c r="I794" s="317"/>
      <c r="J794" s="317"/>
      <c r="K794" s="317"/>
      <c r="L794" s="317"/>
      <c r="M794" s="317"/>
      <c r="N794" s="317"/>
      <c r="O794" s="317"/>
      <c r="P794" s="317"/>
      <c r="Q794" s="317"/>
      <c r="R794" s="317"/>
      <c r="S794" s="317"/>
      <c r="T794" s="317"/>
      <c r="U794" s="317"/>
      <c r="V794" s="317"/>
      <c r="W794" s="317"/>
      <c r="X794" s="317"/>
      <c r="Y794" s="317"/>
      <c r="Z794" s="317"/>
    </row>
    <row r="795" spans="1:26" ht="12.75" customHeight="1" x14ac:dyDescent="0.2">
      <c r="A795" s="317"/>
      <c r="B795" s="317"/>
      <c r="C795" s="317"/>
      <c r="D795" s="317"/>
      <c r="E795" s="317"/>
      <c r="F795" s="317"/>
      <c r="G795" s="317"/>
      <c r="H795" s="317"/>
      <c r="I795" s="317"/>
      <c r="J795" s="317"/>
      <c r="K795" s="317"/>
      <c r="L795" s="317"/>
      <c r="M795" s="317"/>
      <c r="N795" s="317"/>
      <c r="O795" s="317"/>
      <c r="P795" s="317"/>
      <c r="Q795" s="317"/>
      <c r="R795" s="317"/>
      <c r="S795" s="317"/>
      <c r="T795" s="317"/>
      <c r="U795" s="317"/>
      <c r="V795" s="317"/>
      <c r="W795" s="317"/>
      <c r="X795" s="317"/>
      <c r="Y795" s="317"/>
      <c r="Z795" s="317"/>
    </row>
    <row r="796" spans="1:26" ht="12.75" customHeight="1" x14ac:dyDescent="0.2">
      <c r="A796" s="317"/>
      <c r="B796" s="317"/>
      <c r="C796" s="317"/>
      <c r="D796" s="317"/>
      <c r="E796" s="317"/>
      <c r="F796" s="317"/>
      <c r="G796" s="317"/>
      <c r="H796" s="317"/>
      <c r="I796" s="317"/>
      <c r="J796" s="317"/>
      <c r="K796" s="317"/>
      <c r="L796" s="317"/>
      <c r="M796" s="317"/>
      <c r="N796" s="317"/>
      <c r="O796" s="317"/>
      <c r="P796" s="317"/>
      <c r="Q796" s="317"/>
      <c r="R796" s="317"/>
      <c r="S796" s="317"/>
      <c r="T796" s="317"/>
      <c r="U796" s="317"/>
      <c r="V796" s="317"/>
      <c r="W796" s="317"/>
      <c r="X796" s="317"/>
      <c r="Y796" s="317"/>
      <c r="Z796" s="317"/>
    </row>
    <row r="797" spans="1:26" ht="12.75" customHeight="1" x14ac:dyDescent="0.2">
      <c r="A797" s="317"/>
      <c r="B797" s="317"/>
      <c r="C797" s="317"/>
      <c r="D797" s="317"/>
      <c r="E797" s="317"/>
      <c r="F797" s="317"/>
      <c r="G797" s="317"/>
      <c r="H797" s="317"/>
      <c r="I797" s="317"/>
      <c r="J797" s="317"/>
      <c r="K797" s="317"/>
      <c r="L797" s="317"/>
      <c r="M797" s="317"/>
      <c r="N797" s="317"/>
      <c r="O797" s="317"/>
      <c r="P797" s="317"/>
      <c r="Q797" s="317"/>
      <c r="R797" s="317"/>
      <c r="S797" s="317"/>
      <c r="T797" s="317"/>
      <c r="U797" s="317"/>
      <c r="V797" s="317"/>
      <c r="W797" s="317"/>
      <c r="X797" s="317"/>
      <c r="Y797" s="317"/>
      <c r="Z797" s="317"/>
    </row>
    <row r="798" spans="1:26" ht="12.75" customHeight="1" x14ac:dyDescent="0.2">
      <c r="A798" s="317"/>
      <c r="B798" s="317"/>
      <c r="C798" s="317"/>
      <c r="D798" s="317"/>
      <c r="E798" s="317"/>
      <c r="F798" s="317"/>
      <c r="G798" s="317"/>
      <c r="H798" s="317"/>
      <c r="I798" s="317"/>
      <c r="J798" s="317"/>
      <c r="K798" s="317"/>
      <c r="L798" s="317"/>
      <c r="M798" s="317"/>
      <c r="N798" s="317"/>
      <c r="O798" s="317"/>
      <c r="P798" s="317"/>
      <c r="Q798" s="317"/>
      <c r="R798" s="317"/>
      <c r="S798" s="317"/>
      <c r="T798" s="317"/>
      <c r="U798" s="317"/>
      <c r="V798" s="317"/>
      <c r="W798" s="317"/>
      <c r="X798" s="317"/>
      <c r="Y798" s="317"/>
      <c r="Z798" s="317"/>
    </row>
    <row r="799" spans="1:26" ht="12.75" customHeight="1" x14ac:dyDescent="0.2">
      <c r="A799" s="317"/>
      <c r="B799" s="317"/>
      <c r="C799" s="317"/>
      <c r="D799" s="317"/>
      <c r="E799" s="317"/>
      <c r="F799" s="317"/>
      <c r="G799" s="317"/>
      <c r="H799" s="317"/>
      <c r="I799" s="317"/>
      <c r="J799" s="317"/>
      <c r="K799" s="317"/>
      <c r="L799" s="317"/>
      <c r="M799" s="317"/>
      <c r="N799" s="317"/>
      <c r="O799" s="317"/>
      <c r="P799" s="317"/>
      <c r="Q799" s="317"/>
      <c r="R799" s="317"/>
      <c r="S799" s="317"/>
      <c r="T799" s="317"/>
      <c r="U799" s="317"/>
      <c r="V799" s="317"/>
      <c r="W799" s="317"/>
      <c r="X799" s="317"/>
      <c r="Y799" s="317"/>
      <c r="Z799" s="317"/>
    </row>
    <row r="800" spans="1:26" ht="12.75" customHeight="1" x14ac:dyDescent="0.2">
      <c r="A800" s="317"/>
      <c r="B800" s="317"/>
      <c r="C800" s="317"/>
      <c r="D800" s="317"/>
      <c r="E800" s="317"/>
      <c r="F800" s="317"/>
      <c r="G800" s="317"/>
      <c r="H800" s="317"/>
      <c r="I800" s="317"/>
      <c r="J800" s="317"/>
      <c r="K800" s="317"/>
      <c r="L800" s="317"/>
      <c r="M800" s="317"/>
      <c r="N800" s="317"/>
      <c r="O800" s="317"/>
      <c r="P800" s="317"/>
      <c r="Q800" s="317"/>
      <c r="R800" s="317"/>
      <c r="S800" s="317"/>
      <c r="T800" s="317"/>
      <c r="U800" s="317"/>
      <c r="V800" s="317"/>
      <c r="W800" s="317"/>
      <c r="X800" s="317"/>
      <c r="Y800" s="317"/>
      <c r="Z800" s="317"/>
    </row>
    <row r="801" spans="1:26" ht="12.75" customHeight="1" x14ac:dyDescent="0.2">
      <c r="A801" s="317"/>
      <c r="B801" s="317"/>
      <c r="C801" s="317"/>
      <c r="D801" s="317"/>
      <c r="E801" s="317"/>
      <c r="F801" s="317"/>
      <c r="G801" s="317"/>
      <c r="H801" s="317"/>
      <c r="I801" s="317"/>
      <c r="J801" s="317"/>
      <c r="K801" s="317"/>
      <c r="L801" s="317"/>
      <c r="M801" s="317"/>
      <c r="N801" s="317"/>
      <c r="O801" s="317"/>
      <c r="P801" s="317"/>
      <c r="Q801" s="317"/>
      <c r="R801" s="317"/>
      <c r="S801" s="317"/>
      <c r="T801" s="317"/>
      <c r="U801" s="317"/>
      <c r="V801" s="317"/>
      <c r="W801" s="317"/>
      <c r="X801" s="317"/>
      <c r="Y801" s="317"/>
      <c r="Z801" s="317"/>
    </row>
    <row r="802" spans="1:26" ht="12.75" customHeight="1" x14ac:dyDescent="0.2">
      <c r="A802" s="317"/>
      <c r="B802" s="317"/>
      <c r="C802" s="317"/>
      <c r="D802" s="317"/>
      <c r="E802" s="317"/>
      <c r="F802" s="317"/>
      <c r="G802" s="317"/>
      <c r="H802" s="317"/>
      <c r="I802" s="317"/>
      <c r="J802" s="317"/>
      <c r="K802" s="317"/>
      <c r="L802" s="317"/>
      <c r="M802" s="317"/>
      <c r="N802" s="317"/>
      <c r="O802" s="317"/>
      <c r="P802" s="317"/>
      <c r="Q802" s="317"/>
      <c r="R802" s="317"/>
      <c r="S802" s="317"/>
      <c r="T802" s="317"/>
      <c r="U802" s="317"/>
      <c r="V802" s="317"/>
      <c r="W802" s="317"/>
      <c r="X802" s="317"/>
      <c r="Y802" s="317"/>
      <c r="Z802" s="317"/>
    </row>
    <row r="803" spans="1:26" ht="12.75" customHeight="1" x14ac:dyDescent="0.2">
      <c r="A803" s="317"/>
      <c r="B803" s="317"/>
      <c r="C803" s="317"/>
      <c r="D803" s="317"/>
      <c r="E803" s="317"/>
      <c r="F803" s="317"/>
      <c r="G803" s="317"/>
      <c r="H803" s="317"/>
      <c r="I803" s="317"/>
      <c r="J803" s="317"/>
      <c r="K803" s="317"/>
      <c r="L803" s="317"/>
      <c r="M803" s="317"/>
      <c r="N803" s="317"/>
      <c r="O803" s="317"/>
      <c r="P803" s="317"/>
      <c r="Q803" s="317"/>
      <c r="R803" s="317"/>
      <c r="S803" s="317"/>
      <c r="T803" s="317"/>
      <c r="U803" s="317"/>
      <c r="V803" s="317"/>
      <c r="W803" s="317"/>
      <c r="X803" s="317"/>
      <c r="Y803" s="317"/>
      <c r="Z803" s="317"/>
    </row>
    <row r="804" spans="1:26" ht="12.75" customHeight="1" x14ac:dyDescent="0.2">
      <c r="A804" s="317"/>
      <c r="B804" s="317"/>
      <c r="C804" s="317"/>
      <c r="D804" s="317"/>
      <c r="E804" s="317"/>
      <c r="F804" s="317"/>
      <c r="G804" s="317"/>
      <c r="H804" s="317"/>
      <c r="I804" s="317"/>
      <c r="J804" s="317"/>
      <c r="K804" s="317"/>
      <c r="L804" s="317"/>
      <c r="M804" s="317"/>
      <c r="N804" s="317"/>
      <c r="O804" s="317"/>
      <c r="P804" s="317"/>
      <c r="Q804" s="317"/>
      <c r="R804" s="317"/>
      <c r="S804" s="317"/>
      <c r="T804" s="317"/>
      <c r="U804" s="317"/>
      <c r="V804" s="317"/>
      <c r="W804" s="317"/>
      <c r="X804" s="317"/>
      <c r="Y804" s="317"/>
      <c r="Z804" s="317"/>
    </row>
    <row r="805" spans="1:26" ht="12.75" customHeight="1" x14ac:dyDescent="0.2">
      <c r="A805" s="317"/>
      <c r="B805" s="317"/>
      <c r="C805" s="317"/>
      <c r="D805" s="317"/>
      <c r="E805" s="317"/>
      <c r="F805" s="317"/>
      <c r="G805" s="317"/>
      <c r="H805" s="317"/>
      <c r="I805" s="317"/>
      <c r="J805" s="317"/>
      <c r="K805" s="317"/>
      <c r="L805" s="317"/>
      <c r="M805" s="317"/>
      <c r="N805" s="317"/>
      <c r="O805" s="317"/>
      <c r="P805" s="317"/>
      <c r="Q805" s="317"/>
      <c r="R805" s="317"/>
      <c r="S805" s="317"/>
      <c r="T805" s="317"/>
      <c r="U805" s="317"/>
      <c r="V805" s="317"/>
      <c r="W805" s="317"/>
      <c r="X805" s="317"/>
      <c r="Y805" s="317"/>
      <c r="Z805" s="317"/>
    </row>
    <row r="806" spans="1:26" ht="12.75" customHeight="1" x14ac:dyDescent="0.2">
      <c r="A806" s="317"/>
      <c r="B806" s="317"/>
      <c r="C806" s="317"/>
      <c r="D806" s="317"/>
      <c r="E806" s="317"/>
      <c r="F806" s="317"/>
      <c r="G806" s="317"/>
      <c r="H806" s="317"/>
      <c r="I806" s="317"/>
      <c r="J806" s="317"/>
      <c r="K806" s="317"/>
      <c r="L806" s="317"/>
      <c r="M806" s="317"/>
      <c r="N806" s="317"/>
      <c r="O806" s="317"/>
      <c r="P806" s="317"/>
      <c r="Q806" s="317"/>
      <c r="R806" s="317"/>
      <c r="S806" s="317"/>
      <c r="T806" s="317"/>
      <c r="U806" s="317"/>
      <c r="V806" s="317"/>
      <c r="W806" s="317"/>
      <c r="X806" s="317"/>
      <c r="Y806" s="317"/>
      <c r="Z806" s="317"/>
    </row>
    <row r="807" spans="1:26" ht="12.75" customHeight="1" x14ac:dyDescent="0.2">
      <c r="A807" s="317"/>
      <c r="B807" s="317"/>
      <c r="C807" s="317"/>
      <c r="D807" s="317"/>
      <c r="E807" s="317"/>
      <c r="F807" s="317"/>
      <c r="G807" s="317"/>
      <c r="H807" s="317"/>
      <c r="I807" s="317"/>
      <c r="J807" s="317"/>
      <c r="K807" s="317"/>
      <c r="L807" s="317"/>
      <c r="M807" s="317"/>
      <c r="N807" s="317"/>
      <c r="O807" s="317"/>
      <c r="P807" s="317"/>
      <c r="Q807" s="317"/>
      <c r="R807" s="317"/>
      <c r="S807" s="317"/>
      <c r="T807" s="317"/>
      <c r="U807" s="317"/>
      <c r="V807" s="317"/>
      <c r="W807" s="317"/>
      <c r="X807" s="317"/>
      <c r="Y807" s="317"/>
      <c r="Z807" s="317"/>
    </row>
    <row r="808" spans="1:26" ht="12.75" customHeight="1" x14ac:dyDescent="0.2">
      <c r="A808" s="317"/>
      <c r="B808" s="317"/>
      <c r="C808" s="317"/>
      <c r="D808" s="317"/>
      <c r="E808" s="317"/>
      <c r="F808" s="317"/>
      <c r="G808" s="317"/>
      <c r="H808" s="317"/>
      <c r="I808" s="317"/>
      <c r="J808" s="317"/>
      <c r="K808" s="317"/>
      <c r="L808" s="317"/>
      <c r="M808" s="317"/>
      <c r="N808" s="317"/>
      <c r="O808" s="317"/>
      <c r="P808" s="317"/>
      <c r="Q808" s="317"/>
      <c r="R808" s="317"/>
      <c r="S808" s="317"/>
      <c r="T808" s="317"/>
      <c r="U808" s="317"/>
      <c r="V808" s="317"/>
      <c r="W808" s="317"/>
      <c r="X808" s="317"/>
      <c r="Y808" s="317"/>
      <c r="Z808" s="317"/>
    </row>
    <row r="809" spans="1:26" ht="12.75" customHeight="1" x14ac:dyDescent="0.2">
      <c r="A809" s="317"/>
      <c r="B809" s="317"/>
      <c r="C809" s="317"/>
      <c r="D809" s="317"/>
      <c r="E809" s="317"/>
      <c r="F809" s="317"/>
      <c r="G809" s="317"/>
      <c r="H809" s="317"/>
      <c r="I809" s="317"/>
      <c r="J809" s="317"/>
      <c r="K809" s="317"/>
      <c r="L809" s="317"/>
      <c r="M809" s="317"/>
      <c r="N809" s="317"/>
      <c r="O809" s="317"/>
      <c r="P809" s="317"/>
      <c r="Q809" s="317"/>
      <c r="R809" s="317"/>
      <c r="S809" s="317"/>
      <c r="T809" s="317"/>
      <c r="U809" s="317"/>
      <c r="V809" s="317"/>
      <c r="W809" s="317"/>
      <c r="X809" s="317"/>
      <c r="Y809" s="317"/>
      <c r="Z809" s="317"/>
    </row>
    <row r="810" spans="1:26" ht="12.75" customHeight="1" x14ac:dyDescent="0.2">
      <c r="A810" s="317"/>
      <c r="B810" s="317"/>
      <c r="C810" s="317"/>
      <c r="D810" s="317"/>
      <c r="E810" s="317"/>
      <c r="F810" s="317"/>
      <c r="G810" s="317"/>
      <c r="H810" s="317"/>
      <c r="I810" s="317"/>
      <c r="J810" s="317"/>
      <c r="K810" s="317"/>
      <c r="L810" s="317"/>
      <c r="M810" s="317"/>
      <c r="N810" s="317"/>
      <c r="O810" s="317"/>
      <c r="P810" s="317"/>
      <c r="Q810" s="317"/>
      <c r="R810" s="317"/>
      <c r="S810" s="317"/>
      <c r="T810" s="317"/>
      <c r="U810" s="317"/>
      <c r="V810" s="317"/>
      <c r="W810" s="317"/>
      <c r="X810" s="317"/>
      <c r="Y810" s="317"/>
      <c r="Z810" s="317"/>
    </row>
    <row r="811" spans="1:26" ht="12.75" customHeight="1" x14ac:dyDescent="0.2">
      <c r="A811" s="317"/>
      <c r="B811" s="317"/>
      <c r="C811" s="317"/>
      <c r="D811" s="317"/>
      <c r="E811" s="317"/>
      <c r="F811" s="317"/>
      <c r="G811" s="317"/>
      <c r="H811" s="317"/>
      <c r="I811" s="317"/>
      <c r="J811" s="317"/>
      <c r="K811" s="317"/>
      <c r="L811" s="317"/>
      <c r="M811" s="317"/>
      <c r="N811" s="317"/>
      <c r="O811" s="317"/>
      <c r="P811" s="317"/>
      <c r="Q811" s="317"/>
      <c r="R811" s="317"/>
      <c r="S811" s="317"/>
      <c r="T811" s="317"/>
      <c r="U811" s="317"/>
      <c r="V811" s="317"/>
      <c r="W811" s="317"/>
      <c r="X811" s="317"/>
      <c r="Y811" s="317"/>
      <c r="Z811" s="317"/>
    </row>
    <row r="812" spans="1:26" ht="12.75" customHeight="1" x14ac:dyDescent="0.2">
      <c r="A812" s="317"/>
      <c r="B812" s="317"/>
      <c r="C812" s="317"/>
      <c r="D812" s="317"/>
      <c r="E812" s="317"/>
      <c r="F812" s="317"/>
      <c r="G812" s="317"/>
      <c r="H812" s="317"/>
      <c r="I812" s="317"/>
      <c r="J812" s="317"/>
      <c r="K812" s="317"/>
      <c r="L812" s="317"/>
      <c r="M812" s="317"/>
      <c r="N812" s="317"/>
      <c r="O812" s="317"/>
      <c r="P812" s="317"/>
      <c r="Q812" s="317"/>
      <c r="R812" s="317"/>
      <c r="S812" s="317"/>
      <c r="T812" s="317"/>
      <c r="U812" s="317"/>
      <c r="V812" s="317"/>
      <c r="W812" s="317"/>
      <c r="X812" s="317"/>
      <c r="Y812" s="317"/>
      <c r="Z812" s="317"/>
    </row>
    <row r="813" spans="1:26" ht="12.75" customHeight="1" x14ac:dyDescent="0.2">
      <c r="A813" s="317"/>
      <c r="B813" s="317"/>
      <c r="C813" s="317"/>
      <c r="D813" s="317"/>
      <c r="E813" s="317"/>
      <c r="F813" s="317"/>
      <c r="G813" s="317"/>
      <c r="H813" s="317"/>
      <c r="I813" s="317"/>
      <c r="J813" s="317"/>
      <c r="K813" s="317"/>
      <c r="L813" s="317"/>
      <c r="M813" s="317"/>
      <c r="N813" s="317"/>
      <c r="O813" s="317"/>
      <c r="P813" s="317"/>
      <c r="Q813" s="317"/>
      <c r="R813" s="317"/>
      <c r="S813" s="317"/>
      <c r="T813" s="317"/>
      <c r="U813" s="317"/>
      <c r="V813" s="317"/>
      <c r="W813" s="317"/>
      <c r="X813" s="317"/>
      <c r="Y813" s="317"/>
      <c r="Z813" s="317"/>
    </row>
    <row r="814" spans="1:26" ht="12.75" customHeight="1" x14ac:dyDescent="0.2">
      <c r="A814" s="317"/>
      <c r="B814" s="317"/>
      <c r="C814" s="317"/>
      <c r="D814" s="317"/>
      <c r="E814" s="317"/>
      <c r="F814" s="317"/>
      <c r="G814" s="317"/>
      <c r="H814" s="317"/>
      <c r="I814" s="317"/>
      <c r="J814" s="317"/>
      <c r="K814" s="317"/>
      <c r="L814" s="317"/>
      <c r="M814" s="317"/>
      <c r="N814" s="317"/>
      <c r="O814" s="317"/>
      <c r="P814" s="317"/>
      <c r="Q814" s="317"/>
      <c r="R814" s="317"/>
      <c r="S814" s="317"/>
      <c r="T814" s="317"/>
      <c r="U814" s="317"/>
      <c r="V814" s="317"/>
      <c r="W814" s="317"/>
      <c r="X814" s="317"/>
      <c r="Y814" s="317"/>
      <c r="Z814" s="317"/>
    </row>
    <row r="815" spans="1:26" ht="12.75" customHeight="1" x14ac:dyDescent="0.2">
      <c r="A815" s="317"/>
      <c r="B815" s="317"/>
      <c r="C815" s="317"/>
      <c r="D815" s="317"/>
      <c r="E815" s="317"/>
      <c r="F815" s="317"/>
      <c r="G815" s="317"/>
      <c r="H815" s="317"/>
      <c r="I815" s="317"/>
      <c r="J815" s="317"/>
      <c r="K815" s="317"/>
      <c r="L815" s="317"/>
      <c r="M815" s="317"/>
      <c r="N815" s="317"/>
      <c r="O815" s="317"/>
      <c r="P815" s="317"/>
      <c r="Q815" s="317"/>
      <c r="R815" s="317"/>
      <c r="S815" s="317"/>
      <c r="T815" s="317"/>
      <c r="U815" s="317"/>
      <c r="V815" s="317"/>
      <c r="W815" s="317"/>
      <c r="X815" s="317"/>
      <c r="Y815" s="317"/>
      <c r="Z815" s="317"/>
    </row>
    <row r="816" spans="1:26" ht="12.75" customHeight="1" x14ac:dyDescent="0.2">
      <c r="A816" s="317"/>
      <c r="B816" s="317"/>
      <c r="C816" s="317"/>
      <c r="D816" s="317"/>
      <c r="E816" s="317"/>
      <c r="F816" s="317"/>
      <c r="G816" s="317"/>
      <c r="H816" s="317"/>
      <c r="I816" s="317"/>
      <c r="J816" s="317"/>
      <c r="K816" s="317"/>
      <c r="L816" s="317"/>
      <c r="M816" s="317"/>
      <c r="N816" s="317"/>
      <c r="O816" s="317"/>
      <c r="P816" s="317"/>
      <c r="Q816" s="317"/>
      <c r="R816" s="317"/>
      <c r="S816" s="317"/>
      <c r="T816" s="317"/>
      <c r="U816" s="317"/>
      <c r="V816" s="317"/>
      <c r="W816" s="317"/>
      <c r="X816" s="317"/>
      <c r="Y816" s="317"/>
      <c r="Z816" s="317"/>
    </row>
    <row r="817" spans="1:26" ht="12.75" customHeight="1" x14ac:dyDescent="0.2">
      <c r="A817" s="317"/>
      <c r="B817" s="317"/>
      <c r="C817" s="317"/>
      <c r="D817" s="317"/>
      <c r="E817" s="317"/>
      <c r="F817" s="317"/>
      <c r="G817" s="317"/>
      <c r="H817" s="317"/>
      <c r="I817" s="317"/>
      <c r="J817" s="317"/>
      <c r="K817" s="317"/>
      <c r="L817" s="317"/>
      <c r="M817" s="317"/>
      <c r="N817" s="317"/>
      <c r="O817" s="317"/>
      <c r="P817" s="317"/>
      <c r="Q817" s="317"/>
      <c r="R817" s="317"/>
      <c r="S817" s="317"/>
      <c r="T817" s="317"/>
      <c r="U817" s="317"/>
      <c r="V817" s="317"/>
      <c r="W817" s="317"/>
      <c r="X817" s="317"/>
      <c r="Y817" s="317"/>
      <c r="Z817" s="317"/>
    </row>
    <row r="818" spans="1:26" ht="12.75" customHeight="1" x14ac:dyDescent="0.2">
      <c r="A818" s="317"/>
      <c r="B818" s="317"/>
      <c r="C818" s="317"/>
      <c r="D818" s="317"/>
      <c r="E818" s="317"/>
      <c r="F818" s="317"/>
      <c r="G818" s="317"/>
      <c r="H818" s="317"/>
      <c r="I818" s="317"/>
      <c r="J818" s="317"/>
      <c r="K818" s="317"/>
      <c r="L818" s="317"/>
      <c r="M818" s="317"/>
      <c r="N818" s="317"/>
      <c r="O818" s="317"/>
      <c r="P818" s="317"/>
      <c r="Q818" s="317"/>
      <c r="R818" s="317"/>
      <c r="S818" s="317"/>
      <c r="T818" s="317"/>
      <c r="U818" s="317"/>
      <c r="V818" s="317"/>
      <c r="W818" s="317"/>
      <c r="X818" s="317"/>
      <c r="Y818" s="317"/>
      <c r="Z818" s="317"/>
    </row>
    <row r="819" spans="1:26" ht="12.75" customHeight="1" x14ac:dyDescent="0.2">
      <c r="A819" s="317"/>
      <c r="B819" s="317"/>
      <c r="C819" s="317"/>
      <c r="D819" s="317"/>
      <c r="E819" s="317"/>
      <c r="F819" s="317"/>
      <c r="G819" s="317"/>
      <c r="H819" s="317"/>
      <c r="I819" s="317"/>
      <c r="J819" s="317"/>
      <c r="K819" s="317"/>
      <c r="L819" s="317"/>
      <c r="M819" s="317"/>
      <c r="N819" s="317"/>
      <c r="O819" s="317"/>
      <c r="P819" s="317"/>
      <c r="Q819" s="317"/>
      <c r="R819" s="317"/>
      <c r="S819" s="317"/>
      <c r="T819" s="317"/>
      <c r="U819" s="317"/>
      <c r="V819" s="317"/>
      <c r="W819" s="317"/>
      <c r="X819" s="317"/>
      <c r="Y819" s="317"/>
      <c r="Z819" s="317"/>
    </row>
    <row r="820" spans="1:26" ht="12.75" customHeight="1" x14ac:dyDescent="0.2">
      <c r="A820" s="317"/>
      <c r="B820" s="317"/>
      <c r="C820" s="317"/>
      <c r="D820" s="317"/>
      <c r="E820" s="317"/>
      <c r="F820" s="317"/>
      <c r="G820" s="317"/>
      <c r="H820" s="317"/>
      <c r="I820" s="317"/>
      <c r="J820" s="317"/>
      <c r="K820" s="317"/>
      <c r="L820" s="317"/>
      <c r="M820" s="317"/>
      <c r="N820" s="317"/>
      <c r="O820" s="317"/>
      <c r="P820" s="317"/>
      <c r="Q820" s="317"/>
      <c r="R820" s="317"/>
      <c r="S820" s="317"/>
      <c r="T820" s="317"/>
      <c r="U820" s="317"/>
      <c r="V820" s="317"/>
      <c r="W820" s="317"/>
      <c r="X820" s="317"/>
      <c r="Y820" s="317"/>
      <c r="Z820" s="317"/>
    </row>
    <row r="821" spans="1:26" ht="12.75" customHeight="1" x14ac:dyDescent="0.2">
      <c r="A821" s="317"/>
      <c r="B821" s="317"/>
      <c r="C821" s="317"/>
      <c r="D821" s="317"/>
      <c r="E821" s="317"/>
      <c r="F821" s="317"/>
      <c r="G821" s="317"/>
      <c r="H821" s="317"/>
      <c r="I821" s="317"/>
      <c r="J821" s="317"/>
      <c r="K821" s="317"/>
      <c r="L821" s="317"/>
      <c r="M821" s="317"/>
      <c r="N821" s="317"/>
      <c r="O821" s="317"/>
      <c r="P821" s="317"/>
      <c r="Q821" s="317"/>
      <c r="R821" s="317"/>
      <c r="S821" s="317"/>
      <c r="T821" s="317"/>
      <c r="U821" s="317"/>
      <c r="V821" s="317"/>
      <c r="W821" s="317"/>
      <c r="X821" s="317"/>
      <c r="Y821" s="317"/>
      <c r="Z821" s="317"/>
    </row>
    <row r="822" spans="1:26" ht="12.75" customHeight="1" x14ac:dyDescent="0.2">
      <c r="A822" s="317"/>
      <c r="B822" s="317"/>
      <c r="C822" s="317"/>
      <c r="D822" s="317"/>
      <c r="E822" s="317"/>
      <c r="F822" s="317"/>
      <c r="G822" s="317"/>
      <c r="H822" s="317"/>
      <c r="I822" s="317"/>
      <c r="J822" s="317"/>
      <c r="K822" s="317"/>
      <c r="L822" s="317"/>
      <c r="M822" s="317"/>
      <c r="N822" s="317"/>
      <c r="O822" s="317"/>
      <c r="P822" s="317"/>
      <c r="Q822" s="317"/>
      <c r="R822" s="317"/>
      <c r="S822" s="317"/>
      <c r="T822" s="317"/>
      <c r="U822" s="317"/>
      <c r="V822" s="317"/>
      <c r="W822" s="317"/>
      <c r="X822" s="317"/>
      <c r="Y822" s="317"/>
      <c r="Z822" s="317"/>
    </row>
    <row r="823" spans="1:26" ht="12.75" customHeight="1" x14ac:dyDescent="0.2">
      <c r="A823" s="317"/>
      <c r="B823" s="317"/>
      <c r="C823" s="317"/>
      <c r="D823" s="317"/>
      <c r="E823" s="317"/>
      <c r="F823" s="317"/>
      <c r="G823" s="317"/>
      <c r="H823" s="317"/>
      <c r="I823" s="317"/>
      <c r="J823" s="317"/>
      <c r="K823" s="317"/>
      <c r="L823" s="317"/>
      <c r="M823" s="317"/>
      <c r="N823" s="317"/>
      <c r="O823" s="317"/>
      <c r="P823" s="317"/>
      <c r="Q823" s="317"/>
      <c r="R823" s="317"/>
      <c r="S823" s="317"/>
      <c r="T823" s="317"/>
      <c r="U823" s="317"/>
      <c r="V823" s="317"/>
      <c r="W823" s="317"/>
      <c r="X823" s="317"/>
      <c r="Y823" s="317"/>
      <c r="Z823" s="317"/>
    </row>
    <row r="824" spans="1:26" ht="12.75" customHeight="1" x14ac:dyDescent="0.2">
      <c r="A824" s="317"/>
      <c r="B824" s="317"/>
      <c r="C824" s="317"/>
      <c r="D824" s="317"/>
      <c r="E824" s="317"/>
      <c r="F824" s="317"/>
      <c r="G824" s="317"/>
      <c r="H824" s="317"/>
      <c r="I824" s="317"/>
      <c r="J824" s="317"/>
      <c r="K824" s="317"/>
      <c r="L824" s="317"/>
      <c r="M824" s="317"/>
      <c r="N824" s="317"/>
      <c r="O824" s="317"/>
      <c r="P824" s="317"/>
      <c r="Q824" s="317"/>
      <c r="R824" s="317"/>
      <c r="S824" s="317"/>
      <c r="T824" s="317"/>
      <c r="U824" s="317"/>
      <c r="V824" s="317"/>
      <c r="W824" s="317"/>
      <c r="X824" s="317"/>
      <c r="Y824" s="317"/>
      <c r="Z824" s="317"/>
    </row>
    <row r="825" spans="1:26" ht="12.75" customHeight="1" x14ac:dyDescent="0.2">
      <c r="A825" s="317"/>
      <c r="B825" s="317"/>
      <c r="C825" s="317"/>
      <c r="D825" s="317"/>
      <c r="E825" s="317"/>
      <c r="F825" s="317"/>
      <c r="G825" s="317"/>
      <c r="H825" s="317"/>
      <c r="I825" s="317"/>
      <c r="J825" s="317"/>
      <c r="K825" s="317"/>
      <c r="L825" s="317"/>
      <c r="M825" s="317"/>
      <c r="N825" s="317"/>
      <c r="O825" s="317"/>
      <c r="P825" s="317"/>
      <c r="Q825" s="317"/>
      <c r="R825" s="317"/>
      <c r="S825" s="317"/>
      <c r="T825" s="317"/>
      <c r="U825" s="317"/>
      <c r="V825" s="317"/>
      <c r="W825" s="317"/>
      <c r="X825" s="317"/>
      <c r="Y825" s="317"/>
      <c r="Z825" s="317"/>
    </row>
    <row r="826" spans="1:26" ht="12.75" customHeight="1" x14ac:dyDescent="0.2">
      <c r="A826" s="317"/>
      <c r="B826" s="317"/>
      <c r="C826" s="317"/>
      <c r="D826" s="317"/>
      <c r="E826" s="317"/>
      <c r="F826" s="317"/>
      <c r="G826" s="317"/>
      <c r="H826" s="317"/>
      <c r="I826" s="317"/>
      <c r="J826" s="317"/>
      <c r="K826" s="317"/>
      <c r="L826" s="317"/>
      <c r="M826" s="317"/>
      <c r="N826" s="317"/>
      <c r="O826" s="317"/>
      <c r="P826" s="317"/>
      <c r="Q826" s="317"/>
      <c r="R826" s="317"/>
      <c r="S826" s="317"/>
      <c r="T826" s="317"/>
      <c r="U826" s="317"/>
      <c r="V826" s="317"/>
      <c r="W826" s="317"/>
      <c r="X826" s="317"/>
      <c r="Y826" s="317"/>
      <c r="Z826" s="317"/>
    </row>
    <row r="827" spans="1:26" ht="12.75" customHeight="1" x14ac:dyDescent="0.2">
      <c r="A827" s="317"/>
      <c r="B827" s="317"/>
      <c r="C827" s="317"/>
      <c r="D827" s="317"/>
      <c r="E827" s="317"/>
      <c r="F827" s="317"/>
      <c r="G827" s="317"/>
      <c r="H827" s="317"/>
      <c r="I827" s="317"/>
      <c r="J827" s="317"/>
      <c r="K827" s="317"/>
      <c r="L827" s="317"/>
      <c r="M827" s="317"/>
      <c r="N827" s="317"/>
      <c r="O827" s="317"/>
      <c r="P827" s="317"/>
      <c r="Q827" s="317"/>
      <c r="R827" s="317"/>
      <c r="S827" s="317"/>
      <c r="T827" s="317"/>
      <c r="U827" s="317"/>
      <c r="V827" s="317"/>
      <c r="W827" s="317"/>
      <c r="X827" s="317"/>
      <c r="Y827" s="317"/>
      <c r="Z827" s="317"/>
    </row>
    <row r="828" spans="1:26" ht="12.75" customHeight="1" x14ac:dyDescent="0.2">
      <c r="A828" s="317"/>
      <c r="B828" s="317"/>
      <c r="C828" s="317"/>
      <c r="D828" s="317"/>
      <c r="E828" s="317"/>
      <c r="F828" s="317"/>
      <c r="G828" s="317"/>
      <c r="H828" s="317"/>
      <c r="I828" s="317"/>
      <c r="J828" s="317"/>
      <c r="K828" s="317"/>
      <c r="L828" s="317"/>
      <c r="M828" s="317"/>
      <c r="N828" s="317"/>
      <c r="O828" s="317"/>
      <c r="P828" s="317"/>
      <c r="Q828" s="317"/>
      <c r="R828" s="317"/>
      <c r="S828" s="317"/>
      <c r="T828" s="317"/>
      <c r="U828" s="317"/>
      <c r="V828" s="317"/>
      <c r="W828" s="317"/>
      <c r="X828" s="317"/>
      <c r="Y828" s="317"/>
      <c r="Z828" s="317"/>
    </row>
    <row r="829" spans="1:26" ht="12.75" customHeight="1" x14ac:dyDescent="0.2">
      <c r="A829" s="317"/>
      <c r="B829" s="317"/>
      <c r="C829" s="317"/>
      <c r="D829" s="317"/>
      <c r="E829" s="317"/>
      <c r="F829" s="317"/>
      <c r="G829" s="317"/>
      <c r="H829" s="317"/>
      <c r="I829" s="317"/>
      <c r="J829" s="317"/>
      <c r="K829" s="317"/>
      <c r="L829" s="317"/>
      <c r="M829" s="317"/>
      <c r="N829" s="317"/>
      <c r="O829" s="317"/>
      <c r="P829" s="317"/>
      <c r="Q829" s="317"/>
      <c r="R829" s="317"/>
      <c r="S829" s="317"/>
      <c r="T829" s="317"/>
      <c r="U829" s="317"/>
      <c r="V829" s="317"/>
      <c r="W829" s="317"/>
      <c r="X829" s="317"/>
      <c r="Y829" s="317"/>
      <c r="Z829" s="317"/>
    </row>
    <row r="830" spans="1:26" ht="12.75" customHeight="1" x14ac:dyDescent="0.2">
      <c r="A830" s="317"/>
      <c r="B830" s="317"/>
      <c r="C830" s="317"/>
      <c r="D830" s="317"/>
      <c r="E830" s="317"/>
      <c r="F830" s="317"/>
      <c r="G830" s="317"/>
      <c r="H830" s="317"/>
      <c r="I830" s="317"/>
      <c r="J830" s="317"/>
      <c r="K830" s="317"/>
      <c r="L830" s="317"/>
      <c r="M830" s="317"/>
      <c r="N830" s="317"/>
      <c r="O830" s="317"/>
      <c r="P830" s="317"/>
      <c r="Q830" s="317"/>
      <c r="R830" s="317"/>
      <c r="S830" s="317"/>
      <c r="T830" s="317"/>
      <c r="U830" s="317"/>
      <c r="V830" s="317"/>
      <c r="W830" s="317"/>
      <c r="X830" s="317"/>
      <c r="Y830" s="317"/>
      <c r="Z830" s="317"/>
    </row>
    <row r="831" spans="1:26" ht="12.75" customHeight="1" x14ac:dyDescent="0.2">
      <c r="A831" s="317"/>
      <c r="B831" s="317"/>
      <c r="C831" s="317"/>
      <c r="D831" s="317"/>
      <c r="E831" s="317"/>
      <c r="F831" s="317"/>
      <c r="G831" s="317"/>
      <c r="H831" s="317"/>
      <c r="I831" s="317"/>
      <c r="J831" s="317"/>
      <c r="K831" s="317"/>
      <c r="L831" s="317"/>
      <c r="M831" s="317"/>
      <c r="N831" s="317"/>
      <c r="O831" s="317"/>
      <c r="P831" s="317"/>
      <c r="Q831" s="317"/>
      <c r="R831" s="317"/>
      <c r="S831" s="317"/>
      <c r="T831" s="317"/>
      <c r="U831" s="317"/>
      <c r="V831" s="317"/>
      <c r="W831" s="317"/>
      <c r="X831" s="317"/>
      <c r="Y831" s="317"/>
      <c r="Z831" s="317"/>
    </row>
    <row r="832" spans="1:26" ht="12.75" customHeight="1" x14ac:dyDescent="0.2">
      <c r="A832" s="317"/>
      <c r="B832" s="317"/>
      <c r="C832" s="317"/>
      <c r="D832" s="317"/>
      <c r="E832" s="317"/>
      <c r="F832" s="317"/>
      <c r="G832" s="317"/>
      <c r="H832" s="317"/>
      <c r="I832" s="317"/>
      <c r="J832" s="317"/>
      <c r="K832" s="317"/>
      <c r="L832" s="317"/>
      <c r="M832" s="317"/>
      <c r="N832" s="317"/>
      <c r="O832" s="317"/>
      <c r="P832" s="317"/>
      <c r="Q832" s="317"/>
      <c r="R832" s="317"/>
      <c r="S832" s="317"/>
      <c r="T832" s="317"/>
      <c r="U832" s="317"/>
      <c r="V832" s="317"/>
      <c r="W832" s="317"/>
      <c r="X832" s="317"/>
      <c r="Y832" s="317"/>
      <c r="Z832" s="317"/>
    </row>
    <row r="833" spans="1:26" ht="12.75" customHeight="1" x14ac:dyDescent="0.2">
      <c r="A833" s="317"/>
      <c r="B833" s="317"/>
      <c r="C833" s="317"/>
      <c r="D833" s="317"/>
      <c r="E833" s="317"/>
      <c r="F833" s="317"/>
      <c r="G833" s="317"/>
      <c r="H833" s="317"/>
      <c r="I833" s="317"/>
      <c r="J833" s="317"/>
      <c r="K833" s="317"/>
      <c r="L833" s="317"/>
      <c r="M833" s="317"/>
      <c r="N833" s="317"/>
      <c r="O833" s="317"/>
      <c r="P833" s="317"/>
      <c r="Q833" s="317"/>
      <c r="R833" s="317"/>
      <c r="S833" s="317"/>
      <c r="T833" s="317"/>
      <c r="U833" s="317"/>
      <c r="V833" s="317"/>
      <c r="W833" s="317"/>
      <c r="X833" s="317"/>
      <c r="Y833" s="317"/>
      <c r="Z833" s="317"/>
    </row>
    <row r="834" spans="1:26" ht="12.75" customHeight="1" x14ac:dyDescent="0.2">
      <c r="A834" s="317"/>
      <c r="B834" s="317"/>
      <c r="C834" s="317"/>
      <c r="D834" s="317"/>
      <c r="E834" s="317"/>
      <c r="F834" s="317"/>
      <c r="G834" s="317"/>
      <c r="H834" s="317"/>
      <c r="I834" s="317"/>
      <c r="J834" s="317"/>
      <c r="K834" s="317"/>
      <c r="L834" s="317"/>
      <c r="M834" s="317"/>
      <c r="N834" s="317"/>
      <c r="O834" s="317"/>
      <c r="P834" s="317"/>
      <c r="Q834" s="317"/>
      <c r="R834" s="317"/>
      <c r="S834" s="317"/>
      <c r="T834" s="317"/>
      <c r="U834" s="317"/>
      <c r="V834" s="317"/>
      <c r="W834" s="317"/>
      <c r="X834" s="317"/>
      <c r="Y834" s="317"/>
      <c r="Z834" s="317"/>
    </row>
    <row r="835" spans="1:26" ht="12.75" customHeight="1" x14ac:dyDescent="0.2">
      <c r="A835" s="317"/>
      <c r="B835" s="317"/>
      <c r="C835" s="317"/>
      <c r="D835" s="317"/>
      <c r="E835" s="317"/>
      <c r="F835" s="317"/>
      <c r="G835" s="317"/>
      <c r="H835" s="317"/>
      <c r="I835" s="317"/>
      <c r="J835" s="317"/>
      <c r="K835" s="317"/>
      <c r="L835" s="317"/>
      <c r="M835" s="317"/>
      <c r="N835" s="317"/>
      <c r="O835" s="317"/>
      <c r="P835" s="317"/>
      <c r="Q835" s="317"/>
      <c r="R835" s="317"/>
      <c r="S835" s="317"/>
      <c r="T835" s="317"/>
      <c r="U835" s="317"/>
      <c r="V835" s="317"/>
      <c r="W835" s="317"/>
      <c r="X835" s="317"/>
      <c r="Y835" s="317"/>
      <c r="Z835" s="317"/>
    </row>
    <row r="836" spans="1:26" ht="12.75" customHeight="1" x14ac:dyDescent="0.2">
      <c r="A836" s="317"/>
      <c r="B836" s="317"/>
      <c r="C836" s="317"/>
      <c r="D836" s="317"/>
      <c r="E836" s="317"/>
      <c r="F836" s="317"/>
      <c r="G836" s="317"/>
      <c r="H836" s="317"/>
      <c r="I836" s="317"/>
      <c r="J836" s="317"/>
      <c r="K836" s="317"/>
      <c r="L836" s="317"/>
      <c r="M836" s="317"/>
      <c r="N836" s="317"/>
      <c r="O836" s="317"/>
      <c r="P836" s="317"/>
      <c r="Q836" s="317"/>
      <c r="R836" s="317"/>
      <c r="S836" s="317"/>
      <c r="T836" s="317"/>
      <c r="U836" s="317"/>
      <c r="V836" s="317"/>
      <c r="W836" s="317"/>
      <c r="X836" s="317"/>
      <c r="Y836" s="317"/>
      <c r="Z836" s="317"/>
    </row>
    <row r="837" spans="1:26" ht="12.75" customHeight="1" x14ac:dyDescent="0.2">
      <c r="A837" s="317"/>
      <c r="B837" s="317"/>
      <c r="C837" s="317"/>
      <c r="D837" s="317"/>
      <c r="E837" s="317"/>
      <c r="F837" s="317"/>
      <c r="G837" s="317"/>
      <c r="H837" s="317"/>
      <c r="I837" s="317"/>
      <c r="J837" s="317"/>
      <c r="K837" s="317"/>
      <c r="L837" s="317"/>
      <c r="M837" s="317"/>
      <c r="N837" s="317"/>
      <c r="O837" s="317"/>
      <c r="P837" s="317"/>
      <c r="Q837" s="317"/>
      <c r="R837" s="317"/>
      <c r="S837" s="317"/>
      <c r="T837" s="317"/>
      <c r="U837" s="317"/>
      <c r="V837" s="317"/>
      <c r="W837" s="317"/>
      <c r="X837" s="317"/>
      <c r="Y837" s="317"/>
      <c r="Z837" s="317"/>
    </row>
    <row r="838" spans="1:26" ht="12.75" customHeight="1" x14ac:dyDescent="0.2">
      <c r="A838" s="317"/>
      <c r="B838" s="317"/>
      <c r="C838" s="317"/>
      <c r="D838" s="317"/>
      <c r="E838" s="317"/>
      <c r="F838" s="317"/>
      <c r="G838" s="317"/>
      <c r="H838" s="317"/>
      <c r="I838" s="317"/>
      <c r="J838" s="317"/>
      <c r="K838" s="317"/>
      <c r="L838" s="317"/>
      <c r="M838" s="317"/>
      <c r="N838" s="317"/>
      <c r="O838" s="317"/>
      <c r="P838" s="317"/>
      <c r="Q838" s="317"/>
      <c r="R838" s="317"/>
      <c r="S838" s="317"/>
      <c r="T838" s="317"/>
      <c r="U838" s="317"/>
      <c r="V838" s="317"/>
      <c r="W838" s="317"/>
      <c r="X838" s="317"/>
      <c r="Y838" s="317"/>
      <c r="Z838" s="317"/>
    </row>
    <row r="839" spans="1:26" ht="12.75" customHeight="1" x14ac:dyDescent="0.2">
      <c r="A839" s="317"/>
      <c r="B839" s="317"/>
      <c r="C839" s="317"/>
      <c r="D839" s="317"/>
      <c r="E839" s="317"/>
      <c r="F839" s="317"/>
      <c r="G839" s="317"/>
      <c r="H839" s="317"/>
      <c r="I839" s="317"/>
      <c r="J839" s="317"/>
      <c r="K839" s="317"/>
      <c r="L839" s="317"/>
      <c r="M839" s="317"/>
      <c r="N839" s="317"/>
      <c r="O839" s="317"/>
      <c r="P839" s="317"/>
      <c r="Q839" s="317"/>
      <c r="R839" s="317"/>
      <c r="S839" s="317"/>
      <c r="T839" s="317"/>
      <c r="U839" s="317"/>
      <c r="V839" s="317"/>
      <c r="W839" s="317"/>
      <c r="X839" s="317"/>
      <c r="Y839" s="317"/>
      <c r="Z839" s="317"/>
    </row>
    <row r="840" spans="1:26" ht="12.75" customHeight="1" x14ac:dyDescent="0.2">
      <c r="A840" s="317"/>
      <c r="B840" s="317"/>
      <c r="C840" s="317"/>
      <c r="D840" s="317"/>
      <c r="E840" s="317"/>
      <c r="F840" s="317"/>
      <c r="G840" s="317"/>
      <c r="H840" s="317"/>
      <c r="I840" s="317"/>
      <c r="J840" s="317"/>
      <c r="K840" s="317"/>
      <c r="L840" s="317"/>
      <c r="M840" s="317"/>
      <c r="N840" s="317"/>
      <c r="O840" s="317"/>
      <c r="P840" s="317"/>
      <c r="Q840" s="317"/>
      <c r="R840" s="317"/>
      <c r="S840" s="317"/>
      <c r="T840" s="317"/>
      <c r="U840" s="317"/>
      <c r="V840" s="317"/>
      <c r="W840" s="317"/>
      <c r="X840" s="317"/>
      <c r="Y840" s="317"/>
      <c r="Z840" s="317"/>
    </row>
    <row r="841" spans="1:26" ht="12.75" customHeight="1" x14ac:dyDescent="0.2">
      <c r="A841" s="317"/>
      <c r="B841" s="317"/>
      <c r="C841" s="317"/>
      <c r="D841" s="317"/>
      <c r="E841" s="317"/>
      <c r="F841" s="317"/>
      <c r="G841" s="317"/>
      <c r="H841" s="317"/>
      <c r="I841" s="317"/>
      <c r="J841" s="317"/>
      <c r="K841" s="317"/>
      <c r="L841" s="317"/>
      <c r="M841" s="317"/>
      <c r="N841" s="317"/>
      <c r="O841" s="317"/>
      <c r="P841" s="317"/>
      <c r="Q841" s="317"/>
      <c r="R841" s="317"/>
      <c r="S841" s="317"/>
      <c r="T841" s="317"/>
      <c r="U841" s="317"/>
      <c r="V841" s="317"/>
      <c r="W841" s="317"/>
      <c r="X841" s="317"/>
      <c r="Y841" s="317"/>
      <c r="Z841" s="317"/>
    </row>
    <row r="842" spans="1:26" ht="12.75" customHeight="1" x14ac:dyDescent="0.2">
      <c r="A842" s="317"/>
      <c r="B842" s="317"/>
      <c r="C842" s="317"/>
      <c r="D842" s="317"/>
      <c r="E842" s="317"/>
      <c r="F842" s="317"/>
      <c r="G842" s="317"/>
      <c r="H842" s="317"/>
      <c r="I842" s="317"/>
      <c r="J842" s="317"/>
      <c r="K842" s="317"/>
      <c r="L842" s="317"/>
      <c r="M842" s="317"/>
      <c r="N842" s="317"/>
      <c r="O842" s="317"/>
      <c r="P842" s="317"/>
      <c r="Q842" s="317"/>
      <c r="R842" s="317"/>
      <c r="S842" s="317"/>
      <c r="T842" s="317"/>
      <c r="U842" s="317"/>
      <c r="V842" s="317"/>
      <c r="W842" s="317"/>
      <c r="X842" s="317"/>
      <c r="Y842" s="317"/>
      <c r="Z842" s="317"/>
    </row>
    <row r="843" spans="1:26" ht="12.75" customHeight="1" x14ac:dyDescent="0.2">
      <c r="A843" s="317"/>
      <c r="B843" s="317"/>
      <c r="C843" s="317"/>
      <c r="D843" s="317"/>
      <c r="E843" s="317"/>
      <c r="F843" s="317"/>
      <c r="G843" s="317"/>
      <c r="H843" s="317"/>
      <c r="I843" s="317"/>
      <c r="J843" s="317"/>
      <c r="K843" s="317"/>
      <c r="L843" s="317"/>
      <c r="M843" s="317"/>
      <c r="N843" s="317"/>
      <c r="O843" s="317"/>
      <c r="P843" s="317"/>
      <c r="Q843" s="317"/>
      <c r="R843" s="317"/>
      <c r="S843" s="317"/>
      <c r="T843" s="317"/>
      <c r="U843" s="317"/>
      <c r="V843" s="317"/>
      <c r="W843" s="317"/>
      <c r="X843" s="317"/>
      <c r="Y843" s="317"/>
      <c r="Z843" s="317"/>
    </row>
    <row r="844" spans="1:26" ht="12.75" customHeight="1" x14ac:dyDescent="0.2">
      <c r="A844" s="317"/>
      <c r="B844" s="317"/>
      <c r="C844" s="317"/>
      <c r="D844" s="317"/>
      <c r="E844" s="317"/>
      <c r="F844" s="317"/>
      <c r="G844" s="317"/>
      <c r="H844" s="317"/>
      <c r="I844" s="317"/>
      <c r="J844" s="317"/>
      <c r="K844" s="317"/>
      <c r="L844" s="317"/>
      <c r="M844" s="317"/>
      <c r="N844" s="317"/>
      <c r="O844" s="317"/>
      <c r="P844" s="317"/>
      <c r="Q844" s="317"/>
      <c r="R844" s="317"/>
      <c r="S844" s="317"/>
      <c r="T844" s="317"/>
      <c r="U844" s="317"/>
      <c r="V844" s="317"/>
      <c r="W844" s="317"/>
      <c r="X844" s="317"/>
      <c r="Y844" s="317"/>
      <c r="Z844" s="317"/>
    </row>
    <row r="845" spans="1:26" ht="12.75" customHeight="1" x14ac:dyDescent="0.2">
      <c r="A845" s="317"/>
      <c r="B845" s="317"/>
      <c r="C845" s="317"/>
      <c r="D845" s="317"/>
      <c r="E845" s="317"/>
      <c r="F845" s="317"/>
      <c r="G845" s="317"/>
      <c r="H845" s="317"/>
      <c r="I845" s="317"/>
      <c r="J845" s="317"/>
      <c r="K845" s="317"/>
      <c r="L845" s="317"/>
      <c r="M845" s="317"/>
      <c r="N845" s="317"/>
      <c r="O845" s="317"/>
      <c r="P845" s="317"/>
      <c r="Q845" s="317"/>
      <c r="R845" s="317"/>
      <c r="S845" s="317"/>
      <c r="T845" s="317"/>
      <c r="U845" s="317"/>
      <c r="V845" s="317"/>
      <c r="W845" s="317"/>
      <c r="X845" s="317"/>
      <c r="Y845" s="317"/>
      <c r="Z845" s="317"/>
    </row>
    <row r="846" spans="1:26" ht="12.75" customHeight="1" x14ac:dyDescent="0.2">
      <c r="A846" s="317"/>
      <c r="B846" s="317"/>
      <c r="C846" s="317"/>
      <c r="D846" s="317"/>
      <c r="E846" s="317"/>
      <c r="F846" s="317"/>
      <c r="G846" s="317"/>
      <c r="H846" s="317"/>
      <c r="I846" s="317"/>
      <c r="J846" s="317"/>
      <c r="K846" s="317"/>
      <c r="L846" s="317"/>
      <c r="M846" s="317"/>
      <c r="N846" s="317"/>
      <c r="O846" s="317"/>
      <c r="P846" s="317"/>
      <c r="Q846" s="317"/>
      <c r="R846" s="317"/>
      <c r="S846" s="317"/>
      <c r="T846" s="317"/>
      <c r="U846" s="317"/>
      <c r="V846" s="317"/>
      <c r="W846" s="317"/>
      <c r="X846" s="317"/>
      <c r="Y846" s="317"/>
      <c r="Z846" s="317"/>
    </row>
    <row r="847" spans="1:26" ht="12.75" customHeight="1" x14ac:dyDescent="0.2">
      <c r="A847" s="317"/>
      <c r="B847" s="317"/>
      <c r="C847" s="317"/>
      <c r="D847" s="317"/>
      <c r="E847" s="317"/>
      <c r="F847" s="317"/>
      <c r="G847" s="317"/>
      <c r="H847" s="317"/>
      <c r="I847" s="317"/>
      <c r="J847" s="317"/>
      <c r="K847" s="317"/>
      <c r="L847" s="317"/>
      <c r="M847" s="317"/>
      <c r="N847" s="317"/>
      <c r="O847" s="317"/>
      <c r="P847" s="317"/>
      <c r="Q847" s="317"/>
      <c r="R847" s="317"/>
      <c r="S847" s="317"/>
      <c r="T847" s="317"/>
      <c r="U847" s="317"/>
      <c r="V847" s="317"/>
      <c r="W847" s="317"/>
      <c r="X847" s="317"/>
      <c r="Y847" s="317"/>
      <c r="Z847" s="317"/>
    </row>
    <row r="848" spans="1:26" ht="12.75" customHeight="1" x14ac:dyDescent="0.2">
      <c r="A848" s="317"/>
      <c r="B848" s="317"/>
      <c r="C848" s="317"/>
      <c r="D848" s="317"/>
      <c r="E848" s="317"/>
      <c r="F848" s="317"/>
      <c r="G848" s="317"/>
      <c r="H848" s="317"/>
      <c r="I848" s="317"/>
      <c r="J848" s="317"/>
      <c r="K848" s="317"/>
      <c r="L848" s="317"/>
      <c r="M848" s="317"/>
      <c r="N848" s="317"/>
      <c r="O848" s="317"/>
      <c r="P848" s="317"/>
      <c r="Q848" s="317"/>
      <c r="R848" s="317"/>
      <c r="S848" s="317"/>
      <c r="T848" s="317"/>
      <c r="U848" s="317"/>
      <c r="V848" s="317"/>
      <c r="W848" s="317"/>
      <c r="X848" s="317"/>
      <c r="Y848" s="317"/>
      <c r="Z848" s="317"/>
    </row>
    <row r="849" spans="1:26" ht="12.75" customHeight="1" x14ac:dyDescent="0.2">
      <c r="A849" s="317"/>
      <c r="B849" s="317"/>
      <c r="C849" s="317"/>
      <c r="D849" s="317"/>
      <c r="E849" s="317"/>
      <c r="F849" s="317"/>
      <c r="G849" s="317"/>
      <c r="H849" s="317"/>
      <c r="I849" s="317"/>
      <c r="J849" s="317"/>
      <c r="K849" s="317"/>
      <c r="L849" s="317"/>
      <c r="M849" s="317"/>
      <c r="N849" s="317"/>
      <c r="O849" s="317"/>
      <c r="P849" s="317"/>
      <c r="Q849" s="317"/>
      <c r="R849" s="317"/>
      <c r="S849" s="317"/>
      <c r="T849" s="317"/>
      <c r="U849" s="317"/>
      <c r="V849" s="317"/>
      <c r="W849" s="317"/>
      <c r="X849" s="317"/>
      <c r="Y849" s="317"/>
      <c r="Z849" s="317"/>
    </row>
    <row r="850" spans="1:26" ht="12.75" customHeight="1" x14ac:dyDescent="0.2">
      <c r="A850" s="317"/>
      <c r="B850" s="317"/>
      <c r="C850" s="317"/>
      <c r="D850" s="317"/>
      <c r="E850" s="317"/>
      <c r="F850" s="317"/>
      <c r="G850" s="317"/>
      <c r="H850" s="317"/>
      <c r="I850" s="317"/>
      <c r="J850" s="317"/>
      <c r="K850" s="317"/>
      <c r="L850" s="317"/>
      <c r="M850" s="317"/>
      <c r="N850" s="317"/>
      <c r="O850" s="317"/>
      <c r="P850" s="317"/>
      <c r="Q850" s="317"/>
      <c r="R850" s="317"/>
      <c r="S850" s="317"/>
      <c r="T850" s="317"/>
      <c r="U850" s="317"/>
      <c r="V850" s="317"/>
      <c r="W850" s="317"/>
      <c r="X850" s="317"/>
      <c r="Y850" s="317"/>
      <c r="Z850" s="317"/>
    </row>
    <row r="851" spans="1:26" ht="12.75" customHeight="1" x14ac:dyDescent="0.2">
      <c r="A851" s="317"/>
      <c r="B851" s="317"/>
      <c r="C851" s="317"/>
      <c r="D851" s="317"/>
      <c r="E851" s="317"/>
      <c r="F851" s="317"/>
      <c r="G851" s="317"/>
      <c r="H851" s="317"/>
      <c r="I851" s="317"/>
      <c r="J851" s="317"/>
      <c r="K851" s="317"/>
      <c r="L851" s="317"/>
      <c r="M851" s="317"/>
      <c r="N851" s="317"/>
      <c r="O851" s="317"/>
      <c r="P851" s="317"/>
      <c r="Q851" s="317"/>
      <c r="R851" s="317"/>
      <c r="S851" s="317"/>
      <c r="T851" s="317"/>
      <c r="U851" s="317"/>
      <c r="V851" s="317"/>
      <c r="W851" s="317"/>
      <c r="X851" s="317"/>
      <c r="Y851" s="317"/>
      <c r="Z851" s="317"/>
    </row>
    <row r="852" spans="1:26" ht="12.75" customHeight="1" x14ac:dyDescent="0.2">
      <c r="A852" s="317"/>
      <c r="B852" s="317"/>
      <c r="C852" s="317"/>
      <c r="D852" s="317"/>
      <c r="E852" s="317"/>
      <c r="F852" s="317"/>
      <c r="G852" s="317"/>
      <c r="H852" s="317"/>
      <c r="I852" s="317"/>
      <c r="J852" s="317"/>
      <c r="K852" s="317"/>
      <c r="L852" s="317"/>
      <c r="M852" s="317"/>
      <c r="N852" s="317"/>
      <c r="O852" s="317"/>
      <c r="P852" s="317"/>
      <c r="Q852" s="317"/>
      <c r="R852" s="317"/>
      <c r="S852" s="317"/>
      <c r="T852" s="317"/>
      <c r="U852" s="317"/>
      <c r="V852" s="317"/>
      <c r="W852" s="317"/>
      <c r="X852" s="317"/>
      <c r="Y852" s="317"/>
      <c r="Z852" s="317"/>
    </row>
    <row r="853" spans="1:26" ht="12.75" customHeight="1" x14ac:dyDescent="0.2">
      <c r="A853" s="317"/>
      <c r="B853" s="317"/>
      <c r="C853" s="317"/>
      <c r="D853" s="317"/>
      <c r="E853" s="317"/>
      <c r="F853" s="317"/>
      <c r="G853" s="317"/>
      <c r="H853" s="317"/>
      <c r="I853" s="317"/>
      <c r="J853" s="317"/>
      <c r="K853" s="317"/>
      <c r="L853" s="317"/>
      <c r="M853" s="317"/>
      <c r="N853" s="317"/>
      <c r="O853" s="317"/>
      <c r="P853" s="317"/>
      <c r="Q853" s="317"/>
      <c r="R853" s="317"/>
      <c r="S853" s="317"/>
      <c r="T853" s="317"/>
      <c r="U853" s="317"/>
      <c r="V853" s="317"/>
      <c r="W853" s="317"/>
      <c r="X853" s="317"/>
      <c r="Y853" s="317"/>
      <c r="Z853" s="317"/>
    </row>
    <row r="854" spans="1:26" ht="12.75" customHeight="1" x14ac:dyDescent="0.2">
      <c r="A854" s="317"/>
      <c r="B854" s="317"/>
      <c r="C854" s="317"/>
      <c r="D854" s="317"/>
      <c r="E854" s="317"/>
      <c r="F854" s="317"/>
      <c r="G854" s="317"/>
      <c r="H854" s="317"/>
      <c r="I854" s="317"/>
      <c r="J854" s="317"/>
      <c r="K854" s="317"/>
      <c r="L854" s="317"/>
      <c r="M854" s="317"/>
      <c r="N854" s="317"/>
      <c r="O854" s="317"/>
      <c r="P854" s="317"/>
      <c r="Q854" s="317"/>
      <c r="R854" s="317"/>
      <c r="S854" s="317"/>
      <c r="T854" s="317"/>
      <c r="U854" s="317"/>
      <c r="V854" s="317"/>
      <c r="W854" s="317"/>
      <c r="X854" s="317"/>
      <c r="Y854" s="317"/>
      <c r="Z854" s="317"/>
    </row>
    <row r="855" spans="1:26" ht="12.75" customHeight="1" x14ac:dyDescent="0.2">
      <c r="A855" s="317"/>
      <c r="B855" s="317"/>
      <c r="C855" s="317"/>
      <c r="D855" s="317"/>
      <c r="E855" s="317"/>
      <c r="F855" s="317"/>
      <c r="G855" s="317"/>
      <c r="H855" s="317"/>
      <c r="I855" s="317"/>
      <c r="J855" s="317"/>
      <c r="K855" s="317"/>
      <c r="L855" s="317"/>
      <c r="M855" s="317"/>
      <c r="N855" s="317"/>
      <c r="O855" s="317"/>
      <c r="P855" s="317"/>
      <c r="Q855" s="317"/>
      <c r="R855" s="317"/>
      <c r="S855" s="317"/>
      <c r="T855" s="317"/>
      <c r="U855" s="317"/>
      <c r="V855" s="317"/>
      <c r="W855" s="317"/>
      <c r="X855" s="317"/>
      <c r="Y855" s="317"/>
      <c r="Z855" s="317"/>
    </row>
    <row r="856" spans="1:26" ht="12.75" customHeight="1" x14ac:dyDescent="0.2">
      <c r="A856" s="317"/>
      <c r="B856" s="317"/>
      <c r="C856" s="317"/>
      <c r="D856" s="317"/>
      <c r="E856" s="317"/>
      <c r="F856" s="317"/>
      <c r="G856" s="317"/>
      <c r="H856" s="317"/>
      <c r="I856" s="317"/>
      <c r="J856" s="317"/>
      <c r="K856" s="317"/>
      <c r="L856" s="317"/>
      <c r="M856" s="317"/>
      <c r="N856" s="317"/>
      <c r="O856" s="317"/>
      <c r="P856" s="317"/>
      <c r="Q856" s="317"/>
      <c r="R856" s="317"/>
      <c r="S856" s="317"/>
      <c r="T856" s="317"/>
      <c r="U856" s="317"/>
      <c r="V856" s="317"/>
      <c r="W856" s="317"/>
      <c r="X856" s="317"/>
      <c r="Y856" s="317"/>
      <c r="Z856" s="317"/>
    </row>
    <row r="857" spans="1:26" ht="12.75" customHeight="1" x14ac:dyDescent="0.2">
      <c r="A857" s="317"/>
      <c r="B857" s="317"/>
      <c r="C857" s="317"/>
      <c r="D857" s="317"/>
      <c r="E857" s="317"/>
      <c r="F857" s="317"/>
      <c r="G857" s="317"/>
      <c r="H857" s="317"/>
      <c r="I857" s="317"/>
      <c r="J857" s="317"/>
      <c r="K857" s="317"/>
      <c r="L857" s="317"/>
      <c r="M857" s="317"/>
      <c r="N857" s="317"/>
      <c r="O857" s="317"/>
      <c r="P857" s="317"/>
      <c r="Q857" s="317"/>
      <c r="R857" s="317"/>
      <c r="S857" s="317"/>
      <c r="T857" s="317"/>
      <c r="U857" s="317"/>
      <c r="V857" s="317"/>
      <c r="W857" s="317"/>
      <c r="X857" s="317"/>
      <c r="Y857" s="317"/>
      <c r="Z857" s="317"/>
    </row>
    <row r="858" spans="1:26" ht="12.75" customHeight="1" x14ac:dyDescent="0.2">
      <c r="A858" s="317"/>
      <c r="B858" s="317"/>
      <c r="C858" s="317"/>
      <c r="D858" s="317"/>
      <c r="E858" s="317"/>
      <c r="F858" s="317"/>
      <c r="G858" s="317"/>
      <c r="H858" s="317"/>
      <c r="I858" s="317"/>
      <c r="J858" s="317"/>
      <c r="K858" s="317"/>
      <c r="L858" s="317"/>
      <c r="M858" s="317"/>
      <c r="N858" s="317"/>
      <c r="O858" s="317"/>
      <c r="P858" s="317"/>
      <c r="Q858" s="317"/>
      <c r="R858" s="317"/>
      <c r="S858" s="317"/>
      <c r="T858" s="317"/>
      <c r="U858" s="317"/>
      <c r="V858" s="317"/>
      <c r="W858" s="317"/>
      <c r="X858" s="317"/>
      <c r="Y858" s="317"/>
      <c r="Z858" s="317"/>
    </row>
    <row r="859" spans="1:26" ht="12.75" customHeight="1" x14ac:dyDescent="0.2">
      <c r="A859" s="317"/>
      <c r="B859" s="317"/>
      <c r="C859" s="317"/>
      <c r="D859" s="317"/>
      <c r="E859" s="317"/>
      <c r="F859" s="317"/>
      <c r="G859" s="317"/>
      <c r="H859" s="317"/>
      <c r="I859" s="317"/>
      <c r="J859" s="317"/>
      <c r="K859" s="317"/>
      <c r="L859" s="317"/>
      <c r="M859" s="317"/>
      <c r="N859" s="317"/>
      <c r="O859" s="317"/>
      <c r="P859" s="317"/>
      <c r="Q859" s="317"/>
      <c r="R859" s="317"/>
      <c r="S859" s="317"/>
      <c r="T859" s="317"/>
      <c r="U859" s="317"/>
      <c r="V859" s="317"/>
      <c r="W859" s="317"/>
      <c r="X859" s="317"/>
      <c r="Y859" s="317"/>
      <c r="Z859" s="317"/>
    </row>
    <row r="860" spans="1:26" ht="12.75" customHeight="1" x14ac:dyDescent="0.2">
      <c r="A860" s="317"/>
      <c r="B860" s="317"/>
      <c r="C860" s="317"/>
      <c r="D860" s="317"/>
      <c r="E860" s="317"/>
      <c r="F860" s="317"/>
      <c r="G860" s="317"/>
      <c r="H860" s="317"/>
      <c r="I860" s="317"/>
      <c r="J860" s="317"/>
      <c r="K860" s="317"/>
      <c r="L860" s="317"/>
      <c r="M860" s="317"/>
      <c r="N860" s="317"/>
      <c r="O860" s="317"/>
      <c r="P860" s="317"/>
      <c r="Q860" s="317"/>
      <c r="R860" s="317"/>
      <c r="S860" s="317"/>
      <c r="T860" s="317"/>
      <c r="U860" s="317"/>
      <c r="V860" s="317"/>
      <c r="W860" s="317"/>
      <c r="X860" s="317"/>
      <c r="Y860" s="317"/>
      <c r="Z860" s="317"/>
    </row>
    <row r="861" spans="1:26" ht="12.75" customHeight="1" x14ac:dyDescent="0.2">
      <c r="A861" s="317"/>
      <c r="B861" s="317"/>
      <c r="C861" s="317"/>
      <c r="D861" s="317"/>
      <c r="E861" s="317"/>
      <c r="F861" s="317"/>
      <c r="G861" s="317"/>
      <c r="H861" s="317"/>
      <c r="I861" s="317"/>
      <c r="J861" s="317"/>
      <c r="K861" s="317"/>
      <c r="L861" s="317"/>
      <c r="M861" s="317"/>
      <c r="N861" s="317"/>
      <c r="O861" s="317"/>
      <c r="P861" s="317"/>
      <c r="Q861" s="317"/>
      <c r="R861" s="317"/>
      <c r="S861" s="317"/>
      <c r="T861" s="317"/>
      <c r="U861" s="317"/>
      <c r="V861" s="317"/>
      <c r="W861" s="317"/>
      <c r="X861" s="317"/>
      <c r="Y861" s="317"/>
      <c r="Z861" s="317"/>
    </row>
    <row r="862" spans="1:26" ht="12.75" customHeight="1" x14ac:dyDescent="0.2">
      <c r="A862" s="317"/>
      <c r="B862" s="317"/>
      <c r="C862" s="317"/>
      <c r="D862" s="317"/>
      <c r="E862" s="317"/>
      <c r="F862" s="317"/>
      <c r="G862" s="317"/>
      <c r="H862" s="317"/>
      <c r="I862" s="317"/>
      <c r="J862" s="317"/>
      <c r="K862" s="317"/>
      <c r="L862" s="317"/>
      <c r="M862" s="317"/>
      <c r="N862" s="317"/>
      <c r="O862" s="317"/>
      <c r="P862" s="317"/>
      <c r="Q862" s="317"/>
      <c r="R862" s="317"/>
      <c r="S862" s="317"/>
      <c r="T862" s="317"/>
      <c r="U862" s="317"/>
      <c r="V862" s="317"/>
      <c r="W862" s="317"/>
      <c r="X862" s="317"/>
      <c r="Y862" s="317"/>
      <c r="Z862" s="317"/>
    </row>
    <row r="863" spans="1:26" ht="12.75" customHeight="1" x14ac:dyDescent="0.2">
      <c r="A863" s="317"/>
      <c r="B863" s="317"/>
      <c r="C863" s="317"/>
      <c r="D863" s="317"/>
      <c r="E863" s="317"/>
      <c r="F863" s="317"/>
      <c r="G863" s="317"/>
      <c r="H863" s="317"/>
      <c r="I863" s="317"/>
      <c r="J863" s="317"/>
      <c r="K863" s="317"/>
      <c r="L863" s="317"/>
      <c r="M863" s="317"/>
      <c r="N863" s="317"/>
      <c r="O863" s="317"/>
      <c r="P863" s="317"/>
      <c r="Q863" s="317"/>
      <c r="R863" s="317"/>
      <c r="S863" s="317"/>
      <c r="T863" s="317"/>
      <c r="U863" s="317"/>
      <c r="V863" s="317"/>
      <c r="W863" s="317"/>
      <c r="X863" s="317"/>
      <c r="Y863" s="317"/>
      <c r="Z863" s="317"/>
    </row>
    <row r="864" spans="1:26" ht="12.75" customHeight="1" x14ac:dyDescent="0.2">
      <c r="A864" s="317"/>
      <c r="B864" s="317"/>
      <c r="C864" s="317"/>
      <c r="D864" s="317"/>
      <c r="E864" s="317"/>
      <c r="F864" s="317"/>
      <c r="G864" s="317"/>
      <c r="H864" s="317"/>
      <c r="I864" s="317"/>
      <c r="J864" s="317"/>
      <c r="K864" s="317"/>
      <c r="L864" s="317"/>
      <c r="M864" s="317"/>
      <c r="N864" s="317"/>
      <c r="O864" s="317"/>
      <c r="P864" s="317"/>
      <c r="Q864" s="317"/>
      <c r="R864" s="317"/>
      <c r="S864" s="317"/>
      <c r="T864" s="317"/>
      <c r="U864" s="317"/>
      <c r="V864" s="317"/>
      <c r="W864" s="317"/>
      <c r="X864" s="317"/>
      <c r="Y864" s="317"/>
      <c r="Z864" s="317"/>
    </row>
    <row r="865" spans="1:26" ht="12.75" customHeight="1" x14ac:dyDescent="0.2">
      <c r="A865" s="317"/>
      <c r="B865" s="317"/>
      <c r="C865" s="317"/>
      <c r="D865" s="317"/>
      <c r="E865" s="317"/>
      <c r="F865" s="317"/>
      <c r="G865" s="317"/>
      <c r="H865" s="317"/>
      <c r="I865" s="317"/>
      <c r="J865" s="317"/>
      <c r="K865" s="317"/>
      <c r="L865" s="317"/>
      <c r="M865" s="317"/>
      <c r="N865" s="317"/>
      <c r="O865" s="317"/>
      <c r="P865" s="317"/>
      <c r="Q865" s="317"/>
      <c r="R865" s="317"/>
      <c r="S865" s="317"/>
      <c r="T865" s="317"/>
      <c r="U865" s="317"/>
      <c r="V865" s="317"/>
      <c r="W865" s="317"/>
      <c r="X865" s="317"/>
      <c r="Y865" s="317"/>
      <c r="Z865" s="317"/>
    </row>
    <row r="866" spans="1:26" ht="12.75" customHeight="1" x14ac:dyDescent="0.2">
      <c r="A866" s="317"/>
      <c r="B866" s="317"/>
      <c r="C866" s="317"/>
      <c r="D866" s="317"/>
      <c r="E866" s="317"/>
      <c r="F866" s="317"/>
      <c r="G866" s="317"/>
      <c r="H866" s="317"/>
      <c r="I866" s="317"/>
      <c r="J866" s="317"/>
      <c r="K866" s="317"/>
      <c r="L866" s="317"/>
      <c r="M866" s="317"/>
      <c r="N866" s="317"/>
      <c r="O866" s="317"/>
      <c r="P866" s="317"/>
      <c r="Q866" s="317"/>
      <c r="R866" s="317"/>
      <c r="S866" s="317"/>
      <c r="T866" s="317"/>
      <c r="U866" s="317"/>
      <c r="V866" s="317"/>
      <c r="W866" s="317"/>
      <c r="X866" s="317"/>
      <c r="Y866" s="317"/>
      <c r="Z866" s="317"/>
    </row>
    <row r="867" spans="1:26" ht="12.75" customHeight="1" x14ac:dyDescent="0.2">
      <c r="A867" s="317"/>
      <c r="B867" s="317"/>
      <c r="C867" s="317"/>
      <c r="D867" s="317"/>
      <c r="E867" s="317"/>
      <c r="F867" s="317"/>
      <c r="G867" s="317"/>
      <c r="H867" s="317"/>
      <c r="I867" s="317"/>
      <c r="J867" s="317"/>
      <c r="K867" s="317"/>
      <c r="L867" s="317"/>
      <c r="M867" s="317"/>
      <c r="N867" s="317"/>
      <c r="O867" s="317"/>
      <c r="P867" s="317"/>
      <c r="Q867" s="317"/>
      <c r="R867" s="317"/>
      <c r="S867" s="317"/>
      <c r="T867" s="317"/>
      <c r="U867" s="317"/>
      <c r="V867" s="317"/>
      <c r="W867" s="317"/>
      <c r="X867" s="317"/>
      <c r="Y867" s="317"/>
      <c r="Z867" s="317"/>
    </row>
    <row r="868" spans="1:26" ht="12.75" customHeight="1" x14ac:dyDescent="0.2">
      <c r="A868" s="317"/>
      <c r="B868" s="317"/>
      <c r="C868" s="317"/>
      <c r="D868" s="317"/>
      <c r="E868" s="317"/>
      <c r="F868" s="317"/>
      <c r="G868" s="317"/>
      <c r="H868" s="317"/>
      <c r="I868" s="317"/>
      <c r="J868" s="317"/>
      <c r="K868" s="317"/>
      <c r="L868" s="317"/>
      <c r="M868" s="317"/>
      <c r="N868" s="317"/>
      <c r="O868" s="317"/>
      <c r="P868" s="317"/>
      <c r="Q868" s="317"/>
      <c r="R868" s="317"/>
      <c r="S868" s="317"/>
      <c r="T868" s="317"/>
      <c r="U868" s="317"/>
      <c r="V868" s="317"/>
      <c r="W868" s="317"/>
      <c r="X868" s="317"/>
      <c r="Y868" s="317"/>
      <c r="Z868" s="317"/>
    </row>
    <row r="869" spans="1:26" ht="12.75" customHeight="1" x14ac:dyDescent="0.2">
      <c r="A869" s="317"/>
      <c r="B869" s="317"/>
      <c r="C869" s="317"/>
      <c r="D869" s="317"/>
      <c r="E869" s="317"/>
      <c r="F869" s="317"/>
      <c r="G869" s="317"/>
      <c r="H869" s="317"/>
      <c r="I869" s="317"/>
      <c r="J869" s="317"/>
      <c r="K869" s="317"/>
      <c r="L869" s="317"/>
      <c r="M869" s="317"/>
      <c r="N869" s="317"/>
      <c r="O869" s="317"/>
      <c r="P869" s="317"/>
      <c r="Q869" s="317"/>
      <c r="R869" s="317"/>
      <c r="S869" s="317"/>
      <c r="T869" s="317"/>
      <c r="U869" s="317"/>
      <c r="V869" s="317"/>
      <c r="W869" s="317"/>
      <c r="X869" s="317"/>
      <c r="Y869" s="317"/>
      <c r="Z869" s="317"/>
    </row>
    <row r="870" spans="1:26" ht="12.75" customHeight="1" x14ac:dyDescent="0.2">
      <c r="A870" s="317"/>
      <c r="B870" s="317"/>
      <c r="C870" s="317"/>
      <c r="D870" s="317"/>
      <c r="E870" s="317"/>
      <c r="F870" s="317"/>
      <c r="G870" s="317"/>
      <c r="H870" s="317"/>
      <c r="I870" s="317"/>
      <c r="J870" s="317"/>
      <c r="K870" s="317"/>
      <c r="L870" s="317"/>
      <c r="M870" s="317"/>
      <c r="N870" s="317"/>
      <c r="O870" s="317"/>
      <c r="P870" s="317"/>
      <c r="Q870" s="317"/>
      <c r="R870" s="317"/>
      <c r="S870" s="317"/>
      <c r="T870" s="317"/>
      <c r="U870" s="317"/>
      <c r="V870" s="317"/>
      <c r="W870" s="317"/>
      <c r="X870" s="317"/>
      <c r="Y870" s="317"/>
      <c r="Z870" s="317"/>
    </row>
    <row r="871" spans="1:26" ht="12.75" customHeight="1" x14ac:dyDescent="0.2">
      <c r="A871" s="317"/>
      <c r="B871" s="317"/>
      <c r="C871" s="317"/>
      <c r="D871" s="317"/>
      <c r="E871" s="317"/>
      <c r="F871" s="317"/>
      <c r="G871" s="317"/>
      <c r="H871" s="317"/>
      <c r="I871" s="317"/>
      <c r="J871" s="317"/>
      <c r="K871" s="317"/>
      <c r="L871" s="317"/>
      <c r="M871" s="317"/>
      <c r="N871" s="317"/>
      <c r="O871" s="317"/>
      <c r="P871" s="317"/>
      <c r="Q871" s="317"/>
      <c r="R871" s="317"/>
      <c r="S871" s="317"/>
      <c r="T871" s="317"/>
      <c r="U871" s="317"/>
      <c r="V871" s="317"/>
      <c r="W871" s="317"/>
      <c r="X871" s="317"/>
      <c r="Y871" s="317"/>
      <c r="Z871" s="317"/>
    </row>
    <row r="872" spans="1:26" ht="12.75" customHeight="1" x14ac:dyDescent="0.2">
      <c r="A872" s="317"/>
      <c r="B872" s="317"/>
      <c r="C872" s="317"/>
      <c r="D872" s="317"/>
      <c r="E872" s="317"/>
      <c r="F872" s="317"/>
      <c r="G872" s="317"/>
      <c r="H872" s="317"/>
      <c r="I872" s="317"/>
      <c r="J872" s="317"/>
      <c r="K872" s="317"/>
      <c r="L872" s="317"/>
      <c r="M872" s="317"/>
      <c r="N872" s="317"/>
      <c r="O872" s="317"/>
      <c r="P872" s="317"/>
      <c r="Q872" s="317"/>
      <c r="R872" s="317"/>
      <c r="S872" s="317"/>
      <c r="T872" s="317"/>
      <c r="U872" s="317"/>
      <c r="V872" s="317"/>
      <c r="W872" s="317"/>
      <c r="X872" s="317"/>
      <c r="Y872" s="317"/>
      <c r="Z872" s="317"/>
    </row>
    <row r="873" spans="1:26" ht="12.75" customHeight="1" x14ac:dyDescent="0.2">
      <c r="A873" s="317"/>
      <c r="B873" s="317"/>
      <c r="C873" s="317"/>
      <c r="D873" s="317"/>
      <c r="E873" s="317"/>
      <c r="F873" s="317"/>
      <c r="G873" s="317"/>
      <c r="H873" s="317"/>
      <c r="I873" s="317"/>
      <c r="J873" s="317"/>
      <c r="K873" s="317"/>
      <c r="L873" s="317"/>
      <c r="M873" s="317"/>
      <c r="N873" s="317"/>
      <c r="O873" s="317"/>
      <c r="P873" s="317"/>
      <c r="Q873" s="317"/>
      <c r="R873" s="317"/>
      <c r="S873" s="317"/>
      <c r="T873" s="317"/>
      <c r="U873" s="317"/>
      <c r="V873" s="317"/>
      <c r="W873" s="317"/>
      <c r="X873" s="317"/>
      <c r="Y873" s="317"/>
      <c r="Z873" s="317"/>
    </row>
    <row r="874" spans="1:26" ht="12.75" customHeight="1" x14ac:dyDescent="0.2">
      <c r="A874" s="317"/>
      <c r="B874" s="317"/>
      <c r="C874" s="317"/>
      <c r="D874" s="317"/>
      <c r="E874" s="317"/>
      <c r="F874" s="317"/>
      <c r="G874" s="317"/>
      <c r="H874" s="317"/>
      <c r="I874" s="317"/>
      <c r="J874" s="317"/>
      <c r="K874" s="317"/>
      <c r="L874" s="317"/>
      <c r="M874" s="317"/>
      <c r="N874" s="317"/>
      <c r="O874" s="317"/>
      <c r="P874" s="317"/>
      <c r="Q874" s="317"/>
      <c r="R874" s="317"/>
      <c r="S874" s="317"/>
      <c r="T874" s="317"/>
      <c r="U874" s="317"/>
      <c r="V874" s="317"/>
      <c r="W874" s="317"/>
      <c r="X874" s="317"/>
      <c r="Y874" s="317"/>
      <c r="Z874" s="317"/>
    </row>
    <row r="875" spans="1:26" ht="12.75" customHeight="1" x14ac:dyDescent="0.2">
      <c r="A875" s="317"/>
      <c r="B875" s="317"/>
      <c r="C875" s="317"/>
      <c r="D875" s="317"/>
      <c r="E875" s="317"/>
      <c r="F875" s="317"/>
      <c r="G875" s="317"/>
      <c r="H875" s="317"/>
      <c r="I875" s="317"/>
      <c r="J875" s="317"/>
      <c r="K875" s="317"/>
      <c r="L875" s="317"/>
      <c r="M875" s="317"/>
      <c r="N875" s="317"/>
      <c r="O875" s="317"/>
      <c r="P875" s="317"/>
      <c r="Q875" s="317"/>
      <c r="R875" s="317"/>
      <c r="S875" s="317"/>
      <c r="T875" s="317"/>
      <c r="U875" s="317"/>
      <c r="V875" s="317"/>
      <c r="W875" s="317"/>
      <c r="X875" s="317"/>
      <c r="Y875" s="317"/>
      <c r="Z875" s="317"/>
    </row>
    <row r="876" spans="1:26" ht="12.75" customHeight="1" x14ac:dyDescent="0.2">
      <c r="A876" s="317"/>
      <c r="B876" s="317"/>
      <c r="C876" s="317"/>
      <c r="D876" s="317"/>
      <c r="E876" s="317"/>
      <c r="F876" s="317"/>
      <c r="G876" s="317"/>
      <c r="H876" s="317"/>
      <c r="I876" s="317"/>
      <c r="J876" s="317"/>
      <c r="K876" s="317"/>
      <c r="L876" s="317"/>
      <c r="M876" s="317"/>
      <c r="N876" s="317"/>
      <c r="O876" s="317"/>
      <c r="P876" s="317"/>
      <c r="Q876" s="317"/>
      <c r="R876" s="317"/>
      <c r="S876" s="317"/>
      <c r="T876" s="317"/>
      <c r="U876" s="317"/>
      <c r="V876" s="317"/>
      <c r="W876" s="317"/>
      <c r="X876" s="317"/>
      <c r="Y876" s="317"/>
      <c r="Z876" s="317"/>
    </row>
    <row r="877" spans="1:26" ht="12.75" customHeight="1" x14ac:dyDescent="0.2">
      <c r="A877" s="317"/>
      <c r="B877" s="317"/>
      <c r="C877" s="317"/>
      <c r="D877" s="317"/>
      <c r="E877" s="317"/>
      <c r="F877" s="317"/>
      <c r="G877" s="317"/>
      <c r="H877" s="317"/>
      <c r="I877" s="317"/>
      <c r="J877" s="317"/>
      <c r="K877" s="317"/>
      <c r="L877" s="317"/>
      <c r="M877" s="317"/>
      <c r="N877" s="317"/>
      <c r="O877" s="317"/>
      <c r="P877" s="317"/>
      <c r="Q877" s="317"/>
      <c r="R877" s="317"/>
      <c r="S877" s="317"/>
      <c r="T877" s="317"/>
      <c r="U877" s="317"/>
      <c r="V877" s="317"/>
      <c r="W877" s="317"/>
      <c r="X877" s="317"/>
      <c r="Y877" s="317"/>
      <c r="Z877" s="317"/>
    </row>
    <row r="878" spans="1:26" ht="12.75" customHeight="1" x14ac:dyDescent="0.2">
      <c r="A878" s="317"/>
      <c r="B878" s="317"/>
      <c r="C878" s="317"/>
      <c r="D878" s="317"/>
      <c r="E878" s="317"/>
      <c r="F878" s="317"/>
      <c r="G878" s="317"/>
      <c r="H878" s="317"/>
      <c r="I878" s="317"/>
      <c r="J878" s="317"/>
      <c r="K878" s="317"/>
      <c r="L878" s="317"/>
      <c r="M878" s="317"/>
      <c r="N878" s="317"/>
      <c r="O878" s="317"/>
      <c r="P878" s="317"/>
      <c r="Q878" s="317"/>
      <c r="R878" s="317"/>
      <c r="S878" s="317"/>
      <c r="T878" s="317"/>
      <c r="U878" s="317"/>
      <c r="V878" s="317"/>
      <c r="W878" s="317"/>
      <c r="X878" s="317"/>
      <c r="Y878" s="317"/>
      <c r="Z878" s="317"/>
    </row>
    <row r="879" spans="1:26" ht="12.75" customHeight="1" x14ac:dyDescent="0.2">
      <c r="A879" s="317"/>
      <c r="B879" s="317"/>
      <c r="C879" s="317"/>
      <c r="D879" s="317"/>
      <c r="E879" s="317"/>
      <c r="F879" s="317"/>
      <c r="G879" s="317"/>
      <c r="H879" s="317"/>
      <c r="I879" s="317"/>
      <c r="J879" s="317"/>
      <c r="K879" s="317"/>
      <c r="L879" s="317"/>
      <c r="M879" s="317"/>
      <c r="N879" s="317"/>
      <c r="O879" s="317"/>
      <c r="P879" s="317"/>
      <c r="Q879" s="317"/>
      <c r="R879" s="317"/>
      <c r="S879" s="317"/>
      <c r="T879" s="317"/>
      <c r="U879" s="317"/>
      <c r="V879" s="317"/>
      <c r="W879" s="317"/>
      <c r="X879" s="317"/>
      <c r="Y879" s="317"/>
      <c r="Z879" s="317"/>
    </row>
    <row r="880" spans="1:26" ht="12.75" customHeight="1" x14ac:dyDescent="0.2">
      <c r="A880" s="317"/>
      <c r="B880" s="317"/>
      <c r="C880" s="317"/>
      <c r="D880" s="317"/>
      <c r="E880" s="317"/>
      <c r="F880" s="317"/>
      <c r="G880" s="317"/>
      <c r="H880" s="317"/>
      <c r="I880" s="317"/>
      <c r="J880" s="317"/>
      <c r="K880" s="317"/>
      <c r="L880" s="317"/>
      <c r="M880" s="317"/>
      <c r="N880" s="317"/>
      <c r="O880" s="317"/>
      <c r="P880" s="317"/>
      <c r="Q880" s="317"/>
      <c r="R880" s="317"/>
      <c r="S880" s="317"/>
      <c r="T880" s="317"/>
      <c r="U880" s="317"/>
      <c r="V880" s="317"/>
      <c r="W880" s="317"/>
      <c r="X880" s="317"/>
      <c r="Y880" s="317"/>
      <c r="Z880" s="317"/>
    </row>
    <row r="881" spans="1:26" ht="12.75" customHeight="1" x14ac:dyDescent="0.2">
      <c r="A881" s="317"/>
      <c r="B881" s="317"/>
      <c r="C881" s="317"/>
      <c r="D881" s="317"/>
      <c r="E881" s="317"/>
      <c r="F881" s="317"/>
      <c r="G881" s="317"/>
      <c r="H881" s="317"/>
      <c r="I881" s="317"/>
      <c r="J881" s="317"/>
      <c r="K881" s="317"/>
      <c r="L881" s="317"/>
      <c r="M881" s="317"/>
      <c r="N881" s="317"/>
      <c r="O881" s="317"/>
      <c r="P881" s="317"/>
      <c r="Q881" s="317"/>
      <c r="R881" s="317"/>
      <c r="S881" s="317"/>
      <c r="T881" s="317"/>
      <c r="U881" s="317"/>
      <c r="V881" s="317"/>
      <c r="W881" s="317"/>
      <c r="X881" s="317"/>
      <c r="Y881" s="317"/>
      <c r="Z881" s="317"/>
    </row>
    <row r="882" spans="1:26" ht="12.75" customHeight="1" x14ac:dyDescent="0.2">
      <c r="A882" s="317"/>
      <c r="B882" s="317"/>
      <c r="C882" s="317"/>
      <c r="D882" s="317"/>
      <c r="E882" s="317"/>
      <c r="F882" s="317"/>
      <c r="G882" s="317"/>
      <c r="H882" s="317"/>
      <c r="I882" s="317"/>
      <c r="J882" s="317"/>
      <c r="K882" s="317"/>
      <c r="L882" s="317"/>
      <c r="M882" s="317"/>
      <c r="N882" s="317"/>
      <c r="O882" s="317"/>
      <c r="P882" s="317"/>
      <c r="Q882" s="317"/>
      <c r="R882" s="317"/>
      <c r="S882" s="317"/>
      <c r="T882" s="317"/>
      <c r="U882" s="317"/>
      <c r="V882" s="317"/>
      <c r="W882" s="317"/>
      <c r="X882" s="317"/>
      <c r="Y882" s="317"/>
      <c r="Z882" s="317"/>
    </row>
    <row r="883" spans="1:26" ht="12.75" customHeight="1" x14ac:dyDescent="0.2">
      <c r="A883" s="317"/>
      <c r="B883" s="317"/>
      <c r="C883" s="317"/>
      <c r="D883" s="317"/>
      <c r="E883" s="317"/>
      <c r="F883" s="317"/>
      <c r="G883" s="317"/>
      <c r="H883" s="317"/>
      <c r="I883" s="317"/>
      <c r="J883" s="317"/>
      <c r="K883" s="317"/>
      <c r="L883" s="317"/>
      <c r="M883" s="317"/>
      <c r="N883" s="317"/>
      <c r="O883" s="317"/>
      <c r="P883" s="317"/>
      <c r="Q883" s="317"/>
      <c r="R883" s="317"/>
      <c r="S883" s="317"/>
      <c r="T883" s="317"/>
      <c r="U883" s="317"/>
      <c r="V883" s="317"/>
      <c r="W883" s="317"/>
      <c r="X883" s="317"/>
      <c r="Y883" s="317"/>
      <c r="Z883" s="317"/>
    </row>
    <row r="884" spans="1:26" ht="12.75" customHeight="1" x14ac:dyDescent="0.2">
      <c r="A884" s="317"/>
      <c r="B884" s="317"/>
      <c r="C884" s="317"/>
      <c r="D884" s="317"/>
      <c r="E884" s="317"/>
      <c r="F884" s="317"/>
      <c r="G884" s="317"/>
      <c r="H884" s="317"/>
      <c r="I884" s="317"/>
      <c r="J884" s="317"/>
      <c r="K884" s="317"/>
      <c r="L884" s="317"/>
      <c r="M884" s="317"/>
      <c r="N884" s="317"/>
      <c r="O884" s="317"/>
      <c r="P884" s="317"/>
      <c r="Q884" s="317"/>
      <c r="R884" s="317"/>
      <c r="S884" s="317"/>
      <c r="T884" s="317"/>
      <c r="U884" s="317"/>
      <c r="V884" s="317"/>
      <c r="W884" s="317"/>
      <c r="X884" s="317"/>
      <c r="Y884" s="317"/>
      <c r="Z884" s="317"/>
    </row>
    <row r="885" spans="1:26" ht="12.75" customHeight="1" x14ac:dyDescent="0.2">
      <c r="A885" s="317"/>
      <c r="B885" s="317"/>
      <c r="C885" s="317"/>
      <c r="D885" s="317"/>
      <c r="E885" s="317"/>
      <c r="F885" s="317"/>
      <c r="G885" s="317"/>
      <c r="H885" s="317"/>
      <c r="I885" s="317"/>
      <c r="J885" s="317"/>
      <c r="K885" s="317"/>
      <c r="L885" s="317"/>
      <c r="M885" s="317"/>
      <c r="N885" s="317"/>
      <c r="O885" s="317"/>
      <c r="P885" s="317"/>
      <c r="Q885" s="317"/>
      <c r="R885" s="317"/>
      <c r="S885" s="317"/>
      <c r="T885" s="317"/>
      <c r="U885" s="317"/>
      <c r="V885" s="317"/>
      <c r="W885" s="317"/>
      <c r="X885" s="317"/>
      <c r="Y885" s="317"/>
      <c r="Z885" s="317"/>
    </row>
    <row r="886" spans="1:26" ht="12.75" customHeight="1" x14ac:dyDescent="0.2">
      <c r="A886" s="317"/>
      <c r="B886" s="317"/>
      <c r="C886" s="317"/>
      <c r="D886" s="317"/>
      <c r="E886" s="317"/>
      <c r="F886" s="317"/>
      <c r="G886" s="317"/>
      <c r="H886" s="317"/>
      <c r="I886" s="317"/>
      <c r="J886" s="317"/>
      <c r="K886" s="317"/>
      <c r="L886" s="317"/>
      <c r="M886" s="317"/>
      <c r="N886" s="317"/>
      <c r="O886" s="317"/>
      <c r="P886" s="317"/>
      <c r="Q886" s="317"/>
      <c r="R886" s="317"/>
      <c r="S886" s="317"/>
      <c r="T886" s="317"/>
      <c r="U886" s="317"/>
      <c r="V886" s="317"/>
      <c r="W886" s="317"/>
      <c r="X886" s="317"/>
      <c r="Y886" s="317"/>
      <c r="Z886" s="317"/>
    </row>
    <row r="887" spans="1:26" ht="12.75" customHeight="1" x14ac:dyDescent="0.2">
      <c r="A887" s="317"/>
      <c r="B887" s="317"/>
      <c r="C887" s="317"/>
      <c r="D887" s="317"/>
      <c r="E887" s="317"/>
      <c r="F887" s="317"/>
      <c r="G887" s="317"/>
      <c r="H887" s="317"/>
      <c r="I887" s="317"/>
      <c r="J887" s="317"/>
      <c r="K887" s="317"/>
      <c r="L887" s="317"/>
      <c r="M887" s="317"/>
      <c r="N887" s="317"/>
      <c r="O887" s="317"/>
      <c r="P887" s="317"/>
      <c r="Q887" s="317"/>
      <c r="R887" s="317"/>
      <c r="S887" s="317"/>
      <c r="T887" s="317"/>
      <c r="U887" s="317"/>
      <c r="V887" s="317"/>
      <c r="W887" s="317"/>
      <c r="X887" s="317"/>
      <c r="Y887" s="317"/>
      <c r="Z887" s="317"/>
    </row>
    <row r="888" spans="1:26" ht="12.75" customHeight="1" x14ac:dyDescent="0.2">
      <c r="A888" s="317"/>
      <c r="B888" s="317"/>
      <c r="C888" s="317"/>
      <c r="D888" s="317"/>
      <c r="E888" s="317"/>
      <c r="F888" s="317"/>
      <c r="G888" s="317"/>
      <c r="H888" s="317"/>
      <c r="I888" s="317"/>
      <c r="J888" s="317"/>
      <c r="K888" s="317"/>
      <c r="L888" s="317"/>
      <c r="M888" s="317"/>
      <c r="N888" s="317"/>
      <c r="O888" s="317"/>
      <c r="P888" s="317"/>
      <c r="Q888" s="317"/>
      <c r="R888" s="317"/>
      <c r="S888" s="317"/>
      <c r="T888" s="317"/>
      <c r="U888" s="317"/>
      <c r="V888" s="317"/>
      <c r="W888" s="317"/>
      <c r="X888" s="317"/>
      <c r="Y888" s="317"/>
      <c r="Z888" s="317"/>
    </row>
    <row r="889" spans="1:26" ht="12.75" customHeight="1" x14ac:dyDescent="0.2">
      <c r="A889" s="317"/>
      <c r="B889" s="317"/>
      <c r="C889" s="317"/>
      <c r="D889" s="317"/>
      <c r="E889" s="317"/>
      <c r="F889" s="317"/>
      <c r="G889" s="317"/>
      <c r="H889" s="317"/>
      <c r="I889" s="317"/>
      <c r="J889" s="317"/>
      <c r="K889" s="317"/>
      <c r="L889" s="317"/>
      <c r="M889" s="317"/>
      <c r="N889" s="317"/>
      <c r="O889" s="317"/>
      <c r="P889" s="317"/>
      <c r="Q889" s="317"/>
      <c r="R889" s="317"/>
      <c r="S889" s="317"/>
      <c r="T889" s="317"/>
      <c r="U889" s="317"/>
      <c r="V889" s="317"/>
      <c r="W889" s="317"/>
      <c r="X889" s="317"/>
      <c r="Y889" s="317"/>
      <c r="Z889" s="317"/>
    </row>
    <row r="890" spans="1:26" ht="12.75" customHeight="1" x14ac:dyDescent="0.2">
      <c r="A890" s="317"/>
      <c r="B890" s="317"/>
      <c r="C890" s="317"/>
      <c r="D890" s="317"/>
      <c r="E890" s="317"/>
      <c r="F890" s="317"/>
      <c r="G890" s="317"/>
      <c r="H890" s="317"/>
      <c r="I890" s="317"/>
      <c r="J890" s="317"/>
      <c r="K890" s="317"/>
      <c r="L890" s="317"/>
      <c r="M890" s="317"/>
      <c r="N890" s="317"/>
      <c r="O890" s="317"/>
      <c r="P890" s="317"/>
      <c r="Q890" s="317"/>
      <c r="R890" s="317"/>
      <c r="S890" s="317"/>
      <c r="T890" s="317"/>
      <c r="U890" s="317"/>
      <c r="V890" s="317"/>
      <c r="W890" s="317"/>
      <c r="X890" s="317"/>
      <c r="Y890" s="317"/>
      <c r="Z890" s="317"/>
    </row>
    <row r="891" spans="1:26" ht="12.75" customHeight="1" x14ac:dyDescent="0.2">
      <c r="A891" s="317"/>
      <c r="B891" s="317"/>
      <c r="C891" s="317"/>
      <c r="D891" s="317"/>
      <c r="E891" s="317"/>
      <c r="F891" s="317"/>
      <c r="G891" s="317"/>
      <c r="H891" s="317"/>
      <c r="I891" s="317"/>
      <c r="J891" s="317"/>
      <c r="K891" s="317"/>
      <c r="L891" s="317"/>
      <c r="M891" s="317"/>
      <c r="N891" s="317"/>
      <c r="O891" s="317"/>
      <c r="P891" s="317"/>
      <c r="Q891" s="317"/>
      <c r="R891" s="317"/>
      <c r="S891" s="317"/>
      <c r="T891" s="317"/>
      <c r="U891" s="317"/>
      <c r="V891" s="317"/>
      <c r="W891" s="317"/>
      <c r="X891" s="317"/>
      <c r="Y891" s="317"/>
      <c r="Z891" s="317"/>
    </row>
    <row r="892" spans="1:26" ht="12.75" customHeight="1" x14ac:dyDescent="0.2">
      <c r="A892" s="317"/>
      <c r="B892" s="317"/>
      <c r="C892" s="317"/>
      <c r="D892" s="317"/>
      <c r="E892" s="317"/>
      <c r="F892" s="317"/>
      <c r="G892" s="317"/>
      <c r="H892" s="317"/>
      <c r="I892" s="317"/>
      <c r="J892" s="317"/>
      <c r="K892" s="317"/>
      <c r="L892" s="317"/>
      <c r="M892" s="317"/>
      <c r="N892" s="317"/>
      <c r="O892" s="317"/>
      <c r="P892" s="317"/>
      <c r="Q892" s="317"/>
      <c r="R892" s="317"/>
      <c r="S892" s="317"/>
      <c r="T892" s="317"/>
      <c r="U892" s="317"/>
      <c r="V892" s="317"/>
      <c r="W892" s="317"/>
      <c r="X892" s="317"/>
      <c r="Y892" s="317"/>
      <c r="Z892" s="317"/>
    </row>
    <row r="893" spans="1:26" ht="12.75" customHeight="1" x14ac:dyDescent="0.2">
      <c r="A893" s="317"/>
      <c r="B893" s="317"/>
      <c r="C893" s="317"/>
      <c r="D893" s="317"/>
      <c r="E893" s="317"/>
      <c r="F893" s="317"/>
      <c r="G893" s="317"/>
      <c r="H893" s="317"/>
      <c r="I893" s="317"/>
      <c r="J893" s="317"/>
      <c r="K893" s="317"/>
      <c r="L893" s="317"/>
      <c r="M893" s="317"/>
      <c r="N893" s="317"/>
      <c r="O893" s="317"/>
      <c r="P893" s="317"/>
      <c r="Q893" s="317"/>
      <c r="R893" s="317"/>
      <c r="S893" s="317"/>
      <c r="T893" s="317"/>
      <c r="U893" s="317"/>
      <c r="V893" s="317"/>
      <c r="W893" s="317"/>
      <c r="X893" s="317"/>
      <c r="Y893" s="317"/>
      <c r="Z893" s="317"/>
    </row>
    <row r="894" spans="1:26" ht="12.75" customHeight="1" x14ac:dyDescent="0.2">
      <c r="A894" s="317"/>
      <c r="B894" s="317"/>
      <c r="C894" s="317"/>
      <c r="D894" s="317"/>
      <c r="E894" s="317"/>
      <c r="F894" s="317"/>
      <c r="G894" s="317"/>
      <c r="H894" s="317"/>
      <c r="I894" s="317"/>
      <c r="J894" s="317"/>
      <c r="K894" s="317"/>
      <c r="L894" s="317"/>
      <c r="M894" s="317"/>
      <c r="N894" s="317"/>
      <c r="O894" s="317"/>
      <c r="P894" s="317"/>
      <c r="Q894" s="317"/>
      <c r="R894" s="317"/>
      <c r="S894" s="317"/>
      <c r="T894" s="317"/>
      <c r="U894" s="317"/>
      <c r="V894" s="317"/>
      <c r="W894" s="317"/>
      <c r="X894" s="317"/>
      <c r="Y894" s="317"/>
      <c r="Z894" s="317"/>
    </row>
    <row r="895" spans="1:26" ht="12.75" customHeight="1" x14ac:dyDescent="0.2">
      <c r="A895" s="317"/>
      <c r="B895" s="317"/>
      <c r="C895" s="317"/>
      <c r="D895" s="317"/>
      <c r="E895" s="317"/>
      <c r="F895" s="317"/>
      <c r="G895" s="317"/>
      <c r="H895" s="317"/>
      <c r="I895" s="317"/>
      <c r="J895" s="317"/>
      <c r="K895" s="317"/>
      <c r="L895" s="317"/>
      <c r="M895" s="317"/>
      <c r="N895" s="317"/>
      <c r="O895" s="317"/>
      <c r="P895" s="317"/>
      <c r="Q895" s="317"/>
      <c r="R895" s="317"/>
      <c r="S895" s="317"/>
      <c r="T895" s="317"/>
      <c r="U895" s="317"/>
      <c r="V895" s="317"/>
      <c r="W895" s="317"/>
      <c r="X895" s="317"/>
      <c r="Y895" s="317"/>
      <c r="Z895" s="317"/>
    </row>
    <row r="896" spans="1:26" ht="12.75" customHeight="1" x14ac:dyDescent="0.2">
      <c r="A896" s="317"/>
      <c r="B896" s="317"/>
      <c r="C896" s="317"/>
      <c r="D896" s="317"/>
      <c r="E896" s="317"/>
      <c r="F896" s="317"/>
      <c r="G896" s="317"/>
      <c r="H896" s="317"/>
      <c r="I896" s="317"/>
      <c r="J896" s="317"/>
      <c r="K896" s="317"/>
      <c r="L896" s="317"/>
      <c r="M896" s="317"/>
      <c r="N896" s="317"/>
      <c r="O896" s="317"/>
      <c r="P896" s="317"/>
      <c r="Q896" s="317"/>
      <c r="R896" s="317"/>
      <c r="S896" s="317"/>
      <c r="T896" s="317"/>
      <c r="U896" s="317"/>
      <c r="V896" s="317"/>
      <c r="W896" s="317"/>
      <c r="X896" s="317"/>
      <c r="Y896" s="317"/>
      <c r="Z896" s="317"/>
    </row>
    <row r="897" spans="1:26" ht="12.75" customHeight="1" x14ac:dyDescent="0.2">
      <c r="A897" s="317"/>
      <c r="B897" s="317"/>
      <c r="C897" s="317"/>
      <c r="D897" s="317"/>
      <c r="E897" s="317"/>
      <c r="F897" s="317"/>
      <c r="G897" s="317"/>
      <c r="H897" s="317"/>
      <c r="I897" s="317"/>
      <c r="J897" s="317"/>
      <c r="K897" s="317"/>
      <c r="L897" s="317"/>
      <c r="M897" s="317"/>
      <c r="N897" s="317"/>
      <c r="O897" s="317"/>
      <c r="P897" s="317"/>
      <c r="Q897" s="317"/>
      <c r="R897" s="317"/>
      <c r="S897" s="317"/>
      <c r="T897" s="317"/>
      <c r="U897" s="317"/>
      <c r="V897" s="317"/>
      <c r="W897" s="317"/>
      <c r="X897" s="317"/>
      <c r="Y897" s="317"/>
      <c r="Z897" s="317"/>
    </row>
    <row r="898" spans="1:26" ht="12.75" customHeight="1" x14ac:dyDescent="0.2">
      <c r="A898" s="317"/>
      <c r="B898" s="317"/>
      <c r="C898" s="317"/>
      <c r="D898" s="317"/>
      <c r="E898" s="317"/>
      <c r="F898" s="317"/>
      <c r="G898" s="317"/>
      <c r="H898" s="317"/>
      <c r="I898" s="317"/>
      <c r="J898" s="317"/>
      <c r="K898" s="317"/>
      <c r="L898" s="317"/>
      <c r="M898" s="317"/>
      <c r="N898" s="317"/>
      <c r="O898" s="317"/>
      <c r="P898" s="317"/>
      <c r="Q898" s="317"/>
      <c r="R898" s="317"/>
      <c r="S898" s="317"/>
      <c r="T898" s="317"/>
      <c r="U898" s="317"/>
      <c r="V898" s="317"/>
      <c r="W898" s="317"/>
      <c r="X898" s="317"/>
      <c r="Y898" s="317"/>
      <c r="Z898" s="317"/>
    </row>
    <row r="899" spans="1:26" ht="12.75" customHeight="1" x14ac:dyDescent="0.2">
      <c r="A899" s="317"/>
      <c r="B899" s="317"/>
      <c r="C899" s="317"/>
      <c r="D899" s="317"/>
      <c r="E899" s="317"/>
      <c r="F899" s="317"/>
      <c r="G899" s="317"/>
      <c r="H899" s="317"/>
      <c r="I899" s="317"/>
      <c r="J899" s="317"/>
      <c r="K899" s="317"/>
      <c r="L899" s="317"/>
      <c r="M899" s="317"/>
      <c r="N899" s="317"/>
      <c r="O899" s="317"/>
      <c r="P899" s="317"/>
      <c r="Q899" s="317"/>
      <c r="R899" s="317"/>
      <c r="S899" s="317"/>
      <c r="T899" s="317"/>
      <c r="U899" s="317"/>
      <c r="V899" s="317"/>
      <c r="W899" s="317"/>
      <c r="X899" s="317"/>
      <c r="Y899" s="317"/>
      <c r="Z899" s="317"/>
    </row>
    <row r="900" spans="1:26" ht="12.75" customHeight="1" x14ac:dyDescent="0.2">
      <c r="A900" s="317"/>
      <c r="B900" s="317"/>
      <c r="C900" s="317"/>
      <c r="D900" s="317"/>
      <c r="E900" s="317"/>
      <c r="F900" s="317"/>
      <c r="G900" s="317"/>
      <c r="H900" s="317"/>
      <c r="I900" s="317"/>
      <c r="J900" s="317"/>
      <c r="K900" s="317"/>
      <c r="L900" s="317"/>
      <c r="M900" s="317"/>
      <c r="N900" s="317"/>
      <c r="O900" s="317"/>
      <c r="P900" s="317"/>
      <c r="Q900" s="317"/>
      <c r="R900" s="317"/>
      <c r="S900" s="317"/>
      <c r="T900" s="317"/>
      <c r="U900" s="317"/>
      <c r="V900" s="317"/>
      <c r="W900" s="317"/>
      <c r="X900" s="317"/>
      <c r="Y900" s="317"/>
      <c r="Z900" s="317"/>
    </row>
    <row r="901" spans="1:26" ht="12.75" customHeight="1" x14ac:dyDescent="0.2">
      <c r="A901" s="317"/>
      <c r="B901" s="317"/>
      <c r="C901" s="317"/>
      <c r="D901" s="317"/>
      <c r="E901" s="317"/>
      <c r="F901" s="317"/>
      <c r="G901" s="317"/>
      <c r="H901" s="317"/>
      <c r="I901" s="317"/>
      <c r="J901" s="317"/>
      <c r="K901" s="317"/>
      <c r="L901" s="317"/>
      <c r="M901" s="317"/>
      <c r="N901" s="317"/>
      <c r="O901" s="317"/>
      <c r="P901" s="317"/>
      <c r="Q901" s="317"/>
      <c r="R901" s="317"/>
      <c r="S901" s="317"/>
      <c r="T901" s="317"/>
      <c r="U901" s="317"/>
      <c r="V901" s="317"/>
      <c r="W901" s="317"/>
      <c r="X901" s="317"/>
      <c r="Y901" s="317"/>
      <c r="Z901" s="317"/>
    </row>
    <row r="902" spans="1:26" ht="12.75" customHeight="1" x14ac:dyDescent="0.2">
      <c r="A902" s="317"/>
      <c r="B902" s="317"/>
      <c r="C902" s="317"/>
      <c r="D902" s="317"/>
      <c r="E902" s="317"/>
      <c r="F902" s="317"/>
      <c r="G902" s="317"/>
      <c r="H902" s="317"/>
      <c r="I902" s="317"/>
      <c r="J902" s="317"/>
      <c r="K902" s="317"/>
      <c r="L902" s="317"/>
      <c r="M902" s="317"/>
      <c r="N902" s="317"/>
      <c r="O902" s="317"/>
      <c r="P902" s="317"/>
      <c r="Q902" s="317"/>
      <c r="R902" s="317"/>
      <c r="S902" s="317"/>
      <c r="T902" s="317"/>
      <c r="U902" s="317"/>
      <c r="V902" s="317"/>
      <c r="W902" s="317"/>
      <c r="X902" s="317"/>
      <c r="Y902" s="317"/>
      <c r="Z902" s="317"/>
    </row>
    <row r="903" spans="1:26" ht="12.75" customHeight="1" x14ac:dyDescent="0.2">
      <c r="A903" s="317"/>
      <c r="B903" s="317"/>
      <c r="C903" s="317"/>
      <c r="D903" s="317"/>
      <c r="E903" s="317"/>
      <c r="F903" s="317"/>
      <c r="G903" s="317"/>
      <c r="H903" s="317"/>
      <c r="I903" s="317"/>
      <c r="J903" s="317"/>
      <c r="K903" s="317"/>
      <c r="L903" s="317"/>
      <c r="M903" s="317"/>
      <c r="N903" s="317"/>
      <c r="O903" s="317"/>
      <c r="P903" s="317"/>
      <c r="Q903" s="317"/>
      <c r="R903" s="317"/>
      <c r="S903" s="317"/>
      <c r="T903" s="317"/>
      <c r="U903" s="317"/>
      <c r="V903" s="317"/>
      <c r="W903" s="317"/>
      <c r="X903" s="317"/>
      <c r="Y903" s="317"/>
      <c r="Z903" s="317"/>
    </row>
    <row r="904" spans="1:26" ht="12.75" customHeight="1" x14ac:dyDescent="0.2">
      <c r="A904" s="317"/>
      <c r="B904" s="317"/>
      <c r="C904" s="317"/>
      <c r="D904" s="317"/>
      <c r="E904" s="317"/>
      <c r="F904" s="317"/>
      <c r="G904" s="317"/>
      <c r="H904" s="317"/>
      <c r="I904" s="317"/>
      <c r="J904" s="317"/>
      <c r="K904" s="317"/>
      <c r="L904" s="317"/>
      <c r="M904" s="317"/>
      <c r="N904" s="317"/>
      <c r="O904" s="317"/>
      <c r="P904" s="317"/>
      <c r="Q904" s="317"/>
      <c r="R904" s="317"/>
      <c r="S904" s="317"/>
      <c r="T904" s="317"/>
      <c r="U904" s="317"/>
      <c r="V904" s="317"/>
      <c r="W904" s="317"/>
      <c r="X904" s="317"/>
      <c r="Y904" s="317"/>
      <c r="Z904" s="317"/>
    </row>
    <row r="905" spans="1:26" ht="12.75" customHeight="1" x14ac:dyDescent="0.2">
      <c r="A905" s="317"/>
      <c r="B905" s="317"/>
      <c r="C905" s="317"/>
      <c r="D905" s="317"/>
      <c r="E905" s="317"/>
      <c r="F905" s="317"/>
      <c r="G905" s="317"/>
      <c r="H905" s="317"/>
      <c r="I905" s="317"/>
      <c r="J905" s="317"/>
      <c r="K905" s="317"/>
      <c r="L905" s="317"/>
      <c r="M905" s="317"/>
      <c r="N905" s="317"/>
      <c r="O905" s="317"/>
      <c r="P905" s="317"/>
      <c r="Q905" s="317"/>
      <c r="R905" s="317"/>
      <c r="S905" s="317"/>
      <c r="T905" s="317"/>
      <c r="U905" s="317"/>
      <c r="V905" s="317"/>
      <c r="W905" s="317"/>
      <c r="X905" s="317"/>
      <c r="Y905" s="317"/>
      <c r="Z905" s="317"/>
    </row>
    <row r="906" spans="1:26" ht="12.75" customHeight="1" x14ac:dyDescent="0.2">
      <c r="A906" s="317"/>
      <c r="B906" s="317"/>
      <c r="C906" s="317"/>
      <c r="D906" s="317"/>
      <c r="E906" s="317"/>
      <c r="F906" s="317"/>
      <c r="G906" s="317"/>
      <c r="H906" s="317"/>
      <c r="I906" s="317"/>
      <c r="J906" s="317"/>
      <c r="K906" s="317"/>
      <c r="L906" s="317"/>
      <c r="M906" s="317"/>
      <c r="N906" s="317"/>
      <c r="O906" s="317"/>
      <c r="P906" s="317"/>
      <c r="Q906" s="317"/>
      <c r="R906" s="317"/>
      <c r="S906" s="317"/>
      <c r="T906" s="317"/>
      <c r="U906" s="317"/>
      <c r="V906" s="317"/>
      <c r="W906" s="317"/>
      <c r="X906" s="317"/>
      <c r="Y906" s="317"/>
      <c r="Z906" s="317"/>
    </row>
    <row r="907" spans="1:26" ht="12.75" customHeight="1" x14ac:dyDescent="0.2">
      <c r="A907" s="317"/>
      <c r="B907" s="317"/>
      <c r="C907" s="317"/>
      <c r="D907" s="317"/>
      <c r="E907" s="317"/>
      <c r="F907" s="317"/>
      <c r="G907" s="317"/>
      <c r="H907" s="317"/>
      <c r="I907" s="317"/>
      <c r="J907" s="317"/>
      <c r="K907" s="317"/>
      <c r="L907" s="317"/>
      <c r="M907" s="317"/>
      <c r="N907" s="317"/>
      <c r="O907" s="317"/>
      <c r="P907" s="317"/>
      <c r="Q907" s="317"/>
      <c r="R907" s="317"/>
      <c r="S907" s="317"/>
      <c r="T907" s="317"/>
      <c r="U907" s="317"/>
      <c r="V907" s="317"/>
      <c r="W907" s="317"/>
      <c r="X907" s="317"/>
      <c r="Y907" s="317"/>
      <c r="Z907" s="317"/>
    </row>
    <row r="908" spans="1:26" ht="12.75" customHeight="1" x14ac:dyDescent="0.2">
      <c r="A908" s="317"/>
      <c r="B908" s="317"/>
      <c r="C908" s="317"/>
      <c r="D908" s="317"/>
      <c r="E908" s="317"/>
      <c r="F908" s="317"/>
      <c r="G908" s="317"/>
      <c r="H908" s="317"/>
      <c r="I908" s="317"/>
      <c r="J908" s="317"/>
      <c r="K908" s="317"/>
      <c r="L908" s="317"/>
      <c r="M908" s="317"/>
      <c r="N908" s="317"/>
      <c r="O908" s="317"/>
      <c r="P908" s="317"/>
      <c r="Q908" s="317"/>
      <c r="R908" s="317"/>
      <c r="S908" s="317"/>
      <c r="T908" s="317"/>
      <c r="U908" s="317"/>
      <c r="V908" s="317"/>
      <c r="W908" s="317"/>
      <c r="X908" s="317"/>
      <c r="Y908" s="317"/>
      <c r="Z908" s="317"/>
    </row>
    <row r="909" spans="1:26" ht="12.75" customHeight="1" x14ac:dyDescent="0.2">
      <c r="A909" s="317"/>
      <c r="B909" s="317"/>
      <c r="C909" s="317"/>
      <c r="D909" s="317"/>
      <c r="E909" s="317"/>
      <c r="F909" s="317"/>
      <c r="G909" s="317"/>
      <c r="H909" s="317"/>
      <c r="I909" s="317"/>
      <c r="J909" s="317"/>
      <c r="K909" s="317"/>
      <c r="L909" s="317"/>
      <c r="M909" s="317"/>
      <c r="N909" s="317"/>
      <c r="O909" s="317"/>
      <c r="P909" s="317"/>
      <c r="Q909" s="317"/>
      <c r="R909" s="317"/>
      <c r="S909" s="317"/>
      <c r="T909" s="317"/>
      <c r="U909" s="317"/>
      <c r="V909" s="317"/>
      <c r="W909" s="317"/>
      <c r="X909" s="317"/>
      <c r="Y909" s="317"/>
      <c r="Z909" s="317"/>
    </row>
    <row r="910" spans="1:26" ht="12.75" customHeight="1" x14ac:dyDescent="0.2">
      <c r="A910" s="317"/>
      <c r="B910" s="317"/>
      <c r="C910" s="317"/>
      <c r="D910" s="317"/>
      <c r="E910" s="317"/>
      <c r="F910" s="317"/>
      <c r="G910" s="317"/>
      <c r="H910" s="317"/>
      <c r="I910" s="317"/>
      <c r="J910" s="317"/>
      <c r="K910" s="317"/>
      <c r="L910" s="317"/>
      <c r="M910" s="317"/>
      <c r="N910" s="317"/>
      <c r="O910" s="317"/>
      <c r="P910" s="317"/>
      <c r="Q910" s="317"/>
      <c r="R910" s="317"/>
      <c r="S910" s="317"/>
      <c r="T910" s="317"/>
      <c r="U910" s="317"/>
      <c r="V910" s="317"/>
      <c r="W910" s="317"/>
      <c r="X910" s="317"/>
      <c r="Y910" s="317"/>
      <c r="Z910" s="317"/>
    </row>
    <row r="911" spans="1:26" ht="12.75" customHeight="1" x14ac:dyDescent="0.2">
      <c r="A911" s="317"/>
      <c r="B911" s="317"/>
      <c r="C911" s="317"/>
      <c r="D911" s="317"/>
      <c r="E911" s="317"/>
      <c r="F911" s="317"/>
      <c r="G911" s="317"/>
      <c r="H911" s="317"/>
      <c r="I911" s="317"/>
      <c r="J911" s="317"/>
      <c r="K911" s="317"/>
      <c r="L911" s="317"/>
      <c r="M911" s="317"/>
      <c r="N911" s="317"/>
      <c r="O911" s="317"/>
      <c r="P911" s="317"/>
      <c r="Q911" s="317"/>
      <c r="R911" s="317"/>
      <c r="S911" s="317"/>
      <c r="T911" s="317"/>
      <c r="U911" s="317"/>
      <c r="V911" s="317"/>
      <c r="W911" s="317"/>
      <c r="X911" s="317"/>
      <c r="Y911" s="317"/>
      <c r="Z911" s="317"/>
    </row>
    <row r="912" spans="1:26" ht="12.75" customHeight="1" x14ac:dyDescent="0.2">
      <c r="A912" s="317"/>
      <c r="B912" s="317"/>
      <c r="C912" s="317"/>
      <c r="D912" s="317"/>
      <c r="E912" s="317"/>
      <c r="F912" s="317"/>
      <c r="G912" s="317"/>
      <c r="H912" s="317"/>
      <c r="I912" s="317"/>
      <c r="J912" s="317"/>
      <c r="K912" s="317"/>
      <c r="L912" s="317"/>
      <c r="M912" s="317"/>
      <c r="N912" s="317"/>
      <c r="O912" s="317"/>
      <c r="P912" s="317"/>
      <c r="Q912" s="317"/>
      <c r="R912" s="317"/>
      <c r="S912" s="317"/>
      <c r="T912" s="317"/>
      <c r="U912" s="317"/>
      <c r="V912" s="317"/>
      <c r="W912" s="317"/>
      <c r="X912" s="317"/>
      <c r="Y912" s="317"/>
      <c r="Z912" s="317"/>
    </row>
    <row r="913" spans="1:26" ht="12.75" customHeight="1" x14ac:dyDescent="0.2">
      <c r="A913" s="317"/>
      <c r="B913" s="317"/>
      <c r="C913" s="317"/>
      <c r="D913" s="317"/>
      <c r="E913" s="317"/>
      <c r="F913" s="317"/>
      <c r="G913" s="317"/>
      <c r="H913" s="317"/>
      <c r="I913" s="317"/>
      <c r="J913" s="317"/>
      <c r="K913" s="317"/>
      <c r="L913" s="317"/>
      <c r="M913" s="317"/>
      <c r="N913" s="317"/>
      <c r="O913" s="317"/>
      <c r="P913" s="317"/>
      <c r="Q913" s="317"/>
      <c r="R913" s="317"/>
      <c r="S913" s="317"/>
      <c r="T913" s="317"/>
      <c r="U913" s="317"/>
      <c r="V913" s="317"/>
      <c r="W913" s="317"/>
      <c r="X913" s="317"/>
      <c r="Y913" s="317"/>
      <c r="Z913" s="317"/>
    </row>
    <row r="914" spans="1:26" ht="12.75" customHeight="1" x14ac:dyDescent="0.2">
      <c r="A914" s="317"/>
      <c r="B914" s="317"/>
      <c r="C914" s="317"/>
      <c r="D914" s="317"/>
      <c r="E914" s="317"/>
      <c r="F914" s="317"/>
      <c r="G914" s="317"/>
      <c r="H914" s="317"/>
      <c r="I914" s="317"/>
      <c r="J914" s="317"/>
      <c r="K914" s="317"/>
      <c r="L914" s="317"/>
      <c r="M914" s="317"/>
      <c r="N914" s="317"/>
      <c r="O914" s="317"/>
      <c r="P914" s="317"/>
      <c r="Q914" s="317"/>
      <c r="R914" s="317"/>
      <c r="S914" s="317"/>
      <c r="T914" s="317"/>
      <c r="U914" s="317"/>
      <c r="V914" s="317"/>
      <c r="W914" s="317"/>
      <c r="X914" s="317"/>
      <c r="Y914" s="317"/>
      <c r="Z914" s="317"/>
    </row>
    <row r="915" spans="1:26" ht="12.75" customHeight="1" x14ac:dyDescent="0.2">
      <c r="A915" s="317"/>
      <c r="B915" s="317"/>
      <c r="C915" s="317"/>
      <c r="D915" s="317"/>
      <c r="E915" s="317"/>
      <c r="F915" s="317"/>
      <c r="G915" s="317"/>
      <c r="H915" s="317"/>
      <c r="I915" s="317"/>
      <c r="J915" s="317"/>
      <c r="K915" s="317"/>
      <c r="L915" s="317"/>
      <c r="M915" s="317"/>
      <c r="N915" s="317"/>
      <c r="O915" s="317"/>
      <c r="P915" s="317"/>
      <c r="Q915" s="317"/>
      <c r="R915" s="317"/>
      <c r="S915" s="317"/>
      <c r="T915" s="317"/>
      <c r="U915" s="317"/>
      <c r="V915" s="317"/>
      <c r="W915" s="317"/>
      <c r="X915" s="317"/>
      <c r="Y915" s="317"/>
      <c r="Z915" s="317"/>
    </row>
    <row r="916" spans="1:26" ht="12.75" customHeight="1" x14ac:dyDescent="0.2">
      <c r="A916" s="317"/>
      <c r="B916" s="317"/>
      <c r="C916" s="317"/>
      <c r="D916" s="317"/>
      <c r="E916" s="317"/>
      <c r="F916" s="317"/>
      <c r="G916" s="317"/>
      <c r="H916" s="317"/>
      <c r="I916" s="317"/>
      <c r="J916" s="317"/>
      <c r="K916" s="317"/>
      <c r="L916" s="317"/>
      <c r="M916" s="317"/>
      <c r="N916" s="317"/>
      <c r="O916" s="317"/>
      <c r="P916" s="317"/>
      <c r="Q916" s="317"/>
      <c r="R916" s="317"/>
      <c r="S916" s="317"/>
      <c r="T916" s="317"/>
      <c r="U916" s="317"/>
      <c r="V916" s="317"/>
      <c r="W916" s="317"/>
      <c r="X916" s="317"/>
      <c r="Y916" s="317"/>
      <c r="Z916" s="317"/>
    </row>
    <row r="917" spans="1:26" ht="12.75" customHeight="1" x14ac:dyDescent="0.2">
      <c r="A917" s="317"/>
      <c r="B917" s="317"/>
      <c r="C917" s="317"/>
      <c r="D917" s="317"/>
      <c r="E917" s="317"/>
      <c r="F917" s="317"/>
      <c r="G917" s="317"/>
      <c r="H917" s="317"/>
      <c r="I917" s="317"/>
      <c r="J917" s="317"/>
      <c r="K917" s="317"/>
      <c r="L917" s="317"/>
      <c r="M917" s="317"/>
      <c r="N917" s="317"/>
      <c r="O917" s="317"/>
      <c r="P917" s="317"/>
      <c r="Q917" s="317"/>
      <c r="R917" s="317"/>
      <c r="S917" s="317"/>
      <c r="T917" s="317"/>
      <c r="U917" s="317"/>
      <c r="V917" s="317"/>
      <c r="W917" s="317"/>
      <c r="X917" s="317"/>
      <c r="Y917" s="317"/>
      <c r="Z917" s="317"/>
    </row>
    <row r="918" spans="1:26" ht="12.75" customHeight="1" x14ac:dyDescent="0.2">
      <c r="A918" s="317"/>
      <c r="B918" s="317"/>
      <c r="C918" s="317"/>
      <c r="D918" s="317"/>
      <c r="E918" s="317"/>
      <c r="F918" s="317"/>
      <c r="G918" s="317"/>
      <c r="H918" s="317"/>
      <c r="I918" s="317"/>
      <c r="J918" s="317"/>
      <c r="K918" s="317"/>
      <c r="L918" s="317"/>
      <c r="M918" s="317"/>
      <c r="N918" s="317"/>
      <c r="O918" s="317"/>
      <c r="P918" s="317"/>
      <c r="Q918" s="317"/>
      <c r="R918" s="317"/>
      <c r="S918" s="317"/>
      <c r="T918" s="317"/>
      <c r="U918" s="317"/>
      <c r="V918" s="317"/>
      <c r="W918" s="317"/>
      <c r="X918" s="317"/>
      <c r="Y918" s="317"/>
      <c r="Z918" s="317"/>
    </row>
    <row r="919" spans="1:26" ht="12.75" customHeight="1" x14ac:dyDescent="0.2">
      <c r="A919" s="317"/>
      <c r="B919" s="317"/>
      <c r="C919" s="317"/>
      <c r="D919" s="317"/>
      <c r="E919" s="317"/>
      <c r="F919" s="317"/>
      <c r="G919" s="317"/>
      <c r="H919" s="317"/>
      <c r="I919" s="317"/>
      <c r="J919" s="317"/>
      <c r="K919" s="317"/>
      <c r="L919" s="317"/>
      <c r="M919" s="317"/>
      <c r="N919" s="317"/>
      <c r="O919" s="317"/>
      <c r="P919" s="317"/>
      <c r="Q919" s="317"/>
      <c r="R919" s="317"/>
      <c r="S919" s="317"/>
      <c r="T919" s="317"/>
      <c r="U919" s="317"/>
      <c r="V919" s="317"/>
      <c r="W919" s="317"/>
      <c r="X919" s="317"/>
      <c r="Y919" s="317"/>
      <c r="Z919" s="317"/>
    </row>
    <row r="920" spans="1:26" ht="12.75" customHeight="1" x14ac:dyDescent="0.2">
      <c r="A920" s="317"/>
      <c r="B920" s="317"/>
      <c r="C920" s="317"/>
      <c r="D920" s="317"/>
      <c r="E920" s="317"/>
      <c r="F920" s="317"/>
      <c r="G920" s="317"/>
      <c r="H920" s="317"/>
      <c r="I920" s="317"/>
      <c r="J920" s="317"/>
      <c r="K920" s="317"/>
      <c r="L920" s="317"/>
      <c r="M920" s="317"/>
      <c r="N920" s="317"/>
      <c r="O920" s="317"/>
      <c r="P920" s="317"/>
      <c r="Q920" s="317"/>
      <c r="R920" s="317"/>
      <c r="S920" s="317"/>
      <c r="T920" s="317"/>
      <c r="U920" s="317"/>
      <c r="V920" s="317"/>
      <c r="W920" s="317"/>
      <c r="X920" s="317"/>
      <c r="Y920" s="317"/>
      <c r="Z920" s="317"/>
    </row>
    <row r="921" spans="1:26" ht="12.75" customHeight="1" x14ac:dyDescent="0.2">
      <c r="A921" s="317"/>
      <c r="B921" s="317"/>
      <c r="C921" s="317"/>
      <c r="D921" s="317"/>
      <c r="E921" s="317"/>
      <c r="F921" s="317"/>
      <c r="G921" s="317"/>
      <c r="H921" s="317"/>
      <c r="I921" s="317"/>
      <c r="J921" s="317"/>
      <c r="K921" s="317"/>
      <c r="L921" s="317"/>
      <c r="M921" s="317"/>
      <c r="N921" s="317"/>
      <c r="O921" s="317"/>
      <c r="P921" s="317"/>
      <c r="Q921" s="317"/>
      <c r="R921" s="317"/>
      <c r="S921" s="317"/>
      <c r="T921" s="317"/>
      <c r="U921" s="317"/>
      <c r="V921" s="317"/>
      <c r="W921" s="317"/>
      <c r="X921" s="317"/>
      <c r="Y921" s="317"/>
      <c r="Z921" s="317"/>
    </row>
    <row r="922" spans="1:26" ht="12.75" customHeight="1" x14ac:dyDescent="0.2">
      <c r="A922" s="317"/>
      <c r="B922" s="317"/>
      <c r="C922" s="317"/>
      <c r="D922" s="317"/>
      <c r="E922" s="317"/>
      <c r="F922" s="317"/>
      <c r="G922" s="317"/>
      <c r="H922" s="317"/>
      <c r="I922" s="317"/>
      <c r="J922" s="317"/>
      <c r="K922" s="317"/>
      <c r="L922" s="317"/>
      <c r="M922" s="317"/>
      <c r="N922" s="317"/>
      <c r="O922" s="317"/>
      <c r="P922" s="317"/>
      <c r="Q922" s="317"/>
      <c r="R922" s="317"/>
      <c r="S922" s="317"/>
      <c r="T922" s="317"/>
      <c r="U922" s="317"/>
      <c r="V922" s="317"/>
      <c r="W922" s="317"/>
      <c r="X922" s="317"/>
      <c r="Y922" s="317"/>
      <c r="Z922" s="317"/>
    </row>
    <row r="923" spans="1:26" ht="12.75" customHeight="1" x14ac:dyDescent="0.2">
      <c r="A923" s="317"/>
      <c r="B923" s="317"/>
      <c r="C923" s="317"/>
      <c r="D923" s="317"/>
      <c r="E923" s="317"/>
      <c r="F923" s="317"/>
      <c r="G923" s="317"/>
      <c r="H923" s="317"/>
      <c r="I923" s="317"/>
      <c r="J923" s="317"/>
      <c r="K923" s="317"/>
      <c r="L923" s="317"/>
      <c r="M923" s="317"/>
      <c r="N923" s="317"/>
      <c r="O923" s="317"/>
      <c r="P923" s="317"/>
      <c r="Q923" s="317"/>
      <c r="R923" s="317"/>
      <c r="S923" s="317"/>
      <c r="T923" s="317"/>
      <c r="U923" s="317"/>
      <c r="V923" s="317"/>
      <c r="W923" s="317"/>
      <c r="X923" s="317"/>
      <c r="Y923" s="317"/>
      <c r="Z923" s="317"/>
    </row>
    <row r="924" spans="1:26" ht="12.75" customHeight="1" x14ac:dyDescent="0.2">
      <c r="A924" s="317"/>
      <c r="B924" s="317"/>
      <c r="C924" s="317"/>
      <c r="D924" s="317"/>
      <c r="E924" s="317"/>
      <c r="F924" s="317"/>
      <c r="G924" s="317"/>
      <c r="H924" s="317"/>
      <c r="I924" s="317"/>
      <c r="J924" s="317"/>
      <c r="K924" s="317"/>
      <c r="L924" s="317"/>
      <c r="M924" s="317"/>
      <c r="N924" s="317"/>
      <c r="O924" s="317"/>
      <c r="P924" s="317"/>
      <c r="Q924" s="317"/>
      <c r="R924" s="317"/>
      <c r="S924" s="317"/>
      <c r="T924" s="317"/>
      <c r="U924" s="317"/>
      <c r="V924" s="317"/>
      <c r="W924" s="317"/>
      <c r="X924" s="317"/>
      <c r="Y924" s="317"/>
      <c r="Z924" s="317"/>
    </row>
    <row r="925" spans="1:26" ht="12.75" customHeight="1" x14ac:dyDescent="0.2">
      <c r="A925" s="317"/>
      <c r="B925" s="317"/>
      <c r="C925" s="317"/>
      <c r="D925" s="317"/>
      <c r="E925" s="317"/>
      <c r="F925" s="317"/>
      <c r="G925" s="317"/>
      <c r="H925" s="317"/>
      <c r="I925" s="317"/>
      <c r="J925" s="317"/>
      <c r="K925" s="317"/>
      <c r="L925" s="317"/>
      <c r="M925" s="317"/>
      <c r="N925" s="317"/>
      <c r="O925" s="317"/>
      <c r="P925" s="317"/>
      <c r="Q925" s="317"/>
      <c r="R925" s="317"/>
      <c r="S925" s="317"/>
      <c r="T925" s="317"/>
      <c r="U925" s="317"/>
      <c r="V925" s="317"/>
      <c r="W925" s="317"/>
      <c r="X925" s="317"/>
      <c r="Y925" s="317"/>
      <c r="Z925" s="317"/>
    </row>
    <row r="926" spans="1:26" ht="12.75" customHeight="1" x14ac:dyDescent="0.2">
      <c r="A926" s="317"/>
      <c r="B926" s="317"/>
      <c r="C926" s="317"/>
      <c r="D926" s="317"/>
      <c r="E926" s="317"/>
      <c r="F926" s="317"/>
      <c r="G926" s="317"/>
      <c r="H926" s="317"/>
      <c r="I926" s="317"/>
      <c r="J926" s="317"/>
      <c r="K926" s="317"/>
      <c r="L926" s="317"/>
      <c r="M926" s="317"/>
      <c r="N926" s="317"/>
      <c r="O926" s="317"/>
      <c r="P926" s="317"/>
      <c r="Q926" s="317"/>
      <c r="R926" s="317"/>
      <c r="S926" s="317"/>
      <c r="T926" s="317"/>
      <c r="U926" s="317"/>
      <c r="V926" s="317"/>
      <c r="W926" s="317"/>
      <c r="X926" s="317"/>
      <c r="Y926" s="317"/>
      <c r="Z926" s="317"/>
    </row>
    <row r="927" spans="1:26" ht="12.75" customHeight="1" x14ac:dyDescent="0.2">
      <c r="A927" s="317"/>
      <c r="B927" s="317"/>
      <c r="C927" s="317"/>
      <c r="D927" s="317"/>
      <c r="E927" s="317"/>
      <c r="F927" s="317"/>
      <c r="G927" s="317"/>
      <c r="H927" s="317"/>
      <c r="I927" s="317"/>
      <c r="J927" s="317"/>
      <c r="K927" s="317"/>
      <c r="L927" s="317"/>
      <c r="M927" s="317"/>
      <c r="N927" s="317"/>
      <c r="O927" s="317"/>
      <c r="P927" s="317"/>
      <c r="Q927" s="317"/>
      <c r="R927" s="317"/>
      <c r="S927" s="317"/>
      <c r="T927" s="317"/>
      <c r="U927" s="317"/>
      <c r="V927" s="317"/>
      <c r="W927" s="317"/>
      <c r="X927" s="317"/>
      <c r="Y927" s="317"/>
      <c r="Z927" s="317"/>
    </row>
    <row r="928" spans="1:26" ht="12.75" customHeight="1" x14ac:dyDescent="0.2">
      <c r="A928" s="317"/>
      <c r="B928" s="317"/>
      <c r="C928" s="317"/>
      <c r="D928" s="317"/>
      <c r="E928" s="317"/>
      <c r="F928" s="317"/>
      <c r="G928" s="317"/>
      <c r="H928" s="317"/>
      <c r="I928" s="317"/>
      <c r="J928" s="317"/>
      <c r="K928" s="317"/>
      <c r="L928" s="317"/>
      <c r="M928" s="317"/>
      <c r="N928" s="317"/>
      <c r="O928" s="317"/>
      <c r="P928" s="317"/>
      <c r="Q928" s="317"/>
      <c r="R928" s="317"/>
      <c r="S928" s="317"/>
      <c r="T928" s="317"/>
      <c r="U928" s="317"/>
      <c r="V928" s="317"/>
      <c r="W928" s="317"/>
      <c r="X928" s="317"/>
      <c r="Y928" s="317"/>
      <c r="Z928" s="317"/>
    </row>
    <row r="929" spans="1:26" ht="12.75" customHeight="1" x14ac:dyDescent="0.2">
      <c r="A929" s="317"/>
      <c r="B929" s="317"/>
      <c r="C929" s="317"/>
      <c r="D929" s="317"/>
      <c r="E929" s="317"/>
      <c r="F929" s="317"/>
      <c r="G929" s="317"/>
      <c r="H929" s="317"/>
      <c r="I929" s="317"/>
      <c r="J929" s="317"/>
      <c r="K929" s="317"/>
      <c r="L929" s="317"/>
      <c r="M929" s="317"/>
      <c r="N929" s="317"/>
      <c r="O929" s="317"/>
      <c r="P929" s="317"/>
      <c r="Q929" s="317"/>
      <c r="R929" s="317"/>
      <c r="S929" s="317"/>
      <c r="T929" s="317"/>
      <c r="U929" s="317"/>
      <c r="V929" s="317"/>
      <c r="W929" s="317"/>
      <c r="X929" s="317"/>
      <c r="Y929" s="317"/>
      <c r="Z929" s="317"/>
    </row>
    <row r="930" spans="1:26" ht="12.75" customHeight="1" x14ac:dyDescent="0.2">
      <c r="A930" s="317"/>
      <c r="B930" s="317"/>
      <c r="C930" s="317"/>
      <c r="D930" s="317"/>
      <c r="E930" s="317"/>
      <c r="F930" s="317"/>
      <c r="G930" s="317"/>
      <c r="H930" s="317"/>
      <c r="I930" s="317"/>
      <c r="J930" s="317"/>
      <c r="K930" s="317"/>
      <c r="L930" s="317"/>
      <c r="M930" s="317"/>
      <c r="N930" s="317"/>
      <c r="O930" s="317"/>
      <c r="P930" s="317"/>
      <c r="Q930" s="317"/>
      <c r="R930" s="317"/>
      <c r="S930" s="317"/>
      <c r="T930" s="317"/>
      <c r="U930" s="317"/>
      <c r="V930" s="317"/>
      <c r="W930" s="317"/>
      <c r="X930" s="317"/>
      <c r="Y930" s="317"/>
      <c r="Z930" s="317"/>
    </row>
    <row r="931" spans="1:26" ht="12.75" customHeight="1" x14ac:dyDescent="0.2">
      <c r="A931" s="317"/>
      <c r="B931" s="317"/>
      <c r="C931" s="317"/>
      <c r="D931" s="317"/>
      <c r="E931" s="317"/>
      <c r="F931" s="317"/>
      <c r="G931" s="317"/>
      <c r="H931" s="317"/>
      <c r="I931" s="317"/>
      <c r="J931" s="317"/>
      <c r="K931" s="317"/>
      <c r="L931" s="317"/>
      <c r="M931" s="317"/>
      <c r="N931" s="317"/>
      <c r="O931" s="317"/>
      <c r="P931" s="317"/>
      <c r="Q931" s="317"/>
      <c r="R931" s="317"/>
      <c r="S931" s="317"/>
      <c r="T931" s="317"/>
      <c r="U931" s="317"/>
      <c r="V931" s="317"/>
      <c r="W931" s="317"/>
      <c r="X931" s="317"/>
      <c r="Y931" s="317"/>
      <c r="Z931" s="317"/>
    </row>
    <row r="932" spans="1:26" ht="12.75" customHeight="1" x14ac:dyDescent="0.2">
      <c r="A932" s="317"/>
      <c r="B932" s="317"/>
      <c r="C932" s="317"/>
      <c r="D932" s="317"/>
      <c r="E932" s="317"/>
      <c r="F932" s="317"/>
      <c r="G932" s="317"/>
      <c r="H932" s="317"/>
      <c r="I932" s="317"/>
      <c r="J932" s="317"/>
      <c r="K932" s="317"/>
      <c r="L932" s="317"/>
      <c r="M932" s="317"/>
      <c r="N932" s="317"/>
      <c r="O932" s="317"/>
      <c r="P932" s="317"/>
      <c r="Q932" s="317"/>
      <c r="R932" s="317"/>
      <c r="S932" s="317"/>
      <c r="T932" s="317"/>
      <c r="U932" s="317"/>
      <c r="V932" s="317"/>
      <c r="W932" s="317"/>
      <c r="X932" s="317"/>
      <c r="Y932" s="317"/>
      <c r="Z932" s="317"/>
    </row>
    <row r="933" spans="1:26" ht="12.75" customHeight="1" x14ac:dyDescent="0.2">
      <c r="A933" s="317"/>
      <c r="B933" s="317"/>
      <c r="C933" s="317"/>
      <c r="D933" s="317"/>
      <c r="E933" s="317"/>
      <c r="F933" s="317"/>
      <c r="G933" s="317"/>
      <c r="H933" s="317"/>
      <c r="I933" s="317"/>
      <c r="J933" s="317"/>
      <c r="K933" s="317"/>
      <c r="L933" s="317"/>
      <c r="M933" s="317"/>
      <c r="N933" s="317"/>
      <c r="O933" s="317"/>
      <c r="P933" s="317"/>
      <c r="Q933" s="317"/>
      <c r="R933" s="317"/>
      <c r="S933" s="317"/>
      <c r="T933" s="317"/>
      <c r="U933" s="317"/>
      <c r="V933" s="317"/>
      <c r="W933" s="317"/>
      <c r="X933" s="317"/>
      <c r="Y933" s="317"/>
      <c r="Z933" s="317"/>
    </row>
    <row r="934" spans="1:26" ht="12.75" customHeight="1" x14ac:dyDescent="0.2">
      <c r="A934" s="317"/>
      <c r="B934" s="317"/>
      <c r="C934" s="317"/>
      <c r="D934" s="317"/>
      <c r="E934" s="317"/>
      <c r="F934" s="317"/>
      <c r="G934" s="317"/>
      <c r="H934" s="317"/>
      <c r="I934" s="317"/>
      <c r="J934" s="317"/>
      <c r="K934" s="317"/>
      <c r="L934" s="317"/>
      <c r="M934" s="317"/>
      <c r="N934" s="317"/>
      <c r="O934" s="317"/>
      <c r="P934" s="317"/>
      <c r="Q934" s="317"/>
      <c r="R934" s="317"/>
      <c r="S934" s="317"/>
      <c r="T934" s="317"/>
      <c r="U934" s="317"/>
      <c r="V934" s="317"/>
      <c r="W934" s="317"/>
      <c r="X934" s="317"/>
      <c r="Y934" s="317"/>
      <c r="Z934" s="317"/>
    </row>
    <row r="935" spans="1:26" ht="12.75" customHeight="1" x14ac:dyDescent="0.2">
      <c r="A935" s="317"/>
      <c r="B935" s="317"/>
      <c r="C935" s="317"/>
      <c r="D935" s="317"/>
      <c r="E935" s="317"/>
      <c r="F935" s="317"/>
      <c r="G935" s="317"/>
      <c r="H935" s="317"/>
      <c r="I935" s="317"/>
      <c r="J935" s="317"/>
      <c r="K935" s="317"/>
      <c r="L935" s="317"/>
      <c r="M935" s="317"/>
      <c r="N935" s="317"/>
      <c r="O935" s="317"/>
      <c r="P935" s="317"/>
      <c r="Q935" s="317"/>
      <c r="R935" s="317"/>
      <c r="S935" s="317"/>
      <c r="T935" s="317"/>
      <c r="U935" s="317"/>
      <c r="V935" s="317"/>
      <c r="W935" s="317"/>
      <c r="X935" s="317"/>
      <c r="Y935" s="317"/>
      <c r="Z935" s="317"/>
    </row>
    <row r="936" spans="1:26" ht="12.75" customHeight="1" x14ac:dyDescent="0.2">
      <c r="A936" s="317"/>
      <c r="B936" s="317"/>
      <c r="C936" s="317"/>
      <c r="D936" s="317"/>
      <c r="E936" s="317"/>
      <c r="F936" s="317"/>
      <c r="G936" s="317"/>
      <c r="H936" s="317"/>
      <c r="I936" s="317"/>
      <c r="J936" s="317"/>
      <c r="K936" s="317"/>
      <c r="L936" s="317"/>
      <c r="M936" s="317"/>
      <c r="N936" s="317"/>
      <c r="O936" s="317"/>
      <c r="P936" s="317"/>
      <c r="Q936" s="317"/>
      <c r="R936" s="317"/>
      <c r="S936" s="317"/>
      <c r="T936" s="317"/>
      <c r="U936" s="317"/>
      <c r="V936" s="317"/>
      <c r="W936" s="317"/>
      <c r="X936" s="317"/>
      <c r="Y936" s="317"/>
      <c r="Z936" s="317"/>
    </row>
    <row r="937" spans="1:26" ht="12.75" customHeight="1" x14ac:dyDescent="0.2">
      <c r="A937" s="317"/>
      <c r="B937" s="317"/>
      <c r="C937" s="317"/>
      <c r="D937" s="317"/>
      <c r="E937" s="317"/>
      <c r="F937" s="317"/>
      <c r="G937" s="317"/>
      <c r="H937" s="317"/>
      <c r="I937" s="317"/>
      <c r="J937" s="317"/>
      <c r="K937" s="317"/>
      <c r="L937" s="317"/>
      <c r="M937" s="317"/>
      <c r="N937" s="317"/>
      <c r="O937" s="317"/>
      <c r="P937" s="317"/>
      <c r="Q937" s="317"/>
      <c r="R937" s="317"/>
      <c r="S937" s="317"/>
      <c r="T937" s="317"/>
      <c r="U937" s="317"/>
      <c r="V937" s="317"/>
      <c r="W937" s="317"/>
      <c r="X937" s="317"/>
      <c r="Y937" s="317"/>
      <c r="Z937" s="317"/>
    </row>
    <row r="938" spans="1:26" ht="12.75" customHeight="1" x14ac:dyDescent="0.2">
      <c r="A938" s="317"/>
      <c r="B938" s="317"/>
      <c r="C938" s="317"/>
      <c r="D938" s="317"/>
      <c r="E938" s="317"/>
      <c r="F938" s="317"/>
      <c r="G938" s="317"/>
      <c r="H938" s="317"/>
      <c r="I938" s="317"/>
      <c r="J938" s="317"/>
      <c r="K938" s="317"/>
      <c r="L938" s="317"/>
      <c r="M938" s="317"/>
      <c r="N938" s="317"/>
      <c r="O938" s="317"/>
      <c r="P938" s="317"/>
      <c r="Q938" s="317"/>
      <c r="R938" s="317"/>
      <c r="S938" s="317"/>
      <c r="T938" s="317"/>
      <c r="U938" s="317"/>
      <c r="V938" s="317"/>
      <c r="W938" s="317"/>
      <c r="X938" s="317"/>
      <c r="Y938" s="317"/>
      <c r="Z938" s="317"/>
    </row>
    <row r="939" spans="1:26" ht="12.75" customHeight="1" x14ac:dyDescent="0.2">
      <c r="A939" s="317"/>
      <c r="B939" s="317"/>
      <c r="C939" s="317"/>
      <c r="D939" s="317"/>
      <c r="E939" s="317"/>
      <c r="F939" s="317"/>
      <c r="G939" s="317"/>
      <c r="H939" s="317"/>
      <c r="I939" s="317"/>
      <c r="J939" s="317"/>
      <c r="K939" s="317"/>
      <c r="L939" s="317"/>
      <c r="M939" s="317"/>
      <c r="N939" s="317"/>
      <c r="O939" s="317"/>
      <c r="P939" s="317"/>
      <c r="Q939" s="317"/>
      <c r="R939" s="317"/>
      <c r="S939" s="317"/>
      <c r="T939" s="317"/>
      <c r="U939" s="317"/>
      <c r="V939" s="317"/>
      <c r="W939" s="317"/>
      <c r="X939" s="317"/>
      <c r="Y939" s="317"/>
      <c r="Z939" s="317"/>
    </row>
    <row r="940" spans="1:26" ht="12.75" customHeight="1" x14ac:dyDescent="0.2">
      <c r="A940" s="317"/>
      <c r="B940" s="317"/>
      <c r="C940" s="317"/>
      <c r="D940" s="317"/>
      <c r="E940" s="317"/>
      <c r="F940" s="317"/>
      <c r="G940" s="317"/>
      <c r="H940" s="317"/>
      <c r="I940" s="317"/>
      <c r="J940" s="317"/>
      <c r="K940" s="317"/>
      <c r="L940" s="317"/>
      <c r="M940" s="317"/>
      <c r="N940" s="317"/>
      <c r="O940" s="317"/>
      <c r="P940" s="317"/>
      <c r="Q940" s="317"/>
      <c r="R940" s="317"/>
      <c r="S940" s="317"/>
      <c r="T940" s="317"/>
      <c r="U940" s="317"/>
      <c r="V940" s="317"/>
      <c r="W940" s="317"/>
      <c r="X940" s="317"/>
      <c r="Y940" s="317"/>
      <c r="Z940" s="317"/>
    </row>
    <row r="941" spans="1:26" ht="12.75" customHeight="1" x14ac:dyDescent="0.2">
      <c r="A941" s="317"/>
      <c r="B941" s="317"/>
      <c r="C941" s="317"/>
      <c r="D941" s="317"/>
      <c r="E941" s="317"/>
      <c r="F941" s="317"/>
      <c r="G941" s="317"/>
      <c r="H941" s="317"/>
      <c r="I941" s="317"/>
      <c r="J941" s="317"/>
      <c r="K941" s="317"/>
      <c r="L941" s="317"/>
      <c r="M941" s="317"/>
      <c r="N941" s="317"/>
      <c r="O941" s="317"/>
      <c r="P941" s="317"/>
      <c r="Q941" s="317"/>
      <c r="R941" s="317"/>
      <c r="S941" s="317"/>
      <c r="T941" s="317"/>
      <c r="U941" s="317"/>
      <c r="V941" s="317"/>
      <c r="W941" s="317"/>
      <c r="X941" s="317"/>
      <c r="Y941" s="317"/>
      <c r="Z941" s="317"/>
    </row>
    <row r="942" spans="1:26" ht="12.75" customHeight="1" x14ac:dyDescent="0.2">
      <c r="A942" s="317"/>
      <c r="B942" s="317"/>
      <c r="C942" s="317"/>
      <c r="D942" s="317"/>
      <c r="E942" s="317"/>
      <c r="F942" s="317"/>
      <c r="G942" s="317"/>
      <c r="H942" s="317"/>
      <c r="I942" s="317"/>
      <c r="J942" s="317"/>
      <c r="K942" s="317"/>
      <c r="L942" s="317"/>
      <c r="M942" s="317"/>
      <c r="N942" s="317"/>
      <c r="O942" s="317"/>
      <c r="P942" s="317"/>
      <c r="Q942" s="317"/>
      <c r="R942" s="317"/>
      <c r="S942" s="317"/>
      <c r="T942" s="317"/>
      <c r="U942" s="317"/>
      <c r="V942" s="317"/>
      <c r="W942" s="317"/>
      <c r="X942" s="317"/>
      <c r="Y942" s="317"/>
      <c r="Z942" s="317"/>
    </row>
    <row r="943" spans="1:26" ht="12.75" customHeight="1" x14ac:dyDescent="0.2">
      <c r="A943" s="317"/>
      <c r="B943" s="317"/>
      <c r="C943" s="317"/>
      <c r="D943" s="317"/>
      <c r="E943" s="317"/>
      <c r="F943" s="317"/>
      <c r="G943" s="317"/>
      <c r="H943" s="317"/>
      <c r="I943" s="317"/>
      <c r="J943" s="317"/>
      <c r="K943" s="317"/>
      <c r="L943" s="317"/>
      <c r="M943" s="317"/>
      <c r="N943" s="317"/>
      <c r="O943" s="317"/>
      <c r="P943" s="317"/>
      <c r="Q943" s="317"/>
      <c r="R943" s="317"/>
      <c r="S943" s="317"/>
      <c r="T943" s="317"/>
      <c r="U943" s="317"/>
      <c r="V943" s="317"/>
      <c r="W943" s="317"/>
      <c r="X943" s="317"/>
      <c r="Y943" s="317"/>
      <c r="Z943" s="317"/>
    </row>
    <row r="944" spans="1:26" ht="12.75" customHeight="1" x14ac:dyDescent="0.2">
      <c r="A944" s="317"/>
      <c r="B944" s="317"/>
      <c r="C944" s="317"/>
      <c r="D944" s="317"/>
      <c r="E944" s="317"/>
      <c r="F944" s="317"/>
      <c r="G944" s="317"/>
      <c r="H944" s="317"/>
      <c r="I944" s="317"/>
      <c r="J944" s="317"/>
      <c r="K944" s="317"/>
      <c r="L944" s="317"/>
      <c r="M944" s="317"/>
      <c r="N944" s="317"/>
      <c r="O944" s="317"/>
      <c r="P944" s="317"/>
      <c r="Q944" s="317"/>
      <c r="R944" s="317"/>
      <c r="S944" s="317"/>
      <c r="T944" s="317"/>
      <c r="U944" s="317"/>
      <c r="V944" s="317"/>
      <c r="W944" s="317"/>
      <c r="X944" s="317"/>
      <c r="Y944" s="317"/>
      <c r="Z944" s="317"/>
    </row>
    <row r="945" spans="1:26" ht="12.75" customHeight="1" x14ac:dyDescent="0.2">
      <c r="A945" s="317"/>
      <c r="B945" s="317"/>
      <c r="C945" s="317"/>
      <c r="D945" s="317"/>
      <c r="E945" s="317"/>
      <c r="F945" s="317"/>
      <c r="G945" s="317"/>
      <c r="H945" s="317"/>
      <c r="I945" s="317"/>
      <c r="J945" s="317"/>
      <c r="K945" s="317"/>
      <c r="L945" s="317"/>
      <c r="M945" s="317"/>
      <c r="N945" s="317"/>
      <c r="O945" s="317"/>
      <c r="P945" s="317"/>
      <c r="Q945" s="317"/>
      <c r="R945" s="317"/>
      <c r="S945" s="317"/>
      <c r="T945" s="317"/>
      <c r="U945" s="317"/>
      <c r="V945" s="317"/>
      <c r="W945" s="317"/>
      <c r="X945" s="317"/>
      <c r="Y945" s="317"/>
      <c r="Z945" s="317"/>
    </row>
    <row r="946" spans="1:26" ht="12.75" customHeight="1" x14ac:dyDescent="0.2">
      <c r="A946" s="317"/>
      <c r="B946" s="317"/>
      <c r="C946" s="317"/>
      <c r="D946" s="317"/>
      <c r="E946" s="317"/>
      <c r="F946" s="317"/>
      <c r="G946" s="317"/>
      <c r="H946" s="317"/>
      <c r="I946" s="317"/>
      <c r="J946" s="317"/>
      <c r="K946" s="317"/>
      <c r="L946" s="317"/>
      <c r="M946" s="317"/>
      <c r="N946" s="317"/>
      <c r="O946" s="317"/>
      <c r="P946" s="317"/>
      <c r="Q946" s="317"/>
      <c r="R946" s="317"/>
      <c r="S946" s="317"/>
      <c r="T946" s="317"/>
      <c r="U946" s="317"/>
      <c r="V946" s="317"/>
      <c r="W946" s="317"/>
      <c r="X946" s="317"/>
      <c r="Y946" s="317"/>
      <c r="Z946" s="317"/>
    </row>
    <row r="947" spans="1:26" ht="12.75" customHeight="1" x14ac:dyDescent="0.2">
      <c r="A947" s="317"/>
      <c r="B947" s="317"/>
      <c r="C947" s="317"/>
      <c r="D947" s="317"/>
      <c r="E947" s="317"/>
      <c r="F947" s="317"/>
      <c r="G947" s="317"/>
      <c r="H947" s="317"/>
      <c r="I947" s="317"/>
      <c r="J947" s="317"/>
      <c r="K947" s="317"/>
      <c r="L947" s="317"/>
      <c r="M947" s="317"/>
      <c r="N947" s="317"/>
      <c r="O947" s="317"/>
      <c r="P947" s="317"/>
      <c r="Q947" s="317"/>
      <c r="R947" s="317"/>
      <c r="S947" s="317"/>
      <c r="T947" s="317"/>
      <c r="U947" s="317"/>
      <c r="V947" s="317"/>
      <c r="W947" s="317"/>
      <c r="X947" s="317"/>
      <c r="Y947" s="317"/>
      <c r="Z947" s="317"/>
    </row>
    <row r="948" spans="1:26" ht="12.75" customHeight="1" x14ac:dyDescent="0.2">
      <c r="A948" s="317"/>
      <c r="B948" s="317"/>
      <c r="C948" s="317"/>
      <c r="D948" s="317"/>
      <c r="E948" s="317"/>
      <c r="F948" s="317"/>
      <c r="G948" s="317"/>
      <c r="H948" s="317"/>
      <c r="I948" s="317"/>
      <c r="J948" s="317"/>
      <c r="K948" s="317"/>
      <c r="L948" s="317"/>
      <c r="M948" s="317"/>
      <c r="N948" s="317"/>
      <c r="O948" s="317"/>
      <c r="P948" s="317"/>
      <c r="Q948" s="317"/>
      <c r="R948" s="317"/>
      <c r="S948" s="317"/>
      <c r="T948" s="317"/>
      <c r="U948" s="317"/>
      <c r="V948" s="317"/>
      <c r="W948" s="317"/>
      <c r="X948" s="317"/>
      <c r="Y948" s="317"/>
      <c r="Z948" s="317"/>
    </row>
    <row r="949" spans="1:26" ht="12.75" customHeight="1" x14ac:dyDescent="0.2">
      <c r="A949" s="317"/>
      <c r="B949" s="317"/>
      <c r="C949" s="317"/>
      <c r="D949" s="317"/>
      <c r="E949" s="317"/>
      <c r="F949" s="317"/>
      <c r="G949" s="317"/>
      <c r="H949" s="317"/>
      <c r="I949" s="317"/>
      <c r="J949" s="317"/>
      <c r="K949" s="317"/>
      <c r="L949" s="317"/>
      <c r="M949" s="317"/>
      <c r="N949" s="317"/>
      <c r="O949" s="317"/>
      <c r="P949" s="317"/>
      <c r="Q949" s="317"/>
      <c r="R949" s="317"/>
      <c r="S949" s="317"/>
      <c r="T949" s="317"/>
      <c r="U949" s="317"/>
      <c r="V949" s="317"/>
      <c r="W949" s="317"/>
      <c r="X949" s="317"/>
      <c r="Y949" s="317"/>
      <c r="Z949" s="317"/>
    </row>
    <row r="950" spans="1:26" ht="12.75" customHeight="1" x14ac:dyDescent="0.2">
      <c r="A950" s="317"/>
      <c r="B950" s="317"/>
      <c r="C950" s="317"/>
      <c r="D950" s="317"/>
      <c r="E950" s="317"/>
      <c r="F950" s="317"/>
      <c r="G950" s="317"/>
      <c r="H950" s="317"/>
      <c r="I950" s="317"/>
      <c r="J950" s="317"/>
      <c r="K950" s="317"/>
      <c r="L950" s="317"/>
      <c r="M950" s="317"/>
      <c r="N950" s="317"/>
      <c r="O950" s="317"/>
      <c r="P950" s="317"/>
      <c r="Q950" s="317"/>
      <c r="R950" s="317"/>
      <c r="S950" s="317"/>
      <c r="T950" s="317"/>
      <c r="U950" s="317"/>
      <c r="V950" s="317"/>
      <c r="W950" s="317"/>
      <c r="X950" s="317"/>
      <c r="Y950" s="317"/>
      <c r="Z950" s="317"/>
    </row>
    <row r="951" spans="1:26" ht="12.75" customHeight="1" x14ac:dyDescent="0.2">
      <c r="A951" s="317"/>
      <c r="B951" s="317"/>
      <c r="C951" s="317"/>
      <c r="D951" s="317"/>
      <c r="E951" s="317"/>
      <c r="F951" s="317"/>
      <c r="G951" s="317"/>
      <c r="H951" s="317"/>
      <c r="I951" s="317"/>
      <c r="J951" s="317"/>
      <c r="K951" s="317"/>
      <c r="L951" s="317"/>
      <c r="M951" s="317"/>
      <c r="N951" s="317"/>
      <c r="O951" s="317"/>
      <c r="P951" s="317"/>
      <c r="Q951" s="317"/>
      <c r="R951" s="317"/>
      <c r="S951" s="317"/>
      <c r="T951" s="317"/>
      <c r="U951" s="317"/>
      <c r="V951" s="317"/>
      <c r="W951" s="317"/>
      <c r="X951" s="317"/>
      <c r="Y951" s="317"/>
      <c r="Z951" s="317"/>
    </row>
    <row r="952" spans="1:26" ht="12.75" customHeight="1" x14ac:dyDescent="0.2">
      <c r="A952" s="317"/>
      <c r="B952" s="317"/>
      <c r="C952" s="317"/>
      <c r="D952" s="317"/>
      <c r="E952" s="317"/>
      <c r="F952" s="317"/>
      <c r="G952" s="317"/>
      <c r="H952" s="317"/>
      <c r="I952" s="317"/>
      <c r="J952" s="317"/>
      <c r="K952" s="317"/>
      <c r="L952" s="317"/>
      <c r="M952" s="317"/>
      <c r="N952" s="317"/>
      <c r="O952" s="317"/>
      <c r="P952" s="317"/>
      <c r="Q952" s="317"/>
      <c r="R952" s="317"/>
      <c r="S952" s="317"/>
      <c r="T952" s="317"/>
      <c r="U952" s="317"/>
      <c r="V952" s="317"/>
      <c r="W952" s="317"/>
      <c r="X952" s="317"/>
      <c r="Y952" s="317"/>
      <c r="Z952" s="317"/>
    </row>
    <row r="953" spans="1:26" ht="12.75" customHeight="1" x14ac:dyDescent="0.2">
      <c r="A953" s="317"/>
      <c r="B953" s="317"/>
      <c r="C953" s="317"/>
      <c r="D953" s="317"/>
      <c r="E953" s="317"/>
      <c r="F953" s="317"/>
      <c r="G953" s="317"/>
      <c r="H953" s="317"/>
      <c r="I953" s="317"/>
      <c r="J953" s="317"/>
      <c r="K953" s="317"/>
      <c r="L953" s="317"/>
      <c r="M953" s="317"/>
      <c r="N953" s="317"/>
      <c r="O953" s="317"/>
      <c r="P953" s="317"/>
      <c r="Q953" s="317"/>
      <c r="R953" s="317"/>
      <c r="S953" s="317"/>
      <c r="T953" s="317"/>
      <c r="U953" s="317"/>
      <c r="V953" s="317"/>
      <c r="W953" s="317"/>
      <c r="X953" s="317"/>
      <c r="Y953" s="317"/>
      <c r="Z953" s="317"/>
    </row>
    <row r="954" spans="1:26" ht="12.75" customHeight="1" x14ac:dyDescent="0.2">
      <c r="A954" s="317"/>
      <c r="B954" s="317"/>
      <c r="C954" s="317"/>
      <c r="D954" s="317"/>
      <c r="E954" s="317"/>
      <c r="F954" s="317"/>
      <c r="G954" s="317"/>
      <c r="H954" s="317"/>
      <c r="I954" s="317"/>
      <c r="J954" s="317"/>
      <c r="K954" s="317"/>
      <c r="L954" s="317"/>
      <c r="M954" s="317"/>
      <c r="N954" s="317"/>
      <c r="O954" s="317"/>
      <c r="P954" s="317"/>
      <c r="Q954" s="317"/>
      <c r="R954" s="317"/>
      <c r="S954" s="317"/>
      <c r="T954" s="317"/>
      <c r="U954" s="317"/>
      <c r="V954" s="317"/>
      <c r="W954" s="317"/>
      <c r="X954" s="317"/>
      <c r="Y954" s="317"/>
      <c r="Z954" s="317"/>
    </row>
    <row r="955" spans="1:26" ht="12.75" customHeight="1" x14ac:dyDescent="0.2">
      <c r="A955" s="317"/>
      <c r="B955" s="317"/>
      <c r="C955" s="317"/>
      <c r="D955" s="317"/>
      <c r="E955" s="317"/>
      <c r="F955" s="317"/>
      <c r="G955" s="317"/>
      <c r="H955" s="317"/>
      <c r="I955" s="317"/>
      <c r="J955" s="317"/>
      <c r="K955" s="317"/>
      <c r="L955" s="317"/>
      <c r="M955" s="317"/>
      <c r="N955" s="317"/>
      <c r="O955" s="317"/>
      <c r="P955" s="317"/>
      <c r="Q955" s="317"/>
      <c r="R955" s="317"/>
      <c r="S955" s="317"/>
      <c r="T955" s="317"/>
      <c r="U955" s="317"/>
      <c r="V955" s="317"/>
      <c r="W955" s="317"/>
      <c r="X955" s="317"/>
      <c r="Y955" s="317"/>
      <c r="Z955" s="317"/>
    </row>
    <row r="956" spans="1:26" ht="12.75" customHeight="1" x14ac:dyDescent="0.2">
      <c r="A956" s="317"/>
      <c r="B956" s="317"/>
      <c r="C956" s="317"/>
      <c r="D956" s="317"/>
      <c r="E956" s="317"/>
      <c r="F956" s="317"/>
      <c r="G956" s="317"/>
      <c r="H956" s="317"/>
      <c r="I956" s="317"/>
      <c r="J956" s="317"/>
      <c r="K956" s="317"/>
      <c r="L956" s="317"/>
      <c r="M956" s="317"/>
      <c r="N956" s="317"/>
      <c r="O956" s="317"/>
      <c r="P956" s="317"/>
      <c r="Q956" s="317"/>
      <c r="R956" s="317"/>
      <c r="S956" s="317"/>
      <c r="T956" s="317"/>
      <c r="U956" s="317"/>
      <c r="V956" s="317"/>
      <c r="W956" s="317"/>
      <c r="X956" s="317"/>
      <c r="Y956" s="317"/>
      <c r="Z956" s="317"/>
    </row>
    <row r="957" spans="1:26" ht="12.75" customHeight="1" x14ac:dyDescent="0.2">
      <c r="A957" s="317"/>
      <c r="B957" s="317"/>
      <c r="C957" s="317"/>
      <c r="D957" s="317"/>
      <c r="E957" s="317"/>
      <c r="F957" s="317"/>
      <c r="G957" s="317"/>
      <c r="H957" s="317"/>
      <c r="I957" s="317"/>
      <c r="J957" s="317"/>
      <c r="K957" s="317"/>
      <c r="L957" s="317"/>
      <c r="M957" s="317"/>
      <c r="N957" s="317"/>
      <c r="O957" s="317"/>
      <c r="P957" s="317"/>
      <c r="Q957" s="317"/>
      <c r="R957" s="317"/>
      <c r="S957" s="317"/>
      <c r="T957" s="317"/>
      <c r="U957" s="317"/>
      <c r="V957" s="317"/>
      <c r="W957" s="317"/>
      <c r="X957" s="317"/>
      <c r="Y957" s="317"/>
      <c r="Z957" s="317"/>
    </row>
    <row r="958" spans="1:26" ht="12.75" customHeight="1" x14ac:dyDescent="0.2">
      <c r="A958" s="317"/>
      <c r="B958" s="317"/>
      <c r="C958" s="317"/>
      <c r="D958" s="317"/>
      <c r="E958" s="317"/>
      <c r="F958" s="317"/>
      <c r="G958" s="317"/>
      <c r="H958" s="317"/>
      <c r="I958" s="317"/>
      <c r="J958" s="317"/>
      <c r="K958" s="317"/>
      <c r="L958" s="317"/>
      <c r="M958" s="317"/>
      <c r="N958" s="317"/>
      <c r="O958" s="317"/>
      <c r="P958" s="317"/>
      <c r="Q958" s="317"/>
      <c r="R958" s="317"/>
      <c r="S958" s="317"/>
      <c r="T958" s="317"/>
      <c r="U958" s="317"/>
      <c r="V958" s="317"/>
      <c r="W958" s="317"/>
      <c r="X958" s="317"/>
      <c r="Y958" s="317"/>
      <c r="Z958" s="317"/>
    </row>
    <row r="959" spans="1:26" ht="12.75" customHeight="1" x14ac:dyDescent="0.2">
      <c r="A959" s="317"/>
      <c r="B959" s="317"/>
      <c r="C959" s="317"/>
      <c r="D959" s="317"/>
      <c r="E959" s="317"/>
      <c r="F959" s="317"/>
      <c r="G959" s="317"/>
      <c r="H959" s="317"/>
      <c r="I959" s="317"/>
      <c r="J959" s="317"/>
      <c r="K959" s="317"/>
      <c r="L959" s="317"/>
      <c r="M959" s="317"/>
      <c r="N959" s="317"/>
      <c r="O959" s="317"/>
      <c r="P959" s="317"/>
      <c r="Q959" s="317"/>
      <c r="R959" s="317"/>
      <c r="S959" s="317"/>
      <c r="T959" s="317"/>
      <c r="U959" s="317"/>
      <c r="V959" s="317"/>
      <c r="W959" s="317"/>
      <c r="X959" s="317"/>
      <c r="Y959" s="317"/>
      <c r="Z959" s="317"/>
    </row>
    <row r="960" spans="1:26" ht="12.75" customHeight="1" x14ac:dyDescent="0.2">
      <c r="A960" s="317"/>
      <c r="B960" s="317"/>
      <c r="C960" s="317"/>
      <c r="D960" s="317"/>
      <c r="E960" s="317"/>
      <c r="F960" s="317"/>
      <c r="G960" s="317"/>
      <c r="H960" s="317"/>
      <c r="I960" s="317"/>
      <c r="J960" s="317"/>
      <c r="K960" s="317"/>
      <c r="L960" s="317"/>
      <c r="M960" s="317"/>
      <c r="N960" s="317"/>
      <c r="O960" s="317"/>
      <c r="P960" s="317"/>
      <c r="Q960" s="317"/>
      <c r="R960" s="317"/>
      <c r="S960" s="317"/>
      <c r="T960" s="317"/>
      <c r="U960" s="317"/>
      <c r="V960" s="317"/>
      <c r="W960" s="317"/>
      <c r="X960" s="317"/>
      <c r="Y960" s="317"/>
      <c r="Z960" s="317"/>
    </row>
    <row r="961" spans="1:26" ht="12.75" customHeight="1" x14ac:dyDescent="0.2">
      <c r="A961" s="317"/>
      <c r="B961" s="317"/>
      <c r="C961" s="317"/>
      <c r="D961" s="317"/>
      <c r="E961" s="317"/>
      <c r="F961" s="317"/>
      <c r="G961" s="317"/>
      <c r="H961" s="317"/>
      <c r="I961" s="317"/>
      <c r="J961" s="317"/>
      <c r="K961" s="317"/>
      <c r="L961" s="317"/>
      <c r="M961" s="317"/>
      <c r="N961" s="317"/>
      <c r="O961" s="317"/>
      <c r="P961" s="317"/>
      <c r="Q961" s="317"/>
      <c r="R961" s="317"/>
      <c r="S961" s="317"/>
      <c r="T961" s="317"/>
      <c r="U961" s="317"/>
      <c r="V961" s="317"/>
      <c r="W961" s="317"/>
      <c r="X961" s="317"/>
      <c r="Y961" s="317"/>
      <c r="Z961" s="317"/>
    </row>
    <row r="962" spans="1:26" ht="12.75" customHeight="1" x14ac:dyDescent="0.2">
      <c r="A962" s="317"/>
      <c r="B962" s="317"/>
      <c r="C962" s="317"/>
      <c r="D962" s="317"/>
      <c r="E962" s="317"/>
      <c r="F962" s="317"/>
      <c r="G962" s="317"/>
      <c r="H962" s="317"/>
      <c r="I962" s="317"/>
      <c r="J962" s="317"/>
      <c r="K962" s="317"/>
      <c r="L962" s="317"/>
      <c r="M962" s="317"/>
      <c r="N962" s="317"/>
      <c r="O962" s="317"/>
      <c r="P962" s="317"/>
      <c r="Q962" s="317"/>
      <c r="R962" s="317"/>
      <c r="S962" s="317"/>
      <c r="T962" s="317"/>
      <c r="U962" s="317"/>
      <c r="V962" s="317"/>
      <c r="W962" s="317"/>
      <c r="X962" s="317"/>
      <c r="Y962" s="317"/>
      <c r="Z962" s="317"/>
    </row>
    <row r="963" spans="1:26" ht="12.75" customHeight="1" x14ac:dyDescent="0.2">
      <c r="A963" s="317"/>
      <c r="B963" s="317"/>
      <c r="C963" s="317"/>
      <c r="D963" s="317"/>
      <c r="E963" s="317"/>
      <c r="F963" s="317"/>
      <c r="G963" s="317"/>
      <c r="H963" s="317"/>
      <c r="I963" s="317"/>
      <c r="J963" s="317"/>
      <c r="K963" s="317"/>
      <c r="L963" s="317"/>
      <c r="M963" s="317"/>
      <c r="N963" s="317"/>
      <c r="O963" s="317"/>
      <c r="P963" s="317"/>
      <c r="Q963" s="317"/>
      <c r="R963" s="317"/>
      <c r="S963" s="317"/>
      <c r="T963" s="317"/>
      <c r="U963" s="317"/>
      <c r="V963" s="317"/>
      <c r="W963" s="317"/>
      <c r="X963" s="317"/>
      <c r="Y963" s="317"/>
      <c r="Z963" s="317"/>
    </row>
    <row r="964" spans="1:26" ht="12.75" customHeight="1" x14ac:dyDescent="0.2">
      <c r="A964" s="317"/>
      <c r="B964" s="317"/>
      <c r="C964" s="317"/>
      <c r="D964" s="317"/>
      <c r="E964" s="317"/>
      <c r="F964" s="317"/>
      <c r="G964" s="317"/>
      <c r="H964" s="317"/>
      <c r="I964" s="317"/>
      <c r="J964" s="317"/>
      <c r="K964" s="317"/>
      <c r="L964" s="317"/>
      <c r="M964" s="317"/>
      <c r="N964" s="317"/>
      <c r="O964" s="317"/>
      <c r="P964" s="317"/>
      <c r="Q964" s="317"/>
      <c r="R964" s="317"/>
      <c r="S964" s="317"/>
      <c r="T964" s="317"/>
      <c r="U964" s="317"/>
      <c r="V964" s="317"/>
      <c r="W964" s="317"/>
      <c r="X964" s="317"/>
      <c r="Y964" s="317"/>
      <c r="Z964" s="317"/>
    </row>
    <row r="965" spans="1:26" ht="12.75" customHeight="1" x14ac:dyDescent="0.2">
      <c r="A965" s="317"/>
      <c r="B965" s="317"/>
      <c r="C965" s="317"/>
      <c r="D965" s="317"/>
      <c r="E965" s="317"/>
      <c r="F965" s="317"/>
      <c r="G965" s="317"/>
      <c r="H965" s="317"/>
      <c r="I965" s="317"/>
      <c r="J965" s="317"/>
      <c r="K965" s="317"/>
      <c r="L965" s="317"/>
      <c r="M965" s="317"/>
      <c r="N965" s="317"/>
      <c r="O965" s="317"/>
      <c r="P965" s="317"/>
      <c r="Q965" s="317"/>
      <c r="R965" s="317"/>
      <c r="S965" s="317"/>
      <c r="T965" s="317"/>
      <c r="U965" s="317"/>
      <c r="V965" s="317"/>
      <c r="W965" s="317"/>
      <c r="X965" s="317"/>
      <c r="Y965" s="317"/>
      <c r="Z965" s="317"/>
    </row>
    <row r="966" spans="1:26" ht="12.75" customHeight="1" x14ac:dyDescent="0.2">
      <c r="A966" s="317"/>
      <c r="B966" s="317"/>
      <c r="C966" s="317"/>
      <c r="D966" s="317"/>
      <c r="E966" s="317"/>
      <c r="F966" s="317"/>
      <c r="G966" s="317"/>
      <c r="H966" s="317"/>
      <c r="I966" s="317"/>
      <c r="J966" s="317"/>
      <c r="K966" s="317"/>
      <c r="L966" s="317"/>
      <c r="M966" s="317"/>
      <c r="N966" s="317"/>
      <c r="O966" s="317"/>
      <c r="P966" s="317"/>
      <c r="Q966" s="317"/>
      <c r="R966" s="317"/>
      <c r="S966" s="317"/>
      <c r="T966" s="317"/>
      <c r="U966" s="317"/>
      <c r="V966" s="317"/>
      <c r="W966" s="317"/>
      <c r="X966" s="317"/>
      <c r="Y966" s="317"/>
      <c r="Z966" s="317"/>
    </row>
    <row r="967" spans="1:26" ht="12.75" customHeight="1" x14ac:dyDescent="0.2">
      <c r="A967" s="317"/>
      <c r="B967" s="317"/>
      <c r="C967" s="317"/>
      <c r="D967" s="317"/>
      <c r="E967" s="317"/>
      <c r="F967" s="317"/>
      <c r="G967" s="317"/>
      <c r="H967" s="317"/>
      <c r="I967" s="317"/>
      <c r="J967" s="317"/>
      <c r="K967" s="317"/>
      <c r="L967" s="317"/>
      <c r="M967" s="317"/>
      <c r="N967" s="317"/>
      <c r="O967" s="317"/>
      <c r="P967" s="317"/>
      <c r="Q967" s="317"/>
      <c r="R967" s="317"/>
      <c r="S967" s="317"/>
      <c r="T967" s="317"/>
      <c r="U967" s="317"/>
      <c r="V967" s="317"/>
      <c r="W967" s="317"/>
      <c r="X967" s="317"/>
      <c r="Y967" s="317"/>
      <c r="Z967" s="317"/>
    </row>
    <row r="968" spans="1:26" ht="12.75" customHeight="1" x14ac:dyDescent="0.2">
      <c r="A968" s="317"/>
      <c r="B968" s="317"/>
      <c r="C968" s="317"/>
      <c r="D968" s="317"/>
      <c r="E968" s="317"/>
      <c r="F968" s="317"/>
      <c r="G968" s="317"/>
      <c r="H968" s="317"/>
      <c r="I968" s="317"/>
      <c r="J968" s="317"/>
      <c r="K968" s="317"/>
      <c r="L968" s="317"/>
      <c r="M968" s="317"/>
      <c r="N968" s="317"/>
      <c r="O968" s="317"/>
      <c r="P968" s="317"/>
      <c r="Q968" s="317"/>
      <c r="R968" s="317"/>
      <c r="S968" s="317"/>
      <c r="T968" s="317"/>
      <c r="U968" s="317"/>
      <c r="V968" s="317"/>
      <c r="W968" s="317"/>
      <c r="X968" s="317"/>
      <c r="Y968" s="317"/>
      <c r="Z968" s="317"/>
    </row>
    <row r="969" spans="1:26" ht="12.75" customHeight="1" x14ac:dyDescent="0.2">
      <c r="A969" s="317"/>
      <c r="B969" s="317"/>
      <c r="C969" s="317"/>
      <c r="D969" s="317"/>
      <c r="E969" s="317"/>
      <c r="F969" s="317"/>
      <c r="G969" s="317"/>
      <c r="H969" s="317"/>
      <c r="I969" s="317"/>
      <c r="J969" s="317"/>
      <c r="K969" s="317"/>
      <c r="L969" s="317"/>
      <c r="M969" s="317"/>
      <c r="N969" s="317"/>
      <c r="O969" s="317"/>
      <c r="P969" s="317"/>
      <c r="Q969" s="317"/>
      <c r="R969" s="317"/>
      <c r="S969" s="317"/>
      <c r="T969" s="317"/>
      <c r="U969" s="317"/>
      <c r="V969" s="317"/>
      <c r="W969" s="317"/>
      <c r="X969" s="317"/>
      <c r="Y969" s="317"/>
      <c r="Z969" s="317"/>
    </row>
    <row r="970" spans="1:26" ht="12.75" customHeight="1" x14ac:dyDescent="0.2">
      <c r="A970" s="317"/>
      <c r="B970" s="317"/>
      <c r="C970" s="317"/>
      <c r="D970" s="317"/>
      <c r="E970" s="317"/>
      <c r="F970" s="317"/>
      <c r="G970" s="317"/>
      <c r="H970" s="317"/>
      <c r="I970" s="317"/>
      <c r="J970" s="317"/>
      <c r="K970" s="317"/>
      <c r="L970" s="317"/>
      <c r="M970" s="317"/>
      <c r="N970" s="317"/>
      <c r="O970" s="317"/>
      <c r="P970" s="317"/>
      <c r="Q970" s="317"/>
      <c r="R970" s="317"/>
      <c r="S970" s="317"/>
      <c r="T970" s="317"/>
      <c r="U970" s="317"/>
      <c r="V970" s="317"/>
      <c r="W970" s="317"/>
      <c r="X970" s="317"/>
      <c r="Y970" s="317"/>
      <c r="Z970" s="317"/>
    </row>
    <row r="971" spans="1:26" ht="12.75" customHeight="1" x14ac:dyDescent="0.2">
      <c r="A971" s="317"/>
      <c r="B971" s="317"/>
      <c r="C971" s="317"/>
      <c r="D971" s="317"/>
      <c r="E971" s="317"/>
      <c r="F971" s="317"/>
      <c r="G971" s="317"/>
      <c r="H971" s="317"/>
      <c r="I971" s="317"/>
      <c r="J971" s="317"/>
      <c r="K971" s="317"/>
      <c r="L971" s="317"/>
      <c r="M971" s="317"/>
      <c r="N971" s="317"/>
      <c r="O971" s="317"/>
      <c r="P971" s="317"/>
      <c r="Q971" s="317"/>
      <c r="R971" s="317"/>
      <c r="S971" s="317"/>
      <c r="T971" s="317"/>
      <c r="U971" s="317"/>
      <c r="V971" s="317"/>
      <c r="W971" s="317"/>
      <c r="X971" s="317"/>
      <c r="Y971" s="317"/>
      <c r="Z971" s="317"/>
    </row>
    <row r="972" spans="1:26" ht="12.75" customHeight="1" x14ac:dyDescent="0.2">
      <c r="A972" s="317"/>
      <c r="B972" s="317"/>
      <c r="C972" s="317"/>
      <c r="D972" s="317"/>
      <c r="E972" s="317"/>
      <c r="F972" s="317"/>
      <c r="G972" s="317"/>
      <c r="H972" s="317"/>
      <c r="I972" s="317"/>
      <c r="J972" s="317"/>
      <c r="K972" s="317"/>
      <c r="L972" s="317"/>
      <c r="M972" s="317"/>
      <c r="N972" s="317"/>
      <c r="O972" s="317"/>
      <c r="P972" s="317"/>
      <c r="Q972" s="317"/>
      <c r="R972" s="317"/>
      <c r="S972" s="317"/>
      <c r="T972" s="317"/>
      <c r="U972" s="317"/>
      <c r="V972" s="317"/>
      <c r="W972" s="317"/>
      <c r="X972" s="317"/>
      <c r="Y972" s="317"/>
      <c r="Z972" s="317"/>
    </row>
    <row r="973" spans="1:26" ht="12.75" customHeight="1" x14ac:dyDescent="0.2">
      <c r="A973" s="317"/>
      <c r="B973" s="317"/>
      <c r="C973" s="317"/>
      <c r="D973" s="317"/>
      <c r="E973" s="317"/>
      <c r="F973" s="317"/>
      <c r="G973" s="317"/>
      <c r="H973" s="317"/>
      <c r="I973" s="317"/>
      <c r="J973" s="317"/>
      <c r="K973" s="317"/>
      <c r="L973" s="317"/>
      <c r="M973" s="317"/>
      <c r="N973" s="317"/>
      <c r="O973" s="317"/>
      <c r="P973" s="317"/>
      <c r="Q973" s="317"/>
      <c r="R973" s="317"/>
      <c r="S973" s="317"/>
      <c r="T973" s="317"/>
      <c r="U973" s="317"/>
      <c r="V973" s="317"/>
      <c r="W973" s="317"/>
      <c r="X973" s="317"/>
      <c r="Y973" s="317"/>
      <c r="Z973" s="317"/>
    </row>
    <row r="974" spans="1:26" ht="12.75" customHeight="1" x14ac:dyDescent="0.2">
      <c r="A974" s="317"/>
      <c r="B974" s="317"/>
      <c r="C974" s="317"/>
      <c r="D974" s="317"/>
      <c r="E974" s="317"/>
      <c r="F974" s="317"/>
      <c r="G974" s="317"/>
      <c r="H974" s="317"/>
      <c r="I974" s="317"/>
      <c r="J974" s="317"/>
      <c r="K974" s="317"/>
      <c r="L974" s="317"/>
      <c r="M974" s="317"/>
      <c r="N974" s="317"/>
      <c r="O974" s="317"/>
      <c r="P974" s="317"/>
      <c r="Q974" s="317"/>
      <c r="R974" s="317"/>
      <c r="S974" s="317"/>
      <c r="T974" s="317"/>
      <c r="U974" s="317"/>
      <c r="V974" s="317"/>
      <c r="W974" s="317"/>
      <c r="X974" s="317"/>
      <c r="Y974" s="317"/>
      <c r="Z974" s="317"/>
    </row>
    <row r="975" spans="1:26" ht="12.75" customHeight="1" x14ac:dyDescent="0.2">
      <c r="A975" s="317"/>
      <c r="B975" s="317"/>
      <c r="C975" s="317"/>
      <c r="D975" s="317"/>
      <c r="E975" s="317"/>
      <c r="F975" s="317"/>
      <c r="G975" s="317"/>
      <c r="H975" s="317"/>
      <c r="I975" s="317"/>
      <c r="J975" s="317"/>
      <c r="K975" s="317"/>
      <c r="L975" s="317"/>
      <c r="M975" s="317"/>
      <c r="N975" s="317"/>
      <c r="O975" s="317"/>
      <c r="P975" s="317"/>
      <c r="Q975" s="317"/>
      <c r="R975" s="317"/>
      <c r="S975" s="317"/>
      <c r="T975" s="317"/>
      <c r="U975" s="317"/>
      <c r="V975" s="317"/>
      <c r="W975" s="317"/>
      <c r="X975" s="317"/>
      <c r="Y975" s="317"/>
      <c r="Z975" s="317"/>
    </row>
    <row r="976" spans="1:26" ht="12.75" customHeight="1" x14ac:dyDescent="0.2">
      <c r="A976" s="317"/>
      <c r="B976" s="317"/>
      <c r="C976" s="317"/>
      <c r="D976" s="317"/>
      <c r="E976" s="317"/>
      <c r="F976" s="317"/>
      <c r="G976" s="317"/>
      <c r="H976" s="317"/>
      <c r="I976" s="317"/>
      <c r="J976" s="317"/>
      <c r="K976" s="317"/>
      <c r="L976" s="317"/>
      <c r="M976" s="317"/>
      <c r="N976" s="317"/>
      <c r="O976" s="317"/>
      <c r="P976" s="317"/>
      <c r="Q976" s="317"/>
      <c r="R976" s="317"/>
      <c r="S976" s="317"/>
      <c r="T976" s="317"/>
      <c r="U976" s="317"/>
      <c r="V976" s="317"/>
      <c r="W976" s="317"/>
      <c r="X976" s="317"/>
      <c r="Y976" s="317"/>
      <c r="Z976" s="317"/>
    </row>
    <row r="977" spans="1:26" ht="12.75" customHeight="1" x14ac:dyDescent="0.2">
      <c r="A977" s="317"/>
      <c r="B977" s="317"/>
      <c r="C977" s="317"/>
      <c r="D977" s="317"/>
      <c r="E977" s="317"/>
      <c r="F977" s="317"/>
      <c r="G977" s="317"/>
      <c r="H977" s="317"/>
      <c r="I977" s="317"/>
      <c r="J977" s="317"/>
      <c r="K977" s="317"/>
      <c r="L977" s="317"/>
      <c r="M977" s="317"/>
      <c r="N977" s="317"/>
      <c r="O977" s="317"/>
      <c r="P977" s="317"/>
      <c r="Q977" s="317"/>
      <c r="R977" s="317"/>
      <c r="S977" s="317"/>
      <c r="T977" s="317"/>
      <c r="U977" s="317"/>
      <c r="V977" s="317"/>
      <c r="W977" s="317"/>
      <c r="X977" s="317"/>
      <c r="Y977" s="317"/>
      <c r="Z977" s="317"/>
    </row>
    <row r="978" spans="1:26" ht="12.75" customHeight="1" x14ac:dyDescent="0.2">
      <c r="A978" s="317"/>
      <c r="B978" s="317"/>
      <c r="C978" s="317"/>
      <c r="D978" s="317"/>
      <c r="E978" s="317"/>
      <c r="F978" s="317"/>
      <c r="G978" s="317"/>
      <c r="H978" s="317"/>
      <c r="I978" s="317"/>
      <c r="J978" s="317"/>
      <c r="K978" s="317"/>
      <c r="L978" s="317"/>
      <c r="M978" s="317"/>
      <c r="N978" s="317"/>
      <c r="O978" s="317"/>
      <c r="P978" s="317"/>
      <c r="Q978" s="317"/>
      <c r="R978" s="317"/>
      <c r="S978" s="317"/>
      <c r="T978" s="317"/>
      <c r="U978" s="317"/>
      <c r="V978" s="317"/>
      <c r="W978" s="317"/>
      <c r="X978" s="317"/>
      <c r="Y978" s="317"/>
      <c r="Z978" s="317"/>
    </row>
    <row r="979" spans="1:26" ht="12.75" customHeight="1" x14ac:dyDescent="0.2">
      <c r="A979" s="317"/>
      <c r="B979" s="317"/>
      <c r="C979" s="317"/>
      <c r="D979" s="317"/>
      <c r="E979" s="317"/>
      <c r="F979" s="317"/>
      <c r="G979" s="317"/>
      <c r="H979" s="317"/>
      <c r="I979" s="317"/>
      <c r="J979" s="317"/>
      <c r="K979" s="317"/>
      <c r="L979" s="317"/>
      <c r="M979" s="317"/>
      <c r="N979" s="317"/>
      <c r="O979" s="317"/>
      <c r="P979" s="317"/>
      <c r="Q979" s="317"/>
      <c r="R979" s="317"/>
      <c r="S979" s="317"/>
      <c r="T979" s="317"/>
      <c r="U979" s="317"/>
      <c r="V979" s="317"/>
      <c r="W979" s="317"/>
      <c r="X979" s="317"/>
      <c r="Y979" s="317"/>
      <c r="Z979" s="317"/>
    </row>
    <row r="980" spans="1:26" ht="12.75" customHeight="1" x14ac:dyDescent="0.2">
      <c r="A980" s="317"/>
      <c r="B980" s="317"/>
      <c r="C980" s="317"/>
      <c r="D980" s="317"/>
      <c r="E980" s="317"/>
      <c r="F980" s="317"/>
      <c r="G980" s="317"/>
      <c r="H980" s="317"/>
      <c r="I980" s="317"/>
      <c r="J980" s="317"/>
      <c r="K980" s="317"/>
      <c r="L980" s="317"/>
      <c r="M980" s="317"/>
      <c r="N980" s="317"/>
      <c r="O980" s="317"/>
      <c r="P980" s="317"/>
      <c r="Q980" s="317"/>
      <c r="R980" s="317"/>
      <c r="S980" s="317"/>
      <c r="T980" s="317"/>
      <c r="U980" s="317"/>
      <c r="V980" s="317"/>
      <c r="W980" s="317"/>
      <c r="X980" s="317"/>
      <c r="Y980" s="317"/>
      <c r="Z980" s="317"/>
    </row>
    <row r="981" spans="1:26" ht="12.75" customHeight="1" x14ac:dyDescent="0.2">
      <c r="A981" s="317"/>
      <c r="B981" s="317"/>
      <c r="C981" s="317"/>
      <c r="D981" s="317"/>
      <c r="E981" s="317"/>
      <c r="F981" s="317"/>
      <c r="G981" s="317"/>
      <c r="H981" s="317"/>
      <c r="I981" s="317"/>
      <c r="J981" s="317"/>
      <c r="K981" s="317"/>
      <c r="L981" s="317"/>
      <c r="M981" s="317"/>
      <c r="N981" s="317"/>
      <c r="O981" s="317"/>
      <c r="P981" s="317"/>
      <c r="Q981" s="317"/>
      <c r="R981" s="317"/>
      <c r="S981" s="317"/>
      <c r="T981" s="317"/>
      <c r="U981" s="317"/>
      <c r="V981" s="317"/>
      <c r="W981" s="317"/>
      <c r="X981" s="317"/>
      <c r="Y981" s="317"/>
      <c r="Z981" s="317"/>
    </row>
    <row r="982" spans="1:26" ht="12.75" customHeight="1" x14ac:dyDescent="0.2">
      <c r="A982" s="317"/>
      <c r="B982" s="317"/>
      <c r="C982" s="317"/>
      <c r="D982" s="317"/>
      <c r="E982" s="317"/>
      <c r="F982" s="317"/>
      <c r="G982" s="317"/>
      <c r="H982" s="317"/>
      <c r="I982" s="317"/>
      <c r="J982" s="317"/>
      <c r="K982" s="317"/>
      <c r="L982" s="317"/>
      <c r="M982" s="317"/>
      <c r="N982" s="317"/>
      <c r="O982" s="317"/>
      <c r="P982" s="317"/>
      <c r="Q982" s="317"/>
      <c r="R982" s="317"/>
      <c r="S982" s="317"/>
      <c r="T982" s="317"/>
      <c r="U982" s="317"/>
      <c r="V982" s="317"/>
      <c r="W982" s="317"/>
      <c r="X982" s="317"/>
      <c r="Y982" s="317"/>
      <c r="Z982" s="317"/>
    </row>
    <row r="983" spans="1:26" ht="12.75" customHeight="1" x14ac:dyDescent="0.2">
      <c r="A983" s="317"/>
      <c r="B983" s="317"/>
      <c r="C983" s="317"/>
      <c r="D983" s="317"/>
      <c r="E983" s="317"/>
      <c r="F983" s="317"/>
      <c r="G983" s="317"/>
      <c r="H983" s="317"/>
      <c r="I983" s="317"/>
      <c r="J983" s="317"/>
      <c r="K983" s="317"/>
      <c r="L983" s="317"/>
      <c r="M983" s="317"/>
      <c r="N983" s="317"/>
      <c r="O983" s="317"/>
      <c r="P983" s="317"/>
      <c r="Q983" s="317"/>
      <c r="R983" s="317"/>
      <c r="S983" s="317"/>
      <c r="T983" s="317"/>
      <c r="U983" s="317"/>
      <c r="V983" s="317"/>
      <c r="W983" s="317"/>
      <c r="X983" s="317"/>
      <c r="Y983" s="317"/>
      <c r="Z983" s="317"/>
    </row>
    <row r="984" spans="1:26" ht="12.75" customHeight="1" x14ac:dyDescent="0.2">
      <c r="A984" s="317"/>
      <c r="B984" s="317"/>
      <c r="C984" s="317"/>
      <c r="D984" s="317"/>
      <c r="E984" s="317"/>
      <c r="F984" s="317"/>
      <c r="G984" s="317"/>
      <c r="H984" s="317"/>
      <c r="I984" s="317"/>
      <c r="J984" s="317"/>
      <c r="K984" s="317"/>
      <c r="L984" s="317"/>
      <c r="M984" s="317"/>
      <c r="N984" s="317"/>
      <c r="O984" s="317"/>
      <c r="P984" s="317"/>
      <c r="Q984" s="317"/>
      <c r="R984" s="317"/>
      <c r="S984" s="317"/>
      <c r="T984" s="317"/>
      <c r="U984" s="317"/>
      <c r="V984" s="317"/>
      <c r="W984" s="317"/>
      <c r="X984" s="317"/>
      <c r="Y984" s="317"/>
      <c r="Z984" s="317"/>
    </row>
    <row r="985" spans="1:26" ht="12.75" customHeight="1" x14ac:dyDescent="0.2">
      <c r="A985" s="317"/>
      <c r="B985" s="317"/>
      <c r="C985" s="317"/>
      <c r="D985" s="317"/>
      <c r="E985" s="317"/>
      <c r="F985" s="317"/>
      <c r="G985" s="317"/>
      <c r="H985" s="317"/>
      <c r="I985" s="317"/>
      <c r="J985" s="317"/>
      <c r="K985" s="317"/>
      <c r="L985" s="317"/>
      <c r="M985" s="317"/>
      <c r="N985" s="317"/>
      <c r="O985" s="317"/>
      <c r="P985" s="317"/>
      <c r="Q985" s="317"/>
      <c r="R985" s="317"/>
      <c r="S985" s="317"/>
      <c r="T985" s="317"/>
      <c r="U985" s="317"/>
      <c r="V985" s="317"/>
      <c r="W985" s="317"/>
      <c r="X985" s="317"/>
      <c r="Y985" s="317"/>
      <c r="Z985" s="317"/>
    </row>
    <row r="986" spans="1:26" ht="12.75" customHeight="1" x14ac:dyDescent="0.2">
      <c r="A986" s="317"/>
      <c r="B986" s="317"/>
      <c r="C986" s="317"/>
      <c r="D986" s="317"/>
      <c r="E986" s="317"/>
      <c r="F986" s="317"/>
      <c r="G986" s="317"/>
      <c r="H986" s="317"/>
      <c r="I986" s="317"/>
      <c r="J986" s="317"/>
      <c r="K986" s="317"/>
      <c r="L986" s="317"/>
      <c r="M986" s="317"/>
      <c r="N986" s="317"/>
      <c r="O986" s="317"/>
      <c r="P986" s="317"/>
      <c r="Q986" s="317"/>
      <c r="R986" s="317"/>
      <c r="S986" s="317"/>
      <c r="T986" s="317"/>
      <c r="U986" s="317"/>
      <c r="V986" s="317"/>
      <c r="W986" s="317"/>
      <c r="X986" s="317"/>
      <c r="Y986" s="317"/>
      <c r="Z986" s="317"/>
    </row>
    <row r="987" spans="1:26" ht="12.75" customHeight="1" x14ac:dyDescent="0.2">
      <c r="A987" s="317"/>
      <c r="B987" s="317"/>
      <c r="C987" s="317"/>
      <c r="D987" s="317"/>
      <c r="E987" s="317"/>
      <c r="F987" s="317"/>
      <c r="G987" s="317"/>
      <c r="H987" s="317"/>
      <c r="I987" s="317"/>
      <c r="J987" s="317"/>
      <c r="K987" s="317"/>
      <c r="L987" s="317"/>
      <c r="M987" s="317"/>
      <c r="N987" s="317"/>
      <c r="O987" s="317"/>
      <c r="P987" s="317"/>
      <c r="Q987" s="317"/>
      <c r="R987" s="317"/>
      <c r="S987" s="317"/>
      <c r="T987" s="317"/>
      <c r="U987" s="317"/>
      <c r="V987" s="317"/>
      <c r="W987" s="317"/>
      <c r="X987" s="317"/>
      <c r="Y987" s="317"/>
      <c r="Z987" s="317"/>
    </row>
    <row r="988" spans="1:26" ht="12.75" customHeight="1" x14ac:dyDescent="0.2">
      <c r="A988" s="317"/>
      <c r="B988" s="317"/>
      <c r="C988" s="317"/>
      <c r="D988" s="317"/>
      <c r="E988" s="317"/>
      <c r="F988" s="317"/>
      <c r="G988" s="317"/>
      <c r="H988" s="317"/>
      <c r="I988" s="317"/>
      <c r="J988" s="317"/>
      <c r="K988" s="317"/>
      <c r="L988" s="317"/>
      <c r="M988" s="317"/>
      <c r="N988" s="317"/>
      <c r="O988" s="317"/>
      <c r="P988" s="317"/>
      <c r="Q988" s="317"/>
      <c r="R988" s="317"/>
      <c r="S988" s="317"/>
      <c r="T988" s="317"/>
      <c r="U988" s="317"/>
      <c r="V988" s="317"/>
      <c r="W988" s="317"/>
      <c r="X988" s="317"/>
      <c r="Y988" s="317"/>
      <c r="Z988" s="317"/>
    </row>
    <row r="989" spans="1:26" ht="12.75" customHeight="1" x14ac:dyDescent="0.2">
      <c r="A989" s="317"/>
      <c r="B989" s="317"/>
      <c r="C989" s="317"/>
      <c r="D989" s="317"/>
      <c r="E989" s="317"/>
      <c r="F989" s="317"/>
      <c r="G989" s="317"/>
      <c r="H989" s="317"/>
      <c r="I989" s="317"/>
      <c r="J989" s="317"/>
      <c r="K989" s="317"/>
      <c r="L989" s="317"/>
      <c r="M989" s="317"/>
      <c r="N989" s="317"/>
      <c r="O989" s="317"/>
      <c r="P989" s="317"/>
      <c r="Q989" s="317"/>
      <c r="R989" s="317"/>
      <c r="S989" s="317"/>
      <c r="T989" s="317"/>
      <c r="U989" s="317"/>
      <c r="V989" s="317"/>
      <c r="W989" s="317"/>
      <c r="X989" s="317"/>
      <c r="Y989" s="317"/>
      <c r="Z989" s="317"/>
    </row>
    <row r="990" spans="1:26" ht="12.75" customHeight="1" x14ac:dyDescent="0.2">
      <c r="A990" s="317"/>
      <c r="B990" s="317"/>
      <c r="C990" s="317"/>
      <c r="D990" s="317"/>
      <c r="E990" s="317"/>
      <c r="F990" s="317"/>
      <c r="G990" s="317"/>
      <c r="H990" s="317"/>
      <c r="I990" s="317"/>
      <c r="J990" s="317"/>
      <c r="K990" s="317"/>
      <c r="L990" s="317"/>
      <c r="M990" s="317"/>
      <c r="N990" s="317"/>
      <c r="O990" s="317"/>
      <c r="P990" s="317"/>
      <c r="Q990" s="317"/>
      <c r="R990" s="317"/>
      <c r="S990" s="317"/>
      <c r="T990" s="317"/>
      <c r="U990" s="317"/>
      <c r="V990" s="317"/>
      <c r="W990" s="317"/>
      <c r="X990" s="317"/>
      <c r="Y990" s="317"/>
      <c r="Z990" s="317"/>
    </row>
    <row r="991" spans="1:26" ht="12.75" customHeight="1" x14ac:dyDescent="0.2">
      <c r="A991" s="317"/>
      <c r="B991" s="317"/>
      <c r="C991" s="317"/>
      <c r="D991" s="317"/>
      <c r="E991" s="317"/>
      <c r="F991" s="317"/>
      <c r="G991" s="317"/>
      <c r="H991" s="317"/>
      <c r="I991" s="317"/>
      <c r="J991" s="317"/>
      <c r="K991" s="317"/>
      <c r="L991" s="317"/>
      <c r="M991" s="317"/>
      <c r="N991" s="317"/>
      <c r="O991" s="317"/>
      <c r="P991" s="317"/>
      <c r="Q991" s="317"/>
      <c r="R991" s="317"/>
      <c r="S991" s="317"/>
      <c r="T991" s="317"/>
      <c r="U991" s="317"/>
      <c r="V991" s="317"/>
      <c r="W991" s="317"/>
      <c r="X991" s="317"/>
      <c r="Y991" s="317"/>
      <c r="Z991" s="317"/>
    </row>
    <row r="992" spans="1:26" ht="12.75" customHeight="1" x14ac:dyDescent="0.2">
      <c r="A992" s="317"/>
      <c r="B992" s="317"/>
      <c r="C992" s="317"/>
      <c r="D992" s="317"/>
      <c r="E992" s="317"/>
      <c r="F992" s="317"/>
      <c r="G992" s="317"/>
      <c r="H992" s="317"/>
      <c r="I992" s="317"/>
      <c r="J992" s="317"/>
      <c r="K992" s="317"/>
      <c r="L992" s="317"/>
      <c r="M992" s="317"/>
      <c r="N992" s="317"/>
      <c r="O992" s="317"/>
      <c r="P992" s="317"/>
      <c r="Q992" s="317"/>
      <c r="R992" s="317"/>
      <c r="S992" s="317"/>
      <c r="T992" s="317"/>
      <c r="U992" s="317"/>
      <c r="V992" s="317"/>
      <c r="W992" s="317"/>
      <c r="X992" s="317"/>
      <c r="Y992" s="317"/>
      <c r="Z992" s="317"/>
    </row>
    <row r="993" spans="1:26" ht="12.75" customHeight="1" x14ac:dyDescent="0.2">
      <c r="A993" s="317"/>
      <c r="B993" s="317"/>
      <c r="C993" s="317"/>
      <c r="D993" s="317"/>
      <c r="E993" s="317"/>
      <c r="F993" s="317"/>
      <c r="G993" s="317"/>
      <c r="H993" s="317"/>
      <c r="I993" s="317"/>
      <c r="J993" s="317"/>
      <c r="K993" s="317"/>
      <c r="L993" s="317"/>
      <c r="M993" s="317"/>
      <c r="N993" s="317"/>
      <c r="O993" s="317"/>
      <c r="P993" s="317"/>
      <c r="Q993" s="317"/>
      <c r="R993" s="317"/>
      <c r="S993" s="317"/>
      <c r="T993" s="317"/>
      <c r="U993" s="317"/>
      <c r="V993" s="317"/>
      <c r="W993" s="317"/>
      <c r="X993" s="317"/>
      <c r="Y993" s="317"/>
      <c r="Z993" s="317"/>
    </row>
    <row r="994" spans="1:26" ht="12.75" customHeight="1" x14ac:dyDescent="0.2">
      <c r="A994" s="317"/>
      <c r="B994" s="317"/>
      <c r="C994" s="317"/>
      <c r="D994" s="317"/>
      <c r="E994" s="317"/>
      <c r="F994" s="317"/>
      <c r="G994" s="317"/>
      <c r="H994" s="317"/>
      <c r="I994" s="317"/>
      <c r="J994" s="317"/>
      <c r="K994" s="317"/>
      <c r="L994" s="317"/>
      <c r="M994" s="317"/>
      <c r="N994" s="317"/>
      <c r="O994" s="317"/>
      <c r="P994" s="317"/>
      <c r="Q994" s="317"/>
      <c r="R994" s="317"/>
      <c r="S994" s="317"/>
      <c r="T994" s="317"/>
      <c r="U994" s="317"/>
      <c r="V994" s="317"/>
      <c r="W994" s="317"/>
      <c r="X994" s="317"/>
      <c r="Y994" s="317"/>
      <c r="Z994" s="317"/>
    </row>
    <row r="995" spans="1:26" ht="12.75" customHeight="1" x14ac:dyDescent="0.2">
      <c r="A995" s="317"/>
      <c r="B995" s="317"/>
      <c r="C995" s="317"/>
      <c r="D995" s="317"/>
      <c r="E995" s="317"/>
      <c r="F995" s="317"/>
      <c r="G995" s="317"/>
      <c r="H995" s="317"/>
      <c r="I995" s="317"/>
      <c r="J995" s="317"/>
      <c r="K995" s="317"/>
      <c r="L995" s="317"/>
      <c r="M995" s="317"/>
      <c r="N995" s="317"/>
      <c r="O995" s="317"/>
      <c r="P995" s="317"/>
      <c r="Q995" s="317"/>
      <c r="R995" s="317"/>
      <c r="S995" s="317"/>
      <c r="T995" s="317"/>
      <c r="U995" s="317"/>
      <c r="V995" s="317"/>
      <c r="W995" s="317"/>
      <c r="X995" s="317"/>
      <c r="Y995" s="317"/>
      <c r="Z995" s="317"/>
    </row>
    <row r="996" spans="1:26" ht="12.75" customHeight="1" x14ac:dyDescent="0.2">
      <c r="A996" s="317"/>
      <c r="B996" s="317"/>
      <c r="C996" s="317"/>
      <c r="D996" s="317"/>
      <c r="E996" s="317"/>
      <c r="F996" s="317"/>
      <c r="G996" s="317"/>
      <c r="H996" s="317"/>
      <c r="I996" s="317"/>
      <c r="J996" s="317"/>
      <c r="K996" s="317"/>
      <c r="L996" s="317"/>
      <c r="M996" s="317"/>
      <c r="N996" s="317"/>
      <c r="O996" s="317"/>
      <c r="P996" s="317"/>
      <c r="Q996" s="317"/>
      <c r="R996" s="317"/>
      <c r="S996" s="317"/>
      <c r="T996" s="317"/>
      <c r="U996" s="317"/>
      <c r="V996" s="317"/>
      <c r="W996" s="317"/>
      <c r="X996" s="317"/>
      <c r="Y996" s="317"/>
      <c r="Z996" s="317"/>
    </row>
    <row r="997" spans="1:26" ht="12.75" customHeight="1" x14ac:dyDescent="0.2">
      <c r="A997" s="317"/>
      <c r="B997" s="317"/>
      <c r="C997" s="317"/>
      <c r="D997" s="317"/>
      <c r="E997" s="317"/>
      <c r="F997" s="317"/>
      <c r="G997" s="317"/>
      <c r="H997" s="317"/>
      <c r="I997" s="317"/>
      <c r="J997" s="317"/>
      <c r="K997" s="317"/>
      <c r="L997" s="317"/>
      <c r="M997" s="317"/>
      <c r="N997" s="317"/>
      <c r="O997" s="317"/>
      <c r="P997" s="317"/>
      <c r="Q997" s="317"/>
      <c r="R997" s="317"/>
      <c r="S997" s="317"/>
      <c r="T997" s="317"/>
      <c r="U997" s="317"/>
      <c r="V997" s="317"/>
      <c r="W997" s="317"/>
      <c r="X997" s="317"/>
      <c r="Y997" s="317"/>
      <c r="Z997" s="317"/>
    </row>
    <row r="998" spans="1:26" ht="12.75" customHeight="1" x14ac:dyDescent="0.2">
      <c r="A998" s="317"/>
      <c r="B998" s="317"/>
      <c r="C998" s="317"/>
      <c r="D998" s="317"/>
      <c r="E998" s="317"/>
      <c r="F998" s="317"/>
      <c r="G998" s="317"/>
      <c r="H998" s="317"/>
      <c r="I998" s="317"/>
      <c r="J998" s="317"/>
      <c r="K998" s="317"/>
      <c r="L998" s="317"/>
      <c r="M998" s="317"/>
      <c r="N998" s="317"/>
      <c r="O998" s="317"/>
      <c r="P998" s="317"/>
      <c r="Q998" s="317"/>
      <c r="R998" s="317"/>
      <c r="S998" s="317"/>
      <c r="T998" s="317"/>
      <c r="U998" s="317"/>
      <c r="V998" s="317"/>
      <c r="W998" s="317"/>
      <c r="X998" s="317"/>
      <c r="Y998" s="317"/>
      <c r="Z998" s="317"/>
    </row>
    <row r="999" spans="1:26" ht="12.75" customHeight="1" x14ac:dyDescent="0.2">
      <c r="A999" s="317"/>
      <c r="B999" s="317"/>
      <c r="C999" s="317"/>
      <c r="D999" s="317"/>
      <c r="E999" s="317"/>
      <c r="F999" s="317"/>
      <c r="G999" s="317"/>
      <c r="H999" s="317"/>
      <c r="I999" s="317"/>
      <c r="J999" s="317"/>
      <c r="K999" s="317"/>
      <c r="L999" s="317"/>
      <c r="M999" s="317"/>
      <c r="N999" s="317"/>
      <c r="O999" s="317"/>
      <c r="P999" s="317"/>
      <c r="Q999" s="317"/>
      <c r="R999" s="317"/>
      <c r="S999" s="317"/>
      <c r="T999" s="317"/>
      <c r="U999" s="317"/>
      <c r="V999" s="317"/>
      <c r="W999" s="317"/>
      <c r="X999" s="317"/>
      <c r="Y999" s="317"/>
      <c r="Z999" s="317"/>
    </row>
    <row r="1000" spans="1:26" ht="12.75" customHeight="1" x14ac:dyDescent="0.2">
      <c r="A1000" s="317"/>
      <c r="B1000" s="317"/>
      <c r="C1000" s="317"/>
      <c r="D1000" s="317"/>
      <c r="E1000" s="317"/>
      <c r="F1000" s="317"/>
      <c r="G1000" s="317"/>
      <c r="H1000" s="317"/>
      <c r="I1000" s="317"/>
      <c r="J1000" s="317"/>
      <c r="K1000" s="317"/>
      <c r="L1000" s="317"/>
      <c r="M1000" s="317"/>
      <c r="N1000" s="317"/>
      <c r="O1000" s="317"/>
      <c r="P1000" s="317"/>
      <c r="Q1000" s="317"/>
      <c r="R1000" s="317"/>
      <c r="S1000" s="317"/>
      <c r="T1000" s="317"/>
      <c r="U1000" s="317"/>
      <c r="V1000" s="317"/>
      <c r="W1000" s="317"/>
      <c r="X1000" s="317"/>
      <c r="Y1000" s="317"/>
      <c r="Z1000" s="317"/>
    </row>
  </sheetData>
  <pageMargins left="0.19685039370078741" right="0.19685039370078741" top="0.59055118110236227" bottom="0.59055118110236227" header="0" footer="0"/>
  <pageSetup paperSize="9"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sheetViews>
  <sheetFormatPr defaultColWidth="12.5703125" defaultRowHeight="15" customHeight="1" x14ac:dyDescent="0.2"/>
  <cols>
    <col min="1" max="1" width="95.42578125" customWidth="1"/>
    <col min="2" max="2" width="18.42578125" hidden="1" customWidth="1"/>
    <col min="3" max="8" width="9.140625" hidden="1" customWidth="1"/>
    <col min="9" max="26" width="8.5703125" customWidth="1"/>
  </cols>
  <sheetData>
    <row r="1" spans="1:26" ht="12.75" customHeight="1" x14ac:dyDescent="0.2">
      <c r="A1" s="12" t="str">
        <f>Capa!A1</f>
        <v>Contrato de Gestão nº. 10/23 celebrado entre a Secretaria do Estado de Justiça e Segurança Pública - SEJUSP e o Polo de Evolução de Medidas Socioeducativas - PEMSE</v>
      </c>
      <c r="B1" s="384" t="str">
        <f>Capa!A1</f>
        <v>Contrato de Gestão nº. 10/23 celebrado entre a Secretaria do Estado de Justiça e Segurança Pública - SEJUSP e o Polo de Evolução de Medidas Socioeducativas - PEMSE</v>
      </c>
      <c r="C1" s="385"/>
      <c r="D1" s="385"/>
      <c r="E1" s="385"/>
      <c r="F1" s="385"/>
      <c r="G1" s="385"/>
      <c r="H1" s="386"/>
      <c r="I1" s="13"/>
      <c r="J1" s="13"/>
      <c r="K1" s="13"/>
      <c r="L1" s="13"/>
      <c r="M1" s="13"/>
      <c r="N1" s="13"/>
      <c r="O1" s="13"/>
      <c r="P1" s="13"/>
      <c r="Q1" s="13"/>
      <c r="R1" s="13"/>
      <c r="S1" s="13"/>
      <c r="T1" s="13"/>
      <c r="U1" s="13"/>
      <c r="V1" s="13"/>
      <c r="W1" s="13"/>
      <c r="X1" s="13"/>
      <c r="Y1" s="13"/>
      <c r="Z1" s="13"/>
    </row>
    <row r="2" spans="1:26" ht="12.75" customHeight="1" x14ac:dyDescent="0.2">
      <c r="A2" s="14" t="str">
        <f>Capa!A3</f>
        <v>2º Relatório Gerencial Financeiro</v>
      </c>
      <c r="B2" s="387" t="str">
        <f>Capa!A3</f>
        <v>2º Relatório Gerencial Financeiro</v>
      </c>
      <c r="C2" s="385"/>
      <c r="D2" s="385"/>
      <c r="E2" s="385"/>
      <c r="F2" s="385"/>
      <c r="G2" s="385"/>
      <c r="H2" s="386"/>
      <c r="I2" s="13"/>
      <c r="J2" s="13"/>
      <c r="K2" s="13"/>
      <c r="L2" s="13"/>
      <c r="M2" s="13"/>
      <c r="N2" s="13"/>
      <c r="O2" s="13"/>
      <c r="P2" s="13"/>
      <c r="Q2" s="13"/>
      <c r="R2" s="13"/>
      <c r="S2" s="13"/>
      <c r="T2" s="13"/>
      <c r="U2" s="13"/>
      <c r="V2" s="13"/>
      <c r="W2" s="13"/>
      <c r="X2" s="13"/>
      <c r="Y2" s="13"/>
      <c r="Z2" s="13"/>
    </row>
    <row r="3" spans="1:26" ht="12.75" customHeight="1" x14ac:dyDescent="0.2">
      <c r="A3" s="14" t="s">
        <v>30</v>
      </c>
      <c r="B3" s="14"/>
      <c r="C3" s="14"/>
      <c r="D3" s="14"/>
      <c r="E3" s="14"/>
      <c r="F3" s="14"/>
      <c r="G3" s="14"/>
      <c r="H3" s="14"/>
      <c r="I3" s="13"/>
      <c r="J3" s="13"/>
      <c r="K3" s="13"/>
      <c r="L3" s="13"/>
      <c r="M3" s="13"/>
      <c r="N3" s="13"/>
      <c r="O3" s="13"/>
      <c r="P3" s="13"/>
      <c r="Q3" s="13"/>
      <c r="R3" s="13"/>
      <c r="S3" s="13"/>
      <c r="T3" s="13"/>
      <c r="U3" s="13"/>
      <c r="V3" s="13"/>
      <c r="W3" s="13"/>
      <c r="X3" s="13"/>
      <c r="Y3" s="13"/>
      <c r="Z3" s="13"/>
    </row>
    <row r="4" spans="1:26" ht="171.75" customHeight="1" x14ac:dyDescent="0.2">
      <c r="A4" s="15" t="s">
        <v>31</v>
      </c>
    </row>
    <row r="5" spans="1:26" ht="12.75" customHeight="1" x14ac:dyDescent="0.2">
      <c r="A5" s="15"/>
    </row>
    <row r="6" spans="1:26" ht="12.75" customHeight="1" x14ac:dyDescent="0.2">
      <c r="A6" s="15" t="s">
        <v>32</v>
      </c>
    </row>
    <row r="7" spans="1:26" ht="12.75" customHeight="1" x14ac:dyDescent="0.2">
      <c r="A7" s="15" t="s">
        <v>33</v>
      </c>
    </row>
    <row r="8" spans="1:26" ht="12.75" customHeight="1" x14ac:dyDescent="0.2">
      <c r="A8" s="15"/>
    </row>
    <row r="9" spans="1:26" ht="12.75" customHeight="1" x14ac:dyDescent="0.2">
      <c r="A9" s="15"/>
    </row>
    <row r="10" spans="1:26" ht="12.75" customHeight="1" x14ac:dyDescent="0.2">
      <c r="A10" s="15" t="s">
        <v>34</v>
      </c>
    </row>
    <row r="11" spans="1:26" ht="12.75" customHeight="1" x14ac:dyDescent="0.2">
      <c r="A11" s="15"/>
    </row>
    <row r="12" spans="1:26" ht="12.75" customHeight="1" x14ac:dyDescent="0.2">
      <c r="A12" s="15" t="s">
        <v>35</v>
      </c>
    </row>
    <row r="13" spans="1:26" ht="12.75" customHeight="1" x14ac:dyDescent="0.2">
      <c r="A13" s="15"/>
    </row>
    <row r="14" spans="1:26" ht="12.75" customHeight="1" x14ac:dyDescent="0.2">
      <c r="A14" s="15"/>
    </row>
    <row r="15" spans="1:26" ht="12.75" customHeight="1" x14ac:dyDescent="0.2">
      <c r="A15" s="15"/>
    </row>
    <row r="16" spans="1:26" ht="12.75" customHeight="1" x14ac:dyDescent="0.2">
      <c r="A16" s="15" t="s">
        <v>36</v>
      </c>
    </row>
    <row r="17" spans="1:1" ht="12.75" customHeight="1" x14ac:dyDescent="0.2">
      <c r="A17" s="15" t="s">
        <v>37</v>
      </c>
    </row>
    <row r="18" spans="1:1" ht="12.75" customHeight="1" x14ac:dyDescent="0.2">
      <c r="A18" s="15"/>
    </row>
    <row r="19" spans="1:1" ht="12.75" customHeight="1" x14ac:dyDescent="0.2">
      <c r="A19" s="16" t="s">
        <v>38</v>
      </c>
    </row>
    <row r="20" spans="1:1" ht="12.75" customHeight="1" x14ac:dyDescent="0.2">
      <c r="A20" s="15" t="s">
        <v>39</v>
      </c>
    </row>
    <row r="21" spans="1:1" ht="12.75" customHeight="1" x14ac:dyDescent="0.2">
      <c r="A21" s="15"/>
    </row>
    <row r="22" spans="1:1" ht="12.75" customHeight="1" x14ac:dyDescent="0.2">
      <c r="A22" s="15"/>
    </row>
    <row r="23" spans="1:1" ht="12.75" customHeight="1" x14ac:dyDescent="0.2">
      <c r="A23" s="15"/>
    </row>
    <row r="24" spans="1:1" ht="12.75" customHeight="1" x14ac:dyDescent="0.2">
      <c r="A24" s="15"/>
    </row>
    <row r="25" spans="1:1" ht="12.75" customHeight="1" x14ac:dyDescent="0.2">
      <c r="A25" s="15"/>
    </row>
    <row r="26" spans="1:1" ht="12.75" customHeight="1" x14ac:dyDescent="0.2">
      <c r="A26" s="15"/>
    </row>
    <row r="27" spans="1:1" ht="12.75" customHeight="1" x14ac:dyDescent="0.2">
      <c r="A27" s="15"/>
    </row>
    <row r="28" spans="1:1" ht="12.75" customHeight="1" x14ac:dyDescent="0.2">
      <c r="A28" s="15"/>
    </row>
    <row r="29" spans="1:1" ht="61.5" customHeight="1" x14ac:dyDescent="0.2">
      <c r="A29" s="14"/>
    </row>
    <row r="30" spans="1:1" ht="49.5" customHeight="1" x14ac:dyDescent="0.2">
      <c r="A30" s="14"/>
    </row>
    <row r="31" spans="1:1" ht="320.25" customHeight="1" x14ac:dyDescent="0.2">
      <c r="A31" s="15"/>
    </row>
    <row r="32" spans="1:1" ht="115.5" customHeight="1" x14ac:dyDescent="0.2">
      <c r="A32" s="15"/>
    </row>
    <row r="33" spans="1:1" ht="72" hidden="1" customHeight="1" x14ac:dyDescent="0.2">
      <c r="A33" s="15"/>
    </row>
    <row r="34" spans="1:1" ht="87" customHeight="1" x14ac:dyDescent="0.2">
      <c r="A34" s="15"/>
    </row>
    <row r="35" spans="1:1" ht="129.75" customHeight="1" x14ac:dyDescent="0.2">
      <c r="A35" s="15"/>
    </row>
    <row r="36" spans="1:1" ht="105.75" hidden="1" customHeight="1" x14ac:dyDescent="0.2">
      <c r="A36" s="15"/>
    </row>
    <row r="37" spans="1:1" ht="117.75" customHeight="1" x14ac:dyDescent="0.2">
      <c r="A37" s="15"/>
    </row>
    <row r="38" spans="1:1" ht="1.5" customHeight="1" x14ac:dyDescent="0.2">
      <c r="A38" s="15"/>
    </row>
    <row r="39" spans="1:1" ht="131.25" customHeight="1" x14ac:dyDescent="0.2">
      <c r="A39" s="15"/>
    </row>
    <row r="40" spans="1:1" ht="99" customHeight="1" x14ac:dyDescent="0.2">
      <c r="A40" s="15"/>
    </row>
    <row r="41" spans="1:1" ht="79.5" hidden="1" customHeight="1" x14ac:dyDescent="0.2">
      <c r="A41" s="15"/>
    </row>
    <row r="42" spans="1:1" ht="100.5" customHeight="1" x14ac:dyDescent="0.2">
      <c r="A42" s="15"/>
    </row>
    <row r="43" spans="1:1" ht="154.5" customHeight="1" x14ac:dyDescent="0.2">
      <c r="A43" s="15"/>
    </row>
    <row r="44" spans="1:1" ht="135" customHeight="1" x14ac:dyDescent="0.2">
      <c r="A44" s="15"/>
    </row>
    <row r="45" spans="1:1" ht="139.5" customHeight="1" x14ac:dyDescent="0.2">
      <c r="A45" s="15"/>
    </row>
    <row r="46" spans="1:1" ht="105.75" customHeight="1" x14ac:dyDescent="0.2">
      <c r="A46" s="15"/>
    </row>
    <row r="47" spans="1:1" ht="172.5" customHeight="1" x14ac:dyDescent="0.2">
      <c r="A47" s="15"/>
    </row>
    <row r="48" spans="1:1" ht="123" customHeight="1" x14ac:dyDescent="0.2">
      <c r="A48" s="15"/>
    </row>
    <row r="49" spans="1:1" ht="121.5" customHeight="1" x14ac:dyDescent="0.2">
      <c r="A49" s="15"/>
    </row>
    <row r="50" spans="1:1" ht="83.25" customHeight="1" x14ac:dyDescent="0.2">
      <c r="A50" s="15"/>
    </row>
    <row r="51" spans="1:1" ht="84.75" customHeight="1" x14ac:dyDescent="0.2">
      <c r="A51" s="15"/>
    </row>
    <row r="52" spans="1:1" ht="94.5" customHeight="1" x14ac:dyDescent="0.2">
      <c r="A52" s="15"/>
    </row>
    <row r="53" spans="1:1" ht="106.5" customHeight="1" x14ac:dyDescent="0.2">
      <c r="A53" s="15"/>
    </row>
    <row r="54" spans="1:1" ht="82.5" customHeight="1" x14ac:dyDescent="0.2">
      <c r="A54" s="15"/>
    </row>
    <row r="55" spans="1:1" ht="96" customHeight="1" x14ac:dyDescent="0.2">
      <c r="A55" s="15"/>
    </row>
    <row r="56" spans="1:1" ht="81.75" customHeight="1" x14ac:dyDescent="0.2">
      <c r="A56" s="15"/>
    </row>
    <row r="57" spans="1:1" ht="90.75" customHeight="1" x14ac:dyDescent="0.2">
      <c r="A57" s="15"/>
    </row>
    <row r="58" spans="1:1" ht="99" customHeight="1" x14ac:dyDescent="0.2">
      <c r="A58" s="15"/>
    </row>
    <row r="59" spans="1:1" ht="81.75" customHeight="1" x14ac:dyDescent="0.2">
      <c r="A59" s="15"/>
    </row>
    <row r="60" spans="1:1" ht="115.5" customHeight="1" x14ac:dyDescent="0.2">
      <c r="A60" s="15"/>
    </row>
    <row r="61" spans="1:1" ht="66.75" customHeight="1" x14ac:dyDescent="0.2">
      <c r="A61" s="15"/>
    </row>
    <row r="62" spans="1:1" ht="81" customHeight="1" x14ac:dyDescent="0.2">
      <c r="A62" s="15"/>
    </row>
    <row r="63" spans="1:1" ht="60.75" customHeight="1" x14ac:dyDescent="0.2">
      <c r="A63" s="15"/>
    </row>
    <row r="64" spans="1:1" ht="12.75" customHeight="1" x14ac:dyDescent="0.2">
      <c r="A64" s="17"/>
    </row>
    <row r="65" spans="1:1" ht="12.75" customHeight="1" x14ac:dyDescent="0.2">
      <c r="A65" s="17"/>
    </row>
    <row r="66" spans="1:1" ht="12.75" customHeight="1" x14ac:dyDescent="0.2">
      <c r="A66" s="17"/>
    </row>
    <row r="67" spans="1:1" ht="12.75" customHeight="1" x14ac:dyDescent="0.2">
      <c r="A67" s="17"/>
    </row>
    <row r="68" spans="1:1" ht="12.75" customHeight="1" x14ac:dyDescent="0.2">
      <c r="A68" s="17"/>
    </row>
    <row r="69" spans="1:1" ht="12.75" customHeight="1" x14ac:dyDescent="0.2">
      <c r="A69" s="17"/>
    </row>
    <row r="70" spans="1:1" ht="12.75" customHeight="1" x14ac:dyDescent="0.2">
      <c r="A70" s="17"/>
    </row>
    <row r="71" spans="1:1" ht="12.75" customHeight="1" x14ac:dyDescent="0.2">
      <c r="A71" s="17"/>
    </row>
    <row r="72" spans="1:1" ht="12.75" customHeight="1" x14ac:dyDescent="0.2">
      <c r="A72" s="17"/>
    </row>
    <row r="73" spans="1:1" ht="12.75" customHeight="1" x14ac:dyDescent="0.2">
      <c r="A73" s="17"/>
    </row>
    <row r="74" spans="1:1" ht="12.75" customHeight="1" x14ac:dyDescent="0.2">
      <c r="A74" s="17"/>
    </row>
    <row r="75" spans="1:1" ht="12.75" customHeight="1" x14ac:dyDescent="0.2">
      <c r="A75" s="17"/>
    </row>
    <row r="76" spans="1:1" ht="12.75" customHeight="1" x14ac:dyDescent="0.2">
      <c r="A76" s="17"/>
    </row>
    <row r="77" spans="1:1" ht="12.75" customHeight="1" x14ac:dyDescent="0.2">
      <c r="A77" s="17"/>
    </row>
    <row r="78" spans="1:1" ht="12.75" customHeight="1" x14ac:dyDescent="0.2">
      <c r="A78" s="17"/>
    </row>
    <row r="79" spans="1:1" ht="12.75" customHeight="1" x14ac:dyDescent="0.2">
      <c r="A79" s="17"/>
    </row>
    <row r="80" spans="1:1" ht="12.75" customHeight="1" x14ac:dyDescent="0.2">
      <c r="A80" s="17"/>
    </row>
    <row r="81" spans="1:1" ht="12.75" customHeight="1" x14ac:dyDescent="0.2">
      <c r="A81" s="17"/>
    </row>
    <row r="82" spans="1:1" ht="12.75" customHeight="1" x14ac:dyDescent="0.2">
      <c r="A82" s="17"/>
    </row>
    <row r="83" spans="1:1" ht="12.75" customHeight="1" x14ac:dyDescent="0.2">
      <c r="A83" s="17"/>
    </row>
    <row r="84" spans="1:1" ht="12.75" customHeight="1" x14ac:dyDescent="0.2">
      <c r="A84" s="17"/>
    </row>
    <row r="85" spans="1:1" ht="12.75" customHeight="1" x14ac:dyDescent="0.2">
      <c r="A85" s="17"/>
    </row>
    <row r="86" spans="1:1" ht="12.75" customHeight="1" x14ac:dyDescent="0.2">
      <c r="A86" s="17"/>
    </row>
    <row r="87" spans="1:1" ht="12.75" customHeight="1" x14ac:dyDescent="0.2">
      <c r="A87" s="17"/>
    </row>
    <row r="88" spans="1:1" ht="12.75" customHeight="1" x14ac:dyDescent="0.2">
      <c r="A88" s="17"/>
    </row>
    <row r="89" spans="1:1" ht="12.75" customHeight="1" x14ac:dyDescent="0.2">
      <c r="A89" s="17"/>
    </row>
    <row r="90" spans="1:1" ht="12.75" customHeight="1" x14ac:dyDescent="0.2">
      <c r="A90" s="17"/>
    </row>
    <row r="91" spans="1:1" ht="12.75" customHeight="1" x14ac:dyDescent="0.2">
      <c r="A91" s="17"/>
    </row>
    <row r="92" spans="1:1" ht="12.75" customHeight="1" x14ac:dyDescent="0.2">
      <c r="A92" s="17"/>
    </row>
    <row r="93" spans="1:1" ht="12.75" customHeight="1" x14ac:dyDescent="0.2">
      <c r="A93" s="17"/>
    </row>
    <row r="94" spans="1:1" ht="12.75" customHeight="1" x14ac:dyDescent="0.2">
      <c r="A94" s="17"/>
    </row>
    <row r="95" spans="1:1" ht="12.75" customHeight="1" x14ac:dyDescent="0.2">
      <c r="A95" s="17"/>
    </row>
    <row r="96" spans="1:1" ht="12.75" customHeight="1" x14ac:dyDescent="0.2">
      <c r="A96" s="17"/>
    </row>
    <row r="97" spans="1:1" ht="12.75" customHeight="1" x14ac:dyDescent="0.2">
      <c r="A97" s="17"/>
    </row>
    <row r="98" spans="1:1" ht="12.75" customHeight="1" x14ac:dyDescent="0.2">
      <c r="A98" s="17"/>
    </row>
    <row r="99" spans="1:1" ht="12.75" customHeight="1" x14ac:dyDescent="0.2">
      <c r="A99" s="17"/>
    </row>
    <row r="100" spans="1:1" ht="12.75" customHeight="1" x14ac:dyDescent="0.2">
      <c r="A100" s="17"/>
    </row>
    <row r="101" spans="1:1" ht="12.75" customHeight="1" x14ac:dyDescent="0.2">
      <c r="A101" s="17"/>
    </row>
    <row r="102" spans="1:1" ht="12.75" customHeight="1" x14ac:dyDescent="0.2">
      <c r="A102" s="17"/>
    </row>
    <row r="103" spans="1:1" ht="12.75" customHeight="1" x14ac:dyDescent="0.2">
      <c r="A103" s="17"/>
    </row>
    <row r="104" spans="1:1" ht="12.75" customHeight="1" x14ac:dyDescent="0.2">
      <c r="A104" s="17"/>
    </row>
    <row r="105" spans="1:1" ht="12.75" customHeight="1" x14ac:dyDescent="0.2">
      <c r="A105" s="17"/>
    </row>
    <row r="106" spans="1:1" ht="12.75" customHeight="1" x14ac:dyDescent="0.2">
      <c r="A106" s="17"/>
    </row>
    <row r="107" spans="1:1" ht="12.75" customHeight="1" x14ac:dyDescent="0.2">
      <c r="A107" s="17"/>
    </row>
    <row r="108" spans="1:1" ht="12.75" customHeight="1" x14ac:dyDescent="0.2">
      <c r="A108" s="17"/>
    </row>
    <row r="109" spans="1:1" ht="12.75" customHeight="1" x14ac:dyDescent="0.2">
      <c r="A109" s="17"/>
    </row>
    <row r="110" spans="1:1" ht="12.75" customHeight="1" x14ac:dyDescent="0.2">
      <c r="A110" s="17"/>
    </row>
    <row r="111" spans="1:1" ht="12.75" customHeight="1" x14ac:dyDescent="0.2">
      <c r="A111" s="17"/>
    </row>
    <row r="112" spans="1:1" ht="12.75" customHeight="1" x14ac:dyDescent="0.2">
      <c r="A112" s="17"/>
    </row>
    <row r="113" spans="1:1" ht="12.75" customHeight="1" x14ac:dyDescent="0.2">
      <c r="A113" s="17"/>
    </row>
    <row r="114" spans="1:1" ht="12.75" customHeight="1" x14ac:dyDescent="0.2">
      <c r="A114" s="17"/>
    </row>
    <row r="115" spans="1:1" ht="12.75" customHeight="1" x14ac:dyDescent="0.2">
      <c r="A115" s="17"/>
    </row>
    <row r="116" spans="1:1" ht="12.75" customHeight="1" x14ac:dyDescent="0.2">
      <c r="A116" s="17"/>
    </row>
    <row r="117" spans="1:1" ht="12.75" customHeight="1" x14ac:dyDescent="0.2">
      <c r="A117" s="17"/>
    </row>
    <row r="118" spans="1:1" ht="12.75" customHeight="1" x14ac:dyDescent="0.2">
      <c r="A118" s="17"/>
    </row>
    <row r="119" spans="1:1" ht="12.75" customHeight="1" x14ac:dyDescent="0.2">
      <c r="A119" s="17"/>
    </row>
    <row r="120" spans="1:1" ht="12.75" customHeight="1" x14ac:dyDescent="0.2">
      <c r="A120" s="17"/>
    </row>
    <row r="121" spans="1:1" ht="12.75" customHeight="1" x14ac:dyDescent="0.2">
      <c r="A121" s="17"/>
    </row>
    <row r="122" spans="1:1" ht="12.75" customHeight="1" x14ac:dyDescent="0.2">
      <c r="A122" s="17"/>
    </row>
    <row r="123" spans="1:1" ht="12.75" customHeight="1" x14ac:dyDescent="0.2">
      <c r="A123" s="17"/>
    </row>
    <row r="124" spans="1:1" ht="12.75" customHeight="1" x14ac:dyDescent="0.2">
      <c r="A124" s="17"/>
    </row>
    <row r="125" spans="1:1" ht="12.75" customHeight="1" x14ac:dyDescent="0.2">
      <c r="A125" s="17"/>
    </row>
    <row r="126" spans="1:1" ht="12.75" customHeight="1" x14ac:dyDescent="0.2">
      <c r="A126" s="17"/>
    </row>
    <row r="127" spans="1:1" ht="12.75" customHeight="1" x14ac:dyDescent="0.2">
      <c r="A127" s="17"/>
    </row>
    <row r="128" spans="1:1" ht="12.75" customHeight="1" x14ac:dyDescent="0.2">
      <c r="A128" s="17"/>
    </row>
    <row r="129" spans="1:1" ht="12.75" customHeight="1" x14ac:dyDescent="0.2">
      <c r="A129" s="17"/>
    </row>
    <row r="130" spans="1:1" ht="12.75" customHeight="1" x14ac:dyDescent="0.2">
      <c r="A130" s="17"/>
    </row>
    <row r="131" spans="1:1" ht="12.75" customHeight="1" x14ac:dyDescent="0.2">
      <c r="A131" s="17"/>
    </row>
    <row r="132" spans="1:1" ht="12.75" customHeight="1" x14ac:dyDescent="0.2">
      <c r="A132" s="17"/>
    </row>
    <row r="133" spans="1:1" ht="12.75" customHeight="1" x14ac:dyDescent="0.2">
      <c r="A133" s="17"/>
    </row>
    <row r="134" spans="1:1" ht="12.75" customHeight="1" x14ac:dyDescent="0.2">
      <c r="A134" s="17"/>
    </row>
    <row r="135" spans="1:1" ht="12.75" customHeight="1" x14ac:dyDescent="0.2">
      <c r="A135" s="17"/>
    </row>
    <row r="136" spans="1:1" ht="12.75" customHeight="1" x14ac:dyDescent="0.2">
      <c r="A136" s="17"/>
    </row>
    <row r="137" spans="1:1" ht="12.75" customHeight="1" x14ac:dyDescent="0.2">
      <c r="A137" s="17"/>
    </row>
    <row r="138" spans="1:1" ht="12.75" customHeight="1" x14ac:dyDescent="0.2">
      <c r="A138" s="17"/>
    </row>
    <row r="139" spans="1:1" ht="12.75" customHeight="1" x14ac:dyDescent="0.2">
      <c r="A139" s="17"/>
    </row>
    <row r="140" spans="1:1" ht="12.75" customHeight="1" x14ac:dyDescent="0.2">
      <c r="A140" s="17"/>
    </row>
    <row r="141" spans="1:1" ht="12.75" customHeight="1" x14ac:dyDescent="0.2">
      <c r="A141" s="17"/>
    </row>
    <row r="142" spans="1:1" ht="12.75" customHeight="1" x14ac:dyDescent="0.2">
      <c r="A142" s="17"/>
    </row>
    <row r="143" spans="1:1" ht="12.75" customHeight="1" x14ac:dyDescent="0.2">
      <c r="A143" s="17"/>
    </row>
    <row r="144" spans="1:1" ht="12.75" customHeight="1" x14ac:dyDescent="0.2">
      <c r="A144" s="17"/>
    </row>
    <row r="145" spans="1:1" ht="12.75" customHeight="1" x14ac:dyDescent="0.2">
      <c r="A145" s="17"/>
    </row>
    <row r="146" spans="1:1" ht="12.75" customHeight="1" x14ac:dyDescent="0.2">
      <c r="A146" s="17"/>
    </row>
    <row r="147" spans="1:1" ht="12.75" customHeight="1" x14ac:dyDescent="0.2">
      <c r="A147" s="17"/>
    </row>
    <row r="148" spans="1:1" ht="12.75" customHeight="1" x14ac:dyDescent="0.2">
      <c r="A148" s="17"/>
    </row>
    <row r="149" spans="1:1" ht="12.75" customHeight="1" x14ac:dyDescent="0.2">
      <c r="A149" s="17"/>
    </row>
    <row r="150" spans="1:1" ht="12.75" customHeight="1" x14ac:dyDescent="0.2">
      <c r="A150" s="17"/>
    </row>
    <row r="151" spans="1:1" ht="12.75" customHeight="1" x14ac:dyDescent="0.2">
      <c r="A151" s="17"/>
    </row>
    <row r="152" spans="1:1" ht="12.75" customHeight="1" x14ac:dyDescent="0.2">
      <c r="A152" s="17"/>
    </row>
    <row r="153" spans="1:1" ht="12.75" customHeight="1" x14ac:dyDescent="0.2">
      <c r="A153" s="17"/>
    </row>
    <row r="154" spans="1:1" ht="12.75" customHeight="1" x14ac:dyDescent="0.2">
      <c r="A154" s="17"/>
    </row>
    <row r="155" spans="1:1" ht="12.75" customHeight="1" x14ac:dyDescent="0.2">
      <c r="A155" s="17"/>
    </row>
    <row r="156" spans="1:1" ht="12.75" customHeight="1" x14ac:dyDescent="0.2">
      <c r="A156" s="17"/>
    </row>
    <row r="157" spans="1:1" ht="12.75" customHeight="1" x14ac:dyDescent="0.2">
      <c r="A157" s="17"/>
    </row>
    <row r="158" spans="1:1" ht="12.75" customHeight="1" x14ac:dyDescent="0.2">
      <c r="A158" s="17"/>
    </row>
    <row r="159" spans="1:1" ht="12.75" customHeight="1" x14ac:dyDescent="0.2">
      <c r="A159" s="17"/>
    </row>
    <row r="160" spans="1:1" ht="12.75" customHeight="1" x14ac:dyDescent="0.2">
      <c r="A160" s="17"/>
    </row>
    <row r="161" spans="1:1" ht="12.75" customHeight="1" x14ac:dyDescent="0.2">
      <c r="A161" s="17"/>
    </row>
    <row r="162" spans="1:1" ht="12.75" customHeight="1" x14ac:dyDescent="0.2">
      <c r="A162" s="17"/>
    </row>
    <row r="163" spans="1:1" ht="12.75" customHeight="1" x14ac:dyDescent="0.2">
      <c r="A163" s="17"/>
    </row>
    <row r="164" spans="1:1" ht="12.75" customHeight="1" x14ac:dyDescent="0.2">
      <c r="A164" s="17"/>
    </row>
    <row r="165" spans="1:1" ht="12.75" customHeight="1" x14ac:dyDescent="0.2">
      <c r="A165" s="17"/>
    </row>
    <row r="166" spans="1:1" ht="12.75" customHeight="1" x14ac:dyDescent="0.2">
      <c r="A166" s="17"/>
    </row>
    <row r="167" spans="1:1" ht="12.75" customHeight="1" x14ac:dyDescent="0.2">
      <c r="A167" s="17"/>
    </row>
    <row r="168" spans="1:1" ht="12.75" customHeight="1" x14ac:dyDescent="0.2">
      <c r="A168" s="17"/>
    </row>
    <row r="169" spans="1:1" ht="12.75" customHeight="1" x14ac:dyDescent="0.2">
      <c r="A169" s="17"/>
    </row>
    <row r="170" spans="1:1" ht="12.75" customHeight="1" x14ac:dyDescent="0.2">
      <c r="A170" s="17"/>
    </row>
    <row r="171" spans="1:1" ht="12.75" customHeight="1" x14ac:dyDescent="0.2">
      <c r="A171" s="17"/>
    </row>
    <row r="172" spans="1:1" ht="12.75" customHeight="1" x14ac:dyDescent="0.2">
      <c r="A172" s="17"/>
    </row>
    <row r="173" spans="1:1" ht="12.75" customHeight="1" x14ac:dyDescent="0.2">
      <c r="A173" s="17"/>
    </row>
    <row r="174" spans="1:1" ht="12.75" customHeight="1" x14ac:dyDescent="0.2">
      <c r="A174" s="17"/>
    </row>
    <row r="175" spans="1:1" ht="12.75" customHeight="1" x14ac:dyDescent="0.2">
      <c r="A175" s="17"/>
    </row>
    <row r="176" spans="1:1" ht="12.75" customHeight="1" x14ac:dyDescent="0.2">
      <c r="A176" s="17"/>
    </row>
    <row r="177" spans="1:1" ht="12.75" customHeight="1" x14ac:dyDescent="0.2">
      <c r="A177" s="17"/>
    </row>
    <row r="178" spans="1:1" ht="12.75" customHeight="1" x14ac:dyDescent="0.2">
      <c r="A178" s="17"/>
    </row>
    <row r="179" spans="1:1" ht="12.75" customHeight="1" x14ac:dyDescent="0.2">
      <c r="A179" s="17"/>
    </row>
    <row r="180" spans="1:1" ht="12.75" customHeight="1" x14ac:dyDescent="0.2">
      <c r="A180" s="17"/>
    </row>
    <row r="181" spans="1:1" ht="12.75" customHeight="1" x14ac:dyDescent="0.2">
      <c r="A181" s="17"/>
    </row>
    <row r="182" spans="1:1" ht="12.75" customHeight="1" x14ac:dyDescent="0.2">
      <c r="A182" s="17"/>
    </row>
    <row r="183" spans="1:1" ht="12.75" customHeight="1" x14ac:dyDescent="0.2">
      <c r="A183" s="17"/>
    </row>
    <row r="184" spans="1:1" ht="12.75" customHeight="1" x14ac:dyDescent="0.2">
      <c r="A184" s="17"/>
    </row>
    <row r="185" spans="1:1" ht="12.75" customHeight="1" x14ac:dyDescent="0.2">
      <c r="A185" s="17"/>
    </row>
    <row r="186" spans="1:1" ht="12.75" customHeight="1" x14ac:dyDescent="0.2">
      <c r="A186" s="17"/>
    </row>
    <row r="187" spans="1:1" ht="12.75" customHeight="1" x14ac:dyDescent="0.2">
      <c r="A187" s="17"/>
    </row>
    <row r="188" spans="1:1" ht="12.75" customHeight="1" x14ac:dyDescent="0.2">
      <c r="A188" s="17"/>
    </row>
    <row r="189" spans="1:1" ht="12.75" customHeight="1" x14ac:dyDescent="0.2">
      <c r="A189" s="17"/>
    </row>
    <row r="190" spans="1:1" ht="12.75" customHeight="1" x14ac:dyDescent="0.2">
      <c r="A190" s="17"/>
    </row>
    <row r="191" spans="1:1" ht="12.75" customHeight="1" x14ac:dyDescent="0.2">
      <c r="A191" s="17"/>
    </row>
    <row r="192" spans="1:1" ht="12.75" customHeight="1" x14ac:dyDescent="0.2">
      <c r="A192" s="17"/>
    </row>
    <row r="193" spans="1:1" ht="12.75" customHeight="1" x14ac:dyDescent="0.2">
      <c r="A193" s="17"/>
    </row>
    <row r="194" spans="1:1" ht="12.75" customHeight="1" x14ac:dyDescent="0.2">
      <c r="A194" s="17"/>
    </row>
    <row r="195" spans="1:1" ht="12.75" customHeight="1" x14ac:dyDescent="0.2">
      <c r="A195" s="17"/>
    </row>
    <row r="196" spans="1:1" ht="12.75" customHeight="1" x14ac:dyDescent="0.2">
      <c r="A196" s="17"/>
    </row>
    <row r="197" spans="1:1" ht="12.75" customHeight="1" x14ac:dyDescent="0.2">
      <c r="A197" s="17"/>
    </row>
    <row r="198" spans="1:1" ht="12.75" customHeight="1" x14ac:dyDescent="0.2">
      <c r="A198" s="17"/>
    </row>
    <row r="199" spans="1:1" ht="12.75" customHeight="1" x14ac:dyDescent="0.2">
      <c r="A199" s="17"/>
    </row>
    <row r="200" spans="1:1" ht="12.75" customHeight="1" x14ac:dyDescent="0.2">
      <c r="A200" s="17"/>
    </row>
    <row r="201" spans="1:1" ht="12.75" customHeight="1" x14ac:dyDescent="0.2">
      <c r="A201" s="17"/>
    </row>
    <row r="202" spans="1:1" ht="12.75" customHeight="1" x14ac:dyDescent="0.2">
      <c r="A202" s="17"/>
    </row>
    <row r="203" spans="1:1" ht="12.75" customHeight="1" x14ac:dyDescent="0.2">
      <c r="A203" s="17"/>
    </row>
    <row r="204" spans="1:1" ht="12.75" customHeight="1" x14ac:dyDescent="0.2">
      <c r="A204" s="17"/>
    </row>
    <row r="205" spans="1:1" ht="12.75" customHeight="1" x14ac:dyDescent="0.2">
      <c r="A205" s="17"/>
    </row>
    <row r="206" spans="1:1" ht="12.75" customHeight="1" x14ac:dyDescent="0.2">
      <c r="A206" s="17"/>
    </row>
    <row r="207" spans="1:1" ht="12.75" customHeight="1" x14ac:dyDescent="0.2">
      <c r="A207" s="17"/>
    </row>
    <row r="208" spans="1:1" ht="12.75" customHeight="1" x14ac:dyDescent="0.2">
      <c r="A208" s="17"/>
    </row>
    <row r="209" spans="1:1" ht="12.75" customHeight="1" x14ac:dyDescent="0.2">
      <c r="A209" s="17"/>
    </row>
    <row r="210" spans="1:1" ht="12.75" customHeight="1" x14ac:dyDescent="0.2">
      <c r="A210" s="17"/>
    </row>
    <row r="211" spans="1:1" ht="12.75" customHeight="1" x14ac:dyDescent="0.2">
      <c r="A211" s="17"/>
    </row>
    <row r="212" spans="1:1" ht="12.75" customHeight="1" x14ac:dyDescent="0.2">
      <c r="A212" s="17"/>
    </row>
    <row r="213" spans="1:1" ht="12.75" customHeight="1" x14ac:dyDescent="0.2">
      <c r="A213" s="17"/>
    </row>
    <row r="214" spans="1:1" ht="12.75" customHeight="1" x14ac:dyDescent="0.2">
      <c r="A214" s="17"/>
    </row>
    <row r="215" spans="1:1" ht="12.75" customHeight="1" x14ac:dyDescent="0.2">
      <c r="A215" s="17"/>
    </row>
    <row r="216" spans="1:1" ht="12.75" customHeight="1" x14ac:dyDescent="0.2">
      <c r="A216" s="17"/>
    </row>
    <row r="217" spans="1:1" ht="12.75" customHeight="1" x14ac:dyDescent="0.2">
      <c r="A217" s="17"/>
    </row>
    <row r="218" spans="1:1" ht="12.75" customHeight="1" x14ac:dyDescent="0.2">
      <c r="A218" s="17"/>
    </row>
    <row r="219" spans="1:1" ht="12.75" customHeight="1" x14ac:dyDescent="0.2">
      <c r="A219" s="17"/>
    </row>
    <row r="220" spans="1:1" ht="12.75" customHeight="1" x14ac:dyDescent="0.2">
      <c r="A220" s="17"/>
    </row>
    <row r="221" spans="1:1" ht="12.75" customHeight="1" x14ac:dyDescent="0.2">
      <c r="A221" s="17"/>
    </row>
    <row r="222" spans="1:1" ht="12.75" customHeight="1" x14ac:dyDescent="0.2">
      <c r="A222" s="17"/>
    </row>
    <row r="223" spans="1:1" ht="12.75" customHeight="1" x14ac:dyDescent="0.2">
      <c r="A223" s="17"/>
    </row>
    <row r="224" spans="1:1" ht="12.75" customHeight="1" x14ac:dyDescent="0.2">
      <c r="A224" s="17"/>
    </row>
    <row r="225" spans="1:1" ht="12.75" customHeight="1" x14ac:dyDescent="0.2">
      <c r="A225" s="17"/>
    </row>
    <row r="226" spans="1:1" ht="12.75" customHeight="1" x14ac:dyDescent="0.2">
      <c r="A226" s="17"/>
    </row>
    <row r="227" spans="1:1" ht="12.75" customHeight="1" x14ac:dyDescent="0.2">
      <c r="A227" s="17"/>
    </row>
    <row r="228" spans="1:1" ht="12.75" customHeight="1" x14ac:dyDescent="0.2">
      <c r="A228" s="17"/>
    </row>
    <row r="229" spans="1:1" ht="12.75" customHeight="1" x14ac:dyDescent="0.2">
      <c r="A229" s="17"/>
    </row>
    <row r="230" spans="1:1" ht="12.75" customHeight="1" x14ac:dyDescent="0.2">
      <c r="A230" s="17"/>
    </row>
    <row r="231" spans="1:1" ht="12.75" customHeight="1" x14ac:dyDescent="0.2">
      <c r="A231" s="17"/>
    </row>
    <row r="232" spans="1:1" ht="12.75" customHeight="1" x14ac:dyDescent="0.2">
      <c r="A232" s="17"/>
    </row>
    <row r="233" spans="1:1" ht="12.75" customHeight="1" x14ac:dyDescent="0.2">
      <c r="A233" s="17"/>
    </row>
    <row r="234" spans="1:1" ht="12.75" customHeight="1" x14ac:dyDescent="0.2">
      <c r="A234" s="17"/>
    </row>
    <row r="235" spans="1:1" ht="12.75" customHeight="1" x14ac:dyDescent="0.2">
      <c r="A235" s="17"/>
    </row>
    <row r="236" spans="1:1" ht="12.75" customHeight="1" x14ac:dyDescent="0.2">
      <c r="A236" s="17"/>
    </row>
    <row r="237" spans="1:1" ht="12.75" customHeight="1" x14ac:dyDescent="0.2">
      <c r="A237" s="17"/>
    </row>
    <row r="238" spans="1:1" ht="12.75" customHeight="1" x14ac:dyDescent="0.2">
      <c r="A238" s="17"/>
    </row>
    <row r="239" spans="1:1" ht="12.75" customHeight="1" x14ac:dyDescent="0.2">
      <c r="A239" s="17"/>
    </row>
    <row r="240" spans="1:1" ht="12.75" customHeight="1" x14ac:dyDescent="0.2">
      <c r="A240" s="17"/>
    </row>
    <row r="241" spans="1:1" ht="12.75" customHeight="1" x14ac:dyDescent="0.2">
      <c r="A241" s="17"/>
    </row>
    <row r="242" spans="1:1" ht="12.75" customHeight="1" x14ac:dyDescent="0.2">
      <c r="A242" s="17"/>
    </row>
    <row r="243" spans="1:1" ht="12.75" customHeight="1" x14ac:dyDescent="0.2">
      <c r="A243" s="17"/>
    </row>
    <row r="244" spans="1:1" ht="12.75" customHeight="1" x14ac:dyDescent="0.2">
      <c r="A244" s="17"/>
    </row>
    <row r="245" spans="1:1" ht="12.75" customHeight="1" x14ac:dyDescent="0.2">
      <c r="A245" s="17"/>
    </row>
    <row r="246" spans="1:1" ht="12.75" customHeight="1" x14ac:dyDescent="0.2">
      <c r="A246" s="17"/>
    </row>
    <row r="247" spans="1:1" ht="12.75" customHeight="1" x14ac:dyDescent="0.2">
      <c r="A247" s="17"/>
    </row>
    <row r="248" spans="1:1" ht="12.75" customHeight="1" x14ac:dyDescent="0.2">
      <c r="A248" s="17"/>
    </row>
    <row r="249" spans="1:1" ht="12.75" customHeight="1" x14ac:dyDescent="0.2">
      <c r="A249" s="17"/>
    </row>
    <row r="250" spans="1:1" ht="12.75" customHeight="1" x14ac:dyDescent="0.2">
      <c r="A250" s="17"/>
    </row>
    <row r="251" spans="1:1" ht="12.75" customHeight="1" x14ac:dyDescent="0.2">
      <c r="A251" s="17"/>
    </row>
    <row r="252" spans="1:1" ht="12.75" customHeight="1" x14ac:dyDescent="0.2">
      <c r="A252" s="17"/>
    </row>
    <row r="253" spans="1:1" ht="12.75" customHeight="1" x14ac:dyDescent="0.2">
      <c r="A253" s="17"/>
    </row>
    <row r="254" spans="1:1" ht="12.75" customHeight="1" x14ac:dyDescent="0.2">
      <c r="A254" s="17"/>
    </row>
    <row r="255" spans="1:1" ht="12.75" customHeight="1" x14ac:dyDescent="0.2">
      <c r="A255" s="17"/>
    </row>
    <row r="256" spans="1:1" ht="12.75" customHeight="1" x14ac:dyDescent="0.2">
      <c r="A256" s="17"/>
    </row>
    <row r="257" spans="1:1" ht="12.75" customHeight="1" x14ac:dyDescent="0.2">
      <c r="A257" s="17"/>
    </row>
    <row r="258" spans="1:1" ht="12.75" customHeight="1" x14ac:dyDescent="0.2">
      <c r="A258" s="17"/>
    </row>
    <row r="259" spans="1:1" ht="12.75" customHeight="1" x14ac:dyDescent="0.2">
      <c r="A259" s="17"/>
    </row>
    <row r="260" spans="1:1" ht="12.75" customHeight="1" x14ac:dyDescent="0.2">
      <c r="A260" s="17"/>
    </row>
    <row r="261" spans="1:1" ht="12.75" customHeight="1" x14ac:dyDescent="0.2">
      <c r="A261" s="17"/>
    </row>
    <row r="262" spans="1:1" ht="12.75" customHeight="1" x14ac:dyDescent="0.2">
      <c r="A262" s="17"/>
    </row>
    <row r="263" spans="1:1" ht="12.75" customHeight="1" x14ac:dyDescent="0.2">
      <c r="A263" s="17"/>
    </row>
    <row r="264" spans="1:1" ht="12.75" customHeight="1" x14ac:dyDescent="0.2">
      <c r="A264" s="17"/>
    </row>
    <row r="265" spans="1:1" ht="12.75" customHeight="1" x14ac:dyDescent="0.2">
      <c r="A265" s="17"/>
    </row>
    <row r="266" spans="1:1" ht="12.75" customHeight="1" x14ac:dyDescent="0.2">
      <c r="A266" s="17"/>
    </row>
    <row r="267" spans="1:1" ht="12.75" customHeight="1" x14ac:dyDescent="0.2">
      <c r="A267" s="17"/>
    </row>
    <row r="268" spans="1:1" ht="12.75" customHeight="1" x14ac:dyDescent="0.2">
      <c r="A268" s="17"/>
    </row>
    <row r="269" spans="1:1" ht="12.75" customHeight="1" x14ac:dyDescent="0.2">
      <c r="A269" s="17"/>
    </row>
    <row r="270" spans="1:1" ht="12.75" customHeight="1" x14ac:dyDescent="0.2">
      <c r="A270" s="17"/>
    </row>
    <row r="271" spans="1:1" ht="12.75" customHeight="1" x14ac:dyDescent="0.2">
      <c r="A271" s="17"/>
    </row>
    <row r="272" spans="1:1" ht="12.75" customHeight="1" x14ac:dyDescent="0.2">
      <c r="A272" s="17"/>
    </row>
    <row r="273" spans="1:1" ht="12.75" customHeight="1" x14ac:dyDescent="0.2">
      <c r="A273" s="17"/>
    </row>
    <row r="274" spans="1:1" ht="12.75" customHeight="1" x14ac:dyDescent="0.2">
      <c r="A274" s="17"/>
    </row>
    <row r="275" spans="1:1" ht="12.75" customHeight="1" x14ac:dyDescent="0.2">
      <c r="A275" s="17"/>
    </row>
    <row r="276" spans="1:1" ht="12.75" customHeight="1" x14ac:dyDescent="0.2">
      <c r="A276" s="17"/>
    </row>
    <row r="277" spans="1:1" ht="12.75" customHeight="1" x14ac:dyDescent="0.2">
      <c r="A277" s="17"/>
    </row>
    <row r="278" spans="1:1" ht="12.75" customHeight="1" x14ac:dyDescent="0.2">
      <c r="A278" s="17"/>
    </row>
    <row r="279" spans="1:1" ht="12.75" customHeight="1" x14ac:dyDescent="0.2">
      <c r="A279" s="17"/>
    </row>
    <row r="280" spans="1:1" ht="12.75" customHeight="1" x14ac:dyDescent="0.2">
      <c r="A280" s="17"/>
    </row>
    <row r="281" spans="1:1" ht="12.75" customHeight="1" x14ac:dyDescent="0.2">
      <c r="A281" s="17"/>
    </row>
    <row r="282" spans="1:1" ht="12.75" customHeight="1" x14ac:dyDescent="0.2">
      <c r="A282" s="17"/>
    </row>
    <row r="283" spans="1:1" ht="12.75" customHeight="1" x14ac:dyDescent="0.2">
      <c r="A283" s="17"/>
    </row>
    <row r="284" spans="1:1" ht="12.75" customHeight="1" x14ac:dyDescent="0.2">
      <c r="A284" s="17"/>
    </row>
    <row r="285" spans="1:1" ht="12.75" customHeight="1" x14ac:dyDescent="0.2">
      <c r="A285" s="17"/>
    </row>
    <row r="286" spans="1:1" ht="12.75" customHeight="1" x14ac:dyDescent="0.2">
      <c r="A286" s="17"/>
    </row>
    <row r="287" spans="1:1" ht="12.75" customHeight="1" x14ac:dyDescent="0.2">
      <c r="A287" s="17"/>
    </row>
    <row r="288" spans="1:1" ht="12.75" customHeight="1" x14ac:dyDescent="0.2">
      <c r="A288" s="17"/>
    </row>
    <row r="289" spans="1:1" ht="12.75" customHeight="1" x14ac:dyDescent="0.2">
      <c r="A289" s="17"/>
    </row>
    <row r="290" spans="1:1" ht="12.75" customHeight="1" x14ac:dyDescent="0.2">
      <c r="A290" s="17"/>
    </row>
    <row r="291" spans="1:1" ht="12.75" customHeight="1" x14ac:dyDescent="0.2">
      <c r="A291" s="17"/>
    </row>
    <row r="292" spans="1:1" ht="12.75" customHeight="1" x14ac:dyDescent="0.2">
      <c r="A292" s="17"/>
    </row>
    <row r="293" spans="1:1" ht="12.75" customHeight="1" x14ac:dyDescent="0.2">
      <c r="A293" s="17"/>
    </row>
    <row r="294" spans="1:1" ht="12.75" customHeight="1" x14ac:dyDescent="0.2">
      <c r="A294" s="17"/>
    </row>
    <row r="295" spans="1:1" ht="12.75" customHeight="1" x14ac:dyDescent="0.2">
      <c r="A295" s="17"/>
    </row>
    <row r="296" spans="1:1" ht="12.75" customHeight="1" x14ac:dyDescent="0.2">
      <c r="A296" s="17"/>
    </row>
    <row r="297" spans="1:1" ht="12.75" customHeight="1" x14ac:dyDescent="0.2">
      <c r="A297" s="17"/>
    </row>
    <row r="298" spans="1:1" ht="12.75" customHeight="1" x14ac:dyDescent="0.2">
      <c r="A298" s="17"/>
    </row>
    <row r="299" spans="1:1" ht="12.75" customHeight="1" x14ac:dyDescent="0.2">
      <c r="A299" s="17"/>
    </row>
    <row r="300" spans="1:1" ht="12.75" customHeight="1" x14ac:dyDescent="0.2">
      <c r="A300" s="17"/>
    </row>
    <row r="301" spans="1:1" ht="12.75" customHeight="1" x14ac:dyDescent="0.2">
      <c r="A301" s="17"/>
    </row>
    <row r="302" spans="1:1" ht="12.75" customHeight="1" x14ac:dyDescent="0.2">
      <c r="A302" s="17"/>
    </row>
    <row r="303" spans="1:1" ht="12.75" customHeight="1" x14ac:dyDescent="0.2">
      <c r="A303" s="17"/>
    </row>
    <row r="304" spans="1:1" ht="12.75" customHeight="1" x14ac:dyDescent="0.2">
      <c r="A304" s="17"/>
    </row>
    <row r="305" spans="1:1" ht="12.75" customHeight="1" x14ac:dyDescent="0.2">
      <c r="A305" s="17"/>
    </row>
    <row r="306" spans="1:1" ht="12.75" customHeight="1" x14ac:dyDescent="0.2">
      <c r="A306" s="17"/>
    </row>
    <row r="307" spans="1:1" ht="12.75" customHeight="1" x14ac:dyDescent="0.2">
      <c r="A307" s="17"/>
    </row>
    <row r="308" spans="1:1" ht="12.75" customHeight="1" x14ac:dyDescent="0.2">
      <c r="A308" s="17"/>
    </row>
    <row r="309" spans="1:1" ht="12.75" customHeight="1" x14ac:dyDescent="0.2">
      <c r="A309" s="17"/>
    </row>
    <row r="310" spans="1:1" ht="12.75" customHeight="1" x14ac:dyDescent="0.2">
      <c r="A310" s="17"/>
    </row>
    <row r="311" spans="1:1" ht="12.75" customHeight="1" x14ac:dyDescent="0.2">
      <c r="A311" s="17"/>
    </row>
    <row r="312" spans="1:1" ht="12.75" customHeight="1" x14ac:dyDescent="0.2">
      <c r="A312" s="17"/>
    </row>
    <row r="313" spans="1:1" ht="12.75" customHeight="1" x14ac:dyDescent="0.2">
      <c r="A313" s="17"/>
    </row>
    <row r="314" spans="1:1" ht="12.75" customHeight="1" x14ac:dyDescent="0.2">
      <c r="A314" s="17"/>
    </row>
    <row r="315" spans="1:1" ht="12.75" customHeight="1" x14ac:dyDescent="0.2">
      <c r="A315" s="17"/>
    </row>
    <row r="316" spans="1:1" ht="12.75" customHeight="1" x14ac:dyDescent="0.2">
      <c r="A316" s="17"/>
    </row>
    <row r="317" spans="1:1" ht="12.75" customHeight="1" x14ac:dyDescent="0.2">
      <c r="A317" s="17"/>
    </row>
    <row r="318" spans="1:1" ht="12.75" customHeight="1" x14ac:dyDescent="0.2">
      <c r="A318" s="17"/>
    </row>
    <row r="319" spans="1:1" ht="12.75" customHeight="1" x14ac:dyDescent="0.2">
      <c r="A319" s="17"/>
    </row>
    <row r="320" spans="1:1" ht="12.75" customHeight="1" x14ac:dyDescent="0.2">
      <c r="A320" s="17"/>
    </row>
    <row r="321" spans="1:1" ht="12.75" customHeight="1" x14ac:dyDescent="0.2">
      <c r="A321" s="17"/>
    </row>
    <row r="322" spans="1:1" ht="12.75" customHeight="1" x14ac:dyDescent="0.2">
      <c r="A322" s="17"/>
    </row>
    <row r="323" spans="1:1" ht="12.75" customHeight="1" x14ac:dyDescent="0.2">
      <c r="A323" s="17"/>
    </row>
    <row r="324" spans="1:1" ht="12.75" customHeight="1" x14ac:dyDescent="0.2">
      <c r="A324" s="17"/>
    </row>
    <row r="325" spans="1:1" ht="12.75" customHeight="1" x14ac:dyDescent="0.2">
      <c r="A325" s="17"/>
    </row>
    <row r="326" spans="1:1" ht="12.75" customHeight="1" x14ac:dyDescent="0.2">
      <c r="A326" s="17"/>
    </row>
    <row r="327" spans="1:1" ht="12.75" customHeight="1" x14ac:dyDescent="0.2">
      <c r="A327" s="17"/>
    </row>
    <row r="328" spans="1:1" ht="12.75" customHeight="1" x14ac:dyDescent="0.2">
      <c r="A328" s="17"/>
    </row>
    <row r="329" spans="1:1" ht="12.75" customHeight="1" x14ac:dyDescent="0.2">
      <c r="A329" s="17"/>
    </row>
    <row r="330" spans="1:1" ht="12.75" customHeight="1" x14ac:dyDescent="0.2">
      <c r="A330" s="17"/>
    </row>
    <row r="331" spans="1:1" ht="12.75" customHeight="1" x14ac:dyDescent="0.2">
      <c r="A331" s="17"/>
    </row>
    <row r="332" spans="1:1" ht="12.75" customHeight="1" x14ac:dyDescent="0.2">
      <c r="A332" s="17"/>
    </row>
    <row r="333" spans="1:1" ht="12.75" customHeight="1" x14ac:dyDescent="0.2">
      <c r="A333" s="17"/>
    </row>
    <row r="334" spans="1:1" ht="12.75" customHeight="1" x14ac:dyDescent="0.2">
      <c r="A334" s="17"/>
    </row>
    <row r="335" spans="1:1" ht="12.75" customHeight="1" x14ac:dyDescent="0.2">
      <c r="A335" s="17"/>
    </row>
    <row r="336" spans="1:1" ht="12.75" customHeight="1" x14ac:dyDescent="0.2">
      <c r="A336" s="17"/>
    </row>
    <row r="337" spans="1:1" ht="12.75" customHeight="1" x14ac:dyDescent="0.2">
      <c r="A337" s="17"/>
    </row>
    <row r="338" spans="1:1" ht="12.75" customHeight="1" x14ac:dyDescent="0.2">
      <c r="A338" s="17"/>
    </row>
    <row r="339" spans="1:1" ht="12.75" customHeight="1" x14ac:dyDescent="0.2">
      <c r="A339" s="17"/>
    </row>
    <row r="340" spans="1:1" ht="12.75" customHeight="1" x14ac:dyDescent="0.2">
      <c r="A340" s="17"/>
    </row>
    <row r="341" spans="1:1" ht="12.75" customHeight="1" x14ac:dyDescent="0.2">
      <c r="A341" s="17"/>
    </row>
    <row r="342" spans="1:1" ht="12.75" customHeight="1" x14ac:dyDescent="0.2">
      <c r="A342" s="17"/>
    </row>
    <row r="343" spans="1:1" ht="12.75" customHeight="1" x14ac:dyDescent="0.2">
      <c r="A343" s="17"/>
    </row>
    <row r="344" spans="1:1" ht="12.75" customHeight="1" x14ac:dyDescent="0.2">
      <c r="A344" s="17"/>
    </row>
    <row r="345" spans="1:1" ht="12.75" customHeight="1" x14ac:dyDescent="0.2">
      <c r="A345" s="17"/>
    </row>
    <row r="346" spans="1:1" ht="12.75" customHeight="1" x14ac:dyDescent="0.2">
      <c r="A346" s="17"/>
    </row>
    <row r="347" spans="1:1" ht="12.75" customHeight="1" x14ac:dyDescent="0.2">
      <c r="A347" s="17"/>
    </row>
    <row r="348" spans="1:1" ht="12.75" customHeight="1" x14ac:dyDescent="0.2">
      <c r="A348" s="17"/>
    </row>
    <row r="349" spans="1:1" ht="12.75" customHeight="1" x14ac:dyDescent="0.2">
      <c r="A349" s="17"/>
    </row>
    <row r="350" spans="1:1" ht="12.75" customHeight="1" x14ac:dyDescent="0.2">
      <c r="A350" s="17"/>
    </row>
    <row r="351" spans="1:1" ht="12.75" customHeight="1" x14ac:dyDescent="0.2">
      <c r="A351" s="17"/>
    </row>
    <row r="352" spans="1:1" ht="12.75" customHeight="1" x14ac:dyDescent="0.2">
      <c r="A352" s="17"/>
    </row>
    <row r="353" spans="1:1" ht="12.75" customHeight="1" x14ac:dyDescent="0.2">
      <c r="A353" s="17"/>
    </row>
    <row r="354" spans="1:1" ht="12.75" customHeight="1" x14ac:dyDescent="0.2">
      <c r="A354" s="17"/>
    </row>
    <row r="355" spans="1:1" ht="12.75" customHeight="1" x14ac:dyDescent="0.2">
      <c r="A355" s="17"/>
    </row>
    <row r="356" spans="1:1" ht="12.75" customHeight="1" x14ac:dyDescent="0.2">
      <c r="A356" s="17"/>
    </row>
    <row r="357" spans="1:1" ht="12.75" customHeight="1" x14ac:dyDescent="0.2">
      <c r="A357" s="17"/>
    </row>
    <row r="358" spans="1:1" ht="12.75" customHeight="1" x14ac:dyDescent="0.2">
      <c r="A358" s="17"/>
    </row>
    <row r="359" spans="1:1" ht="12.75" customHeight="1" x14ac:dyDescent="0.2">
      <c r="A359" s="17"/>
    </row>
    <row r="360" spans="1:1" ht="12.75" customHeight="1" x14ac:dyDescent="0.2">
      <c r="A360" s="17"/>
    </row>
    <row r="361" spans="1:1" ht="12.75" customHeight="1" x14ac:dyDescent="0.2">
      <c r="A361" s="17"/>
    </row>
    <row r="362" spans="1:1" ht="12.75" customHeight="1" x14ac:dyDescent="0.2">
      <c r="A362" s="17"/>
    </row>
    <row r="363" spans="1:1" ht="12.75" customHeight="1" x14ac:dyDescent="0.2">
      <c r="A363" s="17"/>
    </row>
    <row r="364" spans="1:1" ht="12.75" customHeight="1" x14ac:dyDescent="0.2">
      <c r="A364" s="17"/>
    </row>
    <row r="365" spans="1:1" ht="12.75" customHeight="1" x14ac:dyDescent="0.2">
      <c r="A365" s="17"/>
    </row>
    <row r="366" spans="1:1" ht="12.75" customHeight="1" x14ac:dyDescent="0.2">
      <c r="A366" s="17"/>
    </row>
    <row r="367" spans="1:1" ht="12.75" customHeight="1" x14ac:dyDescent="0.2">
      <c r="A367" s="17"/>
    </row>
    <row r="368" spans="1:1" ht="12.75" customHeight="1" x14ac:dyDescent="0.2">
      <c r="A368" s="17"/>
    </row>
    <row r="369" spans="1:1" ht="12.75" customHeight="1" x14ac:dyDescent="0.2">
      <c r="A369" s="17"/>
    </row>
    <row r="370" spans="1:1" ht="12.75" customHeight="1" x14ac:dyDescent="0.2">
      <c r="A370" s="17"/>
    </row>
    <row r="371" spans="1:1" ht="12.75" customHeight="1" x14ac:dyDescent="0.2">
      <c r="A371" s="17"/>
    </row>
    <row r="372" spans="1:1" ht="12.75" customHeight="1" x14ac:dyDescent="0.2">
      <c r="A372" s="17"/>
    </row>
    <row r="373" spans="1:1" ht="12.75" customHeight="1" x14ac:dyDescent="0.2">
      <c r="A373" s="17"/>
    </row>
    <row r="374" spans="1:1" ht="12.75" customHeight="1" x14ac:dyDescent="0.2">
      <c r="A374" s="17"/>
    </row>
    <row r="375" spans="1:1" ht="12.75" customHeight="1" x14ac:dyDescent="0.2">
      <c r="A375" s="17"/>
    </row>
    <row r="376" spans="1:1" ht="12.75" customHeight="1" x14ac:dyDescent="0.2">
      <c r="A376" s="17"/>
    </row>
    <row r="377" spans="1:1" ht="12.75" customHeight="1" x14ac:dyDescent="0.2">
      <c r="A377" s="17"/>
    </row>
    <row r="378" spans="1:1" ht="12.75" customHeight="1" x14ac:dyDescent="0.2">
      <c r="A378" s="17"/>
    </row>
    <row r="379" spans="1:1" ht="12.75" customHeight="1" x14ac:dyDescent="0.2">
      <c r="A379" s="17"/>
    </row>
    <row r="380" spans="1:1" ht="12.75" customHeight="1" x14ac:dyDescent="0.2">
      <c r="A380" s="17"/>
    </row>
    <row r="381" spans="1:1" ht="12.75" customHeight="1" x14ac:dyDescent="0.2">
      <c r="A381" s="17"/>
    </row>
    <row r="382" spans="1:1" ht="12.75" customHeight="1" x14ac:dyDescent="0.2">
      <c r="A382" s="17"/>
    </row>
    <row r="383" spans="1:1" ht="12.75" customHeight="1" x14ac:dyDescent="0.2">
      <c r="A383" s="17"/>
    </row>
    <row r="384" spans="1:1" ht="12.75" customHeight="1" x14ac:dyDescent="0.2">
      <c r="A384" s="17"/>
    </row>
    <row r="385" spans="1:1" ht="12.75" customHeight="1" x14ac:dyDescent="0.2">
      <c r="A385" s="17"/>
    </row>
    <row r="386" spans="1:1" ht="12.75" customHeight="1" x14ac:dyDescent="0.2">
      <c r="A386" s="17"/>
    </row>
    <row r="387" spans="1:1" ht="12.75" customHeight="1" x14ac:dyDescent="0.2">
      <c r="A387" s="17"/>
    </row>
    <row r="388" spans="1:1" ht="12.75" customHeight="1" x14ac:dyDescent="0.2">
      <c r="A388" s="17"/>
    </row>
    <row r="389" spans="1:1" ht="12.75" customHeight="1" x14ac:dyDescent="0.2">
      <c r="A389" s="17"/>
    </row>
    <row r="390" spans="1:1" ht="12.75" customHeight="1" x14ac:dyDescent="0.2">
      <c r="A390" s="17"/>
    </row>
    <row r="391" spans="1:1" ht="12.75" customHeight="1" x14ac:dyDescent="0.2">
      <c r="A391" s="17"/>
    </row>
    <row r="392" spans="1:1" ht="12.75" customHeight="1" x14ac:dyDescent="0.2">
      <c r="A392" s="17"/>
    </row>
    <row r="393" spans="1:1" ht="12.75" customHeight="1" x14ac:dyDescent="0.2">
      <c r="A393" s="17"/>
    </row>
    <row r="394" spans="1:1" ht="12.75" customHeight="1" x14ac:dyDescent="0.2">
      <c r="A394" s="17"/>
    </row>
    <row r="395" spans="1:1" ht="12.75" customHeight="1" x14ac:dyDescent="0.2">
      <c r="A395" s="17"/>
    </row>
    <row r="396" spans="1:1" ht="12.75" customHeight="1" x14ac:dyDescent="0.2">
      <c r="A396" s="17"/>
    </row>
    <row r="397" spans="1:1" ht="12.75" customHeight="1" x14ac:dyDescent="0.2">
      <c r="A397" s="17"/>
    </row>
    <row r="398" spans="1:1" ht="12.75" customHeight="1" x14ac:dyDescent="0.2">
      <c r="A398" s="17"/>
    </row>
    <row r="399" spans="1:1" ht="12.75" customHeight="1" x14ac:dyDescent="0.2">
      <c r="A399" s="17"/>
    </row>
    <row r="400" spans="1:1" ht="12.75" customHeight="1" x14ac:dyDescent="0.2">
      <c r="A400" s="17"/>
    </row>
    <row r="401" spans="1:1" ht="12.75" customHeight="1" x14ac:dyDescent="0.2">
      <c r="A401" s="17"/>
    </row>
    <row r="402" spans="1:1" ht="12.75" customHeight="1" x14ac:dyDescent="0.2">
      <c r="A402" s="17"/>
    </row>
    <row r="403" spans="1:1" ht="12.75" customHeight="1" x14ac:dyDescent="0.2">
      <c r="A403" s="17"/>
    </row>
    <row r="404" spans="1:1" ht="12.75" customHeight="1" x14ac:dyDescent="0.2">
      <c r="A404" s="17"/>
    </row>
    <row r="405" spans="1:1" ht="12.75" customHeight="1" x14ac:dyDescent="0.2">
      <c r="A405" s="17"/>
    </row>
    <row r="406" spans="1:1" ht="12.75" customHeight="1" x14ac:dyDescent="0.2">
      <c r="A406" s="17"/>
    </row>
    <row r="407" spans="1:1" ht="12.75" customHeight="1" x14ac:dyDescent="0.2">
      <c r="A407" s="17"/>
    </row>
    <row r="408" spans="1:1" ht="12.75" customHeight="1" x14ac:dyDescent="0.2">
      <c r="A408" s="17"/>
    </row>
    <row r="409" spans="1:1" ht="12.75" customHeight="1" x14ac:dyDescent="0.2">
      <c r="A409" s="17"/>
    </row>
    <row r="410" spans="1:1" ht="12.75" customHeight="1" x14ac:dyDescent="0.2">
      <c r="A410" s="17"/>
    </row>
    <row r="411" spans="1:1" ht="12.75" customHeight="1" x14ac:dyDescent="0.2">
      <c r="A411" s="17"/>
    </row>
    <row r="412" spans="1:1" ht="12.75" customHeight="1" x14ac:dyDescent="0.2">
      <c r="A412" s="17"/>
    </row>
    <row r="413" spans="1:1" ht="12.75" customHeight="1" x14ac:dyDescent="0.2">
      <c r="A413" s="17"/>
    </row>
    <row r="414" spans="1:1" ht="12.75" customHeight="1" x14ac:dyDescent="0.2">
      <c r="A414" s="17"/>
    </row>
    <row r="415" spans="1:1" ht="12.75" customHeight="1" x14ac:dyDescent="0.2">
      <c r="A415" s="17"/>
    </row>
    <row r="416" spans="1:1" ht="12.75" customHeight="1" x14ac:dyDescent="0.2">
      <c r="A416" s="17"/>
    </row>
    <row r="417" spans="1:1" ht="12.75" customHeight="1" x14ac:dyDescent="0.2">
      <c r="A417" s="17"/>
    </row>
    <row r="418" spans="1:1" ht="12.75" customHeight="1" x14ac:dyDescent="0.2">
      <c r="A418" s="17"/>
    </row>
    <row r="419" spans="1:1" ht="12.75" customHeight="1" x14ac:dyDescent="0.2">
      <c r="A419" s="17"/>
    </row>
    <row r="420" spans="1:1" ht="12.75" customHeight="1" x14ac:dyDescent="0.2">
      <c r="A420" s="17"/>
    </row>
    <row r="421" spans="1:1" ht="12.75" customHeight="1" x14ac:dyDescent="0.2">
      <c r="A421" s="17"/>
    </row>
    <row r="422" spans="1:1" ht="12.75" customHeight="1" x14ac:dyDescent="0.2">
      <c r="A422" s="17"/>
    </row>
    <row r="423" spans="1:1" ht="12.75" customHeight="1" x14ac:dyDescent="0.2">
      <c r="A423" s="17"/>
    </row>
    <row r="424" spans="1:1" ht="12.75" customHeight="1" x14ac:dyDescent="0.2">
      <c r="A424" s="17"/>
    </row>
    <row r="425" spans="1:1" ht="12.75" customHeight="1" x14ac:dyDescent="0.2">
      <c r="A425" s="17"/>
    </row>
    <row r="426" spans="1:1" ht="12.75" customHeight="1" x14ac:dyDescent="0.2">
      <c r="A426" s="17"/>
    </row>
    <row r="427" spans="1:1" ht="12.75" customHeight="1" x14ac:dyDescent="0.2">
      <c r="A427" s="17"/>
    </row>
    <row r="428" spans="1:1" ht="12.75" customHeight="1" x14ac:dyDescent="0.2">
      <c r="A428" s="17"/>
    </row>
    <row r="429" spans="1:1" ht="12.75" customHeight="1" x14ac:dyDescent="0.2">
      <c r="A429" s="17"/>
    </row>
    <row r="430" spans="1:1" ht="12.75" customHeight="1" x14ac:dyDescent="0.2">
      <c r="A430" s="17"/>
    </row>
    <row r="431" spans="1:1" ht="12.75" customHeight="1" x14ac:dyDescent="0.2">
      <c r="A431" s="17"/>
    </row>
    <row r="432" spans="1:1" ht="12.75" customHeight="1" x14ac:dyDescent="0.2">
      <c r="A432" s="17"/>
    </row>
    <row r="433" spans="1:1" ht="12.75" customHeight="1" x14ac:dyDescent="0.2">
      <c r="A433" s="17"/>
    </row>
    <row r="434" spans="1:1" ht="12.75" customHeight="1" x14ac:dyDescent="0.2">
      <c r="A434" s="17"/>
    </row>
    <row r="435" spans="1:1" ht="12.75" customHeight="1" x14ac:dyDescent="0.2">
      <c r="A435" s="17"/>
    </row>
    <row r="436" spans="1:1" ht="12.75" customHeight="1" x14ac:dyDescent="0.2">
      <c r="A436" s="17"/>
    </row>
    <row r="437" spans="1:1" ht="12.75" customHeight="1" x14ac:dyDescent="0.2">
      <c r="A437" s="17"/>
    </row>
    <row r="438" spans="1:1" ht="12.75" customHeight="1" x14ac:dyDescent="0.2">
      <c r="A438" s="17"/>
    </row>
    <row r="439" spans="1:1" ht="12.75" customHeight="1" x14ac:dyDescent="0.2">
      <c r="A439" s="17"/>
    </row>
    <row r="440" spans="1:1" ht="12.75" customHeight="1" x14ac:dyDescent="0.2">
      <c r="A440" s="17"/>
    </row>
    <row r="441" spans="1:1" ht="12.75" customHeight="1" x14ac:dyDescent="0.2">
      <c r="A441" s="17"/>
    </row>
    <row r="442" spans="1:1" ht="12.75" customHeight="1" x14ac:dyDescent="0.2">
      <c r="A442" s="17"/>
    </row>
    <row r="443" spans="1:1" ht="12.75" customHeight="1" x14ac:dyDescent="0.2">
      <c r="A443" s="17"/>
    </row>
    <row r="444" spans="1:1" ht="12.75" customHeight="1" x14ac:dyDescent="0.2">
      <c r="A444" s="17"/>
    </row>
    <row r="445" spans="1:1" ht="12.75" customHeight="1" x14ac:dyDescent="0.2">
      <c r="A445" s="17"/>
    </row>
    <row r="446" spans="1:1" ht="12.75" customHeight="1" x14ac:dyDescent="0.2">
      <c r="A446" s="17"/>
    </row>
    <row r="447" spans="1:1" ht="12.75" customHeight="1" x14ac:dyDescent="0.2">
      <c r="A447" s="17"/>
    </row>
    <row r="448" spans="1:1" ht="12.75" customHeight="1" x14ac:dyDescent="0.2">
      <c r="A448" s="17"/>
    </row>
    <row r="449" spans="1:1" ht="12.75" customHeight="1" x14ac:dyDescent="0.2">
      <c r="A449" s="17"/>
    </row>
    <row r="450" spans="1:1" ht="12.75" customHeight="1" x14ac:dyDescent="0.2">
      <c r="A450" s="17"/>
    </row>
    <row r="451" spans="1:1" ht="12.75" customHeight="1" x14ac:dyDescent="0.2">
      <c r="A451" s="17"/>
    </row>
    <row r="452" spans="1:1" ht="12.75" customHeight="1" x14ac:dyDescent="0.2">
      <c r="A452" s="17"/>
    </row>
    <row r="453" spans="1:1" ht="12.75" customHeight="1" x14ac:dyDescent="0.2">
      <c r="A453" s="17"/>
    </row>
    <row r="454" spans="1:1" ht="12.75" customHeight="1" x14ac:dyDescent="0.2">
      <c r="A454" s="17"/>
    </row>
    <row r="455" spans="1:1" ht="12.75" customHeight="1" x14ac:dyDescent="0.2">
      <c r="A455" s="17"/>
    </row>
    <row r="456" spans="1:1" ht="12.75" customHeight="1" x14ac:dyDescent="0.2">
      <c r="A456" s="17"/>
    </row>
    <row r="457" spans="1:1" ht="12.75" customHeight="1" x14ac:dyDescent="0.2">
      <c r="A457" s="17"/>
    </row>
    <row r="458" spans="1:1" ht="12.75" customHeight="1" x14ac:dyDescent="0.2">
      <c r="A458" s="17"/>
    </row>
    <row r="459" spans="1:1" ht="12.75" customHeight="1" x14ac:dyDescent="0.2">
      <c r="A459" s="17"/>
    </row>
    <row r="460" spans="1:1" ht="12.75" customHeight="1" x14ac:dyDescent="0.2">
      <c r="A460" s="17"/>
    </row>
    <row r="461" spans="1:1" ht="12.75" customHeight="1" x14ac:dyDescent="0.2">
      <c r="A461" s="17"/>
    </row>
    <row r="462" spans="1:1" ht="12.75" customHeight="1" x14ac:dyDescent="0.2">
      <c r="A462" s="17"/>
    </row>
    <row r="463" spans="1:1" ht="12.75" customHeight="1" x14ac:dyDescent="0.2">
      <c r="A463" s="17"/>
    </row>
    <row r="464" spans="1:1" ht="12.75" customHeight="1" x14ac:dyDescent="0.2">
      <c r="A464" s="17"/>
    </row>
    <row r="465" spans="1:1" ht="12.75" customHeight="1" x14ac:dyDescent="0.2">
      <c r="A465" s="17"/>
    </row>
    <row r="466" spans="1:1" ht="12.75" customHeight="1" x14ac:dyDescent="0.2">
      <c r="A466" s="17"/>
    </row>
    <row r="467" spans="1:1" ht="12.75" customHeight="1" x14ac:dyDescent="0.2">
      <c r="A467" s="17"/>
    </row>
    <row r="468" spans="1:1" ht="12.75" customHeight="1" x14ac:dyDescent="0.2">
      <c r="A468" s="17"/>
    </row>
    <row r="469" spans="1:1" ht="12.75" customHeight="1" x14ac:dyDescent="0.2">
      <c r="A469" s="17"/>
    </row>
    <row r="470" spans="1:1" ht="12.75" customHeight="1" x14ac:dyDescent="0.2">
      <c r="A470" s="17"/>
    </row>
    <row r="471" spans="1:1" ht="12.75" customHeight="1" x14ac:dyDescent="0.2">
      <c r="A471" s="17"/>
    </row>
    <row r="472" spans="1:1" ht="12.75" customHeight="1" x14ac:dyDescent="0.2">
      <c r="A472" s="17"/>
    </row>
    <row r="473" spans="1:1" ht="12.75" customHeight="1" x14ac:dyDescent="0.2">
      <c r="A473" s="17"/>
    </row>
    <row r="474" spans="1:1" ht="12.75" customHeight="1" x14ac:dyDescent="0.2">
      <c r="A474" s="17"/>
    </row>
    <row r="475" spans="1:1" ht="12.75" customHeight="1" x14ac:dyDescent="0.2">
      <c r="A475" s="17"/>
    </row>
    <row r="476" spans="1:1" ht="12.75" customHeight="1" x14ac:dyDescent="0.2">
      <c r="A476" s="17"/>
    </row>
    <row r="477" spans="1:1" ht="12.75" customHeight="1" x14ac:dyDescent="0.2">
      <c r="A477" s="17"/>
    </row>
    <row r="478" spans="1:1" ht="12.75" customHeight="1" x14ac:dyDescent="0.2">
      <c r="A478" s="17"/>
    </row>
    <row r="479" spans="1:1" ht="12.75" customHeight="1" x14ac:dyDescent="0.2">
      <c r="A479" s="17"/>
    </row>
    <row r="480" spans="1:1" ht="12.75" customHeight="1" x14ac:dyDescent="0.2">
      <c r="A480" s="17"/>
    </row>
    <row r="481" spans="1:1" ht="12.75" customHeight="1" x14ac:dyDescent="0.2">
      <c r="A481" s="17"/>
    </row>
    <row r="482" spans="1:1" ht="12.75" customHeight="1" x14ac:dyDescent="0.2">
      <c r="A482" s="17"/>
    </row>
    <row r="483" spans="1:1" ht="12.75" customHeight="1" x14ac:dyDescent="0.2">
      <c r="A483" s="17"/>
    </row>
    <row r="484" spans="1:1" ht="12.75" customHeight="1" x14ac:dyDescent="0.2">
      <c r="A484" s="17"/>
    </row>
    <row r="485" spans="1:1" ht="12.75" customHeight="1" x14ac:dyDescent="0.2">
      <c r="A485" s="17"/>
    </row>
    <row r="486" spans="1:1" ht="12.75" customHeight="1" x14ac:dyDescent="0.2">
      <c r="A486" s="17"/>
    </row>
    <row r="487" spans="1:1" ht="12.75" customHeight="1" x14ac:dyDescent="0.2">
      <c r="A487" s="17"/>
    </row>
    <row r="488" spans="1:1" ht="12.75" customHeight="1" x14ac:dyDescent="0.2">
      <c r="A488" s="17"/>
    </row>
    <row r="489" spans="1:1" ht="12.75" customHeight="1" x14ac:dyDescent="0.2">
      <c r="A489" s="17"/>
    </row>
    <row r="490" spans="1:1" ht="12.75" customHeight="1" x14ac:dyDescent="0.2">
      <c r="A490" s="17"/>
    </row>
    <row r="491" spans="1:1" ht="12.75" customHeight="1" x14ac:dyDescent="0.2">
      <c r="A491" s="17"/>
    </row>
    <row r="492" spans="1:1" ht="12.75" customHeight="1" x14ac:dyDescent="0.2">
      <c r="A492" s="17"/>
    </row>
    <row r="493" spans="1:1" ht="12.75" customHeight="1" x14ac:dyDescent="0.2">
      <c r="A493" s="17"/>
    </row>
    <row r="494" spans="1:1" ht="12.75" customHeight="1" x14ac:dyDescent="0.2">
      <c r="A494" s="17"/>
    </row>
    <row r="495" spans="1:1" ht="12.75" customHeight="1" x14ac:dyDescent="0.2">
      <c r="A495" s="17"/>
    </row>
    <row r="496" spans="1:1" ht="12.75" customHeight="1" x14ac:dyDescent="0.2">
      <c r="A496" s="17"/>
    </row>
    <row r="497" spans="1:1" ht="12.75" customHeight="1" x14ac:dyDescent="0.2">
      <c r="A497" s="17"/>
    </row>
    <row r="498" spans="1:1" ht="12.75" customHeight="1" x14ac:dyDescent="0.2">
      <c r="A498" s="17"/>
    </row>
    <row r="499" spans="1:1" ht="12.75" customHeight="1" x14ac:dyDescent="0.2">
      <c r="A499" s="17"/>
    </row>
    <row r="500" spans="1:1" ht="12.75" customHeight="1" x14ac:dyDescent="0.2">
      <c r="A500" s="17"/>
    </row>
    <row r="501" spans="1:1" ht="12.75" customHeight="1" x14ac:dyDescent="0.2">
      <c r="A501" s="17"/>
    </row>
    <row r="502" spans="1:1" ht="12.75" customHeight="1" x14ac:dyDescent="0.2">
      <c r="A502" s="17"/>
    </row>
    <row r="503" spans="1:1" ht="12.75" customHeight="1" x14ac:dyDescent="0.2">
      <c r="A503" s="17"/>
    </row>
    <row r="504" spans="1:1" ht="12.75" customHeight="1" x14ac:dyDescent="0.2">
      <c r="A504" s="17"/>
    </row>
    <row r="505" spans="1:1" ht="12.75" customHeight="1" x14ac:dyDescent="0.2">
      <c r="A505" s="17"/>
    </row>
    <row r="506" spans="1:1" ht="12.75" customHeight="1" x14ac:dyDescent="0.2">
      <c r="A506" s="17"/>
    </row>
    <row r="507" spans="1:1" ht="12.75" customHeight="1" x14ac:dyDescent="0.2">
      <c r="A507" s="17"/>
    </row>
    <row r="508" spans="1:1" ht="12.75" customHeight="1" x14ac:dyDescent="0.2">
      <c r="A508" s="17"/>
    </row>
    <row r="509" spans="1:1" ht="12.75" customHeight="1" x14ac:dyDescent="0.2">
      <c r="A509" s="17"/>
    </row>
    <row r="510" spans="1:1" ht="12.75" customHeight="1" x14ac:dyDescent="0.2">
      <c r="A510" s="17"/>
    </row>
    <row r="511" spans="1:1" ht="12.75" customHeight="1" x14ac:dyDescent="0.2">
      <c r="A511" s="17"/>
    </row>
    <row r="512" spans="1:1" ht="12.75" customHeight="1" x14ac:dyDescent="0.2">
      <c r="A512" s="17"/>
    </row>
    <row r="513" spans="1:1" ht="12.75" customHeight="1" x14ac:dyDescent="0.2">
      <c r="A513" s="17"/>
    </row>
    <row r="514" spans="1:1" ht="12.75" customHeight="1" x14ac:dyDescent="0.2">
      <c r="A514" s="17"/>
    </row>
    <row r="515" spans="1:1" ht="12.75" customHeight="1" x14ac:dyDescent="0.2">
      <c r="A515" s="17"/>
    </row>
    <row r="516" spans="1:1" ht="12.75" customHeight="1" x14ac:dyDescent="0.2">
      <c r="A516" s="17"/>
    </row>
    <row r="517" spans="1:1" ht="12.75" customHeight="1" x14ac:dyDescent="0.2">
      <c r="A517" s="17"/>
    </row>
    <row r="518" spans="1:1" ht="12.75" customHeight="1" x14ac:dyDescent="0.2">
      <c r="A518" s="17"/>
    </row>
    <row r="519" spans="1:1" ht="12.75" customHeight="1" x14ac:dyDescent="0.2">
      <c r="A519" s="17"/>
    </row>
    <row r="520" spans="1:1" ht="12.75" customHeight="1" x14ac:dyDescent="0.2">
      <c r="A520" s="17"/>
    </row>
    <row r="521" spans="1:1" ht="12.75" customHeight="1" x14ac:dyDescent="0.2">
      <c r="A521" s="17"/>
    </row>
    <row r="522" spans="1:1" ht="12.75" customHeight="1" x14ac:dyDescent="0.2">
      <c r="A522" s="17"/>
    </row>
    <row r="523" spans="1:1" ht="12.75" customHeight="1" x14ac:dyDescent="0.2">
      <c r="A523" s="17"/>
    </row>
    <row r="524" spans="1:1" ht="12.75" customHeight="1" x14ac:dyDescent="0.2">
      <c r="A524" s="17"/>
    </row>
    <row r="525" spans="1:1" ht="12.75" customHeight="1" x14ac:dyDescent="0.2">
      <c r="A525" s="17"/>
    </row>
    <row r="526" spans="1:1" ht="12.75" customHeight="1" x14ac:dyDescent="0.2">
      <c r="A526" s="17"/>
    </row>
    <row r="527" spans="1:1" ht="12.75" customHeight="1" x14ac:dyDescent="0.2">
      <c r="A527" s="17"/>
    </row>
    <row r="528" spans="1:1" ht="12.75" customHeight="1" x14ac:dyDescent="0.2">
      <c r="A528" s="17"/>
    </row>
    <row r="529" spans="1:1" ht="12.75" customHeight="1" x14ac:dyDescent="0.2">
      <c r="A529" s="17"/>
    </row>
    <row r="530" spans="1:1" ht="12.75" customHeight="1" x14ac:dyDescent="0.2">
      <c r="A530" s="17"/>
    </row>
    <row r="531" spans="1:1" ht="12.75" customHeight="1" x14ac:dyDescent="0.2">
      <c r="A531" s="17"/>
    </row>
    <row r="532" spans="1:1" ht="12.75" customHeight="1" x14ac:dyDescent="0.2">
      <c r="A532" s="17"/>
    </row>
    <row r="533" spans="1:1" ht="12.75" customHeight="1" x14ac:dyDescent="0.2">
      <c r="A533" s="17"/>
    </row>
    <row r="534" spans="1:1" ht="12.75" customHeight="1" x14ac:dyDescent="0.2">
      <c r="A534" s="17"/>
    </row>
    <row r="535" spans="1:1" ht="12.75" customHeight="1" x14ac:dyDescent="0.2">
      <c r="A535" s="17"/>
    </row>
    <row r="536" spans="1:1" ht="12.75" customHeight="1" x14ac:dyDescent="0.2">
      <c r="A536" s="17"/>
    </row>
    <row r="537" spans="1:1" ht="12.75" customHeight="1" x14ac:dyDescent="0.2">
      <c r="A537" s="17"/>
    </row>
    <row r="538" spans="1:1" ht="12.75" customHeight="1" x14ac:dyDescent="0.2">
      <c r="A538" s="17"/>
    </row>
    <row r="539" spans="1:1" ht="12.75" customHeight="1" x14ac:dyDescent="0.2">
      <c r="A539" s="17"/>
    </row>
    <row r="540" spans="1:1" ht="12.75" customHeight="1" x14ac:dyDescent="0.2">
      <c r="A540" s="17"/>
    </row>
    <row r="541" spans="1:1" ht="12.75" customHeight="1" x14ac:dyDescent="0.2">
      <c r="A541" s="17"/>
    </row>
    <row r="542" spans="1:1" ht="12.75" customHeight="1" x14ac:dyDescent="0.2">
      <c r="A542" s="17"/>
    </row>
    <row r="543" spans="1:1" ht="12.75" customHeight="1" x14ac:dyDescent="0.2">
      <c r="A543" s="17"/>
    </row>
    <row r="544" spans="1:1" ht="12.75" customHeight="1" x14ac:dyDescent="0.2">
      <c r="A544" s="17"/>
    </row>
    <row r="545" spans="1:1" ht="12.75" customHeight="1" x14ac:dyDescent="0.2">
      <c r="A545" s="17"/>
    </row>
    <row r="546" spans="1:1" ht="12.75" customHeight="1" x14ac:dyDescent="0.2">
      <c r="A546" s="17"/>
    </row>
    <row r="547" spans="1:1" ht="12.75" customHeight="1" x14ac:dyDescent="0.2">
      <c r="A547" s="17"/>
    </row>
    <row r="548" spans="1:1" ht="12.75" customHeight="1" x14ac:dyDescent="0.2">
      <c r="A548" s="17"/>
    </row>
    <row r="549" spans="1:1" ht="12.75" customHeight="1" x14ac:dyDescent="0.2">
      <c r="A549" s="17"/>
    </row>
    <row r="550" spans="1:1" ht="12.75" customHeight="1" x14ac:dyDescent="0.2">
      <c r="A550" s="17"/>
    </row>
    <row r="551" spans="1:1" ht="12.75" customHeight="1" x14ac:dyDescent="0.2">
      <c r="A551" s="17"/>
    </row>
    <row r="552" spans="1:1" ht="12.75" customHeight="1" x14ac:dyDescent="0.2">
      <c r="A552" s="17"/>
    </row>
    <row r="553" spans="1:1" ht="12.75" customHeight="1" x14ac:dyDescent="0.2">
      <c r="A553" s="17"/>
    </row>
    <row r="554" spans="1:1" ht="12.75" customHeight="1" x14ac:dyDescent="0.2">
      <c r="A554" s="17"/>
    </row>
    <row r="555" spans="1:1" ht="12.75" customHeight="1" x14ac:dyDescent="0.2">
      <c r="A555" s="17"/>
    </row>
    <row r="556" spans="1:1" ht="12.75" customHeight="1" x14ac:dyDescent="0.2">
      <c r="A556" s="17"/>
    </row>
    <row r="557" spans="1:1" ht="12.75" customHeight="1" x14ac:dyDescent="0.2">
      <c r="A557" s="17"/>
    </row>
    <row r="558" spans="1:1" ht="12.75" customHeight="1" x14ac:dyDescent="0.2">
      <c r="A558" s="17"/>
    </row>
    <row r="559" spans="1:1" ht="12.75" customHeight="1" x14ac:dyDescent="0.2">
      <c r="A559" s="17"/>
    </row>
    <row r="560" spans="1:1" ht="12.75" customHeight="1" x14ac:dyDescent="0.2">
      <c r="A560" s="17"/>
    </row>
    <row r="561" spans="1:1" ht="12.75" customHeight="1" x14ac:dyDescent="0.2">
      <c r="A561" s="17"/>
    </row>
    <row r="562" spans="1:1" ht="12.75" customHeight="1" x14ac:dyDescent="0.2">
      <c r="A562" s="17"/>
    </row>
    <row r="563" spans="1:1" ht="12.75" customHeight="1" x14ac:dyDescent="0.2">
      <c r="A563" s="17"/>
    </row>
    <row r="564" spans="1:1" ht="12.75" customHeight="1" x14ac:dyDescent="0.2">
      <c r="A564" s="17"/>
    </row>
    <row r="565" spans="1:1" ht="12.75" customHeight="1" x14ac:dyDescent="0.2">
      <c r="A565" s="17"/>
    </row>
    <row r="566" spans="1:1" ht="12.75" customHeight="1" x14ac:dyDescent="0.2">
      <c r="A566" s="17"/>
    </row>
    <row r="567" spans="1:1" ht="12.75" customHeight="1" x14ac:dyDescent="0.2">
      <c r="A567" s="17"/>
    </row>
    <row r="568" spans="1:1" ht="12.75" customHeight="1" x14ac:dyDescent="0.2">
      <c r="A568" s="17"/>
    </row>
    <row r="569" spans="1:1" ht="12.75" customHeight="1" x14ac:dyDescent="0.2">
      <c r="A569" s="17"/>
    </row>
    <row r="570" spans="1:1" ht="12.75" customHeight="1" x14ac:dyDescent="0.2">
      <c r="A570" s="17"/>
    </row>
    <row r="571" spans="1:1" ht="12.75" customHeight="1" x14ac:dyDescent="0.2">
      <c r="A571" s="17"/>
    </row>
    <row r="572" spans="1:1" ht="12.75" customHeight="1" x14ac:dyDescent="0.2">
      <c r="A572" s="17"/>
    </row>
    <row r="573" spans="1:1" ht="12.75" customHeight="1" x14ac:dyDescent="0.2">
      <c r="A573" s="17"/>
    </row>
    <row r="574" spans="1:1" ht="12.75" customHeight="1" x14ac:dyDescent="0.2">
      <c r="A574" s="17"/>
    </row>
    <row r="575" spans="1:1" ht="12.75" customHeight="1" x14ac:dyDescent="0.2">
      <c r="A575" s="17"/>
    </row>
    <row r="576" spans="1:1" ht="12.75" customHeight="1" x14ac:dyDescent="0.2">
      <c r="A576" s="17"/>
    </row>
    <row r="577" spans="1:1" ht="12.75" customHeight="1" x14ac:dyDescent="0.2">
      <c r="A577" s="17"/>
    </row>
    <row r="578" spans="1:1" ht="12.75" customHeight="1" x14ac:dyDescent="0.2">
      <c r="A578" s="17"/>
    </row>
    <row r="579" spans="1:1" ht="12.75" customHeight="1" x14ac:dyDescent="0.2">
      <c r="A579" s="17"/>
    </row>
    <row r="580" spans="1:1" ht="12.75" customHeight="1" x14ac:dyDescent="0.2">
      <c r="A580" s="17"/>
    </row>
    <row r="581" spans="1:1" ht="12.75" customHeight="1" x14ac:dyDescent="0.2">
      <c r="A581" s="17"/>
    </row>
    <row r="582" spans="1:1" ht="12.75" customHeight="1" x14ac:dyDescent="0.2">
      <c r="A582" s="17"/>
    </row>
    <row r="583" spans="1:1" ht="12.75" customHeight="1" x14ac:dyDescent="0.2">
      <c r="A583" s="17"/>
    </row>
    <row r="584" spans="1:1" ht="12.75" customHeight="1" x14ac:dyDescent="0.2">
      <c r="A584" s="17"/>
    </row>
    <row r="585" spans="1:1" ht="12.75" customHeight="1" x14ac:dyDescent="0.2">
      <c r="A585" s="17"/>
    </row>
    <row r="586" spans="1:1" ht="12.75" customHeight="1" x14ac:dyDescent="0.2">
      <c r="A586" s="17"/>
    </row>
    <row r="587" spans="1:1" ht="12.75" customHeight="1" x14ac:dyDescent="0.2">
      <c r="A587" s="17"/>
    </row>
    <row r="588" spans="1:1" ht="12.75" customHeight="1" x14ac:dyDescent="0.2">
      <c r="A588" s="17"/>
    </row>
    <row r="589" spans="1:1" ht="12.75" customHeight="1" x14ac:dyDescent="0.2">
      <c r="A589" s="17"/>
    </row>
    <row r="590" spans="1:1" ht="12.75" customHeight="1" x14ac:dyDescent="0.2">
      <c r="A590" s="17"/>
    </row>
    <row r="591" spans="1:1" ht="12.75" customHeight="1" x14ac:dyDescent="0.2">
      <c r="A591" s="17"/>
    </row>
    <row r="592" spans="1:1" ht="12.75" customHeight="1" x14ac:dyDescent="0.2">
      <c r="A592" s="17"/>
    </row>
    <row r="593" spans="1:1" ht="12.75" customHeight="1" x14ac:dyDescent="0.2">
      <c r="A593" s="17"/>
    </row>
    <row r="594" spans="1:1" ht="12.75" customHeight="1" x14ac:dyDescent="0.2">
      <c r="A594" s="17"/>
    </row>
    <row r="595" spans="1:1" ht="12.75" customHeight="1" x14ac:dyDescent="0.2">
      <c r="A595" s="17"/>
    </row>
    <row r="596" spans="1:1" ht="12.75" customHeight="1" x14ac:dyDescent="0.2">
      <c r="A596" s="17"/>
    </row>
    <row r="597" spans="1:1" ht="12.75" customHeight="1" x14ac:dyDescent="0.2">
      <c r="A597" s="17"/>
    </row>
    <row r="598" spans="1:1" ht="12.75" customHeight="1" x14ac:dyDescent="0.2">
      <c r="A598" s="17"/>
    </row>
    <row r="599" spans="1:1" ht="12.75" customHeight="1" x14ac:dyDescent="0.2">
      <c r="A599" s="17"/>
    </row>
    <row r="600" spans="1:1" ht="12.75" customHeight="1" x14ac:dyDescent="0.2">
      <c r="A600" s="17"/>
    </row>
    <row r="601" spans="1:1" ht="12.75" customHeight="1" x14ac:dyDescent="0.2">
      <c r="A601" s="17"/>
    </row>
    <row r="602" spans="1:1" ht="12.75" customHeight="1" x14ac:dyDescent="0.2">
      <c r="A602" s="17"/>
    </row>
    <row r="603" spans="1:1" ht="12.75" customHeight="1" x14ac:dyDescent="0.2">
      <c r="A603" s="17"/>
    </row>
    <row r="604" spans="1:1" ht="12.75" customHeight="1" x14ac:dyDescent="0.2">
      <c r="A604" s="17"/>
    </row>
    <row r="605" spans="1:1" ht="12.75" customHeight="1" x14ac:dyDescent="0.2">
      <c r="A605" s="17"/>
    </row>
    <row r="606" spans="1:1" ht="12.75" customHeight="1" x14ac:dyDescent="0.2">
      <c r="A606" s="17"/>
    </row>
    <row r="607" spans="1:1" ht="12.75" customHeight="1" x14ac:dyDescent="0.2">
      <c r="A607" s="17"/>
    </row>
    <row r="608" spans="1:1" ht="12.75" customHeight="1" x14ac:dyDescent="0.2">
      <c r="A608" s="17"/>
    </row>
    <row r="609" spans="1:1" ht="12.75" customHeight="1" x14ac:dyDescent="0.2">
      <c r="A609" s="17"/>
    </row>
    <row r="610" spans="1:1" ht="12.75" customHeight="1" x14ac:dyDescent="0.2">
      <c r="A610" s="17"/>
    </row>
    <row r="611" spans="1:1" ht="12.75" customHeight="1" x14ac:dyDescent="0.2">
      <c r="A611" s="17"/>
    </row>
    <row r="612" spans="1:1" ht="12.75" customHeight="1" x14ac:dyDescent="0.2">
      <c r="A612" s="17"/>
    </row>
    <row r="613" spans="1:1" ht="12.75" customHeight="1" x14ac:dyDescent="0.2">
      <c r="A613" s="17"/>
    </row>
    <row r="614" spans="1:1" ht="12.75" customHeight="1" x14ac:dyDescent="0.2">
      <c r="A614" s="17"/>
    </row>
    <row r="615" spans="1:1" ht="12.75" customHeight="1" x14ac:dyDescent="0.2">
      <c r="A615" s="17"/>
    </row>
    <row r="616" spans="1:1" ht="12.75" customHeight="1" x14ac:dyDescent="0.2">
      <c r="A616" s="17"/>
    </row>
    <row r="617" spans="1:1" ht="12.75" customHeight="1" x14ac:dyDescent="0.2">
      <c r="A617" s="17"/>
    </row>
    <row r="618" spans="1:1" ht="12.75" customHeight="1" x14ac:dyDescent="0.2">
      <c r="A618" s="17"/>
    </row>
    <row r="619" spans="1:1" ht="12.75" customHeight="1" x14ac:dyDescent="0.2">
      <c r="A619" s="17"/>
    </row>
    <row r="620" spans="1:1" ht="12.75" customHeight="1" x14ac:dyDescent="0.2">
      <c r="A620" s="17"/>
    </row>
    <row r="621" spans="1:1" ht="12.75" customHeight="1" x14ac:dyDescent="0.2">
      <c r="A621" s="17"/>
    </row>
    <row r="622" spans="1:1" ht="12.75" customHeight="1" x14ac:dyDescent="0.2">
      <c r="A622" s="17"/>
    </row>
    <row r="623" spans="1:1" ht="12.75" customHeight="1" x14ac:dyDescent="0.2">
      <c r="A623" s="17"/>
    </row>
    <row r="624" spans="1:1" ht="12.75" customHeight="1" x14ac:dyDescent="0.2">
      <c r="A624" s="17"/>
    </row>
    <row r="625" spans="1:1" ht="12.75" customHeight="1" x14ac:dyDescent="0.2">
      <c r="A625" s="17"/>
    </row>
    <row r="626" spans="1:1" ht="12.75" customHeight="1" x14ac:dyDescent="0.2">
      <c r="A626" s="17"/>
    </row>
    <row r="627" spans="1:1" ht="12.75" customHeight="1" x14ac:dyDescent="0.2">
      <c r="A627" s="17"/>
    </row>
    <row r="628" spans="1:1" ht="12.75" customHeight="1" x14ac:dyDescent="0.2">
      <c r="A628" s="17"/>
    </row>
    <row r="629" spans="1:1" ht="12.75" customHeight="1" x14ac:dyDescent="0.2">
      <c r="A629" s="17"/>
    </row>
    <row r="630" spans="1:1" ht="12.75" customHeight="1" x14ac:dyDescent="0.2">
      <c r="A630" s="17"/>
    </row>
    <row r="631" spans="1:1" ht="12.75" customHeight="1" x14ac:dyDescent="0.2">
      <c r="A631" s="17"/>
    </row>
    <row r="632" spans="1:1" ht="12.75" customHeight="1" x14ac:dyDescent="0.2">
      <c r="A632" s="17"/>
    </row>
    <row r="633" spans="1:1" ht="12.75" customHeight="1" x14ac:dyDescent="0.2">
      <c r="A633" s="17"/>
    </row>
    <row r="634" spans="1:1" ht="12.75" customHeight="1" x14ac:dyDescent="0.2">
      <c r="A634" s="17"/>
    </row>
    <row r="635" spans="1:1" ht="12.75" customHeight="1" x14ac:dyDescent="0.2">
      <c r="A635" s="17"/>
    </row>
    <row r="636" spans="1:1" ht="12.75" customHeight="1" x14ac:dyDescent="0.2">
      <c r="A636" s="17"/>
    </row>
    <row r="637" spans="1:1" ht="12.75" customHeight="1" x14ac:dyDescent="0.2">
      <c r="A637" s="17"/>
    </row>
    <row r="638" spans="1:1" ht="12.75" customHeight="1" x14ac:dyDescent="0.2">
      <c r="A638" s="17"/>
    </row>
    <row r="639" spans="1:1" ht="12.75" customHeight="1" x14ac:dyDescent="0.2">
      <c r="A639" s="17"/>
    </row>
    <row r="640" spans="1:1" ht="12.75" customHeight="1" x14ac:dyDescent="0.2">
      <c r="A640" s="17"/>
    </row>
    <row r="641" spans="1:1" ht="12.75" customHeight="1" x14ac:dyDescent="0.2">
      <c r="A641" s="17"/>
    </row>
    <row r="642" spans="1:1" ht="12.75" customHeight="1" x14ac:dyDescent="0.2">
      <c r="A642" s="17"/>
    </row>
    <row r="643" spans="1:1" ht="12.75" customHeight="1" x14ac:dyDescent="0.2">
      <c r="A643" s="17"/>
    </row>
    <row r="644" spans="1:1" ht="12.75" customHeight="1" x14ac:dyDescent="0.2">
      <c r="A644" s="17"/>
    </row>
    <row r="645" spans="1:1" ht="12.75" customHeight="1" x14ac:dyDescent="0.2">
      <c r="A645" s="17"/>
    </row>
    <row r="646" spans="1:1" ht="12.75" customHeight="1" x14ac:dyDescent="0.2">
      <c r="A646" s="17"/>
    </row>
    <row r="647" spans="1:1" ht="12.75" customHeight="1" x14ac:dyDescent="0.2">
      <c r="A647" s="17"/>
    </row>
    <row r="648" spans="1:1" ht="12.75" customHeight="1" x14ac:dyDescent="0.2">
      <c r="A648" s="17"/>
    </row>
    <row r="649" spans="1:1" ht="12.75" customHeight="1" x14ac:dyDescent="0.2">
      <c r="A649" s="17"/>
    </row>
    <row r="650" spans="1:1" ht="12.75" customHeight="1" x14ac:dyDescent="0.2">
      <c r="A650" s="17"/>
    </row>
    <row r="651" spans="1:1" ht="12.75" customHeight="1" x14ac:dyDescent="0.2">
      <c r="A651" s="17"/>
    </row>
    <row r="652" spans="1:1" ht="12.75" customHeight="1" x14ac:dyDescent="0.2">
      <c r="A652" s="17"/>
    </row>
    <row r="653" spans="1:1" ht="12.75" customHeight="1" x14ac:dyDescent="0.2">
      <c r="A653" s="17"/>
    </row>
    <row r="654" spans="1:1" ht="12.75" customHeight="1" x14ac:dyDescent="0.2">
      <c r="A654" s="17"/>
    </row>
    <row r="655" spans="1:1" ht="12.75" customHeight="1" x14ac:dyDescent="0.2">
      <c r="A655" s="17"/>
    </row>
    <row r="656" spans="1:1" ht="12.75" customHeight="1" x14ac:dyDescent="0.2">
      <c r="A656" s="17"/>
    </row>
    <row r="657" spans="1:1" ht="12.75" customHeight="1" x14ac:dyDescent="0.2">
      <c r="A657" s="17"/>
    </row>
    <row r="658" spans="1:1" ht="12.75" customHeight="1" x14ac:dyDescent="0.2">
      <c r="A658" s="17"/>
    </row>
    <row r="659" spans="1:1" ht="12.75" customHeight="1" x14ac:dyDescent="0.2">
      <c r="A659" s="17"/>
    </row>
    <row r="660" spans="1:1" ht="12.75" customHeight="1" x14ac:dyDescent="0.2">
      <c r="A660" s="17"/>
    </row>
    <row r="661" spans="1:1" ht="12.75" customHeight="1" x14ac:dyDescent="0.2">
      <c r="A661" s="17"/>
    </row>
    <row r="662" spans="1:1" ht="12.75" customHeight="1" x14ac:dyDescent="0.2">
      <c r="A662" s="17"/>
    </row>
    <row r="663" spans="1:1" ht="12.75" customHeight="1" x14ac:dyDescent="0.2">
      <c r="A663" s="17"/>
    </row>
    <row r="664" spans="1:1" ht="12.75" customHeight="1" x14ac:dyDescent="0.2">
      <c r="A664" s="17"/>
    </row>
    <row r="665" spans="1:1" ht="12.75" customHeight="1" x14ac:dyDescent="0.2">
      <c r="A665" s="17"/>
    </row>
    <row r="666" spans="1:1" ht="12.75" customHeight="1" x14ac:dyDescent="0.2">
      <c r="A666" s="17"/>
    </row>
    <row r="667" spans="1:1" ht="12.75" customHeight="1" x14ac:dyDescent="0.2">
      <c r="A667" s="17"/>
    </row>
    <row r="668" spans="1:1" ht="12.75" customHeight="1" x14ac:dyDescent="0.2">
      <c r="A668" s="17"/>
    </row>
    <row r="669" spans="1:1" ht="12.75" customHeight="1" x14ac:dyDescent="0.2">
      <c r="A669" s="17"/>
    </row>
    <row r="670" spans="1:1" ht="12.75" customHeight="1" x14ac:dyDescent="0.2">
      <c r="A670" s="17"/>
    </row>
    <row r="671" spans="1:1" ht="12.75" customHeight="1" x14ac:dyDescent="0.2">
      <c r="A671" s="17"/>
    </row>
    <row r="672" spans="1:1" ht="12.75" customHeight="1" x14ac:dyDescent="0.2">
      <c r="A672" s="17"/>
    </row>
    <row r="673" spans="1:1" ht="12.75" customHeight="1" x14ac:dyDescent="0.2">
      <c r="A673" s="17"/>
    </row>
    <row r="674" spans="1:1" ht="12.75" customHeight="1" x14ac:dyDescent="0.2">
      <c r="A674" s="17"/>
    </row>
    <row r="675" spans="1:1" ht="12.75" customHeight="1" x14ac:dyDescent="0.2">
      <c r="A675" s="17"/>
    </row>
    <row r="676" spans="1:1" ht="12.75" customHeight="1" x14ac:dyDescent="0.2">
      <c r="A676" s="17"/>
    </row>
    <row r="677" spans="1:1" ht="12.75" customHeight="1" x14ac:dyDescent="0.2">
      <c r="A677" s="17"/>
    </row>
    <row r="678" spans="1:1" ht="12.75" customHeight="1" x14ac:dyDescent="0.2">
      <c r="A678" s="17"/>
    </row>
    <row r="679" spans="1:1" ht="12.75" customHeight="1" x14ac:dyDescent="0.2">
      <c r="A679" s="17"/>
    </row>
    <row r="680" spans="1:1" ht="12.75" customHeight="1" x14ac:dyDescent="0.2">
      <c r="A680" s="17"/>
    </row>
    <row r="681" spans="1:1" ht="12.75" customHeight="1" x14ac:dyDescent="0.2">
      <c r="A681" s="17"/>
    </row>
    <row r="682" spans="1:1" ht="12.75" customHeight="1" x14ac:dyDescent="0.2">
      <c r="A682" s="17"/>
    </row>
    <row r="683" spans="1:1" ht="12.75" customHeight="1" x14ac:dyDescent="0.2">
      <c r="A683" s="17"/>
    </row>
    <row r="684" spans="1:1" ht="12.75" customHeight="1" x14ac:dyDescent="0.2">
      <c r="A684" s="17"/>
    </row>
    <row r="685" spans="1:1" ht="12.75" customHeight="1" x14ac:dyDescent="0.2">
      <c r="A685" s="17"/>
    </row>
    <row r="686" spans="1:1" ht="12.75" customHeight="1" x14ac:dyDescent="0.2">
      <c r="A686" s="17"/>
    </row>
    <row r="687" spans="1:1" ht="12.75" customHeight="1" x14ac:dyDescent="0.2">
      <c r="A687" s="17"/>
    </row>
    <row r="688" spans="1:1" ht="12.75" customHeight="1" x14ac:dyDescent="0.2">
      <c r="A688" s="17"/>
    </row>
    <row r="689" spans="1:1" ht="12.75" customHeight="1" x14ac:dyDescent="0.2">
      <c r="A689" s="17"/>
    </row>
    <row r="690" spans="1:1" ht="12.75" customHeight="1" x14ac:dyDescent="0.2">
      <c r="A690" s="17"/>
    </row>
    <row r="691" spans="1:1" ht="12.75" customHeight="1" x14ac:dyDescent="0.2">
      <c r="A691" s="17"/>
    </row>
    <row r="692" spans="1:1" ht="12.75" customHeight="1" x14ac:dyDescent="0.2">
      <c r="A692" s="17"/>
    </row>
    <row r="693" spans="1:1" ht="12.75" customHeight="1" x14ac:dyDescent="0.2">
      <c r="A693" s="17"/>
    </row>
    <row r="694" spans="1:1" ht="12.75" customHeight="1" x14ac:dyDescent="0.2">
      <c r="A694" s="17"/>
    </row>
    <row r="695" spans="1:1" ht="12.75" customHeight="1" x14ac:dyDescent="0.2">
      <c r="A695" s="17"/>
    </row>
    <row r="696" spans="1:1" ht="12.75" customHeight="1" x14ac:dyDescent="0.2">
      <c r="A696" s="17"/>
    </row>
    <row r="697" spans="1:1" ht="12.75" customHeight="1" x14ac:dyDescent="0.2">
      <c r="A697" s="17"/>
    </row>
    <row r="698" spans="1:1" ht="12.75" customHeight="1" x14ac:dyDescent="0.2">
      <c r="A698" s="17"/>
    </row>
    <row r="699" spans="1:1" ht="12.75" customHeight="1" x14ac:dyDescent="0.2">
      <c r="A699" s="17"/>
    </row>
    <row r="700" spans="1:1" ht="12.75" customHeight="1" x14ac:dyDescent="0.2">
      <c r="A700" s="17"/>
    </row>
    <row r="701" spans="1:1" ht="12.75" customHeight="1" x14ac:dyDescent="0.2">
      <c r="A701" s="17"/>
    </row>
    <row r="702" spans="1:1" ht="12.75" customHeight="1" x14ac:dyDescent="0.2">
      <c r="A702" s="17"/>
    </row>
    <row r="703" spans="1:1" ht="12.75" customHeight="1" x14ac:dyDescent="0.2">
      <c r="A703" s="17"/>
    </row>
    <row r="704" spans="1:1" ht="12.75" customHeight="1" x14ac:dyDescent="0.2">
      <c r="A704" s="17"/>
    </row>
    <row r="705" spans="1:1" ht="12.75" customHeight="1" x14ac:dyDescent="0.2">
      <c r="A705" s="17"/>
    </row>
    <row r="706" spans="1:1" ht="12.75" customHeight="1" x14ac:dyDescent="0.2">
      <c r="A706" s="17"/>
    </row>
    <row r="707" spans="1:1" ht="12.75" customHeight="1" x14ac:dyDescent="0.2">
      <c r="A707" s="17"/>
    </row>
    <row r="708" spans="1:1" ht="12.75" customHeight="1" x14ac:dyDescent="0.2">
      <c r="A708" s="17"/>
    </row>
    <row r="709" spans="1:1" ht="12.75" customHeight="1" x14ac:dyDescent="0.2">
      <c r="A709" s="17"/>
    </row>
    <row r="710" spans="1:1" ht="12.75" customHeight="1" x14ac:dyDescent="0.2">
      <c r="A710" s="17"/>
    </row>
    <row r="711" spans="1:1" ht="12.75" customHeight="1" x14ac:dyDescent="0.2">
      <c r="A711" s="17"/>
    </row>
    <row r="712" spans="1:1" ht="12.75" customHeight="1" x14ac:dyDescent="0.2">
      <c r="A712" s="17"/>
    </row>
    <row r="713" spans="1:1" ht="12.75" customHeight="1" x14ac:dyDescent="0.2">
      <c r="A713" s="17"/>
    </row>
    <row r="714" spans="1:1" ht="12.75" customHeight="1" x14ac:dyDescent="0.2">
      <c r="A714" s="17"/>
    </row>
    <row r="715" spans="1:1" ht="12.75" customHeight="1" x14ac:dyDescent="0.2">
      <c r="A715" s="17"/>
    </row>
    <row r="716" spans="1:1" ht="12.75" customHeight="1" x14ac:dyDescent="0.2">
      <c r="A716" s="17"/>
    </row>
    <row r="717" spans="1:1" ht="12.75" customHeight="1" x14ac:dyDescent="0.2">
      <c r="A717" s="17"/>
    </row>
    <row r="718" spans="1:1" ht="12.75" customHeight="1" x14ac:dyDescent="0.2">
      <c r="A718" s="17"/>
    </row>
    <row r="719" spans="1:1" ht="12.75" customHeight="1" x14ac:dyDescent="0.2">
      <c r="A719" s="17"/>
    </row>
    <row r="720" spans="1:1" ht="12.75" customHeight="1" x14ac:dyDescent="0.2">
      <c r="A720" s="17"/>
    </row>
    <row r="721" spans="1:1" ht="12.75" customHeight="1" x14ac:dyDescent="0.2">
      <c r="A721" s="17"/>
    </row>
    <row r="722" spans="1:1" ht="12.75" customHeight="1" x14ac:dyDescent="0.2">
      <c r="A722" s="17"/>
    </row>
    <row r="723" spans="1:1" ht="12.75" customHeight="1" x14ac:dyDescent="0.2">
      <c r="A723" s="17"/>
    </row>
    <row r="724" spans="1:1" ht="12.75" customHeight="1" x14ac:dyDescent="0.2">
      <c r="A724" s="17"/>
    </row>
    <row r="725" spans="1:1" ht="12.75" customHeight="1" x14ac:dyDescent="0.2">
      <c r="A725" s="17"/>
    </row>
    <row r="726" spans="1:1" ht="12.75" customHeight="1" x14ac:dyDescent="0.2">
      <c r="A726" s="17"/>
    </row>
    <row r="727" spans="1:1" ht="12.75" customHeight="1" x14ac:dyDescent="0.2">
      <c r="A727" s="17"/>
    </row>
    <row r="728" spans="1:1" ht="12.75" customHeight="1" x14ac:dyDescent="0.2">
      <c r="A728" s="17"/>
    </row>
    <row r="729" spans="1:1" ht="12.75" customHeight="1" x14ac:dyDescent="0.2">
      <c r="A729" s="17"/>
    </row>
    <row r="730" spans="1:1" ht="12.75" customHeight="1" x14ac:dyDescent="0.2">
      <c r="A730" s="17"/>
    </row>
    <row r="731" spans="1:1" ht="12.75" customHeight="1" x14ac:dyDescent="0.2">
      <c r="A731" s="17"/>
    </row>
    <row r="732" spans="1:1" ht="12.75" customHeight="1" x14ac:dyDescent="0.2">
      <c r="A732" s="17"/>
    </row>
    <row r="733" spans="1:1" ht="12.75" customHeight="1" x14ac:dyDescent="0.2">
      <c r="A733" s="17"/>
    </row>
    <row r="734" spans="1:1" ht="12.75" customHeight="1" x14ac:dyDescent="0.2">
      <c r="A734" s="17"/>
    </row>
    <row r="735" spans="1:1" ht="12.75" customHeight="1" x14ac:dyDescent="0.2">
      <c r="A735" s="17"/>
    </row>
    <row r="736" spans="1:1" ht="12.75" customHeight="1" x14ac:dyDescent="0.2">
      <c r="A736" s="17"/>
    </row>
    <row r="737" spans="1:1" ht="12.75" customHeight="1" x14ac:dyDescent="0.2">
      <c r="A737" s="17"/>
    </row>
    <row r="738" spans="1:1" ht="12.75" customHeight="1" x14ac:dyDescent="0.2">
      <c r="A738" s="17"/>
    </row>
    <row r="739" spans="1:1" ht="12.75" customHeight="1" x14ac:dyDescent="0.2">
      <c r="A739" s="17"/>
    </row>
    <row r="740" spans="1:1" ht="12.75" customHeight="1" x14ac:dyDescent="0.2">
      <c r="A740" s="17"/>
    </row>
    <row r="741" spans="1:1" ht="12.75" customHeight="1" x14ac:dyDescent="0.2">
      <c r="A741" s="17"/>
    </row>
    <row r="742" spans="1:1" ht="12.75" customHeight="1" x14ac:dyDescent="0.2">
      <c r="A742" s="17"/>
    </row>
    <row r="743" spans="1:1" ht="12.75" customHeight="1" x14ac:dyDescent="0.2">
      <c r="A743" s="17"/>
    </row>
    <row r="744" spans="1:1" ht="12.75" customHeight="1" x14ac:dyDescent="0.2">
      <c r="A744" s="17"/>
    </row>
    <row r="745" spans="1:1" ht="12.75" customHeight="1" x14ac:dyDescent="0.2">
      <c r="A745" s="17"/>
    </row>
    <row r="746" spans="1:1" ht="12.75" customHeight="1" x14ac:dyDescent="0.2">
      <c r="A746" s="17"/>
    </row>
    <row r="747" spans="1:1" ht="12.75" customHeight="1" x14ac:dyDescent="0.2">
      <c r="A747" s="17"/>
    </row>
    <row r="748" spans="1:1" ht="12.75" customHeight="1" x14ac:dyDescent="0.2">
      <c r="A748" s="17"/>
    </row>
    <row r="749" spans="1:1" ht="12.75" customHeight="1" x14ac:dyDescent="0.2">
      <c r="A749" s="17"/>
    </row>
    <row r="750" spans="1:1" ht="12.75" customHeight="1" x14ac:dyDescent="0.2">
      <c r="A750" s="17"/>
    </row>
    <row r="751" spans="1:1" ht="12.75" customHeight="1" x14ac:dyDescent="0.2">
      <c r="A751" s="17"/>
    </row>
    <row r="752" spans="1:1" ht="12.75" customHeight="1" x14ac:dyDescent="0.2">
      <c r="A752" s="17"/>
    </row>
    <row r="753" spans="1:1" ht="12.75" customHeight="1" x14ac:dyDescent="0.2">
      <c r="A753" s="17"/>
    </row>
    <row r="754" spans="1:1" ht="12.75" customHeight="1" x14ac:dyDescent="0.2">
      <c r="A754" s="17"/>
    </row>
    <row r="755" spans="1:1" ht="12.75" customHeight="1" x14ac:dyDescent="0.2">
      <c r="A755" s="17"/>
    </row>
    <row r="756" spans="1:1" ht="12.75" customHeight="1" x14ac:dyDescent="0.2">
      <c r="A756" s="17"/>
    </row>
    <row r="757" spans="1:1" ht="12.75" customHeight="1" x14ac:dyDescent="0.2">
      <c r="A757" s="17"/>
    </row>
    <row r="758" spans="1:1" ht="12.75" customHeight="1" x14ac:dyDescent="0.2">
      <c r="A758" s="17"/>
    </row>
    <row r="759" spans="1:1" ht="12.75" customHeight="1" x14ac:dyDescent="0.2">
      <c r="A759" s="17"/>
    </row>
    <row r="760" spans="1:1" ht="12.75" customHeight="1" x14ac:dyDescent="0.2">
      <c r="A760" s="17"/>
    </row>
    <row r="761" spans="1:1" ht="12.75" customHeight="1" x14ac:dyDescent="0.2">
      <c r="A761" s="17"/>
    </row>
    <row r="762" spans="1:1" ht="12.75" customHeight="1" x14ac:dyDescent="0.2">
      <c r="A762" s="17"/>
    </row>
    <row r="763" spans="1:1" ht="12.75" customHeight="1" x14ac:dyDescent="0.2">
      <c r="A763" s="17"/>
    </row>
    <row r="764" spans="1:1" ht="12.75" customHeight="1" x14ac:dyDescent="0.2">
      <c r="A764" s="17"/>
    </row>
    <row r="765" spans="1:1" ht="12.75" customHeight="1" x14ac:dyDescent="0.2">
      <c r="A765" s="17"/>
    </row>
    <row r="766" spans="1:1" ht="12.75" customHeight="1" x14ac:dyDescent="0.2">
      <c r="A766" s="17"/>
    </row>
    <row r="767" spans="1:1" ht="12.75" customHeight="1" x14ac:dyDescent="0.2">
      <c r="A767" s="17"/>
    </row>
    <row r="768" spans="1:1" ht="12.75" customHeight="1" x14ac:dyDescent="0.2">
      <c r="A768" s="17"/>
    </row>
    <row r="769" spans="1:1" ht="12.75" customHeight="1" x14ac:dyDescent="0.2">
      <c r="A769" s="17"/>
    </row>
    <row r="770" spans="1:1" ht="12.75" customHeight="1" x14ac:dyDescent="0.2">
      <c r="A770" s="17"/>
    </row>
    <row r="771" spans="1:1" ht="12.75" customHeight="1" x14ac:dyDescent="0.2">
      <c r="A771" s="17"/>
    </row>
    <row r="772" spans="1:1" ht="12.75" customHeight="1" x14ac:dyDescent="0.2">
      <c r="A772" s="17"/>
    </row>
    <row r="773" spans="1:1" ht="12.75" customHeight="1" x14ac:dyDescent="0.2">
      <c r="A773" s="17"/>
    </row>
    <row r="774" spans="1:1" ht="12.75" customHeight="1" x14ac:dyDescent="0.2">
      <c r="A774" s="17"/>
    </row>
    <row r="775" spans="1:1" ht="12.75" customHeight="1" x14ac:dyDescent="0.2">
      <c r="A775" s="17"/>
    </row>
    <row r="776" spans="1:1" ht="12.75" customHeight="1" x14ac:dyDescent="0.2">
      <c r="A776" s="17"/>
    </row>
    <row r="777" spans="1:1" ht="12.75" customHeight="1" x14ac:dyDescent="0.2">
      <c r="A777" s="17"/>
    </row>
    <row r="778" spans="1:1" ht="12.75" customHeight="1" x14ac:dyDescent="0.2">
      <c r="A778" s="17"/>
    </row>
    <row r="779" spans="1:1" ht="12.75" customHeight="1" x14ac:dyDescent="0.2">
      <c r="A779" s="17"/>
    </row>
    <row r="780" spans="1:1" ht="12.75" customHeight="1" x14ac:dyDescent="0.2">
      <c r="A780" s="17"/>
    </row>
    <row r="781" spans="1:1" ht="12.75" customHeight="1" x14ac:dyDescent="0.2">
      <c r="A781" s="17"/>
    </row>
    <row r="782" spans="1:1" ht="12.75" customHeight="1" x14ac:dyDescent="0.2">
      <c r="A782" s="17"/>
    </row>
    <row r="783" spans="1:1" ht="12.75" customHeight="1" x14ac:dyDescent="0.2">
      <c r="A783" s="17"/>
    </row>
    <row r="784" spans="1:1" ht="12.75" customHeight="1" x14ac:dyDescent="0.2">
      <c r="A784" s="17"/>
    </row>
    <row r="785" spans="1:1" ht="12.75" customHeight="1" x14ac:dyDescent="0.2">
      <c r="A785" s="17"/>
    </row>
    <row r="786" spans="1:1" ht="12.75" customHeight="1" x14ac:dyDescent="0.2">
      <c r="A786" s="17"/>
    </row>
    <row r="787" spans="1:1" ht="12.75" customHeight="1" x14ac:dyDescent="0.2">
      <c r="A787" s="17"/>
    </row>
    <row r="788" spans="1:1" ht="12.75" customHeight="1" x14ac:dyDescent="0.2">
      <c r="A788" s="17"/>
    </row>
    <row r="789" spans="1:1" ht="12.75" customHeight="1" x14ac:dyDescent="0.2">
      <c r="A789" s="17"/>
    </row>
    <row r="790" spans="1:1" ht="12.75" customHeight="1" x14ac:dyDescent="0.2">
      <c r="A790" s="17"/>
    </row>
    <row r="791" spans="1:1" ht="12.75" customHeight="1" x14ac:dyDescent="0.2">
      <c r="A791" s="17"/>
    </row>
    <row r="792" spans="1:1" ht="12.75" customHeight="1" x14ac:dyDescent="0.2">
      <c r="A792" s="17"/>
    </row>
    <row r="793" spans="1:1" ht="12.75" customHeight="1" x14ac:dyDescent="0.2">
      <c r="A793" s="17"/>
    </row>
    <row r="794" spans="1:1" ht="12.75" customHeight="1" x14ac:dyDescent="0.2">
      <c r="A794" s="17"/>
    </row>
    <row r="795" spans="1:1" ht="12.75" customHeight="1" x14ac:dyDescent="0.2">
      <c r="A795" s="17"/>
    </row>
    <row r="796" spans="1:1" ht="12.75" customHeight="1" x14ac:dyDescent="0.2">
      <c r="A796" s="17"/>
    </row>
    <row r="797" spans="1:1" ht="12.75" customHeight="1" x14ac:dyDescent="0.2">
      <c r="A797" s="17"/>
    </row>
    <row r="798" spans="1:1" ht="12.75" customHeight="1" x14ac:dyDescent="0.2">
      <c r="A798" s="17"/>
    </row>
    <row r="799" spans="1:1" ht="12.75" customHeight="1" x14ac:dyDescent="0.2">
      <c r="A799" s="17"/>
    </row>
    <row r="800" spans="1:1" ht="12.75" customHeight="1" x14ac:dyDescent="0.2">
      <c r="A800" s="17"/>
    </row>
    <row r="801" spans="1:1" ht="12.75" customHeight="1" x14ac:dyDescent="0.2">
      <c r="A801" s="17"/>
    </row>
    <row r="802" spans="1:1" ht="12.75" customHeight="1" x14ac:dyDescent="0.2">
      <c r="A802" s="17"/>
    </row>
    <row r="803" spans="1:1" ht="12.75" customHeight="1" x14ac:dyDescent="0.2">
      <c r="A803" s="17"/>
    </row>
    <row r="804" spans="1:1" ht="12.75" customHeight="1" x14ac:dyDescent="0.2">
      <c r="A804" s="17"/>
    </row>
    <row r="805" spans="1:1" ht="12.75" customHeight="1" x14ac:dyDescent="0.2">
      <c r="A805" s="17"/>
    </row>
    <row r="806" spans="1:1" ht="12.75" customHeight="1" x14ac:dyDescent="0.2">
      <c r="A806" s="17"/>
    </row>
    <row r="807" spans="1:1" ht="12.75" customHeight="1" x14ac:dyDescent="0.2">
      <c r="A807" s="17"/>
    </row>
    <row r="808" spans="1:1" ht="12.75" customHeight="1" x14ac:dyDescent="0.2">
      <c r="A808" s="17"/>
    </row>
    <row r="809" spans="1:1" ht="12.75" customHeight="1" x14ac:dyDescent="0.2">
      <c r="A809" s="17"/>
    </row>
    <row r="810" spans="1:1" ht="12.75" customHeight="1" x14ac:dyDescent="0.2">
      <c r="A810" s="17"/>
    </row>
    <row r="811" spans="1:1" ht="12.75" customHeight="1" x14ac:dyDescent="0.2">
      <c r="A811" s="17"/>
    </row>
    <row r="812" spans="1:1" ht="12.75" customHeight="1" x14ac:dyDescent="0.2">
      <c r="A812" s="17"/>
    </row>
    <row r="813" spans="1:1" ht="12.75" customHeight="1" x14ac:dyDescent="0.2">
      <c r="A813" s="17"/>
    </row>
    <row r="814" spans="1:1" ht="12.75" customHeight="1" x14ac:dyDescent="0.2">
      <c r="A814" s="17"/>
    </row>
    <row r="815" spans="1:1" ht="12.75" customHeight="1" x14ac:dyDescent="0.2">
      <c r="A815" s="17"/>
    </row>
    <row r="816" spans="1:1" ht="12.75" customHeight="1" x14ac:dyDescent="0.2">
      <c r="A816" s="17"/>
    </row>
    <row r="817" spans="1:1" ht="12.75" customHeight="1" x14ac:dyDescent="0.2">
      <c r="A817" s="17"/>
    </row>
    <row r="818" spans="1:1" ht="12.75" customHeight="1" x14ac:dyDescent="0.2">
      <c r="A818" s="17"/>
    </row>
    <row r="819" spans="1:1" ht="12.75" customHeight="1" x14ac:dyDescent="0.2">
      <c r="A819" s="17"/>
    </row>
    <row r="820" spans="1:1" ht="12.75" customHeight="1" x14ac:dyDescent="0.2">
      <c r="A820" s="17"/>
    </row>
    <row r="821" spans="1:1" ht="12.75" customHeight="1" x14ac:dyDescent="0.2">
      <c r="A821" s="17"/>
    </row>
    <row r="822" spans="1:1" ht="12.75" customHeight="1" x14ac:dyDescent="0.2">
      <c r="A822" s="17"/>
    </row>
    <row r="823" spans="1:1" ht="12.75" customHeight="1" x14ac:dyDescent="0.2">
      <c r="A823" s="17"/>
    </row>
    <row r="824" spans="1:1" ht="12.75" customHeight="1" x14ac:dyDescent="0.2">
      <c r="A824" s="17"/>
    </row>
    <row r="825" spans="1:1" ht="12.75" customHeight="1" x14ac:dyDescent="0.2">
      <c r="A825" s="17"/>
    </row>
    <row r="826" spans="1:1" ht="12.75" customHeight="1" x14ac:dyDescent="0.2">
      <c r="A826" s="17"/>
    </row>
    <row r="827" spans="1:1" ht="12.75" customHeight="1" x14ac:dyDescent="0.2">
      <c r="A827" s="17"/>
    </row>
    <row r="828" spans="1:1" ht="12.75" customHeight="1" x14ac:dyDescent="0.2">
      <c r="A828" s="17"/>
    </row>
    <row r="829" spans="1:1" ht="12.75" customHeight="1" x14ac:dyDescent="0.2">
      <c r="A829" s="17"/>
    </row>
    <row r="830" spans="1:1" ht="12.75" customHeight="1" x14ac:dyDescent="0.2">
      <c r="A830" s="17"/>
    </row>
    <row r="831" spans="1:1" ht="12.75" customHeight="1" x14ac:dyDescent="0.2">
      <c r="A831" s="17"/>
    </row>
    <row r="832" spans="1:1" ht="12.75" customHeight="1" x14ac:dyDescent="0.2">
      <c r="A832" s="17"/>
    </row>
    <row r="833" spans="1:1" ht="12.75" customHeight="1" x14ac:dyDescent="0.2">
      <c r="A833" s="17"/>
    </row>
    <row r="834" spans="1:1" ht="12.75" customHeight="1" x14ac:dyDescent="0.2">
      <c r="A834" s="17"/>
    </row>
    <row r="835" spans="1:1" ht="12.75" customHeight="1" x14ac:dyDescent="0.2">
      <c r="A835" s="17"/>
    </row>
    <row r="836" spans="1:1" ht="12.75" customHeight="1" x14ac:dyDescent="0.2">
      <c r="A836" s="17"/>
    </row>
    <row r="837" spans="1:1" ht="12.75" customHeight="1" x14ac:dyDescent="0.2">
      <c r="A837" s="17"/>
    </row>
    <row r="838" spans="1:1" ht="12.75" customHeight="1" x14ac:dyDescent="0.2">
      <c r="A838" s="17"/>
    </row>
    <row r="839" spans="1:1" ht="12.75" customHeight="1" x14ac:dyDescent="0.2">
      <c r="A839" s="17"/>
    </row>
    <row r="840" spans="1:1" ht="12.75" customHeight="1" x14ac:dyDescent="0.2">
      <c r="A840" s="17"/>
    </row>
    <row r="841" spans="1:1" ht="12.75" customHeight="1" x14ac:dyDescent="0.2">
      <c r="A841" s="17"/>
    </row>
    <row r="842" spans="1:1" ht="12.75" customHeight="1" x14ac:dyDescent="0.2">
      <c r="A842" s="17"/>
    </row>
    <row r="843" spans="1:1" ht="12.75" customHeight="1" x14ac:dyDescent="0.2">
      <c r="A843" s="17"/>
    </row>
    <row r="844" spans="1:1" ht="12.75" customHeight="1" x14ac:dyDescent="0.2">
      <c r="A844" s="17"/>
    </row>
    <row r="845" spans="1:1" ht="12.75" customHeight="1" x14ac:dyDescent="0.2">
      <c r="A845" s="17"/>
    </row>
    <row r="846" spans="1:1" ht="12.75" customHeight="1" x14ac:dyDescent="0.2">
      <c r="A846" s="17"/>
    </row>
    <row r="847" spans="1:1" ht="12.75" customHeight="1" x14ac:dyDescent="0.2">
      <c r="A847" s="17"/>
    </row>
    <row r="848" spans="1:1" ht="12.75" customHeight="1" x14ac:dyDescent="0.2">
      <c r="A848" s="17"/>
    </row>
    <row r="849" spans="1:1" ht="12.75" customHeight="1" x14ac:dyDescent="0.2">
      <c r="A849" s="17"/>
    </row>
    <row r="850" spans="1:1" ht="12.75" customHeight="1" x14ac:dyDescent="0.2">
      <c r="A850" s="17"/>
    </row>
    <row r="851" spans="1:1" ht="12.75" customHeight="1" x14ac:dyDescent="0.2">
      <c r="A851" s="17"/>
    </row>
    <row r="852" spans="1:1" ht="12.75" customHeight="1" x14ac:dyDescent="0.2">
      <c r="A852" s="17"/>
    </row>
    <row r="853" spans="1:1" ht="12.75" customHeight="1" x14ac:dyDescent="0.2">
      <c r="A853" s="17"/>
    </row>
    <row r="854" spans="1:1" ht="12.75" customHeight="1" x14ac:dyDescent="0.2">
      <c r="A854" s="17"/>
    </row>
    <row r="855" spans="1:1" ht="12.75" customHeight="1" x14ac:dyDescent="0.2">
      <c r="A855" s="17"/>
    </row>
    <row r="856" spans="1:1" ht="12.75" customHeight="1" x14ac:dyDescent="0.2">
      <c r="A856" s="17"/>
    </row>
    <row r="857" spans="1:1" ht="12.75" customHeight="1" x14ac:dyDescent="0.2">
      <c r="A857" s="17"/>
    </row>
    <row r="858" spans="1:1" ht="12.75" customHeight="1" x14ac:dyDescent="0.2">
      <c r="A858" s="17"/>
    </row>
    <row r="859" spans="1:1" ht="12.75" customHeight="1" x14ac:dyDescent="0.2">
      <c r="A859" s="17"/>
    </row>
    <row r="860" spans="1:1" ht="12.75" customHeight="1" x14ac:dyDescent="0.2">
      <c r="A860" s="17"/>
    </row>
    <row r="861" spans="1:1" ht="12.75" customHeight="1" x14ac:dyDescent="0.2">
      <c r="A861" s="17"/>
    </row>
    <row r="862" spans="1:1" ht="12.75" customHeight="1" x14ac:dyDescent="0.2">
      <c r="A862" s="17"/>
    </row>
    <row r="863" spans="1:1" ht="12.75" customHeight="1" x14ac:dyDescent="0.2">
      <c r="A863" s="17"/>
    </row>
    <row r="864" spans="1:1" ht="12.75" customHeight="1" x14ac:dyDescent="0.2">
      <c r="A864" s="17"/>
    </row>
    <row r="865" spans="1:1" ht="12.75" customHeight="1" x14ac:dyDescent="0.2">
      <c r="A865" s="17"/>
    </row>
    <row r="866" spans="1:1" ht="12.75" customHeight="1" x14ac:dyDescent="0.2">
      <c r="A866" s="17"/>
    </row>
    <row r="867" spans="1:1" ht="12.75" customHeight="1" x14ac:dyDescent="0.2">
      <c r="A867" s="17"/>
    </row>
    <row r="868" spans="1:1" ht="12.75" customHeight="1" x14ac:dyDescent="0.2">
      <c r="A868" s="17"/>
    </row>
    <row r="869" spans="1:1" ht="12.75" customHeight="1" x14ac:dyDescent="0.2">
      <c r="A869" s="17"/>
    </row>
    <row r="870" spans="1:1" ht="12.75" customHeight="1" x14ac:dyDescent="0.2">
      <c r="A870" s="17"/>
    </row>
    <row r="871" spans="1:1" ht="12.75" customHeight="1" x14ac:dyDescent="0.2">
      <c r="A871" s="17"/>
    </row>
    <row r="872" spans="1:1" ht="12.75" customHeight="1" x14ac:dyDescent="0.2">
      <c r="A872" s="17"/>
    </row>
    <row r="873" spans="1:1" ht="12.75" customHeight="1" x14ac:dyDescent="0.2">
      <c r="A873" s="17"/>
    </row>
    <row r="874" spans="1:1" ht="12.75" customHeight="1" x14ac:dyDescent="0.2">
      <c r="A874" s="17"/>
    </row>
    <row r="875" spans="1:1" ht="12.75" customHeight="1" x14ac:dyDescent="0.2">
      <c r="A875" s="17"/>
    </row>
    <row r="876" spans="1:1" ht="12.75" customHeight="1" x14ac:dyDescent="0.2">
      <c r="A876" s="17"/>
    </row>
    <row r="877" spans="1:1" ht="12.75" customHeight="1" x14ac:dyDescent="0.2">
      <c r="A877" s="17"/>
    </row>
    <row r="878" spans="1:1" ht="12.75" customHeight="1" x14ac:dyDescent="0.2">
      <c r="A878" s="17"/>
    </row>
    <row r="879" spans="1:1" ht="12.75" customHeight="1" x14ac:dyDescent="0.2">
      <c r="A879" s="17"/>
    </row>
    <row r="880" spans="1:1" ht="12.75" customHeight="1" x14ac:dyDescent="0.2">
      <c r="A880" s="17"/>
    </row>
    <row r="881" spans="1:1" ht="12.75" customHeight="1" x14ac:dyDescent="0.2">
      <c r="A881" s="17"/>
    </row>
    <row r="882" spans="1:1" ht="12.75" customHeight="1" x14ac:dyDescent="0.2">
      <c r="A882" s="17"/>
    </row>
    <row r="883" spans="1:1" ht="12.75" customHeight="1" x14ac:dyDescent="0.2">
      <c r="A883" s="17"/>
    </row>
    <row r="884" spans="1:1" ht="12.75" customHeight="1" x14ac:dyDescent="0.2">
      <c r="A884" s="17"/>
    </row>
    <row r="885" spans="1:1" ht="12.75" customHeight="1" x14ac:dyDescent="0.2">
      <c r="A885" s="17"/>
    </row>
    <row r="886" spans="1:1" ht="12.75" customHeight="1" x14ac:dyDescent="0.2">
      <c r="A886" s="17"/>
    </row>
    <row r="887" spans="1:1" ht="12.75" customHeight="1" x14ac:dyDescent="0.2">
      <c r="A887" s="17"/>
    </row>
    <row r="888" spans="1:1" ht="12.75" customHeight="1" x14ac:dyDescent="0.2">
      <c r="A888" s="17"/>
    </row>
    <row r="889" spans="1:1" ht="12.75" customHeight="1" x14ac:dyDescent="0.2">
      <c r="A889" s="17"/>
    </row>
    <row r="890" spans="1:1" ht="12.75" customHeight="1" x14ac:dyDescent="0.2">
      <c r="A890" s="17"/>
    </row>
    <row r="891" spans="1:1" ht="12.75" customHeight="1" x14ac:dyDescent="0.2">
      <c r="A891" s="17"/>
    </row>
    <row r="892" spans="1:1" ht="12.75" customHeight="1" x14ac:dyDescent="0.2">
      <c r="A892" s="17"/>
    </row>
    <row r="893" spans="1:1" ht="12.75" customHeight="1" x14ac:dyDescent="0.2">
      <c r="A893" s="17"/>
    </row>
    <row r="894" spans="1:1" ht="12.75" customHeight="1" x14ac:dyDescent="0.2">
      <c r="A894" s="17"/>
    </row>
    <row r="895" spans="1:1" ht="12.75" customHeight="1" x14ac:dyDescent="0.2">
      <c r="A895" s="17"/>
    </row>
    <row r="896" spans="1:1" ht="12.75" customHeight="1" x14ac:dyDescent="0.2">
      <c r="A896" s="17"/>
    </row>
    <row r="897" spans="1:1" ht="12.75" customHeight="1" x14ac:dyDescent="0.2">
      <c r="A897" s="17"/>
    </row>
    <row r="898" spans="1:1" ht="12.75" customHeight="1" x14ac:dyDescent="0.2">
      <c r="A898" s="17"/>
    </row>
    <row r="899" spans="1:1" ht="12.75" customHeight="1" x14ac:dyDescent="0.2">
      <c r="A899" s="17"/>
    </row>
    <row r="900" spans="1:1" ht="12.75" customHeight="1" x14ac:dyDescent="0.2">
      <c r="A900" s="17"/>
    </row>
    <row r="901" spans="1:1" ht="12.75" customHeight="1" x14ac:dyDescent="0.2">
      <c r="A901" s="17"/>
    </row>
    <row r="902" spans="1:1" ht="12.75" customHeight="1" x14ac:dyDescent="0.2">
      <c r="A902" s="17"/>
    </row>
    <row r="903" spans="1:1" ht="12.75" customHeight="1" x14ac:dyDescent="0.2">
      <c r="A903" s="17"/>
    </row>
    <row r="904" spans="1:1" ht="12.75" customHeight="1" x14ac:dyDescent="0.2">
      <c r="A904" s="17"/>
    </row>
    <row r="905" spans="1:1" ht="12.75" customHeight="1" x14ac:dyDescent="0.2">
      <c r="A905" s="17"/>
    </row>
    <row r="906" spans="1:1" ht="12.75" customHeight="1" x14ac:dyDescent="0.2">
      <c r="A906" s="17"/>
    </row>
    <row r="907" spans="1:1" ht="12.75" customHeight="1" x14ac:dyDescent="0.2">
      <c r="A907" s="17"/>
    </row>
    <row r="908" spans="1:1" ht="12.75" customHeight="1" x14ac:dyDescent="0.2">
      <c r="A908" s="17"/>
    </row>
    <row r="909" spans="1:1" ht="12.75" customHeight="1" x14ac:dyDescent="0.2">
      <c r="A909" s="17"/>
    </row>
    <row r="910" spans="1:1" ht="12.75" customHeight="1" x14ac:dyDescent="0.2">
      <c r="A910" s="17"/>
    </row>
    <row r="911" spans="1:1" ht="12.75" customHeight="1" x14ac:dyDescent="0.2">
      <c r="A911" s="17"/>
    </row>
    <row r="912" spans="1:1" ht="12.75" customHeight="1" x14ac:dyDescent="0.2">
      <c r="A912" s="17"/>
    </row>
    <row r="913" spans="1:1" ht="12.75" customHeight="1" x14ac:dyDescent="0.2">
      <c r="A913" s="17"/>
    </row>
    <row r="914" spans="1:1" ht="12.75" customHeight="1" x14ac:dyDescent="0.2">
      <c r="A914" s="17"/>
    </row>
    <row r="915" spans="1:1" ht="12.75" customHeight="1" x14ac:dyDescent="0.2">
      <c r="A915" s="17"/>
    </row>
    <row r="916" spans="1:1" ht="12.75" customHeight="1" x14ac:dyDescent="0.2">
      <c r="A916" s="17"/>
    </row>
    <row r="917" spans="1:1" ht="12.75" customHeight="1" x14ac:dyDescent="0.2">
      <c r="A917" s="17"/>
    </row>
    <row r="918" spans="1:1" ht="12.75" customHeight="1" x14ac:dyDescent="0.2">
      <c r="A918" s="17"/>
    </row>
    <row r="919" spans="1:1" ht="12.75" customHeight="1" x14ac:dyDescent="0.2">
      <c r="A919" s="17"/>
    </row>
    <row r="920" spans="1:1" ht="12.75" customHeight="1" x14ac:dyDescent="0.2">
      <c r="A920" s="17"/>
    </row>
    <row r="921" spans="1:1" ht="12.75" customHeight="1" x14ac:dyDescent="0.2">
      <c r="A921" s="17"/>
    </row>
    <row r="922" spans="1:1" ht="12.75" customHeight="1" x14ac:dyDescent="0.2">
      <c r="A922" s="17"/>
    </row>
    <row r="923" spans="1:1" ht="12.75" customHeight="1" x14ac:dyDescent="0.2">
      <c r="A923" s="17"/>
    </row>
    <row r="924" spans="1:1" ht="12.75" customHeight="1" x14ac:dyDescent="0.2">
      <c r="A924" s="17"/>
    </row>
    <row r="925" spans="1:1" ht="12.75" customHeight="1" x14ac:dyDescent="0.2">
      <c r="A925" s="17"/>
    </row>
    <row r="926" spans="1:1" ht="12.75" customHeight="1" x14ac:dyDescent="0.2">
      <c r="A926" s="17"/>
    </row>
    <row r="927" spans="1:1" ht="12.75" customHeight="1" x14ac:dyDescent="0.2">
      <c r="A927" s="17"/>
    </row>
    <row r="928" spans="1:1" ht="12.75" customHeight="1" x14ac:dyDescent="0.2">
      <c r="A928" s="17"/>
    </row>
    <row r="929" spans="1:1" ht="12.75" customHeight="1" x14ac:dyDescent="0.2">
      <c r="A929" s="17"/>
    </row>
    <row r="930" spans="1:1" ht="12.75" customHeight="1" x14ac:dyDescent="0.2">
      <c r="A930" s="17"/>
    </row>
    <row r="931" spans="1:1" ht="12.75" customHeight="1" x14ac:dyDescent="0.2">
      <c r="A931" s="17"/>
    </row>
    <row r="932" spans="1:1" ht="12.75" customHeight="1" x14ac:dyDescent="0.2">
      <c r="A932" s="17"/>
    </row>
    <row r="933" spans="1:1" ht="12.75" customHeight="1" x14ac:dyDescent="0.2">
      <c r="A933" s="17"/>
    </row>
    <row r="934" spans="1:1" ht="12.75" customHeight="1" x14ac:dyDescent="0.2">
      <c r="A934" s="17"/>
    </row>
    <row r="935" spans="1:1" ht="12.75" customHeight="1" x14ac:dyDescent="0.2">
      <c r="A935" s="17"/>
    </row>
    <row r="936" spans="1:1" ht="12.75" customHeight="1" x14ac:dyDescent="0.2">
      <c r="A936" s="17"/>
    </row>
    <row r="937" spans="1:1" ht="12.75" customHeight="1" x14ac:dyDescent="0.2">
      <c r="A937" s="17"/>
    </row>
    <row r="938" spans="1:1" ht="12.75" customHeight="1" x14ac:dyDescent="0.2">
      <c r="A938" s="17"/>
    </row>
    <row r="939" spans="1:1" ht="12.75" customHeight="1" x14ac:dyDescent="0.2">
      <c r="A939" s="17"/>
    </row>
    <row r="940" spans="1:1" ht="12.75" customHeight="1" x14ac:dyDescent="0.2">
      <c r="A940" s="17"/>
    </row>
    <row r="941" spans="1:1" ht="12.75" customHeight="1" x14ac:dyDescent="0.2">
      <c r="A941" s="17"/>
    </row>
    <row r="942" spans="1:1" ht="12.75" customHeight="1" x14ac:dyDescent="0.2">
      <c r="A942" s="17"/>
    </row>
    <row r="943" spans="1:1" ht="12.75" customHeight="1" x14ac:dyDescent="0.2">
      <c r="A943" s="17"/>
    </row>
    <row r="944" spans="1:1" ht="12.75" customHeight="1" x14ac:dyDescent="0.2">
      <c r="A944" s="17"/>
    </row>
    <row r="945" spans="1:1" ht="12.75" customHeight="1" x14ac:dyDescent="0.2">
      <c r="A945" s="17"/>
    </row>
    <row r="946" spans="1:1" ht="12.75" customHeight="1" x14ac:dyDescent="0.2">
      <c r="A946" s="17"/>
    </row>
    <row r="947" spans="1:1" ht="12.75" customHeight="1" x14ac:dyDescent="0.2">
      <c r="A947" s="17"/>
    </row>
    <row r="948" spans="1:1" ht="12.75" customHeight="1" x14ac:dyDescent="0.2">
      <c r="A948" s="17"/>
    </row>
    <row r="949" spans="1:1" ht="12.75" customHeight="1" x14ac:dyDescent="0.2">
      <c r="A949" s="17"/>
    </row>
    <row r="950" spans="1:1" ht="12.75" customHeight="1" x14ac:dyDescent="0.2">
      <c r="A950" s="17"/>
    </row>
    <row r="951" spans="1:1" ht="12.75" customHeight="1" x14ac:dyDescent="0.2">
      <c r="A951" s="17"/>
    </row>
    <row r="952" spans="1:1" ht="12.75" customHeight="1" x14ac:dyDescent="0.2">
      <c r="A952" s="17"/>
    </row>
    <row r="953" spans="1:1" ht="12.75" customHeight="1" x14ac:dyDescent="0.2">
      <c r="A953" s="17"/>
    </row>
    <row r="954" spans="1:1" ht="12.75" customHeight="1" x14ac:dyDescent="0.2">
      <c r="A954" s="17"/>
    </row>
    <row r="955" spans="1:1" ht="12.75" customHeight="1" x14ac:dyDescent="0.2">
      <c r="A955" s="17"/>
    </row>
    <row r="956" spans="1:1" ht="12.75" customHeight="1" x14ac:dyDescent="0.2">
      <c r="A956" s="17"/>
    </row>
    <row r="957" spans="1:1" ht="12.75" customHeight="1" x14ac:dyDescent="0.2">
      <c r="A957" s="17"/>
    </row>
    <row r="958" spans="1:1" ht="12.75" customHeight="1" x14ac:dyDescent="0.2">
      <c r="A958" s="17"/>
    </row>
    <row r="959" spans="1:1" ht="12.75" customHeight="1" x14ac:dyDescent="0.2">
      <c r="A959" s="17"/>
    </row>
    <row r="960" spans="1:1" ht="12.75" customHeight="1" x14ac:dyDescent="0.2">
      <c r="A960" s="17"/>
    </row>
    <row r="961" spans="1:1" ht="12.75" customHeight="1" x14ac:dyDescent="0.2">
      <c r="A961" s="17"/>
    </row>
    <row r="962" spans="1:1" ht="12.75" customHeight="1" x14ac:dyDescent="0.2">
      <c r="A962" s="17"/>
    </row>
    <row r="963" spans="1:1" ht="12.75" customHeight="1" x14ac:dyDescent="0.2">
      <c r="A963" s="17"/>
    </row>
    <row r="964" spans="1:1" ht="12.75" customHeight="1" x14ac:dyDescent="0.2">
      <c r="A964" s="17"/>
    </row>
    <row r="965" spans="1:1" ht="12.75" customHeight="1" x14ac:dyDescent="0.2">
      <c r="A965" s="17"/>
    </row>
    <row r="966" spans="1:1" ht="12.75" customHeight="1" x14ac:dyDescent="0.2">
      <c r="A966" s="17"/>
    </row>
    <row r="967" spans="1:1" ht="12.75" customHeight="1" x14ac:dyDescent="0.2">
      <c r="A967" s="17"/>
    </row>
    <row r="968" spans="1:1" ht="12.75" customHeight="1" x14ac:dyDescent="0.2">
      <c r="A968" s="17"/>
    </row>
    <row r="969" spans="1:1" ht="12.75" customHeight="1" x14ac:dyDescent="0.2">
      <c r="A969" s="17"/>
    </row>
    <row r="970" spans="1:1" ht="12.75" customHeight="1" x14ac:dyDescent="0.2">
      <c r="A970" s="17"/>
    </row>
    <row r="971" spans="1:1" ht="12.75" customHeight="1" x14ac:dyDescent="0.2">
      <c r="A971" s="17"/>
    </row>
    <row r="972" spans="1:1" ht="12.75" customHeight="1" x14ac:dyDescent="0.2">
      <c r="A972" s="17"/>
    </row>
    <row r="973" spans="1:1" ht="12.75" customHeight="1" x14ac:dyDescent="0.2">
      <c r="A973" s="17"/>
    </row>
    <row r="974" spans="1:1" ht="12.75" customHeight="1" x14ac:dyDescent="0.2">
      <c r="A974" s="17"/>
    </row>
    <row r="975" spans="1:1" ht="12.75" customHeight="1" x14ac:dyDescent="0.2">
      <c r="A975" s="17"/>
    </row>
    <row r="976" spans="1:1" ht="12.75" customHeight="1" x14ac:dyDescent="0.2">
      <c r="A976" s="17"/>
    </row>
    <row r="977" spans="1:1" ht="12.75" customHeight="1" x14ac:dyDescent="0.2">
      <c r="A977" s="17"/>
    </row>
    <row r="978" spans="1:1" ht="12.75" customHeight="1" x14ac:dyDescent="0.2">
      <c r="A978" s="17"/>
    </row>
    <row r="979" spans="1:1" ht="12.75" customHeight="1" x14ac:dyDescent="0.2">
      <c r="A979" s="17"/>
    </row>
    <row r="980" spans="1:1" ht="12.75" customHeight="1" x14ac:dyDescent="0.2">
      <c r="A980" s="17"/>
    </row>
    <row r="981" spans="1:1" ht="12.75" customHeight="1" x14ac:dyDescent="0.2">
      <c r="A981" s="17"/>
    </row>
    <row r="982" spans="1:1" ht="12.75" customHeight="1" x14ac:dyDescent="0.2">
      <c r="A982" s="17"/>
    </row>
    <row r="983" spans="1:1" ht="12.75" customHeight="1" x14ac:dyDescent="0.2">
      <c r="A983" s="17"/>
    </row>
    <row r="984" spans="1:1" ht="12.75" customHeight="1" x14ac:dyDescent="0.2">
      <c r="A984" s="17"/>
    </row>
    <row r="985" spans="1:1" ht="12.75" customHeight="1" x14ac:dyDescent="0.2">
      <c r="A985" s="17"/>
    </row>
    <row r="986" spans="1:1" ht="12.75" customHeight="1" x14ac:dyDescent="0.2">
      <c r="A986" s="17"/>
    </row>
    <row r="987" spans="1:1" ht="12.75" customHeight="1" x14ac:dyDescent="0.2">
      <c r="A987" s="17"/>
    </row>
    <row r="988" spans="1:1" ht="12.75" customHeight="1" x14ac:dyDescent="0.2">
      <c r="A988" s="17"/>
    </row>
    <row r="989" spans="1:1" ht="12.75" customHeight="1" x14ac:dyDescent="0.2">
      <c r="A989" s="17"/>
    </row>
    <row r="990" spans="1:1" ht="12.75" customHeight="1" x14ac:dyDescent="0.2">
      <c r="A990" s="17"/>
    </row>
    <row r="991" spans="1:1" ht="12.75" customHeight="1" x14ac:dyDescent="0.2">
      <c r="A991" s="17"/>
    </row>
    <row r="992" spans="1:1" ht="12.75" customHeight="1" x14ac:dyDescent="0.2">
      <c r="A992" s="17"/>
    </row>
    <row r="993" spans="1:1" ht="12.75" customHeight="1" x14ac:dyDescent="0.2">
      <c r="A993" s="17"/>
    </row>
    <row r="994" spans="1:1" ht="12.75" customHeight="1" x14ac:dyDescent="0.2">
      <c r="A994" s="17"/>
    </row>
    <row r="995" spans="1:1" ht="12.75" customHeight="1" x14ac:dyDescent="0.2">
      <c r="A995" s="17"/>
    </row>
    <row r="996" spans="1:1" ht="12.75" customHeight="1" x14ac:dyDescent="0.2">
      <c r="A996" s="17"/>
    </row>
    <row r="997" spans="1:1" ht="12.75" customHeight="1" x14ac:dyDescent="0.2">
      <c r="A997" s="17"/>
    </row>
    <row r="998" spans="1:1" ht="12.75" customHeight="1" x14ac:dyDescent="0.2">
      <c r="A998" s="17"/>
    </row>
    <row r="999" spans="1:1" ht="12.75" customHeight="1" x14ac:dyDescent="0.2">
      <c r="A999" s="17"/>
    </row>
    <row r="1000" spans="1:1" ht="12.75" customHeight="1" x14ac:dyDescent="0.2">
      <c r="A1000" s="17"/>
    </row>
  </sheetData>
  <mergeCells count="2">
    <mergeCell ref="B1:H1"/>
    <mergeCell ref="B2:H2"/>
  </mergeCells>
  <printOptions horizontalCentered="1"/>
  <pageMargins left="0.51181102362204722" right="3.937007874015748E-2" top="0.78740157480314965" bottom="0.78740157480314965" header="0" footer="0"/>
  <pageSetup paperSize="9" fitToHeight="0"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5A5A5"/>
    <pageSetUpPr fitToPage="1"/>
  </sheetPr>
  <dimension ref="A1:Z1000"/>
  <sheetViews>
    <sheetView showGridLines="0" topLeftCell="A7" workbookViewId="0">
      <selection activeCell="I17" sqref="I17"/>
    </sheetView>
  </sheetViews>
  <sheetFormatPr defaultColWidth="12.5703125" defaultRowHeight="15" customHeight="1" x14ac:dyDescent="0.2"/>
  <cols>
    <col min="1" max="1" width="5.42578125" customWidth="1"/>
    <col min="2" max="2" width="45.5703125" customWidth="1"/>
    <col min="3" max="3" width="18" customWidth="1"/>
    <col min="4" max="14" width="15.42578125" customWidth="1"/>
    <col min="15" max="26" width="9.140625" customWidth="1"/>
  </cols>
  <sheetData>
    <row r="1" spans="1:26" ht="26.25" customHeight="1" x14ac:dyDescent="0.2">
      <c r="A1" s="384" t="str">
        <f>Capa!A1</f>
        <v>Contrato de Gestão nº. 10/23 celebrado entre a Secretaria do Estado de Justiça e Segurança Pública - SEJUSP e o Polo de Evolução de Medidas Socioeducativas - PEMSE</v>
      </c>
      <c r="B1" s="385"/>
      <c r="C1" s="385"/>
      <c r="D1" s="385"/>
      <c r="E1" s="385"/>
      <c r="F1" s="385"/>
      <c r="G1" s="385"/>
      <c r="H1" s="385"/>
      <c r="I1" s="385"/>
      <c r="J1" s="385"/>
      <c r="K1" s="385"/>
      <c r="L1" s="385"/>
      <c r="M1" s="385"/>
      <c r="N1" s="386"/>
      <c r="O1" s="13"/>
      <c r="P1" s="13"/>
      <c r="Q1" s="13"/>
      <c r="R1" s="13"/>
      <c r="S1" s="13"/>
      <c r="T1" s="13"/>
      <c r="U1" s="13"/>
      <c r="V1" s="13"/>
      <c r="W1" s="13"/>
      <c r="X1" s="13"/>
      <c r="Y1" s="13"/>
      <c r="Z1" s="13"/>
    </row>
    <row r="2" spans="1:26" ht="20.25" customHeight="1" x14ac:dyDescent="0.2">
      <c r="A2" s="387" t="str">
        <f>Capa!A3</f>
        <v>2º Relatório Gerencial Financeiro</v>
      </c>
      <c r="B2" s="385"/>
      <c r="C2" s="385"/>
      <c r="D2" s="385"/>
      <c r="E2" s="385"/>
      <c r="F2" s="385"/>
      <c r="G2" s="385"/>
      <c r="H2" s="385"/>
      <c r="I2" s="385"/>
      <c r="J2" s="385"/>
      <c r="K2" s="385"/>
      <c r="L2" s="385"/>
      <c r="M2" s="385"/>
      <c r="N2" s="386"/>
      <c r="O2" s="13"/>
      <c r="P2" s="13"/>
      <c r="Q2" s="13"/>
      <c r="R2" s="13"/>
      <c r="S2" s="13"/>
      <c r="T2" s="13"/>
      <c r="U2" s="13"/>
      <c r="V2" s="13"/>
      <c r="W2" s="13"/>
      <c r="X2" s="13"/>
      <c r="Y2" s="13"/>
      <c r="Z2" s="13"/>
    </row>
    <row r="3" spans="1:26" ht="19.5" customHeight="1" x14ac:dyDescent="0.2">
      <c r="A3" s="391" t="s">
        <v>40</v>
      </c>
      <c r="B3" s="385"/>
      <c r="C3" s="385"/>
      <c r="D3" s="385"/>
      <c r="E3" s="385"/>
      <c r="F3" s="385"/>
      <c r="G3" s="385"/>
      <c r="H3" s="385"/>
      <c r="I3" s="385"/>
      <c r="J3" s="385"/>
      <c r="K3" s="385"/>
      <c r="L3" s="385"/>
      <c r="M3" s="385"/>
      <c r="N3" s="386"/>
      <c r="O3" s="13"/>
      <c r="P3" s="13"/>
      <c r="Q3" s="13"/>
      <c r="R3" s="13"/>
      <c r="S3" s="13"/>
      <c r="T3" s="13"/>
      <c r="U3" s="13"/>
      <c r="V3" s="13"/>
      <c r="W3" s="13"/>
      <c r="X3" s="13"/>
      <c r="Y3" s="13"/>
      <c r="Z3" s="13"/>
    </row>
    <row r="4" spans="1:26" ht="39.75" customHeight="1" x14ac:dyDescent="0.2">
      <c r="A4" s="18"/>
      <c r="B4" s="19"/>
      <c r="C4" s="20">
        <f>IF(Capa!A5="dd/mm/aaaa",DATEVALUE("01/01/2024"),DATE(YEAR(Capa!A5),1,1))</f>
        <v>45292</v>
      </c>
      <c r="D4" s="20">
        <f t="shared" ref="D4:N4" si="0">EDATE(C4,1)</f>
        <v>45323</v>
      </c>
      <c r="E4" s="20">
        <f t="shared" si="0"/>
        <v>45352</v>
      </c>
      <c r="F4" s="20">
        <f t="shared" si="0"/>
        <v>45383</v>
      </c>
      <c r="G4" s="20">
        <f t="shared" si="0"/>
        <v>45413</v>
      </c>
      <c r="H4" s="20">
        <f t="shared" si="0"/>
        <v>45444</v>
      </c>
      <c r="I4" s="20">
        <f t="shared" si="0"/>
        <v>45474</v>
      </c>
      <c r="J4" s="20">
        <f t="shared" si="0"/>
        <v>45505</v>
      </c>
      <c r="K4" s="20">
        <f t="shared" si="0"/>
        <v>45536</v>
      </c>
      <c r="L4" s="20">
        <f t="shared" si="0"/>
        <v>45566</v>
      </c>
      <c r="M4" s="20">
        <f t="shared" si="0"/>
        <v>45597</v>
      </c>
      <c r="N4" s="20">
        <f t="shared" si="0"/>
        <v>45627</v>
      </c>
      <c r="O4" s="13"/>
      <c r="P4" s="13"/>
      <c r="Q4" s="13"/>
      <c r="R4" s="13"/>
      <c r="S4" s="13"/>
      <c r="T4" s="13"/>
      <c r="U4" s="13"/>
      <c r="V4" s="13"/>
      <c r="W4" s="13"/>
      <c r="X4" s="13"/>
      <c r="Y4" s="13"/>
      <c r="Z4" s="13"/>
    </row>
    <row r="5" spans="1:26" ht="24" customHeight="1" x14ac:dyDescent="0.2">
      <c r="A5" s="21" t="s">
        <v>41</v>
      </c>
      <c r="B5" s="22" t="s">
        <v>42</v>
      </c>
      <c r="C5" s="23">
        <v>11561567.710000001</v>
      </c>
      <c r="D5" s="23">
        <f>'Analítico Cx.'!D5</f>
        <v>10798408.42</v>
      </c>
      <c r="E5" s="23">
        <f>'Analítico Cx.'!E5</f>
        <v>8085757.0100000007</v>
      </c>
      <c r="F5" s="23">
        <f>'Analítico Cx.'!F5</f>
        <v>4644763.370000001</v>
      </c>
      <c r="G5" s="23">
        <f>'Analítico Cx.'!G5</f>
        <v>1752304.2800000021</v>
      </c>
      <c r="H5" s="23">
        <f>'Analítico Cx.'!H5</f>
        <v>1752304.2800000021</v>
      </c>
      <c r="I5" s="23">
        <f>'Analítico Cx.'!I5</f>
        <v>1752304.2800000021</v>
      </c>
      <c r="J5" s="23">
        <f>'Analítico Cx.'!J5</f>
        <v>1752304.2800000021</v>
      </c>
      <c r="K5" s="23">
        <f>'Analítico Cx.'!K5</f>
        <v>1752304.2800000021</v>
      </c>
      <c r="L5" s="23">
        <f>'Analítico Cx.'!L5</f>
        <v>1752304.2800000021</v>
      </c>
      <c r="M5" s="23">
        <f>'Analítico Cx.'!M5</f>
        <v>1752304.2800000021</v>
      </c>
      <c r="N5" s="23">
        <f>'Analítico Cx.'!N5</f>
        <v>1752304.2800000021</v>
      </c>
      <c r="O5" s="13"/>
      <c r="P5" s="13"/>
      <c r="Q5" s="13"/>
      <c r="R5" s="13"/>
      <c r="S5" s="13"/>
      <c r="T5" s="13"/>
      <c r="U5" s="13"/>
      <c r="V5" s="13"/>
      <c r="W5" s="13"/>
      <c r="X5" s="13"/>
      <c r="Y5" s="13"/>
      <c r="Z5" s="13"/>
    </row>
    <row r="6" spans="1:26" ht="9.75" customHeight="1" x14ac:dyDescent="0.2">
      <c r="A6" s="21"/>
      <c r="B6" s="24"/>
      <c r="C6" s="25"/>
      <c r="D6" s="25"/>
      <c r="E6" s="25"/>
      <c r="F6" s="25"/>
      <c r="G6" s="25"/>
      <c r="H6" s="25"/>
      <c r="I6" s="25"/>
      <c r="J6" s="25"/>
      <c r="K6" s="25"/>
      <c r="L6" s="25"/>
      <c r="M6" s="25"/>
      <c r="N6" s="25"/>
      <c r="O6" s="13"/>
      <c r="P6" s="13"/>
      <c r="Q6" s="13"/>
      <c r="R6" s="13"/>
      <c r="S6" s="13"/>
      <c r="T6" s="13"/>
      <c r="U6" s="13"/>
      <c r="V6" s="13"/>
      <c r="W6" s="13"/>
      <c r="X6" s="13"/>
      <c r="Y6" s="13"/>
      <c r="Z6" s="13"/>
    </row>
    <row r="7" spans="1:26" ht="24" customHeight="1" x14ac:dyDescent="0.2">
      <c r="A7" s="21" t="s">
        <v>43</v>
      </c>
      <c r="B7" s="26" t="s">
        <v>44</v>
      </c>
      <c r="C7" s="27">
        <f>'Analítico Cx.'!C15</f>
        <v>4375.6099999999997</v>
      </c>
      <c r="D7" s="27">
        <f>'Analítico Cx.'!D15</f>
        <v>36880.68</v>
      </c>
      <c r="E7" s="27">
        <f>'Analítico Cx.'!E15</f>
        <v>74837.41</v>
      </c>
      <c r="F7" s="27">
        <f>'Analítico Cx.'!F15</f>
        <v>87484.42</v>
      </c>
      <c r="G7" s="27">
        <f>'Analítico Cx.'!G15</f>
        <v>0</v>
      </c>
      <c r="H7" s="27">
        <f>'Analítico Cx.'!H15</f>
        <v>0</v>
      </c>
      <c r="I7" s="27">
        <f>'Analítico Cx.'!I15</f>
        <v>0</v>
      </c>
      <c r="J7" s="27">
        <f>'Analítico Cx.'!J15</f>
        <v>0</v>
      </c>
      <c r="K7" s="27">
        <f>'Analítico Cx.'!K15</f>
        <v>0</v>
      </c>
      <c r="L7" s="27">
        <f>'Analítico Cx.'!L15</f>
        <v>0</v>
      </c>
      <c r="M7" s="27">
        <f>'Analítico Cx.'!M15</f>
        <v>0</v>
      </c>
      <c r="N7" s="27">
        <f>'Analítico Cx.'!N15</f>
        <v>0</v>
      </c>
      <c r="O7" s="13"/>
      <c r="P7" s="13"/>
      <c r="Q7" s="13"/>
      <c r="R7" s="13"/>
      <c r="S7" s="13"/>
      <c r="T7" s="13"/>
      <c r="U7" s="13"/>
      <c r="V7" s="13"/>
      <c r="W7" s="13"/>
      <c r="X7" s="13"/>
      <c r="Y7" s="13"/>
      <c r="Z7" s="13"/>
    </row>
    <row r="8" spans="1:26" ht="24" customHeight="1" x14ac:dyDescent="0.2">
      <c r="A8" s="21" t="s">
        <v>45</v>
      </c>
      <c r="B8" s="28" t="s">
        <v>46</v>
      </c>
      <c r="C8" s="29">
        <f>'Analítico Cx.'!C151</f>
        <v>767534.9</v>
      </c>
      <c r="D8" s="29">
        <f>'Analítico Cx.'!D151</f>
        <v>2749532.0899999989</v>
      </c>
      <c r="E8" s="29">
        <f>'Analítico Cx.'!E151</f>
        <v>3515831.0499999993</v>
      </c>
      <c r="F8" s="29">
        <f>'Analítico Cx.'!F151</f>
        <v>2979943.5099999988</v>
      </c>
      <c r="G8" s="29">
        <f>'Analítico Cx.'!G151</f>
        <v>0</v>
      </c>
      <c r="H8" s="29">
        <f>'Analítico Cx.'!H151</f>
        <v>0</v>
      </c>
      <c r="I8" s="29">
        <f>'Analítico Cx.'!I151</f>
        <v>0</v>
      </c>
      <c r="J8" s="29">
        <f>'Analítico Cx.'!J151</f>
        <v>0</v>
      </c>
      <c r="K8" s="29">
        <f>'Analítico Cx.'!K151</f>
        <v>0</v>
      </c>
      <c r="L8" s="29">
        <f>'Analítico Cx.'!L151</f>
        <v>0</v>
      </c>
      <c r="M8" s="29">
        <f>'Analítico Cx.'!M151</f>
        <v>0</v>
      </c>
      <c r="N8" s="29">
        <f>'Analítico Cx.'!N151</f>
        <v>0</v>
      </c>
      <c r="O8" s="13"/>
      <c r="P8" s="13"/>
      <c r="Q8" s="13"/>
      <c r="R8" s="13"/>
      <c r="S8" s="13"/>
      <c r="T8" s="13"/>
      <c r="U8" s="13"/>
      <c r="V8" s="13"/>
      <c r="W8" s="13"/>
      <c r="X8" s="13"/>
      <c r="Y8" s="13"/>
      <c r="Z8" s="13"/>
    </row>
    <row r="9" spans="1:26" ht="9.75" customHeight="1" x14ac:dyDescent="0.2">
      <c r="A9" s="21"/>
      <c r="B9" s="30"/>
      <c r="C9" s="31"/>
      <c r="D9" s="31"/>
      <c r="E9" s="31"/>
      <c r="F9" s="31"/>
      <c r="G9" s="31"/>
      <c r="H9" s="31"/>
      <c r="I9" s="31"/>
      <c r="J9" s="31"/>
      <c r="K9" s="31"/>
      <c r="L9" s="31"/>
      <c r="M9" s="31"/>
      <c r="N9" s="31"/>
      <c r="O9" s="13"/>
      <c r="P9" s="13"/>
      <c r="Q9" s="13"/>
      <c r="R9" s="13"/>
      <c r="S9" s="13"/>
      <c r="T9" s="13"/>
      <c r="U9" s="13"/>
      <c r="V9" s="13"/>
      <c r="W9" s="13"/>
      <c r="X9" s="13"/>
      <c r="Y9" s="13"/>
      <c r="Z9" s="13"/>
    </row>
    <row r="10" spans="1:26" ht="24" customHeight="1" x14ac:dyDescent="0.2">
      <c r="A10" s="21" t="s">
        <v>47</v>
      </c>
      <c r="B10" s="22" t="s">
        <v>48</v>
      </c>
      <c r="C10" s="23">
        <f t="shared" ref="C10:N10" si="1">C5+C7-C8</f>
        <v>10798408.42</v>
      </c>
      <c r="D10" s="23">
        <f t="shared" si="1"/>
        <v>8085757.0100000007</v>
      </c>
      <c r="E10" s="23">
        <f t="shared" si="1"/>
        <v>4644763.370000001</v>
      </c>
      <c r="F10" s="23">
        <f t="shared" si="1"/>
        <v>1752304.2800000021</v>
      </c>
      <c r="G10" s="23">
        <f t="shared" si="1"/>
        <v>1752304.2800000021</v>
      </c>
      <c r="H10" s="23">
        <f t="shared" si="1"/>
        <v>1752304.2800000021</v>
      </c>
      <c r="I10" s="23">
        <f t="shared" si="1"/>
        <v>1752304.2800000021</v>
      </c>
      <c r="J10" s="23">
        <f t="shared" si="1"/>
        <v>1752304.2800000021</v>
      </c>
      <c r="K10" s="23">
        <f t="shared" si="1"/>
        <v>1752304.2800000021</v>
      </c>
      <c r="L10" s="23">
        <f t="shared" si="1"/>
        <v>1752304.2800000021</v>
      </c>
      <c r="M10" s="23">
        <f t="shared" si="1"/>
        <v>1752304.2800000021</v>
      </c>
      <c r="N10" s="23">
        <f t="shared" si="1"/>
        <v>1752304.2800000021</v>
      </c>
      <c r="O10" s="13"/>
      <c r="P10" s="13"/>
      <c r="Q10" s="13"/>
      <c r="R10" s="13"/>
      <c r="S10" s="13"/>
      <c r="T10" s="13"/>
      <c r="U10" s="13"/>
      <c r="V10" s="13"/>
      <c r="W10" s="13"/>
      <c r="X10" s="13"/>
      <c r="Y10" s="13"/>
      <c r="Z10" s="13"/>
    </row>
    <row r="11" spans="1:26" ht="15.75" customHeight="1" x14ac:dyDescent="0.2">
      <c r="A11" s="21"/>
      <c r="B11" s="30"/>
      <c r="C11" s="31"/>
      <c r="D11" s="31"/>
      <c r="E11" s="31"/>
      <c r="F11" s="31"/>
      <c r="G11" s="31"/>
      <c r="H11" s="31"/>
      <c r="I11" s="31"/>
      <c r="J11" s="31"/>
      <c r="K11" s="31"/>
      <c r="L11" s="31"/>
      <c r="M11" s="31"/>
      <c r="N11" s="31"/>
      <c r="O11" s="13"/>
      <c r="P11" s="13"/>
      <c r="Q11" s="13"/>
      <c r="R11" s="13"/>
      <c r="S11" s="13"/>
      <c r="T11" s="13"/>
      <c r="U11" s="13"/>
      <c r="V11" s="13"/>
      <c r="W11" s="13"/>
      <c r="X11" s="13"/>
      <c r="Y11" s="13"/>
      <c r="Z11" s="13"/>
    </row>
    <row r="12" spans="1:26" ht="15.75" customHeight="1" x14ac:dyDescent="0.2">
      <c r="A12" s="13"/>
      <c r="B12" s="13"/>
      <c r="C12" s="13"/>
      <c r="D12" s="13"/>
      <c r="E12" s="13"/>
      <c r="F12" s="13"/>
      <c r="G12" s="13"/>
      <c r="H12" s="13"/>
      <c r="I12" s="13"/>
      <c r="J12" s="13"/>
      <c r="K12" s="13"/>
      <c r="L12" s="13"/>
      <c r="M12" s="13"/>
      <c r="N12" s="13"/>
      <c r="O12" s="13"/>
      <c r="P12" s="13"/>
      <c r="Q12" s="13"/>
      <c r="R12" s="13"/>
      <c r="S12" s="13"/>
      <c r="T12" s="13"/>
      <c r="U12" s="13"/>
      <c r="V12" s="13"/>
      <c r="W12" s="13"/>
      <c r="X12" s="13"/>
      <c r="Y12" s="13"/>
      <c r="Z12" s="13"/>
    </row>
    <row r="13" spans="1:26" ht="33.75" customHeight="1" x14ac:dyDescent="0.2">
      <c r="A13" s="21"/>
      <c r="B13" s="392" t="s">
        <v>49</v>
      </c>
      <c r="C13" s="389"/>
      <c r="D13" s="390"/>
      <c r="E13" s="32"/>
      <c r="F13" s="392" t="s">
        <v>50</v>
      </c>
      <c r="G13" s="389"/>
      <c r="H13" s="389"/>
      <c r="I13" s="390"/>
      <c r="J13" s="13"/>
      <c r="K13" s="393" t="s">
        <v>51</v>
      </c>
      <c r="L13" s="394"/>
      <c r="M13" s="394"/>
      <c r="N13" s="395"/>
      <c r="O13" s="13"/>
      <c r="P13" s="13"/>
      <c r="Q13" s="13"/>
      <c r="R13" s="13"/>
      <c r="S13" s="13"/>
      <c r="T13" s="13"/>
      <c r="U13" s="13"/>
      <c r="V13" s="13"/>
      <c r="W13" s="13"/>
      <c r="X13" s="13"/>
      <c r="Y13" s="13"/>
      <c r="Z13" s="13"/>
    </row>
    <row r="14" spans="1:26" ht="24" customHeight="1" x14ac:dyDescent="0.2">
      <c r="A14" s="21" t="s">
        <v>52</v>
      </c>
      <c r="B14" s="26" t="s">
        <v>53</v>
      </c>
      <c r="C14" s="26"/>
      <c r="D14" s="27">
        <f>'Prov. Pessoal'!N36</f>
        <v>3104573.170595055</v>
      </c>
      <c r="E14" s="32"/>
      <c r="F14" s="30" t="s">
        <v>54</v>
      </c>
      <c r="G14" s="30"/>
      <c r="H14" s="30"/>
      <c r="I14" s="33">
        <v>3804.28</v>
      </c>
      <c r="J14" s="13"/>
      <c r="K14" s="34" t="s">
        <v>55</v>
      </c>
      <c r="L14" s="34"/>
      <c r="M14" s="26"/>
      <c r="N14" s="35">
        <v>0</v>
      </c>
      <c r="O14" s="13"/>
      <c r="P14" s="13"/>
      <c r="Q14" s="13"/>
      <c r="R14" s="13"/>
      <c r="S14" s="13"/>
      <c r="T14" s="13"/>
      <c r="U14" s="13"/>
      <c r="V14" s="13"/>
      <c r="W14" s="13"/>
      <c r="X14" s="13"/>
      <c r="Y14" s="13"/>
      <c r="Z14" s="13"/>
    </row>
    <row r="15" spans="1:26" ht="24" customHeight="1" x14ac:dyDescent="0.2">
      <c r="A15" s="21" t="s">
        <v>56</v>
      </c>
      <c r="B15" s="36" t="s">
        <v>57</v>
      </c>
      <c r="C15" s="36"/>
      <c r="D15" s="37">
        <f>SUM('Comp.'!E5:E504)</f>
        <v>1556571.88</v>
      </c>
      <c r="E15" s="32"/>
      <c r="F15" s="38" t="s">
        <v>58</v>
      </c>
      <c r="G15" s="38"/>
      <c r="H15" s="38"/>
      <c r="I15" s="39">
        <v>1748500</v>
      </c>
      <c r="J15" s="13"/>
      <c r="K15" s="40" t="s">
        <v>59</v>
      </c>
      <c r="L15" s="40"/>
      <c r="M15" s="36"/>
      <c r="N15" s="39">
        <f>SUMPRODUCT(-(Reserva!$C$4:$C$1004=Resumo!$K15),-(Reserva!$D$4:$D$1004))</f>
        <v>271112.49</v>
      </c>
      <c r="O15" s="13"/>
      <c r="P15" s="13"/>
      <c r="Q15" s="13"/>
      <c r="R15" s="13"/>
      <c r="S15" s="13"/>
      <c r="T15" s="13"/>
      <c r="U15" s="13"/>
      <c r="V15" s="13"/>
      <c r="W15" s="13"/>
      <c r="X15" s="13"/>
      <c r="Y15" s="13"/>
      <c r="Z15" s="13"/>
    </row>
    <row r="16" spans="1:26" ht="24" customHeight="1" x14ac:dyDescent="0.2">
      <c r="A16" s="21" t="s">
        <v>60</v>
      </c>
      <c r="B16" s="41" t="s">
        <v>61</v>
      </c>
      <c r="C16" s="41"/>
      <c r="D16" s="37">
        <v>5103359.08</v>
      </c>
      <c r="E16" s="32"/>
      <c r="F16" s="38" t="s">
        <v>62</v>
      </c>
      <c r="G16" s="38"/>
      <c r="H16" s="38"/>
      <c r="I16" s="39">
        <v>0</v>
      </c>
      <c r="J16" s="13"/>
      <c r="K16" s="40" t="s">
        <v>63</v>
      </c>
      <c r="L16" s="40"/>
      <c r="M16" s="41"/>
      <c r="N16" s="39">
        <f>SUMPRODUCT(-(Reserva!$C$4:$C$1004=Resumo!$K16),-(Reserva!$D$4:$D$1004))</f>
        <v>5487.87</v>
      </c>
      <c r="O16" s="13"/>
      <c r="P16" s="13"/>
      <c r="Q16" s="13"/>
      <c r="R16" s="13"/>
      <c r="S16" s="13"/>
      <c r="T16" s="13"/>
      <c r="U16" s="13"/>
      <c r="V16" s="13"/>
      <c r="W16" s="13"/>
      <c r="X16" s="13"/>
      <c r="Y16" s="13"/>
      <c r="Z16" s="13"/>
    </row>
    <row r="17" spans="1:26" ht="24" customHeight="1" x14ac:dyDescent="0.2">
      <c r="A17" s="21" t="s">
        <v>64</v>
      </c>
      <c r="B17" s="42" t="s">
        <v>65</v>
      </c>
      <c r="C17" s="42"/>
      <c r="D17" s="43">
        <f>N10-D14-D15-D16</f>
        <v>-8012199.8505950533</v>
      </c>
      <c r="E17" s="13"/>
      <c r="F17" s="38" t="s">
        <v>66</v>
      </c>
      <c r="G17" s="38"/>
      <c r="H17" s="38"/>
      <c r="I17" s="39">
        <v>0</v>
      </c>
      <c r="J17" s="13"/>
      <c r="K17" s="40" t="s">
        <v>67</v>
      </c>
      <c r="L17" s="40"/>
      <c r="M17" s="36"/>
      <c r="N17" s="39">
        <f>SUMPRODUCT(-(Reserva!$C$4:$C$1004=Resumo!$K17),-(Reserva!$D$4:$D$1004))</f>
        <v>0</v>
      </c>
      <c r="O17" s="13"/>
      <c r="P17" s="13"/>
      <c r="Q17" s="13"/>
      <c r="R17" s="13"/>
      <c r="S17" s="13"/>
      <c r="T17" s="13"/>
      <c r="U17" s="13"/>
      <c r="V17" s="13"/>
      <c r="W17" s="13"/>
      <c r="X17" s="13"/>
      <c r="Y17" s="13"/>
      <c r="Z17" s="13"/>
    </row>
    <row r="18" spans="1:26" ht="24" customHeight="1" x14ac:dyDescent="0.2">
      <c r="A18" s="21" t="s">
        <v>47</v>
      </c>
      <c r="B18" s="42" t="s">
        <v>68</v>
      </c>
      <c r="C18" s="42"/>
      <c r="D18" s="43">
        <f>SUM(D14:D17)</f>
        <v>1752304.2800000012</v>
      </c>
      <c r="E18" s="44" t="s">
        <v>47</v>
      </c>
      <c r="F18" s="22" t="s">
        <v>69</v>
      </c>
      <c r="G18" s="22"/>
      <c r="H18" s="22"/>
      <c r="I18" s="45">
        <f>SUM(I14:I17)</f>
        <v>1752304.28</v>
      </c>
      <c r="J18" s="13"/>
      <c r="K18" s="46" t="s">
        <v>70</v>
      </c>
      <c r="L18" s="46"/>
      <c r="M18" s="28"/>
      <c r="N18" s="47">
        <f>N14+N15+N16-N17</f>
        <v>276600.36</v>
      </c>
      <c r="O18" s="13"/>
      <c r="P18" s="13"/>
      <c r="Q18" s="13"/>
      <c r="R18" s="13"/>
      <c r="S18" s="13"/>
      <c r="T18" s="13"/>
      <c r="U18" s="13"/>
      <c r="V18" s="13"/>
      <c r="W18" s="13"/>
      <c r="X18" s="13"/>
      <c r="Y18" s="13"/>
      <c r="Z18" s="13"/>
    </row>
    <row r="19" spans="1:26" ht="24" customHeight="1" x14ac:dyDescent="0.2">
      <c r="A19" s="21"/>
      <c r="B19" s="30"/>
      <c r="C19" s="30"/>
      <c r="D19" s="31"/>
      <c r="E19" s="32"/>
      <c r="F19" s="30"/>
      <c r="G19" s="30"/>
      <c r="H19" s="30"/>
      <c r="I19" s="48"/>
      <c r="J19" s="13"/>
      <c r="K19" s="49"/>
      <c r="L19" s="49"/>
      <c r="M19" s="30"/>
      <c r="N19" s="33"/>
      <c r="O19" s="13"/>
      <c r="P19" s="13"/>
      <c r="Q19" s="13"/>
      <c r="R19" s="13"/>
      <c r="S19" s="13"/>
      <c r="T19" s="13"/>
      <c r="U19" s="13"/>
      <c r="V19" s="13"/>
      <c r="W19" s="13"/>
      <c r="X19" s="13"/>
      <c r="Y19" s="13"/>
      <c r="Z19" s="13"/>
    </row>
    <row r="20" spans="1:26" ht="24.75" customHeight="1" x14ac:dyDescent="0.2">
      <c r="A20" s="13"/>
      <c r="B20" s="13"/>
      <c r="C20" s="13"/>
      <c r="D20" s="13"/>
      <c r="E20" s="44" t="s">
        <v>71</v>
      </c>
      <c r="F20" s="388" t="s">
        <v>72</v>
      </c>
      <c r="G20" s="389"/>
      <c r="H20" s="390"/>
      <c r="I20" s="50">
        <f>I18-D18</f>
        <v>0</v>
      </c>
      <c r="J20" s="13"/>
      <c r="K20" s="13"/>
      <c r="L20" s="13"/>
      <c r="M20" s="13"/>
      <c r="N20" s="13"/>
      <c r="O20" s="13"/>
      <c r="P20" s="13"/>
      <c r="Q20" s="13"/>
      <c r="R20" s="13"/>
      <c r="S20" s="13"/>
      <c r="T20" s="13"/>
      <c r="U20" s="13"/>
      <c r="V20" s="13"/>
      <c r="W20" s="13"/>
      <c r="X20" s="13"/>
      <c r="Y20" s="13"/>
      <c r="Z20" s="13"/>
    </row>
    <row r="21" spans="1:26" ht="15.75" customHeight="1" x14ac:dyDescent="0.2">
      <c r="A21" s="13"/>
      <c r="B21" s="13"/>
      <c r="C21" s="13"/>
      <c r="D21" s="13"/>
      <c r="E21" s="13"/>
      <c r="F21" s="13"/>
      <c r="G21" s="51"/>
      <c r="H21" s="51"/>
      <c r="I21" s="13"/>
      <c r="J21" s="13"/>
      <c r="K21" s="13"/>
      <c r="L21" s="13"/>
      <c r="M21" s="13"/>
      <c r="N21" s="13"/>
      <c r="O21" s="13"/>
      <c r="P21" s="13"/>
      <c r="Q21" s="13"/>
      <c r="R21" s="13"/>
      <c r="S21" s="13"/>
      <c r="T21" s="13"/>
      <c r="U21" s="13"/>
      <c r="V21" s="13"/>
      <c r="W21" s="13"/>
      <c r="X21" s="13"/>
      <c r="Y21" s="13"/>
      <c r="Z21" s="13"/>
    </row>
    <row r="22" spans="1:26" ht="12.75" customHeight="1" x14ac:dyDescent="0.2">
      <c r="A22" s="13"/>
      <c r="B22" s="13"/>
      <c r="C22" s="13"/>
      <c r="D22" s="13"/>
      <c r="E22" s="13"/>
      <c r="F22" s="13"/>
      <c r="G22" s="13"/>
      <c r="H22" s="13"/>
      <c r="I22" s="13"/>
      <c r="J22" s="13"/>
      <c r="K22" s="13"/>
      <c r="L22" s="13"/>
      <c r="M22" s="13"/>
      <c r="N22" s="13"/>
      <c r="O22" s="13"/>
      <c r="P22" s="13"/>
      <c r="Q22" s="13"/>
      <c r="R22" s="13"/>
      <c r="S22" s="13"/>
      <c r="T22" s="13"/>
      <c r="U22" s="13"/>
      <c r="V22" s="13"/>
      <c r="W22" s="13"/>
      <c r="X22" s="13"/>
      <c r="Y22" s="13"/>
      <c r="Z22" s="13"/>
    </row>
    <row r="23" spans="1:26" ht="12.75" customHeight="1" x14ac:dyDescent="0.2">
      <c r="A23" s="13"/>
      <c r="B23" s="13"/>
      <c r="C23" s="13"/>
      <c r="D23" s="13"/>
      <c r="E23" s="13"/>
      <c r="F23" s="13"/>
      <c r="G23" s="13"/>
      <c r="H23" s="13"/>
      <c r="I23" s="13"/>
      <c r="J23" s="13"/>
      <c r="K23" s="13"/>
      <c r="L23" s="13"/>
      <c r="M23" s="13"/>
      <c r="N23" s="13"/>
      <c r="O23" s="13"/>
      <c r="P23" s="13"/>
      <c r="Q23" s="13"/>
      <c r="R23" s="13"/>
      <c r="S23" s="13"/>
      <c r="T23" s="13"/>
      <c r="U23" s="13"/>
      <c r="V23" s="13"/>
      <c r="W23" s="13"/>
      <c r="X23" s="13"/>
      <c r="Y23" s="13"/>
      <c r="Z23" s="13"/>
    </row>
    <row r="24" spans="1:26" ht="12.75" customHeight="1" x14ac:dyDescent="0.2">
      <c r="A24" s="13"/>
      <c r="B24" s="13"/>
      <c r="C24" s="13"/>
      <c r="D24" s="13"/>
      <c r="E24" s="13"/>
      <c r="F24" s="13"/>
      <c r="G24" s="13"/>
      <c r="H24" s="13"/>
      <c r="I24" s="13"/>
      <c r="J24" s="13"/>
      <c r="K24" s="13"/>
      <c r="L24" s="13"/>
      <c r="M24" s="13"/>
      <c r="N24" s="13"/>
      <c r="O24" s="13"/>
      <c r="P24" s="13"/>
      <c r="Q24" s="13"/>
      <c r="R24" s="13"/>
      <c r="S24" s="13"/>
      <c r="T24" s="13"/>
      <c r="U24" s="13"/>
      <c r="V24" s="13"/>
      <c r="W24" s="13"/>
      <c r="X24" s="13"/>
      <c r="Y24" s="13"/>
      <c r="Z24" s="13"/>
    </row>
    <row r="25" spans="1:26" ht="12.75" customHeight="1" x14ac:dyDescent="0.2">
      <c r="A25" s="13"/>
      <c r="B25" s="13"/>
      <c r="C25" s="13"/>
      <c r="D25" s="13"/>
      <c r="E25" s="13"/>
      <c r="F25" s="13"/>
      <c r="G25" s="13"/>
      <c r="H25" s="13"/>
      <c r="I25" s="13"/>
      <c r="J25" s="13"/>
      <c r="K25" s="13"/>
      <c r="L25" s="13"/>
      <c r="M25" s="13"/>
      <c r="N25" s="13"/>
      <c r="O25" s="13"/>
      <c r="P25" s="13"/>
      <c r="Q25" s="13"/>
      <c r="R25" s="13"/>
      <c r="S25" s="13"/>
      <c r="T25" s="13"/>
      <c r="U25" s="13"/>
      <c r="V25" s="13"/>
      <c r="W25" s="13"/>
      <c r="X25" s="13"/>
      <c r="Y25" s="13"/>
      <c r="Z25" s="13"/>
    </row>
    <row r="26" spans="1:26" ht="12.75" customHeight="1" x14ac:dyDescent="0.2">
      <c r="A26" s="13"/>
      <c r="B26" s="13"/>
      <c r="C26" s="13"/>
      <c r="D26" s="13"/>
      <c r="E26" s="13"/>
      <c r="F26" s="13"/>
      <c r="G26" s="13"/>
      <c r="H26" s="13"/>
      <c r="I26" s="13"/>
      <c r="J26" s="13"/>
      <c r="K26" s="13"/>
      <c r="L26" s="13"/>
      <c r="M26" s="13"/>
      <c r="N26" s="13"/>
      <c r="O26" s="13"/>
      <c r="P26" s="13"/>
      <c r="Q26" s="13"/>
      <c r="R26" s="13"/>
      <c r="S26" s="13"/>
      <c r="T26" s="13"/>
      <c r="U26" s="13"/>
      <c r="V26" s="13"/>
      <c r="W26" s="13"/>
      <c r="X26" s="13"/>
      <c r="Y26" s="13"/>
      <c r="Z26" s="13"/>
    </row>
    <row r="27" spans="1:26" ht="12.75" customHeight="1" x14ac:dyDescent="0.2">
      <c r="A27" s="13"/>
      <c r="B27" s="13"/>
      <c r="C27" s="13"/>
      <c r="D27" s="13"/>
      <c r="E27" s="13"/>
      <c r="F27" s="13"/>
      <c r="G27" s="13"/>
      <c r="H27" s="13"/>
      <c r="I27" s="13"/>
      <c r="J27" s="13"/>
      <c r="K27" s="13"/>
      <c r="L27" s="13"/>
      <c r="M27" s="13"/>
      <c r="N27" s="13"/>
      <c r="O27" s="13"/>
      <c r="P27" s="13"/>
      <c r="Q27" s="13"/>
      <c r="R27" s="13"/>
      <c r="S27" s="13"/>
      <c r="T27" s="13"/>
      <c r="U27" s="13"/>
      <c r="V27" s="13"/>
      <c r="W27" s="13"/>
      <c r="X27" s="13"/>
      <c r="Y27" s="13"/>
      <c r="Z27" s="13"/>
    </row>
    <row r="28" spans="1:26" ht="12.75" customHeight="1" x14ac:dyDescent="0.2">
      <c r="A28" s="13"/>
      <c r="B28" s="13"/>
      <c r="C28" s="13"/>
      <c r="D28" s="13"/>
      <c r="E28" s="13"/>
      <c r="F28" s="13"/>
      <c r="G28" s="13"/>
      <c r="H28" s="13"/>
      <c r="I28" s="13"/>
      <c r="J28" s="13"/>
      <c r="K28" s="13"/>
      <c r="L28" s="13"/>
      <c r="M28" s="13"/>
      <c r="N28" s="13"/>
      <c r="O28" s="13"/>
      <c r="P28" s="13"/>
      <c r="Q28" s="13"/>
      <c r="R28" s="13"/>
      <c r="S28" s="13"/>
      <c r="T28" s="13"/>
      <c r="U28" s="13"/>
      <c r="V28" s="13"/>
      <c r="W28" s="13"/>
      <c r="X28" s="13"/>
      <c r="Y28" s="13"/>
      <c r="Z28" s="13"/>
    </row>
    <row r="29" spans="1:26" ht="12.75" customHeight="1" x14ac:dyDescent="0.2">
      <c r="A29" s="13"/>
      <c r="B29" s="13"/>
      <c r="C29" s="13"/>
      <c r="D29" s="13"/>
      <c r="E29" s="13"/>
      <c r="F29" s="13"/>
      <c r="G29" s="13"/>
      <c r="H29" s="13"/>
      <c r="I29" s="13"/>
      <c r="J29" s="13"/>
      <c r="K29" s="13"/>
      <c r="L29" s="13"/>
      <c r="M29" s="13"/>
      <c r="N29" s="13"/>
      <c r="O29" s="13"/>
      <c r="P29" s="13"/>
      <c r="Q29" s="13"/>
      <c r="R29" s="13"/>
      <c r="S29" s="13"/>
      <c r="T29" s="13"/>
      <c r="U29" s="13"/>
      <c r="V29" s="13"/>
      <c r="W29" s="13"/>
      <c r="X29" s="13"/>
      <c r="Y29" s="13"/>
      <c r="Z29" s="13"/>
    </row>
    <row r="30" spans="1:26" ht="12.75" customHeight="1" x14ac:dyDescent="0.2">
      <c r="A30" s="13"/>
      <c r="B30" s="13"/>
      <c r="C30" s="13"/>
      <c r="D30" s="13"/>
      <c r="E30" s="13"/>
      <c r="F30" s="13"/>
      <c r="G30" s="13"/>
      <c r="H30" s="13"/>
      <c r="I30" s="13"/>
      <c r="J30" s="13"/>
      <c r="K30" s="13"/>
      <c r="L30" s="13"/>
      <c r="M30" s="13"/>
      <c r="N30" s="13"/>
      <c r="O30" s="13"/>
      <c r="P30" s="13"/>
      <c r="Q30" s="13"/>
      <c r="R30" s="13"/>
      <c r="S30" s="13"/>
      <c r="T30" s="13"/>
      <c r="U30" s="13"/>
      <c r="V30" s="13"/>
      <c r="W30" s="13"/>
      <c r="X30" s="13"/>
      <c r="Y30" s="13"/>
      <c r="Z30" s="13"/>
    </row>
    <row r="31" spans="1:26" ht="12.75" customHeight="1" x14ac:dyDescent="0.2">
      <c r="A31" s="13"/>
      <c r="B31" s="13"/>
      <c r="C31" s="13"/>
      <c r="D31" s="13"/>
      <c r="E31" s="13"/>
      <c r="F31" s="13"/>
      <c r="G31" s="13"/>
      <c r="H31" s="13"/>
      <c r="I31" s="13"/>
      <c r="J31" s="13"/>
      <c r="K31" s="13"/>
      <c r="L31" s="13"/>
      <c r="M31" s="13"/>
      <c r="N31" s="13"/>
      <c r="O31" s="13"/>
      <c r="P31" s="13"/>
      <c r="Q31" s="13"/>
      <c r="R31" s="13"/>
      <c r="S31" s="13"/>
      <c r="T31" s="13"/>
      <c r="U31" s="13"/>
      <c r="V31" s="13"/>
      <c r="W31" s="13"/>
      <c r="X31" s="13"/>
      <c r="Y31" s="13"/>
      <c r="Z31" s="13"/>
    </row>
    <row r="32" spans="1:26" ht="12.75" customHeight="1" x14ac:dyDescent="0.2">
      <c r="A32" s="13"/>
      <c r="B32" s="13"/>
      <c r="C32" s="13"/>
      <c r="D32" s="13"/>
      <c r="E32" s="13"/>
      <c r="F32" s="13"/>
      <c r="G32" s="13"/>
      <c r="H32" s="13"/>
      <c r="I32" s="13"/>
      <c r="J32" s="13"/>
      <c r="K32" s="13"/>
      <c r="L32" s="13"/>
      <c r="M32" s="13"/>
      <c r="N32" s="13"/>
      <c r="O32" s="13"/>
      <c r="P32" s="13"/>
      <c r="Q32" s="13"/>
      <c r="R32" s="13"/>
      <c r="S32" s="13"/>
      <c r="T32" s="13"/>
      <c r="U32" s="13"/>
      <c r="V32" s="13"/>
      <c r="W32" s="13"/>
      <c r="X32" s="13"/>
      <c r="Y32" s="13"/>
      <c r="Z32" s="13"/>
    </row>
    <row r="33" spans="1:26" ht="12.75" customHeight="1" x14ac:dyDescent="0.2">
      <c r="A33" s="13"/>
      <c r="B33" s="13"/>
      <c r="C33" s="13"/>
      <c r="D33" s="13"/>
      <c r="E33" s="13"/>
      <c r="F33" s="13"/>
      <c r="G33" s="13"/>
      <c r="H33" s="13"/>
      <c r="I33" s="13"/>
      <c r="J33" s="13"/>
      <c r="K33" s="13"/>
      <c r="L33" s="13"/>
      <c r="M33" s="13"/>
      <c r="N33" s="13"/>
      <c r="O33" s="13"/>
      <c r="P33" s="13"/>
      <c r="Q33" s="13"/>
      <c r="R33" s="13"/>
      <c r="S33" s="13"/>
      <c r="T33" s="13"/>
      <c r="U33" s="13"/>
      <c r="V33" s="13"/>
      <c r="W33" s="13"/>
      <c r="X33" s="13"/>
      <c r="Y33" s="13"/>
      <c r="Z33" s="13"/>
    </row>
    <row r="34" spans="1:26" ht="12.75" customHeight="1" x14ac:dyDescent="0.2">
      <c r="A34" s="13"/>
      <c r="B34" s="13"/>
      <c r="C34" s="13"/>
      <c r="D34" s="13"/>
      <c r="E34" s="13"/>
      <c r="F34" s="13"/>
      <c r="G34" s="13"/>
      <c r="H34" s="13"/>
      <c r="I34" s="13"/>
      <c r="J34" s="13"/>
      <c r="K34" s="13"/>
      <c r="L34" s="13"/>
      <c r="M34" s="13"/>
      <c r="N34" s="13"/>
      <c r="O34" s="13"/>
      <c r="P34" s="13"/>
      <c r="Q34" s="13"/>
      <c r="R34" s="13"/>
      <c r="S34" s="13"/>
      <c r="T34" s="13"/>
      <c r="U34" s="13"/>
      <c r="V34" s="13"/>
      <c r="W34" s="13"/>
      <c r="X34" s="13"/>
      <c r="Y34" s="13"/>
      <c r="Z34" s="13"/>
    </row>
    <row r="35" spans="1:26" ht="12.75" customHeight="1" x14ac:dyDescent="0.2">
      <c r="A35" s="13"/>
      <c r="B35" s="13"/>
      <c r="C35" s="13"/>
      <c r="D35" s="13"/>
      <c r="E35" s="13"/>
      <c r="F35" s="13"/>
      <c r="G35" s="13"/>
      <c r="H35" s="13"/>
      <c r="I35" s="13"/>
      <c r="J35" s="13"/>
      <c r="K35" s="13"/>
      <c r="L35" s="13"/>
      <c r="M35" s="13"/>
      <c r="N35" s="13"/>
      <c r="O35" s="13"/>
      <c r="P35" s="13"/>
      <c r="Q35" s="13"/>
      <c r="R35" s="13"/>
      <c r="S35" s="13"/>
      <c r="T35" s="13"/>
      <c r="U35" s="13"/>
      <c r="V35" s="13"/>
      <c r="W35" s="13"/>
      <c r="X35" s="13"/>
      <c r="Y35" s="13"/>
      <c r="Z35" s="13"/>
    </row>
    <row r="36" spans="1:26" ht="12.75" customHeight="1" x14ac:dyDescent="0.2">
      <c r="A36" s="13"/>
      <c r="B36" s="13"/>
      <c r="C36" s="13"/>
      <c r="D36" s="13"/>
      <c r="E36" s="13"/>
      <c r="F36" s="13"/>
      <c r="G36" s="13"/>
      <c r="H36" s="13"/>
      <c r="I36" s="13"/>
      <c r="J36" s="13"/>
      <c r="K36" s="13"/>
      <c r="L36" s="13"/>
      <c r="M36" s="13"/>
      <c r="N36" s="13"/>
      <c r="O36" s="13"/>
      <c r="P36" s="13"/>
      <c r="Q36" s="13"/>
      <c r="R36" s="13"/>
      <c r="S36" s="13"/>
      <c r="T36" s="13"/>
      <c r="U36" s="13"/>
      <c r="V36" s="13"/>
      <c r="W36" s="13"/>
      <c r="X36" s="13"/>
      <c r="Y36" s="13"/>
      <c r="Z36" s="13"/>
    </row>
    <row r="37" spans="1:26" ht="12.75" customHeight="1" x14ac:dyDescent="0.2">
      <c r="A37" s="13"/>
      <c r="B37" s="13"/>
      <c r="C37" s="13"/>
      <c r="D37" s="13"/>
      <c r="E37" s="13"/>
      <c r="F37" s="13"/>
      <c r="G37" s="13"/>
      <c r="H37" s="13"/>
      <c r="I37" s="13"/>
      <c r="J37" s="13"/>
      <c r="K37" s="13"/>
      <c r="L37" s="13"/>
      <c r="M37" s="13"/>
      <c r="N37" s="13"/>
      <c r="O37" s="13"/>
      <c r="P37" s="13"/>
      <c r="Q37" s="13"/>
      <c r="R37" s="13"/>
      <c r="S37" s="13"/>
      <c r="T37" s="13"/>
      <c r="U37" s="13"/>
      <c r="V37" s="13"/>
      <c r="W37" s="13"/>
      <c r="X37" s="13"/>
      <c r="Y37" s="13"/>
      <c r="Z37" s="13"/>
    </row>
    <row r="38" spans="1:26" ht="12.75" customHeight="1" x14ac:dyDescent="0.2">
      <c r="A38" s="13"/>
      <c r="B38" s="13"/>
      <c r="C38" s="13"/>
      <c r="D38" s="13"/>
      <c r="E38" s="13"/>
      <c r="F38" s="13"/>
      <c r="G38" s="13"/>
      <c r="H38" s="13"/>
      <c r="I38" s="13"/>
      <c r="J38" s="13"/>
      <c r="K38" s="13"/>
      <c r="L38" s="13"/>
      <c r="M38" s="13"/>
      <c r="N38" s="13"/>
      <c r="O38" s="13"/>
      <c r="P38" s="13"/>
      <c r="Q38" s="13"/>
      <c r="R38" s="13"/>
      <c r="S38" s="13"/>
      <c r="T38" s="13"/>
      <c r="U38" s="13"/>
      <c r="V38" s="13"/>
      <c r="W38" s="13"/>
      <c r="X38" s="13"/>
      <c r="Y38" s="13"/>
      <c r="Z38" s="13"/>
    </row>
    <row r="39" spans="1:26" ht="12.75" customHeight="1" x14ac:dyDescent="0.2">
      <c r="A39" s="13"/>
      <c r="B39" s="13"/>
      <c r="C39" s="13"/>
      <c r="D39" s="13"/>
      <c r="E39" s="13"/>
      <c r="F39" s="13"/>
      <c r="G39" s="13"/>
      <c r="H39" s="13"/>
      <c r="I39" s="13"/>
      <c r="J39" s="13"/>
      <c r="K39" s="13"/>
      <c r="L39" s="13"/>
      <c r="M39" s="13"/>
      <c r="N39" s="13"/>
      <c r="O39" s="13"/>
      <c r="P39" s="13"/>
      <c r="Q39" s="13"/>
      <c r="R39" s="13"/>
      <c r="S39" s="13"/>
      <c r="T39" s="13"/>
      <c r="U39" s="13"/>
      <c r="V39" s="13"/>
      <c r="W39" s="13"/>
      <c r="X39" s="13"/>
      <c r="Y39" s="13"/>
      <c r="Z39" s="13"/>
    </row>
    <row r="40" spans="1:26" ht="12.75" customHeight="1" x14ac:dyDescent="0.2">
      <c r="A40" s="13"/>
      <c r="B40" s="13"/>
      <c r="C40" s="13"/>
      <c r="D40" s="13"/>
      <c r="E40" s="13"/>
      <c r="F40" s="13"/>
      <c r="G40" s="13"/>
      <c r="H40" s="13"/>
      <c r="I40" s="13"/>
      <c r="J40" s="13"/>
      <c r="K40" s="13"/>
      <c r="L40" s="13"/>
      <c r="M40" s="13"/>
      <c r="N40" s="13"/>
      <c r="O40" s="13"/>
      <c r="P40" s="13"/>
      <c r="Q40" s="13"/>
      <c r="R40" s="13"/>
      <c r="S40" s="13"/>
      <c r="T40" s="13"/>
      <c r="U40" s="13"/>
      <c r="V40" s="13"/>
      <c r="W40" s="13"/>
      <c r="X40" s="13"/>
      <c r="Y40" s="13"/>
      <c r="Z40" s="13"/>
    </row>
    <row r="41" spans="1:26" ht="12.75" customHeight="1" x14ac:dyDescent="0.2">
      <c r="A41" s="13"/>
      <c r="B41" s="13"/>
      <c r="C41" s="13"/>
      <c r="D41" s="13"/>
      <c r="E41" s="13"/>
      <c r="F41" s="13"/>
      <c r="G41" s="13"/>
      <c r="H41" s="13"/>
      <c r="I41" s="13"/>
      <c r="J41" s="13"/>
      <c r="K41" s="13"/>
      <c r="L41" s="13"/>
      <c r="M41" s="13"/>
      <c r="N41" s="13"/>
      <c r="O41" s="13"/>
      <c r="P41" s="13"/>
      <c r="Q41" s="13"/>
      <c r="R41" s="13"/>
      <c r="S41" s="13"/>
      <c r="T41" s="13"/>
      <c r="U41" s="13"/>
      <c r="V41" s="13"/>
      <c r="W41" s="13"/>
      <c r="X41" s="13"/>
      <c r="Y41" s="13"/>
      <c r="Z41" s="13"/>
    </row>
    <row r="42" spans="1:26" ht="12.75" customHeight="1" x14ac:dyDescent="0.2">
      <c r="A42" s="13"/>
      <c r="B42" s="13"/>
      <c r="C42" s="13"/>
      <c r="D42" s="13"/>
      <c r="E42" s="13"/>
      <c r="F42" s="13"/>
      <c r="G42" s="13"/>
      <c r="H42" s="13"/>
      <c r="I42" s="13"/>
      <c r="J42" s="13"/>
      <c r="K42" s="13"/>
      <c r="L42" s="13"/>
      <c r="M42" s="13"/>
      <c r="N42" s="13"/>
      <c r="O42" s="13"/>
      <c r="P42" s="13"/>
      <c r="Q42" s="13"/>
      <c r="R42" s="13"/>
      <c r="S42" s="13"/>
      <c r="T42" s="13"/>
      <c r="U42" s="13"/>
      <c r="V42" s="13"/>
      <c r="W42" s="13"/>
      <c r="X42" s="13"/>
      <c r="Y42" s="13"/>
      <c r="Z42" s="13"/>
    </row>
    <row r="43" spans="1:26" ht="12.75" customHeight="1" x14ac:dyDescent="0.2">
      <c r="A43" s="13"/>
      <c r="B43" s="13"/>
      <c r="C43" s="13"/>
      <c r="D43" s="13"/>
      <c r="E43" s="13"/>
      <c r="F43" s="13"/>
      <c r="G43" s="13"/>
      <c r="H43" s="13"/>
      <c r="I43" s="13"/>
      <c r="J43" s="13"/>
      <c r="K43" s="13"/>
      <c r="L43" s="13"/>
      <c r="M43" s="13"/>
      <c r="N43" s="13"/>
      <c r="O43" s="13"/>
      <c r="P43" s="13"/>
      <c r="Q43" s="13"/>
      <c r="R43" s="13"/>
      <c r="S43" s="13"/>
      <c r="T43" s="13"/>
      <c r="U43" s="13"/>
      <c r="V43" s="13"/>
      <c r="W43" s="13"/>
      <c r="X43" s="13"/>
      <c r="Y43" s="13"/>
      <c r="Z43" s="13"/>
    </row>
    <row r="44" spans="1:26" ht="12.75" customHeight="1" x14ac:dyDescent="0.2">
      <c r="A44" s="13"/>
      <c r="B44" s="13"/>
      <c r="C44" s="13"/>
      <c r="D44" s="13"/>
      <c r="E44" s="13"/>
      <c r="F44" s="13"/>
      <c r="G44" s="13"/>
      <c r="H44" s="13"/>
      <c r="I44" s="13"/>
      <c r="J44" s="13"/>
      <c r="K44" s="13"/>
      <c r="L44" s="13"/>
      <c r="M44" s="13"/>
      <c r="N44" s="13"/>
      <c r="O44" s="13"/>
      <c r="P44" s="13"/>
      <c r="Q44" s="13"/>
      <c r="R44" s="13"/>
      <c r="S44" s="13"/>
      <c r="T44" s="13"/>
      <c r="U44" s="13"/>
      <c r="V44" s="13"/>
      <c r="W44" s="13"/>
      <c r="X44" s="13"/>
      <c r="Y44" s="13"/>
      <c r="Z44" s="13"/>
    </row>
    <row r="45" spans="1:26" ht="12.75" customHeight="1" x14ac:dyDescent="0.2">
      <c r="A45" s="13"/>
      <c r="B45" s="13"/>
      <c r="C45" s="13"/>
      <c r="D45" s="13"/>
      <c r="E45" s="13"/>
      <c r="F45" s="13"/>
      <c r="G45" s="13"/>
      <c r="H45" s="13"/>
      <c r="I45" s="13"/>
      <c r="J45" s="13"/>
      <c r="K45" s="13"/>
      <c r="L45" s="13"/>
      <c r="M45" s="13"/>
      <c r="N45" s="13"/>
      <c r="O45" s="13"/>
      <c r="P45" s="13"/>
      <c r="Q45" s="13"/>
      <c r="R45" s="13"/>
      <c r="S45" s="13"/>
      <c r="T45" s="13"/>
      <c r="U45" s="13"/>
      <c r="V45" s="13"/>
      <c r="W45" s="13"/>
      <c r="X45" s="13"/>
      <c r="Y45" s="13"/>
      <c r="Z45" s="13"/>
    </row>
    <row r="46" spans="1:26" ht="12.75" customHeight="1" x14ac:dyDescent="0.2">
      <c r="A46" s="13"/>
      <c r="B46" s="13"/>
      <c r="C46" s="13"/>
      <c r="D46" s="13"/>
      <c r="E46" s="13"/>
      <c r="F46" s="13"/>
      <c r="G46" s="13"/>
      <c r="H46" s="13"/>
      <c r="I46" s="13"/>
      <c r="J46" s="13"/>
      <c r="K46" s="13"/>
      <c r="L46" s="13"/>
      <c r="M46" s="13"/>
      <c r="N46" s="13"/>
      <c r="O46" s="13"/>
      <c r="P46" s="13"/>
      <c r="Q46" s="13"/>
      <c r="R46" s="13"/>
      <c r="S46" s="13"/>
      <c r="T46" s="13"/>
      <c r="U46" s="13"/>
      <c r="V46" s="13"/>
      <c r="W46" s="13"/>
      <c r="X46" s="13"/>
      <c r="Y46" s="13"/>
      <c r="Z46" s="13"/>
    </row>
    <row r="47" spans="1:26" ht="12.75" customHeight="1" x14ac:dyDescent="0.2">
      <c r="A47" s="13"/>
      <c r="B47" s="13"/>
      <c r="C47" s="13"/>
      <c r="D47" s="13"/>
      <c r="E47" s="13"/>
      <c r="F47" s="13"/>
      <c r="G47" s="13"/>
      <c r="H47" s="13"/>
      <c r="I47" s="13"/>
      <c r="J47" s="13"/>
      <c r="K47" s="13"/>
      <c r="L47" s="13"/>
      <c r="M47" s="13"/>
      <c r="N47" s="13"/>
      <c r="O47" s="13"/>
      <c r="P47" s="13"/>
      <c r="Q47" s="13"/>
      <c r="R47" s="13"/>
      <c r="S47" s="13"/>
      <c r="T47" s="13"/>
      <c r="U47" s="13"/>
      <c r="V47" s="13"/>
      <c r="W47" s="13"/>
      <c r="X47" s="13"/>
      <c r="Y47" s="13"/>
      <c r="Z47" s="13"/>
    </row>
    <row r="48" spans="1:26" ht="12.75" customHeight="1" x14ac:dyDescent="0.2">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row>
    <row r="49" spans="1:26" ht="12.75" customHeight="1" x14ac:dyDescent="0.2">
      <c r="A49" s="13"/>
      <c r="B49" s="13"/>
      <c r="C49" s="13"/>
      <c r="D49" s="13"/>
      <c r="E49" s="13"/>
      <c r="F49" s="13"/>
      <c r="G49" s="13"/>
      <c r="H49" s="13"/>
      <c r="I49" s="13"/>
      <c r="J49" s="13"/>
      <c r="K49" s="13"/>
      <c r="L49" s="13"/>
      <c r="M49" s="13"/>
      <c r="N49" s="13"/>
      <c r="O49" s="13"/>
      <c r="P49" s="13"/>
      <c r="Q49" s="13"/>
      <c r="R49" s="13"/>
      <c r="S49" s="13"/>
      <c r="T49" s="13"/>
      <c r="U49" s="13"/>
      <c r="V49" s="13"/>
      <c r="W49" s="13"/>
      <c r="X49" s="13"/>
      <c r="Y49" s="13"/>
      <c r="Z49" s="13"/>
    </row>
    <row r="50" spans="1:26" ht="12.75" customHeight="1" x14ac:dyDescent="0.2">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row>
    <row r="51" spans="1:26" ht="12.75" customHeight="1" x14ac:dyDescent="0.2">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row>
    <row r="52" spans="1:26" ht="12.75" customHeight="1" x14ac:dyDescent="0.2">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row>
    <row r="53" spans="1:26" ht="12.75" customHeight="1" x14ac:dyDescent="0.2">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row>
    <row r="54" spans="1:26" ht="12.75" customHeight="1" x14ac:dyDescent="0.2">
      <c r="A54" s="13"/>
      <c r="B54" s="13"/>
      <c r="C54" s="13"/>
      <c r="D54" s="13"/>
      <c r="E54" s="13"/>
      <c r="F54" s="13"/>
      <c r="G54" s="13"/>
      <c r="H54" s="13"/>
      <c r="I54" s="13"/>
      <c r="J54" s="13"/>
      <c r="K54" s="13"/>
      <c r="L54" s="13"/>
      <c r="M54" s="13"/>
      <c r="N54" s="13"/>
      <c r="O54" s="13"/>
      <c r="P54" s="13"/>
      <c r="Q54" s="13"/>
      <c r="R54" s="13"/>
      <c r="S54" s="13"/>
      <c r="T54" s="13"/>
      <c r="U54" s="13"/>
      <c r="V54" s="13"/>
      <c r="W54" s="13"/>
      <c r="X54" s="13"/>
      <c r="Y54" s="13"/>
      <c r="Z54" s="13"/>
    </row>
    <row r="55" spans="1:26" ht="12.75" customHeight="1" x14ac:dyDescent="0.2">
      <c r="A55" s="13"/>
      <c r="B55" s="13"/>
      <c r="C55" s="13"/>
      <c r="D55" s="13"/>
      <c r="E55" s="13"/>
      <c r="F55" s="13"/>
      <c r="G55" s="13"/>
      <c r="H55" s="13"/>
      <c r="I55" s="13"/>
      <c r="J55" s="13"/>
      <c r="K55" s="13"/>
      <c r="L55" s="13"/>
      <c r="M55" s="13"/>
      <c r="N55" s="13"/>
      <c r="O55" s="13"/>
      <c r="P55" s="13"/>
      <c r="Q55" s="13"/>
      <c r="R55" s="13"/>
      <c r="S55" s="13"/>
      <c r="T55" s="13"/>
      <c r="U55" s="13"/>
      <c r="V55" s="13"/>
      <c r="W55" s="13"/>
      <c r="X55" s="13"/>
      <c r="Y55" s="13"/>
      <c r="Z55" s="13"/>
    </row>
    <row r="56" spans="1:26" ht="12.75" customHeight="1" x14ac:dyDescent="0.2">
      <c r="A56" s="13"/>
      <c r="B56" s="13"/>
      <c r="C56" s="13"/>
      <c r="D56" s="13"/>
      <c r="E56" s="13"/>
      <c r="F56" s="13"/>
      <c r="G56" s="13"/>
      <c r="H56" s="13"/>
      <c r="I56" s="13"/>
      <c r="J56" s="13"/>
      <c r="K56" s="13"/>
      <c r="L56" s="13"/>
      <c r="M56" s="13"/>
      <c r="N56" s="13"/>
      <c r="O56" s="13"/>
      <c r="P56" s="13"/>
      <c r="Q56" s="13"/>
      <c r="R56" s="13"/>
      <c r="S56" s="13"/>
      <c r="T56" s="13"/>
      <c r="U56" s="13"/>
      <c r="V56" s="13"/>
      <c r="W56" s="13"/>
      <c r="X56" s="13"/>
      <c r="Y56" s="13"/>
      <c r="Z56" s="13"/>
    </row>
    <row r="57" spans="1:26" ht="12.75" customHeight="1" x14ac:dyDescent="0.2">
      <c r="A57" s="13"/>
      <c r="B57" s="13"/>
      <c r="C57" s="13"/>
      <c r="D57" s="13"/>
      <c r="E57" s="13"/>
      <c r="F57" s="13"/>
      <c r="G57" s="13"/>
      <c r="H57" s="13"/>
      <c r="I57" s="13"/>
      <c r="J57" s="13"/>
      <c r="K57" s="13"/>
      <c r="L57" s="13"/>
      <c r="M57" s="13"/>
      <c r="N57" s="13"/>
      <c r="O57" s="13"/>
      <c r="P57" s="13"/>
      <c r="Q57" s="13"/>
      <c r="R57" s="13"/>
      <c r="S57" s="13"/>
      <c r="T57" s="13"/>
      <c r="U57" s="13"/>
      <c r="V57" s="13"/>
      <c r="W57" s="13"/>
      <c r="X57" s="13"/>
      <c r="Y57" s="13"/>
      <c r="Z57" s="13"/>
    </row>
    <row r="58" spans="1:26" ht="12.75" customHeight="1" x14ac:dyDescent="0.2">
      <c r="A58" s="13"/>
      <c r="B58" s="13"/>
      <c r="C58" s="13"/>
      <c r="D58" s="13"/>
      <c r="E58" s="13"/>
      <c r="F58" s="13"/>
      <c r="G58" s="13"/>
      <c r="H58" s="13"/>
      <c r="I58" s="13"/>
      <c r="J58" s="13"/>
      <c r="K58" s="13"/>
      <c r="L58" s="13"/>
      <c r="M58" s="13"/>
      <c r="N58" s="13"/>
      <c r="O58" s="13"/>
      <c r="P58" s="13"/>
      <c r="Q58" s="13"/>
      <c r="R58" s="13"/>
      <c r="S58" s="13"/>
      <c r="T58" s="13"/>
      <c r="U58" s="13"/>
      <c r="V58" s="13"/>
      <c r="W58" s="13"/>
      <c r="X58" s="13"/>
      <c r="Y58" s="13"/>
      <c r="Z58" s="13"/>
    </row>
    <row r="59" spans="1:26" ht="12.75" customHeight="1" x14ac:dyDescent="0.2">
      <c r="A59" s="13"/>
      <c r="B59" s="13"/>
      <c r="C59" s="13"/>
      <c r="D59" s="13"/>
      <c r="E59" s="13"/>
      <c r="F59" s="13"/>
      <c r="G59" s="13"/>
      <c r="H59" s="13"/>
      <c r="I59" s="13"/>
      <c r="J59" s="13"/>
      <c r="K59" s="13"/>
      <c r="L59" s="13"/>
      <c r="M59" s="13"/>
      <c r="N59" s="13"/>
      <c r="O59" s="13"/>
      <c r="P59" s="13"/>
      <c r="Q59" s="13"/>
      <c r="R59" s="13"/>
      <c r="S59" s="13"/>
      <c r="T59" s="13"/>
      <c r="U59" s="13"/>
      <c r="V59" s="13"/>
      <c r="W59" s="13"/>
      <c r="X59" s="13"/>
      <c r="Y59" s="13"/>
      <c r="Z59" s="13"/>
    </row>
    <row r="60" spans="1:26" ht="12.75" customHeight="1" x14ac:dyDescent="0.2">
      <c r="A60" s="13"/>
      <c r="B60" s="13"/>
      <c r="C60" s="13"/>
      <c r="D60" s="13"/>
      <c r="E60" s="13"/>
      <c r="F60" s="13"/>
      <c r="G60" s="13"/>
      <c r="H60" s="13"/>
      <c r="I60" s="13"/>
      <c r="J60" s="13"/>
      <c r="K60" s="13"/>
      <c r="L60" s="13"/>
      <c r="M60" s="13"/>
      <c r="N60" s="13"/>
      <c r="O60" s="13"/>
      <c r="P60" s="13"/>
      <c r="Q60" s="13"/>
      <c r="R60" s="13"/>
      <c r="S60" s="13"/>
      <c r="T60" s="13"/>
      <c r="U60" s="13"/>
      <c r="V60" s="13"/>
      <c r="W60" s="13"/>
      <c r="X60" s="13"/>
      <c r="Y60" s="13"/>
      <c r="Z60" s="13"/>
    </row>
    <row r="61" spans="1:26" ht="12.75" customHeight="1" x14ac:dyDescent="0.2">
      <c r="A61" s="13"/>
      <c r="B61" s="13"/>
      <c r="C61" s="13"/>
      <c r="D61" s="13"/>
      <c r="E61" s="13"/>
      <c r="F61" s="13"/>
      <c r="G61" s="13"/>
      <c r="H61" s="13"/>
      <c r="I61" s="13"/>
      <c r="J61" s="13"/>
      <c r="K61" s="13"/>
      <c r="L61" s="13"/>
      <c r="M61" s="13"/>
      <c r="N61" s="13"/>
      <c r="O61" s="13"/>
      <c r="P61" s="13"/>
      <c r="Q61" s="13"/>
      <c r="R61" s="13"/>
      <c r="S61" s="13"/>
      <c r="T61" s="13"/>
      <c r="U61" s="13"/>
      <c r="V61" s="13"/>
      <c r="W61" s="13"/>
      <c r="X61" s="13"/>
      <c r="Y61" s="13"/>
      <c r="Z61" s="13"/>
    </row>
    <row r="62" spans="1:26" ht="12.75" customHeight="1" x14ac:dyDescent="0.2">
      <c r="A62" s="13"/>
      <c r="B62" s="13"/>
      <c r="C62" s="13"/>
      <c r="D62" s="13"/>
      <c r="E62" s="13"/>
      <c r="F62" s="13"/>
      <c r="G62" s="13"/>
      <c r="H62" s="13"/>
      <c r="I62" s="13"/>
      <c r="J62" s="13"/>
      <c r="K62" s="13"/>
      <c r="L62" s="13"/>
      <c r="M62" s="13"/>
      <c r="N62" s="13"/>
      <c r="O62" s="13"/>
      <c r="P62" s="13"/>
      <c r="Q62" s="13"/>
      <c r="R62" s="13"/>
      <c r="S62" s="13"/>
      <c r="T62" s="13"/>
      <c r="U62" s="13"/>
      <c r="V62" s="13"/>
      <c r="W62" s="13"/>
      <c r="X62" s="13"/>
      <c r="Y62" s="13"/>
      <c r="Z62" s="13"/>
    </row>
    <row r="63" spans="1:26" ht="12.75" customHeight="1" x14ac:dyDescent="0.2">
      <c r="A63" s="13"/>
      <c r="B63" s="13"/>
      <c r="C63" s="13"/>
      <c r="D63" s="13"/>
      <c r="E63" s="13"/>
      <c r="F63" s="13"/>
      <c r="G63" s="13"/>
      <c r="H63" s="13"/>
      <c r="I63" s="13"/>
      <c r="J63" s="13"/>
      <c r="K63" s="13"/>
      <c r="L63" s="13"/>
      <c r="M63" s="13"/>
      <c r="N63" s="13"/>
      <c r="O63" s="13"/>
      <c r="P63" s="13"/>
      <c r="Q63" s="13"/>
      <c r="R63" s="13"/>
      <c r="S63" s="13"/>
      <c r="T63" s="13"/>
      <c r="U63" s="13"/>
      <c r="V63" s="13"/>
      <c r="W63" s="13"/>
      <c r="X63" s="13"/>
      <c r="Y63" s="13"/>
      <c r="Z63" s="13"/>
    </row>
    <row r="64" spans="1:26" ht="12.75" customHeight="1" x14ac:dyDescent="0.2">
      <c r="A64" s="13"/>
      <c r="B64" s="13"/>
      <c r="C64" s="13"/>
      <c r="D64" s="13"/>
      <c r="E64" s="13"/>
      <c r="F64" s="13"/>
      <c r="G64" s="13"/>
      <c r="H64" s="13"/>
      <c r="I64" s="13"/>
      <c r="J64" s="13"/>
      <c r="K64" s="13"/>
      <c r="L64" s="13"/>
      <c r="M64" s="13"/>
      <c r="N64" s="13"/>
      <c r="O64" s="13"/>
      <c r="P64" s="13"/>
      <c r="Q64" s="13"/>
      <c r="R64" s="13"/>
      <c r="S64" s="13"/>
      <c r="T64" s="13"/>
      <c r="U64" s="13"/>
      <c r="V64" s="13"/>
      <c r="W64" s="13"/>
      <c r="X64" s="13"/>
      <c r="Y64" s="13"/>
      <c r="Z64" s="13"/>
    </row>
    <row r="65" spans="1:26" ht="12.75" customHeight="1" x14ac:dyDescent="0.2">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row>
    <row r="66" spans="1:26" ht="12.75" customHeight="1" x14ac:dyDescent="0.2">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row>
    <row r="67" spans="1:26" ht="12.75" customHeight="1" x14ac:dyDescent="0.2">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row>
    <row r="68" spans="1:26" ht="12.75" customHeight="1" x14ac:dyDescent="0.2">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row>
    <row r="69" spans="1:26" ht="12.75" customHeight="1" x14ac:dyDescent="0.2">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row>
    <row r="70" spans="1:26" ht="12.75" customHeight="1" x14ac:dyDescent="0.2">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row>
    <row r="71" spans="1:26" ht="12.75" customHeight="1" x14ac:dyDescent="0.2">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row>
    <row r="72" spans="1:26" ht="12.75" customHeight="1" x14ac:dyDescent="0.2">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row>
    <row r="73" spans="1:26" ht="12.75" customHeight="1" x14ac:dyDescent="0.2">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row>
    <row r="74" spans="1:26" ht="12.75" customHeight="1" x14ac:dyDescent="0.2">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row>
    <row r="75" spans="1:26" ht="12.75" customHeight="1" x14ac:dyDescent="0.2">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row>
    <row r="76" spans="1:26" ht="12.75" customHeight="1" x14ac:dyDescent="0.2">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row>
    <row r="77" spans="1:26" ht="12.75" customHeight="1" x14ac:dyDescent="0.2">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row>
    <row r="78" spans="1:26" ht="12.75" customHeight="1" x14ac:dyDescent="0.2">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row>
    <row r="79" spans="1:26" ht="12.75" customHeight="1" x14ac:dyDescent="0.2">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ht="12.75" customHeight="1" x14ac:dyDescent="0.2">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ht="12.75" customHeight="1" x14ac:dyDescent="0.2">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row>
    <row r="82" spans="1:26" ht="12.75" customHeight="1" x14ac:dyDescent="0.2">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row>
    <row r="83" spans="1:26" ht="12.75" customHeight="1" x14ac:dyDescent="0.2">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ht="12.75" customHeight="1" x14ac:dyDescent="0.2">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ht="12.75" customHeight="1" x14ac:dyDescent="0.2">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ht="12.75" customHeight="1" x14ac:dyDescent="0.2">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ht="12.75" customHeight="1" x14ac:dyDescent="0.2">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ht="12.75" customHeight="1" x14ac:dyDescent="0.2">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ht="12.75" customHeight="1" x14ac:dyDescent="0.2">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ht="12.75" customHeight="1" x14ac:dyDescent="0.2">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ht="12.75" customHeight="1" x14ac:dyDescent="0.2">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ht="12.75" customHeight="1" x14ac:dyDescent="0.2">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ht="12.75" customHeight="1" x14ac:dyDescent="0.2">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ht="12.75" customHeight="1" x14ac:dyDescent="0.2">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ht="12.75" customHeight="1" x14ac:dyDescent="0.2">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ht="12.75" customHeight="1" x14ac:dyDescent="0.2">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ht="12.75" customHeight="1" x14ac:dyDescent="0.2">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ht="12.75" customHeight="1" x14ac:dyDescent="0.2">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ht="12.75" customHeight="1" x14ac:dyDescent="0.2">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ht="12.75" customHeight="1" x14ac:dyDescent="0.2">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2.75" customHeight="1" x14ac:dyDescent="0.2">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2.75" customHeight="1" x14ac:dyDescent="0.2">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2.75" customHeight="1" x14ac:dyDescent="0.2">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2.75" customHeight="1" x14ac:dyDescent="0.2">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2.75" customHeight="1" x14ac:dyDescent="0.2">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2.75" customHeight="1" x14ac:dyDescent="0.2">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2.75" customHeight="1" x14ac:dyDescent="0.2">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2.75" customHeight="1" x14ac:dyDescent="0.2">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2.75" customHeight="1" x14ac:dyDescent="0.2">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2.75" customHeight="1" x14ac:dyDescent="0.2">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2.75" customHeight="1" x14ac:dyDescent="0.2">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2.75" customHeight="1" x14ac:dyDescent="0.2">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2.75" customHeight="1" x14ac:dyDescent="0.2">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2.75" customHeight="1" x14ac:dyDescent="0.2">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2.75" customHeight="1" x14ac:dyDescent="0.2">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2.75" customHeight="1" x14ac:dyDescent="0.2">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2.75" customHeight="1" x14ac:dyDescent="0.2">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2.75" customHeight="1" x14ac:dyDescent="0.2">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2.75" customHeight="1" x14ac:dyDescent="0.2">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2.75" customHeight="1" x14ac:dyDescent="0.2">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2.75" customHeight="1" x14ac:dyDescent="0.2">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2.75" customHeight="1" x14ac:dyDescent="0.2">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2.75" customHeight="1" x14ac:dyDescent="0.2">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2.75" customHeight="1" x14ac:dyDescent="0.2">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2.75" customHeight="1" x14ac:dyDescent="0.2">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2.75" customHeight="1" x14ac:dyDescent="0.2">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2.75" customHeight="1" x14ac:dyDescent="0.2">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2.75" customHeight="1" x14ac:dyDescent="0.2">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2.75" customHeight="1" x14ac:dyDescent="0.2">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2.75" customHeight="1" x14ac:dyDescent="0.2">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2.75" customHeight="1" x14ac:dyDescent="0.2">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2.75" customHeight="1" x14ac:dyDescent="0.2">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2.75" customHeight="1" x14ac:dyDescent="0.2">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2.75" customHeight="1" x14ac:dyDescent="0.2">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2.75" customHeight="1" x14ac:dyDescent="0.2">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2.75" customHeight="1" x14ac:dyDescent="0.2">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2.75" customHeight="1" x14ac:dyDescent="0.2">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2.75" customHeight="1" x14ac:dyDescent="0.2">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2.75" customHeight="1" x14ac:dyDescent="0.2">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2.75" customHeight="1" x14ac:dyDescent="0.2">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2.75" customHeight="1" x14ac:dyDescent="0.2">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2.75" customHeight="1" x14ac:dyDescent="0.2">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2.75" customHeight="1" x14ac:dyDescent="0.2">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2.75" customHeight="1" x14ac:dyDescent="0.2">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2.75" customHeight="1" x14ac:dyDescent="0.2">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2.75" customHeight="1" x14ac:dyDescent="0.2">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2.75" customHeight="1" x14ac:dyDescent="0.2">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2.75" customHeight="1" x14ac:dyDescent="0.2">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2.75" customHeight="1" x14ac:dyDescent="0.2">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2.75" customHeight="1" x14ac:dyDescent="0.2">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2.75" customHeight="1" x14ac:dyDescent="0.2">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2.75" customHeight="1" x14ac:dyDescent="0.2">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2.75" customHeight="1" x14ac:dyDescent="0.2">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2.75" customHeight="1" x14ac:dyDescent="0.2">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2.75" customHeight="1" x14ac:dyDescent="0.2">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2.75" customHeight="1" x14ac:dyDescent="0.2">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2.75" customHeight="1" x14ac:dyDescent="0.2">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2.75" customHeight="1" x14ac:dyDescent="0.2">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2.75" customHeight="1" x14ac:dyDescent="0.2">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2.75" customHeight="1" x14ac:dyDescent="0.2">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2.75" customHeight="1" x14ac:dyDescent="0.2">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2.75" customHeight="1" x14ac:dyDescent="0.2">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2.75" customHeight="1" x14ac:dyDescent="0.2">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2.75" customHeight="1" x14ac:dyDescent="0.2">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2.75" customHeight="1" x14ac:dyDescent="0.2">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2.75" customHeight="1" x14ac:dyDescent="0.2">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2.75" customHeight="1" x14ac:dyDescent="0.2">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2.75" customHeight="1" x14ac:dyDescent="0.2">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2.75" customHeight="1" x14ac:dyDescent="0.2">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2.75" customHeight="1" x14ac:dyDescent="0.2">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2.75" customHeight="1" x14ac:dyDescent="0.2">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2.75" customHeight="1" x14ac:dyDescent="0.2">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2.75" customHeight="1" x14ac:dyDescent="0.2">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2.75" customHeight="1" x14ac:dyDescent="0.2">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2.75" customHeight="1" x14ac:dyDescent="0.2">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2.75" customHeight="1" x14ac:dyDescent="0.2">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2.75" customHeight="1" x14ac:dyDescent="0.2">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2.75" customHeight="1" x14ac:dyDescent="0.2">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2.75" customHeight="1" x14ac:dyDescent="0.2">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2.75" customHeight="1" x14ac:dyDescent="0.2">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2.75" customHeight="1" x14ac:dyDescent="0.2">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2.75" customHeight="1" x14ac:dyDescent="0.2">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2.75" customHeight="1" x14ac:dyDescent="0.2">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2.75" customHeight="1" x14ac:dyDescent="0.2">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2.75" customHeight="1" x14ac:dyDescent="0.2">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2.75" customHeight="1" x14ac:dyDescent="0.2">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2.75" customHeight="1" x14ac:dyDescent="0.2">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2.75" customHeight="1" x14ac:dyDescent="0.2">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2.75" customHeight="1" x14ac:dyDescent="0.2">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2.75" customHeight="1" x14ac:dyDescent="0.2">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2.75" customHeight="1" x14ac:dyDescent="0.2">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2.75" customHeight="1" x14ac:dyDescent="0.2">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2.75" customHeight="1" x14ac:dyDescent="0.2">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2.75" customHeight="1" x14ac:dyDescent="0.2">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2.75" customHeight="1" x14ac:dyDescent="0.2">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2.75" customHeight="1" x14ac:dyDescent="0.2">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2.75" customHeight="1" x14ac:dyDescent="0.2">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2.75" customHeight="1" x14ac:dyDescent="0.2">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2.75" customHeight="1" x14ac:dyDescent="0.2">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2.75" customHeight="1" x14ac:dyDescent="0.2">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2.75" customHeight="1" x14ac:dyDescent="0.2">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2.75" customHeight="1" x14ac:dyDescent="0.2">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2.75" customHeight="1" x14ac:dyDescent="0.2">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2.75" customHeight="1" x14ac:dyDescent="0.2">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2.75" customHeight="1" x14ac:dyDescent="0.2">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2.75" customHeight="1" x14ac:dyDescent="0.2">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2.75" customHeight="1" x14ac:dyDescent="0.2">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2.75" customHeight="1" x14ac:dyDescent="0.2">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2.75" customHeight="1" x14ac:dyDescent="0.2">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2.75" customHeight="1" x14ac:dyDescent="0.2">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2.75" customHeight="1" x14ac:dyDescent="0.2">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2.75" customHeight="1" x14ac:dyDescent="0.2">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2.75" customHeight="1" x14ac:dyDescent="0.2">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2.75" customHeight="1" x14ac:dyDescent="0.2">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2.75" customHeight="1" x14ac:dyDescent="0.2">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2.75" customHeight="1" x14ac:dyDescent="0.2">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2.75" customHeight="1" x14ac:dyDescent="0.2">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2.75" customHeight="1" x14ac:dyDescent="0.2">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2.75" customHeight="1" x14ac:dyDescent="0.2">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2.75" customHeight="1" x14ac:dyDescent="0.2">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2.75" customHeight="1" x14ac:dyDescent="0.2">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2.75" customHeight="1" x14ac:dyDescent="0.2">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2.75" customHeight="1" x14ac:dyDescent="0.2">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2.75" customHeight="1" x14ac:dyDescent="0.2">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2.75" customHeight="1" x14ac:dyDescent="0.2">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2.75" customHeight="1" x14ac:dyDescent="0.2">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2.75" customHeight="1" x14ac:dyDescent="0.2">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2.75" customHeight="1" x14ac:dyDescent="0.2">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2.75" customHeight="1" x14ac:dyDescent="0.2">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2.75" customHeight="1" x14ac:dyDescent="0.2">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2.75" customHeight="1" x14ac:dyDescent="0.2">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2.75" customHeight="1" x14ac:dyDescent="0.2">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2.75" customHeight="1" x14ac:dyDescent="0.2">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2.75" customHeight="1" x14ac:dyDescent="0.2">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2.75" customHeight="1" x14ac:dyDescent="0.2">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2.75" customHeight="1" x14ac:dyDescent="0.2">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2.75" customHeight="1" x14ac:dyDescent="0.2">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2.75" customHeight="1" x14ac:dyDescent="0.2">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2.75" customHeight="1" x14ac:dyDescent="0.2">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2.75" customHeight="1" x14ac:dyDescent="0.2">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2.75" customHeight="1" x14ac:dyDescent="0.2">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2.75" customHeight="1" x14ac:dyDescent="0.2">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2.75" customHeight="1" x14ac:dyDescent="0.2">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2.75" customHeight="1" x14ac:dyDescent="0.2">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2.75" customHeight="1" x14ac:dyDescent="0.2">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2.75" customHeight="1" x14ac:dyDescent="0.2">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2.75" customHeight="1" x14ac:dyDescent="0.2">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2.75" customHeight="1" x14ac:dyDescent="0.2">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2.75" customHeight="1" x14ac:dyDescent="0.2">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2.75" customHeight="1" x14ac:dyDescent="0.2">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2.75" customHeight="1" x14ac:dyDescent="0.2">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2.75" customHeight="1" x14ac:dyDescent="0.2">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2.75" customHeight="1" x14ac:dyDescent="0.2">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2.75" customHeight="1" x14ac:dyDescent="0.2">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2.75" customHeight="1" x14ac:dyDescent="0.2">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2.75" customHeight="1" x14ac:dyDescent="0.2">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2.75" customHeight="1" x14ac:dyDescent="0.2">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2.75" customHeight="1" x14ac:dyDescent="0.2">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2.75" customHeight="1" x14ac:dyDescent="0.2">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2.75" customHeight="1" x14ac:dyDescent="0.2">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ht="12.75" customHeight="1" x14ac:dyDescent="0.2">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ht="12.75" customHeight="1" x14ac:dyDescent="0.2">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ht="12.75" customHeight="1" x14ac:dyDescent="0.2">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row>
    <row r="264" spans="1:26" ht="12.75" customHeight="1" x14ac:dyDescent="0.2">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row>
    <row r="265" spans="1:26" ht="12.75" customHeight="1" x14ac:dyDescent="0.2">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row>
    <row r="266" spans="1:26" ht="12.75" customHeight="1" x14ac:dyDescent="0.2">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row>
    <row r="267" spans="1:26" ht="12.75" customHeight="1" x14ac:dyDescent="0.2">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row>
    <row r="268" spans="1:26" ht="12.75" customHeight="1" x14ac:dyDescent="0.2">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row>
    <row r="269" spans="1:26" ht="12.75" customHeight="1" x14ac:dyDescent="0.2">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row>
    <row r="270" spans="1:26" ht="12.75" customHeight="1" x14ac:dyDescent="0.2">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row>
    <row r="271" spans="1:26" ht="12.75" customHeight="1" x14ac:dyDescent="0.2">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row>
    <row r="272" spans="1:26" ht="12.75" customHeight="1" x14ac:dyDescent="0.2">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row>
    <row r="273" spans="1:26" ht="12.75" customHeight="1" x14ac:dyDescent="0.2">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row>
    <row r="274" spans="1:26" ht="12.75" customHeight="1" x14ac:dyDescent="0.2">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row>
    <row r="275" spans="1:26" ht="12.75" customHeight="1" x14ac:dyDescent="0.2">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row>
    <row r="276" spans="1:26" ht="12.75" customHeight="1" x14ac:dyDescent="0.2">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row>
    <row r="277" spans="1:26" ht="12.75" customHeight="1" x14ac:dyDescent="0.2">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row>
    <row r="278" spans="1:26" ht="12.75" customHeight="1" x14ac:dyDescent="0.2">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row>
    <row r="279" spans="1:26" ht="12.75" customHeight="1" x14ac:dyDescent="0.2">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row>
    <row r="280" spans="1:26" ht="12.75" customHeight="1" x14ac:dyDescent="0.2">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row>
    <row r="281" spans="1:26" ht="12.75" customHeight="1" x14ac:dyDescent="0.2">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row>
    <row r="282" spans="1:26" ht="12.75" customHeight="1" x14ac:dyDescent="0.2">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row>
    <row r="283" spans="1:26" ht="12.75" customHeight="1" x14ac:dyDescent="0.2">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row>
    <row r="284" spans="1:26" ht="12.75" customHeight="1" x14ac:dyDescent="0.2">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row>
    <row r="285" spans="1:26" ht="12.75" customHeight="1" x14ac:dyDescent="0.2">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row>
    <row r="286" spans="1:26" ht="12.75" customHeight="1" x14ac:dyDescent="0.2">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row>
    <row r="287" spans="1:26" ht="12.75" customHeight="1" x14ac:dyDescent="0.2">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row>
    <row r="288" spans="1:26" ht="12.75" customHeight="1" x14ac:dyDescent="0.2">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row>
    <row r="289" spans="1:26" ht="12.75" customHeight="1" x14ac:dyDescent="0.2">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row>
    <row r="290" spans="1:26" ht="12.75" customHeight="1" x14ac:dyDescent="0.2">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2.75" customHeight="1" x14ac:dyDescent="0.2">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2.75" customHeight="1" x14ac:dyDescent="0.2">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2.75" customHeight="1" x14ac:dyDescent="0.2">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2.75" customHeight="1" x14ac:dyDescent="0.2">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2.75" customHeight="1" x14ac:dyDescent="0.2">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2.75" customHeight="1" x14ac:dyDescent="0.2">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2.75" customHeight="1" x14ac:dyDescent="0.2">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2.75" customHeight="1" x14ac:dyDescent="0.2">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2.75" customHeight="1" x14ac:dyDescent="0.2">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2.75" customHeight="1" x14ac:dyDescent="0.2">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2.75" customHeight="1" x14ac:dyDescent="0.2">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2.75" customHeight="1" x14ac:dyDescent="0.2">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2.75" customHeight="1" x14ac:dyDescent="0.2">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2.75" customHeight="1" x14ac:dyDescent="0.2">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2.75" customHeight="1" x14ac:dyDescent="0.2">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2.75" customHeight="1" x14ac:dyDescent="0.2">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2.75" customHeight="1" x14ac:dyDescent="0.2">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2.75" customHeight="1" x14ac:dyDescent="0.2">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2.75" customHeight="1" x14ac:dyDescent="0.2">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2.75" customHeight="1" x14ac:dyDescent="0.2">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2.75" customHeight="1" x14ac:dyDescent="0.2">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2.75" customHeight="1" x14ac:dyDescent="0.2">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2.75" customHeight="1" x14ac:dyDescent="0.2">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2.75" customHeight="1" x14ac:dyDescent="0.2">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2.75" customHeight="1" x14ac:dyDescent="0.2">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2.75" customHeight="1" x14ac:dyDescent="0.2">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2.75" customHeight="1" x14ac:dyDescent="0.2">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2.75" customHeight="1" x14ac:dyDescent="0.2">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2.75" customHeight="1" x14ac:dyDescent="0.2">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2.75" customHeight="1" x14ac:dyDescent="0.2">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2.75" customHeight="1" x14ac:dyDescent="0.2">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2.75" customHeight="1" x14ac:dyDescent="0.2">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2.75" customHeight="1" x14ac:dyDescent="0.2">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2.75" customHeight="1" x14ac:dyDescent="0.2">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2.75" customHeight="1" x14ac:dyDescent="0.2">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2.75" customHeight="1" x14ac:dyDescent="0.2">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2.75" customHeight="1" x14ac:dyDescent="0.2">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2.75" customHeight="1" x14ac:dyDescent="0.2">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2.75" customHeight="1" x14ac:dyDescent="0.2">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2.75" customHeight="1" x14ac:dyDescent="0.2">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2.75" customHeight="1" x14ac:dyDescent="0.2">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2.75" customHeight="1" x14ac:dyDescent="0.2">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2.75" customHeight="1" x14ac:dyDescent="0.2">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2.75" customHeight="1" x14ac:dyDescent="0.2">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2.75" customHeight="1" x14ac:dyDescent="0.2">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2.75" customHeight="1" x14ac:dyDescent="0.2">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2.75" customHeight="1" x14ac:dyDescent="0.2">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2.75" customHeight="1" x14ac:dyDescent="0.2">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2.75" customHeight="1" x14ac:dyDescent="0.2">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2.75" customHeight="1" x14ac:dyDescent="0.2">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2.75" customHeight="1" x14ac:dyDescent="0.2">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2.75" customHeight="1" x14ac:dyDescent="0.2">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2.75" customHeight="1" x14ac:dyDescent="0.2">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2.75" customHeight="1" x14ac:dyDescent="0.2">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2.75" customHeight="1" x14ac:dyDescent="0.2">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2.75" customHeight="1" x14ac:dyDescent="0.2">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2.75" customHeight="1" x14ac:dyDescent="0.2">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2.75" customHeight="1" x14ac:dyDescent="0.2">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2.75" customHeight="1" x14ac:dyDescent="0.2">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2.75" customHeight="1" x14ac:dyDescent="0.2">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2.75" customHeight="1" x14ac:dyDescent="0.2">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2.75" customHeight="1" x14ac:dyDescent="0.2">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2.75" customHeight="1" x14ac:dyDescent="0.2">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2.75" customHeight="1" x14ac:dyDescent="0.2">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2.75" customHeight="1" x14ac:dyDescent="0.2">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2.75" customHeight="1" x14ac:dyDescent="0.2">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2.75" customHeight="1" x14ac:dyDescent="0.2">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2.75" customHeight="1" x14ac:dyDescent="0.2">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2.75" customHeight="1" x14ac:dyDescent="0.2">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2.75" customHeight="1" x14ac:dyDescent="0.2">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2.75" customHeight="1" x14ac:dyDescent="0.2">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2.75" customHeight="1" x14ac:dyDescent="0.2">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2.75" customHeight="1" x14ac:dyDescent="0.2">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2.75" customHeight="1" x14ac:dyDescent="0.2">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2.75" customHeight="1" x14ac:dyDescent="0.2">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2.75" customHeight="1" x14ac:dyDescent="0.2">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2.75" customHeight="1" x14ac:dyDescent="0.2">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2.75" customHeight="1" x14ac:dyDescent="0.2">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2.75" customHeight="1" x14ac:dyDescent="0.2">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2.75" customHeight="1" x14ac:dyDescent="0.2">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2.75" customHeight="1" x14ac:dyDescent="0.2">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2.75" customHeight="1" x14ac:dyDescent="0.2">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2.75" customHeight="1" x14ac:dyDescent="0.2">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2.75" customHeight="1" x14ac:dyDescent="0.2">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2.75" customHeight="1" x14ac:dyDescent="0.2">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2.75" customHeight="1" x14ac:dyDescent="0.2">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2.75" customHeight="1" x14ac:dyDescent="0.2">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2.75" customHeight="1" x14ac:dyDescent="0.2">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2.75" customHeight="1" x14ac:dyDescent="0.2">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2.75" customHeight="1" x14ac:dyDescent="0.2">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2.75" customHeight="1" x14ac:dyDescent="0.2">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2.75" customHeight="1" x14ac:dyDescent="0.2">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2.75" customHeight="1" x14ac:dyDescent="0.2">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2.75" customHeight="1" x14ac:dyDescent="0.2">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2.75" customHeight="1" x14ac:dyDescent="0.2">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2.75" customHeight="1" x14ac:dyDescent="0.2">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2.75" customHeight="1" x14ac:dyDescent="0.2">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2.75" customHeight="1" x14ac:dyDescent="0.2">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2.75" customHeight="1" x14ac:dyDescent="0.2">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2.75" customHeight="1" x14ac:dyDescent="0.2">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2.75" customHeight="1" x14ac:dyDescent="0.2">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2.75" customHeight="1" x14ac:dyDescent="0.2">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2.75" customHeight="1" x14ac:dyDescent="0.2">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2.75" customHeight="1" x14ac:dyDescent="0.2">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2.75" customHeight="1" x14ac:dyDescent="0.2">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2.75" customHeight="1" x14ac:dyDescent="0.2">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2.75" customHeight="1" x14ac:dyDescent="0.2">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2.75" customHeight="1" x14ac:dyDescent="0.2">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2.75" customHeight="1" x14ac:dyDescent="0.2">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2.75" customHeight="1" x14ac:dyDescent="0.2">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2.75" customHeight="1" x14ac:dyDescent="0.2">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2.75" customHeight="1" x14ac:dyDescent="0.2">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2.75" customHeight="1" x14ac:dyDescent="0.2">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2.75" customHeight="1" x14ac:dyDescent="0.2">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2.75" customHeight="1" x14ac:dyDescent="0.2">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2.75" customHeight="1" x14ac:dyDescent="0.2">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2.75" customHeight="1" x14ac:dyDescent="0.2">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2.75" customHeight="1" x14ac:dyDescent="0.2">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2.75" customHeight="1" x14ac:dyDescent="0.2">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2.75" customHeight="1" x14ac:dyDescent="0.2">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2.75" customHeight="1" x14ac:dyDescent="0.2">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2.75" customHeight="1" x14ac:dyDescent="0.2">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2.75" customHeight="1" x14ac:dyDescent="0.2">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2.75" customHeight="1" x14ac:dyDescent="0.2">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2.75" customHeight="1" x14ac:dyDescent="0.2">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2.75" customHeight="1" x14ac:dyDescent="0.2">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2.75" customHeight="1" x14ac:dyDescent="0.2">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2.75" customHeight="1" x14ac:dyDescent="0.2">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2.75" customHeight="1" x14ac:dyDescent="0.2">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2.75" customHeight="1" x14ac:dyDescent="0.2">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2.75" customHeight="1" x14ac:dyDescent="0.2">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2.75" customHeight="1" x14ac:dyDescent="0.2">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2.75" customHeight="1" x14ac:dyDescent="0.2">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2.75" customHeight="1" x14ac:dyDescent="0.2">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2.75" customHeight="1" x14ac:dyDescent="0.2">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2.75" customHeight="1" x14ac:dyDescent="0.2">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2.75" customHeight="1" x14ac:dyDescent="0.2">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2.75" customHeight="1" x14ac:dyDescent="0.2">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2.75" customHeight="1" x14ac:dyDescent="0.2">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2.75" customHeight="1" x14ac:dyDescent="0.2">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2.75" customHeight="1" x14ac:dyDescent="0.2">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2.75" customHeight="1" x14ac:dyDescent="0.2">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2.75" customHeight="1" x14ac:dyDescent="0.2">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2.75" customHeight="1" x14ac:dyDescent="0.2">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2.75" customHeight="1" x14ac:dyDescent="0.2">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2.75" customHeight="1" x14ac:dyDescent="0.2">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2.75" customHeight="1" x14ac:dyDescent="0.2">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2.75" customHeight="1" x14ac:dyDescent="0.2">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2.75" customHeight="1" x14ac:dyDescent="0.2">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2.75" customHeight="1" x14ac:dyDescent="0.2">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2.75" customHeight="1" x14ac:dyDescent="0.2">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2.75" customHeight="1" x14ac:dyDescent="0.2">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2.75" customHeight="1" x14ac:dyDescent="0.2">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2.75" customHeight="1" x14ac:dyDescent="0.2">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2.75" customHeight="1" x14ac:dyDescent="0.2">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2.75" customHeight="1" x14ac:dyDescent="0.2">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2.75" customHeight="1" x14ac:dyDescent="0.2">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2.75" customHeight="1" x14ac:dyDescent="0.2">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2.75" customHeight="1" x14ac:dyDescent="0.2">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2.75" customHeight="1" x14ac:dyDescent="0.2">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2.75" customHeight="1" x14ac:dyDescent="0.2">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2.75" customHeight="1" x14ac:dyDescent="0.2">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2.75" customHeight="1" x14ac:dyDescent="0.2">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2.75" customHeight="1" x14ac:dyDescent="0.2">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2.75" customHeight="1" x14ac:dyDescent="0.2">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2.75" customHeight="1" x14ac:dyDescent="0.2">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2.75" customHeight="1" x14ac:dyDescent="0.2">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2.75" customHeight="1" x14ac:dyDescent="0.2">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2.75" customHeight="1" x14ac:dyDescent="0.2">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2.75" customHeight="1" x14ac:dyDescent="0.2">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2.75" customHeight="1" x14ac:dyDescent="0.2">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2.75" customHeight="1" x14ac:dyDescent="0.2">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2.75" customHeight="1" x14ac:dyDescent="0.2">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2.75" customHeight="1" x14ac:dyDescent="0.2">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2.75" customHeight="1" x14ac:dyDescent="0.2">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2.75" customHeight="1" x14ac:dyDescent="0.2">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2.75" customHeight="1" x14ac:dyDescent="0.2">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2.75" customHeight="1" x14ac:dyDescent="0.2">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2.75" customHeight="1" x14ac:dyDescent="0.2">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2.75" customHeight="1" x14ac:dyDescent="0.2">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2.75" customHeight="1" x14ac:dyDescent="0.2">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2.75" customHeight="1" x14ac:dyDescent="0.2">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2.75" customHeight="1" x14ac:dyDescent="0.2">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2.75" customHeight="1" x14ac:dyDescent="0.2">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2.75" customHeight="1" x14ac:dyDescent="0.2">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2.75" customHeight="1" x14ac:dyDescent="0.2">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2.75" customHeight="1" x14ac:dyDescent="0.2">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2.75" customHeight="1" x14ac:dyDescent="0.2">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2.75" customHeight="1" x14ac:dyDescent="0.2">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2.75" customHeight="1" x14ac:dyDescent="0.2">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2.75" customHeight="1" x14ac:dyDescent="0.2">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2.75" customHeight="1" x14ac:dyDescent="0.2">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2.75" customHeight="1" x14ac:dyDescent="0.2">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2.75" customHeight="1" x14ac:dyDescent="0.2">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2.75" customHeight="1" x14ac:dyDescent="0.2">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2.75" customHeight="1" x14ac:dyDescent="0.2">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2.75" customHeight="1" x14ac:dyDescent="0.2">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2.75" customHeight="1" x14ac:dyDescent="0.2">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2.75" customHeight="1" x14ac:dyDescent="0.2">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2.75" customHeight="1" x14ac:dyDescent="0.2">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row>
    <row r="491" spans="1:26" ht="12.75" customHeight="1" x14ac:dyDescent="0.2">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row>
    <row r="492" spans="1:26" ht="12.75" customHeight="1" x14ac:dyDescent="0.2">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row>
    <row r="493" spans="1:26" ht="12.75" customHeight="1" x14ac:dyDescent="0.2">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row>
    <row r="494" spans="1:26" ht="12.75" customHeight="1" x14ac:dyDescent="0.2">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row>
    <row r="495" spans="1:26" ht="12.75" customHeight="1" x14ac:dyDescent="0.2">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row>
    <row r="496" spans="1:26" ht="12.75" customHeight="1" x14ac:dyDescent="0.2">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row>
    <row r="497" spans="1:26" ht="12.75" customHeight="1" x14ac:dyDescent="0.2">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row>
    <row r="498" spans="1:26" ht="12.75" customHeight="1" x14ac:dyDescent="0.2">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row>
    <row r="499" spans="1:26" ht="12.75" customHeight="1" x14ac:dyDescent="0.2">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row>
    <row r="500" spans="1:26" ht="12.75" customHeight="1" x14ac:dyDescent="0.2">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row>
    <row r="501" spans="1:26" ht="12.75" customHeight="1" x14ac:dyDescent="0.2">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row>
    <row r="502" spans="1:26" ht="12.75" customHeight="1" x14ac:dyDescent="0.2">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row>
    <row r="503" spans="1:26" ht="12.75" customHeight="1" x14ac:dyDescent="0.2">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row>
    <row r="504" spans="1:26" ht="12.75" customHeight="1" x14ac:dyDescent="0.2">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row>
    <row r="505" spans="1:26" ht="12.75" customHeight="1" x14ac:dyDescent="0.2">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row>
    <row r="506" spans="1:26" ht="12.75" customHeight="1" x14ac:dyDescent="0.2">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row>
    <row r="507" spans="1:26" ht="12.75" customHeight="1" x14ac:dyDescent="0.2">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row>
    <row r="508" spans="1:26" ht="12.75" customHeight="1" x14ac:dyDescent="0.2">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row>
    <row r="509" spans="1:26" ht="12.75" customHeight="1" x14ac:dyDescent="0.2">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row>
    <row r="510" spans="1:26" ht="12.75" customHeight="1" x14ac:dyDescent="0.2">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row>
    <row r="511" spans="1:26" ht="12.75" customHeight="1" x14ac:dyDescent="0.2">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row>
    <row r="512" spans="1:26" ht="12.75" customHeight="1" x14ac:dyDescent="0.2">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row>
    <row r="513" spans="1:26" ht="12.75" customHeight="1" x14ac:dyDescent="0.2">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row>
    <row r="514" spans="1:26" ht="12.75" customHeight="1" x14ac:dyDescent="0.2">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row>
    <row r="515" spans="1:26" ht="12.75" customHeight="1" x14ac:dyDescent="0.2">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row>
    <row r="516" spans="1:26" ht="12.75" customHeight="1" x14ac:dyDescent="0.2">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row>
    <row r="517" spans="1:26" ht="12.75" customHeight="1" x14ac:dyDescent="0.2">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row>
    <row r="518" spans="1:26" ht="12.75" customHeight="1" x14ac:dyDescent="0.2">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row>
    <row r="519" spans="1:26" ht="12.75" customHeight="1" x14ac:dyDescent="0.2">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row>
    <row r="520" spans="1:26" ht="12.75" customHeight="1" x14ac:dyDescent="0.2">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row>
    <row r="521" spans="1:26" ht="12.75" customHeight="1" x14ac:dyDescent="0.2">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row>
    <row r="522" spans="1:26" ht="12.75" customHeight="1" x14ac:dyDescent="0.2">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row>
    <row r="523" spans="1:26" ht="12.75" customHeight="1" x14ac:dyDescent="0.2">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row>
    <row r="524" spans="1:26" ht="12.75" customHeight="1" x14ac:dyDescent="0.2">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row>
    <row r="525" spans="1:26" ht="12.75" customHeight="1" x14ac:dyDescent="0.2">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row>
    <row r="526" spans="1:26" ht="12.75" customHeight="1" x14ac:dyDescent="0.2">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row>
    <row r="527" spans="1:26" ht="12.75" customHeight="1" x14ac:dyDescent="0.2">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row>
    <row r="528" spans="1:26" ht="12.75" customHeight="1" x14ac:dyDescent="0.2">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row>
    <row r="529" spans="1:26" ht="12.75" customHeight="1" x14ac:dyDescent="0.2">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row>
    <row r="530" spans="1:26" ht="12.75" customHeight="1" x14ac:dyDescent="0.2">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row>
    <row r="531" spans="1:26" ht="12.75" customHeight="1" x14ac:dyDescent="0.2">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row>
    <row r="532" spans="1:26" ht="12.75" customHeight="1" x14ac:dyDescent="0.2">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row>
    <row r="533" spans="1:26" ht="12.75" customHeight="1" x14ac:dyDescent="0.2">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row>
    <row r="534" spans="1:26" ht="12.75" customHeight="1" x14ac:dyDescent="0.2">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row>
    <row r="535" spans="1:26" ht="12.75" customHeight="1" x14ac:dyDescent="0.2">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row>
    <row r="536" spans="1:26" ht="12.75" customHeight="1" x14ac:dyDescent="0.2">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row>
    <row r="537" spans="1:26" ht="12.75" customHeight="1" x14ac:dyDescent="0.2">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row>
    <row r="538" spans="1:26" ht="12.75" customHeight="1" x14ac:dyDescent="0.2">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row>
    <row r="539" spans="1:26" ht="12.75" customHeight="1" x14ac:dyDescent="0.2">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row>
    <row r="540" spans="1:26" ht="12.75" customHeight="1" x14ac:dyDescent="0.2">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row>
    <row r="541" spans="1:26" ht="12.75" customHeight="1" x14ac:dyDescent="0.2">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row>
    <row r="542" spans="1:26" ht="12.75" customHeight="1" x14ac:dyDescent="0.2">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row>
    <row r="543" spans="1:26" ht="12.75" customHeight="1" x14ac:dyDescent="0.2">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row>
    <row r="544" spans="1:26" ht="12.75" customHeight="1" x14ac:dyDescent="0.2">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row>
    <row r="545" spans="1:26" ht="12.75" customHeight="1" x14ac:dyDescent="0.2">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row>
    <row r="546" spans="1:26" ht="12.75" customHeight="1" x14ac:dyDescent="0.2">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row>
    <row r="547" spans="1:26" ht="12.75" customHeight="1" x14ac:dyDescent="0.2">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row>
    <row r="548" spans="1:26" ht="12.75" customHeight="1" x14ac:dyDescent="0.2">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row>
    <row r="549" spans="1:26" ht="12.75" customHeight="1" x14ac:dyDescent="0.2">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row>
    <row r="550" spans="1:26" ht="12.75" customHeight="1" x14ac:dyDescent="0.2">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row>
    <row r="551" spans="1:26" ht="12.75" customHeight="1" x14ac:dyDescent="0.2">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row>
    <row r="552" spans="1:26" ht="12.75" customHeight="1" x14ac:dyDescent="0.2">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row>
    <row r="553" spans="1:26" ht="12.75" customHeight="1" x14ac:dyDescent="0.2">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row>
    <row r="554" spans="1:26" ht="12.75" customHeight="1" x14ac:dyDescent="0.2">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row>
    <row r="555" spans="1:26" ht="12.75" customHeight="1" x14ac:dyDescent="0.2">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row>
    <row r="556" spans="1:26" ht="12.75" customHeight="1" x14ac:dyDescent="0.2">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row>
    <row r="557" spans="1:26" ht="12.75" customHeight="1" x14ac:dyDescent="0.2">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row>
    <row r="558" spans="1:26" ht="12.75" customHeight="1" x14ac:dyDescent="0.2">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row>
    <row r="559" spans="1:26" ht="12.75" customHeight="1" x14ac:dyDescent="0.2">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row>
    <row r="560" spans="1:26" ht="12.75" customHeight="1" x14ac:dyDescent="0.2">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row>
    <row r="561" spans="1:26" ht="12.75" customHeight="1" x14ac:dyDescent="0.2">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row>
    <row r="562" spans="1:26" ht="12.75" customHeight="1" x14ac:dyDescent="0.2">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row>
    <row r="563" spans="1:26" ht="12.75" customHeight="1" x14ac:dyDescent="0.2">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row>
    <row r="564" spans="1:26" ht="12.75" customHeight="1" x14ac:dyDescent="0.2">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row>
    <row r="565" spans="1:26" ht="12.75" customHeight="1" x14ac:dyDescent="0.2">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row>
    <row r="566" spans="1:26" ht="12.75" customHeight="1" x14ac:dyDescent="0.2">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row>
    <row r="567" spans="1:26" ht="12.75" customHeight="1" x14ac:dyDescent="0.2">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row>
    <row r="568" spans="1:26" ht="12.75" customHeight="1" x14ac:dyDescent="0.2">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row>
    <row r="569" spans="1:26" ht="12.75" customHeight="1" x14ac:dyDescent="0.2">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row>
    <row r="570" spans="1:26" ht="12.75" customHeight="1" x14ac:dyDescent="0.2">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row>
    <row r="571" spans="1:26" ht="12.75" customHeight="1" x14ac:dyDescent="0.2">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row>
    <row r="572" spans="1:26" ht="12.75" customHeight="1" x14ac:dyDescent="0.2">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row>
    <row r="573" spans="1:26" ht="12.75" customHeight="1" x14ac:dyDescent="0.2">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row>
    <row r="574" spans="1:26" ht="12.75" customHeight="1" x14ac:dyDescent="0.2">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row>
    <row r="575" spans="1:26" ht="12.75" customHeight="1" x14ac:dyDescent="0.2">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row>
    <row r="576" spans="1:26" ht="12.75" customHeight="1" x14ac:dyDescent="0.2">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row>
    <row r="577" spans="1:26" ht="12.75" customHeight="1" x14ac:dyDescent="0.2">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row>
    <row r="578" spans="1:26" ht="12.75" customHeight="1" x14ac:dyDescent="0.2">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row>
    <row r="579" spans="1:26" ht="12.75" customHeight="1" x14ac:dyDescent="0.2">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row>
    <row r="580" spans="1:26" ht="12.75" customHeight="1" x14ac:dyDescent="0.2">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row>
    <row r="581" spans="1:26" ht="12.75" customHeight="1" x14ac:dyDescent="0.2">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row>
    <row r="582" spans="1:26" ht="12.75" customHeight="1" x14ac:dyDescent="0.2">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row>
    <row r="583" spans="1:26" ht="12.75" customHeight="1" x14ac:dyDescent="0.2">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row>
    <row r="584" spans="1:26" ht="12.75" customHeight="1" x14ac:dyDescent="0.2">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row>
    <row r="585" spans="1:26" ht="12.75" customHeight="1" x14ac:dyDescent="0.2">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row>
    <row r="586" spans="1:26" ht="12.75" customHeight="1" x14ac:dyDescent="0.2">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row>
    <row r="587" spans="1:26" ht="12.75" customHeight="1" x14ac:dyDescent="0.2">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row>
    <row r="588" spans="1:26" ht="12.75" customHeight="1" x14ac:dyDescent="0.2">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row>
    <row r="589" spans="1:26" ht="12.75" customHeight="1" x14ac:dyDescent="0.2">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row>
    <row r="590" spans="1:26" ht="12.75" customHeight="1" x14ac:dyDescent="0.2">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row>
    <row r="591" spans="1:26" ht="12.75" customHeight="1" x14ac:dyDescent="0.2">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row>
    <row r="592" spans="1:26" ht="12.75" customHeight="1" x14ac:dyDescent="0.2">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row>
    <row r="593" spans="1:26" ht="12.75" customHeight="1" x14ac:dyDescent="0.2">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row>
    <row r="594" spans="1:26" ht="12.75" customHeight="1" x14ac:dyDescent="0.2">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row>
    <row r="595" spans="1:26" ht="12.75" customHeight="1" x14ac:dyDescent="0.2">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row>
    <row r="596" spans="1:26" ht="12.75" customHeight="1" x14ac:dyDescent="0.2">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row>
    <row r="597" spans="1:26" ht="12.75" customHeight="1" x14ac:dyDescent="0.2">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row>
    <row r="598" spans="1:26" ht="12.75" customHeight="1" x14ac:dyDescent="0.2">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row>
    <row r="599" spans="1:26" ht="12.75" customHeight="1" x14ac:dyDescent="0.2">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row>
    <row r="600" spans="1:26" ht="12.75" customHeight="1" x14ac:dyDescent="0.2">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row>
    <row r="601" spans="1:26" ht="12.75" customHeight="1" x14ac:dyDescent="0.2">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row>
    <row r="602" spans="1:26" ht="12.75" customHeight="1" x14ac:dyDescent="0.2">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row>
    <row r="603" spans="1:26" ht="12.75" customHeight="1" x14ac:dyDescent="0.2">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row>
    <row r="604" spans="1:26" ht="12.75" customHeight="1" x14ac:dyDescent="0.2">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row>
    <row r="605" spans="1:26" ht="12.75" customHeight="1" x14ac:dyDescent="0.2">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row>
    <row r="606" spans="1:26" ht="12.75" customHeight="1" x14ac:dyDescent="0.2">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row>
    <row r="607" spans="1:26" ht="12.75" customHeight="1" x14ac:dyDescent="0.2">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row>
    <row r="608" spans="1:26" ht="12.75" customHeight="1" x14ac:dyDescent="0.2">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row>
    <row r="609" spans="1:26" ht="12.75" customHeight="1" x14ac:dyDescent="0.2">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row>
    <row r="610" spans="1:26" ht="12.75" customHeight="1" x14ac:dyDescent="0.2">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row>
    <row r="611" spans="1:26" ht="12.75" customHeight="1" x14ac:dyDescent="0.2">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row>
    <row r="612" spans="1:26" ht="12.75" customHeight="1" x14ac:dyDescent="0.2">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row>
    <row r="613" spans="1:26" ht="12.75" customHeight="1" x14ac:dyDescent="0.2">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row>
    <row r="614" spans="1:26" ht="12.75" customHeight="1" x14ac:dyDescent="0.2">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row>
    <row r="615" spans="1:26" ht="12.75" customHeight="1" x14ac:dyDescent="0.2">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row>
    <row r="616" spans="1:26" ht="12.75" customHeight="1" x14ac:dyDescent="0.2">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row>
    <row r="617" spans="1:26" ht="12.75" customHeight="1" x14ac:dyDescent="0.2">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row>
    <row r="618" spans="1:26" ht="12.75" customHeight="1" x14ac:dyDescent="0.2">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row>
    <row r="619" spans="1:26" ht="12.75" customHeight="1" x14ac:dyDescent="0.2">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row>
    <row r="620" spans="1:26" ht="12.75" customHeight="1" x14ac:dyDescent="0.2">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row>
    <row r="621" spans="1:26" ht="12.75" customHeight="1" x14ac:dyDescent="0.2">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row>
    <row r="622" spans="1:26" ht="12.75" customHeight="1" x14ac:dyDescent="0.2">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row>
    <row r="623" spans="1:26" ht="12.75" customHeight="1" x14ac:dyDescent="0.2">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row>
    <row r="624" spans="1:26" ht="12.75" customHeight="1" x14ac:dyDescent="0.2">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row>
    <row r="625" spans="1:26" ht="12.75" customHeight="1" x14ac:dyDescent="0.2">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row>
    <row r="626" spans="1:26" ht="12.75" customHeight="1" x14ac:dyDescent="0.2">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row>
    <row r="627" spans="1:26" ht="12.75" customHeight="1" x14ac:dyDescent="0.2">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row>
    <row r="628" spans="1:26" ht="12.75" customHeight="1" x14ac:dyDescent="0.2">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row>
    <row r="629" spans="1:26" ht="12.75" customHeight="1" x14ac:dyDescent="0.2">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row>
    <row r="630" spans="1:26" ht="12.75" customHeight="1" x14ac:dyDescent="0.2">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row>
    <row r="631" spans="1:26" ht="12.75" customHeight="1" x14ac:dyDescent="0.2">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row>
    <row r="632" spans="1:26" ht="12.75" customHeight="1" x14ac:dyDescent="0.2">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row>
    <row r="633" spans="1:26" ht="12.75" customHeight="1" x14ac:dyDescent="0.2">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row>
    <row r="634" spans="1:26" ht="12.75" customHeight="1" x14ac:dyDescent="0.2">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row>
    <row r="635" spans="1:26" ht="12.75" customHeight="1" x14ac:dyDescent="0.2">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row>
    <row r="636" spans="1:26" ht="12.75" customHeight="1" x14ac:dyDescent="0.2">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row>
    <row r="637" spans="1:26" ht="12.75" customHeight="1" x14ac:dyDescent="0.2">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row>
    <row r="638" spans="1:26" ht="12.75" customHeight="1" x14ac:dyDescent="0.2">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row>
    <row r="639" spans="1:26" ht="12.75" customHeight="1" x14ac:dyDescent="0.2">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row>
    <row r="640" spans="1:26" ht="12.75" customHeight="1" x14ac:dyDescent="0.2">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row>
    <row r="641" spans="1:26" ht="12.75" customHeight="1" x14ac:dyDescent="0.2">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row>
    <row r="642" spans="1:26" ht="12.75" customHeight="1" x14ac:dyDescent="0.2">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row>
    <row r="643" spans="1:26" ht="12.75" customHeight="1" x14ac:dyDescent="0.2">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row>
    <row r="644" spans="1:26" ht="12.75" customHeight="1" x14ac:dyDescent="0.2">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row>
    <row r="645" spans="1:26" ht="12.75" customHeight="1" x14ac:dyDescent="0.2">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row>
    <row r="646" spans="1:26" ht="12.75" customHeight="1" x14ac:dyDescent="0.2">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row>
    <row r="647" spans="1:26" ht="12.75" customHeight="1" x14ac:dyDescent="0.2">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row>
    <row r="648" spans="1:26" ht="12.75" customHeight="1" x14ac:dyDescent="0.2">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row>
    <row r="649" spans="1:26" ht="12.75" customHeight="1" x14ac:dyDescent="0.2">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row>
    <row r="650" spans="1:26" ht="12.75" customHeight="1" x14ac:dyDescent="0.2">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row>
    <row r="651" spans="1:26" ht="12.75" customHeight="1" x14ac:dyDescent="0.2">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row>
    <row r="652" spans="1:26" ht="12.75" customHeight="1" x14ac:dyDescent="0.2">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row>
    <row r="653" spans="1:26" ht="12.75" customHeight="1" x14ac:dyDescent="0.2">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row>
    <row r="654" spans="1:26" ht="12.75" customHeight="1" x14ac:dyDescent="0.2">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row>
    <row r="655" spans="1:26" ht="12.75" customHeight="1" x14ac:dyDescent="0.2">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row>
    <row r="656" spans="1:26" ht="12.75" customHeight="1" x14ac:dyDescent="0.2">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row>
    <row r="657" spans="1:26" ht="12.75" customHeight="1" x14ac:dyDescent="0.2">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row>
    <row r="658" spans="1:26" ht="12.75" customHeight="1" x14ac:dyDescent="0.2">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row>
    <row r="659" spans="1:26" ht="12.75" customHeight="1" x14ac:dyDescent="0.2">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row>
    <row r="660" spans="1:26" ht="12.75" customHeight="1" x14ac:dyDescent="0.2">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row>
    <row r="661" spans="1:26" ht="12.75" customHeight="1" x14ac:dyDescent="0.2">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row>
    <row r="662" spans="1:26" ht="12.75" customHeight="1" x14ac:dyDescent="0.2">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row>
    <row r="663" spans="1:26" ht="12.75" customHeight="1" x14ac:dyDescent="0.2">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row>
    <row r="664" spans="1:26" ht="12.75" customHeight="1" x14ac:dyDescent="0.2">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row>
    <row r="665" spans="1:26" ht="12.75" customHeight="1" x14ac:dyDescent="0.2">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row>
    <row r="666" spans="1:26" ht="12.75" customHeight="1" x14ac:dyDescent="0.2">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row>
    <row r="667" spans="1:26" ht="12.75" customHeight="1" x14ac:dyDescent="0.2">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row>
    <row r="668" spans="1:26" ht="12.75" customHeight="1" x14ac:dyDescent="0.2">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row>
    <row r="669" spans="1:26" ht="12.75" customHeight="1" x14ac:dyDescent="0.2">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row>
    <row r="670" spans="1:26" ht="12.75" customHeight="1" x14ac:dyDescent="0.2">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row>
    <row r="671" spans="1:26" ht="12.75" customHeight="1" x14ac:dyDescent="0.2">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row>
    <row r="672" spans="1:26" ht="12.75" customHeight="1" x14ac:dyDescent="0.2">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row>
    <row r="673" spans="1:26" ht="12.75" customHeight="1" x14ac:dyDescent="0.2">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row>
    <row r="674" spans="1:26" ht="12.75" customHeight="1" x14ac:dyDescent="0.2">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row>
    <row r="675" spans="1:26" ht="12.75" customHeight="1" x14ac:dyDescent="0.2">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row>
    <row r="676" spans="1:26" ht="12.75" customHeight="1" x14ac:dyDescent="0.2">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row>
    <row r="677" spans="1:26" ht="12.75" customHeight="1" x14ac:dyDescent="0.2">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row>
    <row r="678" spans="1:26" ht="12.75" customHeight="1" x14ac:dyDescent="0.2">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row>
    <row r="679" spans="1:26" ht="12.75" customHeight="1" x14ac:dyDescent="0.2">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row>
    <row r="680" spans="1:26" ht="12.75" customHeight="1" x14ac:dyDescent="0.2">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row>
    <row r="681" spans="1:26" ht="12.75" customHeight="1" x14ac:dyDescent="0.2">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row>
    <row r="682" spans="1:26" ht="12.75" customHeight="1" x14ac:dyDescent="0.2">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row>
    <row r="683" spans="1:26" ht="12.75" customHeight="1" x14ac:dyDescent="0.2">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row>
    <row r="684" spans="1:26" ht="12.75" customHeight="1" x14ac:dyDescent="0.2">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row>
    <row r="685" spans="1:26" ht="12.75" customHeight="1" x14ac:dyDescent="0.2">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row>
    <row r="686" spans="1:26" ht="12.75" customHeight="1" x14ac:dyDescent="0.2">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row>
    <row r="687" spans="1:26" ht="12.75" customHeight="1" x14ac:dyDescent="0.2">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row>
    <row r="688" spans="1:26" ht="12.75" customHeight="1" x14ac:dyDescent="0.2">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row>
    <row r="689" spans="1:26" ht="12.75" customHeight="1" x14ac:dyDescent="0.2">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row>
    <row r="690" spans="1:26" ht="12.75" customHeight="1" x14ac:dyDescent="0.2">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row>
    <row r="691" spans="1:26" ht="12.75" customHeight="1" x14ac:dyDescent="0.2">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row>
    <row r="692" spans="1:26" ht="12.75" customHeight="1" x14ac:dyDescent="0.2">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row>
    <row r="693" spans="1:26" ht="12.75" customHeight="1" x14ac:dyDescent="0.2">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row>
    <row r="694" spans="1:26" ht="12.75" customHeight="1" x14ac:dyDescent="0.2">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row>
    <row r="695" spans="1:26" ht="12.75" customHeight="1" x14ac:dyDescent="0.2">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row>
    <row r="696" spans="1:26" ht="12.75" customHeight="1" x14ac:dyDescent="0.2">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row>
    <row r="697" spans="1:26" ht="12.75" customHeight="1" x14ac:dyDescent="0.2">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row>
    <row r="698" spans="1:26" ht="12.75" customHeight="1" x14ac:dyDescent="0.2">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row>
    <row r="699" spans="1:26" ht="12.75" customHeight="1" x14ac:dyDescent="0.2">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row>
    <row r="700" spans="1:26" ht="12.75" customHeight="1" x14ac:dyDescent="0.2">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row>
    <row r="701" spans="1:26" ht="12.75" customHeight="1" x14ac:dyDescent="0.2">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row>
    <row r="702" spans="1:26" ht="12.75" customHeight="1" x14ac:dyDescent="0.2">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row>
    <row r="703" spans="1:26" ht="12.75" customHeight="1" x14ac:dyDescent="0.2">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row>
    <row r="704" spans="1:26" ht="12.75" customHeight="1" x14ac:dyDescent="0.2">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row>
    <row r="705" spans="1:26" ht="12.75" customHeight="1" x14ac:dyDescent="0.2">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row>
    <row r="706" spans="1:26" ht="12.75" customHeight="1" x14ac:dyDescent="0.2">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row>
    <row r="707" spans="1:26" ht="12.75" customHeight="1" x14ac:dyDescent="0.2">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row>
    <row r="708" spans="1:26" ht="12.75" customHeight="1" x14ac:dyDescent="0.2">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row>
    <row r="709" spans="1:26" ht="12.75" customHeight="1" x14ac:dyDescent="0.2">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row>
    <row r="710" spans="1:26" ht="12.75" customHeight="1" x14ac:dyDescent="0.2">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row>
    <row r="711" spans="1:26" ht="12.75" customHeight="1" x14ac:dyDescent="0.2">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row>
    <row r="712" spans="1:26" ht="12.75" customHeight="1" x14ac:dyDescent="0.2">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row>
    <row r="713" spans="1:26" ht="12.75" customHeight="1" x14ac:dyDescent="0.2">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row>
    <row r="714" spans="1:26" ht="12.75" customHeight="1" x14ac:dyDescent="0.2">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row>
    <row r="715" spans="1:26" ht="12.75" customHeight="1" x14ac:dyDescent="0.2">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row>
    <row r="716" spans="1:26" ht="12.75" customHeight="1" x14ac:dyDescent="0.2">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row>
    <row r="717" spans="1:26" ht="12.75" customHeight="1" x14ac:dyDescent="0.2">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row>
    <row r="718" spans="1:26" ht="12.75" customHeight="1" x14ac:dyDescent="0.2">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row>
    <row r="719" spans="1:26" ht="12.75" customHeight="1" x14ac:dyDescent="0.2">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row>
    <row r="720" spans="1:26" ht="12.75" customHeight="1" x14ac:dyDescent="0.2">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row>
    <row r="721" spans="1:26" ht="12.75" customHeight="1" x14ac:dyDescent="0.2">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row>
    <row r="722" spans="1:26" ht="12.75" customHeight="1" x14ac:dyDescent="0.2">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row>
    <row r="723" spans="1:26" ht="12.75" customHeight="1" x14ac:dyDescent="0.2">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row>
    <row r="724" spans="1:26" ht="12.75" customHeight="1" x14ac:dyDescent="0.2">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row>
    <row r="725" spans="1:26" ht="12.75" customHeight="1" x14ac:dyDescent="0.2">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row>
    <row r="726" spans="1:26" ht="12.75" customHeight="1" x14ac:dyDescent="0.2">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row>
    <row r="727" spans="1:26" ht="12.75" customHeight="1" x14ac:dyDescent="0.2">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row>
    <row r="728" spans="1:26" ht="12.75" customHeight="1" x14ac:dyDescent="0.2">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row>
    <row r="729" spans="1:26" ht="12.75" customHeight="1" x14ac:dyDescent="0.2">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row>
    <row r="730" spans="1:26" ht="12.75" customHeight="1" x14ac:dyDescent="0.2">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row>
    <row r="731" spans="1:26" ht="12.75" customHeight="1" x14ac:dyDescent="0.2">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row>
    <row r="732" spans="1:26" ht="12.75" customHeight="1" x14ac:dyDescent="0.2">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row>
    <row r="733" spans="1:26" ht="12.75" customHeight="1" x14ac:dyDescent="0.2">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row>
    <row r="734" spans="1:26" ht="12.75" customHeight="1" x14ac:dyDescent="0.2">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row>
    <row r="735" spans="1:26" ht="12.75" customHeight="1" x14ac:dyDescent="0.2">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row>
    <row r="736" spans="1:26" ht="12.75" customHeight="1" x14ac:dyDescent="0.2">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row>
    <row r="737" spans="1:26" ht="12.75" customHeight="1" x14ac:dyDescent="0.2">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row>
    <row r="738" spans="1:26" ht="12.75" customHeight="1" x14ac:dyDescent="0.2">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row>
    <row r="739" spans="1:26" ht="12.75" customHeight="1" x14ac:dyDescent="0.2">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row>
    <row r="740" spans="1:26" ht="12.75" customHeight="1" x14ac:dyDescent="0.2">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row>
    <row r="741" spans="1:26" ht="12.75" customHeight="1" x14ac:dyDescent="0.2">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row>
    <row r="742" spans="1:26" ht="12.75" customHeight="1" x14ac:dyDescent="0.2">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row>
    <row r="743" spans="1:26" ht="12.75" customHeight="1" x14ac:dyDescent="0.2">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row>
    <row r="744" spans="1:26" ht="12.75" customHeight="1" x14ac:dyDescent="0.2">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row>
    <row r="745" spans="1:26" ht="12.75" customHeight="1" x14ac:dyDescent="0.2">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row>
    <row r="746" spans="1:26" ht="12.75" customHeight="1" x14ac:dyDescent="0.2">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row>
    <row r="747" spans="1:26" ht="12.75" customHeight="1" x14ac:dyDescent="0.2">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row>
    <row r="748" spans="1:26" ht="12.75" customHeight="1" x14ac:dyDescent="0.2">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row>
    <row r="749" spans="1:26" ht="12.75" customHeight="1" x14ac:dyDescent="0.2">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row>
    <row r="750" spans="1:26" ht="12.75" customHeight="1" x14ac:dyDescent="0.2">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row>
    <row r="751" spans="1:26" ht="12.75" customHeight="1" x14ac:dyDescent="0.2">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row>
    <row r="752" spans="1:26" ht="12.75" customHeight="1" x14ac:dyDescent="0.2">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row>
    <row r="753" spans="1:26" ht="12.75" customHeight="1" x14ac:dyDescent="0.2">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row>
    <row r="754" spans="1:26" ht="12.75" customHeight="1" x14ac:dyDescent="0.2">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row>
    <row r="755" spans="1:26" ht="12.75" customHeight="1" x14ac:dyDescent="0.2">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row>
    <row r="756" spans="1:26" ht="12.75" customHeight="1" x14ac:dyDescent="0.2">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row>
    <row r="757" spans="1:26" ht="12.75" customHeight="1" x14ac:dyDescent="0.2">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row>
    <row r="758" spans="1:26" ht="12.75" customHeight="1" x14ac:dyDescent="0.2">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row>
    <row r="759" spans="1:26" ht="12.75" customHeight="1" x14ac:dyDescent="0.2">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row>
    <row r="760" spans="1:26" ht="12.75" customHeight="1" x14ac:dyDescent="0.2">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row>
    <row r="761" spans="1:26" ht="12.75" customHeight="1" x14ac:dyDescent="0.2">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row>
    <row r="762" spans="1:26" ht="12.75" customHeight="1" x14ac:dyDescent="0.2">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row>
    <row r="763" spans="1:26" ht="12.75" customHeight="1" x14ac:dyDescent="0.2">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row>
    <row r="764" spans="1:26" ht="12.75" customHeight="1" x14ac:dyDescent="0.2">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row>
    <row r="765" spans="1:26" ht="12.75" customHeight="1" x14ac:dyDescent="0.2">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row>
    <row r="766" spans="1:26" ht="12.75" customHeight="1" x14ac:dyDescent="0.2">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row>
    <row r="767" spans="1:26" ht="12.75" customHeight="1" x14ac:dyDescent="0.2">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row>
    <row r="768" spans="1:26" ht="12.75" customHeight="1" x14ac:dyDescent="0.2">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row>
    <row r="769" spans="1:26" ht="12.75" customHeight="1" x14ac:dyDescent="0.2">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row>
    <row r="770" spans="1:26" ht="12.75" customHeight="1" x14ac:dyDescent="0.2">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row>
    <row r="771" spans="1:26" ht="12.75" customHeight="1" x14ac:dyDescent="0.2">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row>
    <row r="772" spans="1:26" ht="12.75" customHeight="1" x14ac:dyDescent="0.2">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row>
    <row r="773" spans="1:26" ht="12.75" customHeight="1" x14ac:dyDescent="0.2">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row>
    <row r="774" spans="1:26" ht="12.75" customHeight="1" x14ac:dyDescent="0.2">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row>
    <row r="775" spans="1:26" ht="12.75" customHeight="1" x14ac:dyDescent="0.2">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row>
    <row r="776" spans="1:26" ht="12.75" customHeight="1" x14ac:dyDescent="0.2">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row>
    <row r="777" spans="1:26" ht="12.75" customHeight="1" x14ac:dyDescent="0.2">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row>
    <row r="778" spans="1:26" ht="12.75" customHeight="1" x14ac:dyDescent="0.2">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row>
    <row r="779" spans="1:26" ht="12.75" customHeight="1" x14ac:dyDescent="0.2">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row>
    <row r="780" spans="1:26" ht="12.75" customHeight="1" x14ac:dyDescent="0.2">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row>
    <row r="781" spans="1:26" ht="12.75" customHeight="1" x14ac:dyDescent="0.2">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row>
    <row r="782" spans="1:26" ht="12.75" customHeight="1" x14ac:dyDescent="0.2">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row>
    <row r="783" spans="1:26" ht="12.75" customHeight="1" x14ac:dyDescent="0.2">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row>
    <row r="784" spans="1:26" ht="12.75" customHeight="1" x14ac:dyDescent="0.2">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row>
    <row r="785" spans="1:26" ht="12.75" customHeight="1" x14ac:dyDescent="0.2">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row>
    <row r="786" spans="1:26" ht="12.75" customHeight="1" x14ac:dyDescent="0.2">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row>
    <row r="787" spans="1:26" ht="12.75" customHeight="1" x14ac:dyDescent="0.2">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row>
    <row r="788" spans="1:26" ht="12.75" customHeight="1" x14ac:dyDescent="0.2">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row>
    <row r="789" spans="1:26" ht="12.75" customHeight="1" x14ac:dyDescent="0.2">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row>
    <row r="790" spans="1:26" ht="12.75" customHeight="1" x14ac:dyDescent="0.2">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row>
    <row r="791" spans="1:26" ht="12.75" customHeight="1" x14ac:dyDescent="0.2">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row>
    <row r="792" spans="1:26" ht="12.75" customHeight="1" x14ac:dyDescent="0.2">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row>
    <row r="793" spans="1:26" ht="12.75" customHeight="1" x14ac:dyDescent="0.2">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row>
    <row r="794" spans="1:26" ht="12.75" customHeight="1" x14ac:dyDescent="0.2">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row>
    <row r="795" spans="1:26" ht="12.75" customHeight="1" x14ac:dyDescent="0.2">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row>
    <row r="796" spans="1:26" ht="12.75" customHeight="1" x14ac:dyDescent="0.2">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row>
    <row r="797" spans="1:26" ht="12.75" customHeight="1" x14ac:dyDescent="0.2">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row>
    <row r="798" spans="1:26" ht="12.75" customHeight="1" x14ac:dyDescent="0.2">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row>
    <row r="799" spans="1:26" ht="12.75" customHeight="1" x14ac:dyDescent="0.2">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row>
    <row r="800" spans="1:26" ht="12.75" customHeight="1" x14ac:dyDescent="0.2">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row>
    <row r="801" spans="1:26" ht="12.75" customHeight="1" x14ac:dyDescent="0.2">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row>
    <row r="802" spans="1:26" ht="12.75" customHeight="1" x14ac:dyDescent="0.2">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row>
    <row r="803" spans="1:26" ht="12.75" customHeight="1" x14ac:dyDescent="0.2">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row>
    <row r="804" spans="1:26" ht="12.75" customHeight="1" x14ac:dyDescent="0.2">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row>
    <row r="805" spans="1:26" ht="12.75" customHeight="1" x14ac:dyDescent="0.2">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row>
    <row r="806" spans="1:26" ht="12.75" customHeight="1" x14ac:dyDescent="0.2">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row>
    <row r="807" spans="1:26" ht="12.75" customHeight="1" x14ac:dyDescent="0.2">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row>
    <row r="808" spans="1:26" ht="12.75" customHeight="1" x14ac:dyDescent="0.2">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row>
    <row r="809" spans="1:26" ht="12.75" customHeight="1" x14ac:dyDescent="0.2">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row>
    <row r="810" spans="1:26" ht="12.75" customHeight="1" x14ac:dyDescent="0.2">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row>
    <row r="811" spans="1:26" ht="12.75" customHeight="1" x14ac:dyDescent="0.2">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row>
    <row r="812" spans="1:26" ht="12.75" customHeight="1" x14ac:dyDescent="0.2">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row>
    <row r="813" spans="1:26" ht="12.75" customHeight="1" x14ac:dyDescent="0.2">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row>
    <row r="814" spans="1:26" ht="12.75" customHeight="1" x14ac:dyDescent="0.2">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row>
    <row r="815" spans="1:26" ht="12.75" customHeight="1" x14ac:dyDescent="0.2">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row>
    <row r="816" spans="1:26" ht="12.75" customHeight="1" x14ac:dyDescent="0.2">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row>
    <row r="817" spans="1:26" ht="12.75" customHeight="1" x14ac:dyDescent="0.2">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row>
    <row r="818" spans="1:26" ht="12.75" customHeight="1" x14ac:dyDescent="0.2">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row>
    <row r="819" spans="1:26" ht="12.75" customHeight="1" x14ac:dyDescent="0.2">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row>
    <row r="820" spans="1:26" ht="12.75" customHeight="1" x14ac:dyDescent="0.2">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row>
    <row r="821" spans="1:26" ht="12.75" customHeight="1" x14ac:dyDescent="0.2">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row>
    <row r="822" spans="1:26" ht="12.75" customHeight="1" x14ac:dyDescent="0.2">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row>
    <row r="823" spans="1:26" ht="12.75" customHeight="1" x14ac:dyDescent="0.2">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row>
    <row r="824" spans="1:26" ht="12.75" customHeight="1" x14ac:dyDescent="0.2">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row>
    <row r="825" spans="1:26" ht="12.75" customHeight="1" x14ac:dyDescent="0.2">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row>
    <row r="826" spans="1:26" ht="12.75" customHeight="1" x14ac:dyDescent="0.2">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row>
    <row r="827" spans="1:26" ht="12.75" customHeight="1" x14ac:dyDescent="0.2">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row>
    <row r="828" spans="1:26" ht="12.75" customHeight="1" x14ac:dyDescent="0.2">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row>
    <row r="829" spans="1:26" ht="12.75" customHeight="1" x14ac:dyDescent="0.2">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row>
    <row r="830" spans="1:26" ht="12.75" customHeight="1" x14ac:dyDescent="0.2">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row>
    <row r="831" spans="1:26" ht="12.75" customHeight="1" x14ac:dyDescent="0.2">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row>
    <row r="832" spans="1:26" ht="12.75" customHeight="1" x14ac:dyDescent="0.2">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row>
    <row r="833" spans="1:26" ht="12.75" customHeight="1" x14ac:dyDescent="0.2">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row>
    <row r="834" spans="1:26" ht="12.75" customHeight="1" x14ac:dyDescent="0.2">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row>
    <row r="835" spans="1:26" ht="12.75" customHeight="1" x14ac:dyDescent="0.2">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row>
    <row r="836" spans="1:26" ht="12.75" customHeight="1" x14ac:dyDescent="0.2">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row>
    <row r="837" spans="1:26" ht="12.75" customHeight="1" x14ac:dyDescent="0.2">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row>
    <row r="838" spans="1:26" ht="12.75" customHeight="1" x14ac:dyDescent="0.2">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row>
    <row r="839" spans="1:26" ht="12.75" customHeight="1" x14ac:dyDescent="0.2">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row>
    <row r="840" spans="1:26" ht="12.75" customHeight="1" x14ac:dyDescent="0.2">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row>
    <row r="841" spans="1:26" ht="12.75" customHeight="1" x14ac:dyDescent="0.2">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row>
    <row r="842" spans="1:26" ht="12.75" customHeight="1" x14ac:dyDescent="0.2">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row>
    <row r="843" spans="1:26" ht="12.75" customHeight="1" x14ac:dyDescent="0.2">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row>
    <row r="844" spans="1:26" ht="12.75" customHeight="1" x14ac:dyDescent="0.2">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row>
    <row r="845" spans="1:26" ht="12.75" customHeight="1" x14ac:dyDescent="0.2">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row>
    <row r="846" spans="1:26" ht="12.75" customHeight="1" x14ac:dyDescent="0.2">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row>
    <row r="847" spans="1:26" ht="12.75" customHeight="1" x14ac:dyDescent="0.2">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row>
    <row r="848" spans="1:26" ht="12.75" customHeight="1" x14ac:dyDescent="0.2">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row>
    <row r="849" spans="1:26" ht="12.75" customHeight="1" x14ac:dyDescent="0.2">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row>
    <row r="850" spans="1:26" ht="12.75" customHeight="1" x14ac:dyDescent="0.2">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row>
    <row r="851" spans="1:26" ht="12.75" customHeight="1" x14ac:dyDescent="0.2">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row>
    <row r="852" spans="1:26" ht="12.75" customHeight="1" x14ac:dyDescent="0.2">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row>
    <row r="853" spans="1:26" ht="12.75" customHeight="1" x14ac:dyDescent="0.2">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row>
    <row r="854" spans="1:26" ht="12.75" customHeight="1" x14ac:dyDescent="0.2">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row>
    <row r="855" spans="1:26" ht="12.75" customHeight="1" x14ac:dyDescent="0.2">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row>
    <row r="856" spans="1:26" ht="12.75" customHeight="1" x14ac:dyDescent="0.2">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row>
    <row r="857" spans="1:26" ht="12.75" customHeight="1" x14ac:dyDescent="0.2">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row>
    <row r="858" spans="1:26" ht="12.75" customHeight="1" x14ac:dyDescent="0.2">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row>
    <row r="859" spans="1:26" ht="12.75" customHeight="1" x14ac:dyDescent="0.2">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row>
    <row r="860" spans="1:26" ht="12.75" customHeight="1" x14ac:dyDescent="0.2">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row>
    <row r="861" spans="1:26" ht="12.75" customHeight="1" x14ac:dyDescent="0.2">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row>
    <row r="862" spans="1:26" ht="12.75" customHeight="1" x14ac:dyDescent="0.2">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row>
    <row r="863" spans="1:26" ht="12.75" customHeight="1" x14ac:dyDescent="0.2">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row>
    <row r="864" spans="1:26" ht="12.75" customHeight="1" x14ac:dyDescent="0.2">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row>
    <row r="865" spans="1:26" ht="12.75" customHeight="1" x14ac:dyDescent="0.2">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row>
    <row r="866" spans="1:26" ht="12.75" customHeight="1" x14ac:dyDescent="0.2">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row>
    <row r="867" spans="1:26" ht="12.75" customHeight="1" x14ac:dyDescent="0.2">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row>
    <row r="868" spans="1:26" ht="12.75" customHeight="1" x14ac:dyDescent="0.2">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row>
    <row r="869" spans="1:26" ht="12.75" customHeight="1" x14ac:dyDescent="0.2">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row>
    <row r="870" spans="1:26" ht="12.75" customHeight="1" x14ac:dyDescent="0.2">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row>
    <row r="871" spans="1:26" ht="12.75" customHeight="1" x14ac:dyDescent="0.2">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row>
    <row r="872" spans="1:26" ht="12.75" customHeight="1" x14ac:dyDescent="0.2">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row>
    <row r="873" spans="1:26" ht="12.75" customHeight="1" x14ac:dyDescent="0.2">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row>
    <row r="874" spans="1:26" ht="12.75" customHeight="1" x14ac:dyDescent="0.2">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row>
    <row r="875" spans="1:26" ht="12.75" customHeight="1" x14ac:dyDescent="0.2">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row>
    <row r="876" spans="1:26" ht="12.75" customHeight="1" x14ac:dyDescent="0.2">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row>
    <row r="877" spans="1:26" ht="12.75" customHeight="1" x14ac:dyDescent="0.2">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row>
    <row r="878" spans="1:26" ht="12.75" customHeight="1" x14ac:dyDescent="0.2">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row>
    <row r="879" spans="1:26" ht="12.75" customHeight="1" x14ac:dyDescent="0.2">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row>
    <row r="880" spans="1:26" ht="12.75" customHeight="1" x14ac:dyDescent="0.2">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row>
    <row r="881" spans="1:26" ht="12.75" customHeight="1" x14ac:dyDescent="0.2">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row>
    <row r="882" spans="1:26" ht="12.75" customHeight="1" x14ac:dyDescent="0.2">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row>
    <row r="883" spans="1:26" ht="12.75" customHeight="1" x14ac:dyDescent="0.2">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row>
    <row r="884" spans="1:26" ht="12.75" customHeight="1" x14ac:dyDescent="0.2">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row>
    <row r="885" spans="1:26" ht="12.75" customHeight="1" x14ac:dyDescent="0.2">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row>
    <row r="886" spans="1:26" ht="12.75" customHeight="1" x14ac:dyDescent="0.2">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row>
    <row r="887" spans="1:26" ht="12.75" customHeight="1" x14ac:dyDescent="0.2">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row>
    <row r="888" spans="1:26" ht="12.75" customHeight="1" x14ac:dyDescent="0.2">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row>
    <row r="889" spans="1:26" ht="12.75" customHeight="1" x14ac:dyDescent="0.2">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row>
    <row r="890" spans="1:26" ht="12.75" customHeight="1" x14ac:dyDescent="0.2">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row>
    <row r="891" spans="1:26" ht="12.75" customHeight="1" x14ac:dyDescent="0.2">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row>
    <row r="892" spans="1:26" ht="12.75" customHeight="1" x14ac:dyDescent="0.2">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row>
    <row r="893" spans="1:26" ht="12.75" customHeight="1" x14ac:dyDescent="0.2">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row>
    <row r="894" spans="1:26" ht="12.75" customHeight="1" x14ac:dyDescent="0.2">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row>
    <row r="895" spans="1:26" ht="12.75" customHeight="1" x14ac:dyDescent="0.2">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row>
    <row r="896" spans="1:26" ht="12.75" customHeight="1" x14ac:dyDescent="0.2">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row>
    <row r="897" spans="1:26" ht="12.75" customHeight="1" x14ac:dyDescent="0.2">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row>
    <row r="898" spans="1:26" ht="12.75" customHeight="1" x14ac:dyDescent="0.2">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row>
    <row r="899" spans="1:26" ht="12.75" customHeight="1" x14ac:dyDescent="0.2">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row>
    <row r="900" spans="1:26" ht="12.75" customHeight="1" x14ac:dyDescent="0.2">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row>
    <row r="901" spans="1:26" ht="12.75" customHeight="1" x14ac:dyDescent="0.2">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row>
    <row r="902" spans="1:26" ht="12.75" customHeight="1" x14ac:dyDescent="0.2">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row>
    <row r="903" spans="1:26" ht="12.75" customHeight="1" x14ac:dyDescent="0.2">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row>
    <row r="904" spans="1:26" ht="12.75" customHeight="1" x14ac:dyDescent="0.2">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row>
    <row r="905" spans="1:26" ht="12.75" customHeight="1" x14ac:dyDescent="0.2">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row>
    <row r="906" spans="1:26" ht="12.75" customHeight="1" x14ac:dyDescent="0.2">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row>
    <row r="907" spans="1:26" ht="12.75" customHeight="1" x14ac:dyDescent="0.2">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row>
    <row r="908" spans="1:26" ht="12.75" customHeight="1" x14ac:dyDescent="0.2">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row>
    <row r="909" spans="1:26" ht="12.75" customHeight="1" x14ac:dyDescent="0.2">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row>
    <row r="910" spans="1:26" ht="12.75" customHeight="1" x14ac:dyDescent="0.2">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row>
    <row r="911" spans="1:26" ht="12.75" customHeight="1" x14ac:dyDescent="0.2">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row>
    <row r="912" spans="1:26" ht="12.75" customHeight="1" x14ac:dyDescent="0.2">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row>
    <row r="913" spans="1:26" ht="12.75" customHeight="1" x14ac:dyDescent="0.2">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row>
    <row r="914" spans="1:26" ht="12.75" customHeight="1" x14ac:dyDescent="0.2">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row>
    <row r="915" spans="1:26" ht="12.75" customHeight="1" x14ac:dyDescent="0.2">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row>
    <row r="916" spans="1:26" ht="12.75" customHeight="1" x14ac:dyDescent="0.2">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row>
    <row r="917" spans="1:26" ht="12.75" customHeight="1" x14ac:dyDescent="0.2">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row>
    <row r="918" spans="1:26" ht="12.75" customHeight="1" x14ac:dyDescent="0.2">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row>
    <row r="919" spans="1:26" ht="12.75" customHeight="1" x14ac:dyDescent="0.2">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row>
    <row r="920" spans="1:26" ht="12.75" customHeight="1" x14ac:dyDescent="0.2">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row>
    <row r="921" spans="1:26" ht="12.75" customHeight="1" x14ac:dyDescent="0.2">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row>
    <row r="922" spans="1:26" ht="12.75" customHeight="1" x14ac:dyDescent="0.2">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row>
    <row r="923" spans="1:26" ht="12.75" customHeight="1" x14ac:dyDescent="0.2">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row>
    <row r="924" spans="1:26" ht="12.75" customHeight="1" x14ac:dyDescent="0.2">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row>
    <row r="925" spans="1:26" ht="12.75" customHeight="1" x14ac:dyDescent="0.2">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row>
    <row r="926" spans="1:26" ht="12.75" customHeight="1" x14ac:dyDescent="0.2">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row>
    <row r="927" spans="1:26" ht="12.75" customHeight="1" x14ac:dyDescent="0.2">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row>
    <row r="928" spans="1:26" ht="12.75" customHeight="1" x14ac:dyDescent="0.2">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row>
    <row r="929" spans="1:26" ht="12.75" customHeight="1" x14ac:dyDescent="0.2">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row>
    <row r="930" spans="1:26" ht="12.75" customHeight="1" x14ac:dyDescent="0.2">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row>
    <row r="931" spans="1:26" ht="12.75" customHeight="1" x14ac:dyDescent="0.2">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row>
    <row r="932" spans="1:26" ht="12.75" customHeight="1" x14ac:dyDescent="0.2">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row>
    <row r="933" spans="1:26" ht="12.75" customHeight="1" x14ac:dyDescent="0.2">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row>
    <row r="934" spans="1:26" ht="12.75" customHeight="1" x14ac:dyDescent="0.2">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row>
    <row r="935" spans="1:26" ht="12.75" customHeight="1" x14ac:dyDescent="0.2">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row>
    <row r="936" spans="1:26" ht="12.75" customHeight="1" x14ac:dyDescent="0.2">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row>
    <row r="937" spans="1:26" ht="12.75" customHeight="1" x14ac:dyDescent="0.2">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row>
    <row r="938" spans="1:26" ht="12.75" customHeight="1" x14ac:dyDescent="0.2">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row>
    <row r="939" spans="1:26" ht="12.75" customHeight="1" x14ac:dyDescent="0.2">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row>
    <row r="940" spans="1:26" ht="12.75" customHeight="1" x14ac:dyDescent="0.2">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row>
    <row r="941" spans="1:26" ht="12.75" customHeight="1" x14ac:dyDescent="0.2">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row>
    <row r="942" spans="1:26" ht="12.75" customHeight="1" x14ac:dyDescent="0.2">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row>
    <row r="943" spans="1:26" ht="12.75" customHeight="1" x14ac:dyDescent="0.2">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row>
    <row r="944" spans="1:26" ht="12.75" customHeight="1" x14ac:dyDescent="0.2">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row>
    <row r="945" spans="1:26" ht="12.75" customHeight="1" x14ac:dyDescent="0.2">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row>
    <row r="946" spans="1:26" ht="12.75" customHeight="1" x14ac:dyDescent="0.2">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row>
    <row r="947" spans="1:26" ht="12.75" customHeight="1" x14ac:dyDescent="0.2">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row>
    <row r="948" spans="1:26" ht="12.75" customHeight="1" x14ac:dyDescent="0.2">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row>
    <row r="949" spans="1:26" ht="12.75" customHeight="1" x14ac:dyDescent="0.2">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row>
    <row r="950" spans="1:26" ht="12.75" customHeight="1" x14ac:dyDescent="0.2">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row>
    <row r="951" spans="1:26" ht="12.75" customHeight="1" x14ac:dyDescent="0.2">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row>
    <row r="952" spans="1:26" ht="12.75" customHeight="1" x14ac:dyDescent="0.2">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row>
    <row r="953" spans="1:26" ht="12.75" customHeight="1" x14ac:dyDescent="0.2">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row>
    <row r="954" spans="1:26" ht="12.75" customHeight="1" x14ac:dyDescent="0.2">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row>
    <row r="955" spans="1:26" ht="12.75" customHeight="1" x14ac:dyDescent="0.2">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row>
    <row r="956" spans="1:26" ht="12.75" customHeight="1" x14ac:dyDescent="0.2">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row>
    <row r="957" spans="1:26" ht="12.75" customHeight="1" x14ac:dyDescent="0.2">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row>
    <row r="958" spans="1:26" ht="12.75" customHeight="1" x14ac:dyDescent="0.2">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row>
    <row r="959" spans="1:26" ht="12.75" customHeight="1" x14ac:dyDescent="0.2">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row>
    <row r="960" spans="1:26" ht="12.75" customHeight="1" x14ac:dyDescent="0.2">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row>
    <row r="961" spans="1:26" ht="12.75" customHeight="1" x14ac:dyDescent="0.2">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row>
    <row r="962" spans="1:26" ht="12.75" customHeight="1" x14ac:dyDescent="0.2">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row>
    <row r="963" spans="1:26" ht="12.75" customHeight="1" x14ac:dyDescent="0.2">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row>
    <row r="964" spans="1:26" ht="12.75" customHeight="1" x14ac:dyDescent="0.2">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row>
    <row r="965" spans="1:26" ht="12.75" customHeight="1" x14ac:dyDescent="0.2">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row>
    <row r="966" spans="1:26" ht="12.75" customHeight="1" x14ac:dyDescent="0.2">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row>
    <row r="967" spans="1:26" ht="12.75" customHeight="1" x14ac:dyDescent="0.2">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row>
    <row r="968" spans="1:26" ht="12.75" customHeight="1" x14ac:dyDescent="0.2">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row>
    <row r="969" spans="1:26" ht="12.75" customHeight="1" x14ac:dyDescent="0.2">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row>
    <row r="970" spans="1:26" ht="12.75" customHeight="1" x14ac:dyDescent="0.2">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row>
    <row r="971" spans="1:26" ht="12.75" customHeight="1" x14ac:dyDescent="0.2">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row>
    <row r="972" spans="1:26" ht="12.75" customHeight="1" x14ac:dyDescent="0.2">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row>
    <row r="973" spans="1:26" ht="12.75" customHeight="1" x14ac:dyDescent="0.2">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row>
    <row r="974" spans="1:26" ht="12.75" customHeight="1" x14ac:dyDescent="0.2">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row>
    <row r="975" spans="1:26" ht="12.75" customHeight="1" x14ac:dyDescent="0.2">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row>
    <row r="976" spans="1:26" ht="12.75" customHeight="1" x14ac:dyDescent="0.2">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row>
    <row r="977" spans="1:26" ht="12.75" customHeight="1" x14ac:dyDescent="0.2">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row>
    <row r="978" spans="1:26" ht="12.75" customHeight="1" x14ac:dyDescent="0.2">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row>
    <row r="979" spans="1:26" ht="12.75" customHeight="1" x14ac:dyDescent="0.2">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row>
    <row r="980" spans="1:26" ht="12.75" customHeight="1" x14ac:dyDescent="0.2">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row>
    <row r="981" spans="1:26" ht="12.75" customHeight="1" x14ac:dyDescent="0.2">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row>
    <row r="982" spans="1:26" ht="12.75" customHeight="1" x14ac:dyDescent="0.2">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row>
    <row r="983" spans="1:26" ht="12.75" customHeight="1" x14ac:dyDescent="0.2">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row>
    <row r="984" spans="1:26" ht="12.75" customHeight="1" x14ac:dyDescent="0.2">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row>
    <row r="985" spans="1:26" ht="12.75" customHeight="1" x14ac:dyDescent="0.2">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row>
    <row r="986" spans="1:26" ht="12.75" customHeight="1" x14ac:dyDescent="0.2">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row>
    <row r="987" spans="1:26" ht="12.75" customHeight="1" x14ac:dyDescent="0.2">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row>
    <row r="988" spans="1:26" ht="12.75" customHeight="1" x14ac:dyDescent="0.2">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row>
    <row r="989" spans="1:26" ht="12.75" customHeight="1" x14ac:dyDescent="0.2">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row>
    <row r="990" spans="1:26" ht="12.75" customHeight="1" x14ac:dyDescent="0.2">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row>
    <row r="991" spans="1:26" ht="12.75" customHeight="1" x14ac:dyDescent="0.2">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row>
    <row r="992" spans="1:26" ht="12.75" customHeight="1" x14ac:dyDescent="0.2">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row>
    <row r="993" spans="1:26" ht="12.75" customHeight="1" x14ac:dyDescent="0.2">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row>
    <row r="994" spans="1:26" ht="12.75" customHeight="1" x14ac:dyDescent="0.2">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row>
    <row r="995" spans="1:26" ht="12.75" customHeight="1" x14ac:dyDescent="0.2">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row>
    <row r="996" spans="1:26" ht="12.75" customHeight="1" x14ac:dyDescent="0.2">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row>
    <row r="997" spans="1:26" ht="12.75" customHeight="1" x14ac:dyDescent="0.2">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row>
    <row r="998" spans="1:26" ht="12.75" customHeight="1" x14ac:dyDescent="0.2">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row>
    <row r="999" spans="1:26" ht="12.75" customHeight="1" x14ac:dyDescent="0.2">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row>
    <row r="1000" spans="1:26" ht="12.75" customHeight="1" x14ac:dyDescent="0.2">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row>
  </sheetData>
  <mergeCells count="7">
    <mergeCell ref="F20:H20"/>
    <mergeCell ref="A1:N1"/>
    <mergeCell ref="A2:N2"/>
    <mergeCell ref="A3:N3"/>
    <mergeCell ref="B13:D13"/>
    <mergeCell ref="F13:I13"/>
    <mergeCell ref="K13:N13"/>
  </mergeCells>
  <printOptions horizontalCentered="1"/>
  <pageMargins left="0.19685039370078741" right="0.19685039370078741" top="0.59055118110236227" bottom="0.59055118110236227" header="0" footer="0"/>
  <pageSetup paperSize="9" fitToHeight="0" pageOrder="overThenDown"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2D69B"/>
    <pageSetUpPr fitToPage="1"/>
  </sheetPr>
  <dimension ref="A1:Z1000"/>
  <sheetViews>
    <sheetView showGridLines="0" workbookViewId="0">
      <selection sqref="A1:O1"/>
    </sheetView>
  </sheetViews>
  <sheetFormatPr defaultColWidth="12.5703125" defaultRowHeight="15" customHeight="1" x14ac:dyDescent="0.2"/>
  <cols>
    <col min="1" max="1" width="5.140625" customWidth="1"/>
    <col min="2" max="2" width="18" customWidth="1"/>
    <col min="3" max="3" width="12.5703125" customWidth="1"/>
    <col min="4" max="4" width="16.42578125" customWidth="1"/>
    <col min="5" max="13" width="12.5703125" customWidth="1"/>
    <col min="14" max="14" width="14.28515625" customWidth="1"/>
    <col min="15" max="15" width="13.5703125" customWidth="1"/>
    <col min="16" max="16" width="2.42578125" customWidth="1"/>
    <col min="17" max="17" width="12.5703125" customWidth="1"/>
    <col min="18" max="18" width="14.140625" customWidth="1"/>
    <col min="19" max="22" width="12.5703125" customWidth="1"/>
    <col min="23" max="23" width="12" customWidth="1"/>
    <col min="24" max="24" width="2.42578125" customWidth="1"/>
    <col min="25" max="25" width="10.5703125" customWidth="1"/>
    <col min="26" max="26" width="13" customWidth="1"/>
  </cols>
  <sheetData>
    <row r="1" spans="1:26" ht="30.75" customHeight="1" x14ac:dyDescent="0.2">
      <c r="A1" s="401" t="str">
        <f>Capa!A1</f>
        <v>Contrato de Gestão nº. 10/23 celebrado entre a Secretaria do Estado de Justiça e Segurança Pública - SEJUSP e o Polo de Evolução de Medidas Socioeducativas - PEMSE</v>
      </c>
      <c r="B1" s="385"/>
      <c r="C1" s="385"/>
      <c r="D1" s="385"/>
      <c r="E1" s="385"/>
      <c r="F1" s="385"/>
      <c r="G1" s="385"/>
      <c r="H1" s="385"/>
      <c r="I1" s="385"/>
      <c r="J1" s="385"/>
      <c r="K1" s="385"/>
      <c r="L1" s="385"/>
      <c r="M1" s="385"/>
      <c r="N1" s="385"/>
      <c r="O1" s="386"/>
      <c r="P1" s="52"/>
      <c r="Q1" s="52"/>
      <c r="R1" s="52"/>
      <c r="S1" s="52"/>
      <c r="T1" s="52"/>
      <c r="U1" s="52"/>
      <c r="V1" s="52"/>
      <c r="W1" s="52"/>
      <c r="X1" s="52"/>
      <c r="Y1" s="52"/>
      <c r="Z1" s="52"/>
    </row>
    <row r="2" spans="1:26" ht="18" customHeight="1" x14ac:dyDescent="0.2">
      <c r="A2" s="401" t="str">
        <f>Capa!A3</f>
        <v>2º Relatório Gerencial Financeiro</v>
      </c>
      <c r="B2" s="385"/>
      <c r="C2" s="385"/>
      <c r="D2" s="385"/>
      <c r="E2" s="385"/>
      <c r="F2" s="385"/>
      <c r="G2" s="385"/>
      <c r="H2" s="385"/>
      <c r="I2" s="385"/>
      <c r="J2" s="385"/>
      <c r="K2" s="385"/>
      <c r="L2" s="385"/>
      <c r="M2" s="385"/>
      <c r="N2" s="385"/>
      <c r="O2" s="386"/>
      <c r="P2" s="52"/>
      <c r="Q2" s="52"/>
      <c r="R2" s="52"/>
      <c r="S2" s="52"/>
      <c r="T2" s="52"/>
      <c r="U2" s="52"/>
      <c r="V2" s="52"/>
      <c r="W2" s="52"/>
      <c r="X2" s="52"/>
      <c r="Y2" s="52"/>
      <c r="Z2" s="52"/>
    </row>
    <row r="3" spans="1:26" ht="18" customHeight="1" x14ac:dyDescent="0.2">
      <c r="A3" s="402" t="s">
        <v>73</v>
      </c>
      <c r="B3" s="403"/>
      <c r="C3" s="403"/>
      <c r="D3" s="403"/>
      <c r="E3" s="403"/>
      <c r="F3" s="403"/>
      <c r="G3" s="403"/>
      <c r="H3" s="403"/>
      <c r="I3" s="403"/>
      <c r="J3" s="403"/>
      <c r="K3" s="403"/>
      <c r="L3" s="403"/>
      <c r="M3" s="403"/>
      <c r="N3" s="403"/>
      <c r="O3" s="404"/>
      <c r="P3" s="53"/>
      <c r="Q3" s="53"/>
      <c r="R3" s="53"/>
      <c r="S3" s="53"/>
      <c r="T3" s="53"/>
      <c r="U3" s="53"/>
      <c r="V3" s="53"/>
      <c r="W3" s="53"/>
      <c r="X3" s="53"/>
      <c r="Y3" s="53"/>
      <c r="Z3" s="53"/>
    </row>
    <row r="4" spans="1:26" ht="25.5" customHeight="1" x14ac:dyDescent="0.2">
      <c r="A4" s="54"/>
      <c r="B4" s="54"/>
      <c r="C4" s="55">
        <f>Resumo!C4</f>
        <v>45292</v>
      </c>
      <c r="D4" s="55">
        <f>Resumo!D4</f>
        <v>45323</v>
      </c>
      <c r="E4" s="55">
        <f>Resumo!E4</f>
        <v>45352</v>
      </c>
      <c r="F4" s="55">
        <f>Resumo!F4</f>
        <v>45383</v>
      </c>
      <c r="G4" s="55">
        <f>Resumo!G4</f>
        <v>45413</v>
      </c>
      <c r="H4" s="55">
        <f>Resumo!H4</f>
        <v>45444</v>
      </c>
      <c r="I4" s="55">
        <f>Resumo!I4</f>
        <v>45474</v>
      </c>
      <c r="J4" s="55">
        <f>Resumo!J4</f>
        <v>45505</v>
      </c>
      <c r="K4" s="55">
        <f>Resumo!K4</f>
        <v>45536</v>
      </c>
      <c r="L4" s="55">
        <f>Resumo!L4</f>
        <v>45566</v>
      </c>
      <c r="M4" s="55">
        <f>Resumo!M4</f>
        <v>45597</v>
      </c>
      <c r="N4" s="55">
        <f>Resumo!N4</f>
        <v>45627</v>
      </c>
      <c r="O4" s="56" t="s">
        <v>74</v>
      </c>
      <c r="P4" s="57"/>
      <c r="Q4" s="57"/>
      <c r="R4" s="57"/>
      <c r="S4" s="57"/>
      <c r="T4" s="57"/>
      <c r="U4" s="57"/>
      <c r="V4" s="57"/>
      <c r="W4" s="57"/>
      <c r="X4" s="57"/>
      <c r="Y4" s="57"/>
      <c r="Z4" s="57"/>
    </row>
    <row r="5" spans="1:26" ht="20.25" customHeight="1" x14ac:dyDescent="0.2">
      <c r="A5" s="58"/>
      <c r="B5" s="58"/>
      <c r="C5" s="405" t="s">
        <v>75</v>
      </c>
      <c r="D5" s="406"/>
      <c r="E5" s="406"/>
      <c r="F5" s="406"/>
      <c r="G5" s="406"/>
      <c r="H5" s="406"/>
      <c r="I5" s="406"/>
      <c r="J5" s="406"/>
      <c r="K5" s="406"/>
      <c r="L5" s="406"/>
      <c r="M5" s="406"/>
      <c r="N5" s="406"/>
      <c r="O5" s="407"/>
      <c r="P5" s="57"/>
      <c r="Q5" s="57"/>
      <c r="R5" s="57"/>
      <c r="S5" s="57"/>
      <c r="T5" s="57"/>
      <c r="U5" s="57"/>
      <c r="V5" s="57"/>
      <c r="W5" s="57"/>
      <c r="X5" s="57"/>
      <c r="Y5" s="57"/>
      <c r="Z5" s="57"/>
    </row>
    <row r="6" spans="1:26" ht="20.25" customHeight="1" x14ac:dyDescent="0.2">
      <c r="A6" s="59">
        <v>1</v>
      </c>
      <c r="B6" s="60" t="s">
        <v>76</v>
      </c>
      <c r="C6" s="61"/>
      <c r="D6" s="61"/>
      <c r="E6" s="61"/>
      <c r="F6" s="61"/>
      <c r="G6" s="61"/>
      <c r="H6" s="61"/>
      <c r="I6" s="61"/>
      <c r="J6" s="61"/>
      <c r="K6" s="61"/>
      <c r="L6" s="61"/>
      <c r="M6" s="61"/>
      <c r="N6" s="61"/>
      <c r="O6" s="56"/>
      <c r="P6" s="57"/>
      <c r="Q6" s="57"/>
      <c r="R6" s="57"/>
      <c r="S6" s="57"/>
      <c r="T6" s="57"/>
      <c r="U6" s="57"/>
      <c r="V6" s="57"/>
      <c r="W6" s="57"/>
      <c r="X6" s="57"/>
      <c r="Y6" s="57"/>
      <c r="Z6" s="57"/>
    </row>
    <row r="7" spans="1:26" ht="21" customHeight="1" x14ac:dyDescent="0.2">
      <c r="A7" s="62" t="s">
        <v>77</v>
      </c>
      <c r="B7" s="63" t="s">
        <v>78</v>
      </c>
      <c r="C7" s="64">
        <v>0</v>
      </c>
      <c r="D7" s="64">
        <v>15842413.075141767</v>
      </c>
      <c r="E7" s="64">
        <v>0</v>
      </c>
      <c r="F7" s="64">
        <v>0</v>
      </c>
      <c r="G7" s="64">
        <v>0</v>
      </c>
      <c r="H7" s="64">
        <v>0</v>
      </c>
      <c r="I7" s="64">
        <v>0</v>
      </c>
      <c r="J7" s="64">
        <v>0</v>
      </c>
      <c r="K7" s="64">
        <v>0</v>
      </c>
      <c r="L7" s="64">
        <v>0</v>
      </c>
      <c r="M7" s="64">
        <v>0</v>
      </c>
      <c r="N7" s="64" t="s">
        <v>79</v>
      </c>
      <c r="O7" s="65">
        <f t="shared" ref="O7:O8" si="0">SUM(C7:N7)</f>
        <v>15842413.075141767</v>
      </c>
      <c r="P7" s="66"/>
      <c r="Q7" s="67"/>
      <c r="R7" s="67"/>
      <c r="S7" s="67"/>
      <c r="T7" s="68"/>
      <c r="U7" s="67"/>
      <c r="V7" s="67"/>
      <c r="W7" s="67"/>
      <c r="X7" s="67"/>
      <c r="Y7" s="67"/>
      <c r="Z7" s="67"/>
    </row>
    <row r="8" spans="1:26" ht="21" customHeight="1" x14ac:dyDescent="0.2">
      <c r="A8" s="69" t="s">
        <v>80</v>
      </c>
      <c r="B8" s="70" t="s">
        <v>81</v>
      </c>
      <c r="C8" s="71">
        <v>0</v>
      </c>
      <c r="D8" s="71">
        <v>0</v>
      </c>
      <c r="E8" s="71">
        <v>0</v>
      </c>
      <c r="F8" s="71">
        <v>0</v>
      </c>
      <c r="G8" s="71">
        <v>0</v>
      </c>
      <c r="H8" s="71">
        <v>0</v>
      </c>
      <c r="I8" s="71">
        <v>0</v>
      </c>
      <c r="J8" s="71">
        <v>0</v>
      </c>
      <c r="K8" s="71">
        <v>0</v>
      </c>
      <c r="L8" s="71">
        <v>0</v>
      </c>
      <c r="M8" s="71">
        <v>0</v>
      </c>
      <c r="N8" s="71" t="s">
        <v>79</v>
      </c>
      <c r="O8" s="72">
        <f t="shared" si="0"/>
        <v>0</v>
      </c>
      <c r="P8" s="66"/>
      <c r="Q8" s="67"/>
      <c r="R8" s="67"/>
      <c r="S8" s="67"/>
      <c r="T8" s="68"/>
      <c r="U8" s="67"/>
      <c r="V8" s="67"/>
      <c r="W8" s="67"/>
      <c r="X8" s="67"/>
      <c r="Y8" s="67"/>
      <c r="Z8" s="67"/>
    </row>
    <row r="9" spans="1:26" ht="21" customHeight="1" x14ac:dyDescent="0.2">
      <c r="A9" s="62" t="s">
        <v>82</v>
      </c>
      <c r="B9" s="63" t="s">
        <v>83</v>
      </c>
      <c r="C9" s="64"/>
      <c r="D9" s="64"/>
      <c r="E9" s="64"/>
      <c r="F9" s="64"/>
      <c r="G9" s="64"/>
      <c r="H9" s="64"/>
      <c r="I9" s="64"/>
      <c r="J9" s="64"/>
      <c r="K9" s="64"/>
      <c r="L9" s="64"/>
      <c r="M9" s="64"/>
      <c r="N9" s="64"/>
      <c r="O9" s="73"/>
      <c r="P9" s="66"/>
      <c r="Q9" s="67"/>
      <c r="R9" s="67"/>
      <c r="S9" s="67"/>
      <c r="T9" s="68"/>
      <c r="U9" s="67"/>
      <c r="V9" s="67"/>
      <c r="W9" s="67"/>
      <c r="X9" s="67"/>
      <c r="Y9" s="67"/>
      <c r="Z9" s="67"/>
    </row>
    <row r="10" spans="1:26" ht="21" customHeight="1" x14ac:dyDescent="0.2">
      <c r="A10" s="74" t="s">
        <v>84</v>
      </c>
      <c r="B10" s="63" t="s">
        <v>85</v>
      </c>
      <c r="C10" s="64">
        <v>0</v>
      </c>
      <c r="D10" s="64">
        <v>0</v>
      </c>
      <c r="E10" s="64">
        <v>0</v>
      </c>
      <c r="F10" s="64">
        <v>0</v>
      </c>
      <c r="G10" s="64">
        <v>0</v>
      </c>
      <c r="H10" s="64">
        <v>0</v>
      </c>
      <c r="I10" s="64">
        <v>0</v>
      </c>
      <c r="J10" s="64">
        <v>0</v>
      </c>
      <c r="K10" s="64">
        <v>0</v>
      </c>
      <c r="L10" s="64">
        <v>0</v>
      </c>
      <c r="M10" s="64">
        <v>0</v>
      </c>
      <c r="N10" s="64">
        <v>0</v>
      </c>
      <c r="O10" s="65">
        <f t="shared" ref="O10:O14" si="1">SUM(C10:N10)</f>
        <v>0</v>
      </c>
      <c r="P10" s="66"/>
      <c r="Q10" s="67"/>
      <c r="R10" s="67"/>
      <c r="S10" s="67"/>
      <c r="T10" s="68"/>
      <c r="U10" s="67"/>
      <c r="V10" s="67"/>
      <c r="W10" s="67"/>
      <c r="X10" s="67"/>
      <c r="Y10" s="67"/>
      <c r="Z10" s="67"/>
    </row>
    <row r="11" spans="1:26" ht="21" customHeight="1" x14ac:dyDescent="0.2">
      <c r="A11" s="74" t="s">
        <v>86</v>
      </c>
      <c r="B11" s="63" t="s">
        <v>87</v>
      </c>
      <c r="C11" s="64">
        <v>0</v>
      </c>
      <c r="D11" s="64">
        <v>0</v>
      </c>
      <c r="E11" s="64">
        <v>0</v>
      </c>
      <c r="F11" s="64">
        <v>0</v>
      </c>
      <c r="G11" s="64">
        <v>0</v>
      </c>
      <c r="H11" s="64">
        <v>0</v>
      </c>
      <c r="I11" s="64">
        <v>0</v>
      </c>
      <c r="J11" s="64">
        <v>0</v>
      </c>
      <c r="K11" s="64">
        <v>0</v>
      </c>
      <c r="L11" s="64">
        <v>0</v>
      </c>
      <c r="M11" s="64">
        <v>0</v>
      </c>
      <c r="N11" s="64">
        <v>0</v>
      </c>
      <c r="O11" s="65">
        <f t="shared" si="1"/>
        <v>0</v>
      </c>
      <c r="P11" s="66"/>
      <c r="Q11" s="67"/>
      <c r="R11" s="67"/>
      <c r="S11" s="67"/>
      <c r="T11" s="68"/>
      <c r="U11" s="67"/>
      <c r="V11" s="67"/>
      <c r="W11" s="67"/>
      <c r="X11" s="67"/>
      <c r="Y11" s="67"/>
      <c r="Z11" s="67"/>
    </row>
    <row r="12" spans="1:26" ht="21" customHeight="1" x14ac:dyDescent="0.2">
      <c r="A12" s="74" t="s">
        <v>88</v>
      </c>
      <c r="B12" s="75" t="s">
        <v>89</v>
      </c>
      <c r="C12" s="76">
        <v>0</v>
      </c>
      <c r="D12" s="76">
        <v>0</v>
      </c>
      <c r="E12" s="76">
        <v>0</v>
      </c>
      <c r="F12" s="76">
        <v>0</v>
      </c>
      <c r="G12" s="76">
        <v>0</v>
      </c>
      <c r="H12" s="76">
        <v>0</v>
      </c>
      <c r="I12" s="76">
        <v>0</v>
      </c>
      <c r="J12" s="76">
        <v>0</v>
      </c>
      <c r="K12" s="76">
        <v>0</v>
      </c>
      <c r="L12" s="76">
        <v>0</v>
      </c>
      <c r="M12" s="76">
        <v>0</v>
      </c>
      <c r="N12" s="76">
        <v>0</v>
      </c>
      <c r="O12" s="65">
        <f t="shared" si="1"/>
        <v>0</v>
      </c>
      <c r="P12" s="66"/>
      <c r="Q12" s="67"/>
      <c r="R12" s="67"/>
      <c r="S12" s="67"/>
      <c r="T12" s="68"/>
      <c r="U12" s="67"/>
      <c r="V12" s="67"/>
      <c r="W12" s="67"/>
      <c r="X12" s="67"/>
      <c r="Y12" s="67"/>
      <c r="Z12" s="67"/>
    </row>
    <row r="13" spans="1:26" ht="21" customHeight="1" x14ac:dyDescent="0.2">
      <c r="A13" s="398" t="s">
        <v>90</v>
      </c>
      <c r="B13" s="397"/>
      <c r="C13" s="72">
        <f t="shared" ref="C13:N13" si="2">SUBTOTAL(9,C9:C12)</f>
        <v>0</v>
      </c>
      <c r="D13" s="72">
        <f t="shared" si="2"/>
        <v>0</v>
      </c>
      <c r="E13" s="72">
        <f t="shared" si="2"/>
        <v>0</v>
      </c>
      <c r="F13" s="72">
        <f t="shared" si="2"/>
        <v>0</v>
      </c>
      <c r="G13" s="72">
        <f t="shared" si="2"/>
        <v>0</v>
      </c>
      <c r="H13" s="72">
        <f t="shared" si="2"/>
        <v>0</v>
      </c>
      <c r="I13" s="72">
        <f t="shared" si="2"/>
        <v>0</v>
      </c>
      <c r="J13" s="72">
        <f t="shared" si="2"/>
        <v>0</v>
      </c>
      <c r="K13" s="72">
        <f t="shared" si="2"/>
        <v>0</v>
      </c>
      <c r="L13" s="72">
        <f t="shared" si="2"/>
        <v>0</v>
      </c>
      <c r="M13" s="72">
        <f t="shared" si="2"/>
        <v>0</v>
      </c>
      <c r="N13" s="72">
        <f t="shared" si="2"/>
        <v>0</v>
      </c>
      <c r="O13" s="77">
        <f t="shared" si="1"/>
        <v>0</v>
      </c>
      <c r="P13" s="66"/>
      <c r="Q13" s="67"/>
      <c r="R13" s="67"/>
      <c r="S13" s="67"/>
      <c r="T13" s="68"/>
      <c r="U13" s="67"/>
      <c r="V13" s="67"/>
      <c r="W13" s="67"/>
      <c r="X13" s="67"/>
      <c r="Y13" s="67"/>
      <c r="Z13" s="67"/>
    </row>
    <row r="14" spans="1:26" ht="20.25" customHeight="1" x14ac:dyDescent="0.2">
      <c r="A14" s="399" t="s">
        <v>91</v>
      </c>
      <c r="B14" s="400"/>
      <c r="C14" s="78">
        <f t="shared" ref="C14:N14" si="3">SUBTOTAL(9,C7:C13)</f>
        <v>0</v>
      </c>
      <c r="D14" s="78">
        <f t="shared" si="3"/>
        <v>15842413.075141767</v>
      </c>
      <c r="E14" s="78">
        <f t="shared" si="3"/>
        <v>0</v>
      </c>
      <c r="F14" s="78">
        <f t="shared" si="3"/>
        <v>0</v>
      </c>
      <c r="G14" s="78">
        <f t="shared" si="3"/>
        <v>0</v>
      </c>
      <c r="H14" s="78">
        <f t="shared" si="3"/>
        <v>0</v>
      </c>
      <c r="I14" s="78">
        <f t="shared" si="3"/>
        <v>0</v>
      </c>
      <c r="J14" s="78">
        <f t="shared" si="3"/>
        <v>0</v>
      </c>
      <c r="K14" s="78">
        <f t="shared" si="3"/>
        <v>0</v>
      </c>
      <c r="L14" s="78">
        <f t="shared" si="3"/>
        <v>0</v>
      </c>
      <c r="M14" s="78">
        <f t="shared" si="3"/>
        <v>0</v>
      </c>
      <c r="N14" s="78">
        <f t="shared" si="3"/>
        <v>0</v>
      </c>
      <c r="O14" s="78">
        <f t="shared" si="1"/>
        <v>15842413.075141767</v>
      </c>
      <c r="P14" s="66"/>
      <c r="Q14" s="67"/>
      <c r="R14" s="67"/>
      <c r="S14" s="67"/>
      <c r="T14" s="68"/>
      <c r="U14" s="67"/>
      <c r="V14" s="67"/>
      <c r="W14" s="67"/>
      <c r="X14" s="67"/>
      <c r="Y14" s="67"/>
      <c r="Z14" s="67"/>
    </row>
    <row r="15" spans="1:26" ht="12" customHeight="1" x14ac:dyDescent="0.2">
      <c r="A15" s="79"/>
      <c r="B15" s="80"/>
      <c r="C15" s="81"/>
      <c r="D15" s="81"/>
      <c r="E15" s="81"/>
      <c r="F15" s="81"/>
      <c r="G15" s="81"/>
      <c r="H15" s="81"/>
      <c r="I15" s="81"/>
      <c r="J15" s="81"/>
      <c r="K15" s="81"/>
      <c r="L15" s="81"/>
      <c r="M15" s="81"/>
      <c r="N15" s="81"/>
      <c r="O15" s="81"/>
      <c r="P15" s="57"/>
      <c r="Q15" s="57"/>
      <c r="R15" s="57"/>
      <c r="S15" s="57"/>
      <c r="T15" s="57"/>
      <c r="U15" s="57"/>
      <c r="V15" s="57"/>
      <c r="W15" s="57"/>
      <c r="X15" s="57"/>
      <c r="Y15" s="57"/>
      <c r="Z15" s="57"/>
    </row>
    <row r="16" spans="1:26" ht="20.25" customHeight="1" x14ac:dyDescent="0.2">
      <c r="A16" s="82">
        <v>2</v>
      </c>
      <c r="B16" s="83" t="s">
        <v>92</v>
      </c>
      <c r="C16" s="84"/>
      <c r="D16" s="84"/>
      <c r="E16" s="84"/>
      <c r="F16" s="84"/>
      <c r="G16" s="84"/>
      <c r="H16" s="84"/>
      <c r="I16" s="84"/>
      <c r="J16" s="84"/>
      <c r="K16" s="84"/>
      <c r="L16" s="84"/>
      <c r="M16" s="84"/>
      <c r="N16" s="84"/>
      <c r="O16" s="85"/>
      <c r="P16" s="66"/>
      <c r="Q16" s="67"/>
      <c r="R16" s="67"/>
      <c r="S16" s="67"/>
      <c r="T16" s="68"/>
      <c r="U16" s="67"/>
      <c r="V16" s="67"/>
      <c r="W16" s="67"/>
      <c r="X16" s="67"/>
      <c r="Y16" s="67"/>
      <c r="Z16" s="67"/>
    </row>
    <row r="17" spans="1:26" ht="21" customHeight="1" x14ac:dyDescent="0.2">
      <c r="A17" s="86" t="s">
        <v>93</v>
      </c>
      <c r="B17" s="63" t="s">
        <v>94</v>
      </c>
      <c r="C17" s="87" t="s">
        <v>79</v>
      </c>
      <c r="D17" s="87" t="s">
        <v>79</v>
      </c>
      <c r="E17" s="87" t="s">
        <v>79</v>
      </c>
      <c r="F17" s="87" t="s">
        <v>79</v>
      </c>
      <c r="G17" s="87" t="s">
        <v>79</v>
      </c>
      <c r="H17" s="87" t="s">
        <v>79</v>
      </c>
      <c r="I17" s="87" t="s">
        <v>79</v>
      </c>
      <c r="J17" s="87" t="s">
        <v>79</v>
      </c>
      <c r="K17" s="87" t="s">
        <v>79</v>
      </c>
      <c r="L17" s="87" t="s">
        <v>79</v>
      </c>
      <c r="M17" s="87" t="s">
        <v>79</v>
      </c>
      <c r="N17" s="87" t="s">
        <v>79</v>
      </c>
      <c r="O17" s="87" t="s">
        <v>79</v>
      </c>
      <c r="P17" s="66"/>
      <c r="Q17" s="67"/>
      <c r="R17" s="67"/>
      <c r="S17" s="67"/>
      <c r="T17" s="68"/>
      <c r="U17" s="67"/>
      <c r="V17" s="67"/>
      <c r="W17" s="67"/>
      <c r="X17" s="67"/>
      <c r="Y17" s="67"/>
      <c r="Z17" s="67"/>
    </row>
    <row r="18" spans="1:26" ht="21" customHeight="1" x14ac:dyDescent="0.2">
      <c r="A18" s="88" t="s">
        <v>95</v>
      </c>
      <c r="B18" s="63" t="s">
        <v>96</v>
      </c>
      <c r="C18" s="89">
        <v>1453505.177804444</v>
      </c>
      <c r="D18" s="89">
        <v>1453505.177804444</v>
      </c>
      <c r="E18" s="89">
        <v>1531870.6348199998</v>
      </c>
      <c r="F18" s="89">
        <v>1531870.6348199998</v>
      </c>
      <c r="G18" s="89">
        <v>0</v>
      </c>
      <c r="H18" s="89">
        <v>0</v>
      </c>
      <c r="I18" s="89">
        <v>0</v>
      </c>
      <c r="J18" s="89">
        <v>0</v>
      </c>
      <c r="K18" s="89">
        <v>0</v>
      </c>
      <c r="L18" s="89">
        <v>0</v>
      </c>
      <c r="M18" s="89">
        <v>0</v>
      </c>
      <c r="N18" s="89">
        <v>0</v>
      </c>
      <c r="O18" s="65">
        <f t="shared" ref="O18:O26" si="4">SUM(C18:N18)</f>
        <v>5970751.6252488866</v>
      </c>
      <c r="P18" s="66"/>
      <c r="Q18" s="67"/>
      <c r="R18" s="67"/>
      <c r="S18" s="67"/>
      <c r="T18" s="68"/>
      <c r="U18" s="67"/>
      <c r="V18" s="67"/>
      <c r="W18" s="67"/>
      <c r="X18" s="67"/>
      <c r="Y18" s="67"/>
      <c r="Z18" s="67"/>
    </row>
    <row r="19" spans="1:26" ht="21" customHeight="1" x14ac:dyDescent="0.2">
      <c r="A19" s="88" t="s">
        <v>97</v>
      </c>
      <c r="B19" s="63" t="s">
        <v>98</v>
      </c>
      <c r="C19" s="89">
        <v>10200</v>
      </c>
      <c r="D19" s="89">
        <v>10200</v>
      </c>
      <c r="E19" s="89">
        <v>12400</v>
      </c>
      <c r="F19" s="89">
        <v>12400</v>
      </c>
      <c r="G19" s="89">
        <v>0</v>
      </c>
      <c r="H19" s="89">
        <v>0</v>
      </c>
      <c r="I19" s="89">
        <v>0</v>
      </c>
      <c r="J19" s="89">
        <v>0</v>
      </c>
      <c r="K19" s="89">
        <v>0</v>
      </c>
      <c r="L19" s="89">
        <v>0</v>
      </c>
      <c r="M19" s="89">
        <v>0</v>
      </c>
      <c r="N19" s="89">
        <v>0</v>
      </c>
      <c r="O19" s="65">
        <f t="shared" si="4"/>
        <v>45200</v>
      </c>
      <c r="P19" s="66"/>
      <c r="Q19" s="67"/>
      <c r="R19" s="67"/>
      <c r="S19" s="67"/>
      <c r="T19" s="68"/>
      <c r="U19" s="67"/>
      <c r="V19" s="67"/>
      <c r="W19" s="67"/>
      <c r="X19" s="67"/>
      <c r="Y19" s="67"/>
      <c r="Z19" s="67"/>
    </row>
    <row r="20" spans="1:26" ht="21" customHeight="1" x14ac:dyDescent="0.2">
      <c r="A20" s="88" t="s">
        <v>99</v>
      </c>
      <c r="B20" s="63" t="s">
        <v>100</v>
      </c>
      <c r="C20" s="89">
        <v>1034717.8270162968</v>
      </c>
      <c r="D20" s="89">
        <v>1034717.8270162968</v>
      </c>
      <c r="E20" s="89">
        <v>1509230.2588177787</v>
      </c>
      <c r="F20" s="89">
        <v>1509230.2588177787</v>
      </c>
      <c r="G20" s="89">
        <v>0</v>
      </c>
      <c r="H20" s="89">
        <v>0</v>
      </c>
      <c r="I20" s="89">
        <v>0</v>
      </c>
      <c r="J20" s="89">
        <v>0</v>
      </c>
      <c r="K20" s="89">
        <v>0</v>
      </c>
      <c r="L20" s="89">
        <v>0</v>
      </c>
      <c r="M20" s="89">
        <v>0</v>
      </c>
      <c r="N20" s="89">
        <v>0</v>
      </c>
      <c r="O20" s="65">
        <f t="shared" si="4"/>
        <v>5087896.1716681514</v>
      </c>
      <c r="P20" s="66"/>
      <c r="Q20" s="67"/>
      <c r="R20" s="67"/>
      <c r="S20" s="67"/>
      <c r="T20" s="68"/>
      <c r="U20" s="67"/>
      <c r="V20" s="67"/>
      <c r="W20" s="67"/>
      <c r="X20" s="67"/>
      <c r="Y20" s="67"/>
      <c r="Z20" s="67"/>
    </row>
    <row r="21" spans="1:26" ht="21" customHeight="1" x14ac:dyDescent="0.2">
      <c r="A21" s="88" t="s">
        <v>101</v>
      </c>
      <c r="B21" s="63" t="s">
        <v>102</v>
      </c>
      <c r="C21" s="89">
        <v>221037.5499999997</v>
      </c>
      <c r="D21" s="89">
        <v>221037.5499999997</v>
      </c>
      <c r="E21" s="89">
        <v>232987.29999999967</v>
      </c>
      <c r="F21" s="89">
        <v>232987.29999999967</v>
      </c>
      <c r="G21" s="89">
        <v>0</v>
      </c>
      <c r="H21" s="89">
        <v>0</v>
      </c>
      <c r="I21" s="89">
        <v>0</v>
      </c>
      <c r="J21" s="89">
        <v>0</v>
      </c>
      <c r="K21" s="89">
        <v>0</v>
      </c>
      <c r="L21" s="89">
        <v>0</v>
      </c>
      <c r="M21" s="89">
        <v>0</v>
      </c>
      <c r="N21" s="89">
        <v>0</v>
      </c>
      <c r="O21" s="65">
        <f t="shared" si="4"/>
        <v>908049.69999999879</v>
      </c>
      <c r="P21" s="66"/>
      <c r="Q21" s="67"/>
      <c r="R21" s="67"/>
      <c r="S21" s="67"/>
      <c r="T21" s="68"/>
      <c r="U21" s="67"/>
      <c r="V21" s="67"/>
      <c r="W21" s="67"/>
      <c r="X21" s="67"/>
      <c r="Y21" s="67"/>
      <c r="Z21" s="67"/>
    </row>
    <row r="22" spans="1:26" ht="21" customHeight="1" x14ac:dyDescent="0.2">
      <c r="A22" s="396" t="s">
        <v>103</v>
      </c>
      <c r="B22" s="397"/>
      <c r="C22" s="72">
        <f t="shared" ref="C22:N22" si="5">SUM(C18:C21)</f>
        <v>2719460.5548207406</v>
      </c>
      <c r="D22" s="72">
        <f t="shared" si="5"/>
        <v>2719460.5548207406</v>
      </c>
      <c r="E22" s="72">
        <f t="shared" si="5"/>
        <v>3286488.1936377781</v>
      </c>
      <c r="F22" s="72">
        <f t="shared" si="5"/>
        <v>3286488.1936377781</v>
      </c>
      <c r="G22" s="72">
        <f t="shared" si="5"/>
        <v>0</v>
      </c>
      <c r="H22" s="72">
        <f t="shared" si="5"/>
        <v>0</v>
      </c>
      <c r="I22" s="72">
        <f t="shared" si="5"/>
        <v>0</v>
      </c>
      <c r="J22" s="72">
        <f t="shared" si="5"/>
        <v>0</v>
      </c>
      <c r="K22" s="72">
        <f t="shared" si="5"/>
        <v>0</v>
      </c>
      <c r="L22" s="72">
        <f t="shared" si="5"/>
        <v>0</v>
      </c>
      <c r="M22" s="72">
        <f t="shared" si="5"/>
        <v>0</v>
      </c>
      <c r="N22" s="72">
        <f t="shared" si="5"/>
        <v>0</v>
      </c>
      <c r="O22" s="72">
        <f t="shared" si="4"/>
        <v>12011897.496917035</v>
      </c>
      <c r="P22" s="66"/>
      <c r="Q22" s="67"/>
      <c r="R22" s="67"/>
      <c r="S22" s="67"/>
      <c r="T22" s="68"/>
      <c r="U22" s="67"/>
      <c r="V22" s="67"/>
      <c r="W22" s="67"/>
      <c r="X22" s="67"/>
      <c r="Y22" s="67"/>
      <c r="Z22" s="67"/>
    </row>
    <row r="23" spans="1:26" ht="21" customHeight="1" x14ac:dyDescent="0.2">
      <c r="A23" s="86" t="s">
        <v>104</v>
      </c>
      <c r="B23" s="63" t="s">
        <v>105</v>
      </c>
      <c r="C23" s="89">
        <v>2026247.6203333298</v>
      </c>
      <c r="D23" s="89">
        <v>2026247.6203333298</v>
      </c>
      <c r="E23" s="89">
        <v>1907608.3003333299</v>
      </c>
      <c r="F23" s="89">
        <v>1628714.4303333298</v>
      </c>
      <c r="G23" s="89">
        <v>0</v>
      </c>
      <c r="H23" s="89">
        <v>0</v>
      </c>
      <c r="I23" s="89"/>
      <c r="J23" s="89"/>
      <c r="K23" s="89"/>
      <c r="L23" s="89">
        <v>0</v>
      </c>
      <c r="M23" s="89">
        <v>0</v>
      </c>
      <c r="N23" s="89">
        <v>0</v>
      </c>
      <c r="O23" s="65">
        <f t="shared" si="4"/>
        <v>7588817.9713333193</v>
      </c>
      <c r="P23" s="66"/>
      <c r="Q23" s="67"/>
      <c r="R23" s="67"/>
      <c r="S23" s="67"/>
      <c r="T23" s="68"/>
      <c r="U23" s="67"/>
      <c r="V23" s="67"/>
      <c r="W23" s="67"/>
      <c r="X23" s="67"/>
      <c r="Y23" s="67"/>
      <c r="Z23" s="67"/>
    </row>
    <row r="24" spans="1:26" ht="21" customHeight="1" x14ac:dyDescent="0.2">
      <c r="A24" s="90" t="s">
        <v>106</v>
      </c>
      <c r="B24" s="70" t="s">
        <v>107</v>
      </c>
      <c r="C24" s="91">
        <v>44864.480000000003</v>
      </c>
      <c r="D24" s="91">
        <v>44864.480000000003</v>
      </c>
      <c r="E24" s="91">
        <v>16500</v>
      </c>
      <c r="F24" s="91">
        <v>613254.88</v>
      </c>
      <c r="G24" s="91">
        <v>0</v>
      </c>
      <c r="H24" s="91">
        <v>0</v>
      </c>
      <c r="I24" s="91">
        <v>0</v>
      </c>
      <c r="J24" s="91">
        <v>0</v>
      </c>
      <c r="K24" s="91">
        <v>0</v>
      </c>
      <c r="L24" s="91">
        <v>0</v>
      </c>
      <c r="M24" s="91">
        <v>0</v>
      </c>
      <c r="N24" s="91">
        <v>0</v>
      </c>
      <c r="O24" s="72">
        <f t="shared" si="4"/>
        <v>719483.84</v>
      </c>
      <c r="P24" s="66"/>
      <c r="Q24" s="67"/>
      <c r="R24" s="67"/>
      <c r="S24" s="67"/>
      <c r="T24" s="68"/>
      <c r="U24" s="67"/>
      <c r="V24" s="67"/>
      <c r="W24" s="67"/>
      <c r="X24" s="67"/>
      <c r="Y24" s="67"/>
      <c r="Z24" s="67"/>
    </row>
    <row r="25" spans="1:26" ht="21" customHeight="1" x14ac:dyDescent="0.2">
      <c r="A25" s="92" t="s">
        <v>108</v>
      </c>
      <c r="B25" s="93" t="s">
        <v>59</v>
      </c>
      <c r="C25" s="94">
        <v>0</v>
      </c>
      <c r="D25" s="94">
        <v>0</v>
      </c>
      <c r="E25" s="94">
        <v>0</v>
      </c>
      <c r="F25" s="94">
        <v>0</v>
      </c>
      <c r="G25" s="94">
        <v>0</v>
      </c>
      <c r="H25" s="94">
        <v>0</v>
      </c>
      <c r="I25" s="94">
        <v>0</v>
      </c>
      <c r="J25" s="94">
        <v>0</v>
      </c>
      <c r="K25" s="94">
        <v>0</v>
      </c>
      <c r="L25" s="94">
        <v>0</v>
      </c>
      <c r="M25" s="94">
        <v>0</v>
      </c>
      <c r="N25" s="94">
        <v>0</v>
      </c>
      <c r="O25" s="95">
        <f t="shared" si="4"/>
        <v>0</v>
      </c>
      <c r="P25" s="66"/>
      <c r="Q25" s="67"/>
      <c r="R25" s="67"/>
      <c r="S25" s="67"/>
      <c r="T25" s="68"/>
      <c r="U25" s="67"/>
      <c r="V25" s="67"/>
      <c r="W25" s="67"/>
      <c r="X25" s="67"/>
      <c r="Y25" s="67"/>
      <c r="Z25" s="67"/>
    </row>
    <row r="26" spans="1:26" ht="20.25" customHeight="1" x14ac:dyDescent="0.2">
      <c r="A26" s="96" t="s">
        <v>109</v>
      </c>
      <c r="B26" s="97"/>
      <c r="C26" s="78">
        <f t="shared" ref="C26:N26" si="6">SUM(C22:C25)</f>
        <v>4790572.6551540708</v>
      </c>
      <c r="D26" s="78">
        <f t="shared" si="6"/>
        <v>4790572.6551540708</v>
      </c>
      <c r="E26" s="78">
        <f t="shared" si="6"/>
        <v>5210596.4939711075</v>
      </c>
      <c r="F26" s="78">
        <f t="shared" si="6"/>
        <v>5528457.5039711082</v>
      </c>
      <c r="G26" s="78">
        <f t="shared" si="6"/>
        <v>0</v>
      </c>
      <c r="H26" s="78">
        <f t="shared" si="6"/>
        <v>0</v>
      </c>
      <c r="I26" s="78">
        <f t="shared" si="6"/>
        <v>0</v>
      </c>
      <c r="J26" s="78">
        <f t="shared" si="6"/>
        <v>0</v>
      </c>
      <c r="K26" s="78">
        <f t="shared" si="6"/>
        <v>0</v>
      </c>
      <c r="L26" s="78">
        <f t="shared" si="6"/>
        <v>0</v>
      </c>
      <c r="M26" s="78">
        <f t="shared" si="6"/>
        <v>0</v>
      </c>
      <c r="N26" s="78">
        <f t="shared" si="6"/>
        <v>0</v>
      </c>
      <c r="O26" s="78">
        <f t="shared" si="4"/>
        <v>20320199.308250356</v>
      </c>
      <c r="P26" s="66"/>
      <c r="Q26" s="67"/>
      <c r="R26" s="67"/>
      <c r="S26" s="67"/>
      <c r="T26" s="68"/>
      <c r="U26" s="67"/>
      <c r="V26" s="67"/>
      <c r="W26" s="67"/>
      <c r="X26" s="67"/>
      <c r="Y26" s="67"/>
      <c r="Z26" s="67"/>
    </row>
    <row r="27" spans="1:26" ht="12.75" customHeight="1" x14ac:dyDescent="0.2">
      <c r="A27" s="98"/>
      <c r="B27" s="99"/>
      <c r="C27" s="65"/>
      <c r="D27" s="65"/>
      <c r="E27" s="65"/>
      <c r="F27" s="65"/>
      <c r="G27" s="65"/>
      <c r="H27" s="65"/>
      <c r="I27" s="65"/>
      <c r="J27" s="65"/>
      <c r="K27" s="65"/>
      <c r="L27" s="65"/>
      <c r="M27" s="65"/>
      <c r="N27" s="65"/>
      <c r="O27" s="65"/>
      <c r="P27" s="65"/>
      <c r="Q27" s="65"/>
      <c r="R27" s="65"/>
      <c r="S27" s="65"/>
      <c r="T27" s="65"/>
      <c r="U27" s="65"/>
      <c r="V27" s="65"/>
      <c r="W27" s="65"/>
      <c r="X27" s="65"/>
      <c r="Y27" s="100"/>
      <c r="Z27" s="65"/>
    </row>
    <row r="28" spans="1:26" ht="25.5" customHeight="1" x14ac:dyDescent="0.2">
      <c r="A28" s="54"/>
      <c r="B28" s="54"/>
      <c r="C28" s="55">
        <f>Resumo!C4</f>
        <v>45292</v>
      </c>
      <c r="D28" s="55">
        <f>Resumo!D4</f>
        <v>45323</v>
      </c>
      <c r="E28" s="55">
        <f>Resumo!E4</f>
        <v>45352</v>
      </c>
      <c r="F28" s="55">
        <f>Resumo!F4</f>
        <v>45383</v>
      </c>
      <c r="G28" s="55">
        <f>Resumo!G4</f>
        <v>45413</v>
      </c>
      <c r="H28" s="55">
        <f>Resumo!H4</f>
        <v>45444</v>
      </c>
      <c r="I28" s="55">
        <f>Resumo!I4</f>
        <v>45474</v>
      </c>
      <c r="J28" s="55">
        <f>Resumo!J4</f>
        <v>45505</v>
      </c>
      <c r="K28" s="55">
        <f>Resumo!K4</f>
        <v>45536</v>
      </c>
      <c r="L28" s="55">
        <f>Resumo!L4</f>
        <v>45566</v>
      </c>
      <c r="M28" s="55">
        <f>Resumo!M4</f>
        <v>45597</v>
      </c>
      <c r="N28" s="55">
        <f>Resumo!N4</f>
        <v>45627</v>
      </c>
      <c r="O28" s="56" t="s">
        <v>74</v>
      </c>
      <c r="P28" s="57"/>
      <c r="Q28" s="57"/>
      <c r="R28" s="57"/>
      <c r="S28" s="57"/>
      <c r="T28" s="57"/>
      <c r="U28" s="57"/>
      <c r="V28" s="57"/>
      <c r="W28" s="57"/>
      <c r="X28" s="57"/>
      <c r="Y28" s="57"/>
      <c r="Z28" s="57"/>
    </row>
    <row r="29" spans="1:26" ht="20.25" customHeight="1" x14ac:dyDescent="0.2">
      <c r="A29" s="101"/>
      <c r="B29" s="102"/>
      <c r="C29" s="405" t="s">
        <v>110</v>
      </c>
      <c r="D29" s="406"/>
      <c r="E29" s="406"/>
      <c r="F29" s="406"/>
      <c r="G29" s="406"/>
      <c r="H29" s="406"/>
      <c r="I29" s="406"/>
      <c r="J29" s="406"/>
      <c r="K29" s="406"/>
      <c r="L29" s="406"/>
      <c r="M29" s="406"/>
      <c r="N29" s="406"/>
      <c r="O29" s="407"/>
      <c r="P29" s="103"/>
      <c r="Q29" s="67"/>
      <c r="R29" s="67"/>
      <c r="S29" s="65"/>
      <c r="T29" s="65"/>
      <c r="U29" s="65"/>
      <c r="V29" s="65"/>
      <c r="W29" s="65"/>
      <c r="X29" s="65"/>
      <c r="Y29" s="100"/>
      <c r="Z29" s="65"/>
    </row>
    <row r="30" spans="1:26" ht="22.5" customHeight="1" x14ac:dyDescent="0.2">
      <c r="A30" s="59">
        <v>1</v>
      </c>
      <c r="B30" s="60" t="s">
        <v>76</v>
      </c>
      <c r="C30" s="61"/>
      <c r="D30" s="61"/>
      <c r="E30" s="61"/>
      <c r="F30" s="61"/>
      <c r="G30" s="61"/>
      <c r="H30" s="61"/>
      <c r="I30" s="61"/>
      <c r="J30" s="61"/>
      <c r="K30" s="61"/>
      <c r="L30" s="61"/>
      <c r="M30" s="61"/>
      <c r="N30" s="61"/>
      <c r="O30" s="56"/>
      <c r="P30" s="73"/>
      <c r="Q30" s="56" t="s">
        <v>111</v>
      </c>
      <c r="R30" s="56" t="s">
        <v>112</v>
      </c>
      <c r="S30" s="67"/>
      <c r="T30" s="67"/>
      <c r="U30" s="67"/>
      <c r="V30" s="67"/>
      <c r="W30" s="67"/>
      <c r="X30" s="67"/>
      <c r="Y30" s="67"/>
      <c r="Z30" s="67"/>
    </row>
    <row r="31" spans="1:26" ht="21" customHeight="1" x14ac:dyDescent="0.2">
      <c r="A31" s="62" t="s">
        <v>77</v>
      </c>
      <c r="B31" s="63" t="s">
        <v>78</v>
      </c>
      <c r="C31" s="64">
        <f>'Analítico Cp.'!C6</f>
        <v>0</v>
      </c>
      <c r="D31" s="64">
        <f>'Analítico Cp.'!D6</f>
        <v>0</v>
      </c>
      <c r="E31" s="64">
        <f>'Analítico Cp.'!E6</f>
        <v>0</v>
      </c>
      <c r="F31" s="64">
        <f>'Analítico Cp.'!F6</f>
        <v>0</v>
      </c>
      <c r="G31" s="64">
        <f>'Analítico Cp.'!G6</f>
        <v>0</v>
      </c>
      <c r="H31" s="64">
        <f>'Analítico Cp.'!H6</f>
        <v>0</v>
      </c>
      <c r="I31" s="64">
        <f>'Analítico Cp.'!I6</f>
        <v>0</v>
      </c>
      <c r="J31" s="64">
        <f>'Analítico Cp.'!J6</f>
        <v>0</v>
      </c>
      <c r="K31" s="64">
        <f>'Analítico Cp.'!K6</f>
        <v>0</v>
      </c>
      <c r="L31" s="64">
        <f>'Analítico Cp.'!L6</f>
        <v>0</v>
      </c>
      <c r="M31" s="64">
        <f>'Analítico Cp.'!M6</f>
        <v>0</v>
      </c>
      <c r="N31" s="64">
        <f>'Analítico Cp.'!N6</f>
        <v>0</v>
      </c>
      <c r="O31" s="65">
        <f t="shared" ref="O31:O32" si="7">SUM(C31:N31)</f>
        <v>0</v>
      </c>
      <c r="P31" s="64"/>
      <c r="Q31" s="104">
        <f t="shared" ref="Q31:Q32" si="8">IF(O7=0,"-",O31/O7)</f>
        <v>0</v>
      </c>
      <c r="R31" s="64">
        <f t="shared" ref="R31:R32" si="9">O7-O31</f>
        <v>15842413.075141767</v>
      </c>
      <c r="S31" s="15"/>
      <c r="T31" s="68"/>
      <c r="U31" s="67"/>
      <c r="V31" s="67"/>
      <c r="W31" s="67"/>
      <c r="X31" s="67"/>
      <c r="Y31" s="67"/>
      <c r="Z31" s="67"/>
    </row>
    <row r="32" spans="1:26" ht="21" customHeight="1" x14ac:dyDescent="0.2">
      <c r="A32" s="69" t="s">
        <v>80</v>
      </c>
      <c r="B32" s="70" t="s">
        <v>81</v>
      </c>
      <c r="C32" s="71">
        <f>'Analítico Cp.'!C7</f>
        <v>4375.6099999999997</v>
      </c>
      <c r="D32" s="71">
        <f>'Analítico Cp.'!D7</f>
        <v>36880.68</v>
      </c>
      <c r="E32" s="71">
        <f>'Analítico Cp.'!E7</f>
        <v>74837.41</v>
      </c>
      <c r="F32" s="71">
        <f>'Analítico Cp.'!F7</f>
        <v>87484.42</v>
      </c>
      <c r="G32" s="71">
        <f>'Analítico Cp.'!G7</f>
        <v>0</v>
      </c>
      <c r="H32" s="71">
        <f>'Analítico Cp.'!H7</f>
        <v>0</v>
      </c>
      <c r="I32" s="71">
        <f>'Analítico Cp.'!I7</f>
        <v>0</v>
      </c>
      <c r="J32" s="71">
        <f>'Analítico Cp.'!J7</f>
        <v>0</v>
      </c>
      <c r="K32" s="71">
        <f>'Analítico Cp.'!K7</f>
        <v>0</v>
      </c>
      <c r="L32" s="71">
        <f>'Analítico Cp.'!L7</f>
        <v>0</v>
      </c>
      <c r="M32" s="71">
        <f>'Analítico Cp.'!M7</f>
        <v>0</v>
      </c>
      <c r="N32" s="71">
        <f>'Analítico Cp.'!N7</f>
        <v>0</v>
      </c>
      <c r="O32" s="72">
        <f t="shared" si="7"/>
        <v>203578.12</v>
      </c>
      <c r="P32" s="64"/>
      <c r="Q32" s="104" t="str">
        <f t="shared" si="8"/>
        <v>-</v>
      </c>
      <c r="R32" s="64">
        <f t="shared" si="9"/>
        <v>-203578.12</v>
      </c>
      <c r="S32" s="67"/>
      <c r="T32" s="68"/>
      <c r="U32" s="67"/>
      <c r="V32" s="67"/>
      <c r="W32" s="67"/>
      <c r="X32" s="67"/>
      <c r="Y32" s="67"/>
      <c r="Z32" s="67"/>
    </row>
    <row r="33" spans="1:26" ht="21" customHeight="1" x14ac:dyDescent="0.2">
      <c r="A33" s="62" t="s">
        <v>82</v>
      </c>
      <c r="B33" s="63" t="s">
        <v>83</v>
      </c>
      <c r="C33" s="64"/>
      <c r="D33" s="64"/>
      <c r="E33" s="64"/>
      <c r="F33" s="64"/>
      <c r="G33" s="64"/>
      <c r="H33" s="64"/>
      <c r="I33" s="64"/>
      <c r="J33" s="64"/>
      <c r="K33" s="64"/>
      <c r="L33" s="64"/>
      <c r="M33" s="64"/>
      <c r="N33" s="64"/>
      <c r="O33" s="64"/>
      <c r="P33" s="64"/>
      <c r="Q33" s="73"/>
      <c r="R33" s="73"/>
      <c r="S33" s="67"/>
      <c r="T33" s="68"/>
      <c r="U33" s="67"/>
      <c r="V33" s="67"/>
      <c r="W33" s="67"/>
      <c r="X33" s="67"/>
      <c r="Y33" s="67"/>
      <c r="Z33" s="67"/>
    </row>
    <row r="34" spans="1:26" ht="21" customHeight="1" x14ac:dyDescent="0.2">
      <c r="A34" s="74" t="s">
        <v>84</v>
      </c>
      <c r="B34" s="63" t="s">
        <v>85</v>
      </c>
      <c r="C34" s="64">
        <f>'Analítico Cp.'!C9</f>
        <v>0</v>
      </c>
      <c r="D34" s="64">
        <f>'Analítico Cp.'!D9</f>
        <v>0</v>
      </c>
      <c r="E34" s="64">
        <f>'Analítico Cp.'!E9</f>
        <v>0</v>
      </c>
      <c r="F34" s="64">
        <f>'Analítico Cp.'!F9</f>
        <v>0</v>
      </c>
      <c r="G34" s="64">
        <f>'Analítico Cp.'!G9</f>
        <v>0</v>
      </c>
      <c r="H34" s="64">
        <f>'Analítico Cp.'!H9</f>
        <v>0</v>
      </c>
      <c r="I34" s="64">
        <f>'Analítico Cp.'!I9</f>
        <v>0</v>
      </c>
      <c r="J34" s="64">
        <f>'Analítico Cp.'!J9</f>
        <v>0</v>
      </c>
      <c r="K34" s="64">
        <f>'Analítico Cp.'!K9</f>
        <v>0</v>
      </c>
      <c r="L34" s="64">
        <f>'Analítico Cp.'!L9</f>
        <v>0</v>
      </c>
      <c r="M34" s="64">
        <f>'Analítico Cp.'!M9</f>
        <v>0</v>
      </c>
      <c r="N34" s="64">
        <f>'Analítico Cp.'!N9</f>
        <v>0</v>
      </c>
      <c r="O34" s="65">
        <f t="shared" ref="O34:O38" si="10">SUM(C34:N34)</f>
        <v>0</v>
      </c>
      <c r="P34" s="64"/>
      <c r="Q34" s="104" t="str">
        <f t="shared" ref="Q34:Q38" si="11">IF(O10=0,"-",O34/O10)</f>
        <v>-</v>
      </c>
      <c r="R34" s="64">
        <f t="shared" ref="R34:R38" si="12">O10-O34</f>
        <v>0</v>
      </c>
      <c r="S34" s="15"/>
      <c r="T34" s="68"/>
      <c r="U34" s="67"/>
      <c r="V34" s="67"/>
      <c r="W34" s="67"/>
      <c r="X34" s="67"/>
      <c r="Y34" s="67"/>
      <c r="Z34" s="67"/>
    </row>
    <row r="35" spans="1:26" ht="21" customHeight="1" x14ac:dyDescent="0.2">
      <c r="A35" s="74" t="s">
        <v>86</v>
      </c>
      <c r="B35" s="63" t="s">
        <v>87</v>
      </c>
      <c r="C35" s="64">
        <f>'Analítico Cp.'!C10</f>
        <v>0</v>
      </c>
      <c r="D35" s="64">
        <f>'Analítico Cp.'!D10</f>
        <v>0</v>
      </c>
      <c r="E35" s="64">
        <f>'Analítico Cp.'!E10</f>
        <v>0</v>
      </c>
      <c r="F35" s="64">
        <f>'Analítico Cp.'!F10</f>
        <v>0</v>
      </c>
      <c r="G35" s="64">
        <f>'Analítico Cp.'!G10</f>
        <v>0</v>
      </c>
      <c r="H35" s="64">
        <f>'Analítico Cp.'!H10</f>
        <v>0</v>
      </c>
      <c r="I35" s="64">
        <f>'Analítico Cp.'!I10</f>
        <v>0</v>
      </c>
      <c r="J35" s="64">
        <f>'Analítico Cp.'!J10</f>
        <v>0</v>
      </c>
      <c r="K35" s="64">
        <f>'Analítico Cp.'!K10</f>
        <v>0</v>
      </c>
      <c r="L35" s="64">
        <f>'Analítico Cp.'!L10</f>
        <v>0</v>
      </c>
      <c r="M35" s="64">
        <f>'Analítico Cp.'!M10</f>
        <v>0</v>
      </c>
      <c r="N35" s="64">
        <f>'Analítico Cp.'!N10</f>
        <v>0</v>
      </c>
      <c r="O35" s="65">
        <f t="shared" si="10"/>
        <v>0</v>
      </c>
      <c r="P35" s="64"/>
      <c r="Q35" s="104" t="str">
        <f t="shared" si="11"/>
        <v>-</v>
      </c>
      <c r="R35" s="64">
        <f t="shared" si="12"/>
        <v>0</v>
      </c>
      <c r="S35" s="15"/>
      <c r="T35" s="68"/>
      <c r="U35" s="67"/>
      <c r="V35" s="67"/>
      <c r="W35" s="67"/>
      <c r="X35" s="67"/>
      <c r="Y35" s="67"/>
      <c r="Z35" s="67"/>
    </row>
    <row r="36" spans="1:26" ht="21" customHeight="1" x14ac:dyDescent="0.2">
      <c r="A36" s="74" t="s">
        <v>88</v>
      </c>
      <c r="B36" s="75" t="s">
        <v>89</v>
      </c>
      <c r="C36" s="76">
        <f>'Analítico Cp.'!C11</f>
        <v>0</v>
      </c>
      <c r="D36" s="76">
        <f>'Analítico Cp.'!D11</f>
        <v>0</v>
      </c>
      <c r="E36" s="76">
        <f>'Analítico Cp.'!E11</f>
        <v>0</v>
      </c>
      <c r="F36" s="76">
        <f>'Analítico Cp.'!F11</f>
        <v>0</v>
      </c>
      <c r="G36" s="76">
        <f>'Analítico Cp.'!G11</f>
        <v>0</v>
      </c>
      <c r="H36" s="76">
        <f>'Analítico Cp.'!H11</f>
        <v>0</v>
      </c>
      <c r="I36" s="76">
        <f>'Analítico Cp.'!I11</f>
        <v>0</v>
      </c>
      <c r="J36" s="76">
        <f>'Analítico Cp.'!J11</f>
        <v>0</v>
      </c>
      <c r="K36" s="76">
        <f>'Analítico Cp.'!K11</f>
        <v>0</v>
      </c>
      <c r="L36" s="76">
        <f>'Analítico Cp.'!L11</f>
        <v>0</v>
      </c>
      <c r="M36" s="76">
        <f>'Analítico Cp.'!M11</f>
        <v>0</v>
      </c>
      <c r="N36" s="76">
        <f>'Analítico Cp.'!N11</f>
        <v>0</v>
      </c>
      <c r="O36" s="105">
        <f t="shared" si="10"/>
        <v>0</v>
      </c>
      <c r="P36" s="64"/>
      <c r="Q36" s="106" t="str">
        <f t="shared" si="11"/>
        <v>-</v>
      </c>
      <c r="R36" s="76">
        <f t="shared" si="12"/>
        <v>0</v>
      </c>
      <c r="S36" s="67"/>
      <c r="T36" s="68"/>
      <c r="U36" s="67"/>
      <c r="V36" s="67"/>
      <c r="W36" s="67"/>
      <c r="X36" s="67"/>
      <c r="Y36" s="67"/>
      <c r="Z36" s="67"/>
    </row>
    <row r="37" spans="1:26" ht="21" customHeight="1" x14ac:dyDescent="0.2">
      <c r="A37" s="398" t="s">
        <v>90</v>
      </c>
      <c r="B37" s="397"/>
      <c r="C37" s="72">
        <f t="shared" ref="C37:N37" si="13">SUBTOTAL(9,C33:C36)</f>
        <v>0</v>
      </c>
      <c r="D37" s="72">
        <f t="shared" si="13"/>
        <v>0</v>
      </c>
      <c r="E37" s="72">
        <f t="shared" si="13"/>
        <v>0</v>
      </c>
      <c r="F37" s="72">
        <f t="shared" si="13"/>
        <v>0</v>
      </c>
      <c r="G37" s="72">
        <f t="shared" si="13"/>
        <v>0</v>
      </c>
      <c r="H37" s="72">
        <f t="shared" si="13"/>
        <v>0</v>
      </c>
      <c r="I37" s="72">
        <f t="shared" si="13"/>
        <v>0</v>
      </c>
      <c r="J37" s="72">
        <f t="shared" si="13"/>
        <v>0</v>
      </c>
      <c r="K37" s="72">
        <f t="shared" si="13"/>
        <v>0</v>
      </c>
      <c r="L37" s="72">
        <f t="shared" si="13"/>
        <v>0</v>
      </c>
      <c r="M37" s="72">
        <f t="shared" si="13"/>
        <v>0</v>
      </c>
      <c r="N37" s="72">
        <f t="shared" si="13"/>
        <v>0</v>
      </c>
      <c r="O37" s="72">
        <f t="shared" si="10"/>
        <v>0</v>
      </c>
      <c r="P37" s="65"/>
      <c r="Q37" s="107" t="str">
        <f t="shared" si="11"/>
        <v>-</v>
      </c>
      <c r="R37" s="108">
        <f t="shared" si="12"/>
        <v>0</v>
      </c>
      <c r="S37" s="67"/>
      <c r="T37" s="68"/>
      <c r="U37" s="67"/>
      <c r="V37" s="67"/>
      <c r="W37" s="67"/>
      <c r="X37" s="67"/>
      <c r="Y37" s="67"/>
      <c r="Z37" s="67"/>
    </row>
    <row r="38" spans="1:26" ht="20.25" customHeight="1" x14ac:dyDescent="0.2">
      <c r="A38" s="399" t="s">
        <v>91</v>
      </c>
      <c r="B38" s="400"/>
      <c r="C38" s="78">
        <f t="shared" ref="C38:N38" si="14">SUBTOTAL(9,C31:C37)</f>
        <v>4375.6099999999997</v>
      </c>
      <c r="D38" s="78">
        <f t="shared" si="14"/>
        <v>36880.68</v>
      </c>
      <c r="E38" s="78">
        <f t="shared" si="14"/>
        <v>74837.41</v>
      </c>
      <c r="F38" s="78">
        <f t="shared" si="14"/>
        <v>87484.42</v>
      </c>
      <c r="G38" s="78">
        <f t="shared" si="14"/>
        <v>0</v>
      </c>
      <c r="H38" s="78">
        <f t="shared" si="14"/>
        <v>0</v>
      </c>
      <c r="I38" s="78">
        <f t="shared" si="14"/>
        <v>0</v>
      </c>
      <c r="J38" s="78">
        <f t="shared" si="14"/>
        <v>0</v>
      </c>
      <c r="K38" s="78">
        <f t="shared" si="14"/>
        <v>0</v>
      </c>
      <c r="L38" s="78">
        <f t="shared" si="14"/>
        <v>0</v>
      </c>
      <c r="M38" s="78">
        <f t="shared" si="14"/>
        <v>0</v>
      </c>
      <c r="N38" s="78">
        <f t="shared" si="14"/>
        <v>0</v>
      </c>
      <c r="O38" s="78">
        <f t="shared" si="10"/>
        <v>203578.12</v>
      </c>
      <c r="P38" s="65"/>
      <c r="Q38" s="109">
        <f t="shared" si="11"/>
        <v>1.2850196433738569E-2</v>
      </c>
      <c r="R38" s="78">
        <f t="shared" si="12"/>
        <v>15638834.955141768</v>
      </c>
      <c r="S38" s="67"/>
      <c r="T38" s="68"/>
      <c r="U38" s="67"/>
      <c r="V38" s="67"/>
      <c r="W38" s="67"/>
      <c r="X38" s="67"/>
      <c r="Y38" s="67"/>
      <c r="Z38" s="67"/>
    </row>
    <row r="39" spans="1:26" ht="12" customHeight="1" x14ac:dyDescent="0.2">
      <c r="A39" s="79"/>
      <c r="B39" s="80"/>
      <c r="C39" s="81"/>
      <c r="D39" s="81"/>
      <c r="E39" s="81"/>
      <c r="F39" s="81"/>
      <c r="G39" s="81"/>
      <c r="H39" s="81"/>
      <c r="I39" s="81"/>
      <c r="J39" s="81"/>
      <c r="K39" s="81"/>
      <c r="L39" s="81"/>
      <c r="M39" s="81"/>
      <c r="N39" s="81"/>
      <c r="O39" s="81"/>
      <c r="P39" s="110"/>
      <c r="Q39" s="81"/>
      <c r="R39" s="81"/>
      <c r="S39" s="67"/>
      <c r="T39" s="68"/>
      <c r="U39" s="67"/>
      <c r="V39" s="67"/>
      <c r="W39" s="67"/>
      <c r="X39" s="67"/>
      <c r="Y39" s="67"/>
      <c r="Z39" s="67"/>
    </row>
    <row r="40" spans="1:26" ht="30" customHeight="1" x14ac:dyDescent="0.2">
      <c r="A40" s="82">
        <v>2</v>
      </c>
      <c r="B40" s="83" t="s">
        <v>92</v>
      </c>
      <c r="C40" s="84"/>
      <c r="D40" s="84"/>
      <c r="E40" s="84"/>
      <c r="F40" s="84"/>
      <c r="G40" s="84"/>
      <c r="H40" s="84"/>
      <c r="I40" s="84"/>
      <c r="J40" s="84"/>
      <c r="K40" s="84"/>
      <c r="L40" s="84"/>
      <c r="M40" s="84"/>
      <c r="N40" s="84"/>
      <c r="O40" s="84"/>
      <c r="P40" s="111"/>
      <c r="Q40" s="85" t="str">
        <f t="shared" ref="Q40:R40" si="15">Q30</f>
        <v>Realizado
(/) Previsto</v>
      </c>
      <c r="R40" s="85" t="str">
        <f t="shared" si="15"/>
        <v>Previsto
(-) Realizado</v>
      </c>
      <c r="S40" s="57"/>
      <c r="T40" s="112"/>
      <c r="U40" s="57"/>
      <c r="V40" s="57"/>
      <c r="W40" s="57"/>
      <c r="X40" s="57"/>
      <c r="Y40" s="57"/>
      <c r="Z40" s="57"/>
    </row>
    <row r="41" spans="1:26" ht="21" customHeight="1" x14ac:dyDescent="0.2">
      <c r="A41" s="86" t="s">
        <v>93</v>
      </c>
      <c r="B41" s="63" t="s">
        <v>94</v>
      </c>
      <c r="C41" s="87"/>
      <c r="D41" s="87"/>
      <c r="E41" s="87"/>
      <c r="F41" s="87"/>
      <c r="G41" s="87"/>
      <c r="H41" s="87"/>
      <c r="I41" s="87"/>
      <c r="J41" s="87"/>
      <c r="K41" s="87"/>
      <c r="L41" s="87"/>
      <c r="M41" s="87"/>
      <c r="N41" s="87"/>
      <c r="O41" s="87"/>
      <c r="P41" s="87"/>
      <c r="Q41" s="87"/>
      <c r="R41" s="87"/>
      <c r="S41" s="67"/>
      <c r="T41" s="68"/>
      <c r="U41" s="67"/>
      <c r="V41" s="67"/>
      <c r="W41" s="67"/>
      <c r="X41" s="67"/>
      <c r="Y41" s="67"/>
      <c r="Z41" s="67"/>
    </row>
    <row r="42" spans="1:26" ht="21" customHeight="1" x14ac:dyDescent="0.2">
      <c r="A42" s="88" t="s">
        <v>95</v>
      </c>
      <c r="B42" s="63" t="s">
        <v>96</v>
      </c>
      <c r="C42" s="64">
        <f>'Analítico Cp.'!C26</f>
        <v>1008691.95</v>
      </c>
      <c r="D42" s="64">
        <f>'Analítico Cp.'!D26</f>
        <v>1051510.4200000002</v>
      </c>
      <c r="E42" s="64">
        <f>'Analítico Cp.'!E26</f>
        <v>1134670.8500000001</v>
      </c>
      <c r="F42" s="64">
        <f>'Analítico Cp.'!F26</f>
        <v>1069529.9099999999</v>
      </c>
      <c r="G42" s="64">
        <f>'Analítico Cp.'!G26</f>
        <v>0</v>
      </c>
      <c r="H42" s="64">
        <f>'Analítico Cp.'!H26</f>
        <v>0</v>
      </c>
      <c r="I42" s="64">
        <f>'Analítico Cp.'!I26</f>
        <v>0</v>
      </c>
      <c r="J42" s="64">
        <f>'Analítico Cp.'!J26</f>
        <v>0</v>
      </c>
      <c r="K42" s="64">
        <f>'Analítico Cp.'!K26</f>
        <v>0</v>
      </c>
      <c r="L42" s="64">
        <f>'Analítico Cp.'!L26</f>
        <v>0</v>
      </c>
      <c r="M42" s="64">
        <f>'Analítico Cp.'!M26</f>
        <v>0</v>
      </c>
      <c r="N42" s="64">
        <f>'Analítico Cp.'!N26</f>
        <v>0</v>
      </c>
      <c r="O42" s="65">
        <f t="shared" ref="O42:O50" si="16">SUM(C42:N42)</f>
        <v>4264403.13</v>
      </c>
      <c r="P42" s="64"/>
      <c r="Q42" s="113">
        <f t="shared" ref="Q42:Q50" si="17">IF(O18=0,"-",O42/O18)</f>
        <v>0.71421546191384933</v>
      </c>
      <c r="R42" s="64">
        <f t="shared" ref="R42:R50" si="18">O18-O42</f>
        <v>1706348.4952488868</v>
      </c>
      <c r="S42" s="67"/>
      <c r="T42" s="68"/>
      <c r="U42" s="67"/>
      <c r="V42" s="67"/>
      <c r="W42" s="67"/>
      <c r="X42" s="67"/>
      <c r="Y42" s="67"/>
      <c r="Z42" s="67"/>
    </row>
    <row r="43" spans="1:26" ht="21" customHeight="1" x14ac:dyDescent="0.2">
      <c r="A43" s="88" t="s">
        <v>97</v>
      </c>
      <c r="B43" s="63" t="s">
        <v>98</v>
      </c>
      <c r="C43" s="64">
        <f>'Analítico Cp.'!C30</f>
        <v>0</v>
      </c>
      <c r="D43" s="64">
        <f>'Analítico Cp.'!D30</f>
        <v>0</v>
      </c>
      <c r="E43" s="64">
        <f>'Analítico Cp.'!E30</f>
        <v>0</v>
      </c>
      <c r="F43" s="64">
        <f>'Analítico Cp.'!F30</f>
        <v>0</v>
      </c>
      <c r="G43" s="64">
        <f>'Analítico Cp.'!G30</f>
        <v>0</v>
      </c>
      <c r="H43" s="64">
        <f>'Analítico Cp.'!H30</f>
        <v>0</v>
      </c>
      <c r="I43" s="64">
        <f>'Analítico Cp.'!I30</f>
        <v>0</v>
      </c>
      <c r="J43" s="64">
        <f>'Analítico Cp.'!J30</f>
        <v>0</v>
      </c>
      <c r="K43" s="64">
        <f>'Analítico Cp.'!K30</f>
        <v>0</v>
      </c>
      <c r="L43" s="64">
        <f>'Analítico Cp.'!L30</f>
        <v>0</v>
      </c>
      <c r="M43" s="64">
        <f>'Analítico Cp.'!M30</f>
        <v>0</v>
      </c>
      <c r="N43" s="64">
        <f>'Analítico Cp.'!N30</f>
        <v>0</v>
      </c>
      <c r="O43" s="65">
        <f t="shared" si="16"/>
        <v>0</v>
      </c>
      <c r="P43" s="64"/>
      <c r="Q43" s="113">
        <f t="shared" si="17"/>
        <v>0</v>
      </c>
      <c r="R43" s="64">
        <f t="shared" si="18"/>
        <v>45200</v>
      </c>
      <c r="S43" s="67"/>
      <c r="T43" s="68"/>
      <c r="U43" s="67"/>
      <c r="V43" s="67"/>
      <c r="W43" s="67"/>
      <c r="X43" s="67"/>
      <c r="Y43" s="67"/>
      <c r="Z43" s="67"/>
    </row>
    <row r="44" spans="1:26" ht="21" customHeight="1" x14ac:dyDescent="0.2">
      <c r="A44" s="88" t="s">
        <v>99</v>
      </c>
      <c r="B44" s="63" t="s">
        <v>100</v>
      </c>
      <c r="C44" s="64">
        <f>'Analítico Cp.'!C44</f>
        <v>717611.66933857289</v>
      </c>
      <c r="D44" s="64">
        <f>'Analítico Cp.'!D44</f>
        <v>751400.41714031342</v>
      </c>
      <c r="E44" s="64">
        <f>'Analítico Cp.'!E44</f>
        <v>1720379.7874663156</v>
      </c>
      <c r="F44" s="64">
        <f>'Analítico Cp.'!F44</f>
        <v>1000917.6697054089</v>
      </c>
      <c r="G44" s="64">
        <f>'Analítico Cp.'!G44</f>
        <v>0</v>
      </c>
      <c r="H44" s="64">
        <f>'Analítico Cp.'!H44</f>
        <v>0</v>
      </c>
      <c r="I44" s="64">
        <f>'Analítico Cp.'!I44</f>
        <v>0</v>
      </c>
      <c r="J44" s="64">
        <f>'Analítico Cp.'!J44</f>
        <v>0</v>
      </c>
      <c r="K44" s="64">
        <f>'Analítico Cp.'!K44</f>
        <v>0</v>
      </c>
      <c r="L44" s="64">
        <f>'Analítico Cp.'!L44</f>
        <v>0</v>
      </c>
      <c r="M44" s="64">
        <f>'Analítico Cp.'!M44</f>
        <v>0</v>
      </c>
      <c r="N44" s="64">
        <f>'Analítico Cp.'!N44</f>
        <v>0</v>
      </c>
      <c r="O44" s="65">
        <f t="shared" si="16"/>
        <v>4190309.5436506104</v>
      </c>
      <c r="P44" s="64"/>
      <c r="Q44" s="113">
        <f t="shared" si="17"/>
        <v>0.82358393376505312</v>
      </c>
      <c r="R44" s="64">
        <f t="shared" si="18"/>
        <v>897586.62801754102</v>
      </c>
      <c r="S44" s="67"/>
      <c r="T44" s="68"/>
      <c r="U44" s="67"/>
      <c r="V44" s="67"/>
      <c r="W44" s="67"/>
      <c r="X44" s="67"/>
      <c r="Y44" s="67"/>
      <c r="Z44" s="67"/>
    </row>
    <row r="45" spans="1:26" ht="21" customHeight="1" x14ac:dyDescent="0.2">
      <c r="A45" s="88" t="s">
        <v>101</v>
      </c>
      <c r="B45" s="63" t="s">
        <v>102</v>
      </c>
      <c r="C45" s="64">
        <f>'Analítico Cp.'!C55</f>
        <v>30870.749999999996</v>
      </c>
      <c r="D45" s="64">
        <f>'Analítico Cp.'!D55</f>
        <v>97249.47</v>
      </c>
      <c r="E45" s="64">
        <f>'Analítico Cp.'!E55</f>
        <v>841262.08000000019</v>
      </c>
      <c r="F45" s="64">
        <f>'Analítico Cp.'!F55</f>
        <v>249850.35</v>
      </c>
      <c r="G45" s="64">
        <f>'Analítico Cp.'!G55</f>
        <v>0</v>
      </c>
      <c r="H45" s="64">
        <f>'Analítico Cp.'!H55</f>
        <v>0</v>
      </c>
      <c r="I45" s="64">
        <f>'Analítico Cp.'!I55</f>
        <v>0</v>
      </c>
      <c r="J45" s="64">
        <f>'Analítico Cp.'!J55</f>
        <v>0</v>
      </c>
      <c r="K45" s="64">
        <f>'Analítico Cp.'!K55</f>
        <v>0</v>
      </c>
      <c r="L45" s="64">
        <f>'Analítico Cp.'!L55</f>
        <v>0</v>
      </c>
      <c r="M45" s="64">
        <f>'Analítico Cp.'!M55</f>
        <v>0</v>
      </c>
      <c r="N45" s="64">
        <f>'Analítico Cp.'!N55</f>
        <v>0</v>
      </c>
      <c r="O45" s="65">
        <f t="shared" si="16"/>
        <v>1219232.6500000001</v>
      </c>
      <c r="P45" s="64"/>
      <c r="Q45" s="113">
        <f t="shared" si="17"/>
        <v>1.3426937424240124</v>
      </c>
      <c r="R45" s="64">
        <f t="shared" si="18"/>
        <v>-311182.95000000135</v>
      </c>
      <c r="S45" s="67"/>
      <c r="T45" s="68"/>
      <c r="U45" s="67"/>
      <c r="V45" s="67"/>
      <c r="W45" s="67"/>
      <c r="X45" s="67"/>
      <c r="Y45" s="67"/>
      <c r="Z45" s="67"/>
    </row>
    <row r="46" spans="1:26" ht="21" customHeight="1" x14ac:dyDescent="0.2">
      <c r="A46" s="396" t="s">
        <v>103</v>
      </c>
      <c r="B46" s="397"/>
      <c r="C46" s="72">
        <f t="shared" ref="C46:N46" si="19">SUM(C42:C45)</f>
        <v>1757174.369338573</v>
      </c>
      <c r="D46" s="72">
        <f t="shared" si="19"/>
        <v>1900160.3071403136</v>
      </c>
      <c r="E46" s="72">
        <f t="shared" si="19"/>
        <v>3696312.7174663157</v>
      </c>
      <c r="F46" s="72">
        <f t="shared" si="19"/>
        <v>2320297.9297054089</v>
      </c>
      <c r="G46" s="72">
        <f t="shared" si="19"/>
        <v>0</v>
      </c>
      <c r="H46" s="72">
        <f t="shared" si="19"/>
        <v>0</v>
      </c>
      <c r="I46" s="72">
        <f t="shared" si="19"/>
        <v>0</v>
      </c>
      <c r="J46" s="72">
        <f t="shared" si="19"/>
        <v>0</v>
      </c>
      <c r="K46" s="72">
        <f t="shared" si="19"/>
        <v>0</v>
      </c>
      <c r="L46" s="72">
        <f t="shared" si="19"/>
        <v>0</v>
      </c>
      <c r="M46" s="72">
        <f t="shared" si="19"/>
        <v>0</v>
      </c>
      <c r="N46" s="72">
        <f t="shared" si="19"/>
        <v>0</v>
      </c>
      <c r="O46" s="72">
        <f t="shared" si="16"/>
        <v>9673945.3236506116</v>
      </c>
      <c r="P46" s="65"/>
      <c r="Q46" s="107">
        <f t="shared" si="17"/>
        <v>0.80536362603273293</v>
      </c>
      <c r="R46" s="108">
        <f t="shared" si="18"/>
        <v>2337952.1732664239</v>
      </c>
      <c r="S46" s="67"/>
      <c r="T46" s="68"/>
      <c r="U46" s="67"/>
      <c r="V46" s="67"/>
      <c r="W46" s="67"/>
      <c r="X46" s="67"/>
      <c r="Y46" s="67"/>
      <c r="Z46" s="67"/>
    </row>
    <row r="47" spans="1:26" ht="21" customHeight="1" x14ac:dyDescent="0.2">
      <c r="A47" s="86" t="s">
        <v>104</v>
      </c>
      <c r="B47" s="63" t="s">
        <v>105</v>
      </c>
      <c r="C47" s="64">
        <f>'Analítico Cp.'!C167</f>
        <v>781642.18</v>
      </c>
      <c r="D47" s="64">
        <f>'Analítico Cp.'!D167</f>
        <v>1272689.49</v>
      </c>
      <c r="E47" s="64">
        <f>'Analítico Cp.'!E167</f>
        <v>902902.77999999991</v>
      </c>
      <c r="F47" s="64">
        <f>'Analítico Cp.'!F167</f>
        <v>317593</v>
      </c>
      <c r="G47" s="64">
        <f>'Analítico Cp.'!G167</f>
        <v>0</v>
      </c>
      <c r="H47" s="64">
        <f>'Analítico Cp.'!H167</f>
        <v>0</v>
      </c>
      <c r="I47" s="64">
        <f>'Analítico Cp.'!I167</f>
        <v>0</v>
      </c>
      <c r="J47" s="64">
        <f>'Analítico Cp.'!J167</f>
        <v>0</v>
      </c>
      <c r="K47" s="64">
        <f>'Analítico Cp.'!K167</f>
        <v>0</v>
      </c>
      <c r="L47" s="64">
        <f>'Analítico Cp.'!L167</f>
        <v>0</v>
      </c>
      <c r="M47" s="64">
        <f>'Analítico Cp.'!M167</f>
        <v>0</v>
      </c>
      <c r="N47" s="64">
        <f>'Analítico Cp.'!N167</f>
        <v>0</v>
      </c>
      <c r="O47" s="65">
        <f t="shared" si="16"/>
        <v>3274827.4499999997</v>
      </c>
      <c r="P47" s="64"/>
      <c r="Q47" s="113">
        <f t="shared" si="17"/>
        <v>0.43153327202874364</v>
      </c>
      <c r="R47" s="64">
        <f t="shared" si="18"/>
        <v>4313990.5213333201</v>
      </c>
      <c r="S47" s="67"/>
      <c r="T47" s="68"/>
      <c r="U47" s="67"/>
      <c r="V47" s="67"/>
      <c r="W47" s="67"/>
      <c r="X47" s="67"/>
      <c r="Y47" s="67"/>
      <c r="Z47" s="67"/>
    </row>
    <row r="48" spans="1:26" ht="21" customHeight="1" x14ac:dyDescent="0.2">
      <c r="A48" s="86" t="s">
        <v>106</v>
      </c>
      <c r="B48" s="63" t="s">
        <v>107</v>
      </c>
      <c r="C48" s="89">
        <f>'Analítico Cp.'!C183</f>
        <v>35126.550000000003</v>
      </c>
      <c r="D48" s="89">
        <f>'Analítico Cp.'!D183</f>
        <v>116087.01000000001</v>
      </c>
      <c r="E48" s="89">
        <f>'Analítico Cp.'!E183</f>
        <v>73930.87999999999</v>
      </c>
      <c r="F48" s="89">
        <f>'Analítico Cp.'!F183</f>
        <v>169736.7</v>
      </c>
      <c r="G48" s="89">
        <f>'Analítico Cp.'!G183</f>
        <v>0</v>
      </c>
      <c r="H48" s="89">
        <f>'Analítico Cp.'!H183</f>
        <v>0</v>
      </c>
      <c r="I48" s="89">
        <f>'Analítico Cp.'!I183</f>
        <v>0</v>
      </c>
      <c r="J48" s="89">
        <f>'Analítico Cp.'!J183</f>
        <v>0</v>
      </c>
      <c r="K48" s="89">
        <f>'Analítico Cp.'!K183</f>
        <v>0</v>
      </c>
      <c r="L48" s="89">
        <f>'Analítico Cp.'!L183</f>
        <v>0</v>
      </c>
      <c r="M48" s="89">
        <f>'Analítico Cp.'!M183</f>
        <v>0</v>
      </c>
      <c r="N48" s="89">
        <f>'Analítico Cp.'!N183</f>
        <v>0</v>
      </c>
      <c r="O48" s="65">
        <f t="shared" si="16"/>
        <v>394881.14</v>
      </c>
      <c r="P48" s="64"/>
      <c r="Q48" s="113">
        <f t="shared" si="17"/>
        <v>0.54883948470614718</v>
      </c>
      <c r="R48" s="64">
        <f t="shared" si="18"/>
        <v>324602.69999999995</v>
      </c>
      <c r="S48" s="67"/>
      <c r="T48" s="68"/>
      <c r="U48" s="67"/>
      <c r="V48" s="67"/>
      <c r="W48" s="67"/>
      <c r="X48" s="67"/>
      <c r="Y48" s="67"/>
      <c r="Z48" s="67"/>
    </row>
    <row r="49" spans="1:26" ht="21" customHeight="1" x14ac:dyDescent="0.2">
      <c r="A49" s="92" t="s">
        <v>108</v>
      </c>
      <c r="B49" s="93" t="s">
        <v>59</v>
      </c>
      <c r="C49" s="94">
        <f>'Analítico Cp.'!C184</f>
        <v>104664.57</v>
      </c>
      <c r="D49" s="94">
        <f>'Analítico Cp.'!D184</f>
        <v>188384.21</v>
      </c>
      <c r="E49" s="94">
        <f>'Analítico Cp.'!E184</f>
        <v>199626.51</v>
      </c>
      <c r="F49" s="94">
        <f>'Analítico Cp.'!F184</f>
        <v>149800.95999999999</v>
      </c>
      <c r="G49" s="94">
        <f>'Analítico Cp.'!G184</f>
        <v>0</v>
      </c>
      <c r="H49" s="94">
        <f>'Analítico Cp.'!H184</f>
        <v>0</v>
      </c>
      <c r="I49" s="94">
        <f>'Analítico Cp.'!I184</f>
        <v>0</v>
      </c>
      <c r="J49" s="94">
        <f>'Analítico Cp.'!J184</f>
        <v>0</v>
      </c>
      <c r="K49" s="94">
        <f>'Analítico Cp.'!K184</f>
        <v>0</v>
      </c>
      <c r="L49" s="94">
        <f>'Analítico Cp.'!L184</f>
        <v>0</v>
      </c>
      <c r="M49" s="94">
        <f>'Analítico Cp.'!M184</f>
        <v>0</v>
      </c>
      <c r="N49" s="94">
        <f>'Analítico Cp.'!N184</f>
        <v>0</v>
      </c>
      <c r="O49" s="95">
        <f t="shared" si="16"/>
        <v>642476.25</v>
      </c>
      <c r="P49" s="64"/>
      <c r="Q49" s="114" t="str">
        <f t="shared" si="17"/>
        <v>-</v>
      </c>
      <c r="R49" s="115">
        <f t="shared" si="18"/>
        <v>-642476.25</v>
      </c>
      <c r="S49" s="67"/>
      <c r="T49" s="67"/>
      <c r="U49" s="67"/>
      <c r="V49" s="67"/>
      <c r="W49" s="67"/>
      <c r="X49" s="67"/>
      <c r="Y49" s="67"/>
      <c r="Z49" s="67"/>
    </row>
    <row r="50" spans="1:26" ht="20.25" customHeight="1" x14ac:dyDescent="0.2">
      <c r="A50" s="96" t="s">
        <v>109</v>
      </c>
      <c r="B50" s="97"/>
      <c r="C50" s="78">
        <f t="shared" ref="C50:N50" si="20">SUM(C46:C49)</f>
        <v>2678607.6693385728</v>
      </c>
      <c r="D50" s="78">
        <f t="shared" si="20"/>
        <v>3477321.0171403131</v>
      </c>
      <c r="E50" s="78">
        <f t="shared" si="20"/>
        <v>4872772.8874663152</v>
      </c>
      <c r="F50" s="78">
        <f t="shared" si="20"/>
        <v>2957428.589705409</v>
      </c>
      <c r="G50" s="78">
        <f t="shared" si="20"/>
        <v>0</v>
      </c>
      <c r="H50" s="78">
        <f t="shared" si="20"/>
        <v>0</v>
      </c>
      <c r="I50" s="78">
        <f t="shared" si="20"/>
        <v>0</v>
      </c>
      <c r="J50" s="78">
        <f t="shared" si="20"/>
        <v>0</v>
      </c>
      <c r="K50" s="78">
        <f t="shared" si="20"/>
        <v>0</v>
      </c>
      <c r="L50" s="78">
        <f t="shared" si="20"/>
        <v>0</v>
      </c>
      <c r="M50" s="78">
        <f t="shared" si="20"/>
        <v>0</v>
      </c>
      <c r="N50" s="78">
        <f t="shared" si="20"/>
        <v>0</v>
      </c>
      <c r="O50" s="78">
        <f t="shared" si="16"/>
        <v>13986130.163650611</v>
      </c>
      <c r="P50" s="65"/>
      <c r="Q50" s="109">
        <f t="shared" si="17"/>
        <v>0.68828705621858732</v>
      </c>
      <c r="R50" s="78">
        <f t="shared" si="18"/>
        <v>6334069.1445997451</v>
      </c>
      <c r="S50" s="67"/>
      <c r="T50" s="67"/>
      <c r="U50" s="67"/>
      <c r="V50" s="67"/>
      <c r="W50" s="67"/>
      <c r="X50" s="67"/>
      <c r="Y50" s="67"/>
      <c r="Z50" s="67"/>
    </row>
    <row r="51" spans="1:26" ht="30" customHeight="1" x14ac:dyDescent="0.2">
      <c r="A51" s="116"/>
      <c r="B51" s="116"/>
      <c r="C51" s="116"/>
      <c r="D51" s="116"/>
      <c r="E51" s="116"/>
      <c r="F51" s="116"/>
      <c r="G51" s="116"/>
      <c r="H51" s="116"/>
      <c r="I51" s="116"/>
      <c r="J51" s="116"/>
      <c r="K51" s="116"/>
      <c r="L51" s="116"/>
      <c r="M51" s="116"/>
      <c r="N51" s="116"/>
      <c r="O51" s="117"/>
      <c r="P51" s="117"/>
      <c r="Q51" s="67"/>
      <c r="R51" s="67"/>
      <c r="S51" s="67"/>
      <c r="T51" s="67"/>
      <c r="U51" s="67"/>
      <c r="V51" s="67"/>
      <c r="W51" s="67"/>
      <c r="X51" s="67"/>
      <c r="Y51" s="67"/>
      <c r="Z51" s="67"/>
    </row>
    <row r="52" spans="1:26" ht="63.75" customHeight="1" x14ac:dyDescent="0.2">
      <c r="A52" s="116"/>
      <c r="B52" s="116"/>
      <c r="C52" s="116"/>
      <c r="D52" s="116"/>
      <c r="E52" s="116"/>
      <c r="F52" s="116"/>
      <c r="G52" s="116"/>
      <c r="H52" s="116"/>
      <c r="I52" s="116"/>
      <c r="J52" s="116"/>
      <c r="K52" s="116"/>
      <c r="L52" s="116"/>
      <c r="M52" s="116"/>
      <c r="N52" s="116"/>
      <c r="O52" s="116"/>
      <c r="P52" s="116"/>
      <c r="Q52" s="67"/>
      <c r="R52" s="67"/>
      <c r="S52" s="67"/>
      <c r="T52" s="67"/>
      <c r="U52" s="67"/>
      <c r="V52" s="67"/>
      <c r="W52" s="67"/>
      <c r="X52" s="67"/>
      <c r="Y52" s="67"/>
      <c r="Z52" s="67"/>
    </row>
    <row r="53" spans="1:26" ht="30" customHeight="1" x14ac:dyDescent="0.2">
      <c r="A53" s="116"/>
      <c r="B53" s="116"/>
      <c r="C53" s="116"/>
      <c r="D53" s="116"/>
      <c r="E53" s="116"/>
      <c r="F53" s="116"/>
      <c r="G53" s="116"/>
      <c r="H53" s="116"/>
      <c r="I53" s="116"/>
      <c r="J53" s="116"/>
      <c r="K53" s="116"/>
      <c r="L53" s="116"/>
      <c r="M53" s="116"/>
      <c r="N53" s="116"/>
      <c r="O53" s="116"/>
      <c r="P53" s="116"/>
      <c r="Q53" s="67"/>
      <c r="R53" s="67"/>
      <c r="S53" s="67"/>
      <c r="T53" s="67"/>
      <c r="U53" s="67"/>
      <c r="V53" s="67"/>
      <c r="W53" s="67"/>
      <c r="X53" s="67"/>
      <c r="Y53" s="67"/>
      <c r="Z53" s="67"/>
    </row>
    <row r="54" spans="1:26" ht="46.5" customHeight="1" x14ac:dyDescent="0.2">
      <c r="A54" s="116"/>
      <c r="B54" s="116"/>
      <c r="C54" s="116"/>
      <c r="D54" s="116"/>
      <c r="E54" s="116"/>
      <c r="F54" s="116"/>
      <c r="G54" s="116"/>
      <c r="H54" s="116"/>
      <c r="I54" s="116"/>
      <c r="J54" s="116"/>
      <c r="K54" s="116"/>
      <c r="L54" s="116"/>
      <c r="M54" s="116"/>
      <c r="N54" s="116"/>
      <c r="O54" s="116"/>
      <c r="P54" s="116"/>
      <c r="Q54" s="67"/>
      <c r="R54" s="67"/>
      <c r="S54" s="67"/>
      <c r="T54" s="67"/>
      <c r="U54" s="67"/>
      <c r="V54" s="67"/>
      <c r="W54" s="67"/>
      <c r="X54" s="67"/>
      <c r="Y54" s="67"/>
      <c r="Z54" s="67"/>
    </row>
    <row r="55" spans="1:26" ht="30" customHeight="1" x14ac:dyDescent="0.2">
      <c r="A55" s="116"/>
      <c r="B55" s="116"/>
      <c r="C55" s="116"/>
      <c r="D55" s="116"/>
      <c r="E55" s="116"/>
      <c r="F55" s="116"/>
      <c r="G55" s="116"/>
      <c r="H55" s="116"/>
      <c r="I55" s="116"/>
      <c r="J55" s="116"/>
      <c r="K55" s="116"/>
      <c r="L55" s="116"/>
      <c r="M55" s="116"/>
      <c r="N55" s="116"/>
      <c r="O55" s="116"/>
      <c r="P55" s="116"/>
      <c r="Q55" s="67"/>
      <c r="R55" s="67"/>
      <c r="S55" s="67"/>
      <c r="T55" s="67"/>
      <c r="U55" s="67"/>
      <c r="V55" s="67"/>
      <c r="W55" s="67"/>
      <c r="X55" s="67"/>
      <c r="Y55" s="67"/>
      <c r="Z55" s="67"/>
    </row>
    <row r="56" spans="1:26" ht="30" customHeight="1" x14ac:dyDescent="0.2">
      <c r="A56" s="116"/>
      <c r="B56" s="116"/>
      <c r="C56" s="116"/>
      <c r="D56" s="116"/>
      <c r="E56" s="116"/>
      <c r="F56" s="116"/>
      <c r="G56" s="116"/>
      <c r="H56" s="116"/>
      <c r="I56" s="116"/>
      <c r="J56" s="116"/>
      <c r="K56" s="116"/>
      <c r="L56" s="116"/>
      <c r="M56" s="116"/>
      <c r="N56" s="116"/>
      <c r="O56" s="116"/>
      <c r="P56" s="116"/>
      <c r="Q56" s="67"/>
      <c r="R56" s="67"/>
      <c r="S56" s="67"/>
      <c r="T56" s="67"/>
      <c r="U56" s="67"/>
      <c r="V56" s="67"/>
      <c r="W56" s="67"/>
      <c r="X56" s="67"/>
      <c r="Y56" s="67"/>
      <c r="Z56" s="67"/>
    </row>
    <row r="57" spans="1:26" ht="30" customHeight="1" x14ac:dyDescent="0.2">
      <c r="A57" s="67"/>
      <c r="B57" s="67"/>
      <c r="C57" s="67"/>
      <c r="D57" s="67"/>
      <c r="E57" s="67"/>
      <c r="F57" s="67"/>
      <c r="G57" s="67"/>
      <c r="H57" s="67"/>
      <c r="I57" s="67"/>
      <c r="J57" s="67"/>
      <c r="K57" s="67"/>
      <c r="L57" s="67"/>
      <c r="M57" s="67"/>
      <c r="N57" s="67"/>
      <c r="O57" s="116"/>
      <c r="P57" s="116"/>
      <c r="Q57" s="67"/>
      <c r="R57" s="67"/>
      <c r="S57" s="67"/>
      <c r="T57" s="67"/>
      <c r="U57" s="67"/>
      <c r="V57" s="67"/>
      <c r="W57" s="67"/>
      <c r="X57" s="67"/>
      <c r="Y57" s="67"/>
      <c r="Z57" s="67"/>
    </row>
    <row r="58" spans="1:26" ht="30" customHeight="1" x14ac:dyDescent="0.2">
      <c r="A58" s="67"/>
      <c r="B58" s="67"/>
      <c r="C58" s="67"/>
      <c r="D58" s="67"/>
      <c r="E58" s="67"/>
      <c r="F58" s="67"/>
      <c r="G58" s="67"/>
      <c r="H58" s="67"/>
      <c r="I58" s="67"/>
      <c r="J58" s="67"/>
      <c r="K58" s="67"/>
      <c r="L58" s="67"/>
      <c r="M58" s="67"/>
      <c r="N58" s="67"/>
      <c r="O58" s="66"/>
      <c r="P58" s="66"/>
      <c r="Q58" s="67"/>
      <c r="R58" s="67"/>
      <c r="S58" s="67"/>
      <c r="T58" s="68"/>
      <c r="U58" s="67"/>
      <c r="V58" s="67"/>
      <c r="W58" s="67"/>
      <c r="X58" s="67"/>
      <c r="Y58" s="67"/>
      <c r="Z58" s="67"/>
    </row>
    <row r="59" spans="1:26" ht="30" customHeight="1" x14ac:dyDescent="0.2">
      <c r="A59" s="67"/>
      <c r="B59" s="67"/>
      <c r="C59" s="67"/>
      <c r="D59" s="67"/>
      <c r="E59" s="67"/>
      <c r="F59" s="67"/>
      <c r="G59" s="67"/>
      <c r="H59" s="67"/>
      <c r="I59" s="67"/>
      <c r="J59" s="67"/>
      <c r="K59" s="67"/>
      <c r="L59" s="67"/>
      <c r="M59" s="67"/>
      <c r="N59" s="67"/>
      <c r="O59" s="66"/>
      <c r="P59" s="66"/>
      <c r="Q59" s="67"/>
      <c r="R59" s="67"/>
      <c r="S59" s="67"/>
      <c r="T59" s="68"/>
      <c r="U59" s="67"/>
      <c r="V59" s="67"/>
      <c r="W59" s="67"/>
      <c r="X59" s="67"/>
      <c r="Y59" s="67"/>
      <c r="Z59" s="67"/>
    </row>
    <row r="60" spans="1:26" ht="30" customHeight="1" x14ac:dyDescent="0.2">
      <c r="A60" s="67"/>
      <c r="B60" s="67"/>
      <c r="C60" s="67"/>
      <c r="D60" s="67"/>
      <c r="E60" s="67"/>
      <c r="F60" s="67"/>
      <c r="G60" s="67"/>
      <c r="H60" s="67"/>
      <c r="I60" s="67"/>
      <c r="J60" s="67"/>
      <c r="K60" s="67"/>
      <c r="L60" s="67"/>
      <c r="M60" s="67"/>
      <c r="N60" s="67"/>
      <c r="O60" s="66"/>
      <c r="P60" s="66"/>
      <c r="Q60" s="67"/>
      <c r="R60" s="67"/>
      <c r="S60" s="67"/>
      <c r="T60" s="68"/>
      <c r="U60" s="67"/>
      <c r="V60" s="67"/>
      <c r="W60" s="67"/>
      <c r="X60" s="67"/>
      <c r="Y60" s="67"/>
      <c r="Z60" s="67"/>
    </row>
    <row r="61" spans="1:26" ht="30" customHeight="1" x14ac:dyDescent="0.2">
      <c r="A61" s="67"/>
      <c r="B61" s="67"/>
      <c r="C61" s="67"/>
      <c r="D61" s="67"/>
      <c r="E61" s="67"/>
      <c r="F61" s="67"/>
      <c r="G61" s="67"/>
      <c r="H61" s="67"/>
      <c r="I61" s="67"/>
      <c r="J61" s="67"/>
      <c r="K61" s="67"/>
      <c r="L61" s="67"/>
      <c r="M61" s="67"/>
      <c r="N61" s="67"/>
      <c r="O61" s="66"/>
      <c r="P61" s="66"/>
      <c r="Q61" s="67"/>
      <c r="R61" s="67"/>
      <c r="S61" s="67"/>
      <c r="T61" s="68"/>
      <c r="U61" s="67"/>
      <c r="V61" s="67"/>
      <c r="W61" s="67"/>
      <c r="X61" s="67"/>
      <c r="Y61" s="67"/>
      <c r="Z61" s="67"/>
    </row>
    <row r="62" spans="1:26" ht="30" customHeight="1" x14ac:dyDescent="0.2">
      <c r="A62" s="67"/>
      <c r="B62" s="67"/>
      <c r="C62" s="67"/>
      <c r="D62" s="67"/>
      <c r="E62" s="67"/>
      <c r="F62" s="67"/>
      <c r="G62" s="67"/>
      <c r="H62" s="67"/>
      <c r="I62" s="67"/>
      <c r="J62" s="67"/>
      <c r="K62" s="67"/>
      <c r="L62" s="67"/>
      <c r="M62" s="67"/>
      <c r="N62" s="67"/>
      <c r="O62" s="66"/>
      <c r="P62" s="66"/>
      <c r="Q62" s="67"/>
      <c r="R62" s="67"/>
      <c r="S62" s="67"/>
      <c r="T62" s="68"/>
      <c r="U62" s="67"/>
      <c r="V62" s="67"/>
      <c r="W62" s="67"/>
      <c r="X62" s="67"/>
      <c r="Y62" s="67"/>
      <c r="Z62" s="67"/>
    </row>
    <row r="63" spans="1:26" ht="30" customHeight="1" x14ac:dyDescent="0.2">
      <c r="A63" s="67"/>
      <c r="B63" s="67"/>
      <c r="C63" s="67"/>
      <c r="D63" s="67"/>
      <c r="E63" s="67"/>
      <c r="F63" s="67"/>
      <c r="G63" s="67"/>
      <c r="H63" s="67"/>
      <c r="I63" s="67"/>
      <c r="J63" s="67"/>
      <c r="K63" s="67"/>
      <c r="L63" s="67"/>
      <c r="M63" s="67"/>
      <c r="N63" s="67"/>
      <c r="O63" s="66"/>
      <c r="P63" s="66"/>
      <c r="Q63" s="67"/>
      <c r="R63" s="67"/>
      <c r="S63" s="67"/>
      <c r="T63" s="68"/>
      <c r="U63" s="67"/>
      <c r="V63" s="67"/>
      <c r="W63" s="67"/>
      <c r="X63" s="67"/>
      <c r="Y63" s="67"/>
      <c r="Z63" s="67"/>
    </row>
    <row r="64" spans="1:26" ht="30" customHeight="1" x14ac:dyDescent="0.2">
      <c r="A64" s="67"/>
      <c r="B64" s="67"/>
      <c r="C64" s="67"/>
      <c r="D64" s="67"/>
      <c r="E64" s="67"/>
      <c r="F64" s="67"/>
      <c r="G64" s="67"/>
      <c r="H64" s="67"/>
      <c r="I64" s="67"/>
      <c r="J64" s="67"/>
      <c r="K64" s="67"/>
      <c r="L64" s="67"/>
      <c r="M64" s="67"/>
      <c r="N64" s="67"/>
      <c r="O64" s="66"/>
      <c r="P64" s="66"/>
      <c r="Q64" s="67"/>
      <c r="R64" s="67"/>
      <c r="S64" s="67"/>
      <c r="T64" s="68"/>
      <c r="U64" s="67"/>
      <c r="V64" s="67"/>
      <c r="W64" s="67"/>
      <c r="X64" s="67"/>
      <c r="Y64" s="67"/>
      <c r="Z64" s="67"/>
    </row>
    <row r="65" spans="1:26" ht="30" customHeight="1" x14ac:dyDescent="0.2">
      <c r="A65" s="67"/>
      <c r="B65" s="67"/>
      <c r="C65" s="67"/>
      <c r="D65" s="67"/>
      <c r="E65" s="67"/>
      <c r="F65" s="67"/>
      <c r="G65" s="67"/>
      <c r="H65" s="67"/>
      <c r="I65" s="67"/>
      <c r="J65" s="67"/>
      <c r="K65" s="67"/>
      <c r="L65" s="67"/>
      <c r="M65" s="67"/>
      <c r="N65" s="67"/>
      <c r="O65" s="66"/>
      <c r="P65" s="66"/>
      <c r="Q65" s="67"/>
      <c r="R65" s="67"/>
      <c r="S65" s="67"/>
      <c r="T65" s="68"/>
      <c r="U65" s="67"/>
      <c r="V65" s="67"/>
      <c r="W65" s="67"/>
      <c r="X65" s="67"/>
      <c r="Y65" s="67"/>
      <c r="Z65" s="67"/>
    </row>
    <row r="66" spans="1:26" ht="30" customHeight="1" x14ac:dyDescent="0.2">
      <c r="A66" s="67"/>
      <c r="B66" s="67"/>
      <c r="C66" s="67"/>
      <c r="D66" s="67"/>
      <c r="E66" s="67"/>
      <c r="F66" s="67"/>
      <c r="G66" s="67"/>
      <c r="H66" s="67"/>
      <c r="I66" s="67"/>
      <c r="J66" s="67"/>
      <c r="K66" s="67"/>
      <c r="L66" s="67"/>
      <c r="M66" s="67"/>
      <c r="N66" s="67"/>
      <c r="O66" s="66"/>
      <c r="P66" s="66"/>
      <c r="Q66" s="67"/>
      <c r="R66" s="67"/>
      <c r="S66" s="67"/>
      <c r="T66" s="68"/>
      <c r="U66" s="67"/>
      <c r="V66" s="67"/>
      <c r="W66" s="67"/>
      <c r="X66" s="67"/>
      <c r="Y66" s="67"/>
      <c r="Z66" s="67"/>
    </row>
    <row r="67" spans="1:26" ht="30" customHeight="1" x14ac:dyDescent="0.2">
      <c r="A67" s="67"/>
      <c r="B67" s="67"/>
      <c r="C67" s="67"/>
      <c r="D67" s="67"/>
      <c r="E67" s="67"/>
      <c r="F67" s="67"/>
      <c r="G67" s="67"/>
      <c r="H67" s="67"/>
      <c r="I67" s="67"/>
      <c r="J67" s="67"/>
      <c r="K67" s="67"/>
      <c r="L67" s="67"/>
      <c r="M67" s="67"/>
      <c r="N67" s="67"/>
      <c r="O67" s="66"/>
      <c r="P67" s="66"/>
      <c r="Q67" s="67"/>
      <c r="R67" s="67"/>
      <c r="S67" s="67"/>
      <c r="T67" s="68"/>
      <c r="U67" s="67"/>
      <c r="V67" s="67"/>
      <c r="W67" s="67"/>
      <c r="X67" s="67"/>
      <c r="Y67" s="67"/>
      <c r="Z67" s="67"/>
    </row>
    <row r="68" spans="1:26" ht="30" customHeight="1" x14ac:dyDescent="0.2">
      <c r="A68" s="67"/>
      <c r="B68" s="67"/>
      <c r="C68" s="67"/>
      <c r="D68" s="67"/>
      <c r="E68" s="67"/>
      <c r="F68" s="67"/>
      <c r="G68" s="67"/>
      <c r="H68" s="67"/>
      <c r="I68" s="67"/>
      <c r="J68" s="67"/>
      <c r="K68" s="67"/>
      <c r="L68" s="67"/>
      <c r="M68" s="67"/>
      <c r="N68" s="67"/>
      <c r="O68" s="66"/>
      <c r="P68" s="66"/>
      <c r="Q68" s="67"/>
      <c r="R68" s="67"/>
      <c r="S68" s="67"/>
      <c r="T68" s="68"/>
      <c r="U68" s="67"/>
      <c r="V68" s="67"/>
      <c r="W68" s="67"/>
      <c r="X68" s="67"/>
      <c r="Y68" s="67"/>
      <c r="Z68" s="67"/>
    </row>
    <row r="69" spans="1:26" ht="30" customHeight="1" x14ac:dyDescent="0.2">
      <c r="A69" s="67"/>
      <c r="B69" s="67"/>
      <c r="C69" s="67"/>
      <c r="D69" s="67"/>
      <c r="E69" s="67"/>
      <c r="F69" s="67"/>
      <c r="G69" s="67"/>
      <c r="H69" s="67"/>
      <c r="I69" s="67"/>
      <c r="J69" s="67"/>
      <c r="K69" s="67"/>
      <c r="L69" s="67"/>
      <c r="M69" s="67"/>
      <c r="N69" s="67"/>
      <c r="O69" s="66"/>
      <c r="P69" s="66"/>
      <c r="Q69" s="67"/>
      <c r="R69" s="67"/>
      <c r="S69" s="67"/>
      <c r="T69" s="68"/>
      <c r="U69" s="67"/>
      <c r="V69" s="67"/>
      <c r="W69" s="67"/>
      <c r="X69" s="67"/>
      <c r="Y69" s="67"/>
      <c r="Z69" s="67"/>
    </row>
    <row r="70" spans="1:26" ht="30" customHeight="1" x14ac:dyDescent="0.2">
      <c r="A70" s="67"/>
      <c r="B70" s="67"/>
      <c r="C70" s="67"/>
      <c r="D70" s="67"/>
      <c r="E70" s="67"/>
      <c r="F70" s="67"/>
      <c r="G70" s="67"/>
      <c r="H70" s="67"/>
      <c r="I70" s="67"/>
      <c r="J70" s="67"/>
      <c r="K70" s="67"/>
      <c r="L70" s="67"/>
      <c r="M70" s="67"/>
      <c r="N70" s="67"/>
      <c r="O70" s="66"/>
      <c r="P70" s="66"/>
      <c r="Q70" s="67"/>
      <c r="R70" s="67"/>
      <c r="S70" s="67"/>
      <c r="T70" s="68"/>
      <c r="U70" s="67"/>
      <c r="V70" s="67"/>
      <c r="W70" s="67"/>
      <c r="X70" s="67"/>
      <c r="Y70" s="67"/>
      <c r="Z70" s="67"/>
    </row>
    <row r="71" spans="1:26" ht="30" customHeight="1" x14ac:dyDescent="0.2">
      <c r="A71" s="67"/>
      <c r="B71" s="67"/>
      <c r="C71" s="67"/>
      <c r="D71" s="67"/>
      <c r="E71" s="67"/>
      <c r="F71" s="67"/>
      <c r="G71" s="67"/>
      <c r="H71" s="67"/>
      <c r="I71" s="67"/>
      <c r="J71" s="67"/>
      <c r="K71" s="67"/>
      <c r="L71" s="67"/>
      <c r="M71" s="67"/>
      <c r="N71" s="67"/>
      <c r="O71" s="66"/>
      <c r="P71" s="66"/>
      <c r="Q71" s="67"/>
      <c r="R71" s="67"/>
      <c r="S71" s="67"/>
      <c r="T71" s="68"/>
      <c r="U71" s="67"/>
      <c r="V71" s="67"/>
      <c r="W71" s="67"/>
      <c r="X71" s="67"/>
      <c r="Y71" s="67"/>
      <c r="Z71" s="67"/>
    </row>
    <row r="72" spans="1:26" ht="30" customHeight="1" x14ac:dyDescent="0.2">
      <c r="A72" s="67"/>
      <c r="B72" s="67"/>
      <c r="C72" s="67"/>
      <c r="D72" s="67"/>
      <c r="E72" s="67"/>
      <c r="F72" s="67"/>
      <c r="G72" s="67"/>
      <c r="H72" s="67"/>
      <c r="I72" s="67"/>
      <c r="J72" s="67"/>
      <c r="K72" s="67"/>
      <c r="L72" s="67"/>
      <c r="M72" s="67"/>
      <c r="N72" s="67"/>
      <c r="O72" s="66"/>
      <c r="P72" s="66"/>
      <c r="Q72" s="67"/>
      <c r="R72" s="67"/>
      <c r="S72" s="67"/>
      <c r="T72" s="68"/>
      <c r="U72" s="67"/>
      <c r="V72" s="67"/>
      <c r="W72" s="67"/>
      <c r="X72" s="67"/>
      <c r="Y72" s="67"/>
      <c r="Z72" s="67"/>
    </row>
    <row r="73" spans="1:26" ht="30" customHeight="1" x14ac:dyDescent="0.2">
      <c r="A73" s="67"/>
      <c r="B73" s="67"/>
      <c r="C73" s="67"/>
      <c r="D73" s="67"/>
      <c r="E73" s="67"/>
      <c r="F73" s="67"/>
      <c r="G73" s="67"/>
      <c r="H73" s="67"/>
      <c r="I73" s="67"/>
      <c r="J73" s="67"/>
      <c r="K73" s="67"/>
      <c r="L73" s="67"/>
      <c r="M73" s="67"/>
      <c r="N73" s="67"/>
      <c r="O73" s="66"/>
      <c r="P73" s="66"/>
      <c r="Q73" s="67"/>
      <c r="R73" s="67"/>
      <c r="S73" s="67"/>
      <c r="T73" s="68"/>
      <c r="U73" s="67"/>
      <c r="V73" s="67"/>
      <c r="W73" s="67"/>
      <c r="X73" s="67"/>
      <c r="Y73" s="67"/>
      <c r="Z73" s="67"/>
    </row>
    <row r="74" spans="1:26" ht="30" customHeight="1" x14ac:dyDescent="0.2">
      <c r="A74" s="67"/>
      <c r="B74" s="67"/>
      <c r="C74" s="67"/>
      <c r="D74" s="67"/>
      <c r="E74" s="67"/>
      <c r="F74" s="67"/>
      <c r="G74" s="67"/>
      <c r="H74" s="67"/>
      <c r="I74" s="67"/>
      <c r="J74" s="67"/>
      <c r="K74" s="67"/>
      <c r="L74" s="67"/>
      <c r="M74" s="67"/>
      <c r="N74" s="67"/>
      <c r="O74" s="66"/>
      <c r="P74" s="66"/>
      <c r="Q74" s="67"/>
      <c r="R74" s="67"/>
      <c r="S74" s="67"/>
      <c r="T74" s="68"/>
      <c r="U74" s="67"/>
      <c r="V74" s="67"/>
      <c r="W74" s="67"/>
      <c r="X74" s="67"/>
      <c r="Y74" s="67"/>
      <c r="Z74" s="67"/>
    </row>
    <row r="75" spans="1:26" ht="30" customHeight="1" x14ac:dyDescent="0.2">
      <c r="A75" s="67"/>
      <c r="B75" s="67"/>
      <c r="C75" s="67"/>
      <c r="D75" s="67"/>
      <c r="E75" s="67"/>
      <c r="F75" s="67"/>
      <c r="G75" s="67"/>
      <c r="H75" s="67"/>
      <c r="I75" s="67"/>
      <c r="J75" s="67"/>
      <c r="K75" s="67"/>
      <c r="L75" s="67"/>
      <c r="M75" s="67"/>
      <c r="N75" s="67"/>
      <c r="O75" s="66"/>
      <c r="P75" s="66"/>
      <c r="Q75" s="67"/>
      <c r="R75" s="67"/>
      <c r="S75" s="67"/>
      <c r="T75" s="68"/>
      <c r="U75" s="67"/>
      <c r="V75" s="67"/>
      <c r="W75" s="67"/>
      <c r="X75" s="67"/>
      <c r="Y75" s="67"/>
      <c r="Z75" s="67"/>
    </row>
    <row r="76" spans="1:26" ht="30" customHeight="1" x14ac:dyDescent="0.2">
      <c r="A76" s="67"/>
      <c r="B76" s="67"/>
      <c r="C76" s="67"/>
      <c r="D76" s="67"/>
      <c r="E76" s="67"/>
      <c r="F76" s="67"/>
      <c r="G76" s="67"/>
      <c r="H76" s="67"/>
      <c r="I76" s="67"/>
      <c r="J76" s="67"/>
      <c r="K76" s="67"/>
      <c r="L76" s="67"/>
      <c r="M76" s="67"/>
      <c r="N76" s="67"/>
      <c r="O76" s="66"/>
      <c r="P76" s="66"/>
      <c r="Q76" s="67"/>
      <c r="R76" s="67"/>
      <c r="S76" s="67"/>
      <c r="T76" s="68"/>
      <c r="U76" s="67"/>
      <c r="V76" s="67"/>
      <c r="W76" s="67"/>
      <c r="X76" s="67"/>
      <c r="Y76" s="67"/>
      <c r="Z76" s="67"/>
    </row>
    <row r="77" spans="1:26" ht="30" customHeight="1" x14ac:dyDescent="0.2">
      <c r="A77" s="67"/>
      <c r="B77" s="67"/>
      <c r="C77" s="67"/>
      <c r="D77" s="67"/>
      <c r="E77" s="67"/>
      <c r="F77" s="67"/>
      <c r="G77" s="67"/>
      <c r="H77" s="67"/>
      <c r="I77" s="67"/>
      <c r="J77" s="67"/>
      <c r="K77" s="67"/>
      <c r="L77" s="67"/>
      <c r="M77" s="67"/>
      <c r="N77" s="67"/>
      <c r="O77" s="66"/>
      <c r="P77" s="66"/>
      <c r="Q77" s="67"/>
      <c r="R77" s="67"/>
      <c r="S77" s="67"/>
      <c r="T77" s="68"/>
      <c r="U77" s="67"/>
      <c r="V77" s="67"/>
      <c r="W77" s="67"/>
      <c r="X77" s="67"/>
      <c r="Y77" s="67"/>
      <c r="Z77" s="67"/>
    </row>
    <row r="78" spans="1:26" ht="30" customHeight="1" x14ac:dyDescent="0.2">
      <c r="A78" s="67"/>
      <c r="B78" s="67"/>
      <c r="C78" s="67"/>
      <c r="D78" s="67"/>
      <c r="E78" s="67"/>
      <c r="F78" s="67"/>
      <c r="G78" s="67"/>
      <c r="H78" s="67"/>
      <c r="I78" s="67"/>
      <c r="J78" s="67"/>
      <c r="K78" s="67"/>
      <c r="L78" s="67"/>
      <c r="M78" s="67"/>
      <c r="N78" s="67"/>
      <c r="O78" s="66"/>
      <c r="P78" s="66"/>
      <c r="Q78" s="67"/>
      <c r="R78" s="67"/>
      <c r="S78" s="67"/>
      <c r="T78" s="68"/>
      <c r="U78" s="67"/>
      <c r="V78" s="67"/>
      <c r="W78" s="67"/>
      <c r="X78" s="67"/>
      <c r="Y78" s="67"/>
      <c r="Z78" s="67"/>
    </row>
    <row r="79" spans="1:26" ht="30" customHeight="1" x14ac:dyDescent="0.2">
      <c r="A79" s="67"/>
      <c r="B79" s="67"/>
      <c r="C79" s="67"/>
      <c r="D79" s="67"/>
      <c r="E79" s="67"/>
      <c r="F79" s="67"/>
      <c r="G79" s="67"/>
      <c r="H79" s="67"/>
      <c r="I79" s="67"/>
      <c r="J79" s="67"/>
      <c r="K79" s="67"/>
      <c r="L79" s="67"/>
      <c r="M79" s="67"/>
      <c r="N79" s="67"/>
      <c r="O79" s="66"/>
      <c r="P79" s="66"/>
      <c r="Q79" s="67"/>
      <c r="R79" s="67"/>
      <c r="S79" s="67"/>
      <c r="T79" s="68"/>
      <c r="U79" s="67"/>
      <c r="V79" s="67"/>
      <c r="W79" s="67"/>
      <c r="X79" s="67"/>
      <c r="Y79" s="67"/>
      <c r="Z79" s="67"/>
    </row>
    <row r="80" spans="1:26" ht="30" customHeight="1" x14ac:dyDescent="0.2">
      <c r="A80" s="67"/>
      <c r="B80" s="67"/>
      <c r="C80" s="67"/>
      <c r="D80" s="67"/>
      <c r="E80" s="67"/>
      <c r="F80" s="67"/>
      <c r="G80" s="67"/>
      <c r="H80" s="67"/>
      <c r="I80" s="67"/>
      <c r="J80" s="67"/>
      <c r="K80" s="67"/>
      <c r="L80" s="67"/>
      <c r="M80" s="67"/>
      <c r="N80" s="67"/>
      <c r="O80" s="66"/>
      <c r="P80" s="66"/>
      <c r="Q80" s="67"/>
      <c r="R80" s="67"/>
      <c r="S80" s="67"/>
      <c r="T80" s="68"/>
      <c r="U80" s="67"/>
      <c r="V80" s="67"/>
      <c r="W80" s="67"/>
      <c r="X80" s="67"/>
      <c r="Y80" s="67"/>
      <c r="Z80" s="67"/>
    </row>
    <row r="81" spans="1:26" ht="30" customHeight="1" x14ac:dyDescent="0.2">
      <c r="A81" s="67"/>
      <c r="B81" s="67"/>
      <c r="C81" s="67"/>
      <c r="D81" s="67"/>
      <c r="E81" s="67"/>
      <c r="F81" s="67"/>
      <c r="G81" s="67"/>
      <c r="H81" s="67"/>
      <c r="I81" s="67"/>
      <c r="J81" s="67"/>
      <c r="K81" s="67"/>
      <c r="L81" s="67"/>
      <c r="M81" s="67"/>
      <c r="N81" s="67"/>
      <c r="O81" s="66"/>
      <c r="P81" s="66"/>
      <c r="Q81" s="67"/>
      <c r="R81" s="67"/>
      <c r="S81" s="67"/>
      <c r="T81" s="68"/>
      <c r="U81" s="67"/>
      <c r="V81" s="67"/>
      <c r="W81" s="67"/>
      <c r="X81" s="67"/>
      <c r="Y81" s="67"/>
      <c r="Z81" s="67"/>
    </row>
    <row r="82" spans="1:26" ht="30" customHeight="1" x14ac:dyDescent="0.2">
      <c r="A82" s="67"/>
      <c r="B82" s="67"/>
      <c r="C82" s="67"/>
      <c r="D82" s="67"/>
      <c r="E82" s="67"/>
      <c r="F82" s="67"/>
      <c r="G82" s="67"/>
      <c r="H82" s="67"/>
      <c r="I82" s="67"/>
      <c r="J82" s="67"/>
      <c r="K82" s="67"/>
      <c r="L82" s="67"/>
      <c r="M82" s="67"/>
      <c r="N82" s="67"/>
      <c r="O82" s="66"/>
      <c r="P82" s="66"/>
      <c r="Q82" s="67"/>
      <c r="R82" s="67"/>
      <c r="S82" s="67"/>
      <c r="T82" s="68"/>
      <c r="U82" s="67"/>
      <c r="V82" s="67"/>
      <c r="W82" s="67"/>
      <c r="X82" s="67"/>
      <c r="Y82" s="67"/>
      <c r="Z82" s="67"/>
    </row>
    <row r="83" spans="1:26" ht="30" customHeight="1" x14ac:dyDescent="0.2">
      <c r="A83" s="67"/>
      <c r="B83" s="67"/>
      <c r="C83" s="67"/>
      <c r="D83" s="67"/>
      <c r="E83" s="67"/>
      <c r="F83" s="67"/>
      <c r="G83" s="67"/>
      <c r="H83" s="67"/>
      <c r="I83" s="67"/>
      <c r="J83" s="67"/>
      <c r="K83" s="67"/>
      <c r="L83" s="67"/>
      <c r="M83" s="67"/>
      <c r="N83" s="67"/>
      <c r="O83" s="66"/>
      <c r="P83" s="66"/>
      <c r="Q83" s="67"/>
      <c r="R83" s="67"/>
      <c r="S83" s="67"/>
      <c r="T83" s="68"/>
      <c r="U83" s="67"/>
      <c r="V83" s="67"/>
      <c r="W83" s="67"/>
      <c r="X83" s="67"/>
      <c r="Y83" s="67"/>
      <c r="Z83" s="67"/>
    </row>
    <row r="84" spans="1:26" ht="30" customHeight="1" x14ac:dyDescent="0.2">
      <c r="A84" s="67"/>
      <c r="B84" s="67"/>
      <c r="C84" s="67"/>
      <c r="D84" s="67"/>
      <c r="E84" s="67"/>
      <c r="F84" s="67"/>
      <c r="G84" s="67"/>
      <c r="H84" s="67"/>
      <c r="I84" s="67"/>
      <c r="J84" s="67"/>
      <c r="K84" s="67"/>
      <c r="L84" s="67"/>
      <c r="M84" s="67"/>
      <c r="N84" s="67"/>
      <c r="O84" s="66"/>
      <c r="P84" s="66"/>
      <c r="Q84" s="67"/>
      <c r="R84" s="67"/>
      <c r="S84" s="67"/>
      <c r="T84" s="68"/>
      <c r="U84" s="67"/>
      <c r="V84" s="67"/>
      <c r="W84" s="67"/>
      <c r="X84" s="67"/>
      <c r="Y84" s="67"/>
      <c r="Z84" s="67"/>
    </row>
    <row r="85" spans="1:26" ht="30" customHeight="1" x14ac:dyDescent="0.2">
      <c r="A85" s="67"/>
      <c r="B85" s="67"/>
      <c r="C85" s="67"/>
      <c r="D85" s="67"/>
      <c r="E85" s="67"/>
      <c r="F85" s="67"/>
      <c r="G85" s="67"/>
      <c r="H85" s="67"/>
      <c r="I85" s="67"/>
      <c r="J85" s="67"/>
      <c r="K85" s="67"/>
      <c r="L85" s="67"/>
      <c r="M85" s="67"/>
      <c r="N85" s="67"/>
      <c r="O85" s="66"/>
      <c r="P85" s="66"/>
      <c r="Q85" s="67"/>
      <c r="R85" s="67"/>
      <c r="S85" s="67"/>
      <c r="T85" s="68"/>
      <c r="U85" s="67"/>
      <c r="V85" s="67"/>
      <c r="W85" s="67"/>
      <c r="X85" s="67"/>
      <c r="Y85" s="67"/>
      <c r="Z85" s="67"/>
    </row>
    <row r="86" spans="1:26" ht="30" customHeight="1" x14ac:dyDescent="0.2">
      <c r="A86" s="67"/>
      <c r="B86" s="67"/>
      <c r="C86" s="67"/>
      <c r="D86" s="67"/>
      <c r="E86" s="67"/>
      <c r="F86" s="67"/>
      <c r="G86" s="67"/>
      <c r="H86" s="67"/>
      <c r="I86" s="67"/>
      <c r="J86" s="67"/>
      <c r="K86" s="67"/>
      <c r="L86" s="67"/>
      <c r="M86" s="67"/>
      <c r="N86" s="67"/>
      <c r="O86" s="66"/>
      <c r="P86" s="66"/>
      <c r="Q86" s="67"/>
      <c r="R86" s="67"/>
      <c r="S86" s="67"/>
      <c r="T86" s="68"/>
      <c r="U86" s="67"/>
      <c r="V86" s="67"/>
      <c r="W86" s="67"/>
      <c r="X86" s="67"/>
      <c r="Y86" s="67"/>
      <c r="Z86" s="67"/>
    </row>
    <row r="87" spans="1:26" ht="30" customHeight="1" x14ac:dyDescent="0.2">
      <c r="A87" s="67"/>
      <c r="B87" s="67"/>
      <c r="C87" s="67"/>
      <c r="D87" s="67"/>
      <c r="E87" s="67"/>
      <c r="F87" s="67"/>
      <c r="G87" s="67"/>
      <c r="H87" s="67"/>
      <c r="I87" s="67"/>
      <c r="J87" s="67"/>
      <c r="K87" s="67"/>
      <c r="L87" s="67"/>
      <c r="M87" s="67"/>
      <c r="N87" s="67"/>
      <c r="O87" s="66"/>
      <c r="P87" s="66"/>
      <c r="Q87" s="67"/>
      <c r="R87" s="67"/>
      <c r="S87" s="67"/>
      <c r="T87" s="68"/>
      <c r="U87" s="67"/>
      <c r="V87" s="67"/>
      <c r="W87" s="67"/>
      <c r="X87" s="67"/>
      <c r="Y87" s="67"/>
      <c r="Z87" s="67"/>
    </row>
    <row r="88" spans="1:26" ht="30" customHeight="1" x14ac:dyDescent="0.2">
      <c r="A88" s="67"/>
      <c r="B88" s="67"/>
      <c r="C88" s="67"/>
      <c r="D88" s="67"/>
      <c r="E88" s="67"/>
      <c r="F88" s="67"/>
      <c r="G88" s="67"/>
      <c r="H88" s="67"/>
      <c r="I88" s="67"/>
      <c r="J88" s="67"/>
      <c r="K88" s="67"/>
      <c r="L88" s="67"/>
      <c r="M88" s="67"/>
      <c r="N88" s="67"/>
      <c r="O88" s="66"/>
      <c r="P88" s="66"/>
      <c r="Q88" s="67"/>
      <c r="R88" s="67"/>
      <c r="S88" s="67"/>
      <c r="T88" s="68"/>
      <c r="U88" s="67"/>
      <c r="V88" s="67"/>
      <c r="W88" s="67"/>
      <c r="X88" s="67"/>
      <c r="Y88" s="67"/>
      <c r="Z88" s="67"/>
    </row>
    <row r="89" spans="1:26" ht="30" customHeight="1" x14ac:dyDescent="0.2">
      <c r="A89" s="67"/>
      <c r="B89" s="67"/>
      <c r="C89" s="67"/>
      <c r="D89" s="67"/>
      <c r="E89" s="67"/>
      <c r="F89" s="67"/>
      <c r="G89" s="67"/>
      <c r="H89" s="67"/>
      <c r="I89" s="67"/>
      <c r="J89" s="67"/>
      <c r="K89" s="67"/>
      <c r="L89" s="67"/>
      <c r="M89" s="67"/>
      <c r="N89" s="67"/>
      <c r="O89" s="66"/>
      <c r="P89" s="66"/>
      <c r="Q89" s="67"/>
      <c r="R89" s="67"/>
      <c r="S89" s="67"/>
      <c r="T89" s="68"/>
      <c r="U89" s="67"/>
      <c r="V89" s="67"/>
      <c r="W89" s="67"/>
      <c r="X89" s="67"/>
      <c r="Y89" s="67"/>
      <c r="Z89" s="67"/>
    </row>
    <row r="90" spans="1:26" ht="30" customHeight="1" x14ac:dyDescent="0.2">
      <c r="A90" s="67"/>
      <c r="B90" s="67"/>
      <c r="C90" s="67"/>
      <c r="D90" s="67"/>
      <c r="E90" s="67"/>
      <c r="F90" s="67"/>
      <c r="G90" s="67"/>
      <c r="H90" s="67"/>
      <c r="I90" s="67"/>
      <c r="J90" s="67"/>
      <c r="K90" s="67"/>
      <c r="L90" s="67"/>
      <c r="M90" s="67"/>
      <c r="N90" s="67"/>
      <c r="O90" s="66"/>
      <c r="P90" s="66"/>
      <c r="Q90" s="67"/>
      <c r="R90" s="67"/>
      <c r="S90" s="67"/>
      <c r="T90" s="68"/>
      <c r="U90" s="67"/>
      <c r="V90" s="67"/>
      <c r="W90" s="67"/>
      <c r="X90" s="67"/>
      <c r="Y90" s="67"/>
      <c r="Z90" s="67"/>
    </row>
    <row r="91" spans="1:26" ht="30" customHeight="1" x14ac:dyDescent="0.2">
      <c r="A91" s="67"/>
      <c r="B91" s="67"/>
      <c r="C91" s="67"/>
      <c r="D91" s="67"/>
      <c r="E91" s="67"/>
      <c r="F91" s="67"/>
      <c r="G91" s="67"/>
      <c r="H91" s="67"/>
      <c r="I91" s="67"/>
      <c r="J91" s="67"/>
      <c r="K91" s="67"/>
      <c r="L91" s="67"/>
      <c r="M91" s="67"/>
      <c r="N91" s="67"/>
      <c r="O91" s="66"/>
      <c r="P91" s="66"/>
      <c r="Q91" s="67"/>
      <c r="R91" s="67"/>
      <c r="S91" s="67"/>
      <c r="T91" s="68"/>
      <c r="U91" s="67"/>
      <c r="V91" s="67"/>
      <c r="W91" s="67"/>
      <c r="X91" s="67"/>
      <c r="Y91" s="67"/>
      <c r="Z91" s="67"/>
    </row>
    <row r="92" spans="1:26" ht="30" customHeight="1" x14ac:dyDescent="0.2">
      <c r="A92" s="67"/>
      <c r="B92" s="67"/>
      <c r="C92" s="67"/>
      <c r="D92" s="67"/>
      <c r="E92" s="67"/>
      <c r="F92" s="67"/>
      <c r="G92" s="67"/>
      <c r="H92" s="67"/>
      <c r="I92" s="67"/>
      <c r="J92" s="67"/>
      <c r="K92" s="67"/>
      <c r="L92" s="67"/>
      <c r="M92" s="67"/>
      <c r="N92" s="67"/>
      <c r="O92" s="66"/>
      <c r="P92" s="66"/>
      <c r="Q92" s="67"/>
      <c r="R92" s="67"/>
      <c r="S92" s="67"/>
      <c r="T92" s="68"/>
      <c r="U92" s="67"/>
      <c r="V92" s="67"/>
      <c r="W92" s="67"/>
      <c r="X92" s="67"/>
      <c r="Y92" s="67"/>
      <c r="Z92" s="67"/>
    </row>
    <row r="93" spans="1:26" ht="30" customHeight="1" x14ac:dyDescent="0.2">
      <c r="A93" s="67"/>
      <c r="B93" s="67"/>
      <c r="C93" s="67"/>
      <c r="D93" s="67"/>
      <c r="E93" s="67"/>
      <c r="F93" s="67"/>
      <c r="G93" s="67"/>
      <c r="H93" s="67"/>
      <c r="I93" s="67"/>
      <c r="J93" s="67"/>
      <c r="K93" s="67"/>
      <c r="L93" s="67"/>
      <c r="M93" s="67"/>
      <c r="N93" s="67"/>
      <c r="O93" s="66"/>
      <c r="P93" s="66"/>
      <c r="Q93" s="67"/>
      <c r="R93" s="67"/>
      <c r="S93" s="67"/>
      <c r="T93" s="68"/>
      <c r="U93" s="67"/>
      <c r="V93" s="67"/>
      <c r="W93" s="67"/>
      <c r="X93" s="67"/>
      <c r="Y93" s="67"/>
      <c r="Z93" s="67"/>
    </row>
    <row r="94" spans="1:26" ht="30" customHeight="1" x14ac:dyDescent="0.2">
      <c r="A94" s="67"/>
      <c r="B94" s="67"/>
      <c r="C94" s="67"/>
      <c r="D94" s="67"/>
      <c r="E94" s="67"/>
      <c r="F94" s="67"/>
      <c r="G94" s="67"/>
      <c r="H94" s="67"/>
      <c r="I94" s="67"/>
      <c r="J94" s="67"/>
      <c r="K94" s="67"/>
      <c r="L94" s="67"/>
      <c r="M94" s="67"/>
      <c r="N94" s="67"/>
      <c r="O94" s="66"/>
      <c r="P94" s="66"/>
      <c r="Q94" s="67"/>
      <c r="R94" s="67"/>
      <c r="S94" s="67"/>
      <c r="T94" s="68"/>
      <c r="U94" s="67"/>
      <c r="V94" s="67"/>
      <c r="W94" s="67"/>
      <c r="X94" s="67"/>
      <c r="Y94" s="67"/>
      <c r="Z94" s="67"/>
    </row>
    <row r="95" spans="1:26" ht="30" customHeight="1" x14ac:dyDescent="0.2">
      <c r="A95" s="67"/>
      <c r="B95" s="67"/>
      <c r="C95" s="67"/>
      <c r="D95" s="67"/>
      <c r="E95" s="67"/>
      <c r="F95" s="67"/>
      <c r="G95" s="67"/>
      <c r="H95" s="67"/>
      <c r="I95" s="67"/>
      <c r="J95" s="67"/>
      <c r="K95" s="67"/>
      <c r="L95" s="67"/>
      <c r="M95" s="67"/>
      <c r="N95" s="67"/>
      <c r="O95" s="66"/>
      <c r="P95" s="66"/>
      <c r="Q95" s="67"/>
      <c r="R95" s="67"/>
      <c r="S95" s="67"/>
      <c r="T95" s="68"/>
      <c r="U95" s="67"/>
      <c r="V95" s="67"/>
      <c r="W95" s="67"/>
      <c r="X95" s="67"/>
      <c r="Y95" s="67"/>
      <c r="Z95" s="67"/>
    </row>
    <row r="96" spans="1:26" ht="30" customHeight="1" x14ac:dyDescent="0.2">
      <c r="A96" s="67"/>
      <c r="B96" s="67"/>
      <c r="C96" s="67"/>
      <c r="D96" s="67"/>
      <c r="E96" s="67"/>
      <c r="F96" s="67"/>
      <c r="G96" s="67"/>
      <c r="H96" s="67"/>
      <c r="I96" s="67"/>
      <c r="J96" s="67"/>
      <c r="K96" s="67"/>
      <c r="L96" s="67"/>
      <c r="M96" s="67"/>
      <c r="N96" s="67"/>
      <c r="O96" s="66"/>
      <c r="P96" s="66"/>
      <c r="Q96" s="67"/>
      <c r="R96" s="67"/>
      <c r="S96" s="67"/>
      <c r="T96" s="68"/>
      <c r="U96" s="67"/>
      <c r="V96" s="67"/>
      <c r="W96" s="67"/>
      <c r="X96" s="67"/>
      <c r="Y96" s="67"/>
      <c r="Z96" s="67"/>
    </row>
    <row r="97" spans="1:26" ht="30" customHeight="1" x14ac:dyDescent="0.2">
      <c r="A97" s="67"/>
      <c r="B97" s="67"/>
      <c r="C97" s="67"/>
      <c r="D97" s="67"/>
      <c r="E97" s="67"/>
      <c r="F97" s="67"/>
      <c r="G97" s="67"/>
      <c r="H97" s="67"/>
      <c r="I97" s="67"/>
      <c r="J97" s="67"/>
      <c r="K97" s="67"/>
      <c r="L97" s="67"/>
      <c r="M97" s="67"/>
      <c r="N97" s="67"/>
      <c r="O97" s="66"/>
      <c r="P97" s="66"/>
      <c r="Q97" s="67"/>
      <c r="R97" s="67"/>
      <c r="S97" s="67"/>
      <c r="T97" s="68"/>
      <c r="U97" s="67"/>
      <c r="V97" s="67"/>
      <c r="W97" s="67"/>
      <c r="X97" s="67"/>
      <c r="Y97" s="67"/>
      <c r="Z97" s="67"/>
    </row>
    <row r="98" spans="1:26" ht="30" customHeight="1" x14ac:dyDescent="0.2">
      <c r="A98" s="67"/>
      <c r="B98" s="67"/>
      <c r="C98" s="67"/>
      <c r="D98" s="67"/>
      <c r="E98" s="67"/>
      <c r="F98" s="67"/>
      <c r="G98" s="67"/>
      <c r="H98" s="67"/>
      <c r="I98" s="67"/>
      <c r="J98" s="67"/>
      <c r="K98" s="67"/>
      <c r="L98" s="67"/>
      <c r="M98" s="67"/>
      <c r="N98" s="67"/>
      <c r="O98" s="66"/>
      <c r="P98" s="66"/>
      <c r="Q98" s="67"/>
      <c r="R98" s="67"/>
      <c r="S98" s="67"/>
      <c r="T98" s="68"/>
      <c r="U98" s="67"/>
      <c r="V98" s="67"/>
      <c r="W98" s="67"/>
      <c r="X98" s="67"/>
      <c r="Y98" s="67"/>
      <c r="Z98" s="67"/>
    </row>
    <row r="99" spans="1:26" ht="30" customHeight="1" x14ac:dyDescent="0.2">
      <c r="A99" s="67"/>
      <c r="B99" s="67"/>
      <c r="C99" s="67"/>
      <c r="D99" s="67"/>
      <c r="E99" s="67"/>
      <c r="F99" s="67"/>
      <c r="G99" s="67"/>
      <c r="H99" s="67"/>
      <c r="I99" s="67"/>
      <c r="J99" s="67"/>
      <c r="K99" s="67"/>
      <c r="L99" s="67"/>
      <c r="M99" s="67"/>
      <c r="N99" s="67"/>
      <c r="O99" s="66"/>
      <c r="P99" s="66"/>
      <c r="Q99" s="67"/>
      <c r="R99" s="67"/>
      <c r="S99" s="67"/>
      <c r="T99" s="68"/>
      <c r="U99" s="67"/>
      <c r="V99" s="67"/>
      <c r="W99" s="67"/>
      <c r="X99" s="67"/>
      <c r="Y99" s="67"/>
      <c r="Z99" s="67"/>
    </row>
    <row r="100" spans="1:26" ht="30" customHeight="1" x14ac:dyDescent="0.2">
      <c r="A100" s="67"/>
      <c r="B100" s="67"/>
      <c r="C100" s="67"/>
      <c r="D100" s="67"/>
      <c r="E100" s="67"/>
      <c r="F100" s="67"/>
      <c r="G100" s="67"/>
      <c r="H100" s="67"/>
      <c r="I100" s="67"/>
      <c r="J100" s="67"/>
      <c r="K100" s="67"/>
      <c r="L100" s="67"/>
      <c r="M100" s="67"/>
      <c r="N100" s="67"/>
      <c r="O100" s="66"/>
      <c r="P100" s="66"/>
      <c r="Q100" s="67"/>
      <c r="R100" s="67"/>
      <c r="S100" s="67"/>
      <c r="T100" s="68"/>
      <c r="U100" s="67"/>
      <c r="V100" s="67"/>
      <c r="W100" s="67"/>
      <c r="X100" s="67"/>
      <c r="Y100" s="67"/>
      <c r="Z100" s="67"/>
    </row>
    <row r="101" spans="1:26" ht="30" customHeight="1" x14ac:dyDescent="0.2">
      <c r="A101" s="67"/>
      <c r="B101" s="67"/>
      <c r="C101" s="67"/>
      <c r="D101" s="67"/>
      <c r="E101" s="67"/>
      <c r="F101" s="67"/>
      <c r="G101" s="67"/>
      <c r="H101" s="67"/>
      <c r="I101" s="67"/>
      <c r="J101" s="67"/>
      <c r="K101" s="67"/>
      <c r="L101" s="67"/>
      <c r="M101" s="67"/>
      <c r="N101" s="67"/>
      <c r="O101" s="66"/>
      <c r="P101" s="66"/>
      <c r="Q101" s="67"/>
      <c r="R101" s="67"/>
      <c r="S101" s="67"/>
      <c r="T101" s="68"/>
      <c r="U101" s="67"/>
      <c r="V101" s="67"/>
      <c r="W101" s="67"/>
      <c r="X101" s="67"/>
      <c r="Y101" s="67"/>
      <c r="Z101" s="67"/>
    </row>
    <row r="102" spans="1:26" ht="30" customHeight="1" x14ac:dyDescent="0.2">
      <c r="A102" s="67"/>
      <c r="B102" s="67"/>
      <c r="C102" s="67"/>
      <c r="D102" s="67"/>
      <c r="E102" s="67"/>
      <c r="F102" s="67"/>
      <c r="G102" s="67"/>
      <c r="H102" s="67"/>
      <c r="I102" s="67"/>
      <c r="J102" s="67"/>
      <c r="K102" s="67"/>
      <c r="L102" s="67"/>
      <c r="M102" s="67"/>
      <c r="N102" s="67"/>
      <c r="O102" s="66"/>
      <c r="P102" s="66"/>
      <c r="Q102" s="67"/>
      <c r="R102" s="67"/>
      <c r="S102" s="67"/>
      <c r="T102" s="68"/>
      <c r="U102" s="67"/>
      <c r="V102" s="67"/>
      <c r="W102" s="67"/>
      <c r="X102" s="67"/>
      <c r="Y102" s="67"/>
      <c r="Z102" s="67"/>
    </row>
    <row r="103" spans="1:26" ht="30" customHeight="1" x14ac:dyDescent="0.2">
      <c r="A103" s="67"/>
      <c r="B103" s="67"/>
      <c r="C103" s="67"/>
      <c r="D103" s="67"/>
      <c r="E103" s="67"/>
      <c r="F103" s="67"/>
      <c r="G103" s="67"/>
      <c r="H103" s="67"/>
      <c r="I103" s="67"/>
      <c r="J103" s="67"/>
      <c r="K103" s="67"/>
      <c r="L103" s="67"/>
      <c r="M103" s="67"/>
      <c r="N103" s="67"/>
      <c r="O103" s="66"/>
      <c r="P103" s="66"/>
      <c r="Q103" s="67"/>
      <c r="R103" s="67"/>
      <c r="S103" s="67"/>
      <c r="T103" s="68"/>
      <c r="U103" s="67"/>
      <c r="V103" s="67"/>
      <c r="W103" s="67"/>
      <c r="X103" s="67"/>
      <c r="Y103" s="67"/>
      <c r="Z103" s="67"/>
    </row>
    <row r="104" spans="1:26" ht="30" customHeight="1" x14ac:dyDescent="0.2">
      <c r="A104" s="67"/>
      <c r="B104" s="67"/>
      <c r="C104" s="67"/>
      <c r="D104" s="67"/>
      <c r="E104" s="67"/>
      <c r="F104" s="67"/>
      <c r="G104" s="67"/>
      <c r="H104" s="67"/>
      <c r="I104" s="67"/>
      <c r="J104" s="67"/>
      <c r="K104" s="67"/>
      <c r="L104" s="67"/>
      <c r="M104" s="67"/>
      <c r="N104" s="67"/>
      <c r="O104" s="66"/>
      <c r="P104" s="66"/>
      <c r="Q104" s="67"/>
      <c r="R104" s="67"/>
      <c r="S104" s="67"/>
      <c r="T104" s="68"/>
      <c r="U104" s="67"/>
      <c r="V104" s="67"/>
      <c r="W104" s="67"/>
      <c r="X104" s="67"/>
      <c r="Y104" s="67"/>
      <c r="Z104" s="67"/>
    </row>
    <row r="105" spans="1:26" ht="30" customHeight="1" x14ac:dyDescent="0.2">
      <c r="A105" s="67"/>
      <c r="B105" s="67"/>
      <c r="C105" s="67"/>
      <c r="D105" s="67"/>
      <c r="E105" s="67"/>
      <c r="F105" s="67"/>
      <c r="G105" s="67"/>
      <c r="H105" s="67"/>
      <c r="I105" s="67"/>
      <c r="J105" s="67"/>
      <c r="K105" s="67"/>
      <c r="L105" s="67"/>
      <c r="M105" s="67"/>
      <c r="N105" s="67"/>
      <c r="O105" s="66"/>
      <c r="P105" s="66"/>
      <c r="Q105" s="67"/>
      <c r="R105" s="67"/>
      <c r="S105" s="67"/>
      <c r="T105" s="68"/>
      <c r="U105" s="67"/>
      <c r="V105" s="67"/>
      <c r="W105" s="67"/>
      <c r="X105" s="67"/>
      <c r="Y105" s="67"/>
      <c r="Z105" s="67"/>
    </row>
    <row r="106" spans="1:26" ht="30" customHeight="1" x14ac:dyDescent="0.2">
      <c r="A106" s="67"/>
      <c r="B106" s="67"/>
      <c r="C106" s="67"/>
      <c r="D106" s="67"/>
      <c r="E106" s="67"/>
      <c r="F106" s="67"/>
      <c r="G106" s="67"/>
      <c r="H106" s="67"/>
      <c r="I106" s="67"/>
      <c r="J106" s="67"/>
      <c r="K106" s="67"/>
      <c r="L106" s="67"/>
      <c r="M106" s="67"/>
      <c r="N106" s="67"/>
      <c r="O106" s="66"/>
      <c r="P106" s="66"/>
      <c r="Q106" s="67"/>
      <c r="R106" s="67"/>
      <c r="S106" s="67"/>
      <c r="T106" s="68"/>
      <c r="U106" s="67"/>
      <c r="V106" s="67"/>
      <c r="W106" s="67"/>
      <c r="X106" s="67"/>
      <c r="Y106" s="67"/>
      <c r="Z106" s="67"/>
    </row>
    <row r="107" spans="1:26" ht="30" customHeight="1" x14ac:dyDescent="0.2">
      <c r="A107" s="67"/>
      <c r="B107" s="67"/>
      <c r="C107" s="67"/>
      <c r="D107" s="67"/>
      <c r="E107" s="67"/>
      <c r="F107" s="67"/>
      <c r="G107" s="67"/>
      <c r="H107" s="67"/>
      <c r="I107" s="67"/>
      <c r="J107" s="67"/>
      <c r="K107" s="67"/>
      <c r="L107" s="67"/>
      <c r="M107" s="67"/>
      <c r="N107" s="67"/>
      <c r="O107" s="66"/>
      <c r="P107" s="66"/>
      <c r="Q107" s="67"/>
      <c r="R107" s="67"/>
      <c r="S107" s="67"/>
      <c r="T107" s="68"/>
      <c r="U107" s="67"/>
      <c r="V107" s="67"/>
      <c r="W107" s="67"/>
      <c r="X107" s="67"/>
      <c r="Y107" s="67"/>
      <c r="Z107" s="67"/>
    </row>
    <row r="108" spans="1:26" ht="30" customHeight="1" x14ac:dyDescent="0.2">
      <c r="A108" s="67"/>
      <c r="B108" s="67"/>
      <c r="C108" s="67"/>
      <c r="D108" s="67"/>
      <c r="E108" s="67"/>
      <c r="F108" s="67"/>
      <c r="G108" s="67"/>
      <c r="H108" s="67"/>
      <c r="I108" s="67"/>
      <c r="J108" s="67"/>
      <c r="K108" s="67"/>
      <c r="L108" s="67"/>
      <c r="M108" s="67"/>
      <c r="N108" s="67"/>
      <c r="O108" s="66"/>
      <c r="P108" s="66"/>
      <c r="Q108" s="67"/>
      <c r="R108" s="67"/>
      <c r="S108" s="67"/>
      <c r="T108" s="68"/>
      <c r="U108" s="67"/>
      <c r="V108" s="67"/>
      <c r="W108" s="67"/>
      <c r="X108" s="67"/>
      <c r="Y108" s="67"/>
      <c r="Z108" s="67"/>
    </row>
    <row r="109" spans="1:26" ht="30" customHeight="1" x14ac:dyDescent="0.2">
      <c r="A109" s="67"/>
      <c r="B109" s="67"/>
      <c r="C109" s="67"/>
      <c r="D109" s="67"/>
      <c r="E109" s="67"/>
      <c r="F109" s="67"/>
      <c r="G109" s="67"/>
      <c r="H109" s="67"/>
      <c r="I109" s="67"/>
      <c r="J109" s="67"/>
      <c r="K109" s="67"/>
      <c r="L109" s="67"/>
      <c r="M109" s="67"/>
      <c r="N109" s="67"/>
      <c r="O109" s="66"/>
      <c r="P109" s="66"/>
      <c r="Q109" s="67"/>
      <c r="R109" s="67"/>
      <c r="S109" s="67"/>
      <c r="T109" s="68"/>
      <c r="U109" s="67"/>
      <c r="V109" s="67"/>
      <c r="W109" s="67"/>
      <c r="X109" s="67"/>
      <c r="Y109" s="67"/>
      <c r="Z109" s="67"/>
    </row>
    <row r="110" spans="1:26" ht="30" customHeight="1" x14ac:dyDescent="0.2">
      <c r="A110" s="67"/>
      <c r="B110" s="67"/>
      <c r="C110" s="67"/>
      <c r="D110" s="67"/>
      <c r="E110" s="67"/>
      <c r="F110" s="67"/>
      <c r="G110" s="67"/>
      <c r="H110" s="67"/>
      <c r="I110" s="67"/>
      <c r="J110" s="67"/>
      <c r="K110" s="67"/>
      <c r="L110" s="67"/>
      <c r="M110" s="67"/>
      <c r="N110" s="67"/>
      <c r="O110" s="66"/>
      <c r="P110" s="66"/>
      <c r="Q110" s="67"/>
      <c r="R110" s="67"/>
      <c r="S110" s="67"/>
      <c r="T110" s="68"/>
      <c r="U110" s="67"/>
      <c r="V110" s="67"/>
      <c r="W110" s="67"/>
      <c r="X110" s="67"/>
      <c r="Y110" s="67"/>
      <c r="Z110" s="67"/>
    </row>
    <row r="111" spans="1:26" ht="30" customHeight="1" x14ac:dyDescent="0.2">
      <c r="A111" s="67"/>
      <c r="B111" s="67"/>
      <c r="C111" s="67"/>
      <c r="D111" s="67"/>
      <c r="E111" s="67"/>
      <c r="F111" s="67"/>
      <c r="G111" s="67"/>
      <c r="H111" s="67"/>
      <c r="I111" s="67"/>
      <c r="J111" s="67"/>
      <c r="K111" s="67"/>
      <c r="L111" s="67"/>
      <c r="M111" s="67"/>
      <c r="N111" s="67"/>
      <c r="O111" s="66"/>
      <c r="P111" s="66"/>
      <c r="Q111" s="67"/>
      <c r="R111" s="67"/>
      <c r="S111" s="67"/>
      <c r="T111" s="68"/>
      <c r="U111" s="67"/>
      <c r="V111" s="67"/>
      <c r="W111" s="67"/>
      <c r="X111" s="67"/>
      <c r="Y111" s="67"/>
      <c r="Z111" s="67"/>
    </row>
    <row r="112" spans="1:26" ht="30" customHeight="1" x14ac:dyDescent="0.2">
      <c r="A112" s="67"/>
      <c r="B112" s="67"/>
      <c r="C112" s="67"/>
      <c r="D112" s="67"/>
      <c r="E112" s="67"/>
      <c r="F112" s="67"/>
      <c r="G112" s="67"/>
      <c r="H112" s="67"/>
      <c r="I112" s="67"/>
      <c r="J112" s="67"/>
      <c r="K112" s="67"/>
      <c r="L112" s="67"/>
      <c r="M112" s="67"/>
      <c r="N112" s="67"/>
      <c r="O112" s="66"/>
      <c r="P112" s="66"/>
      <c r="Q112" s="67"/>
      <c r="R112" s="67"/>
      <c r="S112" s="67"/>
      <c r="T112" s="68"/>
      <c r="U112" s="67"/>
      <c r="V112" s="67"/>
      <c r="W112" s="67"/>
      <c r="X112" s="67"/>
      <c r="Y112" s="67"/>
      <c r="Z112" s="67"/>
    </row>
    <row r="113" spans="1:26" ht="30" customHeight="1" x14ac:dyDescent="0.2">
      <c r="A113" s="67"/>
      <c r="B113" s="67"/>
      <c r="C113" s="67"/>
      <c r="D113" s="67"/>
      <c r="E113" s="67"/>
      <c r="F113" s="67"/>
      <c r="G113" s="67"/>
      <c r="H113" s="67"/>
      <c r="I113" s="67"/>
      <c r="J113" s="67"/>
      <c r="K113" s="67"/>
      <c r="L113" s="67"/>
      <c r="M113" s="67"/>
      <c r="N113" s="67"/>
      <c r="O113" s="66"/>
      <c r="P113" s="66"/>
      <c r="Q113" s="67"/>
      <c r="R113" s="67"/>
      <c r="S113" s="67"/>
      <c r="T113" s="68"/>
      <c r="U113" s="67"/>
      <c r="V113" s="67"/>
      <c r="W113" s="67"/>
      <c r="X113" s="67"/>
      <c r="Y113" s="67"/>
      <c r="Z113" s="67"/>
    </row>
    <row r="114" spans="1:26" ht="30" customHeight="1" x14ac:dyDescent="0.2">
      <c r="A114" s="67"/>
      <c r="B114" s="67"/>
      <c r="C114" s="67"/>
      <c r="D114" s="67"/>
      <c r="E114" s="67"/>
      <c r="F114" s="67"/>
      <c r="G114" s="67"/>
      <c r="H114" s="67"/>
      <c r="I114" s="67"/>
      <c r="J114" s="67"/>
      <c r="K114" s="67"/>
      <c r="L114" s="67"/>
      <c r="M114" s="67"/>
      <c r="N114" s="67"/>
      <c r="O114" s="66"/>
      <c r="P114" s="66"/>
      <c r="Q114" s="67"/>
      <c r="R114" s="67"/>
      <c r="S114" s="67"/>
      <c r="T114" s="68"/>
      <c r="U114" s="67"/>
      <c r="V114" s="67"/>
      <c r="W114" s="67"/>
      <c r="X114" s="67"/>
      <c r="Y114" s="67"/>
      <c r="Z114" s="67"/>
    </row>
    <row r="115" spans="1:26" ht="30" customHeight="1" x14ac:dyDescent="0.2">
      <c r="A115" s="67"/>
      <c r="B115" s="67"/>
      <c r="C115" s="67"/>
      <c r="D115" s="67"/>
      <c r="E115" s="67"/>
      <c r="F115" s="67"/>
      <c r="G115" s="67"/>
      <c r="H115" s="67"/>
      <c r="I115" s="67"/>
      <c r="J115" s="67"/>
      <c r="K115" s="67"/>
      <c r="L115" s="67"/>
      <c r="M115" s="67"/>
      <c r="N115" s="67"/>
      <c r="O115" s="66"/>
      <c r="P115" s="66"/>
      <c r="Q115" s="67"/>
      <c r="R115" s="67"/>
      <c r="S115" s="67"/>
      <c r="T115" s="68"/>
      <c r="U115" s="67"/>
      <c r="V115" s="67"/>
      <c r="W115" s="67"/>
      <c r="X115" s="67"/>
      <c r="Y115" s="67"/>
      <c r="Z115" s="67"/>
    </row>
    <row r="116" spans="1:26" ht="30" customHeight="1" x14ac:dyDescent="0.2">
      <c r="A116" s="67"/>
      <c r="B116" s="67"/>
      <c r="C116" s="67"/>
      <c r="D116" s="67"/>
      <c r="E116" s="67"/>
      <c r="F116" s="67"/>
      <c r="G116" s="67"/>
      <c r="H116" s="67"/>
      <c r="I116" s="67"/>
      <c r="J116" s="67"/>
      <c r="K116" s="67"/>
      <c r="L116" s="67"/>
      <c r="M116" s="67"/>
      <c r="N116" s="67"/>
      <c r="O116" s="66"/>
      <c r="P116" s="66"/>
      <c r="Q116" s="67"/>
      <c r="R116" s="67"/>
      <c r="S116" s="67"/>
      <c r="T116" s="68"/>
      <c r="U116" s="67"/>
      <c r="V116" s="67"/>
      <c r="W116" s="67"/>
      <c r="X116" s="67"/>
      <c r="Y116" s="67"/>
      <c r="Z116" s="67"/>
    </row>
    <row r="117" spans="1:26" ht="30" customHeight="1" x14ac:dyDescent="0.2">
      <c r="A117" s="67"/>
      <c r="B117" s="67"/>
      <c r="C117" s="67"/>
      <c r="D117" s="67"/>
      <c r="E117" s="67"/>
      <c r="F117" s="67"/>
      <c r="G117" s="67"/>
      <c r="H117" s="67"/>
      <c r="I117" s="67"/>
      <c r="J117" s="67"/>
      <c r="K117" s="67"/>
      <c r="L117" s="67"/>
      <c r="M117" s="67"/>
      <c r="N117" s="67"/>
      <c r="O117" s="66"/>
      <c r="P117" s="66"/>
      <c r="Q117" s="67"/>
      <c r="R117" s="67"/>
      <c r="S117" s="67"/>
      <c r="T117" s="68"/>
      <c r="U117" s="67"/>
      <c r="V117" s="67"/>
      <c r="W117" s="67"/>
      <c r="X117" s="67"/>
      <c r="Y117" s="67"/>
      <c r="Z117" s="67"/>
    </row>
    <row r="118" spans="1:26" ht="30" customHeight="1" x14ac:dyDescent="0.2">
      <c r="A118" s="67"/>
      <c r="B118" s="67"/>
      <c r="C118" s="67"/>
      <c r="D118" s="67"/>
      <c r="E118" s="67"/>
      <c r="F118" s="67"/>
      <c r="G118" s="67"/>
      <c r="H118" s="67"/>
      <c r="I118" s="67"/>
      <c r="J118" s="67"/>
      <c r="K118" s="67"/>
      <c r="L118" s="67"/>
      <c r="M118" s="67"/>
      <c r="N118" s="67"/>
      <c r="O118" s="66"/>
      <c r="P118" s="66"/>
      <c r="Q118" s="67"/>
      <c r="R118" s="67"/>
      <c r="S118" s="67"/>
      <c r="T118" s="68"/>
      <c r="U118" s="67"/>
      <c r="V118" s="67"/>
      <c r="W118" s="67"/>
      <c r="X118" s="67"/>
      <c r="Y118" s="67"/>
      <c r="Z118" s="67"/>
    </row>
    <row r="119" spans="1:26" ht="30" customHeight="1" x14ac:dyDescent="0.2">
      <c r="A119" s="67"/>
      <c r="B119" s="67"/>
      <c r="C119" s="67"/>
      <c r="D119" s="67"/>
      <c r="E119" s="67"/>
      <c r="F119" s="67"/>
      <c r="G119" s="67"/>
      <c r="H119" s="67"/>
      <c r="I119" s="67"/>
      <c r="J119" s="67"/>
      <c r="K119" s="67"/>
      <c r="L119" s="67"/>
      <c r="M119" s="67"/>
      <c r="N119" s="67"/>
      <c r="O119" s="66"/>
      <c r="P119" s="66"/>
      <c r="Q119" s="67"/>
      <c r="R119" s="67"/>
      <c r="S119" s="67"/>
      <c r="T119" s="68"/>
      <c r="U119" s="67"/>
      <c r="V119" s="67"/>
      <c r="W119" s="67"/>
      <c r="X119" s="67"/>
      <c r="Y119" s="67"/>
      <c r="Z119" s="67"/>
    </row>
    <row r="120" spans="1:26" ht="30" customHeight="1" x14ac:dyDescent="0.2">
      <c r="A120" s="67"/>
      <c r="B120" s="67"/>
      <c r="C120" s="67"/>
      <c r="D120" s="67"/>
      <c r="E120" s="67"/>
      <c r="F120" s="67"/>
      <c r="G120" s="67"/>
      <c r="H120" s="67"/>
      <c r="I120" s="67"/>
      <c r="J120" s="67"/>
      <c r="K120" s="67"/>
      <c r="L120" s="67"/>
      <c r="M120" s="67"/>
      <c r="N120" s="67"/>
      <c r="O120" s="66"/>
      <c r="P120" s="66"/>
      <c r="Q120" s="67"/>
      <c r="R120" s="67"/>
      <c r="S120" s="67"/>
      <c r="T120" s="68"/>
      <c r="U120" s="67"/>
      <c r="V120" s="67"/>
      <c r="W120" s="67"/>
      <c r="X120" s="67"/>
      <c r="Y120" s="67"/>
      <c r="Z120" s="67"/>
    </row>
    <row r="121" spans="1:26" ht="30" customHeight="1" x14ac:dyDescent="0.2">
      <c r="A121" s="67"/>
      <c r="B121" s="67"/>
      <c r="C121" s="67"/>
      <c r="D121" s="67"/>
      <c r="E121" s="67"/>
      <c r="F121" s="67"/>
      <c r="G121" s="67"/>
      <c r="H121" s="67"/>
      <c r="I121" s="67"/>
      <c r="J121" s="67"/>
      <c r="K121" s="67"/>
      <c r="L121" s="67"/>
      <c r="M121" s="67"/>
      <c r="N121" s="67"/>
      <c r="O121" s="66"/>
      <c r="P121" s="66"/>
      <c r="Q121" s="67"/>
      <c r="R121" s="67"/>
      <c r="S121" s="67"/>
      <c r="T121" s="68"/>
      <c r="U121" s="67"/>
      <c r="V121" s="67"/>
      <c r="W121" s="67"/>
      <c r="X121" s="67"/>
      <c r="Y121" s="67"/>
      <c r="Z121" s="67"/>
    </row>
    <row r="122" spans="1:26" ht="30" customHeight="1" x14ac:dyDescent="0.2">
      <c r="A122" s="67"/>
      <c r="B122" s="67"/>
      <c r="C122" s="67"/>
      <c r="D122" s="67"/>
      <c r="E122" s="67"/>
      <c r="F122" s="67"/>
      <c r="G122" s="67"/>
      <c r="H122" s="67"/>
      <c r="I122" s="67"/>
      <c r="J122" s="67"/>
      <c r="K122" s="67"/>
      <c r="L122" s="67"/>
      <c r="M122" s="67"/>
      <c r="N122" s="67"/>
      <c r="O122" s="66"/>
      <c r="P122" s="66"/>
      <c r="Q122" s="67"/>
      <c r="R122" s="67"/>
      <c r="S122" s="67"/>
      <c r="T122" s="68"/>
      <c r="U122" s="67"/>
      <c r="V122" s="67"/>
      <c r="W122" s="67"/>
      <c r="X122" s="67"/>
      <c r="Y122" s="67"/>
      <c r="Z122" s="67"/>
    </row>
    <row r="123" spans="1:26" ht="30" customHeight="1" x14ac:dyDescent="0.2">
      <c r="A123" s="67"/>
      <c r="B123" s="67"/>
      <c r="C123" s="67"/>
      <c r="D123" s="67"/>
      <c r="E123" s="67"/>
      <c r="F123" s="67"/>
      <c r="G123" s="67"/>
      <c r="H123" s="67"/>
      <c r="I123" s="67"/>
      <c r="J123" s="67"/>
      <c r="K123" s="67"/>
      <c r="L123" s="67"/>
      <c r="M123" s="67"/>
      <c r="N123" s="67"/>
      <c r="O123" s="66"/>
      <c r="P123" s="66"/>
      <c r="Q123" s="67"/>
      <c r="R123" s="67"/>
      <c r="S123" s="67"/>
      <c r="T123" s="68"/>
      <c r="U123" s="67"/>
      <c r="V123" s="67"/>
      <c r="W123" s="67"/>
      <c r="X123" s="67"/>
      <c r="Y123" s="67"/>
      <c r="Z123" s="67"/>
    </row>
    <row r="124" spans="1:26" ht="30" customHeight="1" x14ac:dyDescent="0.2">
      <c r="A124" s="67"/>
      <c r="B124" s="67"/>
      <c r="C124" s="67"/>
      <c r="D124" s="67"/>
      <c r="E124" s="67"/>
      <c r="F124" s="67"/>
      <c r="G124" s="67"/>
      <c r="H124" s="67"/>
      <c r="I124" s="67"/>
      <c r="J124" s="67"/>
      <c r="K124" s="67"/>
      <c r="L124" s="67"/>
      <c r="M124" s="67"/>
      <c r="N124" s="67"/>
      <c r="O124" s="66"/>
      <c r="P124" s="66"/>
      <c r="Q124" s="67"/>
      <c r="R124" s="67"/>
      <c r="S124" s="67"/>
      <c r="T124" s="68"/>
      <c r="U124" s="67"/>
      <c r="V124" s="67"/>
      <c r="W124" s="67"/>
      <c r="X124" s="67"/>
      <c r="Y124" s="67"/>
      <c r="Z124" s="67"/>
    </row>
    <row r="125" spans="1:26" ht="30" customHeight="1" x14ac:dyDescent="0.2">
      <c r="A125" s="67"/>
      <c r="B125" s="67"/>
      <c r="C125" s="67"/>
      <c r="D125" s="67"/>
      <c r="E125" s="67"/>
      <c r="F125" s="67"/>
      <c r="G125" s="67"/>
      <c r="H125" s="67"/>
      <c r="I125" s="67"/>
      <c r="J125" s="67"/>
      <c r="K125" s="67"/>
      <c r="L125" s="67"/>
      <c r="M125" s="67"/>
      <c r="N125" s="67"/>
      <c r="O125" s="66"/>
      <c r="P125" s="66"/>
      <c r="Q125" s="67"/>
      <c r="R125" s="67"/>
      <c r="S125" s="67"/>
      <c r="T125" s="68"/>
      <c r="U125" s="67"/>
      <c r="V125" s="67"/>
      <c r="W125" s="67"/>
      <c r="X125" s="67"/>
      <c r="Y125" s="67"/>
      <c r="Z125" s="67"/>
    </row>
    <row r="126" spans="1:26" ht="30" customHeight="1" x14ac:dyDescent="0.2">
      <c r="A126" s="67"/>
      <c r="B126" s="67"/>
      <c r="C126" s="67"/>
      <c r="D126" s="67"/>
      <c r="E126" s="67"/>
      <c r="F126" s="67"/>
      <c r="G126" s="67"/>
      <c r="H126" s="67"/>
      <c r="I126" s="67"/>
      <c r="J126" s="67"/>
      <c r="K126" s="67"/>
      <c r="L126" s="67"/>
      <c r="M126" s="67"/>
      <c r="N126" s="67"/>
      <c r="O126" s="66"/>
      <c r="P126" s="66"/>
      <c r="Q126" s="67"/>
      <c r="R126" s="67"/>
      <c r="S126" s="67"/>
      <c r="T126" s="68"/>
      <c r="U126" s="67"/>
      <c r="V126" s="67"/>
      <c r="W126" s="67"/>
      <c r="X126" s="67"/>
      <c r="Y126" s="67"/>
      <c r="Z126" s="67"/>
    </row>
    <row r="127" spans="1:26" ht="30" customHeight="1" x14ac:dyDescent="0.2">
      <c r="A127" s="67"/>
      <c r="B127" s="67"/>
      <c r="C127" s="67"/>
      <c r="D127" s="67"/>
      <c r="E127" s="67"/>
      <c r="F127" s="67"/>
      <c r="G127" s="67"/>
      <c r="H127" s="67"/>
      <c r="I127" s="67"/>
      <c r="J127" s="67"/>
      <c r="K127" s="67"/>
      <c r="L127" s="67"/>
      <c r="M127" s="67"/>
      <c r="N127" s="67"/>
      <c r="O127" s="66"/>
      <c r="P127" s="66"/>
      <c r="Q127" s="67"/>
      <c r="R127" s="67"/>
      <c r="S127" s="67"/>
      <c r="T127" s="68"/>
      <c r="U127" s="67"/>
      <c r="V127" s="67"/>
      <c r="W127" s="67"/>
      <c r="X127" s="67"/>
      <c r="Y127" s="67"/>
      <c r="Z127" s="67"/>
    </row>
    <row r="128" spans="1:26" ht="30" customHeight="1" x14ac:dyDescent="0.2">
      <c r="A128" s="67"/>
      <c r="B128" s="67"/>
      <c r="C128" s="67"/>
      <c r="D128" s="67"/>
      <c r="E128" s="67"/>
      <c r="F128" s="67"/>
      <c r="G128" s="67"/>
      <c r="H128" s="67"/>
      <c r="I128" s="67"/>
      <c r="J128" s="67"/>
      <c r="K128" s="67"/>
      <c r="L128" s="67"/>
      <c r="M128" s="67"/>
      <c r="N128" s="67"/>
      <c r="O128" s="66"/>
      <c r="P128" s="66"/>
      <c r="Q128" s="67"/>
      <c r="R128" s="67"/>
      <c r="S128" s="67"/>
      <c r="T128" s="68"/>
      <c r="U128" s="67"/>
      <c r="V128" s="67"/>
      <c r="W128" s="67"/>
      <c r="X128" s="67"/>
      <c r="Y128" s="67"/>
      <c r="Z128" s="67"/>
    </row>
    <row r="129" spans="1:26" ht="30" customHeight="1" x14ac:dyDescent="0.2">
      <c r="A129" s="67"/>
      <c r="B129" s="67"/>
      <c r="C129" s="67"/>
      <c r="D129" s="67"/>
      <c r="E129" s="67"/>
      <c r="F129" s="67"/>
      <c r="G129" s="67"/>
      <c r="H129" s="67"/>
      <c r="I129" s="67"/>
      <c r="J129" s="67"/>
      <c r="K129" s="67"/>
      <c r="L129" s="67"/>
      <c r="M129" s="67"/>
      <c r="N129" s="67"/>
      <c r="O129" s="66"/>
      <c r="P129" s="66"/>
      <c r="Q129" s="67"/>
      <c r="R129" s="67"/>
      <c r="S129" s="67"/>
      <c r="T129" s="68"/>
      <c r="U129" s="67"/>
      <c r="V129" s="67"/>
      <c r="W129" s="67"/>
      <c r="X129" s="67"/>
      <c r="Y129" s="67"/>
      <c r="Z129" s="67"/>
    </row>
    <row r="130" spans="1:26" ht="30" customHeight="1" x14ac:dyDescent="0.2">
      <c r="A130" s="67"/>
      <c r="B130" s="67"/>
      <c r="C130" s="67"/>
      <c r="D130" s="67"/>
      <c r="E130" s="67"/>
      <c r="F130" s="67"/>
      <c r="G130" s="67"/>
      <c r="H130" s="67"/>
      <c r="I130" s="67"/>
      <c r="J130" s="67"/>
      <c r="K130" s="67"/>
      <c r="L130" s="67"/>
      <c r="M130" s="67"/>
      <c r="N130" s="67"/>
      <c r="O130" s="66"/>
      <c r="P130" s="66"/>
      <c r="Q130" s="67"/>
      <c r="R130" s="67"/>
      <c r="S130" s="67"/>
      <c r="T130" s="68"/>
      <c r="U130" s="67"/>
      <c r="V130" s="67"/>
      <c r="W130" s="67"/>
      <c r="X130" s="67"/>
      <c r="Y130" s="67"/>
      <c r="Z130" s="67"/>
    </row>
    <row r="131" spans="1:26" ht="30" customHeight="1" x14ac:dyDescent="0.2">
      <c r="A131" s="67"/>
      <c r="B131" s="67"/>
      <c r="C131" s="67"/>
      <c r="D131" s="67"/>
      <c r="E131" s="67"/>
      <c r="F131" s="67"/>
      <c r="G131" s="67"/>
      <c r="H131" s="67"/>
      <c r="I131" s="67"/>
      <c r="J131" s="67"/>
      <c r="K131" s="67"/>
      <c r="L131" s="67"/>
      <c r="M131" s="67"/>
      <c r="N131" s="67"/>
      <c r="O131" s="66"/>
      <c r="P131" s="66"/>
      <c r="Q131" s="67"/>
      <c r="R131" s="67"/>
      <c r="S131" s="67"/>
      <c r="T131" s="68"/>
      <c r="U131" s="67"/>
      <c r="V131" s="67"/>
      <c r="W131" s="67"/>
      <c r="X131" s="67"/>
      <c r="Y131" s="67"/>
      <c r="Z131" s="67"/>
    </row>
    <row r="132" spans="1:26" ht="30" customHeight="1" x14ac:dyDescent="0.2">
      <c r="A132" s="67"/>
      <c r="B132" s="67"/>
      <c r="C132" s="67"/>
      <c r="D132" s="67"/>
      <c r="E132" s="67"/>
      <c r="F132" s="67"/>
      <c r="G132" s="67"/>
      <c r="H132" s="67"/>
      <c r="I132" s="67"/>
      <c r="J132" s="67"/>
      <c r="K132" s="67"/>
      <c r="L132" s="67"/>
      <c r="M132" s="67"/>
      <c r="N132" s="67"/>
      <c r="O132" s="66"/>
      <c r="P132" s="66"/>
      <c r="Q132" s="67"/>
      <c r="R132" s="67"/>
      <c r="S132" s="67"/>
      <c r="T132" s="68"/>
      <c r="U132" s="67"/>
      <c r="V132" s="67"/>
      <c r="W132" s="67"/>
      <c r="X132" s="67"/>
      <c r="Y132" s="67"/>
      <c r="Z132" s="67"/>
    </row>
    <row r="133" spans="1:26" ht="30" customHeight="1" x14ac:dyDescent="0.2">
      <c r="A133" s="67"/>
      <c r="B133" s="67"/>
      <c r="C133" s="67"/>
      <c r="D133" s="67"/>
      <c r="E133" s="67"/>
      <c r="F133" s="67"/>
      <c r="G133" s="67"/>
      <c r="H133" s="67"/>
      <c r="I133" s="67"/>
      <c r="J133" s="67"/>
      <c r="K133" s="67"/>
      <c r="L133" s="67"/>
      <c r="M133" s="67"/>
      <c r="N133" s="67"/>
      <c r="O133" s="66"/>
      <c r="P133" s="66"/>
      <c r="Q133" s="67"/>
      <c r="R133" s="67"/>
      <c r="S133" s="67"/>
      <c r="T133" s="68"/>
      <c r="U133" s="67"/>
      <c r="V133" s="67"/>
      <c r="W133" s="67"/>
      <c r="X133" s="67"/>
      <c r="Y133" s="67"/>
      <c r="Z133" s="67"/>
    </row>
    <row r="134" spans="1:26" ht="30" customHeight="1" x14ac:dyDescent="0.2">
      <c r="A134" s="67"/>
      <c r="B134" s="67"/>
      <c r="C134" s="67"/>
      <c r="D134" s="67"/>
      <c r="E134" s="67"/>
      <c r="F134" s="67"/>
      <c r="G134" s="67"/>
      <c r="H134" s="67"/>
      <c r="I134" s="67"/>
      <c r="J134" s="67"/>
      <c r="K134" s="67"/>
      <c r="L134" s="67"/>
      <c r="M134" s="67"/>
      <c r="N134" s="67"/>
      <c r="O134" s="66"/>
      <c r="P134" s="66"/>
      <c r="Q134" s="67"/>
      <c r="R134" s="67"/>
      <c r="S134" s="67"/>
      <c r="T134" s="68"/>
      <c r="U134" s="67"/>
      <c r="V134" s="67"/>
      <c r="W134" s="67"/>
      <c r="X134" s="67"/>
      <c r="Y134" s="67"/>
      <c r="Z134" s="67"/>
    </row>
    <row r="135" spans="1:26" ht="30" customHeight="1" x14ac:dyDescent="0.2">
      <c r="A135" s="67"/>
      <c r="B135" s="67"/>
      <c r="C135" s="67"/>
      <c r="D135" s="67"/>
      <c r="E135" s="67"/>
      <c r="F135" s="67"/>
      <c r="G135" s="67"/>
      <c r="H135" s="67"/>
      <c r="I135" s="67"/>
      <c r="J135" s="67"/>
      <c r="K135" s="67"/>
      <c r="L135" s="67"/>
      <c r="M135" s="67"/>
      <c r="N135" s="67"/>
      <c r="O135" s="66"/>
      <c r="P135" s="66"/>
      <c r="Q135" s="67"/>
      <c r="R135" s="67"/>
      <c r="S135" s="67"/>
      <c r="T135" s="68"/>
      <c r="U135" s="67"/>
      <c r="V135" s="67"/>
      <c r="W135" s="67"/>
      <c r="X135" s="67"/>
      <c r="Y135" s="67"/>
      <c r="Z135" s="67"/>
    </row>
    <row r="136" spans="1:26" ht="30" customHeight="1" x14ac:dyDescent="0.2">
      <c r="A136" s="67"/>
      <c r="B136" s="67"/>
      <c r="C136" s="67"/>
      <c r="D136" s="67"/>
      <c r="E136" s="67"/>
      <c r="F136" s="67"/>
      <c r="G136" s="67"/>
      <c r="H136" s="67"/>
      <c r="I136" s="67"/>
      <c r="J136" s="67"/>
      <c r="K136" s="67"/>
      <c r="L136" s="67"/>
      <c r="M136" s="67"/>
      <c r="N136" s="67"/>
      <c r="O136" s="66"/>
      <c r="P136" s="66"/>
      <c r="Q136" s="67"/>
      <c r="R136" s="67"/>
      <c r="S136" s="67"/>
      <c r="T136" s="68"/>
      <c r="U136" s="67"/>
      <c r="V136" s="67"/>
      <c r="W136" s="67"/>
      <c r="X136" s="67"/>
      <c r="Y136" s="67"/>
      <c r="Z136" s="67"/>
    </row>
    <row r="137" spans="1:26" ht="30" customHeight="1" x14ac:dyDescent="0.2">
      <c r="A137" s="67"/>
      <c r="B137" s="67"/>
      <c r="C137" s="67"/>
      <c r="D137" s="67"/>
      <c r="E137" s="67"/>
      <c r="F137" s="67"/>
      <c r="G137" s="67"/>
      <c r="H137" s="67"/>
      <c r="I137" s="67"/>
      <c r="J137" s="67"/>
      <c r="K137" s="67"/>
      <c r="L137" s="67"/>
      <c r="M137" s="67"/>
      <c r="N137" s="67"/>
      <c r="O137" s="66"/>
      <c r="P137" s="66"/>
      <c r="Q137" s="67"/>
      <c r="R137" s="67"/>
      <c r="S137" s="67"/>
      <c r="T137" s="68"/>
      <c r="U137" s="67"/>
      <c r="V137" s="67"/>
      <c r="W137" s="67"/>
      <c r="X137" s="67"/>
      <c r="Y137" s="67"/>
      <c r="Z137" s="67"/>
    </row>
    <row r="138" spans="1:26" ht="30" customHeight="1" x14ac:dyDescent="0.2">
      <c r="A138" s="67"/>
      <c r="B138" s="67"/>
      <c r="C138" s="67"/>
      <c r="D138" s="67"/>
      <c r="E138" s="67"/>
      <c r="F138" s="67"/>
      <c r="G138" s="67"/>
      <c r="H138" s="67"/>
      <c r="I138" s="67"/>
      <c r="J138" s="67"/>
      <c r="K138" s="67"/>
      <c r="L138" s="67"/>
      <c r="M138" s="67"/>
      <c r="N138" s="67"/>
      <c r="O138" s="66"/>
      <c r="P138" s="66"/>
      <c r="Q138" s="67"/>
      <c r="R138" s="67"/>
      <c r="S138" s="67"/>
      <c r="T138" s="68"/>
      <c r="U138" s="67"/>
      <c r="V138" s="67"/>
      <c r="W138" s="67"/>
      <c r="X138" s="67"/>
      <c r="Y138" s="67"/>
      <c r="Z138" s="67"/>
    </row>
    <row r="139" spans="1:26" ht="30" customHeight="1" x14ac:dyDescent="0.2">
      <c r="A139" s="67"/>
      <c r="B139" s="67"/>
      <c r="C139" s="67"/>
      <c r="D139" s="67"/>
      <c r="E139" s="67"/>
      <c r="F139" s="67"/>
      <c r="G139" s="67"/>
      <c r="H139" s="67"/>
      <c r="I139" s="67"/>
      <c r="J139" s="67"/>
      <c r="K139" s="67"/>
      <c r="L139" s="67"/>
      <c r="M139" s="67"/>
      <c r="N139" s="67"/>
      <c r="O139" s="66"/>
      <c r="P139" s="66"/>
      <c r="Q139" s="67"/>
      <c r="R139" s="67"/>
      <c r="S139" s="67"/>
      <c r="T139" s="68"/>
      <c r="U139" s="67"/>
      <c r="V139" s="67"/>
      <c r="W139" s="67"/>
      <c r="X139" s="67"/>
      <c r="Y139" s="67"/>
      <c r="Z139" s="67"/>
    </row>
    <row r="140" spans="1:26" ht="30" customHeight="1" x14ac:dyDescent="0.2">
      <c r="A140" s="67"/>
      <c r="B140" s="67"/>
      <c r="C140" s="67"/>
      <c r="D140" s="67"/>
      <c r="E140" s="67"/>
      <c r="F140" s="67"/>
      <c r="G140" s="67"/>
      <c r="H140" s="67"/>
      <c r="I140" s="67"/>
      <c r="J140" s="67"/>
      <c r="K140" s="67"/>
      <c r="L140" s="67"/>
      <c r="M140" s="67"/>
      <c r="N140" s="67"/>
      <c r="O140" s="66"/>
      <c r="P140" s="66"/>
      <c r="Q140" s="67"/>
      <c r="R140" s="67"/>
      <c r="S140" s="67"/>
      <c r="T140" s="68"/>
      <c r="U140" s="67"/>
      <c r="V140" s="67"/>
      <c r="W140" s="67"/>
      <c r="X140" s="67"/>
      <c r="Y140" s="67"/>
      <c r="Z140" s="67"/>
    </row>
    <row r="141" spans="1:26" ht="30" customHeight="1" x14ac:dyDescent="0.2">
      <c r="A141" s="67"/>
      <c r="B141" s="67"/>
      <c r="C141" s="67"/>
      <c r="D141" s="67"/>
      <c r="E141" s="67"/>
      <c r="F141" s="67"/>
      <c r="G141" s="67"/>
      <c r="H141" s="67"/>
      <c r="I141" s="67"/>
      <c r="J141" s="67"/>
      <c r="K141" s="67"/>
      <c r="L141" s="67"/>
      <c r="M141" s="67"/>
      <c r="N141" s="67"/>
      <c r="O141" s="66"/>
      <c r="P141" s="66"/>
      <c r="Q141" s="67"/>
      <c r="R141" s="67"/>
      <c r="S141" s="67"/>
      <c r="T141" s="68"/>
      <c r="U141" s="67"/>
      <c r="V141" s="67"/>
      <c r="W141" s="67"/>
      <c r="X141" s="67"/>
      <c r="Y141" s="67"/>
      <c r="Z141" s="67"/>
    </row>
    <row r="142" spans="1:26" ht="30" customHeight="1" x14ac:dyDescent="0.2">
      <c r="A142" s="67"/>
      <c r="B142" s="67"/>
      <c r="C142" s="67"/>
      <c r="D142" s="67"/>
      <c r="E142" s="67"/>
      <c r="F142" s="67"/>
      <c r="G142" s="67"/>
      <c r="H142" s="67"/>
      <c r="I142" s="67"/>
      <c r="J142" s="67"/>
      <c r="K142" s="67"/>
      <c r="L142" s="67"/>
      <c r="M142" s="67"/>
      <c r="N142" s="67"/>
      <c r="O142" s="66"/>
      <c r="P142" s="66"/>
      <c r="Q142" s="67"/>
      <c r="R142" s="67"/>
      <c r="S142" s="67"/>
      <c r="T142" s="68"/>
      <c r="U142" s="67"/>
      <c r="V142" s="67"/>
      <c r="W142" s="67"/>
      <c r="X142" s="67"/>
      <c r="Y142" s="67"/>
      <c r="Z142" s="67"/>
    </row>
    <row r="143" spans="1:26" ht="30" customHeight="1" x14ac:dyDescent="0.2">
      <c r="A143" s="67"/>
      <c r="B143" s="67"/>
      <c r="C143" s="67"/>
      <c r="D143" s="67"/>
      <c r="E143" s="67"/>
      <c r="F143" s="67"/>
      <c r="G143" s="67"/>
      <c r="H143" s="67"/>
      <c r="I143" s="67"/>
      <c r="J143" s="67"/>
      <c r="K143" s="67"/>
      <c r="L143" s="67"/>
      <c r="M143" s="67"/>
      <c r="N143" s="67"/>
      <c r="O143" s="66"/>
      <c r="P143" s="66"/>
      <c r="Q143" s="67"/>
      <c r="R143" s="67"/>
      <c r="S143" s="67"/>
      <c r="T143" s="68"/>
      <c r="U143" s="67"/>
      <c r="V143" s="67"/>
      <c r="W143" s="67"/>
      <c r="X143" s="67"/>
      <c r="Y143" s="67"/>
      <c r="Z143" s="67"/>
    </row>
    <row r="144" spans="1:26" ht="30" customHeight="1" x14ac:dyDescent="0.2">
      <c r="A144" s="67"/>
      <c r="B144" s="67"/>
      <c r="C144" s="67"/>
      <c r="D144" s="67"/>
      <c r="E144" s="67"/>
      <c r="F144" s="67"/>
      <c r="G144" s="67"/>
      <c r="H144" s="67"/>
      <c r="I144" s="67"/>
      <c r="J144" s="67"/>
      <c r="K144" s="67"/>
      <c r="L144" s="67"/>
      <c r="M144" s="67"/>
      <c r="N144" s="67"/>
      <c r="O144" s="66"/>
      <c r="P144" s="66"/>
      <c r="Q144" s="67"/>
      <c r="R144" s="67"/>
      <c r="S144" s="67"/>
      <c r="T144" s="68"/>
      <c r="U144" s="67"/>
      <c r="V144" s="67"/>
      <c r="W144" s="67"/>
      <c r="X144" s="67"/>
      <c r="Y144" s="67"/>
      <c r="Z144" s="67"/>
    </row>
    <row r="145" spans="1:26" ht="30" customHeight="1" x14ac:dyDescent="0.2">
      <c r="A145" s="67"/>
      <c r="B145" s="67"/>
      <c r="C145" s="67"/>
      <c r="D145" s="67"/>
      <c r="E145" s="67"/>
      <c r="F145" s="67"/>
      <c r="G145" s="67"/>
      <c r="H145" s="67"/>
      <c r="I145" s="67"/>
      <c r="J145" s="67"/>
      <c r="K145" s="67"/>
      <c r="L145" s="67"/>
      <c r="M145" s="67"/>
      <c r="N145" s="67"/>
      <c r="O145" s="66"/>
      <c r="P145" s="66"/>
      <c r="Q145" s="67"/>
      <c r="R145" s="67"/>
      <c r="S145" s="67"/>
      <c r="T145" s="68"/>
      <c r="U145" s="67"/>
      <c r="V145" s="67"/>
      <c r="W145" s="67"/>
      <c r="X145" s="67"/>
      <c r="Y145" s="67"/>
      <c r="Z145" s="67"/>
    </row>
    <row r="146" spans="1:26" ht="30" customHeight="1" x14ac:dyDescent="0.2">
      <c r="A146" s="67"/>
      <c r="B146" s="67"/>
      <c r="C146" s="67"/>
      <c r="D146" s="67"/>
      <c r="E146" s="67"/>
      <c r="F146" s="67"/>
      <c r="G146" s="67"/>
      <c r="H146" s="67"/>
      <c r="I146" s="67"/>
      <c r="J146" s="67"/>
      <c r="K146" s="67"/>
      <c r="L146" s="67"/>
      <c r="M146" s="67"/>
      <c r="N146" s="67"/>
      <c r="O146" s="66"/>
      <c r="P146" s="66"/>
      <c r="Q146" s="67"/>
      <c r="R146" s="67"/>
      <c r="S146" s="67"/>
      <c r="T146" s="68"/>
      <c r="U146" s="67"/>
      <c r="V146" s="67"/>
      <c r="W146" s="67"/>
      <c r="X146" s="67"/>
      <c r="Y146" s="67"/>
      <c r="Z146" s="67"/>
    </row>
    <row r="147" spans="1:26" ht="30" customHeight="1" x14ac:dyDescent="0.2">
      <c r="A147" s="67"/>
      <c r="B147" s="67"/>
      <c r="C147" s="67"/>
      <c r="D147" s="67"/>
      <c r="E147" s="67"/>
      <c r="F147" s="67"/>
      <c r="G147" s="67"/>
      <c r="H147" s="67"/>
      <c r="I147" s="67"/>
      <c r="J147" s="67"/>
      <c r="K147" s="67"/>
      <c r="L147" s="67"/>
      <c r="M147" s="67"/>
      <c r="N147" s="67"/>
      <c r="O147" s="66"/>
      <c r="P147" s="66"/>
      <c r="Q147" s="67"/>
      <c r="R147" s="67"/>
      <c r="S147" s="67"/>
      <c r="T147" s="68"/>
      <c r="U147" s="67"/>
      <c r="V147" s="67"/>
      <c r="W147" s="67"/>
      <c r="X147" s="67"/>
      <c r="Y147" s="67"/>
      <c r="Z147" s="67"/>
    </row>
    <row r="148" spans="1:26" ht="30" customHeight="1" x14ac:dyDescent="0.2">
      <c r="A148" s="67"/>
      <c r="B148" s="67"/>
      <c r="C148" s="67"/>
      <c r="D148" s="67"/>
      <c r="E148" s="67"/>
      <c r="F148" s="67"/>
      <c r="G148" s="67"/>
      <c r="H148" s="67"/>
      <c r="I148" s="67"/>
      <c r="J148" s="67"/>
      <c r="K148" s="67"/>
      <c r="L148" s="67"/>
      <c r="M148" s="67"/>
      <c r="N148" s="67"/>
      <c r="O148" s="66"/>
      <c r="P148" s="66"/>
      <c r="Q148" s="67"/>
      <c r="R148" s="67"/>
      <c r="S148" s="67"/>
      <c r="T148" s="68"/>
      <c r="U148" s="67"/>
      <c r="V148" s="67"/>
      <c r="W148" s="67"/>
      <c r="X148" s="67"/>
      <c r="Y148" s="67"/>
      <c r="Z148" s="67"/>
    </row>
    <row r="149" spans="1:26" ht="30" customHeight="1" x14ac:dyDescent="0.2">
      <c r="A149" s="67"/>
      <c r="B149" s="67"/>
      <c r="C149" s="67"/>
      <c r="D149" s="67"/>
      <c r="E149" s="67"/>
      <c r="F149" s="67"/>
      <c r="G149" s="67"/>
      <c r="H149" s="67"/>
      <c r="I149" s="67"/>
      <c r="J149" s="67"/>
      <c r="K149" s="67"/>
      <c r="L149" s="67"/>
      <c r="M149" s="67"/>
      <c r="N149" s="67"/>
      <c r="O149" s="66"/>
      <c r="P149" s="66"/>
      <c r="Q149" s="67"/>
      <c r="R149" s="67"/>
      <c r="S149" s="67"/>
      <c r="T149" s="68"/>
      <c r="U149" s="67"/>
      <c r="V149" s="67"/>
      <c r="W149" s="67"/>
      <c r="X149" s="67"/>
      <c r="Y149" s="67"/>
      <c r="Z149" s="67"/>
    </row>
    <row r="150" spans="1:26" ht="30" customHeight="1" x14ac:dyDescent="0.2">
      <c r="A150" s="67"/>
      <c r="B150" s="67"/>
      <c r="C150" s="67"/>
      <c r="D150" s="67"/>
      <c r="E150" s="67"/>
      <c r="F150" s="67"/>
      <c r="G150" s="67"/>
      <c r="H150" s="67"/>
      <c r="I150" s="67"/>
      <c r="J150" s="67"/>
      <c r="K150" s="67"/>
      <c r="L150" s="67"/>
      <c r="M150" s="67"/>
      <c r="N150" s="67"/>
      <c r="O150" s="66"/>
      <c r="P150" s="66"/>
      <c r="Q150" s="67"/>
      <c r="R150" s="67"/>
      <c r="S150" s="67"/>
      <c r="T150" s="68"/>
      <c r="U150" s="67"/>
      <c r="V150" s="67"/>
      <c r="W150" s="67"/>
      <c r="X150" s="67"/>
      <c r="Y150" s="67"/>
      <c r="Z150" s="67"/>
    </row>
    <row r="151" spans="1:26" ht="30" customHeight="1" x14ac:dyDescent="0.2">
      <c r="A151" s="67"/>
      <c r="B151" s="67"/>
      <c r="C151" s="67"/>
      <c r="D151" s="67"/>
      <c r="E151" s="67"/>
      <c r="F151" s="67"/>
      <c r="G151" s="67"/>
      <c r="H151" s="67"/>
      <c r="I151" s="67"/>
      <c r="J151" s="67"/>
      <c r="K151" s="67"/>
      <c r="L151" s="67"/>
      <c r="M151" s="67"/>
      <c r="N151" s="67"/>
      <c r="O151" s="66"/>
      <c r="P151" s="66"/>
      <c r="Q151" s="67"/>
      <c r="R151" s="67"/>
      <c r="S151" s="67"/>
      <c r="T151" s="68"/>
      <c r="U151" s="67"/>
      <c r="V151" s="67"/>
      <c r="W151" s="67"/>
      <c r="X151" s="67"/>
      <c r="Y151" s="67"/>
      <c r="Z151" s="67"/>
    </row>
    <row r="152" spans="1:26" ht="30" customHeight="1" x14ac:dyDescent="0.2">
      <c r="A152" s="67"/>
      <c r="B152" s="67"/>
      <c r="C152" s="67"/>
      <c r="D152" s="67"/>
      <c r="E152" s="67"/>
      <c r="F152" s="67"/>
      <c r="G152" s="67"/>
      <c r="H152" s="67"/>
      <c r="I152" s="67"/>
      <c r="J152" s="67"/>
      <c r="K152" s="67"/>
      <c r="L152" s="67"/>
      <c r="M152" s="67"/>
      <c r="N152" s="67"/>
      <c r="O152" s="66"/>
      <c r="P152" s="66"/>
      <c r="Q152" s="67"/>
      <c r="R152" s="67"/>
      <c r="S152" s="67"/>
      <c r="T152" s="68"/>
      <c r="U152" s="67"/>
      <c r="V152" s="67"/>
      <c r="W152" s="67"/>
      <c r="X152" s="67"/>
      <c r="Y152" s="67"/>
      <c r="Z152" s="67"/>
    </row>
    <row r="153" spans="1:26" ht="30" customHeight="1" x14ac:dyDescent="0.2">
      <c r="A153" s="67"/>
      <c r="B153" s="67"/>
      <c r="C153" s="67"/>
      <c r="D153" s="67"/>
      <c r="E153" s="67"/>
      <c r="F153" s="67"/>
      <c r="G153" s="67"/>
      <c r="H153" s="67"/>
      <c r="I153" s="67"/>
      <c r="J153" s="67"/>
      <c r="K153" s="67"/>
      <c r="L153" s="67"/>
      <c r="M153" s="67"/>
      <c r="N153" s="67"/>
      <c r="O153" s="66"/>
      <c r="P153" s="66"/>
      <c r="Q153" s="67"/>
      <c r="R153" s="67"/>
      <c r="S153" s="67"/>
      <c r="T153" s="68"/>
      <c r="U153" s="67"/>
      <c r="V153" s="67"/>
      <c r="W153" s="67"/>
      <c r="X153" s="67"/>
      <c r="Y153" s="67"/>
      <c r="Z153" s="67"/>
    </row>
    <row r="154" spans="1:26" ht="30" customHeight="1" x14ac:dyDescent="0.2">
      <c r="A154" s="67"/>
      <c r="B154" s="67"/>
      <c r="C154" s="67"/>
      <c r="D154" s="67"/>
      <c r="E154" s="67"/>
      <c r="F154" s="67"/>
      <c r="G154" s="67"/>
      <c r="H154" s="67"/>
      <c r="I154" s="67"/>
      <c r="J154" s="67"/>
      <c r="K154" s="67"/>
      <c r="L154" s="67"/>
      <c r="M154" s="67"/>
      <c r="N154" s="67"/>
      <c r="O154" s="66"/>
      <c r="P154" s="66"/>
      <c r="Q154" s="67"/>
      <c r="R154" s="67"/>
      <c r="S154" s="67"/>
      <c r="T154" s="68"/>
      <c r="U154" s="67"/>
      <c r="V154" s="67"/>
      <c r="W154" s="67"/>
      <c r="X154" s="67"/>
      <c r="Y154" s="67"/>
      <c r="Z154" s="67"/>
    </row>
    <row r="155" spans="1:26" ht="30" customHeight="1" x14ac:dyDescent="0.2">
      <c r="A155" s="67"/>
      <c r="B155" s="67"/>
      <c r="C155" s="67"/>
      <c r="D155" s="67"/>
      <c r="E155" s="67"/>
      <c r="F155" s="67"/>
      <c r="G155" s="67"/>
      <c r="H155" s="67"/>
      <c r="I155" s="67"/>
      <c r="J155" s="67"/>
      <c r="K155" s="67"/>
      <c r="L155" s="67"/>
      <c r="M155" s="67"/>
      <c r="N155" s="67"/>
      <c r="O155" s="66"/>
      <c r="P155" s="66"/>
      <c r="Q155" s="67"/>
      <c r="R155" s="67"/>
      <c r="S155" s="67"/>
      <c r="T155" s="68"/>
      <c r="U155" s="67"/>
      <c r="V155" s="67"/>
      <c r="W155" s="67"/>
      <c r="X155" s="67"/>
      <c r="Y155" s="67"/>
      <c r="Z155" s="67"/>
    </row>
    <row r="156" spans="1:26" ht="30" customHeight="1" x14ac:dyDescent="0.2">
      <c r="A156" s="67"/>
      <c r="B156" s="67"/>
      <c r="C156" s="67"/>
      <c r="D156" s="67"/>
      <c r="E156" s="67"/>
      <c r="F156" s="67"/>
      <c r="G156" s="67"/>
      <c r="H156" s="67"/>
      <c r="I156" s="67"/>
      <c r="J156" s="67"/>
      <c r="K156" s="67"/>
      <c r="L156" s="67"/>
      <c r="M156" s="67"/>
      <c r="N156" s="67"/>
      <c r="O156" s="66"/>
      <c r="P156" s="66"/>
      <c r="Q156" s="67"/>
      <c r="R156" s="67"/>
      <c r="S156" s="67"/>
      <c r="T156" s="68"/>
      <c r="U156" s="67"/>
      <c r="V156" s="67"/>
      <c r="W156" s="67"/>
      <c r="X156" s="67"/>
      <c r="Y156" s="67"/>
      <c r="Z156" s="67"/>
    </row>
    <row r="157" spans="1:26" ht="30" customHeight="1" x14ac:dyDescent="0.2">
      <c r="A157" s="67"/>
      <c r="B157" s="67"/>
      <c r="C157" s="67"/>
      <c r="D157" s="67"/>
      <c r="E157" s="67"/>
      <c r="F157" s="67"/>
      <c r="G157" s="67"/>
      <c r="H157" s="67"/>
      <c r="I157" s="67"/>
      <c r="J157" s="67"/>
      <c r="K157" s="67"/>
      <c r="L157" s="67"/>
      <c r="M157" s="67"/>
      <c r="N157" s="67"/>
      <c r="O157" s="66"/>
      <c r="P157" s="66"/>
      <c r="Q157" s="67"/>
      <c r="R157" s="67"/>
      <c r="S157" s="67"/>
      <c r="T157" s="68"/>
      <c r="U157" s="67"/>
      <c r="V157" s="67"/>
      <c r="W157" s="67"/>
      <c r="X157" s="67"/>
      <c r="Y157" s="67"/>
      <c r="Z157" s="67"/>
    </row>
    <row r="158" spans="1:26" ht="30" customHeight="1" x14ac:dyDescent="0.2">
      <c r="A158" s="67"/>
      <c r="B158" s="67"/>
      <c r="C158" s="67"/>
      <c r="D158" s="67"/>
      <c r="E158" s="67"/>
      <c r="F158" s="67"/>
      <c r="G158" s="67"/>
      <c r="H158" s="67"/>
      <c r="I158" s="67"/>
      <c r="J158" s="67"/>
      <c r="K158" s="67"/>
      <c r="L158" s="67"/>
      <c r="M158" s="67"/>
      <c r="N158" s="67"/>
      <c r="O158" s="66"/>
      <c r="P158" s="66"/>
      <c r="Q158" s="67"/>
      <c r="R158" s="67"/>
      <c r="S158" s="67"/>
      <c r="T158" s="68"/>
      <c r="U158" s="67"/>
      <c r="V158" s="67"/>
      <c r="W158" s="67"/>
      <c r="X158" s="67"/>
      <c r="Y158" s="67"/>
      <c r="Z158" s="67"/>
    </row>
    <row r="159" spans="1:26" ht="30" customHeight="1" x14ac:dyDescent="0.2">
      <c r="A159" s="67"/>
      <c r="B159" s="67"/>
      <c r="C159" s="67"/>
      <c r="D159" s="67"/>
      <c r="E159" s="67"/>
      <c r="F159" s="67"/>
      <c r="G159" s="67"/>
      <c r="H159" s="67"/>
      <c r="I159" s="67"/>
      <c r="J159" s="67"/>
      <c r="K159" s="67"/>
      <c r="L159" s="67"/>
      <c r="M159" s="67"/>
      <c r="N159" s="67"/>
      <c r="O159" s="66"/>
      <c r="P159" s="66"/>
      <c r="Q159" s="67"/>
      <c r="R159" s="67"/>
      <c r="S159" s="67"/>
      <c r="T159" s="68"/>
      <c r="U159" s="67"/>
      <c r="V159" s="67"/>
      <c r="W159" s="67"/>
      <c r="X159" s="67"/>
      <c r="Y159" s="67"/>
      <c r="Z159" s="67"/>
    </row>
    <row r="160" spans="1:26" ht="30" customHeight="1" x14ac:dyDescent="0.2">
      <c r="A160" s="67"/>
      <c r="B160" s="67"/>
      <c r="C160" s="67"/>
      <c r="D160" s="67"/>
      <c r="E160" s="67"/>
      <c r="F160" s="67"/>
      <c r="G160" s="67"/>
      <c r="H160" s="67"/>
      <c r="I160" s="67"/>
      <c r="J160" s="67"/>
      <c r="K160" s="67"/>
      <c r="L160" s="67"/>
      <c r="M160" s="67"/>
      <c r="N160" s="67"/>
      <c r="O160" s="66"/>
      <c r="P160" s="66"/>
      <c r="Q160" s="67"/>
      <c r="R160" s="67"/>
      <c r="S160" s="67"/>
      <c r="T160" s="68"/>
      <c r="U160" s="67"/>
      <c r="V160" s="67"/>
      <c r="W160" s="67"/>
      <c r="X160" s="67"/>
      <c r="Y160" s="67"/>
      <c r="Z160" s="67"/>
    </row>
    <row r="161" spans="1:26" ht="30" customHeight="1" x14ac:dyDescent="0.2">
      <c r="A161" s="67"/>
      <c r="B161" s="67"/>
      <c r="C161" s="67"/>
      <c r="D161" s="67"/>
      <c r="E161" s="67"/>
      <c r="F161" s="67"/>
      <c r="G161" s="67"/>
      <c r="H161" s="67"/>
      <c r="I161" s="67"/>
      <c r="J161" s="67"/>
      <c r="K161" s="67"/>
      <c r="L161" s="67"/>
      <c r="M161" s="67"/>
      <c r="N161" s="67"/>
      <c r="O161" s="66"/>
      <c r="P161" s="66"/>
      <c r="Q161" s="67"/>
      <c r="R161" s="67"/>
      <c r="S161" s="67"/>
      <c r="T161" s="68"/>
      <c r="U161" s="67"/>
      <c r="V161" s="67"/>
      <c r="W161" s="67"/>
      <c r="X161" s="67"/>
      <c r="Y161" s="67"/>
      <c r="Z161" s="67"/>
    </row>
    <row r="162" spans="1:26" ht="30" customHeight="1" x14ac:dyDescent="0.2">
      <c r="A162" s="67"/>
      <c r="B162" s="67"/>
      <c r="C162" s="67"/>
      <c r="D162" s="67"/>
      <c r="E162" s="67"/>
      <c r="F162" s="67"/>
      <c r="G162" s="67"/>
      <c r="H162" s="67"/>
      <c r="I162" s="67"/>
      <c r="J162" s="67"/>
      <c r="K162" s="67"/>
      <c r="L162" s="67"/>
      <c r="M162" s="67"/>
      <c r="N162" s="67"/>
      <c r="O162" s="66"/>
      <c r="P162" s="66"/>
      <c r="Q162" s="67"/>
      <c r="R162" s="67"/>
      <c r="S162" s="67"/>
      <c r="T162" s="68"/>
      <c r="U162" s="67"/>
      <c r="V162" s="67"/>
      <c r="W162" s="67"/>
      <c r="X162" s="67"/>
      <c r="Y162" s="67"/>
      <c r="Z162" s="67"/>
    </row>
    <row r="163" spans="1:26" ht="30" customHeight="1" x14ac:dyDescent="0.2">
      <c r="A163" s="67"/>
      <c r="B163" s="67"/>
      <c r="C163" s="67"/>
      <c r="D163" s="67"/>
      <c r="E163" s="67"/>
      <c r="F163" s="67"/>
      <c r="G163" s="67"/>
      <c r="H163" s="67"/>
      <c r="I163" s="67"/>
      <c r="J163" s="67"/>
      <c r="K163" s="67"/>
      <c r="L163" s="67"/>
      <c r="M163" s="67"/>
      <c r="N163" s="67"/>
      <c r="O163" s="66"/>
      <c r="P163" s="66"/>
      <c r="Q163" s="67"/>
      <c r="R163" s="67"/>
      <c r="S163" s="67"/>
      <c r="T163" s="68"/>
      <c r="U163" s="67"/>
      <c r="V163" s="67"/>
      <c r="W163" s="67"/>
      <c r="X163" s="67"/>
      <c r="Y163" s="67"/>
      <c r="Z163" s="67"/>
    </row>
    <row r="164" spans="1:26" ht="30" customHeight="1" x14ac:dyDescent="0.2">
      <c r="A164" s="67"/>
      <c r="B164" s="67"/>
      <c r="C164" s="67"/>
      <c r="D164" s="67"/>
      <c r="E164" s="67"/>
      <c r="F164" s="67"/>
      <c r="G164" s="67"/>
      <c r="H164" s="67"/>
      <c r="I164" s="67"/>
      <c r="J164" s="67"/>
      <c r="K164" s="67"/>
      <c r="L164" s="67"/>
      <c r="M164" s="67"/>
      <c r="N164" s="67"/>
      <c r="O164" s="66"/>
      <c r="P164" s="66"/>
      <c r="Q164" s="67"/>
      <c r="R164" s="67"/>
      <c r="S164" s="67"/>
      <c r="T164" s="68"/>
      <c r="U164" s="67"/>
      <c r="V164" s="67"/>
      <c r="W164" s="67"/>
      <c r="X164" s="67"/>
      <c r="Y164" s="67"/>
      <c r="Z164" s="67"/>
    </row>
    <row r="165" spans="1:26" ht="30" customHeight="1" x14ac:dyDescent="0.2">
      <c r="A165" s="67"/>
      <c r="B165" s="67"/>
      <c r="C165" s="67"/>
      <c r="D165" s="67"/>
      <c r="E165" s="67"/>
      <c r="F165" s="67"/>
      <c r="G165" s="67"/>
      <c r="H165" s="67"/>
      <c r="I165" s="67"/>
      <c r="J165" s="67"/>
      <c r="K165" s="67"/>
      <c r="L165" s="67"/>
      <c r="M165" s="67"/>
      <c r="N165" s="67"/>
      <c r="O165" s="66"/>
      <c r="P165" s="66"/>
      <c r="Q165" s="67"/>
      <c r="R165" s="67"/>
      <c r="S165" s="67"/>
      <c r="T165" s="68"/>
      <c r="U165" s="67"/>
      <c r="V165" s="67"/>
      <c r="W165" s="67"/>
      <c r="X165" s="67"/>
      <c r="Y165" s="67"/>
      <c r="Z165" s="67"/>
    </row>
    <row r="166" spans="1:26" ht="30" customHeight="1" x14ac:dyDescent="0.2">
      <c r="A166" s="67"/>
      <c r="B166" s="67"/>
      <c r="C166" s="67"/>
      <c r="D166" s="67"/>
      <c r="E166" s="67"/>
      <c r="F166" s="67"/>
      <c r="G166" s="67"/>
      <c r="H166" s="67"/>
      <c r="I166" s="67"/>
      <c r="J166" s="67"/>
      <c r="K166" s="67"/>
      <c r="L166" s="67"/>
      <c r="M166" s="67"/>
      <c r="N166" s="67"/>
      <c r="O166" s="66"/>
      <c r="P166" s="66"/>
      <c r="Q166" s="67"/>
      <c r="R166" s="67"/>
      <c r="S166" s="67"/>
      <c r="T166" s="68"/>
      <c r="U166" s="67"/>
      <c r="V166" s="67"/>
      <c r="W166" s="67"/>
      <c r="X166" s="67"/>
      <c r="Y166" s="67"/>
      <c r="Z166" s="67"/>
    </row>
    <row r="167" spans="1:26" ht="30" customHeight="1" x14ac:dyDescent="0.2">
      <c r="A167" s="67"/>
      <c r="B167" s="67"/>
      <c r="C167" s="67"/>
      <c r="D167" s="67"/>
      <c r="E167" s="67"/>
      <c r="F167" s="67"/>
      <c r="G167" s="67"/>
      <c r="H167" s="67"/>
      <c r="I167" s="67"/>
      <c r="J167" s="67"/>
      <c r="K167" s="67"/>
      <c r="L167" s="67"/>
      <c r="M167" s="67"/>
      <c r="N167" s="67"/>
      <c r="O167" s="66"/>
      <c r="P167" s="66"/>
      <c r="Q167" s="67"/>
      <c r="R167" s="67"/>
      <c r="S167" s="67"/>
      <c r="T167" s="68"/>
      <c r="U167" s="67"/>
      <c r="V167" s="67"/>
      <c r="W167" s="67"/>
      <c r="X167" s="67"/>
      <c r="Y167" s="67"/>
      <c r="Z167" s="67"/>
    </row>
    <row r="168" spans="1:26" ht="30" customHeight="1" x14ac:dyDescent="0.2">
      <c r="A168" s="67"/>
      <c r="B168" s="67"/>
      <c r="C168" s="67"/>
      <c r="D168" s="67"/>
      <c r="E168" s="67"/>
      <c r="F168" s="67"/>
      <c r="G168" s="67"/>
      <c r="H168" s="67"/>
      <c r="I168" s="67"/>
      <c r="J168" s="67"/>
      <c r="K168" s="67"/>
      <c r="L168" s="67"/>
      <c r="M168" s="67"/>
      <c r="N168" s="67"/>
      <c r="O168" s="66"/>
      <c r="P168" s="66"/>
      <c r="Q168" s="67"/>
      <c r="R168" s="67"/>
      <c r="S168" s="67"/>
      <c r="T168" s="68"/>
      <c r="U168" s="67"/>
      <c r="V168" s="67"/>
      <c r="W168" s="67"/>
      <c r="X168" s="67"/>
      <c r="Y168" s="67"/>
      <c r="Z168" s="67"/>
    </row>
    <row r="169" spans="1:26" ht="30" customHeight="1" x14ac:dyDescent="0.2">
      <c r="A169" s="67"/>
      <c r="B169" s="67"/>
      <c r="C169" s="67"/>
      <c r="D169" s="67"/>
      <c r="E169" s="67"/>
      <c r="F169" s="67"/>
      <c r="G169" s="67"/>
      <c r="H169" s="67"/>
      <c r="I169" s="67"/>
      <c r="J169" s="67"/>
      <c r="K169" s="67"/>
      <c r="L169" s="67"/>
      <c r="M169" s="67"/>
      <c r="N169" s="67"/>
      <c r="O169" s="66"/>
      <c r="P169" s="66"/>
      <c r="Q169" s="67"/>
      <c r="R169" s="67"/>
      <c r="S169" s="67"/>
      <c r="T169" s="68"/>
      <c r="U169" s="67"/>
      <c r="V169" s="67"/>
      <c r="W169" s="67"/>
      <c r="X169" s="67"/>
      <c r="Y169" s="67"/>
      <c r="Z169" s="67"/>
    </row>
    <row r="170" spans="1:26" ht="30" customHeight="1" x14ac:dyDescent="0.2">
      <c r="A170" s="67"/>
      <c r="B170" s="67"/>
      <c r="C170" s="67"/>
      <c r="D170" s="67"/>
      <c r="E170" s="67"/>
      <c r="F170" s="67"/>
      <c r="G170" s="67"/>
      <c r="H170" s="67"/>
      <c r="I170" s="67"/>
      <c r="J170" s="67"/>
      <c r="K170" s="67"/>
      <c r="L170" s="67"/>
      <c r="M170" s="67"/>
      <c r="N170" s="67"/>
      <c r="O170" s="66"/>
      <c r="P170" s="66"/>
      <c r="Q170" s="67"/>
      <c r="R170" s="67"/>
      <c r="S170" s="67"/>
      <c r="T170" s="68"/>
      <c r="U170" s="67"/>
      <c r="V170" s="67"/>
      <c r="W170" s="67"/>
      <c r="X170" s="67"/>
      <c r="Y170" s="67"/>
      <c r="Z170" s="67"/>
    </row>
    <row r="171" spans="1:26" ht="30" customHeight="1" x14ac:dyDescent="0.2">
      <c r="A171" s="67"/>
      <c r="B171" s="67"/>
      <c r="C171" s="67"/>
      <c r="D171" s="67"/>
      <c r="E171" s="67"/>
      <c r="F171" s="67"/>
      <c r="G171" s="67"/>
      <c r="H171" s="67"/>
      <c r="I171" s="67"/>
      <c r="J171" s="67"/>
      <c r="K171" s="67"/>
      <c r="L171" s="67"/>
      <c r="M171" s="67"/>
      <c r="N171" s="67"/>
      <c r="O171" s="66"/>
      <c r="P171" s="66"/>
      <c r="Q171" s="67"/>
      <c r="R171" s="67"/>
      <c r="S171" s="67"/>
      <c r="T171" s="68"/>
      <c r="U171" s="67"/>
      <c r="V171" s="67"/>
      <c r="W171" s="67"/>
      <c r="X171" s="67"/>
      <c r="Y171" s="67"/>
      <c r="Z171" s="67"/>
    </row>
    <row r="172" spans="1:26" ht="30" customHeight="1" x14ac:dyDescent="0.2">
      <c r="A172" s="67"/>
      <c r="B172" s="67"/>
      <c r="C172" s="67"/>
      <c r="D172" s="67"/>
      <c r="E172" s="67"/>
      <c r="F172" s="67"/>
      <c r="G172" s="67"/>
      <c r="H172" s="67"/>
      <c r="I172" s="67"/>
      <c r="J172" s="67"/>
      <c r="K172" s="67"/>
      <c r="L172" s="67"/>
      <c r="M172" s="67"/>
      <c r="N172" s="67"/>
      <c r="O172" s="66"/>
      <c r="P172" s="66"/>
      <c r="Q172" s="67"/>
      <c r="R172" s="67"/>
      <c r="S172" s="67"/>
      <c r="T172" s="68"/>
      <c r="U172" s="67"/>
      <c r="V172" s="67"/>
      <c r="W172" s="67"/>
      <c r="X172" s="67"/>
      <c r="Y172" s="67"/>
      <c r="Z172" s="67"/>
    </row>
    <row r="173" spans="1:26" ht="30" customHeight="1" x14ac:dyDescent="0.2">
      <c r="A173" s="67"/>
      <c r="B173" s="67"/>
      <c r="C173" s="67"/>
      <c r="D173" s="67"/>
      <c r="E173" s="67"/>
      <c r="F173" s="67"/>
      <c r="G173" s="67"/>
      <c r="H173" s="67"/>
      <c r="I173" s="67"/>
      <c r="J173" s="67"/>
      <c r="K173" s="67"/>
      <c r="L173" s="67"/>
      <c r="M173" s="67"/>
      <c r="N173" s="67"/>
      <c r="O173" s="66"/>
      <c r="P173" s="66"/>
      <c r="Q173" s="67"/>
      <c r="R173" s="67"/>
      <c r="S173" s="67"/>
      <c r="T173" s="68"/>
      <c r="U173" s="67"/>
      <c r="V173" s="67"/>
      <c r="W173" s="67"/>
      <c r="X173" s="67"/>
      <c r="Y173" s="67"/>
      <c r="Z173" s="67"/>
    </row>
    <row r="174" spans="1:26" ht="30" customHeight="1" x14ac:dyDescent="0.2">
      <c r="A174" s="67"/>
      <c r="B174" s="67"/>
      <c r="C174" s="67"/>
      <c r="D174" s="67"/>
      <c r="E174" s="67"/>
      <c r="F174" s="67"/>
      <c r="G174" s="67"/>
      <c r="H174" s="67"/>
      <c r="I174" s="67"/>
      <c r="J174" s="67"/>
      <c r="K174" s="67"/>
      <c r="L174" s="67"/>
      <c r="M174" s="67"/>
      <c r="N174" s="67"/>
      <c r="O174" s="66"/>
      <c r="P174" s="66"/>
      <c r="Q174" s="67"/>
      <c r="R174" s="67"/>
      <c r="S174" s="67"/>
      <c r="T174" s="68"/>
      <c r="U174" s="67"/>
      <c r="V174" s="67"/>
      <c r="W174" s="67"/>
      <c r="X174" s="67"/>
      <c r="Y174" s="67"/>
      <c r="Z174" s="67"/>
    </row>
    <row r="175" spans="1:26" ht="30" customHeight="1" x14ac:dyDescent="0.2">
      <c r="A175" s="67"/>
      <c r="B175" s="67"/>
      <c r="C175" s="67"/>
      <c r="D175" s="67"/>
      <c r="E175" s="67"/>
      <c r="F175" s="67"/>
      <c r="G175" s="67"/>
      <c r="H175" s="67"/>
      <c r="I175" s="67"/>
      <c r="J175" s="67"/>
      <c r="K175" s="67"/>
      <c r="L175" s="67"/>
      <c r="M175" s="67"/>
      <c r="N175" s="67"/>
      <c r="O175" s="66"/>
      <c r="P175" s="66"/>
      <c r="Q175" s="67"/>
      <c r="R175" s="67"/>
      <c r="S175" s="67"/>
      <c r="T175" s="68"/>
      <c r="U175" s="67"/>
      <c r="V175" s="67"/>
      <c r="W175" s="67"/>
      <c r="X175" s="67"/>
      <c r="Y175" s="67"/>
      <c r="Z175" s="67"/>
    </row>
    <row r="176" spans="1:26" ht="30" customHeight="1" x14ac:dyDescent="0.2">
      <c r="A176" s="67"/>
      <c r="B176" s="67"/>
      <c r="C176" s="67"/>
      <c r="D176" s="67"/>
      <c r="E176" s="67"/>
      <c r="F176" s="67"/>
      <c r="G176" s="67"/>
      <c r="H176" s="67"/>
      <c r="I176" s="67"/>
      <c r="J176" s="67"/>
      <c r="K176" s="67"/>
      <c r="L176" s="67"/>
      <c r="M176" s="67"/>
      <c r="N176" s="67"/>
      <c r="O176" s="66"/>
      <c r="P176" s="66"/>
      <c r="Q176" s="67"/>
      <c r="R176" s="67"/>
      <c r="S176" s="67"/>
      <c r="T176" s="68"/>
      <c r="U176" s="67"/>
      <c r="V176" s="67"/>
      <c r="W176" s="67"/>
      <c r="X176" s="67"/>
      <c r="Y176" s="67"/>
      <c r="Z176" s="67"/>
    </row>
    <row r="177" spans="1:26" ht="30" customHeight="1" x14ac:dyDescent="0.2">
      <c r="A177" s="67"/>
      <c r="B177" s="67"/>
      <c r="C177" s="67"/>
      <c r="D177" s="67"/>
      <c r="E177" s="67"/>
      <c r="F177" s="67"/>
      <c r="G177" s="67"/>
      <c r="H177" s="67"/>
      <c r="I177" s="67"/>
      <c r="J177" s="67"/>
      <c r="K177" s="67"/>
      <c r="L177" s="67"/>
      <c r="M177" s="67"/>
      <c r="N177" s="67"/>
      <c r="O177" s="66"/>
      <c r="P177" s="66"/>
      <c r="Q177" s="67"/>
      <c r="R177" s="67"/>
      <c r="S177" s="67"/>
      <c r="T177" s="68"/>
      <c r="U177" s="67"/>
      <c r="V177" s="67"/>
      <c r="W177" s="67"/>
      <c r="X177" s="67"/>
      <c r="Y177" s="67"/>
      <c r="Z177" s="67"/>
    </row>
    <row r="178" spans="1:26" ht="30" customHeight="1" x14ac:dyDescent="0.2">
      <c r="A178" s="67"/>
      <c r="B178" s="67"/>
      <c r="C178" s="67"/>
      <c r="D178" s="67"/>
      <c r="E178" s="67"/>
      <c r="F178" s="67"/>
      <c r="G178" s="67"/>
      <c r="H178" s="67"/>
      <c r="I178" s="67"/>
      <c r="J178" s="67"/>
      <c r="K178" s="67"/>
      <c r="L178" s="67"/>
      <c r="M178" s="67"/>
      <c r="N178" s="67"/>
      <c r="O178" s="66"/>
      <c r="P178" s="66"/>
      <c r="Q178" s="67"/>
      <c r="R178" s="67"/>
      <c r="S178" s="67"/>
      <c r="T178" s="68"/>
      <c r="U178" s="67"/>
      <c r="V178" s="67"/>
      <c r="W178" s="67"/>
      <c r="X178" s="67"/>
      <c r="Y178" s="67"/>
      <c r="Z178" s="67"/>
    </row>
    <row r="179" spans="1:26" ht="30" customHeight="1" x14ac:dyDescent="0.2">
      <c r="A179" s="67"/>
      <c r="B179" s="67"/>
      <c r="C179" s="67"/>
      <c r="D179" s="67"/>
      <c r="E179" s="67"/>
      <c r="F179" s="67"/>
      <c r="G179" s="67"/>
      <c r="H179" s="67"/>
      <c r="I179" s="67"/>
      <c r="J179" s="67"/>
      <c r="K179" s="67"/>
      <c r="L179" s="67"/>
      <c r="M179" s="67"/>
      <c r="N179" s="67"/>
      <c r="O179" s="66"/>
      <c r="P179" s="66"/>
      <c r="Q179" s="67"/>
      <c r="R179" s="67"/>
      <c r="S179" s="67"/>
      <c r="T179" s="68"/>
      <c r="U179" s="67"/>
      <c r="V179" s="67"/>
      <c r="W179" s="67"/>
      <c r="X179" s="67"/>
      <c r="Y179" s="67"/>
      <c r="Z179" s="67"/>
    </row>
    <row r="180" spans="1:26" ht="30" customHeight="1" x14ac:dyDescent="0.2">
      <c r="A180" s="67"/>
      <c r="B180" s="67"/>
      <c r="C180" s="67"/>
      <c r="D180" s="67"/>
      <c r="E180" s="67"/>
      <c r="F180" s="67"/>
      <c r="G180" s="67"/>
      <c r="H180" s="67"/>
      <c r="I180" s="67"/>
      <c r="J180" s="67"/>
      <c r="K180" s="67"/>
      <c r="L180" s="67"/>
      <c r="M180" s="67"/>
      <c r="N180" s="67"/>
      <c r="O180" s="66"/>
      <c r="P180" s="66"/>
      <c r="Q180" s="67"/>
      <c r="R180" s="67"/>
      <c r="S180" s="67"/>
      <c r="T180" s="68"/>
      <c r="U180" s="67"/>
      <c r="V180" s="67"/>
      <c r="W180" s="67"/>
      <c r="X180" s="67"/>
      <c r="Y180" s="67"/>
      <c r="Z180" s="67"/>
    </row>
    <row r="181" spans="1:26" ht="30" customHeight="1" x14ac:dyDescent="0.2">
      <c r="A181" s="67"/>
      <c r="B181" s="67"/>
      <c r="C181" s="67"/>
      <c r="D181" s="67"/>
      <c r="E181" s="67"/>
      <c r="F181" s="67"/>
      <c r="G181" s="67"/>
      <c r="H181" s="67"/>
      <c r="I181" s="67"/>
      <c r="J181" s="67"/>
      <c r="K181" s="67"/>
      <c r="L181" s="67"/>
      <c r="M181" s="67"/>
      <c r="N181" s="67"/>
      <c r="O181" s="66"/>
      <c r="P181" s="66"/>
      <c r="Q181" s="67"/>
      <c r="R181" s="67"/>
      <c r="S181" s="67"/>
      <c r="T181" s="68"/>
      <c r="U181" s="67"/>
      <c r="V181" s="67"/>
      <c r="W181" s="67"/>
      <c r="X181" s="67"/>
      <c r="Y181" s="67"/>
      <c r="Z181" s="67"/>
    </row>
    <row r="182" spans="1:26" ht="30" customHeight="1" x14ac:dyDescent="0.2">
      <c r="A182" s="67"/>
      <c r="B182" s="67"/>
      <c r="C182" s="67"/>
      <c r="D182" s="67"/>
      <c r="E182" s="67"/>
      <c r="F182" s="67"/>
      <c r="G182" s="67"/>
      <c r="H182" s="67"/>
      <c r="I182" s="67"/>
      <c r="J182" s="67"/>
      <c r="K182" s="67"/>
      <c r="L182" s="67"/>
      <c r="M182" s="67"/>
      <c r="N182" s="67"/>
      <c r="O182" s="66"/>
      <c r="P182" s="66"/>
      <c r="Q182" s="67"/>
      <c r="R182" s="67"/>
      <c r="S182" s="67"/>
      <c r="T182" s="68"/>
      <c r="U182" s="67"/>
      <c r="V182" s="67"/>
      <c r="W182" s="67"/>
      <c r="X182" s="67"/>
      <c r="Y182" s="67"/>
      <c r="Z182" s="67"/>
    </row>
    <row r="183" spans="1:26" ht="30" customHeight="1" x14ac:dyDescent="0.2">
      <c r="A183" s="67"/>
      <c r="B183" s="67"/>
      <c r="C183" s="67"/>
      <c r="D183" s="67"/>
      <c r="E183" s="67"/>
      <c r="F183" s="67"/>
      <c r="G183" s="67"/>
      <c r="H183" s="67"/>
      <c r="I183" s="67"/>
      <c r="J183" s="67"/>
      <c r="K183" s="67"/>
      <c r="L183" s="67"/>
      <c r="M183" s="67"/>
      <c r="N183" s="67"/>
      <c r="O183" s="66"/>
      <c r="P183" s="66"/>
      <c r="Q183" s="67"/>
      <c r="R183" s="67"/>
      <c r="S183" s="67"/>
      <c r="T183" s="68"/>
      <c r="U183" s="67"/>
      <c r="V183" s="67"/>
      <c r="W183" s="67"/>
      <c r="X183" s="67"/>
      <c r="Y183" s="67"/>
      <c r="Z183" s="67"/>
    </row>
    <row r="184" spans="1:26" ht="30" customHeight="1" x14ac:dyDescent="0.2">
      <c r="A184" s="67"/>
      <c r="B184" s="67"/>
      <c r="C184" s="67"/>
      <c r="D184" s="67"/>
      <c r="E184" s="67"/>
      <c r="F184" s="67"/>
      <c r="G184" s="67"/>
      <c r="H184" s="67"/>
      <c r="I184" s="67"/>
      <c r="J184" s="67"/>
      <c r="K184" s="67"/>
      <c r="L184" s="67"/>
      <c r="M184" s="67"/>
      <c r="N184" s="67"/>
      <c r="O184" s="66"/>
      <c r="P184" s="66"/>
      <c r="Q184" s="67"/>
      <c r="R184" s="67"/>
      <c r="S184" s="67"/>
      <c r="T184" s="68"/>
      <c r="U184" s="67"/>
      <c r="V184" s="67"/>
      <c r="W184" s="67"/>
      <c r="X184" s="67"/>
      <c r="Y184" s="67"/>
      <c r="Z184" s="67"/>
    </row>
    <row r="185" spans="1:26" ht="30" customHeight="1" x14ac:dyDescent="0.2">
      <c r="A185" s="67"/>
      <c r="B185" s="67"/>
      <c r="C185" s="67"/>
      <c r="D185" s="67"/>
      <c r="E185" s="67"/>
      <c r="F185" s="67"/>
      <c r="G185" s="67"/>
      <c r="H185" s="67"/>
      <c r="I185" s="67"/>
      <c r="J185" s="67"/>
      <c r="K185" s="67"/>
      <c r="L185" s="67"/>
      <c r="M185" s="67"/>
      <c r="N185" s="67"/>
      <c r="O185" s="66"/>
      <c r="P185" s="66"/>
      <c r="Q185" s="67"/>
      <c r="R185" s="67"/>
      <c r="S185" s="67"/>
      <c r="T185" s="68"/>
      <c r="U185" s="67"/>
      <c r="V185" s="67"/>
      <c r="W185" s="67"/>
      <c r="X185" s="67"/>
      <c r="Y185" s="67"/>
      <c r="Z185" s="67"/>
    </row>
    <row r="186" spans="1:26" ht="30" customHeight="1" x14ac:dyDescent="0.2">
      <c r="A186" s="67"/>
      <c r="B186" s="67"/>
      <c r="C186" s="67"/>
      <c r="D186" s="67"/>
      <c r="E186" s="67"/>
      <c r="F186" s="67"/>
      <c r="G186" s="67"/>
      <c r="H186" s="67"/>
      <c r="I186" s="67"/>
      <c r="J186" s="67"/>
      <c r="K186" s="67"/>
      <c r="L186" s="67"/>
      <c r="M186" s="67"/>
      <c r="N186" s="67"/>
      <c r="O186" s="66"/>
      <c r="P186" s="66"/>
      <c r="Q186" s="67"/>
      <c r="R186" s="67"/>
      <c r="S186" s="67"/>
      <c r="T186" s="68"/>
      <c r="U186" s="67"/>
      <c r="V186" s="67"/>
      <c r="W186" s="67"/>
      <c r="X186" s="67"/>
      <c r="Y186" s="67"/>
      <c r="Z186" s="67"/>
    </row>
    <row r="187" spans="1:26" ht="30" customHeight="1" x14ac:dyDescent="0.2">
      <c r="A187" s="67"/>
      <c r="B187" s="67"/>
      <c r="C187" s="67"/>
      <c r="D187" s="67"/>
      <c r="E187" s="67"/>
      <c r="F187" s="67"/>
      <c r="G187" s="67"/>
      <c r="H187" s="67"/>
      <c r="I187" s="67"/>
      <c r="J187" s="67"/>
      <c r="K187" s="67"/>
      <c r="L187" s="67"/>
      <c r="M187" s="67"/>
      <c r="N187" s="67"/>
      <c r="O187" s="66"/>
      <c r="P187" s="66"/>
      <c r="Q187" s="67"/>
      <c r="R187" s="67"/>
      <c r="S187" s="67"/>
      <c r="T187" s="68"/>
      <c r="U187" s="67"/>
      <c r="V187" s="67"/>
      <c r="W187" s="67"/>
      <c r="X187" s="67"/>
      <c r="Y187" s="67"/>
      <c r="Z187" s="67"/>
    </row>
    <row r="188" spans="1:26" ht="30" customHeight="1" x14ac:dyDescent="0.2">
      <c r="A188" s="67"/>
      <c r="B188" s="67"/>
      <c r="C188" s="67"/>
      <c r="D188" s="67"/>
      <c r="E188" s="67"/>
      <c r="F188" s="67"/>
      <c r="G188" s="67"/>
      <c r="H188" s="67"/>
      <c r="I188" s="67"/>
      <c r="J188" s="67"/>
      <c r="K188" s="67"/>
      <c r="L188" s="67"/>
      <c r="M188" s="67"/>
      <c r="N188" s="67"/>
      <c r="O188" s="66"/>
      <c r="P188" s="66"/>
      <c r="Q188" s="67"/>
      <c r="R188" s="67"/>
      <c r="S188" s="67"/>
      <c r="T188" s="68"/>
      <c r="U188" s="67"/>
      <c r="V188" s="67"/>
      <c r="W188" s="67"/>
      <c r="X188" s="67"/>
      <c r="Y188" s="67"/>
      <c r="Z188" s="67"/>
    </row>
    <row r="189" spans="1:26" ht="30" customHeight="1" x14ac:dyDescent="0.2">
      <c r="A189" s="67"/>
      <c r="B189" s="67"/>
      <c r="C189" s="67"/>
      <c r="D189" s="67"/>
      <c r="E189" s="67"/>
      <c r="F189" s="67"/>
      <c r="G189" s="67"/>
      <c r="H189" s="67"/>
      <c r="I189" s="67"/>
      <c r="J189" s="67"/>
      <c r="K189" s="67"/>
      <c r="L189" s="67"/>
      <c r="M189" s="67"/>
      <c r="N189" s="67"/>
      <c r="O189" s="66"/>
      <c r="P189" s="66"/>
      <c r="Q189" s="67"/>
      <c r="R189" s="67"/>
      <c r="S189" s="67"/>
      <c r="T189" s="68"/>
      <c r="U189" s="67"/>
      <c r="V189" s="67"/>
      <c r="W189" s="67"/>
      <c r="X189" s="67"/>
      <c r="Y189" s="67"/>
      <c r="Z189" s="67"/>
    </row>
    <row r="190" spans="1:26" ht="30" customHeight="1" x14ac:dyDescent="0.2">
      <c r="A190" s="67"/>
      <c r="B190" s="67"/>
      <c r="C190" s="67"/>
      <c r="D190" s="67"/>
      <c r="E190" s="67"/>
      <c r="F190" s="67"/>
      <c r="G190" s="67"/>
      <c r="H190" s="67"/>
      <c r="I190" s="67"/>
      <c r="J190" s="67"/>
      <c r="K190" s="67"/>
      <c r="L190" s="67"/>
      <c r="M190" s="67"/>
      <c r="N190" s="67"/>
      <c r="O190" s="66"/>
      <c r="P190" s="66"/>
      <c r="Q190" s="67"/>
      <c r="R190" s="67"/>
      <c r="S190" s="67"/>
      <c r="T190" s="68"/>
      <c r="U190" s="67"/>
      <c r="V190" s="67"/>
      <c r="W190" s="67"/>
      <c r="X190" s="67"/>
      <c r="Y190" s="67"/>
      <c r="Z190" s="67"/>
    </row>
    <row r="191" spans="1:26" ht="30" customHeight="1" x14ac:dyDescent="0.2">
      <c r="A191" s="67"/>
      <c r="B191" s="67"/>
      <c r="C191" s="67"/>
      <c r="D191" s="67"/>
      <c r="E191" s="67"/>
      <c r="F191" s="67"/>
      <c r="G191" s="67"/>
      <c r="H191" s="67"/>
      <c r="I191" s="67"/>
      <c r="J191" s="67"/>
      <c r="K191" s="67"/>
      <c r="L191" s="67"/>
      <c r="M191" s="67"/>
      <c r="N191" s="67"/>
      <c r="O191" s="66"/>
      <c r="P191" s="66"/>
      <c r="Q191" s="67"/>
      <c r="R191" s="67"/>
      <c r="S191" s="67"/>
      <c r="T191" s="68"/>
      <c r="U191" s="67"/>
      <c r="V191" s="67"/>
      <c r="W191" s="67"/>
      <c r="X191" s="67"/>
      <c r="Y191" s="67"/>
      <c r="Z191" s="67"/>
    </row>
    <row r="192" spans="1:26" ht="30" customHeight="1" x14ac:dyDescent="0.2">
      <c r="A192" s="67"/>
      <c r="B192" s="67"/>
      <c r="C192" s="67"/>
      <c r="D192" s="67"/>
      <c r="E192" s="67"/>
      <c r="F192" s="67"/>
      <c r="G192" s="67"/>
      <c r="H192" s="67"/>
      <c r="I192" s="67"/>
      <c r="J192" s="67"/>
      <c r="K192" s="67"/>
      <c r="L192" s="67"/>
      <c r="M192" s="67"/>
      <c r="N192" s="67"/>
      <c r="O192" s="66"/>
      <c r="P192" s="66"/>
      <c r="Q192" s="67"/>
      <c r="R192" s="67"/>
      <c r="S192" s="67"/>
      <c r="T192" s="68"/>
      <c r="U192" s="67"/>
      <c r="V192" s="67"/>
      <c r="W192" s="67"/>
      <c r="X192" s="67"/>
      <c r="Y192" s="67"/>
      <c r="Z192" s="67"/>
    </row>
    <row r="193" spans="1:26" ht="30" customHeight="1" x14ac:dyDescent="0.2">
      <c r="A193" s="67"/>
      <c r="B193" s="67"/>
      <c r="C193" s="67"/>
      <c r="D193" s="67"/>
      <c r="E193" s="67"/>
      <c r="F193" s="67"/>
      <c r="G193" s="67"/>
      <c r="H193" s="67"/>
      <c r="I193" s="67"/>
      <c r="J193" s="67"/>
      <c r="K193" s="67"/>
      <c r="L193" s="67"/>
      <c r="M193" s="67"/>
      <c r="N193" s="67"/>
      <c r="O193" s="66"/>
      <c r="P193" s="66"/>
      <c r="Q193" s="67"/>
      <c r="R193" s="67"/>
      <c r="S193" s="67"/>
      <c r="T193" s="68"/>
      <c r="U193" s="67"/>
      <c r="V193" s="67"/>
      <c r="W193" s="67"/>
      <c r="X193" s="67"/>
      <c r="Y193" s="67"/>
      <c r="Z193" s="67"/>
    </row>
    <row r="194" spans="1:26" ht="30" customHeight="1" x14ac:dyDescent="0.2">
      <c r="A194" s="67"/>
      <c r="B194" s="67"/>
      <c r="C194" s="67"/>
      <c r="D194" s="67"/>
      <c r="E194" s="67"/>
      <c r="F194" s="67"/>
      <c r="G194" s="67"/>
      <c r="H194" s="67"/>
      <c r="I194" s="67"/>
      <c r="J194" s="67"/>
      <c r="K194" s="67"/>
      <c r="L194" s="67"/>
      <c r="M194" s="67"/>
      <c r="N194" s="67"/>
      <c r="O194" s="66"/>
      <c r="P194" s="66"/>
      <c r="Q194" s="67"/>
      <c r="R194" s="67"/>
      <c r="S194" s="67"/>
      <c r="T194" s="68"/>
      <c r="U194" s="67"/>
      <c r="V194" s="67"/>
      <c r="W194" s="67"/>
      <c r="X194" s="67"/>
      <c r="Y194" s="67"/>
      <c r="Z194" s="67"/>
    </row>
    <row r="195" spans="1:26" ht="30" customHeight="1" x14ac:dyDescent="0.2">
      <c r="A195" s="67"/>
      <c r="B195" s="67"/>
      <c r="C195" s="67"/>
      <c r="D195" s="67"/>
      <c r="E195" s="67"/>
      <c r="F195" s="67"/>
      <c r="G195" s="67"/>
      <c r="H195" s="67"/>
      <c r="I195" s="67"/>
      <c r="J195" s="67"/>
      <c r="K195" s="67"/>
      <c r="L195" s="67"/>
      <c r="M195" s="67"/>
      <c r="N195" s="67"/>
      <c r="O195" s="66"/>
      <c r="P195" s="66"/>
      <c r="Q195" s="67"/>
      <c r="R195" s="67"/>
      <c r="S195" s="67"/>
      <c r="T195" s="68"/>
      <c r="U195" s="67"/>
      <c r="V195" s="67"/>
      <c r="W195" s="67"/>
      <c r="X195" s="67"/>
      <c r="Y195" s="67"/>
      <c r="Z195" s="67"/>
    </row>
    <row r="196" spans="1:26" ht="30" customHeight="1" x14ac:dyDescent="0.2">
      <c r="A196" s="67"/>
      <c r="B196" s="67"/>
      <c r="C196" s="67"/>
      <c r="D196" s="67"/>
      <c r="E196" s="67"/>
      <c r="F196" s="67"/>
      <c r="G196" s="67"/>
      <c r="H196" s="67"/>
      <c r="I196" s="67"/>
      <c r="J196" s="67"/>
      <c r="K196" s="67"/>
      <c r="L196" s="67"/>
      <c r="M196" s="67"/>
      <c r="N196" s="67"/>
      <c r="O196" s="66"/>
      <c r="P196" s="66"/>
      <c r="Q196" s="67"/>
      <c r="R196" s="67"/>
      <c r="S196" s="67"/>
      <c r="T196" s="68"/>
      <c r="U196" s="67"/>
      <c r="V196" s="67"/>
      <c r="W196" s="67"/>
      <c r="X196" s="67"/>
      <c r="Y196" s="67"/>
      <c r="Z196" s="67"/>
    </row>
    <row r="197" spans="1:26" ht="30" customHeight="1" x14ac:dyDescent="0.2">
      <c r="A197" s="67"/>
      <c r="B197" s="67"/>
      <c r="C197" s="67"/>
      <c r="D197" s="67"/>
      <c r="E197" s="67"/>
      <c r="F197" s="67"/>
      <c r="G197" s="67"/>
      <c r="H197" s="67"/>
      <c r="I197" s="67"/>
      <c r="J197" s="67"/>
      <c r="K197" s="67"/>
      <c r="L197" s="67"/>
      <c r="M197" s="67"/>
      <c r="N197" s="67"/>
      <c r="O197" s="66"/>
      <c r="P197" s="66"/>
      <c r="Q197" s="67"/>
      <c r="R197" s="67"/>
      <c r="S197" s="67"/>
      <c r="T197" s="68"/>
      <c r="U197" s="67"/>
      <c r="V197" s="67"/>
      <c r="W197" s="67"/>
      <c r="X197" s="67"/>
      <c r="Y197" s="67"/>
      <c r="Z197" s="67"/>
    </row>
    <row r="198" spans="1:26" ht="30" customHeight="1" x14ac:dyDescent="0.2">
      <c r="A198" s="67"/>
      <c r="B198" s="67"/>
      <c r="C198" s="67"/>
      <c r="D198" s="67"/>
      <c r="E198" s="67"/>
      <c r="F198" s="67"/>
      <c r="G198" s="67"/>
      <c r="H198" s="67"/>
      <c r="I198" s="67"/>
      <c r="J198" s="67"/>
      <c r="K198" s="67"/>
      <c r="L198" s="67"/>
      <c r="M198" s="67"/>
      <c r="N198" s="67"/>
      <c r="O198" s="66"/>
      <c r="P198" s="66"/>
      <c r="Q198" s="67"/>
      <c r="R198" s="67"/>
      <c r="S198" s="67"/>
      <c r="T198" s="68"/>
      <c r="U198" s="67"/>
      <c r="V198" s="67"/>
      <c r="W198" s="67"/>
      <c r="X198" s="67"/>
      <c r="Y198" s="67"/>
      <c r="Z198" s="67"/>
    </row>
    <row r="199" spans="1:26" ht="30" customHeight="1" x14ac:dyDescent="0.2">
      <c r="A199" s="67"/>
      <c r="B199" s="67"/>
      <c r="C199" s="67"/>
      <c r="D199" s="67"/>
      <c r="E199" s="67"/>
      <c r="F199" s="67"/>
      <c r="G199" s="67"/>
      <c r="H199" s="67"/>
      <c r="I199" s="67"/>
      <c r="J199" s="67"/>
      <c r="K199" s="67"/>
      <c r="L199" s="67"/>
      <c r="M199" s="67"/>
      <c r="N199" s="67"/>
      <c r="O199" s="66"/>
      <c r="P199" s="66"/>
      <c r="Q199" s="67"/>
      <c r="R199" s="67"/>
      <c r="S199" s="67"/>
      <c r="T199" s="68"/>
      <c r="U199" s="67"/>
      <c r="V199" s="67"/>
      <c r="W199" s="67"/>
      <c r="X199" s="67"/>
      <c r="Y199" s="67"/>
      <c r="Z199" s="67"/>
    </row>
    <row r="200" spans="1:26" ht="30" customHeight="1" x14ac:dyDescent="0.2">
      <c r="A200" s="67"/>
      <c r="B200" s="67"/>
      <c r="C200" s="67"/>
      <c r="D200" s="67"/>
      <c r="E200" s="67"/>
      <c r="F200" s="67"/>
      <c r="G200" s="67"/>
      <c r="H200" s="67"/>
      <c r="I200" s="67"/>
      <c r="J200" s="67"/>
      <c r="K200" s="67"/>
      <c r="L200" s="67"/>
      <c r="M200" s="67"/>
      <c r="N200" s="67"/>
      <c r="O200" s="66"/>
      <c r="P200" s="66"/>
      <c r="Q200" s="67"/>
      <c r="R200" s="67"/>
      <c r="S200" s="67"/>
      <c r="T200" s="68"/>
      <c r="U200" s="67"/>
      <c r="V200" s="67"/>
      <c r="W200" s="67"/>
      <c r="X200" s="67"/>
      <c r="Y200" s="67"/>
      <c r="Z200" s="67"/>
    </row>
    <row r="201" spans="1:26" ht="30" customHeight="1" x14ac:dyDescent="0.2">
      <c r="A201" s="67"/>
      <c r="B201" s="67"/>
      <c r="C201" s="67"/>
      <c r="D201" s="67"/>
      <c r="E201" s="67"/>
      <c r="F201" s="67"/>
      <c r="G201" s="67"/>
      <c r="H201" s="67"/>
      <c r="I201" s="67"/>
      <c r="J201" s="67"/>
      <c r="K201" s="67"/>
      <c r="L201" s="67"/>
      <c r="M201" s="67"/>
      <c r="N201" s="67"/>
      <c r="O201" s="66"/>
      <c r="P201" s="66"/>
      <c r="Q201" s="67"/>
      <c r="R201" s="67"/>
      <c r="S201" s="67"/>
      <c r="T201" s="68"/>
      <c r="U201" s="67"/>
      <c r="V201" s="67"/>
      <c r="W201" s="67"/>
      <c r="X201" s="67"/>
      <c r="Y201" s="67"/>
      <c r="Z201" s="67"/>
    </row>
    <row r="202" spans="1:26" ht="30" customHeight="1" x14ac:dyDescent="0.2">
      <c r="A202" s="67"/>
      <c r="B202" s="67"/>
      <c r="C202" s="67"/>
      <c r="D202" s="67"/>
      <c r="E202" s="67"/>
      <c r="F202" s="67"/>
      <c r="G202" s="67"/>
      <c r="H202" s="67"/>
      <c r="I202" s="67"/>
      <c r="J202" s="67"/>
      <c r="K202" s="67"/>
      <c r="L202" s="67"/>
      <c r="M202" s="67"/>
      <c r="N202" s="67"/>
      <c r="O202" s="66"/>
      <c r="P202" s="66"/>
      <c r="Q202" s="67"/>
      <c r="R202" s="67"/>
      <c r="S202" s="67"/>
      <c r="T202" s="68"/>
      <c r="U202" s="67"/>
      <c r="V202" s="67"/>
      <c r="W202" s="67"/>
      <c r="X202" s="67"/>
      <c r="Y202" s="67"/>
      <c r="Z202" s="67"/>
    </row>
    <row r="203" spans="1:26" ht="30" customHeight="1" x14ac:dyDescent="0.2">
      <c r="A203" s="67"/>
      <c r="B203" s="67"/>
      <c r="C203" s="67"/>
      <c r="D203" s="67"/>
      <c r="E203" s="67"/>
      <c r="F203" s="67"/>
      <c r="G203" s="67"/>
      <c r="H203" s="67"/>
      <c r="I203" s="67"/>
      <c r="J203" s="67"/>
      <c r="K203" s="67"/>
      <c r="L203" s="67"/>
      <c r="M203" s="67"/>
      <c r="N203" s="67"/>
      <c r="O203" s="66"/>
      <c r="P203" s="66"/>
      <c r="Q203" s="67"/>
      <c r="R203" s="67"/>
      <c r="S203" s="67"/>
      <c r="T203" s="68"/>
      <c r="U203" s="67"/>
      <c r="V203" s="67"/>
      <c r="W203" s="67"/>
      <c r="X203" s="67"/>
      <c r="Y203" s="67"/>
      <c r="Z203" s="67"/>
    </row>
    <row r="204" spans="1:26" ht="30" customHeight="1" x14ac:dyDescent="0.2">
      <c r="A204" s="67"/>
      <c r="B204" s="67"/>
      <c r="C204" s="67"/>
      <c r="D204" s="67"/>
      <c r="E204" s="67"/>
      <c r="F204" s="67"/>
      <c r="G204" s="67"/>
      <c r="H204" s="67"/>
      <c r="I204" s="67"/>
      <c r="J204" s="67"/>
      <c r="K204" s="67"/>
      <c r="L204" s="67"/>
      <c r="M204" s="67"/>
      <c r="N204" s="67"/>
      <c r="O204" s="66"/>
      <c r="P204" s="66"/>
      <c r="Q204" s="67"/>
      <c r="R204" s="67"/>
      <c r="S204" s="67"/>
      <c r="T204" s="68"/>
      <c r="U204" s="67"/>
      <c r="V204" s="67"/>
      <c r="W204" s="67"/>
      <c r="X204" s="67"/>
      <c r="Y204" s="67"/>
      <c r="Z204" s="67"/>
    </row>
    <row r="205" spans="1:26" ht="30" customHeight="1" x14ac:dyDescent="0.2">
      <c r="A205" s="67"/>
      <c r="B205" s="67"/>
      <c r="C205" s="67"/>
      <c r="D205" s="67"/>
      <c r="E205" s="67"/>
      <c r="F205" s="67"/>
      <c r="G205" s="67"/>
      <c r="H205" s="67"/>
      <c r="I205" s="67"/>
      <c r="J205" s="67"/>
      <c r="K205" s="67"/>
      <c r="L205" s="67"/>
      <c r="M205" s="67"/>
      <c r="N205" s="67"/>
      <c r="O205" s="66"/>
      <c r="P205" s="66"/>
      <c r="Q205" s="67"/>
      <c r="R205" s="67"/>
      <c r="S205" s="67"/>
      <c r="T205" s="68"/>
      <c r="U205" s="67"/>
      <c r="V205" s="67"/>
      <c r="W205" s="67"/>
      <c r="X205" s="67"/>
      <c r="Y205" s="67"/>
      <c r="Z205" s="67"/>
    </row>
    <row r="206" spans="1:26" ht="30" customHeight="1" x14ac:dyDescent="0.2">
      <c r="A206" s="67"/>
      <c r="B206" s="67"/>
      <c r="C206" s="67"/>
      <c r="D206" s="67"/>
      <c r="E206" s="67"/>
      <c r="F206" s="67"/>
      <c r="G206" s="67"/>
      <c r="H206" s="67"/>
      <c r="I206" s="67"/>
      <c r="J206" s="67"/>
      <c r="K206" s="67"/>
      <c r="L206" s="67"/>
      <c r="M206" s="67"/>
      <c r="N206" s="67"/>
      <c r="O206" s="66"/>
      <c r="P206" s="66"/>
      <c r="Q206" s="67"/>
      <c r="R206" s="67"/>
      <c r="S206" s="67"/>
      <c r="T206" s="68"/>
      <c r="U206" s="67"/>
      <c r="V206" s="67"/>
      <c r="W206" s="67"/>
      <c r="X206" s="67"/>
      <c r="Y206" s="67"/>
      <c r="Z206" s="67"/>
    </row>
    <row r="207" spans="1:26" ht="30" customHeight="1" x14ac:dyDescent="0.2">
      <c r="A207" s="67"/>
      <c r="B207" s="67"/>
      <c r="C207" s="67"/>
      <c r="D207" s="67"/>
      <c r="E207" s="67"/>
      <c r="F207" s="67"/>
      <c r="G207" s="67"/>
      <c r="H207" s="67"/>
      <c r="I207" s="67"/>
      <c r="J207" s="67"/>
      <c r="K207" s="67"/>
      <c r="L207" s="67"/>
      <c r="M207" s="67"/>
      <c r="N207" s="67"/>
      <c r="O207" s="66"/>
      <c r="P207" s="66"/>
      <c r="Q207" s="67"/>
      <c r="R207" s="67"/>
      <c r="S207" s="67"/>
      <c r="T207" s="68"/>
      <c r="U207" s="67"/>
      <c r="V207" s="67"/>
      <c r="W207" s="67"/>
      <c r="X207" s="67"/>
      <c r="Y207" s="67"/>
      <c r="Z207" s="67"/>
    </row>
    <row r="208" spans="1:26" ht="30" customHeight="1" x14ac:dyDescent="0.2">
      <c r="A208" s="67"/>
      <c r="B208" s="67"/>
      <c r="C208" s="67"/>
      <c r="D208" s="67"/>
      <c r="E208" s="67"/>
      <c r="F208" s="67"/>
      <c r="G208" s="67"/>
      <c r="H208" s="67"/>
      <c r="I208" s="67"/>
      <c r="J208" s="67"/>
      <c r="K208" s="67"/>
      <c r="L208" s="67"/>
      <c r="M208" s="67"/>
      <c r="N208" s="67"/>
      <c r="O208" s="66"/>
      <c r="P208" s="66"/>
      <c r="Q208" s="67"/>
      <c r="R208" s="67"/>
      <c r="S208" s="67"/>
      <c r="T208" s="68"/>
      <c r="U208" s="67"/>
      <c r="V208" s="67"/>
      <c r="W208" s="67"/>
      <c r="X208" s="67"/>
      <c r="Y208" s="67"/>
      <c r="Z208" s="67"/>
    </row>
    <row r="209" spans="1:26" ht="30" customHeight="1" x14ac:dyDescent="0.2">
      <c r="A209" s="67"/>
      <c r="B209" s="67"/>
      <c r="C209" s="67"/>
      <c r="D209" s="67"/>
      <c r="E209" s="67"/>
      <c r="F209" s="67"/>
      <c r="G209" s="67"/>
      <c r="H209" s="67"/>
      <c r="I209" s="67"/>
      <c r="J209" s="67"/>
      <c r="K209" s="67"/>
      <c r="L209" s="67"/>
      <c r="M209" s="67"/>
      <c r="N209" s="67"/>
      <c r="O209" s="66"/>
      <c r="P209" s="66"/>
      <c r="Q209" s="67"/>
      <c r="R209" s="67"/>
      <c r="S209" s="67"/>
      <c r="T209" s="68"/>
      <c r="U209" s="67"/>
      <c r="V209" s="67"/>
      <c r="W209" s="67"/>
      <c r="X209" s="67"/>
      <c r="Y209" s="67"/>
      <c r="Z209" s="67"/>
    </row>
    <row r="210" spans="1:26" ht="30" customHeight="1" x14ac:dyDescent="0.2">
      <c r="A210" s="67"/>
      <c r="B210" s="67"/>
      <c r="C210" s="67"/>
      <c r="D210" s="67"/>
      <c r="E210" s="67"/>
      <c r="F210" s="67"/>
      <c r="G210" s="67"/>
      <c r="H210" s="67"/>
      <c r="I210" s="67"/>
      <c r="J210" s="67"/>
      <c r="K210" s="67"/>
      <c r="L210" s="67"/>
      <c r="M210" s="67"/>
      <c r="N210" s="67"/>
      <c r="O210" s="66"/>
      <c r="P210" s="66"/>
      <c r="Q210" s="67"/>
      <c r="R210" s="67"/>
      <c r="S210" s="67"/>
      <c r="T210" s="68"/>
      <c r="U210" s="67"/>
      <c r="V210" s="67"/>
      <c r="W210" s="67"/>
      <c r="X210" s="67"/>
      <c r="Y210" s="67"/>
      <c r="Z210" s="67"/>
    </row>
    <row r="211" spans="1:26" ht="30" customHeight="1" x14ac:dyDescent="0.2">
      <c r="A211" s="67"/>
      <c r="B211" s="67"/>
      <c r="C211" s="67"/>
      <c r="D211" s="67"/>
      <c r="E211" s="67"/>
      <c r="F211" s="67"/>
      <c r="G211" s="67"/>
      <c r="H211" s="67"/>
      <c r="I211" s="67"/>
      <c r="J211" s="67"/>
      <c r="K211" s="67"/>
      <c r="L211" s="67"/>
      <c r="M211" s="67"/>
      <c r="N211" s="67"/>
      <c r="O211" s="66"/>
      <c r="P211" s="66"/>
      <c r="Q211" s="67"/>
      <c r="R211" s="67"/>
      <c r="S211" s="67"/>
      <c r="T211" s="68"/>
      <c r="U211" s="67"/>
      <c r="V211" s="67"/>
      <c r="W211" s="67"/>
      <c r="X211" s="67"/>
      <c r="Y211" s="67"/>
      <c r="Z211" s="67"/>
    </row>
    <row r="212" spans="1:26" ht="30" customHeight="1" x14ac:dyDescent="0.2">
      <c r="A212" s="67"/>
      <c r="B212" s="67"/>
      <c r="C212" s="67"/>
      <c r="D212" s="67"/>
      <c r="E212" s="67"/>
      <c r="F212" s="67"/>
      <c r="G212" s="67"/>
      <c r="H212" s="67"/>
      <c r="I212" s="67"/>
      <c r="J212" s="67"/>
      <c r="K212" s="67"/>
      <c r="L212" s="67"/>
      <c r="M212" s="67"/>
      <c r="N212" s="67"/>
      <c r="O212" s="66"/>
      <c r="P212" s="66"/>
      <c r="Q212" s="67"/>
      <c r="R212" s="67"/>
      <c r="S212" s="67"/>
      <c r="T212" s="68"/>
      <c r="U212" s="67"/>
      <c r="V212" s="67"/>
      <c r="W212" s="67"/>
      <c r="X212" s="67"/>
      <c r="Y212" s="67"/>
      <c r="Z212" s="67"/>
    </row>
    <row r="213" spans="1:26" ht="30" customHeight="1" x14ac:dyDescent="0.2">
      <c r="A213" s="67"/>
      <c r="B213" s="67"/>
      <c r="C213" s="67"/>
      <c r="D213" s="67"/>
      <c r="E213" s="67"/>
      <c r="F213" s="67"/>
      <c r="G213" s="67"/>
      <c r="H213" s="67"/>
      <c r="I213" s="67"/>
      <c r="J213" s="67"/>
      <c r="K213" s="67"/>
      <c r="L213" s="67"/>
      <c r="M213" s="67"/>
      <c r="N213" s="67"/>
      <c r="O213" s="66"/>
      <c r="P213" s="66"/>
      <c r="Q213" s="67"/>
      <c r="R213" s="67"/>
      <c r="S213" s="67"/>
      <c r="T213" s="68"/>
      <c r="U213" s="67"/>
      <c r="V213" s="67"/>
      <c r="W213" s="67"/>
      <c r="X213" s="67"/>
      <c r="Y213" s="67"/>
      <c r="Z213" s="67"/>
    </row>
    <row r="214" spans="1:26" ht="30" customHeight="1" x14ac:dyDescent="0.2">
      <c r="A214" s="67"/>
      <c r="B214" s="67"/>
      <c r="C214" s="67"/>
      <c r="D214" s="67"/>
      <c r="E214" s="67"/>
      <c r="F214" s="67"/>
      <c r="G214" s="67"/>
      <c r="H214" s="67"/>
      <c r="I214" s="67"/>
      <c r="J214" s="67"/>
      <c r="K214" s="67"/>
      <c r="L214" s="67"/>
      <c r="M214" s="67"/>
      <c r="N214" s="67"/>
      <c r="O214" s="66"/>
      <c r="P214" s="66"/>
      <c r="Q214" s="67"/>
      <c r="R214" s="67"/>
      <c r="S214" s="67"/>
      <c r="T214" s="68"/>
      <c r="U214" s="67"/>
      <c r="V214" s="67"/>
      <c r="W214" s="67"/>
      <c r="X214" s="67"/>
      <c r="Y214" s="67"/>
      <c r="Z214" s="67"/>
    </row>
    <row r="215" spans="1:26" ht="30" customHeight="1" x14ac:dyDescent="0.2">
      <c r="A215" s="67"/>
      <c r="B215" s="67"/>
      <c r="C215" s="67"/>
      <c r="D215" s="67"/>
      <c r="E215" s="67"/>
      <c r="F215" s="67"/>
      <c r="G215" s="67"/>
      <c r="H215" s="67"/>
      <c r="I215" s="67"/>
      <c r="J215" s="67"/>
      <c r="K215" s="67"/>
      <c r="L215" s="67"/>
      <c r="M215" s="67"/>
      <c r="N215" s="67"/>
      <c r="O215" s="66"/>
      <c r="P215" s="66"/>
      <c r="Q215" s="67"/>
      <c r="R215" s="67"/>
      <c r="S215" s="67"/>
      <c r="T215" s="68"/>
      <c r="U215" s="67"/>
      <c r="V215" s="67"/>
      <c r="W215" s="67"/>
      <c r="X215" s="67"/>
      <c r="Y215" s="67"/>
      <c r="Z215" s="67"/>
    </row>
    <row r="216" spans="1:26" ht="30" customHeight="1" x14ac:dyDescent="0.2">
      <c r="A216" s="67"/>
      <c r="B216" s="67"/>
      <c r="C216" s="67"/>
      <c r="D216" s="67"/>
      <c r="E216" s="67"/>
      <c r="F216" s="67"/>
      <c r="G216" s="67"/>
      <c r="H216" s="67"/>
      <c r="I216" s="67"/>
      <c r="J216" s="67"/>
      <c r="K216" s="67"/>
      <c r="L216" s="67"/>
      <c r="M216" s="67"/>
      <c r="N216" s="67"/>
      <c r="O216" s="66"/>
      <c r="P216" s="66"/>
      <c r="Q216" s="67"/>
      <c r="R216" s="67"/>
      <c r="S216" s="67"/>
      <c r="T216" s="68"/>
      <c r="U216" s="67"/>
      <c r="V216" s="67"/>
      <c r="W216" s="67"/>
      <c r="X216" s="67"/>
      <c r="Y216" s="67"/>
      <c r="Z216" s="67"/>
    </row>
    <row r="217" spans="1:26" ht="30" customHeight="1" x14ac:dyDescent="0.2">
      <c r="A217" s="67"/>
      <c r="B217" s="67"/>
      <c r="C217" s="67"/>
      <c r="D217" s="67"/>
      <c r="E217" s="67"/>
      <c r="F217" s="67"/>
      <c r="G217" s="67"/>
      <c r="H217" s="67"/>
      <c r="I217" s="67"/>
      <c r="J217" s="67"/>
      <c r="K217" s="67"/>
      <c r="L217" s="67"/>
      <c r="M217" s="67"/>
      <c r="N217" s="67"/>
      <c r="O217" s="66"/>
      <c r="P217" s="66"/>
      <c r="Q217" s="67"/>
      <c r="R217" s="67"/>
      <c r="S217" s="67"/>
      <c r="T217" s="68"/>
      <c r="U217" s="67"/>
      <c r="V217" s="67"/>
      <c r="W217" s="67"/>
      <c r="X217" s="67"/>
      <c r="Y217" s="67"/>
      <c r="Z217" s="67"/>
    </row>
    <row r="218" spans="1:26" ht="30" customHeight="1" x14ac:dyDescent="0.2">
      <c r="A218" s="67"/>
      <c r="B218" s="67"/>
      <c r="C218" s="67"/>
      <c r="D218" s="67"/>
      <c r="E218" s="67"/>
      <c r="F218" s="67"/>
      <c r="G218" s="67"/>
      <c r="H218" s="67"/>
      <c r="I218" s="67"/>
      <c r="J218" s="67"/>
      <c r="K218" s="67"/>
      <c r="L218" s="67"/>
      <c r="M218" s="67"/>
      <c r="N218" s="67"/>
      <c r="O218" s="66"/>
      <c r="P218" s="66"/>
      <c r="Q218" s="67"/>
      <c r="R218" s="67"/>
      <c r="S218" s="67"/>
      <c r="T218" s="68"/>
      <c r="U218" s="67"/>
      <c r="V218" s="67"/>
      <c r="W218" s="67"/>
      <c r="X218" s="67"/>
      <c r="Y218" s="67"/>
      <c r="Z218" s="67"/>
    </row>
    <row r="219" spans="1:26" ht="30" customHeight="1" x14ac:dyDescent="0.2">
      <c r="A219" s="67"/>
      <c r="B219" s="67"/>
      <c r="C219" s="67"/>
      <c r="D219" s="67"/>
      <c r="E219" s="67"/>
      <c r="F219" s="67"/>
      <c r="G219" s="67"/>
      <c r="H219" s="67"/>
      <c r="I219" s="67"/>
      <c r="J219" s="67"/>
      <c r="K219" s="67"/>
      <c r="L219" s="67"/>
      <c r="M219" s="67"/>
      <c r="N219" s="67"/>
      <c r="O219" s="66"/>
      <c r="P219" s="66"/>
      <c r="Q219" s="67"/>
      <c r="R219" s="67"/>
      <c r="S219" s="67"/>
      <c r="T219" s="68"/>
      <c r="U219" s="67"/>
      <c r="V219" s="67"/>
      <c r="W219" s="67"/>
      <c r="X219" s="67"/>
      <c r="Y219" s="67"/>
      <c r="Z219" s="67"/>
    </row>
    <row r="220" spans="1:26" ht="30" customHeight="1" x14ac:dyDescent="0.2">
      <c r="A220" s="67"/>
      <c r="B220" s="67"/>
      <c r="C220" s="67"/>
      <c r="D220" s="67"/>
      <c r="E220" s="67"/>
      <c r="F220" s="67"/>
      <c r="G220" s="67"/>
      <c r="H220" s="67"/>
      <c r="I220" s="67"/>
      <c r="J220" s="67"/>
      <c r="K220" s="67"/>
      <c r="L220" s="67"/>
      <c r="M220" s="67"/>
      <c r="N220" s="67"/>
      <c r="O220" s="66"/>
      <c r="P220" s="66"/>
      <c r="Q220" s="67"/>
      <c r="R220" s="67"/>
      <c r="S220" s="67"/>
      <c r="T220" s="68"/>
      <c r="U220" s="67"/>
      <c r="V220" s="67"/>
      <c r="W220" s="67"/>
      <c r="X220" s="67"/>
      <c r="Y220" s="67"/>
      <c r="Z220" s="67"/>
    </row>
    <row r="221" spans="1:26" ht="30" customHeight="1" x14ac:dyDescent="0.2">
      <c r="A221" s="67"/>
      <c r="B221" s="67"/>
      <c r="C221" s="67"/>
      <c r="D221" s="67"/>
      <c r="E221" s="67"/>
      <c r="F221" s="67"/>
      <c r="G221" s="67"/>
      <c r="H221" s="67"/>
      <c r="I221" s="67"/>
      <c r="J221" s="67"/>
      <c r="K221" s="67"/>
      <c r="L221" s="67"/>
      <c r="M221" s="67"/>
      <c r="N221" s="67"/>
      <c r="O221" s="66"/>
      <c r="P221" s="66"/>
      <c r="Q221" s="67"/>
      <c r="R221" s="67"/>
      <c r="S221" s="67"/>
      <c r="T221" s="68"/>
      <c r="U221" s="67"/>
      <c r="V221" s="67"/>
      <c r="W221" s="67"/>
      <c r="X221" s="67"/>
      <c r="Y221" s="67"/>
      <c r="Z221" s="67"/>
    </row>
    <row r="222" spans="1:26" ht="30" customHeight="1" x14ac:dyDescent="0.2">
      <c r="A222" s="67"/>
      <c r="B222" s="67"/>
      <c r="C222" s="67"/>
      <c r="D222" s="67"/>
      <c r="E222" s="67"/>
      <c r="F222" s="67"/>
      <c r="G222" s="67"/>
      <c r="H222" s="67"/>
      <c r="I222" s="67"/>
      <c r="J222" s="67"/>
      <c r="K222" s="67"/>
      <c r="L222" s="67"/>
      <c r="M222" s="67"/>
      <c r="N222" s="67"/>
      <c r="O222" s="66"/>
      <c r="P222" s="66"/>
      <c r="Q222" s="67"/>
      <c r="R222" s="67"/>
      <c r="S222" s="67"/>
      <c r="T222" s="68"/>
      <c r="U222" s="67"/>
      <c r="V222" s="67"/>
      <c r="W222" s="67"/>
      <c r="X222" s="67"/>
      <c r="Y222" s="67"/>
      <c r="Z222" s="67"/>
    </row>
    <row r="223" spans="1:26" ht="30" customHeight="1" x14ac:dyDescent="0.2">
      <c r="A223" s="67"/>
      <c r="B223" s="67"/>
      <c r="C223" s="67"/>
      <c r="D223" s="67"/>
      <c r="E223" s="67"/>
      <c r="F223" s="67"/>
      <c r="G223" s="67"/>
      <c r="H223" s="67"/>
      <c r="I223" s="67"/>
      <c r="J223" s="67"/>
      <c r="K223" s="67"/>
      <c r="L223" s="67"/>
      <c r="M223" s="67"/>
      <c r="N223" s="67"/>
      <c r="O223" s="66"/>
      <c r="P223" s="66"/>
      <c r="Q223" s="67"/>
      <c r="R223" s="67"/>
      <c r="S223" s="67"/>
      <c r="T223" s="68"/>
      <c r="U223" s="67"/>
      <c r="V223" s="67"/>
      <c r="W223" s="67"/>
      <c r="X223" s="67"/>
      <c r="Y223" s="67"/>
      <c r="Z223" s="67"/>
    </row>
    <row r="224" spans="1:26" ht="30" customHeight="1" x14ac:dyDescent="0.2">
      <c r="A224" s="67"/>
      <c r="B224" s="67"/>
      <c r="C224" s="67"/>
      <c r="D224" s="67"/>
      <c r="E224" s="67"/>
      <c r="F224" s="67"/>
      <c r="G224" s="67"/>
      <c r="H224" s="67"/>
      <c r="I224" s="67"/>
      <c r="J224" s="67"/>
      <c r="K224" s="67"/>
      <c r="L224" s="67"/>
      <c r="M224" s="67"/>
      <c r="N224" s="67"/>
      <c r="O224" s="66"/>
      <c r="P224" s="66"/>
      <c r="Q224" s="67"/>
      <c r="R224" s="67"/>
      <c r="S224" s="67"/>
      <c r="T224" s="68"/>
      <c r="U224" s="67"/>
      <c r="V224" s="67"/>
      <c r="W224" s="67"/>
      <c r="X224" s="67"/>
      <c r="Y224" s="67"/>
      <c r="Z224" s="67"/>
    </row>
    <row r="225" spans="1:26" ht="30" customHeight="1" x14ac:dyDescent="0.2">
      <c r="A225" s="67"/>
      <c r="B225" s="67"/>
      <c r="C225" s="67"/>
      <c r="D225" s="67"/>
      <c r="E225" s="67"/>
      <c r="F225" s="67"/>
      <c r="G225" s="67"/>
      <c r="H225" s="67"/>
      <c r="I225" s="67"/>
      <c r="J225" s="67"/>
      <c r="K225" s="67"/>
      <c r="L225" s="67"/>
      <c r="M225" s="67"/>
      <c r="N225" s="67"/>
      <c r="O225" s="66"/>
      <c r="P225" s="66"/>
      <c r="Q225" s="67"/>
      <c r="R225" s="67"/>
      <c r="S225" s="67"/>
      <c r="T225" s="68"/>
      <c r="U225" s="67"/>
      <c r="V225" s="67"/>
      <c r="W225" s="67"/>
      <c r="X225" s="67"/>
      <c r="Y225" s="67"/>
      <c r="Z225" s="67"/>
    </row>
    <row r="226" spans="1:26" ht="30" customHeight="1" x14ac:dyDescent="0.2">
      <c r="A226" s="67"/>
      <c r="B226" s="67"/>
      <c r="C226" s="67"/>
      <c r="D226" s="67"/>
      <c r="E226" s="67"/>
      <c r="F226" s="67"/>
      <c r="G226" s="67"/>
      <c r="H226" s="67"/>
      <c r="I226" s="67"/>
      <c r="J226" s="67"/>
      <c r="K226" s="67"/>
      <c r="L226" s="67"/>
      <c r="M226" s="67"/>
      <c r="N226" s="67"/>
      <c r="O226" s="66"/>
      <c r="P226" s="66"/>
      <c r="Q226" s="67"/>
      <c r="R226" s="67"/>
      <c r="S226" s="67"/>
      <c r="T226" s="68"/>
      <c r="U226" s="67"/>
      <c r="V226" s="67"/>
      <c r="W226" s="67"/>
      <c r="X226" s="67"/>
      <c r="Y226" s="67"/>
      <c r="Z226" s="67"/>
    </row>
    <row r="227" spans="1:26" ht="30" customHeight="1" x14ac:dyDescent="0.2">
      <c r="A227" s="67"/>
      <c r="B227" s="67"/>
      <c r="C227" s="67"/>
      <c r="D227" s="67"/>
      <c r="E227" s="67"/>
      <c r="F227" s="67"/>
      <c r="G227" s="67"/>
      <c r="H227" s="67"/>
      <c r="I227" s="67"/>
      <c r="J227" s="67"/>
      <c r="K227" s="67"/>
      <c r="L227" s="67"/>
      <c r="M227" s="67"/>
      <c r="N227" s="67"/>
      <c r="O227" s="66"/>
      <c r="P227" s="66"/>
      <c r="Q227" s="67"/>
      <c r="R227" s="67"/>
      <c r="S227" s="67"/>
      <c r="T227" s="68"/>
      <c r="U227" s="67"/>
      <c r="V227" s="67"/>
      <c r="W227" s="67"/>
      <c r="X227" s="67"/>
      <c r="Y227" s="67"/>
      <c r="Z227" s="67"/>
    </row>
    <row r="228" spans="1:26" ht="30" customHeight="1" x14ac:dyDescent="0.2">
      <c r="A228" s="67"/>
      <c r="B228" s="67"/>
      <c r="C228" s="67"/>
      <c r="D228" s="67"/>
      <c r="E228" s="67"/>
      <c r="F228" s="67"/>
      <c r="G228" s="67"/>
      <c r="H228" s="67"/>
      <c r="I228" s="67"/>
      <c r="J228" s="67"/>
      <c r="K228" s="67"/>
      <c r="L228" s="67"/>
      <c r="M228" s="67"/>
      <c r="N228" s="67"/>
      <c r="O228" s="66"/>
      <c r="P228" s="66"/>
      <c r="Q228" s="67"/>
      <c r="R228" s="67"/>
      <c r="S228" s="67"/>
      <c r="T228" s="68"/>
      <c r="U228" s="67"/>
      <c r="V228" s="67"/>
      <c r="W228" s="67"/>
      <c r="X228" s="67"/>
      <c r="Y228" s="67"/>
      <c r="Z228" s="67"/>
    </row>
    <row r="229" spans="1:26" ht="30" customHeight="1" x14ac:dyDescent="0.2">
      <c r="A229" s="67"/>
      <c r="B229" s="67"/>
      <c r="C229" s="67"/>
      <c r="D229" s="67"/>
      <c r="E229" s="67"/>
      <c r="F229" s="67"/>
      <c r="G229" s="67"/>
      <c r="H229" s="67"/>
      <c r="I229" s="67"/>
      <c r="J229" s="67"/>
      <c r="K229" s="67"/>
      <c r="L229" s="67"/>
      <c r="M229" s="67"/>
      <c r="N229" s="67"/>
      <c r="O229" s="66"/>
      <c r="P229" s="66"/>
      <c r="Q229" s="67"/>
      <c r="R229" s="67"/>
      <c r="S229" s="67"/>
      <c r="T229" s="68"/>
      <c r="U229" s="67"/>
      <c r="V229" s="67"/>
      <c r="W229" s="67"/>
      <c r="X229" s="67"/>
      <c r="Y229" s="67"/>
      <c r="Z229" s="67"/>
    </row>
    <row r="230" spans="1:26" ht="30" customHeight="1" x14ac:dyDescent="0.2">
      <c r="A230" s="67"/>
      <c r="B230" s="67"/>
      <c r="C230" s="67"/>
      <c r="D230" s="67"/>
      <c r="E230" s="67"/>
      <c r="F230" s="67"/>
      <c r="G230" s="67"/>
      <c r="H230" s="67"/>
      <c r="I230" s="67"/>
      <c r="J230" s="67"/>
      <c r="K230" s="67"/>
      <c r="L230" s="67"/>
      <c r="M230" s="67"/>
      <c r="N230" s="67"/>
      <c r="O230" s="66"/>
      <c r="P230" s="66"/>
      <c r="Q230" s="67"/>
      <c r="R230" s="67"/>
      <c r="S230" s="67"/>
      <c r="T230" s="68"/>
      <c r="U230" s="67"/>
      <c r="V230" s="67"/>
      <c r="W230" s="67"/>
      <c r="X230" s="67"/>
      <c r="Y230" s="67"/>
      <c r="Z230" s="67"/>
    </row>
    <row r="231" spans="1:26" ht="30" customHeight="1" x14ac:dyDescent="0.2">
      <c r="A231" s="67"/>
      <c r="B231" s="67"/>
      <c r="C231" s="67"/>
      <c r="D231" s="67"/>
      <c r="E231" s="67"/>
      <c r="F231" s="67"/>
      <c r="G231" s="67"/>
      <c r="H231" s="67"/>
      <c r="I231" s="67"/>
      <c r="J231" s="67"/>
      <c r="K231" s="67"/>
      <c r="L231" s="67"/>
      <c r="M231" s="67"/>
      <c r="N231" s="67"/>
      <c r="O231" s="66"/>
      <c r="P231" s="66"/>
      <c r="Q231" s="67"/>
      <c r="R231" s="67"/>
      <c r="S231" s="67"/>
      <c r="T231" s="68"/>
      <c r="U231" s="67"/>
      <c r="V231" s="67"/>
      <c r="W231" s="67"/>
      <c r="X231" s="67"/>
      <c r="Y231" s="67"/>
      <c r="Z231" s="67"/>
    </row>
    <row r="232" spans="1:26" ht="30" customHeight="1" x14ac:dyDescent="0.2">
      <c r="A232" s="67"/>
      <c r="B232" s="67"/>
      <c r="C232" s="67"/>
      <c r="D232" s="67"/>
      <c r="E232" s="67"/>
      <c r="F232" s="67"/>
      <c r="G232" s="67"/>
      <c r="H232" s="67"/>
      <c r="I232" s="67"/>
      <c r="J232" s="67"/>
      <c r="K232" s="67"/>
      <c r="L232" s="67"/>
      <c r="M232" s="67"/>
      <c r="N232" s="67"/>
      <c r="O232" s="66"/>
      <c r="P232" s="66"/>
      <c r="Q232" s="67"/>
      <c r="R232" s="67"/>
      <c r="S232" s="67"/>
      <c r="T232" s="68"/>
      <c r="U232" s="67"/>
      <c r="V232" s="67"/>
      <c r="W232" s="67"/>
      <c r="X232" s="67"/>
      <c r="Y232" s="67"/>
      <c r="Z232" s="67"/>
    </row>
    <row r="233" spans="1:26" ht="30" customHeight="1" x14ac:dyDescent="0.2">
      <c r="A233" s="67"/>
      <c r="B233" s="67"/>
      <c r="C233" s="67"/>
      <c r="D233" s="67"/>
      <c r="E233" s="67"/>
      <c r="F233" s="67"/>
      <c r="G233" s="67"/>
      <c r="H233" s="67"/>
      <c r="I233" s="67"/>
      <c r="J233" s="67"/>
      <c r="K233" s="67"/>
      <c r="L233" s="67"/>
      <c r="M233" s="67"/>
      <c r="N233" s="67"/>
      <c r="O233" s="66"/>
      <c r="P233" s="66"/>
      <c r="Q233" s="67"/>
      <c r="R233" s="67"/>
      <c r="S233" s="67"/>
      <c r="T233" s="68"/>
      <c r="U233" s="67"/>
      <c r="V233" s="67"/>
      <c r="W233" s="67"/>
      <c r="X233" s="67"/>
      <c r="Y233" s="67"/>
      <c r="Z233" s="67"/>
    </row>
    <row r="234" spans="1:26" ht="30" customHeight="1" x14ac:dyDescent="0.2">
      <c r="A234" s="67"/>
      <c r="B234" s="67"/>
      <c r="C234" s="67"/>
      <c r="D234" s="67"/>
      <c r="E234" s="67"/>
      <c r="F234" s="67"/>
      <c r="G234" s="67"/>
      <c r="H234" s="67"/>
      <c r="I234" s="67"/>
      <c r="J234" s="67"/>
      <c r="K234" s="67"/>
      <c r="L234" s="67"/>
      <c r="M234" s="67"/>
      <c r="N234" s="67"/>
      <c r="O234" s="66"/>
      <c r="P234" s="66"/>
      <c r="Q234" s="67"/>
      <c r="R234" s="67"/>
      <c r="S234" s="67"/>
      <c r="T234" s="68"/>
      <c r="U234" s="67"/>
      <c r="V234" s="67"/>
      <c r="W234" s="67"/>
      <c r="X234" s="67"/>
      <c r="Y234" s="67"/>
      <c r="Z234" s="67"/>
    </row>
    <row r="235" spans="1:26" ht="30" customHeight="1" x14ac:dyDescent="0.2">
      <c r="A235" s="67"/>
      <c r="B235" s="67"/>
      <c r="C235" s="67"/>
      <c r="D235" s="67"/>
      <c r="E235" s="67"/>
      <c r="F235" s="67"/>
      <c r="G235" s="67"/>
      <c r="H235" s="67"/>
      <c r="I235" s="67"/>
      <c r="J235" s="67"/>
      <c r="K235" s="67"/>
      <c r="L235" s="67"/>
      <c r="M235" s="67"/>
      <c r="N235" s="67"/>
      <c r="O235" s="66"/>
      <c r="P235" s="66"/>
      <c r="Q235" s="67"/>
      <c r="R235" s="67"/>
      <c r="S235" s="67"/>
      <c r="T235" s="68"/>
      <c r="U235" s="67"/>
      <c r="V235" s="67"/>
      <c r="W235" s="67"/>
      <c r="X235" s="67"/>
      <c r="Y235" s="67"/>
      <c r="Z235" s="67"/>
    </row>
    <row r="236" spans="1:26" ht="30" customHeight="1" x14ac:dyDescent="0.2">
      <c r="A236" s="67"/>
      <c r="B236" s="67"/>
      <c r="C236" s="67"/>
      <c r="D236" s="67"/>
      <c r="E236" s="67"/>
      <c r="F236" s="67"/>
      <c r="G236" s="67"/>
      <c r="H236" s="67"/>
      <c r="I236" s="67"/>
      <c r="J236" s="67"/>
      <c r="K236" s="67"/>
      <c r="L236" s="67"/>
      <c r="M236" s="67"/>
      <c r="N236" s="67"/>
      <c r="O236" s="66"/>
      <c r="P236" s="66"/>
      <c r="Q236" s="67"/>
      <c r="R236" s="67"/>
      <c r="S236" s="67"/>
      <c r="T236" s="68"/>
      <c r="U236" s="67"/>
      <c r="V236" s="67"/>
      <c r="W236" s="67"/>
      <c r="X236" s="67"/>
      <c r="Y236" s="67"/>
      <c r="Z236" s="67"/>
    </row>
    <row r="237" spans="1:26" ht="30" customHeight="1" x14ac:dyDescent="0.2">
      <c r="A237" s="67"/>
      <c r="B237" s="67"/>
      <c r="C237" s="67"/>
      <c r="D237" s="67"/>
      <c r="E237" s="67"/>
      <c r="F237" s="67"/>
      <c r="G237" s="67"/>
      <c r="H237" s="67"/>
      <c r="I237" s="67"/>
      <c r="J237" s="67"/>
      <c r="K237" s="67"/>
      <c r="L237" s="67"/>
      <c r="M237" s="67"/>
      <c r="N237" s="67"/>
      <c r="O237" s="66"/>
      <c r="P237" s="66"/>
      <c r="Q237" s="67"/>
      <c r="R237" s="67"/>
      <c r="S237" s="67"/>
      <c r="T237" s="68"/>
      <c r="U237" s="67"/>
      <c r="V237" s="67"/>
      <c r="W237" s="67"/>
      <c r="X237" s="67"/>
      <c r="Y237" s="67"/>
      <c r="Z237" s="67"/>
    </row>
    <row r="238" spans="1:26" ht="30" customHeight="1" x14ac:dyDescent="0.2">
      <c r="A238" s="67"/>
      <c r="B238" s="67"/>
      <c r="C238" s="67"/>
      <c r="D238" s="67"/>
      <c r="E238" s="67"/>
      <c r="F238" s="67"/>
      <c r="G238" s="67"/>
      <c r="H238" s="67"/>
      <c r="I238" s="67"/>
      <c r="J238" s="67"/>
      <c r="K238" s="67"/>
      <c r="L238" s="67"/>
      <c r="M238" s="67"/>
      <c r="N238" s="67"/>
      <c r="O238" s="66"/>
      <c r="P238" s="66"/>
      <c r="Q238" s="67"/>
      <c r="R238" s="67"/>
      <c r="S238" s="67"/>
      <c r="T238" s="68"/>
      <c r="U238" s="67"/>
      <c r="V238" s="67"/>
      <c r="W238" s="67"/>
      <c r="X238" s="67"/>
      <c r="Y238" s="67"/>
      <c r="Z238" s="67"/>
    </row>
    <row r="239" spans="1:26" ht="30" customHeight="1" x14ac:dyDescent="0.2">
      <c r="A239" s="67"/>
      <c r="B239" s="67"/>
      <c r="C239" s="67"/>
      <c r="D239" s="67"/>
      <c r="E239" s="67"/>
      <c r="F239" s="67"/>
      <c r="G239" s="67"/>
      <c r="H239" s="67"/>
      <c r="I239" s="67"/>
      <c r="J239" s="67"/>
      <c r="K239" s="67"/>
      <c r="L239" s="67"/>
      <c r="M239" s="67"/>
      <c r="N239" s="67"/>
      <c r="O239" s="66"/>
      <c r="P239" s="66"/>
      <c r="Q239" s="67"/>
      <c r="R239" s="67"/>
      <c r="S239" s="67"/>
      <c r="T239" s="68"/>
      <c r="U239" s="67"/>
      <c r="V239" s="67"/>
      <c r="W239" s="67"/>
      <c r="X239" s="67"/>
      <c r="Y239" s="67"/>
      <c r="Z239" s="67"/>
    </row>
    <row r="240" spans="1:26" ht="30" customHeight="1" x14ac:dyDescent="0.2">
      <c r="A240" s="67"/>
      <c r="B240" s="67"/>
      <c r="C240" s="67"/>
      <c r="D240" s="67"/>
      <c r="E240" s="67"/>
      <c r="F240" s="67"/>
      <c r="G240" s="67"/>
      <c r="H240" s="67"/>
      <c r="I240" s="67"/>
      <c r="J240" s="67"/>
      <c r="K240" s="67"/>
      <c r="L240" s="67"/>
      <c r="M240" s="67"/>
      <c r="N240" s="67"/>
      <c r="O240" s="66"/>
      <c r="P240" s="66"/>
      <c r="Q240" s="67"/>
      <c r="R240" s="67"/>
      <c r="S240" s="67"/>
      <c r="T240" s="68"/>
      <c r="U240" s="67"/>
      <c r="V240" s="67"/>
      <c r="W240" s="67"/>
      <c r="X240" s="67"/>
      <c r="Y240" s="67"/>
      <c r="Z240" s="67"/>
    </row>
    <row r="241" spans="1:26" ht="30" customHeight="1" x14ac:dyDescent="0.2">
      <c r="A241" s="67"/>
      <c r="B241" s="67"/>
      <c r="C241" s="67"/>
      <c r="D241" s="67"/>
      <c r="E241" s="67"/>
      <c r="F241" s="67"/>
      <c r="G241" s="67"/>
      <c r="H241" s="67"/>
      <c r="I241" s="67"/>
      <c r="J241" s="67"/>
      <c r="K241" s="67"/>
      <c r="L241" s="67"/>
      <c r="M241" s="67"/>
      <c r="N241" s="67"/>
      <c r="O241" s="66"/>
      <c r="P241" s="66"/>
      <c r="Q241" s="67"/>
      <c r="R241" s="67"/>
      <c r="S241" s="67"/>
      <c r="T241" s="68"/>
      <c r="U241" s="67"/>
      <c r="V241" s="67"/>
      <c r="W241" s="67"/>
      <c r="X241" s="67"/>
      <c r="Y241" s="67"/>
      <c r="Z241" s="67"/>
    </row>
    <row r="242" spans="1:26" ht="30" customHeight="1" x14ac:dyDescent="0.2">
      <c r="A242" s="67"/>
      <c r="B242" s="67"/>
      <c r="C242" s="67"/>
      <c r="D242" s="67"/>
      <c r="E242" s="67"/>
      <c r="F242" s="67"/>
      <c r="G242" s="67"/>
      <c r="H242" s="67"/>
      <c r="I242" s="67"/>
      <c r="J242" s="67"/>
      <c r="K242" s="67"/>
      <c r="L242" s="67"/>
      <c r="M242" s="67"/>
      <c r="N242" s="67"/>
      <c r="O242" s="66"/>
      <c r="P242" s="66"/>
      <c r="Q242" s="67"/>
      <c r="R242" s="67"/>
      <c r="S242" s="67"/>
      <c r="T242" s="68"/>
      <c r="U242" s="67"/>
      <c r="V242" s="67"/>
      <c r="W242" s="67"/>
      <c r="X242" s="67"/>
      <c r="Y242" s="67"/>
      <c r="Z242" s="67"/>
    </row>
    <row r="243" spans="1:26" ht="30" customHeight="1" x14ac:dyDescent="0.2">
      <c r="A243" s="67"/>
      <c r="B243" s="67"/>
      <c r="C243" s="67"/>
      <c r="D243" s="67"/>
      <c r="E243" s="67"/>
      <c r="F243" s="67"/>
      <c r="G243" s="67"/>
      <c r="H243" s="67"/>
      <c r="I243" s="67"/>
      <c r="J243" s="67"/>
      <c r="K243" s="67"/>
      <c r="L243" s="67"/>
      <c r="M243" s="67"/>
      <c r="N243" s="67"/>
      <c r="O243" s="66"/>
      <c r="P243" s="66"/>
      <c r="Q243" s="67"/>
      <c r="R243" s="67"/>
      <c r="S243" s="67"/>
      <c r="T243" s="68"/>
      <c r="U243" s="67"/>
      <c r="V243" s="67"/>
      <c r="W243" s="67"/>
      <c r="X243" s="67"/>
      <c r="Y243" s="67"/>
      <c r="Z243" s="67"/>
    </row>
    <row r="244" spans="1:26" ht="30" customHeight="1" x14ac:dyDescent="0.2">
      <c r="A244" s="67"/>
      <c r="B244" s="67"/>
      <c r="C244" s="67"/>
      <c r="D244" s="67"/>
      <c r="E244" s="67"/>
      <c r="F244" s="67"/>
      <c r="G244" s="67"/>
      <c r="H244" s="67"/>
      <c r="I244" s="67"/>
      <c r="J244" s="67"/>
      <c r="K244" s="67"/>
      <c r="L244" s="67"/>
      <c r="M244" s="67"/>
      <c r="N244" s="67"/>
      <c r="O244" s="66"/>
      <c r="P244" s="66"/>
      <c r="Q244" s="67"/>
      <c r="R244" s="67"/>
      <c r="S244" s="67"/>
      <c r="T244" s="68"/>
      <c r="U244" s="67"/>
      <c r="V244" s="67"/>
      <c r="W244" s="67"/>
      <c r="X244" s="67"/>
      <c r="Y244" s="67"/>
      <c r="Z244" s="67"/>
    </row>
    <row r="245" spans="1:26" ht="30" customHeight="1" x14ac:dyDescent="0.2">
      <c r="A245" s="67"/>
      <c r="B245" s="67"/>
      <c r="C245" s="67"/>
      <c r="D245" s="67"/>
      <c r="E245" s="67"/>
      <c r="F245" s="67"/>
      <c r="G245" s="67"/>
      <c r="H245" s="67"/>
      <c r="I245" s="67"/>
      <c r="J245" s="67"/>
      <c r="K245" s="67"/>
      <c r="L245" s="67"/>
      <c r="M245" s="67"/>
      <c r="N245" s="67"/>
      <c r="O245" s="66"/>
      <c r="P245" s="66"/>
      <c r="Q245" s="67"/>
      <c r="R245" s="67"/>
      <c r="S245" s="67"/>
      <c r="T245" s="68"/>
      <c r="U245" s="67"/>
      <c r="V245" s="67"/>
      <c r="W245" s="67"/>
      <c r="X245" s="67"/>
      <c r="Y245" s="67"/>
      <c r="Z245" s="67"/>
    </row>
    <row r="246" spans="1:26" ht="30" customHeight="1" x14ac:dyDescent="0.2">
      <c r="A246" s="67"/>
      <c r="B246" s="67"/>
      <c r="C246" s="67"/>
      <c r="D246" s="67"/>
      <c r="E246" s="67"/>
      <c r="F246" s="67"/>
      <c r="G246" s="67"/>
      <c r="H246" s="67"/>
      <c r="I246" s="67"/>
      <c r="J246" s="67"/>
      <c r="K246" s="67"/>
      <c r="L246" s="67"/>
      <c r="M246" s="67"/>
      <c r="N246" s="67"/>
      <c r="O246" s="66"/>
      <c r="P246" s="66"/>
      <c r="Q246" s="67"/>
      <c r="R246" s="67"/>
      <c r="S246" s="67"/>
      <c r="T246" s="68"/>
      <c r="U246" s="67"/>
      <c r="V246" s="67"/>
      <c r="W246" s="67"/>
      <c r="X246" s="67"/>
      <c r="Y246" s="67"/>
      <c r="Z246" s="67"/>
    </row>
    <row r="247" spans="1:26" ht="30" customHeight="1" x14ac:dyDescent="0.2">
      <c r="A247" s="67"/>
      <c r="B247" s="67"/>
      <c r="C247" s="67"/>
      <c r="D247" s="67"/>
      <c r="E247" s="67"/>
      <c r="F247" s="67"/>
      <c r="G247" s="67"/>
      <c r="H247" s="67"/>
      <c r="I247" s="67"/>
      <c r="J247" s="67"/>
      <c r="K247" s="67"/>
      <c r="L247" s="67"/>
      <c r="M247" s="67"/>
      <c r="N247" s="67"/>
      <c r="O247" s="66"/>
      <c r="P247" s="66"/>
      <c r="Q247" s="67"/>
      <c r="R247" s="67"/>
      <c r="S247" s="67"/>
      <c r="T247" s="68"/>
      <c r="U247" s="67"/>
      <c r="V247" s="67"/>
      <c r="W247" s="67"/>
      <c r="X247" s="67"/>
      <c r="Y247" s="67"/>
      <c r="Z247" s="67"/>
    </row>
    <row r="248" spans="1:26" ht="30" customHeight="1" x14ac:dyDescent="0.2">
      <c r="A248" s="67"/>
      <c r="B248" s="67"/>
      <c r="C248" s="67"/>
      <c r="D248" s="67"/>
      <c r="E248" s="67"/>
      <c r="F248" s="67"/>
      <c r="G248" s="67"/>
      <c r="H248" s="67"/>
      <c r="I248" s="67"/>
      <c r="J248" s="67"/>
      <c r="K248" s="67"/>
      <c r="L248" s="67"/>
      <c r="M248" s="67"/>
      <c r="N248" s="67"/>
      <c r="O248" s="66"/>
      <c r="P248" s="66"/>
      <c r="Q248" s="67"/>
      <c r="R248" s="67"/>
      <c r="S248" s="67"/>
      <c r="T248" s="68"/>
      <c r="U248" s="67"/>
      <c r="V248" s="67"/>
      <c r="W248" s="67"/>
      <c r="X248" s="67"/>
      <c r="Y248" s="67"/>
      <c r="Z248" s="67"/>
    </row>
    <row r="249" spans="1:26" ht="30" customHeight="1" x14ac:dyDescent="0.2">
      <c r="A249" s="67"/>
      <c r="B249" s="67"/>
      <c r="C249" s="67"/>
      <c r="D249" s="67"/>
      <c r="E249" s="67"/>
      <c r="F249" s="67"/>
      <c r="G249" s="67"/>
      <c r="H249" s="67"/>
      <c r="I249" s="67"/>
      <c r="J249" s="67"/>
      <c r="K249" s="67"/>
      <c r="L249" s="67"/>
      <c r="M249" s="67"/>
      <c r="N249" s="67"/>
      <c r="O249" s="66"/>
      <c r="P249" s="66"/>
      <c r="Q249" s="67"/>
      <c r="R249" s="67"/>
      <c r="S249" s="67"/>
      <c r="T249" s="68"/>
      <c r="U249" s="67"/>
      <c r="V249" s="67"/>
      <c r="W249" s="67"/>
      <c r="X249" s="67"/>
      <c r="Y249" s="67"/>
      <c r="Z249" s="67"/>
    </row>
    <row r="250" spans="1:26" ht="30" customHeight="1" x14ac:dyDescent="0.2">
      <c r="A250" s="67"/>
      <c r="B250" s="67"/>
      <c r="C250" s="67"/>
      <c r="D250" s="67"/>
      <c r="E250" s="67"/>
      <c r="F250" s="67"/>
      <c r="G250" s="67"/>
      <c r="H250" s="67"/>
      <c r="I250" s="67"/>
      <c r="J250" s="67"/>
      <c r="K250" s="67"/>
      <c r="L250" s="67"/>
      <c r="M250" s="67"/>
      <c r="N250" s="67"/>
      <c r="O250" s="66"/>
      <c r="P250" s="66"/>
      <c r="Q250" s="67"/>
      <c r="R250" s="67"/>
      <c r="S250" s="67"/>
      <c r="T250" s="68"/>
      <c r="U250" s="67"/>
      <c r="V250" s="67"/>
      <c r="W250" s="67"/>
      <c r="X250" s="67"/>
      <c r="Y250" s="67"/>
      <c r="Z250" s="67"/>
    </row>
    <row r="251" spans="1:26" ht="30" customHeight="1" x14ac:dyDescent="0.2">
      <c r="A251" s="67"/>
      <c r="B251" s="67"/>
      <c r="C251" s="67"/>
      <c r="D251" s="67"/>
      <c r="E251" s="67"/>
      <c r="F251" s="67"/>
      <c r="G251" s="67"/>
      <c r="H251" s="67"/>
      <c r="I251" s="67"/>
      <c r="J251" s="67"/>
      <c r="K251" s="67"/>
      <c r="L251" s="67"/>
      <c r="M251" s="67"/>
      <c r="N251" s="67"/>
      <c r="O251" s="66"/>
      <c r="P251" s="66"/>
      <c r="Q251" s="67"/>
      <c r="R251" s="67"/>
      <c r="S251" s="67"/>
      <c r="T251" s="68"/>
      <c r="U251" s="67"/>
      <c r="V251" s="67"/>
      <c r="W251" s="67"/>
      <c r="X251" s="67"/>
      <c r="Y251" s="67"/>
      <c r="Z251" s="67"/>
    </row>
    <row r="252" spans="1:26" ht="30" customHeight="1" x14ac:dyDescent="0.2">
      <c r="A252" s="67"/>
      <c r="B252" s="67"/>
      <c r="C252" s="67"/>
      <c r="D252" s="67"/>
      <c r="E252" s="67"/>
      <c r="F252" s="67"/>
      <c r="G252" s="67"/>
      <c r="H252" s="67"/>
      <c r="I252" s="67"/>
      <c r="J252" s="67"/>
      <c r="K252" s="67"/>
      <c r="L252" s="67"/>
      <c r="M252" s="67"/>
      <c r="N252" s="67"/>
      <c r="O252" s="66"/>
      <c r="P252" s="66"/>
      <c r="Q252" s="67"/>
      <c r="R252" s="67"/>
      <c r="S252" s="67"/>
      <c r="T252" s="68"/>
      <c r="U252" s="67"/>
      <c r="V252" s="67"/>
      <c r="W252" s="67"/>
      <c r="X252" s="67"/>
      <c r="Y252" s="67"/>
      <c r="Z252" s="67"/>
    </row>
    <row r="253" spans="1:26" ht="30" customHeight="1" x14ac:dyDescent="0.2">
      <c r="A253" s="67"/>
      <c r="B253" s="67"/>
      <c r="C253" s="67"/>
      <c r="D253" s="67"/>
      <c r="E253" s="67"/>
      <c r="F253" s="67"/>
      <c r="G253" s="67"/>
      <c r="H253" s="67"/>
      <c r="I253" s="67"/>
      <c r="J253" s="67"/>
      <c r="K253" s="67"/>
      <c r="L253" s="67"/>
      <c r="M253" s="67"/>
      <c r="N253" s="67"/>
      <c r="O253" s="66"/>
      <c r="P253" s="66"/>
      <c r="Q253" s="67"/>
      <c r="R253" s="67"/>
      <c r="S253" s="67"/>
      <c r="T253" s="68"/>
      <c r="U253" s="67"/>
      <c r="V253" s="67"/>
      <c r="W253" s="67"/>
      <c r="X253" s="67"/>
      <c r="Y253" s="67"/>
      <c r="Z253" s="67"/>
    </row>
    <row r="254" spans="1:26" ht="30" customHeight="1" x14ac:dyDescent="0.2">
      <c r="A254" s="67"/>
      <c r="B254" s="67"/>
      <c r="C254" s="67"/>
      <c r="D254" s="67"/>
      <c r="E254" s="67"/>
      <c r="F254" s="67"/>
      <c r="G254" s="67"/>
      <c r="H254" s="67"/>
      <c r="I254" s="67"/>
      <c r="J254" s="67"/>
      <c r="K254" s="67"/>
      <c r="L254" s="67"/>
      <c r="M254" s="67"/>
      <c r="N254" s="67"/>
      <c r="O254" s="66"/>
      <c r="P254" s="66"/>
      <c r="Q254" s="67"/>
      <c r="R254" s="67"/>
      <c r="S254" s="67"/>
      <c r="T254" s="68"/>
      <c r="U254" s="67"/>
      <c r="V254" s="67"/>
      <c r="W254" s="67"/>
      <c r="X254" s="67"/>
      <c r="Y254" s="67"/>
      <c r="Z254" s="67"/>
    </row>
    <row r="255" spans="1:26" ht="30" customHeight="1" x14ac:dyDescent="0.2">
      <c r="A255" s="67"/>
      <c r="B255" s="67"/>
      <c r="C255" s="67"/>
      <c r="D255" s="67"/>
      <c r="E255" s="67"/>
      <c r="F255" s="67"/>
      <c r="G255" s="67"/>
      <c r="H255" s="67"/>
      <c r="I255" s="67"/>
      <c r="J255" s="67"/>
      <c r="K255" s="67"/>
      <c r="L255" s="67"/>
      <c r="M255" s="67"/>
      <c r="N255" s="67"/>
      <c r="O255" s="66"/>
      <c r="P255" s="66"/>
      <c r="Q255" s="67"/>
      <c r="R255" s="67"/>
      <c r="S255" s="67"/>
      <c r="T255" s="68"/>
      <c r="U255" s="67"/>
      <c r="V255" s="67"/>
      <c r="W255" s="67"/>
      <c r="X255" s="67"/>
      <c r="Y255" s="67"/>
      <c r="Z255" s="67"/>
    </row>
    <row r="256" spans="1:26" ht="30" customHeight="1" x14ac:dyDescent="0.2">
      <c r="A256" s="67"/>
      <c r="B256" s="67"/>
      <c r="C256" s="67"/>
      <c r="D256" s="67"/>
      <c r="E256" s="67"/>
      <c r="F256" s="67"/>
      <c r="G256" s="67"/>
      <c r="H256" s="67"/>
      <c r="I256" s="67"/>
      <c r="J256" s="67"/>
      <c r="K256" s="67"/>
      <c r="L256" s="67"/>
      <c r="M256" s="67"/>
      <c r="N256" s="67"/>
      <c r="O256" s="66"/>
      <c r="P256" s="66"/>
      <c r="Q256" s="67"/>
      <c r="R256" s="67"/>
      <c r="S256" s="67"/>
      <c r="T256" s="68"/>
      <c r="U256" s="67"/>
      <c r="V256" s="67"/>
      <c r="W256" s="67"/>
      <c r="X256" s="67"/>
      <c r="Y256" s="67"/>
      <c r="Z256" s="67"/>
    </row>
    <row r="257" spans="1:26" ht="30" customHeight="1" x14ac:dyDescent="0.2">
      <c r="A257" s="67"/>
      <c r="B257" s="67"/>
      <c r="C257" s="67"/>
      <c r="D257" s="67"/>
      <c r="E257" s="67"/>
      <c r="F257" s="67"/>
      <c r="G257" s="67"/>
      <c r="H257" s="67"/>
      <c r="I257" s="67"/>
      <c r="J257" s="67"/>
      <c r="K257" s="67"/>
      <c r="L257" s="67"/>
      <c r="M257" s="67"/>
      <c r="N257" s="67"/>
      <c r="O257" s="66"/>
      <c r="P257" s="66"/>
      <c r="Q257" s="67"/>
      <c r="R257" s="67"/>
      <c r="S257" s="67"/>
      <c r="T257" s="68"/>
      <c r="U257" s="67"/>
      <c r="V257" s="67"/>
      <c r="W257" s="67"/>
      <c r="X257" s="67"/>
      <c r="Y257" s="67"/>
      <c r="Z257" s="67"/>
    </row>
    <row r="258" spans="1:26" ht="30" customHeight="1" x14ac:dyDescent="0.2">
      <c r="A258" s="67"/>
      <c r="B258" s="67"/>
      <c r="C258" s="67"/>
      <c r="D258" s="67"/>
      <c r="E258" s="67"/>
      <c r="F258" s="67"/>
      <c r="G258" s="67"/>
      <c r="H258" s="67"/>
      <c r="I258" s="67"/>
      <c r="J258" s="67"/>
      <c r="K258" s="67"/>
      <c r="L258" s="67"/>
      <c r="M258" s="67"/>
      <c r="N258" s="67"/>
      <c r="O258" s="66"/>
      <c r="P258" s="66"/>
      <c r="Q258" s="67"/>
      <c r="R258" s="67"/>
      <c r="S258" s="67"/>
      <c r="T258" s="68"/>
      <c r="U258" s="67"/>
      <c r="V258" s="67"/>
      <c r="W258" s="67"/>
      <c r="X258" s="67"/>
      <c r="Y258" s="67"/>
      <c r="Z258" s="67"/>
    </row>
    <row r="259" spans="1:26" ht="30" customHeight="1" x14ac:dyDescent="0.2">
      <c r="A259" s="67"/>
      <c r="B259" s="67"/>
      <c r="C259" s="67"/>
      <c r="D259" s="67"/>
      <c r="E259" s="67"/>
      <c r="F259" s="67"/>
      <c r="G259" s="67"/>
      <c r="H259" s="67"/>
      <c r="I259" s="67"/>
      <c r="J259" s="67"/>
      <c r="K259" s="67"/>
      <c r="L259" s="67"/>
      <c r="M259" s="67"/>
      <c r="N259" s="67"/>
      <c r="O259" s="66"/>
      <c r="P259" s="66"/>
      <c r="Q259" s="67"/>
      <c r="R259" s="67"/>
      <c r="S259" s="67"/>
      <c r="T259" s="68"/>
      <c r="U259" s="67"/>
      <c r="V259" s="67"/>
      <c r="W259" s="67"/>
      <c r="X259" s="67"/>
      <c r="Y259" s="67"/>
      <c r="Z259" s="67"/>
    </row>
    <row r="260" spans="1:26" ht="30" customHeight="1" x14ac:dyDescent="0.2">
      <c r="A260" s="67"/>
      <c r="B260" s="67"/>
      <c r="C260" s="67"/>
      <c r="D260" s="67"/>
      <c r="E260" s="67"/>
      <c r="F260" s="67"/>
      <c r="G260" s="67"/>
      <c r="H260" s="67"/>
      <c r="I260" s="67"/>
      <c r="J260" s="67"/>
      <c r="K260" s="67"/>
      <c r="L260" s="67"/>
      <c r="M260" s="67"/>
      <c r="N260" s="67"/>
      <c r="O260" s="66"/>
      <c r="P260" s="66"/>
      <c r="Q260" s="67"/>
      <c r="R260" s="67"/>
      <c r="S260" s="67"/>
      <c r="T260" s="68"/>
      <c r="U260" s="67"/>
      <c r="V260" s="67"/>
      <c r="W260" s="67"/>
      <c r="X260" s="67"/>
      <c r="Y260" s="67"/>
      <c r="Z260" s="67"/>
    </row>
    <row r="261" spans="1:26" ht="30" customHeight="1" x14ac:dyDescent="0.2">
      <c r="A261" s="67"/>
      <c r="B261" s="67"/>
      <c r="C261" s="67"/>
      <c r="D261" s="67"/>
      <c r="E261" s="67"/>
      <c r="F261" s="67"/>
      <c r="G261" s="67"/>
      <c r="H261" s="67"/>
      <c r="I261" s="67"/>
      <c r="J261" s="67"/>
      <c r="K261" s="67"/>
      <c r="L261" s="67"/>
      <c r="M261" s="67"/>
      <c r="N261" s="67"/>
      <c r="O261" s="66"/>
      <c r="P261" s="66"/>
      <c r="Q261" s="67"/>
      <c r="R261" s="67"/>
      <c r="S261" s="67"/>
      <c r="T261" s="68"/>
      <c r="U261" s="67"/>
      <c r="V261" s="67"/>
      <c r="W261" s="67"/>
      <c r="X261" s="67"/>
      <c r="Y261" s="67"/>
      <c r="Z261" s="67"/>
    </row>
    <row r="262" spans="1:26" ht="30" customHeight="1" x14ac:dyDescent="0.2">
      <c r="A262" s="67"/>
      <c r="B262" s="67"/>
      <c r="C262" s="67"/>
      <c r="D262" s="67"/>
      <c r="E262" s="67"/>
      <c r="F262" s="67"/>
      <c r="G262" s="67"/>
      <c r="H262" s="67"/>
      <c r="I262" s="67"/>
      <c r="J262" s="67"/>
      <c r="K262" s="67"/>
      <c r="L262" s="67"/>
      <c r="M262" s="67"/>
      <c r="N262" s="67"/>
      <c r="O262" s="66"/>
      <c r="P262" s="66"/>
      <c r="Q262" s="67"/>
      <c r="R262" s="67"/>
      <c r="S262" s="67"/>
      <c r="T262" s="68"/>
      <c r="U262" s="67"/>
      <c r="V262" s="67"/>
      <c r="W262" s="67"/>
      <c r="X262" s="67"/>
      <c r="Y262" s="67"/>
      <c r="Z262" s="67"/>
    </row>
    <row r="263" spans="1:26" ht="30" customHeight="1" x14ac:dyDescent="0.2">
      <c r="A263" s="67"/>
      <c r="B263" s="67"/>
      <c r="C263" s="67"/>
      <c r="D263" s="67"/>
      <c r="E263" s="67"/>
      <c r="F263" s="67"/>
      <c r="G263" s="67"/>
      <c r="H263" s="67"/>
      <c r="I263" s="67"/>
      <c r="J263" s="67"/>
      <c r="K263" s="67"/>
      <c r="L263" s="67"/>
      <c r="M263" s="67"/>
      <c r="N263" s="67"/>
      <c r="O263" s="66"/>
      <c r="P263" s="66"/>
      <c r="Q263" s="67"/>
      <c r="R263" s="67"/>
      <c r="S263" s="67"/>
      <c r="T263" s="68"/>
      <c r="U263" s="67"/>
      <c r="V263" s="67"/>
      <c r="W263" s="67"/>
      <c r="X263" s="67"/>
      <c r="Y263" s="67"/>
      <c r="Z263" s="67"/>
    </row>
    <row r="264" spans="1:26" ht="30" customHeight="1" x14ac:dyDescent="0.2">
      <c r="A264" s="67"/>
      <c r="B264" s="67"/>
      <c r="C264" s="67"/>
      <c r="D264" s="67"/>
      <c r="E264" s="67"/>
      <c r="F264" s="67"/>
      <c r="G264" s="67"/>
      <c r="H264" s="67"/>
      <c r="I264" s="67"/>
      <c r="J264" s="67"/>
      <c r="K264" s="67"/>
      <c r="L264" s="67"/>
      <c r="M264" s="67"/>
      <c r="N264" s="67"/>
      <c r="O264" s="66"/>
      <c r="P264" s="66"/>
      <c r="Q264" s="67"/>
      <c r="R264" s="67"/>
      <c r="S264" s="67"/>
      <c r="T264" s="68"/>
      <c r="U264" s="67"/>
      <c r="V264" s="67"/>
      <c r="W264" s="67"/>
      <c r="X264" s="67"/>
      <c r="Y264" s="67"/>
      <c r="Z264" s="67"/>
    </row>
    <row r="265" spans="1:26" ht="30" customHeight="1" x14ac:dyDescent="0.2">
      <c r="A265" s="67"/>
      <c r="B265" s="67"/>
      <c r="C265" s="67"/>
      <c r="D265" s="67"/>
      <c r="E265" s="67"/>
      <c r="F265" s="67"/>
      <c r="G265" s="67"/>
      <c r="H265" s="67"/>
      <c r="I265" s="67"/>
      <c r="J265" s="67"/>
      <c r="K265" s="67"/>
      <c r="L265" s="67"/>
      <c r="M265" s="67"/>
      <c r="N265" s="67"/>
      <c r="O265" s="66"/>
      <c r="P265" s="66"/>
      <c r="Q265" s="67"/>
      <c r="R265" s="67"/>
      <c r="S265" s="67"/>
      <c r="T265" s="68"/>
      <c r="U265" s="67"/>
      <c r="V265" s="67"/>
      <c r="W265" s="67"/>
      <c r="X265" s="67"/>
      <c r="Y265" s="67"/>
      <c r="Z265" s="67"/>
    </row>
    <row r="266" spans="1:26" ht="30" customHeight="1" x14ac:dyDescent="0.2">
      <c r="A266" s="67"/>
      <c r="B266" s="67"/>
      <c r="C266" s="67"/>
      <c r="D266" s="67"/>
      <c r="E266" s="67"/>
      <c r="F266" s="67"/>
      <c r="G266" s="67"/>
      <c r="H266" s="67"/>
      <c r="I266" s="67"/>
      <c r="J266" s="67"/>
      <c r="K266" s="67"/>
      <c r="L266" s="67"/>
      <c r="M266" s="67"/>
      <c r="N266" s="67"/>
      <c r="O266" s="66"/>
      <c r="P266" s="66"/>
      <c r="Q266" s="67"/>
      <c r="R266" s="67"/>
      <c r="S266" s="67"/>
      <c r="T266" s="68"/>
      <c r="U266" s="67"/>
      <c r="V266" s="67"/>
      <c r="W266" s="67"/>
      <c r="X266" s="67"/>
      <c r="Y266" s="67"/>
      <c r="Z266" s="67"/>
    </row>
    <row r="267" spans="1:26" ht="30" customHeight="1" x14ac:dyDescent="0.2">
      <c r="A267" s="67"/>
      <c r="B267" s="67"/>
      <c r="C267" s="67"/>
      <c r="D267" s="67"/>
      <c r="E267" s="67"/>
      <c r="F267" s="67"/>
      <c r="G267" s="67"/>
      <c r="H267" s="67"/>
      <c r="I267" s="67"/>
      <c r="J267" s="67"/>
      <c r="K267" s="67"/>
      <c r="L267" s="67"/>
      <c r="M267" s="67"/>
      <c r="N267" s="67"/>
      <c r="O267" s="66"/>
      <c r="P267" s="66"/>
      <c r="Q267" s="67"/>
      <c r="R267" s="67"/>
      <c r="S267" s="67"/>
      <c r="T267" s="68"/>
      <c r="U267" s="67"/>
      <c r="V267" s="67"/>
      <c r="W267" s="67"/>
      <c r="X267" s="67"/>
      <c r="Y267" s="67"/>
      <c r="Z267" s="67"/>
    </row>
    <row r="268" spans="1:26" ht="30" customHeight="1" x14ac:dyDescent="0.2">
      <c r="A268" s="67"/>
      <c r="B268" s="67"/>
      <c r="C268" s="67"/>
      <c r="D268" s="67"/>
      <c r="E268" s="67"/>
      <c r="F268" s="67"/>
      <c r="G268" s="67"/>
      <c r="H268" s="67"/>
      <c r="I268" s="67"/>
      <c r="J268" s="67"/>
      <c r="K268" s="67"/>
      <c r="L268" s="67"/>
      <c r="M268" s="67"/>
      <c r="N268" s="67"/>
      <c r="O268" s="66"/>
      <c r="P268" s="66"/>
      <c r="Q268" s="67"/>
      <c r="R268" s="67"/>
      <c r="S268" s="67"/>
      <c r="T268" s="68"/>
      <c r="U268" s="67"/>
      <c r="V268" s="67"/>
      <c r="W268" s="67"/>
      <c r="X268" s="67"/>
      <c r="Y268" s="67"/>
      <c r="Z268" s="67"/>
    </row>
    <row r="269" spans="1:26" ht="30" customHeight="1" x14ac:dyDescent="0.2">
      <c r="A269" s="67"/>
      <c r="B269" s="67"/>
      <c r="C269" s="67"/>
      <c r="D269" s="67"/>
      <c r="E269" s="67"/>
      <c r="F269" s="67"/>
      <c r="G269" s="67"/>
      <c r="H269" s="67"/>
      <c r="I269" s="67"/>
      <c r="J269" s="67"/>
      <c r="K269" s="67"/>
      <c r="L269" s="67"/>
      <c r="M269" s="67"/>
      <c r="N269" s="67"/>
      <c r="O269" s="66"/>
      <c r="P269" s="66"/>
      <c r="Q269" s="67"/>
      <c r="R269" s="67"/>
      <c r="S269" s="67"/>
      <c r="T269" s="68"/>
      <c r="U269" s="67"/>
      <c r="V269" s="67"/>
      <c r="W269" s="67"/>
      <c r="X269" s="67"/>
      <c r="Y269" s="67"/>
      <c r="Z269" s="67"/>
    </row>
    <row r="270" spans="1:26" ht="30" customHeight="1" x14ac:dyDescent="0.2">
      <c r="A270" s="67"/>
      <c r="B270" s="67"/>
      <c r="C270" s="67"/>
      <c r="D270" s="67"/>
      <c r="E270" s="67"/>
      <c r="F270" s="67"/>
      <c r="G270" s="67"/>
      <c r="H270" s="67"/>
      <c r="I270" s="67"/>
      <c r="J270" s="67"/>
      <c r="K270" s="67"/>
      <c r="L270" s="67"/>
      <c r="M270" s="67"/>
      <c r="N270" s="67"/>
      <c r="O270" s="66"/>
      <c r="P270" s="66"/>
      <c r="Q270" s="67"/>
      <c r="R270" s="67"/>
      <c r="S270" s="67"/>
      <c r="T270" s="68"/>
      <c r="U270" s="67"/>
      <c r="V270" s="67"/>
      <c r="W270" s="67"/>
      <c r="X270" s="67"/>
      <c r="Y270" s="67"/>
      <c r="Z270" s="67"/>
    </row>
    <row r="271" spans="1:26" ht="30" customHeight="1" x14ac:dyDescent="0.2">
      <c r="A271" s="67"/>
      <c r="B271" s="67"/>
      <c r="C271" s="67"/>
      <c r="D271" s="67"/>
      <c r="E271" s="67"/>
      <c r="F271" s="67"/>
      <c r="G271" s="67"/>
      <c r="H271" s="67"/>
      <c r="I271" s="67"/>
      <c r="J271" s="67"/>
      <c r="K271" s="67"/>
      <c r="L271" s="67"/>
      <c r="M271" s="67"/>
      <c r="N271" s="67"/>
      <c r="O271" s="66"/>
      <c r="P271" s="66"/>
      <c r="Q271" s="67"/>
      <c r="R271" s="67"/>
      <c r="S271" s="67"/>
      <c r="T271" s="68"/>
      <c r="U271" s="67"/>
      <c r="V271" s="67"/>
      <c r="W271" s="67"/>
      <c r="X271" s="67"/>
      <c r="Y271" s="67"/>
      <c r="Z271" s="67"/>
    </row>
    <row r="272" spans="1:26" ht="30" customHeight="1" x14ac:dyDescent="0.2">
      <c r="A272" s="67"/>
      <c r="B272" s="67"/>
      <c r="C272" s="67"/>
      <c r="D272" s="67"/>
      <c r="E272" s="67"/>
      <c r="F272" s="67"/>
      <c r="G272" s="67"/>
      <c r="H272" s="67"/>
      <c r="I272" s="67"/>
      <c r="J272" s="67"/>
      <c r="K272" s="67"/>
      <c r="L272" s="67"/>
      <c r="M272" s="67"/>
      <c r="N272" s="67"/>
      <c r="O272" s="66"/>
      <c r="P272" s="66"/>
      <c r="Q272" s="67"/>
      <c r="R272" s="67"/>
      <c r="S272" s="67"/>
      <c r="T272" s="68"/>
      <c r="U272" s="67"/>
      <c r="V272" s="67"/>
      <c r="W272" s="67"/>
      <c r="X272" s="67"/>
      <c r="Y272" s="67"/>
      <c r="Z272" s="67"/>
    </row>
    <row r="273" spans="1:26" ht="30" customHeight="1" x14ac:dyDescent="0.2">
      <c r="A273" s="67"/>
      <c r="B273" s="67"/>
      <c r="C273" s="67"/>
      <c r="D273" s="67"/>
      <c r="E273" s="67"/>
      <c r="F273" s="67"/>
      <c r="G273" s="67"/>
      <c r="H273" s="67"/>
      <c r="I273" s="67"/>
      <c r="J273" s="67"/>
      <c r="K273" s="67"/>
      <c r="L273" s="67"/>
      <c r="M273" s="67"/>
      <c r="N273" s="67"/>
      <c r="O273" s="66"/>
      <c r="P273" s="66"/>
      <c r="Q273" s="67"/>
      <c r="R273" s="67"/>
      <c r="S273" s="67"/>
      <c r="T273" s="68"/>
      <c r="U273" s="67"/>
      <c r="V273" s="67"/>
      <c r="W273" s="67"/>
      <c r="X273" s="67"/>
      <c r="Y273" s="67"/>
      <c r="Z273" s="67"/>
    </row>
    <row r="274" spans="1:26" ht="30" customHeight="1" x14ac:dyDescent="0.2">
      <c r="A274" s="67"/>
      <c r="B274" s="67"/>
      <c r="C274" s="67"/>
      <c r="D274" s="67"/>
      <c r="E274" s="67"/>
      <c r="F274" s="67"/>
      <c r="G274" s="67"/>
      <c r="H274" s="67"/>
      <c r="I274" s="67"/>
      <c r="J274" s="67"/>
      <c r="K274" s="67"/>
      <c r="L274" s="67"/>
      <c r="M274" s="67"/>
      <c r="N274" s="67"/>
      <c r="O274" s="66"/>
      <c r="P274" s="66"/>
      <c r="Q274" s="67"/>
      <c r="R274" s="67"/>
      <c r="S274" s="67"/>
      <c r="T274" s="68"/>
      <c r="U274" s="67"/>
      <c r="V274" s="67"/>
      <c r="W274" s="67"/>
      <c r="X274" s="67"/>
      <c r="Y274" s="67"/>
      <c r="Z274" s="67"/>
    </row>
    <row r="275" spans="1:26" ht="30" customHeight="1" x14ac:dyDescent="0.2">
      <c r="A275" s="67"/>
      <c r="B275" s="67"/>
      <c r="C275" s="67"/>
      <c r="D275" s="67"/>
      <c r="E275" s="67"/>
      <c r="F275" s="67"/>
      <c r="G275" s="67"/>
      <c r="H275" s="67"/>
      <c r="I275" s="67"/>
      <c r="J275" s="67"/>
      <c r="K275" s="67"/>
      <c r="L275" s="67"/>
      <c r="M275" s="67"/>
      <c r="N275" s="67"/>
      <c r="O275" s="66"/>
      <c r="P275" s="66"/>
      <c r="Q275" s="67"/>
      <c r="R275" s="67"/>
      <c r="S275" s="67"/>
      <c r="T275" s="68"/>
      <c r="U275" s="67"/>
      <c r="V275" s="67"/>
      <c r="W275" s="67"/>
      <c r="X275" s="67"/>
      <c r="Y275" s="67"/>
      <c r="Z275" s="67"/>
    </row>
    <row r="276" spans="1:26" ht="30" customHeight="1" x14ac:dyDescent="0.2">
      <c r="A276" s="67"/>
      <c r="B276" s="67"/>
      <c r="C276" s="67"/>
      <c r="D276" s="67"/>
      <c r="E276" s="67"/>
      <c r="F276" s="67"/>
      <c r="G276" s="67"/>
      <c r="H276" s="67"/>
      <c r="I276" s="67"/>
      <c r="J276" s="67"/>
      <c r="K276" s="67"/>
      <c r="L276" s="67"/>
      <c r="M276" s="67"/>
      <c r="N276" s="67"/>
      <c r="O276" s="66"/>
      <c r="P276" s="66"/>
      <c r="Q276" s="67"/>
      <c r="R276" s="67"/>
      <c r="S276" s="67"/>
      <c r="T276" s="68"/>
      <c r="U276" s="67"/>
      <c r="V276" s="67"/>
      <c r="W276" s="67"/>
      <c r="X276" s="67"/>
      <c r="Y276" s="67"/>
      <c r="Z276" s="67"/>
    </row>
    <row r="277" spans="1:26" ht="30" customHeight="1" x14ac:dyDescent="0.2">
      <c r="A277" s="67"/>
      <c r="B277" s="67"/>
      <c r="C277" s="67"/>
      <c r="D277" s="67"/>
      <c r="E277" s="67"/>
      <c r="F277" s="67"/>
      <c r="G277" s="67"/>
      <c r="H277" s="67"/>
      <c r="I277" s="67"/>
      <c r="J277" s="67"/>
      <c r="K277" s="67"/>
      <c r="L277" s="67"/>
      <c r="M277" s="67"/>
      <c r="N277" s="67"/>
      <c r="O277" s="66"/>
      <c r="P277" s="66"/>
      <c r="Q277" s="67"/>
      <c r="R277" s="67"/>
      <c r="S277" s="67"/>
      <c r="T277" s="68"/>
      <c r="U277" s="67"/>
      <c r="V277" s="67"/>
      <c r="W277" s="67"/>
      <c r="X277" s="67"/>
      <c r="Y277" s="67"/>
      <c r="Z277" s="67"/>
    </row>
    <row r="278" spans="1:26" ht="30" customHeight="1" x14ac:dyDescent="0.2">
      <c r="A278" s="67"/>
      <c r="B278" s="67"/>
      <c r="C278" s="67"/>
      <c r="D278" s="67"/>
      <c r="E278" s="67"/>
      <c r="F278" s="67"/>
      <c r="G278" s="67"/>
      <c r="H278" s="67"/>
      <c r="I278" s="67"/>
      <c r="J278" s="67"/>
      <c r="K278" s="67"/>
      <c r="L278" s="67"/>
      <c r="M278" s="67"/>
      <c r="N278" s="67"/>
      <c r="O278" s="66"/>
      <c r="P278" s="66"/>
      <c r="Q278" s="67"/>
      <c r="R278" s="67"/>
      <c r="S278" s="67"/>
      <c r="T278" s="68"/>
      <c r="U278" s="67"/>
      <c r="V278" s="67"/>
      <c r="W278" s="67"/>
      <c r="X278" s="67"/>
      <c r="Y278" s="67"/>
      <c r="Z278" s="67"/>
    </row>
    <row r="279" spans="1:26" ht="30" customHeight="1" x14ac:dyDescent="0.2">
      <c r="A279" s="67"/>
      <c r="B279" s="67"/>
      <c r="C279" s="67"/>
      <c r="D279" s="67"/>
      <c r="E279" s="67"/>
      <c r="F279" s="67"/>
      <c r="G279" s="67"/>
      <c r="H279" s="67"/>
      <c r="I279" s="67"/>
      <c r="J279" s="67"/>
      <c r="K279" s="67"/>
      <c r="L279" s="67"/>
      <c r="M279" s="67"/>
      <c r="N279" s="67"/>
      <c r="O279" s="66"/>
      <c r="P279" s="66"/>
      <c r="Q279" s="67"/>
      <c r="R279" s="67"/>
      <c r="S279" s="67"/>
      <c r="T279" s="68"/>
      <c r="U279" s="67"/>
      <c r="V279" s="67"/>
      <c r="W279" s="67"/>
      <c r="X279" s="67"/>
      <c r="Y279" s="67"/>
      <c r="Z279" s="67"/>
    </row>
    <row r="280" spans="1:26" ht="30" customHeight="1" x14ac:dyDescent="0.2">
      <c r="A280" s="67"/>
      <c r="B280" s="67"/>
      <c r="C280" s="67"/>
      <c r="D280" s="67"/>
      <c r="E280" s="67"/>
      <c r="F280" s="67"/>
      <c r="G280" s="67"/>
      <c r="H280" s="67"/>
      <c r="I280" s="67"/>
      <c r="J280" s="67"/>
      <c r="K280" s="67"/>
      <c r="L280" s="67"/>
      <c r="M280" s="67"/>
      <c r="N280" s="67"/>
      <c r="O280" s="66"/>
      <c r="P280" s="66"/>
      <c r="Q280" s="67"/>
      <c r="R280" s="67"/>
      <c r="S280" s="67"/>
      <c r="T280" s="68"/>
      <c r="U280" s="67"/>
      <c r="V280" s="67"/>
      <c r="W280" s="67"/>
      <c r="X280" s="67"/>
      <c r="Y280" s="67"/>
      <c r="Z280" s="67"/>
    </row>
    <row r="281" spans="1:26" ht="30" customHeight="1" x14ac:dyDescent="0.2">
      <c r="A281" s="67"/>
      <c r="B281" s="67"/>
      <c r="C281" s="67"/>
      <c r="D281" s="67"/>
      <c r="E281" s="67"/>
      <c r="F281" s="67"/>
      <c r="G281" s="67"/>
      <c r="H281" s="67"/>
      <c r="I281" s="67"/>
      <c r="J281" s="67"/>
      <c r="K281" s="67"/>
      <c r="L281" s="67"/>
      <c r="M281" s="67"/>
      <c r="N281" s="67"/>
      <c r="O281" s="66"/>
      <c r="P281" s="66"/>
      <c r="Q281" s="67"/>
      <c r="R281" s="67"/>
      <c r="S281" s="67"/>
      <c r="T281" s="68"/>
      <c r="U281" s="67"/>
      <c r="V281" s="67"/>
      <c r="W281" s="67"/>
      <c r="X281" s="67"/>
      <c r="Y281" s="67"/>
      <c r="Z281" s="67"/>
    </row>
    <row r="282" spans="1:26" ht="30" customHeight="1" x14ac:dyDescent="0.2">
      <c r="A282" s="67"/>
      <c r="B282" s="67"/>
      <c r="C282" s="67"/>
      <c r="D282" s="67"/>
      <c r="E282" s="67"/>
      <c r="F282" s="67"/>
      <c r="G282" s="67"/>
      <c r="H282" s="67"/>
      <c r="I282" s="67"/>
      <c r="J282" s="67"/>
      <c r="K282" s="67"/>
      <c r="L282" s="67"/>
      <c r="M282" s="67"/>
      <c r="N282" s="67"/>
      <c r="O282" s="66"/>
      <c r="P282" s="66"/>
      <c r="Q282" s="67"/>
      <c r="R282" s="67"/>
      <c r="S282" s="67"/>
      <c r="T282" s="68"/>
      <c r="U282" s="67"/>
      <c r="V282" s="67"/>
      <c r="W282" s="67"/>
      <c r="X282" s="67"/>
      <c r="Y282" s="67"/>
      <c r="Z282" s="67"/>
    </row>
    <row r="283" spans="1:26" ht="30" customHeight="1" x14ac:dyDescent="0.2">
      <c r="A283" s="67"/>
      <c r="B283" s="67"/>
      <c r="C283" s="67"/>
      <c r="D283" s="67"/>
      <c r="E283" s="67"/>
      <c r="F283" s="67"/>
      <c r="G283" s="67"/>
      <c r="H283" s="67"/>
      <c r="I283" s="67"/>
      <c r="J283" s="67"/>
      <c r="K283" s="67"/>
      <c r="L283" s="67"/>
      <c r="M283" s="67"/>
      <c r="N283" s="67"/>
      <c r="O283" s="66"/>
      <c r="P283" s="66"/>
      <c r="Q283" s="67"/>
      <c r="R283" s="67"/>
      <c r="S283" s="67"/>
      <c r="T283" s="68"/>
      <c r="U283" s="67"/>
      <c r="V283" s="67"/>
      <c r="W283" s="67"/>
      <c r="X283" s="67"/>
      <c r="Y283" s="67"/>
      <c r="Z283" s="67"/>
    </row>
    <row r="284" spans="1:26" ht="30" customHeight="1" x14ac:dyDescent="0.2">
      <c r="A284" s="67"/>
      <c r="B284" s="67"/>
      <c r="C284" s="67"/>
      <c r="D284" s="67"/>
      <c r="E284" s="67"/>
      <c r="F284" s="67"/>
      <c r="G284" s="67"/>
      <c r="H284" s="67"/>
      <c r="I284" s="67"/>
      <c r="J284" s="67"/>
      <c r="K284" s="67"/>
      <c r="L284" s="67"/>
      <c r="M284" s="67"/>
      <c r="N284" s="67"/>
      <c r="O284" s="66"/>
      <c r="P284" s="66"/>
      <c r="Q284" s="67"/>
      <c r="R284" s="67"/>
      <c r="S284" s="67"/>
      <c r="T284" s="68"/>
      <c r="U284" s="67"/>
      <c r="V284" s="67"/>
      <c r="W284" s="67"/>
      <c r="X284" s="67"/>
      <c r="Y284" s="67"/>
      <c r="Z284" s="67"/>
    </row>
    <row r="285" spans="1:26" ht="30" customHeight="1" x14ac:dyDescent="0.2">
      <c r="A285" s="67"/>
      <c r="B285" s="67"/>
      <c r="C285" s="67"/>
      <c r="D285" s="67"/>
      <c r="E285" s="67"/>
      <c r="F285" s="67"/>
      <c r="G285" s="67"/>
      <c r="H285" s="67"/>
      <c r="I285" s="67"/>
      <c r="J285" s="67"/>
      <c r="K285" s="67"/>
      <c r="L285" s="67"/>
      <c r="M285" s="67"/>
      <c r="N285" s="67"/>
      <c r="O285" s="66"/>
      <c r="P285" s="66"/>
      <c r="Q285" s="67"/>
      <c r="R285" s="67"/>
      <c r="S285" s="67"/>
      <c r="T285" s="68"/>
      <c r="U285" s="67"/>
      <c r="V285" s="67"/>
      <c r="W285" s="67"/>
      <c r="X285" s="67"/>
      <c r="Y285" s="67"/>
      <c r="Z285" s="67"/>
    </row>
    <row r="286" spans="1:26" ht="30" customHeight="1" x14ac:dyDescent="0.2">
      <c r="A286" s="67"/>
      <c r="B286" s="67"/>
      <c r="C286" s="67"/>
      <c r="D286" s="67"/>
      <c r="E286" s="67"/>
      <c r="F286" s="67"/>
      <c r="G286" s="67"/>
      <c r="H286" s="67"/>
      <c r="I286" s="67"/>
      <c r="J286" s="67"/>
      <c r="K286" s="67"/>
      <c r="L286" s="67"/>
      <c r="M286" s="67"/>
      <c r="N286" s="67"/>
      <c r="O286" s="66"/>
      <c r="P286" s="66"/>
      <c r="Q286" s="67"/>
      <c r="R286" s="67"/>
      <c r="S286" s="67"/>
      <c r="T286" s="68"/>
      <c r="U286" s="67"/>
      <c r="V286" s="67"/>
      <c r="W286" s="67"/>
      <c r="X286" s="67"/>
      <c r="Y286" s="67"/>
      <c r="Z286" s="67"/>
    </row>
    <row r="287" spans="1:26" ht="30" customHeight="1" x14ac:dyDescent="0.2">
      <c r="A287" s="67"/>
      <c r="B287" s="67"/>
      <c r="C287" s="67"/>
      <c r="D287" s="67"/>
      <c r="E287" s="67"/>
      <c r="F287" s="67"/>
      <c r="G287" s="67"/>
      <c r="H287" s="67"/>
      <c r="I287" s="67"/>
      <c r="J287" s="67"/>
      <c r="K287" s="67"/>
      <c r="L287" s="67"/>
      <c r="M287" s="67"/>
      <c r="N287" s="67"/>
      <c r="O287" s="66"/>
      <c r="P287" s="66"/>
      <c r="Q287" s="67"/>
      <c r="R287" s="67"/>
      <c r="S287" s="67"/>
      <c r="T287" s="68"/>
      <c r="U287" s="67"/>
      <c r="V287" s="67"/>
      <c r="W287" s="67"/>
      <c r="X287" s="67"/>
      <c r="Y287" s="67"/>
      <c r="Z287" s="67"/>
    </row>
    <row r="288" spans="1:26" ht="30" customHeight="1" x14ac:dyDescent="0.2">
      <c r="A288" s="67"/>
      <c r="B288" s="67"/>
      <c r="C288" s="67"/>
      <c r="D288" s="67"/>
      <c r="E288" s="67"/>
      <c r="F288" s="67"/>
      <c r="G288" s="67"/>
      <c r="H288" s="67"/>
      <c r="I288" s="67"/>
      <c r="J288" s="67"/>
      <c r="K288" s="67"/>
      <c r="L288" s="67"/>
      <c r="M288" s="67"/>
      <c r="N288" s="67"/>
      <c r="O288" s="66"/>
      <c r="P288" s="66"/>
      <c r="Q288" s="67"/>
      <c r="R288" s="67"/>
      <c r="S288" s="67"/>
      <c r="T288" s="68"/>
      <c r="U288" s="67"/>
      <c r="V288" s="67"/>
      <c r="W288" s="67"/>
      <c r="X288" s="67"/>
      <c r="Y288" s="67"/>
      <c r="Z288" s="67"/>
    </row>
    <row r="289" spans="1:26" ht="30" customHeight="1" x14ac:dyDescent="0.2">
      <c r="A289" s="67"/>
      <c r="B289" s="67"/>
      <c r="C289" s="67"/>
      <c r="D289" s="67"/>
      <c r="E289" s="67"/>
      <c r="F289" s="67"/>
      <c r="G289" s="67"/>
      <c r="H289" s="67"/>
      <c r="I289" s="67"/>
      <c r="J289" s="67"/>
      <c r="K289" s="67"/>
      <c r="L289" s="67"/>
      <c r="M289" s="67"/>
      <c r="N289" s="67"/>
      <c r="O289" s="66"/>
      <c r="P289" s="66"/>
      <c r="Q289" s="67"/>
      <c r="R289" s="67"/>
      <c r="S289" s="67"/>
      <c r="T289" s="68"/>
      <c r="U289" s="67"/>
      <c r="V289" s="67"/>
      <c r="W289" s="67"/>
      <c r="X289" s="67"/>
      <c r="Y289" s="67"/>
      <c r="Z289" s="67"/>
    </row>
    <row r="290" spans="1:26" ht="30" customHeight="1" x14ac:dyDescent="0.2">
      <c r="A290" s="67"/>
      <c r="B290" s="67"/>
      <c r="C290" s="67"/>
      <c r="D290" s="67"/>
      <c r="E290" s="67"/>
      <c r="F290" s="67"/>
      <c r="G290" s="67"/>
      <c r="H290" s="67"/>
      <c r="I290" s="67"/>
      <c r="J290" s="67"/>
      <c r="K290" s="67"/>
      <c r="L290" s="67"/>
      <c r="M290" s="67"/>
      <c r="N290" s="67"/>
      <c r="O290" s="66"/>
      <c r="P290" s="66"/>
      <c r="Q290" s="67"/>
      <c r="R290" s="67"/>
      <c r="S290" s="67"/>
      <c r="T290" s="68"/>
      <c r="U290" s="67"/>
      <c r="V290" s="67"/>
      <c r="W290" s="67"/>
      <c r="X290" s="67"/>
      <c r="Y290" s="67"/>
      <c r="Z290" s="67"/>
    </row>
    <row r="291" spans="1:26" ht="30" customHeight="1" x14ac:dyDescent="0.2">
      <c r="A291" s="67"/>
      <c r="B291" s="67"/>
      <c r="C291" s="67"/>
      <c r="D291" s="67"/>
      <c r="E291" s="67"/>
      <c r="F291" s="67"/>
      <c r="G291" s="67"/>
      <c r="H291" s="67"/>
      <c r="I291" s="67"/>
      <c r="J291" s="67"/>
      <c r="K291" s="67"/>
      <c r="L291" s="67"/>
      <c r="M291" s="67"/>
      <c r="N291" s="67"/>
      <c r="O291" s="66"/>
      <c r="P291" s="66"/>
      <c r="Q291" s="67"/>
      <c r="R291" s="67"/>
      <c r="S291" s="67"/>
      <c r="T291" s="68"/>
      <c r="U291" s="67"/>
      <c r="V291" s="67"/>
      <c r="W291" s="67"/>
      <c r="X291" s="67"/>
      <c r="Y291" s="67"/>
      <c r="Z291" s="67"/>
    </row>
    <row r="292" spans="1:26" ht="30" customHeight="1" x14ac:dyDescent="0.2">
      <c r="A292" s="67"/>
      <c r="B292" s="67"/>
      <c r="C292" s="67"/>
      <c r="D292" s="67"/>
      <c r="E292" s="67"/>
      <c r="F292" s="67"/>
      <c r="G292" s="67"/>
      <c r="H292" s="67"/>
      <c r="I292" s="67"/>
      <c r="J292" s="67"/>
      <c r="K292" s="67"/>
      <c r="L292" s="67"/>
      <c r="M292" s="67"/>
      <c r="N292" s="67"/>
      <c r="O292" s="66"/>
      <c r="P292" s="66"/>
      <c r="Q292" s="67"/>
      <c r="R292" s="67"/>
      <c r="S292" s="67"/>
      <c r="T292" s="68"/>
      <c r="U292" s="67"/>
      <c r="V292" s="67"/>
      <c r="W292" s="67"/>
      <c r="X292" s="67"/>
      <c r="Y292" s="67"/>
      <c r="Z292" s="67"/>
    </row>
    <row r="293" spans="1:26" ht="30" customHeight="1" x14ac:dyDescent="0.2">
      <c r="A293" s="67"/>
      <c r="B293" s="67"/>
      <c r="C293" s="67"/>
      <c r="D293" s="67"/>
      <c r="E293" s="67"/>
      <c r="F293" s="67"/>
      <c r="G293" s="67"/>
      <c r="H293" s="67"/>
      <c r="I293" s="67"/>
      <c r="J293" s="67"/>
      <c r="K293" s="67"/>
      <c r="L293" s="67"/>
      <c r="M293" s="67"/>
      <c r="N293" s="67"/>
      <c r="O293" s="66"/>
      <c r="P293" s="66"/>
      <c r="Q293" s="67"/>
      <c r="R293" s="67"/>
      <c r="S293" s="67"/>
      <c r="T293" s="68"/>
      <c r="U293" s="67"/>
      <c r="V293" s="67"/>
      <c r="W293" s="67"/>
      <c r="X293" s="67"/>
      <c r="Y293" s="67"/>
      <c r="Z293" s="67"/>
    </row>
    <row r="294" spans="1:26" ht="30" customHeight="1" x14ac:dyDescent="0.2">
      <c r="A294" s="67"/>
      <c r="B294" s="67"/>
      <c r="C294" s="67"/>
      <c r="D294" s="67"/>
      <c r="E294" s="67"/>
      <c r="F294" s="67"/>
      <c r="G294" s="67"/>
      <c r="H294" s="67"/>
      <c r="I294" s="67"/>
      <c r="J294" s="67"/>
      <c r="K294" s="67"/>
      <c r="L294" s="67"/>
      <c r="M294" s="67"/>
      <c r="N294" s="67"/>
      <c r="O294" s="66"/>
      <c r="P294" s="66"/>
      <c r="Q294" s="67"/>
      <c r="R294" s="67"/>
      <c r="S294" s="67"/>
      <c r="T294" s="68"/>
      <c r="U294" s="67"/>
      <c r="V294" s="67"/>
      <c r="W294" s="67"/>
      <c r="X294" s="67"/>
      <c r="Y294" s="67"/>
      <c r="Z294" s="67"/>
    </row>
    <row r="295" spans="1:26" ht="30" customHeight="1" x14ac:dyDescent="0.2">
      <c r="A295" s="67"/>
      <c r="B295" s="67"/>
      <c r="C295" s="67"/>
      <c r="D295" s="67"/>
      <c r="E295" s="67"/>
      <c r="F295" s="67"/>
      <c r="G295" s="67"/>
      <c r="H295" s="67"/>
      <c r="I295" s="67"/>
      <c r="J295" s="67"/>
      <c r="K295" s="67"/>
      <c r="L295" s="67"/>
      <c r="M295" s="67"/>
      <c r="N295" s="67"/>
      <c r="O295" s="66"/>
      <c r="P295" s="66"/>
      <c r="Q295" s="67"/>
      <c r="R295" s="67"/>
      <c r="S295" s="67"/>
      <c r="T295" s="68"/>
      <c r="U295" s="67"/>
      <c r="V295" s="67"/>
      <c r="W295" s="67"/>
      <c r="X295" s="67"/>
      <c r="Y295" s="67"/>
      <c r="Z295" s="67"/>
    </row>
    <row r="296" spans="1:26" ht="30" customHeight="1" x14ac:dyDescent="0.2">
      <c r="A296" s="67"/>
      <c r="B296" s="67"/>
      <c r="C296" s="67"/>
      <c r="D296" s="67"/>
      <c r="E296" s="67"/>
      <c r="F296" s="67"/>
      <c r="G296" s="67"/>
      <c r="H296" s="67"/>
      <c r="I296" s="67"/>
      <c r="J296" s="67"/>
      <c r="K296" s="67"/>
      <c r="L296" s="67"/>
      <c r="M296" s="67"/>
      <c r="N296" s="67"/>
      <c r="O296" s="66"/>
      <c r="P296" s="66"/>
      <c r="Q296" s="67"/>
      <c r="R296" s="67"/>
      <c r="S296" s="67"/>
      <c r="T296" s="68"/>
      <c r="U296" s="67"/>
      <c r="V296" s="67"/>
      <c r="W296" s="67"/>
      <c r="X296" s="67"/>
      <c r="Y296" s="67"/>
      <c r="Z296" s="67"/>
    </row>
    <row r="297" spans="1:26" ht="30" customHeight="1" x14ac:dyDescent="0.2">
      <c r="A297" s="67"/>
      <c r="B297" s="67"/>
      <c r="C297" s="67"/>
      <c r="D297" s="67"/>
      <c r="E297" s="67"/>
      <c r="F297" s="67"/>
      <c r="G297" s="67"/>
      <c r="H297" s="67"/>
      <c r="I297" s="67"/>
      <c r="J297" s="67"/>
      <c r="K297" s="67"/>
      <c r="L297" s="67"/>
      <c r="M297" s="67"/>
      <c r="N297" s="67"/>
      <c r="O297" s="66"/>
      <c r="P297" s="66"/>
      <c r="Q297" s="67"/>
      <c r="R297" s="67"/>
      <c r="S297" s="67"/>
      <c r="T297" s="68"/>
      <c r="U297" s="67"/>
      <c r="V297" s="67"/>
      <c r="W297" s="67"/>
      <c r="X297" s="67"/>
      <c r="Y297" s="67"/>
      <c r="Z297" s="67"/>
    </row>
    <row r="298" spans="1:26" ht="30" customHeight="1" x14ac:dyDescent="0.2">
      <c r="A298" s="67"/>
      <c r="B298" s="67"/>
      <c r="C298" s="67"/>
      <c r="D298" s="67"/>
      <c r="E298" s="67"/>
      <c r="F298" s="67"/>
      <c r="G298" s="67"/>
      <c r="H298" s="67"/>
      <c r="I298" s="67"/>
      <c r="J298" s="67"/>
      <c r="K298" s="67"/>
      <c r="L298" s="67"/>
      <c r="M298" s="67"/>
      <c r="N298" s="67"/>
      <c r="O298" s="66"/>
      <c r="P298" s="66"/>
      <c r="Q298" s="67"/>
      <c r="R298" s="67"/>
      <c r="S298" s="67"/>
      <c r="T298" s="68"/>
      <c r="U298" s="67"/>
      <c r="V298" s="67"/>
      <c r="W298" s="67"/>
      <c r="X298" s="67"/>
      <c r="Y298" s="67"/>
      <c r="Z298" s="67"/>
    </row>
    <row r="299" spans="1:26" ht="30" customHeight="1" x14ac:dyDescent="0.2">
      <c r="A299" s="67"/>
      <c r="B299" s="67"/>
      <c r="C299" s="67"/>
      <c r="D299" s="67"/>
      <c r="E299" s="67"/>
      <c r="F299" s="67"/>
      <c r="G299" s="67"/>
      <c r="H299" s="67"/>
      <c r="I299" s="67"/>
      <c r="J299" s="67"/>
      <c r="K299" s="67"/>
      <c r="L299" s="67"/>
      <c r="M299" s="67"/>
      <c r="N299" s="67"/>
      <c r="O299" s="66"/>
      <c r="P299" s="66"/>
      <c r="Q299" s="67"/>
      <c r="R299" s="67"/>
      <c r="S299" s="67"/>
      <c r="T299" s="68"/>
      <c r="U299" s="67"/>
      <c r="V299" s="67"/>
      <c r="W299" s="67"/>
      <c r="X299" s="67"/>
      <c r="Y299" s="67"/>
      <c r="Z299" s="67"/>
    </row>
    <row r="300" spans="1:26" ht="30" customHeight="1" x14ac:dyDescent="0.2">
      <c r="A300" s="67"/>
      <c r="B300" s="67"/>
      <c r="C300" s="67"/>
      <c r="D300" s="67"/>
      <c r="E300" s="67"/>
      <c r="F300" s="67"/>
      <c r="G300" s="67"/>
      <c r="H300" s="67"/>
      <c r="I300" s="67"/>
      <c r="J300" s="67"/>
      <c r="K300" s="67"/>
      <c r="L300" s="67"/>
      <c r="M300" s="67"/>
      <c r="N300" s="67"/>
      <c r="O300" s="66"/>
      <c r="P300" s="66"/>
      <c r="Q300" s="67"/>
      <c r="R300" s="67"/>
      <c r="S300" s="67"/>
      <c r="T300" s="68"/>
      <c r="U300" s="67"/>
      <c r="V300" s="67"/>
      <c r="W300" s="67"/>
      <c r="X300" s="67"/>
      <c r="Y300" s="67"/>
      <c r="Z300" s="67"/>
    </row>
    <row r="301" spans="1:26" ht="30" customHeight="1" x14ac:dyDescent="0.2">
      <c r="A301" s="67"/>
      <c r="B301" s="67"/>
      <c r="C301" s="67"/>
      <c r="D301" s="67"/>
      <c r="E301" s="67"/>
      <c r="F301" s="67"/>
      <c r="G301" s="67"/>
      <c r="H301" s="67"/>
      <c r="I301" s="67"/>
      <c r="J301" s="67"/>
      <c r="K301" s="67"/>
      <c r="L301" s="67"/>
      <c r="M301" s="67"/>
      <c r="N301" s="67"/>
      <c r="O301" s="66"/>
      <c r="P301" s="66"/>
      <c r="Q301" s="67"/>
      <c r="R301" s="67"/>
      <c r="S301" s="67"/>
      <c r="T301" s="68"/>
      <c r="U301" s="67"/>
      <c r="V301" s="67"/>
      <c r="W301" s="67"/>
      <c r="X301" s="67"/>
      <c r="Y301" s="67"/>
      <c r="Z301" s="67"/>
    </row>
    <row r="302" spans="1:26" ht="30" customHeight="1" x14ac:dyDescent="0.2">
      <c r="A302" s="67"/>
      <c r="B302" s="67"/>
      <c r="C302" s="67"/>
      <c r="D302" s="67"/>
      <c r="E302" s="67"/>
      <c r="F302" s="67"/>
      <c r="G302" s="67"/>
      <c r="H302" s="67"/>
      <c r="I302" s="67"/>
      <c r="J302" s="67"/>
      <c r="K302" s="67"/>
      <c r="L302" s="67"/>
      <c r="M302" s="67"/>
      <c r="N302" s="67"/>
      <c r="O302" s="66"/>
      <c r="P302" s="66"/>
      <c r="Q302" s="67"/>
      <c r="R302" s="67"/>
      <c r="S302" s="67"/>
      <c r="T302" s="68"/>
      <c r="U302" s="67"/>
      <c r="V302" s="67"/>
      <c r="W302" s="67"/>
      <c r="X302" s="67"/>
      <c r="Y302" s="67"/>
      <c r="Z302" s="67"/>
    </row>
    <row r="303" spans="1:26" ht="30" customHeight="1" x14ac:dyDescent="0.2">
      <c r="A303" s="67"/>
      <c r="B303" s="67"/>
      <c r="C303" s="67"/>
      <c r="D303" s="67"/>
      <c r="E303" s="67"/>
      <c r="F303" s="67"/>
      <c r="G303" s="67"/>
      <c r="H303" s="67"/>
      <c r="I303" s="67"/>
      <c r="J303" s="67"/>
      <c r="K303" s="67"/>
      <c r="L303" s="67"/>
      <c r="M303" s="67"/>
      <c r="N303" s="67"/>
      <c r="O303" s="66"/>
      <c r="P303" s="66"/>
      <c r="Q303" s="67"/>
      <c r="R303" s="67"/>
      <c r="S303" s="67"/>
      <c r="T303" s="68"/>
      <c r="U303" s="67"/>
      <c r="V303" s="67"/>
      <c r="W303" s="67"/>
      <c r="X303" s="67"/>
      <c r="Y303" s="67"/>
      <c r="Z303" s="67"/>
    </row>
    <row r="304" spans="1:26" ht="30" customHeight="1" x14ac:dyDescent="0.2">
      <c r="A304" s="67"/>
      <c r="B304" s="67"/>
      <c r="C304" s="67"/>
      <c r="D304" s="67"/>
      <c r="E304" s="67"/>
      <c r="F304" s="67"/>
      <c r="G304" s="67"/>
      <c r="H304" s="67"/>
      <c r="I304" s="67"/>
      <c r="J304" s="67"/>
      <c r="K304" s="67"/>
      <c r="L304" s="67"/>
      <c r="M304" s="67"/>
      <c r="N304" s="67"/>
      <c r="O304" s="66"/>
      <c r="P304" s="66"/>
      <c r="Q304" s="67"/>
      <c r="R304" s="67"/>
      <c r="S304" s="67"/>
      <c r="T304" s="68"/>
      <c r="U304" s="67"/>
      <c r="V304" s="67"/>
      <c r="W304" s="67"/>
      <c r="X304" s="67"/>
      <c r="Y304" s="67"/>
      <c r="Z304" s="67"/>
    </row>
    <row r="305" spans="1:26" ht="30" customHeight="1" x14ac:dyDescent="0.2">
      <c r="A305" s="67"/>
      <c r="B305" s="67"/>
      <c r="C305" s="67"/>
      <c r="D305" s="67"/>
      <c r="E305" s="67"/>
      <c r="F305" s="67"/>
      <c r="G305" s="67"/>
      <c r="H305" s="67"/>
      <c r="I305" s="67"/>
      <c r="J305" s="67"/>
      <c r="K305" s="67"/>
      <c r="L305" s="67"/>
      <c r="M305" s="67"/>
      <c r="N305" s="67"/>
      <c r="O305" s="66"/>
      <c r="P305" s="66"/>
      <c r="Q305" s="67"/>
      <c r="R305" s="67"/>
      <c r="S305" s="67"/>
      <c r="T305" s="68"/>
      <c r="U305" s="67"/>
      <c r="V305" s="67"/>
      <c r="W305" s="67"/>
      <c r="X305" s="67"/>
      <c r="Y305" s="67"/>
      <c r="Z305" s="67"/>
    </row>
    <row r="306" spans="1:26" ht="30" customHeight="1" x14ac:dyDescent="0.2">
      <c r="A306" s="67"/>
      <c r="B306" s="67"/>
      <c r="C306" s="67"/>
      <c r="D306" s="67"/>
      <c r="E306" s="67"/>
      <c r="F306" s="67"/>
      <c r="G306" s="67"/>
      <c r="H306" s="67"/>
      <c r="I306" s="67"/>
      <c r="J306" s="67"/>
      <c r="K306" s="67"/>
      <c r="L306" s="67"/>
      <c r="M306" s="67"/>
      <c r="N306" s="67"/>
      <c r="O306" s="66"/>
      <c r="P306" s="66"/>
      <c r="Q306" s="67"/>
      <c r="R306" s="67"/>
      <c r="S306" s="67"/>
      <c r="T306" s="68"/>
      <c r="U306" s="67"/>
      <c r="V306" s="67"/>
      <c r="W306" s="67"/>
      <c r="X306" s="67"/>
      <c r="Y306" s="67"/>
      <c r="Z306" s="67"/>
    </row>
    <row r="307" spans="1:26" ht="30" customHeight="1" x14ac:dyDescent="0.2">
      <c r="A307" s="67"/>
      <c r="B307" s="67"/>
      <c r="C307" s="67"/>
      <c r="D307" s="67"/>
      <c r="E307" s="67"/>
      <c r="F307" s="67"/>
      <c r="G307" s="67"/>
      <c r="H307" s="67"/>
      <c r="I307" s="67"/>
      <c r="J307" s="67"/>
      <c r="K307" s="67"/>
      <c r="L307" s="67"/>
      <c r="M307" s="67"/>
      <c r="N307" s="67"/>
      <c r="O307" s="66"/>
      <c r="P307" s="66"/>
      <c r="Q307" s="67"/>
      <c r="R307" s="67"/>
      <c r="S307" s="67"/>
      <c r="T307" s="68"/>
      <c r="U307" s="67"/>
      <c r="V307" s="67"/>
      <c r="W307" s="67"/>
      <c r="X307" s="67"/>
      <c r="Y307" s="67"/>
      <c r="Z307" s="67"/>
    </row>
    <row r="308" spans="1:26" ht="30" customHeight="1" x14ac:dyDescent="0.2">
      <c r="A308" s="67"/>
      <c r="B308" s="67"/>
      <c r="C308" s="67"/>
      <c r="D308" s="67"/>
      <c r="E308" s="67"/>
      <c r="F308" s="67"/>
      <c r="G308" s="67"/>
      <c r="H308" s="67"/>
      <c r="I308" s="67"/>
      <c r="J308" s="67"/>
      <c r="K308" s="67"/>
      <c r="L308" s="67"/>
      <c r="M308" s="67"/>
      <c r="N308" s="67"/>
      <c r="O308" s="66"/>
      <c r="P308" s="66"/>
      <c r="Q308" s="67"/>
      <c r="R308" s="67"/>
      <c r="S308" s="67"/>
      <c r="T308" s="68"/>
      <c r="U308" s="67"/>
      <c r="V308" s="67"/>
      <c r="W308" s="67"/>
      <c r="X308" s="67"/>
      <c r="Y308" s="67"/>
      <c r="Z308" s="67"/>
    </row>
    <row r="309" spans="1:26" ht="30" customHeight="1" x14ac:dyDescent="0.2">
      <c r="A309" s="67"/>
      <c r="B309" s="67"/>
      <c r="C309" s="67"/>
      <c r="D309" s="67"/>
      <c r="E309" s="67"/>
      <c r="F309" s="67"/>
      <c r="G309" s="67"/>
      <c r="H309" s="67"/>
      <c r="I309" s="67"/>
      <c r="J309" s="67"/>
      <c r="K309" s="67"/>
      <c r="L309" s="67"/>
      <c r="M309" s="67"/>
      <c r="N309" s="67"/>
      <c r="O309" s="66"/>
      <c r="P309" s="66"/>
      <c r="Q309" s="67"/>
      <c r="R309" s="67"/>
      <c r="S309" s="67"/>
      <c r="T309" s="68"/>
      <c r="U309" s="67"/>
      <c r="V309" s="67"/>
      <c r="W309" s="67"/>
      <c r="X309" s="67"/>
      <c r="Y309" s="67"/>
      <c r="Z309" s="67"/>
    </row>
    <row r="310" spans="1:26" ht="30" customHeight="1" x14ac:dyDescent="0.2">
      <c r="A310" s="67"/>
      <c r="B310" s="67"/>
      <c r="C310" s="67"/>
      <c r="D310" s="67"/>
      <c r="E310" s="67"/>
      <c r="F310" s="67"/>
      <c r="G310" s="67"/>
      <c r="H310" s="67"/>
      <c r="I310" s="67"/>
      <c r="J310" s="67"/>
      <c r="K310" s="67"/>
      <c r="L310" s="67"/>
      <c r="M310" s="67"/>
      <c r="N310" s="67"/>
      <c r="O310" s="66"/>
      <c r="P310" s="66"/>
      <c r="Q310" s="67"/>
      <c r="R310" s="67"/>
      <c r="S310" s="67"/>
      <c r="T310" s="68"/>
      <c r="U310" s="67"/>
      <c r="V310" s="67"/>
      <c r="W310" s="67"/>
      <c r="X310" s="67"/>
      <c r="Y310" s="67"/>
      <c r="Z310" s="67"/>
    </row>
    <row r="311" spans="1:26" ht="30" customHeight="1" x14ac:dyDescent="0.2">
      <c r="A311" s="67"/>
      <c r="B311" s="67"/>
      <c r="C311" s="67"/>
      <c r="D311" s="67"/>
      <c r="E311" s="67"/>
      <c r="F311" s="67"/>
      <c r="G311" s="67"/>
      <c r="H311" s="67"/>
      <c r="I311" s="67"/>
      <c r="J311" s="67"/>
      <c r="K311" s="67"/>
      <c r="L311" s="67"/>
      <c r="M311" s="67"/>
      <c r="N311" s="67"/>
      <c r="O311" s="66"/>
      <c r="P311" s="66"/>
      <c r="Q311" s="67"/>
      <c r="R311" s="67"/>
      <c r="S311" s="67"/>
      <c r="T311" s="68"/>
      <c r="U311" s="67"/>
      <c r="V311" s="67"/>
      <c r="W311" s="67"/>
      <c r="X311" s="67"/>
      <c r="Y311" s="67"/>
      <c r="Z311" s="67"/>
    </row>
    <row r="312" spans="1:26" ht="30" customHeight="1" x14ac:dyDescent="0.2">
      <c r="A312" s="67"/>
      <c r="B312" s="67"/>
      <c r="C312" s="67"/>
      <c r="D312" s="67"/>
      <c r="E312" s="67"/>
      <c r="F312" s="67"/>
      <c r="G312" s="67"/>
      <c r="H312" s="67"/>
      <c r="I312" s="67"/>
      <c r="J312" s="67"/>
      <c r="K312" s="67"/>
      <c r="L312" s="67"/>
      <c r="M312" s="67"/>
      <c r="N312" s="67"/>
      <c r="O312" s="66"/>
      <c r="P312" s="66"/>
      <c r="Q312" s="67"/>
      <c r="R312" s="67"/>
      <c r="S312" s="67"/>
      <c r="T312" s="68"/>
      <c r="U312" s="67"/>
      <c r="V312" s="67"/>
      <c r="W312" s="67"/>
      <c r="X312" s="67"/>
      <c r="Y312" s="67"/>
      <c r="Z312" s="67"/>
    </row>
    <row r="313" spans="1:26" ht="30" customHeight="1" x14ac:dyDescent="0.2">
      <c r="A313" s="67"/>
      <c r="B313" s="67"/>
      <c r="C313" s="67"/>
      <c r="D313" s="67"/>
      <c r="E313" s="67"/>
      <c r="F313" s="67"/>
      <c r="G313" s="67"/>
      <c r="H313" s="67"/>
      <c r="I313" s="67"/>
      <c r="J313" s="67"/>
      <c r="K313" s="67"/>
      <c r="L313" s="67"/>
      <c r="M313" s="67"/>
      <c r="N313" s="67"/>
      <c r="O313" s="66"/>
      <c r="P313" s="66"/>
      <c r="Q313" s="67"/>
      <c r="R313" s="67"/>
      <c r="S313" s="67"/>
      <c r="T313" s="68"/>
      <c r="U313" s="67"/>
      <c r="V313" s="67"/>
      <c r="W313" s="67"/>
      <c r="X313" s="67"/>
      <c r="Y313" s="67"/>
      <c r="Z313" s="67"/>
    </row>
    <row r="314" spans="1:26" ht="30" customHeight="1" x14ac:dyDescent="0.2">
      <c r="A314" s="67"/>
      <c r="B314" s="67"/>
      <c r="C314" s="67"/>
      <c r="D314" s="67"/>
      <c r="E314" s="67"/>
      <c r="F314" s="67"/>
      <c r="G314" s="67"/>
      <c r="H314" s="67"/>
      <c r="I314" s="67"/>
      <c r="J314" s="67"/>
      <c r="K314" s="67"/>
      <c r="L314" s="67"/>
      <c r="M314" s="67"/>
      <c r="N314" s="67"/>
      <c r="O314" s="66"/>
      <c r="P314" s="66"/>
      <c r="Q314" s="67"/>
      <c r="R314" s="67"/>
      <c r="S314" s="67"/>
      <c r="T314" s="68"/>
      <c r="U314" s="67"/>
      <c r="V314" s="67"/>
      <c r="W314" s="67"/>
      <c r="X314" s="67"/>
      <c r="Y314" s="67"/>
      <c r="Z314" s="67"/>
    </row>
    <row r="315" spans="1:26" ht="30" customHeight="1" x14ac:dyDescent="0.2">
      <c r="A315" s="67"/>
      <c r="B315" s="67"/>
      <c r="C315" s="67"/>
      <c r="D315" s="67"/>
      <c r="E315" s="67"/>
      <c r="F315" s="67"/>
      <c r="G315" s="67"/>
      <c r="H315" s="67"/>
      <c r="I315" s="67"/>
      <c r="J315" s="67"/>
      <c r="K315" s="67"/>
      <c r="L315" s="67"/>
      <c r="M315" s="67"/>
      <c r="N315" s="67"/>
      <c r="O315" s="66"/>
      <c r="P315" s="66"/>
      <c r="Q315" s="67"/>
      <c r="R315" s="67"/>
      <c r="S315" s="67"/>
      <c r="T315" s="68"/>
      <c r="U315" s="67"/>
      <c r="V315" s="67"/>
      <c r="W315" s="67"/>
      <c r="X315" s="67"/>
      <c r="Y315" s="67"/>
      <c r="Z315" s="67"/>
    </row>
    <row r="316" spans="1:26" ht="30" customHeight="1" x14ac:dyDescent="0.2">
      <c r="A316" s="67"/>
      <c r="B316" s="67"/>
      <c r="C316" s="67"/>
      <c r="D316" s="67"/>
      <c r="E316" s="67"/>
      <c r="F316" s="67"/>
      <c r="G316" s="67"/>
      <c r="H316" s="67"/>
      <c r="I316" s="67"/>
      <c r="J316" s="67"/>
      <c r="K316" s="67"/>
      <c r="L316" s="67"/>
      <c r="M316" s="67"/>
      <c r="N316" s="67"/>
      <c r="O316" s="66"/>
      <c r="P316" s="66"/>
      <c r="Q316" s="67"/>
      <c r="R316" s="67"/>
      <c r="S316" s="67"/>
      <c r="T316" s="68"/>
      <c r="U316" s="67"/>
      <c r="V316" s="67"/>
      <c r="W316" s="67"/>
      <c r="X316" s="67"/>
      <c r="Y316" s="67"/>
      <c r="Z316" s="67"/>
    </row>
    <row r="317" spans="1:26" ht="30" customHeight="1" x14ac:dyDescent="0.2">
      <c r="A317" s="67"/>
      <c r="B317" s="67"/>
      <c r="C317" s="67"/>
      <c r="D317" s="67"/>
      <c r="E317" s="67"/>
      <c r="F317" s="67"/>
      <c r="G317" s="67"/>
      <c r="H317" s="67"/>
      <c r="I317" s="67"/>
      <c r="J317" s="67"/>
      <c r="K317" s="67"/>
      <c r="L317" s="67"/>
      <c r="M317" s="67"/>
      <c r="N317" s="67"/>
      <c r="O317" s="66"/>
      <c r="P317" s="66"/>
      <c r="Q317" s="67"/>
      <c r="R317" s="67"/>
      <c r="S317" s="67"/>
      <c r="T317" s="68"/>
      <c r="U317" s="67"/>
      <c r="V317" s="67"/>
      <c r="W317" s="67"/>
      <c r="X317" s="67"/>
      <c r="Y317" s="67"/>
      <c r="Z317" s="67"/>
    </row>
    <row r="318" spans="1:26" ht="30" customHeight="1" x14ac:dyDescent="0.2">
      <c r="A318" s="67"/>
      <c r="B318" s="67"/>
      <c r="C318" s="67"/>
      <c r="D318" s="67"/>
      <c r="E318" s="67"/>
      <c r="F318" s="67"/>
      <c r="G318" s="67"/>
      <c r="H318" s="67"/>
      <c r="I318" s="67"/>
      <c r="J318" s="67"/>
      <c r="K318" s="67"/>
      <c r="L318" s="67"/>
      <c r="M318" s="67"/>
      <c r="N318" s="67"/>
      <c r="O318" s="66"/>
      <c r="P318" s="66"/>
      <c r="Q318" s="67"/>
      <c r="R318" s="67"/>
      <c r="S318" s="67"/>
      <c r="T318" s="68"/>
      <c r="U318" s="67"/>
      <c r="V318" s="67"/>
      <c r="W318" s="67"/>
      <c r="X318" s="67"/>
      <c r="Y318" s="67"/>
      <c r="Z318" s="67"/>
    </row>
    <row r="319" spans="1:26" ht="30" customHeight="1" x14ac:dyDescent="0.2">
      <c r="A319" s="67"/>
      <c r="B319" s="67"/>
      <c r="C319" s="67"/>
      <c r="D319" s="67"/>
      <c r="E319" s="67"/>
      <c r="F319" s="67"/>
      <c r="G319" s="67"/>
      <c r="H319" s="67"/>
      <c r="I319" s="67"/>
      <c r="J319" s="67"/>
      <c r="K319" s="67"/>
      <c r="L319" s="67"/>
      <c r="M319" s="67"/>
      <c r="N319" s="67"/>
      <c r="O319" s="66"/>
      <c r="P319" s="66"/>
      <c r="Q319" s="67"/>
      <c r="R319" s="67"/>
      <c r="S319" s="67"/>
      <c r="T319" s="68"/>
      <c r="U319" s="67"/>
      <c r="V319" s="67"/>
      <c r="W319" s="67"/>
      <c r="X319" s="67"/>
      <c r="Y319" s="67"/>
      <c r="Z319" s="67"/>
    </row>
    <row r="320" spans="1:26" ht="30" customHeight="1" x14ac:dyDescent="0.2">
      <c r="A320" s="67"/>
      <c r="B320" s="67"/>
      <c r="C320" s="67"/>
      <c r="D320" s="67"/>
      <c r="E320" s="67"/>
      <c r="F320" s="67"/>
      <c r="G320" s="67"/>
      <c r="H320" s="67"/>
      <c r="I320" s="67"/>
      <c r="J320" s="67"/>
      <c r="K320" s="67"/>
      <c r="L320" s="67"/>
      <c r="M320" s="67"/>
      <c r="N320" s="67"/>
      <c r="O320" s="66"/>
      <c r="P320" s="66"/>
      <c r="Q320" s="67"/>
      <c r="R320" s="67"/>
      <c r="S320" s="67"/>
      <c r="T320" s="68"/>
      <c r="U320" s="67"/>
      <c r="V320" s="67"/>
      <c r="W320" s="67"/>
      <c r="X320" s="67"/>
      <c r="Y320" s="67"/>
      <c r="Z320" s="67"/>
    </row>
    <row r="321" spans="1:26" ht="30" customHeight="1" x14ac:dyDescent="0.2">
      <c r="A321" s="67"/>
      <c r="B321" s="67"/>
      <c r="C321" s="67"/>
      <c r="D321" s="67"/>
      <c r="E321" s="67"/>
      <c r="F321" s="67"/>
      <c r="G321" s="67"/>
      <c r="H321" s="67"/>
      <c r="I321" s="67"/>
      <c r="J321" s="67"/>
      <c r="K321" s="67"/>
      <c r="L321" s="67"/>
      <c r="M321" s="67"/>
      <c r="N321" s="67"/>
      <c r="O321" s="66"/>
      <c r="P321" s="66"/>
      <c r="Q321" s="67"/>
      <c r="R321" s="67"/>
      <c r="S321" s="67"/>
      <c r="T321" s="68"/>
      <c r="U321" s="67"/>
      <c r="V321" s="67"/>
      <c r="W321" s="67"/>
      <c r="X321" s="67"/>
      <c r="Y321" s="67"/>
      <c r="Z321" s="67"/>
    </row>
    <row r="322" spans="1:26" ht="30" customHeight="1" x14ac:dyDescent="0.2">
      <c r="A322" s="67"/>
      <c r="B322" s="67"/>
      <c r="C322" s="67"/>
      <c r="D322" s="67"/>
      <c r="E322" s="67"/>
      <c r="F322" s="67"/>
      <c r="G322" s="67"/>
      <c r="H322" s="67"/>
      <c r="I322" s="67"/>
      <c r="J322" s="67"/>
      <c r="K322" s="67"/>
      <c r="L322" s="67"/>
      <c r="M322" s="67"/>
      <c r="N322" s="67"/>
      <c r="O322" s="66"/>
      <c r="P322" s="66"/>
      <c r="Q322" s="67"/>
      <c r="R322" s="67"/>
      <c r="S322" s="67"/>
      <c r="T322" s="68"/>
      <c r="U322" s="67"/>
      <c r="V322" s="67"/>
      <c r="W322" s="67"/>
      <c r="X322" s="67"/>
      <c r="Y322" s="67"/>
      <c r="Z322" s="67"/>
    </row>
    <row r="323" spans="1:26" ht="30" customHeight="1" x14ac:dyDescent="0.2">
      <c r="A323" s="67"/>
      <c r="B323" s="67"/>
      <c r="C323" s="67"/>
      <c r="D323" s="67"/>
      <c r="E323" s="67"/>
      <c r="F323" s="67"/>
      <c r="G323" s="67"/>
      <c r="H323" s="67"/>
      <c r="I323" s="67"/>
      <c r="J323" s="67"/>
      <c r="K323" s="67"/>
      <c r="L323" s="67"/>
      <c r="M323" s="67"/>
      <c r="N323" s="67"/>
      <c r="O323" s="66"/>
      <c r="P323" s="66"/>
      <c r="Q323" s="67"/>
      <c r="R323" s="67"/>
      <c r="S323" s="67"/>
      <c r="T323" s="68"/>
      <c r="U323" s="67"/>
      <c r="V323" s="67"/>
      <c r="W323" s="67"/>
      <c r="X323" s="67"/>
      <c r="Y323" s="67"/>
      <c r="Z323" s="67"/>
    </row>
    <row r="324" spans="1:26" ht="30" customHeight="1" x14ac:dyDescent="0.2">
      <c r="A324" s="67"/>
      <c r="B324" s="67"/>
      <c r="C324" s="67"/>
      <c r="D324" s="67"/>
      <c r="E324" s="67"/>
      <c r="F324" s="67"/>
      <c r="G324" s="67"/>
      <c r="H324" s="67"/>
      <c r="I324" s="67"/>
      <c r="J324" s="67"/>
      <c r="K324" s="67"/>
      <c r="L324" s="67"/>
      <c r="M324" s="67"/>
      <c r="N324" s="67"/>
      <c r="O324" s="66"/>
      <c r="P324" s="66"/>
      <c r="Q324" s="67"/>
      <c r="R324" s="67"/>
      <c r="S324" s="67"/>
      <c r="T324" s="68"/>
      <c r="U324" s="67"/>
      <c r="V324" s="67"/>
      <c r="W324" s="67"/>
      <c r="X324" s="67"/>
      <c r="Y324" s="67"/>
      <c r="Z324" s="67"/>
    </row>
    <row r="325" spans="1:26" ht="30" customHeight="1" x14ac:dyDescent="0.2">
      <c r="A325" s="67"/>
      <c r="B325" s="67"/>
      <c r="C325" s="67"/>
      <c r="D325" s="67"/>
      <c r="E325" s="67"/>
      <c r="F325" s="67"/>
      <c r="G325" s="67"/>
      <c r="H325" s="67"/>
      <c r="I325" s="67"/>
      <c r="J325" s="67"/>
      <c r="K325" s="67"/>
      <c r="L325" s="67"/>
      <c r="M325" s="67"/>
      <c r="N325" s="67"/>
      <c r="O325" s="66"/>
      <c r="P325" s="66"/>
      <c r="Q325" s="67"/>
      <c r="R325" s="67"/>
      <c r="S325" s="67"/>
      <c r="T325" s="68"/>
      <c r="U325" s="67"/>
      <c r="V325" s="67"/>
      <c r="W325" s="67"/>
      <c r="X325" s="67"/>
      <c r="Y325" s="67"/>
      <c r="Z325" s="67"/>
    </row>
    <row r="326" spans="1:26" ht="30" customHeight="1" x14ac:dyDescent="0.2">
      <c r="A326" s="67"/>
      <c r="B326" s="67"/>
      <c r="C326" s="67"/>
      <c r="D326" s="67"/>
      <c r="E326" s="67"/>
      <c r="F326" s="67"/>
      <c r="G326" s="67"/>
      <c r="H326" s="67"/>
      <c r="I326" s="67"/>
      <c r="J326" s="67"/>
      <c r="K326" s="67"/>
      <c r="L326" s="67"/>
      <c r="M326" s="67"/>
      <c r="N326" s="67"/>
      <c r="O326" s="66"/>
      <c r="P326" s="66"/>
      <c r="Q326" s="67"/>
      <c r="R326" s="67"/>
      <c r="S326" s="67"/>
      <c r="T326" s="68"/>
      <c r="U326" s="67"/>
      <c r="V326" s="67"/>
      <c r="W326" s="67"/>
      <c r="X326" s="67"/>
      <c r="Y326" s="67"/>
      <c r="Z326" s="67"/>
    </row>
    <row r="327" spans="1:26" ht="30" customHeight="1" x14ac:dyDescent="0.2">
      <c r="A327" s="67"/>
      <c r="B327" s="67"/>
      <c r="C327" s="67"/>
      <c r="D327" s="67"/>
      <c r="E327" s="67"/>
      <c r="F327" s="67"/>
      <c r="G327" s="67"/>
      <c r="H327" s="67"/>
      <c r="I327" s="67"/>
      <c r="J327" s="67"/>
      <c r="K327" s="67"/>
      <c r="L327" s="67"/>
      <c r="M327" s="67"/>
      <c r="N327" s="67"/>
      <c r="O327" s="66"/>
      <c r="P327" s="66"/>
      <c r="Q327" s="67"/>
      <c r="R327" s="67"/>
      <c r="S327" s="67"/>
      <c r="T327" s="68"/>
      <c r="U327" s="67"/>
      <c r="V327" s="67"/>
      <c r="W327" s="67"/>
      <c r="X327" s="67"/>
      <c r="Y327" s="67"/>
      <c r="Z327" s="67"/>
    </row>
    <row r="328" spans="1:26" ht="30" customHeight="1" x14ac:dyDescent="0.2">
      <c r="A328" s="67"/>
      <c r="B328" s="67"/>
      <c r="C328" s="67"/>
      <c r="D328" s="67"/>
      <c r="E328" s="67"/>
      <c r="F328" s="67"/>
      <c r="G328" s="67"/>
      <c r="H328" s="67"/>
      <c r="I328" s="67"/>
      <c r="J328" s="67"/>
      <c r="K328" s="67"/>
      <c r="L328" s="67"/>
      <c r="M328" s="67"/>
      <c r="N328" s="67"/>
      <c r="O328" s="66"/>
      <c r="P328" s="66"/>
      <c r="Q328" s="67"/>
      <c r="R328" s="67"/>
      <c r="S328" s="67"/>
      <c r="T328" s="68"/>
      <c r="U328" s="67"/>
      <c r="V328" s="67"/>
      <c r="W328" s="67"/>
      <c r="X328" s="67"/>
      <c r="Y328" s="67"/>
      <c r="Z328" s="67"/>
    </row>
    <row r="329" spans="1:26" ht="30" customHeight="1" x14ac:dyDescent="0.2">
      <c r="A329" s="67"/>
      <c r="B329" s="67"/>
      <c r="C329" s="67"/>
      <c r="D329" s="67"/>
      <c r="E329" s="67"/>
      <c r="F329" s="67"/>
      <c r="G329" s="67"/>
      <c r="H329" s="67"/>
      <c r="I329" s="67"/>
      <c r="J329" s="67"/>
      <c r="K329" s="67"/>
      <c r="L329" s="67"/>
      <c r="M329" s="67"/>
      <c r="N329" s="67"/>
      <c r="O329" s="66"/>
      <c r="P329" s="66"/>
      <c r="Q329" s="67"/>
      <c r="R329" s="67"/>
      <c r="S329" s="67"/>
      <c r="T329" s="68"/>
      <c r="U329" s="67"/>
      <c r="V329" s="67"/>
      <c r="W329" s="67"/>
      <c r="X329" s="67"/>
      <c r="Y329" s="67"/>
      <c r="Z329" s="67"/>
    </row>
    <row r="330" spans="1:26" ht="30" customHeight="1" x14ac:dyDescent="0.2">
      <c r="A330" s="67"/>
      <c r="B330" s="67"/>
      <c r="C330" s="67"/>
      <c r="D330" s="67"/>
      <c r="E330" s="67"/>
      <c r="F330" s="67"/>
      <c r="G330" s="67"/>
      <c r="H330" s="67"/>
      <c r="I330" s="67"/>
      <c r="J330" s="67"/>
      <c r="K330" s="67"/>
      <c r="L330" s="67"/>
      <c r="M330" s="67"/>
      <c r="N330" s="67"/>
      <c r="O330" s="66"/>
      <c r="P330" s="66"/>
      <c r="Q330" s="67"/>
      <c r="R330" s="67"/>
      <c r="S330" s="67"/>
      <c r="T330" s="68"/>
      <c r="U330" s="67"/>
      <c r="V330" s="67"/>
      <c r="W330" s="67"/>
      <c r="X330" s="67"/>
      <c r="Y330" s="67"/>
      <c r="Z330" s="67"/>
    </row>
    <row r="331" spans="1:26" ht="30" customHeight="1" x14ac:dyDescent="0.2">
      <c r="A331" s="67"/>
      <c r="B331" s="67"/>
      <c r="C331" s="67"/>
      <c r="D331" s="67"/>
      <c r="E331" s="67"/>
      <c r="F331" s="67"/>
      <c r="G331" s="67"/>
      <c r="H331" s="67"/>
      <c r="I331" s="67"/>
      <c r="J331" s="67"/>
      <c r="K331" s="67"/>
      <c r="L331" s="67"/>
      <c r="M331" s="67"/>
      <c r="N331" s="67"/>
      <c r="O331" s="66"/>
      <c r="P331" s="66"/>
      <c r="Q331" s="67"/>
      <c r="R331" s="67"/>
      <c r="S331" s="67"/>
      <c r="T331" s="68"/>
      <c r="U331" s="67"/>
      <c r="V331" s="67"/>
      <c r="W331" s="67"/>
      <c r="X331" s="67"/>
      <c r="Y331" s="67"/>
      <c r="Z331" s="67"/>
    </row>
    <row r="332" spans="1:26" ht="30" customHeight="1" x14ac:dyDescent="0.2">
      <c r="A332" s="67"/>
      <c r="B332" s="67"/>
      <c r="C332" s="67"/>
      <c r="D332" s="67"/>
      <c r="E332" s="67"/>
      <c r="F332" s="67"/>
      <c r="G332" s="67"/>
      <c r="H332" s="67"/>
      <c r="I332" s="67"/>
      <c r="J332" s="67"/>
      <c r="K332" s="67"/>
      <c r="L332" s="67"/>
      <c r="M332" s="67"/>
      <c r="N332" s="67"/>
      <c r="O332" s="66"/>
      <c r="P332" s="66"/>
      <c r="Q332" s="67"/>
      <c r="R332" s="67"/>
      <c r="S332" s="67"/>
      <c r="T332" s="68"/>
      <c r="U332" s="67"/>
      <c r="V332" s="67"/>
      <c r="W332" s="67"/>
      <c r="X332" s="67"/>
      <c r="Y332" s="67"/>
      <c r="Z332" s="67"/>
    </row>
    <row r="333" spans="1:26" ht="30" customHeight="1" x14ac:dyDescent="0.2">
      <c r="A333" s="67"/>
      <c r="B333" s="67"/>
      <c r="C333" s="67"/>
      <c r="D333" s="67"/>
      <c r="E333" s="67"/>
      <c r="F333" s="67"/>
      <c r="G333" s="67"/>
      <c r="H333" s="67"/>
      <c r="I333" s="67"/>
      <c r="J333" s="67"/>
      <c r="K333" s="67"/>
      <c r="L333" s="67"/>
      <c r="M333" s="67"/>
      <c r="N333" s="67"/>
      <c r="O333" s="66"/>
      <c r="P333" s="66"/>
      <c r="Q333" s="67"/>
      <c r="R333" s="67"/>
      <c r="S333" s="67"/>
      <c r="T333" s="68"/>
      <c r="U333" s="67"/>
      <c r="V333" s="67"/>
      <c r="W333" s="67"/>
      <c r="X333" s="67"/>
      <c r="Y333" s="67"/>
      <c r="Z333" s="67"/>
    </row>
    <row r="334" spans="1:26" ht="30" customHeight="1" x14ac:dyDescent="0.2">
      <c r="A334" s="67"/>
      <c r="B334" s="67"/>
      <c r="C334" s="67"/>
      <c r="D334" s="67"/>
      <c r="E334" s="67"/>
      <c r="F334" s="67"/>
      <c r="G334" s="67"/>
      <c r="H334" s="67"/>
      <c r="I334" s="67"/>
      <c r="J334" s="67"/>
      <c r="K334" s="67"/>
      <c r="L334" s="67"/>
      <c r="M334" s="67"/>
      <c r="N334" s="67"/>
      <c r="O334" s="66"/>
      <c r="P334" s="66"/>
      <c r="Q334" s="67"/>
      <c r="R334" s="67"/>
      <c r="S334" s="67"/>
      <c r="T334" s="68"/>
      <c r="U334" s="67"/>
      <c r="V334" s="67"/>
      <c r="W334" s="67"/>
      <c r="X334" s="67"/>
      <c r="Y334" s="67"/>
      <c r="Z334" s="67"/>
    </row>
    <row r="335" spans="1:26" ht="30" customHeight="1" x14ac:dyDescent="0.2">
      <c r="A335" s="67"/>
      <c r="B335" s="67"/>
      <c r="C335" s="67"/>
      <c r="D335" s="67"/>
      <c r="E335" s="67"/>
      <c r="F335" s="67"/>
      <c r="G335" s="67"/>
      <c r="H335" s="67"/>
      <c r="I335" s="67"/>
      <c r="J335" s="67"/>
      <c r="K335" s="67"/>
      <c r="L335" s="67"/>
      <c r="M335" s="67"/>
      <c r="N335" s="67"/>
      <c r="O335" s="66"/>
      <c r="P335" s="66"/>
      <c r="Q335" s="67"/>
      <c r="R335" s="67"/>
      <c r="S335" s="67"/>
      <c r="T335" s="68"/>
      <c r="U335" s="67"/>
      <c r="V335" s="67"/>
      <c r="W335" s="67"/>
      <c r="X335" s="67"/>
      <c r="Y335" s="67"/>
      <c r="Z335" s="67"/>
    </row>
    <row r="336" spans="1:26" ht="30" customHeight="1" x14ac:dyDescent="0.2">
      <c r="A336" s="67"/>
      <c r="B336" s="67"/>
      <c r="C336" s="67"/>
      <c r="D336" s="67"/>
      <c r="E336" s="67"/>
      <c r="F336" s="67"/>
      <c r="G336" s="67"/>
      <c r="H336" s="67"/>
      <c r="I336" s="67"/>
      <c r="J336" s="67"/>
      <c r="K336" s="67"/>
      <c r="L336" s="67"/>
      <c r="M336" s="67"/>
      <c r="N336" s="67"/>
      <c r="O336" s="66"/>
      <c r="P336" s="66"/>
      <c r="Q336" s="67"/>
      <c r="R336" s="67"/>
      <c r="S336" s="67"/>
      <c r="T336" s="68"/>
      <c r="U336" s="67"/>
      <c r="V336" s="67"/>
      <c r="W336" s="67"/>
      <c r="X336" s="67"/>
      <c r="Y336" s="67"/>
      <c r="Z336" s="67"/>
    </row>
    <row r="337" spans="1:26" ht="30" customHeight="1" x14ac:dyDescent="0.2">
      <c r="A337" s="67"/>
      <c r="B337" s="67"/>
      <c r="C337" s="67"/>
      <c r="D337" s="67"/>
      <c r="E337" s="67"/>
      <c r="F337" s="67"/>
      <c r="G337" s="67"/>
      <c r="H337" s="67"/>
      <c r="I337" s="67"/>
      <c r="J337" s="67"/>
      <c r="K337" s="67"/>
      <c r="L337" s="67"/>
      <c r="M337" s="67"/>
      <c r="N337" s="67"/>
      <c r="O337" s="66"/>
      <c r="P337" s="66"/>
      <c r="Q337" s="67"/>
      <c r="R337" s="67"/>
      <c r="S337" s="67"/>
      <c r="T337" s="68"/>
      <c r="U337" s="67"/>
      <c r="V337" s="67"/>
      <c r="W337" s="67"/>
      <c r="X337" s="67"/>
      <c r="Y337" s="67"/>
      <c r="Z337" s="67"/>
    </row>
    <row r="338" spans="1:26" ht="30" customHeight="1" x14ac:dyDescent="0.2">
      <c r="A338" s="67"/>
      <c r="B338" s="67"/>
      <c r="C338" s="67"/>
      <c r="D338" s="67"/>
      <c r="E338" s="67"/>
      <c r="F338" s="67"/>
      <c r="G338" s="67"/>
      <c r="H338" s="67"/>
      <c r="I338" s="67"/>
      <c r="J338" s="67"/>
      <c r="K338" s="67"/>
      <c r="L338" s="67"/>
      <c r="M338" s="67"/>
      <c r="N338" s="67"/>
      <c r="O338" s="66"/>
      <c r="P338" s="66"/>
      <c r="Q338" s="67"/>
      <c r="R338" s="67"/>
      <c r="S338" s="67"/>
      <c r="T338" s="68"/>
      <c r="U338" s="67"/>
      <c r="V338" s="67"/>
      <c r="W338" s="67"/>
      <c r="X338" s="67"/>
      <c r="Y338" s="67"/>
      <c r="Z338" s="67"/>
    </row>
    <row r="339" spans="1:26" ht="30" customHeight="1" x14ac:dyDescent="0.2">
      <c r="A339" s="67"/>
      <c r="B339" s="67"/>
      <c r="C339" s="67"/>
      <c r="D339" s="67"/>
      <c r="E339" s="67"/>
      <c r="F339" s="67"/>
      <c r="G339" s="67"/>
      <c r="H339" s="67"/>
      <c r="I339" s="67"/>
      <c r="J339" s="67"/>
      <c r="K339" s="67"/>
      <c r="L339" s="67"/>
      <c r="M339" s="67"/>
      <c r="N339" s="67"/>
      <c r="O339" s="66"/>
      <c r="P339" s="66"/>
      <c r="Q339" s="67"/>
      <c r="R339" s="67"/>
      <c r="S339" s="67"/>
      <c r="T339" s="68"/>
      <c r="U339" s="67"/>
      <c r="V339" s="67"/>
      <c r="W339" s="67"/>
      <c r="X339" s="67"/>
      <c r="Y339" s="67"/>
      <c r="Z339" s="67"/>
    </row>
    <row r="340" spans="1:26" ht="30" customHeight="1" x14ac:dyDescent="0.2">
      <c r="A340" s="67"/>
      <c r="B340" s="67"/>
      <c r="C340" s="67"/>
      <c r="D340" s="67"/>
      <c r="E340" s="67"/>
      <c r="F340" s="67"/>
      <c r="G340" s="67"/>
      <c r="H340" s="67"/>
      <c r="I340" s="67"/>
      <c r="J340" s="67"/>
      <c r="K340" s="67"/>
      <c r="L340" s="67"/>
      <c r="M340" s="67"/>
      <c r="N340" s="67"/>
      <c r="O340" s="66"/>
      <c r="P340" s="66"/>
      <c r="Q340" s="67"/>
      <c r="R340" s="67"/>
      <c r="S340" s="67"/>
      <c r="T340" s="68"/>
      <c r="U340" s="67"/>
      <c r="V340" s="67"/>
      <c r="W340" s="67"/>
      <c r="X340" s="67"/>
      <c r="Y340" s="67"/>
      <c r="Z340" s="67"/>
    </row>
    <row r="341" spans="1:26" ht="30" customHeight="1" x14ac:dyDescent="0.2">
      <c r="A341" s="67"/>
      <c r="B341" s="67"/>
      <c r="C341" s="67"/>
      <c r="D341" s="67"/>
      <c r="E341" s="67"/>
      <c r="F341" s="67"/>
      <c r="G341" s="67"/>
      <c r="H341" s="67"/>
      <c r="I341" s="67"/>
      <c r="J341" s="67"/>
      <c r="K341" s="67"/>
      <c r="L341" s="67"/>
      <c r="M341" s="67"/>
      <c r="N341" s="67"/>
      <c r="O341" s="66"/>
      <c r="P341" s="66"/>
      <c r="Q341" s="67"/>
      <c r="R341" s="67"/>
      <c r="S341" s="67"/>
      <c r="T341" s="68"/>
      <c r="U341" s="67"/>
      <c r="V341" s="67"/>
      <c r="W341" s="67"/>
      <c r="X341" s="67"/>
      <c r="Y341" s="67"/>
      <c r="Z341" s="67"/>
    </row>
    <row r="342" spans="1:26" ht="30" customHeight="1" x14ac:dyDescent="0.2">
      <c r="A342" s="67"/>
      <c r="B342" s="67"/>
      <c r="C342" s="67"/>
      <c r="D342" s="67"/>
      <c r="E342" s="67"/>
      <c r="F342" s="67"/>
      <c r="G342" s="67"/>
      <c r="H342" s="67"/>
      <c r="I342" s="67"/>
      <c r="J342" s="67"/>
      <c r="K342" s="67"/>
      <c r="L342" s="67"/>
      <c r="M342" s="67"/>
      <c r="N342" s="67"/>
      <c r="O342" s="66"/>
      <c r="P342" s="66"/>
      <c r="Q342" s="67"/>
      <c r="R342" s="67"/>
      <c r="S342" s="67"/>
      <c r="T342" s="68"/>
      <c r="U342" s="67"/>
      <c r="V342" s="67"/>
      <c r="W342" s="67"/>
      <c r="X342" s="67"/>
      <c r="Y342" s="67"/>
      <c r="Z342" s="67"/>
    </row>
    <row r="343" spans="1:26" ht="30" customHeight="1" x14ac:dyDescent="0.2">
      <c r="A343" s="67"/>
      <c r="B343" s="67"/>
      <c r="C343" s="67"/>
      <c r="D343" s="67"/>
      <c r="E343" s="67"/>
      <c r="F343" s="67"/>
      <c r="G343" s="67"/>
      <c r="H343" s="67"/>
      <c r="I343" s="67"/>
      <c r="J343" s="67"/>
      <c r="K343" s="67"/>
      <c r="L343" s="67"/>
      <c r="M343" s="67"/>
      <c r="N343" s="67"/>
      <c r="O343" s="66"/>
      <c r="P343" s="66"/>
      <c r="Q343" s="67"/>
      <c r="R343" s="67"/>
      <c r="S343" s="67"/>
      <c r="T343" s="68"/>
      <c r="U343" s="67"/>
      <c r="V343" s="67"/>
      <c r="W343" s="67"/>
      <c r="X343" s="67"/>
      <c r="Y343" s="67"/>
      <c r="Z343" s="67"/>
    </row>
    <row r="344" spans="1:26" ht="30" customHeight="1" x14ac:dyDescent="0.2">
      <c r="A344" s="67"/>
      <c r="B344" s="67"/>
      <c r="C344" s="67"/>
      <c r="D344" s="67"/>
      <c r="E344" s="67"/>
      <c r="F344" s="67"/>
      <c r="G344" s="67"/>
      <c r="H344" s="67"/>
      <c r="I344" s="67"/>
      <c r="J344" s="67"/>
      <c r="K344" s="67"/>
      <c r="L344" s="67"/>
      <c r="M344" s="67"/>
      <c r="N344" s="67"/>
      <c r="O344" s="66"/>
      <c r="P344" s="66"/>
      <c r="Q344" s="67"/>
      <c r="R344" s="67"/>
      <c r="S344" s="67"/>
      <c r="T344" s="68"/>
      <c r="U344" s="67"/>
      <c r="V344" s="67"/>
      <c r="W344" s="67"/>
      <c r="X344" s="67"/>
      <c r="Y344" s="67"/>
      <c r="Z344" s="67"/>
    </row>
    <row r="345" spans="1:26" ht="30" customHeight="1" x14ac:dyDescent="0.2">
      <c r="A345" s="67"/>
      <c r="B345" s="67"/>
      <c r="C345" s="67"/>
      <c r="D345" s="67"/>
      <c r="E345" s="67"/>
      <c r="F345" s="67"/>
      <c r="G345" s="67"/>
      <c r="H345" s="67"/>
      <c r="I345" s="67"/>
      <c r="J345" s="67"/>
      <c r="K345" s="67"/>
      <c r="L345" s="67"/>
      <c r="M345" s="67"/>
      <c r="N345" s="67"/>
      <c r="O345" s="66"/>
      <c r="P345" s="66"/>
      <c r="Q345" s="67"/>
      <c r="R345" s="67"/>
      <c r="S345" s="67"/>
      <c r="T345" s="68"/>
      <c r="U345" s="67"/>
      <c r="V345" s="67"/>
      <c r="W345" s="67"/>
      <c r="X345" s="67"/>
      <c r="Y345" s="67"/>
      <c r="Z345" s="67"/>
    </row>
    <row r="346" spans="1:26" ht="30" customHeight="1" x14ac:dyDescent="0.2">
      <c r="A346" s="67"/>
      <c r="B346" s="67"/>
      <c r="C346" s="67"/>
      <c r="D346" s="67"/>
      <c r="E346" s="67"/>
      <c r="F346" s="67"/>
      <c r="G346" s="67"/>
      <c r="H346" s="67"/>
      <c r="I346" s="67"/>
      <c r="J346" s="67"/>
      <c r="K346" s="67"/>
      <c r="L346" s="67"/>
      <c r="M346" s="67"/>
      <c r="N346" s="67"/>
      <c r="O346" s="66"/>
      <c r="P346" s="66"/>
      <c r="Q346" s="67"/>
      <c r="R346" s="67"/>
      <c r="S346" s="67"/>
      <c r="T346" s="68"/>
      <c r="U346" s="67"/>
      <c r="V346" s="67"/>
      <c r="W346" s="67"/>
      <c r="X346" s="67"/>
      <c r="Y346" s="67"/>
      <c r="Z346" s="67"/>
    </row>
    <row r="347" spans="1:26" ht="30" customHeight="1" x14ac:dyDescent="0.2">
      <c r="A347" s="67"/>
      <c r="B347" s="67"/>
      <c r="C347" s="67"/>
      <c r="D347" s="67"/>
      <c r="E347" s="67"/>
      <c r="F347" s="67"/>
      <c r="G347" s="67"/>
      <c r="H347" s="67"/>
      <c r="I347" s="67"/>
      <c r="J347" s="67"/>
      <c r="K347" s="67"/>
      <c r="L347" s="67"/>
      <c r="M347" s="67"/>
      <c r="N347" s="67"/>
      <c r="O347" s="66"/>
      <c r="P347" s="66"/>
      <c r="Q347" s="67"/>
      <c r="R347" s="67"/>
      <c r="S347" s="67"/>
      <c r="T347" s="68"/>
      <c r="U347" s="67"/>
      <c r="V347" s="67"/>
      <c r="W347" s="67"/>
      <c r="X347" s="67"/>
      <c r="Y347" s="67"/>
      <c r="Z347" s="67"/>
    </row>
    <row r="348" spans="1:26" ht="30" customHeight="1" x14ac:dyDescent="0.2">
      <c r="A348" s="67"/>
      <c r="B348" s="67"/>
      <c r="C348" s="67"/>
      <c r="D348" s="67"/>
      <c r="E348" s="67"/>
      <c r="F348" s="67"/>
      <c r="G348" s="67"/>
      <c r="H348" s="67"/>
      <c r="I348" s="67"/>
      <c r="J348" s="67"/>
      <c r="K348" s="67"/>
      <c r="L348" s="67"/>
      <c r="M348" s="67"/>
      <c r="N348" s="67"/>
      <c r="O348" s="66"/>
      <c r="P348" s="66"/>
      <c r="Q348" s="67"/>
      <c r="R348" s="67"/>
      <c r="S348" s="67"/>
      <c r="T348" s="68"/>
      <c r="U348" s="67"/>
      <c r="V348" s="67"/>
      <c r="W348" s="67"/>
      <c r="X348" s="67"/>
      <c r="Y348" s="67"/>
      <c r="Z348" s="67"/>
    </row>
    <row r="349" spans="1:26" ht="30" customHeight="1" x14ac:dyDescent="0.2">
      <c r="A349" s="67"/>
      <c r="B349" s="67"/>
      <c r="C349" s="67"/>
      <c r="D349" s="67"/>
      <c r="E349" s="67"/>
      <c r="F349" s="67"/>
      <c r="G349" s="67"/>
      <c r="H349" s="67"/>
      <c r="I349" s="67"/>
      <c r="J349" s="67"/>
      <c r="K349" s="67"/>
      <c r="L349" s="67"/>
      <c r="M349" s="67"/>
      <c r="N349" s="67"/>
      <c r="O349" s="66"/>
      <c r="P349" s="66"/>
      <c r="Q349" s="67"/>
      <c r="R349" s="67"/>
      <c r="S349" s="67"/>
      <c r="T349" s="68"/>
      <c r="U349" s="67"/>
      <c r="V349" s="67"/>
      <c r="W349" s="67"/>
      <c r="X349" s="67"/>
      <c r="Y349" s="67"/>
      <c r="Z349" s="67"/>
    </row>
    <row r="350" spans="1:26" ht="30" customHeight="1" x14ac:dyDescent="0.2">
      <c r="A350" s="67"/>
      <c r="B350" s="67"/>
      <c r="C350" s="67"/>
      <c r="D350" s="67"/>
      <c r="E350" s="67"/>
      <c r="F350" s="67"/>
      <c r="G350" s="67"/>
      <c r="H350" s="67"/>
      <c r="I350" s="67"/>
      <c r="J350" s="67"/>
      <c r="K350" s="67"/>
      <c r="L350" s="67"/>
      <c r="M350" s="67"/>
      <c r="N350" s="67"/>
      <c r="O350" s="66"/>
      <c r="P350" s="66"/>
      <c r="Q350" s="67"/>
      <c r="R350" s="67"/>
      <c r="S350" s="67"/>
      <c r="T350" s="68"/>
      <c r="U350" s="67"/>
      <c r="V350" s="67"/>
      <c r="W350" s="67"/>
      <c r="X350" s="67"/>
      <c r="Y350" s="67"/>
      <c r="Z350" s="67"/>
    </row>
    <row r="351" spans="1:26" ht="30" customHeight="1" x14ac:dyDescent="0.2">
      <c r="A351" s="67"/>
      <c r="B351" s="67"/>
      <c r="C351" s="67"/>
      <c r="D351" s="67"/>
      <c r="E351" s="67"/>
      <c r="F351" s="67"/>
      <c r="G351" s="67"/>
      <c r="H351" s="67"/>
      <c r="I351" s="67"/>
      <c r="J351" s="67"/>
      <c r="K351" s="67"/>
      <c r="L351" s="67"/>
      <c r="M351" s="67"/>
      <c r="N351" s="67"/>
      <c r="O351" s="66"/>
      <c r="P351" s="66"/>
      <c r="Q351" s="67"/>
      <c r="R351" s="67"/>
      <c r="S351" s="67"/>
      <c r="T351" s="68"/>
      <c r="U351" s="67"/>
      <c r="V351" s="67"/>
      <c r="W351" s="67"/>
      <c r="X351" s="67"/>
      <c r="Y351" s="67"/>
      <c r="Z351" s="67"/>
    </row>
    <row r="352" spans="1:26" ht="30" customHeight="1" x14ac:dyDescent="0.2">
      <c r="A352" s="67"/>
      <c r="B352" s="67"/>
      <c r="C352" s="67"/>
      <c r="D352" s="67"/>
      <c r="E352" s="67"/>
      <c r="F352" s="67"/>
      <c r="G352" s="67"/>
      <c r="H352" s="67"/>
      <c r="I352" s="67"/>
      <c r="J352" s="67"/>
      <c r="K352" s="67"/>
      <c r="L352" s="67"/>
      <c r="M352" s="67"/>
      <c r="N352" s="67"/>
      <c r="O352" s="66"/>
      <c r="P352" s="66"/>
      <c r="Q352" s="67"/>
      <c r="R352" s="67"/>
      <c r="S352" s="67"/>
      <c r="T352" s="68"/>
      <c r="U352" s="67"/>
      <c r="V352" s="67"/>
      <c r="W352" s="67"/>
      <c r="X352" s="67"/>
      <c r="Y352" s="67"/>
      <c r="Z352" s="67"/>
    </row>
    <row r="353" spans="1:26" ht="30" customHeight="1" x14ac:dyDescent="0.2">
      <c r="A353" s="67"/>
      <c r="B353" s="67"/>
      <c r="C353" s="67"/>
      <c r="D353" s="67"/>
      <c r="E353" s="67"/>
      <c r="F353" s="67"/>
      <c r="G353" s="67"/>
      <c r="H353" s="67"/>
      <c r="I353" s="67"/>
      <c r="J353" s="67"/>
      <c r="K353" s="67"/>
      <c r="L353" s="67"/>
      <c r="M353" s="67"/>
      <c r="N353" s="67"/>
      <c r="O353" s="66"/>
      <c r="P353" s="66"/>
      <c r="Q353" s="67"/>
      <c r="R353" s="67"/>
      <c r="S353" s="67"/>
      <c r="T353" s="68"/>
      <c r="U353" s="67"/>
      <c r="V353" s="67"/>
      <c r="W353" s="67"/>
      <c r="X353" s="67"/>
      <c r="Y353" s="67"/>
      <c r="Z353" s="67"/>
    </row>
    <row r="354" spans="1:26" ht="30" customHeight="1" x14ac:dyDescent="0.2">
      <c r="A354" s="67"/>
      <c r="B354" s="67"/>
      <c r="C354" s="67"/>
      <c r="D354" s="67"/>
      <c r="E354" s="67"/>
      <c r="F354" s="67"/>
      <c r="G354" s="67"/>
      <c r="H354" s="67"/>
      <c r="I354" s="67"/>
      <c r="J354" s="67"/>
      <c r="K354" s="67"/>
      <c r="L354" s="67"/>
      <c r="M354" s="67"/>
      <c r="N354" s="67"/>
      <c r="O354" s="66"/>
      <c r="P354" s="66"/>
      <c r="Q354" s="67"/>
      <c r="R354" s="67"/>
      <c r="S354" s="67"/>
      <c r="T354" s="68"/>
      <c r="U354" s="67"/>
      <c r="V354" s="67"/>
      <c r="W354" s="67"/>
      <c r="X354" s="67"/>
      <c r="Y354" s="67"/>
      <c r="Z354" s="67"/>
    </row>
    <row r="355" spans="1:26" ht="30" customHeight="1" x14ac:dyDescent="0.2">
      <c r="A355" s="67"/>
      <c r="B355" s="67"/>
      <c r="C355" s="67"/>
      <c r="D355" s="67"/>
      <c r="E355" s="67"/>
      <c r="F355" s="67"/>
      <c r="G355" s="67"/>
      <c r="H355" s="67"/>
      <c r="I355" s="67"/>
      <c r="J355" s="67"/>
      <c r="K355" s="67"/>
      <c r="L355" s="67"/>
      <c r="M355" s="67"/>
      <c r="N355" s="67"/>
      <c r="O355" s="66"/>
      <c r="P355" s="66"/>
      <c r="Q355" s="67"/>
      <c r="R355" s="67"/>
      <c r="S355" s="67"/>
      <c r="T355" s="68"/>
      <c r="U355" s="67"/>
      <c r="V355" s="67"/>
      <c r="W355" s="67"/>
      <c r="X355" s="67"/>
      <c r="Y355" s="67"/>
      <c r="Z355" s="67"/>
    </row>
    <row r="356" spans="1:26" ht="30" customHeight="1" x14ac:dyDescent="0.2">
      <c r="A356" s="67"/>
      <c r="B356" s="67"/>
      <c r="C356" s="67"/>
      <c r="D356" s="67"/>
      <c r="E356" s="67"/>
      <c r="F356" s="67"/>
      <c r="G356" s="67"/>
      <c r="H356" s="67"/>
      <c r="I356" s="67"/>
      <c r="J356" s="67"/>
      <c r="K356" s="67"/>
      <c r="L356" s="67"/>
      <c r="M356" s="67"/>
      <c r="N356" s="67"/>
      <c r="O356" s="66"/>
      <c r="P356" s="66"/>
      <c r="Q356" s="67"/>
      <c r="R356" s="67"/>
      <c r="S356" s="67"/>
      <c r="T356" s="68"/>
      <c r="U356" s="67"/>
      <c r="V356" s="67"/>
      <c r="W356" s="67"/>
      <c r="X356" s="67"/>
      <c r="Y356" s="67"/>
      <c r="Z356" s="67"/>
    </row>
    <row r="357" spans="1:26" ht="30" customHeight="1" x14ac:dyDescent="0.2">
      <c r="A357" s="67"/>
      <c r="B357" s="67"/>
      <c r="C357" s="67"/>
      <c r="D357" s="67"/>
      <c r="E357" s="67"/>
      <c r="F357" s="67"/>
      <c r="G357" s="67"/>
      <c r="H357" s="67"/>
      <c r="I357" s="67"/>
      <c r="J357" s="67"/>
      <c r="K357" s="67"/>
      <c r="L357" s="67"/>
      <c r="M357" s="67"/>
      <c r="N357" s="67"/>
      <c r="O357" s="66"/>
      <c r="P357" s="66"/>
      <c r="Q357" s="67"/>
      <c r="R357" s="67"/>
      <c r="S357" s="67"/>
      <c r="T357" s="68"/>
      <c r="U357" s="67"/>
      <c r="V357" s="67"/>
      <c r="W357" s="67"/>
      <c r="X357" s="67"/>
      <c r="Y357" s="67"/>
      <c r="Z357" s="67"/>
    </row>
    <row r="358" spans="1:26" ht="30" customHeight="1" x14ac:dyDescent="0.2">
      <c r="A358" s="67"/>
      <c r="B358" s="67"/>
      <c r="C358" s="67"/>
      <c r="D358" s="67"/>
      <c r="E358" s="67"/>
      <c r="F358" s="67"/>
      <c r="G358" s="67"/>
      <c r="H358" s="67"/>
      <c r="I358" s="67"/>
      <c r="J358" s="67"/>
      <c r="K358" s="67"/>
      <c r="L358" s="67"/>
      <c r="M358" s="67"/>
      <c r="N358" s="67"/>
      <c r="O358" s="66"/>
      <c r="P358" s="66"/>
      <c r="Q358" s="67"/>
      <c r="R358" s="67"/>
      <c r="S358" s="67"/>
      <c r="T358" s="68"/>
      <c r="U358" s="67"/>
      <c r="V358" s="67"/>
      <c r="W358" s="67"/>
      <c r="X358" s="67"/>
      <c r="Y358" s="67"/>
      <c r="Z358" s="67"/>
    </row>
    <row r="359" spans="1:26" ht="30" customHeight="1" x14ac:dyDescent="0.2">
      <c r="A359" s="67"/>
      <c r="B359" s="67"/>
      <c r="C359" s="67"/>
      <c r="D359" s="67"/>
      <c r="E359" s="67"/>
      <c r="F359" s="67"/>
      <c r="G359" s="67"/>
      <c r="H359" s="67"/>
      <c r="I359" s="67"/>
      <c r="J359" s="67"/>
      <c r="K359" s="67"/>
      <c r="L359" s="67"/>
      <c r="M359" s="67"/>
      <c r="N359" s="67"/>
      <c r="O359" s="66"/>
      <c r="P359" s="66"/>
      <c r="Q359" s="67"/>
      <c r="R359" s="67"/>
      <c r="S359" s="67"/>
      <c r="T359" s="68"/>
      <c r="U359" s="67"/>
      <c r="V359" s="67"/>
      <c r="W359" s="67"/>
      <c r="X359" s="67"/>
      <c r="Y359" s="67"/>
      <c r="Z359" s="67"/>
    </row>
    <row r="360" spans="1:26" ht="30" customHeight="1" x14ac:dyDescent="0.2">
      <c r="A360" s="67"/>
      <c r="B360" s="67"/>
      <c r="C360" s="67"/>
      <c r="D360" s="67"/>
      <c r="E360" s="67"/>
      <c r="F360" s="67"/>
      <c r="G360" s="67"/>
      <c r="H360" s="67"/>
      <c r="I360" s="67"/>
      <c r="J360" s="67"/>
      <c r="K360" s="67"/>
      <c r="L360" s="67"/>
      <c r="M360" s="67"/>
      <c r="N360" s="67"/>
      <c r="O360" s="66"/>
      <c r="P360" s="66"/>
      <c r="Q360" s="67"/>
      <c r="R360" s="67"/>
      <c r="S360" s="67"/>
      <c r="T360" s="68"/>
      <c r="U360" s="67"/>
      <c r="V360" s="67"/>
      <c r="W360" s="67"/>
      <c r="X360" s="67"/>
      <c r="Y360" s="67"/>
      <c r="Z360" s="67"/>
    </row>
    <row r="361" spans="1:26" ht="30" customHeight="1" x14ac:dyDescent="0.2">
      <c r="A361" s="67"/>
      <c r="B361" s="67"/>
      <c r="C361" s="67"/>
      <c r="D361" s="67"/>
      <c r="E361" s="67"/>
      <c r="F361" s="67"/>
      <c r="G361" s="67"/>
      <c r="H361" s="67"/>
      <c r="I361" s="67"/>
      <c r="J361" s="67"/>
      <c r="K361" s="67"/>
      <c r="L361" s="67"/>
      <c r="M361" s="67"/>
      <c r="N361" s="67"/>
      <c r="O361" s="66"/>
      <c r="P361" s="66"/>
      <c r="Q361" s="67"/>
      <c r="R361" s="67"/>
      <c r="S361" s="67"/>
      <c r="T361" s="68"/>
      <c r="U361" s="67"/>
      <c r="V361" s="67"/>
      <c r="W361" s="67"/>
      <c r="X361" s="67"/>
      <c r="Y361" s="67"/>
      <c r="Z361" s="67"/>
    </row>
    <row r="362" spans="1:26" ht="30" customHeight="1" x14ac:dyDescent="0.2">
      <c r="A362" s="67"/>
      <c r="B362" s="67"/>
      <c r="C362" s="67"/>
      <c r="D362" s="67"/>
      <c r="E362" s="67"/>
      <c r="F362" s="67"/>
      <c r="G362" s="67"/>
      <c r="H362" s="67"/>
      <c r="I362" s="67"/>
      <c r="J362" s="67"/>
      <c r="K362" s="67"/>
      <c r="L362" s="67"/>
      <c r="M362" s="67"/>
      <c r="N362" s="67"/>
      <c r="O362" s="66"/>
      <c r="P362" s="66"/>
      <c r="Q362" s="67"/>
      <c r="R362" s="67"/>
      <c r="S362" s="67"/>
      <c r="T362" s="68"/>
      <c r="U362" s="67"/>
      <c r="V362" s="67"/>
      <c r="W362" s="67"/>
      <c r="X362" s="67"/>
      <c r="Y362" s="67"/>
      <c r="Z362" s="67"/>
    </row>
    <row r="363" spans="1:26" ht="30" customHeight="1" x14ac:dyDescent="0.2">
      <c r="A363" s="67"/>
      <c r="B363" s="67"/>
      <c r="C363" s="67"/>
      <c r="D363" s="67"/>
      <c r="E363" s="67"/>
      <c r="F363" s="67"/>
      <c r="G363" s="67"/>
      <c r="H363" s="67"/>
      <c r="I363" s="67"/>
      <c r="J363" s="67"/>
      <c r="K363" s="67"/>
      <c r="L363" s="67"/>
      <c r="M363" s="67"/>
      <c r="N363" s="67"/>
      <c r="O363" s="66"/>
      <c r="P363" s="66"/>
      <c r="Q363" s="67"/>
      <c r="R363" s="67"/>
      <c r="S363" s="67"/>
      <c r="T363" s="68"/>
      <c r="U363" s="67"/>
      <c r="V363" s="67"/>
      <c r="W363" s="67"/>
      <c r="X363" s="67"/>
      <c r="Y363" s="67"/>
      <c r="Z363" s="67"/>
    </row>
    <row r="364" spans="1:26" ht="30" customHeight="1" x14ac:dyDescent="0.2">
      <c r="A364" s="67"/>
      <c r="B364" s="67"/>
      <c r="C364" s="67"/>
      <c r="D364" s="67"/>
      <c r="E364" s="67"/>
      <c r="F364" s="67"/>
      <c r="G364" s="67"/>
      <c r="H364" s="67"/>
      <c r="I364" s="67"/>
      <c r="J364" s="67"/>
      <c r="K364" s="67"/>
      <c r="L364" s="67"/>
      <c r="M364" s="67"/>
      <c r="N364" s="67"/>
      <c r="O364" s="66"/>
      <c r="P364" s="66"/>
      <c r="Q364" s="67"/>
      <c r="R364" s="67"/>
      <c r="S364" s="67"/>
      <c r="T364" s="68"/>
      <c r="U364" s="67"/>
      <c r="V364" s="67"/>
      <c r="W364" s="67"/>
      <c r="X364" s="67"/>
      <c r="Y364" s="67"/>
      <c r="Z364" s="67"/>
    </row>
    <row r="365" spans="1:26" ht="30" customHeight="1" x14ac:dyDescent="0.2">
      <c r="A365" s="67"/>
      <c r="B365" s="67"/>
      <c r="C365" s="67"/>
      <c r="D365" s="67"/>
      <c r="E365" s="67"/>
      <c r="F365" s="67"/>
      <c r="G365" s="67"/>
      <c r="H365" s="67"/>
      <c r="I365" s="67"/>
      <c r="J365" s="67"/>
      <c r="K365" s="67"/>
      <c r="L365" s="67"/>
      <c r="M365" s="67"/>
      <c r="N365" s="67"/>
      <c r="O365" s="66"/>
      <c r="P365" s="66"/>
      <c r="Q365" s="67"/>
      <c r="R365" s="67"/>
      <c r="S365" s="67"/>
      <c r="T365" s="68"/>
      <c r="U365" s="67"/>
      <c r="V365" s="67"/>
      <c r="W365" s="67"/>
      <c r="X365" s="67"/>
      <c r="Y365" s="67"/>
      <c r="Z365" s="67"/>
    </row>
    <row r="366" spans="1:26" ht="30" customHeight="1" x14ac:dyDescent="0.2">
      <c r="A366" s="67"/>
      <c r="B366" s="67"/>
      <c r="C366" s="67"/>
      <c r="D366" s="67"/>
      <c r="E366" s="67"/>
      <c r="F366" s="67"/>
      <c r="G366" s="67"/>
      <c r="H366" s="67"/>
      <c r="I366" s="67"/>
      <c r="J366" s="67"/>
      <c r="K366" s="67"/>
      <c r="L366" s="67"/>
      <c r="M366" s="67"/>
      <c r="N366" s="67"/>
      <c r="O366" s="66"/>
      <c r="P366" s="66"/>
      <c r="Q366" s="67"/>
      <c r="R366" s="67"/>
      <c r="S366" s="67"/>
      <c r="T366" s="68"/>
      <c r="U366" s="67"/>
      <c r="V366" s="67"/>
      <c r="W366" s="67"/>
      <c r="X366" s="67"/>
      <c r="Y366" s="67"/>
      <c r="Z366" s="67"/>
    </row>
    <row r="367" spans="1:26" ht="30" customHeight="1" x14ac:dyDescent="0.2">
      <c r="A367" s="67"/>
      <c r="B367" s="67"/>
      <c r="C367" s="67"/>
      <c r="D367" s="67"/>
      <c r="E367" s="67"/>
      <c r="F367" s="67"/>
      <c r="G367" s="67"/>
      <c r="H367" s="67"/>
      <c r="I367" s="67"/>
      <c r="J367" s="67"/>
      <c r="K367" s="67"/>
      <c r="L367" s="67"/>
      <c r="M367" s="67"/>
      <c r="N367" s="67"/>
      <c r="O367" s="66"/>
      <c r="P367" s="66"/>
      <c r="Q367" s="67"/>
      <c r="R367" s="67"/>
      <c r="S367" s="67"/>
      <c r="T367" s="68"/>
      <c r="U367" s="67"/>
      <c r="V367" s="67"/>
      <c r="W367" s="67"/>
      <c r="X367" s="67"/>
      <c r="Y367" s="67"/>
      <c r="Z367" s="67"/>
    </row>
    <row r="368" spans="1:26" ht="30" customHeight="1" x14ac:dyDescent="0.2">
      <c r="A368" s="67"/>
      <c r="B368" s="67"/>
      <c r="C368" s="67"/>
      <c r="D368" s="67"/>
      <c r="E368" s="67"/>
      <c r="F368" s="67"/>
      <c r="G368" s="67"/>
      <c r="H368" s="67"/>
      <c r="I368" s="67"/>
      <c r="J368" s="67"/>
      <c r="K368" s="67"/>
      <c r="L368" s="67"/>
      <c r="M368" s="67"/>
      <c r="N368" s="67"/>
      <c r="O368" s="66"/>
      <c r="P368" s="66"/>
      <c r="Q368" s="67"/>
      <c r="R368" s="67"/>
      <c r="S368" s="67"/>
      <c r="T368" s="68"/>
      <c r="U368" s="67"/>
      <c r="V368" s="67"/>
      <c r="W368" s="67"/>
      <c r="X368" s="67"/>
      <c r="Y368" s="67"/>
      <c r="Z368" s="67"/>
    </row>
    <row r="369" spans="1:26" ht="30" customHeight="1" x14ac:dyDescent="0.2">
      <c r="A369" s="67"/>
      <c r="B369" s="67"/>
      <c r="C369" s="67"/>
      <c r="D369" s="67"/>
      <c r="E369" s="67"/>
      <c r="F369" s="67"/>
      <c r="G369" s="67"/>
      <c r="H369" s="67"/>
      <c r="I369" s="67"/>
      <c r="J369" s="67"/>
      <c r="K369" s="67"/>
      <c r="L369" s="67"/>
      <c r="M369" s="67"/>
      <c r="N369" s="67"/>
      <c r="O369" s="66"/>
      <c r="P369" s="66"/>
      <c r="Q369" s="67"/>
      <c r="R369" s="67"/>
      <c r="S369" s="67"/>
      <c r="T369" s="68"/>
      <c r="U369" s="67"/>
      <c r="V369" s="67"/>
      <c r="W369" s="67"/>
      <c r="X369" s="67"/>
      <c r="Y369" s="67"/>
      <c r="Z369" s="67"/>
    </row>
    <row r="370" spans="1:26" ht="30" customHeight="1" x14ac:dyDescent="0.2">
      <c r="A370" s="67"/>
      <c r="B370" s="67"/>
      <c r="C370" s="67"/>
      <c r="D370" s="67"/>
      <c r="E370" s="67"/>
      <c r="F370" s="67"/>
      <c r="G370" s="67"/>
      <c r="H370" s="67"/>
      <c r="I370" s="67"/>
      <c r="J370" s="67"/>
      <c r="K370" s="67"/>
      <c r="L370" s="67"/>
      <c r="M370" s="67"/>
      <c r="N370" s="67"/>
      <c r="O370" s="66"/>
      <c r="P370" s="66"/>
      <c r="Q370" s="67"/>
      <c r="R370" s="67"/>
      <c r="S370" s="67"/>
      <c r="T370" s="68"/>
      <c r="U370" s="67"/>
      <c r="V370" s="67"/>
      <c r="W370" s="67"/>
      <c r="X370" s="67"/>
      <c r="Y370" s="67"/>
      <c r="Z370" s="67"/>
    </row>
    <row r="371" spans="1:26" ht="30" customHeight="1" x14ac:dyDescent="0.2">
      <c r="A371" s="67"/>
      <c r="B371" s="67"/>
      <c r="C371" s="67"/>
      <c r="D371" s="67"/>
      <c r="E371" s="67"/>
      <c r="F371" s="67"/>
      <c r="G371" s="67"/>
      <c r="H371" s="67"/>
      <c r="I371" s="67"/>
      <c r="J371" s="67"/>
      <c r="K371" s="67"/>
      <c r="L371" s="67"/>
      <c r="M371" s="67"/>
      <c r="N371" s="67"/>
      <c r="O371" s="66"/>
      <c r="P371" s="66"/>
      <c r="Q371" s="67"/>
      <c r="R371" s="67"/>
      <c r="S371" s="67"/>
      <c r="T371" s="68"/>
      <c r="U371" s="67"/>
      <c r="V371" s="67"/>
      <c r="W371" s="67"/>
      <c r="X371" s="67"/>
      <c r="Y371" s="67"/>
      <c r="Z371" s="67"/>
    </row>
    <row r="372" spans="1:26" ht="30" customHeight="1" x14ac:dyDescent="0.2">
      <c r="A372" s="67"/>
      <c r="B372" s="67"/>
      <c r="C372" s="67"/>
      <c r="D372" s="67"/>
      <c r="E372" s="67"/>
      <c r="F372" s="67"/>
      <c r="G372" s="67"/>
      <c r="H372" s="67"/>
      <c r="I372" s="67"/>
      <c r="J372" s="67"/>
      <c r="K372" s="67"/>
      <c r="L372" s="67"/>
      <c r="M372" s="67"/>
      <c r="N372" s="67"/>
      <c r="O372" s="66"/>
      <c r="P372" s="66"/>
      <c r="Q372" s="67"/>
      <c r="R372" s="67"/>
      <c r="S372" s="67"/>
      <c r="T372" s="68"/>
      <c r="U372" s="67"/>
      <c r="V372" s="67"/>
      <c r="W372" s="67"/>
      <c r="X372" s="67"/>
      <c r="Y372" s="67"/>
      <c r="Z372" s="67"/>
    </row>
    <row r="373" spans="1:26" ht="30" customHeight="1" x14ac:dyDescent="0.2">
      <c r="A373" s="67"/>
      <c r="B373" s="67"/>
      <c r="C373" s="67"/>
      <c r="D373" s="67"/>
      <c r="E373" s="67"/>
      <c r="F373" s="67"/>
      <c r="G373" s="67"/>
      <c r="H373" s="67"/>
      <c r="I373" s="67"/>
      <c r="J373" s="67"/>
      <c r="K373" s="67"/>
      <c r="L373" s="67"/>
      <c r="M373" s="67"/>
      <c r="N373" s="67"/>
      <c r="O373" s="66"/>
      <c r="P373" s="66"/>
      <c r="Q373" s="67"/>
      <c r="R373" s="67"/>
      <c r="S373" s="67"/>
      <c r="T373" s="68"/>
      <c r="U373" s="67"/>
      <c r="V373" s="67"/>
      <c r="W373" s="67"/>
      <c r="X373" s="67"/>
      <c r="Y373" s="67"/>
      <c r="Z373" s="67"/>
    </row>
    <row r="374" spans="1:26" ht="30" customHeight="1" x14ac:dyDescent="0.2">
      <c r="A374" s="67"/>
      <c r="B374" s="67"/>
      <c r="C374" s="67"/>
      <c r="D374" s="67"/>
      <c r="E374" s="67"/>
      <c r="F374" s="67"/>
      <c r="G374" s="67"/>
      <c r="H374" s="67"/>
      <c r="I374" s="67"/>
      <c r="J374" s="67"/>
      <c r="K374" s="67"/>
      <c r="L374" s="67"/>
      <c r="M374" s="67"/>
      <c r="N374" s="67"/>
      <c r="O374" s="66"/>
      <c r="P374" s="66"/>
      <c r="Q374" s="67"/>
      <c r="R374" s="67"/>
      <c r="S374" s="67"/>
      <c r="T374" s="68"/>
      <c r="U374" s="67"/>
      <c r="V374" s="67"/>
      <c r="W374" s="67"/>
      <c r="X374" s="67"/>
      <c r="Y374" s="67"/>
      <c r="Z374" s="67"/>
    </row>
    <row r="375" spans="1:26" ht="30" customHeight="1" x14ac:dyDescent="0.2">
      <c r="A375" s="67"/>
      <c r="B375" s="67"/>
      <c r="C375" s="67"/>
      <c r="D375" s="67"/>
      <c r="E375" s="67"/>
      <c r="F375" s="67"/>
      <c r="G375" s="67"/>
      <c r="H375" s="67"/>
      <c r="I375" s="67"/>
      <c r="J375" s="67"/>
      <c r="K375" s="67"/>
      <c r="L375" s="67"/>
      <c r="M375" s="67"/>
      <c r="N375" s="67"/>
      <c r="O375" s="66"/>
      <c r="P375" s="66"/>
      <c r="Q375" s="67"/>
      <c r="R375" s="67"/>
      <c r="S375" s="67"/>
      <c r="T375" s="68"/>
      <c r="U375" s="67"/>
      <c r="V375" s="67"/>
      <c r="W375" s="67"/>
      <c r="X375" s="67"/>
      <c r="Y375" s="67"/>
      <c r="Z375" s="67"/>
    </row>
    <row r="376" spans="1:26" ht="30" customHeight="1" x14ac:dyDescent="0.2">
      <c r="A376" s="67"/>
      <c r="B376" s="67"/>
      <c r="C376" s="67"/>
      <c r="D376" s="67"/>
      <c r="E376" s="67"/>
      <c r="F376" s="67"/>
      <c r="G376" s="67"/>
      <c r="H376" s="67"/>
      <c r="I376" s="67"/>
      <c r="J376" s="67"/>
      <c r="K376" s="67"/>
      <c r="L376" s="67"/>
      <c r="M376" s="67"/>
      <c r="N376" s="67"/>
      <c r="O376" s="66"/>
      <c r="P376" s="66"/>
      <c r="Q376" s="67"/>
      <c r="R376" s="67"/>
      <c r="S376" s="67"/>
      <c r="T376" s="68"/>
      <c r="U376" s="67"/>
      <c r="V376" s="67"/>
      <c r="W376" s="67"/>
      <c r="X376" s="67"/>
      <c r="Y376" s="67"/>
      <c r="Z376" s="67"/>
    </row>
    <row r="377" spans="1:26" ht="30" customHeight="1" x14ac:dyDescent="0.2">
      <c r="A377" s="67"/>
      <c r="B377" s="67"/>
      <c r="C377" s="67"/>
      <c r="D377" s="67"/>
      <c r="E377" s="67"/>
      <c r="F377" s="67"/>
      <c r="G377" s="67"/>
      <c r="H377" s="67"/>
      <c r="I377" s="67"/>
      <c r="J377" s="67"/>
      <c r="K377" s="67"/>
      <c r="L377" s="67"/>
      <c r="M377" s="67"/>
      <c r="N377" s="67"/>
      <c r="O377" s="66"/>
      <c r="P377" s="66"/>
      <c r="Q377" s="67"/>
      <c r="R377" s="67"/>
      <c r="S377" s="67"/>
      <c r="T377" s="68"/>
      <c r="U377" s="67"/>
      <c r="V377" s="67"/>
      <c r="W377" s="67"/>
      <c r="X377" s="67"/>
      <c r="Y377" s="67"/>
      <c r="Z377" s="67"/>
    </row>
    <row r="378" spans="1:26" ht="30" customHeight="1" x14ac:dyDescent="0.2">
      <c r="A378" s="67"/>
      <c r="B378" s="67"/>
      <c r="C378" s="67"/>
      <c r="D378" s="67"/>
      <c r="E378" s="67"/>
      <c r="F378" s="67"/>
      <c r="G378" s="67"/>
      <c r="H378" s="67"/>
      <c r="I378" s="67"/>
      <c r="J378" s="67"/>
      <c r="K378" s="67"/>
      <c r="L378" s="67"/>
      <c r="M378" s="67"/>
      <c r="N378" s="67"/>
      <c r="O378" s="66"/>
      <c r="P378" s="66"/>
      <c r="Q378" s="67"/>
      <c r="R378" s="67"/>
      <c r="S378" s="67"/>
      <c r="T378" s="68"/>
      <c r="U378" s="67"/>
      <c r="V378" s="67"/>
      <c r="W378" s="67"/>
      <c r="X378" s="67"/>
      <c r="Y378" s="67"/>
      <c r="Z378" s="67"/>
    </row>
    <row r="379" spans="1:26" ht="30" customHeight="1" x14ac:dyDescent="0.2">
      <c r="A379" s="67"/>
      <c r="B379" s="67"/>
      <c r="C379" s="67"/>
      <c r="D379" s="67"/>
      <c r="E379" s="67"/>
      <c r="F379" s="67"/>
      <c r="G379" s="67"/>
      <c r="H379" s="67"/>
      <c r="I379" s="67"/>
      <c r="J379" s="67"/>
      <c r="K379" s="67"/>
      <c r="L379" s="67"/>
      <c r="M379" s="67"/>
      <c r="N379" s="67"/>
      <c r="O379" s="66"/>
      <c r="P379" s="66"/>
      <c r="Q379" s="67"/>
      <c r="R379" s="67"/>
      <c r="S379" s="67"/>
      <c r="T379" s="68"/>
      <c r="U379" s="67"/>
      <c r="V379" s="67"/>
      <c r="W379" s="67"/>
      <c r="X379" s="67"/>
      <c r="Y379" s="67"/>
      <c r="Z379" s="67"/>
    </row>
    <row r="380" spans="1:26" ht="30" customHeight="1" x14ac:dyDescent="0.2">
      <c r="A380" s="67"/>
      <c r="B380" s="67"/>
      <c r="C380" s="67"/>
      <c r="D380" s="67"/>
      <c r="E380" s="67"/>
      <c r="F380" s="67"/>
      <c r="G380" s="67"/>
      <c r="H380" s="67"/>
      <c r="I380" s="67"/>
      <c r="J380" s="67"/>
      <c r="K380" s="67"/>
      <c r="L380" s="67"/>
      <c r="M380" s="67"/>
      <c r="N380" s="67"/>
      <c r="O380" s="66"/>
      <c r="P380" s="66"/>
      <c r="Q380" s="67"/>
      <c r="R380" s="67"/>
      <c r="S380" s="67"/>
      <c r="T380" s="68"/>
      <c r="U380" s="67"/>
      <c r="V380" s="67"/>
      <c r="W380" s="67"/>
      <c r="X380" s="67"/>
      <c r="Y380" s="67"/>
      <c r="Z380" s="67"/>
    </row>
    <row r="381" spans="1:26" ht="30" customHeight="1" x14ac:dyDescent="0.2">
      <c r="A381" s="67"/>
      <c r="B381" s="67"/>
      <c r="C381" s="67"/>
      <c r="D381" s="67"/>
      <c r="E381" s="67"/>
      <c r="F381" s="67"/>
      <c r="G381" s="67"/>
      <c r="H381" s="67"/>
      <c r="I381" s="67"/>
      <c r="J381" s="67"/>
      <c r="K381" s="67"/>
      <c r="L381" s="67"/>
      <c r="M381" s="67"/>
      <c r="N381" s="67"/>
      <c r="O381" s="66"/>
      <c r="P381" s="66"/>
      <c r="Q381" s="67"/>
      <c r="R381" s="67"/>
      <c r="S381" s="67"/>
      <c r="T381" s="68"/>
      <c r="U381" s="67"/>
      <c r="V381" s="67"/>
      <c r="W381" s="67"/>
      <c r="X381" s="67"/>
      <c r="Y381" s="67"/>
      <c r="Z381" s="67"/>
    </row>
    <row r="382" spans="1:26" ht="30" customHeight="1" x14ac:dyDescent="0.2">
      <c r="A382" s="67"/>
      <c r="B382" s="67"/>
      <c r="C382" s="67"/>
      <c r="D382" s="67"/>
      <c r="E382" s="67"/>
      <c r="F382" s="67"/>
      <c r="G382" s="67"/>
      <c r="H382" s="67"/>
      <c r="I382" s="67"/>
      <c r="J382" s="67"/>
      <c r="K382" s="67"/>
      <c r="L382" s="67"/>
      <c r="M382" s="67"/>
      <c r="N382" s="67"/>
      <c r="O382" s="66"/>
      <c r="P382" s="66"/>
      <c r="Q382" s="67"/>
      <c r="R382" s="67"/>
      <c r="S382" s="67"/>
      <c r="T382" s="68"/>
      <c r="U382" s="67"/>
      <c r="V382" s="67"/>
      <c r="W382" s="67"/>
      <c r="X382" s="67"/>
      <c r="Y382" s="67"/>
      <c r="Z382" s="67"/>
    </row>
    <row r="383" spans="1:26" ht="30" customHeight="1" x14ac:dyDescent="0.2">
      <c r="A383" s="67"/>
      <c r="B383" s="67"/>
      <c r="C383" s="67"/>
      <c r="D383" s="67"/>
      <c r="E383" s="67"/>
      <c r="F383" s="67"/>
      <c r="G383" s="67"/>
      <c r="H383" s="67"/>
      <c r="I383" s="67"/>
      <c r="J383" s="67"/>
      <c r="K383" s="67"/>
      <c r="L383" s="67"/>
      <c r="M383" s="67"/>
      <c r="N383" s="67"/>
      <c r="O383" s="66"/>
      <c r="P383" s="66"/>
      <c r="Q383" s="67"/>
      <c r="R383" s="67"/>
      <c r="S383" s="67"/>
      <c r="T383" s="68"/>
      <c r="U383" s="67"/>
      <c r="V383" s="67"/>
      <c r="W383" s="67"/>
      <c r="X383" s="67"/>
      <c r="Y383" s="67"/>
      <c r="Z383" s="67"/>
    </row>
    <row r="384" spans="1:26" ht="30" customHeight="1" x14ac:dyDescent="0.2">
      <c r="A384" s="67"/>
      <c r="B384" s="67"/>
      <c r="C384" s="67"/>
      <c r="D384" s="67"/>
      <c r="E384" s="67"/>
      <c r="F384" s="67"/>
      <c r="G384" s="67"/>
      <c r="H384" s="67"/>
      <c r="I384" s="67"/>
      <c r="J384" s="67"/>
      <c r="K384" s="67"/>
      <c r="L384" s="67"/>
      <c r="M384" s="67"/>
      <c r="N384" s="67"/>
      <c r="O384" s="66"/>
      <c r="P384" s="66"/>
      <c r="Q384" s="67"/>
      <c r="R384" s="67"/>
      <c r="S384" s="67"/>
      <c r="T384" s="68"/>
      <c r="U384" s="67"/>
      <c r="V384" s="67"/>
      <c r="W384" s="67"/>
      <c r="X384" s="67"/>
      <c r="Y384" s="67"/>
      <c r="Z384" s="67"/>
    </row>
    <row r="385" spans="1:26" ht="30" customHeight="1" x14ac:dyDescent="0.2">
      <c r="A385" s="67"/>
      <c r="B385" s="67"/>
      <c r="C385" s="67"/>
      <c r="D385" s="67"/>
      <c r="E385" s="67"/>
      <c r="F385" s="67"/>
      <c r="G385" s="67"/>
      <c r="H385" s="67"/>
      <c r="I385" s="67"/>
      <c r="J385" s="67"/>
      <c r="K385" s="67"/>
      <c r="L385" s="67"/>
      <c r="M385" s="67"/>
      <c r="N385" s="67"/>
      <c r="O385" s="66"/>
      <c r="P385" s="66"/>
      <c r="Q385" s="67"/>
      <c r="R385" s="67"/>
      <c r="S385" s="67"/>
      <c r="T385" s="68"/>
      <c r="U385" s="67"/>
      <c r="V385" s="67"/>
      <c r="W385" s="67"/>
      <c r="X385" s="67"/>
      <c r="Y385" s="67"/>
      <c r="Z385" s="67"/>
    </row>
    <row r="386" spans="1:26" ht="30" customHeight="1" x14ac:dyDescent="0.2">
      <c r="A386" s="67"/>
      <c r="B386" s="67"/>
      <c r="C386" s="67"/>
      <c r="D386" s="67"/>
      <c r="E386" s="67"/>
      <c r="F386" s="67"/>
      <c r="G386" s="67"/>
      <c r="H386" s="67"/>
      <c r="I386" s="67"/>
      <c r="J386" s="67"/>
      <c r="K386" s="67"/>
      <c r="L386" s="67"/>
      <c r="M386" s="67"/>
      <c r="N386" s="67"/>
      <c r="O386" s="66"/>
      <c r="P386" s="66"/>
      <c r="Q386" s="67"/>
      <c r="R386" s="67"/>
      <c r="S386" s="67"/>
      <c r="T386" s="68"/>
      <c r="U386" s="67"/>
      <c r="V386" s="67"/>
      <c r="W386" s="67"/>
      <c r="X386" s="67"/>
      <c r="Y386" s="67"/>
      <c r="Z386" s="67"/>
    </row>
    <row r="387" spans="1:26" ht="30" customHeight="1" x14ac:dyDescent="0.2">
      <c r="A387" s="67"/>
      <c r="B387" s="67"/>
      <c r="C387" s="67"/>
      <c r="D387" s="67"/>
      <c r="E387" s="67"/>
      <c r="F387" s="67"/>
      <c r="G387" s="67"/>
      <c r="H387" s="67"/>
      <c r="I387" s="67"/>
      <c r="J387" s="67"/>
      <c r="K387" s="67"/>
      <c r="L387" s="67"/>
      <c r="M387" s="67"/>
      <c r="N387" s="67"/>
      <c r="O387" s="66"/>
      <c r="P387" s="66"/>
      <c r="Q387" s="67"/>
      <c r="R387" s="67"/>
      <c r="S387" s="67"/>
      <c r="T387" s="68"/>
      <c r="U387" s="67"/>
      <c r="V387" s="67"/>
      <c r="W387" s="67"/>
      <c r="X387" s="67"/>
      <c r="Y387" s="67"/>
      <c r="Z387" s="67"/>
    </row>
    <row r="388" spans="1:26" ht="30" customHeight="1" x14ac:dyDescent="0.2">
      <c r="A388" s="67"/>
      <c r="B388" s="67"/>
      <c r="C388" s="67"/>
      <c r="D388" s="67"/>
      <c r="E388" s="67"/>
      <c r="F388" s="67"/>
      <c r="G388" s="67"/>
      <c r="H388" s="67"/>
      <c r="I388" s="67"/>
      <c r="J388" s="67"/>
      <c r="K388" s="67"/>
      <c r="L388" s="67"/>
      <c r="M388" s="67"/>
      <c r="N388" s="67"/>
      <c r="O388" s="66"/>
      <c r="P388" s="66"/>
      <c r="Q388" s="67"/>
      <c r="R388" s="67"/>
      <c r="S388" s="67"/>
      <c r="T388" s="68"/>
      <c r="U388" s="67"/>
      <c r="V388" s="67"/>
      <c r="W388" s="67"/>
      <c r="X388" s="67"/>
      <c r="Y388" s="67"/>
      <c r="Z388" s="67"/>
    </row>
    <row r="389" spans="1:26" ht="30" customHeight="1" x14ac:dyDescent="0.2">
      <c r="A389" s="67"/>
      <c r="B389" s="67"/>
      <c r="C389" s="67"/>
      <c r="D389" s="67"/>
      <c r="E389" s="67"/>
      <c r="F389" s="67"/>
      <c r="G389" s="67"/>
      <c r="H389" s="67"/>
      <c r="I389" s="67"/>
      <c r="J389" s="67"/>
      <c r="K389" s="67"/>
      <c r="L389" s="67"/>
      <c r="M389" s="67"/>
      <c r="N389" s="67"/>
      <c r="O389" s="66"/>
      <c r="P389" s="66"/>
      <c r="Q389" s="67"/>
      <c r="R389" s="67"/>
      <c r="S389" s="67"/>
      <c r="T389" s="68"/>
      <c r="U389" s="67"/>
      <c r="V389" s="67"/>
      <c r="W389" s="67"/>
      <c r="X389" s="67"/>
      <c r="Y389" s="67"/>
      <c r="Z389" s="67"/>
    </row>
    <row r="390" spans="1:26" ht="30" customHeight="1" x14ac:dyDescent="0.2">
      <c r="A390" s="67"/>
      <c r="B390" s="67"/>
      <c r="C390" s="67"/>
      <c r="D390" s="67"/>
      <c r="E390" s="67"/>
      <c r="F390" s="67"/>
      <c r="G390" s="67"/>
      <c r="H390" s="67"/>
      <c r="I390" s="67"/>
      <c r="J390" s="67"/>
      <c r="K390" s="67"/>
      <c r="L390" s="67"/>
      <c r="M390" s="67"/>
      <c r="N390" s="67"/>
      <c r="O390" s="66"/>
      <c r="P390" s="66"/>
      <c r="Q390" s="67"/>
      <c r="R390" s="67"/>
      <c r="S390" s="67"/>
      <c r="T390" s="68"/>
      <c r="U390" s="67"/>
      <c r="V390" s="67"/>
      <c r="W390" s="67"/>
      <c r="X390" s="67"/>
      <c r="Y390" s="67"/>
      <c r="Z390" s="67"/>
    </row>
    <row r="391" spans="1:26" ht="30" customHeight="1" x14ac:dyDescent="0.2">
      <c r="A391" s="67"/>
      <c r="B391" s="67"/>
      <c r="C391" s="67"/>
      <c r="D391" s="67"/>
      <c r="E391" s="67"/>
      <c r="F391" s="67"/>
      <c r="G391" s="67"/>
      <c r="H391" s="67"/>
      <c r="I391" s="67"/>
      <c r="J391" s="67"/>
      <c r="K391" s="67"/>
      <c r="L391" s="67"/>
      <c r="M391" s="67"/>
      <c r="N391" s="67"/>
      <c r="O391" s="66"/>
      <c r="P391" s="66"/>
      <c r="Q391" s="67"/>
      <c r="R391" s="67"/>
      <c r="S391" s="67"/>
      <c r="T391" s="68"/>
      <c r="U391" s="67"/>
      <c r="V391" s="67"/>
      <c r="W391" s="67"/>
      <c r="X391" s="67"/>
      <c r="Y391" s="67"/>
      <c r="Z391" s="67"/>
    </row>
    <row r="392" spans="1:26" ht="30" customHeight="1" x14ac:dyDescent="0.2">
      <c r="A392" s="67"/>
      <c r="B392" s="67"/>
      <c r="C392" s="67"/>
      <c r="D392" s="67"/>
      <c r="E392" s="67"/>
      <c r="F392" s="67"/>
      <c r="G392" s="67"/>
      <c r="H392" s="67"/>
      <c r="I392" s="67"/>
      <c r="J392" s="67"/>
      <c r="K392" s="67"/>
      <c r="L392" s="67"/>
      <c r="M392" s="67"/>
      <c r="N392" s="67"/>
      <c r="O392" s="66"/>
      <c r="P392" s="66"/>
      <c r="Q392" s="67"/>
      <c r="R392" s="67"/>
      <c r="S392" s="67"/>
      <c r="T392" s="68"/>
      <c r="U392" s="67"/>
      <c r="V392" s="67"/>
      <c r="W392" s="67"/>
      <c r="X392" s="67"/>
      <c r="Y392" s="67"/>
      <c r="Z392" s="67"/>
    </row>
    <row r="393" spans="1:26" ht="30" customHeight="1" x14ac:dyDescent="0.2">
      <c r="A393" s="67"/>
      <c r="B393" s="67"/>
      <c r="C393" s="67"/>
      <c r="D393" s="67"/>
      <c r="E393" s="67"/>
      <c r="F393" s="67"/>
      <c r="G393" s="67"/>
      <c r="H393" s="67"/>
      <c r="I393" s="67"/>
      <c r="J393" s="67"/>
      <c r="K393" s="67"/>
      <c r="L393" s="67"/>
      <c r="M393" s="67"/>
      <c r="N393" s="67"/>
      <c r="O393" s="66"/>
      <c r="P393" s="66"/>
      <c r="Q393" s="67"/>
      <c r="R393" s="67"/>
      <c r="S393" s="67"/>
      <c r="T393" s="68"/>
      <c r="U393" s="67"/>
      <c r="V393" s="67"/>
      <c r="W393" s="67"/>
      <c r="X393" s="67"/>
      <c r="Y393" s="67"/>
      <c r="Z393" s="67"/>
    </row>
    <row r="394" spans="1:26" ht="30" customHeight="1" x14ac:dyDescent="0.2">
      <c r="A394" s="67"/>
      <c r="B394" s="67"/>
      <c r="C394" s="67"/>
      <c r="D394" s="67"/>
      <c r="E394" s="67"/>
      <c r="F394" s="67"/>
      <c r="G394" s="67"/>
      <c r="H394" s="67"/>
      <c r="I394" s="67"/>
      <c r="J394" s="67"/>
      <c r="K394" s="67"/>
      <c r="L394" s="67"/>
      <c r="M394" s="67"/>
      <c r="N394" s="67"/>
      <c r="O394" s="66"/>
      <c r="P394" s="66"/>
      <c r="Q394" s="67"/>
      <c r="R394" s="67"/>
      <c r="S394" s="67"/>
      <c r="T394" s="68"/>
      <c r="U394" s="67"/>
      <c r="V394" s="67"/>
      <c r="W394" s="67"/>
      <c r="X394" s="67"/>
      <c r="Y394" s="67"/>
      <c r="Z394" s="67"/>
    </row>
    <row r="395" spans="1:26" ht="30" customHeight="1" x14ac:dyDescent="0.2">
      <c r="A395" s="67"/>
      <c r="B395" s="67"/>
      <c r="C395" s="67"/>
      <c r="D395" s="67"/>
      <c r="E395" s="67"/>
      <c r="F395" s="67"/>
      <c r="G395" s="67"/>
      <c r="H395" s="67"/>
      <c r="I395" s="67"/>
      <c r="J395" s="67"/>
      <c r="K395" s="67"/>
      <c r="L395" s="67"/>
      <c r="M395" s="67"/>
      <c r="N395" s="67"/>
      <c r="O395" s="66"/>
      <c r="P395" s="66"/>
      <c r="Q395" s="67"/>
      <c r="R395" s="67"/>
      <c r="S395" s="67"/>
      <c r="T395" s="68"/>
      <c r="U395" s="67"/>
      <c r="V395" s="67"/>
      <c r="W395" s="67"/>
      <c r="X395" s="67"/>
      <c r="Y395" s="67"/>
      <c r="Z395" s="67"/>
    </row>
    <row r="396" spans="1:26" ht="30" customHeight="1" x14ac:dyDescent="0.2">
      <c r="A396" s="67"/>
      <c r="B396" s="67"/>
      <c r="C396" s="67"/>
      <c r="D396" s="67"/>
      <c r="E396" s="67"/>
      <c r="F396" s="67"/>
      <c r="G396" s="67"/>
      <c r="H396" s="67"/>
      <c r="I396" s="67"/>
      <c r="J396" s="67"/>
      <c r="K396" s="67"/>
      <c r="L396" s="67"/>
      <c r="M396" s="67"/>
      <c r="N396" s="67"/>
      <c r="O396" s="66"/>
      <c r="P396" s="66"/>
      <c r="Q396" s="67"/>
      <c r="R396" s="67"/>
      <c r="S396" s="67"/>
      <c r="T396" s="68"/>
      <c r="U396" s="67"/>
      <c r="V396" s="67"/>
      <c r="W396" s="67"/>
      <c r="X396" s="67"/>
      <c r="Y396" s="67"/>
      <c r="Z396" s="67"/>
    </row>
    <row r="397" spans="1:26" ht="30" customHeight="1" x14ac:dyDescent="0.2">
      <c r="A397" s="67"/>
      <c r="B397" s="67"/>
      <c r="C397" s="67"/>
      <c r="D397" s="67"/>
      <c r="E397" s="67"/>
      <c r="F397" s="67"/>
      <c r="G397" s="67"/>
      <c r="H397" s="67"/>
      <c r="I397" s="67"/>
      <c r="J397" s="67"/>
      <c r="K397" s="67"/>
      <c r="L397" s="67"/>
      <c r="M397" s="67"/>
      <c r="N397" s="67"/>
      <c r="O397" s="66"/>
      <c r="P397" s="66"/>
      <c r="Q397" s="67"/>
      <c r="R397" s="67"/>
      <c r="S397" s="67"/>
      <c r="T397" s="68"/>
      <c r="U397" s="67"/>
      <c r="V397" s="67"/>
      <c r="W397" s="67"/>
      <c r="X397" s="67"/>
      <c r="Y397" s="67"/>
      <c r="Z397" s="67"/>
    </row>
    <row r="398" spans="1:26" ht="30" customHeight="1" x14ac:dyDescent="0.2">
      <c r="A398" s="67"/>
      <c r="B398" s="67"/>
      <c r="C398" s="67"/>
      <c r="D398" s="67"/>
      <c r="E398" s="67"/>
      <c r="F398" s="67"/>
      <c r="G398" s="67"/>
      <c r="H398" s="67"/>
      <c r="I398" s="67"/>
      <c r="J398" s="67"/>
      <c r="K398" s="67"/>
      <c r="L398" s="67"/>
      <c r="M398" s="67"/>
      <c r="N398" s="67"/>
      <c r="O398" s="66"/>
      <c r="P398" s="66"/>
      <c r="Q398" s="67"/>
      <c r="R398" s="67"/>
      <c r="S398" s="67"/>
      <c r="T398" s="68"/>
      <c r="U398" s="67"/>
      <c r="V398" s="67"/>
      <c r="W398" s="67"/>
      <c r="X398" s="67"/>
      <c r="Y398" s="67"/>
      <c r="Z398" s="67"/>
    </row>
    <row r="399" spans="1:26" ht="30" customHeight="1" x14ac:dyDescent="0.2">
      <c r="A399" s="67"/>
      <c r="B399" s="67"/>
      <c r="C399" s="67"/>
      <c r="D399" s="67"/>
      <c r="E399" s="67"/>
      <c r="F399" s="67"/>
      <c r="G399" s="67"/>
      <c r="H399" s="67"/>
      <c r="I399" s="67"/>
      <c r="J399" s="67"/>
      <c r="K399" s="67"/>
      <c r="L399" s="67"/>
      <c r="M399" s="67"/>
      <c r="N399" s="67"/>
      <c r="O399" s="66"/>
      <c r="P399" s="66"/>
      <c r="Q399" s="67"/>
      <c r="R399" s="67"/>
      <c r="S399" s="67"/>
      <c r="T399" s="68"/>
      <c r="U399" s="67"/>
      <c r="V399" s="67"/>
      <c r="W399" s="67"/>
      <c r="X399" s="67"/>
      <c r="Y399" s="67"/>
      <c r="Z399" s="67"/>
    </row>
    <row r="400" spans="1:26" ht="30" customHeight="1" x14ac:dyDescent="0.2">
      <c r="A400" s="67"/>
      <c r="B400" s="67"/>
      <c r="C400" s="67"/>
      <c r="D400" s="67"/>
      <c r="E400" s="67"/>
      <c r="F400" s="67"/>
      <c r="G400" s="67"/>
      <c r="H400" s="67"/>
      <c r="I400" s="67"/>
      <c r="J400" s="67"/>
      <c r="K400" s="67"/>
      <c r="L400" s="67"/>
      <c r="M400" s="67"/>
      <c r="N400" s="67"/>
      <c r="O400" s="66"/>
      <c r="P400" s="66"/>
      <c r="Q400" s="67"/>
      <c r="R400" s="67"/>
      <c r="S400" s="67"/>
      <c r="T400" s="68"/>
      <c r="U400" s="67"/>
      <c r="V400" s="67"/>
      <c r="W400" s="67"/>
      <c r="X400" s="67"/>
      <c r="Y400" s="67"/>
      <c r="Z400" s="67"/>
    </row>
    <row r="401" spans="1:26" ht="30" customHeight="1" x14ac:dyDescent="0.2">
      <c r="A401" s="67"/>
      <c r="B401" s="67"/>
      <c r="C401" s="67"/>
      <c r="D401" s="67"/>
      <c r="E401" s="67"/>
      <c r="F401" s="67"/>
      <c r="G401" s="67"/>
      <c r="H401" s="67"/>
      <c r="I401" s="67"/>
      <c r="J401" s="67"/>
      <c r="K401" s="67"/>
      <c r="L401" s="67"/>
      <c r="M401" s="67"/>
      <c r="N401" s="67"/>
      <c r="O401" s="66"/>
      <c r="P401" s="66"/>
      <c r="Q401" s="67"/>
      <c r="R401" s="67"/>
      <c r="S401" s="67"/>
      <c r="T401" s="68"/>
      <c r="U401" s="67"/>
      <c r="V401" s="67"/>
      <c r="W401" s="67"/>
      <c r="X401" s="67"/>
      <c r="Y401" s="67"/>
      <c r="Z401" s="67"/>
    </row>
    <row r="402" spans="1:26" ht="30" customHeight="1" x14ac:dyDescent="0.2">
      <c r="A402" s="67"/>
      <c r="B402" s="67"/>
      <c r="C402" s="67"/>
      <c r="D402" s="67"/>
      <c r="E402" s="67"/>
      <c r="F402" s="67"/>
      <c r="G402" s="67"/>
      <c r="H402" s="67"/>
      <c r="I402" s="67"/>
      <c r="J402" s="67"/>
      <c r="K402" s="67"/>
      <c r="L402" s="67"/>
      <c r="M402" s="67"/>
      <c r="N402" s="67"/>
      <c r="O402" s="66"/>
      <c r="P402" s="66"/>
      <c r="Q402" s="67"/>
      <c r="R402" s="67"/>
      <c r="S402" s="67"/>
      <c r="T402" s="68"/>
      <c r="U402" s="67"/>
      <c r="V402" s="67"/>
      <c r="W402" s="67"/>
      <c r="X402" s="67"/>
      <c r="Y402" s="67"/>
      <c r="Z402" s="67"/>
    </row>
    <row r="403" spans="1:26" ht="30" customHeight="1" x14ac:dyDescent="0.2">
      <c r="A403" s="67"/>
      <c r="B403" s="67"/>
      <c r="C403" s="67"/>
      <c r="D403" s="67"/>
      <c r="E403" s="67"/>
      <c r="F403" s="67"/>
      <c r="G403" s="67"/>
      <c r="H403" s="67"/>
      <c r="I403" s="67"/>
      <c r="J403" s="67"/>
      <c r="K403" s="67"/>
      <c r="L403" s="67"/>
      <c r="M403" s="67"/>
      <c r="N403" s="67"/>
      <c r="O403" s="66"/>
      <c r="P403" s="66"/>
      <c r="Q403" s="67"/>
      <c r="R403" s="67"/>
      <c r="S403" s="67"/>
      <c r="T403" s="68"/>
      <c r="U403" s="67"/>
      <c r="V403" s="67"/>
      <c r="W403" s="67"/>
      <c r="X403" s="67"/>
      <c r="Y403" s="67"/>
      <c r="Z403" s="67"/>
    </row>
    <row r="404" spans="1:26" ht="30" customHeight="1" x14ac:dyDescent="0.2">
      <c r="A404" s="67"/>
      <c r="B404" s="67"/>
      <c r="C404" s="67"/>
      <c r="D404" s="67"/>
      <c r="E404" s="67"/>
      <c r="F404" s="67"/>
      <c r="G404" s="67"/>
      <c r="H404" s="67"/>
      <c r="I404" s="67"/>
      <c r="J404" s="67"/>
      <c r="K404" s="67"/>
      <c r="L404" s="67"/>
      <c r="M404" s="67"/>
      <c r="N404" s="67"/>
      <c r="O404" s="66"/>
      <c r="P404" s="66"/>
      <c r="Q404" s="67"/>
      <c r="R404" s="67"/>
      <c r="S404" s="67"/>
      <c r="T404" s="68"/>
      <c r="U404" s="67"/>
      <c r="V404" s="67"/>
      <c r="W404" s="67"/>
      <c r="X404" s="67"/>
      <c r="Y404" s="67"/>
      <c r="Z404" s="67"/>
    </row>
    <row r="405" spans="1:26" ht="30" customHeight="1" x14ac:dyDescent="0.2">
      <c r="A405" s="67"/>
      <c r="B405" s="67"/>
      <c r="C405" s="67"/>
      <c r="D405" s="67"/>
      <c r="E405" s="67"/>
      <c r="F405" s="67"/>
      <c r="G405" s="67"/>
      <c r="H405" s="67"/>
      <c r="I405" s="67"/>
      <c r="J405" s="67"/>
      <c r="K405" s="67"/>
      <c r="L405" s="67"/>
      <c r="M405" s="67"/>
      <c r="N405" s="67"/>
      <c r="O405" s="66"/>
      <c r="P405" s="66"/>
      <c r="Q405" s="67"/>
      <c r="R405" s="67"/>
      <c r="S405" s="67"/>
      <c r="T405" s="68"/>
      <c r="U405" s="67"/>
      <c r="V405" s="67"/>
      <c r="W405" s="67"/>
      <c r="X405" s="67"/>
      <c r="Y405" s="67"/>
      <c r="Z405" s="67"/>
    </row>
    <row r="406" spans="1:26" ht="30" customHeight="1" x14ac:dyDescent="0.2">
      <c r="A406" s="67"/>
      <c r="B406" s="67"/>
      <c r="C406" s="67"/>
      <c r="D406" s="67"/>
      <c r="E406" s="67"/>
      <c r="F406" s="67"/>
      <c r="G406" s="67"/>
      <c r="H406" s="67"/>
      <c r="I406" s="67"/>
      <c r="J406" s="67"/>
      <c r="K406" s="67"/>
      <c r="L406" s="67"/>
      <c r="M406" s="67"/>
      <c r="N406" s="67"/>
      <c r="O406" s="66"/>
      <c r="P406" s="66"/>
      <c r="Q406" s="67"/>
      <c r="R406" s="67"/>
      <c r="S406" s="67"/>
      <c r="T406" s="68"/>
      <c r="U406" s="67"/>
      <c r="V406" s="67"/>
      <c r="W406" s="67"/>
      <c r="X406" s="67"/>
      <c r="Y406" s="67"/>
      <c r="Z406" s="67"/>
    </row>
    <row r="407" spans="1:26" ht="30" customHeight="1" x14ac:dyDescent="0.2">
      <c r="A407" s="67"/>
      <c r="B407" s="67"/>
      <c r="C407" s="67"/>
      <c r="D407" s="67"/>
      <c r="E407" s="67"/>
      <c r="F407" s="67"/>
      <c r="G407" s="67"/>
      <c r="H407" s="67"/>
      <c r="I407" s="67"/>
      <c r="J407" s="67"/>
      <c r="K407" s="67"/>
      <c r="L407" s="67"/>
      <c r="M407" s="67"/>
      <c r="N407" s="67"/>
      <c r="O407" s="66"/>
      <c r="P407" s="66"/>
      <c r="Q407" s="67"/>
      <c r="R407" s="67"/>
      <c r="S407" s="67"/>
      <c r="T407" s="68"/>
      <c r="U407" s="67"/>
      <c r="V407" s="67"/>
      <c r="W407" s="67"/>
      <c r="X407" s="67"/>
      <c r="Y407" s="67"/>
      <c r="Z407" s="67"/>
    </row>
    <row r="408" spans="1:26" ht="30" customHeight="1" x14ac:dyDescent="0.2">
      <c r="A408" s="67"/>
      <c r="B408" s="67"/>
      <c r="C408" s="67"/>
      <c r="D408" s="67"/>
      <c r="E408" s="67"/>
      <c r="F408" s="67"/>
      <c r="G408" s="67"/>
      <c r="H408" s="67"/>
      <c r="I408" s="67"/>
      <c r="J408" s="67"/>
      <c r="K408" s="67"/>
      <c r="L408" s="67"/>
      <c r="M408" s="67"/>
      <c r="N408" s="67"/>
      <c r="O408" s="66"/>
      <c r="P408" s="66"/>
      <c r="Q408" s="67"/>
      <c r="R408" s="67"/>
      <c r="S408" s="67"/>
      <c r="T408" s="68"/>
      <c r="U408" s="67"/>
      <c r="V408" s="67"/>
      <c r="W408" s="67"/>
      <c r="X408" s="67"/>
      <c r="Y408" s="67"/>
      <c r="Z408" s="67"/>
    </row>
    <row r="409" spans="1:26" ht="30" customHeight="1" x14ac:dyDescent="0.2">
      <c r="A409" s="67"/>
      <c r="B409" s="67"/>
      <c r="C409" s="67"/>
      <c r="D409" s="67"/>
      <c r="E409" s="67"/>
      <c r="F409" s="67"/>
      <c r="G409" s="67"/>
      <c r="H409" s="67"/>
      <c r="I409" s="67"/>
      <c r="J409" s="67"/>
      <c r="K409" s="67"/>
      <c r="L409" s="67"/>
      <c r="M409" s="67"/>
      <c r="N409" s="67"/>
      <c r="O409" s="66"/>
      <c r="P409" s="66"/>
      <c r="Q409" s="67"/>
      <c r="R409" s="67"/>
      <c r="S409" s="67"/>
      <c r="T409" s="68"/>
      <c r="U409" s="67"/>
      <c r="V409" s="67"/>
      <c r="W409" s="67"/>
      <c r="X409" s="67"/>
      <c r="Y409" s="67"/>
      <c r="Z409" s="67"/>
    </row>
    <row r="410" spans="1:26" ht="30" customHeight="1" x14ac:dyDescent="0.2">
      <c r="A410" s="67"/>
      <c r="B410" s="67"/>
      <c r="C410" s="67"/>
      <c r="D410" s="67"/>
      <c r="E410" s="67"/>
      <c r="F410" s="67"/>
      <c r="G410" s="67"/>
      <c r="H410" s="67"/>
      <c r="I410" s="67"/>
      <c r="J410" s="67"/>
      <c r="K410" s="67"/>
      <c r="L410" s="67"/>
      <c r="M410" s="67"/>
      <c r="N410" s="67"/>
      <c r="O410" s="66"/>
      <c r="P410" s="66"/>
      <c r="Q410" s="67"/>
      <c r="R410" s="67"/>
      <c r="S410" s="67"/>
      <c r="T410" s="68"/>
      <c r="U410" s="67"/>
      <c r="V410" s="67"/>
      <c r="W410" s="67"/>
      <c r="X410" s="67"/>
      <c r="Y410" s="67"/>
      <c r="Z410" s="67"/>
    </row>
    <row r="411" spans="1:26" ht="30" customHeight="1" x14ac:dyDescent="0.2">
      <c r="A411" s="67"/>
      <c r="B411" s="67"/>
      <c r="C411" s="67"/>
      <c r="D411" s="67"/>
      <c r="E411" s="67"/>
      <c r="F411" s="67"/>
      <c r="G411" s="67"/>
      <c r="H411" s="67"/>
      <c r="I411" s="67"/>
      <c r="J411" s="67"/>
      <c r="K411" s="67"/>
      <c r="L411" s="67"/>
      <c r="M411" s="67"/>
      <c r="N411" s="67"/>
      <c r="O411" s="66"/>
      <c r="P411" s="66"/>
      <c r="Q411" s="67"/>
      <c r="R411" s="67"/>
      <c r="S411" s="67"/>
      <c r="T411" s="68"/>
      <c r="U411" s="67"/>
      <c r="V411" s="67"/>
      <c r="W411" s="67"/>
      <c r="X411" s="67"/>
      <c r="Y411" s="67"/>
      <c r="Z411" s="67"/>
    </row>
    <row r="412" spans="1:26" ht="30" customHeight="1" x14ac:dyDescent="0.2">
      <c r="A412" s="67"/>
      <c r="B412" s="67"/>
      <c r="C412" s="67"/>
      <c r="D412" s="67"/>
      <c r="E412" s="67"/>
      <c r="F412" s="67"/>
      <c r="G412" s="67"/>
      <c r="H412" s="67"/>
      <c r="I412" s="67"/>
      <c r="J412" s="67"/>
      <c r="K412" s="67"/>
      <c r="L412" s="67"/>
      <c r="M412" s="67"/>
      <c r="N412" s="67"/>
      <c r="O412" s="66"/>
      <c r="P412" s="66"/>
      <c r="Q412" s="67"/>
      <c r="R412" s="67"/>
      <c r="S412" s="67"/>
      <c r="T412" s="68"/>
      <c r="U412" s="67"/>
      <c r="V412" s="67"/>
      <c r="W412" s="67"/>
      <c r="X412" s="67"/>
      <c r="Y412" s="67"/>
      <c r="Z412" s="67"/>
    </row>
    <row r="413" spans="1:26" ht="30" customHeight="1" x14ac:dyDescent="0.2">
      <c r="A413" s="67"/>
      <c r="B413" s="67"/>
      <c r="C413" s="67"/>
      <c r="D413" s="67"/>
      <c r="E413" s="67"/>
      <c r="F413" s="67"/>
      <c r="G413" s="67"/>
      <c r="H413" s="67"/>
      <c r="I413" s="67"/>
      <c r="J413" s="67"/>
      <c r="K413" s="67"/>
      <c r="L413" s="67"/>
      <c r="M413" s="67"/>
      <c r="N413" s="67"/>
      <c r="O413" s="66"/>
      <c r="P413" s="66"/>
      <c r="Q413" s="67"/>
      <c r="R413" s="67"/>
      <c r="S413" s="67"/>
      <c r="T413" s="68"/>
      <c r="U413" s="67"/>
      <c r="V413" s="67"/>
      <c r="W413" s="67"/>
      <c r="X413" s="67"/>
      <c r="Y413" s="67"/>
      <c r="Z413" s="67"/>
    </row>
    <row r="414" spans="1:26" ht="30" customHeight="1" x14ac:dyDescent="0.2">
      <c r="A414" s="67"/>
      <c r="B414" s="67"/>
      <c r="C414" s="67"/>
      <c r="D414" s="67"/>
      <c r="E414" s="67"/>
      <c r="F414" s="67"/>
      <c r="G414" s="67"/>
      <c r="H414" s="67"/>
      <c r="I414" s="67"/>
      <c r="J414" s="67"/>
      <c r="K414" s="67"/>
      <c r="L414" s="67"/>
      <c r="M414" s="67"/>
      <c r="N414" s="67"/>
      <c r="O414" s="66"/>
      <c r="P414" s="66"/>
      <c r="Q414" s="67"/>
      <c r="R414" s="67"/>
      <c r="S414" s="67"/>
      <c r="T414" s="68"/>
      <c r="U414" s="67"/>
      <c r="V414" s="67"/>
      <c r="W414" s="67"/>
      <c r="X414" s="67"/>
      <c r="Y414" s="67"/>
      <c r="Z414" s="67"/>
    </row>
    <row r="415" spans="1:26" ht="30" customHeight="1" x14ac:dyDescent="0.2">
      <c r="A415" s="67"/>
      <c r="B415" s="67"/>
      <c r="C415" s="67"/>
      <c r="D415" s="67"/>
      <c r="E415" s="67"/>
      <c r="F415" s="67"/>
      <c r="G415" s="67"/>
      <c r="H415" s="67"/>
      <c r="I415" s="67"/>
      <c r="J415" s="67"/>
      <c r="K415" s="67"/>
      <c r="L415" s="67"/>
      <c r="M415" s="67"/>
      <c r="N415" s="67"/>
      <c r="O415" s="66"/>
      <c r="P415" s="66"/>
      <c r="Q415" s="67"/>
      <c r="R415" s="67"/>
      <c r="S415" s="67"/>
      <c r="T415" s="68"/>
      <c r="U415" s="67"/>
      <c r="V415" s="67"/>
      <c r="W415" s="67"/>
      <c r="X415" s="67"/>
      <c r="Y415" s="67"/>
      <c r="Z415" s="67"/>
    </row>
    <row r="416" spans="1:26" ht="30" customHeight="1" x14ac:dyDescent="0.2">
      <c r="A416" s="67"/>
      <c r="B416" s="67"/>
      <c r="C416" s="67"/>
      <c r="D416" s="67"/>
      <c r="E416" s="67"/>
      <c r="F416" s="67"/>
      <c r="G416" s="67"/>
      <c r="H416" s="67"/>
      <c r="I416" s="67"/>
      <c r="J416" s="67"/>
      <c r="K416" s="67"/>
      <c r="L416" s="67"/>
      <c r="M416" s="67"/>
      <c r="N416" s="67"/>
      <c r="O416" s="66"/>
      <c r="P416" s="66"/>
      <c r="Q416" s="67"/>
      <c r="R416" s="67"/>
      <c r="S416" s="67"/>
      <c r="T416" s="68"/>
      <c r="U416" s="67"/>
      <c r="V416" s="67"/>
      <c r="W416" s="67"/>
      <c r="X416" s="67"/>
      <c r="Y416" s="67"/>
      <c r="Z416" s="67"/>
    </row>
    <row r="417" spans="1:26" ht="30" customHeight="1" x14ac:dyDescent="0.2">
      <c r="A417" s="67"/>
      <c r="B417" s="67"/>
      <c r="C417" s="67"/>
      <c r="D417" s="67"/>
      <c r="E417" s="67"/>
      <c r="F417" s="67"/>
      <c r="G417" s="67"/>
      <c r="H417" s="67"/>
      <c r="I417" s="67"/>
      <c r="J417" s="67"/>
      <c r="K417" s="67"/>
      <c r="L417" s="67"/>
      <c r="M417" s="67"/>
      <c r="N417" s="67"/>
      <c r="O417" s="66"/>
      <c r="P417" s="66"/>
      <c r="Q417" s="67"/>
      <c r="R417" s="67"/>
      <c r="S417" s="67"/>
      <c r="T417" s="68"/>
      <c r="U417" s="67"/>
      <c r="V417" s="67"/>
      <c r="W417" s="67"/>
      <c r="X417" s="67"/>
      <c r="Y417" s="67"/>
      <c r="Z417" s="67"/>
    </row>
    <row r="418" spans="1:26" ht="30" customHeight="1" x14ac:dyDescent="0.2">
      <c r="A418" s="67"/>
      <c r="B418" s="67"/>
      <c r="C418" s="67"/>
      <c r="D418" s="67"/>
      <c r="E418" s="67"/>
      <c r="F418" s="67"/>
      <c r="G418" s="67"/>
      <c r="H418" s="67"/>
      <c r="I418" s="67"/>
      <c r="J418" s="67"/>
      <c r="K418" s="67"/>
      <c r="L418" s="67"/>
      <c r="M418" s="67"/>
      <c r="N418" s="67"/>
      <c r="O418" s="66"/>
      <c r="P418" s="66"/>
      <c r="Q418" s="67"/>
      <c r="R418" s="67"/>
      <c r="S418" s="67"/>
      <c r="T418" s="68"/>
      <c r="U418" s="67"/>
      <c r="V418" s="67"/>
      <c r="W418" s="67"/>
      <c r="X418" s="67"/>
      <c r="Y418" s="67"/>
      <c r="Z418" s="67"/>
    </row>
    <row r="419" spans="1:26" ht="30" customHeight="1" x14ac:dyDescent="0.2">
      <c r="A419" s="67"/>
      <c r="B419" s="67"/>
      <c r="C419" s="67"/>
      <c r="D419" s="67"/>
      <c r="E419" s="67"/>
      <c r="F419" s="67"/>
      <c r="G419" s="67"/>
      <c r="H419" s="67"/>
      <c r="I419" s="67"/>
      <c r="J419" s="67"/>
      <c r="K419" s="67"/>
      <c r="L419" s="67"/>
      <c r="M419" s="67"/>
      <c r="N419" s="67"/>
      <c r="O419" s="66"/>
      <c r="P419" s="66"/>
      <c r="Q419" s="67"/>
      <c r="R419" s="67"/>
      <c r="S419" s="67"/>
      <c r="T419" s="68"/>
      <c r="U419" s="67"/>
      <c r="V419" s="67"/>
      <c r="W419" s="67"/>
      <c r="X419" s="67"/>
      <c r="Y419" s="67"/>
      <c r="Z419" s="67"/>
    </row>
    <row r="420" spans="1:26" ht="30" customHeight="1" x14ac:dyDescent="0.2">
      <c r="A420" s="67"/>
      <c r="B420" s="67"/>
      <c r="C420" s="67"/>
      <c r="D420" s="67"/>
      <c r="E420" s="67"/>
      <c r="F420" s="67"/>
      <c r="G420" s="67"/>
      <c r="H420" s="67"/>
      <c r="I420" s="67"/>
      <c r="J420" s="67"/>
      <c r="K420" s="67"/>
      <c r="L420" s="67"/>
      <c r="M420" s="67"/>
      <c r="N420" s="67"/>
      <c r="O420" s="66"/>
      <c r="P420" s="66"/>
      <c r="Q420" s="67"/>
      <c r="R420" s="67"/>
      <c r="S420" s="67"/>
      <c r="T420" s="68"/>
      <c r="U420" s="67"/>
      <c r="V420" s="67"/>
      <c r="W420" s="67"/>
      <c r="X420" s="67"/>
      <c r="Y420" s="67"/>
      <c r="Z420" s="67"/>
    </row>
    <row r="421" spans="1:26" ht="30" customHeight="1" x14ac:dyDescent="0.2">
      <c r="A421" s="67"/>
      <c r="B421" s="67"/>
      <c r="C421" s="67"/>
      <c r="D421" s="67"/>
      <c r="E421" s="67"/>
      <c r="F421" s="67"/>
      <c r="G421" s="67"/>
      <c r="H421" s="67"/>
      <c r="I421" s="67"/>
      <c r="J421" s="67"/>
      <c r="K421" s="67"/>
      <c r="L421" s="67"/>
      <c r="M421" s="67"/>
      <c r="N421" s="67"/>
      <c r="O421" s="66"/>
      <c r="P421" s="66"/>
      <c r="Q421" s="67"/>
      <c r="R421" s="67"/>
      <c r="S421" s="67"/>
      <c r="T421" s="68"/>
      <c r="U421" s="67"/>
      <c r="V421" s="67"/>
      <c r="W421" s="67"/>
      <c r="X421" s="67"/>
      <c r="Y421" s="67"/>
      <c r="Z421" s="67"/>
    </row>
    <row r="422" spans="1:26" ht="30" customHeight="1" x14ac:dyDescent="0.2">
      <c r="A422" s="67"/>
      <c r="B422" s="67"/>
      <c r="C422" s="67"/>
      <c r="D422" s="67"/>
      <c r="E422" s="67"/>
      <c r="F422" s="67"/>
      <c r="G422" s="67"/>
      <c r="H422" s="67"/>
      <c r="I422" s="67"/>
      <c r="J422" s="67"/>
      <c r="K422" s="67"/>
      <c r="L422" s="67"/>
      <c r="M422" s="67"/>
      <c r="N422" s="67"/>
      <c r="O422" s="66"/>
      <c r="P422" s="66"/>
      <c r="Q422" s="67"/>
      <c r="R422" s="67"/>
      <c r="S422" s="67"/>
      <c r="T422" s="68"/>
      <c r="U422" s="67"/>
      <c r="V422" s="67"/>
      <c r="W422" s="67"/>
      <c r="X422" s="67"/>
      <c r="Y422" s="67"/>
      <c r="Z422" s="67"/>
    </row>
    <row r="423" spans="1:26" ht="30" customHeight="1" x14ac:dyDescent="0.2">
      <c r="A423" s="67"/>
      <c r="B423" s="67"/>
      <c r="C423" s="67"/>
      <c r="D423" s="67"/>
      <c r="E423" s="67"/>
      <c r="F423" s="67"/>
      <c r="G423" s="67"/>
      <c r="H423" s="67"/>
      <c r="I423" s="67"/>
      <c r="J423" s="67"/>
      <c r="K423" s="67"/>
      <c r="L423" s="67"/>
      <c r="M423" s="67"/>
      <c r="N423" s="67"/>
      <c r="O423" s="66"/>
      <c r="P423" s="66"/>
      <c r="Q423" s="67"/>
      <c r="R423" s="67"/>
      <c r="S423" s="67"/>
      <c r="T423" s="68"/>
      <c r="U423" s="67"/>
      <c r="V423" s="67"/>
      <c r="W423" s="67"/>
      <c r="X423" s="67"/>
      <c r="Y423" s="67"/>
      <c r="Z423" s="67"/>
    </row>
    <row r="424" spans="1:26" ht="30" customHeight="1" x14ac:dyDescent="0.2">
      <c r="A424" s="67"/>
      <c r="B424" s="67"/>
      <c r="C424" s="67"/>
      <c r="D424" s="67"/>
      <c r="E424" s="67"/>
      <c r="F424" s="67"/>
      <c r="G424" s="67"/>
      <c r="H424" s="67"/>
      <c r="I424" s="67"/>
      <c r="J424" s="67"/>
      <c r="K424" s="67"/>
      <c r="L424" s="67"/>
      <c r="M424" s="67"/>
      <c r="N424" s="67"/>
      <c r="O424" s="66"/>
      <c r="P424" s="66"/>
      <c r="Q424" s="67"/>
      <c r="R424" s="67"/>
      <c r="S424" s="67"/>
      <c r="T424" s="68"/>
      <c r="U424" s="67"/>
      <c r="V424" s="67"/>
      <c r="W424" s="67"/>
      <c r="X424" s="67"/>
      <c r="Y424" s="67"/>
      <c r="Z424" s="67"/>
    </row>
    <row r="425" spans="1:26" ht="30" customHeight="1" x14ac:dyDescent="0.2">
      <c r="A425" s="67"/>
      <c r="B425" s="67"/>
      <c r="C425" s="67"/>
      <c r="D425" s="67"/>
      <c r="E425" s="67"/>
      <c r="F425" s="67"/>
      <c r="G425" s="67"/>
      <c r="H425" s="67"/>
      <c r="I425" s="67"/>
      <c r="J425" s="67"/>
      <c r="K425" s="67"/>
      <c r="L425" s="67"/>
      <c r="M425" s="67"/>
      <c r="N425" s="67"/>
      <c r="O425" s="66"/>
      <c r="P425" s="66"/>
      <c r="Q425" s="67"/>
      <c r="R425" s="67"/>
      <c r="S425" s="67"/>
      <c r="T425" s="68"/>
      <c r="U425" s="67"/>
      <c r="V425" s="67"/>
      <c r="W425" s="67"/>
      <c r="X425" s="67"/>
      <c r="Y425" s="67"/>
      <c r="Z425" s="67"/>
    </row>
    <row r="426" spans="1:26" ht="30" customHeight="1" x14ac:dyDescent="0.2">
      <c r="A426" s="67"/>
      <c r="B426" s="67"/>
      <c r="C426" s="67"/>
      <c r="D426" s="67"/>
      <c r="E426" s="67"/>
      <c r="F426" s="67"/>
      <c r="G426" s="67"/>
      <c r="H426" s="67"/>
      <c r="I426" s="67"/>
      <c r="J426" s="67"/>
      <c r="K426" s="67"/>
      <c r="L426" s="67"/>
      <c r="M426" s="67"/>
      <c r="N426" s="67"/>
      <c r="O426" s="66"/>
      <c r="P426" s="66"/>
      <c r="Q426" s="67"/>
      <c r="R426" s="67"/>
      <c r="S426" s="67"/>
      <c r="T426" s="68"/>
      <c r="U426" s="67"/>
      <c r="V426" s="67"/>
      <c r="W426" s="67"/>
      <c r="X426" s="67"/>
      <c r="Y426" s="67"/>
      <c r="Z426" s="67"/>
    </row>
    <row r="427" spans="1:26" ht="30" customHeight="1" x14ac:dyDescent="0.2">
      <c r="A427" s="67"/>
      <c r="B427" s="67"/>
      <c r="C427" s="67"/>
      <c r="D427" s="67"/>
      <c r="E427" s="67"/>
      <c r="F427" s="67"/>
      <c r="G427" s="67"/>
      <c r="H427" s="67"/>
      <c r="I427" s="67"/>
      <c r="J427" s="67"/>
      <c r="K427" s="67"/>
      <c r="L427" s="67"/>
      <c r="M427" s="67"/>
      <c r="N427" s="67"/>
      <c r="O427" s="66"/>
      <c r="P427" s="66"/>
      <c r="Q427" s="67"/>
      <c r="R427" s="67"/>
      <c r="S427" s="67"/>
      <c r="T427" s="68"/>
      <c r="U427" s="67"/>
      <c r="V427" s="67"/>
      <c r="W427" s="67"/>
      <c r="X427" s="67"/>
      <c r="Y427" s="67"/>
      <c r="Z427" s="67"/>
    </row>
    <row r="428" spans="1:26" ht="30" customHeight="1" x14ac:dyDescent="0.2">
      <c r="A428" s="67"/>
      <c r="B428" s="67"/>
      <c r="C428" s="67"/>
      <c r="D428" s="67"/>
      <c r="E428" s="67"/>
      <c r="F428" s="67"/>
      <c r="G428" s="67"/>
      <c r="H428" s="67"/>
      <c r="I428" s="67"/>
      <c r="J428" s="67"/>
      <c r="K428" s="67"/>
      <c r="L428" s="67"/>
      <c r="M428" s="67"/>
      <c r="N428" s="67"/>
      <c r="O428" s="66"/>
      <c r="P428" s="66"/>
      <c r="Q428" s="67"/>
      <c r="R428" s="67"/>
      <c r="S428" s="67"/>
      <c r="T428" s="68"/>
      <c r="U428" s="67"/>
      <c r="V428" s="67"/>
      <c r="W428" s="67"/>
      <c r="X428" s="67"/>
      <c r="Y428" s="67"/>
      <c r="Z428" s="67"/>
    </row>
    <row r="429" spans="1:26" ht="30" customHeight="1" x14ac:dyDescent="0.2">
      <c r="A429" s="67"/>
      <c r="B429" s="67"/>
      <c r="C429" s="67"/>
      <c r="D429" s="67"/>
      <c r="E429" s="67"/>
      <c r="F429" s="67"/>
      <c r="G429" s="67"/>
      <c r="H429" s="67"/>
      <c r="I429" s="67"/>
      <c r="J429" s="67"/>
      <c r="K429" s="67"/>
      <c r="L429" s="67"/>
      <c r="M429" s="67"/>
      <c r="N429" s="67"/>
      <c r="O429" s="66"/>
      <c r="P429" s="66"/>
      <c r="Q429" s="67"/>
      <c r="R429" s="67"/>
      <c r="S429" s="67"/>
      <c r="T429" s="68"/>
      <c r="U429" s="67"/>
      <c r="V429" s="67"/>
      <c r="W429" s="67"/>
      <c r="X429" s="67"/>
      <c r="Y429" s="67"/>
      <c r="Z429" s="67"/>
    </row>
    <row r="430" spans="1:26" ht="30" customHeight="1" x14ac:dyDescent="0.2">
      <c r="A430" s="67"/>
      <c r="B430" s="67"/>
      <c r="C430" s="67"/>
      <c r="D430" s="67"/>
      <c r="E430" s="67"/>
      <c r="F430" s="67"/>
      <c r="G430" s="67"/>
      <c r="H430" s="67"/>
      <c r="I430" s="67"/>
      <c r="J430" s="67"/>
      <c r="K430" s="67"/>
      <c r="L430" s="67"/>
      <c r="M430" s="67"/>
      <c r="N430" s="67"/>
      <c r="O430" s="66"/>
      <c r="P430" s="66"/>
      <c r="Q430" s="67"/>
      <c r="R430" s="67"/>
      <c r="S430" s="67"/>
      <c r="T430" s="68"/>
      <c r="U430" s="67"/>
      <c r="V430" s="67"/>
      <c r="W430" s="67"/>
      <c r="X430" s="67"/>
      <c r="Y430" s="67"/>
      <c r="Z430" s="67"/>
    </row>
    <row r="431" spans="1:26" ht="30" customHeight="1" x14ac:dyDescent="0.2">
      <c r="A431" s="67"/>
      <c r="B431" s="67"/>
      <c r="C431" s="67"/>
      <c r="D431" s="67"/>
      <c r="E431" s="67"/>
      <c r="F431" s="67"/>
      <c r="G431" s="67"/>
      <c r="H431" s="67"/>
      <c r="I431" s="67"/>
      <c r="J431" s="67"/>
      <c r="K431" s="67"/>
      <c r="L431" s="67"/>
      <c r="M431" s="67"/>
      <c r="N431" s="67"/>
      <c r="O431" s="66"/>
      <c r="P431" s="66"/>
      <c r="Q431" s="67"/>
      <c r="R431" s="67"/>
      <c r="S431" s="67"/>
      <c r="T431" s="68"/>
      <c r="U431" s="67"/>
      <c r="V431" s="67"/>
      <c r="W431" s="67"/>
      <c r="X431" s="67"/>
      <c r="Y431" s="67"/>
      <c r="Z431" s="67"/>
    </row>
    <row r="432" spans="1:26" ht="30" customHeight="1" x14ac:dyDescent="0.2">
      <c r="A432" s="67"/>
      <c r="B432" s="67"/>
      <c r="C432" s="67"/>
      <c r="D432" s="67"/>
      <c r="E432" s="67"/>
      <c r="F432" s="67"/>
      <c r="G432" s="67"/>
      <c r="H432" s="67"/>
      <c r="I432" s="67"/>
      <c r="J432" s="67"/>
      <c r="K432" s="67"/>
      <c r="L432" s="67"/>
      <c r="M432" s="67"/>
      <c r="N432" s="67"/>
      <c r="O432" s="66"/>
      <c r="P432" s="66"/>
      <c r="Q432" s="67"/>
      <c r="R432" s="67"/>
      <c r="S432" s="67"/>
      <c r="T432" s="68"/>
      <c r="U432" s="67"/>
      <c r="V432" s="67"/>
      <c r="W432" s="67"/>
      <c r="X432" s="67"/>
      <c r="Y432" s="67"/>
      <c r="Z432" s="67"/>
    </row>
    <row r="433" spans="1:26" ht="30" customHeight="1" x14ac:dyDescent="0.2">
      <c r="A433" s="67"/>
      <c r="B433" s="67"/>
      <c r="C433" s="67"/>
      <c r="D433" s="67"/>
      <c r="E433" s="67"/>
      <c r="F433" s="67"/>
      <c r="G433" s="67"/>
      <c r="H433" s="67"/>
      <c r="I433" s="67"/>
      <c r="J433" s="67"/>
      <c r="K433" s="67"/>
      <c r="L433" s="67"/>
      <c r="M433" s="67"/>
      <c r="N433" s="67"/>
      <c r="O433" s="66"/>
      <c r="P433" s="66"/>
      <c r="Q433" s="67"/>
      <c r="R433" s="67"/>
      <c r="S433" s="67"/>
      <c r="T433" s="68"/>
      <c r="U433" s="67"/>
      <c r="V433" s="67"/>
      <c r="W433" s="67"/>
      <c r="X433" s="67"/>
      <c r="Y433" s="67"/>
      <c r="Z433" s="67"/>
    </row>
    <row r="434" spans="1:26" ht="30" customHeight="1" x14ac:dyDescent="0.2">
      <c r="A434" s="67"/>
      <c r="B434" s="67"/>
      <c r="C434" s="67"/>
      <c r="D434" s="67"/>
      <c r="E434" s="67"/>
      <c r="F434" s="67"/>
      <c r="G434" s="67"/>
      <c r="H434" s="67"/>
      <c r="I434" s="67"/>
      <c r="J434" s="67"/>
      <c r="K434" s="67"/>
      <c r="L434" s="67"/>
      <c r="M434" s="67"/>
      <c r="N434" s="67"/>
      <c r="O434" s="66"/>
      <c r="P434" s="66"/>
      <c r="Q434" s="67"/>
      <c r="R434" s="67"/>
      <c r="S434" s="67"/>
      <c r="T434" s="68"/>
      <c r="U434" s="67"/>
      <c r="V434" s="67"/>
      <c r="W434" s="67"/>
      <c r="X434" s="67"/>
      <c r="Y434" s="67"/>
      <c r="Z434" s="67"/>
    </row>
    <row r="435" spans="1:26" ht="30" customHeight="1" x14ac:dyDescent="0.2">
      <c r="A435" s="67"/>
      <c r="B435" s="67"/>
      <c r="C435" s="67"/>
      <c r="D435" s="67"/>
      <c r="E435" s="67"/>
      <c r="F435" s="67"/>
      <c r="G435" s="67"/>
      <c r="H435" s="67"/>
      <c r="I435" s="67"/>
      <c r="J435" s="67"/>
      <c r="K435" s="67"/>
      <c r="L435" s="67"/>
      <c r="M435" s="67"/>
      <c r="N435" s="67"/>
      <c r="O435" s="66"/>
      <c r="P435" s="66"/>
      <c r="Q435" s="67"/>
      <c r="R435" s="67"/>
      <c r="S435" s="67"/>
      <c r="T435" s="68"/>
      <c r="U435" s="67"/>
      <c r="V435" s="67"/>
      <c r="W435" s="67"/>
      <c r="X435" s="67"/>
      <c r="Y435" s="67"/>
      <c r="Z435" s="67"/>
    </row>
    <row r="436" spans="1:26" ht="30" customHeight="1" x14ac:dyDescent="0.2">
      <c r="A436" s="67"/>
      <c r="B436" s="67"/>
      <c r="C436" s="67"/>
      <c r="D436" s="67"/>
      <c r="E436" s="67"/>
      <c r="F436" s="67"/>
      <c r="G436" s="67"/>
      <c r="H436" s="67"/>
      <c r="I436" s="67"/>
      <c r="J436" s="67"/>
      <c r="K436" s="67"/>
      <c r="L436" s="67"/>
      <c r="M436" s="67"/>
      <c r="N436" s="67"/>
      <c r="O436" s="66"/>
      <c r="P436" s="66"/>
      <c r="Q436" s="67"/>
      <c r="R436" s="67"/>
      <c r="S436" s="67"/>
      <c r="T436" s="68"/>
      <c r="U436" s="67"/>
      <c r="V436" s="67"/>
      <c r="W436" s="67"/>
      <c r="X436" s="67"/>
      <c r="Y436" s="67"/>
      <c r="Z436" s="67"/>
    </row>
    <row r="437" spans="1:26" ht="30" customHeight="1" x14ac:dyDescent="0.2">
      <c r="A437" s="67"/>
      <c r="B437" s="67"/>
      <c r="C437" s="67"/>
      <c r="D437" s="67"/>
      <c r="E437" s="67"/>
      <c r="F437" s="67"/>
      <c r="G437" s="67"/>
      <c r="H437" s="67"/>
      <c r="I437" s="67"/>
      <c r="J437" s="67"/>
      <c r="K437" s="67"/>
      <c r="L437" s="67"/>
      <c r="M437" s="67"/>
      <c r="N437" s="67"/>
      <c r="O437" s="66"/>
      <c r="P437" s="66"/>
      <c r="Q437" s="67"/>
      <c r="R437" s="67"/>
      <c r="S437" s="67"/>
      <c r="T437" s="68"/>
      <c r="U437" s="67"/>
      <c r="V437" s="67"/>
      <c r="W437" s="67"/>
      <c r="X437" s="67"/>
      <c r="Y437" s="67"/>
      <c r="Z437" s="67"/>
    </row>
    <row r="438" spans="1:26" ht="30" customHeight="1" x14ac:dyDescent="0.2">
      <c r="A438" s="67"/>
      <c r="B438" s="67"/>
      <c r="C438" s="67"/>
      <c r="D438" s="67"/>
      <c r="E438" s="67"/>
      <c r="F438" s="67"/>
      <c r="G438" s="67"/>
      <c r="H438" s="67"/>
      <c r="I438" s="67"/>
      <c r="J438" s="67"/>
      <c r="K438" s="67"/>
      <c r="L438" s="67"/>
      <c r="M438" s="67"/>
      <c r="N438" s="67"/>
      <c r="O438" s="66"/>
      <c r="P438" s="66"/>
      <c r="Q438" s="67"/>
      <c r="R438" s="67"/>
      <c r="S438" s="67"/>
      <c r="T438" s="68"/>
      <c r="U438" s="67"/>
      <c r="V438" s="67"/>
      <c r="W438" s="67"/>
      <c r="X438" s="67"/>
      <c r="Y438" s="67"/>
      <c r="Z438" s="67"/>
    </row>
    <row r="439" spans="1:26" ht="30" customHeight="1" x14ac:dyDescent="0.2">
      <c r="A439" s="67"/>
      <c r="B439" s="67"/>
      <c r="C439" s="67"/>
      <c r="D439" s="67"/>
      <c r="E439" s="67"/>
      <c r="F439" s="67"/>
      <c r="G439" s="67"/>
      <c r="H439" s="67"/>
      <c r="I439" s="67"/>
      <c r="J439" s="67"/>
      <c r="K439" s="67"/>
      <c r="L439" s="67"/>
      <c r="M439" s="67"/>
      <c r="N439" s="67"/>
      <c r="O439" s="66"/>
      <c r="P439" s="66"/>
      <c r="Q439" s="67"/>
      <c r="R439" s="67"/>
      <c r="S439" s="67"/>
      <c r="T439" s="68"/>
      <c r="U439" s="67"/>
      <c r="V439" s="67"/>
      <c r="W439" s="67"/>
      <c r="X439" s="67"/>
      <c r="Y439" s="67"/>
      <c r="Z439" s="67"/>
    </row>
    <row r="440" spans="1:26" ht="30" customHeight="1" x14ac:dyDescent="0.2">
      <c r="A440" s="67"/>
      <c r="B440" s="67"/>
      <c r="C440" s="67"/>
      <c r="D440" s="67"/>
      <c r="E440" s="67"/>
      <c r="F440" s="67"/>
      <c r="G440" s="67"/>
      <c r="H440" s="67"/>
      <c r="I440" s="67"/>
      <c r="J440" s="67"/>
      <c r="K440" s="67"/>
      <c r="L440" s="67"/>
      <c r="M440" s="67"/>
      <c r="N440" s="67"/>
      <c r="O440" s="66"/>
      <c r="P440" s="66"/>
      <c r="Q440" s="67"/>
      <c r="R440" s="67"/>
      <c r="S440" s="67"/>
      <c r="T440" s="68"/>
      <c r="U440" s="67"/>
      <c r="V440" s="67"/>
      <c r="W440" s="67"/>
      <c r="X440" s="67"/>
      <c r="Y440" s="67"/>
      <c r="Z440" s="67"/>
    </row>
    <row r="441" spans="1:26" ht="30" customHeight="1" x14ac:dyDescent="0.2">
      <c r="A441" s="67"/>
      <c r="B441" s="67"/>
      <c r="C441" s="67"/>
      <c r="D441" s="67"/>
      <c r="E441" s="67"/>
      <c r="F441" s="67"/>
      <c r="G441" s="67"/>
      <c r="H441" s="67"/>
      <c r="I441" s="67"/>
      <c r="J441" s="67"/>
      <c r="K441" s="67"/>
      <c r="L441" s="67"/>
      <c r="M441" s="67"/>
      <c r="N441" s="67"/>
      <c r="O441" s="66"/>
      <c r="P441" s="66"/>
      <c r="Q441" s="67"/>
      <c r="R441" s="67"/>
      <c r="S441" s="67"/>
      <c r="T441" s="68"/>
      <c r="U441" s="67"/>
      <c r="V441" s="67"/>
      <c r="W441" s="67"/>
      <c r="X441" s="67"/>
      <c r="Y441" s="67"/>
      <c r="Z441" s="67"/>
    </row>
    <row r="442" spans="1:26" ht="30" customHeight="1" x14ac:dyDescent="0.2">
      <c r="A442" s="67"/>
      <c r="B442" s="67"/>
      <c r="C442" s="67"/>
      <c r="D442" s="67"/>
      <c r="E442" s="67"/>
      <c r="F442" s="67"/>
      <c r="G442" s="67"/>
      <c r="H442" s="67"/>
      <c r="I442" s="67"/>
      <c r="J442" s="67"/>
      <c r="K442" s="67"/>
      <c r="L442" s="67"/>
      <c r="M442" s="67"/>
      <c r="N442" s="67"/>
      <c r="O442" s="66"/>
      <c r="P442" s="66"/>
      <c r="Q442" s="67"/>
      <c r="R442" s="67"/>
      <c r="S442" s="67"/>
      <c r="T442" s="68"/>
      <c r="U442" s="67"/>
      <c r="V442" s="67"/>
      <c r="W442" s="67"/>
      <c r="X442" s="67"/>
      <c r="Y442" s="67"/>
      <c r="Z442" s="67"/>
    </row>
    <row r="443" spans="1:26" ht="30" customHeight="1" x14ac:dyDescent="0.2">
      <c r="A443" s="67"/>
      <c r="B443" s="67"/>
      <c r="C443" s="67"/>
      <c r="D443" s="67"/>
      <c r="E443" s="67"/>
      <c r="F443" s="67"/>
      <c r="G443" s="67"/>
      <c r="H443" s="67"/>
      <c r="I443" s="67"/>
      <c r="J443" s="67"/>
      <c r="K443" s="67"/>
      <c r="L443" s="67"/>
      <c r="M443" s="67"/>
      <c r="N443" s="67"/>
      <c r="O443" s="66"/>
      <c r="P443" s="66"/>
      <c r="Q443" s="67"/>
      <c r="R443" s="67"/>
      <c r="S443" s="67"/>
      <c r="T443" s="68"/>
      <c r="U443" s="67"/>
      <c r="V443" s="67"/>
      <c r="W443" s="67"/>
      <c r="X443" s="67"/>
      <c r="Y443" s="67"/>
      <c r="Z443" s="67"/>
    </row>
    <row r="444" spans="1:26" ht="30" customHeight="1" x14ac:dyDescent="0.2">
      <c r="A444" s="67"/>
      <c r="B444" s="67"/>
      <c r="C444" s="67"/>
      <c r="D444" s="67"/>
      <c r="E444" s="67"/>
      <c r="F444" s="67"/>
      <c r="G444" s="67"/>
      <c r="H444" s="67"/>
      <c r="I444" s="67"/>
      <c r="J444" s="67"/>
      <c r="K444" s="67"/>
      <c r="L444" s="67"/>
      <c r="M444" s="67"/>
      <c r="N444" s="67"/>
      <c r="O444" s="66"/>
      <c r="P444" s="66"/>
      <c r="Q444" s="67"/>
      <c r="R444" s="67"/>
      <c r="S444" s="67"/>
      <c r="T444" s="68"/>
      <c r="U444" s="67"/>
      <c r="V444" s="67"/>
      <c r="W444" s="67"/>
      <c r="X444" s="67"/>
      <c r="Y444" s="67"/>
      <c r="Z444" s="67"/>
    </row>
    <row r="445" spans="1:26" ht="30" customHeight="1" x14ac:dyDescent="0.2">
      <c r="A445" s="67"/>
      <c r="B445" s="67"/>
      <c r="C445" s="67"/>
      <c r="D445" s="67"/>
      <c r="E445" s="67"/>
      <c r="F445" s="67"/>
      <c r="G445" s="67"/>
      <c r="H445" s="67"/>
      <c r="I445" s="67"/>
      <c r="J445" s="67"/>
      <c r="K445" s="67"/>
      <c r="L445" s="67"/>
      <c r="M445" s="67"/>
      <c r="N445" s="67"/>
      <c r="O445" s="66"/>
      <c r="P445" s="66"/>
      <c r="Q445" s="67"/>
      <c r="R445" s="67"/>
      <c r="S445" s="67"/>
      <c r="T445" s="68"/>
      <c r="U445" s="67"/>
      <c r="V445" s="67"/>
      <c r="W445" s="67"/>
      <c r="X445" s="67"/>
      <c r="Y445" s="67"/>
      <c r="Z445" s="67"/>
    </row>
    <row r="446" spans="1:26" ht="30" customHeight="1" x14ac:dyDescent="0.2">
      <c r="A446" s="67"/>
      <c r="B446" s="67"/>
      <c r="C446" s="67"/>
      <c r="D446" s="67"/>
      <c r="E446" s="67"/>
      <c r="F446" s="67"/>
      <c r="G446" s="67"/>
      <c r="H446" s="67"/>
      <c r="I446" s="67"/>
      <c r="J446" s="67"/>
      <c r="K446" s="67"/>
      <c r="L446" s="67"/>
      <c r="M446" s="67"/>
      <c r="N446" s="67"/>
      <c r="O446" s="66"/>
      <c r="P446" s="66"/>
      <c r="Q446" s="67"/>
      <c r="R446" s="67"/>
      <c r="S446" s="67"/>
      <c r="T446" s="68"/>
      <c r="U446" s="67"/>
      <c r="V446" s="67"/>
      <c r="W446" s="67"/>
      <c r="X446" s="67"/>
      <c r="Y446" s="67"/>
      <c r="Z446" s="67"/>
    </row>
    <row r="447" spans="1:26" ht="30" customHeight="1" x14ac:dyDescent="0.2">
      <c r="A447" s="67"/>
      <c r="B447" s="67"/>
      <c r="C447" s="67"/>
      <c r="D447" s="67"/>
      <c r="E447" s="67"/>
      <c r="F447" s="67"/>
      <c r="G447" s="67"/>
      <c r="H447" s="67"/>
      <c r="I447" s="67"/>
      <c r="J447" s="67"/>
      <c r="K447" s="67"/>
      <c r="L447" s="67"/>
      <c r="M447" s="67"/>
      <c r="N447" s="67"/>
      <c r="O447" s="66"/>
      <c r="P447" s="66"/>
      <c r="Q447" s="67"/>
      <c r="R447" s="67"/>
      <c r="S447" s="67"/>
      <c r="T447" s="68"/>
      <c r="U447" s="67"/>
      <c r="V447" s="67"/>
      <c r="W447" s="67"/>
      <c r="X447" s="67"/>
      <c r="Y447" s="67"/>
      <c r="Z447" s="67"/>
    </row>
    <row r="448" spans="1:26" ht="30" customHeight="1" x14ac:dyDescent="0.2">
      <c r="A448" s="67"/>
      <c r="B448" s="67"/>
      <c r="C448" s="67"/>
      <c r="D448" s="67"/>
      <c r="E448" s="67"/>
      <c r="F448" s="67"/>
      <c r="G448" s="67"/>
      <c r="H448" s="67"/>
      <c r="I448" s="67"/>
      <c r="J448" s="67"/>
      <c r="K448" s="67"/>
      <c r="L448" s="67"/>
      <c r="M448" s="67"/>
      <c r="N448" s="67"/>
      <c r="O448" s="66"/>
      <c r="P448" s="66"/>
      <c r="Q448" s="67"/>
      <c r="R448" s="67"/>
      <c r="S448" s="67"/>
      <c r="T448" s="68"/>
      <c r="U448" s="67"/>
      <c r="V448" s="67"/>
      <c r="W448" s="67"/>
      <c r="X448" s="67"/>
      <c r="Y448" s="67"/>
      <c r="Z448" s="67"/>
    </row>
    <row r="449" spans="1:26" ht="30" customHeight="1" x14ac:dyDescent="0.2">
      <c r="A449" s="67"/>
      <c r="B449" s="67"/>
      <c r="C449" s="67"/>
      <c r="D449" s="67"/>
      <c r="E449" s="67"/>
      <c r="F449" s="67"/>
      <c r="G449" s="67"/>
      <c r="H449" s="67"/>
      <c r="I449" s="67"/>
      <c r="J449" s="67"/>
      <c r="K449" s="67"/>
      <c r="L449" s="67"/>
      <c r="M449" s="67"/>
      <c r="N449" s="67"/>
      <c r="O449" s="66"/>
      <c r="P449" s="66"/>
      <c r="Q449" s="67"/>
      <c r="R449" s="67"/>
      <c r="S449" s="67"/>
      <c r="T449" s="68"/>
      <c r="U449" s="67"/>
      <c r="V449" s="67"/>
      <c r="W449" s="67"/>
      <c r="X449" s="67"/>
      <c r="Y449" s="67"/>
      <c r="Z449" s="67"/>
    </row>
    <row r="450" spans="1:26" ht="30" customHeight="1" x14ac:dyDescent="0.2">
      <c r="A450" s="67"/>
      <c r="B450" s="67"/>
      <c r="C450" s="67"/>
      <c r="D450" s="67"/>
      <c r="E450" s="67"/>
      <c r="F450" s="67"/>
      <c r="G450" s="67"/>
      <c r="H450" s="67"/>
      <c r="I450" s="67"/>
      <c r="J450" s="67"/>
      <c r="K450" s="67"/>
      <c r="L450" s="67"/>
      <c r="M450" s="67"/>
      <c r="N450" s="67"/>
      <c r="O450" s="66"/>
      <c r="P450" s="66"/>
      <c r="Q450" s="67"/>
      <c r="R450" s="67"/>
      <c r="S450" s="67"/>
      <c r="T450" s="68"/>
      <c r="U450" s="67"/>
      <c r="V450" s="67"/>
      <c r="W450" s="67"/>
      <c r="X450" s="67"/>
      <c r="Y450" s="67"/>
      <c r="Z450" s="67"/>
    </row>
    <row r="451" spans="1:26" ht="30" customHeight="1" x14ac:dyDescent="0.2">
      <c r="A451" s="67"/>
      <c r="B451" s="67"/>
      <c r="C451" s="67"/>
      <c r="D451" s="67"/>
      <c r="E451" s="67"/>
      <c r="F451" s="67"/>
      <c r="G451" s="67"/>
      <c r="H451" s="67"/>
      <c r="I451" s="67"/>
      <c r="J451" s="67"/>
      <c r="K451" s="67"/>
      <c r="L451" s="67"/>
      <c r="M451" s="67"/>
      <c r="N451" s="67"/>
      <c r="O451" s="66"/>
      <c r="P451" s="66"/>
      <c r="Q451" s="67"/>
      <c r="R451" s="67"/>
      <c r="S451" s="67"/>
      <c r="T451" s="68"/>
      <c r="U451" s="67"/>
      <c r="V451" s="67"/>
      <c r="W451" s="67"/>
      <c r="X451" s="67"/>
      <c r="Y451" s="67"/>
      <c r="Z451" s="67"/>
    </row>
    <row r="452" spans="1:26" ht="30" customHeight="1" x14ac:dyDescent="0.2">
      <c r="A452" s="67"/>
      <c r="B452" s="67"/>
      <c r="C452" s="67"/>
      <c r="D452" s="67"/>
      <c r="E452" s="67"/>
      <c r="F452" s="67"/>
      <c r="G452" s="67"/>
      <c r="H452" s="67"/>
      <c r="I452" s="67"/>
      <c r="J452" s="67"/>
      <c r="K452" s="67"/>
      <c r="L452" s="67"/>
      <c r="M452" s="67"/>
      <c r="N452" s="67"/>
      <c r="O452" s="66"/>
      <c r="P452" s="66"/>
      <c r="Q452" s="67"/>
      <c r="R452" s="67"/>
      <c r="S452" s="67"/>
      <c r="T452" s="68"/>
      <c r="U452" s="67"/>
      <c r="V452" s="67"/>
      <c r="W452" s="67"/>
      <c r="X452" s="67"/>
      <c r="Y452" s="67"/>
      <c r="Z452" s="67"/>
    </row>
    <row r="453" spans="1:26" ht="30" customHeight="1" x14ac:dyDescent="0.2">
      <c r="A453" s="67"/>
      <c r="B453" s="67"/>
      <c r="C453" s="67"/>
      <c r="D453" s="67"/>
      <c r="E453" s="67"/>
      <c r="F453" s="67"/>
      <c r="G453" s="67"/>
      <c r="H453" s="67"/>
      <c r="I453" s="67"/>
      <c r="J453" s="67"/>
      <c r="K453" s="67"/>
      <c r="L453" s="67"/>
      <c r="M453" s="67"/>
      <c r="N453" s="67"/>
      <c r="O453" s="66"/>
      <c r="P453" s="66"/>
      <c r="Q453" s="67"/>
      <c r="R453" s="67"/>
      <c r="S453" s="67"/>
      <c r="T453" s="68"/>
      <c r="U453" s="67"/>
      <c r="V453" s="67"/>
      <c r="W453" s="67"/>
      <c r="X453" s="67"/>
      <c r="Y453" s="67"/>
      <c r="Z453" s="67"/>
    </row>
    <row r="454" spans="1:26" ht="30" customHeight="1" x14ac:dyDescent="0.2">
      <c r="A454" s="67"/>
      <c r="B454" s="67"/>
      <c r="C454" s="67"/>
      <c r="D454" s="67"/>
      <c r="E454" s="67"/>
      <c r="F454" s="67"/>
      <c r="G454" s="67"/>
      <c r="H454" s="67"/>
      <c r="I454" s="67"/>
      <c r="J454" s="67"/>
      <c r="K454" s="67"/>
      <c r="L454" s="67"/>
      <c r="M454" s="67"/>
      <c r="N454" s="67"/>
      <c r="O454" s="66"/>
      <c r="P454" s="66"/>
      <c r="Q454" s="67"/>
      <c r="R454" s="67"/>
      <c r="S454" s="67"/>
      <c r="T454" s="68"/>
      <c r="U454" s="67"/>
      <c r="V454" s="67"/>
      <c r="W454" s="67"/>
      <c r="X454" s="67"/>
      <c r="Y454" s="67"/>
      <c r="Z454" s="67"/>
    </row>
    <row r="455" spans="1:26" ht="30" customHeight="1" x14ac:dyDescent="0.2">
      <c r="A455" s="67"/>
      <c r="B455" s="67"/>
      <c r="C455" s="67"/>
      <c r="D455" s="67"/>
      <c r="E455" s="67"/>
      <c r="F455" s="67"/>
      <c r="G455" s="67"/>
      <c r="H455" s="67"/>
      <c r="I455" s="67"/>
      <c r="J455" s="67"/>
      <c r="K455" s="67"/>
      <c r="L455" s="67"/>
      <c r="M455" s="67"/>
      <c r="N455" s="67"/>
      <c r="O455" s="66"/>
      <c r="P455" s="66"/>
      <c r="Q455" s="67"/>
      <c r="R455" s="67"/>
      <c r="S455" s="67"/>
      <c r="T455" s="68"/>
      <c r="U455" s="67"/>
      <c r="V455" s="67"/>
      <c r="W455" s="67"/>
      <c r="X455" s="67"/>
      <c r="Y455" s="67"/>
      <c r="Z455" s="67"/>
    </row>
    <row r="456" spans="1:26" ht="30" customHeight="1" x14ac:dyDescent="0.2">
      <c r="A456" s="67"/>
      <c r="B456" s="67"/>
      <c r="C456" s="67"/>
      <c r="D456" s="67"/>
      <c r="E456" s="67"/>
      <c r="F456" s="67"/>
      <c r="G456" s="67"/>
      <c r="H456" s="67"/>
      <c r="I456" s="67"/>
      <c r="J456" s="67"/>
      <c r="K456" s="67"/>
      <c r="L456" s="67"/>
      <c r="M456" s="67"/>
      <c r="N456" s="67"/>
      <c r="O456" s="66"/>
      <c r="P456" s="66"/>
      <c r="Q456" s="67"/>
      <c r="R456" s="67"/>
      <c r="S456" s="67"/>
      <c r="T456" s="68"/>
      <c r="U456" s="67"/>
      <c r="V456" s="67"/>
      <c r="W456" s="67"/>
      <c r="X456" s="67"/>
      <c r="Y456" s="67"/>
      <c r="Z456" s="67"/>
    </row>
    <row r="457" spans="1:26" ht="30" customHeight="1" x14ac:dyDescent="0.2">
      <c r="A457" s="67"/>
      <c r="B457" s="67"/>
      <c r="C457" s="67"/>
      <c r="D457" s="67"/>
      <c r="E457" s="67"/>
      <c r="F457" s="67"/>
      <c r="G457" s="67"/>
      <c r="H457" s="67"/>
      <c r="I457" s="67"/>
      <c r="J457" s="67"/>
      <c r="K457" s="67"/>
      <c r="L457" s="67"/>
      <c r="M457" s="67"/>
      <c r="N457" s="67"/>
      <c r="O457" s="66"/>
      <c r="P457" s="66"/>
      <c r="Q457" s="67"/>
      <c r="R457" s="67"/>
      <c r="S457" s="67"/>
      <c r="T457" s="68"/>
      <c r="U457" s="67"/>
      <c r="V457" s="67"/>
      <c r="W457" s="67"/>
      <c r="X457" s="67"/>
      <c r="Y457" s="67"/>
      <c r="Z457" s="67"/>
    </row>
    <row r="458" spans="1:26" ht="30" customHeight="1" x14ac:dyDescent="0.2">
      <c r="A458" s="67"/>
      <c r="B458" s="67"/>
      <c r="C458" s="67"/>
      <c r="D458" s="67"/>
      <c r="E458" s="67"/>
      <c r="F458" s="67"/>
      <c r="G458" s="67"/>
      <c r="H458" s="67"/>
      <c r="I458" s="67"/>
      <c r="J458" s="67"/>
      <c r="K458" s="67"/>
      <c r="L458" s="67"/>
      <c r="M458" s="67"/>
      <c r="N458" s="67"/>
      <c r="O458" s="66"/>
      <c r="P458" s="66"/>
      <c r="Q458" s="67"/>
      <c r="R458" s="67"/>
      <c r="S458" s="67"/>
      <c r="T458" s="68"/>
      <c r="U458" s="67"/>
      <c r="V458" s="67"/>
      <c r="W458" s="67"/>
      <c r="X458" s="67"/>
      <c r="Y458" s="67"/>
      <c r="Z458" s="67"/>
    </row>
    <row r="459" spans="1:26" ht="30" customHeight="1" x14ac:dyDescent="0.2">
      <c r="A459" s="67"/>
      <c r="B459" s="67"/>
      <c r="C459" s="67"/>
      <c r="D459" s="67"/>
      <c r="E459" s="67"/>
      <c r="F459" s="67"/>
      <c r="G459" s="67"/>
      <c r="H459" s="67"/>
      <c r="I459" s="67"/>
      <c r="J459" s="67"/>
      <c r="K459" s="67"/>
      <c r="L459" s="67"/>
      <c r="M459" s="67"/>
      <c r="N459" s="67"/>
      <c r="O459" s="66"/>
      <c r="P459" s="66"/>
      <c r="Q459" s="67"/>
      <c r="R459" s="67"/>
      <c r="S459" s="67"/>
      <c r="T459" s="68"/>
      <c r="U459" s="67"/>
      <c r="V459" s="67"/>
      <c r="W459" s="67"/>
      <c r="X459" s="67"/>
      <c r="Y459" s="67"/>
      <c r="Z459" s="67"/>
    </row>
    <row r="460" spans="1:26" ht="30" customHeight="1" x14ac:dyDescent="0.2">
      <c r="A460" s="67"/>
      <c r="B460" s="67"/>
      <c r="C460" s="67"/>
      <c r="D460" s="67"/>
      <c r="E460" s="67"/>
      <c r="F460" s="67"/>
      <c r="G460" s="67"/>
      <c r="H460" s="67"/>
      <c r="I460" s="67"/>
      <c r="J460" s="67"/>
      <c r="K460" s="67"/>
      <c r="L460" s="67"/>
      <c r="M460" s="67"/>
      <c r="N460" s="67"/>
      <c r="O460" s="66"/>
      <c r="P460" s="66"/>
      <c r="Q460" s="67"/>
      <c r="R460" s="67"/>
      <c r="S460" s="67"/>
      <c r="T460" s="68"/>
      <c r="U460" s="67"/>
      <c r="V460" s="67"/>
      <c r="W460" s="67"/>
      <c r="X460" s="67"/>
      <c r="Y460" s="67"/>
      <c r="Z460" s="67"/>
    </row>
    <row r="461" spans="1:26" ht="30" customHeight="1" x14ac:dyDescent="0.2">
      <c r="A461" s="67"/>
      <c r="B461" s="67"/>
      <c r="C461" s="67"/>
      <c r="D461" s="67"/>
      <c r="E461" s="67"/>
      <c r="F461" s="67"/>
      <c r="G461" s="67"/>
      <c r="H461" s="67"/>
      <c r="I461" s="67"/>
      <c r="J461" s="67"/>
      <c r="K461" s="67"/>
      <c r="L461" s="67"/>
      <c r="M461" s="67"/>
      <c r="N461" s="67"/>
      <c r="O461" s="66"/>
      <c r="P461" s="66"/>
      <c r="Q461" s="67"/>
      <c r="R461" s="67"/>
      <c r="S461" s="67"/>
      <c r="T461" s="68"/>
      <c r="U461" s="67"/>
      <c r="V461" s="67"/>
      <c r="W461" s="67"/>
      <c r="X461" s="67"/>
      <c r="Y461" s="67"/>
      <c r="Z461" s="67"/>
    </row>
    <row r="462" spans="1:26" ht="30" customHeight="1" x14ac:dyDescent="0.2">
      <c r="A462" s="67"/>
      <c r="B462" s="67"/>
      <c r="C462" s="67"/>
      <c r="D462" s="67"/>
      <c r="E462" s="67"/>
      <c r="F462" s="67"/>
      <c r="G462" s="67"/>
      <c r="H462" s="67"/>
      <c r="I462" s="67"/>
      <c r="J462" s="67"/>
      <c r="K462" s="67"/>
      <c r="L462" s="67"/>
      <c r="M462" s="67"/>
      <c r="N462" s="67"/>
      <c r="O462" s="66"/>
      <c r="P462" s="66"/>
      <c r="Q462" s="67"/>
      <c r="R462" s="67"/>
      <c r="S462" s="67"/>
      <c r="T462" s="68"/>
      <c r="U462" s="67"/>
      <c r="V462" s="67"/>
      <c r="W462" s="67"/>
      <c r="X462" s="67"/>
      <c r="Y462" s="67"/>
      <c r="Z462" s="67"/>
    </row>
    <row r="463" spans="1:26" ht="30" customHeight="1" x14ac:dyDescent="0.2">
      <c r="A463" s="67"/>
      <c r="B463" s="67"/>
      <c r="C463" s="67"/>
      <c r="D463" s="67"/>
      <c r="E463" s="67"/>
      <c r="F463" s="67"/>
      <c r="G463" s="67"/>
      <c r="H463" s="67"/>
      <c r="I463" s="67"/>
      <c r="J463" s="67"/>
      <c r="K463" s="67"/>
      <c r="L463" s="67"/>
      <c r="M463" s="67"/>
      <c r="N463" s="67"/>
      <c r="O463" s="66"/>
      <c r="P463" s="66"/>
      <c r="Q463" s="67"/>
      <c r="R463" s="67"/>
      <c r="S463" s="67"/>
      <c r="T463" s="68"/>
      <c r="U463" s="67"/>
      <c r="V463" s="67"/>
      <c r="W463" s="67"/>
      <c r="X463" s="67"/>
      <c r="Y463" s="67"/>
      <c r="Z463" s="67"/>
    </row>
    <row r="464" spans="1:26" ht="30" customHeight="1" x14ac:dyDescent="0.2">
      <c r="A464" s="67"/>
      <c r="B464" s="67"/>
      <c r="C464" s="67"/>
      <c r="D464" s="67"/>
      <c r="E464" s="67"/>
      <c r="F464" s="67"/>
      <c r="G464" s="67"/>
      <c r="H464" s="67"/>
      <c r="I464" s="67"/>
      <c r="J464" s="67"/>
      <c r="K464" s="67"/>
      <c r="L464" s="67"/>
      <c r="M464" s="67"/>
      <c r="N464" s="67"/>
      <c r="O464" s="66"/>
      <c r="P464" s="66"/>
      <c r="Q464" s="67"/>
      <c r="R464" s="67"/>
      <c r="S464" s="67"/>
      <c r="T464" s="68"/>
      <c r="U464" s="67"/>
      <c r="V464" s="67"/>
      <c r="W464" s="67"/>
      <c r="X464" s="67"/>
      <c r="Y464" s="67"/>
      <c r="Z464" s="67"/>
    </row>
    <row r="465" spans="1:26" ht="30" customHeight="1" x14ac:dyDescent="0.2">
      <c r="A465" s="67"/>
      <c r="B465" s="67"/>
      <c r="C465" s="67"/>
      <c r="D465" s="67"/>
      <c r="E465" s="67"/>
      <c r="F465" s="67"/>
      <c r="G465" s="67"/>
      <c r="H465" s="67"/>
      <c r="I465" s="67"/>
      <c r="J465" s="67"/>
      <c r="K465" s="67"/>
      <c r="L465" s="67"/>
      <c r="M465" s="67"/>
      <c r="N465" s="67"/>
      <c r="O465" s="66"/>
      <c r="P465" s="66"/>
      <c r="Q465" s="67"/>
      <c r="R465" s="67"/>
      <c r="S465" s="67"/>
      <c r="T465" s="68"/>
      <c r="U465" s="67"/>
      <c r="V465" s="67"/>
      <c r="W465" s="67"/>
      <c r="X465" s="67"/>
      <c r="Y465" s="67"/>
      <c r="Z465" s="67"/>
    </row>
    <row r="466" spans="1:26" ht="30" customHeight="1" x14ac:dyDescent="0.2">
      <c r="A466" s="67"/>
      <c r="B466" s="67"/>
      <c r="C466" s="67"/>
      <c r="D466" s="67"/>
      <c r="E466" s="67"/>
      <c r="F466" s="67"/>
      <c r="G466" s="67"/>
      <c r="H466" s="67"/>
      <c r="I466" s="67"/>
      <c r="J466" s="67"/>
      <c r="K466" s="67"/>
      <c r="L466" s="67"/>
      <c r="M466" s="67"/>
      <c r="N466" s="67"/>
      <c r="O466" s="66"/>
      <c r="P466" s="66"/>
      <c r="Q466" s="67"/>
      <c r="R466" s="67"/>
      <c r="S466" s="67"/>
      <c r="T466" s="68"/>
      <c r="U466" s="67"/>
      <c r="V466" s="67"/>
      <c r="W466" s="67"/>
      <c r="X466" s="67"/>
      <c r="Y466" s="67"/>
      <c r="Z466" s="67"/>
    </row>
    <row r="467" spans="1:26" ht="30" customHeight="1" x14ac:dyDescent="0.2">
      <c r="A467" s="67"/>
      <c r="B467" s="67"/>
      <c r="C467" s="67"/>
      <c r="D467" s="67"/>
      <c r="E467" s="67"/>
      <c r="F467" s="67"/>
      <c r="G467" s="67"/>
      <c r="H467" s="67"/>
      <c r="I467" s="67"/>
      <c r="J467" s="67"/>
      <c r="K467" s="67"/>
      <c r="L467" s="67"/>
      <c r="M467" s="67"/>
      <c r="N467" s="67"/>
      <c r="O467" s="66"/>
      <c r="P467" s="66"/>
      <c r="Q467" s="67"/>
      <c r="R467" s="67"/>
      <c r="S467" s="67"/>
      <c r="T467" s="68"/>
      <c r="U467" s="67"/>
      <c r="V467" s="67"/>
      <c r="W467" s="67"/>
      <c r="X467" s="67"/>
      <c r="Y467" s="67"/>
      <c r="Z467" s="67"/>
    </row>
    <row r="468" spans="1:26" ht="30" customHeight="1" x14ac:dyDescent="0.2">
      <c r="A468" s="67"/>
      <c r="B468" s="67"/>
      <c r="C468" s="67"/>
      <c r="D468" s="67"/>
      <c r="E468" s="67"/>
      <c r="F468" s="67"/>
      <c r="G468" s="67"/>
      <c r="H468" s="67"/>
      <c r="I468" s="67"/>
      <c r="J468" s="67"/>
      <c r="K468" s="67"/>
      <c r="L468" s="67"/>
      <c r="M468" s="67"/>
      <c r="N468" s="67"/>
      <c r="O468" s="66"/>
      <c r="P468" s="66"/>
      <c r="Q468" s="67"/>
      <c r="R468" s="67"/>
      <c r="S468" s="67"/>
      <c r="T468" s="68"/>
      <c r="U468" s="67"/>
      <c r="V468" s="67"/>
      <c r="W468" s="67"/>
      <c r="X468" s="67"/>
      <c r="Y468" s="67"/>
      <c r="Z468" s="67"/>
    </row>
    <row r="469" spans="1:26" ht="30" customHeight="1" x14ac:dyDescent="0.2">
      <c r="A469" s="67"/>
      <c r="B469" s="67"/>
      <c r="C469" s="67"/>
      <c r="D469" s="67"/>
      <c r="E469" s="67"/>
      <c r="F469" s="67"/>
      <c r="G469" s="67"/>
      <c r="H469" s="67"/>
      <c r="I469" s="67"/>
      <c r="J469" s="67"/>
      <c r="K469" s="67"/>
      <c r="L469" s="67"/>
      <c r="M469" s="67"/>
      <c r="N469" s="67"/>
      <c r="O469" s="66"/>
      <c r="P469" s="66"/>
      <c r="Q469" s="67"/>
      <c r="R469" s="67"/>
      <c r="S469" s="67"/>
      <c r="T469" s="68"/>
      <c r="U469" s="67"/>
      <c r="V469" s="67"/>
      <c r="W469" s="67"/>
      <c r="X469" s="67"/>
      <c r="Y469" s="67"/>
      <c r="Z469" s="67"/>
    </row>
    <row r="470" spans="1:26" ht="30" customHeight="1" x14ac:dyDescent="0.2">
      <c r="A470" s="67"/>
      <c r="B470" s="67"/>
      <c r="C470" s="67"/>
      <c r="D470" s="67"/>
      <c r="E470" s="67"/>
      <c r="F470" s="67"/>
      <c r="G470" s="67"/>
      <c r="H470" s="67"/>
      <c r="I470" s="67"/>
      <c r="J470" s="67"/>
      <c r="K470" s="67"/>
      <c r="L470" s="67"/>
      <c r="M470" s="67"/>
      <c r="N470" s="67"/>
      <c r="O470" s="66"/>
      <c r="P470" s="66"/>
      <c r="Q470" s="67"/>
      <c r="R470" s="67"/>
      <c r="S470" s="67"/>
      <c r="T470" s="68"/>
      <c r="U470" s="67"/>
      <c r="V470" s="67"/>
      <c r="W470" s="67"/>
      <c r="X470" s="67"/>
      <c r="Y470" s="67"/>
      <c r="Z470" s="67"/>
    </row>
    <row r="471" spans="1:26" ht="30" customHeight="1" x14ac:dyDescent="0.2">
      <c r="A471" s="67"/>
      <c r="B471" s="67"/>
      <c r="C471" s="67"/>
      <c r="D471" s="67"/>
      <c r="E471" s="67"/>
      <c r="F471" s="67"/>
      <c r="G471" s="67"/>
      <c r="H471" s="67"/>
      <c r="I471" s="67"/>
      <c r="J471" s="67"/>
      <c r="K471" s="67"/>
      <c r="L471" s="67"/>
      <c r="M471" s="67"/>
      <c r="N471" s="67"/>
      <c r="O471" s="66"/>
      <c r="P471" s="66"/>
      <c r="Q471" s="67"/>
      <c r="R471" s="67"/>
      <c r="S471" s="67"/>
      <c r="T471" s="68"/>
      <c r="U471" s="67"/>
      <c r="V471" s="67"/>
      <c r="W471" s="67"/>
      <c r="X471" s="67"/>
      <c r="Y471" s="67"/>
      <c r="Z471" s="67"/>
    </row>
    <row r="472" spans="1:26" ht="30" customHeight="1" x14ac:dyDescent="0.2">
      <c r="A472" s="67"/>
      <c r="B472" s="67"/>
      <c r="C472" s="67"/>
      <c r="D472" s="67"/>
      <c r="E472" s="67"/>
      <c r="F472" s="67"/>
      <c r="G472" s="67"/>
      <c r="H472" s="67"/>
      <c r="I472" s="67"/>
      <c r="J472" s="67"/>
      <c r="K472" s="67"/>
      <c r="L472" s="67"/>
      <c r="M472" s="67"/>
      <c r="N472" s="67"/>
      <c r="O472" s="66"/>
      <c r="P472" s="66"/>
      <c r="Q472" s="67"/>
      <c r="R472" s="67"/>
      <c r="S472" s="67"/>
      <c r="T472" s="68"/>
      <c r="U472" s="67"/>
      <c r="V472" s="67"/>
      <c r="W472" s="67"/>
      <c r="X472" s="67"/>
      <c r="Y472" s="67"/>
      <c r="Z472" s="67"/>
    </row>
    <row r="473" spans="1:26" ht="30" customHeight="1" x14ac:dyDescent="0.2">
      <c r="A473" s="67"/>
      <c r="B473" s="67"/>
      <c r="C473" s="67"/>
      <c r="D473" s="67"/>
      <c r="E473" s="67"/>
      <c r="F473" s="67"/>
      <c r="G473" s="67"/>
      <c r="H473" s="67"/>
      <c r="I473" s="67"/>
      <c r="J473" s="67"/>
      <c r="K473" s="67"/>
      <c r="L473" s="67"/>
      <c r="M473" s="67"/>
      <c r="N473" s="67"/>
      <c r="O473" s="66"/>
      <c r="P473" s="66"/>
      <c r="Q473" s="67"/>
      <c r="R473" s="67"/>
      <c r="S473" s="67"/>
      <c r="T473" s="68"/>
      <c r="U473" s="67"/>
      <c r="V473" s="67"/>
      <c r="W473" s="67"/>
      <c r="X473" s="67"/>
      <c r="Y473" s="67"/>
      <c r="Z473" s="67"/>
    </row>
    <row r="474" spans="1:26" ht="30" customHeight="1" x14ac:dyDescent="0.2">
      <c r="A474" s="67"/>
      <c r="B474" s="67"/>
      <c r="C474" s="67"/>
      <c r="D474" s="67"/>
      <c r="E474" s="67"/>
      <c r="F474" s="67"/>
      <c r="G474" s="67"/>
      <c r="H474" s="67"/>
      <c r="I474" s="67"/>
      <c r="J474" s="67"/>
      <c r="K474" s="67"/>
      <c r="L474" s="67"/>
      <c r="M474" s="67"/>
      <c r="N474" s="67"/>
      <c r="O474" s="66"/>
      <c r="P474" s="66"/>
      <c r="Q474" s="67"/>
      <c r="R474" s="67"/>
      <c r="S474" s="67"/>
      <c r="T474" s="68"/>
      <c r="U474" s="67"/>
      <c r="V474" s="67"/>
      <c r="W474" s="67"/>
      <c r="X474" s="67"/>
      <c r="Y474" s="67"/>
      <c r="Z474" s="67"/>
    </row>
    <row r="475" spans="1:26" ht="30" customHeight="1" x14ac:dyDescent="0.2">
      <c r="A475" s="67"/>
      <c r="B475" s="67"/>
      <c r="C475" s="67"/>
      <c r="D475" s="67"/>
      <c r="E475" s="67"/>
      <c r="F475" s="67"/>
      <c r="G475" s="67"/>
      <c r="H475" s="67"/>
      <c r="I475" s="67"/>
      <c r="J475" s="67"/>
      <c r="K475" s="67"/>
      <c r="L475" s="67"/>
      <c r="M475" s="67"/>
      <c r="N475" s="67"/>
      <c r="O475" s="66"/>
      <c r="P475" s="66"/>
      <c r="Q475" s="67"/>
      <c r="R475" s="67"/>
      <c r="S475" s="67"/>
      <c r="T475" s="68"/>
      <c r="U475" s="67"/>
      <c r="V475" s="67"/>
      <c r="W475" s="67"/>
      <c r="X475" s="67"/>
      <c r="Y475" s="67"/>
      <c r="Z475" s="67"/>
    </row>
    <row r="476" spans="1:26" ht="30" customHeight="1" x14ac:dyDescent="0.2">
      <c r="A476" s="67"/>
      <c r="B476" s="67"/>
      <c r="C476" s="67"/>
      <c r="D476" s="67"/>
      <c r="E476" s="67"/>
      <c r="F476" s="67"/>
      <c r="G476" s="67"/>
      <c r="H476" s="67"/>
      <c r="I476" s="67"/>
      <c r="J476" s="67"/>
      <c r="K476" s="67"/>
      <c r="L476" s="67"/>
      <c r="M476" s="67"/>
      <c r="N476" s="67"/>
      <c r="O476" s="66"/>
      <c r="P476" s="66"/>
      <c r="Q476" s="67"/>
      <c r="R476" s="67"/>
      <c r="S476" s="67"/>
      <c r="T476" s="68"/>
      <c r="U476" s="67"/>
      <c r="V476" s="67"/>
      <c r="W476" s="67"/>
      <c r="X476" s="67"/>
      <c r="Y476" s="67"/>
      <c r="Z476" s="67"/>
    </row>
    <row r="477" spans="1:26" ht="30" customHeight="1" x14ac:dyDescent="0.2">
      <c r="A477" s="67"/>
      <c r="B477" s="67"/>
      <c r="C477" s="67"/>
      <c r="D477" s="67"/>
      <c r="E477" s="67"/>
      <c r="F477" s="67"/>
      <c r="G477" s="67"/>
      <c r="H477" s="67"/>
      <c r="I477" s="67"/>
      <c r="J477" s="67"/>
      <c r="K477" s="67"/>
      <c r="L477" s="67"/>
      <c r="M477" s="67"/>
      <c r="N477" s="67"/>
      <c r="O477" s="66"/>
      <c r="P477" s="66"/>
      <c r="Q477" s="67"/>
      <c r="R477" s="67"/>
      <c r="S477" s="67"/>
      <c r="T477" s="68"/>
      <c r="U477" s="67"/>
      <c r="V477" s="67"/>
      <c r="W477" s="67"/>
      <c r="X477" s="67"/>
      <c r="Y477" s="67"/>
      <c r="Z477" s="67"/>
    </row>
    <row r="478" spans="1:26" ht="30" customHeight="1" x14ac:dyDescent="0.2">
      <c r="A478" s="67"/>
      <c r="B478" s="67"/>
      <c r="C478" s="67"/>
      <c r="D478" s="67"/>
      <c r="E478" s="67"/>
      <c r="F478" s="67"/>
      <c r="G478" s="67"/>
      <c r="H478" s="67"/>
      <c r="I478" s="67"/>
      <c r="J478" s="67"/>
      <c r="K478" s="67"/>
      <c r="L478" s="67"/>
      <c r="M478" s="67"/>
      <c r="N478" s="67"/>
      <c r="O478" s="66"/>
      <c r="P478" s="66"/>
      <c r="Q478" s="67"/>
      <c r="R478" s="67"/>
      <c r="S478" s="67"/>
      <c r="T478" s="68"/>
      <c r="U478" s="67"/>
      <c r="V478" s="67"/>
      <c r="W478" s="67"/>
      <c r="X478" s="67"/>
      <c r="Y478" s="67"/>
      <c r="Z478" s="67"/>
    </row>
    <row r="479" spans="1:26" ht="30" customHeight="1" x14ac:dyDescent="0.2">
      <c r="A479" s="67"/>
      <c r="B479" s="67"/>
      <c r="C479" s="67"/>
      <c r="D479" s="67"/>
      <c r="E479" s="67"/>
      <c r="F479" s="67"/>
      <c r="G479" s="67"/>
      <c r="H479" s="67"/>
      <c r="I479" s="67"/>
      <c r="J479" s="67"/>
      <c r="K479" s="67"/>
      <c r="L479" s="67"/>
      <c r="M479" s="67"/>
      <c r="N479" s="67"/>
      <c r="O479" s="66"/>
      <c r="P479" s="66"/>
      <c r="Q479" s="67"/>
      <c r="R479" s="67"/>
      <c r="S479" s="67"/>
      <c r="T479" s="68"/>
      <c r="U479" s="67"/>
      <c r="V479" s="67"/>
      <c r="W479" s="67"/>
      <c r="X479" s="67"/>
      <c r="Y479" s="67"/>
      <c r="Z479" s="67"/>
    </row>
    <row r="480" spans="1:26" ht="30" customHeight="1" x14ac:dyDescent="0.2">
      <c r="A480" s="67"/>
      <c r="B480" s="67"/>
      <c r="C480" s="67"/>
      <c r="D480" s="67"/>
      <c r="E480" s="67"/>
      <c r="F480" s="67"/>
      <c r="G480" s="67"/>
      <c r="H480" s="67"/>
      <c r="I480" s="67"/>
      <c r="J480" s="67"/>
      <c r="K480" s="67"/>
      <c r="L480" s="67"/>
      <c r="M480" s="67"/>
      <c r="N480" s="67"/>
      <c r="O480" s="66"/>
      <c r="P480" s="66"/>
      <c r="Q480" s="67"/>
      <c r="R480" s="67"/>
      <c r="S480" s="67"/>
      <c r="T480" s="68"/>
      <c r="U480" s="67"/>
      <c r="V480" s="67"/>
      <c r="W480" s="67"/>
      <c r="X480" s="67"/>
      <c r="Y480" s="67"/>
      <c r="Z480" s="67"/>
    </row>
    <row r="481" spans="1:26" ht="30" customHeight="1" x14ac:dyDescent="0.2">
      <c r="A481" s="67"/>
      <c r="B481" s="67"/>
      <c r="C481" s="67"/>
      <c r="D481" s="67"/>
      <c r="E481" s="67"/>
      <c r="F481" s="67"/>
      <c r="G481" s="67"/>
      <c r="H481" s="67"/>
      <c r="I481" s="67"/>
      <c r="J481" s="67"/>
      <c r="K481" s="67"/>
      <c r="L481" s="67"/>
      <c r="M481" s="67"/>
      <c r="N481" s="67"/>
      <c r="O481" s="66"/>
      <c r="P481" s="66"/>
      <c r="Q481" s="67"/>
      <c r="R481" s="67"/>
      <c r="S481" s="67"/>
      <c r="T481" s="68"/>
      <c r="U481" s="67"/>
      <c r="V481" s="67"/>
      <c r="W481" s="67"/>
      <c r="X481" s="67"/>
      <c r="Y481" s="67"/>
      <c r="Z481" s="67"/>
    </row>
    <row r="482" spans="1:26" ht="30" customHeight="1" x14ac:dyDescent="0.2">
      <c r="A482" s="67"/>
      <c r="B482" s="67"/>
      <c r="C482" s="67"/>
      <c r="D482" s="67"/>
      <c r="E482" s="67"/>
      <c r="F482" s="67"/>
      <c r="G482" s="67"/>
      <c r="H482" s="67"/>
      <c r="I482" s="67"/>
      <c r="J482" s="67"/>
      <c r="K482" s="67"/>
      <c r="L482" s="67"/>
      <c r="M482" s="67"/>
      <c r="N482" s="67"/>
      <c r="O482" s="66"/>
      <c r="P482" s="66"/>
      <c r="Q482" s="67"/>
      <c r="R482" s="67"/>
      <c r="S482" s="67"/>
      <c r="T482" s="68"/>
      <c r="U482" s="67"/>
      <c r="V482" s="67"/>
      <c r="W482" s="67"/>
      <c r="X482" s="67"/>
      <c r="Y482" s="67"/>
      <c r="Z482" s="67"/>
    </row>
    <row r="483" spans="1:26" ht="30" customHeight="1" x14ac:dyDescent="0.2">
      <c r="A483" s="67"/>
      <c r="B483" s="67"/>
      <c r="C483" s="67"/>
      <c r="D483" s="67"/>
      <c r="E483" s="67"/>
      <c r="F483" s="67"/>
      <c r="G483" s="67"/>
      <c r="H483" s="67"/>
      <c r="I483" s="67"/>
      <c r="J483" s="67"/>
      <c r="K483" s="67"/>
      <c r="L483" s="67"/>
      <c r="M483" s="67"/>
      <c r="N483" s="67"/>
      <c r="O483" s="66"/>
      <c r="P483" s="66"/>
      <c r="Q483" s="67"/>
      <c r="R483" s="67"/>
      <c r="S483" s="67"/>
      <c r="T483" s="68"/>
      <c r="U483" s="67"/>
      <c r="V483" s="67"/>
      <c r="W483" s="67"/>
      <c r="X483" s="67"/>
      <c r="Y483" s="67"/>
      <c r="Z483" s="67"/>
    </row>
    <row r="484" spans="1:26" ht="30" customHeight="1" x14ac:dyDescent="0.2">
      <c r="A484" s="67"/>
      <c r="B484" s="67"/>
      <c r="C484" s="67"/>
      <c r="D484" s="67"/>
      <c r="E484" s="67"/>
      <c r="F484" s="67"/>
      <c r="G484" s="67"/>
      <c r="H484" s="67"/>
      <c r="I484" s="67"/>
      <c r="J484" s="67"/>
      <c r="K484" s="67"/>
      <c r="L484" s="67"/>
      <c r="M484" s="67"/>
      <c r="N484" s="67"/>
      <c r="O484" s="66"/>
      <c r="P484" s="66"/>
      <c r="Q484" s="67"/>
      <c r="R484" s="67"/>
      <c r="S484" s="67"/>
      <c r="T484" s="68"/>
      <c r="U484" s="67"/>
      <c r="V484" s="67"/>
      <c r="W484" s="67"/>
      <c r="X484" s="67"/>
      <c r="Y484" s="67"/>
      <c r="Z484" s="67"/>
    </row>
    <row r="485" spans="1:26" ht="30" customHeight="1" x14ac:dyDescent="0.2">
      <c r="A485" s="67"/>
      <c r="B485" s="67"/>
      <c r="C485" s="67"/>
      <c r="D485" s="67"/>
      <c r="E485" s="67"/>
      <c r="F485" s="67"/>
      <c r="G485" s="67"/>
      <c r="H485" s="67"/>
      <c r="I485" s="67"/>
      <c r="J485" s="67"/>
      <c r="K485" s="67"/>
      <c r="L485" s="67"/>
      <c r="M485" s="67"/>
      <c r="N485" s="67"/>
      <c r="O485" s="66"/>
      <c r="P485" s="66"/>
      <c r="Q485" s="67"/>
      <c r="R485" s="67"/>
      <c r="S485" s="67"/>
      <c r="T485" s="68"/>
      <c r="U485" s="67"/>
      <c r="V485" s="67"/>
      <c r="W485" s="67"/>
      <c r="X485" s="67"/>
      <c r="Y485" s="67"/>
      <c r="Z485" s="67"/>
    </row>
    <row r="486" spans="1:26" ht="30" customHeight="1" x14ac:dyDescent="0.2">
      <c r="A486" s="67"/>
      <c r="B486" s="67"/>
      <c r="C486" s="67"/>
      <c r="D486" s="67"/>
      <c r="E486" s="67"/>
      <c r="F486" s="67"/>
      <c r="G486" s="67"/>
      <c r="H486" s="67"/>
      <c r="I486" s="67"/>
      <c r="J486" s="67"/>
      <c r="K486" s="67"/>
      <c r="L486" s="67"/>
      <c r="M486" s="67"/>
      <c r="N486" s="67"/>
      <c r="O486" s="66"/>
      <c r="P486" s="66"/>
      <c r="Q486" s="67"/>
      <c r="R486" s="67"/>
      <c r="S486" s="67"/>
      <c r="T486" s="68"/>
      <c r="U486" s="67"/>
      <c r="V486" s="67"/>
      <c r="W486" s="67"/>
      <c r="X486" s="67"/>
      <c r="Y486" s="67"/>
      <c r="Z486" s="67"/>
    </row>
    <row r="487" spans="1:26" ht="30" customHeight="1" x14ac:dyDescent="0.2">
      <c r="A487" s="67"/>
      <c r="B487" s="67"/>
      <c r="C487" s="67"/>
      <c r="D487" s="67"/>
      <c r="E487" s="67"/>
      <c r="F487" s="67"/>
      <c r="G487" s="67"/>
      <c r="H487" s="67"/>
      <c r="I487" s="67"/>
      <c r="J487" s="67"/>
      <c r="K487" s="67"/>
      <c r="L487" s="67"/>
      <c r="M487" s="67"/>
      <c r="N487" s="67"/>
      <c r="O487" s="66"/>
      <c r="P487" s="66"/>
      <c r="Q487" s="67"/>
      <c r="R487" s="67"/>
      <c r="S487" s="67"/>
      <c r="T487" s="68"/>
      <c r="U487" s="67"/>
      <c r="V487" s="67"/>
      <c r="W487" s="67"/>
      <c r="X487" s="67"/>
      <c r="Y487" s="67"/>
      <c r="Z487" s="67"/>
    </row>
    <row r="488" spans="1:26" ht="30" customHeight="1" x14ac:dyDescent="0.2">
      <c r="A488" s="67"/>
      <c r="B488" s="67"/>
      <c r="C488" s="67"/>
      <c r="D488" s="67"/>
      <c r="E488" s="67"/>
      <c r="F488" s="67"/>
      <c r="G488" s="67"/>
      <c r="H488" s="67"/>
      <c r="I488" s="67"/>
      <c r="J488" s="67"/>
      <c r="K488" s="67"/>
      <c r="L488" s="67"/>
      <c r="M488" s="67"/>
      <c r="N488" s="67"/>
      <c r="O488" s="66"/>
      <c r="P488" s="66"/>
      <c r="Q488" s="67"/>
      <c r="R488" s="67"/>
      <c r="S488" s="67"/>
      <c r="T488" s="68"/>
      <c r="U488" s="67"/>
      <c r="V488" s="67"/>
      <c r="W488" s="67"/>
      <c r="X488" s="67"/>
      <c r="Y488" s="67"/>
      <c r="Z488" s="67"/>
    </row>
    <row r="489" spans="1:26" ht="30" customHeight="1" x14ac:dyDescent="0.2">
      <c r="A489" s="67"/>
      <c r="B489" s="67"/>
      <c r="C489" s="67"/>
      <c r="D489" s="67"/>
      <c r="E489" s="67"/>
      <c r="F489" s="67"/>
      <c r="G489" s="67"/>
      <c r="H489" s="67"/>
      <c r="I489" s="67"/>
      <c r="J489" s="67"/>
      <c r="K489" s="67"/>
      <c r="L489" s="67"/>
      <c r="M489" s="67"/>
      <c r="N489" s="67"/>
      <c r="O489" s="66"/>
      <c r="P489" s="66"/>
      <c r="Q489" s="67"/>
      <c r="R489" s="67"/>
      <c r="S489" s="67"/>
      <c r="T489" s="68"/>
      <c r="U489" s="67"/>
      <c r="V489" s="67"/>
      <c r="W489" s="67"/>
      <c r="X489" s="67"/>
      <c r="Y489" s="67"/>
      <c r="Z489" s="67"/>
    </row>
    <row r="490" spans="1:26" ht="30" customHeight="1" x14ac:dyDescent="0.2">
      <c r="A490" s="67"/>
      <c r="B490" s="67"/>
      <c r="C490" s="67"/>
      <c r="D490" s="67"/>
      <c r="E490" s="67"/>
      <c r="F490" s="67"/>
      <c r="G490" s="67"/>
      <c r="H490" s="67"/>
      <c r="I490" s="67"/>
      <c r="J490" s="67"/>
      <c r="K490" s="67"/>
      <c r="L490" s="67"/>
      <c r="M490" s="67"/>
      <c r="N490" s="67"/>
      <c r="O490" s="66"/>
      <c r="P490" s="66"/>
      <c r="Q490" s="67"/>
      <c r="R490" s="67"/>
      <c r="S490" s="67"/>
      <c r="T490" s="68"/>
      <c r="U490" s="67"/>
      <c r="V490" s="67"/>
      <c r="W490" s="67"/>
      <c r="X490" s="67"/>
      <c r="Y490" s="67"/>
      <c r="Z490" s="67"/>
    </row>
    <row r="491" spans="1:26" ht="30" customHeight="1" x14ac:dyDescent="0.2">
      <c r="A491" s="67"/>
      <c r="B491" s="67"/>
      <c r="C491" s="67"/>
      <c r="D491" s="67"/>
      <c r="E491" s="67"/>
      <c r="F491" s="67"/>
      <c r="G491" s="67"/>
      <c r="H491" s="67"/>
      <c r="I491" s="67"/>
      <c r="J491" s="67"/>
      <c r="K491" s="67"/>
      <c r="L491" s="67"/>
      <c r="M491" s="67"/>
      <c r="N491" s="67"/>
      <c r="O491" s="66"/>
      <c r="P491" s="66"/>
      <c r="Q491" s="67"/>
      <c r="R491" s="67"/>
      <c r="S491" s="67"/>
      <c r="T491" s="68"/>
      <c r="U491" s="67"/>
      <c r="V491" s="67"/>
      <c r="W491" s="67"/>
      <c r="X491" s="67"/>
      <c r="Y491" s="67"/>
      <c r="Z491" s="67"/>
    </row>
    <row r="492" spans="1:26" ht="30" customHeight="1" x14ac:dyDescent="0.2">
      <c r="A492" s="67"/>
      <c r="B492" s="67"/>
      <c r="C492" s="67"/>
      <c r="D492" s="67"/>
      <c r="E492" s="67"/>
      <c r="F492" s="67"/>
      <c r="G492" s="67"/>
      <c r="H492" s="67"/>
      <c r="I492" s="67"/>
      <c r="J492" s="67"/>
      <c r="K492" s="67"/>
      <c r="L492" s="67"/>
      <c r="M492" s="67"/>
      <c r="N492" s="67"/>
      <c r="O492" s="66"/>
      <c r="P492" s="66"/>
      <c r="Q492" s="67"/>
      <c r="R492" s="67"/>
      <c r="S492" s="67"/>
      <c r="T492" s="68"/>
      <c r="U492" s="67"/>
      <c r="V492" s="67"/>
      <c r="W492" s="67"/>
      <c r="X492" s="67"/>
      <c r="Y492" s="67"/>
      <c r="Z492" s="67"/>
    </row>
    <row r="493" spans="1:26" ht="30" customHeight="1" x14ac:dyDescent="0.2">
      <c r="A493" s="67"/>
      <c r="B493" s="67"/>
      <c r="C493" s="67"/>
      <c r="D493" s="67"/>
      <c r="E493" s="67"/>
      <c r="F493" s="67"/>
      <c r="G493" s="67"/>
      <c r="H493" s="67"/>
      <c r="I493" s="67"/>
      <c r="J493" s="67"/>
      <c r="K493" s="67"/>
      <c r="L493" s="67"/>
      <c r="M493" s="67"/>
      <c r="N493" s="67"/>
      <c r="O493" s="66"/>
      <c r="P493" s="66"/>
      <c r="Q493" s="67"/>
      <c r="R493" s="67"/>
      <c r="S493" s="67"/>
      <c r="T493" s="68"/>
      <c r="U493" s="67"/>
      <c r="V493" s="67"/>
      <c r="W493" s="67"/>
      <c r="X493" s="67"/>
      <c r="Y493" s="67"/>
      <c r="Z493" s="67"/>
    </row>
    <row r="494" spans="1:26" ht="30" customHeight="1" x14ac:dyDescent="0.2">
      <c r="A494" s="67"/>
      <c r="B494" s="67"/>
      <c r="C494" s="67"/>
      <c r="D494" s="67"/>
      <c r="E494" s="67"/>
      <c r="F494" s="67"/>
      <c r="G494" s="67"/>
      <c r="H494" s="67"/>
      <c r="I494" s="67"/>
      <c r="J494" s="67"/>
      <c r="K494" s="67"/>
      <c r="L494" s="67"/>
      <c r="M494" s="67"/>
      <c r="N494" s="67"/>
      <c r="O494" s="66"/>
      <c r="P494" s="66"/>
      <c r="Q494" s="67"/>
      <c r="R494" s="67"/>
      <c r="S494" s="67"/>
      <c r="T494" s="68"/>
      <c r="U494" s="67"/>
      <c r="V494" s="67"/>
      <c r="W494" s="67"/>
      <c r="X494" s="67"/>
      <c r="Y494" s="67"/>
      <c r="Z494" s="67"/>
    </row>
    <row r="495" spans="1:26" ht="30" customHeight="1" x14ac:dyDescent="0.2">
      <c r="A495" s="67"/>
      <c r="B495" s="67"/>
      <c r="C495" s="67"/>
      <c r="D495" s="67"/>
      <c r="E495" s="67"/>
      <c r="F495" s="67"/>
      <c r="G495" s="67"/>
      <c r="H495" s="67"/>
      <c r="I495" s="67"/>
      <c r="J495" s="67"/>
      <c r="K495" s="67"/>
      <c r="L495" s="67"/>
      <c r="M495" s="67"/>
      <c r="N495" s="67"/>
      <c r="O495" s="66"/>
      <c r="P495" s="66"/>
      <c r="Q495" s="67"/>
      <c r="R495" s="67"/>
      <c r="S495" s="67"/>
      <c r="T495" s="68"/>
      <c r="U495" s="67"/>
      <c r="V495" s="67"/>
      <c r="W495" s="67"/>
      <c r="X495" s="67"/>
      <c r="Y495" s="67"/>
      <c r="Z495" s="67"/>
    </row>
    <row r="496" spans="1:26" ht="30" customHeight="1" x14ac:dyDescent="0.2">
      <c r="A496" s="67"/>
      <c r="B496" s="67"/>
      <c r="C496" s="67"/>
      <c r="D496" s="67"/>
      <c r="E496" s="67"/>
      <c r="F496" s="67"/>
      <c r="G496" s="67"/>
      <c r="H496" s="67"/>
      <c r="I496" s="67"/>
      <c r="J496" s="67"/>
      <c r="K496" s="67"/>
      <c r="L496" s="67"/>
      <c r="M496" s="67"/>
      <c r="N496" s="67"/>
      <c r="O496" s="66"/>
      <c r="P496" s="66"/>
      <c r="Q496" s="67"/>
      <c r="R496" s="67"/>
      <c r="S496" s="67"/>
      <c r="T496" s="68"/>
      <c r="U496" s="67"/>
      <c r="V496" s="67"/>
      <c r="W496" s="67"/>
      <c r="X496" s="67"/>
      <c r="Y496" s="67"/>
      <c r="Z496" s="67"/>
    </row>
    <row r="497" spans="1:26" ht="30" customHeight="1" x14ac:dyDescent="0.2">
      <c r="A497" s="67"/>
      <c r="B497" s="67"/>
      <c r="C497" s="67"/>
      <c r="D497" s="67"/>
      <c r="E497" s="67"/>
      <c r="F497" s="67"/>
      <c r="G497" s="67"/>
      <c r="H497" s="67"/>
      <c r="I497" s="67"/>
      <c r="J497" s="67"/>
      <c r="K497" s="67"/>
      <c r="L497" s="67"/>
      <c r="M497" s="67"/>
      <c r="N497" s="67"/>
      <c r="O497" s="66"/>
      <c r="P497" s="66"/>
      <c r="Q497" s="67"/>
      <c r="R497" s="67"/>
      <c r="S497" s="67"/>
      <c r="T497" s="68"/>
      <c r="U497" s="67"/>
      <c r="V497" s="67"/>
      <c r="W497" s="67"/>
      <c r="X497" s="67"/>
      <c r="Y497" s="67"/>
      <c r="Z497" s="67"/>
    </row>
    <row r="498" spans="1:26" ht="30" customHeight="1" x14ac:dyDescent="0.2">
      <c r="A498" s="67"/>
      <c r="B498" s="67"/>
      <c r="C498" s="67"/>
      <c r="D498" s="67"/>
      <c r="E498" s="67"/>
      <c r="F498" s="67"/>
      <c r="G498" s="67"/>
      <c r="H498" s="67"/>
      <c r="I498" s="67"/>
      <c r="J498" s="67"/>
      <c r="K498" s="67"/>
      <c r="L498" s="67"/>
      <c r="M498" s="67"/>
      <c r="N498" s="67"/>
      <c r="O498" s="66"/>
      <c r="P498" s="66"/>
      <c r="Q498" s="67"/>
      <c r="R498" s="67"/>
      <c r="S498" s="67"/>
      <c r="T498" s="68"/>
      <c r="U498" s="67"/>
      <c r="V498" s="67"/>
      <c r="W498" s="67"/>
      <c r="X498" s="67"/>
      <c r="Y498" s="67"/>
      <c r="Z498" s="67"/>
    </row>
    <row r="499" spans="1:26" ht="30" customHeight="1" x14ac:dyDescent="0.2">
      <c r="A499" s="67"/>
      <c r="B499" s="67"/>
      <c r="C499" s="67"/>
      <c r="D499" s="67"/>
      <c r="E499" s="67"/>
      <c r="F499" s="67"/>
      <c r="G499" s="67"/>
      <c r="H499" s="67"/>
      <c r="I499" s="67"/>
      <c r="J499" s="67"/>
      <c r="K499" s="67"/>
      <c r="L499" s="67"/>
      <c r="M499" s="67"/>
      <c r="N499" s="67"/>
      <c r="O499" s="66"/>
      <c r="P499" s="66"/>
      <c r="Q499" s="67"/>
      <c r="R499" s="67"/>
      <c r="S499" s="67"/>
      <c r="T499" s="68"/>
      <c r="U499" s="67"/>
      <c r="V499" s="67"/>
      <c r="W499" s="67"/>
      <c r="X499" s="67"/>
      <c r="Y499" s="67"/>
      <c r="Z499" s="67"/>
    </row>
    <row r="500" spans="1:26" ht="30" customHeight="1" x14ac:dyDescent="0.2">
      <c r="A500" s="67"/>
      <c r="B500" s="67"/>
      <c r="C500" s="67"/>
      <c r="D500" s="67"/>
      <c r="E500" s="67"/>
      <c r="F500" s="67"/>
      <c r="G500" s="67"/>
      <c r="H500" s="67"/>
      <c r="I500" s="67"/>
      <c r="J500" s="67"/>
      <c r="K500" s="67"/>
      <c r="L500" s="67"/>
      <c r="M500" s="67"/>
      <c r="N500" s="67"/>
      <c r="O500" s="66"/>
      <c r="P500" s="66"/>
      <c r="Q500" s="67"/>
      <c r="R500" s="67"/>
      <c r="S500" s="67"/>
      <c r="T500" s="68"/>
      <c r="U500" s="67"/>
      <c r="V500" s="67"/>
      <c r="W500" s="67"/>
      <c r="X500" s="67"/>
      <c r="Y500" s="67"/>
      <c r="Z500" s="67"/>
    </row>
    <row r="501" spans="1:26" ht="30" customHeight="1" x14ac:dyDescent="0.2">
      <c r="A501" s="67"/>
      <c r="B501" s="67"/>
      <c r="C501" s="67"/>
      <c r="D501" s="67"/>
      <c r="E501" s="67"/>
      <c r="F501" s="67"/>
      <c r="G501" s="67"/>
      <c r="H501" s="67"/>
      <c r="I501" s="67"/>
      <c r="J501" s="67"/>
      <c r="K501" s="67"/>
      <c r="L501" s="67"/>
      <c r="M501" s="67"/>
      <c r="N501" s="67"/>
      <c r="O501" s="66"/>
      <c r="P501" s="66"/>
      <c r="Q501" s="67"/>
      <c r="R501" s="67"/>
      <c r="S501" s="67"/>
      <c r="T501" s="68"/>
      <c r="U501" s="67"/>
      <c r="V501" s="67"/>
      <c r="W501" s="67"/>
      <c r="X501" s="67"/>
      <c r="Y501" s="67"/>
      <c r="Z501" s="67"/>
    </row>
    <row r="502" spans="1:26" ht="30" customHeight="1" x14ac:dyDescent="0.2">
      <c r="A502" s="67"/>
      <c r="B502" s="67"/>
      <c r="C502" s="67"/>
      <c r="D502" s="67"/>
      <c r="E502" s="67"/>
      <c r="F502" s="67"/>
      <c r="G502" s="67"/>
      <c r="H502" s="67"/>
      <c r="I502" s="67"/>
      <c r="J502" s="67"/>
      <c r="K502" s="67"/>
      <c r="L502" s="67"/>
      <c r="M502" s="67"/>
      <c r="N502" s="67"/>
      <c r="O502" s="66"/>
      <c r="P502" s="66"/>
      <c r="Q502" s="67"/>
      <c r="R502" s="67"/>
      <c r="S502" s="67"/>
      <c r="T502" s="68"/>
      <c r="U502" s="67"/>
      <c r="V502" s="67"/>
      <c r="W502" s="67"/>
      <c r="X502" s="67"/>
      <c r="Y502" s="67"/>
      <c r="Z502" s="67"/>
    </row>
    <row r="503" spans="1:26" ht="30" customHeight="1" x14ac:dyDescent="0.2">
      <c r="A503" s="67"/>
      <c r="B503" s="67"/>
      <c r="C503" s="67"/>
      <c r="D503" s="67"/>
      <c r="E503" s="67"/>
      <c r="F503" s="67"/>
      <c r="G503" s="67"/>
      <c r="H503" s="67"/>
      <c r="I503" s="67"/>
      <c r="J503" s="67"/>
      <c r="K503" s="67"/>
      <c r="L503" s="67"/>
      <c r="M503" s="67"/>
      <c r="N503" s="67"/>
      <c r="O503" s="66"/>
      <c r="P503" s="66"/>
      <c r="Q503" s="67"/>
      <c r="R503" s="67"/>
      <c r="S503" s="67"/>
      <c r="T503" s="68"/>
      <c r="U503" s="67"/>
      <c r="V503" s="67"/>
      <c r="W503" s="67"/>
      <c r="X503" s="67"/>
      <c r="Y503" s="67"/>
      <c r="Z503" s="67"/>
    </row>
    <row r="504" spans="1:26" ht="30" customHeight="1" x14ac:dyDescent="0.2">
      <c r="A504" s="67"/>
      <c r="B504" s="67"/>
      <c r="C504" s="67"/>
      <c r="D504" s="67"/>
      <c r="E504" s="67"/>
      <c r="F504" s="67"/>
      <c r="G504" s="67"/>
      <c r="H504" s="67"/>
      <c r="I504" s="67"/>
      <c r="J504" s="67"/>
      <c r="K504" s="67"/>
      <c r="L504" s="67"/>
      <c r="M504" s="67"/>
      <c r="N504" s="67"/>
      <c r="O504" s="66"/>
      <c r="P504" s="66"/>
      <c r="Q504" s="67"/>
      <c r="R504" s="67"/>
      <c r="S504" s="67"/>
      <c r="T504" s="68"/>
      <c r="U504" s="67"/>
      <c r="V504" s="67"/>
      <c r="W504" s="67"/>
      <c r="X504" s="67"/>
      <c r="Y504" s="67"/>
      <c r="Z504" s="67"/>
    </row>
    <row r="505" spans="1:26" ht="30" customHeight="1" x14ac:dyDescent="0.2">
      <c r="A505" s="67"/>
      <c r="B505" s="67"/>
      <c r="C505" s="67"/>
      <c r="D505" s="67"/>
      <c r="E505" s="67"/>
      <c r="F505" s="67"/>
      <c r="G505" s="67"/>
      <c r="H505" s="67"/>
      <c r="I505" s="67"/>
      <c r="J505" s="67"/>
      <c r="K505" s="67"/>
      <c r="L505" s="67"/>
      <c r="M505" s="67"/>
      <c r="N505" s="67"/>
      <c r="O505" s="66"/>
      <c r="P505" s="66"/>
      <c r="Q505" s="67"/>
      <c r="R505" s="67"/>
      <c r="S505" s="67"/>
      <c r="T505" s="68"/>
      <c r="U505" s="67"/>
      <c r="V505" s="67"/>
      <c r="W505" s="67"/>
      <c r="X505" s="67"/>
      <c r="Y505" s="67"/>
      <c r="Z505" s="67"/>
    </row>
    <row r="506" spans="1:26" ht="30" customHeight="1" x14ac:dyDescent="0.2">
      <c r="A506" s="67"/>
      <c r="B506" s="67"/>
      <c r="C506" s="67"/>
      <c r="D506" s="67"/>
      <c r="E506" s="67"/>
      <c r="F506" s="67"/>
      <c r="G506" s="67"/>
      <c r="H506" s="67"/>
      <c r="I506" s="67"/>
      <c r="J506" s="67"/>
      <c r="K506" s="67"/>
      <c r="L506" s="67"/>
      <c r="M506" s="67"/>
      <c r="N506" s="67"/>
      <c r="O506" s="66"/>
      <c r="P506" s="66"/>
      <c r="Q506" s="67"/>
      <c r="R506" s="67"/>
      <c r="S506" s="67"/>
      <c r="T506" s="68"/>
      <c r="U506" s="67"/>
      <c r="V506" s="67"/>
      <c r="W506" s="67"/>
      <c r="X506" s="67"/>
      <c r="Y506" s="67"/>
      <c r="Z506" s="67"/>
    </row>
    <row r="507" spans="1:26" ht="30" customHeight="1" x14ac:dyDescent="0.2">
      <c r="A507" s="67"/>
      <c r="B507" s="67"/>
      <c r="C507" s="67"/>
      <c r="D507" s="67"/>
      <c r="E507" s="67"/>
      <c r="F507" s="67"/>
      <c r="G507" s="67"/>
      <c r="H507" s="67"/>
      <c r="I507" s="67"/>
      <c r="J507" s="67"/>
      <c r="K507" s="67"/>
      <c r="L507" s="67"/>
      <c r="M507" s="67"/>
      <c r="N507" s="67"/>
      <c r="O507" s="66"/>
      <c r="P507" s="66"/>
      <c r="Q507" s="67"/>
      <c r="R507" s="67"/>
      <c r="S507" s="67"/>
      <c r="T507" s="68"/>
      <c r="U507" s="67"/>
      <c r="V507" s="67"/>
      <c r="W507" s="67"/>
      <c r="X507" s="67"/>
      <c r="Y507" s="67"/>
      <c r="Z507" s="67"/>
    </row>
    <row r="508" spans="1:26" ht="30" customHeight="1" x14ac:dyDescent="0.2">
      <c r="A508" s="67"/>
      <c r="B508" s="67"/>
      <c r="C508" s="67"/>
      <c r="D508" s="67"/>
      <c r="E508" s="67"/>
      <c r="F508" s="67"/>
      <c r="G508" s="67"/>
      <c r="H508" s="67"/>
      <c r="I508" s="67"/>
      <c r="J508" s="67"/>
      <c r="K508" s="67"/>
      <c r="L508" s="67"/>
      <c r="M508" s="67"/>
      <c r="N508" s="67"/>
      <c r="O508" s="66"/>
      <c r="P508" s="66"/>
      <c r="Q508" s="67"/>
      <c r="R508" s="67"/>
      <c r="S508" s="67"/>
      <c r="T508" s="68"/>
      <c r="U508" s="67"/>
      <c r="V508" s="67"/>
      <c r="W508" s="67"/>
      <c r="X508" s="67"/>
      <c r="Y508" s="67"/>
      <c r="Z508" s="67"/>
    </row>
    <row r="509" spans="1:26" ht="30" customHeight="1" x14ac:dyDescent="0.2">
      <c r="A509" s="67"/>
      <c r="B509" s="67"/>
      <c r="C509" s="67"/>
      <c r="D509" s="67"/>
      <c r="E509" s="67"/>
      <c r="F509" s="67"/>
      <c r="G509" s="67"/>
      <c r="H509" s="67"/>
      <c r="I509" s="67"/>
      <c r="J509" s="67"/>
      <c r="K509" s="67"/>
      <c r="L509" s="67"/>
      <c r="M509" s="67"/>
      <c r="N509" s="67"/>
      <c r="O509" s="66"/>
      <c r="P509" s="66"/>
      <c r="Q509" s="67"/>
      <c r="R509" s="67"/>
      <c r="S509" s="67"/>
      <c r="T509" s="68"/>
      <c r="U509" s="67"/>
      <c r="V509" s="67"/>
      <c r="W509" s="67"/>
      <c r="X509" s="67"/>
      <c r="Y509" s="67"/>
      <c r="Z509" s="67"/>
    </row>
    <row r="510" spans="1:26" ht="30" customHeight="1" x14ac:dyDescent="0.2">
      <c r="A510" s="67"/>
      <c r="B510" s="67"/>
      <c r="C510" s="67"/>
      <c r="D510" s="67"/>
      <c r="E510" s="67"/>
      <c r="F510" s="67"/>
      <c r="G510" s="67"/>
      <c r="H510" s="67"/>
      <c r="I510" s="67"/>
      <c r="J510" s="67"/>
      <c r="K510" s="67"/>
      <c r="L510" s="67"/>
      <c r="M510" s="67"/>
      <c r="N510" s="67"/>
      <c r="O510" s="66"/>
      <c r="P510" s="66"/>
      <c r="Q510" s="67"/>
      <c r="R510" s="67"/>
      <c r="S510" s="67"/>
      <c r="T510" s="68"/>
      <c r="U510" s="67"/>
      <c r="V510" s="67"/>
      <c r="W510" s="67"/>
      <c r="X510" s="67"/>
      <c r="Y510" s="67"/>
      <c r="Z510" s="67"/>
    </row>
    <row r="511" spans="1:26" ht="30" customHeight="1" x14ac:dyDescent="0.2">
      <c r="A511" s="67"/>
      <c r="B511" s="67"/>
      <c r="C511" s="67"/>
      <c r="D511" s="67"/>
      <c r="E511" s="67"/>
      <c r="F511" s="67"/>
      <c r="G511" s="67"/>
      <c r="H511" s="67"/>
      <c r="I511" s="67"/>
      <c r="J511" s="67"/>
      <c r="K511" s="67"/>
      <c r="L511" s="67"/>
      <c r="M511" s="67"/>
      <c r="N511" s="67"/>
      <c r="O511" s="66"/>
      <c r="P511" s="66"/>
      <c r="Q511" s="67"/>
      <c r="R511" s="67"/>
      <c r="S511" s="67"/>
      <c r="T511" s="68"/>
      <c r="U511" s="67"/>
      <c r="V511" s="67"/>
      <c r="W511" s="67"/>
      <c r="X511" s="67"/>
      <c r="Y511" s="67"/>
      <c r="Z511" s="67"/>
    </row>
    <row r="512" spans="1:26" ht="30" customHeight="1" x14ac:dyDescent="0.2">
      <c r="A512" s="67"/>
      <c r="B512" s="67"/>
      <c r="C512" s="67"/>
      <c r="D512" s="67"/>
      <c r="E512" s="67"/>
      <c r="F512" s="67"/>
      <c r="G512" s="67"/>
      <c r="H512" s="67"/>
      <c r="I512" s="67"/>
      <c r="J512" s="67"/>
      <c r="K512" s="67"/>
      <c r="L512" s="67"/>
      <c r="M512" s="67"/>
      <c r="N512" s="67"/>
      <c r="O512" s="66"/>
      <c r="P512" s="66"/>
      <c r="Q512" s="67"/>
      <c r="R512" s="67"/>
      <c r="S512" s="67"/>
      <c r="T512" s="68"/>
      <c r="U512" s="67"/>
      <c r="V512" s="67"/>
      <c r="W512" s="67"/>
      <c r="X512" s="67"/>
      <c r="Y512" s="67"/>
      <c r="Z512" s="67"/>
    </row>
    <row r="513" spans="1:26" ht="30" customHeight="1" x14ac:dyDescent="0.2">
      <c r="A513" s="67"/>
      <c r="B513" s="67"/>
      <c r="C513" s="67"/>
      <c r="D513" s="67"/>
      <c r="E513" s="67"/>
      <c r="F513" s="67"/>
      <c r="G513" s="67"/>
      <c r="H513" s="67"/>
      <c r="I513" s="67"/>
      <c r="J513" s="67"/>
      <c r="K513" s="67"/>
      <c r="L513" s="67"/>
      <c r="M513" s="67"/>
      <c r="N513" s="67"/>
      <c r="O513" s="66"/>
      <c r="P513" s="66"/>
      <c r="Q513" s="67"/>
      <c r="R513" s="67"/>
      <c r="S513" s="67"/>
      <c r="T513" s="68"/>
      <c r="U513" s="67"/>
      <c r="V513" s="67"/>
      <c r="W513" s="67"/>
      <c r="X513" s="67"/>
      <c r="Y513" s="67"/>
      <c r="Z513" s="67"/>
    </row>
    <row r="514" spans="1:26" ht="30" customHeight="1" x14ac:dyDescent="0.2">
      <c r="A514" s="67"/>
      <c r="B514" s="67"/>
      <c r="C514" s="67"/>
      <c r="D514" s="67"/>
      <c r="E514" s="67"/>
      <c r="F514" s="67"/>
      <c r="G514" s="67"/>
      <c r="H514" s="67"/>
      <c r="I514" s="67"/>
      <c r="J514" s="67"/>
      <c r="K514" s="67"/>
      <c r="L514" s="67"/>
      <c r="M514" s="67"/>
      <c r="N514" s="67"/>
      <c r="O514" s="66"/>
      <c r="P514" s="66"/>
      <c r="Q514" s="67"/>
      <c r="R514" s="67"/>
      <c r="S514" s="67"/>
      <c r="T514" s="68"/>
      <c r="U514" s="67"/>
      <c r="V514" s="67"/>
      <c r="W514" s="67"/>
      <c r="X514" s="67"/>
      <c r="Y514" s="67"/>
      <c r="Z514" s="67"/>
    </row>
    <row r="515" spans="1:26" ht="30" customHeight="1" x14ac:dyDescent="0.2">
      <c r="A515" s="67"/>
      <c r="B515" s="67"/>
      <c r="C515" s="67"/>
      <c r="D515" s="67"/>
      <c r="E515" s="67"/>
      <c r="F515" s="67"/>
      <c r="G515" s="67"/>
      <c r="H515" s="67"/>
      <c r="I515" s="67"/>
      <c r="J515" s="67"/>
      <c r="K515" s="67"/>
      <c r="L515" s="67"/>
      <c r="M515" s="67"/>
      <c r="N515" s="67"/>
      <c r="O515" s="66"/>
      <c r="P515" s="66"/>
      <c r="Q515" s="67"/>
      <c r="R515" s="67"/>
      <c r="S515" s="67"/>
      <c r="T515" s="68"/>
      <c r="U515" s="67"/>
      <c r="V515" s="67"/>
      <c r="W515" s="67"/>
      <c r="X515" s="67"/>
      <c r="Y515" s="67"/>
      <c r="Z515" s="67"/>
    </row>
    <row r="516" spans="1:26" ht="30" customHeight="1" x14ac:dyDescent="0.2">
      <c r="A516" s="67"/>
      <c r="B516" s="67"/>
      <c r="C516" s="67"/>
      <c r="D516" s="67"/>
      <c r="E516" s="67"/>
      <c r="F516" s="67"/>
      <c r="G516" s="67"/>
      <c r="H516" s="67"/>
      <c r="I516" s="67"/>
      <c r="J516" s="67"/>
      <c r="K516" s="67"/>
      <c r="L516" s="67"/>
      <c r="M516" s="67"/>
      <c r="N516" s="67"/>
      <c r="O516" s="66"/>
      <c r="P516" s="66"/>
      <c r="Q516" s="67"/>
      <c r="R516" s="67"/>
      <c r="S516" s="67"/>
      <c r="T516" s="68"/>
      <c r="U516" s="67"/>
      <c r="V516" s="67"/>
      <c r="W516" s="67"/>
      <c r="X516" s="67"/>
      <c r="Y516" s="67"/>
      <c r="Z516" s="67"/>
    </row>
    <row r="517" spans="1:26" ht="30" customHeight="1" x14ac:dyDescent="0.2">
      <c r="A517" s="67"/>
      <c r="B517" s="67"/>
      <c r="C517" s="67"/>
      <c r="D517" s="67"/>
      <c r="E517" s="67"/>
      <c r="F517" s="67"/>
      <c r="G517" s="67"/>
      <c r="H517" s="67"/>
      <c r="I517" s="67"/>
      <c r="J517" s="67"/>
      <c r="K517" s="67"/>
      <c r="L517" s="67"/>
      <c r="M517" s="67"/>
      <c r="N517" s="67"/>
      <c r="O517" s="66"/>
      <c r="P517" s="66"/>
      <c r="Q517" s="67"/>
      <c r="R517" s="67"/>
      <c r="S517" s="67"/>
      <c r="T517" s="68"/>
      <c r="U517" s="67"/>
      <c r="V517" s="67"/>
      <c r="W517" s="67"/>
      <c r="X517" s="67"/>
      <c r="Y517" s="67"/>
      <c r="Z517" s="67"/>
    </row>
    <row r="518" spans="1:26" ht="30" customHeight="1" x14ac:dyDescent="0.2">
      <c r="A518" s="67"/>
      <c r="B518" s="67"/>
      <c r="C518" s="67"/>
      <c r="D518" s="67"/>
      <c r="E518" s="67"/>
      <c r="F518" s="67"/>
      <c r="G518" s="67"/>
      <c r="H518" s="67"/>
      <c r="I518" s="67"/>
      <c r="J518" s="67"/>
      <c r="K518" s="67"/>
      <c r="L518" s="67"/>
      <c r="M518" s="67"/>
      <c r="N518" s="67"/>
      <c r="O518" s="66"/>
      <c r="P518" s="66"/>
      <c r="Q518" s="67"/>
      <c r="R518" s="67"/>
      <c r="S518" s="67"/>
      <c r="T518" s="68"/>
      <c r="U518" s="67"/>
      <c r="V518" s="67"/>
      <c r="W518" s="67"/>
      <c r="X518" s="67"/>
      <c r="Y518" s="67"/>
      <c r="Z518" s="67"/>
    </row>
    <row r="519" spans="1:26" ht="30" customHeight="1" x14ac:dyDescent="0.2">
      <c r="A519" s="67"/>
      <c r="B519" s="67"/>
      <c r="C519" s="67"/>
      <c r="D519" s="67"/>
      <c r="E519" s="67"/>
      <c r="F519" s="67"/>
      <c r="G519" s="67"/>
      <c r="H519" s="67"/>
      <c r="I519" s="67"/>
      <c r="J519" s="67"/>
      <c r="K519" s="67"/>
      <c r="L519" s="67"/>
      <c r="M519" s="67"/>
      <c r="N519" s="67"/>
      <c r="O519" s="66"/>
      <c r="P519" s="66"/>
      <c r="Q519" s="67"/>
      <c r="R519" s="67"/>
      <c r="S519" s="67"/>
      <c r="T519" s="68"/>
      <c r="U519" s="67"/>
      <c r="V519" s="67"/>
      <c r="W519" s="67"/>
      <c r="X519" s="67"/>
      <c r="Y519" s="67"/>
      <c r="Z519" s="67"/>
    </row>
    <row r="520" spans="1:26" ht="30" customHeight="1" x14ac:dyDescent="0.2">
      <c r="A520" s="67"/>
      <c r="B520" s="67"/>
      <c r="C520" s="67"/>
      <c r="D520" s="67"/>
      <c r="E520" s="67"/>
      <c r="F520" s="67"/>
      <c r="G520" s="67"/>
      <c r="H520" s="67"/>
      <c r="I520" s="67"/>
      <c r="J520" s="67"/>
      <c r="K520" s="67"/>
      <c r="L520" s="67"/>
      <c r="M520" s="67"/>
      <c r="N520" s="67"/>
      <c r="O520" s="66"/>
      <c r="P520" s="66"/>
      <c r="Q520" s="67"/>
      <c r="R520" s="67"/>
      <c r="S520" s="67"/>
      <c r="T520" s="68"/>
      <c r="U520" s="67"/>
      <c r="V520" s="67"/>
      <c r="W520" s="67"/>
      <c r="X520" s="67"/>
      <c r="Y520" s="67"/>
      <c r="Z520" s="67"/>
    </row>
    <row r="521" spans="1:26" ht="30" customHeight="1" x14ac:dyDescent="0.2">
      <c r="A521" s="67"/>
      <c r="B521" s="67"/>
      <c r="C521" s="67"/>
      <c r="D521" s="67"/>
      <c r="E521" s="67"/>
      <c r="F521" s="67"/>
      <c r="G521" s="67"/>
      <c r="H521" s="67"/>
      <c r="I521" s="67"/>
      <c r="J521" s="67"/>
      <c r="K521" s="67"/>
      <c r="L521" s="67"/>
      <c r="M521" s="67"/>
      <c r="N521" s="67"/>
      <c r="O521" s="66"/>
      <c r="P521" s="66"/>
      <c r="Q521" s="67"/>
      <c r="R521" s="67"/>
      <c r="S521" s="67"/>
      <c r="T521" s="68"/>
      <c r="U521" s="67"/>
      <c r="V521" s="67"/>
      <c r="W521" s="67"/>
      <c r="X521" s="67"/>
      <c r="Y521" s="67"/>
      <c r="Z521" s="67"/>
    </row>
    <row r="522" spans="1:26" ht="30" customHeight="1" x14ac:dyDescent="0.2">
      <c r="A522" s="67"/>
      <c r="B522" s="67"/>
      <c r="C522" s="67"/>
      <c r="D522" s="67"/>
      <c r="E522" s="67"/>
      <c r="F522" s="67"/>
      <c r="G522" s="67"/>
      <c r="H522" s="67"/>
      <c r="I522" s="67"/>
      <c r="J522" s="67"/>
      <c r="K522" s="67"/>
      <c r="L522" s="67"/>
      <c r="M522" s="67"/>
      <c r="N522" s="67"/>
      <c r="O522" s="66"/>
      <c r="P522" s="66"/>
      <c r="Q522" s="67"/>
      <c r="R522" s="67"/>
      <c r="S522" s="67"/>
      <c r="T522" s="68"/>
      <c r="U522" s="67"/>
      <c r="V522" s="67"/>
      <c r="W522" s="67"/>
      <c r="X522" s="67"/>
      <c r="Y522" s="67"/>
      <c r="Z522" s="67"/>
    </row>
    <row r="523" spans="1:26" ht="30" customHeight="1" x14ac:dyDescent="0.2">
      <c r="A523" s="67"/>
      <c r="B523" s="67"/>
      <c r="C523" s="67"/>
      <c r="D523" s="67"/>
      <c r="E523" s="67"/>
      <c r="F523" s="67"/>
      <c r="G523" s="67"/>
      <c r="H523" s="67"/>
      <c r="I523" s="67"/>
      <c r="J523" s="67"/>
      <c r="K523" s="67"/>
      <c r="L523" s="67"/>
      <c r="M523" s="67"/>
      <c r="N523" s="67"/>
      <c r="O523" s="66"/>
      <c r="P523" s="66"/>
      <c r="Q523" s="67"/>
      <c r="R523" s="67"/>
      <c r="S523" s="67"/>
      <c r="T523" s="68"/>
      <c r="U523" s="67"/>
      <c r="V523" s="67"/>
      <c r="W523" s="67"/>
      <c r="X523" s="67"/>
      <c r="Y523" s="67"/>
      <c r="Z523" s="67"/>
    </row>
    <row r="524" spans="1:26" ht="30" customHeight="1" x14ac:dyDescent="0.2">
      <c r="A524" s="67"/>
      <c r="B524" s="67"/>
      <c r="C524" s="67"/>
      <c r="D524" s="67"/>
      <c r="E524" s="67"/>
      <c r="F524" s="67"/>
      <c r="G524" s="67"/>
      <c r="H524" s="67"/>
      <c r="I524" s="67"/>
      <c r="J524" s="67"/>
      <c r="K524" s="67"/>
      <c r="L524" s="67"/>
      <c r="M524" s="67"/>
      <c r="N524" s="67"/>
      <c r="O524" s="66"/>
      <c r="P524" s="66"/>
      <c r="Q524" s="67"/>
      <c r="R524" s="67"/>
      <c r="S524" s="67"/>
      <c r="T524" s="68"/>
      <c r="U524" s="67"/>
      <c r="V524" s="67"/>
      <c r="W524" s="67"/>
      <c r="X524" s="67"/>
      <c r="Y524" s="67"/>
      <c r="Z524" s="67"/>
    </row>
    <row r="525" spans="1:26" ht="30" customHeight="1" x14ac:dyDescent="0.2">
      <c r="A525" s="67"/>
      <c r="B525" s="67"/>
      <c r="C525" s="67"/>
      <c r="D525" s="67"/>
      <c r="E525" s="67"/>
      <c r="F525" s="67"/>
      <c r="G525" s="67"/>
      <c r="H525" s="67"/>
      <c r="I525" s="67"/>
      <c r="J525" s="67"/>
      <c r="K525" s="67"/>
      <c r="L525" s="67"/>
      <c r="M525" s="67"/>
      <c r="N525" s="67"/>
      <c r="O525" s="66"/>
      <c r="P525" s="66"/>
      <c r="Q525" s="67"/>
      <c r="R525" s="67"/>
      <c r="S525" s="67"/>
      <c r="T525" s="68"/>
      <c r="U525" s="67"/>
      <c r="V525" s="67"/>
      <c r="W525" s="67"/>
      <c r="X525" s="67"/>
      <c r="Y525" s="67"/>
      <c r="Z525" s="67"/>
    </row>
    <row r="526" spans="1:26" ht="30" customHeight="1" x14ac:dyDescent="0.2">
      <c r="A526" s="67"/>
      <c r="B526" s="67"/>
      <c r="C526" s="67"/>
      <c r="D526" s="67"/>
      <c r="E526" s="67"/>
      <c r="F526" s="67"/>
      <c r="G526" s="67"/>
      <c r="H526" s="67"/>
      <c r="I526" s="67"/>
      <c r="J526" s="67"/>
      <c r="K526" s="67"/>
      <c r="L526" s="67"/>
      <c r="M526" s="67"/>
      <c r="N526" s="67"/>
      <c r="O526" s="66"/>
      <c r="P526" s="66"/>
      <c r="Q526" s="67"/>
      <c r="R526" s="67"/>
      <c r="S526" s="67"/>
      <c r="T526" s="68"/>
      <c r="U526" s="67"/>
      <c r="V526" s="67"/>
      <c r="W526" s="67"/>
      <c r="X526" s="67"/>
      <c r="Y526" s="67"/>
      <c r="Z526" s="67"/>
    </row>
    <row r="527" spans="1:26" ht="30" customHeight="1" x14ac:dyDescent="0.2">
      <c r="A527" s="67"/>
      <c r="B527" s="67"/>
      <c r="C527" s="67"/>
      <c r="D527" s="67"/>
      <c r="E527" s="67"/>
      <c r="F527" s="67"/>
      <c r="G527" s="67"/>
      <c r="H527" s="67"/>
      <c r="I527" s="67"/>
      <c r="J527" s="67"/>
      <c r="K527" s="67"/>
      <c r="L527" s="67"/>
      <c r="M527" s="67"/>
      <c r="N527" s="67"/>
      <c r="O527" s="66"/>
      <c r="P527" s="66"/>
      <c r="Q527" s="67"/>
      <c r="R527" s="67"/>
      <c r="S527" s="67"/>
      <c r="T527" s="68"/>
      <c r="U527" s="67"/>
      <c r="V527" s="67"/>
      <c r="W527" s="67"/>
      <c r="X527" s="67"/>
      <c r="Y527" s="67"/>
      <c r="Z527" s="67"/>
    </row>
    <row r="528" spans="1:26" ht="30" customHeight="1" x14ac:dyDescent="0.2">
      <c r="A528" s="67"/>
      <c r="B528" s="67"/>
      <c r="C528" s="67"/>
      <c r="D528" s="67"/>
      <c r="E528" s="67"/>
      <c r="F528" s="67"/>
      <c r="G528" s="67"/>
      <c r="H528" s="67"/>
      <c r="I528" s="67"/>
      <c r="J528" s="67"/>
      <c r="K528" s="67"/>
      <c r="L528" s="67"/>
      <c r="M528" s="67"/>
      <c r="N528" s="67"/>
      <c r="O528" s="66"/>
      <c r="P528" s="66"/>
      <c r="Q528" s="67"/>
      <c r="R528" s="67"/>
      <c r="S528" s="67"/>
      <c r="T528" s="68"/>
      <c r="U528" s="67"/>
      <c r="V528" s="67"/>
      <c r="W528" s="67"/>
      <c r="X528" s="67"/>
      <c r="Y528" s="67"/>
      <c r="Z528" s="67"/>
    </row>
    <row r="529" spans="1:26" ht="30" customHeight="1" x14ac:dyDescent="0.2">
      <c r="A529" s="67"/>
      <c r="B529" s="67"/>
      <c r="C529" s="67"/>
      <c r="D529" s="67"/>
      <c r="E529" s="67"/>
      <c r="F529" s="67"/>
      <c r="G529" s="67"/>
      <c r="H529" s="67"/>
      <c r="I529" s="67"/>
      <c r="J529" s="67"/>
      <c r="K529" s="67"/>
      <c r="L529" s="67"/>
      <c r="M529" s="67"/>
      <c r="N529" s="67"/>
      <c r="O529" s="66"/>
      <c r="P529" s="66"/>
      <c r="Q529" s="67"/>
      <c r="R529" s="67"/>
      <c r="S529" s="67"/>
      <c r="T529" s="68"/>
      <c r="U529" s="67"/>
      <c r="V529" s="67"/>
      <c r="W529" s="67"/>
      <c r="X529" s="67"/>
      <c r="Y529" s="67"/>
      <c r="Z529" s="67"/>
    </row>
    <row r="530" spans="1:26" ht="30" customHeight="1" x14ac:dyDescent="0.2">
      <c r="A530" s="67"/>
      <c r="B530" s="67"/>
      <c r="C530" s="67"/>
      <c r="D530" s="67"/>
      <c r="E530" s="67"/>
      <c r="F530" s="67"/>
      <c r="G530" s="67"/>
      <c r="H530" s="67"/>
      <c r="I530" s="67"/>
      <c r="J530" s="67"/>
      <c r="K530" s="67"/>
      <c r="L530" s="67"/>
      <c r="M530" s="67"/>
      <c r="N530" s="67"/>
      <c r="O530" s="66"/>
      <c r="P530" s="66"/>
      <c r="Q530" s="67"/>
      <c r="R530" s="67"/>
      <c r="S530" s="67"/>
      <c r="T530" s="68"/>
      <c r="U530" s="67"/>
      <c r="V530" s="67"/>
      <c r="W530" s="67"/>
      <c r="X530" s="67"/>
      <c r="Y530" s="67"/>
      <c r="Z530" s="67"/>
    </row>
    <row r="531" spans="1:26" ht="30" customHeight="1" x14ac:dyDescent="0.2">
      <c r="A531" s="67"/>
      <c r="B531" s="67"/>
      <c r="C531" s="67"/>
      <c r="D531" s="67"/>
      <c r="E531" s="67"/>
      <c r="F531" s="67"/>
      <c r="G531" s="67"/>
      <c r="H531" s="67"/>
      <c r="I531" s="67"/>
      <c r="J531" s="67"/>
      <c r="K531" s="67"/>
      <c r="L531" s="67"/>
      <c r="M531" s="67"/>
      <c r="N531" s="67"/>
      <c r="O531" s="66"/>
      <c r="P531" s="66"/>
      <c r="Q531" s="67"/>
      <c r="R531" s="67"/>
      <c r="S531" s="67"/>
      <c r="T531" s="68"/>
      <c r="U531" s="67"/>
      <c r="V531" s="67"/>
      <c r="W531" s="67"/>
      <c r="X531" s="67"/>
      <c r="Y531" s="67"/>
      <c r="Z531" s="67"/>
    </row>
    <row r="532" spans="1:26" ht="30" customHeight="1" x14ac:dyDescent="0.2">
      <c r="A532" s="67"/>
      <c r="B532" s="67"/>
      <c r="C532" s="67"/>
      <c r="D532" s="67"/>
      <c r="E532" s="67"/>
      <c r="F532" s="67"/>
      <c r="G532" s="67"/>
      <c r="H532" s="67"/>
      <c r="I532" s="67"/>
      <c r="J532" s="67"/>
      <c r="K532" s="67"/>
      <c r="L532" s="67"/>
      <c r="M532" s="67"/>
      <c r="N532" s="67"/>
      <c r="O532" s="66"/>
      <c r="P532" s="66"/>
      <c r="Q532" s="67"/>
      <c r="R532" s="67"/>
      <c r="S532" s="67"/>
      <c r="T532" s="68"/>
      <c r="U532" s="67"/>
      <c r="V532" s="67"/>
      <c r="W532" s="67"/>
      <c r="X532" s="67"/>
      <c r="Y532" s="67"/>
      <c r="Z532" s="67"/>
    </row>
    <row r="533" spans="1:26" ht="30" customHeight="1" x14ac:dyDescent="0.2">
      <c r="A533" s="67"/>
      <c r="B533" s="67"/>
      <c r="C533" s="67"/>
      <c r="D533" s="67"/>
      <c r="E533" s="67"/>
      <c r="F533" s="67"/>
      <c r="G533" s="67"/>
      <c r="H533" s="67"/>
      <c r="I533" s="67"/>
      <c r="J533" s="67"/>
      <c r="K533" s="67"/>
      <c r="L533" s="67"/>
      <c r="M533" s="67"/>
      <c r="N533" s="67"/>
      <c r="O533" s="66"/>
      <c r="P533" s="66"/>
      <c r="Q533" s="67"/>
      <c r="R533" s="67"/>
      <c r="S533" s="67"/>
      <c r="T533" s="68"/>
      <c r="U533" s="67"/>
      <c r="V533" s="67"/>
      <c r="W533" s="67"/>
      <c r="X533" s="67"/>
      <c r="Y533" s="67"/>
      <c r="Z533" s="67"/>
    </row>
    <row r="534" spans="1:26" ht="30" customHeight="1" x14ac:dyDescent="0.2">
      <c r="A534" s="67"/>
      <c r="B534" s="67"/>
      <c r="C534" s="67"/>
      <c r="D534" s="67"/>
      <c r="E534" s="67"/>
      <c r="F534" s="67"/>
      <c r="G534" s="67"/>
      <c r="H534" s="67"/>
      <c r="I534" s="67"/>
      <c r="J534" s="67"/>
      <c r="K534" s="67"/>
      <c r="L534" s="67"/>
      <c r="M534" s="67"/>
      <c r="N534" s="67"/>
      <c r="O534" s="66"/>
      <c r="P534" s="66"/>
      <c r="Q534" s="67"/>
      <c r="R534" s="67"/>
      <c r="S534" s="67"/>
      <c r="T534" s="68"/>
      <c r="U534" s="67"/>
      <c r="V534" s="67"/>
      <c r="W534" s="67"/>
      <c r="X534" s="67"/>
      <c r="Y534" s="67"/>
      <c r="Z534" s="67"/>
    </row>
    <row r="535" spans="1:26" ht="30" customHeight="1" x14ac:dyDescent="0.2">
      <c r="A535" s="67"/>
      <c r="B535" s="67"/>
      <c r="C535" s="67"/>
      <c r="D535" s="67"/>
      <c r="E535" s="67"/>
      <c r="F535" s="67"/>
      <c r="G535" s="67"/>
      <c r="H535" s="67"/>
      <c r="I535" s="67"/>
      <c r="J535" s="67"/>
      <c r="K535" s="67"/>
      <c r="L535" s="67"/>
      <c r="M535" s="67"/>
      <c r="N535" s="67"/>
      <c r="O535" s="66"/>
      <c r="P535" s="66"/>
      <c r="Q535" s="67"/>
      <c r="R535" s="67"/>
      <c r="S535" s="67"/>
      <c r="T535" s="68"/>
      <c r="U535" s="67"/>
      <c r="V535" s="67"/>
      <c r="W535" s="67"/>
      <c r="X535" s="67"/>
      <c r="Y535" s="67"/>
      <c r="Z535" s="67"/>
    </row>
    <row r="536" spans="1:26" ht="30" customHeight="1" x14ac:dyDescent="0.2">
      <c r="A536" s="67"/>
      <c r="B536" s="67"/>
      <c r="C536" s="67"/>
      <c r="D536" s="67"/>
      <c r="E536" s="67"/>
      <c r="F536" s="67"/>
      <c r="G536" s="67"/>
      <c r="H536" s="67"/>
      <c r="I536" s="67"/>
      <c r="J536" s="67"/>
      <c r="K536" s="67"/>
      <c r="L536" s="67"/>
      <c r="M536" s="67"/>
      <c r="N536" s="67"/>
      <c r="O536" s="66"/>
      <c r="P536" s="66"/>
      <c r="Q536" s="67"/>
      <c r="R536" s="67"/>
      <c r="S536" s="67"/>
      <c r="T536" s="68"/>
      <c r="U536" s="67"/>
      <c r="V536" s="67"/>
      <c r="W536" s="67"/>
      <c r="X536" s="67"/>
      <c r="Y536" s="67"/>
      <c r="Z536" s="67"/>
    </row>
    <row r="537" spans="1:26" ht="30" customHeight="1" x14ac:dyDescent="0.2">
      <c r="A537" s="67"/>
      <c r="B537" s="67"/>
      <c r="C537" s="67"/>
      <c r="D537" s="67"/>
      <c r="E537" s="67"/>
      <c r="F537" s="67"/>
      <c r="G537" s="67"/>
      <c r="H537" s="67"/>
      <c r="I537" s="67"/>
      <c r="J537" s="67"/>
      <c r="K537" s="67"/>
      <c r="L537" s="67"/>
      <c r="M537" s="67"/>
      <c r="N537" s="67"/>
      <c r="O537" s="66"/>
      <c r="P537" s="66"/>
      <c r="Q537" s="67"/>
      <c r="R537" s="67"/>
      <c r="S537" s="67"/>
      <c r="T537" s="68"/>
      <c r="U537" s="67"/>
      <c r="V537" s="67"/>
      <c r="W537" s="67"/>
      <c r="X537" s="67"/>
      <c r="Y537" s="67"/>
      <c r="Z537" s="67"/>
    </row>
    <row r="538" spans="1:26" ht="30" customHeight="1" x14ac:dyDescent="0.2">
      <c r="A538" s="67"/>
      <c r="B538" s="67"/>
      <c r="C538" s="67"/>
      <c r="D538" s="67"/>
      <c r="E538" s="67"/>
      <c r="F538" s="67"/>
      <c r="G538" s="67"/>
      <c r="H538" s="67"/>
      <c r="I538" s="67"/>
      <c r="J538" s="67"/>
      <c r="K538" s="67"/>
      <c r="L538" s="67"/>
      <c r="M538" s="67"/>
      <c r="N538" s="67"/>
      <c r="O538" s="66"/>
      <c r="P538" s="66"/>
      <c r="Q538" s="67"/>
      <c r="R538" s="67"/>
      <c r="S538" s="67"/>
      <c r="T538" s="68"/>
      <c r="U538" s="67"/>
      <c r="V538" s="67"/>
      <c r="W538" s="67"/>
      <c r="X538" s="67"/>
      <c r="Y538" s="67"/>
      <c r="Z538" s="67"/>
    </row>
    <row r="539" spans="1:26" ht="30" customHeight="1" x14ac:dyDescent="0.2">
      <c r="A539" s="67"/>
      <c r="B539" s="67"/>
      <c r="C539" s="67"/>
      <c r="D539" s="67"/>
      <c r="E539" s="67"/>
      <c r="F539" s="67"/>
      <c r="G539" s="67"/>
      <c r="H539" s="67"/>
      <c r="I539" s="67"/>
      <c r="J539" s="67"/>
      <c r="K539" s="67"/>
      <c r="L539" s="67"/>
      <c r="M539" s="67"/>
      <c r="N539" s="67"/>
      <c r="O539" s="66"/>
      <c r="P539" s="66"/>
      <c r="Q539" s="67"/>
      <c r="R539" s="67"/>
      <c r="S539" s="67"/>
      <c r="T539" s="68"/>
      <c r="U539" s="67"/>
      <c r="V539" s="67"/>
      <c r="W539" s="67"/>
      <c r="X539" s="67"/>
      <c r="Y539" s="67"/>
      <c r="Z539" s="67"/>
    </row>
    <row r="540" spans="1:26" ht="30" customHeight="1" x14ac:dyDescent="0.2">
      <c r="A540" s="67"/>
      <c r="B540" s="67"/>
      <c r="C540" s="67"/>
      <c r="D540" s="67"/>
      <c r="E540" s="67"/>
      <c r="F540" s="67"/>
      <c r="G540" s="67"/>
      <c r="H540" s="67"/>
      <c r="I540" s="67"/>
      <c r="J540" s="67"/>
      <c r="K540" s="67"/>
      <c r="L540" s="67"/>
      <c r="M540" s="67"/>
      <c r="N540" s="67"/>
      <c r="O540" s="66"/>
      <c r="P540" s="66"/>
      <c r="Q540" s="67"/>
      <c r="R540" s="67"/>
      <c r="S540" s="67"/>
      <c r="T540" s="68"/>
      <c r="U540" s="67"/>
      <c r="V540" s="67"/>
      <c r="W540" s="67"/>
      <c r="X540" s="67"/>
      <c r="Y540" s="67"/>
      <c r="Z540" s="67"/>
    </row>
    <row r="541" spans="1:26" ht="30" customHeight="1" x14ac:dyDescent="0.2">
      <c r="A541" s="67"/>
      <c r="B541" s="67"/>
      <c r="C541" s="67"/>
      <c r="D541" s="67"/>
      <c r="E541" s="67"/>
      <c r="F541" s="67"/>
      <c r="G541" s="67"/>
      <c r="H541" s="67"/>
      <c r="I541" s="67"/>
      <c r="J541" s="67"/>
      <c r="K541" s="67"/>
      <c r="L541" s="67"/>
      <c r="M541" s="67"/>
      <c r="N541" s="67"/>
      <c r="O541" s="66"/>
      <c r="P541" s="66"/>
      <c r="Q541" s="67"/>
      <c r="R541" s="67"/>
      <c r="S541" s="67"/>
      <c r="T541" s="68"/>
      <c r="U541" s="67"/>
      <c r="V541" s="67"/>
      <c r="W541" s="67"/>
      <c r="X541" s="67"/>
      <c r="Y541" s="67"/>
      <c r="Z541" s="67"/>
    </row>
    <row r="542" spans="1:26" ht="30" customHeight="1" x14ac:dyDescent="0.2">
      <c r="A542" s="67"/>
      <c r="B542" s="67"/>
      <c r="C542" s="67"/>
      <c r="D542" s="67"/>
      <c r="E542" s="67"/>
      <c r="F542" s="67"/>
      <c r="G542" s="67"/>
      <c r="H542" s="67"/>
      <c r="I542" s="67"/>
      <c r="J542" s="67"/>
      <c r="K542" s="67"/>
      <c r="L542" s="67"/>
      <c r="M542" s="67"/>
      <c r="N542" s="67"/>
      <c r="O542" s="66"/>
      <c r="P542" s="66"/>
      <c r="Q542" s="67"/>
      <c r="R542" s="67"/>
      <c r="S542" s="67"/>
      <c r="T542" s="68"/>
      <c r="U542" s="67"/>
      <c r="V542" s="67"/>
      <c r="W542" s="67"/>
      <c r="X542" s="67"/>
      <c r="Y542" s="67"/>
      <c r="Z542" s="67"/>
    </row>
    <row r="543" spans="1:26" ht="30" customHeight="1" x14ac:dyDescent="0.2">
      <c r="A543" s="67"/>
      <c r="B543" s="67"/>
      <c r="C543" s="67"/>
      <c r="D543" s="67"/>
      <c r="E543" s="67"/>
      <c r="F543" s="67"/>
      <c r="G543" s="67"/>
      <c r="H543" s="67"/>
      <c r="I543" s="67"/>
      <c r="J543" s="67"/>
      <c r="K543" s="67"/>
      <c r="L543" s="67"/>
      <c r="M543" s="67"/>
      <c r="N543" s="67"/>
      <c r="O543" s="66"/>
      <c r="P543" s="66"/>
      <c r="Q543" s="67"/>
      <c r="R543" s="67"/>
      <c r="S543" s="67"/>
      <c r="T543" s="68"/>
      <c r="U543" s="67"/>
      <c r="V543" s="67"/>
      <c r="W543" s="67"/>
      <c r="X543" s="67"/>
      <c r="Y543" s="67"/>
      <c r="Z543" s="67"/>
    </row>
    <row r="544" spans="1:26" ht="30" customHeight="1" x14ac:dyDescent="0.2">
      <c r="A544" s="67"/>
      <c r="B544" s="67"/>
      <c r="C544" s="67"/>
      <c r="D544" s="67"/>
      <c r="E544" s="67"/>
      <c r="F544" s="67"/>
      <c r="G544" s="67"/>
      <c r="H544" s="67"/>
      <c r="I544" s="67"/>
      <c r="J544" s="67"/>
      <c r="K544" s="67"/>
      <c r="L544" s="67"/>
      <c r="M544" s="67"/>
      <c r="N544" s="67"/>
      <c r="O544" s="66"/>
      <c r="P544" s="66"/>
      <c r="Q544" s="67"/>
      <c r="R544" s="67"/>
      <c r="S544" s="67"/>
      <c r="T544" s="68"/>
      <c r="U544" s="67"/>
      <c r="V544" s="67"/>
      <c r="W544" s="67"/>
      <c r="X544" s="67"/>
      <c r="Y544" s="67"/>
      <c r="Z544" s="67"/>
    </row>
    <row r="545" spans="1:26" ht="30" customHeight="1" x14ac:dyDescent="0.2">
      <c r="A545" s="67"/>
      <c r="B545" s="67"/>
      <c r="C545" s="67"/>
      <c r="D545" s="67"/>
      <c r="E545" s="67"/>
      <c r="F545" s="67"/>
      <c r="G545" s="67"/>
      <c r="H545" s="67"/>
      <c r="I545" s="67"/>
      <c r="J545" s="67"/>
      <c r="K545" s="67"/>
      <c r="L545" s="67"/>
      <c r="M545" s="67"/>
      <c r="N545" s="67"/>
      <c r="O545" s="66"/>
      <c r="P545" s="66"/>
      <c r="Q545" s="67"/>
      <c r="R545" s="67"/>
      <c r="S545" s="67"/>
      <c r="T545" s="68"/>
      <c r="U545" s="67"/>
      <c r="V545" s="67"/>
      <c r="W545" s="67"/>
      <c r="X545" s="67"/>
      <c r="Y545" s="67"/>
      <c r="Z545" s="67"/>
    </row>
    <row r="546" spans="1:26" ht="30" customHeight="1" x14ac:dyDescent="0.2">
      <c r="A546" s="67"/>
      <c r="B546" s="67"/>
      <c r="C546" s="67"/>
      <c r="D546" s="67"/>
      <c r="E546" s="67"/>
      <c r="F546" s="67"/>
      <c r="G546" s="67"/>
      <c r="H546" s="67"/>
      <c r="I546" s="67"/>
      <c r="J546" s="67"/>
      <c r="K546" s="67"/>
      <c r="L546" s="67"/>
      <c r="M546" s="67"/>
      <c r="N546" s="67"/>
      <c r="O546" s="66"/>
      <c r="P546" s="66"/>
      <c r="Q546" s="67"/>
      <c r="R546" s="67"/>
      <c r="S546" s="67"/>
      <c r="T546" s="68"/>
      <c r="U546" s="67"/>
      <c r="V546" s="67"/>
      <c r="W546" s="67"/>
      <c r="X546" s="67"/>
      <c r="Y546" s="67"/>
      <c r="Z546" s="67"/>
    </row>
    <row r="547" spans="1:26" ht="30" customHeight="1" x14ac:dyDescent="0.2">
      <c r="A547" s="67"/>
      <c r="B547" s="67"/>
      <c r="C547" s="67"/>
      <c r="D547" s="67"/>
      <c r="E547" s="67"/>
      <c r="F547" s="67"/>
      <c r="G547" s="67"/>
      <c r="H547" s="67"/>
      <c r="I547" s="67"/>
      <c r="J547" s="67"/>
      <c r="K547" s="67"/>
      <c r="L547" s="67"/>
      <c r="M547" s="67"/>
      <c r="N547" s="67"/>
      <c r="O547" s="66"/>
      <c r="P547" s="66"/>
      <c r="Q547" s="67"/>
      <c r="R547" s="67"/>
      <c r="S547" s="67"/>
      <c r="T547" s="68"/>
      <c r="U547" s="67"/>
      <c r="V547" s="67"/>
      <c r="W547" s="67"/>
      <c r="X547" s="67"/>
      <c r="Y547" s="67"/>
      <c r="Z547" s="67"/>
    </row>
    <row r="548" spans="1:26" ht="30" customHeight="1" x14ac:dyDescent="0.2">
      <c r="A548" s="67"/>
      <c r="B548" s="67"/>
      <c r="C548" s="67"/>
      <c r="D548" s="67"/>
      <c r="E548" s="67"/>
      <c r="F548" s="67"/>
      <c r="G548" s="67"/>
      <c r="H548" s="67"/>
      <c r="I548" s="67"/>
      <c r="J548" s="67"/>
      <c r="K548" s="67"/>
      <c r="L548" s="67"/>
      <c r="M548" s="67"/>
      <c r="N548" s="67"/>
      <c r="O548" s="66"/>
      <c r="P548" s="66"/>
      <c r="Q548" s="67"/>
      <c r="R548" s="67"/>
      <c r="S548" s="67"/>
      <c r="T548" s="68"/>
      <c r="U548" s="67"/>
      <c r="V548" s="67"/>
      <c r="W548" s="67"/>
      <c r="X548" s="67"/>
      <c r="Y548" s="67"/>
      <c r="Z548" s="67"/>
    </row>
    <row r="549" spans="1:26" ht="30" customHeight="1" x14ac:dyDescent="0.2">
      <c r="A549" s="67"/>
      <c r="B549" s="67"/>
      <c r="C549" s="67"/>
      <c r="D549" s="67"/>
      <c r="E549" s="67"/>
      <c r="F549" s="67"/>
      <c r="G549" s="67"/>
      <c r="H549" s="67"/>
      <c r="I549" s="67"/>
      <c r="J549" s="67"/>
      <c r="K549" s="67"/>
      <c r="L549" s="67"/>
      <c r="M549" s="67"/>
      <c r="N549" s="67"/>
      <c r="O549" s="66"/>
      <c r="P549" s="66"/>
      <c r="Q549" s="67"/>
      <c r="R549" s="67"/>
      <c r="S549" s="67"/>
      <c r="T549" s="68"/>
      <c r="U549" s="67"/>
      <c r="V549" s="67"/>
      <c r="W549" s="67"/>
      <c r="X549" s="67"/>
      <c r="Y549" s="67"/>
      <c r="Z549" s="67"/>
    </row>
    <row r="550" spans="1:26" ht="30" customHeight="1" x14ac:dyDescent="0.2">
      <c r="A550" s="67"/>
      <c r="B550" s="67"/>
      <c r="C550" s="67"/>
      <c r="D550" s="67"/>
      <c r="E550" s="67"/>
      <c r="F550" s="67"/>
      <c r="G550" s="67"/>
      <c r="H550" s="67"/>
      <c r="I550" s="67"/>
      <c r="J550" s="67"/>
      <c r="K550" s="67"/>
      <c r="L550" s="67"/>
      <c r="M550" s="67"/>
      <c r="N550" s="67"/>
      <c r="O550" s="66"/>
      <c r="P550" s="66"/>
      <c r="Q550" s="67"/>
      <c r="R550" s="67"/>
      <c r="S550" s="67"/>
      <c r="T550" s="68"/>
      <c r="U550" s="67"/>
      <c r="V550" s="67"/>
      <c r="W550" s="67"/>
      <c r="X550" s="67"/>
      <c r="Y550" s="67"/>
      <c r="Z550" s="67"/>
    </row>
    <row r="551" spans="1:26" ht="30" customHeight="1" x14ac:dyDescent="0.2">
      <c r="A551" s="67"/>
      <c r="B551" s="67"/>
      <c r="C551" s="67"/>
      <c r="D551" s="67"/>
      <c r="E551" s="67"/>
      <c r="F551" s="67"/>
      <c r="G551" s="67"/>
      <c r="H551" s="67"/>
      <c r="I551" s="67"/>
      <c r="J551" s="67"/>
      <c r="K551" s="67"/>
      <c r="L551" s="67"/>
      <c r="M551" s="67"/>
      <c r="N551" s="67"/>
      <c r="O551" s="66"/>
      <c r="P551" s="66"/>
      <c r="Q551" s="67"/>
      <c r="R551" s="67"/>
      <c r="S551" s="67"/>
      <c r="T551" s="68"/>
      <c r="U551" s="67"/>
      <c r="V551" s="67"/>
      <c r="W551" s="67"/>
      <c r="X551" s="67"/>
      <c r="Y551" s="67"/>
      <c r="Z551" s="67"/>
    </row>
    <row r="552" spans="1:26" ht="30" customHeight="1" x14ac:dyDescent="0.2">
      <c r="A552" s="67"/>
      <c r="B552" s="67"/>
      <c r="C552" s="67"/>
      <c r="D552" s="67"/>
      <c r="E552" s="67"/>
      <c r="F552" s="67"/>
      <c r="G552" s="67"/>
      <c r="H552" s="67"/>
      <c r="I552" s="67"/>
      <c r="J552" s="67"/>
      <c r="K552" s="67"/>
      <c r="L552" s="67"/>
      <c r="M552" s="67"/>
      <c r="N552" s="67"/>
      <c r="O552" s="66"/>
      <c r="P552" s="66"/>
      <c r="Q552" s="67"/>
      <c r="R552" s="67"/>
      <c r="S552" s="67"/>
      <c r="T552" s="68"/>
      <c r="U552" s="67"/>
      <c r="V552" s="67"/>
      <c r="W552" s="67"/>
      <c r="X552" s="67"/>
      <c r="Y552" s="67"/>
      <c r="Z552" s="67"/>
    </row>
    <row r="553" spans="1:26" ht="30" customHeight="1" x14ac:dyDescent="0.2">
      <c r="A553" s="67"/>
      <c r="B553" s="67"/>
      <c r="C553" s="67"/>
      <c r="D553" s="67"/>
      <c r="E553" s="67"/>
      <c r="F553" s="67"/>
      <c r="G553" s="67"/>
      <c r="H553" s="67"/>
      <c r="I553" s="67"/>
      <c r="J553" s="67"/>
      <c r="K553" s="67"/>
      <c r="L553" s="67"/>
      <c r="M553" s="67"/>
      <c r="N553" s="67"/>
      <c r="O553" s="66"/>
      <c r="P553" s="66"/>
      <c r="Q553" s="67"/>
      <c r="R553" s="67"/>
      <c r="S553" s="67"/>
      <c r="T553" s="68"/>
      <c r="U553" s="67"/>
      <c r="V553" s="67"/>
      <c r="W553" s="67"/>
      <c r="X553" s="67"/>
      <c r="Y553" s="67"/>
      <c r="Z553" s="67"/>
    </row>
    <row r="554" spans="1:26" ht="30" customHeight="1" x14ac:dyDescent="0.2">
      <c r="A554" s="67"/>
      <c r="B554" s="67"/>
      <c r="C554" s="67"/>
      <c r="D554" s="67"/>
      <c r="E554" s="67"/>
      <c r="F554" s="67"/>
      <c r="G554" s="67"/>
      <c r="H554" s="67"/>
      <c r="I554" s="67"/>
      <c r="J554" s="67"/>
      <c r="K554" s="67"/>
      <c r="L554" s="67"/>
      <c r="M554" s="67"/>
      <c r="N554" s="67"/>
      <c r="O554" s="66"/>
      <c r="P554" s="66"/>
      <c r="Q554" s="67"/>
      <c r="R554" s="67"/>
      <c r="S554" s="67"/>
      <c r="T554" s="68"/>
      <c r="U554" s="67"/>
      <c r="V554" s="67"/>
      <c r="W554" s="67"/>
      <c r="X554" s="67"/>
      <c r="Y554" s="67"/>
      <c r="Z554" s="67"/>
    </row>
    <row r="555" spans="1:26" ht="30" customHeight="1" x14ac:dyDescent="0.2">
      <c r="A555" s="67"/>
      <c r="B555" s="67"/>
      <c r="C555" s="67"/>
      <c r="D555" s="67"/>
      <c r="E555" s="67"/>
      <c r="F555" s="67"/>
      <c r="G555" s="67"/>
      <c r="H555" s="67"/>
      <c r="I555" s="67"/>
      <c r="J555" s="67"/>
      <c r="K555" s="67"/>
      <c r="L555" s="67"/>
      <c r="M555" s="67"/>
      <c r="N555" s="67"/>
      <c r="O555" s="66"/>
      <c r="P555" s="66"/>
      <c r="Q555" s="67"/>
      <c r="R555" s="67"/>
      <c r="S555" s="67"/>
      <c r="T555" s="68"/>
      <c r="U555" s="67"/>
      <c r="V555" s="67"/>
      <c r="W555" s="67"/>
      <c r="X555" s="67"/>
      <c r="Y555" s="67"/>
      <c r="Z555" s="67"/>
    </row>
    <row r="556" spans="1:26" ht="30" customHeight="1" x14ac:dyDescent="0.2">
      <c r="A556" s="67"/>
      <c r="B556" s="67"/>
      <c r="C556" s="67"/>
      <c r="D556" s="67"/>
      <c r="E556" s="67"/>
      <c r="F556" s="67"/>
      <c r="G556" s="67"/>
      <c r="H556" s="67"/>
      <c r="I556" s="67"/>
      <c r="J556" s="67"/>
      <c r="K556" s="67"/>
      <c r="L556" s="67"/>
      <c r="M556" s="67"/>
      <c r="N556" s="67"/>
      <c r="O556" s="66"/>
      <c r="P556" s="66"/>
      <c r="Q556" s="67"/>
      <c r="R556" s="67"/>
      <c r="S556" s="67"/>
      <c r="T556" s="68"/>
      <c r="U556" s="67"/>
      <c r="V556" s="67"/>
      <c r="W556" s="67"/>
      <c r="X556" s="67"/>
      <c r="Y556" s="67"/>
      <c r="Z556" s="67"/>
    </row>
    <row r="557" spans="1:26" ht="30" customHeight="1" x14ac:dyDescent="0.2">
      <c r="A557" s="67"/>
      <c r="B557" s="67"/>
      <c r="C557" s="67"/>
      <c r="D557" s="67"/>
      <c r="E557" s="67"/>
      <c r="F557" s="67"/>
      <c r="G557" s="67"/>
      <c r="H557" s="67"/>
      <c r="I557" s="67"/>
      <c r="J557" s="67"/>
      <c r="K557" s="67"/>
      <c r="L557" s="67"/>
      <c r="M557" s="67"/>
      <c r="N557" s="67"/>
      <c r="O557" s="66"/>
      <c r="P557" s="66"/>
      <c r="Q557" s="67"/>
      <c r="R557" s="67"/>
      <c r="S557" s="67"/>
      <c r="T557" s="68"/>
      <c r="U557" s="67"/>
      <c r="V557" s="67"/>
      <c r="W557" s="67"/>
      <c r="X557" s="67"/>
      <c r="Y557" s="67"/>
      <c r="Z557" s="67"/>
    </row>
    <row r="558" spans="1:26" ht="30" customHeight="1" x14ac:dyDescent="0.2">
      <c r="A558" s="67"/>
      <c r="B558" s="67"/>
      <c r="C558" s="67"/>
      <c r="D558" s="67"/>
      <c r="E558" s="67"/>
      <c r="F558" s="67"/>
      <c r="G558" s="67"/>
      <c r="H558" s="67"/>
      <c r="I558" s="67"/>
      <c r="J558" s="67"/>
      <c r="K558" s="67"/>
      <c r="L558" s="67"/>
      <c r="M558" s="67"/>
      <c r="N558" s="67"/>
      <c r="O558" s="66"/>
      <c r="P558" s="66"/>
      <c r="Q558" s="67"/>
      <c r="R558" s="67"/>
      <c r="S558" s="67"/>
      <c r="T558" s="68"/>
      <c r="U558" s="67"/>
      <c r="V558" s="67"/>
      <c r="W558" s="67"/>
      <c r="X558" s="67"/>
      <c r="Y558" s="67"/>
      <c r="Z558" s="67"/>
    </row>
    <row r="559" spans="1:26" ht="30" customHeight="1" x14ac:dyDescent="0.2">
      <c r="A559" s="67"/>
      <c r="B559" s="67"/>
      <c r="C559" s="67"/>
      <c r="D559" s="67"/>
      <c r="E559" s="67"/>
      <c r="F559" s="67"/>
      <c r="G559" s="67"/>
      <c r="H559" s="67"/>
      <c r="I559" s="67"/>
      <c r="J559" s="67"/>
      <c r="K559" s="67"/>
      <c r="L559" s="67"/>
      <c r="M559" s="67"/>
      <c r="N559" s="67"/>
      <c r="O559" s="66"/>
      <c r="P559" s="66"/>
      <c r="Q559" s="67"/>
      <c r="R559" s="67"/>
      <c r="S559" s="67"/>
      <c r="T559" s="68"/>
      <c r="U559" s="67"/>
      <c r="V559" s="67"/>
      <c r="W559" s="67"/>
      <c r="X559" s="67"/>
      <c r="Y559" s="67"/>
      <c r="Z559" s="67"/>
    </row>
    <row r="560" spans="1:26" ht="30" customHeight="1" x14ac:dyDescent="0.2">
      <c r="A560" s="67"/>
      <c r="B560" s="67"/>
      <c r="C560" s="67"/>
      <c r="D560" s="67"/>
      <c r="E560" s="67"/>
      <c r="F560" s="67"/>
      <c r="G560" s="67"/>
      <c r="H560" s="67"/>
      <c r="I560" s="67"/>
      <c r="J560" s="67"/>
      <c r="K560" s="67"/>
      <c r="L560" s="67"/>
      <c r="M560" s="67"/>
      <c r="N560" s="67"/>
      <c r="O560" s="66"/>
      <c r="P560" s="66"/>
      <c r="Q560" s="67"/>
      <c r="R560" s="67"/>
      <c r="S560" s="67"/>
      <c r="T560" s="68"/>
      <c r="U560" s="67"/>
      <c r="V560" s="67"/>
      <c r="W560" s="67"/>
      <c r="X560" s="67"/>
      <c r="Y560" s="67"/>
      <c r="Z560" s="67"/>
    </row>
    <row r="561" spans="1:26" ht="30" customHeight="1" x14ac:dyDescent="0.2">
      <c r="A561" s="67"/>
      <c r="B561" s="67"/>
      <c r="C561" s="67"/>
      <c r="D561" s="67"/>
      <c r="E561" s="67"/>
      <c r="F561" s="67"/>
      <c r="G561" s="67"/>
      <c r="H561" s="67"/>
      <c r="I561" s="67"/>
      <c r="J561" s="67"/>
      <c r="K561" s="67"/>
      <c r="L561" s="67"/>
      <c r="M561" s="67"/>
      <c r="N561" s="67"/>
      <c r="O561" s="66"/>
      <c r="P561" s="66"/>
      <c r="Q561" s="67"/>
      <c r="R561" s="67"/>
      <c r="S561" s="67"/>
      <c r="T561" s="68"/>
      <c r="U561" s="67"/>
      <c r="V561" s="67"/>
      <c r="W561" s="67"/>
      <c r="X561" s="67"/>
      <c r="Y561" s="67"/>
      <c r="Z561" s="67"/>
    </row>
    <row r="562" spans="1:26" ht="30" customHeight="1" x14ac:dyDescent="0.2">
      <c r="A562" s="67"/>
      <c r="B562" s="67"/>
      <c r="C562" s="67"/>
      <c r="D562" s="67"/>
      <c r="E562" s="67"/>
      <c r="F562" s="67"/>
      <c r="G562" s="67"/>
      <c r="H562" s="67"/>
      <c r="I562" s="67"/>
      <c r="J562" s="67"/>
      <c r="K562" s="67"/>
      <c r="L562" s="67"/>
      <c r="M562" s="67"/>
      <c r="N562" s="67"/>
      <c r="O562" s="66"/>
      <c r="P562" s="66"/>
      <c r="Q562" s="67"/>
      <c r="R562" s="67"/>
      <c r="S562" s="67"/>
      <c r="T562" s="68"/>
      <c r="U562" s="67"/>
      <c r="V562" s="67"/>
      <c r="W562" s="67"/>
      <c r="X562" s="67"/>
      <c r="Y562" s="67"/>
      <c r="Z562" s="67"/>
    </row>
    <row r="563" spans="1:26" ht="30" customHeight="1" x14ac:dyDescent="0.2">
      <c r="A563" s="67"/>
      <c r="B563" s="67"/>
      <c r="C563" s="67"/>
      <c r="D563" s="67"/>
      <c r="E563" s="67"/>
      <c r="F563" s="67"/>
      <c r="G563" s="67"/>
      <c r="H563" s="67"/>
      <c r="I563" s="67"/>
      <c r="J563" s="67"/>
      <c r="K563" s="67"/>
      <c r="L563" s="67"/>
      <c r="M563" s="67"/>
      <c r="N563" s="67"/>
      <c r="O563" s="66"/>
      <c r="P563" s="66"/>
      <c r="Q563" s="67"/>
      <c r="R563" s="67"/>
      <c r="S563" s="67"/>
      <c r="T563" s="68"/>
      <c r="U563" s="67"/>
      <c r="V563" s="67"/>
      <c r="W563" s="67"/>
      <c r="X563" s="67"/>
      <c r="Y563" s="67"/>
      <c r="Z563" s="67"/>
    </row>
    <row r="564" spans="1:26" ht="30" customHeight="1" x14ac:dyDescent="0.2">
      <c r="A564" s="67"/>
      <c r="B564" s="67"/>
      <c r="C564" s="67"/>
      <c r="D564" s="67"/>
      <c r="E564" s="67"/>
      <c r="F564" s="67"/>
      <c r="G564" s="67"/>
      <c r="H564" s="67"/>
      <c r="I564" s="67"/>
      <c r="J564" s="67"/>
      <c r="K564" s="67"/>
      <c r="L564" s="67"/>
      <c r="M564" s="67"/>
      <c r="N564" s="67"/>
      <c r="O564" s="66"/>
      <c r="P564" s="66"/>
      <c r="Q564" s="67"/>
      <c r="R564" s="67"/>
      <c r="S564" s="67"/>
      <c r="T564" s="68"/>
      <c r="U564" s="67"/>
      <c r="V564" s="67"/>
      <c r="W564" s="67"/>
      <c r="X564" s="67"/>
      <c r="Y564" s="67"/>
      <c r="Z564" s="67"/>
    </row>
    <row r="565" spans="1:26" ht="30" customHeight="1" x14ac:dyDescent="0.2">
      <c r="A565" s="67"/>
      <c r="B565" s="67"/>
      <c r="C565" s="67"/>
      <c r="D565" s="67"/>
      <c r="E565" s="67"/>
      <c r="F565" s="67"/>
      <c r="G565" s="67"/>
      <c r="H565" s="67"/>
      <c r="I565" s="67"/>
      <c r="J565" s="67"/>
      <c r="K565" s="67"/>
      <c r="L565" s="67"/>
      <c r="M565" s="67"/>
      <c r="N565" s="67"/>
      <c r="O565" s="66"/>
      <c r="P565" s="66"/>
      <c r="Q565" s="67"/>
      <c r="R565" s="67"/>
      <c r="S565" s="67"/>
      <c r="T565" s="68"/>
      <c r="U565" s="67"/>
      <c r="V565" s="67"/>
      <c r="W565" s="67"/>
      <c r="X565" s="67"/>
      <c r="Y565" s="67"/>
      <c r="Z565" s="67"/>
    </row>
    <row r="566" spans="1:26" ht="30" customHeight="1" x14ac:dyDescent="0.2">
      <c r="A566" s="67"/>
      <c r="B566" s="67"/>
      <c r="C566" s="67"/>
      <c r="D566" s="67"/>
      <c r="E566" s="67"/>
      <c r="F566" s="67"/>
      <c r="G566" s="67"/>
      <c r="H566" s="67"/>
      <c r="I566" s="67"/>
      <c r="J566" s="67"/>
      <c r="K566" s="67"/>
      <c r="L566" s="67"/>
      <c r="M566" s="67"/>
      <c r="N566" s="67"/>
      <c r="O566" s="66"/>
      <c r="P566" s="66"/>
      <c r="Q566" s="67"/>
      <c r="R566" s="67"/>
      <c r="S566" s="67"/>
      <c r="T566" s="68"/>
      <c r="U566" s="67"/>
      <c r="V566" s="67"/>
      <c r="W566" s="67"/>
      <c r="X566" s="67"/>
      <c r="Y566" s="67"/>
      <c r="Z566" s="67"/>
    </row>
    <row r="567" spans="1:26" ht="30" customHeight="1" x14ac:dyDescent="0.2">
      <c r="A567" s="67"/>
      <c r="B567" s="67"/>
      <c r="C567" s="67"/>
      <c r="D567" s="67"/>
      <c r="E567" s="67"/>
      <c r="F567" s="67"/>
      <c r="G567" s="67"/>
      <c r="H567" s="67"/>
      <c r="I567" s="67"/>
      <c r="J567" s="67"/>
      <c r="K567" s="67"/>
      <c r="L567" s="67"/>
      <c r="M567" s="67"/>
      <c r="N567" s="67"/>
      <c r="O567" s="66"/>
      <c r="P567" s="66"/>
      <c r="Q567" s="67"/>
      <c r="R567" s="67"/>
      <c r="S567" s="67"/>
      <c r="T567" s="68"/>
      <c r="U567" s="67"/>
      <c r="V567" s="67"/>
      <c r="W567" s="67"/>
      <c r="X567" s="67"/>
      <c r="Y567" s="67"/>
      <c r="Z567" s="67"/>
    </row>
    <row r="568" spans="1:26" ht="30" customHeight="1" x14ac:dyDescent="0.2">
      <c r="A568" s="67"/>
      <c r="B568" s="67"/>
      <c r="C568" s="67"/>
      <c r="D568" s="67"/>
      <c r="E568" s="67"/>
      <c r="F568" s="67"/>
      <c r="G568" s="67"/>
      <c r="H568" s="67"/>
      <c r="I568" s="67"/>
      <c r="J568" s="67"/>
      <c r="K568" s="67"/>
      <c r="L568" s="67"/>
      <c r="M568" s="67"/>
      <c r="N568" s="67"/>
      <c r="O568" s="66"/>
      <c r="P568" s="66"/>
      <c r="Q568" s="67"/>
      <c r="R568" s="67"/>
      <c r="S568" s="67"/>
      <c r="T568" s="68"/>
      <c r="U568" s="67"/>
      <c r="V568" s="67"/>
      <c r="W568" s="67"/>
      <c r="X568" s="67"/>
      <c r="Y568" s="67"/>
      <c r="Z568" s="67"/>
    </row>
    <row r="569" spans="1:26" ht="30" customHeight="1" x14ac:dyDescent="0.2">
      <c r="A569" s="67"/>
      <c r="B569" s="67"/>
      <c r="C569" s="67"/>
      <c r="D569" s="67"/>
      <c r="E569" s="67"/>
      <c r="F569" s="67"/>
      <c r="G569" s="67"/>
      <c r="H569" s="67"/>
      <c r="I569" s="67"/>
      <c r="J569" s="67"/>
      <c r="K569" s="67"/>
      <c r="L569" s="67"/>
      <c r="M569" s="67"/>
      <c r="N569" s="67"/>
      <c r="O569" s="66"/>
      <c r="P569" s="66"/>
      <c r="Q569" s="67"/>
      <c r="R569" s="67"/>
      <c r="S569" s="67"/>
      <c r="T569" s="68"/>
      <c r="U569" s="67"/>
      <c r="V569" s="67"/>
      <c r="W569" s="67"/>
      <c r="X569" s="67"/>
      <c r="Y569" s="67"/>
      <c r="Z569" s="67"/>
    </row>
    <row r="570" spans="1:26" ht="30" customHeight="1" x14ac:dyDescent="0.2">
      <c r="A570" s="67"/>
      <c r="B570" s="67"/>
      <c r="C570" s="67"/>
      <c r="D570" s="67"/>
      <c r="E570" s="67"/>
      <c r="F570" s="67"/>
      <c r="G570" s="67"/>
      <c r="H570" s="67"/>
      <c r="I570" s="67"/>
      <c r="J570" s="67"/>
      <c r="K570" s="67"/>
      <c r="L570" s="67"/>
      <c r="M570" s="67"/>
      <c r="N570" s="67"/>
      <c r="O570" s="66"/>
      <c r="P570" s="66"/>
      <c r="Q570" s="67"/>
      <c r="R570" s="67"/>
      <c r="S570" s="67"/>
      <c r="T570" s="68"/>
      <c r="U570" s="67"/>
      <c r="V570" s="67"/>
      <c r="W570" s="67"/>
      <c r="X570" s="67"/>
      <c r="Y570" s="67"/>
      <c r="Z570" s="67"/>
    </row>
    <row r="571" spans="1:26" ht="30" customHeight="1" x14ac:dyDescent="0.2">
      <c r="A571" s="67"/>
      <c r="B571" s="67"/>
      <c r="C571" s="67"/>
      <c r="D571" s="67"/>
      <c r="E571" s="67"/>
      <c r="F571" s="67"/>
      <c r="G571" s="67"/>
      <c r="H571" s="67"/>
      <c r="I571" s="67"/>
      <c r="J571" s="67"/>
      <c r="K571" s="67"/>
      <c r="L571" s="67"/>
      <c r="M571" s="67"/>
      <c r="N571" s="67"/>
      <c r="O571" s="66"/>
      <c r="P571" s="66"/>
      <c r="Q571" s="67"/>
      <c r="R571" s="67"/>
      <c r="S571" s="67"/>
      <c r="T571" s="68"/>
      <c r="U571" s="67"/>
      <c r="V571" s="67"/>
      <c r="W571" s="67"/>
      <c r="X571" s="67"/>
      <c r="Y571" s="67"/>
      <c r="Z571" s="67"/>
    </row>
    <row r="572" spans="1:26" ht="30" customHeight="1" x14ac:dyDescent="0.2">
      <c r="A572" s="67"/>
      <c r="B572" s="67"/>
      <c r="C572" s="67"/>
      <c r="D572" s="67"/>
      <c r="E572" s="67"/>
      <c r="F572" s="67"/>
      <c r="G572" s="67"/>
      <c r="H572" s="67"/>
      <c r="I572" s="67"/>
      <c r="J572" s="67"/>
      <c r="K572" s="67"/>
      <c r="L572" s="67"/>
      <c r="M572" s="67"/>
      <c r="N572" s="67"/>
      <c r="O572" s="66"/>
      <c r="P572" s="66"/>
      <c r="Q572" s="67"/>
      <c r="R572" s="67"/>
      <c r="S572" s="67"/>
      <c r="T572" s="68"/>
      <c r="U572" s="67"/>
      <c r="V572" s="67"/>
      <c r="W572" s="67"/>
      <c r="X572" s="67"/>
      <c r="Y572" s="67"/>
      <c r="Z572" s="67"/>
    </row>
    <row r="573" spans="1:26" ht="30" customHeight="1" x14ac:dyDescent="0.2">
      <c r="A573" s="67"/>
      <c r="B573" s="67"/>
      <c r="C573" s="67"/>
      <c r="D573" s="67"/>
      <c r="E573" s="67"/>
      <c r="F573" s="67"/>
      <c r="G573" s="67"/>
      <c r="H573" s="67"/>
      <c r="I573" s="67"/>
      <c r="J573" s="67"/>
      <c r="K573" s="67"/>
      <c r="L573" s="67"/>
      <c r="M573" s="67"/>
      <c r="N573" s="67"/>
      <c r="O573" s="66"/>
      <c r="P573" s="66"/>
      <c r="Q573" s="67"/>
      <c r="R573" s="67"/>
      <c r="S573" s="67"/>
      <c r="T573" s="68"/>
      <c r="U573" s="67"/>
      <c r="V573" s="67"/>
      <c r="W573" s="67"/>
      <c r="X573" s="67"/>
      <c r="Y573" s="67"/>
      <c r="Z573" s="67"/>
    </row>
    <row r="574" spans="1:26" ht="30" customHeight="1" x14ac:dyDescent="0.2">
      <c r="A574" s="67"/>
      <c r="B574" s="67"/>
      <c r="C574" s="67"/>
      <c r="D574" s="67"/>
      <c r="E574" s="67"/>
      <c r="F574" s="67"/>
      <c r="G574" s="67"/>
      <c r="H574" s="67"/>
      <c r="I574" s="67"/>
      <c r="J574" s="67"/>
      <c r="K574" s="67"/>
      <c r="L574" s="67"/>
      <c r="M574" s="67"/>
      <c r="N574" s="67"/>
      <c r="O574" s="66"/>
      <c r="P574" s="66"/>
      <c r="Q574" s="67"/>
      <c r="R574" s="67"/>
      <c r="S574" s="67"/>
      <c r="T574" s="68"/>
      <c r="U574" s="67"/>
      <c r="V574" s="67"/>
      <c r="W574" s="67"/>
      <c r="X574" s="67"/>
      <c r="Y574" s="67"/>
      <c r="Z574" s="67"/>
    </row>
    <row r="575" spans="1:26" ht="30" customHeight="1" x14ac:dyDescent="0.2">
      <c r="A575" s="67"/>
      <c r="B575" s="67"/>
      <c r="C575" s="67"/>
      <c r="D575" s="67"/>
      <c r="E575" s="67"/>
      <c r="F575" s="67"/>
      <c r="G575" s="67"/>
      <c r="H575" s="67"/>
      <c r="I575" s="67"/>
      <c r="J575" s="67"/>
      <c r="K575" s="67"/>
      <c r="L575" s="67"/>
      <c r="M575" s="67"/>
      <c r="N575" s="67"/>
      <c r="O575" s="66"/>
      <c r="P575" s="66"/>
      <c r="Q575" s="67"/>
      <c r="R575" s="67"/>
      <c r="S575" s="67"/>
      <c r="T575" s="68"/>
      <c r="U575" s="67"/>
      <c r="V575" s="67"/>
      <c r="W575" s="67"/>
      <c r="X575" s="67"/>
      <c r="Y575" s="67"/>
      <c r="Z575" s="67"/>
    </row>
    <row r="576" spans="1:26" ht="30" customHeight="1" x14ac:dyDescent="0.2">
      <c r="A576" s="67"/>
      <c r="B576" s="67"/>
      <c r="C576" s="67"/>
      <c r="D576" s="67"/>
      <c r="E576" s="67"/>
      <c r="F576" s="67"/>
      <c r="G576" s="67"/>
      <c r="H576" s="67"/>
      <c r="I576" s="67"/>
      <c r="J576" s="67"/>
      <c r="K576" s="67"/>
      <c r="L576" s="67"/>
      <c r="M576" s="67"/>
      <c r="N576" s="67"/>
      <c r="O576" s="66"/>
      <c r="P576" s="66"/>
      <c r="Q576" s="67"/>
      <c r="R576" s="67"/>
      <c r="S576" s="67"/>
      <c r="T576" s="68"/>
      <c r="U576" s="67"/>
      <c r="V576" s="67"/>
      <c r="W576" s="67"/>
      <c r="X576" s="67"/>
      <c r="Y576" s="67"/>
      <c r="Z576" s="67"/>
    </row>
    <row r="577" spans="1:26" ht="30" customHeight="1" x14ac:dyDescent="0.2">
      <c r="A577" s="67"/>
      <c r="B577" s="67"/>
      <c r="C577" s="67"/>
      <c r="D577" s="67"/>
      <c r="E577" s="67"/>
      <c r="F577" s="67"/>
      <c r="G577" s="67"/>
      <c r="H577" s="67"/>
      <c r="I577" s="67"/>
      <c r="J577" s="67"/>
      <c r="K577" s="67"/>
      <c r="L577" s="67"/>
      <c r="M577" s="67"/>
      <c r="N577" s="67"/>
      <c r="O577" s="66"/>
      <c r="P577" s="66"/>
      <c r="Q577" s="67"/>
      <c r="R577" s="67"/>
      <c r="S577" s="67"/>
      <c r="T577" s="68"/>
      <c r="U577" s="67"/>
      <c r="V577" s="67"/>
      <c r="W577" s="67"/>
      <c r="X577" s="67"/>
      <c r="Y577" s="67"/>
      <c r="Z577" s="67"/>
    </row>
    <row r="578" spans="1:26" ht="30" customHeight="1" x14ac:dyDescent="0.2">
      <c r="A578" s="67"/>
      <c r="B578" s="67"/>
      <c r="C578" s="67"/>
      <c r="D578" s="67"/>
      <c r="E578" s="67"/>
      <c r="F578" s="67"/>
      <c r="G578" s="67"/>
      <c r="H578" s="67"/>
      <c r="I578" s="67"/>
      <c r="J578" s="67"/>
      <c r="K578" s="67"/>
      <c r="L578" s="67"/>
      <c r="M578" s="67"/>
      <c r="N578" s="67"/>
      <c r="O578" s="66"/>
      <c r="P578" s="66"/>
      <c r="Q578" s="67"/>
      <c r="R578" s="67"/>
      <c r="S578" s="67"/>
      <c r="T578" s="68"/>
      <c r="U578" s="67"/>
      <c r="V578" s="67"/>
      <c r="W578" s="67"/>
      <c r="X578" s="67"/>
      <c r="Y578" s="67"/>
      <c r="Z578" s="67"/>
    </row>
    <row r="579" spans="1:26" ht="30" customHeight="1" x14ac:dyDescent="0.2">
      <c r="A579" s="67"/>
      <c r="B579" s="67"/>
      <c r="C579" s="67"/>
      <c r="D579" s="67"/>
      <c r="E579" s="67"/>
      <c r="F579" s="67"/>
      <c r="G579" s="67"/>
      <c r="H579" s="67"/>
      <c r="I579" s="67"/>
      <c r="J579" s="67"/>
      <c r="K579" s="67"/>
      <c r="L579" s="67"/>
      <c r="M579" s="67"/>
      <c r="N579" s="67"/>
      <c r="O579" s="66"/>
      <c r="P579" s="66"/>
      <c r="Q579" s="67"/>
      <c r="R579" s="67"/>
      <c r="S579" s="67"/>
      <c r="T579" s="68"/>
      <c r="U579" s="67"/>
      <c r="V579" s="67"/>
      <c r="W579" s="67"/>
      <c r="X579" s="67"/>
      <c r="Y579" s="67"/>
      <c r="Z579" s="67"/>
    </row>
    <row r="580" spans="1:26" ht="30" customHeight="1" x14ac:dyDescent="0.2">
      <c r="A580" s="67"/>
      <c r="B580" s="67"/>
      <c r="C580" s="67"/>
      <c r="D580" s="67"/>
      <c r="E580" s="67"/>
      <c r="F580" s="67"/>
      <c r="G580" s="67"/>
      <c r="H580" s="67"/>
      <c r="I580" s="67"/>
      <c r="J580" s="67"/>
      <c r="K580" s="67"/>
      <c r="L580" s="67"/>
      <c r="M580" s="67"/>
      <c r="N580" s="67"/>
      <c r="O580" s="66"/>
      <c r="P580" s="66"/>
      <c r="Q580" s="67"/>
      <c r="R580" s="67"/>
      <c r="S580" s="67"/>
      <c r="T580" s="68"/>
      <c r="U580" s="67"/>
      <c r="V580" s="67"/>
      <c r="W580" s="67"/>
      <c r="X580" s="67"/>
      <c r="Y580" s="67"/>
      <c r="Z580" s="67"/>
    </row>
    <row r="581" spans="1:26" ht="30" customHeight="1" x14ac:dyDescent="0.2">
      <c r="A581" s="67"/>
      <c r="B581" s="67"/>
      <c r="C581" s="67"/>
      <c r="D581" s="67"/>
      <c r="E581" s="67"/>
      <c r="F581" s="67"/>
      <c r="G581" s="67"/>
      <c r="H581" s="67"/>
      <c r="I581" s="67"/>
      <c r="J581" s="67"/>
      <c r="K581" s="67"/>
      <c r="L581" s="67"/>
      <c r="M581" s="67"/>
      <c r="N581" s="67"/>
      <c r="O581" s="66"/>
      <c r="P581" s="66"/>
      <c r="Q581" s="67"/>
      <c r="R581" s="67"/>
      <c r="S581" s="67"/>
      <c r="T581" s="68"/>
      <c r="U581" s="67"/>
      <c r="V581" s="67"/>
      <c r="W581" s="67"/>
      <c r="X581" s="67"/>
      <c r="Y581" s="67"/>
      <c r="Z581" s="67"/>
    </row>
    <row r="582" spans="1:26" ht="30" customHeight="1" x14ac:dyDescent="0.2">
      <c r="A582" s="67"/>
      <c r="B582" s="67"/>
      <c r="C582" s="67"/>
      <c r="D582" s="67"/>
      <c r="E582" s="67"/>
      <c r="F582" s="67"/>
      <c r="G582" s="67"/>
      <c r="H582" s="67"/>
      <c r="I582" s="67"/>
      <c r="J582" s="67"/>
      <c r="K582" s="67"/>
      <c r="L582" s="67"/>
      <c r="M582" s="67"/>
      <c r="N582" s="67"/>
      <c r="O582" s="66"/>
      <c r="P582" s="66"/>
      <c r="Q582" s="67"/>
      <c r="R582" s="67"/>
      <c r="S582" s="67"/>
      <c r="T582" s="68"/>
      <c r="U582" s="67"/>
      <c r="V582" s="67"/>
      <c r="W582" s="67"/>
      <c r="X582" s="67"/>
      <c r="Y582" s="67"/>
      <c r="Z582" s="67"/>
    </row>
    <row r="583" spans="1:26" ht="30" customHeight="1" x14ac:dyDescent="0.2">
      <c r="A583" s="67"/>
      <c r="B583" s="67"/>
      <c r="C583" s="67"/>
      <c r="D583" s="67"/>
      <c r="E583" s="67"/>
      <c r="F583" s="67"/>
      <c r="G583" s="67"/>
      <c r="H583" s="67"/>
      <c r="I583" s="67"/>
      <c r="J583" s="67"/>
      <c r="K583" s="67"/>
      <c r="L583" s="67"/>
      <c r="M583" s="67"/>
      <c r="N583" s="67"/>
      <c r="O583" s="66"/>
      <c r="P583" s="66"/>
      <c r="Q583" s="67"/>
      <c r="R583" s="67"/>
      <c r="S583" s="67"/>
      <c r="T583" s="68"/>
      <c r="U583" s="67"/>
      <c r="V583" s="67"/>
      <c r="W583" s="67"/>
      <c r="X583" s="67"/>
      <c r="Y583" s="67"/>
      <c r="Z583" s="67"/>
    </row>
    <row r="584" spans="1:26" ht="30" customHeight="1" x14ac:dyDescent="0.2">
      <c r="A584" s="67"/>
      <c r="B584" s="67"/>
      <c r="C584" s="67"/>
      <c r="D584" s="67"/>
      <c r="E584" s="67"/>
      <c r="F584" s="67"/>
      <c r="G584" s="67"/>
      <c r="H584" s="67"/>
      <c r="I584" s="67"/>
      <c r="J584" s="67"/>
      <c r="K584" s="67"/>
      <c r="L584" s="67"/>
      <c r="M584" s="67"/>
      <c r="N584" s="67"/>
      <c r="O584" s="66"/>
      <c r="P584" s="66"/>
      <c r="Q584" s="67"/>
      <c r="R584" s="67"/>
      <c r="S584" s="67"/>
      <c r="T584" s="68"/>
      <c r="U584" s="67"/>
      <c r="V584" s="67"/>
      <c r="W584" s="67"/>
      <c r="X584" s="67"/>
      <c r="Y584" s="67"/>
      <c r="Z584" s="67"/>
    </row>
    <row r="585" spans="1:26" ht="30" customHeight="1" x14ac:dyDescent="0.2">
      <c r="A585" s="67"/>
      <c r="B585" s="67"/>
      <c r="C585" s="67"/>
      <c r="D585" s="67"/>
      <c r="E585" s="67"/>
      <c r="F585" s="67"/>
      <c r="G585" s="67"/>
      <c r="H585" s="67"/>
      <c r="I585" s="67"/>
      <c r="J585" s="67"/>
      <c r="K585" s="67"/>
      <c r="L585" s="67"/>
      <c r="M585" s="67"/>
      <c r="N585" s="67"/>
      <c r="O585" s="66"/>
      <c r="P585" s="66"/>
      <c r="Q585" s="67"/>
      <c r="R585" s="67"/>
      <c r="S585" s="67"/>
      <c r="T585" s="68"/>
      <c r="U585" s="67"/>
      <c r="V585" s="67"/>
      <c r="W585" s="67"/>
      <c r="X585" s="67"/>
      <c r="Y585" s="67"/>
      <c r="Z585" s="67"/>
    </row>
    <row r="586" spans="1:26" ht="30" customHeight="1" x14ac:dyDescent="0.2">
      <c r="A586" s="67"/>
      <c r="B586" s="67"/>
      <c r="C586" s="67"/>
      <c r="D586" s="67"/>
      <c r="E586" s="67"/>
      <c r="F586" s="67"/>
      <c r="G586" s="67"/>
      <c r="H586" s="67"/>
      <c r="I586" s="67"/>
      <c r="J586" s="67"/>
      <c r="K586" s="67"/>
      <c r="L586" s="67"/>
      <c r="M586" s="67"/>
      <c r="N586" s="67"/>
      <c r="O586" s="66"/>
      <c r="P586" s="66"/>
      <c r="Q586" s="67"/>
      <c r="R586" s="67"/>
      <c r="S586" s="67"/>
      <c r="T586" s="68"/>
      <c r="U586" s="67"/>
      <c r="V586" s="67"/>
      <c r="W586" s="67"/>
      <c r="X586" s="67"/>
      <c r="Y586" s="67"/>
      <c r="Z586" s="67"/>
    </row>
    <row r="587" spans="1:26" ht="30" customHeight="1" x14ac:dyDescent="0.2">
      <c r="A587" s="67"/>
      <c r="B587" s="67"/>
      <c r="C587" s="67"/>
      <c r="D587" s="67"/>
      <c r="E587" s="67"/>
      <c r="F587" s="67"/>
      <c r="G587" s="67"/>
      <c r="H587" s="67"/>
      <c r="I587" s="67"/>
      <c r="J587" s="67"/>
      <c r="K587" s="67"/>
      <c r="L587" s="67"/>
      <c r="M587" s="67"/>
      <c r="N587" s="67"/>
      <c r="O587" s="66"/>
      <c r="P587" s="66"/>
      <c r="Q587" s="67"/>
      <c r="R587" s="67"/>
      <c r="S587" s="67"/>
      <c r="T587" s="68"/>
      <c r="U587" s="67"/>
      <c r="V587" s="67"/>
      <c r="W587" s="67"/>
      <c r="X587" s="67"/>
      <c r="Y587" s="67"/>
      <c r="Z587" s="67"/>
    </row>
    <row r="588" spans="1:26" ht="30" customHeight="1" x14ac:dyDescent="0.2">
      <c r="A588" s="67"/>
      <c r="B588" s="67"/>
      <c r="C588" s="67"/>
      <c r="D588" s="67"/>
      <c r="E588" s="67"/>
      <c r="F588" s="67"/>
      <c r="G588" s="67"/>
      <c r="H588" s="67"/>
      <c r="I588" s="67"/>
      <c r="J588" s="67"/>
      <c r="K588" s="67"/>
      <c r="L588" s="67"/>
      <c r="M588" s="67"/>
      <c r="N588" s="67"/>
      <c r="O588" s="66"/>
      <c r="P588" s="66"/>
      <c r="Q588" s="67"/>
      <c r="R588" s="67"/>
      <c r="S588" s="67"/>
      <c r="T588" s="68"/>
      <c r="U588" s="67"/>
      <c r="V588" s="67"/>
      <c r="W588" s="67"/>
      <c r="X588" s="67"/>
      <c r="Y588" s="67"/>
      <c r="Z588" s="67"/>
    </row>
    <row r="589" spans="1:26" ht="30" customHeight="1" x14ac:dyDescent="0.2">
      <c r="A589" s="67"/>
      <c r="B589" s="67"/>
      <c r="C589" s="67"/>
      <c r="D589" s="67"/>
      <c r="E589" s="67"/>
      <c r="F589" s="67"/>
      <c r="G589" s="67"/>
      <c r="H589" s="67"/>
      <c r="I589" s="67"/>
      <c r="J589" s="67"/>
      <c r="K589" s="67"/>
      <c r="L589" s="67"/>
      <c r="M589" s="67"/>
      <c r="N589" s="67"/>
      <c r="O589" s="66"/>
      <c r="P589" s="66"/>
      <c r="Q589" s="67"/>
      <c r="R589" s="67"/>
      <c r="S589" s="67"/>
      <c r="T589" s="68"/>
      <c r="U589" s="67"/>
      <c r="V589" s="67"/>
      <c r="W589" s="67"/>
      <c r="X589" s="67"/>
      <c r="Y589" s="67"/>
      <c r="Z589" s="67"/>
    </row>
    <row r="590" spans="1:26" ht="30" customHeight="1" x14ac:dyDescent="0.2">
      <c r="A590" s="67"/>
      <c r="B590" s="67"/>
      <c r="C590" s="67"/>
      <c r="D590" s="67"/>
      <c r="E590" s="67"/>
      <c r="F590" s="67"/>
      <c r="G590" s="67"/>
      <c r="H590" s="67"/>
      <c r="I590" s="67"/>
      <c r="J590" s="67"/>
      <c r="K590" s="67"/>
      <c r="L590" s="67"/>
      <c r="M590" s="67"/>
      <c r="N590" s="67"/>
      <c r="O590" s="66"/>
      <c r="P590" s="66"/>
      <c r="Q590" s="67"/>
      <c r="R590" s="67"/>
      <c r="S590" s="67"/>
      <c r="T590" s="68"/>
      <c r="U590" s="67"/>
      <c r="V590" s="67"/>
      <c r="W590" s="67"/>
      <c r="X590" s="67"/>
      <c r="Y590" s="67"/>
      <c r="Z590" s="67"/>
    </row>
    <row r="591" spans="1:26" ht="30" customHeight="1" x14ac:dyDescent="0.2">
      <c r="A591" s="67"/>
      <c r="B591" s="67"/>
      <c r="C591" s="67"/>
      <c r="D591" s="67"/>
      <c r="E591" s="67"/>
      <c r="F591" s="67"/>
      <c r="G591" s="67"/>
      <c r="H591" s="67"/>
      <c r="I591" s="67"/>
      <c r="J591" s="67"/>
      <c r="K591" s="67"/>
      <c r="L591" s="67"/>
      <c r="M591" s="67"/>
      <c r="N591" s="67"/>
      <c r="O591" s="66"/>
      <c r="P591" s="66"/>
      <c r="Q591" s="67"/>
      <c r="R591" s="67"/>
      <c r="S591" s="67"/>
      <c r="T591" s="68"/>
      <c r="U591" s="67"/>
      <c r="V591" s="67"/>
      <c r="W591" s="67"/>
      <c r="X591" s="67"/>
      <c r="Y591" s="67"/>
      <c r="Z591" s="67"/>
    </row>
    <row r="592" spans="1:26" ht="30" customHeight="1" x14ac:dyDescent="0.2">
      <c r="A592" s="67"/>
      <c r="B592" s="67"/>
      <c r="C592" s="67"/>
      <c r="D592" s="67"/>
      <c r="E592" s="67"/>
      <c r="F592" s="67"/>
      <c r="G592" s="67"/>
      <c r="H592" s="67"/>
      <c r="I592" s="67"/>
      <c r="J592" s="67"/>
      <c r="K592" s="67"/>
      <c r="L592" s="67"/>
      <c r="M592" s="67"/>
      <c r="N592" s="67"/>
      <c r="O592" s="66"/>
      <c r="P592" s="66"/>
      <c r="Q592" s="67"/>
      <c r="R592" s="67"/>
      <c r="S592" s="67"/>
      <c r="T592" s="68"/>
      <c r="U592" s="67"/>
      <c r="V592" s="67"/>
      <c r="W592" s="67"/>
      <c r="X592" s="67"/>
      <c r="Y592" s="67"/>
      <c r="Z592" s="67"/>
    </row>
    <row r="593" spans="1:26" ht="30" customHeight="1" x14ac:dyDescent="0.2">
      <c r="A593" s="67"/>
      <c r="B593" s="67"/>
      <c r="C593" s="67"/>
      <c r="D593" s="67"/>
      <c r="E593" s="67"/>
      <c r="F593" s="67"/>
      <c r="G593" s="67"/>
      <c r="H593" s="67"/>
      <c r="I593" s="67"/>
      <c r="J593" s="67"/>
      <c r="K593" s="67"/>
      <c r="L593" s="67"/>
      <c r="M593" s="67"/>
      <c r="N593" s="67"/>
      <c r="O593" s="66"/>
      <c r="P593" s="66"/>
      <c r="Q593" s="67"/>
      <c r="R593" s="67"/>
      <c r="S593" s="67"/>
      <c r="T593" s="68"/>
      <c r="U593" s="67"/>
      <c r="V593" s="67"/>
      <c r="W593" s="67"/>
      <c r="X593" s="67"/>
      <c r="Y593" s="67"/>
      <c r="Z593" s="67"/>
    </row>
    <row r="594" spans="1:26" ht="30" customHeight="1" x14ac:dyDescent="0.2">
      <c r="A594" s="67"/>
      <c r="B594" s="67"/>
      <c r="C594" s="67"/>
      <c r="D594" s="67"/>
      <c r="E594" s="67"/>
      <c r="F594" s="67"/>
      <c r="G594" s="67"/>
      <c r="H594" s="67"/>
      <c r="I594" s="67"/>
      <c r="J594" s="67"/>
      <c r="K594" s="67"/>
      <c r="L594" s="67"/>
      <c r="M594" s="67"/>
      <c r="N594" s="67"/>
      <c r="O594" s="66"/>
      <c r="P594" s="66"/>
      <c r="Q594" s="67"/>
      <c r="R594" s="67"/>
      <c r="S594" s="67"/>
      <c r="T594" s="68"/>
      <c r="U594" s="67"/>
      <c r="V594" s="67"/>
      <c r="W594" s="67"/>
      <c r="X594" s="67"/>
      <c r="Y594" s="67"/>
      <c r="Z594" s="67"/>
    </row>
    <row r="595" spans="1:26" ht="30" customHeight="1" x14ac:dyDescent="0.2">
      <c r="A595" s="67"/>
      <c r="B595" s="67"/>
      <c r="C595" s="67"/>
      <c r="D595" s="67"/>
      <c r="E595" s="67"/>
      <c r="F595" s="67"/>
      <c r="G595" s="67"/>
      <c r="H595" s="67"/>
      <c r="I595" s="67"/>
      <c r="J595" s="67"/>
      <c r="K595" s="67"/>
      <c r="L595" s="67"/>
      <c r="M595" s="67"/>
      <c r="N595" s="67"/>
      <c r="O595" s="66"/>
      <c r="P595" s="66"/>
      <c r="Q595" s="67"/>
      <c r="R595" s="67"/>
      <c r="S595" s="67"/>
      <c r="T595" s="68"/>
      <c r="U595" s="67"/>
      <c r="V595" s="67"/>
      <c r="W595" s="67"/>
      <c r="X595" s="67"/>
      <c r="Y595" s="67"/>
      <c r="Z595" s="67"/>
    </row>
    <row r="596" spans="1:26" ht="30" customHeight="1" x14ac:dyDescent="0.2">
      <c r="A596" s="67"/>
      <c r="B596" s="67"/>
      <c r="C596" s="67"/>
      <c r="D596" s="67"/>
      <c r="E596" s="67"/>
      <c r="F596" s="67"/>
      <c r="G596" s="67"/>
      <c r="H596" s="67"/>
      <c r="I596" s="67"/>
      <c r="J596" s="67"/>
      <c r="K596" s="67"/>
      <c r="L596" s="67"/>
      <c r="M596" s="67"/>
      <c r="N596" s="67"/>
      <c r="O596" s="66"/>
      <c r="P596" s="66"/>
      <c r="Q596" s="67"/>
      <c r="R596" s="67"/>
      <c r="S596" s="67"/>
      <c r="T596" s="68"/>
      <c r="U596" s="67"/>
      <c r="V596" s="67"/>
      <c r="W596" s="67"/>
      <c r="X596" s="67"/>
      <c r="Y596" s="67"/>
      <c r="Z596" s="67"/>
    </row>
    <row r="597" spans="1:26" ht="30" customHeight="1" x14ac:dyDescent="0.2">
      <c r="A597" s="67"/>
      <c r="B597" s="67"/>
      <c r="C597" s="67"/>
      <c r="D597" s="67"/>
      <c r="E597" s="67"/>
      <c r="F597" s="67"/>
      <c r="G597" s="67"/>
      <c r="H597" s="67"/>
      <c r="I597" s="67"/>
      <c r="J597" s="67"/>
      <c r="K597" s="67"/>
      <c r="L597" s="67"/>
      <c r="M597" s="67"/>
      <c r="N597" s="67"/>
      <c r="O597" s="66"/>
      <c r="P597" s="66"/>
      <c r="Q597" s="67"/>
      <c r="R597" s="67"/>
      <c r="S597" s="67"/>
      <c r="T597" s="68"/>
      <c r="U597" s="67"/>
      <c r="V597" s="67"/>
      <c r="W597" s="67"/>
      <c r="X597" s="67"/>
      <c r="Y597" s="67"/>
      <c r="Z597" s="67"/>
    </row>
    <row r="598" spans="1:26" ht="30" customHeight="1" x14ac:dyDescent="0.2">
      <c r="A598" s="67"/>
      <c r="B598" s="67"/>
      <c r="C598" s="67"/>
      <c r="D598" s="67"/>
      <c r="E598" s="67"/>
      <c r="F598" s="67"/>
      <c r="G598" s="67"/>
      <c r="H598" s="67"/>
      <c r="I598" s="67"/>
      <c r="J598" s="67"/>
      <c r="K598" s="67"/>
      <c r="L598" s="67"/>
      <c r="M598" s="67"/>
      <c r="N598" s="67"/>
      <c r="O598" s="66"/>
      <c r="P598" s="66"/>
      <c r="Q598" s="67"/>
      <c r="R598" s="67"/>
      <c r="S598" s="67"/>
      <c r="T598" s="68"/>
      <c r="U598" s="67"/>
      <c r="V598" s="67"/>
      <c r="W598" s="67"/>
      <c r="X598" s="67"/>
      <c r="Y598" s="67"/>
      <c r="Z598" s="67"/>
    </row>
    <row r="599" spans="1:26" ht="30" customHeight="1" x14ac:dyDescent="0.2">
      <c r="A599" s="67"/>
      <c r="B599" s="67"/>
      <c r="C599" s="67"/>
      <c r="D599" s="67"/>
      <c r="E599" s="67"/>
      <c r="F599" s="67"/>
      <c r="G599" s="67"/>
      <c r="H599" s="67"/>
      <c r="I599" s="67"/>
      <c r="J599" s="67"/>
      <c r="K599" s="67"/>
      <c r="L599" s="67"/>
      <c r="M599" s="67"/>
      <c r="N599" s="67"/>
      <c r="O599" s="66"/>
      <c r="P599" s="66"/>
      <c r="Q599" s="67"/>
      <c r="R599" s="67"/>
      <c r="S599" s="67"/>
      <c r="T599" s="68"/>
      <c r="U599" s="67"/>
      <c r="V599" s="67"/>
      <c r="W599" s="67"/>
      <c r="X599" s="67"/>
      <c r="Y599" s="67"/>
      <c r="Z599" s="67"/>
    </row>
    <row r="600" spans="1:26" ht="30" customHeight="1" x14ac:dyDescent="0.2">
      <c r="A600" s="67"/>
      <c r="B600" s="67"/>
      <c r="C600" s="67"/>
      <c r="D600" s="67"/>
      <c r="E600" s="67"/>
      <c r="F600" s="67"/>
      <c r="G600" s="67"/>
      <c r="H600" s="67"/>
      <c r="I600" s="67"/>
      <c r="J600" s="67"/>
      <c r="K600" s="67"/>
      <c r="L600" s="67"/>
      <c r="M600" s="67"/>
      <c r="N600" s="67"/>
      <c r="O600" s="66"/>
      <c r="P600" s="66"/>
      <c r="Q600" s="67"/>
      <c r="R600" s="67"/>
      <c r="S600" s="67"/>
      <c r="T600" s="68"/>
      <c r="U600" s="67"/>
      <c r="V600" s="67"/>
      <c r="W600" s="67"/>
      <c r="X600" s="67"/>
      <c r="Y600" s="67"/>
      <c r="Z600" s="67"/>
    </row>
    <row r="601" spans="1:26" ht="30" customHeight="1" x14ac:dyDescent="0.2">
      <c r="A601" s="67"/>
      <c r="B601" s="67"/>
      <c r="C601" s="67"/>
      <c r="D601" s="67"/>
      <c r="E601" s="67"/>
      <c r="F601" s="67"/>
      <c r="G601" s="67"/>
      <c r="H601" s="67"/>
      <c r="I601" s="67"/>
      <c r="J601" s="67"/>
      <c r="K601" s="67"/>
      <c r="L601" s="67"/>
      <c r="M601" s="67"/>
      <c r="N601" s="67"/>
      <c r="O601" s="66"/>
      <c r="P601" s="66"/>
      <c r="Q601" s="67"/>
      <c r="R601" s="67"/>
      <c r="S601" s="67"/>
      <c r="T601" s="68"/>
      <c r="U601" s="67"/>
      <c r="V601" s="67"/>
      <c r="W601" s="67"/>
      <c r="X601" s="67"/>
      <c r="Y601" s="67"/>
      <c r="Z601" s="67"/>
    </row>
    <row r="602" spans="1:26" ht="30" customHeight="1" x14ac:dyDescent="0.2">
      <c r="A602" s="67"/>
      <c r="B602" s="67"/>
      <c r="C602" s="67"/>
      <c r="D602" s="67"/>
      <c r="E602" s="67"/>
      <c r="F602" s="67"/>
      <c r="G602" s="67"/>
      <c r="H602" s="67"/>
      <c r="I602" s="67"/>
      <c r="J602" s="67"/>
      <c r="K602" s="67"/>
      <c r="L602" s="67"/>
      <c r="M602" s="67"/>
      <c r="N602" s="67"/>
      <c r="O602" s="66"/>
      <c r="P602" s="66"/>
      <c r="Q602" s="67"/>
      <c r="R602" s="67"/>
      <c r="S602" s="67"/>
      <c r="T602" s="68"/>
      <c r="U602" s="67"/>
      <c r="V602" s="67"/>
      <c r="W602" s="67"/>
      <c r="X602" s="67"/>
      <c r="Y602" s="67"/>
      <c r="Z602" s="67"/>
    </row>
    <row r="603" spans="1:26" ht="30" customHeight="1" x14ac:dyDescent="0.2">
      <c r="A603" s="67"/>
      <c r="B603" s="67"/>
      <c r="C603" s="67"/>
      <c r="D603" s="67"/>
      <c r="E603" s="67"/>
      <c r="F603" s="67"/>
      <c r="G603" s="67"/>
      <c r="H603" s="67"/>
      <c r="I603" s="67"/>
      <c r="J603" s="67"/>
      <c r="K603" s="67"/>
      <c r="L603" s="67"/>
      <c r="M603" s="67"/>
      <c r="N603" s="67"/>
      <c r="O603" s="66"/>
      <c r="P603" s="66"/>
      <c r="Q603" s="67"/>
      <c r="R603" s="67"/>
      <c r="S603" s="67"/>
      <c r="T603" s="68"/>
      <c r="U603" s="67"/>
      <c r="V603" s="67"/>
      <c r="W603" s="67"/>
      <c r="X603" s="67"/>
      <c r="Y603" s="67"/>
      <c r="Z603" s="67"/>
    </row>
    <row r="604" spans="1:26" ht="30" customHeight="1" x14ac:dyDescent="0.2">
      <c r="A604" s="67"/>
      <c r="B604" s="67"/>
      <c r="C604" s="67"/>
      <c r="D604" s="67"/>
      <c r="E604" s="67"/>
      <c r="F604" s="67"/>
      <c r="G604" s="67"/>
      <c r="H604" s="67"/>
      <c r="I604" s="67"/>
      <c r="J604" s="67"/>
      <c r="K604" s="67"/>
      <c r="L604" s="67"/>
      <c r="M604" s="67"/>
      <c r="N604" s="67"/>
      <c r="O604" s="66"/>
      <c r="P604" s="66"/>
      <c r="Q604" s="67"/>
      <c r="R604" s="67"/>
      <c r="S604" s="67"/>
      <c r="T604" s="68"/>
      <c r="U604" s="67"/>
      <c r="V604" s="67"/>
      <c r="W604" s="67"/>
      <c r="X604" s="67"/>
      <c r="Y604" s="67"/>
      <c r="Z604" s="67"/>
    </row>
    <row r="605" spans="1:26" ht="30" customHeight="1" x14ac:dyDescent="0.2">
      <c r="A605" s="67"/>
      <c r="B605" s="67"/>
      <c r="C605" s="67"/>
      <c r="D605" s="67"/>
      <c r="E605" s="67"/>
      <c r="F605" s="67"/>
      <c r="G605" s="67"/>
      <c r="H605" s="67"/>
      <c r="I605" s="67"/>
      <c r="J605" s="67"/>
      <c r="K605" s="67"/>
      <c r="L605" s="67"/>
      <c r="M605" s="67"/>
      <c r="N605" s="67"/>
      <c r="O605" s="66"/>
      <c r="P605" s="66"/>
      <c r="Q605" s="67"/>
      <c r="R605" s="67"/>
      <c r="S605" s="67"/>
      <c r="T605" s="68"/>
      <c r="U605" s="67"/>
      <c r="V605" s="67"/>
      <c r="W605" s="67"/>
      <c r="X605" s="67"/>
      <c r="Y605" s="67"/>
      <c r="Z605" s="67"/>
    </row>
    <row r="606" spans="1:26" ht="30" customHeight="1" x14ac:dyDescent="0.2">
      <c r="A606" s="67"/>
      <c r="B606" s="67"/>
      <c r="C606" s="67"/>
      <c r="D606" s="67"/>
      <c r="E606" s="67"/>
      <c r="F606" s="67"/>
      <c r="G606" s="67"/>
      <c r="H606" s="67"/>
      <c r="I606" s="67"/>
      <c r="J606" s="67"/>
      <c r="K606" s="67"/>
      <c r="L606" s="67"/>
      <c r="M606" s="67"/>
      <c r="N606" s="67"/>
      <c r="O606" s="66"/>
      <c r="P606" s="66"/>
      <c r="Q606" s="67"/>
      <c r="R606" s="67"/>
      <c r="S606" s="67"/>
      <c r="T606" s="68"/>
      <c r="U606" s="67"/>
      <c r="V606" s="67"/>
      <c r="W606" s="67"/>
      <c r="X606" s="67"/>
      <c r="Y606" s="67"/>
      <c r="Z606" s="67"/>
    </row>
    <row r="607" spans="1:26" ht="30" customHeight="1" x14ac:dyDescent="0.2">
      <c r="A607" s="67"/>
      <c r="B607" s="67"/>
      <c r="C607" s="67"/>
      <c r="D607" s="67"/>
      <c r="E607" s="67"/>
      <c r="F607" s="67"/>
      <c r="G607" s="67"/>
      <c r="H607" s="67"/>
      <c r="I607" s="67"/>
      <c r="J607" s="67"/>
      <c r="K607" s="67"/>
      <c r="L607" s="67"/>
      <c r="M607" s="67"/>
      <c r="N607" s="67"/>
      <c r="O607" s="66"/>
      <c r="P607" s="66"/>
      <c r="Q607" s="67"/>
      <c r="R607" s="67"/>
      <c r="S607" s="67"/>
      <c r="T607" s="68"/>
      <c r="U607" s="67"/>
      <c r="V607" s="67"/>
      <c r="W607" s="67"/>
      <c r="X607" s="67"/>
      <c r="Y607" s="67"/>
      <c r="Z607" s="67"/>
    </row>
    <row r="608" spans="1:26" ht="30" customHeight="1" x14ac:dyDescent="0.2">
      <c r="A608" s="67"/>
      <c r="B608" s="67"/>
      <c r="C608" s="67"/>
      <c r="D608" s="67"/>
      <c r="E608" s="67"/>
      <c r="F608" s="67"/>
      <c r="G608" s="67"/>
      <c r="H608" s="67"/>
      <c r="I608" s="67"/>
      <c r="J608" s="67"/>
      <c r="K608" s="67"/>
      <c r="L608" s="67"/>
      <c r="M608" s="67"/>
      <c r="N608" s="67"/>
      <c r="O608" s="66"/>
      <c r="P608" s="66"/>
      <c r="Q608" s="67"/>
      <c r="R608" s="67"/>
      <c r="S608" s="67"/>
      <c r="T608" s="68"/>
      <c r="U608" s="67"/>
      <c r="V608" s="67"/>
      <c r="W608" s="67"/>
      <c r="X608" s="67"/>
      <c r="Y608" s="67"/>
      <c r="Z608" s="67"/>
    </row>
    <row r="609" spans="1:26" ht="30" customHeight="1" x14ac:dyDescent="0.2">
      <c r="A609" s="67"/>
      <c r="B609" s="67"/>
      <c r="C609" s="67"/>
      <c r="D609" s="67"/>
      <c r="E609" s="67"/>
      <c r="F609" s="67"/>
      <c r="G609" s="67"/>
      <c r="H609" s="67"/>
      <c r="I609" s="67"/>
      <c r="J609" s="67"/>
      <c r="K609" s="67"/>
      <c r="L609" s="67"/>
      <c r="M609" s="67"/>
      <c r="N609" s="67"/>
      <c r="O609" s="66"/>
      <c r="P609" s="66"/>
      <c r="Q609" s="67"/>
      <c r="R609" s="67"/>
      <c r="S609" s="67"/>
      <c r="T609" s="68"/>
      <c r="U609" s="67"/>
      <c r="V609" s="67"/>
      <c r="W609" s="67"/>
      <c r="X609" s="67"/>
      <c r="Y609" s="67"/>
      <c r="Z609" s="67"/>
    </row>
    <row r="610" spans="1:26" ht="30" customHeight="1" x14ac:dyDescent="0.2">
      <c r="A610" s="67"/>
      <c r="B610" s="67"/>
      <c r="C610" s="67"/>
      <c r="D610" s="67"/>
      <c r="E610" s="67"/>
      <c r="F610" s="67"/>
      <c r="G610" s="67"/>
      <c r="H610" s="67"/>
      <c r="I610" s="67"/>
      <c r="J610" s="67"/>
      <c r="K610" s="67"/>
      <c r="L610" s="67"/>
      <c r="M610" s="67"/>
      <c r="N610" s="67"/>
      <c r="O610" s="66"/>
      <c r="P610" s="66"/>
      <c r="Q610" s="67"/>
      <c r="R610" s="67"/>
      <c r="S610" s="67"/>
      <c r="T610" s="68"/>
      <c r="U610" s="67"/>
      <c r="V610" s="67"/>
      <c r="W610" s="67"/>
      <c r="X610" s="67"/>
      <c r="Y610" s="67"/>
      <c r="Z610" s="67"/>
    </row>
    <row r="611" spans="1:26" ht="30" customHeight="1" x14ac:dyDescent="0.2">
      <c r="A611" s="67"/>
      <c r="B611" s="67"/>
      <c r="C611" s="67"/>
      <c r="D611" s="67"/>
      <c r="E611" s="67"/>
      <c r="F611" s="67"/>
      <c r="G611" s="67"/>
      <c r="H611" s="67"/>
      <c r="I611" s="67"/>
      <c r="J611" s="67"/>
      <c r="K611" s="67"/>
      <c r="L611" s="67"/>
      <c r="M611" s="67"/>
      <c r="N611" s="67"/>
      <c r="O611" s="66"/>
      <c r="P611" s="66"/>
      <c r="Q611" s="67"/>
      <c r="R611" s="67"/>
      <c r="S611" s="67"/>
      <c r="T611" s="68"/>
      <c r="U611" s="67"/>
      <c r="V611" s="67"/>
      <c r="W611" s="67"/>
      <c r="X611" s="67"/>
      <c r="Y611" s="67"/>
      <c r="Z611" s="67"/>
    </row>
    <row r="612" spans="1:26" ht="30" customHeight="1" x14ac:dyDescent="0.2">
      <c r="A612" s="67"/>
      <c r="B612" s="67"/>
      <c r="C612" s="67"/>
      <c r="D612" s="67"/>
      <c r="E612" s="67"/>
      <c r="F612" s="67"/>
      <c r="G612" s="67"/>
      <c r="H612" s="67"/>
      <c r="I612" s="67"/>
      <c r="J612" s="67"/>
      <c r="K612" s="67"/>
      <c r="L612" s="67"/>
      <c r="M612" s="67"/>
      <c r="N612" s="67"/>
      <c r="O612" s="66"/>
      <c r="P612" s="66"/>
      <c r="Q612" s="67"/>
      <c r="R612" s="67"/>
      <c r="S612" s="67"/>
      <c r="T612" s="68"/>
      <c r="U612" s="67"/>
      <c r="V612" s="67"/>
      <c r="W612" s="67"/>
      <c r="X612" s="67"/>
      <c r="Y612" s="67"/>
      <c r="Z612" s="67"/>
    </row>
    <row r="613" spans="1:26" ht="30" customHeight="1" x14ac:dyDescent="0.2">
      <c r="A613" s="67"/>
      <c r="B613" s="67"/>
      <c r="C613" s="67"/>
      <c r="D613" s="67"/>
      <c r="E613" s="67"/>
      <c r="F613" s="67"/>
      <c r="G613" s="67"/>
      <c r="H613" s="67"/>
      <c r="I613" s="67"/>
      <c r="J613" s="67"/>
      <c r="K613" s="67"/>
      <c r="L613" s="67"/>
      <c r="M613" s="67"/>
      <c r="N613" s="67"/>
      <c r="O613" s="66"/>
      <c r="P613" s="66"/>
      <c r="Q613" s="67"/>
      <c r="R613" s="67"/>
      <c r="S613" s="67"/>
      <c r="T613" s="68"/>
      <c r="U613" s="67"/>
      <c r="V613" s="67"/>
      <c r="W613" s="67"/>
      <c r="X613" s="67"/>
      <c r="Y613" s="67"/>
      <c r="Z613" s="67"/>
    </row>
    <row r="614" spans="1:26" ht="30" customHeight="1" x14ac:dyDescent="0.2">
      <c r="A614" s="67"/>
      <c r="B614" s="67"/>
      <c r="C614" s="67"/>
      <c r="D614" s="67"/>
      <c r="E614" s="67"/>
      <c r="F614" s="67"/>
      <c r="G614" s="67"/>
      <c r="H614" s="67"/>
      <c r="I614" s="67"/>
      <c r="J614" s="67"/>
      <c r="K614" s="67"/>
      <c r="L614" s="67"/>
      <c r="M614" s="67"/>
      <c r="N614" s="67"/>
      <c r="O614" s="66"/>
      <c r="P614" s="66"/>
      <c r="Q614" s="67"/>
      <c r="R614" s="67"/>
      <c r="S614" s="67"/>
      <c r="T614" s="68"/>
      <c r="U614" s="67"/>
      <c r="V614" s="67"/>
      <c r="W614" s="67"/>
      <c r="X614" s="67"/>
      <c r="Y614" s="67"/>
      <c r="Z614" s="67"/>
    </row>
    <row r="615" spans="1:26" ht="30" customHeight="1" x14ac:dyDescent="0.2">
      <c r="A615" s="67"/>
      <c r="B615" s="67"/>
      <c r="C615" s="67"/>
      <c r="D615" s="67"/>
      <c r="E615" s="67"/>
      <c r="F615" s="67"/>
      <c r="G615" s="67"/>
      <c r="H615" s="67"/>
      <c r="I615" s="67"/>
      <c r="J615" s="67"/>
      <c r="K615" s="67"/>
      <c r="L615" s="67"/>
      <c r="M615" s="67"/>
      <c r="N615" s="67"/>
      <c r="O615" s="66"/>
      <c r="P615" s="66"/>
      <c r="Q615" s="67"/>
      <c r="R615" s="67"/>
      <c r="S615" s="67"/>
      <c r="T615" s="68"/>
      <c r="U615" s="67"/>
      <c r="V615" s="67"/>
      <c r="W615" s="67"/>
      <c r="X615" s="67"/>
      <c r="Y615" s="67"/>
      <c r="Z615" s="67"/>
    </row>
    <row r="616" spans="1:26" ht="30" customHeight="1" x14ac:dyDescent="0.2">
      <c r="A616" s="67"/>
      <c r="B616" s="67"/>
      <c r="C616" s="67"/>
      <c r="D616" s="67"/>
      <c r="E616" s="67"/>
      <c r="F616" s="67"/>
      <c r="G616" s="67"/>
      <c r="H616" s="67"/>
      <c r="I616" s="67"/>
      <c r="J616" s="67"/>
      <c r="K616" s="67"/>
      <c r="L616" s="67"/>
      <c r="M616" s="67"/>
      <c r="N616" s="67"/>
      <c r="O616" s="66"/>
      <c r="P616" s="66"/>
      <c r="Q616" s="67"/>
      <c r="R616" s="67"/>
      <c r="S616" s="67"/>
      <c r="T616" s="68"/>
      <c r="U616" s="67"/>
      <c r="V616" s="67"/>
      <c r="W616" s="67"/>
      <c r="X616" s="67"/>
      <c r="Y616" s="67"/>
      <c r="Z616" s="67"/>
    </row>
    <row r="617" spans="1:26" ht="30" customHeight="1" x14ac:dyDescent="0.2">
      <c r="A617" s="67"/>
      <c r="B617" s="67"/>
      <c r="C617" s="67"/>
      <c r="D617" s="67"/>
      <c r="E617" s="67"/>
      <c r="F617" s="67"/>
      <c r="G617" s="67"/>
      <c r="H617" s="67"/>
      <c r="I617" s="67"/>
      <c r="J617" s="67"/>
      <c r="K617" s="67"/>
      <c r="L617" s="67"/>
      <c r="M617" s="67"/>
      <c r="N617" s="67"/>
      <c r="O617" s="66"/>
      <c r="P617" s="66"/>
      <c r="Q617" s="67"/>
      <c r="R617" s="67"/>
      <c r="S617" s="67"/>
      <c r="T617" s="68"/>
      <c r="U617" s="67"/>
      <c r="V617" s="67"/>
      <c r="W617" s="67"/>
      <c r="X617" s="67"/>
      <c r="Y617" s="67"/>
      <c r="Z617" s="67"/>
    </row>
    <row r="618" spans="1:26" ht="30" customHeight="1" x14ac:dyDescent="0.2">
      <c r="A618" s="67"/>
      <c r="B618" s="67"/>
      <c r="C618" s="67"/>
      <c r="D618" s="67"/>
      <c r="E618" s="67"/>
      <c r="F618" s="67"/>
      <c r="G618" s="67"/>
      <c r="H618" s="67"/>
      <c r="I618" s="67"/>
      <c r="J618" s="67"/>
      <c r="K618" s="67"/>
      <c r="L618" s="67"/>
      <c r="M618" s="67"/>
      <c r="N618" s="67"/>
      <c r="O618" s="66"/>
      <c r="P618" s="66"/>
      <c r="Q618" s="67"/>
      <c r="R618" s="67"/>
      <c r="S618" s="67"/>
      <c r="T618" s="68"/>
      <c r="U618" s="67"/>
      <c r="V618" s="67"/>
      <c r="W618" s="67"/>
      <c r="X618" s="67"/>
      <c r="Y618" s="67"/>
      <c r="Z618" s="67"/>
    </row>
    <row r="619" spans="1:26" ht="30" customHeight="1" x14ac:dyDescent="0.2">
      <c r="A619" s="67"/>
      <c r="B619" s="67"/>
      <c r="C619" s="67"/>
      <c r="D619" s="67"/>
      <c r="E619" s="67"/>
      <c r="F619" s="67"/>
      <c r="G619" s="67"/>
      <c r="H619" s="67"/>
      <c r="I619" s="67"/>
      <c r="J619" s="67"/>
      <c r="K619" s="67"/>
      <c r="L619" s="67"/>
      <c r="M619" s="67"/>
      <c r="N619" s="67"/>
      <c r="O619" s="66"/>
      <c r="P619" s="66"/>
      <c r="Q619" s="67"/>
      <c r="R619" s="67"/>
      <c r="S619" s="67"/>
      <c r="T619" s="68"/>
      <c r="U619" s="67"/>
      <c r="V619" s="67"/>
      <c r="W619" s="67"/>
      <c r="X619" s="67"/>
      <c r="Y619" s="67"/>
      <c r="Z619" s="67"/>
    </row>
    <row r="620" spans="1:26" ht="30" customHeight="1" x14ac:dyDescent="0.2">
      <c r="A620" s="67"/>
      <c r="B620" s="67"/>
      <c r="C620" s="67"/>
      <c r="D620" s="67"/>
      <c r="E620" s="67"/>
      <c r="F620" s="67"/>
      <c r="G620" s="67"/>
      <c r="H620" s="67"/>
      <c r="I620" s="67"/>
      <c r="J620" s="67"/>
      <c r="K620" s="67"/>
      <c r="L620" s="67"/>
      <c r="M620" s="67"/>
      <c r="N620" s="67"/>
      <c r="O620" s="66"/>
      <c r="P620" s="66"/>
      <c r="Q620" s="67"/>
      <c r="R620" s="67"/>
      <c r="S620" s="67"/>
      <c r="T620" s="68"/>
      <c r="U620" s="67"/>
      <c r="V620" s="67"/>
      <c r="W620" s="67"/>
      <c r="X620" s="67"/>
      <c r="Y620" s="67"/>
      <c r="Z620" s="67"/>
    </row>
    <row r="621" spans="1:26" ht="30" customHeight="1" x14ac:dyDescent="0.2">
      <c r="A621" s="67"/>
      <c r="B621" s="67"/>
      <c r="C621" s="67"/>
      <c r="D621" s="67"/>
      <c r="E621" s="67"/>
      <c r="F621" s="67"/>
      <c r="G621" s="67"/>
      <c r="H621" s="67"/>
      <c r="I621" s="67"/>
      <c r="J621" s="67"/>
      <c r="K621" s="67"/>
      <c r="L621" s="67"/>
      <c r="M621" s="67"/>
      <c r="N621" s="67"/>
      <c r="O621" s="66"/>
      <c r="P621" s="66"/>
      <c r="Q621" s="67"/>
      <c r="R621" s="67"/>
      <c r="S621" s="67"/>
      <c r="T621" s="68"/>
      <c r="U621" s="67"/>
      <c r="V621" s="67"/>
      <c r="W621" s="67"/>
      <c r="X621" s="67"/>
      <c r="Y621" s="67"/>
      <c r="Z621" s="67"/>
    </row>
    <row r="622" spans="1:26" ht="30" customHeight="1" x14ac:dyDescent="0.2">
      <c r="A622" s="67"/>
      <c r="B622" s="67"/>
      <c r="C622" s="67"/>
      <c r="D622" s="67"/>
      <c r="E622" s="67"/>
      <c r="F622" s="67"/>
      <c r="G622" s="67"/>
      <c r="H622" s="67"/>
      <c r="I622" s="67"/>
      <c r="J622" s="67"/>
      <c r="K622" s="67"/>
      <c r="L622" s="67"/>
      <c r="M622" s="67"/>
      <c r="N622" s="67"/>
      <c r="O622" s="66"/>
      <c r="P622" s="66"/>
      <c r="Q622" s="67"/>
      <c r="R622" s="67"/>
      <c r="S622" s="67"/>
      <c r="T622" s="68"/>
      <c r="U622" s="67"/>
      <c r="V622" s="67"/>
      <c r="W622" s="67"/>
      <c r="X622" s="67"/>
      <c r="Y622" s="67"/>
      <c r="Z622" s="67"/>
    </row>
    <row r="623" spans="1:26" ht="30" customHeight="1" x14ac:dyDescent="0.2">
      <c r="A623" s="67"/>
      <c r="B623" s="67"/>
      <c r="C623" s="67"/>
      <c r="D623" s="67"/>
      <c r="E623" s="67"/>
      <c r="F623" s="67"/>
      <c r="G623" s="67"/>
      <c r="H623" s="67"/>
      <c r="I623" s="67"/>
      <c r="J623" s="67"/>
      <c r="K623" s="67"/>
      <c r="L623" s="67"/>
      <c r="M623" s="67"/>
      <c r="N623" s="67"/>
      <c r="O623" s="66"/>
      <c r="P623" s="66"/>
      <c r="Q623" s="67"/>
      <c r="R623" s="67"/>
      <c r="S623" s="67"/>
      <c r="T623" s="68"/>
      <c r="U623" s="67"/>
      <c r="V623" s="67"/>
      <c r="W623" s="67"/>
      <c r="X623" s="67"/>
      <c r="Y623" s="67"/>
      <c r="Z623" s="67"/>
    </row>
    <row r="624" spans="1:26" ht="30" customHeight="1" x14ac:dyDescent="0.2">
      <c r="A624" s="67"/>
      <c r="B624" s="67"/>
      <c r="C624" s="67"/>
      <c r="D624" s="67"/>
      <c r="E624" s="67"/>
      <c r="F624" s="67"/>
      <c r="G624" s="67"/>
      <c r="H624" s="67"/>
      <c r="I624" s="67"/>
      <c r="J624" s="67"/>
      <c r="K624" s="67"/>
      <c r="L624" s="67"/>
      <c r="M624" s="67"/>
      <c r="N624" s="67"/>
      <c r="O624" s="66"/>
      <c r="P624" s="66"/>
      <c r="Q624" s="67"/>
      <c r="R624" s="67"/>
      <c r="S624" s="67"/>
      <c r="T624" s="68"/>
      <c r="U624" s="67"/>
      <c r="V624" s="67"/>
      <c r="W624" s="67"/>
      <c r="X624" s="67"/>
      <c r="Y624" s="67"/>
      <c r="Z624" s="67"/>
    </row>
    <row r="625" spans="1:26" ht="30" customHeight="1" x14ac:dyDescent="0.2">
      <c r="A625" s="67"/>
      <c r="B625" s="67"/>
      <c r="C625" s="67"/>
      <c r="D625" s="67"/>
      <c r="E625" s="67"/>
      <c r="F625" s="67"/>
      <c r="G625" s="67"/>
      <c r="H625" s="67"/>
      <c r="I625" s="67"/>
      <c r="J625" s="67"/>
      <c r="K625" s="67"/>
      <c r="L625" s="67"/>
      <c r="M625" s="67"/>
      <c r="N625" s="67"/>
      <c r="O625" s="66"/>
      <c r="P625" s="66"/>
      <c r="Q625" s="67"/>
      <c r="R625" s="67"/>
      <c r="S625" s="67"/>
      <c r="T625" s="68"/>
      <c r="U625" s="67"/>
      <c r="V625" s="67"/>
      <c r="W625" s="67"/>
      <c r="X625" s="67"/>
      <c r="Y625" s="67"/>
      <c r="Z625" s="67"/>
    </row>
    <row r="626" spans="1:26" ht="30" customHeight="1" x14ac:dyDescent="0.2">
      <c r="A626" s="67"/>
      <c r="B626" s="67"/>
      <c r="C626" s="67"/>
      <c r="D626" s="67"/>
      <c r="E626" s="67"/>
      <c r="F626" s="67"/>
      <c r="G626" s="67"/>
      <c r="H626" s="67"/>
      <c r="I626" s="67"/>
      <c r="J626" s="67"/>
      <c r="K626" s="67"/>
      <c r="L626" s="67"/>
      <c r="M626" s="67"/>
      <c r="N626" s="67"/>
      <c r="O626" s="66"/>
      <c r="P626" s="66"/>
      <c r="Q626" s="67"/>
      <c r="R626" s="67"/>
      <c r="S626" s="67"/>
      <c r="T626" s="68"/>
      <c r="U626" s="67"/>
      <c r="V626" s="67"/>
      <c r="W626" s="67"/>
      <c r="X626" s="67"/>
      <c r="Y626" s="67"/>
      <c r="Z626" s="67"/>
    </row>
    <row r="627" spans="1:26" ht="30" customHeight="1" x14ac:dyDescent="0.2">
      <c r="A627" s="67"/>
      <c r="B627" s="67"/>
      <c r="C627" s="67"/>
      <c r="D627" s="67"/>
      <c r="E627" s="67"/>
      <c r="F627" s="67"/>
      <c r="G627" s="67"/>
      <c r="H627" s="67"/>
      <c r="I627" s="67"/>
      <c r="J627" s="67"/>
      <c r="K627" s="67"/>
      <c r="L627" s="67"/>
      <c r="M627" s="67"/>
      <c r="N627" s="67"/>
      <c r="O627" s="66"/>
      <c r="P627" s="66"/>
      <c r="Q627" s="67"/>
      <c r="R627" s="67"/>
      <c r="S627" s="67"/>
      <c r="T627" s="68"/>
      <c r="U627" s="67"/>
      <c r="V627" s="67"/>
      <c r="W627" s="67"/>
      <c r="X627" s="67"/>
      <c r="Y627" s="67"/>
      <c r="Z627" s="67"/>
    </row>
    <row r="628" spans="1:26" ht="30" customHeight="1" x14ac:dyDescent="0.2">
      <c r="A628" s="67"/>
      <c r="B628" s="67"/>
      <c r="C628" s="67"/>
      <c r="D628" s="67"/>
      <c r="E628" s="67"/>
      <c r="F628" s="67"/>
      <c r="G628" s="67"/>
      <c r="H628" s="67"/>
      <c r="I628" s="67"/>
      <c r="J628" s="67"/>
      <c r="K628" s="67"/>
      <c r="L628" s="67"/>
      <c r="M628" s="67"/>
      <c r="N628" s="67"/>
      <c r="O628" s="66"/>
      <c r="P628" s="66"/>
      <c r="Q628" s="67"/>
      <c r="R628" s="67"/>
      <c r="S628" s="67"/>
      <c r="T628" s="68"/>
      <c r="U628" s="67"/>
      <c r="V628" s="67"/>
      <c r="W628" s="67"/>
      <c r="X628" s="67"/>
      <c r="Y628" s="67"/>
      <c r="Z628" s="67"/>
    </row>
    <row r="629" spans="1:26" ht="30" customHeight="1" x14ac:dyDescent="0.2">
      <c r="A629" s="67"/>
      <c r="B629" s="67"/>
      <c r="C629" s="67"/>
      <c r="D629" s="67"/>
      <c r="E629" s="67"/>
      <c r="F629" s="67"/>
      <c r="G629" s="67"/>
      <c r="H629" s="67"/>
      <c r="I629" s="67"/>
      <c r="J629" s="67"/>
      <c r="K629" s="67"/>
      <c r="L629" s="67"/>
      <c r="M629" s="67"/>
      <c r="N629" s="67"/>
      <c r="O629" s="66"/>
      <c r="P629" s="66"/>
      <c r="Q629" s="67"/>
      <c r="R629" s="67"/>
      <c r="S629" s="67"/>
      <c r="T629" s="68"/>
      <c r="U629" s="67"/>
      <c r="V629" s="67"/>
      <c r="W629" s="67"/>
      <c r="X629" s="67"/>
      <c r="Y629" s="67"/>
      <c r="Z629" s="67"/>
    </row>
    <row r="630" spans="1:26" ht="30" customHeight="1" x14ac:dyDescent="0.2">
      <c r="A630" s="67"/>
      <c r="B630" s="67"/>
      <c r="C630" s="67"/>
      <c r="D630" s="67"/>
      <c r="E630" s="67"/>
      <c r="F630" s="67"/>
      <c r="G630" s="67"/>
      <c r="H630" s="67"/>
      <c r="I630" s="67"/>
      <c r="J630" s="67"/>
      <c r="K630" s="67"/>
      <c r="L630" s="67"/>
      <c r="M630" s="67"/>
      <c r="N630" s="67"/>
      <c r="O630" s="66"/>
      <c r="P630" s="66"/>
      <c r="Q630" s="67"/>
      <c r="R630" s="67"/>
      <c r="S630" s="67"/>
      <c r="T630" s="68"/>
      <c r="U630" s="67"/>
      <c r="V630" s="67"/>
      <c r="W630" s="67"/>
      <c r="X630" s="67"/>
      <c r="Y630" s="67"/>
      <c r="Z630" s="67"/>
    </row>
    <row r="631" spans="1:26" ht="30" customHeight="1" x14ac:dyDescent="0.2">
      <c r="A631" s="67"/>
      <c r="B631" s="67"/>
      <c r="C631" s="67"/>
      <c r="D631" s="67"/>
      <c r="E631" s="67"/>
      <c r="F631" s="67"/>
      <c r="G631" s="67"/>
      <c r="H631" s="67"/>
      <c r="I631" s="67"/>
      <c r="J631" s="67"/>
      <c r="K631" s="67"/>
      <c r="L631" s="67"/>
      <c r="M631" s="67"/>
      <c r="N631" s="67"/>
      <c r="O631" s="66"/>
      <c r="P631" s="66"/>
      <c r="Q631" s="67"/>
      <c r="R631" s="67"/>
      <c r="S631" s="67"/>
      <c r="T631" s="68"/>
      <c r="U631" s="67"/>
      <c r="V631" s="67"/>
      <c r="W631" s="67"/>
      <c r="X631" s="67"/>
      <c r="Y631" s="67"/>
      <c r="Z631" s="67"/>
    </row>
    <row r="632" spans="1:26" ht="30" customHeight="1" x14ac:dyDescent="0.2">
      <c r="A632" s="67"/>
      <c r="B632" s="67"/>
      <c r="C632" s="67"/>
      <c r="D632" s="67"/>
      <c r="E632" s="67"/>
      <c r="F632" s="67"/>
      <c r="G632" s="67"/>
      <c r="H632" s="67"/>
      <c r="I632" s="67"/>
      <c r="J632" s="67"/>
      <c r="K632" s="67"/>
      <c r="L632" s="67"/>
      <c r="M632" s="67"/>
      <c r="N632" s="67"/>
      <c r="O632" s="66"/>
      <c r="P632" s="66"/>
      <c r="Q632" s="67"/>
      <c r="R632" s="67"/>
      <c r="S632" s="67"/>
      <c r="T632" s="68"/>
      <c r="U632" s="67"/>
      <c r="V632" s="67"/>
      <c r="W632" s="67"/>
      <c r="X632" s="67"/>
      <c r="Y632" s="67"/>
      <c r="Z632" s="67"/>
    </row>
    <row r="633" spans="1:26" ht="30" customHeight="1" x14ac:dyDescent="0.2">
      <c r="A633" s="67"/>
      <c r="B633" s="67"/>
      <c r="C633" s="67"/>
      <c r="D633" s="67"/>
      <c r="E633" s="67"/>
      <c r="F633" s="67"/>
      <c r="G633" s="67"/>
      <c r="H633" s="67"/>
      <c r="I633" s="67"/>
      <c r="J633" s="67"/>
      <c r="K633" s="67"/>
      <c r="L633" s="67"/>
      <c r="M633" s="67"/>
      <c r="N633" s="67"/>
      <c r="O633" s="66"/>
      <c r="P633" s="66"/>
      <c r="Q633" s="67"/>
      <c r="R633" s="67"/>
      <c r="S633" s="67"/>
      <c r="T633" s="68"/>
      <c r="U633" s="67"/>
      <c r="V633" s="67"/>
      <c r="W633" s="67"/>
      <c r="X633" s="67"/>
      <c r="Y633" s="67"/>
      <c r="Z633" s="67"/>
    </row>
    <row r="634" spans="1:26" ht="30" customHeight="1" x14ac:dyDescent="0.2">
      <c r="A634" s="67"/>
      <c r="B634" s="67"/>
      <c r="C634" s="67"/>
      <c r="D634" s="67"/>
      <c r="E634" s="67"/>
      <c r="F634" s="67"/>
      <c r="G634" s="67"/>
      <c r="H634" s="67"/>
      <c r="I634" s="67"/>
      <c r="J634" s="67"/>
      <c r="K634" s="67"/>
      <c r="L634" s="67"/>
      <c r="M634" s="67"/>
      <c r="N634" s="67"/>
      <c r="O634" s="66"/>
      <c r="P634" s="66"/>
      <c r="Q634" s="67"/>
      <c r="R634" s="67"/>
      <c r="S634" s="67"/>
      <c r="T634" s="68"/>
      <c r="U634" s="67"/>
      <c r="V634" s="67"/>
      <c r="W634" s="67"/>
      <c r="X634" s="67"/>
      <c r="Y634" s="67"/>
      <c r="Z634" s="67"/>
    </row>
    <row r="635" spans="1:26" ht="30" customHeight="1" x14ac:dyDescent="0.2">
      <c r="A635" s="67"/>
      <c r="B635" s="67"/>
      <c r="C635" s="67"/>
      <c r="D635" s="67"/>
      <c r="E635" s="67"/>
      <c r="F635" s="67"/>
      <c r="G635" s="67"/>
      <c r="H635" s="67"/>
      <c r="I635" s="67"/>
      <c r="J635" s="67"/>
      <c r="K635" s="67"/>
      <c r="L635" s="67"/>
      <c r="M635" s="67"/>
      <c r="N635" s="67"/>
      <c r="O635" s="66"/>
      <c r="P635" s="66"/>
      <c r="Q635" s="67"/>
      <c r="R635" s="67"/>
      <c r="S635" s="67"/>
      <c r="T635" s="68"/>
      <c r="U635" s="67"/>
      <c r="V635" s="67"/>
      <c r="W635" s="67"/>
      <c r="X635" s="67"/>
      <c r="Y635" s="67"/>
      <c r="Z635" s="67"/>
    </row>
    <row r="636" spans="1:26" ht="30" customHeight="1" x14ac:dyDescent="0.2">
      <c r="A636" s="67"/>
      <c r="B636" s="67"/>
      <c r="C636" s="67"/>
      <c r="D636" s="67"/>
      <c r="E636" s="67"/>
      <c r="F636" s="67"/>
      <c r="G636" s="67"/>
      <c r="H636" s="67"/>
      <c r="I636" s="67"/>
      <c r="J636" s="67"/>
      <c r="K636" s="67"/>
      <c r="L636" s="67"/>
      <c r="M636" s="67"/>
      <c r="N636" s="67"/>
      <c r="O636" s="66"/>
      <c r="P636" s="66"/>
      <c r="Q636" s="67"/>
      <c r="R636" s="67"/>
      <c r="S636" s="67"/>
      <c r="T636" s="68"/>
      <c r="U636" s="67"/>
      <c r="V636" s="67"/>
      <c r="W636" s="67"/>
      <c r="X636" s="67"/>
      <c r="Y636" s="67"/>
      <c r="Z636" s="67"/>
    </row>
    <row r="637" spans="1:26" ht="30" customHeight="1" x14ac:dyDescent="0.2">
      <c r="A637" s="67"/>
      <c r="B637" s="67"/>
      <c r="C637" s="67"/>
      <c r="D637" s="67"/>
      <c r="E637" s="67"/>
      <c r="F637" s="67"/>
      <c r="G637" s="67"/>
      <c r="H637" s="67"/>
      <c r="I637" s="67"/>
      <c r="J637" s="67"/>
      <c r="K637" s="67"/>
      <c r="L637" s="67"/>
      <c r="M637" s="67"/>
      <c r="N637" s="67"/>
      <c r="O637" s="66"/>
      <c r="P637" s="66"/>
      <c r="Q637" s="67"/>
      <c r="R637" s="67"/>
      <c r="S637" s="67"/>
      <c r="T637" s="68"/>
      <c r="U637" s="67"/>
      <c r="V637" s="67"/>
      <c r="W637" s="67"/>
      <c r="X637" s="67"/>
      <c r="Y637" s="67"/>
      <c r="Z637" s="67"/>
    </row>
    <row r="638" spans="1:26" ht="30" customHeight="1" x14ac:dyDescent="0.2">
      <c r="A638" s="67"/>
      <c r="B638" s="67"/>
      <c r="C638" s="67"/>
      <c r="D638" s="67"/>
      <c r="E638" s="67"/>
      <c r="F638" s="67"/>
      <c r="G638" s="67"/>
      <c r="H638" s="67"/>
      <c r="I638" s="67"/>
      <c r="J638" s="67"/>
      <c r="K638" s="67"/>
      <c r="L638" s="67"/>
      <c r="M638" s="67"/>
      <c r="N638" s="67"/>
      <c r="O638" s="66"/>
      <c r="P638" s="66"/>
      <c r="Q638" s="67"/>
      <c r="R638" s="67"/>
      <c r="S638" s="67"/>
      <c r="T638" s="68"/>
      <c r="U638" s="67"/>
      <c r="V638" s="67"/>
      <c r="W638" s="67"/>
      <c r="X638" s="67"/>
      <c r="Y638" s="67"/>
      <c r="Z638" s="67"/>
    </row>
    <row r="639" spans="1:26" ht="30" customHeight="1" x14ac:dyDescent="0.2">
      <c r="A639" s="67"/>
      <c r="B639" s="67"/>
      <c r="C639" s="67"/>
      <c r="D639" s="67"/>
      <c r="E639" s="67"/>
      <c r="F639" s="67"/>
      <c r="G639" s="67"/>
      <c r="H639" s="67"/>
      <c r="I639" s="67"/>
      <c r="J639" s="67"/>
      <c r="K639" s="67"/>
      <c r="L639" s="67"/>
      <c r="M639" s="67"/>
      <c r="N639" s="67"/>
      <c r="O639" s="66"/>
      <c r="P639" s="66"/>
      <c r="Q639" s="67"/>
      <c r="R639" s="67"/>
      <c r="S639" s="67"/>
      <c r="T639" s="68"/>
      <c r="U639" s="67"/>
      <c r="V639" s="67"/>
      <c r="W639" s="67"/>
      <c r="X639" s="67"/>
      <c r="Y639" s="67"/>
      <c r="Z639" s="67"/>
    </row>
    <row r="640" spans="1:26" ht="30" customHeight="1" x14ac:dyDescent="0.2">
      <c r="A640" s="67"/>
      <c r="B640" s="67"/>
      <c r="C640" s="67"/>
      <c r="D640" s="67"/>
      <c r="E640" s="67"/>
      <c r="F640" s="67"/>
      <c r="G640" s="67"/>
      <c r="H640" s="67"/>
      <c r="I640" s="67"/>
      <c r="J640" s="67"/>
      <c r="K640" s="67"/>
      <c r="L640" s="67"/>
      <c r="M640" s="67"/>
      <c r="N640" s="67"/>
      <c r="O640" s="66"/>
      <c r="P640" s="66"/>
      <c r="Q640" s="67"/>
      <c r="R640" s="67"/>
      <c r="S640" s="67"/>
      <c r="T640" s="68"/>
      <c r="U640" s="67"/>
      <c r="V640" s="67"/>
      <c r="W640" s="67"/>
      <c r="X640" s="67"/>
      <c r="Y640" s="67"/>
      <c r="Z640" s="67"/>
    </row>
    <row r="641" spans="1:26" ht="30" customHeight="1" x14ac:dyDescent="0.2">
      <c r="A641" s="67"/>
      <c r="B641" s="67"/>
      <c r="C641" s="67"/>
      <c r="D641" s="67"/>
      <c r="E641" s="67"/>
      <c r="F641" s="67"/>
      <c r="G641" s="67"/>
      <c r="H641" s="67"/>
      <c r="I641" s="67"/>
      <c r="J641" s="67"/>
      <c r="K641" s="67"/>
      <c r="L641" s="67"/>
      <c r="M641" s="67"/>
      <c r="N641" s="67"/>
      <c r="O641" s="66"/>
      <c r="P641" s="66"/>
      <c r="Q641" s="67"/>
      <c r="R641" s="67"/>
      <c r="S641" s="67"/>
      <c r="T641" s="68"/>
      <c r="U641" s="67"/>
      <c r="V641" s="67"/>
      <c r="W641" s="67"/>
      <c r="X641" s="67"/>
      <c r="Y641" s="67"/>
      <c r="Z641" s="67"/>
    </row>
    <row r="642" spans="1:26" ht="30" customHeight="1" x14ac:dyDescent="0.2">
      <c r="A642" s="67"/>
      <c r="B642" s="67"/>
      <c r="C642" s="67"/>
      <c r="D642" s="67"/>
      <c r="E642" s="67"/>
      <c r="F642" s="67"/>
      <c r="G642" s="67"/>
      <c r="H642" s="67"/>
      <c r="I642" s="67"/>
      <c r="J642" s="67"/>
      <c r="K642" s="67"/>
      <c r="L642" s="67"/>
      <c r="M642" s="67"/>
      <c r="N642" s="67"/>
      <c r="O642" s="66"/>
      <c r="P642" s="66"/>
      <c r="Q642" s="67"/>
      <c r="R642" s="67"/>
      <c r="S642" s="67"/>
      <c r="T642" s="68"/>
      <c r="U642" s="67"/>
      <c r="V642" s="67"/>
      <c r="W642" s="67"/>
      <c r="X642" s="67"/>
      <c r="Y642" s="67"/>
      <c r="Z642" s="67"/>
    </row>
    <row r="643" spans="1:26" ht="30" customHeight="1" x14ac:dyDescent="0.2">
      <c r="A643" s="67"/>
      <c r="B643" s="67"/>
      <c r="C643" s="67"/>
      <c r="D643" s="67"/>
      <c r="E643" s="67"/>
      <c r="F643" s="67"/>
      <c r="G643" s="67"/>
      <c r="H643" s="67"/>
      <c r="I643" s="67"/>
      <c r="J643" s="67"/>
      <c r="K643" s="67"/>
      <c r="L643" s="67"/>
      <c r="M643" s="67"/>
      <c r="N643" s="67"/>
      <c r="O643" s="66"/>
      <c r="P643" s="66"/>
      <c r="Q643" s="67"/>
      <c r="R643" s="67"/>
      <c r="S643" s="67"/>
      <c r="T643" s="68"/>
      <c r="U643" s="67"/>
      <c r="V643" s="67"/>
      <c r="W643" s="67"/>
      <c r="X643" s="67"/>
      <c r="Y643" s="67"/>
      <c r="Z643" s="67"/>
    </row>
    <row r="644" spans="1:26" ht="30" customHeight="1" x14ac:dyDescent="0.2">
      <c r="A644" s="67"/>
      <c r="B644" s="67"/>
      <c r="C644" s="67"/>
      <c r="D644" s="67"/>
      <c r="E644" s="67"/>
      <c r="F644" s="67"/>
      <c r="G644" s="67"/>
      <c r="H644" s="67"/>
      <c r="I644" s="67"/>
      <c r="J644" s="67"/>
      <c r="K644" s="67"/>
      <c r="L644" s="67"/>
      <c r="M644" s="67"/>
      <c r="N644" s="67"/>
      <c r="O644" s="66"/>
      <c r="P644" s="66"/>
      <c r="Q644" s="67"/>
      <c r="R644" s="67"/>
      <c r="S644" s="67"/>
      <c r="T644" s="68"/>
      <c r="U644" s="67"/>
      <c r="V644" s="67"/>
      <c r="W644" s="67"/>
      <c r="X644" s="67"/>
      <c r="Y644" s="67"/>
      <c r="Z644" s="67"/>
    </row>
    <row r="645" spans="1:26" ht="30" customHeight="1" x14ac:dyDescent="0.2">
      <c r="A645" s="67"/>
      <c r="B645" s="67"/>
      <c r="C645" s="67"/>
      <c r="D645" s="67"/>
      <c r="E645" s="67"/>
      <c r="F645" s="67"/>
      <c r="G645" s="67"/>
      <c r="H645" s="67"/>
      <c r="I645" s="67"/>
      <c r="J645" s="67"/>
      <c r="K645" s="67"/>
      <c r="L645" s="67"/>
      <c r="M645" s="67"/>
      <c r="N645" s="67"/>
      <c r="O645" s="66"/>
      <c r="P645" s="66"/>
      <c r="Q645" s="67"/>
      <c r="R645" s="67"/>
      <c r="S645" s="67"/>
      <c r="T645" s="68"/>
      <c r="U645" s="67"/>
      <c r="V645" s="67"/>
      <c r="W645" s="67"/>
      <c r="X645" s="67"/>
      <c r="Y645" s="67"/>
      <c r="Z645" s="67"/>
    </row>
    <row r="646" spans="1:26" ht="30" customHeight="1" x14ac:dyDescent="0.2">
      <c r="A646" s="67"/>
      <c r="B646" s="67"/>
      <c r="C646" s="67"/>
      <c r="D646" s="67"/>
      <c r="E646" s="67"/>
      <c r="F646" s="67"/>
      <c r="G646" s="67"/>
      <c r="H646" s="67"/>
      <c r="I646" s="67"/>
      <c r="J646" s="67"/>
      <c r="K646" s="67"/>
      <c r="L646" s="67"/>
      <c r="M646" s="67"/>
      <c r="N646" s="67"/>
      <c r="O646" s="66"/>
      <c r="P646" s="66"/>
      <c r="Q646" s="67"/>
      <c r="R646" s="67"/>
      <c r="S646" s="67"/>
      <c r="T646" s="68"/>
      <c r="U646" s="67"/>
      <c r="V646" s="67"/>
      <c r="W646" s="67"/>
      <c r="X646" s="67"/>
      <c r="Y646" s="67"/>
      <c r="Z646" s="67"/>
    </row>
    <row r="647" spans="1:26" ht="30" customHeight="1" x14ac:dyDescent="0.2">
      <c r="A647" s="67"/>
      <c r="B647" s="67"/>
      <c r="C647" s="67"/>
      <c r="D647" s="67"/>
      <c r="E647" s="67"/>
      <c r="F647" s="67"/>
      <c r="G647" s="67"/>
      <c r="H647" s="67"/>
      <c r="I647" s="67"/>
      <c r="J647" s="67"/>
      <c r="K647" s="67"/>
      <c r="L647" s="67"/>
      <c r="M647" s="67"/>
      <c r="N647" s="67"/>
      <c r="O647" s="66"/>
      <c r="P647" s="66"/>
      <c r="Q647" s="67"/>
      <c r="R647" s="67"/>
      <c r="S647" s="67"/>
      <c r="T647" s="68"/>
      <c r="U647" s="67"/>
      <c r="V647" s="67"/>
      <c r="W647" s="67"/>
      <c r="X647" s="67"/>
      <c r="Y647" s="67"/>
      <c r="Z647" s="67"/>
    </row>
    <row r="648" spans="1:26" ht="30" customHeight="1" x14ac:dyDescent="0.2">
      <c r="A648" s="67"/>
      <c r="B648" s="67"/>
      <c r="C648" s="67"/>
      <c r="D648" s="67"/>
      <c r="E648" s="67"/>
      <c r="F648" s="67"/>
      <c r="G648" s="67"/>
      <c r="H648" s="67"/>
      <c r="I648" s="67"/>
      <c r="J648" s="67"/>
      <c r="K648" s="67"/>
      <c r="L648" s="67"/>
      <c r="M648" s="67"/>
      <c r="N648" s="67"/>
      <c r="O648" s="66"/>
      <c r="P648" s="66"/>
      <c r="Q648" s="67"/>
      <c r="R648" s="67"/>
      <c r="S648" s="67"/>
      <c r="T648" s="68"/>
      <c r="U648" s="67"/>
      <c r="V648" s="67"/>
      <c r="W648" s="67"/>
      <c r="X648" s="67"/>
      <c r="Y648" s="67"/>
      <c r="Z648" s="67"/>
    </row>
    <row r="649" spans="1:26" ht="30" customHeight="1" x14ac:dyDescent="0.2">
      <c r="A649" s="67"/>
      <c r="B649" s="67"/>
      <c r="C649" s="67"/>
      <c r="D649" s="67"/>
      <c r="E649" s="67"/>
      <c r="F649" s="67"/>
      <c r="G649" s="67"/>
      <c r="H649" s="67"/>
      <c r="I649" s="67"/>
      <c r="J649" s="67"/>
      <c r="K649" s="67"/>
      <c r="L649" s="67"/>
      <c r="M649" s="67"/>
      <c r="N649" s="67"/>
      <c r="O649" s="66"/>
      <c r="P649" s="66"/>
      <c r="Q649" s="67"/>
      <c r="R649" s="67"/>
      <c r="S649" s="67"/>
      <c r="T649" s="68"/>
      <c r="U649" s="67"/>
      <c r="V649" s="67"/>
      <c r="W649" s="67"/>
      <c r="X649" s="67"/>
      <c r="Y649" s="67"/>
      <c r="Z649" s="67"/>
    </row>
    <row r="650" spans="1:26" ht="30" customHeight="1" x14ac:dyDescent="0.2">
      <c r="A650" s="67"/>
      <c r="B650" s="67"/>
      <c r="C650" s="67"/>
      <c r="D650" s="67"/>
      <c r="E650" s="67"/>
      <c r="F650" s="67"/>
      <c r="G650" s="67"/>
      <c r="H650" s="67"/>
      <c r="I650" s="67"/>
      <c r="J650" s="67"/>
      <c r="K650" s="67"/>
      <c r="L650" s="67"/>
      <c r="M650" s="67"/>
      <c r="N650" s="67"/>
      <c r="O650" s="66"/>
      <c r="P650" s="66"/>
      <c r="Q650" s="67"/>
      <c r="R650" s="67"/>
      <c r="S650" s="67"/>
      <c r="T650" s="68"/>
      <c r="U650" s="67"/>
      <c r="V650" s="67"/>
      <c r="W650" s="67"/>
      <c r="X650" s="67"/>
      <c r="Y650" s="67"/>
      <c r="Z650" s="67"/>
    </row>
    <row r="651" spans="1:26" ht="30" customHeight="1" x14ac:dyDescent="0.2">
      <c r="A651" s="67"/>
      <c r="B651" s="67"/>
      <c r="C651" s="67"/>
      <c r="D651" s="67"/>
      <c r="E651" s="67"/>
      <c r="F651" s="67"/>
      <c r="G651" s="67"/>
      <c r="H651" s="67"/>
      <c r="I651" s="67"/>
      <c r="J651" s="67"/>
      <c r="K651" s="67"/>
      <c r="L651" s="67"/>
      <c r="M651" s="67"/>
      <c r="N651" s="67"/>
      <c r="O651" s="66"/>
      <c r="P651" s="66"/>
      <c r="Q651" s="67"/>
      <c r="R651" s="67"/>
      <c r="S651" s="67"/>
      <c r="T651" s="68"/>
      <c r="U651" s="67"/>
      <c r="V651" s="67"/>
      <c r="W651" s="67"/>
      <c r="X651" s="67"/>
      <c r="Y651" s="67"/>
      <c r="Z651" s="67"/>
    </row>
    <row r="652" spans="1:26" ht="30" customHeight="1" x14ac:dyDescent="0.2">
      <c r="A652" s="67"/>
      <c r="B652" s="67"/>
      <c r="C652" s="67"/>
      <c r="D652" s="67"/>
      <c r="E652" s="67"/>
      <c r="F652" s="67"/>
      <c r="G652" s="67"/>
      <c r="H652" s="67"/>
      <c r="I652" s="67"/>
      <c r="J652" s="67"/>
      <c r="K652" s="67"/>
      <c r="L652" s="67"/>
      <c r="M652" s="67"/>
      <c r="N652" s="67"/>
      <c r="O652" s="66"/>
      <c r="P652" s="66"/>
      <c r="Q652" s="67"/>
      <c r="R652" s="67"/>
      <c r="S652" s="67"/>
      <c r="T652" s="68"/>
      <c r="U652" s="67"/>
      <c r="V652" s="67"/>
      <c r="W652" s="67"/>
      <c r="X652" s="67"/>
      <c r="Y652" s="67"/>
      <c r="Z652" s="67"/>
    </row>
    <row r="653" spans="1:26" ht="30" customHeight="1" x14ac:dyDescent="0.2">
      <c r="A653" s="67"/>
      <c r="B653" s="67"/>
      <c r="C653" s="67"/>
      <c r="D653" s="67"/>
      <c r="E653" s="67"/>
      <c r="F653" s="67"/>
      <c r="G653" s="67"/>
      <c r="H653" s="67"/>
      <c r="I653" s="67"/>
      <c r="J653" s="67"/>
      <c r="K653" s="67"/>
      <c r="L653" s="67"/>
      <c r="M653" s="67"/>
      <c r="N653" s="67"/>
      <c r="O653" s="66"/>
      <c r="P653" s="66"/>
      <c r="Q653" s="67"/>
      <c r="R653" s="67"/>
      <c r="S653" s="67"/>
      <c r="T653" s="68"/>
      <c r="U653" s="67"/>
      <c r="V653" s="67"/>
      <c r="W653" s="67"/>
      <c r="X653" s="67"/>
      <c r="Y653" s="67"/>
      <c r="Z653" s="67"/>
    </row>
    <row r="654" spans="1:26" ht="30" customHeight="1" x14ac:dyDescent="0.2">
      <c r="A654" s="67"/>
      <c r="B654" s="67"/>
      <c r="C654" s="67"/>
      <c r="D654" s="67"/>
      <c r="E654" s="67"/>
      <c r="F654" s="67"/>
      <c r="G654" s="67"/>
      <c r="H654" s="67"/>
      <c r="I654" s="67"/>
      <c r="J654" s="67"/>
      <c r="K654" s="67"/>
      <c r="L654" s="67"/>
      <c r="M654" s="67"/>
      <c r="N654" s="67"/>
      <c r="O654" s="66"/>
      <c r="P654" s="66"/>
      <c r="Q654" s="67"/>
      <c r="R654" s="67"/>
      <c r="S654" s="67"/>
      <c r="T654" s="68"/>
      <c r="U654" s="67"/>
      <c r="V654" s="67"/>
      <c r="W654" s="67"/>
      <c r="X654" s="67"/>
      <c r="Y654" s="67"/>
      <c r="Z654" s="67"/>
    </row>
    <row r="655" spans="1:26" ht="30" customHeight="1" x14ac:dyDescent="0.2">
      <c r="A655" s="67"/>
      <c r="B655" s="67"/>
      <c r="C655" s="67"/>
      <c r="D655" s="67"/>
      <c r="E655" s="67"/>
      <c r="F655" s="67"/>
      <c r="G655" s="67"/>
      <c r="H655" s="67"/>
      <c r="I655" s="67"/>
      <c r="J655" s="67"/>
      <c r="K655" s="67"/>
      <c r="L655" s="67"/>
      <c r="M655" s="67"/>
      <c r="N655" s="67"/>
      <c r="O655" s="66"/>
      <c r="P655" s="66"/>
      <c r="Q655" s="67"/>
      <c r="R655" s="67"/>
      <c r="S655" s="67"/>
      <c r="T655" s="68"/>
      <c r="U655" s="67"/>
      <c r="V655" s="67"/>
      <c r="W655" s="67"/>
      <c r="X655" s="67"/>
      <c r="Y655" s="67"/>
      <c r="Z655" s="67"/>
    </row>
    <row r="656" spans="1:26" ht="30" customHeight="1" x14ac:dyDescent="0.2">
      <c r="A656" s="67"/>
      <c r="B656" s="67"/>
      <c r="C656" s="67"/>
      <c r="D656" s="67"/>
      <c r="E656" s="67"/>
      <c r="F656" s="67"/>
      <c r="G656" s="67"/>
      <c r="H656" s="67"/>
      <c r="I656" s="67"/>
      <c r="J656" s="67"/>
      <c r="K656" s="67"/>
      <c r="L656" s="67"/>
      <c r="M656" s="67"/>
      <c r="N656" s="67"/>
      <c r="O656" s="66"/>
      <c r="P656" s="66"/>
      <c r="Q656" s="67"/>
      <c r="R656" s="67"/>
      <c r="S656" s="67"/>
      <c r="T656" s="68"/>
      <c r="U656" s="67"/>
      <c r="V656" s="67"/>
      <c r="W656" s="67"/>
      <c r="X656" s="67"/>
      <c r="Y656" s="67"/>
      <c r="Z656" s="67"/>
    </row>
    <row r="657" spans="1:26" ht="30" customHeight="1" x14ac:dyDescent="0.2">
      <c r="A657" s="67"/>
      <c r="B657" s="67"/>
      <c r="C657" s="67"/>
      <c r="D657" s="67"/>
      <c r="E657" s="67"/>
      <c r="F657" s="67"/>
      <c r="G657" s="67"/>
      <c r="H657" s="67"/>
      <c r="I657" s="67"/>
      <c r="J657" s="67"/>
      <c r="K657" s="67"/>
      <c r="L657" s="67"/>
      <c r="M657" s="67"/>
      <c r="N657" s="67"/>
      <c r="O657" s="66"/>
      <c r="P657" s="66"/>
      <c r="Q657" s="67"/>
      <c r="R657" s="67"/>
      <c r="S657" s="67"/>
      <c r="T657" s="68"/>
      <c r="U657" s="67"/>
      <c r="V657" s="67"/>
      <c r="W657" s="67"/>
      <c r="X657" s="67"/>
      <c r="Y657" s="67"/>
      <c r="Z657" s="67"/>
    </row>
    <row r="658" spans="1:26" ht="30" customHeight="1" x14ac:dyDescent="0.2">
      <c r="A658" s="67"/>
      <c r="B658" s="67"/>
      <c r="C658" s="67"/>
      <c r="D658" s="67"/>
      <c r="E658" s="67"/>
      <c r="F658" s="67"/>
      <c r="G658" s="67"/>
      <c r="H658" s="67"/>
      <c r="I658" s="67"/>
      <c r="J658" s="67"/>
      <c r="K658" s="67"/>
      <c r="L658" s="67"/>
      <c r="M658" s="67"/>
      <c r="N658" s="67"/>
      <c r="O658" s="66"/>
      <c r="P658" s="66"/>
      <c r="Q658" s="67"/>
      <c r="R658" s="67"/>
      <c r="S658" s="67"/>
      <c r="T658" s="68"/>
      <c r="U658" s="67"/>
      <c r="V658" s="67"/>
      <c r="W658" s="67"/>
      <c r="X658" s="67"/>
      <c r="Y658" s="67"/>
      <c r="Z658" s="67"/>
    </row>
    <row r="659" spans="1:26" ht="30" customHeight="1" x14ac:dyDescent="0.2">
      <c r="A659" s="67"/>
      <c r="B659" s="67"/>
      <c r="C659" s="67"/>
      <c r="D659" s="67"/>
      <c r="E659" s="67"/>
      <c r="F659" s="67"/>
      <c r="G659" s="67"/>
      <c r="H659" s="67"/>
      <c r="I659" s="67"/>
      <c r="J659" s="67"/>
      <c r="K659" s="67"/>
      <c r="L659" s="67"/>
      <c r="M659" s="67"/>
      <c r="N659" s="67"/>
      <c r="O659" s="66"/>
      <c r="P659" s="66"/>
      <c r="Q659" s="67"/>
      <c r="R659" s="67"/>
      <c r="S659" s="67"/>
      <c r="T659" s="68"/>
      <c r="U659" s="67"/>
      <c r="V659" s="67"/>
      <c r="W659" s="67"/>
      <c r="X659" s="67"/>
      <c r="Y659" s="67"/>
      <c r="Z659" s="67"/>
    </row>
    <row r="660" spans="1:26" ht="30" customHeight="1" x14ac:dyDescent="0.2">
      <c r="A660" s="67"/>
      <c r="B660" s="67"/>
      <c r="C660" s="67"/>
      <c r="D660" s="67"/>
      <c r="E660" s="67"/>
      <c r="F660" s="67"/>
      <c r="G660" s="67"/>
      <c r="H660" s="67"/>
      <c r="I660" s="67"/>
      <c r="J660" s="67"/>
      <c r="K660" s="67"/>
      <c r="L660" s="67"/>
      <c r="M660" s="67"/>
      <c r="N660" s="67"/>
      <c r="O660" s="66"/>
      <c r="P660" s="66"/>
      <c r="Q660" s="67"/>
      <c r="R660" s="67"/>
      <c r="S660" s="67"/>
      <c r="T660" s="68"/>
      <c r="U660" s="67"/>
      <c r="V660" s="67"/>
      <c r="W660" s="67"/>
      <c r="X660" s="67"/>
      <c r="Y660" s="67"/>
      <c r="Z660" s="67"/>
    </row>
    <row r="661" spans="1:26" ht="30" customHeight="1" x14ac:dyDescent="0.2">
      <c r="A661" s="67"/>
      <c r="B661" s="67"/>
      <c r="C661" s="67"/>
      <c r="D661" s="67"/>
      <c r="E661" s="67"/>
      <c r="F661" s="67"/>
      <c r="G661" s="67"/>
      <c r="H661" s="67"/>
      <c r="I661" s="67"/>
      <c r="J661" s="67"/>
      <c r="K661" s="67"/>
      <c r="L661" s="67"/>
      <c r="M661" s="67"/>
      <c r="N661" s="67"/>
      <c r="O661" s="66"/>
      <c r="P661" s="66"/>
      <c r="Q661" s="67"/>
      <c r="R661" s="67"/>
      <c r="S661" s="67"/>
      <c r="T661" s="68"/>
      <c r="U661" s="67"/>
      <c r="V661" s="67"/>
      <c r="W661" s="67"/>
      <c r="X661" s="67"/>
      <c r="Y661" s="67"/>
      <c r="Z661" s="67"/>
    </row>
    <row r="662" spans="1:26" ht="30" customHeight="1" x14ac:dyDescent="0.2">
      <c r="A662" s="67"/>
      <c r="B662" s="67"/>
      <c r="C662" s="67"/>
      <c r="D662" s="67"/>
      <c r="E662" s="67"/>
      <c r="F662" s="67"/>
      <c r="G662" s="67"/>
      <c r="H662" s="67"/>
      <c r="I662" s="67"/>
      <c r="J662" s="67"/>
      <c r="K662" s="67"/>
      <c r="L662" s="67"/>
      <c r="M662" s="67"/>
      <c r="N662" s="67"/>
      <c r="O662" s="66"/>
      <c r="P662" s="66"/>
      <c r="Q662" s="67"/>
      <c r="R662" s="67"/>
      <c r="S662" s="67"/>
      <c r="T662" s="68"/>
      <c r="U662" s="67"/>
      <c r="V662" s="67"/>
      <c r="W662" s="67"/>
      <c r="X662" s="67"/>
      <c r="Y662" s="67"/>
      <c r="Z662" s="67"/>
    </row>
    <row r="663" spans="1:26" ht="30" customHeight="1" x14ac:dyDescent="0.2">
      <c r="A663" s="67"/>
      <c r="B663" s="67"/>
      <c r="C663" s="67"/>
      <c r="D663" s="67"/>
      <c r="E663" s="67"/>
      <c r="F663" s="67"/>
      <c r="G663" s="67"/>
      <c r="H663" s="67"/>
      <c r="I663" s="67"/>
      <c r="J663" s="67"/>
      <c r="K663" s="67"/>
      <c r="L663" s="67"/>
      <c r="M663" s="67"/>
      <c r="N663" s="67"/>
      <c r="O663" s="66"/>
      <c r="P663" s="66"/>
      <c r="Q663" s="67"/>
      <c r="R663" s="67"/>
      <c r="S663" s="67"/>
      <c r="T663" s="68"/>
      <c r="U663" s="67"/>
      <c r="V663" s="67"/>
      <c r="W663" s="67"/>
      <c r="X663" s="67"/>
      <c r="Y663" s="67"/>
      <c r="Z663" s="67"/>
    </row>
    <row r="664" spans="1:26" ht="30" customHeight="1" x14ac:dyDescent="0.2">
      <c r="A664" s="67"/>
      <c r="B664" s="67"/>
      <c r="C664" s="67"/>
      <c r="D664" s="67"/>
      <c r="E664" s="67"/>
      <c r="F664" s="67"/>
      <c r="G664" s="67"/>
      <c r="H664" s="67"/>
      <c r="I664" s="67"/>
      <c r="J664" s="67"/>
      <c r="K664" s="67"/>
      <c r="L664" s="67"/>
      <c r="M664" s="67"/>
      <c r="N664" s="67"/>
      <c r="O664" s="66"/>
      <c r="P664" s="66"/>
      <c r="Q664" s="67"/>
      <c r="R664" s="67"/>
      <c r="S664" s="67"/>
      <c r="T664" s="68"/>
      <c r="U664" s="67"/>
      <c r="V664" s="67"/>
      <c r="W664" s="67"/>
      <c r="X664" s="67"/>
      <c r="Y664" s="67"/>
      <c r="Z664" s="67"/>
    </row>
    <row r="665" spans="1:26" ht="30" customHeight="1" x14ac:dyDescent="0.2">
      <c r="A665" s="67"/>
      <c r="B665" s="67"/>
      <c r="C665" s="67"/>
      <c r="D665" s="67"/>
      <c r="E665" s="67"/>
      <c r="F665" s="67"/>
      <c r="G665" s="67"/>
      <c r="H665" s="67"/>
      <c r="I665" s="67"/>
      <c r="J665" s="67"/>
      <c r="K665" s="67"/>
      <c r="L665" s="67"/>
      <c r="M665" s="67"/>
      <c r="N665" s="67"/>
      <c r="O665" s="66"/>
      <c r="P665" s="66"/>
      <c r="Q665" s="67"/>
      <c r="R665" s="67"/>
      <c r="S665" s="67"/>
      <c r="T665" s="68"/>
      <c r="U665" s="67"/>
      <c r="V665" s="67"/>
      <c r="W665" s="67"/>
      <c r="X665" s="67"/>
      <c r="Y665" s="67"/>
      <c r="Z665" s="67"/>
    </row>
    <row r="666" spans="1:26" ht="30" customHeight="1" x14ac:dyDescent="0.2">
      <c r="A666" s="67"/>
      <c r="B666" s="67"/>
      <c r="C666" s="67"/>
      <c r="D666" s="67"/>
      <c r="E666" s="67"/>
      <c r="F666" s="67"/>
      <c r="G666" s="67"/>
      <c r="H666" s="67"/>
      <c r="I666" s="67"/>
      <c r="J666" s="67"/>
      <c r="K666" s="67"/>
      <c r="L666" s="67"/>
      <c r="M666" s="67"/>
      <c r="N666" s="67"/>
      <c r="O666" s="66"/>
      <c r="P666" s="66"/>
      <c r="Q666" s="67"/>
      <c r="R666" s="67"/>
      <c r="S666" s="67"/>
      <c r="T666" s="68"/>
      <c r="U666" s="67"/>
      <c r="V666" s="67"/>
      <c r="W666" s="67"/>
      <c r="X666" s="67"/>
      <c r="Y666" s="67"/>
      <c r="Z666" s="67"/>
    </row>
    <row r="667" spans="1:26" ht="30" customHeight="1" x14ac:dyDescent="0.2">
      <c r="A667" s="67"/>
      <c r="B667" s="67"/>
      <c r="C667" s="67"/>
      <c r="D667" s="67"/>
      <c r="E667" s="67"/>
      <c r="F667" s="67"/>
      <c r="G667" s="67"/>
      <c r="H667" s="67"/>
      <c r="I667" s="67"/>
      <c r="J667" s="67"/>
      <c r="K667" s="67"/>
      <c r="L667" s="67"/>
      <c r="M667" s="67"/>
      <c r="N667" s="67"/>
      <c r="O667" s="66"/>
      <c r="P667" s="66"/>
      <c r="Q667" s="67"/>
      <c r="R667" s="67"/>
      <c r="S667" s="67"/>
      <c r="T667" s="68"/>
      <c r="U667" s="67"/>
      <c r="V667" s="67"/>
      <c r="W667" s="67"/>
      <c r="X667" s="67"/>
      <c r="Y667" s="67"/>
      <c r="Z667" s="67"/>
    </row>
    <row r="668" spans="1:26" ht="30" customHeight="1" x14ac:dyDescent="0.2">
      <c r="A668" s="67"/>
      <c r="B668" s="67"/>
      <c r="C668" s="67"/>
      <c r="D668" s="67"/>
      <c r="E668" s="67"/>
      <c r="F668" s="67"/>
      <c r="G668" s="67"/>
      <c r="H668" s="67"/>
      <c r="I668" s="67"/>
      <c r="J668" s="67"/>
      <c r="K668" s="67"/>
      <c r="L668" s="67"/>
      <c r="M668" s="67"/>
      <c r="N668" s="67"/>
      <c r="O668" s="66"/>
      <c r="P668" s="66"/>
      <c r="Q668" s="67"/>
      <c r="R668" s="67"/>
      <c r="S668" s="67"/>
      <c r="T668" s="68"/>
      <c r="U668" s="67"/>
      <c r="V668" s="67"/>
      <c r="W668" s="67"/>
      <c r="X668" s="67"/>
      <c r="Y668" s="67"/>
      <c r="Z668" s="67"/>
    </row>
    <row r="669" spans="1:26" ht="30" customHeight="1" x14ac:dyDescent="0.2">
      <c r="A669" s="67"/>
      <c r="B669" s="67"/>
      <c r="C669" s="67"/>
      <c r="D669" s="67"/>
      <c r="E669" s="67"/>
      <c r="F669" s="67"/>
      <c r="G669" s="67"/>
      <c r="H669" s="67"/>
      <c r="I669" s="67"/>
      <c r="J669" s="67"/>
      <c r="K669" s="67"/>
      <c r="L669" s="67"/>
      <c r="M669" s="67"/>
      <c r="N669" s="67"/>
      <c r="O669" s="66"/>
      <c r="P669" s="66"/>
      <c r="Q669" s="67"/>
      <c r="R669" s="67"/>
      <c r="S669" s="67"/>
      <c r="T669" s="68"/>
      <c r="U669" s="67"/>
      <c r="V669" s="67"/>
      <c r="W669" s="67"/>
      <c r="X669" s="67"/>
      <c r="Y669" s="67"/>
      <c r="Z669" s="67"/>
    </row>
    <row r="670" spans="1:26" ht="30" customHeight="1" x14ac:dyDescent="0.2">
      <c r="A670" s="67"/>
      <c r="B670" s="67"/>
      <c r="C670" s="67"/>
      <c r="D670" s="67"/>
      <c r="E670" s="67"/>
      <c r="F670" s="67"/>
      <c r="G670" s="67"/>
      <c r="H670" s="67"/>
      <c r="I670" s="67"/>
      <c r="J670" s="67"/>
      <c r="K670" s="67"/>
      <c r="L670" s="67"/>
      <c r="M670" s="67"/>
      <c r="N670" s="67"/>
      <c r="O670" s="66"/>
      <c r="P670" s="66"/>
      <c r="Q670" s="67"/>
      <c r="R670" s="67"/>
      <c r="S670" s="67"/>
      <c r="T670" s="68"/>
      <c r="U670" s="67"/>
      <c r="V670" s="67"/>
      <c r="W670" s="67"/>
      <c r="X670" s="67"/>
      <c r="Y670" s="67"/>
      <c r="Z670" s="67"/>
    </row>
    <row r="671" spans="1:26" ht="30" customHeight="1" x14ac:dyDescent="0.2">
      <c r="A671" s="67"/>
      <c r="B671" s="67"/>
      <c r="C671" s="67"/>
      <c r="D671" s="67"/>
      <c r="E671" s="67"/>
      <c r="F671" s="67"/>
      <c r="G671" s="67"/>
      <c r="H671" s="67"/>
      <c r="I671" s="67"/>
      <c r="J671" s="67"/>
      <c r="K671" s="67"/>
      <c r="L671" s="67"/>
      <c r="M671" s="67"/>
      <c r="N671" s="67"/>
      <c r="O671" s="66"/>
      <c r="P671" s="66"/>
      <c r="Q671" s="67"/>
      <c r="R671" s="67"/>
      <c r="S671" s="67"/>
      <c r="T671" s="68"/>
      <c r="U671" s="67"/>
      <c r="V671" s="67"/>
      <c r="W671" s="67"/>
      <c r="X671" s="67"/>
      <c r="Y671" s="67"/>
      <c r="Z671" s="67"/>
    </row>
    <row r="672" spans="1:26" ht="30" customHeight="1" x14ac:dyDescent="0.2">
      <c r="A672" s="67"/>
      <c r="B672" s="67"/>
      <c r="C672" s="67"/>
      <c r="D672" s="67"/>
      <c r="E672" s="67"/>
      <c r="F672" s="67"/>
      <c r="G672" s="67"/>
      <c r="H672" s="67"/>
      <c r="I672" s="67"/>
      <c r="J672" s="67"/>
      <c r="K672" s="67"/>
      <c r="L672" s="67"/>
      <c r="M672" s="67"/>
      <c r="N672" s="67"/>
      <c r="O672" s="66"/>
      <c r="P672" s="66"/>
      <c r="Q672" s="67"/>
      <c r="R672" s="67"/>
      <c r="S672" s="67"/>
      <c r="T672" s="68"/>
      <c r="U672" s="67"/>
      <c r="V672" s="67"/>
      <c r="W672" s="67"/>
      <c r="X672" s="67"/>
      <c r="Y672" s="67"/>
      <c r="Z672" s="67"/>
    </row>
    <row r="673" spans="1:26" ht="30" customHeight="1" x14ac:dyDescent="0.2">
      <c r="A673" s="67"/>
      <c r="B673" s="67"/>
      <c r="C673" s="67"/>
      <c r="D673" s="67"/>
      <c r="E673" s="67"/>
      <c r="F673" s="67"/>
      <c r="G673" s="67"/>
      <c r="H673" s="67"/>
      <c r="I673" s="67"/>
      <c r="J673" s="67"/>
      <c r="K673" s="67"/>
      <c r="L673" s="67"/>
      <c r="M673" s="67"/>
      <c r="N673" s="67"/>
      <c r="O673" s="66"/>
      <c r="P673" s="66"/>
      <c r="Q673" s="67"/>
      <c r="R673" s="67"/>
      <c r="S673" s="67"/>
      <c r="T673" s="68"/>
      <c r="U673" s="67"/>
      <c r="V673" s="67"/>
      <c r="W673" s="67"/>
      <c r="X673" s="67"/>
      <c r="Y673" s="67"/>
      <c r="Z673" s="67"/>
    </row>
    <row r="674" spans="1:26" ht="30" customHeight="1" x14ac:dyDescent="0.2">
      <c r="A674" s="67"/>
      <c r="B674" s="67"/>
      <c r="C674" s="67"/>
      <c r="D674" s="67"/>
      <c r="E674" s="67"/>
      <c r="F674" s="67"/>
      <c r="G674" s="67"/>
      <c r="H674" s="67"/>
      <c r="I674" s="67"/>
      <c r="J674" s="67"/>
      <c r="K674" s="67"/>
      <c r="L674" s="67"/>
      <c r="M674" s="67"/>
      <c r="N674" s="67"/>
      <c r="O674" s="66"/>
      <c r="P674" s="66"/>
      <c r="Q674" s="67"/>
      <c r="R674" s="67"/>
      <c r="S674" s="67"/>
      <c r="T674" s="68"/>
      <c r="U674" s="67"/>
      <c r="V674" s="67"/>
      <c r="W674" s="67"/>
      <c r="X674" s="67"/>
      <c r="Y674" s="67"/>
      <c r="Z674" s="67"/>
    </row>
    <row r="675" spans="1:26" ht="30" customHeight="1" x14ac:dyDescent="0.2">
      <c r="A675" s="67"/>
      <c r="B675" s="67"/>
      <c r="C675" s="67"/>
      <c r="D675" s="67"/>
      <c r="E675" s="67"/>
      <c r="F675" s="67"/>
      <c r="G675" s="67"/>
      <c r="H675" s="67"/>
      <c r="I675" s="67"/>
      <c r="J675" s="67"/>
      <c r="K675" s="67"/>
      <c r="L675" s="67"/>
      <c r="M675" s="67"/>
      <c r="N675" s="67"/>
      <c r="O675" s="66"/>
      <c r="P675" s="66"/>
      <c r="Q675" s="67"/>
      <c r="R675" s="67"/>
      <c r="S675" s="67"/>
      <c r="T675" s="68"/>
      <c r="U675" s="67"/>
      <c r="V675" s="67"/>
      <c r="W675" s="67"/>
      <c r="X675" s="67"/>
      <c r="Y675" s="67"/>
      <c r="Z675" s="67"/>
    </row>
    <row r="676" spans="1:26" ht="30" customHeight="1" x14ac:dyDescent="0.2">
      <c r="A676" s="67"/>
      <c r="B676" s="67"/>
      <c r="C676" s="67"/>
      <c r="D676" s="67"/>
      <c r="E676" s="67"/>
      <c r="F676" s="67"/>
      <c r="G676" s="67"/>
      <c r="H676" s="67"/>
      <c r="I676" s="67"/>
      <c r="J676" s="67"/>
      <c r="K676" s="67"/>
      <c r="L676" s="67"/>
      <c r="M676" s="67"/>
      <c r="N676" s="67"/>
      <c r="O676" s="66"/>
      <c r="P676" s="66"/>
      <c r="Q676" s="67"/>
      <c r="R676" s="67"/>
      <c r="S676" s="67"/>
      <c r="T676" s="68"/>
      <c r="U676" s="67"/>
      <c r="V676" s="67"/>
      <c r="W676" s="67"/>
      <c r="X676" s="67"/>
      <c r="Y676" s="67"/>
      <c r="Z676" s="67"/>
    </row>
    <row r="677" spans="1:26" ht="30" customHeight="1" x14ac:dyDescent="0.2">
      <c r="A677" s="67"/>
      <c r="B677" s="67"/>
      <c r="C677" s="67"/>
      <c r="D677" s="67"/>
      <c r="E677" s="67"/>
      <c r="F677" s="67"/>
      <c r="G677" s="67"/>
      <c r="H677" s="67"/>
      <c r="I677" s="67"/>
      <c r="J677" s="67"/>
      <c r="K677" s="67"/>
      <c r="L677" s="67"/>
      <c r="M677" s="67"/>
      <c r="N677" s="67"/>
      <c r="O677" s="66"/>
      <c r="P677" s="66"/>
      <c r="Q677" s="67"/>
      <c r="R677" s="67"/>
      <c r="S677" s="67"/>
      <c r="T677" s="68"/>
      <c r="U677" s="67"/>
      <c r="V677" s="67"/>
      <c r="W677" s="67"/>
      <c r="X677" s="67"/>
      <c r="Y677" s="67"/>
      <c r="Z677" s="67"/>
    </row>
    <row r="678" spans="1:26" ht="30" customHeight="1" x14ac:dyDescent="0.2">
      <c r="A678" s="67"/>
      <c r="B678" s="67"/>
      <c r="C678" s="67"/>
      <c r="D678" s="67"/>
      <c r="E678" s="67"/>
      <c r="F678" s="67"/>
      <c r="G678" s="67"/>
      <c r="H678" s="67"/>
      <c r="I678" s="67"/>
      <c r="J678" s="67"/>
      <c r="K678" s="67"/>
      <c r="L678" s="67"/>
      <c r="M678" s="67"/>
      <c r="N678" s="67"/>
      <c r="O678" s="66"/>
      <c r="P678" s="66"/>
      <c r="Q678" s="67"/>
      <c r="R678" s="67"/>
      <c r="S678" s="67"/>
      <c r="T678" s="68"/>
      <c r="U678" s="67"/>
      <c r="V678" s="67"/>
      <c r="W678" s="67"/>
      <c r="X678" s="67"/>
      <c r="Y678" s="67"/>
      <c r="Z678" s="67"/>
    </row>
    <row r="679" spans="1:26" ht="30" customHeight="1" x14ac:dyDescent="0.2">
      <c r="A679" s="67"/>
      <c r="B679" s="67"/>
      <c r="C679" s="67"/>
      <c r="D679" s="67"/>
      <c r="E679" s="67"/>
      <c r="F679" s="67"/>
      <c r="G679" s="67"/>
      <c r="H679" s="67"/>
      <c r="I679" s="67"/>
      <c r="J679" s="67"/>
      <c r="K679" s="67"/>
      <c r="L679" s="67"/>
      <c r="M679" s="67"/>
      <c r="N679" s="67"/>
      <c r="O679" s="66"/>
      <c r="P679" s="66"/>
      <c r="Q679" s="67"/>
      <c r="R679" s="67"/>
      <c r="S679" s="67"/>
      <c r="T679" s="68"/>
      <c r="U679" s="67"/>
      <c r="V679" s="67"/>
      <c r="W679" s="67"/>
      <c r="X679" s="67"/>
      <c r="Y679" s="67"/>
      <c r="Z679" s="67"/>
    </row>
    <row r="680" spans="1:26" ht="30" customHeight="1" x14ac:dyDescent="0.2">
      <c r="A680" s="67"/>
      <c r="B680" s="67"/>
      <c r="C680" s="67"/>
      <c r="D680" s="67"/>
      <c r="E680" s="67"/>
      <c r="F680" s="67"/>
      <c r="G680" s="67"/>
      <c r="H680" s="67"/>
      <c r="I680" s="67"/>
      <c r="J680" s="67"/>
      <c r="K680" s="67"/>
      <c r="L680" s="67"/>
      <c r="M680" s="67"/>
      <c r="N680" s="67"/>
      <c r="O680" s="66"/>
      <c r="P680" s="66"/>
      <c r="Q680" s="67"/>
      <c r="R680" s="67"/>
      <c r="S680" s="67"/>
      <c r="T680" s="68"/>
      <c r="U680" s="67"/>
      <c r="V680" s="67"/>
      <c r="W680" s="67"/>
      <c r="X680" s="67"/>
      <c r="Y680" s="67"/>
      <c r="Z680" s="67"/>
    </row>
    <row r="681" spans="1:26" ht="30" customHeight="1" x14ac:dyDescent="0.2">
      <c r="A681" s="67"/>
      <c r="B681" s="67"/>
      <c r="C681" s="67"/>
      <c r="D681" s="67"/>
      <c r="E681" s="67"/>
      <c r="F681" s="67"/>
      <c r="G681" s="67"/>
      <c r="H681" s="67"/>
      <c r="I681" s="67"/>
      <c r="J681" s="67"/>
      <c r="K681" s="67"/>
      <c r="L681" s="67"/>
      <c r="M681" s="67"/>
      <c r="N681" s="67"/>
      <c r="O681" s="66"/>
      <c r="P681" s="66"/>
      <c r="Q681" s="67"/>
      <c r="R681" s="67"/>
      <c r="S681" s="67"/>
      <c r="T681" s="68"/>
      <c r="U681" s="67"/>
      <c r="V681" s="67"/>
      <c r="W681" s="67"/>
      <c r="X681" s="67"/>
      <c r="Y681" s="67"/>
      <c r="Z681" s="67"/>
    </row>
    <row r="682" spans="1:26" ht="30" customHeight="1" x14ac:dyDescent="0.2">
      <c r="A682" s="67"/>
      <c r="B682" s="67"/>
      <c r="C682" s="67"/>
      <c r="D682" s="67"/>
      <c r="E682" s="67"/>
      <c r="F682" s="67"/>
      <c r="G682" s="67"/>
      <c r="H682" s="67"/>
      <c r="I682" s="67"/>
      <c r="J682" s="67"/>
      <c r="K682" s="67"/>
      <c r="L682" s="67"/>
      <c r="M682" s="67"/>
      <c r="N682" s="67"/>
      <c r="O682" s="66"/>
      <c r="P682" s="66"/>
      <c r="Q682" s="67"/>
      <c r="R682" s="67"/>
      <c r="S682" s="67"/>
      <c r="T682" s="68"/>
      <c r="U682" s="67"/>
      <c r="V682" s="67"/>
      <c r="W682" s="67"/>
      <c r="X682" s="67"/>
      <c r="Y682" s="67"/>
      <c r="Z682" s="67"/>
    </row>
    <row r="683" spans="1:26" ht="30" customHeight="1" x14ac:dyDescent="0.2">
      <c r="A683" s="67"/>
      <c r="B683" s="67"/>
      <c r="C683" s="67"/>
      <c r="D683" s="67"/>
      <c r="E683" s="67"/>
      <c r="F683" s="67"/>
      <c r="G683" s="67"/>
      <c r="H683" s="67"/>
      <c r="I683" s="67"/>
      <c r="J683" s="67"/>
      <c r="K683" s="67"/>
      <c r="L683" s="67"/>
      <c r="M683" s="67"/>
      <c r="N683" s="67"/>
      <c r="O683" s="66"/>
      <c r="P683" s="66"/>
      <c r="Q683" s="67"/>
      <c r="R683" s="67"/>
      <c r="S683" s="67"/>
      <c r="T683" s="68"/>
      <c r="U683" s="67"/>
      <c r="V683" s="67"/>
      <c r="W683" s="67"/>
      <c r="X683" s="67"/>
      <c r="Y683" s="67"/>
      <c r="Z683" s="67"/>
    </row>
    <row r="684" spans="1:26" ht="30" customHeight="1" x14ac:dyDescent="0.2">
      <c r="A684" s="67"/>
      <c r="B684" s="67"/>
      <c r="C684" s="67"/>
      <c r="D684" s="67"/>
      <c r="E684" s="67"/>
      <c r="F684" s="67"/>
      <c r="G684" s="67"/>
      <c r="H684" s="67"/>
      <c r="I684" s="67"/>
      <c r="J684" s="67"/>
      <c r="K684" s="67"/>
      <c r="L684" s="67"/>
      <c r="M684" s="67"/>
      <c r="N684" s="67"/>
      <c r="O684" s="66"/>
      <c r="P684" s="66"/>
      <c r="Q684" s="67"/>
      <c r="R684" s="67"/>
      <c r="S684" s="67"/>
      <c r="T684" s="68"/>
      <c r="U684" s="67"/>
      <c r="V684" s="67"/>
      <c r="W684" s="67"/>
      <c r="X684" s="67"/>
      <c r="Y684" s="67"/>
      <c r="Z684" s="67"/>
    </row>
    <row r="685" spans="1:26" ht="30" customHeight="1" x14ac:dyDescent="0.2">
      <c r="A685" s="67"/>
      <c r="B685" s="67"/>
      <c r="C685" s="67"/>
      <c r="D685" s="67"/>
      <c r="E685" s="67"/>
      <c r="F685" s="67"/>
      <c r="G685" s="67"/>
      <c r="H685" s="67"/>
      <c r="I685" s="67"/>
      <c r="J685" s="67"/>
      <c r="K685" s="67"/>
      <c r="L685" s="67"/>
      <c r="M685" s="67"/>
      <c r="N685" s="67"/>
      <c r="O685" s="66"/>
      <c r="P685" s="66"/>
      <c r="Q685" s="67"/>
      <c r="R685" s="67"/>
      <c r="S685" s="67"/>
      <c r="T685" s="68"/>
      <c r="U685" s="67"/>
      <c r="V685" s="67"/>
      <c r="W685" s="67"/>
      <c r="X685" s="67"/>
      <c r="Y685" s="67"/>
      <c r="Z685" s="67"/>
    </row>
    <row r="686" spans="1:26" ht="30" customHeight="1" x14ac:dyDescent="0.2">
      <c r="A686" s="67"/>
      <c r="B686" s="67"/>
      <c r="C686" s="67"/>
      <c r="D686" s="67"/>
      <c r="E686" s="67"/>
      <c r="F686" s="67"/>
      <c r="G686" s="67"/>
      <c r="H686" s="67"/>
      <c r="I686" s="67"/>
      <c r="J686" s="67"/>
      <c r="K686" s="67"/>
      <c r="L686" s="67"/>
      <c r="M686" s="67"/>
      <c r="N686" s="67"/>
      <c r="O686" s="66"/>
      <c r="P686" s="66"/>
      <c r="Q686" s="67"/>
      <c r="R686" s="67"/>
      <c r="S686" s="67"/>
      <c r="T686" s="68"/>
      <c r="U686" s="67"/>
      <c r="V686" s="67"/>
      <c r="W686" s="67"/>
      <c r="X686" s="67"/>
      <c r="Y686" s="67"/>
      <c r="Z686" s="67"/>
    </row>
    <row r="687" spans="1:26" ht="30" customHeight="1" x14ac:dyDescent="0.2">
      <c r="A687" s="67"/>
      <c r="B687" s="67"/>
      <c r="C687" s="67"/>
      <c r="D687" s="67"/>
      <c r="E687" s="67"/>
      <c r="F687" s="67"/>
      <c r="G687" s="67"/>
      <c r="H687" s="67"/>
      <c r="I687" s="67"/>
      <c r="J687" s="67"/>
      <c r="K687" s="67"/>
      <c r="L687" s="67"/>
      <c r="M687" s="67"/>
      <c r="N687" s="67"/>
      <c r="O687" s="66"/>
      <c r="P687" s="66"/>
      <c r="Q687" s="67"/>
      <c r="R687" s="67"/>
      <c r="S687" s="67"/>
      <c r="T687" s="68"/>
      <c r="U687" s="67"/>
      <c r="V687" s="67"/>
      <c r="W687" s="67"/>
      <c r="X687" s="67"/>
      <c r="Y687" s="67"/>
      <c r="Z687" s="67"/>
    </row>
    <row r="688" spans="1:26" ht="30" customHeight="1" x14ac:dyDescent="0.2">
      <c r="A688" s="67"/>
      <c r="B688" s="67"/>
      <c r="C688" s="67"/>
      <c r="D688" s="67"/>
      <c r="E688" s="67"/>
      <c r="F688" s="67"/>
      <c r="G688" s="67"/>
      <c r="H688" s="67"/>
      <c r="I688" s="67"/>
      <c r="J688" s="67"/>
      <c r="K688" s="67"/>
      <c r="L688" s="67"/>
      <c r="M688" s="67"/>
      <c r="N688" s="67"/>
      <c r="O688" s="66"/>
      <c r="P688" s="66"/>
      <c r="Q688" s="67"/>
      <c r="R688" s="67"/>
      <c r="S688" s="67"/>
      <c r="T688" s="68"/>
      <c r="U688" s="67"/>
      <c r="V688" s="67"/>
      <c r="W688" s="67"/>
      <c r="X688" s="67"/>
      <c r="Y688" s="67"/>
      <c r="Z688" s="67"/>
    </row>
    <row r="689" spans="1:26" ht="30" customHeight="1" x14ac:dyDescent="0.2">
      <c r="A689" s="67"/>
      <c r="B689" s="67"/>
      <c r="C689" s="67"/>
      <c r="D689" s="67"/>
      <c r="E689" s="67"/>
      <c r="F689" s="67"/>
      <c r="G689" s="67"/>
      <c r="H689" s="67"/>
      <c r="I689" s="67"/>
      <c r="J689" s="67"/>
      <c r="K689" s="67"/>
      <c r="L689" s="67"/>
      <c r="M689" s="67"/>
      <c r="N689" s="67"/>
      <c r="O689" s="66"/>
      <c r="P689" s="66"/>
      <c r="Q689" s="67"/>
      <c r="R689" s="67"/>
      <c r="S689" s="67"/>
      <c r="T689" s="68"/>
      <c r="U689" s="67"/>
      <c r="V689" s="67"/>
      <c r="W689" s="67"/>
      <c r="X689" s="67"/>
      <c r="Y689" s="67"/>
      <c r="Z689" s="67"/>
    </row>
    <row r="690" spans="1:26" ht="30" customHeight="1" x14ac:dyDescent="0.2">
      <c r="A690" s="67"/>
      <c r="B690" s="67"/>
      <c r="C690" s="67"/>
      <c r="D690" s="67"/>
      <c r="E690" s="67"/>
      <c r="F690" s="67"/>
      <c r="G690" s="67"/>
      <c r="H690" s="67"/>
      <c r="I690" s="67"/>
      <c r="J690" s="67"/>
      <c r="K690" s="67"/>
      <c r="L690" s="67"/>
      <c r="M690" s="67"/>
      <c r="N690" s="67"/>
      <c r="O690" s="66"/>
      <c r="P690" s="66"/>
      <c r="Q690" s="67"/>
      <c r="R690" s="67"/>
      <c r="S690" s="67"/>
      <c r="T690" s="68"/>
      <c r="U690" s="67"/>
      <c r="V690" s="67"/>
      <c r="W690" s="67"/>
      <c r="X690" s="67"/>
      <c r="Y690" s="67"/>
      <c r="Z690" s="67"/>
    </row>
    <row r="691" spans="1:26" ht="30" customHeight="1" x14ac:dyDescent="0.2">
      <c r="A691" s="67"/>
      <c r="B691" s="67"/>
      <c r="C691" s="67"/>
      <c r="D691" s="67"/>
      <c r="E691" s="67"/>
      <c r="F691" s="67"/>
      <c r="G691" s="67"/>
      <c r="H691" s="67"/>
      <c r="I691" s="67"/>
      <c r="J691" s="67"/>
      <c r="K691" s="67"/>
      <c r="L691" s="67"/>
      <c r="M691" s="67"/>
      <c r="N691" s="67"/>
      <c r="O691" s="66"/>
      <c r="P691" s="66"/>
      <c r="Q691" s="67"/>
      <c r="R691" s="67"/>
      <c r="S691" s="67"/>
      <c r="T691" s="68"/>
      <c r="U691" s="67"/>
      <c r="V691" s="67"/>
      <c r="W691" s="67"/>
      <c r="X691" s="67"/>
      <c r="Y691" s="67"/>
      <c r="Z691" s="67"/>
    </row>
    <row r="692" spans="1:26" ht="30" customHeight="1" x14ac:dyDescent="0.2">
      <c r="A692" s="67"/>
      <c r="B692" s="67"/>
      <c r="C692" s="67"/>
      <c r="D692" s="67"/>
      <c r="E692" s="67"/>
      <c r="F692" s="67"/>
      <c r="G692" s="67"/>
      <c r="H692" s="67"/>
      <c r="I692" s="67"/>
      <c r="J692" s="67"/>
      <c r="K692" s="67"/>
      <c r="L692" s="67"/>
      <c r="M692" s="67"/>
      <c r="N692" s="67"/>
      <c r="O692" s="66"/>
      <c r="P692" s="66"/>
      <c r="Q692" s="67"/>
      <c r="R692" s="67"/>
      <c r="S692" s="67"/>
      <c r="T692" s="68"/>
      <c r="U692" s="67"/>
      <c r="V692" s="67"/>
      <c r="W692" s="67"/>
      <c r="X692" s="67"/>
      <c r="Y692" s="67"/>
      <c r="Z692" s="67"/>
    </row>
    <row r="693" spans="1:26" ht="30" customHeight="1" x14ac:dyDescent="0.2">
      <c r="A693" s="67"/>
      <c r="B693" s="67"/>
      <c r="C693" s="67"/>
      <c r="D693" s="67"/>
      <c r="E693" s="67"/>
      <c r="F693" s="67"/>
      <c r="G693" s="67"/>
      <c r="H693" s="67"/>
      <c r="I693" s="67"/>
      <c r="J693" s="67"/>
      <c r="K693" s="67"/>
      <c r="L693" s="67"/>
      <c r="M693" s="67"/>
      <c r="N693" s="67"/>
      <c r="O693" s="66"/>
      <c r="P693" s="66"/>
      <c r="Q693" s="67"/>
      <c r="R693" s="67"/>
      <c r="S693" s="67"/>
      <c r="T693" s="68"/>
      <c r="U693" s="67"/>
      <c r="V693" s="67"/>
      <c r="W693" s="67"/>
      <c r="X693" s="67"/>
      <c r="Y693" s="67"/>
      <c r="Z693" s="67"/>
    </row>
    <row r="694" spans="1:26" ht="30" customHeight="1" x14ac:dyDescent="0.2">
      <c r="A694" s="67"/>
      <c r="B694" s="67"/>
      <c r="C694" s="67"/>
      <c r="D694" s="67"/>
      <c r="E694" s="67"/>
      <c r="F694" s="67"/>
      <c r="G694" s="67"/>
      <c r="H694" s="67"/>
      <c r="I694" s="67"/>
      <c r="J694" s="67"/>
      <c r="K694" s="67"/>
      <c r="L694" s="67"/>
      <c r="M694" s="67"/>
      <c r="N694" s="67"/>
      <c r="O694" s="66"/>
      <c r="P694" s="66"/>
      <c r="Q694" s="67"/>
      <c r="R694" s="67"/>
      <c r="S694" s="67"/>
      <c r="T694" s="68"/>
      <c r="U694" s="67"/>
      <c r="V694" s="67"/>
      <c r="W694" s="67"/>
      <c r="X694" s="67"/>
      <c r="Y694" s="67"/>
      <c r="Z694" s="67"/>
    </row>
    <row r="695" spans="1:26" ht="30" customHeight="1" x14ac:dyDescent="0.2">
      <c r="A695" s="67"/>
      <c r="B695" s="67"/>
      <c r="C695" s="67"/>
      <c r="D695" s="67"/>
      <c r="E695" s="67"/>
      <c r="F695" s="67"/>
      <c r="G695" s="67"/>
      <c r="H695" s="67"/>
      <c r="I695" s="67"/>
      <c r="J695" s="67"/>
      <c r="K695" s="67"/>
      <c r="L695" s="67"/>
      <c r="M695" s="67"/>
      <c r="N695" s="67"/>
      <c r="O695" s="66"/>
      <c r="P695" s="66"/>
      <c r="Q695" s="67"/>
      <c r="R695" s="67"/>
      <c r="S695" s="67"/>
      <c r="T695" s="68"/>
      <c r="U695" s="67"/>
      <c r="V695" s="67"/>
      <c r="W695" s="67"/>
      <c r="X695" s="67"/>
      <c r="Y695" s="67"/>
      <c r="Z695" s="67"/>
    </row>
    <row r="696" spans="1:26" ht="30" customHeight="1" x14ac:dyDescent="0.2">
      <c r="A696" s="67"/>
      <c r="B696" s="67"/>
      <c r="C696" s="67"/>
      <c r="D696" s="67"/>
      <c r="E696" s="67"/>
      <c r="F696" s="67"/>
      <c r="G696" s="67"/>
      <c r="H696" s="67"/>
      <c r="I696" s="67"/>
      <c r="J696" s="67"/>
      <c r="K696" s="67"/>
      <c r="L696" s="67"/>
      <c r="M696" s="67"/>
      <c r="N696" s="67"/>
      <c r="O696" s="66"/>
      <c r="P696" s="66"/>
      <c r="Q696" s="67"/>
      <c r="R696" s="67"/>
      <c r="S696" s="67"/>
      <c r="T696" s="68"/>
      <c r="U696" s="67"/>
      <c r="V696" s="67"/>
      <c r="W696" s="67"/>
      <c r="X696" s="67"/>
      <c r="Y696" s="67"/>
      <c r="Z696" s="67"/>
    </row>
    <row r="697" spans="1:26" ht="30" customHeight="1" x14ac:dyDescent="0.2">
      <c r="A697" s="67"/>
      <c r="B697" s="67"/>
      <c r="C697" s="67"/>
      <c r="D697" s="67"/>
      <c r="E697" s="67"/>
      <c r="F697" s="67"/>
      <c r="G697" s="67"/>
      <c r="H697" s="67"/>
      <c r="I697" s="67"/>
      <c r="J697" s="67"/>
      <c r="K697" s="67"/>
      <c r="L697" s="67"/>
      <c r="M697" s="67"/>
      <c r="N697" s="67"/>
      <c r="O697" s="66"/>
      <c r="P697" s="66"/>
      <c r="Q697" s="67"/>
      <c r="R697" s="67"/>
      <c r="S697" s="67"/>
      <c r="T697" s="68"/>
      <c r="U697" s="67"/>
      <c r="V697" s="67"/>
      <c r="W697" s="67"/>
      <c r="X697" s="67"/>
      <c r="Y697" s="67"/>
      <c r="Z697" s="67"/>
    </row>
    <row r="698" spans="1:26" ht="30" customHeight="1" x14ac:dyDescent="0.2">
      <c r="A698" s="67"/>
      <c r="B698" s="67"/>
      <c r="C698" s="67"/>
      <c r="D698" s="67"/>
      <c r="E698" s="67"/>
      <c r="F698" s="67"/>
      <c r="G698" s="67"/>
      <c r="H698" s="67"/>
      <c r="I698" s="67"/>
      <c r="J698" s="67"/>
      <c r="K698" s="67"/>
      <c r="L698" s="67"/>
      <c r="M698" s="67"/>
      <c r="N698" s="67"/>
      <c r="O698" s="66"/>
      <c r="P698" s="66"/>
      <c r="Q698" s="67"/>
      <c r="R698" s="67"/>
      <c r="S698" s="67"/>
      <c r="T698" s="68"/>
      <c r="U698" s="67"/>
      <c r="V698" s="67"/>
      <c r="W698" s="67"/>
      <c r="X698" s="67"/>
      <c r="Y698" s="67"/>
      <c r="Z698" s="67"/>
    </row>
    <row r="699" spans="1:26" ht="30" customHeight="1" x14ac:dyDescent="0.2">
      <c r="A699" s="67"/>
      <c r="B699" s="67"/>
      <c r="C699" s="67"/>
      <c r="D699" s="67"/>
      <c r="E699" s="67"/>
      <c r="F699" s="67"/>
      <c r="G699" s="67"/>
      <c r="H699" s="67"/>
      <c r="I699" s="67"/>
      <c r="J699" s="67"/>
      <c r="K699" s="67"/>
      <c r="L699" s="67"/>
      <c r="M699" s="67"/>
      <c r="N699" s="67"/>
      <c r="O699" s="66"/>
      <c r="P699" s="66"/>
      <c r="Q699" s="67"/>
      <c r="R699" s="67"/>
      <c r="S699" s="67"/>
      <c r="T699" s="68"/>
      <c r="U699" s="67"/>
      <c r="V699" s="67"/>
      <c r="W699" s="67"/>
      <c r="X699" s="67"/>
      <c r="Y699" s="67"/>
      <c r="Z699" s="67"/>
    </row>
    <row r="700" spans="1:26" ht="30" customHeight="1" x14ac:dyDescent="0.2">
      <c r="A700" s="67"/>
      <c r="B700" s="67"/>
      <c r="C700" s="67"/>
      <c r="D700" s="67"/>
      <c r="E700" s="67"/>
      <c r="F700" s="67"/>
      <c r="G700" s="67"/>
      <c r="H700" s="67"/>
      <c r="I700" s="67"/>
      <c r="J700" s="67"/>
      <c r="K700" s="67"/>
      <c r="L700" s="67"/>
      <c r="M700" s="67"/>
      <c r="N700" s="67"/>
      <c r="O700" s="66"/>
      <c r="P700" s="66"/>
      <c r="Q700" s="67"/>
      <c r="R700" s="67"/>
      <c r="S700" s="67"/>
      <c r="T700" s="68"/>
      <c r="U700" s="67"/>
      <c r="V700" s="67"/>
      <c r="W700" s="67"/>
      <c r="X700" s="67"/>
      <c r="Y700" s="67"/>
      <c r="Z700" s="67"/>
    </row>
    <row r="701" spans="1:26" ht="30" customHeight="1" x14ac:dyDescent="0.2">
      <c r="A701" s="67"/>
      <c r="B701" s="67"/>
      <c r="C701" s="67"/>
      <c r="D701" s="67"/>
      <c r="E701" s="67"/>
      <c r="F701" s="67"/>
      <c r="G701" s="67"/>
      <c r="H701" s="67"/>
      <c r="I701" s="67"/>
      <c r="J701" s="67"/>
      <c r="K701" s="67"/>
      <c r="L701" s="67"/>
      <c r="M701" s="67"/>
      <c r="N701" s="67"/>
      <c r="O701" s="66"/>
      <c r="P701" s="66"/>
      <c r="Q701" s="67"/>
      <c r="R701" s="67"/>
      <c r="S701" s="67"/>
      <c r="T701" s="68"/>
      <c r="U701" s="67"/>
      <c r="V701" s="67"/>
      <c r="W701" s="67"/>
      <c r="X701" s="67"/>
      <c r="Y701" s="67"/>
      <c r="Z701" s="67"/>
    </row>
    <row r="702" spans="1:26" ht="30" customHeight="1" x14ac:dyDescent="0.2">
      <c r="A702" s="67"/>
      <c r="B702" s="67"/>
      <c r="C702" s="67"/>
      <c r="D702" s="67"/>
      <c r="E702" s="67"/>
      <c r="F702" s="67"/>
      <c r="G702" s="67"/>
      <c r="H702" s="67"/>
      <c r="I702" s="67"/>
      <c r="J702" s="67"/>
      <c r="K702" s="67"/>
      <c r="L702" s="67"/>
      <c r="M702" s="67"/>
      <c r="N702" s="67"/>
      <c r="O702" s="66"/>
      <c r="P702" s="66"/>
      <c r="Q702" s="67"/>
      <c r="R702" s="67"/>
      <c r="S702" s="67"/>
      <c r="T702" s="68"/>
      <c r="U702" s="67"/>
      <c r="V702" s="67"/>
      <c r="W702" s="67"/>
      <c r="X702" s="67"/>
      <c r="Y702" s="67"/>
      <c r="Z702" s="67"/>
    </row>
    <row r="703" spans="1:26" ht="30" customHeight="1" x14ac:dyDescent="0.2">
      <c r="A703" s="67"/>
      <c r="B703" s="67"/>
      <c r="C703" s="67"/>
      <c r="D703" s="67"/>
      <c r="E703" s="67"/>
      <c r="F703" s="67"/>
      <c r="G703" s="67"/>
      <c r="H703" s="67"/>
      <c r="I703" s="67"/>
      <c r="J703" s="67"/>
      <c r="K703" s="67"/>
      <c r="L703" s="67"/>
      <c r="M703" s="67"/>
      <c r="N703" s="67"/>
      <c r="O703" s="66"/>
      <c r="P703" s="66"/>
      <c r="Q703" s="67"/>
      <c r="R703" s="67"/>
      <c r="S703" s="67"/>
      <c r="T703" s="68"/>
      <c r="U703" s="67"/>
      <c r="V703" s="67"/>
      <c r="W703" s="67"/>
      <c r="X703" s="67"/>
      <c r="Y703" s="67"/>
      <c r="Z703" s="67"/>
    </row>
    <row r="704" spans="1:26" ht="30" customHeight="1" x14ac:dyDescent="0.2">
      <c r="A704" s="67"/>
      <c r="B704" s="67"/>
      <c r="C704" s="67"/>
      <c r="D704" s="67"/>
      <c r="E704" s="67"/>
      <c r="F704" s="67"/>
      <c r="G704" s="67"/>
      <c r="H704" s="67"/>
      <c r="I704" s="67"/>
      <c r="J704" s="67"/>
      <c r="K704" s="67"/>
      <c r="L704" s="67"/>
      <c r="M704" s="67"/>
      <c r="N704" s="67"/>
      <c r="O704" s="66"/>
      <c r="P704" s="66"/>
      <c r="Q704" s="67"/>
      <c r="R704" s="67"/>
      <c r="S704" s="67"/>
      <c r="T704" s="68"/>
      <c r="U704" s="67"/>
      <c r="V704" s="67"/>
      <c r="W704" s="67"/>
      <c r="X704" s="67"/>
      <c r="Y704" s="67"/>
      <c r="Z704" s="67"/>
    </row>
    <row r="705" spans="1:26" ht="30" customHeight="1" x14ac:dyDescent="0.2">
      <c r="A705" s="67"/>
      <c r="B705" s="67"/>
      <c r="C705" s="67"/>
      <c r="D705" s="67"/>
      <c r="E705" s="67"/>
      <c r="F705" s="67"/>
      <c r="G705" s="67"/>
      <c r="H705" s="67"/>
      <c r="I705" s="67"/>
      <c r="J705" s="67"/>
      <c r="K705" s="67"/>
      <c r="L705" s="67"/>
      <c r="M705" s="67"/>
      <c r="N705" s="67"/>
      <c r="O705" s="66"/>
      <c r="P705" s="66"/>
      <c r="Q705" s="67"/>
      <c r="R705" s="67"/>
      <c r="S705" s="67"/>
      <c r="T705" s="68"/>
      <c r="U705" s="67"/>
      <c r="V705" s="67"/>
      <c r="W705" s="67"/>
      <c r="X705" s="67"/>
      <c r="Y705" s="67"/>
      <c r="Z705" s="67"/>
    </row>
    <row r="706" spans="1:26" ht="30" customHeight="1" x14ac:dyDescent="0.2">
      <c r="A706" s="67"/>
      <c r="B706" s="67"/>
      <c r="C706" s="67"/>
      <c r="D706" s="67"/>
      <c r="E706" s="67"/>
      <c r="F706" s="67"/>
      <c r="G706" s="67"/>
      <c r="H706" s="67"/>
      <c r="I706" s="67"/>
      <c r="J706" s="67"/>
      <c r="K706" s="67"/>
      <c r="L706" s="67"/>
      <c r="M706" s="67"/>
      <c r="N706" s="67"/>
      <c r="O706" s="66"/>
      <c r="P706" s="66"/>
      <c r="Q706" s="67"/>
      <c r="R706" s="67"/>
      <c r="S706" s="67"/>
      <c r="T706" s="68"/>
      <c r="U706" s="67"/>
      <c r="V706" s="67"/>
      <c r="W706" s="67"/>
      <c r="X706" s="67"/>
      <c r="Y706" s="67"/>
      <c r="Z706" s="67"/>
    </row>
    <row r="707" spans="1:26" ht="30" customHeight="1" x14ac:dyDescent="0.2">
      <c r="A707" s="67"/>
      <c r="B707" s="67"/>
      <c r="C707" s="67"/>
      <c r="D707" s="67"/>
      <c r="E707" s="67"/>
      <c r="F707" s="67"/>
      <c r="G707" s="67"/>
      <c r="H707" s="67"/>
      <c r="I707" s="67"/>
      <c r="J707" s="67"/>
      <c r="K707" s="67"/>
      <c r="L707" s="67"/>
      <c r="M707" s="67"/>
      <c r="N707" s="67"/>
      <c r="O707" s="66"/>
      <c r="P707" s="66"/>
      <c r="Q707" s="67"/>
      <c r="R707" s="67"/>
      <c r="S707" s="67"/>
      <c r="T707" s="68"/>
      <c r="U707" s="67"/>
      <c r="V707" s="67"/>
      <c r="W707" s="67"/>
      <c r="X707" s="67"/>
      <c r="Y707" s="67"/>
      <c r="Z707" s="67"/>
    </row>
    <row r="708" spans="1:26" ht="30" customHeight="1" x14ac:dyDescent="0.2">
      <c r="A708" s="67"/>
      <c r="B708" s="67"/>
      <c r="C708" s="67"/>
      <c r="D708" s="67"/>
      <c r="E708" s="67"/>
      <c r="F708" s="67"/>
      <c r="G708" s="67"/>
      <c r="H708" s="67"/>
      <c r="I708" s="67"/>
      <c r="J708" s="67"/>
      <c r="K708" s="67"/>
      <c r="L708" s="67"/>
      <c r="M708" s="67"/>
      <c r="N708" s="67"/>
      <c r="O708" s="66"/>
      <c r="P708" s="66"/>
      <c r="Q708" s="67"/>
      <c r="R708" s="67"/>
      <c r="S708" s="67"/>
      <c r="T708" s="68"/>
      <c r="U708" s="67"/>
      <c r="V708" s="67"/>
      <c r="W708" s="67"/>
      <c r="X708" s="67"/>
      <c r="Y708" s="67"/>
      <c r="Z708" s="67"/>
    </row>
    <row r="709" spans="1:26" ht="30" customHeight="1" x14ac:dyDescent="0.2">
      <c r="A709" s="67"/>
      <c r="B709" s="67"/>
      <c r="C709" s="67"/>
      <c r="D709" s="67"/>
      <c r="E709" s="67"/>
      <c r="F709" s="67"/>
      <c r="G709" s="67"/>
      <c r="H709" s="67"/>
      <c r="I709" s="67"/>
      <c r="J709" s="67"/>
      <c r="K709" s="67"/>
      <c r="L709" s="67"/>
      <c r="M709" s="67"/>
      <c r="N709" s="67"/>
      <c r="O709" s="66"/>
      <c r="P709" s="66"/>
      <c r="Q709" s="67"/>
      <c r="R709" s="67"/>
      <c r="S709" s="67"/>
      <c r="T709" s="68"/>
      <c r="U709" s="67"/>
      <c r="V709" s="67"/>
      <c r="W709" s="67"/>
      <c r="X709" s="67"/>
      <c r="Y709" s="67"/>
      <c r="Z709" s="67"/>
    </row>
    <row r="710" spans="1:26" ht="30" customHeight="1" x14ac:dyDescent="0.2">
      <c r="A710" s="67"/>
      <c r="B710" s="67"/>
      <c r="C710" s="67"/>
      <c r="D710" s="67"/>
      <c r="E710" s="67"/>
      <c r="F710" s="67"/>
      <c r="G710" s="67"/>
      <c r="H710" s="67"/>
      <c r="I710" s="67"/>
      <c r="J710" s="67"/>
      <c r="K710" s="67"/>
      <c r="L710" s="67"/>
      <c r="M710" s="67"/>
      <c r="N710" s="67"/>
      <c r="O710" s="66"/>
      <c r="P710" s="66"/>
      <c r="Q710" s="67"/>
      <c r="R710" s="67"/>
      <c r="S710" s="67"/>
      <c r="T710" s="68"/>
      <c r="U710" s="67"/>
      <c r="V710" s="67"/>
      <c r="W710" s="67"/>
      <c r="X710" s="67"/>
      <c r="Y710" s="67"/>
      <c r="Z710" s="67"/>
    </row>
    <row r="711" spans="1:26" ht="30" customHeight="1" x14ac:dyDescent="0.2">
      <c r="A711" s="67"/>
      <c r="B711" s="67"/>
      <c r="C711" s="67"/>
      <c r="D711" s="67"/>
      <c r="E711" s="67"/>
      <c r="F711" s="67"/>
      <c r="G711" s="67"/>
      <c r="H711" s="67"/>
      <c r="I711" s="67"/>
      <c r="J711" s="67"/>
      <c r="K711" s="67"/>
      <c r="L711" s="67"/>
      <c r="M711" s="67"/>
      <c r="N711" s="67"/>
      <c r="O711" s="66"/>
      <c r="P711" s="66"/>
      <c r="Q711" s="67"/>
      <c r="R711" s="67"/>
      <c r="S711" s="67"/>
      <c r="T711" s="68"/>
      <c r="U711" s="67"/>
      <c r="V711" s="67"/>
      <c r="W711" s="67"/>
      <c r="X711" s="67"/>
      <c r="Y711" s="67"/>
      <c r="Z711" s="67"/>
    </row>
    <row r="712" spans="1:26" ht="30" customHeight="1" x14ac:dyDescent="0.2">
      <c r="A712" s="67"/>
      <c r="B712" s="67"/>
      <c r="C712" s="67"/>
      <c r="D712" s="67"/>
      <c r="E712" s="67"/>
      <c r="F712" s="67"/>
      <c r="G712" s="67"/>
      <c r="H712" s="67"/>
      <c r="I712" s="67"/>
      <c r="J712" s="67"/>
      <c r="K712" s="67"/>
      <c r="L712" s="67"/>
      <c r="M712" s="67"/>
      <c r="N712" s="67"/>
      <c r="O712" s="66"/>
      <c r="P712" s="66"/>
      <c r="Q712" s="67"/>
      <c r="R712" s="67"/>
      <c r="S712" s="67"/>
      <c r="T712" s="68"/>
      <c r="U712" s="67"/>
      <c r="V712" s="67"/>
      <c r="W712" s="67"/>
      <c r="X712" s="67"/>
      <c r="Y712" s="67"/>
      <c r="Z712" s="67"/>
    </row>
    <row r="713" spans="1:26" ht="30" customHeight="1" x14ac:dyDescent="0.2">
      <c r="A713" s="67"/>
      <c r="B713" s="67"/>
      <c r="C713" s="67"/>
      <c r="D713" s="67"/>
      <c r="E713" s="67"/>
      <c r="F713" s="67"/>
      <c r="G713" s="67"/>
      <c r="H713" s="67"/>
      <c r="I713" s="67"/>
      <c r="J713" s="67"/>
      <c r="K713" s="67"/>
      <c r="L713" s="67"/>
      <c r="M713" s="67"/>
      <c r="N713" s="67"/>
      <c r="O713" s="66"/>
      <c r="P713" s="66"/>
      <c r="Q713" s="67"/>
      <c r="R713" s="67"/>
      <c r="S713" s="67"/>
      <c r="T713" s="68"/>
      <c r="U713" s="67"/>
      <c r="V713" s="67"/>
      <c r="W713" s="67"/>
      <c r="X713" s="67"/>
      <c r="Y713" s="67"/>
      <c r="Z713" s="67"/>
    </row>
    <row r="714" spans="1:26" ht="30" customHeight="1" x14ac:dyDescent="0.2">
      <c r="A714" s="67"/>
      <c r="B714" s="67"/>
      <c r="C714" s="67"/>
      <c r="D714" s="67"/>
      <c r="E714" s="67"/>
      <c r="F714" s="67"/>
      <c r="G714" s="67"/>
      <c r="H714" s="67"/>
      <c r="I714" s="67"/>
      <c r="J714" s="67"/>
      <c r="K714" s="67"/>
      <c r="L714" s="67"/>
      <c r="M714" s="67"/>
      <c r="N714" s="67"/>
      <c r="O714" s="66"/>
      <c r="P714" s="66"/>
      <c r="Q714" s="67"/>
      <c r="R714" s="67"/>
      <c r="S714" s="67"/>
      <c r="T714" s="68"/>
      <c r="U714" s="67"/>
      <c r="V714" s="67"/>
      <c r="W714" s="67"/>
      <c r="X714" s="67"/>
      <c r="Y714" s="67"/>
      <c r="Z714" s="67"/>
    </row>
    <row r="715" spans="1:26" ht="30" customHeight="1" x14ac:dyDescent="0.2">
      <c r="A715" s="67"/>
      <c r="B715" s="67"/>
      <c r="C715" s="67"/>
      <c r="D715" s="67"/>
      <c r="E715" s="67"/>
      <c r="F715" s="67"/>
      <c r="G715" s="67"/>
      <c r="H715" s="67"/>
      <c r="I715" s="67"/>
      <c r="J715" s="67"/>
      <c r="K715" s="67"/>
      <c r="L715" s="67"/>
      <c r="M715" s="67"/>
      <c r="N715" s="67"/>
      <c r="O715" s="66"/>
      <c r="P715" s="66"/>
      <c r="Q715" s="67"/>
      <c r="R715" s="67"/>
      <c r="S715" s="67"/>
      <c r="T715" s="68"/>
      <c r="U715" s="67"/>
      <c r="V715" s="67"/>
      <c r="W715" s="67"/>
      <c r="X715" s="67"/>
      <c r="Y715" s="67"/>
      <c r="Z715" s="67"/>
    </row>
    <row r="716" spans="1:26" ht="30" customHeight="1" x14ac:dyDescent="0.2">
      <c r="A716" s="67"/>
      <c r="B716" s="67"/>
      <c r="C716" s="67"/>
      <c r="D716" s="67"/>
      <c r="E716" s="67"/>
      <c r="F716" s="67"/>
      <c r="G716" s="67"/>
      <c r="H716" s="67"/>
      <c r="I716" s="67"/>
      <c r="J716" s="67"/>
      <c r="K716" s="67"/>
      <c r="L716" s="67"/>
      <c r="M716" s="67"/>
      <c r="N716" s="67"/>
      <c r="O716" s="66"/>
      <c r="P716" s="66"/>
      <c r="Q716" s="67"/>
      <c r="R716" s="67"/>
      <c r="S716" s="67"/>
      <c r="T716" s="68"/>
      <c r="U716" s="67"/>
      <c r="V716" s="67"/>
      <c r="W716" s="67"/>
      <c r="X716" s="67"/>
      <c r="Y716" s="67"/>
      <c r="Z716" s="67"/>
    </row>
    <row r="717" spans="1:26" ht="30" customHeight="1" x14ac:dyDescent="0.2">
      <c r="A717" s="67"/>
      <c r="B717" s="67"/>
      <c r="C717" s="67"/>
      <c r="D717" s="67"/>
      <c r="E717" s="67"/>
      <c r="F717" s="67"/>
      <c r="G717" s="67"/>
      <c r="H717" s="67"/>
      <c r="I717" s="67"/>
      <c r="J717" s="67"/>
      <c r="K717" s="67"/>
      <c r="L717" s="67"/>
      <c r="M717" s="67"/>
      <c r="N717" s="67"/>
      <c r="O717" s="66"/>
      <c r="P717" s="66"/>
      <c r="Q717" s="67"/>
      <c r="R717" s="67"/>
      <c r="S717" s="67"/>
      <c r="T717" s="68"/>
      <c r="U717" s="67"/>
      <c r="V717" s="67"/>
      <c r="W717" s="67"/>
      <c r="X717" s="67"/>
      <c r="Y717" s="67"/>
      <c r="Z717" s="67"/>
    </row>
    <row r="718" spans="1:26" ht="30" customHeight="1" x14ac:dyDescent="0.2">
      <c r="A718" s="67"/>
      <c r="B718" s="67"/>
      <c r="C718" s="67"/>
      <c r="D718" s="67"/>
      <c r="E718" s="67"/>
      <c r="F718" s="67"/>
      <c r="G718" s="67"/>
      <c r="H718" s="67"/>
      <c r="I718" s="67"/>
      <c r="J718" s="67"/>
      <c r="K718" s="67"/>
      <c r="L718" s="67"/>
      <c r="M718" s="67"/>
      <c r="N718" s="67"/>
      <c r="O718" s="66"/>
      <c r="P718" s="66"/>
      <c r="Q718" s="67"/>
      <c r="R718" s="67"/>
      <c r="S718" s="67"/>
      <c r="T718" s="68"/>
      <c r="U718" s="67"/>
      <c r="V718" s="67"/>
      <c r="W718" s="67"/>
      <c r="X718" s="67"/>
      <c r="Y718" s="67"/>
      <c r="Z718" s="67"/>
    </row>
    <row r="719" spans="1:26" ht="30" customHeight="1" x14ac:dyDescent="0.2">
      <c r="A719" s="67"/>
      <c r="B719" s="67"/>
      <c r="C719" s="67"/>
      <c r="D719" s="67"/>
      <c r="E719" s="67"/>
      <c r="F719" s="67"/>
      <c r="G719" s="67"/>
      <c r="H719" s="67"/>
      <c r="I719" s="67"/>
      <c r="J719" s="67"/>
      <c r="K719" s="67"/>
      <c r="L719" s="67"/>
      <c r="M719" s="67"/>
      <c r="N719" s="67"/>
      <c r="O719" s="66"/>
      <c r="P719" s="66"/>
      <c r="Q719" s="67"/>
      <c r="R719" s="67"/>
      <c r="S719" s="67"/>
      <c r="T719" s="68"/>
      <c r="U719" s="67"/>
      <c r="V719" s="67"/>
      <c r="W719" s="67"/>
      <c r="X719" s="67"/>
      <c r="Y719" s="67"/>
      <c r="Z719" s="67"/>
    </row>
    <row r="720" spans="1:26" ht="30" customHeight="1" x14ac:dyDescent="0.2">
      <c r="A720" s="67"/>
      <c r="B720" s="67"/>
      <c r="C720" s="67"/>
      <c r="D720" s="67"/>
      <c r="E720" s="67"/>
      <c r="F720" s="67"/>
      <c r="G720" s="67"/>
      <c r="H720" s="67"/>
      <c r="I720" s="67"/>
      <c r="J720" s="67"/>
      <c r="K720" s="67"/>
      <c r="L720" s="67"/>
      <c r="M720" s="67"/>
      <c r="N720" s="67"/>
      <c r="O720" s="66"/>
      <c r="P720" s="66"/>
      <c r="Q720" s="67"/>
      <c r="R720" s="67"/>
      <c r="S720" s="67"/>
      <c r="T720" s="68"/>
      <c r="U720" s="67"/>
      <c r="V720" s="67"/>
      <c r="W720" s="67"/>
      <c r="X720" s="67"/>
      <c r="Y720" s="67"/>
      <c r="Z720" s="67"/>
    </row>
    <row r="721" spans="1:26" ht="30" customHeight="1" x14ac:dyDescent="0.2">
      <c r="A721" s="67"/>
      <c r="B721" s="67"/>
      <c r="C721" s="67"/>
      <c r="D721" s="67"/>
      <c r="E721" s="67"/>
      <c r="F721" s="67"/>
      <c r="G721" s="67"/>
      <c r="H721" s="67"/>
      <c r="I721" s="67"/>
      <c r="J721" s="67"/>
      <c r="K721" s="67"/>
      <c r="L721" s="67"/>
      <c r="M721" s="67"/>
      <c r="N721" s="67"/>
      <c r="O721" s="66"/>
      <c r="P721" s="66"/>
      <c r="Q721" s="67"/>
      <c r="R721" s="67"/>
      <c r="S721" s="67"/>
      <c r="T721" s="68"/>
      <c r="U721" s="67"/>
      <c r="V721" s="67"/>
      <c r="W721" s="67"/>
      <c r="X721" s="67"/>
      <c r="Y721" s="67"/>
      <c r="Z721" s="67"/>
    </row>
    <row r="722" spans="1:26" ht="30" customHeight="1" x14ac:dyDescent="0.2">
      <c r="A722" s="67"/>
      <c r="B722" s="67"/>
      <c r="C722" s="67"/>
      <c r="D722" s="67"/>
      <c r="E722" s="67"/>
      <c r="F722" s="67"/>
      <c r="G722" s="67"/>
      <c r="H722" s="67"/>
      <c r="I722" s="67"/>
      <c r="J722" s="67"/>
      <c r="K722" s="67"/>
      <c r="L722" s="67"/>
      <c r="M722" s="67"/>
      <c r="N722" s="67"/>
      <c r="O722" s="66"/>
      <c r="P722" s="66"/>
      <c r="Q722" s="67"/>
      <c r="R722" s="67"/>
      <c r="S722" s="67"/>
      <c r="T722" s="68"/>
      <c r="U722" s="67"/>
      <c r="V722" s="67"/>
      <c r="W722" s="67"/>
      <c r="X722" s="67"/>
      <c r="Y722" s="67"/>
      <c r="Z722" s="67"/>
    </row>
    <row r="723" spans="1:26" ht="30" customHeight="1" x14ac:dyDescent="0.2">
      <c r="A723" s="67"/>
      <c r="B723" s="67"/>
      <c r="C723" s="67"/>
      <c r="D723" s="67"/>
      <c r="E723" s="67"/>
      <c r="F723" s="67"/>
      <c r="G723" s="67"/>
      <c r="H723" s="67"/>
      <c r="I723" s="67"/>
      <c r="J723" s="67"/>
      <c r="K723" s="67"/>
      <c r="L723" s="67"/>
      <c r="M723" s="67"/>
      <c r="N723" s="67"/>
      <c r="O723" s="66"/>
      <c r="P723" s="66"/>
      <c r="Q723" s="67"/>
      <c r="R723" s="67"/>
      <c r="S723" s="67"/>
      <c r="T723" s="68"/>
      <c r="U723" s="67"/>
      <c r="V723" s="67"/>
      <c r="W723" s="67"/>
      <c r="X723" s="67"/>
      <c r="Y723" s="67"/>
      <c r="Z723" s="67"/>
    </row>
    <row r="724" spans="1:26" ht="30" customHeight="1" x14ac:dyDescent="0.2">
      <c r="A724" s="67"/>
      <c r="B724" s="67"/>
      <c r="C724" s="67"/>
      <c r="D724" s="67"/>
      <c r="E724" s="67"/>
      <c r="F724" s="67"/>
      <c r="G724" s="67"/>
      <c r="H724" s="67"/>
      <c r="I724" s="67"/>
      <c r="J724" s="67"/>
      <c r="K724" s="67"/>
      <c r="L724" s="67"/>
      <c r="M724" s="67"/>
      <c r="N724" s="67"/>
      <c r="O724" s="66"/>
      <c r="P724" s="66"/>
      <c r="Q724" s="67"/>
      <c r="R724" s="67"/>
      <c r="S724" s="67"/>
      <c r="T724" s="68"/>
      <c r="U724" s="67"/>
      <c r="V724" s="67"/>
      <c r="W724" s="67"/>
      <c r="X724" s="67"/>
      <c r="Y724" s="67"/>
      <c r="Z724" s="67"/>
    </row>
    <row r="725" spans="1:26" ht="30" customHeight="1" x14ac:dyDescent="0.2">
      <c r="A725" s="67"/>
      <c r="B725" s="67"/>
      <c r="C725" s="67"/>
      <c r="D725" s="67"/>
      <c r="E725" s="67"/>
      <c r="F725" s="67"/>
      <c r="G725" s="67"/>
      <c r="H725" s="67"/>
      <c r="I725" s="67"/>
      <c r="J725" s="67"/>
      <c r="K725" s="67"/>
      <c r="L725" s="67"/>
      <c r="M725" s="67"/>
      <c r="N725" s="67"/>
      <c r="O725" s="66"/>
      <c r="P725" s="66"/>
      <c r="Q725" s="67"/>
      <c r="R725" s="67"/>
      <c r="S725" s="67"/>
      <c r="T725" s="68"/>
      <c r="U725" s="67"/>
      <c r="V725" s="67"/>
      <c r="W725" s="67"/>
      <c r="X725" s="67"/>
      <c r="Y725" s="67"/>
      <c r="Z725" s="67"/>
    </row>
    <row r="726" spans="1:26" ht="30" customHeight="1" x14ac:dyDescent="0.2">
      <c r="A726" s="67"/>
      <c r="B726" s="67"/>
      <c r="C726" s="67"/>
      <c r="D726" s="67"/>
      <c r="E726" s="67"/>
      <c r="F726" s="67"/>
      <c r="G726" s="67"/>
      <c r="H726" s="67"/>
      <c r="I726" s="67"/>
      <c r="J726" s="67"/>
      <c r="K726" s="67"/>
      <c r="L726" s="67"/>
      <c r="M726" s="67"/>
      <c r="N726" s="67"/>
      <c r="O726" s="66"/>
      <c r="P726" s="66"/>
      <c r="Q726" s="67"/>
      <c r="R726" s="67"/>
      <c r="S726" s="67"/>
      <c r="T726" s="68"/>
      <c r="U726" s="67"/>
      <c r="V726" s="67"/>
      <c r="W726" s="67"/>
      <c r="X726" s="67"/>
      <c r="Y726" s="67"/>
      <c r="Z726" s="67"/>
    </row>
    <row r="727" spans="1:26" ht="30" customHeight="1" x14ac:dyDescent="0.2">
      <c r="A727" s="67"/>
      <c r="B727" s="67"/>
      <c r="C727" s="67"/>
      <c r="D727" s="67"/>
      <c r="E727" s="67"/>
      <c r="F727" s="67"/>
      <c r="G727" s="67"/>
      <c r="H727" s="67"/>
      <c r="I727" s="67"/>
      <c r="J727" s="67"/>
      <c r="K727" s="67"/>
      <c r="L727" s="67"/>
      <c r="M727" s="67"/>
      <c r="N727" s="67"/>
      <c r="O727" s="66"/>
      <c r="P727" s="66"/>
      <c r="Q727" s="67"/>
      <c r="R727" s="67"/>
      <c r="S727" s="67"/>
      <c r="T727" s="68"/>
      <c r="U727" s="67"/>
      <c r="V727" s="67"/>
      <c r="W727" s="67"/>
      <c r="X727" s="67"/>
      <c r="Y727" s="67"/>
      <c r="Z727" s="67"/>
    </row>
    <row r="728" spans="1:26" ht="30" customHeight="1" x14ac:dyDescent="0.2">
      <c r="A728" s="67"/>
      <c r="B728" s="67"/>
      <c r="C728" s="67"/>
      <c r="D728" s="67"/>
      <c r="E728" s="67"/>
      <c r="F728" s="67"/>
      <c r="G728" s="67"/>
      <c r="H728" s="67"/>
      <c r="I728" s="67"/>
      <c r="J728" s="67"/>
      <c r="K728" s="67"/>
      <c r="L728" s="67"/>
      <c r="M728" s="67"/>
      <c r="N728" s="67"/>
      <c r="O728" s="66"/>
      <c r="P728" s="66"/>
      <c r="Q728" s="67"/>
      <c r="R728" s="67"/>
      <c r="S728" s="67"/>
      <c r="T728" s="68"/>
      <c r="U728" s="67"/>
      <c r="V728" s="67"/>
      <c r="W728" s="67"/>
      <c r="X728" s="67"/>
      <c r="Y728" s="67"/>
      <c r="Z728" s="67"/>
    </row>
    <row r="729" spans="1:26" ht="30" customHeight="1" x14ac:dyDescent="0.2">
      <c r="A729" s="67"/>
      <c r="B729" s="67"/>
      <c r="C729" s="67"/>
      <c r="D729" s="67"/>
      <c r="E729" s="67"/>
      <c r="F729" s="67"/>
      <c r="G729" s="67"/>
      <c r="H729" s="67"/>
      <c r="I729" s="67"/>
      <c r="J729" s="67"/>
      <c r="K729" s="67"/>
      <c r="L729" s="67"/>
      <c r="M729" s="67"/>
      <c r="N729" s="67"/>
      <c r="O729" s="66"/>
      <c r="P729" s="66"/>
      <c r="Q729" s="67"/>
      <c r="R729" s="67"/>
      <c r="S729" s="67"/>
      <c r="T729" s="68"/>
      <c r="U729" s="67"/>
      <c r="V729" s="67"/>
      <c r="W729" s="67"/>
      <c r="X729" s="67"/>
      <c r="Y729" s="67"/>
      <c r="Z729" s="67"/>
    </row>
    <row r="730" spans="1:26" ht="30" customHeight="1" x14ac:dyDescent="0.2">
      <c r="A730" s="67"/>
      <c r="B730" s="67"/>
      <c r="C730" s="67"/>
      <c r="D730" s="67"/>
      <c r="E730" s="67"/>
      <c r="F730" s="67"/>
      <c r="G730" s="67"/>
      <c r="H730" s="67"/>
      <c r="I730" s="67"/>
      <c r="J730" s="67"/>
      <c r="K730" s="67"/>
      <c r="L730" s="67"/>
      <c r="M730" s="67"/>
      <c r="N730" s="67"/>
      <c r="O730" s="66"/>
      <c r="P730" s="66"/>
      <c r="Q730" s="67"/>
      <c r="R730" s="67"/>
      <c r="S730" s="67"/>
      <c r="T730" s="68"/>
      <c r="U730" s="67"/>
      <c r="V730" s="67"/>
      <c r="W730" s="67"/>
      <c r="X730" s="67"/>
      <c r="Y730" s="67"/>
      <c r="Z730" s="67"/>
    </row>
    <row r="731" spans="1:26" ht="30" customHeight="1" x14ac:dyDescent="0.2">
      <c r="A731" s="67"/>
      <c r="B731" s="67"/>
      <c r="C731" s="67"/>
      <c r="D731" s="67"/>
      <c r="E731" s="67"/>
      <c r="F731" s="67"/>
      <c r="G731" s="67"/>
      <c r="H731" s="67"/>
      <c r="I731" s="67"/>
      <c r="J731" s="67"/>
      <c r="K731" s="67"/>
      <c r="L731" s="67"/>
      <c r="M731" s="67"/>
      <c r="N731" s="67"/>
      <c r="O731" s="66"/>
      <c r="P731" s="66"/>
      <c r="Q731" s="67"/>
      <c r="R731" s="67"/>
      <c r="S731" s="67"/>
      <c r="T731" s="68"/>
      <c r="U731" s="67"/>
      <c r="V731" s="67"/>
      <c r="W731" s="67"/>
      <c r="X731" s="67"/>
      <c r="Y731" s="67"/>
      <c r="Z731" s="67"/>
    </row>
    <row r="732" spans="1:26" ht="30" customHeight="1" x14ac:dyDescent="0.2">
      <c r="A732" s="67"/>
      <c r="B732" s="67"/>
      <c r="C732" s="67"/>
      <c r="D732" s="67"/>
      <c r="E732" s="67"/>
      <c r="F732" s="67"/>
      <c r="G732" s="67"/>
      <c r="H732" s="67"/>
      <c r="I732" s="67"/>
      <c r="J732" s="67"/>
      <c r="K732" s="67"/>
      <c r="L732" s="67"/>
      <c r="M732" s="67"/>
      <c r="N732" s="67"/>
      <c r="O732" s="66"/>
      <c r="P732" s="66"/>
      <c r="Q732" s="67"/>
      <c r="R732" s="67"/>
      <c r="S732" s="67"/>
      <c r="T732" s="68"/>
      <c r="U732" s="67"/>
      <c r="V732" s="67"/>
      <c r="W732" s="67"/>
      <c r="X732" s="67"/>
      <c r="Y732" s="67"/>
      <c r="Z732" s="67"/>
    </row>
    <row r="733" spans="1:26" ht="30" customHeight="1" x14ac:dyDescent="0.2">
      <c r="A733" s="67"/>
      <c r="B733" s="67"/>
      <c r="C733" s="67"/>
      <c r="D733" s="67"/>
      <c r="E733" s="67"/>
      <c r="F733" s="67"/>
      <c r="G733" s="67"/>
      <c r="H733" s="67"/>
      <c r="I733" s="67"/>
      <c r="J733" s="67"/>
      <c r="K733" s="67"/>
      <c r="L733" s="67"/>
      <c r="M733" s="67"/>
      <c r="N733" s="67"/>
      <c r="O733" s="66"/>
      <c r="P733" s="66"/>
      <c r="Q733" s="67"/>
      <c r="R733" s="67"/>
      <c r="S733" s="67"/>
      <c r="T733" s="68"/>
      <c r="U733" s="67"/>
      <c r="V733" s="67"/>
      <c r="W733" s="67"/>
      <c r="X733" s="67"/>
      <c r="Y733" s="67"/>
      <c r="Z733" s="67"/>
    </row>
    <row r="734" spans="1:26" ht="30" customHeight="1" x14ac:dyDescent="0.2">
      <c r="A734" s="67"/>
      <c r="B734" s="67"/>
      <c r="C734" s="67"/>
      <c r="D734" s="67"/>
      <c r="E734" s="67"/>
      <c r="F734" s="67"/>
      <c r="G734" s="67"/>
      <c r="H734" s="67"/>
      <c r="I734" s="67"/>
      <c r="J734" s="67"/>
      <c r="K734" s="67"/>
      <c r="L734" s="67"/>
      <c r="M734" s="67"/>
      <c r="N734" s="67"/>
      <c r="O734" s="66"/>
      <c r="P734" s="66"/>
      <c r="Q734" s="67"/>
      <c r="R734" s="67"/>
      <c r="S734" s="67"/>
      <c r="T734" s="68"/>
      <c r="U734" s="67"/>
      <c r="V734" s="67"/>
      <c r="W734" s="67"/>
      <c r="X734" s="67"/>
      <c r="Y734" s="67"/>
      <c r="Z734" s="67"/>
    </row>
    <row r="735" spans="1:26" ht="30" customHeight="1" x14ac:dyDescent="0.2">
      <c r="A735" s="67"/>
      <c r="B735" s="67"/>
      <c r="C735" s="67"/>
      <c r="D735" s="67"/>
      <c r="E735" s="67"/>
      <c r="F735" s="67"/>
      <c r="G735" s="67"/>
      <c r="H735" s="67"/>
      <c r="I735" s="67"/>
      <c r="J735" s="67"/>
      <c r="K735" s="67"/>
      <c r="L735" s="67"/>
      <c r="M735" s="67"/>
      <c r="N735" s="67"/>
      <c r="O735" s="66"/>
      <c r="P735" s="66"/>
      <c r="Q735" s="67"/>
      <c r="R735" s="67"/>
      <c r="S735" s="67"/>
      <c r="T735" s="68"/>
      <c r="U735" s="67"/>
      <c r="V735" s="67"/>
      <c r="W735" s="67"/>
      <c r="X735" s="67"/>
      <c r="Y735" s="67"/>
      <c r="Z735" s="67"/>
    </row>
    <row r="736" spans="1:26" ht="30" customHeight="1" x14ac:dyDescent="0.2">
      <c r="A736" s="67"/>
      <c r="B736" s="67"/>
      <c r="C736" s="67"/>
      <c r="D736" s="67"/>
      <c r="E736" s="67"/>
      <c r="F736" s="67"/>
      <c r="G736" s="67"/>
      <c r="H736" s="67"/>
      <c r="I736" s="67"/>
      <c r="J736" s="67"/>
      <c r="K736" s="67"/>
      <c r="L736" s="67"/>
      <c r="M736" s="67"/>
      <c r="N736" s="67"/>
      <c r="O736" s="66"/>
      <c r="P736" s="66"/>
      <c r="Q736" s="67"/>
      <c r="R736" s="67"/>
      <c r="S736" s="67"/>
      <c r="T736" s="68"/>
      <c r="U736" s="67"/>
      <c r="V736" s="67"/>
      <c r="W736" s="67"/>
      <c r="X736" s="67"/>
      <c r="Y736" s="67"/>
      <c r="Z736" s="67"/>
    </row>
    <row r="737" spans="1:26" ht="30" customHeight="1" x14ac:dyDescent="0.2">
      <c r="A737" s="67"/>
      <c r="B737" s="67"/>
      <c r="C737" s="67"/>
      <c r="D737" s="67"/>
      <c r="E737" s="67"/>
      <c r="F737" s="67"/>
      <c r="G737" s="67"/>
      <c r="H737" s="67"/>
      <c r="I737" s="67"/>
      <c r="J737" s="67"/>
      <c r="K737" s="67"/>
      <c r="L737" s="67"/>
      <c r="M737" s="67"/>
      <c r="N737" s="67"/>
      <c r="O737" s="66"/>
      <c r="P737" s="66"/>
      <c r="Q737" s="67"/>
      <c r="R737" s="67"/>
      <c r="S737" s="67"/>
      <c r="T737" s="68"/>
      <c r="U737" s="67"/>
      <c r="V737" s="67"/>
      <c r="W737" s="67"/>
      <c r="X737" s="67"/>
      <c r="Y737" s="67"/>
      <c r="Z737" s="67"/>
    </row>
    <row r="738" spans="1:26" ht="30" customHeight="1" x14ac:dyDescent="0.2">
      <c r="A738" s="67"/>
      <c r="B738" s="67"/>
      <c r="C738" s="67"/>
      <c r="D738" s="67"/>
      <c r="E738" s="67"/>
      <c r="F738" s="67"/>
      <c r="G738" s="67"/>
      <c r="H738" s="67"/>
      <c r="I738" s="67"/>
      <c r="J738" s="67"/>
      <c r="K738" s="67"/>
      <c r="L738" s="67"/>
      <c r="M738" s="67"/>
      <c r="N738" s="67"/>
      <c r="O738" s="66"/>
      <c r="P738" s="66"/>
      <c r="Q738" s="67"/>
      <c r="R738" s="67"/>
      <c r="S738" s="67"/>
      <c r="T738" s="68"/>
      <c r="U738" s="67"/>
      <c r="V738" s="67"/>
      <c r="W738" s="67"/>
      <c r="X738" s="67"/>
      <c r="Y738" s="67"/>
      <c r="Z738" s="67"/>
    </row>
    <row r="739" spans="1:26" ht="30" customHeight="1" x14ac:dyDescent="0.2">
      <c r="A739" s="67"/>
      <c r="B739" s="67"/>
      <c r="C739" s="67"/>
      <c r="D739" s="67"/>
      <c r="E739" s="67"/>
      <c r="F739" s="67"/>
      <c r="G739" s="67"/>
      <c r="H739" s="67"/>
      <c r="I739" s="67"/>
      <c r="J739" s="67"/>
      <c r="K739" s="67"/>
      <c r="L739" s="67"/>
      <c r="M739" s="67"/>
      <c r="N739" s="67"/>
      <c r="O739" s="66"/>
      <c r="P739" s="66"/>
      <c r="Q739" s="67"/>
      <c r="R739" s="67"/>
      <c r="S739" s="67"/>
      <c r="T739" s="68"/>
      <c r="U739" s="67"/>
      <c r="V739" s="67"/>
      <c r="W739" s="67"/>
      <c r="X739" s="67"/>
      <c r="Y739" s="67"/>
      <c r="Z739" s="67"/>
    </row>
    <row r="740" spans="1:26" ht="30" customHeight="1" x14ac:dyDescent="0.2">
      <c r="A740" s="67"/>
      <c r="B740" s="67"/>
      <c r="C740" s="67"/>
      <c r="D740" s="67"/>
      <c r="E740" s="67"/>
      <c r="F740" s="67"/>
      <c r="G740" s="67"/>
      <c r="H740" s="67"/>
      <c r="I740" s="67"/>
      <c r="J740" s="67"/>
      <c r="K740" s="67"/>
      <c r="L740" s="67"/>
      <c r="M740" s="67"/>
      <c r="N740" s="67"/>
      <c r="O740" s="66"/>
      <c r="P740" s="66"/>
      <c r="Q740" s="67"/>
      <c r="R740" s="67"/>
      <c r="S740" s="67"/>
      <c r="T740" s="68"/>
      <c r="U740" s="67"/>
      <c r="V740" s="67"/>
      <c r="W740" s="67"/>
      <c r="X740" s="67"/>
      <c r="Y740" s="67"/>
      <c r="Z740" s="67"/>
    </row>
    <row r="741" spans="1:26" ht="30" customHeight="1" x14ac:dyDescent="0.2">
      <c r="A741" s="67"/>
      <c r="B741" s="67"/>
      <c r="C741" s="67"/>
      <c r="D741" s="67"/>
      <c r="E741" s="67"/>
      <c r="F741" s="67"/>
      <c r="G741" s="67"/>
      <c r="H741" s="67"/>
      <c r="I741" s="67"/>
      <c r="J741" s="67"/>
      <c r="K741" s="67"/>
      <c r="L741" s="67"/>
      <c r="M741" s="67"/>
      <c r="N741" s="67"/>
      <c r="O741" s="66"/>
      <c r="P741" s="66"/>
      <c r="Q741" s="67"/>
      <c r="R741" s="67"/>
      <c r="S741" s="67"/>
      <c r="T741" s="68"/>
      <c r="U741" s="67"/>
      <c r="V741" s="67"/>
      <c r="W741" s="67"/>
      <c r="X741" s="67"/>
      <c r="Y741" s="67"/>
      <c r="Z741" s="67"/>
    </row>
    <row r="742" spans="1:26" ht="30" customHeight="1" x14ac:dyDescent="0.2">
      <c r="A742" s="67"/>
      <c r="B742" s="67"/>
      <c r="C742" s="67"/>
      <c r="D742" s="67"/>
      <c r="E742" s="67"/>
      <c r="F742" s="67"/>
      <c r="G742" s="67"/>
      <c r="H742" s="67"/>
      <c r="I742" s="67"/>
      <c r="J742" s="67"/>
      <c r="K742" s="67"/>
      <c r="L742" s="67"/>
      <c r="M742" s="67"/>
      <c r="N742" s="67"/>
      <c r="O742" s="66"/>
      <c r="P742" s="66"/>
      <c r="Q742" s="67"/>
      <c r="R742" s="67"/>
      <c r="S742" s="67"/>
      <c r="T742" s="68"/>
      <c r="U742" s="67"/>
      <c r="V742" s="67"/>
      <c r="W742" s="67"/>
      <c r="X742" s="67"/>
      <c r="Y742" s="67"/>
      <c r="Z742" s="67"/>
    </row>
    <row r="743" spans="1:26" ht="30" customHeight="1" x14ac:dyDescent="0.2">
      <c r="A743" s="67"/>
      <c r="B743" s="67"/>
      <c r="C743" s="67"/>
      <c r="D743" s="67"/>
      <c r="E743" s="67"/>
      <c r="F743" s="67"/>
      <c r="G743" s="67"/>
      <c r="H743" s="67"/>
      <c r="I743" s="67"/>
      <c r="J743" s="67"/>
      <c r="K743" s="67"/>
      <c r="L743" s="67"/>
      <c r="M743" s="67"/>
      <c r="N743" s="67"/>
      <c r="O743" s="66"/>
      <c r="P743" s="66"/>
      <c r="Q743" s="67"/>
      <c r="R743" s="67"/>
      <c r="S743" s="67"/>
      <c r="T743" s="68"/>
      <c r="U743" s="67"/>
      <c r="V743" s="67"/>
      <c r="W743" s="67"/>
      <c r="X743" s="67"/>
      <c r="Y743" s="67"/>
      <c r="Z743" s="67"/>
    </row>
    <row r="744" spans="1:26" ht="30" customHeight="1" x14ac:dyDescent="0.2">
      <c r="A744" s="67"/>
      <c r="B744" s="67"/>
      <c r="C744" s="67"/>
      <c r="D744" s="67"/>
      <c r="E744" s="67"/>
      <c r="F744" s="67"/>
      <c r="G744" s="67"/>
      <c r="H744" s="67"/>
      <c r="I744" s="67"/>
      <c r="J744" s="67"/>
      <c r="K744" s="67"/>
      <c r="L744" s="67"/>
      <c r="M744" s="67"/>
      <c r="N744" s="67"/>
      <c r="O744" s="66"/>
      <c r="P744" s="66"/>
      <c r="Q744" s="67"/>
      <c r="R744" s="67"/>
      <c r="S744" s="67"/>
      <c r="T744" s="68"/>
      <c r="U744" s="67"/>
      <c r="V744" s="67"/>
      <c r="W744" s="67"/>
      <c r="X744" s="67"/>
      <c r="Y744" s="67"/>
      <c r="Z744" s="67"/>
    </row>
    <row r="745" spans="1:26" ht="30" customHeight="1" x14ac:dyDescent="0.2">
      <c r="A745" s="67"/>
      <c r="B745" s="67"/>
      <c r="C745" s="67"/>
      <c r="D745" s="67"/>
      <c r="E745" s="67"/>
      <c r="F745" s="67"/>
      <c r="G745" s="67"/>
      <c r="H745" s="67"/>
      <c r="I745" s="67"/>
      <c r="J745" s="67"/>
      <c r="K745" s="67"/>
      <c r="L745" s="67"/>
      <c r="M745" s="67"/>
      <c r="N745" s="67"/>
      <c r="O745" s="66"/>
      <c r="P745" s="66"/>
      <c r="Q745" s="67"/>
      <c r="R745" s="67"/>
      <c r="S745" s="67"/>
      <c r="T745" s="68"/>
      <c r="U745" s="67"/>
      <c r="V745" s="67"/>
      <c r="W745" s="67"/>
      <c r="X745" s="67"/>
      <c r="Y745" s="67"/>
      <c r="Z745" s="67"/>
    </row>
    <row r="746" spans="1:26" ht="30" customHeight="1" x14ac:dyDescent="0.2">
      <c r="A746" s="67"/>
      <c r="B746" s="67"/>
      <c r="C746" s="67"/>
      <c r="D746" s="67"/>
      <c r="E746" s="67"/>
      <c r="F746" s="67"/>
      <c r="G746" s="67"/>
      <c r="H746" s="67"/>
      <c r="I746" s="67"/>
      <c r="J746" s="67"/>
      <c r="K746" s="67"/>
      <c r="L746" s="67"/>
      <c r="M746" s="67"/>
      <c r="N746" s="67"/>
      <c r="O746" s="66"/>
      <c r="P746" s="66"/>
      <c r="Q746" s="67"/>
      <c r="R746" s="67"/>
      <c r="S746" s="67"/>
      <c r="T746" s="68"/>
      <c r="U746" s="67"/>
      <c r="V746" s="67"/>
      <c r="W746" s="67"/>
      <c r="X746" s="67"/>
      <c r="Y746" s="67"/>
      <c r="Z746" s="67"/>
    </row>
    <row r="747" spans="1:26" ht="30" customHeight="1" x14ac:dyDescent="0.2">
      <c r="A747" s="67"/>
      <c r="B747" s="67"/>
      <c r="C747" s="67"/>
      <c r="D747" s="67"/>
      <c r="E747" s="67"/>
      <c r="F747" s="67"/>
      <c r="G747" s="67"/>
      <c r="H747" s="67"/>
      <c r="I747" s="67"/>
      <c r="J747" s="67"/>
      <c r="K747" s="67"/>
      <c r="L747" s="67"/>
      <c r="M747" s="67"/>
      <c r="N747" s="67"/>
      <c r="O747" s="66"/>
      <c r="P747" s="66"/>
      <c r="Q747" s="67"/>
      <c r="R747" s="67"/>
      <c r="S747" s="67"/>
      <c r="T747" s="68"/>
      <c r="U747" s="67"/>
      <c r="V747" s="67"/>
      <c r="W747" s="67"/>
      <c r="X747" s="67"/>
      <c r="Y747" s="67"/>
      <c r="Z747" s="67"/>
    </row>
    <row r="748" spans="1:26" ht="30" customHeight="1" x14ac:dyDescent="0.2">
      <c r="A748" s="67"/>
      <c r="B748" s="67"/>
      <c r="C748" s="67"/>
      <c r="D748" s="67"/>
      <c r="E748" s="67"/>
      <c r="F748" s="67"/>
      <c r="G748" s="67"/>
      <c r="H748" s="67"/>
      <c r="I748" s="67"/>
      <c r="J748" s="67"/>
      <c r="K748" s="67"/>
      <c r="L748" s="67"/>
      <c r="M748" s="67"/>
      <c r="N748" s="67"/>
      <c r="O748" s="66"/>
      <c r="P748" s="66"/>
      <c r="Q748" s="67"/>
      <c r="R748" s="67"/>
      <c r="S748" s="67"/>
      <c r="T748" s="68"/>
      <c r="U748" s="67"/>
      <c r="V748" s="67"/>
      <c r="W748" s="67"/>
      <c r="X748" s="67"/>
      <c r="Y748" s="67"/>
      <c r="Z748" s="67"/>
    </row>
    <row r="749" spans="1:26" ht="30" customHeight="1" x14ac:dyDescent="0.2">
      <c r="A749" s="67"/>
      <c r="B749" s="67"/>
      <c r="C749" s="67"/>
      <c r="D749" s="67"/>
      <c r="E749" s="67"/>
      <c r="F749" s="67"/>
      <c r="G749" s="67"/>
      <c r="H749" s="67"/>
      <c r="I749" s="67"/>
      <c r="J749" s="67"/>
      <c r="K749" s="67"/>
      <c r="L749" s="67"/>
      <c r="M749" s="67"/>
      <c r="N749" s="67"/>
      <c r="O749" s="66"/>
      <c r="P749" s="66"/>
      <c r="Q749" s="67"/>
      <c r="R749" s="67"/>
      <c r="S749" s="67"/>
      <c r="T749" s="68"/>
      <c r="U749" s="67"/>
      <c r="V749" s="67"/>
      <c r="W749" s="67"/>
      <c r="X749" s="67"/>
      <c r="Y749" s="67"/>
      <c r="Z749" s="67"/>
    </row>
    <row r="750" spans="1:26" ht="30" customHeight="1" x14ac:dyDescent="0.2">
      <c r="A750" s="67"/>
      <c r="B750" s="67"/>
      <c r="C750" s="67"/>
      <c r="D750" s="67"/>
      <c r="E750" s="67"/>
      <c r="F750" s="67"/>
      <c r="G750" s="67"/>
      <c r="H750" s="67"/>
      <c r="I750" s="67"/>
      <c r="J750" s="67"/>
      <c r="K750" s="67"/>
      <c r="L750" s="67"/>
      <c r="M750" s="67"/>
      <c r="N750" s="67"/>
      <c r="O750" s="66"/>
      <c r="P750" s="66"/>
      <c r="Q750" s="67"/>
      <c r="R750" s="67"/>
      <c r="S750" s="67"/>
      <c r="T750" s="68"/>
      <c r="U750" s="67"/>
      <c r="V750" s="67"/>
      <c r="W750" s="67"/>
      <c r="X750" s="67"/>
      <c r="Y750" s="67"/>
      <c r="Z750" s="67"/>
    </row>
    <row r="751" spans="1:26" ht="30" customHeight="1" x14ac:dyDescent="0.2">
      <c r="A751" s="67"/>
      <c r="B751" s="67"/>
      <c r="C751" s="67"/>
      <c r="D751" s="67"/>
      <c r="E751" s="67"/>
      <c r="F751" s="67"/>
      <c r="G751" s="67"/>
      <c r="H751" s="67"/>
      <c r="I751" s="67"/>
      <c r="J751" s="67"/>
      <c r="K751" s="67"/>
      <c r="L751" s="67"/>
      <c r="M751" s="67"/>
      <c r="N751" s="67"/>
      <c r="O751" s="66"/>
      <c r="P751" s="66"/>
      <c r="Q751" s="67"/>
      <c r="R751" s="67"/>
      <c r="S751" s="67"/>
      <c r="T751" s="68"/>
      <c r="U751" s="67"/>
      <c r="V751" s="67"/>
      <c r="W751" s="67"/>
      <c r="X751" s="67"/>
      <c r="Y751" s="67"/>
      <c r="Z751" s="67"/>
    </row>
    <row r="752" spans="1:26" ht="30" customHeight="1" x14ac:dyDescent="0.2">
      <c r="A752" s="67"/>
      <c r="B752" s="67"/>
      <c r="C752" s="67"/>
      <c r="D752" s="67"/>
      <c r="E752" s="67"/>
      <c r="F752" s="67"/>
      <c r="G752" s="67"/>
      <c r="H752" s="67"/>
      <c r="I752" s="67"/>
      <c r="J752" s="67"/>
      <c r="K752" s="67"/>
      <c r="L752" s="67"/>
      <c r="M752" s="67"/>
      <c r="N752" s="67"/>
      <c r="O752" s="66"/>
      <c r="P752" s="66"/>
      <c r="Q752" s="67"/>
      <c r="R752" s="67"/>
      <c r="S752" s="67"/>
      <c r="T752" s="68"/>
      <c r="U752" s="67"/>
      <c r="V752" s="67"/>
      <c r="W752" s="67"/>
      <c r="X752" s="67"/>
      <c r="Y752" s="67"/>
      <c r="Z752" s="67"/>
    </row>
    <row r="753" spans="1:26" ht="30" customHeight="1" x14ac:dyDescent="0.2">
      <c r="A753" s="67"/>
      <c r="B753" s="67"/>
      <c r="C753" s="67"/>
      <c r="D753" s="67"/>
      <c r="E753" s="67"/>
      <c r="F753" s="67"/>
      <c r="G753" s="67"/>
      <c r="H753" s="67"/>
      <c r="I753" s="67"/>
      <c r="J753" s="67"/>
      <c r="K753" s="67"/>
      <c r="L753" s="67"/>
      <c r="M753" s="67"/>
      <c r="N753" s="67"/>
      <c r="O753" s="66"/>
      <c r="P753" s="66"/>
      <c r="Q753" s="67"/>
      <c r="R753" s="67"/>
      <c r="S753" s="67"/>
      <c r="T753" s="68"/>
      <c r="U753" s="67"/>
      <c r="V753" s="67"/>
      <c r="W753" s="67"/>
      <c r="X753" s="67"/>
      <c r="Y753" s="67"/>
      <c r="Z753" s="67"/>
    </row>
    <row r="754" spans="1:26" ht="30" customHeight="1" x14ac:dyDescent="0.2">
      <c r="A754" s="67"/>
      <c r="B754" s="67"/>
      <c r="C754" s="67"/>
      <c r="D754" s="67"/>
      <c r="E754" s="67"/>
      <c r="F754" s="67"/>
      <c r="G754" s="67"/>
      <c r="H754" s="67"/>
      <c r="I754" s="67"/>
      <c r="J754" s="67"/>
      <c r="K754" s="67"/>
      <c r="L754" s="67"/>
      <c r="M754" s="67"/>
      <c r="N754" s="67"/>
      <c r="O754" s="66"/>
      <c r="P754" s="66"/>
      <c r="Q754" s="67"/>
      <c r="R754" s="67"/>
      <c r="S754" s="67"/>
      <c r="T754" s="68"/>
      <c r="U754" s="67"/>
      <c r="V754" s="67"/>
      <c r="W754" s="67"/>
      <c r="X754" s="67"/>
      <c r="Y754" s="67"/>
      <c r="Z754" s="67"/>
    </row>
    <row r="755" spans="1:26" ht="30" customHeight="1" x14ac:dyDescent="0.2">
      <c r="A755" s="67"/>
      <c r="B755" s="67"/>
      <c r="C755" s="67"/>
      <c r="D755" s="67"/>
      <c r="E755" s="67"/>
      <c r="F755" s="67"/>
      <c r="G755" s="67"/>
      <c r="H755" s="67"/>
      <c r="I755" s="67"/>
      <c r="J755" s="67"/>
      <c r="K755" s="67"/>
      <c r="L755" s="67"/>
      <c r="M755" s="67"/>
      <c r="N755" s="67"/>
      <c r="O755" s="66"/>
      <c r="P755" s="66"/>
      <c r="Q755" s="67"/>
      <c r="R755" s="67"/>
      <c r="S755" s="67"/>
      <c r="T755" s="68"/>
      <c r="U755" s="67"/>
      <c r="V755" s="67"/>
      <c r="W755" s="67"/>
      <c r="X755" s="67"/>
      <c r="Y755" s="67"/>
      <c r="Z755" s="67"/>
    </row>
    <row r="756" spans="1:26" ht="30" customHeight="1" x14ac:dyDescent="0.2">
      <c r="A756" s="67"/>
      <c r="B756" s="67"/>
      <c r="C756" s="67"/>
      <c r="D756" s="67"/>
      <c r="E756" s="67"/>
      <c r="F756" s="67"/>
      <c r="G756" s="67"/>
      <c r="H756" s="67"/>
      <c r="I756" s="67"/>
      <c r="J756" s="67"/>
      <c r="K756" s="67"/>
      <c r="L756" s="67"/>
      <c r="M756" s="67"/>
      <c r="N756" s="67"/>
      <c r="O756" s="66"/>
      <c r="P756" s="66"/>
      <c r="Q756" s="67"/>
      <c r="R756" s="67"/>
      <c r="S756" s="67"/>
      <c r="T756" s="68"/>
      <c r="U756" s="67"/>
      <c r="V756" s="67"/>
      <c r="W756" s="67"/>
      <c r="X756" s="67"/>
      <c r="Y756" s="67"/>
      <c r="Z756" s="67"/>
    </row>
    <row r="757" spans="1:26" ht="30" customHeight="1" x14ac:dyDescent="0.2">
      <c r="A757" s="67"/>
      <c r="B757" s="67"/>
      <c r="C757" s="67"/>
      <c r="D757" s="67"/>
      <c r="E757" s="67"/>
      <c r="F757" s="67"/>
      <c r="G757" s="67"/>
      <c r="H757" s="67"/>
      <c r="I757" s="67"/>
      <c r="J757" s="67"/>
      <c r="K757" s="67"/>
      <c r="L757" s="67"/>
      <c r="M757" s="67"/>
      <c r="N757" s="67"/>
      <c r="O757" s="66"/>
      <c r="P757" s="66"/>
      <c r="Q757" s="67"/>
      <c r="R757" s="67"/>
      <c r="S757" s="67"/>
      <c r="T757" s="68"/>
      <c r="U757" s="67"/>
      <c r="V757" s="67"/>
      <c r="W757" s="67"/>
      <c r="X757" s="67"/>
      <c r="Y757" s="67"/>
      <c r="Z757" s="67"/>
    </row>
    <row r="758" spans="1:26" ht="30" customHeight="1" x14ac:dyDescent="0.2">
      <c r="A758" s="67"/>
      <c r="B758" s="67"/>
      <c r="C758" s="67"/>
      <c r="D758" s="67"/>
      <c r="E758" s="67"/>
      <c r="F758" s="67"/>
      <c r="G758" s="67"/>
      <c r="H758" s="67"/>
      <c r="I758" s="67"/>
      <c r="J758" s="67"/>
      <c r="K758" s="67"/>
      <c r="L758" s="67"/>
      <c r="M758" s="67"/>
      <c r="N758" s="67"/>
      <c r="O758" s="66"/>
      <c r="P758" s="66"/>
      <c r="Q758" s="67"/>
      <c r="R758" s="67"/>
      <c r="S758" s="67"/>
      <c r="T758" s="68"/>
      <c r="U758" s="67"/>
      <c r="V758" s="67"/>
      <c r="W758" s="67"/>
      <c r="X758" s="67"/>
      <c r="Y758" s="67"/>
      <c r="Z758" s="67"/>
    </row>
    <row r="759" spans="1:26" ht="30" customHeight="1" x14ac:dyDescent="0.2">
      <c r="A759" s="67"/>
      <c r="B759" s="67"/>
      <c r="C759" s="67"/>
      <c r="D759" s="67"/>
      <c r="E759" s="67"/>
      <c r="F759" s="67"/>
      <c r="G759" s="67"/>
      <c r="H759" s="67"/>
      <c r="I759" s="67"/>
      <c r="J759" s="67"/>
      <c r="K759" s="67"/>
      <c r="L759" s="67"/>
      <c r="M759" s="67"/>
      <c r="N759" s="67"/>
      <c r="O759" s="66"/>
      <c r="P759" s="66"/>
      <c r="Q759" s="67"/>
      <c r="R759" s="67"/>
      <c r="S759" s="67"/>
      <c r="T759" s="68"/>
      <c r="U759" s="67"/>
      <c r="V759" s="67"/>
      <c r="W759" s="67"/>
      <c r="X759" s="67"/>
      <c r="Y759" s="67"/>
      <c r="Z759" s="67"/>
    </row>
    <row r="760" spans="1:26" ht="30" customHeight="1" x14ac:dyDescent="0.2">
      <c r="A760" s="67"/>
      <c r="B760" s="67"/>
      <c r="C760" s="67"/>
      <c r="D760" s="67"/>
      <c r="E760" s="67"/>
      <c r="F760" s="67"/>
      <c r="G760" s="67"/>
      <c r="H760" s="67"/>
      <c r="I760" s="67"/>
      <c r="J760" s="67"/>
      <c r="K760" s="67"/>
      <c r="L760" s="67"/>
      <c r="M760" s="67"/>
      <c r="N760" s="67"/>
      <c r="O760" s="66"/>
      <c r="P760" s="66"/>
      <c r="Q760" s="67"/>
      <c r="R760" s="67"/>
      <c r="S760" s="67"/>
      <c r="T760" s="68"/>
      <c r="U760" s="67"/>
      <c r="V760" s="67"/>
      <c r="W760" s="67"/>
      <c r="X760" s="67"/>
      <c r="Y760" s="67"/>
      <c r="Z760" s="67"/>
    </row>
    <row r="761" spans="1:26" ht="30" customHeight="1" x14ac:dyDescent="0.2">
      <c r="A761" s="67"/>
      <c r="B761" s="67"/>
      <c r="C761" s="67"/>
      <c r="D761" s="67"/>
      <c r="E761" s="67"/>
      <c r="F761" s="67"/>
      <c r="G761" s="67"/>
      <c r="H761" s="67"/>
      <c r="I761" s="67"/>
      <c r="J761" s="67"/>
      <c r="K761" s="67"/>
      <c r="L761" s="67"/>
      <c r="M761" s="67"/>
      <c r="N761" s="67"/>
      <c r="O761" s="66"/>
      <c r="P761" s="66"/>
      <c r="Q761" s="67"/>
      <c r="R761" s="67"/>
      <c r="S761" s="67"/>
      <c r="T761" s="68"/>
      <c r="U761" s="67"/>
      <c r="V761" s="67"/>
      <c r="W761" s="67"/>
      <c r="X761" s="67"/>
      <c r="Y761" s="67"/>
      <c r="Z761" s="67"/>
    </row>
    <row r="762" spans="1:26" ht="30" customHeight="1" x14ac:dyDescent="0.2">
      <c r="A762" s="67"/>
      <c r="B762" s="67"/>
      <c r="C762" s="67"/>
      <c r="D762" s="67"/>
      <c r="E762" s="67"/>
      <c r="F762" s="67"/>
      <c r="G762" s="67"/>
      <c r="H762" s="67"/>
      <c r="I762" s="67"/>
      <c r="J762" s="67"/>
      <c r="K762" s="67"/>
      <c r="L762" s="67"/>
      <c r="M762" s="67"/>
      <c r="N762" s="67"/>
      <c r="O762" s="66"/>
      <c r="P762" s="66"/>
      <c r="Q762" s="67"/>
      <c r="R762" s="67"/>
      <c r="S762" s="67"/>
      <c r="T762" s="68"/>
      <c r="U762" s="67"/>
      <c r="V762" s="67"/>
      <c r="W762" s="67"/>
      <c r="X762" s="67"/>
      <c r="Y762" s="67"/>
      <c r="Z762" s="67"/>
    </row>
    <row r="763" spans="1:26" ht="30" customHeight="1" x14ac:dyDescent="0.2">
      <c r="A763" s="67"/>
      <c r="B763" s="67"/>
      <c r="C763" s="67"/>
      <c r="D763" s="67"/>
      <c r="E763" s="67"/>
      <c r="F763" s="67"/>
      <c r="G763" s="67"/>
      <c r="H763" s="67"/>
      <c r="I763" s="67"/>
      <c r="J763" s="67"/>
      <c r="K763" s="67"/>
      <c r="L763" s="67"/>
      <c r="M763" s="67"/>
      <c r="N763" s="67"/>
      <c r="O763" s="66"/>
      <c r="P763" s="66"/>
      <c r="Q763" s="67"/>
      <c r="R763" s="67"/>
      <c r="S763" s="67"/>
      <c r="T763" s="68"/>
      <c r="U763" s="67"/>
      <c r="V763" s="67"/>
      <c r="W763" s="67"/>
      <c r="X763" s="67"/>
      <c r="Y763" s="67"/>
      <c r="Z763" s="67"/>
    </row>
    <row r="764" spans="1:26" ht="30" customHeight="1" x14ac:dyDescent="0.2">
      <c r="A764" s="67"/>
      <c r="B764" s="67"/>
      <c r="C764" s="67"/>
      <c r="D764" s="67"/>
      <c r="E764" s="67"/>
      <c r="F764" s="67"/>
      <c r="G764" s="67"/>
      <c r="H764" s="67"/>
      <c r="I764" s="67"/>
      <c r="J764" s="67"/>
      <c r="K764" s="67"/>
      <c r="L764" s="67"/>
      <c r="M764" s="67"/>
      <c r="N764" s="67"/>
      <c r="O764" s="66"/>
      <c r="P764" s="66"/>
      <c r="Q764" s="67"/>
      <c r="R764" s="67"/>
      <c r="S764" s="67"/>
      <c r="T764" s="68"/>
      <c r="U764" s="67"/>
      <c r="V764" s="67"/>
      <c r="W764" s="67"/>
      <c r="X764" s="67"/>
      <c r="Y764" s="67"/>
      <c r="Z764" s="67"/>
    </row>
    <row r="765" spans="1:26" ht="30" customHeight="1" x14ac:dyDescent="0.2">
      <c r="A765" s="67"/>
      <c r="B765" s="67"/>
      <c r="C765" s="67"/>
      <c r="D765" s="67"/>
      <c r="E765" s="67"/>
      <c r="F765" s="67"/>
      <c r="G765" s="67"/>
      <c r="H765" s="67"/>
      <c r="I765" s="67"/>
      <c r="J765" s="67"/>
      <c r="K765" s="67"/>
      <c r="L765" s="67"/>
      <c r="M765" s="67"/>
      <c r="N765" s="67"/>
      <c r="O765" s="66"/>
      <c r="P765" s="66"/>
      <c r="Q765" s="67"/>
      <c r="R765" s="67"/>
      <c r="S765" s="67"/>
      <c r="T765" s="68"/>
      <c r="U765" s="67"/>
      <c r="V765" s="67"/>
      <c r="W765" s="67"/>
      <c r="X765" s="67"/>
      <c r="Y765" s="67"/>
      <c r="Z765" s="67"/>
    </row>
    <row r="766" spans="1:26" ht="30" customHeight="1" x14ac:dyDescent="0.2">
      <c r="A766" s="67"/>
      <c r="B766" s="67"/>
      <c r="C766" s="67"/>
      <c r="D766" s="67"/>
      <c r="E766" s="67"/>
      <c r="F766" s="67"/>
      <c r="G766" s="67"/>
      <c r="H766" s="67"/>
      <c r="I766" s="67"/>
      <c r="J766" s="67"/>
      <c r="K766" s="67"/>
      <c r="L766" s="67"/>
      <c r="M766" s="67"/>
      <c r="N766" s="67"/>
      <c r="O766" s="66"/>
      <c r="P766" s="66"/>
      <c r="Q766" s="67"/>
      <c r="R766" s="67"/>
      <c r="S766" s="67"/>
      <c r="T766" s="68"/>
      <c r="U766" s="67"/>
      <c r="V766" s="67"/>
      <c r="W766" s="67"/>
      <c r="X766" s="67"/>
      <c r="Y766" s="67"/>
      <c r="Z766" s="67"/>
    </row>
    <row r="767" spans="1:26" ht="30" customHeight="1" x14ac:dyDescent="0.2">
      <c r="A767" s="67"/>
      <c r="B767" s="67"/>
      <c r="C767" s="67"/>
      <c r="D767" s="67"/>
      <c r="E767" s="67"/>
      <c r="F767" s="67"/>
      <c r="G767" s="67"/>
      <c r="H767" s="67"/>
      <c r="I767" s="67"/>
      <c r="J767" s="67"/>
      <c r="K767" s="67"/>
      <c r="L767" s="67"/>
      <c r="M767" s="67"/>
      <c r="N767" s="67"/>
      <c r="O767" s="66"/>
      <c r="P767" s="66"/>
      <c r="Q767" s="67"/>
      <c r="R767" s="67"/>
      <c r="S767" s="67"/>
      <c r="T767" s="68"/>
      <c r="U767" s="67"/>
      <c r="V767" s="67"/>
      <c r="W767" s="67"/>
      <c r="X767" s="67"/>
      <c r="Y767" s="67"/>
      <c r="Z767" s="67"/>
    </row>
    <row r="768" spans="1:26" ht="30" customHeight="1" x14ac:dyDescent="0.2">
      <c r="A768" s="67"/>
      <c r="B768" s="67"/>
      <c r="C768" s="67"/>
      <c r="D768" s="67"/>
      <c r="E768" s="67"/>
      <c r="F768" s="67"/>
      <c r="G768" s="67"/>
      <c r="H768" s="67"/>
      <c r="I768" s="67"/>
      <c r="J768" s="67"/>
      <c r="K768" s="67"/>
      <c r="L768" s="67"/>
      <c r="M768" s="67"/>
      <c r="N768" s="67"/>
      <c r="O768" s="66"/>
      <c r="P768" s="66"/>
      <c r="Q768" s="67"/>
      <c r="R768" s="67"/>
      <c r="S768" s="67"/>
      <c r="T768" s="68"/>
      <c r="U768" s="67"/>
      <c r="V768" s="67"/>
      <c r="W768" s="67"/>
      <c r="X768" s="67"/>
      <c r="Y768" s="67"/>
      <c r="Z768" s="67"/>
    </row>
    <row r="769" spans="1:26" ht="30" customHeight="1" x14ac:dyDescent="0.2">
      <c r="A769" s="67"/>
      <c r="B769" s="67"/>
      <c r="C769" s="67"/>
      <c r="D769" s="67"/>
      <c r="E769" s="67"/>
      <c r="F769" s="67"/>
      <c r="G769" s="67"/>
      <c r="H769" s="67"/>
      <c r="I769" s="67"/>
      <c r="J769" s="67"/>
      <c r="K769" s="67"/>
      <c r="L769" s="67"/>
      <c r="M769" s="67"/>
      <c r="N769" s="67"/>
      <c r="O769" s="66"/>
      <c r="P769" s="66"/>
      <c r="Q769" s="67"/>
      <c r="R769" s="67"/>
      <c r="S769" s="67"/>
      <c r="T769" s="68"/>
      <c r="U769" s="67"/>
      <c r="V769" s="67"/>
      <c r="W769" s="67"/>
      <c r="X769" s="67"/>
      <c r="Y769" s="67"/>
      <c r="Z769" s="67"/>
    </row>
    <row r="770" spans="1:26" ht="30" customHeight="1" x14ac:dyDescent="0.2">
      <c r="A770" s="67"/>
      <c r="B770" s="67"/>
      <c r="C770" s="67"/>
      <c r="D770" s="67"/>
      <c r="E770" s="67"/>
      <c r="F770" s="67"/>
      <c r="G770" s="67"/>
      <c r="H770" s="67"/>
      <c r="I770" s="67"/>
      <c r="J770" s="67"/>
      <c r="K770" s="67"/>
      <c r="L770" s="67"/>
      <c r="M770" s="67"/>
      <c r="N770" s="67"/>
      <c r="O770" s="66"/>
      <c r="P770" s="66"/>
      <c r="Q770" s="67"/>
      <c r="R770" s="67"/>
      <c r="S770" s="67"/>
      <c r="T770" s="68"/>
      <c r="U770" s="67"/>
      <c r="V770" s="67"/>
      <c r="W770" s="67"/>
      <c r="X770" s="67"/>
      <c r="Y770" s="67"/>
      <c r="Z770" s="67"/>
    </row>
    <row r="771" spans="1:26" ht="30" customHeight="1" x14ac:dyDescent="0.2">
      <c r="A771" s="67"/>
      <c r="B771" s="67"/>
      <c r="C771" s="67"/>
      <c r="D771" s="67"/>
      <c r="E771" s="67"/>
      <c r="F771" s="67"/>
      <c r="G771" s="67"/>
      <c r="H771" s="67"/>
      <c r="I771" s="67"/>
      <c r="J771" s="67"/>
      <c r="K771" s="67"/>
      <c r="L771" s="67"/>
      <c r="M771" s="67"/>
      <c r="N771" s="67"/>
      <c r="O771" s="66"/>
      <c r="P771" s="66"/>
      <c r="Q771" s="67"/>
      <c r="R771" s="67"/>
      <c r="S771" s="67"/>
      <c r="T771" s="68"/>
      <c r="U771" s="67"/>
      <c r="V771" s="67"/>
      <c r="W771" s="67"/>
      <c r="X771" s="67"/>
      <c r="Y771" s="67"/>
      <c r="Z771" s="67"/>
    </row>
    <row r="772" spans="1:26" ht="30" customHeight="1" x14ac:dyDescent="0.2">
      <c r="A772" s="67"/>
      <c r="B772" s="67"/>
      <c r="C772" s="67"/>
      <c r="D772" s="67"/>
      <c r="E772" s="67"/>
      <c r="F772" s="67"/>
      <c r="G772" s="67"/>
      <c r="H772" s="67"/>
      <c r="I772" s="67"/>
      <c r="J772" s="67"/>
      <c r="K772" s="67"/>
      <c r="L772" s="67"/>
      <c r="M772" s="67"/>
      <c r="N772" s="67"/>
      <c r="O772" s="66"/>
      <c r="P772" s="66"/>
      <c r="Q772" s="67"/>
      <c r="R772" s="67"/>
      <c r="S772" s="67"/>
      <c r="T772" s="68"/>
      <c r="U772" s="67"/>
      <c r="V772" s="67"/>
      <c r="W772" s="67"/>
      <c r="X772" s="67"/>
      <c r="Y772" s="67"/>
      <c r="Z772" s="67"/>
    </row>
    <row r="773" spans="1:26" ht="30" customHeight="1" x14ac:dyDescent="0.2">
      <c r="A773" s="67"/>
      <c r="B773" s="67"/>
      <c r="C773" s="67"/>
      <c r="D773" s="67"/>
      <c r="E773" s="67"/>
      <c r="F773" s="67"/>
      <c r="G773" s="67"/>
      <c r="H773" s="67"/>
      <c r="I773" s="67"/>
      <c r="J773" s="67"/>
      <c r="K773" s="67"/>
      <c r="L773" s="67"/>
      <c r="M773" s="67"/>
      <c r="N773" s="67"/>
      <c r="O773" s="66"/>
      <c r="P773" s="66"/>
      <c r="Q773" s="67"/>
      <c r="R773" s="67"/>
      <c r="S773" s="67"/>
      <c r="T773" s="68"/>
      <c r="U773" s="67"/>
      <c r="V773" s="67"/>
      <c r="W773" s="67"/>
      <c r="X773" s="67"/>
      <c r="Y773" s="67"/>
      <c r="Z773" s="67"/>
    </row>
    <row r="774" spans="1:26" ht="30" customHeight="1" x14ac:dyDescent="0.2">
      <c r="A774" s="67"/>
      <c r="B774" s="67"/>
      <c r="C774" s="67"/>
      <c r="D774" s="67"/>
      <c r="E774" s="67"/>
      <c r="F774" s="67"/>
      <c r="G774" s="67"/>
      <c r="H774" s="67"/>
      <c r="I774" s="67"/>
      <c r="J774" s="67"/>
      <c r="K774" s="67"/>
      <c r="L774" s="67"/>
      <c r="M774" s="67"/>
      <c r="N774" s="67"/>
      <c r="O774" s="66"/>
      <c r="P774" s="66"/>
      <c r="Q774" s="67"/>
      <c r="R774" s="67"/>
      <c r="S774" s="67"/>
      <c r="T774" s="68"/>
      <c r="U774" s="67"/>
      <c r="V774" s="67"/>
      <c r="W774" s="67"/>
      <c r="X774" s="67"/>
      <c r="Y774" s="67"/>
      <c r="Z774" s="67"/>
    </row>
    <row r="775" spans="1:26" ht="30" customHeight="1" x14ac:dyDescent="0.2">
      <c r="A775" s="67"/>
      <c r="B775" s="67"/>
      <c r="C775" s="67"/>
      <c r="D775" s="67"/>
      <c r="E775" s="67"/>
      <c r="F775" s="67"/>
      <c r="G775" s="67"/>
      <c r="H775" s="67"/>
      <c r="I775" s="67"/>
      <c r="J775" s="67"/>
      <c r="K775" s="67"/>
      <c r="L775" s="67"/>
      <c r="M775" s="67"/>
      <c r="N775" s="67"/>
      <c r="O775" s="66"/>
      <c r="P775" s="66"/>
      <c r="Q775" s="67"/>
      <c r="R775" s="67"/>
      <c r="S775" s="67"/>
      <c r="T775" s="68"/>
      <c r="U775" s="67"/>
      <c r="V775" s="67"/>
      <c r="W775" s="67"/>
      <c r="X775" s="67"/>
      <c r="Y775" s="67"/>
      <c r="Z775" s="67"/>
    </row>
    <row r="776" spans="1:26" ht="30" customHeight="1" x14ac:dyDescent="0.2">
      <c r="A776" s="67"/>
      <c r="B776" s="67"/>
      <c r="C776" s="67"/>
      <c r="D776" s="67"/>
      <c r="E776" s="67"/>
      <c r="F776" s="67"/>
      <c r="G776" s="67"/>
      <c r="H776" s="67"/>
      <c r="I776" s="67"/>
      <c r="J776" s="67"/>
      <c r="K776" s="67"/>
      <c r="L776" s="67"/>
      <c r="M776" s="67"/>
      <c r="N776" s="67"/>
      <c r="O776" s="66"/>
      <c r="P776" s="66"/>
      <c r="Q776" s="67"/>
      <c r="R776" s="67"/>
      <c r="S776" s="67"/>
      <c r="T776" s="68"/>
      <c r="U776" s="67"/>
      <c r="V776" s="67"/>
      <c r="W776" s="67"/>
      <c r="X776" s="67"/>
      <c r="Y776" s="67"/>
      <c r="Z776" s="67"/>
    </row>
    <row r="777" spans="1:26" ht="30" customHeight="1" x14ac:dyDescent="0.2">
      <c r="A777" s="67"/>
      <c r="B777" s="67"/>
      <c r="C777" s="67"/>
      <c r="D777" s="67"/>
      <c r="E777" s="67"/>
      <c r="F777" s="67"/>
      <c r="G777" s="67"/>
      <c r="H777" s="67"/>
      <c r="I777" s="67"/>
      <c r="J777" s="67"/>
      <c r="K777" s="67"/>
      <c r="L777" s="67"/>
      <c r="M777" s="67"/>
      <c r="N777" s="67"/>
      <c r="O777" s="66"/>
      <c r="P777" s="66"/>
      <c r="Q777" s="67"/>
      <c r="R777" s="67"/>
      <c r="S777" s="67"/>
      <c r="T777" s="68"/>
      <c r="U777" s="67"/>
      <c r="V777" s="67"/>
      <c r="W777" s="67"/>
      <c r="X777" s="67"/>
      <c r="Y777" s="67"/>
      <c r="Z777" s="67"/>
    </row>
    <row r="778" spans="1:26" ht="30" customHeight="1" x14ac:dyDescent="0.2">
      <c r="A778" s="67"/>
      <c r="B778" s="67"/>
      <c r="C778" s="67"/>
      <c r="D778" s="67"/>
      <c r="E778" s="67"/>
      <c r="F778" s="67"/>
      <c r="G778" s="67"/>
      <c r="H778" s="67"/>
      <c r="I778" s="67"/>
      <c r="J778" s="67"/>
      <c r="K778" s="67"/>
      <c r="L778" s="67"/>
      <c r="M778" s="67"/>
      <c r="N778" s="67"/>
      <c r="O778" s="66"/>
      <c r="P778" s="66"/>
      <c r="Q778" s="67"/>
      <c r="R778" s="67"/>
      <c r="S778" s="67"/>
      <c r="T778" s="68"/>
      <c r="U778" s="67"/>
      <c r="V778" s="67"/>
      <c r="W778" s="67"/>
      <c r="X778" s="67"/>
      <c r="Y778" s="67"/>
      <c r="Z778" s="67"/>
    </row>
    <row r="779" spans="1:26" ht="30" customHeight="1" x14ac:dyDescent="0.2">
      <c r="A779" s="67"/>
      <c r="B779" s="67"/>
      <c r="C779" s="67"/>
      <c r="D779" s="67"/>
      <c r="E779" s="67"/>
      <c r="F779" s="67"/>
      <c r="G779" s="67"/>
      <c r="H779" s="67"/>
      <c r="I779" s="67"/>
      <c r="J779" s="67"/>
      <c r="K779" s="67"/>
      <c r="L779" s="67"/>
      <c r="M779" s="67"/>
      <c r="N779" s="67"/>
      <c r="O779" s="66"/>
      <c r="P779" s="66"/>
      <c r="Q779" s="67"/>
      <c r="R779" s="67"/>
      <c r="S779" s="67"/>
      <c r="T779" s="68"/>
      <c r="U779" s="67"/>
      <c r="V779" s="67"/>
      <c r="W779" s="67"/>
      <c r="X779" s="67"/>
      <c r="Y779" s="67"/>
      <c r="Z779" s="67"/>
    </row>
    <row r="780" spans="1:26" ht="30" customHeight="1" x14ac:dyDescent="0.2">
      <c r="A780" s="67"/>
      <c r="B780" s="67"/>
      <c r="C780" s="67"/>
      <c r="D780" s="67"/>
      <c r="E780" s="67"/>
      <c r="F780" s="67"/>
      <c r="G780" s="67"/>
      <c r="H780" s="67"/>
      <c r="I780" s="67"/>
      <c r="J780" s="67"/>
      <c r="K780" s="67"/>
      <c r="L780" s="67"/>
      <c r="M780" s="67"/>
      <c r="N780" s="67"/>
      <c r="O780" s="66"/>
      <c r="P780" s="66"/>
      <c r="Q780" s="67"/>
      <c r="R780" s="67"/>
      <c r="S780" s="67"/>
      <c r="T780" s="68"/>
      <c r="U780" s="67"/>
      <c r="V780" s="67"/>
      <c r="W780" s="67"/>
      <c r="X780" s="67"/>
      <c r="Y780" s="67"/>
      <c r="Z780" s="67"/>
    </row>
    <row r="781" spans="1:26" ht="30" customHeight="1" x14ac:dyDescent="0.2">
      <c r="A781" s="67"/>
      <c r="B781" s="67"/>
      <c r="C781" s="67"/>
      <c r="D781" s="67"/>
      <c r="E781" s="67"/>
      <c r="F781" s="67"/>
      <c r="G781" s="67"/>
      <c r="H781" s="67"/>
      <c r="I781" s="67"/>
      <c r="J781" s="67"/>
      <c r="K781" s="67"/>
      <c r="L781" s="67"/>
      <c r="M781" s="67"/>
      <c r="N781" s="67"/>
      <c r="O781" s="66"/>
      <c r="P781" s="66"/>
      <c r="Q781" s="67"/>
      <c r="R781" s="67"/>
      <c r="S781" s="67"/>
      <c r="T781" s="68"/>
      <c r="U781" s="67"/>
      <c r="V781" s="67"/>
      <c r="W781" s="67"/>
      <c r="X781" s="67"/>
      <c r="Y781" s="67"/>
      <c r="Z781" s="67"/>
    </row>
    <row r="782" spans="1:26" ht="30" customHeight="1" x14ac:dyDescent="0.2">
      <c r="A782" s="67"/>
      <c r="B782" s="67"/>
      <c r="C782" s="67"/>
      <c r="D782" s="67"/>
      <c r="E782" s="67"/>
      <c r="F782" s="67"/>
      <c r="G782" s="67"/>
      <c r="H782" s="67"/>
      <c r="I782" s="67"/>
      <c r="J782" s="67"/>
      <c r="K782" s="67"/>
      <c r="L782" s="67"/>
      <c r="M782" s="67"/>
      <c r="N782" s="67"/>
      <c r="O782" s="66"/>
      <c r="P782" s="66"/>
      <c r="Q782" s="67"/>
      <c r="R782" s="67"/>
      <c r="S782" s="67"/>
      <c r="T782" s="68"/>
      <c r="U782" s="67"/>
      <c r="V782" s="67"/>
      <c r="W782" s="67"/>
      <c r="X782" s="67"/>
      <c r="Y782" s="67"/>
      <c r="Z782" s="67"/>
    </row>
    <row r="783" spans="1:26" ht="30" customHeight="1" x14ac:dyDescent="0.2">
      <c r="A783" s="67"/>
      <c r="B783" s="67"/>
      <c r="C783" s="67"/>
      <c r="D783" s="67"/>
      <c r="E783" s="67"/>
      <c r="F783" s="67"/>
      <c r="G783" s="67"/>
      <c r="H783" s="67"/>
      <c r="I783" s="67"/>
      <c r="J783" s="67"/>
      <c r="K783" s="67"/>
      <c r="L783" s="67"/>
      <c r="M783" s="67"/>
      <c r="N783" s="67"/>
      <c r="O783" s="66"/>
      <c r="P783" s="66"/>
      <c r="Q783" s="67"/>
      <c r="R783" s="67"/>
      <c r="S783" s="67"/>
      <c r="T783" s="68"/>
      <c r="U783" s="67"/>
      <c r="V783" s="67"/>
      <c r="W783" s="67"/>
      <c r="X783" s="67"/>
      <c r="Y783" s="67"/>
      <c r="Z783" s="67"/>
    </row>
    <row r="784" spans="1:26" ht="30" customHeight="1" x14ac:dyDescent="0.2">
      <c r="A784" s="67"/>
      <c r="B784" s="67"/>
      <c r="C784" s="67"/>
      <c r="D784" s="67"/>
      <c r="E784" s="67"/>
      <c r="F784" s="67"/>
      <c r="G784" s="67"/>
      <c r="H784" s="67"/>
      <c r="I784" s="67"/>
      <c r="J784" s="67"/>
      <c r="K784" s="67"/>
      <c r="L784" s="67"/>
      <c r="M784" s="67"/>
      <c r="N784" s="67"/>
      <c r="O784" s="66"/>
      <c r="P784" s="66"/>
      <c r="Q784" s="67"/>
      <c r="R784" s="67"/>
      <c r="S784" s="67"/>
      <c r="T784" s="68"/>
      <c r="U784" s="67"/>
      <c r="V784" s="67"/>
      <c r="W784" s="67"/>
      <c r="X784" s="67"/>
      <c r="Y784" s="67"/>
      <c r="Z784" s="67"/>
    </row>
    <row r="785" spans="1:26" ht="30" customHeight="1" x14ac:dyDescent="0.2">
      <c r="A785" s="67"/>
      <c r="B785" s="67"/>
      <c r="C785" s="67"/>
      <c r="D785" s="67"/>
      <c r="E785" s="67"/>
      <c r="F785" s="67"/>
      <c r="G785" s="67"/>
      <c r="H785" s="67"/>
      <c r="I785" s="67"/>
      <c r="J785" s="67"/>
      <c r="K785" s="67"/>
      <c r="L785" s="67"/>
      <c r="M785" s="67"/>
      <c r="N785" s="67"/>
      <c r="O785" s="66"/>
      <c r="P785" s="66"/>
      <c r="Q785" s="67"/>
      <c r="R785" s="67"/>
      <c r="S785" s="67"/>
      <c r="T785" s="68"/>
      <c r="U785" s="67"/>
      <c r="V785" s="67"/>
      <c r="W785" s="67"/>
      <c r="X785" s="67"/>
      <c r="Y785" s="67"/>
      <c r="Z785" s="67"/>
    </row>
    <row r="786" spans="1:26" ht="30" customHeight="1" x14ac:dyDescent="0.2">
      <c r="A786" s="67"/>
      <c r="B786" s="67"/>
      <c r="C786" s="67"/>
      <c r="D786" s="67"/>
      <c r="E786" s="67"/>
      <c r="F786" s="67"/>
      <c r="G786" s="67"/>
      <c r="H786" s="67"/>
      <c r="I786" s="67"/>
      <c r="J786" s="67"/>
      <c r="K786" s="67"/>
      <c r="L786" s="67"/>
      <c r="M786" s="67"/>
      <c r="N786" s="67"/>
      <c r="O786" s="66"/>
      <c r="P786" s="66"/>
      <c r="Q786" s="67"/>
      <c r="R786" s="67"/>
      <c r="S786" s="67"/>
      <c r="T786" s="68"/>
      <c r="U786" s="67"/>
      <c r="V786" s="67"/>
      <c r="W786" s="67"/>
      <c r="X786" s="67"/>
      <c r="Y786" s="67"/>
      <c r="Z786" s="67"/>
    </row>
    <row r="787" spans="1:26" ht="30" customHeight="1" x14ac:dyDescent="0.2">
      <c r="A787" s="67"/>
      <c r="B787" s="67"/>
      <c r="C787" s="67"/>
      <c r="D787" s="67"/>
      <c r="E787" s="67"/>
      <c r="F787" s="67"/>
      <c r="G787" s="67"/>
      <c r="H787" s="67"/>
      <c r="I787" s="67"/>
      <c r="J787" s="67"/>
      <c r="K787" s="67"/>
      <c r="L787" s="67"/>
      <c r="M787" s="67"/>
      <c r="N787" s="67"/>
      <c r="O787" s="66"/>
      <c r="P787" s="66"/>
      <c r="Q787" s="67"/>
      <c r="R787" s="67"/>
      <c r="S787" s="67"/>
      <c r="T787" s="68"/>
      <c r="U787" s="67"/>
      <c r="V787" s="67"/>
      <c r="W787" s="67"/>
      <c r="X787" s="67"/>
      <c r="Y787" s="67"/>
      <c r="Z787" s="67"/>
    </row>
    <row r="788" spans="1:26" ht="30" customHeight="1" x14ac:dyDescent="0.2">
      <c r="A788" s="67"/>
      <c r="B788" s="67"/>
      <c r="C788" s="67"/>
      <c r="D788" s="67"/>
      <c r="E788" s="67"/>
      <c r="F788" s="67"/>
      <c r="G788" s="67"/>
      <c r="H788" s="67"/>
      <c r="I788" s="67"/>
      <c r="J788" s="67"/>
      <c r="K788" s="67"/>
      <c r="L788" s="67"/>
      <c r="M788" s="67"/>
      <c r="N788" s="67"/>
      <c r="O788" s="66"/>
      <c r="P788" s="66"/>
      <c r="Q788" s="67"/>
      <c r="R788" s="67"/>
      <c r="S788" s="67"/>
      <c r="T788" s="68"/>
      <c r="U788" s="67"/>
      <c r="V788" s="67"/>
      <c r="W788" s="67"/>
      <c r="X788" s="67"/>
      <c r="Y788" s="67"/>
      <c r="Z788" s="67"/>
    </row>
    <row r="789" spans="1:26" ht="30" customHeight="1" x14ac:dyDescent="0.2">
      <c r="A789" s="67"/>
      <c r="B789" s="67"/>
      <c r="C789" s="67"/>
      <c r="D789" s="67"/>
      <c r="E789" s="67"/>
      <c r="F789" s="67"/>
      <c r="G789" s="67"/>
      <c r="H789" s="67"/>
      <c r="I789" s="67"/>
      <c r="J789" s="67"/>
      <c r="K789" s="67"/>
      <c r="L789" s="67"/>
      <c r="M789" s="67"/>
      <c r="N789" s="67"/>
      <c r="O789" s="66"/>
      <c r="P789" s="66"/>
      <c r="Q789" s="67"/>
      <c r="R789" s="67"/>
      <c r="S789" s="67"/>
      <c r="T789" s="68"/>
      <c r="U789" s="67"/>
      <c r="V789" s="67"/>
      <c r="W789" s="67"/>
      <c r="X789" s="67"/>
      <c r="Y789" s="67"/>
      <c r="Z789" s="67"/>
    </row>
    <row r="790" spans="1:26" ht="30" customHeight="1" x14ac:dyDescent="0.2">
      <c r="A790" s="67"/>
      <c r="B790" s="67"/>
      <c r="C790" s="67"/>
      <c r="D790" s="67"/>
      <c r="E790" s="67"/>
      <c r="F790" s="67"/>
      <c r="G790" s="67"/>
      <c r="H790" s="67"/>
      <c r="I790" s="67"/>
      <c r="J790" s="67"/>
      <c r="K790" s="67"/>
      <c r="L790" s="67"/>
      <c r="M790" s="67"/>
      <c r="N790" s="67"/>
      <c r="O790" s="66"/>
      <c r="P790" s="66"/>
      <c r="Q790" s="67"/>
      <c r="R790" s="67"/>
      <c r="S790" s="67"/>
      <c r="T790" s="68"/>
      <c r="U790" s="67"/>
      <c r="V790" s="67"/>
      <c r="W790" s="67"/>
      <c r="X790" s="67"/>
      <c r="Y790" s="67"/>
      <c r="Z790" s="67"/>
    </row>
    <row r="791" spans="1:26" ht="30" customHeight="1" x14ac:dyDescent="0.2">
      <c r="A791" s="67"/>
      <c r="B791" s="67"/>
      <c r="C791" s="67"/>
      <c r="D791" s="67"/>
      <c r="E791" s="67"/>
      <c r="F791" s="67"/>
      <c r="G791" s="67"/>
      <c r="H791" s="67"/>
      <c r="I791" s="67"/>
      <c r="J791" s="67"/>
      <c r="K791" s="67"/>
      <c r="L791" s="67"/>
      <c r="M791" s="67"/>
      <c r="N791" s="67"/>
      <c r="O791" s="66"/>
      <c r="P791" s="66"/>
      <c r="Q791" s="67"/>
      <c r="R791" s="67"/>
      <c r="S791" s="67"/>
      <c r="T791" s="68"/>
      <c r="U791" s="67"/>
      <c r="V791" s="67"/>
      <c r="W791" s="67"/>
      <c r="X791" s="67"/>
      <c r="Y791" s="67"/>
      <c r="Z791" s="67"/>
    </row>
    <row r="792" spans="1:26" ht="30" customHeight="1" x14ac:dyDescent="0.2">
      <c r="A792" s="67"/>
      <c r="B792" s="67"/>
      <c r="C792" s="67"/>
      <c r="D792" s="67"/>
      <c r="E792" s="67"/>
      <c r="F792" s="67"/>
      <c r="G792" s="67"/>
      <c r="H792" s="67"/>
      <c r="I792" s="67"/>
      <c r="J792" s="67"/>
      <c r="K792" s="67"/>
      <c r="L792" s="67"/>
      <c r="M792" s="67"/>
      <c r="N792" s="67"/>
      <c r="O792" s="66"/>
      <c r="P792" s="66"/>
      <c r="Q792" s="67"/>
      <c r="R792" s="67"/>
      <c r="S792" s="67"/>
      <c r="T792" s="68"/>
      <c r="U792" s="67"/>
      <c r="V792" s="67"/>
      <c r="W792" s="67"/>
      <c r="X792" s="67"/>
      <c r="Y792" s="67"/>
      <c r="Z792" s="67"/>
    </row>
    <row r="793" spans="1:26" ht="30" customHeight="1" x14ac:dyDescent="0.2">
      <c r="A793" s="67"/>
      <c r="B793" s="67"/>
      <c r="C793" s="67"/>
      <c r="D793" s="67"/>
      <c r="E793" s="67"/>
      <c r="F793" s="67"/>
      <c r="G793" s="67"/>
      <c r="H793" s="67"/>
      <c r="I793" s="67"/>
      <c r="J793" s="67"/>
      <c r="K793" s="67"/>
      <c r="L793" s="67"/>
      <c r="M793" s="67"/>
      <c r="N793" s="67"/>
      <c r="O793" s="66"/>
      <c r="P793" s="66"/>
      <c r="Q793" s="67"/>
      <c r="R793" s="67"/>
      <c r="S793" s="67"/>
      <c r="T793" s="68"/>
      <c r="U793" s="67"/>
      <c r="V793" s="67"/>
      <c r="W793" s="67"/>
      <c r="X793" s="67"/>
      <c r="Y793" s="67"/>
      <c r="Z793" s="67"/>
    </row>
    <row r="794" spans="1:26" ht="30" customHeight="1" x14ac:dyDescent="0.2">
      <c r="A794" s="67"/>
      <c r="B794" s="67"/>
      <c r="C794" s="67"/>
      <c r="D794" s="67"/>
      <c r="E794" s="67"/>
      <c r="F794" s="67"/>
      <c r="G794" s="67"/>
      <c r="H794" s="67"/>
      <c r="I794" s="67"/>
      <c r="J794" s="67"/>
      <c r="K794" s="67"/>
      <c r="L794" s="67"/>
      <c r="M794" s="67"/>
      <c r="N794" s="67"/>
      <c r="O794" s="66"/>
      <c r="P794" s="66"/>
      <c r="Q794" s="67"/>
      <c r="R794" s="67"/>
      <c r="S794" s="67"/>
      <c r="T794" s="68"/>
      <c r="U794" s="67"/>
      <c r="V794" s="67"/>
      <c r="W794" s="67"/>
      <c r="X794" s="67"/>
      <c r="Y794" s="67"/>
      <c r="Z794" s="67"/>
    </row>
    <row r="795" spans="1:26" ht="30" customHeight="1" x14ac:dyDescent="0.2">
      <c r="A795" s="67"/>
      <c r="B795" s="67"/>
      <c r="C795" s="67"/>
      <c r="D795" s="67"/>
      <c r="E795" s="67"/>
      <c r="F795" s="67"/>
      <c r="G795" s="67"/>
      <c r="H795" s="67"/>
      <c r="I795" s="67"/>
      <c r="J795" s="67"/>
      <c r="K795" s="67"/>
      <c r="L795" s="67"/>
      <c r="M795" s="67"/>
      <c r="N795" s="67"/>
      <c r="O795" s="66"/>
      <c r="P795" s="66"/>
      <c r="Q795" s="67"/>
      <c r="R795" s="67"/>
      <c r="S795" s="67"/>
      <c r="T795" s="68"/>
      <c r="U795" s="67"/>
      <c r="V795" s="67"/>
      <c r="W795" s="67"/>
      <c r="X795" s="67"/>
      <c r="Y795" s="67"/>
      <c r="Z795" s="67"/>
    </row>
    <row r="796" spans="1:26" ht="30" customHeight="1" x14ac:dyDescent="0.2">
      <c r="A796" s="67"/>
      <c r="B796" s="67"/>
      <c r="C796" s="67"/>
      <c r="D796" s="67"/>
      <c r="E796" s="67"/>
      <c r="F796" s="67"/>
      <c r="G796" s="67"/>
      <c r="H796" s="67"/>
      <c r="I796" s="67"/>
      <c r="J796" s="67"/>
      <c r="K796" s="67"/>
      <c r="L796" s="67"/>
      <c r="M796" s="67"/>
      <c r="N796" s="67"/>
      <c r="O796" s="66"/>
      <c r="P796" s="66"/>
      <c r="Q796" s="67"/>
      <c r="R796" s="67"/>
      <c r="S796" s="67"/>
      <c r="T796" s="68"/>
      <c r="U796" s="67"/>
      <c r="V796" s="67"/>
      <c r="W796" s="67"/>
      <c r="X796" s="67"/>
      <c r="Y796" s="67"/>
      <c r="Z796" s="67"/>
    </row>
    <row r="797" spans="1:26" ht="30" customHeight="1" x14ac:dyDescent="0.2">
      <c r="A797" s="67"/>
      <c r="B797" s="67"/>
      <c r="C797" s="67"/>
      <c r="D797" s="67"/>
      <c r="E797" s="67"/>
      <c r="F797" s="67"/>
      <c r="G797" s="67"/>
      <c r="H797" s="67"/>
      <c r="I797" s="67"/>
      <c r="J797" s="67"/>
      <c r="K797" s="67"/>
      <c r="L797" s="67"/>
      <c r="M797" s="67"/>
      <c r="N797" s="67"/>
      <c r="O797" s="66"/>
      <c r="P797" s="66"/>
      <c r="Q797" s="67"/>
      <c r="R797" s="67"/>
      <c r="S797" s="67"/>
      <c r="T797" s="68"/>
      <c r="U797" s="67"/>
      <c r="V797" s="67"/>
      <c r="W797" s="67"/>
      <c r="X797" s="67"/>
      <c r="Y797" s="67"/>
      <c r="Z797" s="67"/>
    </row>
    <row r="798" spans="1:26" ht="30" customHeight="1" x14ac:dyDescent="0.2">
      <c r="A798" s="67"/>
      <c r="B798" s="67"/>
      <c r="C798" s="67"/>
      <c r="D798" s="67"/>
      <c r="E798" s="67"/>
      <c r="F798" s="67"/>
      <c r="G798" s="67"/>
      <c r="H798" s="67"/>
      <c r="I798" s="67"/>
      <c r="J798" s="67"/>
      <c r="K798" s="67"/>
      <c r="L798" s="67"/>
      <c r="M798" s="67"/>
      <c r="N798" s="67"/>
      <c r="O798" s="66"/>
      <c r="P798" s="66"/>
      <c r="Q798" s="67"/>
      <c r="R798" s="67"/>
      <c r="S798" s="67"/>
      <c r="T798" s="68"/>
      <c r="U798" s="67"/>
      <c r="V798" s="67"/>
      <c r="W798" s="67"/>
      <c r="X798" s="67"/>
      <c r="Y798" s="67"/>
      <c r="Z798" s="67"/>
    </row>
    <row r="799" spans="1:26" ht="30" customHeight="1" x14ac:dyDescent="0.2">
      <c r="A799" s="67"/>
      <c r="B799" s="67"/>
      <c r="C799" s="67"/>
      <c r="D799" s="67"/>
      <c r="E799" s="67"/>
      <c r="F799" s="67"/>
      <c r="G799" s="67"/>
      <c r="H799" s="67"/>
      <c r="I799" s="67"/>
      <c r="J799" s="67"/>
      <c r="K799" s="67"/>
      <c r="L799" s="67"/>
      <c r="M799" s="67"/>
      <c r="N799" s="67"/>
      <c r="O799" s="66"/>
      <c r="P799" s="66"/>
      <c r="Q799" s="67"/>
      <c r="R799" s="67"/>
      <c r="S799" s="67"/>
      <c r="T799" s="68"/>
      <c r="U799" s="67"/>
      <c r="V799" s="67"/>
      <c r="W799" s="67"/>
      <c r="X799" s="67"/>
      <c r="Y799" s="67"/>
      <c r="Z799" s="67"/>
    </row>
    <row r="800" spans="1:26" ht="30" customHeight="1" x14ac:dyDescent="0.2">
      <c r="A800" s="67"/>
      <c r="B800" s="67"/>
      <c r="C800" s="67"/>
      <c r="D800" s="67"/>
      <c r="E800" s="67"/>
      <c r="F800" s="67"/>
      <c r="G800" s="67"/>
      <c r="H800" s="67"/>
      <c r="I800" s="67"/>
      <c r="J800" s="67"/>
      <c r="K800" s="67"/>
      <c r="L800" s="67"/>
      <c r="M800" s="67"/>
      <c r="N800" s="67"/>
      <c r="O800" s="66"/>
      <c r="P800" s="66"/>
      <c r="Q800" s="67"/>
      <c r="R800" s="67"/>
      <c r="S800" s="67"/>
      <c r="T800" s="68"/>
      <c r="U800" s="67"/>
      <c r="V800" s="67"/>
      <c r="W800" s="67"/>
      <c r="X800" s="67"/>
      <c r="Y800" s="67"/>
      <c r="Z800" s="67"/>
    </row>
    <row r="801" spans="1:26" ht="30" customHeight="1" x14ac:dyDescent="0.2">
      <c r="A801" s="67"/>
      <c r="B801" s="67"/>
      <c r="C801" s="67"/>
      <c r="D801" s="67"/>
      <c r="E801" s="67"/>
      <c r="F801" s="67"/>
      <c r="G801" s="67"/>
      <c r="H801" s="67"/>
      <c r="I801" s="67"/>
      <c r="J801" s="67"/>
      <c r="K801" s="67"/>
      <c r="L801" s="67"/>
      <c r="M801" s="67"/>
      <c r="N801" s="67"/>
      <c r="O801" s="66"/>
      <c r="P801" s="66"/>
      <c r="Q801" s="67"/>
      <c r="R801" s="67"/>
      <c r="S801" s="67"/>
      <c r="T801" s="68"/>
      <c r="U801" s="67"/>
      <c r="V801" s="67"/>
      <c r="W801" s="67"/>
      <c r="X801" s="67"/>
      <c r="Y801" s="67"/>
      <c r="Z801" s="67"/>
    </row>
    <row r="802" spans="1:26" ht="30" customHeight="1" x14ac:dyDescent="0.2">
      <c r="A802" s="67"/>
      <c r="B802" s="67"/>
      <c r="C802" s="67"/>
      <c r="D802" s="67"/>
      <c r="E802" s="67"/>
      <c r="F802" s="67"/>
      <c r="G802" s="67"/>
      <c r="H802" s="67"/>
      <c r="I802" s="67"/>
      <c r="J802" s="67"/>
      <c r="K802" s="67"/>
      <c r="L802" s="67"/>
      <c r="M802" s="67"/>
      <c r="N802" s="67"/>
      <c r="O802" s="66"/>
      <c r="P802" s="66"/>
      <c r="Q802" s="67"/>
      <c r="R802" s="67"/>
      <c r="S802" s="67"/>
      <c r="T802" s="68"/>
      <c r="U802" s="67"/>
      <c r="V802" s="67"/>
      <c r="W802" s="67"/>
      <c r="X802" s="67"/>
      <c r="Y802" s="67"/>
      <c r="Z802" s="67"/>
    </row>
    <row r="803" spans="1:26" ht="30" customHeight="1" x14ac:dyDescent="0.2">
      <c r="A803" s="67"/>
      <c r="B803" s="67"/>
      <c r="C803" s="67"/>
      <c r="D803" s="67"/>
      <c r="E803" s="67"/>
      <c r="F803" s="67"/>
      <c r="G803" s="67"/>
      <c r="H803" s="67"/>
      <c r="I803" s="67"/>
      <c r="J803" s="67"/>
      <c r="K803" s="67"/>
      <c r="L803" s="67"/>
      <c r="M803" s="67"/>
      <c r="N803" s="67"/>
      <c r="O803" s="66"/>
      <c r="P803" s="66"/>
      <c r="Q803" s="67"/>
      <c r="R803" s="67"/>
      <c r="S803" s="67"/>
      <c r="T803" s="68"/>
      <c r="U803" s="67"/>
      <c r="V803" s="67"/>
      <c r="W803" s="67"/>
      <c r="X803" s="67"/>
      <c r="Y803" s="67"/>
      <c r="Z803" s="67"/>
    </row>
    <row r="804" spans="1:26" ht="30" customHeight="1" x14ac:dyDescent="0.2">
      <c r="A804" s="67"/>
      <c r="B804" s="67"/>
      <c r="C804" s="67"/>
      <c r="D804" s="67"/>
      <c r="E804" s="67"/>
      <c r="F804" s="67"/>
      <c r="G804" s="67"/>
      <c r="H804" s="67"/>
      <c r="I804" s="67"/>
      <c r="J804" s="67"/>
      <c r="K804" s="67"/>
      <c r="L804" s="67"/>
      <c r="M804" s="67"/>
      <c r="N804" s="67"/>
      <c r="O804" s="66"/>
      <c r="P804" s="66"/>
      <c r="Q804" s="67"/>
      <c r="R804" s="67"/>
      <c r="S804" s="67"/>
      <c r="T804" s="68"/>
      <c r="U804" s="67"/>
      <c r="V804" s="67"/>
      <c r="W804" s="67"/>
      <c r="X804" s="67"/>
      <c r="Y804" s="67"/>
      <c r="Z804" s="67"/>
    </row>
    <row r="805" spans="1:26" ht="30" customHeight="1" x14ac:dyDescent="0.2">
      <c r="A805" s="67"/>
      <c r="B805" s="67"/>
      <c r="C805" s="67"/>
      <c r="D805" s="67"/>
      <c r="E805" s="67"/>
      <c r="F805" s="67"/>
      <c r="G805" s="67"/>
      <c r="H805" s="67"/>
      <c r="I805" s="67"/>
      <c r="J805" s="67"/>
      <c r="K805" s="67"/>
      <c r="L805" s="67"/>
      <c r="M805" s="67"/>
      <c r="N805" s="67"/>
      <c r="O805" s="66"/>
      <c r="P805" s="66"/>
      <c r="Q805" s="67"/>
      <c r="R805" s="67"/>
      <c r="S805" s="67"/>
      <c r="T805" s="68"/>
      <c r="U805" s="67"/>
      <c r="V805" s="67"/>
      <c r="W805" s="67"/>
      <c r="X805" s="67"/>
      <c r="Y805" s="67"/>
      <c r="Z805" s="67"/>
    </row>
    <row r="806" spans="1:26" ht="30" customHeight="1" x14ac:dyDescent="0.2">
      <c r="A806" s="67"/>
      <c r="B806" s="67"/>
      <c r="C806" s="67"/>
      <c r="D806" s="67"/>
      <c r="E806" s="67"/>
      <c r="F806" s="67"/>
      <c r="G806" s="67"/>
      <c r="H806" s="67"/>
      <c r="I806" s="67"/>
      <c r="J806" s="67"/>
      <c r="K806" s="67"/>
      <c r="L806" s="67"/>
      <c r="M806" s="67"/>
      <c r="N806" s="67"/>
      <c r="O806" s="66"/>
      <c r="P806" s="66"/>
      <c r="Q806" s="67"/>
      <c r="R806" s="67"/>
      <c r="S806" s="67"/>
      <c r="T806" s="68"/>
      <c r="U806" s="67"/>
      <c r="V806" s="67"/>
      <c r="W806" s="67"/>
      <c r="X806" s="67"/>
      <c r="Y806" s="67"/>
      <c r="Z806" s="67"/>
    </row>
    <row r="807" spans="1:26" ht="30" customHeight="1" x14ac:dyDescent="0.2">
      <c r="A807" s="67"/>
      <c r="B807" s="67"/>
      <c r="C807" s="67"/>
      <c r="D807" s="67"/>
      <c r="E807" s="67"/>
      <c r="F807" s="67"/>
      <c r="G807" s="67"/>
      <c r="H807" s="67"/>
      <c r="I807" s="67"/>
      <c r="J807" s="67"/>
      <c r="K807" s="67"/>
      <c r="L807" s="67"/>
      <c r="M807" s="67"/>
      <c r="N807" s="67"/>
      <c r="O807" s="66"/>
      <c r="P807" s="66"/>
      <c r="Q807" s="67"/>
      <c r="R807" s="67"/>
      <c r="S807" s="67"/>
      <c r="T807" s="68"/>
      <c r="U807" s="67"/>
      <c r="V807" s="67"/>
      <c r="W807" s="67"/>
      <c r="X807" s="67"/>
      <c r="Y807" s="67"/>
      <c r="Z807" s="67"/>
    </row>
    <row r="808" spans="1:26" ht="30" customHeight="1" x14ac:dyDescent="0.2">
      <c r="A808" s="67"/>
      <c r="B808" s="67"/>
      <c r="C808" s="67"/>
      <c r="D808" s="67"/>
      <c r="E808" s="67"/>
      <c r="F808" s="67"/>
      <c r="G808" s="67"/>
      <c r="H808" s="67"/>
      <c r="I808" s="67"/>
      <c r="J808" s="67"/>
      <c r="K808" s="67"/>
      <c r="L808" s="67"/>
      <c r="M808" s="67"/>
      <c r="N808" s="67"/>
      <c r="O808" s="66"/>
      <c r="P808" s="66"/>
      <c r="Q808" s="67"/>
      <c r="R808" s="67"/>
      <c r="S808" s="67"/>
      <c r="T808" s="68"/>
      <c r="U808" s="67"/>
      <c r="V808" s="67"/>
      <c r="W808" s="67"/>
      <c r="X808" s="67"/>
      <c r="Y808" s="67"/>
      <c r="Z808" s="67"/>
    </row>
    <row r="809" spans="1:26" ht="30" customHeight="1" x14ac:dyDescent="0.2">
      <c r="A809" s="67"/>
      <c r="B809" s="67"/>
      <c r="C809" s="67"/>
      <c r="D809" s="67"/>
      <c r="E809" s="67"/>
      <c r="F809" s="67"/>
      <c r="G809" s="67"/>
      <c r="H809" s="67"/>
      <c r="I809" s="67"/>
      <c r="J809" s="67"/>
      <c r="K809" s="67"/>
      <c r="L809" s="67"/>
      <c r="M809" s="67"/>
      <c r="N809" s="67"/>
      <c r="O809" s="66"/>
      <c r="P809" s="66"/>
      <c r="Q809" s="67"/>
      <c r="R809" s="67"/>
      <c r="S809" s="67"/>
      <c r="T809" s="68"/>
      <c r="U809" s="67"/>
      <c r="V809" s="67"/>
      <c r="W809" s="67"/>
      <c r="X809" s="67"/>
      <c r="Y809" s="67"/>
      <c r="Z809" s="67"/>
    </row>
    <row r="810" spans="1:26" ht="30" customHeight="1" x14ac:dyDescent="0.2">
      <c r="A810" s="67"/>
      <c r="B810" s="67"/>
      <c r="C810" s="67"/>
      <c r="D810" s="67"/>
      <c r="E810" s="67"/>
      <c r="F810" s="67"/>
      <c r="G810" s="67"/>
      <c r="H810" s="67"/>
      <c r="I810" s="67"/>
      <c r="J810" s="67"/>
      <c r="K810" s="67"/>
      <c r="L810" s="67"/>
      <c r="M810" s="67"/>
      <c r="N810" s="67"/>
      <c r="O810" s="66"/>
      <c r="P810" s="66"/>
      <c r="Q810" s="67"/>
      <c r="R810" s="67"/>
      <c r="S810" s="67"/>
      <c r="T810" s="68"/>
      <c r="U810" s="67"/>
      <c r="V810" s="67"/>
      <c r="W810" s="67"/>
      <c r="X810" s="67"/>
      <c r="Y810" s="67"/>
      <c r="Z810" s="67"/>
    </row>
    <row r="811" spans="1:26" ht="30" customHeight="1" x14ac:dyDescent="0.2">
      <c r="A811" s="67"/>
      <c r="B811" s="67"/>
      <c r="C811" s="67"/>
      <c r="D811" s="67"/>
      <c r="E811" s="67"/>
      <c r="F811" s="67"/>
      <c r="G811" s="67"/>
      <c r="H811" s="67"/>
      <c r="I811" s="67"/>
      <c r="J811" s="67"/>
      <c r="K811" s="67"/>
      <c r="L811" s="67"/>
      <c r="M811" s="67"/>
      <c r="N811" s="67"/>
      <c r="O811" s="66"/>
      <c r="P811" s="66"/>
      <c r="Q811" s="67"/>
      <c r="R811" s="67"/>
      <c r="S811" s="67"/>
      <c r="T811" s="68"/>
      <c r="U811" s="67"/>
      <c r="V811" s="67"/>
      <c r="W811" s="67"/>
      <c r="X811" s="67"/>
      <c r="Y811" s="67"/>
      <c r="Z811" s="67"/>
    </row>
    <row r="812" spans="1:26" ht="30" customHeight="1" x14ac:dyDescent="0.2">
      <c r="A812" s="67"/>
      <c r="B812" s="67"/>
      <c r="C812" s="67"/>
      <c r="D812" s="67"/>
      <c r="E812" s="67"/>
      <c r="F812" s="67"/>
      <c r="G812" s="67"/>
      <c r="H812" s="67"/>
      <c r="I812" s="67"/>
      <c r="J812" s="67"/>
      <c r="K812" s="67"/>
      <c r="L812" s="67"/>
      <c r="M812" s="67"/>
      <c r="N812" s="67"/>
      <c r="O812" s="66"/>
      <c r="P812" s="66"/>
      <c r="Q812" s="67"/>
      <c r="R812" s="67"/>
      <c r="S812" s="67"/>
      <c r="T812" s="68"/>
      <c r="U812" s="67"/>
      <c r="V812" s="67"/>
      <c r="W812" s="67"/>
      <c r="X812" s="67"/>
      <c r="Y812" s="67"/>
      <c r="Z812" s="67"/>
    </row>
    <row r="813" spans="1:26" ht="30" customHeight="1" x14ac:dyDescent="0.2">
      <c r="A813" s="67"/>
      <c r="B813" s="67"/>
      <c r="C813" s="67"/>
      <c r="D813" s="67"/>
      <c r="E813" s="67"/>
      <c r="F813" s="67"/>
      <c r="G813" s="67"/>
      <c r="H813" s="67"/>
      <c r="I813" s="67"/>
      <c r="J813" s="67"/>
      <c r="K813" s="67"/>
      <c r="L813" s="67"/>
      <c r="M813" s="67"/>
      <c r="N813" s="67"/>
      <c r="O813" s="66"/>
      <c r="P813" s="66"/>
      <c r="Q813" s="67"/>
      <c r="R813" s="67"/>
      <c r="S813" s="67"/>
      <c r="T813" s="68"/>
      <c r="U813" s="67"/>
      <c r="V813" s="67"/>
      <c r="W813" s="67"/>
      <c r="X813" s="67"/>
      <c r="Y813" s="67"/>
      <c r="Z813" s="67"/>
    </row>
    <row r="814" spans="1:26" ht="30" customHeight="1" x14ac:dyDescent="0.2">
      <c r="A814" s="67"/>
      <c r="B814" s="67"/>
      <c r="C814" s="67"/>
      <c r="D814" s="67"/>
      <c r="E814" s="67"/>
      <c r="F814" s="67"/>
      <c r="G814" s="67"/>
      <c r="H814" s="67"/>
      <c r="I814" s="67"/>
      <c r="J814" s="67"/>
      <c r="K814" s="67"/>
      <c r="L814" s="67"/>
      <c r="M814" s="67"/>
      <c r="N814" s="67"/>
      <c r="O814" s="66"/>
      <c r="P814" s="66"/>
      <c r="Q814" s="67"/>
      <c r="R814" s="67"/>
      <c r="S814" s="67"/>
      <c r="T814" s="68"/>
      <c r="U814" s="67"/>
      <c r="V814" s="67"/>
      <c r="W814" s="67"/>
      <c r="X814" s="67"/>
      <c r="Y814" s="67"/>
      <c r="Z814" s="67"/>
    </row>
    <row r="815" spans="1:26" ht="30" customHeight="1" x14ac:dyDescent="0.2">
      <c r="A815" s="67"/>
      <c r="B815" s="67"/>
      <c r="C815" s="67"/>
      <c r="D815" s="67"/>
      <c r="E815" s="67"/>
      <c r="F815" s="67"/>
      <c r="G815" s="67"/>
      <c r="H815" s="67"/>
      <c r="I815" s="67"/>
      <c r="J815" s="67"/>
      <c r="K815" s="67"/>
      <c r="L815" s="67"/>
      <c r="M815" s="67"/>
      <c r="N815" s="67"/>
      <c r="O815" s="66"/>
      <c r="P815" s="66"/>
      <c r="Q815" s="67"/>
      <c r="R815" s="67"/>
      <c r="S815" s="67"/>
      <c r="T815" s="68"/>
      <c r="U815" s="67"/>
      <c r="V815" s="67"/>
      <c r="W815" s="67"/>
      <c r="X815" s="67"/>
      <c r="Y815" s="67"/>
      <c r="Z815" s="67"/>
    </row>
    <row r="816" spans="1:26" ht="30" customHeight="1" x14ac:dyDescent="0.2">
      <c r="A816" s="67"/>
      <c r="B816" s="67"/>
      <c r="C816" s="67"/>
      <c r="D816" s="67"/>
      <c r="E816" s="67"/>
      <c r="F816" s="67"/>
      <c r="G816" s="67"/>
      <c r="H816" s="67"/>
      <c r="I816" s="67"/>
      <c r="J816" s="67"/>
      <c r="K816" s="67"/>
      <c r="L816" s="67"/>
      <c r="M816" s="67"/>
      <c r="N816" s="67"/>
      <c r="O816" s="66"/>
      <c r="P816" s="66"/>
      <c r="Q816" s="67"/>
      <c r="R816" s="67"/>
      <c r="S816" s="67"/>
      <c r="T816" s="68"/>
      <c r="U816" s="67"/>
      <c r="V816" s="67"/>
      <c r="W816" s="67"/>
      <c r="X816" s="67"/>
      <c r="Y816" s="67"/>
      <c r="Z816" s="67"/>
    </row>
    <row r="817" spans="1:26" ht="30" customHeight="1" x14ac:dyDescent="0.2">
      <c r="A817" s="67"/>
      <c r="B817" s="67"/>
      <c r="C817" s="67"/>
      <c r="D817" s="67"/>
      <c r="E817" s="67"/>
      <c r="F817" s="67"/>
      <c r="G817" s="67"/>
      <c r="H817" s="67"/>
      <c r="I817" s="67"/>
      <c r="J817" s="67"/>
      <c r="K817" s="67"/>
      <c r="L817" s="67"/>
      <c r="M817" s="67"/>
      <c r="N817" s="67"/>
      <c r="O817" s="66"/>
      <c r="P817" s="66"/>
      <c r="Q817" s="67"/>
      <c r="R817" s="67"/>
      <c r="S817" s="67"/>
      <c r="T817" s="68"/>
      <c r="U817" s="67"/>
      <c r="V817" s="67"/>
      <c r="W817" s="67"/>
      <c r="X817" s="67"/>
      <c r="Y817" s="67"/>
      <c r="Z817" s="67"/>
    </row>
    <row r="818" spans="1:26" ht="30" customHeight="1" x14ac:dyDescent="0.2">
      <c r="A818" s="67"/>
      <c r="B818" s="67"/>
      <c r="C818" s="67"/>
      <c r="D818" s="67"/>
      <c r="E818" s="67"/>
      <c r="F818" s="67"/>
      <c r="G818" s="67"/>
      <c r="H818" s="67"/>
      <c r="I818" s="67"/>
      <c r="J818" s="67"/>
      <c r="K818" s="67"/>
      <c r="L818" s="67"/>
      <c r="M818" s="67"/>
      <c r="N818" s="67"/>
      <c r="O818" s="66"/>
      <c r="P818" s="66"/>
      <c r="Q818" s="67"/>
      <c r="R818" s="67"/>
      <c r="S818" s="67"/>
      <c r="T818" s="68"/>
      <c r="U818" s="67"/>
      <c r="V818" s="67"/>
      <c r="W818" s="67"/>
      <c r="X818" s="67"/>
      <c r="Y818" s="67"/>
      <c r="Z818" s="67"/>
    </row>
    <row r="819" spans="1:26" ht="30" customHeight="1" x14ac:dyDescent="0.2">
      <c r="A819" s="67"/>
      <c r="B819" s="67"/>
      <c r="C819" s="67"/>
      <c r="D819" s="67"/>
      <c r="E819" s="67"/>
      <c r="F819" s="67"/>
      <c r="G819" s="67"/>
      <c r="H819" s="67"/>
      <c r="I819" s="67"/>
      <c r="J819" s="67"/>
      <c r="K819" s="67"/>
      <c r="L819" s="67"/>
      <c r="M819" s="67"/>
      <c r="N819" s="67"/>
      <c r="O819" s="66"/>
      <c r="P819" s="66"/>
      <c r="Q819" s="67"/>
      <c r="R819" s="67"/>
      <c r="S819" s="67"/>
      <c r="T819" s="68"/>
      <c r="U819" s="67"/>
      <c r="V819" s="67"/>
      <c r="W819" s="67"/>
      <c r="X819" s="67"/>
      <c r="Y819" s="67"/>
      <c r="Z819" s="67"/>
    </row>
    <row r="820" spans="1:26" ht="30" customHeight="1" x14ac:dyDescent="0.2">
      <c r="A820" s="67"/>
      <c r="B820" s="67"/>
      <c r="C820" s="67"/>
      <c r="D820" s="67"/>
      <c r="E820" s="67"/>
      <c r="F820" s="67"/>
      <c r="G820" s="67"/>
      <c r="H820" s="67"/>
      <c r="I820" s="67"/>
      <c r="J820" s="67"/>
      <c r="K820" s="67"/>
      <c r="L820" s="67"/>
      <c r="M820" s="67"/>
      <c r="N820" s="67"/>
      <c r="O820" s="66"/>
      <c r="P820" s="66"/>
      <c r="Q820" s="67"/>
      <c r="R820" s="67"/>
      <c r="S820" s="67"/>
      <c r="T820" s="68"/>
      <c r="U820" s="67"/>
      <c r="V820" s="67"/>
      <c r="W820" s="67"/>
      <c r="X820" s="67"/>
      <c r="Y820" s="67"/>
      <c r="Z820" s="67"/>
    </row>
    <row r="821" spans="1:26" ht="30" customHeight="1" x14ac:dyDescent="0.2">
      <c r="A821" s="67"/>
      <c r="B821" s="67"/>
      <c r="C821" s="67"/>
      <c r="D821" s="67"/>
      <c r="E821" s="67"/>
      <c r="F821" s="67"/>
      <c r="G821" s="67"/>
      <c r="H821" s="67"/>
      <c r="I821" s="67"/>
      <c r="J821" s="67"/>
      <c r="K821" s="67"/>
      <c r="L821" s="67"/>
      <c r="M821" s="67"/>
      <c r="N821" s="67"/>
      <c r="O821" s="66"/>
      <c r="P821" s="66"/>
      <c r="Q821" s="67"/>
      <c r="R821" s="67"/>
      <c r="S821" s="67"/>
      <c r="T821" s="68"/>
      <c r="U821" s="67"/>
      <c r="V821" s="67"/>
      <c r="W821" s="67"/>
      <c r="X821" s="67"/>
      <c r="Y821" s="67"/>
      <c r="Z821" s="67"/>
    </row>
    <row r="822" spans="1:26" ht="30" customHeight="1" x14ac:dyDescent="0.2">
      <c r="A822" s="67"/>
      <c r="B822" s="67"/>
      <c r="C822" s="67"/>
      <c r="D822" s="67"/>
      <c r="E822" s="67"/>
      <c r="F822" s="67"/>
      <c r="G822" s="67"/>
      <c r="H822" s="67"/>
      <c r="I822" s="67"/>
      <c r="J822" s="67"/>
      <c r="K822" s="67"/>
      <c r="L822" s="67"/>
      <c r="M822" s="67"/>
      <c r="N822" s="67"/>
      <c r="O822" s="66"/>
      <c r="P822" s="66"/>
      <c r="Q822" s="67"/>
      <c r="R822" s="67"/>
      <c r="S822" s="67"/>
      <c r="T822" s="68"/>
      <c r="U822" s="67"/>
      <c r="V822" s="67"/>
      <c r="W822" s="67"/>
      <c r="X822" s="67"/>
      <c r="Y822" s="67"/>
      <c r="Z822" s="67"/>
    </row>
    <row r="823" spans="1:26" ht="30" customHeight="1" x14ac:dyDescent="0.2">
      <c r="A823" s="67"/>
      <c r="B823" s="67"/>
      <c r="C823" s="67"/>
      <c r="D823" s="67"/>
      <c r="E823" s="67"/>
      <c r="F823" s="67"/>
      <c r="G823" s="67"/>
      <c r="H823" s="67"/>
      <c r="I823" s="67"/>
      <c r="J823" s="67"/>
      <c r="K823" s="67"/>
      <c r="L823" s="67"/>
      <c r="M823" s="67"/>
      <c r="N823" s="67"/>
      <c r="O823" s="66"/>
      <c r="P823" s="66"/>
      <c r="Q823" s="67"/>
      <c r="R823" s="67"/>
      <c r="S823" s="67"/>
      <c r="T823" s="68"/>
      <c r="U823" s="67"/>
      <c r="V823" s="67"/>
      <c r="W823" s="67"/>
      <c r="X823" s="67"/>
      <c r="Y823" s="67"/>
      <c r="Z823" s="67"/>
    </row>
    <row r="824" spans="1:26" ht="30" customHeight="1" x14ac:dyDescent="0.2">
      <c r="A824" s="67"/>
      <c r="B824" s="67"/>
      <c r="C824" s="67"/>
      <c r="D824" s="67"/>
      <c r="E824" s="67"/>
      <c r="F824" s="67"/>
      <c r="G824" s="67"/>
      <c r="H824" s="67"/>
      <c r="I824" s="67"/>
      <c r="J824" s="67"/>
      <c r="K824" s="67"/>
      <c r="L824" s="67"/>
      <c r="M824" s="67"/>
      <c r="N824" s="67"/>
      <c r="O824" s="66"/>
      <c r="P824" s="66"/>
      <c r="Q824" s="67"/>
      <c r="R824" s="67"/>
      <c r="S824" s="67"/>
      <c r="T824" s="68"/>
      <c r="U824" s="67"/>
      <c r="V824" s="67"/>
      <c r="W824" s="67"/>
      <c r="X824" s="67"/>
      <c r="Y824" s="67"/>
      <c r="Z824" s="67"/>
    </row>
    <row r="825" spans="1:26" ht="30" customHeight="1" x14ac:dyDescent="0.2">
      <c r="A825" s="67"/>
      <c r="B825" s="67"/>
      <c r="C825" s="67"/>
      <c r="D825" s="67"/>
      <c r="E825" s="67"/>
      <c r="F825" s="67"/>
      <c r="G825" s="67"/>
      <c r="H825" s="67"/>
      <c r="I825" s="67"/>
      <c r="J825" s="67"/>
      <c r="K825" s="67"/>
      <c r="L825" s="67"/>
      <c r="M825" s="67"/>
      <c r="N825" s="67"/>
      <c r="O825" s="66"/>
      <c r="P825" s="66"/>
      <c r="Q825" s="67"/>
      <c r="R825" s="67"/>
      <c r="S825" s="67"/>
      <c r="T825" s="68"/>
      <c r="U825" s="67"/>
      <c r="V825" s="67"/>
      <c r="W825" s="67"/>
      <c r="X825" s="67"/>
      <c r="Y825" s="67"/>
      <c r="Z825" s="67"/>
    </row>
    <row r="826" spans="1:26" ht="30" customHeight="1" x14ac:dyDescent="0.2">
      <c r="A826" s="67"/>
      <c r="B826" s="67"/>
      <c r="C826" s="67"/>
      <c r="D826" s="67"/>
      <c r="E826" s="67"/>
      <c r="F826" s="67"/>
      <c r="G826" s="67"/>
      <c r="H826" s="67"/>
      <c r="I826" s="67"/>
      <c r="J826" s="67"/>
      <c r="K826" s="67"/>
      <c r="L826" s="67"/>
      <c r="M826" s="67"/>
      <c r="N826" s="67"/>
      <c r="O826" s="66"/>
      <c r="P826" s="66"/>
      <c r="Q826" s="67"/>
      <c r="R826" s="67"/>
      <c r="S826" s="67"/>
      <c r="T826" s="68"/>
      <c r="U826" s="67"/>
      <c r="V826" s="67"/>
      <c r="W826" s="67"/>
      <c r="X826" s="67"/>
      <c r="Y826" s="67"/>
      <c r="Z826" s="67"/>
    </row>
    <row r="827" spans="1:26" ht="30" customHeight="1" x14ac:dyDescent="0.2">
      <c r="A827" s="67"/>
      <c r="B827" s="67"/>
      <c r="C827" s="67"/>
      <c r="D827" s="67"/>
      <c r="E827" s="67"/>
      <c r="F827" s="67"/>
      <c r="G827" s="67"/>
      <c r="H827" s="67"/>
      <c r="I827" s="67"/>
      <c r="J827" s="67"/>
      <c r="K827" s="67"/>
      <c r="L827" s="67"/>
      <c r="M827" s="67"/>
      <c r="N827" s="67"/>
      <c r="O827" s="66"/>
      <c r="P827" s="66"/>
      <c r="Q827" s="67"/>
      <c r="R827" s="67"/>
      <c r="S827" s="67"/>
      <c r="T827" s="68"/>
      <c r="U827" s="67"/>
      <c r="V827" s="67"/>
      <c r="W827" s="67"/>
      <c r="X827" s="67"/>
      <c r="Y827" s="67"/>
      <c r="Z827" s="67"/>
    </row>
    <row r="828" spans="1:26" ht="30" customHeight="1" x14ac:dyDescent="0.2">
      <c r="A828" s="67"/>
      <c r="B828" s="67"/>
      <c r="C828" s="67"/>
      <c r="D828" s="67"/>
      <c r="E828" s="67"/>
      <c r="F828" s="67"/>
      <c r="G828" s="67"/>
      <c r="H828" s="67"/>
      <c r="I828" s="67"/>
      <c r="J828" s="67"/>
      <c r="K828" s="67"/>
      <c r="L828" s="67"/>
      <c r="M828" s="67"/>
      <c r="N828" s="67"/>
      <c r="O828" s="66"/>
      <c r="P828" s="66"/>
      <c r="Q828" s="67"/>
      <c r="R828" s="67"/>
      <c r="S828" s="67"/>
      <c r="T828" s="68"/>
      <c r="U828" s="67"/>
      <c r="V828" s="67"/>
      <c r="W828" s="67"/>
      <c r="X828" s="67"/>
      <c r="Y828" s="67"/>
      <c r="Z828" s="67"/>
    </row>
    <row r="829" spans="1:26" ht="30" customHeight="1" x14ac:dyDescent="0.2">
      <c r="A829" s="67"/>
      <c r="B829" s="67"/>
      <c r="C829" s="67"/>
      <c r="D829" s="67"/>
      <c r="E829" s="67"/>
      <c r="F829" s="67"/>
      <c r="G829" s="67"/>
      <c r="H829" s="67"/>
      <c r="I829" s="67"/>
      <c r="J829" s="67"/>
      <c r="K829" s="67"/>
      <c r="L829" s="67"/>
      <c r="M829" s="67"/>
      <c r="N829" s="67"/>
      <c r="O829" s="66"/>
      <c r="P829" s="66"/>
      <c r="Q829" s="67"/>
      <c r="R829" s="67"/>
      <c r="S829" s="67"/>
      <c r="T829" s="68"/>
      <c r="U829" s="67"/>
      <c r="V829" s="67"/>
      <c r="W829" s="67"/>
      <c r="X829" s="67"/>
      <c r="Y829" s="67"/>
      <c r="Z829" s="67"/>
    </row>
    <row r="830" spans="1:26" ht="30" customHeight="1" x14ac:dyDescent="0.2">
      <c r="A830" s="67"/>
      <c r="B830" s="67"/>
      <c r="C830" s="67"/>
      <c r="D830" s="67"/>
      <c r="E830" s="67"/>
      <c r="F830" s="67"/>
      <c r="G830" s="67"/>
      <c r="H830" s="67"/>
      <c r="I830" s="67"/>
      <c r="J830" s="67"/>
      <c r="K830" s="67"/>
      <c r="L830" s="67"/>
      <c r="M830" s="67"/>
      <c r="N830" s="67"/>
      <c r="O830" s="66"/>
      <c r="P830" s="66"/>
      <c r="Q830" s="67"/>
      <c r="R830" s="67"/>
      <c r="S830" s="67"/>
      <c r="T830" s="68"/>
      <c r="U830" s="67"/>
      <c r="V830" s="67"/>
      <c r="W830" s="67"/>
      <c r="X830" s="67"/>
      <c r="Y830" s="67"/>
      <c r="Z830" s="67"/>
    </row>
    <row r="831" spans="1:26" ht="30" customHeight="1" x14ac:dyDescent="0.2">
      <c r="A831" s="67"/>
      <c r="B831" s="67"/>
      <c r="C831" s="67"/>
      <c r="D831" s="67"/>
      <c r="E831" s="67"/>
      <c r="F831" s="67"/>
      <c r="G831" s="67"/>
      <c r="H831" s="67"/>
      <c r="I831" s="67"/>
      <c r="J831" s="67"/>
      <c r="K831" s="67"/>
      <c r="L831" s="67"/>
      <c r="M831" s="67"/>
      <c r="N831" s="67"/>
      <c r="O831" s="66"/>
      <c r="P831" s="66"/>
      <c r="Q831" s="67"/>
      <c r="R831" s="67"/>
      <c r="S831" s="67"/>
      <c r="T831" s="68"/>
      <c r="U831" s="67"/>
      <c r="V831" s="67"/>
      <c r="W831" s="67"/>
      <c r="X831" s="67"/>
      <c r="Y831" s="67"/>
      <c r="Z831" s="67"/>
    </row>
    <row r="832" spans="1:26" ht="30" customHeight="1" x14ac:dyDescent="0.2">
      <c r="A832" s="67"/>
      <c r="B832" s="67"/>
      <c r="C832" s="67"/>
      <c r="D832" s="67"/>
      <c r="E832" s="67"/>
      <c r="F832" s="67"/>
      <c r="G832" s="67"/>
      <c r="H832" s="67"/>
      <c r="I832" s="67"/>
      <c r="J832" s="67"/>
      <c r="K832" s="67"/>
      <c r="L832" s="67"/>
      <c r="M832" s="67"/>
      <c r="N832" s="67"/>
      <c r="O832" s="66"/>
      <c r="P832" s="66"/>
      <c r="Q832" s="67"/>
      <c r="R832" s="67"/>
      <c r="S832" s="67"/>
      <c r="T832" s="68"/>
      <c r="U832" s="67"/>
      <c r="V832" s="67"/>
      <c r="W832" s="67"/>
      <c r="X832" s="67"/>
      <c r="Y832" s="67"/>
      <c r="Z832" s="67"/>
    </row>
    <row r="833" spans="1:26" ht="30" customHeight="1" x14ac:dyDescent="0.2">
      <c r="A833" s="67"/>
      <c r="B833" s="67"/>
      <c r="C833" s="67"/>
      <c r="D833" s="67"/>
      <c r="E833" s="67"/>
      <c r="F833" s="67"/>
      <c r="G833" s="67"/>
      <c r="H833" s="67"/>
      <c r="I833" s="67"/>
      <c r="J833" s="67"/>
      <c r="K833" s="67"/>
      <c r="L833" s="67"/>
      <c r="M833" s="67"/>
      <c r="N833" s="67"/>
      <c r="O833" s="66"/>
      <c r="P833" s="66"/>
      <c r="Q833" s="67"/>
      <c r="R833" s="67"/>
      <c r="S833" s="67"/>
      <c r="T833" s="68"/>
      <c r="U833" s="67"/>
      <c r="V833" s="67"/>
      <c r="W833" s="67"/>
      <c r="X833" s="67"/>
      <c r="Y833" s="67"/>
      <c r="Z833" s="67"/>
    </row>
    <row r="834" spans="1:26" ht="30" customHeight="1" x14ac:dyDescent="0.2">
      <c r="A834" s="67"/>
      <c r="B834" s="67"/>
      <c r="C834" s="67"/>
      <c r="D834" s="67"/>
      <c r="E834" s="67"/>
      <c r="F834" s="67"/>
      <c r="G834" s="67"/>
      <c r="H834" s="67"/>
      <c r="I834" s="67"/>
      <c r="J834" s="67"/>
      <c r="K834" s="67"/>
      <c r="L834" s="67"/>
      <c r="M834" s="67"/>
      <c r="N834" s="67"/>
      <c r="O834" s="66"/>
      <c r="P834" s="66"/>
      <c r="Q834" s="67"/>
      <c r="R834" s="67"/>
      <c r="S834" s="67"/>
      <c r="T834" s="68"/>
      <c r="U834" s="67"/>
      <c r="V834" s="67"/>
      <c r="W834" s="67"/>
      <c r="X834" s="67"/>
      <c r="Y834" s="67"/>
      <c r="Z834" s="67"/>
    </row>
    <row r="835" spans="1:26" ht="30" customHeight="1" x14ac:dyDescent="0.2">
      <c r="A835" s="67"/>
      <c r="B835" s="67"/>
      <c r="C835" s="67"/>
      <c r="D835" s="67"/>
      <c r="E835" s="67"/>
      <c r="F835" s="67"/>
      <c r="G835" s="67"/>
      <c r="H835" s="67"/>
      <c r="I835" s="67"/>
      <c r="J835" s="67"/>
      <c r="K835" s="67"/>
      <c r="L835" s="67"/>
      <c r="M835" s="67"/>
      <c r="N835" s="67"/>
      <c r="O835" s="66"/>
      <c r="P835" s="66"/>
      <c r="Q835" s="67"/>
      <c r="R835" s="67"/>
      <c r="S835" s="67"/>
      <c r="T835" s="68"/>
      <c r="U835" s="67"/>
      <c r="V835" s="67"/>
      <c r="W835" s="67"/>
      <c r="X835" s="67"/>
      <c r="Y835" s="67"/>
      <c r="Z835" s="67"/>
    </row>
    <row r="836" spans="1:26" ht="30" customHeight="1" x14ac:dyDescent="0.2">
      <c r="A836" s="67"/>
      <c r="B836" s="67"/>
      <c r="C836" s="67"/>
      <c r="D836" s="67"/>
      <c r="E836" s="67"/>
      <c r="F836" s="67"/>
      <c r="G836" s="67"/>
      <c r="H836" s="67"/>
      <c r="I836" s="67"/>
      <c r="J836" s="67"/>
      <c r="K836" s="67"/>
      <c r="L836" s="67"/>
      <c r="M836" s="67"/>
      <c r="N836" s="67"/>
      <c r="O836" s="66"/>
      <c r="P836" s="66"/>
      <c r="Q836" s="67"/>
      <c r="R836" s="67"/>
      <c r="S836" s="67"/>
      <c r="T836" s="68"/>
      <c r="U836" s="67"/>
      <c r="V836" s="67"/>
      <c r="W836" s="67"/>
      <c r="X836" s="67"/>
      <c r="Y836" s="67"/>
      <c r="Z836" s="67"/>
    </row>
    <row r="837" spans="1:26" ht="30" customHeight="1" x14ac:dyDescent="0.2">
      <c r="A837" s="67"/>
      <c r="B837" s="67"/>
      <c r="C837" s="67"/>
      <c r="D837" s="67"/>
      <c r="E837" s="67"/>
      <c r="F837" s="67"/>
      <c r="G837" s="67"/>
      <c r="H837" s="67"/>
      <c r="I837" s="67"/>
      <c r="J837" s="67"/>
      <c r="K837" s="67"/>
      <c r="L837" s="67"/>
      <c r="M837" s="67"/>
      <c r="N837" s="67"/>
      <c r="O837" s="66"/>
      <c r="P837" s="66"/>
      <c r="Q837" s="67"/>
      <c r="R837" s="67"/>
      <c r="S837" s="67"/>
      <c r="T837" s="68"/>
      <c r="U837" s="67"/>
      <c r="V837" s="67"/>
      <c r="W837" s="67"/>
      <c r="X837" s="67"/>
      <c r="Y837" s="67"/>
      <c r="Z837" s="67"/>
    </row>
    <row r="838" spans="1:26" ht="30" customHeight="1" x14ac:dyDescent="0.2">
      <c r="A838" s="67"/>
      <c r="B838" s="67"/>
      <c r="C838" s="67"/>
      <c r="D838" s="67"/>
      <c r="E838" s="67"/>
      <c r="F838" s="67"/>
      <c r="G838" s="67"/>
      <c r="H838" s="67"/>
      <c r="I838" s="67"/>
      <c r="J838" s="67"/>
      <c r="K838" s="67"/>
      <c r="L838" s="67"/>
      <c r="M838" s="67"/>
      <c r="N838" s="67"/>
      <c r="O838" s="66"/>
      <c r="P838" s="66"/>
      <c r="Q838" s="67"/>
      <c r="R838" s="67"/>
      <c r="S838" s="67"/>
      <c r="T838" s="68"/>
      <c r="U838" s="67"/>
      <c r="V838" s="67"/>
      <c r="W838" s="67"/>
      <c r="X838" s="67"/>
      <c r="Y838" s="67"/>
      <c r="Z838" s="67"/>
    </row>
    <row r="839" spans="1:26" ht="30" customHeight="1" x14ac:dyDescent="0.2">
      <c r="A839" s="67"/>
      <c r="B839" s="67"/>
      <c r="C839" s="67"/>
      <c r="D839" s="67"/>
      <c r="E839" s="67"/>
      <c r="F839" s="67"/>
      <c r="G839" s="67"/>
      <c r="H839" s="67"/>
      <c r="I839" s="67"/>
      <c r="J839" s="67"/>
      <c r="K839" s="67"/>
      <c r="L839" s="67"/>
      <c r="M839" s="67"/>
      <c r="N839" s="67"/>
      <c r="O839" s="66"/>
      <c r="P839" s="66"/>
      <c r="Q839" s="67"/>
      <c r="R839" s="67"/>
      <c r="S839" s="67"/>
      <c r="T839" s="68"/>
      <c r="U839" s="67"/>
      <c r="V839" s="67"/>
      <c r="W839" s="67"/>
      <c r="X839" s="67"/>
      <c r="Y839" s="67"/>
      <c r="Z839" s="67"/>
    </row>
    <row r="840" spans="1:26" ht="30" customHeight="1" x14ac:dyDescent="0.2">
      <c r="A840" s="67"/>
      <c r="B840" s="67"/>
      <c r="C840" s="67"/>
      <c r="D840" s="67"/>
      <c r="E840" s="67"/>
      <c r="F840" s="67"/>
      <c r="G840" s="67"/>
      <c r="H840" s="67"/>
      <c r="I840" s="67"/>
      <c r="J840" s="67"/>
      <c r="K840" s="67"/>
      <c r="L840" s="67"/>
      <c r="M840" s="67"/>
      <c r="N840" s="67"/>
      <c r="O840" s="66"/>
      <c r="P840" s="66"/>
      <c r="Q840" s="67"/>
      <c r="R840" s="67"/>
      <c r="S840" s="67"/>
      <c r="T840" s="68"/>
      <c r="U840" s="67"/>
      <c r="V840" s="67"/>
      <c r="W840" s="67"/>
      <c r="X840" s="67"/>
      <c r="Y840" s="67"/>
      <c r="Z840" s="67"/>
    </row>
    <row r="841" spans="1:26" ht="30" customHeight="1" x14ac:dyDescent="0.2">
      <c r="A841" s="67"/>
      <c r="B841" s="67"/>
      <c r="C841" s="67"/>
      <c r="D841" s="67"/>
      <c r="E841" s="67"/>
      <c r="F841" s="67"/>
      <c r="G841" s="67"/>
      <c r="H841" s="67"/>
      <c r="I841" s="67"/>
      <c r="J841" s="67"/>
      <c r="K841" s="67"/>
      <c r="L841" s="67"/>
      <c r="M841" s="67"/>
      <c r="N841" s="67"/>
      <c r="O841" s="66"/>
      <c r="P841" s="66"/>
      <c r="Q841" s="67"/>
      <c r="R841" s="67"/>
      <c r="S841" s="67"/>
      <c r="T841" s="68"/>
      <c r="U841" s="67"/>
      <c r="V841" s="67"/>
      <c r="W841" s="67"/>
      <c r="X841" s="67"/>
      <c r="Y841" s="67"/>
      <c r="Z841" s="67"/>
    </row>
    <row r="842" spans="1:26" ht="30" customHeight="1" x14ac:dyDescent="0.2">
      <c r="A842" s="67"/>
      <c r="B842" s="67"/>
      <c r="C842" s="67"/>
      <c r="D842" s="67"/>
      <c r="E842" s="67"/>
      <c r="F842" s="67"/>
      <c r="G842" s="67"/>
      <c r="H842" s="67"/>
      <c r="I842" s="67"/>
      <c r="J842" s="67"/>
      <c r="K842" s="67"/>
      <c r="L842" s="67"/>
      <c r="M842" s="67"/>
      <c r="N842" s="67"/>
      <c r="O842" s="66"/>
      <c r="P842" s="66"/>
      <c r="Q842" s="67"/>
      <c r="R842" s="67"/>
      <c r="S842" s="67"/>
      <c r="T842" s="68"/>
      <c r="U842" s="67"/>
      <c r="V842" s="67"/>
      <c r="W842" s="67"/>
      <c r="X842" s="67"/>
      <c r="Y842" s="67"/>
      <c r="Z842" s="67"/>
    </row>
    <row r="843" spans="1:26" ht="30" customHeight="1" x14ac:dyDescent="0.2">
      <c r="A843" s="67"/>
      <c r="B843" s="67"/>
      <c r="C843" s="67"/>
      <c r="D843" s="67"/>
      <c r="E843" s="67"/>
      <c r="F843" s="67"/>
      <c r="G843" s="67"/>
      <c r="H843" s="67"/>
      <c r="I843" s="67"/>
      <c r="J843" s="67"/>
      <c r="K843" s="67"/>
      <c r="L843" s="67"/>
      <c r="M843" s="67"/>
      <c r="N843" s="67"/>
      <c r="O843" s="66"/>
      <c r="P843" s="66"/>
      <c r="Q843" s="67"/>
      <c r="R843" s="67"/>
      <c r="S843" s="67"/>
      <c r="T843" s="68"/>
      <c r="U843" s="67"/>
      <c r="V843" s="67"/>
      <c r="W843" s="67"/>
      <c r="X843" s="67"/>
      <c r="Y843" s="67"/>
      <c r="Z843" s="67"/>
    </row>
    <row r="844" spans="1:26" ht="30" customHeight="1" x14ac:dyDescent="0.2">
      <c r="A844" s="67"/>
      <c r="B844" s="67"/>
      <c r="C844" s="67"/>
      <c r="D844" s="67"/>
      <c r="E844" s="67"/>
      <c r="F844" s="67"/>
      <c r="G844" s="67"/>
      <c r="H844" s="67"/>
      <c r="I844" s="67"/>
      <c r="J844" s="67"/>
      <c r="K844" s="67"/>
      <c r="L844" s="67"/>
      <c r="M844" s="67"/>
      <c r="N844" s="67"/>
      <c r="O844" s="66"/>
      <c r="P844" s="66"/>
      <c r="Q844" s="67"/>
      <c r="R844" s="67"/>
      <c r="S844" s="67"/>
      <c r="T844" s="68"/>
      <c r="U844" s="67"/>
      <c r="V844" s="67"/>
      <c r="W844" s="67"/>
      <c r="X844" s="67"/>
      <c r="Y844" s="67"/>
      <c r="Z844" s="67"/>
    </row>
    <row r="845" spans="1:26" ht="30" customHeight="1" x14ac:dyDescent="0.2">
      <c r="A845" s="67"/>
      <c r="B845" s="67"/>
      <c r="C845" s="67"/>
      <c r="D845" s="67"/>
      <c r="E845" s="67"/>
      <c r="F845" s="67"/>
      <c r="G845" s="67"/>
      <c r="H845" s="67"/>
      <c r="I845" s="67"/>
      <c r="J845" s="67"/>
      <c r="K845" s="67"/>
      <c r="L845" s="67"/>
      <c r="M845" s="67"/>
      <c r="N845" s="67"/>
      <c r="O845" s="66"/>
      <c r="P845" s="66"/>
      <c r="Q845" s="67"/>
      <c r="R845" s="67"/>
      <c r="S845" s="67"/>
      <c r="T845" s="68"/>
      <c r="U845" s="67"/>
      <c r="V845" s="67"/>
      <c r="W845" s="67"/>
      <c r="X845" s="67"/>
      <c r="Y845" s="67"/>
      <c r="Z845" s="67"/>
    </row>
    <row r="846" spans="1:26" ht="30" customHeight="1" x14ac:dyDescent="0.2">
      <c r="A846" s="67"/>
      <c r="B846" s="67"/>
      <c r="C846" s="67"/>
      <c r="D846" s="67"/>
      <c r="E846" s="67"/>
      <c r="F846" s="67"/>
      <c r="G846" s="67"/>
      <c r="H846" s="67"/>
      <c r="I846" s="67"/>
      <c r="J846" s="67"/>
      <c r="K846" s="67"/>
      <c r="L846" s="67"/>
      <c r="M846" s="67"/>
      <c r="N846" s="67"/>
      <c r="O846" s="66"/>
      <c r="P846" s="66"/>
      <c r="Q846" s="67"/>
      <c r="R846" s="67"/>
      <c r="S846" s="67"/>
      <c r="T846" s="68"/>
      <c r="U846" s="67"/>
      <c r="V846" s="67"/>
      <c r="W846" s="67"/>
      <c r="X846" s="67"/>
      <c r="Y846" s="67"/>
      <c r="Z846" s="67"/>
    </row>
    <row r="847" spans="1:26" ht="30" customHeight="1" x14ac:dyDescent="0.2">
      <c r="A847" s="67"/>
      <c r="B847" s="67"/>
      <c r="C847" s="67"/>
      <c r="D847" s="67"/>
      <c r="E847" s="67"/>
      <c r="F847" s="67"/>
      <c r="G847" s="67"/>
      <c r="H847" s="67"/>
      <c r="I847" s="67"/>
      <c r="J847" s="67"/>
      <c r="K847" s="67"/>
      <c r="L847" s="67"/>
      <c r="M847" s="67"/>
      <c r="N847" s="67"/>
      <c r="O847" s="66"/>
      <c r="P847" s="66"/>
      <c r="Q847" s="67"/>
      <c r="R847" s="67"/>
      <c r="S847" s="67"/>
      <c r="T847" s="68"/>
      <c r="U847" s="67"/>
      <c r="V847" s="67"/>
      <c r="W847" s="67"/>
      <c r="X847" s="67"/>
      <c r="Y847" s="67"/>
      <c r="Z847" s="67"/>
    </row>
    <row r="848" spans="1:26" ht="30" customHeight="1" x14ac:dyDescent="0.2">
      <c r="A848" s="67"/>
      <c r="B848" s="67"/>
      <c r="C848" s="67"/>
      <c r="D848" s="67"/>
      <c r="E848" s="67"/>
      <c r="F848" s="67"/>
      <c r="G848" s="67"/>
      <c r="H848" s="67"/>
      <c r="I848" s="67"/>
      <c r="J848" s="67"/>
      <c r="K848" s="67"/>
      <c r="L848" s="67"/>
      <c r="M848" s="67"/>
      <c r="N848" s="67"/>
      <c r="O848" s="66"/>
      <c r="P848" s="66"/>
      <c r="Q848" s="67"/>
      <c r="R848" s="67"/>
      <c r="S848" s="67"/>
      <c r="T848" s="68"/>
      <c r="U848" s="67"/>
      <c r="V848" s="67"/>
      <c r="W848" s="67"/>
      <c r="X848" s="67"/>
      <c r="Y848" s="67"/>
      <c r="Z848" s="67"/>
    </row>
    <row r="849" spans="1:26" ht="30" customHeight="1" x14ac:dyDescent="0.2">
      <c r="A849" s="67"/>
      <c r="B849" s="67"/>
      <c r="C849" s="67"/>
      <c r="D849" s="67"/>
      <c r="E849" s="67"/>
      <c r="F849" s="67"/>
      <c r="G849" s="67"/>
      <c r="H849" s="67"/>
      <c r="I849" s="67"/>
      <c r="J849" s="67"/>
      <c r="K849" s="67"/>
      <c r="L849" s="67"/>
      <c r="M849" s="67"/>
      <c r="N849" s="67"/>
      <c r="O849" s="66"/>
      <c r="P849" s="66"/>
      <c r="Q849" s="67"/>
      <c r="R849" s="67"/>
      <c r="S849" s="67"/>
      <c r="T849" s="68"/>
      <c r="U849" s="67"/>
      <c r="V849" s="67"/>
      <c r="W849" s="67"/>
      <c r="X849" s="67"/>
      <c r="Y849" s="67"/>
      <c r="Z849" s="67"/>
    </row>
    <row r="850" spans="1:26" ht="30" customHeight="1" x14ac:dyDescent="0.2">
      <c r="A850" s="67"/>
      <c r="B850" s="67"/>
      <c r="C850" s="67"/>
      <c r="D850" s="67"/>
      <c r="E850" s="67"/>
      <c r="F850" s="67"/>
      <c r="G850" s="67"/>
      <c r="H850" s="67"/>
      <c r="I850" s="67"/>
      <c r="J850" s="67"/>
      <c r="K850" s="67"/>
      <c r="L850" s="67"/>
      <c r="M850" s="67"/>
      <c r="N850" s="67"/>
      <c r="O850" s="66"/>
      <c r="P850" s="66"/>
      <c r="Q850" s="67"/>
      <c r="R850" s="67"/>
      <c r="S850" s="67"/>
      <c r="T850" s="68"/>
      <c r="U850" s="67"/>
      <c r="V850" s="67"/>
      <c r="W850" s="67"/>
      <c r="X850" s="67"/>
      <c r="Y850" s="67"/>
      <c r="Z850" s="67"/>
    </row>
    <row r="851" spans="1:26" ht="30" customHeight="1" x14ac:dyDescent="0.2">
      <c r="A851" s="67"/>
      <c r="B851" s="67"/>
      <c r="C851" s="67"/>
      <c r="D851" s="67"/>
      <c r="E851" s="67"/>
      <c r="F851" s="67"/>
      <c r="G851" s="67"/>
      <c r="H851" s="67"/>
      <c r="I851" s="67"/>
      <c r="J851" s="67"/>
      <c r="K851" s="67"/>
      <c r="L851" s="67"/>
      <c r="M851" s="67"/>
      <c r="N851" s="67"/>
      <c r="O851" s="66"/>
      <c r="P851" s="66"/>
      <c r="Q851" s="67"/>
      <c r="R851" s="67"/>
      <c r="S851" s="67"/>
      <c r="T851" s="68"/>
      <c r="U851" s="67"/>
      <c r="V851" s="67"/>
      <c r="W851" s="67"/>
      <c r="X851" s="67"/>
      <c r="Y851" s="67"/>
      <c r="Z851" s="67"/>
    </row>
    <row r="852" spans="1:26" ht="30" customHeight="1" x14ac:dyDescent="0.2">
      <c r="A852" s="67"/>
      <c r="B852" s="67"/>
      <c r="C852" s="67"/>
      <c r="D852" s="67"/>
      <c r="E852" s="67"/>
      <c r="F852" s="67"/>
      <c r="G852" s="67"/>
      <c r="H852" s="67"/>
      <c r="I852" s="67"/>
      <c r="J852" s="67"/>
      <c r="K852" s="67"/>
      <c r="L852" s="67"/>
      <c r="M852" s="67"/>
      <c r="N852" s="67"/>
      <c r="O852" s="66"/>
      <c r="P852" s="66"/>
      <c r="Q852" s="67"/>
      <c r="R852" s="67"/>
      <c r="S852" s="67"/>
      <c r="T852" s="68"/>
      <c r="U852" s="67"/>
      <c r="V852" s="67"/>
      <c r="W852" s="67"/>
      <c r="X852" s="67"/>
      <c r="Y852" s="67"/>
      <c r="Z852" s="67"/>
    </row>
    <row r="853" spans="1:26" ht="30" customHeight="1" x14ac:dyDescent="0.2">
      <c r="A853" s="67"/>
      <c r="B853" s="67"/>
      <c r="C853" s="67"/>
      <c r="D853" s="67"/>
      <c r="E853" s="67"/>
      <c r="F853" s="67"/>
      <c r="G853" s="67"/>
      <c r="H853" s="67"/>
      <c r="I853" s="67"/>
      <c r="J853" s="67"/>
      <c r="K853" s="67"/>
      <c r="L853" s="67"/>
      <c r="M853" s="67"/>
      <c r="N853" s="67"/>
      <c r="O853" s="66"/>
      <c r="P853" s="66"/>
      <c r="Q853" s="67"/>
      <c r="R853" s="67"/>
      <c r="S853" s="67"/>
      <c r="T853" s="68"/>
      <c r="U853" s="67"/>
      <c r="V853" s="67"/>
      <c r="W853" s="67"/>
      <c r="X853" s="67"/>
      <c r="Y853" s="67"/>
      <c r="Z853" s="67"/>
    </row>
    <row r="854" spans="1:26" ht="30" customHeight="1" x14ac:dyDescent="0.2">
      <c r="A854" s="67"/>
      <c r="B854" s="67"/>
      <c r="C854" s="67"/>
      <c r="D854" s="67"/>
      <c r="E854" s="67"/>
      <c r="F854" s="67"/>
      <c r="G854" s="67"/>
      <c r="H854" s="67"/>
      <c r="I854" s="67"/>
      <c r="J854" s="67"/>
      <c r="K854" s="67"/>
      <c r="L854" s="67"/>
      <c r="M854" s="67"/>
      <c r="N854" s="67"/>
      <c r="O854" s="66"/>
      <c r="P854" s="66"/>
      <c r="Q854" s="67"/>
      <c r="R854" s="67"/>
      <c r="S854" s="67"/>
      <c r="T854" s="68"/>
      <c r="U854" s="67"/>
      <c r="V854" s="67"/>
      <c r="W854" s="67"/>
      <c r="X854" s="67"/>
      <c r="Y854" s="67"/>
      <c r="Z854" s="67"/>
    </row>
    <row r="855" spans="1:26" ht="30" customHeight="1" x14ac:dyDescent="0.2">
      <c r="A855" s="67"/>
      <c r="B855" s="67"/>
      <c r="C855" s="67"/>
      <c r="D855" s="67"/>
      <c r="E855" s="67"/>
      <c r="F855" s="67"/>
      <c r="G855" s="67"/>
      <c r="H855" s="67"/>
      <c r="I855" s="67"/>
      <c r="J855" s="67"/>
      <c r="K855" s="67"/>
      <c r="L855" s="67"/>
      <c r="M855" s="67"/>
      <c r="N855" s="67"/>
      <c r="O855" s="66"/>
      <c r="P855" s="66"/>
      <c r="Q855" s="67"/>
      <c r="R855" s="67"/>
      <c r="S855" s="67"/>
      <c r="T855" s="68"/>
      <c r="U855" s="67"/>
      <c r="V855" s="67"/>
      <c r="W855" s="67"/>
      <c r="X855" s="67"/>
      <c r="Y855" s="67"/>
      <c r="Z855" s="67"/>
    </row>
    <row r="856" spans="1:26" ht="30" customHeight="1" x14ac:dyDescent="0.2">
      <c r="A856" s="67"/>
      <c r="B856" s="67"/>
      <c r="C856" s="67"/>
      <c r="D856" s="67"/>
      <c r="E856" s="67"/>
      <c r="F856" s="67"/>
      <c r="G856" s="67"/>
      <c r="H856" s="67"/>
      <c r="I856" s="67"/>
      <c r="J856" s="67"/>
      <c r="K856" s="67"/>
      <c r="L856" s="67"/>
      <c r="M856" s="67"/>
      <c r="N856" s="67"/>
      <c r="O856" s="66"/>
      <c r="P856" s="66"/>
      <c r="Q856" s="67"/>
      <c r="R856" s="67"/>
      <c r="S856" s="67"/>
      <c r="T856" s="68"/>
      <c r="U856" s="67"/>
      <c r="V856" s="67"/>
      <c r="W856" s="67"/>
      <c r="X856" s="67"/>
      <c r="Y856" s="67"/>
      <c r="Z856" s="67"/>
    </row>
    <row r="857" spans="1:26" ht="30" customHeight="1" x14ac:dyDescent="0.2">
      <c r="A857" s="67"/>
      <c r="B857" s="67"/>
      <c r="C857" s="67"/>
      <c r="D857" s="67"/>
      <c r="E857" s="67"/>
      <c r="F857" s="67"/>
      <c r="G857" s="67"/>
      <c r="H857" s="67"/>
      <c r="I857" s="67"/>
      <c r="J857" s="67"/>
      <c r="K857" s="67"/>
      <c r="L857" s="67"/>
      <c r="M857" s="67"/>
      <c r="N857" s="67"/>
      <c r="O857" s="66"/>
      <c r="P857" s="66"/>
      <c r="Q857" s="67"/>
      <c r="R857" s="67"/>
      <c r="S857" s="67"/>
      <c r="T857" s="68"/>
      <c r="U857" s="67"/>
      <c r="V857" s="67"/>
      <c r="W857" s="67"/>
      <c r="X857" s="67"/>
      <c r="Y857" s="67"/>
      <c r="Z857" s="67"/>
    </row>
    <row r="858" spans="1:26" ht="30" customHeight="1" x14ac:dyDescent="0.2">
      <c r="A858" s="67"/>
      <c r="B858" s="67"/>
      <c r="C858" s="67"/>
      <c r="D858" s="67"/>
      <c r="E858" s="67"/>
      <c r="F858" s="67"/>
      <c r="G858" s="67"/>
      <c r="H858" s="67"/>
      <c r="I858" s="67"/>
      <c r="J858" s="67"/>
      <c r="K858" s="67"/>
      <c r="L858" s="67"/>
      <c r="M858" s="67"/>
      <c r="N858" s="67"/>
      <c r="O858" s="66"/>
      <c r="P858" s="66"/>
      <c r="Q858" s="67"/>
      <c r="R858" s="67"/>
      <c r="S858" s="67"/>
      <c r="T858" s="68"/>
      <c r="U858" s="67"/>
      <c r="V858" s="67"/>
      <c r="W858" s="67"/>
      <c r="X858" s="67"/>
      <c r="Y858" s="67"/>
      <c r="Z858" s="67"/>
    </row>
    <row r="859" spans="1:26" ht="30" customHeight="1" x14ac:dyDescent="0.2">
      <c r="A859" s="67"/>
      <c r="B859" s="67"/>
      <c r="C859" s="67"/>
      <c r="D859" s="67"/>
      <c r="E859" s="67"/>
      <c r="F859" s="67"/>
      <c r="G859" s="67"/>
      <c r="H859" s="67"/>
      <c r="I859" s="67"/>
      <c r="J859" s="67"/>
      <c r="K859" s="67"/>
      <c r="L859" s="67"/>
      <c r="M859" s="67"/>
      <c r="N859" s="67"/>
      <c r="O859" s="66"/>
      <c r="P859" s="66"/>
      <c r="Q859" s="67"/>
      <c r="R859" s="67"/>
      <c r="S859" s="67"/>
      <c r="T859" s="68"/>
      <c r="U859" s="67"/>
      <c r="V859" s="67"/>
      <c r="W859" s="67"/>
      <c r="X859" s="67"/>
      <c r="Y859" s="67"/>
      <c r="Z859" s="67"/>
    </row>
    <row r="860" spans="1:26" ht="30" customHeight="1" x14ac:dyDescent="0.2">
      <c r="A860" s="67"/>
      <c r="B860" s="67"/>
      <c r="C860" s="67"/>
      <c r="D860" s="67"/>
      <c r="E860" s="67"/>
      <c r="F860" s="67"/>
      <c r="G860" s="67"/>
      <c r="H860" s="67"/>
      <c r="I860" s="67"/>
      <c r="J860" s="67"/>
      <c r="K860" s="67"/>
      <c r="L860" s="67"/>
      <c r="M860" s="67"/>
      <c r="N860" s="67"/>
      <c r="O860" s="66"/>
      <c r="P860" s="66"/>
      <c r="Q860" s="67"/>
      <c r="R860" s="67"/>
      <c r="S860" s="67"/>
      <c r="T860" s="68"/>
      <c r="U860" s="67"/>
      <c r="V860" s="67"/>
      <c r="W860" s="67"/>
      <c r="X860" s="67"/>
      <c r="Y860" s="67"/>
      <c r="Z860" s="67"/>
    </row>
    <row r="861" spans="1:26" ht="30" customHeight="1" x14ac:dyDescent="0.2">
      <c r="A861" s="67"/>
      <c r="B861" s="67"/>
      <c r="C861" s="67"/>
      <c r="D861" s="67"/>
      <c r="E861" s="67"/>
      <c r="F861" s="67"/>
      <c r="G861" s="67"/>
      <c r="H861" s="67"/>
      <c r="I861" s="67"/>
      <c r="J861" s="67"/>
      <c r="K861" s="67"/>
      <c r="L861" s="67"/>
      <c r="M861" s="67"/>
      <c r="N861" s="67"/>
      <c r="O861" s="66"/>
      <c r="P861" s="66"/>
      <c r="Q861" s="67"/>
      <c r="R861" s="67"/>
      <c r="S861" s="67"/>
      <c r="T861" s="68"/>
      <c r="U861" s="67"/>
      <c r="V861" s="67"/>
      <c r="W861" s="67"/>
      <c r="X861" s="67"/>
      <c r="Y861" s="67"/>
      <c r="Z861" s="67"/>
    </row>
    <row r="862" spans="1:26" ht="30" customHeight="1" x14ac:dyDescent="0.2">
      <c r="A862" s="67"/>
      <c r="B862" s="67"/>
      <c r="C862" s="67"/>
      <c r="D862" s="67"/>
      <c r="E862" s="67"/>
      <c r="F862" s="67"/>
      <c r="G862" s="67"/>
      <c r="H862" s="67"/>
      <c r="I862" s="67"/>
      <c r="J862" s="67"/>
      <c r="K862" s="67"/>
      <c r="L862" s="67"/>
      <c r="M862" s="67"/>
      <c r="N862" s="67"/>
      <c r="O862" s="66"/>
      <c r="P862" s="66"/>
      <c r="Q862" s="67"/>
      <c r="R862" s="67"/>
      <c r="S862" s="67"/>
      <c r="T862" s="68"/>
      <c r="U862" s="67"/>
      <c r="V862" s="67"/>
      <c r="W862" s="67"/>
      <c r="X862" s="67"/>
      <c r="Y862" s="67"/>
      <c r="Z862" s="67"/>
    </row>
    <row r="863" spans="1:26" ht="30" customHeight="1" x14ac:dyDescent="0.2">
      <c r="A863" s="67"/>
      <c r="B863" s="67"/>
      <c r="C863" s="67"/>
      <c r="D863" s="67"/>
      <c r="E863" s="67"/>
      <c r="F863" s="67"/>
      <c r="G863" s="67"/>
      <c r="H863" s="67"/>
      <c r="I863" s="67"/>
      <c r="J863" s="67"/>
      <c r="K863" s="67"/>
      <c r="L863" s="67"/>
      <c r="M863" s="67"/>
      <c r="N863" s="67"/>
      <c r="O863" s="66"/>
      <c r="P863" s="66"/>
      <c r="Q863" s="67"/>
      <c r="R863" s="67"/>
      <c r="S863" s="67"/>
      <c r="T863" s="68"/>
      <c r="U863" s="67"/>
      <c r="V863" s="67"/>
      <c r="W863" s="67"/>
      <c r="X863" s="67"/>
      <c r="Y863" s="67"/>
      <c r="Z863" s="67"/>
    </row>
    <row r="864" spans="1:26" ht="30" customHeight="1" x14ac:dyDescent="0.2">
      <c r="A864" s="67"/>
      <c r="B864" s="67"/>
      <c r="C864" s="67"/>
      <c r="D864" s="67"/>
      <c r="E864" s="67"/>
      <c r="F864" s="67"/>
      <c r="G864" s="67"/>
      <c r="H864" s="67"/>
      <c r="I864" s="67"/>
      <c r="J864" s="67"/>
      <c r="K864" s="67"/>
      <c r="L864" s="67"/>
      <c r="M864" s="67"/>
      <c r="N864" s="67"/>
      <c r="O864" s="66"/>
      <c r="P864" s="66"/>
      <c r="Q864" s="67"/>
      <c r="R864" s="67"/>
      <c r="S864" s="67"/>
      <c r="T864" s="68"/>
      <c r="U864" s="67"/>
      <c r="V864" s="67"/>
      <c r="W864" s="67"/>
      <c r="X864" s="67"/>
      <c r="Y864" s="67"/>
      <c r="Z864" s="67"/>
    </row>
    <row r="865" spans="1:26" ht="30" customHeight="1" x14ac:dyDescent="0.2">
      <c r="A865" s="67"/>
      <c r="B865" s="67"/>
      <c r="C865" s="67"/>
      <c r="D865" s="67"/>
      <c r="E865" s="67"/>
      <c r="F865" s="67"/>
      <c r="G865" s="67"/>
      <c r="H865" s="67"/>
      <c r="I865" s="67"/>
      <c r="J865" s="67"/>
      <c r="K865" s="67"/>
      <c r="L865" s="67"/>
      <c r="M865" s="67"/>
      <c r="N865" s="67"/>
      <c r="O865" s="66"/>
      <c r="P865" s="66"/>
      <c r="Q865" s="67"/>
      <c r="R865" s="67"/>
      <c r="S865" s="67"/>
      <c r="T865" s="68"/>
      <c r="U865" s="67"/>
      <c r="V865" s="67"/>
      <c r="W865" s="67"/>
      <c r="X865" s="67"/>
      <c r="Y865" s="67"/>
      <c r="Z865" s="67"/>
    </row>
    <row r="866" spans="1:26" ht="30" customHeight="1" x14ac:dyDescent="0.2">
      <c r="A866" s="67"/>
      <c r="B866" s="67"/>
      <c r="C866" s="67"/>
      <c r="D866" s="67"/>
      <c r="E866" s="67"/>
      <c r="F866" s="67"/>
      <c r="G866" s="67"/>
      <c r="H866" s="67"/>
      <c r="I866" s="67"/>
      <c r="J866" s="67"/>
      <c r="K866" s="67"/>
      <c r="L866" s="67"/>
      <c r="M866" s="67"/>
      <c r="N866" s="67"/>
      <c r="O866" s="66"/>
      <c r="P866" s="66"/>
      <c r="Q866" s="67"/>
      <c r="R866" s="67"/>
      <c r="S866" s="67"/>
      <c r="T866" s="68"/>
      <c r="U866" s="67"/>
      <c r="V866" s="67"/>
      <c r="W866" s="67"/>
      <c r="X866" s="67"/>
      <c r="Y866" s="67"/>
      <c r="Z866" s="67"/>
    </row>
    <row r="867" spans="1:26" ht="30" customHeight="1" x14ac:dyDescent="0.2">
      <c r="A867" s="67"/>
      <c r="B867" s="67"/>
      <c r="C867" s="67"/>
      <c r="D867" s="67"/>
      <c r="E867" s="67"/>
      <c r="F867" s="67"/>
      <c r="G867" s="67"/>
      <c r="H867" s="67"/>
      <c r="I867" s="67"/>
      <c r="J867" s="67"/>
      <c r="K867" s="67"/>
      <c r="L867" s="67"/>
      <c r="M867" s="67"/>
      <c r="N867" s="67"/>
      <c r="O867" s="66"/>
      <c r="P867" s="66"/>
      <c r="Q867" s="67"/>
      <c r="R867" s="67"/>
      <c r="S867" s="67"/>
      <c r="T867" s="68"/>
      <c r="U867" s="67"/>
      <c r="V867" s="67"/>
      <c r="W867" s="67"/>
      <c r="X867" s="67"/>
      <c r="Y867" s="67"/>
      <c r="Z867" s="67"/>
    </row>
    <row r="868" spans="1:26" ht="30" customHeight="1" x14ac:dyDescent="0.2">
      <c r="A868" s="67"/>
      <c r="B868" s="67"/>
      <c r="C868" s="67"/>
      <c r="D868" s="67"/>
      <c r="E868" s="67"/>
      <c r="F868" s="67"/>
      <c r="G868" s="67"/>
      <c r="H868" s="67"/>
      <c r="I868" s="67"/>
      <c r="J868" s="67"/>
      <c r="K868" s="67"/>
      <c r="L868" s="67"/>
      <c r="M868" s="67"/>
      <c r="N868" s="67"/>
      <c r="O868" s="66"/>
      <c r="P868" s="66"/>
      <c r="Q868" s="67"/>
      <c r="R868" s="67"/>
      <c r="S868" s="67"/>
      <c r="T868" s="68"/>
      <c r="U868" s="67"/>
      <c r="V868" s="67"/>
      <c r="W868" s="67"/>
      <c r="X868" s="67"/>
      <c r="Y868" s="67"/>
      <c r="Z868" s="67"/>
    </row>
    <row r="869" spans="1:26" ht="30" customHeight="1" x14ac:dyDescent="0.2">
      <c r="A869" s="67"/>
      <c r="B869" s="67"/>
      <c r="C869" s="67"/>
      <c r="D869" s="67"/>
      <c r="E869" s="67"/>
      <c r="F869" s="67"/>
      <c r="G869" s="67"/>
      <c r="H869" s="67"/>
      <c r="I869" s="67"/>
      <c r="J869" s="67"/>
      <c r="K869" s="67"/>
      <c r="L869" s="67"/>
      <c r="M869" s="67"/>
      <c r="N869" s="67"/>
      <c r="O869" s="66"/>
      <c r="P869" s="66"/>
      <c r="Q869" s="67"/>
      <c r="R869" s="67"/>
      <c r="S869" s="67"/>
      <c r="T869" s="68"/>
      <c r="U869" s="67"/>
      <c r="V869" s="67"/>
      <c r="W869" s="67"/>
      <c r="X869" s="67"/>
      <c r="Y869" s="67"/>
      <c r="Z869" s="67"/>
    </row>
    <row r="870" spans="1:26" ht="30" customHeight="1" x14ac:dyDescent="0.2">
      <c r="A870" s="67"/>
      <c r="B870" s="67"/>
      <c r="C870" s="67"/>
      <c r="D870" s="67"/>
      <c r="E870" s="67"/>
      <c r="F870" s="67"/>
      <c r="G870" s="67"/>
      <c r="H870" s="67"/>
      <c r="I870" s="67"/>
      <c r="J870" s="67"/>
      <c r="K870" s="67"/>
      <c r="L870" s="67"/>
      <c r="M870" s="67"/>
      <c r="N870" s="67"/>
      <c r="O870" s="66"/>
      <c r="P870" s="66"/>
      <c r="Q870" s="67"/>
      <c r="R870" s="67"/>
      <c r="S870" s="67"/>
      <c r="T870" s="68"/>
      <c r="U870" s="67"/>
      <c r="V870" s="67"/>
      <c r="W870" s="67"/>
      <c r="X870" s="67"/>
      <c r="Y870" s="67"/>
      <c r="Z870" s="67"/>
    </row>
    <row r="871" spans="1:26" ht="30" customHeight="1" x14ac:dyDescent="0.2">
      <c r="A871" s="67"/>
      <c r="B871" s="67"/>
      <c r="C871" s="67"/>
      <c r="D871" s="67"/>
      <c r="E871" s="67"/>
      <c r="F871" s="67"/>
      <c r="G871" s="67"/>
      <c r="H871" s="67"/>
      <c r="I871" s="67"/>
      <c r="J871" s="67"/>
      <c r="K871" s="67"/>
      <c r="L871" s="67"/>
      <c r="M871" s="67"/>
      <c r="N871" s="67"/>
      <c r="O871" s="66"/>
      <c r="P871" s="66"/>
      <c r="Q871" s="67"/>
      <c r="R871" s="67"/>
      <c r="S871" s="67"/>
      <c r="T871" s="68"/>
      <c r="U871" s="67"/>
      <c r="V871" s="67"/>
      <c r="W871" s="67"/>
      <c r="X871" s="67"/>
      <c r="Y871" s="67"/>
      <c r="Z871" s="67"/>
    </row>
    <row r="872" spans="1:26" ht="30" customHeight="1" x14ac:dyDescent="0.2">
      <c r="A872" s="67"/>
      <c r="B872" s="67"/>
      <c r="C872" s="67"/>
      <c r="D872" s="67"/>
      <c r="E872" s="67"/>
      <c r="F872" s="67"/>
      <c r="G872" s="67"/>
      <c r="H872" s="67"/>
      <c r="I872" s="67"/>
      <c r="J872" s="67"/>
      <c r="K872" s="67"/>
      <c r="L872" s="67"/>
      <c r="M872" s="67"/>
      <c r="N872" s="67"/>
      <c r="O872" s="66"/>
      <c r="P872" s="66"/>
      <c r="Q872" s="67"/>
      <c r="R872" s="67"/>
      <c r="S872" s="67"/>
      <c r="T872" s="68"/>
      <c r="U872" s="67"/>
      <c r="V872" s="67"/>
      <c r="W872" s="67"/>
      <c r="X872" s="67"/>
      <c r="Y872" s="67"/>
      <c r="Z872" s="67"/>
    </row>
    <row r="873" spans="1:26" ht="30" customHeight="1" x14ac:dyDescent="0.2">
      <c r="A873" s="67"/>
      <c r="B873" s="67"/>
      <c r="C873" s="67"/>
      <c r="D873" s="67"/>
      <c r="E873" s="67"/>
      <c r="F873" s="67"/>
      <c r="G873" s="67"/>
      <c r="H873" s="67"/>
      <c r="I873" s="67"/>
      <c r="J873" s="67"/>
      <c r="K873" s="67"/>
      <c r="L873" s="67"/>
      <c r="M873" s="67"/>
      <c r="N873" s="67"/>
      <c r="O873" s="66"/>
      <c r="P873" s="66"/>
      <c r="Q873" s="67"/>
      <c r="R873" s="67"/>
      <c r="S873" s="67"/>
      <c r="T873" s="68"/>
      <c r="U873" s="67"/>
      <c r="V873" s="67"/>
      <c r="W873" s="67"/>
      <c r="X873" s="67"/>
      <c r="Y873" s="67"/>
      <c r="Z873" s="67"/>
    </row>
    <row r="874" spans="1:26" ht="30" customHeight="1" x14ac:dyDescent="0.2">
      <c r="A874" s="67"/>
      <c r="B874" s="67"/>
      <c r="C874" s="67"/>
      <c r="D874" s="67"/>
      <c r="E874" s="67"/>
      <c r="F874" s="67"/>
      <c r="G874" s="67"/>
      <c r="H874" s="67"/>
      <c r="I874" s="67"/>
      <c r="J874" s="67"/>
      <c r="K874" s="67"/>
      <c r="L874" s="67"/>
      <c r="M874" s="67"/>
      <c r="N874" s="67"/>
      <c r="O874" s="66"/>
      <c r="P874" s="66"/>
      <c r="Q874" s="67"/>
      <c r="R874" s="67"/>
      <c r="S874" s="67"/>
      <c r="T874" s="68"/>
      <c r="U874" s="67"/>
      <c r="V874" s="67"/>
      <c r="W874" s="67"/>
      <c r="X874" s="67"/>
      <c r="Y874" s="67"/>
      <c r="Z874" s="67"/>
    </row>
    <row r="875" spans="1:26" ht="30" customHeight="1" x14ac:dyDescent="0.2">
      <c r="A875" s="67"/>
      <c r="B875" s="67"/>
      <c r="C875" s="67"/>
      <c r="D875" s="67"/>
      <c r="E875" s="67"/>
      <c r="F875" s="67"/>
      <c r="G875" s="67"/>
      <c r="H875" s="67"/>
      <c r="I875" s="67"/>
      <c r="J875" s="67"/>
      <c r="K875" s="67"/>
      <c r="L875" s="67"/>
      <c r="M875" s="67"/>
      <c r="N875" s="67"/>
      <c r="O875" s="66"/>
      <c r="P875" s="66"/>
      <c r="Q875" s="67"/>
      <c r="R875" s="67"/>
      <c r="S875" s="67"/>
      <c r="T875" s="68"/>
      <c r="U875" s="67"/>
      <c r="V875" s="67"/>
      <c r="W875" s="67"/>
      <c r="X875" s="67"/>
      <c r="Y875" s="67"/>
      <c r="Z875" s="67"/>
    </row>
    <row r="876" spans="1:26" ht="30" customHeight="1" x14ac:dyDescent="0.2">
      <c r="A876" s="67"/>
      <c r="B876" s="67"/>
      <c r="C876" s="67"/>
      <c r="D876" s="67"/>
      <c r="E876" s="67"/>
      <c r="F876" s="67"/>
      <c r="G876" s="67"/>
      <c r="H876" s="67"/>
      <c r="I876" s="67"/>
      <c r="J876" s="67"/>
      <c r="K876" s="67"/>
      <c r="L876" s="67"/>
      <c r="M876" s="67"/>
      <c r="N876" s="67"/>
      <c r="O876" s="66"/>
      <c r="P876" s="66"/>
      <c r="Q876" s="67"/>
      <c r="R876" s="67"/>
      <c r="S876" s="67"/>
      <c r="T876" s="68"/>
      <c r="U876" s="67"/>
      <c r="V876" s="67"/>
      <c r="W876" s="67"/>
      <c r="X876" s="67"/>
      <c r="Y876" s="67"/>
      <c r="Z876" s="67"/>
    </row>
    <row r="877" spans="1:26" ht="30" customHeight="1" x14ac:dyDescent="0.2">
      <c r="A877" s="67"/>
      <c r="B877" s="67"/>
      <c r="C877" s="67"/>
      <c r="D877" s="67"/>
      <c r="E877" s="67"/>
      <c r="F877" s="67"/>
      <c r="G877" s="67"/>
      <c r="H877" s="67"/>
      <c r="I877" s="67"/>
      <c r="J877" s="67"/>
      <c r="K877" s="67"/>
      <c r="L877" s="67"/>
      <c r="M877" s="67"/>
      <c r="N877" s="67"/>
      <c r="O877" s="66"/>
      <c r="P877" s="66"/>
      <c r="Q877" s="67"/>
      <c r="R877" s="67"/>
      <c r="S877" s="67"/>
      <c r="T877" s="68"/>
      <c r="U877" s="67"/>
      <c r="V877" s="67"/>
      <c r="W877" s="67"/>
      <c r="X877" s="67"/>
      <c r="Y877" s="67"/>
      <c r="Z877" s="67"/>
    </row>
    <row r="878" spans="1:26" ht="30" customHeight="1" x14ac:dyDescent="0.2">
      <c r="A878" s="67"/>
      <c r="B878" s="67"/>
      <c r="C878" s="67"/>
      <c r="D878" s="67"/>
      <c r="E878" s="67"/>
      <c r="F878" s="67"/>
      <c r="G878" s="67"/>
      <c r="H878" s="67"/>
      <c r="I878" s="67"/>
      <c r="J878" s="67"/>
      <c r="K878" s="67"/>
      <c r="L878" s="67"/>
      <c r="M878" s="67"/>
      <c r="N878" s="67"/>
      <c r="O878" s="66"/>
      <c r="P878" s="66"/>
      <c r="Q878" s="67"/>
      <c r="R878" s="67"/>
      <c r="S878" s="67"/>
      <c r="T878" s="68"/>
      <c r="U878" s="67"/>
      <c r="V878" s="67"/>
      <c r="W878" s="67"/>
      <c r="X878" s="67"/>
      <c r="Y878" s="67"/>
      <c r="Z878" s="67"/>
    </row>
    <row r="879" spans="1:26" ht="30" customHeight="1" x14ac:dyDescent="0.2">
      <c r="A879" s="67"/>
      <c r="B879" s="67"/>
      <c r="C879" s="67"/>
      <c r="D879" s="67"/>
      <c r="E879" s="67"/>
      <c r="F879" s="67"/>
      <c r="G879" s="67"/>
      <c r="H879" s="67"/>
      <c r="I879" s="67"/>
      <c r="J879" s="67"/>
      <c r="K879" s="67"/>
      <c r="L879" s="67"/>
      <c r="M879" s="67"/>
      <c r="N879" s="67"/>
      <c r="O879" s="66"/>
      <c r="P879" s="66"/>
      <c r="Q879" s="67"/>
      <c r="R879" s="67"/>
      <c r="S879" s="67"/>
      <c r="T879" s="68"/>
      <c r="U879" s="67"/>
      <c r="V879" s="67"/>
      <c r="W879" s="67"/>
      <c r="X879" s="67"/>
      <c r="Y879" s="67"/>
      <c r="Z879" s="67"/>
    </row>
    <row r="880" spans="1:26" ht="30" customHeight="1" x14ac:dyDescent="0.2">
      <c r="A880" s="67"/>
      <c r="B880" s="67"/>
      <c r="C880" s="67"/>
      <c r="D880" s="67"/>
      <c r="E880" s="67"/>
      <c r="F880" s="67"/>
      <c r="G880" s="67"/>
      <c r="H880" s="67"/>
      <c r="I880" s="67"/>
      <c r="J880" s="67"/>
      <c r="K880" s="67"/>
      <c r="L880" s="67"/>
      <c r="M880" s="67"/>
      <c r="N880" s="67"/>
      <c r="O880" s="66"/>
      <c r="P880" s="66"/>
      <c r="Q880" s="67"/>
      <c r="R880" s="67"/>
      <c r="S880" s="67"/>
      <c r="T880" s="68"/>
      <c r="U880" s="67"/>
      <c r="V880" s="67"/>
      <c r="W880" s="67"/>
      <c r="X880" s="67"/>
      <c r="Y880" s="67"/>
      <c r="Z880" s="67"/>
    </row>
    <row r="881" spans="1:26" ht="30" customHeight="1" x14ac:dyDescent="0.2">
      <c r="A881" s="67"/>
      <c r="B881" s="67"/>
      <c r="C881" s="67"/>
      <c r="D881" s="67"/>
      <c r="E881" s="67"/>
      <c r="F881" s="67"/>
      <c r="G881" s="67"/>
      <c r="H881" s="67"/>
      <c r="I881" s="67"/>
      <c r="J881" s="67"/>
      <c r="K881" s="67"/>
      <c r="L881" s="67"/>
      <c r="M881" s="67"/>
      <c r="N881" s="67"/>
      <c r="O881" s="66"/>
      <c r="P881" s="66"/>
      <c r="Q881" s="67"/>
      <c r="R881" s="67"/>
      <c r="S881" s="67"/>
      <c r="T881" s="68"/>
      <c r="U881" s="67"/>
      <c r="V881" s="67"/>
      <c r="W881" s="67"/>
      <c r="X881" s="67"/>
      <c r="Y881" s="67"/>
      <c r="Z881" s="67"/>
    </row>
    <row r="882" spans="1:26" ht="30" customHeight="1" x14ac:dyDescent="0.2">
      <c r="A882" s="67"/>
      <c r="B882" s="67"/>
      <c r="C882" s="67"/>
      <c r="D882" s="67"/>
      <c r="E882" s="67"/>
      <c r="F882" s="67"/>
      <c r="G882" s="67"/>
      <c r="H882" s="67"/>
      <c r="I882" s="67"/>
      <c r="J882" s="67"/>
      <c r="K882" s="67"/>
      <c r="L882" s="67"/>
      <c r="M882" s="67"/>
      <c r="N882" s="67"/>
      <c r="O882" s="66"/>
      <c r="P882" s="66"/>
      <c r="Q882" s="67"/>
      <c r="R882" s="67"/>
      <c r="S882" s="67"/>
      <c r="T882" s="68"/>
      <c r="U882" s="67"/>
      <c r="V882" s="67"/>
      <c r="W882" s="67"/>
      <c r="X882" s="67"/>
      <c r="Y882" s="67"/>
      <c r="Z882" s="67"/>
    </row>
    <row r="883" spans="1:26" ht="30" customHeight="1" x14ac:dyDescent="0.2">
      <c r="A883" s="67"/>
      <c r="B883" s="67"/>
      <c r="C883" s="67"/>
      <c r="D883" s="67"/>
      <c r="E883" s="67"/>
      <c r="F883" s="67"/>
      <c r="G883" s="67"/>
      <c r="H883" s="67"/>
      <c r="I883" s="67"/>
      <c r="J883" s="67"/>
      <c r="K883" s="67"/>
      <c r="L883" s="67"/>
      <c r="M883" s="67"/>
      <c r="N883" s="67"/>
      <c r="O883" s="66"/>
      <c r="P883" s="66"/>
      <c r="Q883" s="67"/>
      <c r="R883" s="67"/>
      <c r="S883" s="67"/>
      <c r="T883" s="68"/>
      <c r="U883" s="67"/>
      <c r="V883" s="67"/>
      <c r="W883" s="67"/>
      <c r="X883" s="67"/>
      <c r="Y883" s="67"/>
      <c r="Z883" s="67"/>
    </row>
    <row r="884" spans="1:26" ht="30" customHeight="1" x14ac:dyDescent="0.2">
      <c r="A884" s="67"/>
      <c r="B884" s="67"/>
      <c r="C884" s="67"/>
      <c r="D884" s="67"/>
      <c r="E884" s="67"/>
      <c r="F884" s="67"/>
      <c r="G884" s="67"/>
      <c r="H884" s="67"/>
      <c r="I884" s="67"/>
      <c r="J884" s="67"/>
      <c r="K884" s="67"/>
      <c r="L884" s="67"/>
      <c r="M884" s="67"/>
      <c r="N884" s="67"/>
      <c r="O884" s="66"/>
      <c r="P884" s="66"/>
      <c r="Q884" s="67"/>
      <c r="R884" s="67"/>
      <c r="S884" s="67"/>
      <c r="T884" s="68"/>
      <c r="U884" s="67"/>
      <c r="V884" s="67"/>
      <c r="W884" s="67"/>
      <c r="X884" s="67"/>
      <c r="Y884" s="67"/>
      <c r="Z884" s="67"/>
    </row>
    <row r="885" spans="1:26" ht="30" customHeight="1" x14ac:dyDescent="0.2">
      <c r="A885" s="67"/>
      <c r="B885" s="67"/>
      <c r="C885" s="67"/>
      <c r="D885" s="67"/>
      <c r="E885" s="67"/>
      <c r="F885" s="67"/>
      <c r="G885" s="67"/>
      <c r="H885" s="67"/>
      <c r="I885" s="67"/>
      <c r="J885" s="67"/>
      <c r="K885" s="67"/>
      <c r="L885" s="67"/>
      <c r="M885" s="67"/>
      <c r="N885" s="67"/>
      <c r="O885" s="66"/>
      <c r="P885" s="66"/>
      <c r="Q885" s="67"/>
      <c r="R885" s="67"/>
      <c r="S885" s="67"/>
      <c r="T885" s="68"/>
      <c r="U885" s="67"/>
      <c r="V885" s="67"/>
      <c r="W885" s="67"/>
      <c r="X885" s="67"/>
      <c r="Y885" s="67"/>
      <c r="Z885" s="67"/>
    </row>
    <row r="886" spans="1:26" ht="30" customHeight="1" x14ac:dyDescent="0.2">
      <c r="A886" s="67"/>
      <c r="B886" s="67"/>
      <c r="C886" s="67"/>
      <c r="D886" s="67"/>
      <c r="E886" s="67"/>
      <c r="F886" s="67"/>
      <c r="G886" s="67"/>
      <c r="H886" s="67"/>
      <c r="I886" s="67"/>
      <c r="J886" s="67"/>
      <c r="K886" s="67"/>
      <c r="L886" s="67"/>
      <c r="M886" s="67"/>
      <c r="N886" s="67"/>
      <c r="O886" s="66"/>
      <c r="P886" s="66"/>
      <c r="Q886" s="67"/>
      <c r="R886" s="67"/>
      <c r="S886" s="67"/>
      <c r="T886" s="68"/>
      <c r="U886" s="67"/>
      <c r="V886" s="67"/>
      <c r="W886" s="67"/>
      <c r="X886" s="67"/>
      <c r="Y886" s="67"/>
      <c r="Z886" s="67"/>
    </row>
    <row r="887" spans="1:26" ht="30" customHeight="1" x14ac:dyDescent="0.2">
      <c r="A887" s="67"/>
      <c r="B887" s="67"/>
      <c r="C887" s="67"/>
      <c r="D887" s="67"/>
      <c r="E887" s="67"/>
      <c r="F887" s="67"/>
      <c r="G887" s="67"/>
      <c r="H887" s="67"/>
      <c r="I887" s="67"/>
      <c r="J887" s="67"/>
      <c r="K887" s="67"/>
      <c r="L887" s="67"/>
      <c r="M887" s="67"/>
      <c r="N887" s="67"/>
      <c r="O887" s="66"/>
      <c r="P887" s="66"/>
      <c r="Q887" s="67"/>
      <c r="R887" s="67"/>
      <c r="S887" s="67"/>
      <c r="T887" s="68"/>
      <c r="U887" s="67"/>
      <c r="V887" s="67"/>
      <c r="W887" s="67"/>
      <c r="X887" s="67"/>
      <c r="Y887" s="67"/>
      <c r="Z887" s="67"/>
    </row>
    <row r="888" spans="1:26" ht="30" customHeight="1" x14ac:dyDescent="0.2">
      <c r="A888" s="67"/>
      <c r="B888" s="67"/>
      <c r="C888" s="67"/>
      <c r="D888" s="67"/>
      <c r="E888" s="67"/>
      <c r="F888" s="67"/>
      <c r="G888" s="67"/>
      <c r="H888" s="67"/>
      <c r="I888" s="67"/>
      <c r="J888" s="67"/>
      <c r="K888" s="67"/>
      <c r="L888" s="67"/>
      <c r="M888" s="67"/>
      <c r="N888" s="67"/>
      <c r="O888" s="66"/>
      <c r="P888" s="66"/>
      <c r="Q888" s="67"/>
      <c r="R888" s="67"/>
      <c r="S888" s="67"/>
      <c r="T888" s="68"/>
      <c r="U888" s="67"/>
      <c r="V888" s="67"/>
      <c r="W888" s="67"/>
      <c r="X888" s="67"/>
      <c r="Y888" s="67"/>
      <c r="Z888" s="67"/>
    </row>
    <row r="889" spans="1:26" ht="30" customHeight="1" x14ac:dyDescent="0.2">
      <c r="A889" s="67"/>
      <c r="B889" s="67"/>
      <c r="C889" s="67"/>
      <c r="D889" s="67"/>
      <c r="E889" s="67"/>
      <c r="F889" s="67"/>
      <c r="G889" s="67"/>
      <c r="H889" s="67"/>
      <c r="I889" s="67"/>
      <c r="J889" s="67"/>
      <c r="K889" s="67"/>
      <c r="L889" s="67"/>
      <c r="M889" s="67"/>
      <c r="N889" s="67"/>
      <c r="O889" s="66"/>
      <c r="P889" s="66"/>
      <c r="Q889" s="67"/>
      <c r="R889" s="67"/>
      <c r="S889" s="67"/>
      <c r="T889" s="68"/>
      <c r="U889" s="67"/>
      <c r="V889" s="67"/>
      <c r="W889" s="67"/>
      <c r="X889" s="67"/>
      <c r="Y889" s="67"/>
      <c r="Z889" s="67"/>
    </row>
    <row r="890" spans="1:26" ht="30" customHeight="1" x14ac:dyDescent="0.2">
      <c r="A890" s="67"/>
      <c r="B890" s="67"/>
      <c r="C890" s="67"/>
      <c r="D890" s="67"/>
      <c r="E890" s="67"/>
      <c r="F890" s="67"/>
      <c r="G890" s="67"/>
      <c r="H890" s="67"/>
      <c r="I890" s="67"/>
      <c r="J890" s="67"/>
      <c r="K890" s="67"/>
      <c r="L890" s="67"/>
      <c r="M890" s="67"/>
      <c r="N890" s="67"/>
      <c r="O890" s="66"/>
      <c r="P890" s="66"/>
      <c r="Q890" s="67"/>
      <c r="R890" s="67"/>
      <c r="S890" s="67"/>
      <c r="T890" s="68"/>
      <c r="U890" s="67"/>
      <c r="V890" s="67"/>
      <c r="W890" s="67"/>
      <c r="X890" s="67"/>
      <c r="Y890" s="67"/>
      <c r="Z890" s="67"/>
    </row>
    <row r="891" spans="1:26" ht="30" customHeight="1" x14ac:dyDescent="0.2">
      <c r="A891" s="67"/>
      <c r="B891" s="67"/>
      <c r="C891" s="67"/>
      <c r="D891" s="67"/>
      <c r="E891" s="67"/>
      <c r="F891" s="67"/>
      <c r="G891" s="67"/>
      <c r="H891" s="67"/>
      <c r="I891" s="67"/>
      <c r="J891" s="67"/>
      <c r="K891" s="67"/>
      <c r="L891" s="67"/>
      <c r="M891" s="67"/>
      <c r="N891" s="67"/>
      <c r="O891" s="66"/>
      <c r="P891" s="66"/>
      <c r="Q891" s="67"/>
      <c r="R891" s="67"/>
      <c r="S891" s="67"/>
      <c r="T891" s="68"/>
      <c r="U891" s="67"/>
      <c r="V891" s="67"/>
      <c r="W891" s="67"/>
      <c r="X891" s="67"/>
      <c r="Y891" s="67"/>
      <c r="Z891" s="67"/>
    </row>
    <row r="892" spans="1:26" ht="30" customHeight="1" x14ac:dyDescent="0.2">
      <c r="A892" s="67"/>
      <c r="B892" s="67"/>
      <c r="C892" s="67"/>
      <c r="D892" s="67"/>
      <c r="E892" s="67"/>
      <c r="F892" s="67"/>
      <c r="G892" s="67"/>
      <c r="H892" s="67"/>
      <c r="I892" s="67"/>
      <c r="J892" s="67"/>
      <c r="K892" s="67"/>
      <c r="L892" s="67"/>
      <c r="M892" s="67"/>
      <c r="N892" s="67"/>
      <c r="O892" s="66"/>
      <c r="P892" s="66"/>
      <c r="Q892" s="67"/>
      <c r="R892" s="67"/>
      <c r="S892" s="67"/>
      <c r="T892" s="68"/>
      <c r="U892" s="67"/>
      <c r="V892" s="67"/>
      <c r="W892" s="67"/>
      <c r="X892" s="67"/>
      <c r="Y892" s="67"/>
      <c r="Z892" s="67"/>
    </row>
    <row r="893" spans="1:26" ht="30" customHeight="1" x14ac:dyDescent="0.2">
      <c r="A893" s="67"/>
      <c r="B893" s="67"/>
      <c r="C893" s="67"/>
      <c r="D893" s="67"/>
      <c r="E893" s="67"/>
      <c r="F893" s="67"/>
      <c r="G893" s="67"/>
      <c r="H893" s="67"/>
      <c r="I893" s="67"/>
      <c r="J893" s="67"/>
      <c r="K893" s="67"/>
      <c r="L893" s="67"/>
      <c r="M893" s="67"/>
      <c r="N893" s="67"/>
      <c r="O893" s="66"/>
      <c r="P893" s="66"/>
      <c r="Q893" s="67"/>
      <c r="R893" s="67"/>
      <c r="S893" s="67"/>
      <c r="T893" s="68"/>
      <c r="U893" s="67"/>
      <c r="V893" s="67"/>
      <c r="W893" s="67"/>
      <c r="X893" s="67"/>
      <c r="Y893" s="67"/>
      <c r="Z893" s="67"/>
    </row>
    <row r="894" spans="1:26" ht="30" customHeight="1" x14ac:dyDescent="0.2">
      <c r="A894" s="67"/>
      <c r="B894" s="67"/>
      <c r="C894" s="67"/>
      <c r="D894" s="67"/>
      <c r="E894" s="67"/>
      <c r="F894" s="67"/>
      <c r="G894" s="67"/>
      <c r="H894" s="67"/>
      <c r="I894" s="67"/>
      <c r="J894" s="67"/>
      <c r="K894" s="67"/>
      <c r="L894" s="67"/>
      <c r="M894" s="67"/>
      <c r="N894" s="67"/>
      <c r="O894" s="66"/>
      <c r="P894" s="66"/>
      <c r="Q894" s="67"/>
      <c r="R894" s="67"/>
      <c r="S894" s="67"/>
      <c r="T894" s="68"/>
      <c r="U894" s="67"/>
      <c r="V894" s="67"/>
      <c r="W894" s="67"/>
      <c r="X894" s="67"/>
      <c r="Y894" s="67"/>
      <c r="Z894" s="67"/>
    </row>
    <row r="895" spans="1:26" ht="30" customHeight="1" x14ac:dyDescent="0.2">
      <c r="A895" s="67"/>
      <c r="B895" s="67"/>
      <c r="C895" s="67"/>
      <c r="D895" s="67"/>
      <c r="E895" s="67"/>
      <c r="F895" s="67"/>
      <c r="G895" s="67"/>
      <c r="H895" s="67"/>
      <c r="I895" s="67"/>
      <c r="J895" s="67"/>
      <c r="K895" s="67"/>
      <c r="L895" s="67"/>
      <c r="M895" s="67"/>
      <c r="N895" s="67"/>
      <c r="O895" s="66"/>
      <c r="P895" s="66"/>
      <c r="Q895" s="67"/>
      <c r="R895" s="67"/>
      <c r="S895" s="67"/>
      <c r="T895" s="68"/>
      <c r="U895" s="67"/>
      <c r="V895" s="67"/>
      <c r="W895" s="67"/>
      <c r="X895" s="67"/>
      <c r="Y895" s="67"/>
      <c r="Z895" s="67"/>
    </row>
    <row r="896" spans="1:26" ht="30" customHeight="1" x14ac:dyDescent="0.2">
      <c r="A896" s="67"/>
      <c r="B896" s="67"/>
      <c r="C896" s="67"/>
      <c r="D896" s="67"/>
      <c r="E896" s="67"/>
      <c r="F896" s="67"/>
      <c r="G896" s="67"/>
      <c r="H896" s="67"/>
      <c r="I896" s="67"/>
      <c r="J896" s="67"/>
      <c r="K896" s="67"/>
      <c r="L896" s="67"/>
      <c r="M896" s="67"/>
      <c r="N896" s="67"/>
      <c r="O896" s="66"/>
      <c r="P896" s="66"/>
      <c r="Q896" s="67"/>
      <c r="R896" s="67"/>
      <c r="S896" s="67"/>
      <c r="T896" s="68"/>
      <c r="U896" s="67"/>
      <c r="V896" s="67"/>
      <c r="W896" s="67"/>
      <c r="X896" s="67"/>
      <c r="Y896" s="67"/>
      <c r="Z896" s="67"/>
    </row>
    <row r="897" spans="1:26" ht="30" customHeight="1" x14ac:dyDescent="0.2">
      <c r="A897" s="67"/>
      <c r="B897" s="67"/>
      <c r="C897" s="67"/>
      <c r="D897" s="67"/>
      <c r="E897" s="67"/>
      <c r="F897" s="67"/>
      <c r="G897" s="67"/>
      <c r="H897" s="67"/>
      <c r="I897" s="67"/>
      <c r="J897" s="67"/>
      <c r="K897" s="67"/>
      <c r="L897" s="67"/>
      <c r="M897" s="67"/>
      <c r="N897" s="67"/>
      <c r="O897" s="66"/>
      <c r="P897" s="66"/>
      <c r="Q897" s="67"/>
      <c r="R897" s="67"/>
      <c r="S897" s="67"/>
      <c r="T897" s="68"/>
      <c r="U897" s="67"/>
      <c r="V897" s="67"/>
      <c r="W897" s="67"/>
      <c r="X897" s="67"/>
      <c r="Y897" s="67"/>
      <c r="Z897" s="67"/>
    </row>
    <row r="898" spans="1:26" ht="30" customHeight="1" x14ac:dyDescent="0.2">
      <c r="A898" s="67"/>
      <c r="B898" s="67"/>
      <c r="C898" s="67"/>
      <c r="D898" s="67"/>
      <c r="E898" s="67"/>
      <c r="F898" s="67"/>
      <c r="G898" s="67"/>
      <c r="H898" s="67"/>
      <c r="I898" s="67"/>
      <c r="J898" s="67"/>
      <c r="K898" s="67"/>
      <c r="L898" s="67"/>
      <c r="M898" s="67"/>
      <c r="N898" s="67"/>
      <c r="O898" s="66"/>
      <c r="P898" s="66"/>
      <c r="Q898" s="67"/>
      <c r="R898" s="67"/>
      <c r="S898" s="67"/>
      <c r="T898" s="68"/>
      <c r="U898" s="67"/>
      <c r="V898" s="67"/>
      <c r="W898" s="67"/>
      <c r="X898" s="67"/>
      <c r="Y898" s="67"/>
      <c r="Z898" s="67"/>
    </row>
    <row r="899" spans="1:26" ht="30" customHeight="1" x14ac:dyDescent="0.2">
      <c r="A899" s="67"/>
      <c r="B899" s="67"/>
      <c r="C899" s="67"/>
      <c r="D899" s="67"/>
      <c r="E899" s="67"/>
      <c r="F899" s="67"/>
      <c r="G899" s="67"/>
      <c r="H899" s="67"/>
      <c r="I899" s="67"/>
      <c r="J899" s="67"/>
      <c r="K899" s="67"/>
      <c r="L899" s="67"/>
      <c r="M899" s="67"/>
      <c r="N899" s="67"/>
      <c r="O899" s="66"/>
      <c r="P899" s="66"/>
      <c r="Q899" s="67"/>
      <c r="R899" s="67"/>
      <c r="S899" s="67"/>
      <c r="T899" s="68"/>
      <c r="U899" s="67"/>
      <c r="V899" s="67"/>
      <c r="W899" s="67"/>
      <c r="X899" s="67"/>
      <c r="Y899" s="67"/>
      <c r="Z899" s="67"/>
    </row>
    <row r="900" spans="1:26" ht="30" customHeight="1" x14ac:dyDescent="0.2">
      <c r="A900" s="67"/>
      <c r="B900" s="67"/>
      <c r="C900" s="67"/>
      <c r="D900" s="67"/>
      <c r="E900" s="67"/>
      <c r="F900" s="67"/>
      <c r="G900" s="67"/>
      <c r="H900" s="67"/>
      <c r="I900" s="67"/>
      <c r="J900" s="67"/>
      <c r="K900" s="67"/>
      <c r="L900" s="67"/>
      <c r="M900" s="67"/>
      <c r="N900" s="67"/>
      <c r="O900" s="66"/>
      <c r="P900" s="66"/>
      <c r="Q900" s="67"/>
      <c r="R900" s="67"/>
      <c r="S900" s="67"/>
      <c r="T900" s="68"/>
      <c r="U900" s="67"/>
      <c r="V900" s="67"/>
      <c r="W900" s="67"/>
      <c r="X900" s="67"/>
      <c r="Y900" s="67"/>
      <c r="Z900" s="67"/>
    </row>
    <row r="901" spans="1:26" ht="30" customHeight="1" x14ac:dyDescent="0.2">
      <c r="A901" s="67"/>
      <c r="B901" s="67"/>
      <c r="C901" s="67"/>
      <c r="D901" s="67"/>
      <c r="E901" s="67"/>
      <c r="F901" s="67"/>
      <c r="G901" s="67"/>
      <c r="H901" s="67"/>
      <c r="I901" s="67"/>
      <c r="J901" s="67"/>
      <c r="K901" s="67"/>
      <c r="L901" s="67"/>
      <c r="M901" s="67"/>
      <c r="N901" s="67"/>
      <c r="O901" s="66"/>
      <c r="P901" s="66"/>
      <c r="Q901" s="67"/>
      <c r="R901" s="67"/>
      <c r="S901" s="67"/>
      <c r="T901" s="68"/>
      <c r="U901" s="67"/>
      <c r="V901" s="67"/>
      <c r="W901" s="67"/>
      <c r="X901" s="67"/>
      <c r="Y901" s="67"/>
      <c r="Z901" s="67"/>
    </row>
    <row r="902" spans="1:26" ht="30" customHeight="1" x14ac:dyDescent="0.2">
      <c r="A902" s="67"/>
      <c r="B902" s="67"/>
      <c r="C902" s="67"/>
      <c r="D902" s="67"/>
      <c r="E902" s="67"/>
      <c r="F902" s="67"/>
      <c r="G902" s="67"/>
      <c r="H902" s="67"/>
      <c r="I902" s="67"/>
      <c r="J902" s="67"/>
      <c r="K902" s="67"/>
      <c r="L902" s="67"/>
      <c r="M902" s="67"/>
      <c r="N902" s="67"/>
      <c r="O902" s="66"/>
      <c r="P902" s="66"/>
      <c r="Q902" s="67"/>
      <c r="R902" s="67"/>
      <c r="S902" s="67"/>
      <c r="T902" s="68"/>
      <c r="U902" s="67"/>
      <c r="V902" s="67"/>
      <c r="W902" s="67"/>
      <c r="X902" s="67"/>
      <c r="Y902" s="67"/>
      <c r="Z902" s="67"/>
    </row>
    <row r="903" spans="1:26" ht="30" customHeight="1" x14ac:dyDescent="0.2">
      <c r="A903" s="67"/>
      <c r="B903" s="67"/>
      <c r="C903" s="67"/>
      <c r="D903" s="67"/>
      <c r="E903" s="67"/>
      <c r="F903" s="67"/>
      <c r="G903" s="67"/>
      <c r="H903" s="67"/>
      <c r="I903" s="67"/>
      <c r="J903" s="67"/>
      <c r="K903" s="67"/>
      <c r="L903" s="67"/>
      <c r="M903" s="67"/>
      <c r="N903" s="67"/>
      <c r="O903" s="66"/>
      <c r="P903" s="66"/>
      <c r="Q903" s="67"/>
      <c r="R903" s="67"/>
      <c r="S903" s="67"/>
      <c r="T903" s="68"/>
      <c r="U903" s="67"/>
      <c r="V903" s="67"/>
      <c r="W903" s="67"/>
      <c r="X903" s="67"/>
      <c r="Y903" s="67"/>
      <c r="Z903" s="67"/>
    </row>
    <row r="904" spans="1:26" ht="30" customHeight="1" x14ac:dyDescent="0.2">
      <c r="A904" s="67"/>
      <c r="B904" s="67"/>
      <c r="C904" s="67"/>
      <c r="D904" s="67"/>
      <c r="E904" s="67"/>
      <c r="F904" s="67"/>
      <c r="G904" s="67"/>
      <c r="H904" s="67"/>
      <c r="I904" s="67"/>
      <c r="J904" s="67"/>
      <c r="K904" s="67"/>
      <c r="L904" s="67"/>
      <c r="M904" s="67"/>
      <c r="N904" s="67"/>
      <c r="O904" s="66"/>
      <c r="P904" s="66"/>
      <c r="Q904" s="67"/>
      <c r="R904" s="67"/>
      <c r="S904" s="67"/>
      <c r="T904" s="68"/>
      <c r="U904" s="67"/>
      <c r="V904" s="67"/>
      <c r="W904" s="67"/>
      <c r="X904" s="67"/>
      <c r="Y904" s="67"/>
      <c r="Z904" s="67"/>
    </row>
    <row r="905" spans="1:26" ht="30" customHeight="1" x14ac:dyDescent="0.2">
      <c r="A905" s="67"/>
      <c r="B905" s="67"/>
      <c r="C905" s="67"/>
      <c r="D905" s="67"/>
      <c r="E905" s="67"/>
      <c r="F905" s="67"/>
      <c r="G905" s="67"/>
      <c r="H905" s="67"/>
      <c r="I905" s="67"/>
      <c r="J905" s="67"/>
      <c r="K905" s="67"/>
      <c r="L905" s="67"/>
      <c r="M905" s="67"/>
      <c r="N905" s="67"/>
      <c r="O905" s="66"/>
      <c r="P905" s="66"/>
      <c r="Q905" s="67"/>
      <c r="R905" s="67"/>
      <c r="S905" s="67"/>
      <c r="T905" s="68"/>
      <c r="U905" s="67"/>
      <c r="V905" s="67"/>
      <c r="W905" s="67"/>
      <c r="X905" s="67"/>
      <c r="Y905" s="67"/>
      <c r="Z905" s="67"/>
    </row>
    <row r="906" spans="1:26" ht="30" customHeight="1" x14ac:dyDescent="0.2">
      <c r="A906" s="67"/>
      <c r="B906" s="67"/>
      <c r="C906" s="67"/>
      <c r="D906" s="67"/>
      <c r="E906" s="67"/>
      <c r="F906" s="67"/>
      <c r="G906" s="67"/>
      <c r="H906" s="67"/>
      <c r="I906" s="67"/>
      <c r="J906" s="67"/>
      <c r="K906" s="67"/>
      <c r="L906" s="67"/>
      <c r="M906" s="67"/>
      <c r="N906" s="67"/>
      <c r="O906" s="66"/>
      <c r="P906" s="66"/>
      <c r="Q906" s="67"/>
      <c r="R906" s="67"/>
      <c r="S906" s="67"/>
      <c r="T906" s="68"/>
      <c r="U906" s="67"/>
      <c r="V906" s="67"/>
      <c r="W906" s="67"/>
      <c r="X906" s="67"/>
      <c r="Y906" s="67"/>
      <c r="Z906" s="67"/>
    </row>
    <row r="907" spans="1:26" ht="30" customHeight="1" x14ac:dyDescent="0.2">
      <c r="A907" s="67"/>
      <c r="B907" s="67"/>
      <c r="C907" s="67"/>
      <c r="D907" s="67"/>
      <c r="E907" s="67"/>
      <c r="F907" s="67"/>
      <c r="G907" s="67"/>
      <c r="H907" s="67"/>
      <c r="I907" s="67"/>
      <c r="J907" s="67"/>
      <c r="K907" s="67"/>
      <c r="L907" s="67"/>
      <c r="M907" s="67"/>
      <c r="N907" s="67"/>
      <c r="O907" s="66"/>
      <c r="P907" s="66"/>
      <c r="Q907" s="67"/>
      <c r="R907" s="67"/>
      <c r="S907" s="67"/>
      <c r="T907" s="68"/>
      <c r="U907" s="67"/>
      <c r="V907" s="67"/>
      <c r="W907" s="67"/>
      <c r="X907" s="67"/>
      <c r="Y907" s="67"/>
      <c r="Z907" s="67"/>
    </row>
    <row r="908" spans="1:26" ht="30" customHeight="1" x14ac:dyDescent="0.2">
      <c r="A908" s="67"/>
      <c r="B908" s="67"/>
      <c r="C908" s="67"/>
      <c r="D908" s="67"/>
      <c r="E908" s="67"/>
      <c r="F908" s="67"/>
      <c r="G908" s="67"/>
      <c r="H908" s="67"/>
      <c r="I908" s="67"/>
      <c r="J908" s="67"/>
      <c r="K908" s="67"/>
      <c r="L908" s="67"/>
      <c r="M908" s="67"/>
      <c r="N908" s="67"/>
      <c r="O908" s="66"/>
      <c r="P908" s="66"/>
      <c r="Q908" s="67"/>
      <c r="R908" s="67"/>
      <c r="S908" s="67"/>
      <c r="T908" s="68"/>
      <c r="U908" s="67"/>
      <c r="V908" s="67"/>
      <c r="W908" s="67"/>
      <c r="X908" s="67"/>
      <c r="Y908" s="67"/>
      <c r="Z908" s="67"/>
    </row>
    <row r="909" spans="1:26" ht="30" customHeight="1" x14ac:dyDescent="0.2">
      <c r="A909" s="67"/>
      <c r="B909" s="67"/>
      <c r="C909" s="67"/>
      <c r="D909" s="67"/>
      <c r="E909" s="67"/>
      <c r="F909" s="67"/>
      <c r="G909" s="67"/>
      <c r="H909" s="67"/>
      <c r="I909" s="67"/>
      <c r="J909" s="67"/>
      <c r="K909" s="67"/>
      <c r="L909" s="67"/>
      <c r="M909" s="67"/>
      <c r="N909" s="67"/>
      <c r="O909" s="66"/>
      <c r="P909" s="66"/>
      <c r="Q909" s="67"/>
      <c r="R909" s="67"/>
      <c r="S909" s="67"/>
      <c r="T909" s="68"/>
      <c r="U909" s="67"/>
      <c r="V909" s="67"/>
      <c r="W909" s="67"/>
      <c r="X909" s="67"/>
      <c r="Y909" s="67"/>
      <c r="Z909" s="67"/>
    </row>
    <row r="910" spans="1:26" ht="30" customHeight="1" x14ac:dyDescent="0.2">
      <c r="A910" s="67"/>
      <c r="B910" s="67"/>
      <c r="C910" s="67"/>
      <c r="D910" s="67"/>
      <c r="E910" s="67"/>
      <c r="F910" s="67"/>
      <c r="G910" s="67"/>
      <c r="H910" s="67"/>
      <c r="I910" s="67"/>
      <c r="J910" s="67"/>
      <c r="K910" s="67"/>
      <c r="L910" s="67"/>
      <c r="M910" s="67"/>
      <c r="N910" s="67"/>
      <c r="O910" s="66"/>
      <c r="P910" s="66"/>
      <c r="Q910" s="67"/>
      <c r="R910" s="67"/>
      <c r="S910" s="67"/>
      <c r="T910" s="68"/>
      <c r="U910" s="67"/>
      <c r="V910" s="67"/>
      <c r="W910" s="67"/>
      <c r="X910" s="67"/>
      <c r="Y910" s="67"/>
      <c r="Z910" s="67"/>
    </row>
    <row r="911" spans="1:26" ht="30" customHeight="1" x14ac:dyDescent="0.2">
      <c r="A911" s="67"/>
      <c r="B911" s="67"/>
      <c r="C911" s="67"/>
      <c r="D911" s="67"/>
      <c r="E911" s="67"/>
      <c r="F911" s="67"/>
      <c r="G911" s="67"/>
      <c r="H911" s="67"/>
      <c r="I911" s="67"/>
      <c r="J911" s="67"/>
      <c r="K911" s="67"/>
      <c r="L911" s="67"/>
      <c r="M911" s="67"/>
      <c r="N911" s="67"/>
      <c r="O911" s="66"/>
      <c r="P911" s="66"/>
      <c r="Q911" s="67"/>
      <c r="R911" s="67"/>
      <c r="S911" s="67"/>
      <c r="T911" s="68"/>
      <c r="U911" s="67"/>
      <c r="V911" s="67"/>
      <c r="W911" s="67"/>
      <c r="X911" s="67"/>
      <c r="Y911" s="67"/>
      <c r="Z911" s="67"/>
    </row>
    <row r="912" spans="1:26" ht="30" customHeight="1" x14ac:dyDescent="0.2">
      <c r="A912" s="67"/>
      <c r="B912" s="67"/>
      <c r="C912" s="67"/>
      <c r="D912" s="67"/>
      <c r="E912" s="67"/>
      <c r="F912" s="67"/>
      <c r="G912" s="67"/>
      <c r="H912" s="67"/>
      <c r="I912" s="67"/>
      <c r="J912" s="67"/>
      <c r="K912" s="67"/>
      <c r="L912" s="67"/>
      <c r="M912" s="67"/>
      <c r="N912" s="67"/>
      <c r="O912" s="66"/>
      <c r="P912" s="66"/>
      <c r="Q912" s="67"/>
      <c r="R912" s="67"/>
      <c r="S912" s="67"/>
      <c r="T912" s="68"/>
      <c r="U912" s="67"/>
      <c r="V912" s="67"/>
      <c r="W912" s="67"/>
      <c r="X912" s="67"/>
      <c r="Y912" s="67"/>
      <c r="Z912" s="67"/>
    </row>
    <row r="913" spans="1:26" ht="30" customHeight="1" x14ac:dyDescent="0.2">
      <c r="A913" s="67"/>
      <c r="B913" s="67"/>
      <c r="C913" s="67"/>
      <c r="D913" s="67"/>
      <c r="E913" s="67"/>
      <c r="F913" s="67"/>
      <c r="G913" s="67"/>
      <c r="H913" s="67"/>
      <c r="I913" s="67"/>
      <c r="J913" s="67"/>
      <c r="K913" s="67"/>
      <c r="L913" s="67"/>
      <c r="M913" s="67"/>
      <c r="N913" s="67"/>
      <c r="O913" s="66"/>
      <c r="P913" s="66"/>
      <c r="Q913" s="67"/>
      <c r="R913" s="67"/>
      <c r="S913" s="67"/>
      <c r="T913" s="68"/>
      <c r="U913" s="67"/>
      <c r="V913" s="67"/>
      <c r="W913" s="67"/>
      <c r="X913" s="67"/>
      <c r="Y913" s="67"/>
      <c r="Z913" s="67"/>
    </row>
    <row r="914" spans="1:26" ht="30" customHeight="1" x14ac:dyDescent="0.2">
      <c r="A914" s="67"/>
      <c r="B914" s="67"/>
      <c r="C914" s="67"/>
      <c r="D914" s="67"/>
      <c r="E914" s="67"/>
      <c r="F914" s="67"/>
      <c r="G914" s="67"/>
      <c r="H914" s="67"/>
      <c r="I914" s="67"/>
      <c r="J914" s="67"/>
      <c r="K914" s="67"/>
      <c r="L914" s="67"/>
      <c r="M914" s="67"/>
      <c r="N914" s="67"/>
      <c r="O914" s="66"/>
      <c r="P914" s="66"/>
      <c r="Q914" s="67"/>
      <c r="R914" s="67"/>
      <c r="S914" s="67"/>
      <c r="T914" s="68"/>
      <c r="U914" s="67"/>
      <c r="V914" s="67"/>
      <c r="W914" s="67"/>
      <c r="X914" s="67"/>
      <c r="Y914" s="67"/>
      <c r="Z914" s="67"/>
    </row>
    <row r="915" spans="1:26" ht="30" customHeight="1" x14ac:dyDescent="0.2">
      <c r="A915" s="67"/>
      <c r="B915" s="67"/>
      <c r="C915" s="67"/>
      <c r="D915" s="67"/>
      <c r="E915" s="67"/>
      <c r="F915" s="67"/>
      <c r="G915" s="67"/>
      <c r="H915" s="67"/>
      <c r="I915" s="67"/>
      <c r="J915" s="67"/>
      <c r="K915" s="67"/>
      <c r="L915" s="67"/>
      <c r="M915" s="67"/>
      <c r="N915" s="67"/>
      <c r="O915" s="66"/>
      <c r="P915" s="66"/>
      <c r="Q915" s="67"/>
      <c r="R915" s="67"/>
      <c r="S915" s="67"/>
      <c r="T915" s="68"/>
      <c r="U915" s="67"/>
      <c r="V915" s="67"/>
      <c r="W915" s="67"/>
      <c r="X915" s="67"/>
      <c r="Y915" s="67"/>
      <c r="Z915" s="67"/>
    </row>
    <row r="916" spans="1:26" ht="30" customHeight="1" x14ac:dyDescent="0.2">
      <c r="A916" s="67"/>
      <c r="B916" s="67"/>
      <c r="C916" s="67"/>
      <c r="D916" s="67"/>
      <c r="E916" s="67"/>
      <c r="F916" s="67"/>
      <c r="G916" s="67"/>
      <c r="H916" s="67"/>
      <c r="I916" s="67"/>
      <c r="J916" s="67"/>
      <c r="K916" s="67"/>
      <c r="L916" s="67"/>
      <c r="M916" s="67"/>
      <c r="N916" s="67"/>
      <c r="O916" s="66"/>
      <c r="P916" s="66"/>
      <c r="Q916" s="67"/>
      <c r="R916" s="67"/>
      <c r="S916" s="67"/>
      <c r="T916" s="68"/>
      <c r="U916" s="67"/>
      <c r="V916" s="67"/>
      <c r="W916" s="67"/>
      <c r="X916" s="67"/>
      <c r="Y916" s="67"/>
      <c r="Z916" s="67"/>
    </row>
    <row r="917" spans="1:26" ht="30" customHeight="1" x14ac:dyDescent="0.2">
      <c r="A917" s="67"/>
      <c r="B917" s="67"/>
      <c r="C917" s="67"/>
      <c r="D917" s="67"/>
      <c r="E917" s="67"/>
      <c r="F917" s="67"/>
      <c r="G917" s="67"/>
      <c r="H917" s="67"/>
      <c r="I917" s="67"/>
      <c r="J917" s="67"/>
      <c r="K917" s="67"/>
      <c r="L917" s="67"/>
      <c r="M917" s="67"/>
      <c r="N917" s="67"/>
      <c r="O917" s="66"/>
      <c r="P917" s="66"/>
      <c r="Q917" s="67"/>
      <c r="R917" s="67"/>
      <c r="S917" s="67"/>
      <c r="T917" s="68"/>
      <c r="U917" s="67"/>
      <c r="V917" s="67"/>
      <c r="W917" s="67"/>
      <c r="X917" s="67"/>
      <c r="Y917" s="67"/>
      <c r="Z917" s="67"/>
    </row>
    <row r="918" spans="1:26" ht="30" customHeight="1" x14ac:dyDescent="0.2">
      <c r="A918" s="67"/>
      <c r="B918" s="67"/>
      <c r="C918" s="67"/>
      <c r="D918" s="67"/>
      <c r="E918" s="67"/>
      <c r="F918" s="67"/>
      <c r="G918" s="67"/>
      <c r="H918" s="67"/>
      <c r="I918" s="67"/>
      <c r="J918" s="67"/>
      <c r="K918" s="67"/>
      <c r="L918" s="67"/>
      <c r="M918" s="67"/>
      <c r="N918" s="67"/>
      <c r="O918" s="66"/>
      <c r="P918" s="66"/>
      <c r="Q918" s="67"/>
      <c r="R918" s="67"/>
      <c r="S918" s="67"/>
      <c r="T918" s="68"/>
      <c r="U918" s="67"/>
      <c r="V918" s="67"/>
      <c r="W918" s="67"/>
      <c r="X918" s="67"/>
      <c r="Y918" s="67"/>
      <c r="Z918" s="67"/>
    </row>
    <row r="919" spans="1:26" ht="30" customHeight="1" x14ac:dyDescent="0.2">
      <c r="A919" s="67"/>
      <c r="B919" s="67"/>
      <c r="C919" s="67"/>
      <c r="D919" s="67"/>
      <c r="E919" s="67"/>
      <c r="F919" s="67"/>
      <c r="G919" s="67"/>
      <c r="H919" s="67"/>
      <c r="I919" s="67"/>
      <c r="J919" s="67"/>
      <c r="K919" s="67"/>
      <c r="L919" s="67"/>
      <c r="M919" s="67"/>
      <c r="N919" s="67"/>
      <c r="O919" s="66"/>
      <c r="P919" s="66"/>
      <c r="Q919" s="67"/>
      <c r="R919" s="67"/>
      <c r="S919" s="67"/>
      <c r="T919" s="68"/>
      <c r="U919" s="67"/>
      <c r="V919" s="67"/>
      <c r="W919" s="67"/>
      <c r="X919" s="67"/>
      <c r="Y919" s="67"/>
      <c r="Z919" s="67"/>
    </row>
    <row r="920" spans="1:26" ht="30" customHeight="1" x14ac:dyDescent="0.2">
      <c r="A920" s="67"/>
      <c r="B920" s="67"/>
      <c r="C920" s="67"/>
      <c r="D920" s="67"/>
      <c r="E920" s="67"/>
      <c r="F920" s="67"/>
      <c r="G920" s="67"/>
      <c r="H920" s="67"/>
      <c r="I920" s="67"/>
      <c r="J920" s="67"/>
      <c r="K920" s="67"/>
      <c r="L920" s="67"/>
      <c r="M920" s="67"/>
      <c r="N920" s="67"/>
      <c r="O920" s="66"/>
      <c r="P920" s="66"/>
      <c r="Q920" s="67"/>
      <c r="R920" s="67"/>
      <c r="S920" s="67"/>
      <c r="T920" s="68"/>
      <c r="U920" s="67"/>
      <c r="V920" s="67"/>
      <c r="W920" s="67"/>
      <c r="X920" s="67"/>
      <c r="Y920" s="67"/>
      <c r="Z920" s="67"/>
    </row>
    <row r="921" spans="1:26" ht="30" customHeight="1" x14ac:dyDescent="0.2">
      <c r="A921" s="67"/>
      <c r="B921" s="67"/>
      <c r="C921" s="67"/>
      <c r="D921" s="67"/>
      <c r="E921" s="67"/>
      <c r="F921" s="67"/>
      <c r="G921" s="67"/>
      <c r="H921" s="67"/>
      <c r="I921" s="67"/>
      <c r="J921" s="67"/>
      <c r="K921" s="67"/>
      <c r="L921" s="67"/>
      <c r="M921" s="67"/>
      <c r="N921" s="67"/>
      <c r="O921" s="66"/>
      <c r="P921" s="66"/>
      <c r="Q921" s="67"/>
      <c r="R921" s="67"/>
      <c r="S921" s="67"/>
      <c r="T921" s="68"/>
      <c r="U921" s="67"/>
      <c r="V921" s="67"/>
      <c r="W921" s="67"/>
      <c r="X921" s="67"/>
      <c r="Y921" s="67"/>
      <c r="Z921" s="67"/>
    </row>
    <row r="922" spans="1:26" ht="30" customHeight="1" x14ac:dyDescent="0.2">
      <c r="A922" s="67"/>
      <c r="B922" s="67"/>
      <c r="C922" s="67"/>
      <c r="D922" s="67"/>
      <c r="E922" s="67"/>
      <c r="F922" s="67"/>
      <c r="G922" s="67"/>
      <c r="H922" s="67"/>
      <c r="I922" s="67"/>
      <c r="J922" s="67"/>
      <c r="K922" s="67"/>
      <c r="L922" s="67"/>
      <c r="M922" s="67"/>
      <c r="N922" s="67"/>
      <c r="O922" s="66"/>
      <c r="P922" s="66"/>
      <c r="Q922" s="67"/>
      <c r="R922" s="67"/>
      <c r="S922" s="67"/>
      <c r="T922" s="68"/>
      <c r="U922" s="67"/>
      <c r="V922" s="67"/>
      <c r="W922" s="67"/>
      <c r="X922" s="67"/>
      <c r="Y922" s="67"/>
      <c r="Z922" s="67"/>
    </row>
    <row r="923" spans="1:26" ht="30" customHeight="1" x14ac:dyDescent="0.2">
      <c r="A923" s="67"/>
      <c r="B923" s="67"/>
      <c r="C923" s="67"/>
      <c r="D923" s="67"/>
      <c r="E923" s="67"/>
      <c r="F923" s="67"/>
      <c r="G923" s="67"/>
      <c r="H923" s="67"/>
      <c r="I923" s="67"/>
      <c r="J923" s="67"/>
      <c r="K923" s="67"/>
      <c r="L923" s="67"/>
      <c r="M923" s="67"/>
      <c r="N923" s="67"/>
      <c r="O923" s="66"/>
      <c r="P923" s="66"/>
      <c r="Q923" s="67"/>
      <c r="R923" s="67"/>
      <c r="S923" s="67"/>
      <c r="T923" s="68"/>
      <c r="U923" s="67"/>
      <c r="V923" s="67"/>
      <c r="W923" s="67"/>
      <c r="X923" s="67"/>
      <c r="Y923" s="67"/>
      <c r="Z923" s="67"/>
    </row>
    <row r="924" spans="1:26" ht="30" customHeight="1" x14ac:dyDescent="0.2">
      <c r="A924" s="67"/>
      <c r="B924" s="67"/>
      <c r="C924" s="67"/>
      <c r="D924" s="67"/>
      <c r="E924" s="67"/>
      <c r="F924" s="67"/>
      <c r="G924" s="67"/>
      <c r="H924" s="67"/>
      <c r="I924" s="67"/>
      <c r="J924" s="67"/>
      <c r="K924" s="67"/>
      <c r="L924" s="67"/>
      <c r="M924" s="67"/>
      <c r="N924" s="67"/>
      <c r="O924" s="66"/>
      <c r="P924" s="66"/>
      <c r="Q924" s="67"/>
      <c r="R924" s="67"/>
      <c r="S924" s="67"/>
      <c r="T924" s="68"/>
      <c r="U924" s="67"/>
      <c r="V924" s="67"/>
      <c r="W924" s="67"/>
      <c r="X924" s="67"/>
      <c r="Y924" s="67"/>
      <c r="Z924" s="67"/>
    </row>
    <row r="925" spans="1:26" ht="30" customHeight="1" x14ac:dyDescent="0.2">
      <c r="A925" s="67"/>
      <c r="B925" s="67"/>
      <c r="C925" s="67"/>
      <c r="D925" s="67"/>
      <c r="E925" s="67"/>
      <c r="F925" s="67"/>
      <c r="G925" s="67"/>
      <c r="H925" s="67"/>
      <c r="I925" s="67"/>
      <c r="J925" s="67"/>
      <c r="K925" s="67"/>
      <c r="L925" s="67"/>
      <c r="M925" s="67"/>
      <c r="N925" s="67"/>
      <c r="O925" s="66"/>
      <c r="P925" s="66"/>
      <c r="Q925" s="67"/>
      <c r="R925" s="67"/>
      <c r="S925" s="67"/>
      <c r="T925" s="68"/>
      <c r="U925" s="67"/>
      <c r="V925" s="67"/>
      <c r="W925" s="67"/>
      <c r="X925" s="67"/>
      <c r="Y925" s="67"/>
      <c r="Z925" s="67"/>
    </row>
    <row r="926" spans="1:26" ht="30" customHeight="1" x14ac:dyDescent="0.2">
      <c r="A926" s="67"/>
      <c r="B926" s="67"/>
      <c r="C926" s="67"/>
      <c r="D926" s="67"/>
      <c r="E926" s="67"/>
      <c r="F926" s="67"/>
      <c r="G926" s="67"/>
      <c r="H926" s="67"/>
      <c r="I926" s="67"/>
      <c r="J926" s="67"/>
      <c r="K926" s="67"/>
      <c r="L926" s="67"/>
      <c r="M926" s="67"/>
      <c r="N926" s="67"/>
      <c r="O926" s="66"/>
      <c r="P926" s="66"/>
      <c r="Q926" s="67"/>
      <c r="R926" s="67"/>
      <c r="S926" s="67"/>
      <c r="T926" s="68"/>
      <c r="U926" s="67"/>
      <c r="V926" s="67"/>
      <c r="W926" s="67"/>
      <c r="X926" s="67"/>
      <c r="Y926" s="67"/>
      <c r="Z926" s="67"/>
    </row>
    <row r="927" spans="1:26" ht="30" customHeight="1" x14ac:dyDescent="0.2">
      <c r="A927" s="67"/>
      <c r="B927" s="67"/>
      <c r="C927" s="67"/>
      <c r="D927" s="67"/>
      <c r="E927" s="67"/>
      <c r="F927" s="67"/>
      <c r="G927" s="67"/>
      <c r="H927" s="67"/>
      <c r="I927" s="67"/>
      <c r="J927" s="67"/>
      <c r="K927" s="67"/>
      <c r="L927" s="67"/>
      <c r="M927" s="67"/>
      <c r="N927" s="67"/>
      <c r="O927" s="66"/>
      <c r="P927" s="66"/>
      <c r="Q927" s="67"/>
      <c r="R927" s="67"/>
      <c r="S927" s="67"/>
      <c r="T927" s="68"/>
      <c r="U927" s="67"/>
      <c r="V927" s="67"/>
      <c r="W927" s="67"/>
      <c r="X927" s="67"/>
      <c r="Y927" s="67"/>
      <c r="Z927" s="67"/>
    </row>
    <row r="928" spans="1:26" ht="30" customHeight="1" x14ac:dyDescent="0.2">
      <c r="A928" s="67"/>
      <c r="B928" s="67"/>
      <c r="C928" s="67"/>
      <c r="D928" s="67"/>
      <c r="E928" s="67"/>
      <c r="F928" s="67"/>
      <c r="G928" s="67"/>
      <c r="H928" s="67"/>
      <c r="I928" s="67"/>
      <c r="J928" s="67"/>
      <c r="K928" s="67"/>
      <c r="L928" s="67"/>
      <c r="M928" s="67"/>
      <c r="N928" s="67"/>
      <c r="O928" s="66"/>
      <c r="P928" s="66"/>
      <c r="Q928" s="67"/>
      <c r="R928" s="67"/>
      <c r="S928" s="67"/>
      <c r="T928" s="68"/>
      <c r="U928" s="67"/>
      <c r="V928" s="67"/>
      <c r="W928" s="67"/>
      <c r="X928" s="67"/>
      <c r="Y928" s="67"/>
      <c r="Z928" s="67"/>
    </row>
    <row r="929" spans="1:26" ht="30" customHeight="1" x14ac:dyDescent="0.2">
      <c r="A929" s="67"/>
      <c r="B929" s="67"/>
      <c r="C929" s="67"/>
      <c r="D929" s="67"/>
      <c r="E929" s="67"/>
      <c r="F929" s="67"/>
      <c r="G929" s="67"/>
      <c r="H929" s="67"/>
      <c r="I929" s="67"/>
      <c r="J929" s="67"/>
      <c r="K929" s="67"/>
      <c r="L929" s="67"/>
      <c r="M929" s="67"/>
      <c r="N929" s="67"/>
      <c r="O929" s="66"/>
      <c r="P929" s="66"/>
      <c r="Q929" s="67"/>
      <c r="R929" s="67"/>
      <c r="S929" s="67"/>
      <c r="T929" s="68"/>
      <c r="U929" s="67"/>
      <c r="V929" s="67"/>
      <c r="W929" s="67"/>
      <c r="X929" s="67"/>
      <c r="Y929" s="67"/>
      <c r="Z929" s="67"/>
    </row>
    <row r="930" spans="1:26" ht="30" customHeight="1" x14ac:dyDescent="0.2">
      <c r="A930" s="67"/>
      <c r="B930" s="67"/>
      <c r="C930" s="67"/>
      <c r="D930" s="67"/>
      <c r="E930" s="67"/>
      <c r="F930" s="67"/>
      <c r="G930" s="67"/>
      <c r="H930" s="67"/>
      <c r="I930" s="67"/>
      <c r="J930" s="67"/>
      <c r="K930" s="67"/>
      <c r="L930" s="67"/>
      <c r="M930" s="67"/>
      <c r="N930" s="67"/>
      <c r="O930" s="66"/>
      <c r="P930" s="66"/>
      <c r="Q930" s="67"/>
      <c r="R930" s="67"/>
      <c r="S930" s="67"/>
      <c r="T930" s="68"/>
      <c r="U930" s="67"/>
      <c r="V930" s="67"/>
      <c r="W930" s="67"/>
      <c r="X930" s="67"/>
      <c r="Y930" s="67"/>
      <c r="Z930" s="67"/>
    </row>
    <row r="931" spans="1:26" ht="30" customHeight="1" x14ac:dyDescent="0.2">
      <c r="A931" s="67"/>
      <c r="B931" s="67"/>
      <c r="C931" s="67"/>
      <c r="D931" s="67"/>
      <c r="E931" s="67"/>
      <c r="F931" s="67"/>
      <c r="G931" s="67"/>
      <c r="H931" s="67"/>
      <c r="I931" s="67"/>
      <c r="J931" s="67"/>
      <c r="K931" s="67"/>
      <c r="L931" s="67"/>
      <c r="M931" s="67"/>
      <c r="N931" s="67"/>
      <c r="O931" s="66"/>
      <c r="P931" s="66"/>
      <c r="Q931" s="67"/>
      <c r="R931" s="67"/>
      <c r="S931" s="67"/>
      <c r="T931" s="68"/>
      <c r="U931" s="67"/>
      <c r="V931" s="67"/>
      <c r="W931" s="67"/>
      <c r="X931" s="67"/>
      <c r="Y931" s="67"/>
      <c r="Z931" s="67"/>
    </row>
    <row r="932" spans="1:26" ht="30" customHeight="1" x14ac:dyDescent="0.2">
      <c r="A932" s="67"/>
      <c r="B932" s="67"/>
      <c r="C932" s="67"/>
      <c r="D932" s="67"/>
      <c r="E932" s="67"/>
      <c r="F932" s="67"/>
      <c r="G932" s="67"/>
      <c r="H932" s="67"/>
      <c r="I932" s="67"/>
      <c r="J932" s="67"/>
      <c r="K932" s="67"/>
      <c r="L932" s="67"/>
      <c r="M932" s="67"/>
      <c r="N932" s="67"/>
      <c r="O932" s="66"/>
      <c r="P932" s="66"/>
      <c r="Q932" s="67"/>
      <c r="R932" s="67"/>
      <c r="S932" s="67"/>
      <c r="T932" s="68"/>
      <c r="U932" s="67"/>
      <c r="V932" s="67"/>
      <c r="W932" s="67"/>
      <c r="X932" s="67"/>
      <c r="Y932" s="67"/>
      <c r="Z932" s="67"/>
    </row>
    <row r="933" spans="1:26" ht="30" customHeight="1" x14ac:dyDescent="0.2">
      <c r="A933" s="67"/>
      <c r="B933" s="67"/>
      <c r="C933" s="67"/>
      <c r="D933" s="67"/>
      <c r="E933" s="67"/>
      <c r="F933" s="67"/>
      <c r="G933" s="67"/>
      <c r="H933" s="67"/>
      <c r="I933" s="67"/>
      <c r="J933" s="67"/>
      <c r="K933" s="67"/>
      <c r="L933" s="67"/>
      <c r="M933" s="67"/>
      <c r="N933" s="67"/>
      <c r="O933" s="66"/>
      <c r="P933" s="66"/>
      <c r="Q933" s="67"/>
      <c r="R933" s="67"/>
      <c r="S933" s="67"/>
      <c r="T933" s="68"/>
      <c r="U933" s="67"/>
      <c r="V933" s="67"/>
      <c r="W933" s="67"/>
      <c r="X933" s="67"/>
      <c r="Y933" s="67"/>
      <c r="Z933" s="67"/>
    </row>
    <row r="934" spans="1:26" ht="30" customHeight="1" x14ac:dyDescent="0.2">
      <c r="A934" s="67"/>
      <c r="B934" s="67"/>
      <c r="C934" s="67"/>
      <c r="D934" s="67"/>
      <c r="E934" s="67"/>
      <c r="F934" s="67"/>
      <c r="G934" s="67"/>
      <c r="H934" s="67"/>
      <c r="I934" s="67"/>
      <c r="J934" s="67"/>
      <c r="K934" s="67"/>
      <c r="L934" s="67"/>
      <c r="M934" s="67"/>
      <c r="N934" s="67"/>
      <c r="O934" s="66"/>
      <c r="P934" s="66"/>
      <c r="Q934" s="67"/>
      <c r="R934" s="67"/>
      <c r="S934" s="67"/>
      <c r="T934" s="68"/>
      <c r="U934" s="67"/>
      <c r="V934" s="67"/>
      <c r="W934" s="67"/>
      <c r="X934" s="67"/>
      <c r="Y934" s="67"/>
      <c r="Z934" s="67"/>
    </row>
    <row r="935" spans="1:26" ht="30" customHeight="1" x14ac:dyDescent="0.2">
      <c r="A935" s="67"/>
      <c r="B935" s="67"/>
      <c r="C935" s="67"/>
      <c r="D935" s="67"/>
      <c r="E935" s="67"/>
      <c r="F935" s="67"/>
      <c r="G935" s="67"/>
      <c r="H935" s="67"/>
      <c r="I935" s="67"/>
      <c r="J935" s="67"/>
      <c r="K935" s="67"/>
      <c r="L935" s="67"/>
      <c r="M935" s="67"/>
      <c r="N935" s="67"/>
      <c r="O935" s="66"/>
      <c r="P935" s="66"/>
      <c r="Q935" s="67"/>
      <c r="R935" s="67"/>
      <c r="S935" s="67"/>
      <c r="T935" s="68"/>
      <c r="U935" s="67"/>
      <c r="V935" s="67"/>
      <c r="W935" s="67"/>
      <c r="X935" s="67"/>
      <c r="Y935" s="67"/>
      <c r="Z935" s="67"/>
    </row>
    <row r="936" spans="1:26" ht="30" customHeight="1" x14ac:dyDescent="0.2">
      <c r="A936" s="67"/>
      <c r="B936" s="67"/>
      <c r="C936" s="67"/>
      <c r="D936" s="67"/>
      <c r="E936" s="67"/>
      <c r="F936" s="67"/>
      <c r="G936" s="67"/>
      <c r="H936" s="67"/>
      <c r="I936" s="67"/>
      <c r="J936" s="67"/>
      <c r="K936" s="67"/>
      <c r="L936" s="67"/>
      <c r="M936" s="67"/>
      <c r="N936" s="67"/>
      <c r="O936" s="66"/>
      <c r="P936" s="66"/>
      <c r="Q936" s="67"/>
      <c r="R936" s="67"/>
      <c r="S936" s="67"/>
      <c r="T936" s="68"/>
      <c r="U936" s="67"/>
      <c r="V936" s="67"/>
      <c r="W936" s="67"/>
      <c r="X936" s="67"/>
      <c r="Y936" s="67"/>
      <c r="Z936" s="67"/>
    </row>
    <row r="937" spans="1:26" ht="30" customHeight="1" x14ac:dyDescent="0.2">
      <c r="A937" s="67"/>
      <c r="B937" s="67"/>
      <c r="C937" s="67"/>
      <c r="D937" s="67"/>
      <c r="E937" s="67"/>
      <c r="F937" s="67"/>
      <c r="G937" s="67"/>
      <c r="H937" s="67"/>
      <c r="I937" s="67"/>
      <c r="J937" s="67"/>
      <c r="K937" s="67"/>
      <c r="L937" s="67"/>
      <c r="M937" s="67"/>
      <c r="N937" s="67"/>
      <c r="O937" s="66"/>
      <c r="P937" s="66"/>
      <c r="Q937" s="67"/>
      <c r="R937" s="67"/>
      <c r="S937" s="67"/>
      <c r="T937" s="68"/>
      <c r="U937" s="67"/>
      <c r="V937" s="67"/>
      <c r="W937" s="67"/>
      <c r="X937" s="67"/>
      <c r="Y937" s="67"/>
      <c r="Z937" s="67"/>
    </row>
    <row r="938" spans="1:26" ht="30" customHeight="1" x14ac:dyDescent="0.2">
      <c r="A938" s="67"/>
      <c r="B938" s="67"/>
      <c r="C938" s="67"/>
      <c r="D938" s="67"/>
      <c r="E938" s="67"/>
      <c r="F938" s="67"/>
      <c r="G938" s="67"/>
      <c r="H938" s="67"/>
      <c r="I938" s="67"/>
      <c r="J938" s="67"/>
      <c r="K938" s="67"/>
      <c r="L938" s="67"/>
      <c r="M938" s="67"/>
      <c r="N938" s="67"/>
      <c r="O938" s="66"/>
      <c r="P938" s="66"/>
      <c r="Q938" s="67"/>
      <c r="R938" s="67"/>
      <c r="S938" s="67"/>
      <c r="T938" s="68"/>
      <c r="U938" s="67"/>
      <c r="V938" s="67"/>
      <c r="W938" s="67"/>
      <c r="X938" s="67"/>
      <c r="Y938" s="67"/>
      <c r="Z938" s="67"/>
    </row>
    <row r="939" spans="1:26" ht="30" customHeight="1" x14ac:dyDescent="0.2">
      <c r="A939" s="67"/>
      <c r="B939" s="67"/>
      <c r="C939" s="67"/>
      <c r="D939" s="67"/>
      <c r="E939" s="67"/>
      <c r="F939" s="67"/>
      <c r="G939" s="67"/>
      <c r="H939" s="67"/>
      <c r="I939" s="67"/>
      <c r="J939" s="67"/>
      <c r="K939" s="67"/>
      <c r="L939" s="67"/>
      <c r="M939" s="67"/>
      <c r="N939" s="67"/>
      <c r="O939" s="66"/>
      <c r="P939" s="66"/>
      <c r="Q939" s="67"/>
      <c r="R939" s="67"/>
      <c r="S939" s="67"/>
      <c r="T939" s="68"/>
      <c r="U939" s="67"/>
      <c r="V939" s="67"/>
      <c r="W939" s="67"/>
      <c r="X939" s="67"/>
      <c r="Y939" s="67"/>
      <c r="Z939" s="67"/>
    </row>
    <row r="940" spans="1:26" ht="30" customHeight="1" x14ac:dyDescent="0.2">
      <c r="A940" s="67"/>
      <c r="B940" s="67"/>
      <c r="C940" s="67"/>
      <c r="D940" s="67"/>
      <c r="E940" s="67"/>
      <c r="F940" s="67"/>
      <c r="G940" s="67"/>
      <c r="H940" s="67"/>
      <c r="I940" s="67"/>
      <c r="J940" s="67"/>
      <c r="K940" s="67"/>
      <c r="L940" s="67"/>
      <c r="M940" s="67"/>
      <c r="N940" s="67"/>
      <c r="O940" s="66"/>
      <c r="P940" s="66"/>
      <c r="Q940" s="67"/>
      <c r="R940" s="67"/>
      <c r="S940" s="67"/>
      <c r="T940" s="68"/>
      <c r="U940" s="67"/>
      <c r="V940" s="67"/>
      <c r="W940" s="67"/>
      <c r="X940" s="67"/>
      <c r="Y940" s="67"/>
      <c r="Z940" s="67"/>
    </row>
    <row r="941" spans="1:26" ht="30" customHeight="1" x14ac:dyDescent="0.2">
      <c r="A941" s="67"/>
      <c r="B941" s="67"/>
      <c r="C941" s="67"/>
      <c r="D941" s="67"/>
      <c r="E941" s="67"/>
      <c r="F941" s="67"/>
      <c r="G941" s="67"/>
      <c r="H941" s="67"/>
      <c r="I941" s="67"/>
      <c r="J941" s="67"/>
      <c r="K941" s="67"/>
      <c r="L941" s="67"/>
      <c r="M941" s="67"/>
      <c r="N941" s="67"/>
      <c r="O941" s="66"/>
      <c r="P941" s="66"/>
      <c r="Q941" s="67"/>
      <c r="R941" s="67"/>
      <c r="S941" s="67"/>
      <c r="T941" s="68"/>
      <c r="U941" s="67"/>
      <c r="V941" s="67"/>
      <c r="W941" s="67"/>
      <c r="X941" s="67"/>
      <c r="Y941" s="67"/>
      <c r="Z941" s="67"/>
    </row>
    <row r="942" spans="1:26" ht="30" customHeight="1" x14ac:dyDescent="0.2">
      <c r="A942" s="67"/>
      <c r="B942" s="67"/>
      <c r="C942" s="67"/>
      <c r="D942" s="67"/>
      <c r="E942" s="67"/>
      <c r="F942" s="67"/>
      <c r="G942" s="67"/>
      <c r="H942" s="67"/>
      <c r="I942" s="67"/>
      <c r="J942" s="67"/>
      <c r="K942" s="67"/>
      <c r="L942" s="67"/>
      <c r="M942" s="67"/>
      <c r="N942" s="67"/>
      <c r="O942" s="66"/>
      <c r="P942" s="66"/>
      <c r="Q942" s="67"/>
      <c r="R942" s="67"/>
      <c r="S942" s="67"/>
      <c r="T942" s="68"/>
      <c r="U942" s="67"/>
      <c r="V942" s="67"/>
      <c r="W942" s="67"/>
      <c r="X942" s="67"/>
      <c r="Y942" s="67"/>
      <c r="Z942" s="67"/>
    </row>
    <row r="943" spans="1:26" ht="30" customHeight="1" x14ac:dyDescent="0.2">
      <c r="A943" s="67"/>
      <c r="B943" s="67"/>
      <c r="C943" s="67"/>
      <c r="D943" s="67"/>
      <c r="E943" s="67"/>
      <c r="F943" s="67"/>
      <c r="G943" s="67"/>
      <c r="H943" s="67"/>
      <c r="I943" s="67"/>
      <c r="J943" s="67"/>
      <c r="K943" s="67"/>
      <c r="L943" s="67"/>
      <c r="M943" s="67"/>
      <c r="N943" s="67"/>
      <c r="O943" s="66"/>
      <c r="P943" s="66"/>
      <c r="Q943" s="67"/>
      <c r="R943" s="67"/>
      <c r="S943" s="67"/>
      <c r="T943" s="68"/>
      <c r="U943" s="67"/>
      <c r="V943" s="67"/>
      <c r="W943" s="67"/>
      <c r="X943" s="67"/>
      <c r="Y943" s="67"/>
      <c r="Z943" s="67"/>
    </row>
    <row r="944" spans="1:26" ht="30" customHeight="1" x14ac:dyDescent="0.2">
      <c r="A944" s="67"/>
      <c r="B944" s="67"/>
      <c r="C944" s="67"/>
      <c r="D944" s="67"/>
      <c r="E944" s="67"/>
      <c r="F944" s="67"/>
      <c r="G944" s="67"/>
      <c r="H944" s="67"/>
      <c r="I944" s="67"/>
      <c r="J944" s="67"/>
      <c r="K944" s="67"/>
      <c r="L944" s="67"/>
      <c r="M944" s="67"/>
      <c r="N944" s="67"/>
      <c r="O944" s="66"/>
      <c r="P944" s="66"/>
      <c r="Q944" s="67"/>
      <c r="R944" s="67"/>
      <c r="S944" s="67"/>
      <c r="T944" s="68"/>
      <c r="U944" s="67"/>
      <c r="V944" s="67"/>
      <c r="W944" s="67"/>
      <c r="X944" s="67"/>
      <c r="Y944" s="67"/>
      <c r="Z944" s="67"/>
    </row>
    <row r="945" spans="1:26" ht="30" customHeight="1" x14ac:dyDescent="0.2">
      <c r="A945" s="67"/>
      <c r="B945" s="67"/>
      <c r="C945" s="67"/>
      <c r="D945" s="67"/>
      <c r="E945" s="67"/>
      <c r="F945" s="67"/>
      <c r="G945" s="67"/>
      <c r="H945" s="67"/>
      <c r="I945" s="67"/>
      <c r="J945" s="67"/>
      <c r="K945" s="67"/>
      <c r="L945" s="67"/>
      <c r="M945" s="67"/>
      <c r="N945" s="67"/>
      <c r="O945" s="66"/>
      <c r="P945" s="66"/>
      <c r="Q945" s="67"/>
      <c r="R945" s="67"/>
      <c r="S945" s="67"/>
      <c r="T945" s="68"/>
      <c r="U945" s="67"/>
      <c r="V945" s="67"/>
      <c r="W945" s="67"/>
      <c r="X945" s="67"/>
      <c r="Y945" s="67"/>
      <c r="Z945" s="67"/>
    </row>
    <row r="946" spans="1:26" ht="30" customHeight="1" x14ac:dyDescent="0.2">
      <c r="A946" s="67"/>
      <c r="B946" s="67"/>
      <c r="C946" s="67"/>
      <c r="D946" s="67"/>
      <c r="E946" s="67"/>
      <c r="F946" s="67"/>
      <c r="G946" s="67"/>
      <c r="H946" s="67"/>
      <c r="I946" s="67"/>
      <c r="J946" s="67"/>
      <c r="K946" s="67"/>
      <c r="L946" s="67"/>
      <c r="M946" s="67"/>
      <c r="N946" s="67"/>
      <c r="O946" s="66"/>
      <c r="P946" s="66"/>
      <c r="Q946" s="67"/>
      <c r="R946" s="67"/>
      <c r="S946" s="67"/>
      <c r="T946" s="68"/>
      <c r="U946" s="67"/>
      <c r="V946" s="67"/>
      <c r="W946" s="67"/>
      <c r="X946" s="67"/>
      <c r="Y946" s="67"/>
      <c r="Z946" s="67"/>
    </row>
    <row r="947" spans="1:26" ht="30" customHeight="1" x14ac:dyDescent="0.2">
      <c r="A947" s="67"/>
      <c r="B947" s="67"/>
      <c r="C947" s="67"/>
      <c r="D947" s="67"/>
      <c r="E947" s="67"/>
      <c r="F947" s="67"/>
      <c r="G947" s="67"/>
      <c r="H947" s="67"/>
      <c r="I947" s="67"/>
      <c r="J947" s="67"/>
      <c r="K947" s="67"/>
      <c r="L947" s="67"/>
      <c r="M947" s="67"/>
      <c r="N947" s="67"/>
      <c r="O947" s="66"/>
      <c r="P947" s="66"/>
      <c r="Q947" s="67"/>
      <c r="R947" s="67"/>
      <c r="S947" s="67"/>
      <c r="T947" s="68"/>
      <c r="U947" s="67"/>
      <c r="V947" s="67"/>
      <c r="W947" s="67"/>
      <c r="X947" s="67"/>
      <c r="Y947" s="67"/>
      <c r="Z947" s="67"/>
    </row>
    <row r="948" spans="1:26" ht="30" customHeight="1" x14ac:dyDescent="0.2">
      <c r="A948" s="67"/>
      <c r="B948" s="67"/>
      <c r="C948" s="67"/>
      <c r="D948" s="67"/>
      <c r="E948" s="67"/>
      <c r="F948" s="67"/>
      <c r="G948" s="67"/>
      <c r="H948" s="67"/>
      <c r="I948" s="67"/>
      <c r="J948" s="67"/>
      <c r="K948" s="67"/>
      <c r="L948" s="67"/>
      <c r="M948" s="67"/>
      <c r="N948" s="67"/>
      <c r="O948" s="66"/>
      <c r="P948" s="66"/>
      <c r="Q948" s="67"/>
      <c r="R948" s="67"/>
      <c r="S948" s="67"/>
      <c r="T948" s="68"/>
      <c r="U948" s="67"/>
      <c r="V948" s="67"/>
      <c r="W948" s="67"/>
      <c r="X948" s="67"/>
      <c r="Y948" s="67"/>
      <c r="Z948" s="67"/>
    </row>
    <row r="949" spans="1:26" ht="30" customHeight="1" x14ac:dyDescent="0.2">
      <c r="A949" s="67"/>
      <c r="B949" s="67"/>
      <c r="C949" s="67"/>
      <c r="D949" s="67"/>
      <c r="E949" s="67"/>
      <c r="F949" s="67"/>
      <c r="G949" s="67"/>
      <c r="H949" s="67"/>
      <c r="I949" s="67"/>
      <c r="J949" s="67"/>
      <c r="K949" s="67"/>
      <c r="L949" s="67"/>
      <c r="M949" s="67"/>
      <c r="N949" s="67"/>
      <c r="O949" s="66"/>
      <c r="P949" s="66"/>
      <c r="Q949" s="67"/>
      <c r="R949" s="67"/>
      <c r="S949" s="67"/>
      <c r="T949" s="68"/>
      <c r="U949" s="67"/>
      <c r="V949" s="67"/>
      <c r="W949" s="67"/>
      <c r="X949" s="67"/>
      <c r="Y949" s="67"/>
      <c r="Z949" s="67"/>
    </row>
    <row r="950" spans="1:26" ht="30" customHeight="1" x14ac:dyDescent="0.2">
      <c r="A950" s="67"/>
      <c r="B950" s="67"/>
      <c r="C950" s="67"/>
      <c r="D950" s="67"/>
      <c r="E950" s="67"/>
      <c r="F950" s="67"/>
      <c r="G950" s="67"/>
      <c r="H950" s="67"/>
      <c r="I950" s="67"/>
      <c r="J950" s="67"/>
      <c r="K950" s="67"/>
      <c r="L950" s="67"/>
      <c r="M950" s="67"/>
      <c r="N950" s="67"/>
      <c r="O950" s="66"/>
      <c r="P950" s="66"/>
      <c r="Q950" s="67"/>
      <c r="R950" s="67"/>
      <c r="S950" s="67"/>
      <c r="T950" s="68"/>
      <c r="U950" s="67"/>
      <c r="V950" s="67"/>
      <c r="W950" s="67"/>
      <c r="X950" s="67"/>
      <c r="Y950" s="67"/>
      <c r="Z950" s="67"/>
    </row>
    <row r="951" spans="1:26" ht="30" customHeight="1" x14ac:dyDescent="0.2">
      <c r="A951" s="67"/>
      <c r="B951" s="67"/>
      <c r="C951" s="67"/>
      <c r="D951" s="67"/>
      <c r="E951" s="67"/>
      <c r="F951" s="67"/>
      <c r="G951" s="67"/>
      <c r="H951" s="67"/>
      <c r="I951" s="67"/>
      <c r="J951" s="67"/>
      <c r="K951" s="67"/>
      <c r="L951" s="67"/>
      <c r="M951" s="67"/>
      <c r="N951" s="67"/>
      <c r="O951" s="66"/>
      <c r="P951" s="66"/>
      <c r="Q951" s="67"/>
      <c r="R951" s="67"/>
      <c r="S951" s="67"/>
      <c r="T951" s="68"/>
      <c r="U951" s="67"/>
      <c r="V951" s="67"/>
      <c r="W951" s="67"/>
      <c r="X951" s="67"/>
      <c r="Y951" s="67"/>
      <c r="Z951" s="67"/>
    </row>
    <row r="952" spans="1:26" ht="30" customHeight="1" x14ac:dyDescent="0.2">
      <c r="A952" s="67"/>
      <c r="B952" s="67"/>
      <c r="C952" s="67"/>
      <c r="D952" s="67"/>
      <c r="E952" s="67"/>
      <c r="F952" s="67"/>
      <c r="G952" s="67"/>
      <c r="H952" s="67"/>
      <c r="I952" s="67"/>
      <c r="J952" s="67"/>
      <c r="K952" s="67"/>
      <c r="L952" s="67"/>
      <c r="M952" s="67"/>
      <c r="N952" s="67"/>
      <c r="O952" s="66"/>
      <c r="P952" s="66"/>
      <c r="Q952" s="67"/>
      <c r="R952" s="67"/>
      <c r="S952" s="67"/>
      <c r="T952" s="68"/>
      <c r="U952" s="67"/>
      <c r="V952" s="67"/>
      <c r="W952" s="67"/>
      <c r="X952" s="67"/>
      <c r="Y952" s="67"/>
      <c r="Z952" s="67"/>
    </row>
    <row r="953" spans="1:26" ht="30" customHeight="1" x14ac:dyDescent="0.2">
      <c r="A953" s="67"/>
      <c r="B953" s="67"/>
      <c r="C953" s="67"/>
      <c r="D953" s="67"/>
      <c r="E953" s="67"/>
      <c r="F953" s="67"/>
      <c r="G953" s="67"/>
      <c r="H953" s="67"/>
      <c r="I953" s="67"/>
      <c r="J953" s="67"/>
      <c r="K953" s="67"/>
      <c r="L953" s="67"/>
      <c r="M953" s="67"/>
      <c r="N953" s="67"/>
      <c r="O953" s="66"/>
      <c r="P953" s="66"/>
      <c r="Q953" s="67"/>
      <c r="R953" s="67"/>
      <c r="S953" s="67"/>
      <c r="T953" s="68"/>
      <c r="U953" s="67"/>
      <c r="V953" s="67"/>
      <c r="W953" s="67"/>
      <c r="X953" s="67"/>
      <c r="Y953" s="67"/>
      <c r="Z953" s="67"/>
    </row>
    <row r="954" spans="1:26" ht="30" customHeight="1" x14ac:dyDescent="0.2">
      <c r="A954" s="67"/>
      <c r="B954" s="67"/>
      <c r="C954" s="67"/>
      <c r="D954" s="67"/>
      <c r="E954" s="67"/>
      <c r="F954" s="67"/>
      <c r="G954" s="67"/>
      <c r="H954" s="67"/>
      <c r="I954" s="67"/>
      <c r="J954" s="67"/>
      <c r="K954" s="67"/>
      <c r="L954" s="67"/>
      <c r="M954" s="67"/>
      <c r="N954" s="67"/>
      <c r="O954" s="66"/>
      <c r="P954" s="66"/>
      <c r="Q954" s="67"/>
      <c r="R954" s="67"/>
      <c r="S954" s="67"/>
      <c r="T954" s="68"/>
      <c r="U954" s="67"/>
      <c r="V954" s="67"/>
      <c r="W954" s="67"/>
      <c r="X954" s="67"/>
      <c r="Y954" s="67"/>
      <c r="Z954" s="67"/>
    </row>
    <row r="955" spans="1:26" ht="30" customHeight="1" x14ac:dyDescent="0.2">
      <c r="A955" s="67"/>
      <c r="B955" s="67"/>
      <c r="C955" s="67"/>
      <c r="D955" s="67"/>
      <c r="E955" s="67"/>
      <c r="F955" s="67"/>
      <c r="G955" s="67"/>
      <c r="H955" s="67"/>
      <c r="I955" s="67"/>
      <c r="J955" s="67"/>
      <c r="K955" s="67"/>
      <c r="L955" s="67"/>
      <c r="M955" s="67"/>
      <c r="N955" s="67"/>
      <c r="O955" s="66"/>
      <c r="P955" s="66"/>
      <c r="Q955" s="67"/>
      <c r="R955" s="67"/>
      <c r="S955" s="67"/>
      <c r="T955" s="68"/>
      <c r="U955" s="67"/>
      <c r="V955" s="67"/>
      <c r="W955" s="67"/>
      <c r="X955" s="67"/>
      <c r="Y955" s="67"/>
      <c r="Z955" s="67"/>
    </row>
    <row r="956" spans="1:26" ht="30" customHeight="1" x14ac:dyDescent="0.2">
      <c r="A956" s="67"/>
      <c r="B956" s="67"/>
      <c r="C956" s="67"/>
      <c r="D956" s="67"/>
      <c r="E956" s="67"/>
      <c r="F956" s="67"/>
      <c r="G956" s="67"/>
      <c r="H956" s="67"/>
      <c r="I956" s="67"/>
      <c r="J956" s="67"/>
      <c r="K956" s="67"/>
      <c r="L956" s="67"/>
      <c r="M956" s="67"/>
      <c r="N956" s="67"/>
      <c r="O956" s="66"/>
      <c r="P956" s="66"/>
      <c r="Q956" s="67"/>
      <c r="R956" s="67"/>
      <c r="S956" s="67"/>
      <c r="T956" s="68"/>
      <c r="U956" s="67"/>
      <c r="V956" s="67"/>
      <c r="W956" s="67"/>
      <c r="X956" s="67"/>
      <c r="Y956" s="67"/>
      <c r="Z956" s="67"/>
    </row>
    <row r="957" spans="1:26" ht="30" customHeight="1" x14ac:dyDescent="0.2">
      <c r="A957" s="67"/>
      <c r="B957" s="67"/>
      <c r="C957" s="67"/>
      <c r="D957" s="67"/>
      <c r="E957" s="67"/>
      <c r="F957" s="67"/>
      <c r="G957" s="67"/>
      <c r="H957" s="67"/>
      <c r="I957" s="67"/>
      <c r="J957" s="67"/>
      <c r="K957" s="67"/>
      <c r="L957" s="67"/>
      <c r="M957" s="67"/>
      <c r="N957" s="67"/>
      <c r="O957" s="66"/>
      <c r="P957" s="66"/>
      <c r="Q957" s="67"/>
      <c r="R957" s="67"/>
      <c r="S957" s="67"/>
      <c r="T957" s="68"/>
      <c r="U957" s="67"/>
      <c r="V957" s="67"/>
      <c r="W957" s="67"/>
      <c r="X957" s="67"/>
      <c r="Y957" s="67"/>
      <c r="Z957" s="67"/>
    </row>
    <row r="958" spans="1:26" ht="30" customHeight="1" x14ac:dyDescent="0.2">
      <c r="A958" s="67"/>
      <c r="B958" s="67"/>
      <c r="C958" s="67"/>
      <c r="D958" s="67"/>
      <c r="E958" s="67"/>
      <c r="F958" s="67"/>
      <c r="G958" s="67"/>
      <c r="H958" s="67"/>
      <c r="I958" s="67"/>
      <c r="J958" s="67"/>
      <c r="K958" s="67"/>
      <c r="L958" s="67"/>
      <c r="M958" s="67"/>
      <c r="N958" s="67"/>
      <c r="O958" s="66"/>
      <c r="P958" s="66"/>
      <c r="Q958" s="67"/>
      <c r="R958" s="67"/>
      <c r="S958" s="67"/>
      <c r="T958" s="68"/>
      <c r="U958" s="67"/>
      <c r="V958" s="67"/>
      <c r="W958" s="67"/>
      <c r="X958" s="67"/>
      <c r="Y958" s="67"/>
      <c r="Z958" s="67"/>
    </row>
    <row r="959" spans="1:26" ht="30" customHeight="1" x14ac:dyDescent="0.2">
      <c r="A959" s="67"/>
      <c r="B959" s="67"/>
      <c r="C959" s="67"/>
      <c r="D959" s="67"/>
      <c r="E959" s="67"/>
      <c r="F959" s="67"/>
      <c r="G959" s="67"/>
      <c r="H959" s="67"/>
      <c r="I959" s="67"/>
      <c r="J959" s="67"/>
      <c r="K959" s="67"/>
      <c r="L959" s="67"/>
      <c r="M959" s="67"/>
      <c r="N959" s="67"/>
      <c r="O959" s="66"/>
      <c r="P959" s="66"/>
      <c r="Q959" s="67"/>
      <c r="R959" s="67"/>
      <c r="S959" s="67"/>
      <c r="T959" s="68"/>
      <c r="U959" s="67"/>
      <c r="V959" s="67"/>
      <c r="W959" s="67"/>
      <c r="X959" s="67"/>
      <c r="Y959" s="67"/>
      <c r="Z959" s="67"/>
    </row>
    <row r="960" spans="1:26" ht="30" customHeight="1" x14ac:dyDescent="0.2">
      <c r="A960" s="67"/>
      <c r="B960" s="67"/>
      <c r="C960" s="67"/>
      <c r="D960" s="67"/>
      <c r="E960" s="67"/>
      <c r="F960" s="67"/>
      <c r="G960" s="67"/>
      <c r="H960" s="67"/>
      <c r="I960" s="67"/>
      <c r="J960" s="67"/>
      <c r="K960" s="67"/>
      <c r="L960" s="67"/>
      <c r="M960" s="67"/>
      <c r="N960" s="67"/>
      <c r="O960" s="66"/>
      <c r="P960" s="66"/>
      <c r="Q960" s="67"/>
      <c r="R960" s="67"/>
      <c r="S960" s="67"/>
      <c r="T960" s="68"/>
      <c r="U960" s="67"/>
      <c r="V960" s="67"/>
      <c r="W960" s="67"/>
      <c r="X960" s="67"/>
      <c r="Y960" s="67"/>
      <c r="Z960" s="67"/>
    </row>
    <row r="961" spans="1:26" ht="30" customHeight="1" x14ac:dyDescent="0.2">
      <c r="A961" s="67"/>
      <c r="B961" s="67"/>
      <c r="C961" s="67"/>
      <c r="D961" s="67"/>
      <c r="E961" s="67"/>
      <c r="F961" s="67"/>
      <c r="G961" s="67"/>
      <c r="H961" s="67"/>
      <c r="I961" s="67"/>
      <c r="J961" s="67"/>
      <c r="K961" s="67"/>
      <c r="L961" s="67"/>
      <c r="M961" s="67"/>
      <c r="N961" s="67"/>
      <c r="O961" s="66"/>
      <c r="P961" s="66"/>
      <c r="Q961" s="67"/>
      <c r="R961" s="67"/>
      <c r="S961" s="67"/>
      <c r="T961" s="68"/>
      <c r="U961" s="67"/>
      <c r="V961" s="67"/>
      <c r="W961" s="67"/>
      <c r="X961" s="67"/>
      <c r="Y961" s="67"/>
      <c r="Z961" s="67"/>
    </row>
    <row r="962" spans="1:26" ht="30" customHeight="1" x14ac:dyDescent="0.2">
      <c r="A962" s="67"/>
      <c r="B962" s="67"/>
      <c r="C962" s="67"/>
      <c r="D962" s="67"/>
      <c r="E962" s="67"/>
      <c r="F962" s="67"/>
      <c r="G962" s="67"/>
      <c r="H962" s="67"/>
      <c r="I962" s="67"/>
      <c r="J962" s="67"/>
      <c r="K962" s="67"/>
      <c r="L962" s="67"/>
      <c r="M962" s="67"/>
      <c r="N962" s="67"/>
      <c r="O962" s="66"/>
      <c r="P962" s="66"/>
      <c r="Q962" s="67"/>
      <c r="R962" s="67"/>
      <c r="S962" s="67"/>
      <c r="T962" s="68"/>
      <c r="U962" s="67"/>
      <c r="V962" s="67"/>
      <c r="W962" s="67"/>
      <c r="X962" s="67"/>
      <c r="Y962" s="67"/>
      <c r="Z962" s="67"/>
    </row>
    <row r="963" spans="1:26" ht="30" customHeight="1" x14ac:dyDescent="0.2">
      <c r="A963" s="67"/>
      <c r="B963" s="67"/>
      <c r="C963" s="67"/>
      <c r="D963" s="67"/>
      <c r="E963" s="67"/>
      <c r="F963" s="67"/>
      <c r="G963" s="67"/>
      <c r="H963" s="67"/>
      <c r="I963" s="67"/>
      <c r="J963" s="67"/>
      <c r="K963" s="67"/>
      <c r="L963" s="67"/>
      <c r="M963" s="67"/>
      <c r="N963" s="67"/>
      <c r="O963" s="66"/>
      <c r="P963" s="66"/>
      <c r="Q963" s="67"/>
      <c r="R963" s="67"/>
      <c r="S963" s="67"/>
      <c r="T963" s="68"/>
      <c r="U963" s="67"/>
      <c r="V963" s="67"/>
      <c r="W963" s="67"/>
      <c r="X963" s="67"/>
      <c r="Y963" s="67"/>
      <c r="Z963" s="67"/>
    </row>
    <row r="964" spans="1:26" ht="30" customHeight="1" x14ac:dyDescent="0.2">
      <c r="A964" s="67"/>
      <c r="B964" s="67"/>
      <c r="C964" s="67"/>
      <c r="D964" s="67"/>
      <c r="E964" s="67"/>
      <c r="F964" s="67"/>
      <c r="G964" s="67"/>
      <c r="H964" s="67"/>
      <c r="I964" s="67"/>
      <c r="J964" s="67"/>
      <c r="K964" s="67"/>
      <c r="L964" s="67"/>
      <c r="M964" s="67"/>
      <c r="N964" s="67"/>
      <c r="O964" s="66"/>
      <c r="P964" s="66"/>
      <c r="Q964" s="67"/>
      <c r="R964" s="67"/>
      <c r="S964" s="67"/>
      <c r="T964" s="68"/>
      <c r="U964" s="67"/>
      <c r="V964" s="67"/>
      <c r="W964" s="67"/>
      <c r="X964" s="67"/>
      <c r="Y964" s="67"/>
      <c r="Z964" s="67"/>
    </row>
    <row r="965" spans="1:26" ht="30" customHeight="1" x14ac:dyDescent="0.2">
      <c r="A965" s="67"/>
      <c r="B965" s="67"/>
      <c r="C965" s="67"/>
      <c r="D965" s="67"/>
      <c r="E965" s="67"/>
      <c r="F965" s="67"/>
      <c r="G965" s="67"/>
      <c r="H965" s="67"/>
      <c r="I965" s="67"/>
      <c r="J965" s="67"/>
      <c r="K965" s="67"/>
      <c r="L965" s="67"/>
      <c r="M965" s="67"/>
      <c r="N965" s="67"/>
      <c r="O965" s="66"/>
      <c r="P965" s="66"/>
      <c r="Q965" s="67"/>
      <c r="R965" s="67"/>
      <c r="S965" s="67"/>
      <c r="T965" s="68"/>
      <c r="U965" s="67"/>
      <c r="V965" s="67"/>
      <c r="W965" s="67"/>
      <c r="X965" s="67"/>
      <c r="Y965" s="67"/>
      <c r="Z965" s="67"/>
    </row>
    <row r="966" spans="1:26" ht="30" customHeight="1" x14ac:dyDescent="0.2">
      <c r="A966" s="67"/>
      <c r="B966" s="67"/>
      <c r="C966" s="67"/>
      <c r="D966" s="67"/>
      <c r="E966" s="67"/>
      <c r="F966" s="67"/>
      <c r="G966" s="67"/>
      <c r="H966" s="67"/>
      <c r="I966" s="67"/>
      <c r="J966" s="67"/>
      <c r="K966" s="67"/>
      <c r="L966" s="67"/>
      <c r="M966" s="67"/>
      <c r="N966" s="67"/>
      <c r="O966" s="66"/>
      <c r="P966" s="66"/>
      <c r="Q966" s="67"/>
      <c r="R966" s="67"/>
      <c r="S966" s="67"/>
      <c r="T966" s="68"/>
      <c r="U966" s="67"/>
      <c r="V966" s="67"/>
      <c r="W966" s="67"/>
      <c r="X966" s="67"/>
      <c r="Y966" s="67"/>
      <c r="Z966" s="67"/>
    </row>
    <row r="967" spans="1:26" ht="30" customHeight="1" x14ac:dyDescent="0.2">
      <c r="A967" s="67"/>
      <c r="B967" s="67"/>
      <c r="C967" s="67"/>
      <c r="D967" s="67"/>
      <c r="E967" s="67"/>
      <c r="F967" s="67"/>
      <c r="G967" s="67"/>
      <c r="H967" s="67"/>
      <c r="I967" s="67"/>
      <c r="J967" s="67"/>
      <c r="K967" s="67"/>
      <c r="L967" s="67"/>
      <c r="M967" s="67"/>
      <c r="N967" s="67"/>
      <c r="O967" s="66"/>
      <c r="P967" s="66"/>
      <c r="Q967" s="67"/>
      <c r="R967" s="67"/>
      <c r="S967" s="67"/>
      <c r="T967" s="68"/>
      <c r="U967" s="67"/>
      <c r="V967" s="67"/>
      <c r="W967" s="67"/>
      <c r="X967" s="67"/>
      <c r="Y967" s="67"/>
      <c r="Z967" s="67"/>
    </row>
    <row r="968" spans="1:26" ht="30" customHeight="1" x14ac:dyDescent="0.2">
      <c r="A968" s="67"/>
      <c r="B968" s="67"/>
      <c r="C968" s="67"/>
      <c r="D968" s="67"/>
      <c r="E968" s="67"/>
      <c r="F968" s="67"/>
      <c r="G968" s="67"/>
      <c r="H968" s="67"/>
      <c r="I968" s="67"/>
      <c r="J968" s="67"/>
      <c r="K968" s="67"/>
      <c r="L968" s="67"/>
      <c r="M968" s="67"/>
      <c r="N968" s="67"/>
      <c r="O968" s="66"/>
      <c r="P968" s="66"/>
      <c r="Q968" s="67"/>
      <c r="R968" s="67"/>
      <c r="S968" s="67"/>
      <c r="T968" s="68"/>
      <c r="U968" s="67"/>
      <c r="V968" s="67"/>
      <c r="W968" s="67"/>
      <c r="X968" s="67"/>
      <c r="Y968" s="67"/>
      <c r="Z968" s="67"/>
    </row>
    <row r="969" spans="1:26" ht="30" customHeight="1" x14ac:dyDescent="0.2">
      <c r="A969" s="67"/>
      <c r="B969" s="67"/>
      <c r="C969" s="67"/>
      <c r="D969" s="67"/>
      <c r="E969" s="67"/>
      <c r="F969" s="67"/>
      <c r="G969" s="67"/>
      <c r="H969" s="67"/>
      <c r="I969" s="67"/>
      <c r="J969" s="67"/>
      <c r="K969" s="67"/>
      <c r="L969" s="67"/>
      <c r="M969" s="67"/>
      <c r="N969" s="67"/>
      <c r="O969" s="66"/>
      <c r="P969" s="66"/>
      <c r="Q969" s="67"/>
      <c r="R969" s="67"/>
      <c r="S969" s="67"/>
      <c r="T969" s="68"/>
      <c r="U969" s="67"/>
      <c r="V969" s="67"/>
      <c r="W969" s="67"/>
      <c r="X969" s="67"/>
      <c r="Y969" s="67"/>
      <c r="Z969" s="67"/>
    </row>
    <row r="970" spans="1:26" ht="30" customHeight="1" x14ac:dyDescent="0.2">
      <c r="A970" s="67"/>
      <c r="B970" s="67"/>
      <c r="C970" s="67"/>
      <c r="D970" s="67"/>
      <c r="E970" s="67"/>
      <c r="F970" s="67"/>
      <c r="G970" s="67"/>
      <c r="H970" s="67"/>
      <c r="I970" s="67"/>
      <c r="J970" s="67"/>
      <c r="K970" s="67"/>
      <c r="L970" s="67"/>
      <c r="M970" s="67"/>
      <c r="N970" s="67"/>
      <c r="O970" s="66"/>
      <c r="P970" s="66"/>
      <c r="Q970" s="67"/>
      <c r="R970" s="67"/>
      <c r="S970" s="67"/>
      <c r="T970" s="68"/>
      <c r="U970" s="67"/>
      <c r="V970" s="67"/>
      <c r="W970" s="67"/>
      <c r="X970" s="67"/>
      <c r="Y970" s="67"/>
      <c r="Z970" s="67"/>
    </row>
    <row r="971" spans="1:26" ht="30" customHeight="1" x14ac:dyDescent="0.2">
      <c r="A971" s="67"/>
      <c r="B971" s="67"/>
      <c r="C971" s="67"/>
      <c r="D971" s="67"/>
      <c r="E971" s="67"/>
      <c r="F971" s="67"/>
      <c r="G971" s="67"/>
      <c r="H971" s="67"/>
      <c r="I971" s="67"/>
      <c r="J971" s="67"/>
      <c r="K971" s="67"/>
      <c r="L971" s="67"/>
      <c r="M971" s="67"/>
      <c r="N971" s="67"/>
      <c r="O971" s="66"/>
      <c r="P971" s="66"/>
      <c r="Q971" s="67"/>
      <c r="R971" s="67"/>
      <c r="S971" s="67"/>
      <c r="T971" s="68"/>
      <c r="U971" s="67"/>
      <c r="V971" s="67"/>
      <c r="W971" s="67"/>
      <c r="X971" s="67"/>
      <c r="Y971" s="67"/>
      <c r="Z971" s="67"/>
    </row>
    <row r="972" spans="1:26" ht="30" customHeight="1" x14ac:dyDescent="0.2">
      <c r="A972" s="67"/>
      <c r="B972" s="67"/>
      <c r="C972" s="67"/>
      <c r="D972" s="67"/>
      <c r="E972" s="67"/>
      <c r="F972" s="67"/>
      <c r="G972" s="67"/>
      <c r="H972" s="67"/>
      <c r="I972" s="67"/>
      <c r="J972" s="67"/>
      <c r="K972" s="67"/>
      <c r="L972" s="67"/>
      <c r="M972" s="67"/>
      <c r="N972" s="67"/>
      <c r="O972" s="66"/>
      <c r="P972" s="66"/>
      <c r="Q972" s="67"/>
      <c r="R972" s="67"/>
      <c r="S972" s="67"/>
      <c r="T972" s="68"/>
      <c r="U972" s="67"/>
      <c r="V972" s="67"/>
      <c r="W972" s="67"/>
      <c r="X972" s="67"/>
      <c r="Y972" s="67"/>
      <c r="Z972" s="67"/>
    </row>
    <row r="973" spans="1:26" ht="30" customHeight="1" x14ac:dyDescent="0.2">
      <c r="A973" s="67"/>
      <c r="B973" s="67"/>
      <c r="C973" s="67"/>
      <c r="D973" s="67"/>
      <c r="E973" s="67"/>
      <c r="F973" s="67"/>
      <c r="G973" s="67"/>
      <c r="H973" s="67"/>
      <c r="I973" s="67"/>
      <c r="J973" s="67"/>
      <c r="K973" s="67"/>
      <c r="L973" s="67"/>
      <c r="M973" s="67"/>
      <c r="N973" s="67"/>
      <c r="O973" s="66"/>
      <c r="P973" s="66"/>
      <c r="Q973" s="67"/>
      <c r="R973" s="67"/>
      <c r="S973" s="67"/>
      <c r="T973" s="68"/>
      <c r="U973" s="67"/>
      <c r="V973" s="67"/>
      <c r="W973" s="67"/>
      <c r="X973" s="67"/>
      <c r="Y973" s="67"/>
      <c r="Z973" s="67"/>
    </row>
    <row r="974" spans="1:26" ht="30" customHeight="1" x14ac:dyDescent="0.2">
      <c r="A974" s="67"/>
      <c r="B974" s="67"/>
      <c r="C974" s="67"/>
      <c r="D974" s="67"/>
      <c r="E974" s="67"/>
      <c r="F974" s="67"/>
      <c r="G974" s="67"/>
      <c r="H974" s="67"/>
      <c r="I974" s="67"/>
      <c r="J974" s="67"/>
      <c r="K974" s="67"/>
      <c r="L974" s="67"/>
      <c r="M974" s="67"/>
      <c r="N974" s="67"/>
      <c r="O974" s="66"/>
      <c r="P974" s="66"/>
      <c r="Q974" s="67"/>
      <c r="R974" s="67"/>
      <c r="S974" s="67"/>
      <c r="T974" s="68"/>
      <c r="U974" s="67"/>
      <c r="V974" s="67"/>
      <c r="W974" s="67"/>
      <c r="X974" s="67"/>
      <c r="Y974" s="67"/>
      <c r="Z974" s="67"/>
    </row>
    <row r="975" spans="1:26" ht="30" customHeight="1" x14ac:dyDescent="0.2">
      <c r="A975" s="67"/>
      <c r="B975" s="67"/>
      <c r="C975" s="67"/>
      <c r="D975" s="67"/>
      <c r="E975" s="67"/>
      <c r="F975" s="67"/>
      <c r="G975" s="67"/>
      <c r="H975" s="67"/>
      <c r="I975" s="67"/>
      <c r="J975" s="67"/>
      <c r="K975" s="67"/>
      <c r="L975" s="67"/>
      <c r="M975" s="67"/>
      <c r="N975" s="67"/>
      <c r="O975" s="66"/>
      <c r="P975" s="66"/>
      <c r="Q975" s="67"/>
      <c r="R975" s="67"/>
      <c r="S975" s="67"/>
      <c r="T975" s="68"/>
      <c r="U975" s="67"/>
      <c r="V975" s="67"/>
      <c r="W975" s="67"/>
      <c r="X975" s="67"/>
      <c r="Y975" s="67"/>
      <c r="Z975" s="67"/>
    </row>
    <row r="976" spans="1:26" ht="30" customHeight="1" x14ac:dyDescent="0.2">
      <c r="A976" s="67"/>
      <c r="B976" s="67"/>
      <c r="C976" s="67"/>
      <c r="D976" s="67"/>
      <c r="E976" s="67"/>
      <c r="F976" s="67"/>
      <c r="G976" s="67"/>
      <c r="H976" s="67"/>
      <c r="I976" s="67"/>
      <c r="J976" s="67"/>
      <c r="K976" s="67"/>
      <c r="L976" s="67"/>
      <c r="M976" s="67"/>
      <c r="N976" s="67"/>
      <c r="O976" s="66"/>
      <c r="P976" s="66"/>
      <c r="Q976" s="67"/>
      <c r="R976" s="67"/>
      <c r="S976" s="67"/>
      <c r="T976" s="68"/>
      <c r="U976" s="67"/>
      <c r="V976" s="67"/>
      <c r="W976" s="67"/>
      <c r="X976" s="67"/>
      <c r="Y976" s="67"/>
      <c r="Z976" s="67"/>
    </row>
    <row r="977" spans="1:26" ht="30" customHeight="1" x14ac:dyDescent="0.2">
      <c r="A977" s="67"/>
      <c r="B977" s="67"/>
      <c r="C977" s="67"/>
      <c r="D977" s="67"/>
      <c r="E977" s="67"/>
      <c r="F977" s="67"/>
      <c r="G977" s="67"/>
      <c r="H977" s="67"/>
      <c r="I977" s="67"/>
      <c r="J977" s="67"/>
      <c r="K977" s="67"/>
      <c r="L977" s="67"/>
      <c r="M977" s="67"/>
      <c r="N977" s="67"/>
      <c r="O977" s="66"/>
      <c r="P977" s="66"/>
      <c r="Q977" s="67"/>
      <c r="R977" s="67"/>
      <c r="S977" s="67"/>
      <c r="T977" s="68"/>
      <c r="U977" s="67"/>
      <c r="V977" s="67"/>
      <c r="W977" s="67"/>
      <c r="X977" s="67"/>
      <c r="Y977" s="67"/>
      <c r="Z977" s="67"/>
    </row>
    <row r="978" spans="1:26" ht="30" customHeight="1" x14ac:dyDescent="0.2">
      <c r="A978" s="67"/>
      <c r="B978" s="67"/>
      <c r="C978" s="67"/>
      <c r="D978" s="67"/>
      <c r="E978" s="67"/>
      <c r="F978" s="67"/>
      <c r="G978" s="67"/>
      <c r="H978" s="67"/>
      <c r="I978" s="67"/>
      <c r="J978" s="67"/>
      <c r="K978" s="67"/>
      <c r="L978" s="67"/>
      <c r="M978" s="67"/>
      <c r="N978" s="67"/>
      <c r="O978" s="66"/>
      <c r="P978" s="66"/>
      <c r="Q978" s="67"/>
      <c r="R978" s="67"/>
      <c r="S978" s="67"/>
      <c r="T978" s="68"/>
      <c r="U978" s="67"/>
      <c r="V978" s="67"/>
      <c r="W978" s="67"/>
      <c r="X978" s="67"/>
      <c r="Y978" s="67"/>
      <c r="Z978" s="67"/>
    </row>
    <row r="979" spans="1:26" ht="30" customHeight="1" x14ac:dyDescent="0.2">
      <c r="A979" s="67"/>
      <c r="B979" s="67"/>
      <c r="C979" s="67"/>
      <c r="D979" s="67"/>
      <c r="E979" s="67"/>
      <c r="F979" s="67"/>
      <c r="G979" s="67"/>
      <c r="H979" s="67"/>
      <c r="I979" s="67"/>
      <c r="J979" s="67"/>
      <c r="K979" s="67"/>
      <c r="L979" s="67"/>
      <c r="M979" s="67"/>
      <c r="N979" s="67"/>
      <c r="O979" s="66"/>
      <c r="P979" s="66"/>
      <c r="Q979" s="67"/>
      <c r="R979" s="67"/>
      <c r="S979" s="67"/>
      <c r="T979" s="68"/>
      <c r="U979" s="67"/>
      <c r="V979" s="67"/>
      <c r="W979" s="67"/>
      <c r="X979" s="67"/>
      <c r="Y979" s="67"/>
      <c r="Z979" s="67"/>
    </row>
    <row r="980" spans="1:26" ht="30" customHeight="1" x14ac:dyDescent="0.2">
      <c r="A980" s="67"/>
      <c r="B980" s="67"/>
      <c r="C980" s="67"/>
      <c r="D980" s="67"/>
      <c r="E980" s="67"/>
      <c r="F980" s="67"/>
      <c r="G980" s="67"/>
      <c r="H980" s="67"/>
      <c r="I980" s="67"/>
      <c r="J980" s="67"/>
      <c r="K980" s="67"/>
      <c r="L980" s="67"/>
      <c r="M980" s="67"/>
      <c r="N980" s="67"/>
      <c r="O980" s="66"/>
      <c r="P980" s="66"/>
      <c r="Q980" s="67"/>
      <c r="R980" s="67"/>
      <c r="S980" s="67"/>
      <c r="T980" s="68"/>
      <c r="U980" s="67"/>
      <c r="V980" s="67"/>
      <c r="W980" s="67"/>
      <c r="X980" s="67"/>
      <c r="Y980" s="67"/>
      <c r="Z980" s="67"/>
    </row>
    <row r="981" spans="1:26" ht="30" customHeight="1" x14ac:dyDescent="0.2">
      <c r="A981" s="67"/>
      <c r="B981" s="67"/>
      <c r="C981" s="67"/>
      <c r="D981" s="67"/>
      <c r="E981" s="67"/>
      <c r="F981" s="67"/>
      <c r="G981" s="67"/>
      <c r="H981" s="67"/>
      <c r="I981" s="67"/>
      <c r="J981" s="67"/>
      <c r="K981" s="67"/>
      <c r="L981" s="67"/>
      <c r="M981" s="67"/>
      <c r="N981" s="67"/>
      <c r="O981" s="66"/>
      <c r="P981" s="66"/>
      <c r="Q981" s="67"/>
      <c r="R981" s="67"/>
      <c r="S981" s="67"/>
      <c r="T981" s="68"/>
      <c r="U981" s="67"/>
      <c r="V981" s="67"/>
      <c r="W981" s="67"/>
      <c r="X981" s="67"/>
      <c r="Y981" s="67"/>
      <c r="Z981" s="67"/>
    </row>
    <row r="982" spans="1:26" ht="30" customHeight="1" x14ac:dyDescent="0.2">
      <c r="A982" s="67"/>
      <c r="B982" s="67"/>
      <c r="C982" s="67"/>
      <c r="D982" s="67"/>
      <c r="E982" s="67"/>
      <c r="F982" s="67"/>
      <c r="G982" s="67"/>
      <c r="H982" s="67"/>
      <c r="I982" s="67"/>
      <c r="J982" s="67"/>
      <c r="K982" s="67"/>
      <c r="L982" s="67"/>
      <c r="M982" s="67"/>
      <c r="N982" s="67"/>
      <c r="O982" s="66"/>
      <c r="P982" s="66"/>
      <c r="Q982" s="67"/>
      <c r="R982" s="67"/>
      <c r="S982" s="67"/>
      <c r="T982" s="68"/>
      <c r="U982" s="67"/>
      <c r="V982" s="67"/>
      <c r="W982" s="67"/>
      <c r="X982" s="67"/>
      <c r="Y982" s="67"/>
      <c r="Z982" s="67"/>
    </row>
    <row r="983" spans="1:26" ht="30" customHeight="1" x14ac:dyDescent="0.2">
      <c r="A983" s="67"/>
      <c r="B983" s="67"/>
      <c r="C983" s="67"/>
      <c r="D983" s="67"/>
      <c r="E983" s="67"/>
      <c r="F983" s="67"/>
      <c r="G983" s="67"/>
      <c r="H983" s="67"/>
      <c r="I983" s="67"/>
      <c r="J983" s="67"/>
      <c r="K983" s="67"/>
      <c r="L983" s="67"/>
      <c r="M983" s="67"/>
      <c r="N983" s="67"/>
      <c r="O983" s="66"/>
      <c r="P983" s="66"/>
      <c r="Q983" s="67"/>
      <c r="R983" s="67"/>
      <c r="S983" s="67"/>
      <c r="T983" s="68"/>
      <c r="U983" s="67"/>
      <c r="V983" s="67"/>
      <c r="W983" s="67"/>
      <c r="X983" s="67"/>
      <c r="Y983" s="67"/>
      <c r="Z983" s="67"/>
    </row>
    <row r="984" spans="1:26" ht="30" customHeight="1" x14ac:dyDescent="0.2">
      <c r="A984" s="67"/>
      <c r="B984" s="67"/>
      <c r="C984" s="67"/>
      <c r="D984" s="67"/>
      <c r="E984" s="67"/>
      <c r="F984" s="67"/>
      <c r="G984" s="67"/>
      <c r="H984" s="67"/>
      <c r="I984" s="67"/>
      <c r="J984" s="67"/>
      <c r="K984" s="67"/>
      <c r="L984" s="67"/>
      <c r="M984" s="67"/>
      <c r="N984" s="67"/>
      <c r="O984" s="66"/>
      <c r="P984" s="66"/>
      <c r="Q984" s="67"/>
      <c r="R984" s="67"/>
      <c r="S984" s="67"/>
      <c r="T984" s="68"/>
      <c r="U984" s="67"/>
      <c r="V984" s="67"/>
      <c r="W984" s="67"/>
      <c r="X984" s="67"/>
      <c r="Y984" s="67"/>
      <c r="Z984" s="67"/>
    </row>
    <row r="985" spans="1:26" ht="30" customHeight="1" x14ac:dyDescent="0.2">
      <c r="A985" s="67"/>
      <c r="B985" s="67"/>
      <c r="C985" s="67"/>
      <c r="D985" s="67"/>
      <c r="E985" s="67"/>
      <c r="F985" s="67"/>
      <c r="G985" s="67"/>
      <c r="H985" s="67"/>
      <c r="I985" s="67"/>
      <c r="J985" s="67"/>
      <c r="K985" s="67"/>
      <c r="L985" s="67"/>
      <c r="M985" s="67"/>
      <c r="N985" s="67"/>
      <c r="O985" s="66"/>
      <c r="P985" s="66"/>
      <c r="Q985" s="67"/>
      <c r="R985" s="67"/>
      <c r="S985" s="67"/>
      <c r="T985" s="68"/>
      <c r="U985" s="67"/>
      <c r="V985" s="67"/>
      <c r="W985" s="67"/>
      <c r="X985" s="67"/>
      <c r="Y985" s="67"/>
      <c r="Z985" s="67"/>
    </row>
    <row r="986" spans="1:26" ht="30" customHeight="1" x14ac:dyDescent="0.2">
      <c r="A986" s="67"/>
      <c r="B986" s="67"/>
      <c r="C986" s="67"/>
      <c r="D986" s="67"/>
      <c r="E986" s="67"/>
      <c r="F986" s="67"/>
      <c r="G986" s="67"/>
      <c r="H986" s="67"/>
      <c r="I986" s="67"/>
      <c r="J986" s="67"/>
      <c r="K986" s="67"/>
      <c r="L986" s="67"/>
      <c r="M986" s="67"/>
      <c r="N986" s="67"/>
      <c r="O986" s="66"/>
      <c r="P986" s="66"/>
      <c r="Q986" s="67"/>
      <c r="R986" s="67"/>
      <c r="S986" s="67"/>
      <c r="T986" s="68"/>
      <c r="U986" s="67"/>
      <c r="V986" s="67"/>
      <c r="W986" s="67"/>
      <c r="X986" s="67"/>
      <c r="Y986" s="67"/>
      <c r="Z986" s="67"/>
    </row>
    <row r="987" spans="1:26" ht="30" customHeight="1" x14ac:dyDescent="0.2">
      <c r="A987" s="67"/>
      <c r="B987" s="67"/>
      <c r="C987" s="67"/>
      <c r="D987" s="67"/>
      <c r="E987" s="67"/>
      <c r="F987" s="67"/>
      <c r="G987" s="67"/>
      <c r="H987" s="67"/>
      <c r="I987" s="67"/>
      <c r="J987" s="67"/>
      <c r="K987" s="67"/>
      <c r="L987" s="67"/>
      <c r="M987" s="67"/>
      <c r="N987" s="67"/>
      <c r="O987" s="66"/>
      <c r="P987" s="66"/>
      <c r="Q987" s="67"/>
      <c r="R987" s="67"/>
      <c r="S987" s="67"/>
      <c r="T987" s="68"/>
      <c r="U987" s="67"/>
      <c r="V987" s="67"/>
      <c r="W987" s="67"/>
      <c r="X987" s="67"/>
      <c r="Y987" s="67"/>
      <c r="Z987" s="67"/>
    </row>
    <row r="988" spans="1:26" ht="30" customHeight="1" x14ac:dyDescent="0.2">
      <c r="A988" s="67"/>
      <c r="B988" s="67"/>
      <c r="C988" s="67"/>
      <c r="D988" s="67"/>
      <c r="E988" s="67"/>
      <c r="F988" s="67"/>
      <c r="G988" s="67"/>
      <c r="H988" s="67"/>
      <c r="I988" s="67"/>
      <c r="J988" s="67"/>
      <c r="K988" s="67"/>
      <c r="L988" s="67"/>
      <c r="M988" s="67"/>
      <c r="N988" s="67"/>
      <c r="O988" s="66"/>
      <c r="P988" s="66"/>
      <c r="Q988" s="67"/>
      <c r="R988" s="67"/>
      <c r="S988" s="67"/>
      <c r="T988" s="68"/>
      <c r="U988" s="67"/>
      <c r="V988" s="67"/>
      <c r="W988" s="67"/>
      <c r="X988" s="67"/>
      <c r="Y988" s="67"/>
      <c r="Z988" s="67"/>
    </row>
    <row r="989" spans="1:26" ht="30" customHeight="1" x14ac:dyDescent="0.2">
      <c r="A989" s="67"/>
      <c r="B989" s="67"/>
      <c r="C989" s="67"/>
      <c r="D989" s="67"/>
      <c r="E989" s="67"/>
      <c r="F989" s="67"/>
      <c r="G989" s="67"/>
      <c r="H989" s="67"/>
      <c r="I989" s="67"/>
      <c r="J989" s="67"/>
      <c r="K989" s="67"/>
      <c r="L989" s="67"/>
      <c r="M989" s="67"/>
      <c r="N989" s="67"/>
      <c r="O989" s="66"/>
      <c r="P989" s="66"/>
      <c r="Q989" s="67"/>
      <c r="R989" s="67"/>
      <c r="S989" s="67"/>
      <c r="T989" s="68"/>
      <c r="U989" s="67"/>
      <c r="V989" s="67"/>
      <c r="W989" s="67"/>
      <c r="X989" s="67"/>
      <c r="Y989" s="67"/>
      <c r="Z989" s="67"/>
    </row>
    <row r="990" spans="1:26" ht="30" customHeight="1" x14ac:dyDescent="0.2">
      <c r="A990" s="67"/>
      <c r="B990" s="67"/>
      <c r="C990" s="67"/>
      <c r="D990" s="67"/>
      <c r="E990" s="67"/>
      <c r="F990" s="67"/>
      <c r="G990" s="67"/>
      <c r="H990" s="67"/>
      <c r="I990" s="67"/>
      <c r="J990" s="67"/>
      <c r="K990" s="67"/>
      <c r="L990" s="67"/>
      <c r="M990" s="67"/>
      <c r="N990" s="67"/>
      <c r="O990" s="66"/>
      <c r="P990" s="66"/>
      <c r="Q990" s="67"/>
      <c r="R990" s="67"/>
      <c r="S990" s="67"/>
      <c r="T990" s="68"/>
      <c r="U990" s="67"/>
      <c r="V990" s="67"/>
      <c r="W990" s="67"/>
      <c r="X990" s="67"/>
      <c r="Y990" s="67"/>
      <c r="Z990" s="67"/>
    </row>
    <row r="991" spans="1:26" ht="30" customHeight="1" x14ac:dyDescent="0.2">
      <c r="A991" s="67"/>
      <c r="B991" s="67"/>
      <c r="C991" s="67"/>
      <c r="D991" s="67"/>
      <c r="E991" s="67"/>
      <c r="F991" s="67"/>
      <c r="G991" s="67"/>
      <c r="H991" s="67"/>
      <c r="I991" s="67"/>
      <c r="J991" s="67"/>
      <c r="K991" s="67"/>
      <c r="L991" s="67"/>
      <c r="M991" s="67"/>
      <c r="N991" s="67"/>
      <c r="O991" s="66"/>
      <c r="P991" s="66"/>
      <c r="Q991" s="67"/>
      <c r="R991" s="67"/>
      <c r="S991" s="67"/>
      <c r="T991" s="68"/>
      <c r="U991" s="67"/>
      <c r="V991" s="67"/>
      <c r="W991" s="67"/>
      <c r="X991" s="67"/>
      <c r="Y991" s="67"/>
      <c r="Z991" s="67"/>
    </row>
    <row r="992" spans="1:26" ht="30" customHeight="1" x14ac:dyDescent="0.2">
      <c r="A992" s="67"/>
      <c r="B992" s="67"/>
      <c r="C992" s="67"/>
      <c r="D992" s="67"/>
      <c r="E992" s="67"/>
      <c r="F992" s="67"/>
      <c r="G992" s="67"/>
      <c r="H992" s="67"/>
      <c r="I992" s="67"/>
      <c r="J992" s="67"/>
      <c r="K992" s="67"/>
      <c r="L992" s="67"/>
      <c r="M992" s="67"/>
      <c r="N992" s="67"/>
      <c r="O992" s="66"/>
      <c r="P992" s="66"/>
      <c r="Q992" s="67"/>
      <c r="R992" s="67"/>
      <c r="S992" s="67"/>
      <c r="T992" s="68"/>
      <c r="U992" s="67"/>
      <c r="V992" s="67"/>
      <c r="W992" s="67"/>
      <c r="X992" s="67"/>
      <c r="Y992" s="67"/>
      <c r="Z992" s="67"/>
    </row>
    <row r="993" spans="1:26" ht="30" customHeight="1" x14ac:dyDescent="0.2">
      <c r="A993" s="67"/>
      <c r="B993" s="67"/>
      <c r="C993" s="67"/>
      <c r="D993" s="67"/>
      <c r="E993" s="67"/>
      <c r="F993" s="67"/>
      <c r="G993" s="67"/>
      <c r="H993" s="67"/>
      <c r="I993" s="67"/>
      <c r="J993" s="67"/>
      <c r="K993" s="67"/>
      <c r="L993" s="67"/>
      <c r="M993" s="67"/>
      <c r="N993" s="67"/>
      <c r="O993" s="66"/>
      <c r="P993" s="66"/>
      <c r="Q993" s="67"/>
      <c r="R993" s="67"/>
      <c r="S993" s="67"/>
      <c r="T993" s="68"/>
      <c r="U993" s="67"/>
      <c r="V993" s="67"/>
      <c r="W993" s="67"/>
      <c r="X993" s="67"/>
      <c r="Y993" s="67"/>
      <c r="Z993" s="67"/>
    </row>
    <row r="994" spans="1:26" ht="30" customHeight="1" x14ac:dyDescent="0.2">
      <c r="A994" s="67"/>
      <c r="B994" s="67"/>
      <c r="C994" s="67"/>
      <c r="D994" s="67"/>
      <c r="E994" s="67"/>
      <c r="F994" s="67"/>
      <c r="G994" s="67"/>
      <c r="H994" s="67"/>
      <c r="I994" s="67"/>
      <c r="J994" s="67"/>
      <c r="K994" s="67"/>
      <c r="L994" s="67"/>
      <c r="M994" s="67"/>
      <c r="N994" s="67"/>
      <c r="O994" s="66"/>
      <c r="P994" s="66"/>
      <c r="Q994" s="67"/>
      <c r="R994" s="67"/>
      <c r="S994" s="67"/>
      <c r="T994" s="68"/>
      <c r="U994" s="67"/>
      <c r="V994" s="67"/>
      <c r="W994" s="67"/>
      <c r="X994" s="67"/>
      <c r="Y994" s="67"/>
      <c r="Z994" s="67"/>
    </row>
    <row r="995" spans="1:26" ht="30" customHeight="1" x14ac:dyDescent="0.2">
      <c r="A995" s="67"/>
      <c r="B995" s="67"/>
      <c r="C995" s="67"/>
      <c r="D995" s="67"/>
      <c r="E995" s="67"/>
      <c r="F995" s="67"/>
      <c r="G995" s="67"/>
      <c r="H995" s="67"/>
      <c r="I995" s="67"/>
      <c r="J995" s="67"/>
      <c r="K995" s="67"/>
      <c r="L995" s="67"/>
      <c r="M995" s="67"/>
      <c r="N995" s="67"/>
      <c r="O995" s="66"/>
      <c r="P995" s="66"/>
      <c r="Q995" s="67"/>
      <c r="R995" s="67"/>
      <c r="S995" s="67"/>
      <c r="T995" s="68"/>
      <c r="U995" s="67"/>
      <c r="V995" s="67"/>
      <c r="W995" s="67"/>
      <c r="X995" s="67"/>
      <c r="Y995" s="67"/>
      <c r="Z995" s="67"/>
    </row>
    <row r="996" spans="1:26" ht="30" customHeight="1" x14ac:dyDescent="0.2">
      <c r="A996" s="67"/>
      <c r="B996" s="67"/>
      <c r="C996" s="67"/>
      <c r="D996" s="67"/>
      <c r="E996" s="67"/>
      <c r="F996" s="67"/>
      <c r="G996" s="67"/>
      <c r="H996" s="67"/>
      <c r="I996" s="67"/>
      <c r="J996" s="67"/>
      <c r="K996" s="67"/>
      <c r="L996" s="67"/>
      <c r="M996" s="67"/>
      <c r="N996" s="67"/>
      <c r="O996" s="66"/>
      <c r="P996" s="66"/>
      <c r="Q996" s="67"/>
      <c r="R996" s="67"/>
      <c r="S996" s="67"/>
      <c r="T996" s="68"/>
      <c r="U996" s="67"/>
      <c r="V996" s="67"/>
      <c r="W996" s="67"/>
      <c r="X996" s="67"/>
      <c r="Y996" s="67"/>
      <c r="Z996" s="67"/>
    </row>
    <row r="997" spans="1:26" ht="30" customHeight="1" x14ac:dyDescent="0.2">
      <c r="A997" s="67"/>
      <c r="B997" s="67"/>
      <c r="C997" s="67"/>
      <c r="D997" s="67"/>
      <c r="E997" s="67"/>
      <c r="F997" s="67"/>
      <c r="G997" s="67"/>
      <c r="H997" s="67"/>
      <c r="I997" s="67"/>
      <c r="J997" s="67"/>
      <c r="K997" s="67"/>
      <c r="L997" s="67"/>
      <c r="M997" s="67"/>
      <c r="N997" s="67"/>
      <c r="O997" s="66"/>
      <c r="P997" s="66"/>
      <c r="Q997" s="67"/>
      <c r="R997" s="67"/>
      <c r="S997" s="67"/>
      <c r="T997" s="68"/>
      <c r="U997" s="67"/>
      <c r="V997" s="67"/>
      <c r="W997" s="67"/>
      <c r="X997" s="67"/>
      <c r="Y997" s="67"/>
      <c r="Z997" s="67"/>
    </row>
    <row r="998" spans="1:26" ht="30" customHeight="1" x14ac:dyDescent="0.2">
      <c r="A998" s="67"/>
      <c r="B998" s="67"/>
      <c r="C998" s="67"/>
      <c r="D998" s="67"/>
      <c r="E998" s="67"/>
      <c r="F998" s="67"/>
      <c r="G998" s="67"/>
      <c r="H998" s="67"/>
      <c r="I998" s="67"/>
      <c r="J998" s="67"/>
      <c r="K998" s="67"/>
      <c r="L998" s="67"/>
      <c r="M998" s="67"/>
      <c r="N998" s="67"/>
      <c r="O998" s="66"/>
      <c r="P998" s="66"/>
      <c r="Q998" s="67"/>
      <c r="R998" s="67"/>
      <c r="S998" s="67"/>
      <c r="T998" s="68"/>
      <c r="U998" s="67"/>
      <c r="V998" s="67"/>
      <c r="W998" s="67"/>
      <c r="X998" s="67"/>
      <c r="Y998" s="67"/>
      <c r="Z998" s="67"/>
    </row>
    <row r="999" spans="1:26" ht="30" customHeight="1" x14ac:dyDescent="0.2">
      <c r="A999" s="67"/>
      <c r="B999" s="67"/>
      <c r="C999" s="67"/>
      <c r="D999" s="67"/>
      <c r="E999" s="67"/>
      <c r="F999" s="67"/>
      <c r="G999" s="67"/>
      <c r="H999" s="67"/>
      <c r="I999" s="67"/>
      <c r="J999" s="67"/>
      <c r="K999" s="67"/>
      <c r="L999" s="67"/>
      <c r="M999" s="67"/>
      <c r="N999" s="67"/>
      <c r="O999" s="66"/>
      <c r="P999" s="66"/>
      <c r="Q999" s="67"/>
      <c r="R999" s="67"/>
      <c r="S999" s="67"/>
      <c r="T999" s="68"/>
      <c r="U999" s="67"/>
      <c r="V999" s="67"/>
      <c r="W999" s="67"/>
      <c r="X999" s="67"/>
      <c r="Y999" s="67"/>
      <c r="Z999" s="67"/>
    </row>
    <row r="1000" spans="1:26" ht="30" customHeight="1" x14ac:dyDescent="0.2">
      <c r="A1000" s="67"/>
      <c r="B1000" s="67"/>
      <c r="C1000" s="67"/>
      <c r="D1000" s="67"/>
      <c r="E1000" s="67"/>
      <c r="F1000" s="67"/>
      <c r="G1000" s="67"/>
      <c r="H1000" s="67"/>
      <c r="I1000" s="67"/>
      <c r="J1000" s="67"/>
      <c r="K1000" s="67"/>
      <c r="L1000" s="67"/>
      <c r="M1000" s="67"/>
      <c r="N1000" s="67"/>
      <c r="O1000" s="66"/>
      <c r="P1000" s="66"/>
      <c r="Q1000" s="67"/>
      <c r="R1000" s="67"/>
      <c r="S1000" s="67"/>
      <c r="T1000" s="68"/>
      <c r="U1000" s="67"/>
      <c r="V1000" s="67"/>
      <c r="W1000" s="67"/>
      <c r="X1000" s="67"/>
      <c r="Y1000" s="67"/>
      <c r="Z1000" s="67"/>
    </row>
  </sheetData>
  <mergeCells count="11">
    <mergeCell ref="A22:B22"/>
    <mergeCell ref="A37:B37"/>
    <mergeCell ref="A38:B38"/>
    <mergeCell ref="A46:B46"/>
    <mergeCell ref="A1:O1"/>
    <mergeCell ref="A2:O2"/>
    <mergeCell ref="A3:O3"/>
    <mergeCell ref="C5:O5"/>
    <mergeCell ref="A13:B13"/>
    <mergeCell ref="A14:B14"/>
    <mergeCell ref="C29:O29"/>
  </mergeCells>
  <printOptions horizontalCentered="1"/>
  <pageMargins left="0.19685039370078741" right="0.19685039370078741" top="0.59055118110236227" bottom="0.59055118110236227" header="0" footer="0"/>
  <pageSetup paperSize="9" pageOrder="overThenDown"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7365D"/>
    <pageSetUpPr fitToPage="1"/>
  </sheetPr>
  <dimension ref="A1:Z1000"/>
  <sheetViews>
    <sheetView showGridLines="0" workbookViewId="0">
      <selection sqref="A1:E1"/>
    </sheetView>
  </sheetViews>
  <sheetFormatPr defaultColWidth="12.5703125" defaultRowHeight="15" customHeight="1" x14ac:dyDescent="0.2"/>
  <cols>
    <col min="1" max="1" width="4.5703125" customWidth="1"/>
    <col min="2" max="2" width="49.42578125" customWidth="1"/>
    <col min="3" max="5" width="14.85546875" customWidth="1"/>
    <col min="6" max="26" width="9.140625" customWidth="1"/>
  </cols>
  <sheetData>
    <row r="1" spans="1:26" ht="27" customHeight="1" x14ac:dyDescent="0.2">
      <c r="A1" s="408" t="str">
        <f>Capa!A1</f>
        <v>Contrato de Gestão nº. 10/23 celebrado entre a Secretaria do Estado de Justiça e Segurança Pública - SEJUSP e o Polo de Evolução de Medidas Socioeducativas - PEMSE</v>
      </c>
      <c r="B1" s="385"/>
      <c r="C1" s="385"/>
      <c r="D1" s="385"/>
      <c r="E1" s="386"/>
      <c r="F1" s="2"/>
      <c r="G1" s="2"/>
      <c r="H1" s="2"/>
      <c r="I1" s="2"/>
      <c r="J1" s="2"/>
      <c r="K1" s="2"/>
      <c r="L1" s="2"/>
      <c r="M1" s="2"/>
      <c r="N1" s="2"/>
      <c r="O1" s="2"/>
      <c r="P1" s="2"/>
      <c r="Q1" s="2"/>
      <c r="R1" s="2"/>
      <c r="S1" s="2"/>
      <c r="T1" s="2"/>
      <c r="U1" s="2"/>
      <c r="V1" s="2"/>
      <c r="W1" s="2"/>
      <c r="X1" s="2"/>
      <c r="Y1" s="2"/>
      <c r="Z1" s="2"/>
    </row>
    <row r="2" spans="1:26" ht="15" customHeight="1" x14ac:dyDescent="0.2">
      <c r="A2" s="408" t="str">
        <f>Capa!A3</f>
        <v>2º Relatório Gerencial Financeiro</v>
      </c>
      <c r="B2" s="385"/>
      <c r="C2" s="385"/>
      <c r="D2" s="385"/>
      <c r="E2" s="386"/>
      <c r="F2" s="2"/>
      <c r="G2" s="2"/>
      <c r="H2" s="2"/>
      <c r="I2" s="2"/>
      <c r="J2" s="2"/>
      <c r="K2" s="2"/>
      <c r="L2" s="2"/>
      <c r="M2" s="2"/>
      <c r="N2" s="2"/>
      <c r="O2" s="2"/>
      <c r="P2" s="2"/>
      <c r="Q2" s="2"/>
      <c r="R2" s="2"/>
      <c r="S2" s="2"/>
      <c r="T2" s="2"/>
      <c r="U2" s="2"/>
      <c r="V2" s="2"/>
      <c r="W2" s="2"/>
      <c r="X2" s="2"/>
      <c r="Y2" s="2"/>
      <c r="Z2" s="2"/>
    </row>
    <row r="3" spans="1:26" ht="17.25" customHeight="1" x14ac:dyDescent="0.2">
      <c r="A3" s="408" t="s">
        <v>113</v>
      </c>
      <c r="B3" s="385"/>
      <c r="C3" s="385"/>
      <c r="D3" s="385"/>
      <c r="E3" s="386"/>
      <c r="F3" s="2"/>
      <c r="G3" s="2"/>
      <c r="H3" s="2"/>
      <c r="I3" s="2"/>
      <c r="J3" s="2"/>
      <c r="K3" s="2"/>
      <c r="L3" s="2"/>
      <c r="M3" s="2"/>
      <c r="N3" s="2"/>
      <c r="O3" s="2"/>
      <c r="P3" s="2"/>
      <c r="Q3" s="2"/>
      <c r="R3" s="2"/>
      <c r="S3" s="2"/>
      <c r="T3" s="2"/>
      <c r="U3" s="2"/>
      <c r="V3" s="2"/>
      <c r="W3" s="2"/>
      <c r="X3" s="2"/>
      <c r="Y3" s="2"/>
      <c r="Z3" s="2"/>
    </row>
    <row r="4" spans="1:26" ht="33" customHeight="1" x14ac:dyDescent="0.2">
      <c r="A4" s="118" t="s">
        <v>114</v>
      </c>
      <c r="B4" s="119" t="s">
        <v>115</v>
      </c>
      <c r="C4" s="120" t="s">
        <v>75</v>
      </c>
      <c r="D4" s="121" t="s">
        <v>110</v>
      </c>
      <c r="E4" s="120" t="s">
        <v>116</v>
      </c>
      <c r="F4" s="2"/>
      <c r="G4" s="2"/>
      <c r="H4" s="2"/>
      <c r="I4" s="2"/>
      <c r="J4" s="2"/>
      <c r="K4" s="2"/>
      <c r="L4" s="2"/>
      <c r="M4" s="2"/>
      <c r="N4" s="2"/>
      <c r="O4" s="2"/>
      <c r="P4" s="2"/>
      <c r="Q4" s="2"/>
      <c r="R4" s="2"/>
      <c r="S4" s="2"/>
      <c r="T4" s="2"/>
      <c r="U4" s="2"/>
      <c r="V4" s="2"/>
      <c r="W4" s="2"/>
      <c r="X4" s="2"/>
      <c r="Y4" s="2"/>
      <c r="Z4" s="2"/>
    </row>
    <row r="5" spans="1:26" ht="12.75" hidden="1" customHeight="1" x14ac:dyDescent="0.2">
      <c r="A5" s="122"/>
      <c r="B5" s="123" t="s">
        <v>117</v>
      </c>
      <c r="C5" s="124"/>
      <c r="D5" s="125"/>
      <c r="E5" s="126"/>
      <c r="F5" s="2"/>
      <c r="G5" s="2"/>
      <c r="H5" s="2"/>
      <c r="I5" s="2"/>
      <c r="J5" s="2"/>
      <c r="K5" s="2"/>
      <c r="L5" s="2"/>
      <c r="M5" s="2"/>
      <c r="N5" s="2"/>
      <c r="O5" s="2"/>
      <c r="P5" s="2"/>
      <c r="Q5" s="2"/>
      <c r="R5" s="2"/>
      <c r="S5" s="2"/>
      <c r="T5" s="2"/>
      <c r="U5" s="2"/>
      <c r="V5" s="2"/>
      <c r="W5" s="2"/>
      <c r="X5" s="2"/>
      <c r="Y5" s="2"/>
      <c r="Z5" s="2"/>
    </row>
    <row r="6" spans="1:26" ht="12.75" customHeight="1" x14ac:dyDescent="0.2">
      <c r="A6" s="127">
        <v>1</v>
      </c>
      <c r="B6" s="128" t="s">
        <v>118</v>
      </c>
      <c r="C6" s="129">
        <v>2120811.1639999608</v>
      </c>
      <c r="D6" s="130">
        <f>IF(B6="",0,
SUMPRODUCT(('Diário 1º PA'!$H$4:$H$2011='Gasto das Atividades'!B6)*('Diário 1º PA'!$C$4:$C$2011&gt;=Resumo!$C$4)*('Diário 1º PA'!$C$4:$C$2011&lt;=EOMONTH(Resumo!$N$4,0))*('Diário 1º PA'!$F$4:$F$2011))+
SUMPRODUCT(('Diário 2º PA'!$H$4:$H$1980='Gasto das Atividades'!B6)*('Diário 2º PA'!$C$4:$C$1980&gt;=Resumo!$C$4)*('Diário 2º PA'!$C$4:$C$1980&lt;=EOMONTH(Resumo!$N$4,0))*('Diário 2º PA'!$F$4:$F$1980))+
SUMPRODUCT(('Diário 3º PA'!$H$4:$H$2000='Gasto das Atividades'!B6)*('Diário 3º PA'!$C$4:$C$2000&gt;=Resumo!$C$4)*('Diário 3º PA'!$C$4:$C$2000&lt;=EOMONTH(Resumo!$N$4,0))*('Diário 3º PA'!$F$4:$F$2000))+
SUMPRODUCT(('Diário 4º PA'!$H$4:$H$2000='Gasto das Atividades'!B6)*('Diário 4º PA'!$C$4:$C$2000&gt;=Resumo!$C$4)*('Diário 4º PA'!$C$4:$C$2000&lt;=EOMONTH(Resumo!$N$4,0))*('Diário 4º PA'!$F$4:$F$2000))+
SUMPRODUCT(('Comp.'!$G$5:$G$504='Gasto das Atividades'!B6)*('Comp.'!$B$5:$B$504&gt;=Resumo!$C$4)*('Comp.'!$B$5:$B$504&lt;=EOMONTH(Resumo!$N$4,0))*('Comp.'!$E$5:$E$504)))</f>
        <v>338333.02</v>
      </c>
      <c r="E6" s="131">
        <f t="shared" ref="E6:E36" si="0">IF(OR(D6=0,C6=0),"-",D6/C6)</f>
        <v>0.15953000707610679</v>
      </c>
      <c r="F6" s="2"/>
      <c r="G6" s="2"/>
      <c r="H6" s="2"/>
      <c r="I6" s="2"/>
      <c r="J6" s="2"/>
      <c r="K6" s="2"/>
      <c r="L6" s="2"/>
      <c r="M6" s="2"/>
      <c r="N6" s="2"/>
      <c r="O6" s="2"/>
      <c r="P6" s="2"/>
      <c r="Q6" s="2"/>
      <c r="R6" s="2"/>
      <c r="S6" s="2"/>
      <c r="T6" s="2"/>
      <c r="U6" s="2"/>
      <c r="V6" s="2"/>
      <c r="W6" s="2"/>
      <c r="X6" s="2"/>
      <c r="Y6" s="2"/>
      <c r="Z6" s="2"/>
    </row>
    <row r="7" spans="1:26" ht="12.75" customHeight="1" x14ac:dyDescent="0.2">
      <c r="A7" s="132">
        <v>2</v>
      </c>
      <c r="B7" s="133" t="s">
        <v>119</v>
      </c>
      <c r="C7" s="129">
        <v>1109823.72</v>
      </c>
      <c r="D7" s="130">
        <f>IF(B7="",0,
SUMPRODUCT(('Diário 1º PA'!$H$4:$H$2011='Gasto das Atividades'!B7)*('Diário 1º PA'!$C$4:$C$2011&gt;=Resumo!$C$4)*('Diário 1º PA'!$C$4:$C$2011&lt;=EOMONTH(Resumo!$N$4,0))*('Diário 1º PA'!$F$4:$F$2011))+
SUMPRODUCT(('Diário 2º PA'!$H$4:$H$1980='Gasto das Atividades'!B7)*('Diário 2º PA'!$C$4:$C$1980&gt;=Resumo!$C$4)*('Diário 2º PA'!$C$4:$C$1980&lt;=EOMONTH(Resumo!$N$4,0))*('Diário 2º PA'!$F$4:$F$1980))+
SUMPRODUCT(('Diário 3º PA'!$H$4:$H$2000='Gasto das Atividades'!B7)*('Diário 3º PA'!$C$4:$C$2000&gt;=Resumo!$C$4)*('Diário 3º PA'!$C$4:$C$2000&lt;=EOMONTH(Resumo!$N$4,0))*('Diário 3º PA'!$F$4:$F$2000))+
SUMPRODUCT(('Diário 4º PA'!$H$4:$H$2000='Gasto das Atividades'!B7)*('Diário 4º PA'!$C$4:$C$2000&gt;=Resumo!$C$4)*('Diário 4º PA'!$C$4:$C$2000&lt;=EOMONTH(Resumo!$N$4,0))*('Diário 4º PA'!$F$4:$F$2000))+
SUMPRODUCT(('Comp.'!$G$5:$G$504='Gasto das Atividades'!B7)*('Comp.'!$B$5:$B$504&gt;=Resumo!$C$4)*('Comp.'!$B$5:$B$504&lt;=EOMONTH(Resumo!$N$4,0))*('Comp.'!$E$5:$E$504)))</f>
        <v>160492.90999999997</v>
      </c>
      <c r="E7" s="134">
        <f t="shared" si="0"/>
        <v>0.14461117302484758</v>
      </c>
      <c r="F7" s="2"/>
      <c r="G7" s="2"/>
      <c r="H7" s="2"/>
      <c r="I7" s="2"/>
      <c r="J7" s="2"/>
      <c r="K7" s="2"/>
      <c r="L7" s="2"/>
      <c r="M7" s="2"/>
      <c r="N7" s="2"/>
      <c r="O7" s="2"/>
      <c r="P7" s="2"/>
      <c r="Q7" s="2"/>
      <c r="R7" s="2"/>
      <c r="S7" s="2"/>
      <c r="T7" s="2"/>
      <c r="U7" s="2"/>
      <c r="V7" s="2"/>
      <c r="W7" s="2"/>
      <c r="X7" s="2"/>
      <c r="Y7" s="2"/>
      <c r="Z7" s="2"/>
    </row>
    <row r="8" spans="1:26" ht="12.75" customHeight="1" x14ac:dyDescent="0.2">
      <c r="A8" s="132">
        <v>3</v>
      </c>
      <c r="B8" s="133" t="s">
        <v>120</v>
      </c>
      <c r="C8" s="129">
        <v>1260176.8400000001</v>
      </c>
      <c r="D8" s="130">
        <f>IF(B8="",0,
SUMPRODUCT(('Diário 1º PA'!$H$4:$H$2011='Gasto das Atividades'!B8)*('Diário 1º PA'!$C$4:$C$2011&gt;=Resumo!$C$4)*('Diário 1º PA'!$C$4:$C$2011&lt;=EOMONTH(Resumo!$N$4,0))*('Diário 1º PA'!$F$4:$F$2011))+
SUMPRODUCT(('Diário 2º PA'!$H$4:$H$1980='Gasto das Atividades'!B8)*('Diário 2º PA'!$C$4:$C$1980&gt;=Resumo!$C$4)*('Diário 2º PA'!$C$4:$C$1980&lt;=EOMONTH(Resumo!$N$4,0))*('Diário 2º PA'!$F$4:$F$1980))+
SUMPRODUCT(('Diário 3º PA'!$H$4:$H$2000='Gasto das Atividades'!B8)*('Diário 3º PA'!$C$4:$C$2000&gt;=Resumo!$C$4)*('Diário 3º PA'!$C$4:$C$2000&lt;=EOMONTH(Resumo!$N$4,0))*('Diário 3º PA'!$F$4:$F$2000))+
SUMPRODUCT(('Diário 4º PA'!$H$4:$H$2000='Gasto das Atividades'!B8)*('Diário 4º PA'!$C$4:$C$2000&gt;=Resumo!$C$4)*('Diário 4º PA'!$C$4:$C$2000&lt;=EOMONTH(Resumo!$N$4,0))*('Diário 4º PA'!$F$4:$F$2000))+
SUMPRODUCT(('Comp.'!$G$5:$G$504='Gasto das Atividades'!B8)*('Comp.'!$B$5:$B$504&gt;=Resumo!$C$4)*('Comp.'!$B$5:$B$504&lt;=EOMONTH(Resumo!$N$4,0))*('Comp.'!$E$5:$E$504)))</f>
        <v>113015.52000000003</v>
      </c>
      <c r="E8" s="134">
        <f t="shared" si="0"/>
        <v>8.9682270307395923E-2</v>
      </c>
      <c r="F8" s="2"/>
      <c r="G8" s="2"/>
      <c r="H8" s="2"/>
      <c r="I8" s="2"/>
      <c r="J8" s="2"/>
      <c r="K8" s="2"/>
      <c r="L8" s="2"/>
      <c r="M8" s="2"/>
      <c r="N8" s="2"/>
      <c r="O8" s="2"/>
      <c r="P8" s="2"/>
      <c r="Q8" s="2"/>
      <c r="R8" s="2"/>
      <c r="S8" s="2"/>
      <c r="T8" s="2"/>
      <c r="U8" s="2"/>
      <c r="V8" s="2"/>
      <c r="W8" s="2"/>
      <c r="X8" s="2"/>
      <c r="Y8" s="2"/>
      <c r="Z8" s="2"/>
    </row>
    <row r="9" spans="1:26" ht="12.75" customHeight="1" x14ac:dyDescent="0.2">
      <c r="A9" s="132">
        <v>4</v>
      </c>
      <c r="B9" s="133" t="s">
        <v>121</v>
      </c>
      <c r="C9" s="129">
        <v>1058544.6600000001</v>
      </c>
      <c r="D9" s="130">
        <f>IF(B9="",0,
SUMPRODUCT(('Diário 1º PA'!$H$4:$H$2011='Gasto das Atividades'!B9)*('Diário 1º PA'!$C$4:$C$2011&gt;=Resumo!$C$4)*('Diário 1º PA'!$C$4:$C$2011&lt;=EOMONTH(Resumo!$N$4,0))*('Diário 1º PA'!$F$4:$F$2011))+
SUMPRODUCT(('Diário 2º PA'!$H$4:$H$1980='Gasto das Atividades'!B9)*('Diário 2º PA'!$C$4:$C$1980&gt;=Resumo!$C$4)*('Diário 2º PA'!$C$4:$C$1980&lt;=EOMONTH(Resumo!$N$4,0))*('Diário 2º PA'!$F$4:$F$1980))+
SUMPRODUCT(('Diário 3º PA'!$H$4:$H$2000='Gasto das Atividades'!B9)*('Diário 3º PA'!$C$4:$C$2000&gt;=Resumo!$C$4)*('Diário 3º PA'!$C$4:$C$2000&lt;=EOMONTH(Resumo!$N$4,0))*('Diário 3º PA'!$F$4:$F$2000))+
SUMPRODUCT(('Diário 4º PA'!$H$4:$H$2000='Gasto das Atividades'!B9)*('Diário 4º PA'!$C$4:$C$2000&gt;=Resumo!$C$4)*('Diário 4º PA'!$C$4:$C$2000&lt;=EOMONTH(Resumo!$N$4,0))*('Diário 4º PA'!$F$4:$F$2000))+
SUMPRODUCT(('Comp.'!$G$5:$G$504='Gasto das Atividades'!B9)*('Comp.'!$B$5:$B$504&gt;=Resumo!$C$4)*('Comp.'!$B$5:$B$504&lt;=EOMONTH(Resumo!$N$4,0))*('Comp.'!$E$5:$E$504)))</f>
        <v>122914.16999999998</v>
      </c>
      <c r="E9" s="134">
        <f t="shared" si="0"/>
        <v>0.11611618729435559</v>
      </c>
      <c r="F9" s="2"/>
      <c r="G9" s="2"/>
      <c r="H9" s="2"/>
      <c r="I9" s="2"/>
      <c r="J9" s="2"/>
      <c r="K9" s="2"/>
      <c r="L9" s="2"/>
      <c r="M9" s="2"/>
      <c r="N9" s="2"/>
      <c r="O9" s="2"/>
      <c r="P9" s="2"/>
      <c r="Q9" s="2"/>
      <c r="R9" s="2"/>
      <c r="S9" s="2"/>
      <c r="T9" s="2"/>
      <c r="U9" s="2"/>
      <c r="V9" s="2"/>
      <c r="W9" s="2"/>
      <c r="X9" s="2"/>
      <c r="Y9" s="2"/>
      <c r="Z9" s="2"/>
    </row>
    <row r="10" spans="1:26" ht="12.75" customHeight="1" x14ac:dyDescent="0.2">
      <c r="A10" s="132">
        <v>5</v>
      </c>
      <c r="B10" s="133" t="s">
        <v>122</v>
      </c>
      <c r="C10" s="129">
        <v>951753.88000000012</v>
      </c>
      <c r="D10" s="130">
        <f>IF(B10="",0,
SUMPRODUCT(('Diário 1º PA'!$H$4:$H$2011='Gasto das Atividades'!B10)*('Diário 1º PA'!$C$4:$C$2011&gt;=Resumo!$C$4)*('Diário 1º PA'!$C$4:$C$2011&lt;=EOMONTH(Resumo!$N$4,0))*('Diário 1º PA'!$F$4:$F$2011))+
SUMPRODUCT(('Diário 2º PA'!$H$4:$H$1980='Gasto das Atividades'!B10)*('Diário 2º PA'!$C$4:$C$1980&gt;=Resumo!$C$4)*('Diário 2º PA'!$C$4:$C$1980&lt;=EOMONTH(Resumo!$N$4,0))*('Diário 2º PA'!$F$4:$F$1980))+
SUMPRODUCT(('Diário 3º PA'!$H$4:$H$2000='Gasto das Atividades'!B10)*('Diário 3º PA'!$C$4:$C$2000&gt;=Resumo!$C$4)*('Diário 3º PA'!$C$4:$C$2000&lt;=EOMONTH(Resumo!$N$4,0))*('Diário 3º PA'!$F$4:$F$2000))+
SUMPRODUCT(('Diário 4º PA'!$H$4:$H$2000='Gasto das Atividades'!B10)*('Diário 4º PA'!$C$4:$C$2000&gt;=Resumo!$C$4)*('Diário 4º PA'!$C$4:$C$2000&lt;=EOMONTH(Resumo!$N$4,0))*('Diário 4º PA'!$F$4:$F$2000))+
SUMPRODUCT(('Comp.'!$G$5:$G$504='Gasto das Atividades'!B10)*('Comp.'!$B$5:$B$504&gt;=Resumo!$C$4)*('Comp.'!$B$5:$B$504&lt;=EOMONTH(Resumo!$N$4,0))*('Comp.'!$E$5:$E$504)))</f>
        <v>166377.71</v>
      </c>
      <c r="E10" s="134">
        <f t="shared" si="0"/>
        <v>0.17481169606579378</v>
      </c>
      <c r="F10" s="2"/>
      <c r="G10" s="2"/>
      <c r="H10" s="2"/>
      <c r="I10" s="2"/>
      <c r="J10" s="2"/>
      <c r="K10" s="2"/>
      <c r="L10" s="2"/>
      <c r="M10" s="2"/>
      <c r="N10" s="2"/>
      <c r="O10" s="2"/>
      <c r="P10" s="2"/>
      <c r="Q10" s="2"/>
      <c r="R10" s="2"/>
      <c r="S10" s="2"/>
      <c r="T10" s="2"/>
      <c r="U10" s="2"/>
      <c r="V10" s="2"/>
      <c r="W10" s="2"/>
      <c r="X10" s="2"/>
      <c r="Y10" s="2"/>
      <c r="Z10" s="2"/>
    </row>
    <row r="11" spans="1:26" ht="12.75" customHeight="1" x14ac:dyDescent="0.2">
      <c r="A11" s="132">
        <v>6</v>
      </c>
      <c r="B11" s="133" t="s">
        <v>123</v>
      </c>
      <c r="C11" s="129">
        <v>1029897.8800000001</v>
      </c>
      <c r="D11" s="130">
        <f>IF(B11="",0,
SUMPRODUCT(('Diário 1º PA'!$H$4:$H$2011='Gasto das Atividades'!B11)*('Diário 1º PA'!$C$4:$C$2011&gt;=Resumo!$C$4)*('Diário 1º PA'!$C$4:$C$2011&lt;=EOMONTH(Resumo!$N$4,0))*('Diário 1º PA'!$F$4:$F$2011))+
SUMPRODUCT(('Diário 2º PA'!$H$4:$H$1980='Gasto das Atividades'!B11)*('Diário 2º PA'!$C$4:$C$1980&gt;=Resumo!$C$4)*('Diário 2º PA'!$C$4:$C$1980&lt;=EOMONTH(Resumo!$N$4,0))*('Diário 2º PA'!$F$4:$F$1980))+
SUMPRODUCT(('Diário 3º PA'!$H$4:$H$2000='Gasto das Atividades'!B11)*('Diário 3º PA'!$C$4:$C$2000&gt;=Resumo!$C$4)*('Diário 3º PA'!$C$4:$C$2000&lt;=EOMONTH(Resumo!$N$4,0))*('Diário 3º PA'!$F$4:$F$2000))+
SUMPRODUCT(('Diário 4º PA'!$H$4:$H$2000='Gasto das Atividades'!B11)*('Diário 4º PA'!$C$4:$C$2000&gt;=Resumo!$C$4)*('Diário 4º PA'!$C$4:$C$2000&lt;=EOMONTH(Resumo!$N$4,0))*('Diário 4º PA'!$F$4:$F$2000))+
SUMPRODUCT(('Comp.'!$G$5:$G$504='Gasto das Atividades'!B11)*('Comp.'!$B$5:$B$504&gt;=Resumo!$C$4)*('Comp.'!$B$5:$B$504&lt;=EOMONTH(Resumo!$N$4,0))*('Comp.'!$E$5:$E$504)))</f>
        <v>239784.87000000008</v>
      </c>
      <c r="E11" s="134">
        <f t="shared" si="0"/>
        <v>0.23282392813547695</v>
      </c>
      <c r="F11" s="2"/>
      <c r="G11" s="2"/>
      <c r="H11" s="2"/>
      <c r="I11" s="2"/>
      <c r="J11" s="2"/>
      <c r="K11" s="2"/>
      <c r="L11" s="2"/>
      <c r="M11" s="2"/>
      <c r="N11" s="2"/>
      <c r="O11" s="2"/>
      <c r="P11" s="2"/>
      <c r="Q11" s="2"/>
      <c r="R11" s="2"/>
      <c r="S11" s="2"/>
      <c r="T11" s="2"/>
      <c r="U11" s="2"/>
      <c r="V11" s="2"/>
      <c r="W11" s="2"/>
      <c r="X11" s="2"/>
      <c r="Y11" s="2"/>
      <c r="Z11" s="2"/>
    </row>
    <row r="12" spans="1:26" ht="12.75" customHeight="1" x14ac:dyDescent="0.2">
      <c r="A12" s="132">
        <v>7</v>
      </c>
      <c r="B12" s="133" t="s">
        <v>124</v>
      </c>
      <c r="C12" s="129">
        <v>984272.38000000012</v>
      </c>
      <c r="D12" s="130">
        <f>IF(B12="",0,
SUMPRODUCT(('Diário 1º PA'!$H$4:$H$2011='Gasto das Atividades'!B12)*('Diário 1º PA'!$C$4:$C$2011&gt;=Resumo!$C$4)*('Diário 1º PA'!$C$4:$C$2011&lt;=EOMONTH(Resumo!$N$4,0))*('Diário 1º PA'!$F$4:$F$2011))+
SUMPRODUCT(('Diário 2º PA'!$H$4:$H$1980='Gasto das Atividades'!B12)*('Diário 2º PA'!$C$4:$C$1980&gt;=Resumo!$C$4)*('Diário 2º PA'!$C$4:$C$1980&lt;=EOMONTH(Resumo!$N$4,0))*('Diário 2º PA'!$F$4:$F$1980))+
SUMPRODUCT(('Diário 3º PA'!$H$4:$H$2000='Gasto das Atividades'!B12)*('Diário 3º PA'!$C$4:$C$2000&gt;=Resumo!$C$4)*('Diário 3º PA'!$C$4:$C$2000&lt;=EOMONTH(Resumo!$N$4,0))*('Diário 3º PA'!$F$4:$F$2000))+
SUMPRODUCT(('Diário 4º PA'!$H$4:$H$2000='Gasto das Atividades'!B12)*('Diário 4º PA'!$C$4:$C$2000&gt;=Resumo!$C$4)*('Diário 4º PA'!$C$4:$C$2000&lt;=EOMONTH(Resumo!$N$4,0))*('Diário 4º PA'!$F$4:$F$2000))+
SUMPRODUCT(('Comp.'!$G$5:$G$504='Gasto das Atividades'!B12)*('Comp.'!$B$5:$B$504&gt;=Resumo!$C$4)*('Comp.'!$B$5:$B$504&lt;=EOMONTH(Resumo!$N$4,0))*('Comp.'!$E$5:$E$504)))</f>
        <v>156927.75999999998</v>
      </c>
      <c r="E12" s="134">
        <f t="shared" si="0"/>
        <v>0.1594352977780398</v>
      </c>
      <c r="F12" s="2"/>
      <c r="G12" s="2"/>
      <c r="H12" s="2"/>
      <c r="I12" s="2"/>
      <c r="J12" s="2"/>
      <c r="K12" s="2"/>
      <c r="L12" s="2"/>
      <c r="M12" s="2"/>
      <c r="N12" s="2"/>
      <c r="O12" s="2"/>
      <c r="P12" s="2"/>
      <c r="Q12" s="2"/>
      <c r="R12" s="2"/>
      <c r="S12" s="2"/>
      <c r="T12" s="2"/>
      <c r="U12" s="2"/>
      <c r="V12" s="2"/>
      <c r="W12" s="2"/>
      <c r="X12" s="2"/>
      <c r="Y12" s="2"/>
      <c r="Z12" s="2"/>
    </row>
    <row r="13" spans="1:26" ht="12" customHeight="1" x14ac:dyDescent="0.2">
      <c r="A13" s="132">
        <v>8</v>
      </c>
      <c r="B13" s="133" t="s">
        <v>125</v>
      </c>
      <c r="C13" s="129">
        <v>913657.33000000007</v>
      </c>
      <c r="D13" s="130">
        <f>IF(B13="",0,
SUMPRODUCT(('Diário 1º PA'!$H$4:$H$2011='Gasto das Atividades'!B13)*('Diário 1º PA'!$C$4:$C$2011&gt;=Resumo!$C$4)*('Diário 1º PA'!$C$4:$C$2011&lt;=EOMONTH(Resumo!$N$4,0))*('Diário 1º PA'!$F$4:$F$2011))+
SUMPRODUCT(('Diário 2º PA'!$H$4:$H$1980='Gasto das Atividades'!B13)*('Diário 2º PA'!$C$4:$C$1980&gt;=Resumo!$C$4)*('Diário 2º PA'!$C$4:$C$1980&lt;=EOMONTH(Resumo!$N$4,0))*('Diário 2º PA'!$F$4:$F$1980))+
SUMPRODUCT(('Diário 3º PA'!$H$4:$H$2000='Gasto das Atividades'!B13)*('Diário 3º PA'!$C$4:$C$2000&gt;=Resumo!$C$4)*('Diário 3º PA'!$C$4:$C$2000&lt;=EOMONTH(Resumo!$N$4,0))*('Diário 3º PA'!$F$4:$F$2000))+
SUMPRODUCT(('Diário 4º PA'!$H$4:$H$2000='Gasto das Atividades'!B13)*('Diário 4º PA'!$C$4:$C$2000&gt;=Resumo!$C$4)*('Diário 4º PA'!$C$4:$C$2000&lt;=EOMONTH(Resumo!$N$4,0))*('Diário 4º PA'!$F$4:$F$2000))+
SUMPRODUCT(('Comp.'!$G$5:$G$504='Gasto das Atividades'!B13)*('Comp.'!$B$5:$B$504&gt;=Resumo!$C$4)*('Comp.'!$B$5:$B$504&lt;=EOMONTH(Resumo!$N$4,0))*('Comp.'!$E$5:$E$504)))</f>
        <v>106257.88000000003</v>
      </c>
      <c r="E13" s="134">
        <f t="shared" si="0"/>
        <v>0.11629948834318445</v>
      </c>
      <c r="F13" s="2"/>
      <c r="G13" s="2"/>
      <c r="H13" s="2"/>
      <c r="I13" s="2"/>
      <c r="J13" s="2"/>
      <c r="K13" s="2"/>
      <c r="L13" s="2"/>
      <c r="M13" s="2"/>
      <c r="N13" s="2"/>
      <c r="O13" s="2"/>
      <c r="P13" s="2"/>
      <c r="Q13" s="2"/>
      <c r="R13" s="2"/>
      <c r="S13" s="2"/>
      <c r="T13" s="2"/>
      <c r="U13" s="2"/>
      <c r="V13" s="2"/>
      <c r="W13" s="2"/>
      <c r="X13" s="2"/>
      <c r="Y13" s="2"/>
      <c r="Z13" s="2"/>
    </row>
    <row r="14" spans="1:26" ht="12.75" customHeight="1" x14ac:dyDescent="0.2">
      <c r="A14" s="132">
        <v>9</v>
      </c>
      <c r="B14" s="133" t="s">
        <v>126</v>
      </c>
      <c r="C14" s="129">
        <v>1138451.8399999999</v>
      </c>
      <c r="D14" s="130">
        <f>IF(B14="",0,
SUMPRODUCT(('Diário 1º PA'!$H$4:$H$2011='Gasto das Atividades'!B14)*('Diário 1º PA'!$C$4:$C$2011&gt;=Resumo!$C$4)*('Diário 1º PA'!$C$4:$C$2011&lt;=EOMONTH(Resumo!$N$4,0))*('Diário 1º PA'!$F$4:$F$2011))+
SUMPRODUCT(('Diário 2º PA'!$H$4:$H$1980='Gasto das Atividades'!B14)*('Diário 2º PA'!$C$4:$C$1980&gt;=Resumo!$C$4)*('Diário 2º PA'!$C$4:$C$1980&lt;=EOMONTH(Resumo!$N$4,0))*('Diário 2º PA'!$F$4:$F$1980))+
SUMPRODUCT(('Diário 3º PA'!$H$4:$H$2000='Gasto das Atividades'!B14)*('Diário 3º PA'!$C$4:$C$2000&gt;=Resumo!$C$4)*('Diário 3º PA'!$C$4:$C$2000&lt;=EOMONTH(Resumo!$N$4,0))*('Diário 3º PA'!$F$4:$F$2000))+
SUMPRODUCT(('Diário 4º PA'!$H$4:$H$2000='Gasto das Atividades'!B14)*('Diário 4º PA'!$C$4:$C$2000&gt;=Resumo!$C$4)*('Diário 4º PA'!$C$4:$C$2000&lt;=EOMONTH(Resumo!$N$4,0))*('Diário 4º PA'!$F$4:$F$2000))+
SUMPRODUCT(('Comp.'!$G$5:$G$504='Gasto das Atividades'!B14)*('Comp.'!$B$5:$B$504&gt;=Resumo!$C$4)*('Comp.'!$B$5:$B$504&lt;=EOMONTH(Resumo!$N$4,0))*('Comp.'!$E$5:$E$504)))</f>
        <v>231161.30000000005</v>
      </c>
      <c r="E14" s="134">
        <f t="shared" si="0"/>
        <v>0.20304881759425158</v>
      </c>
      <c r="F14" s="2"/>
      <c r="G14" s="2"/>
      <c r="H14" s="2"/>
      <c r="I14" s="2"/>
      <c r="J14" s="2"/>
      <c r="K14" s="2"/>
      <c r="L14" s="2"/>
      <c r="M14" s="2"/>
      <c r="N14" s="2"/>
      <c r="O14" s="2"/>
      <c r="P14" s="2"/>
      <c r="Q14" s="2"/>
      <c r="R14" s="2"/>
      <c r="S14" s="2"/>
      <c r="T14" s="2"/>
      <c r="U14" s="2"/>
      <c r="V14" s="2"/>
      <c r="W14" s="2"/>
      <c r="X14" s="2"/>
      <c r="Y14" s="2"/>
      <c r="Z14" s="2"/>
    </row>
    <row r="15" spans="1:26" ht="14.25" customHeight="1" x14ac:dyDescent="0.2">
      <c r="A15" s="132">
        <v>10</v>
      </c>
      <c r="B15" s="133" t="s">
        <v>127</v>
      </c>
      <c r="C15" s="129">
        <v>1057537.4800000002</v>
      </c>
      <c r="D15" s="130">
        <f>IF(B15="",0,
SUMPRODUCT(('Diário 1º PA'!$H$4:$H$2011='Gasto das Atividades'!B15)*('Diário 1º PA'!$C$4:$C$2011&gt;=Resumo!$C$4)*('Diário 1º PA'!$C$4:$C$2011&lt;=EOMONTH(Resumo!$N$4,0))*('Diário 1º PA'!$F$4:$F$2011))+
SUMPRODUCT(('Diário 2º PA'!$H$4:$H$1980='Gasto das Atividades'!B15)*('Diário 2º PA'!$C$4:$C$1980&gt;=Resumo!$C$4)*('Diário 2º PA'!$C$4:$C$1980&lt;=EOMONTH(Resumo!$N$4,0))*('Diário 2º PA'!$F$4:$F$1980))+
SUMPRODUCT(('Diário 3º PA'!$H$4:$H$2000='Gasto das Atividades'!B15)*('Diário 3º PA'!$C$4:$C$2000&gt;=Resumo!$C$4)*('Diário 3º PA'!$C$4:$C$2000&lt;=EOMONTH(Resumo!$N$4,0))*('Diário 3º PA'!$F$4:$F$2000))+
SUMPRODUCT(('Diário 4º PA'!$H$4:$H$2000='Gasto das Atividades'!B15)*('Diário 4º PA'!$C$4:$C$2000&gt;=Resumo!$C$4)*('Diário 4º PA'!$C$4:$C$2000&lt;=EOMONTH(Resumo!$N$4,0))*('Diário 4º PA'!$F$4:$F$2000))+
SUMPRODUCT(('Comp.'!$G$5:$G$504='Gasto das Atividades'!B15)*('Comp.'!$B$5:$B$504&gt;=Resumo!$C$4)*('Comp.'!$B$5:$B$504&lt;=EOMONTH(Resumo!$N$4,0))*('Comp.'!$E$5:$E$504)))</f>
        <v>226018.56000000003</v>
      </c>
      <c r="E15" s="134">
        <f t="shared" si="0"/>
        <v>0.2137215600150644</v>
      </c>
      <c r="F15" s="2"/>
      <c r="G15" s="2"/>
      <c r="H15" s="2"/>
      <c r="I15" s="2"/>
      <c r="J15" s="2"/>
      <c r="K15" s="2"/>
      <c r="L15" s="2"/>
      <c r="M15" s="2"/>
      <c r="N15" s="2"/>
      <c r="O15" s="2"/>
      <c r="P15" s="2"/>
      <c r="Q15" s="2"/>
      <c r="R15" s="2"/>
      <c r="S15" s="2"/>
      <c r="T15" s="2"/>
      <c r="U15" s="2"/>
      <c r="V15" s="2"/>
      <c r="W15" s="2"/>
      <c r="X15" s="2"/>
      <c r="Y15" s="2"/>
      <c r="Z15" s="2"/>
    </row>
    <row r="16" spans="1:26" ht="12.75" customHeight="1" x14ac:dyDescent="0.2">
      <c r="A16" s="132">
        <v>11</v>
      </c>
      <c r="B16" s="133" t="s">
        <v>128</v>
      </c>
      <c r="C16" s="129">
        <v>1222425.79</v>
      </c>
      <c r="D16" s="130">
        <f>IF(B16="",0,
SUMPRODUCT(('Diário 1º PA'!$H$4:$H$2011='Gasto das Atividades'!B16)*('Diário 1º PA'!$C$4:$C$2011&gt;=Resumo!$C$4)*('Diário 1º PA'!$C$4:$C$2011&lt;=EOMONTH(Resumo!$N$4,0))*('Diário 1º PA'!$F$4:$F$2011))+
SUMPRODUCT(('Diário 2º PA'!$H$4:$H$1980='Gasto das Atividades'!B16)*('Diário 2º PA'!$C$4:$C$1980&gt;=Resumo!$C$4)*('Diário 2º PA'!$C$4:$C$1980&lt;=EOMONTH(Resumo!$N$4,0))*('Diário 2º PA'!$F$4:$F$1980))+
SUMPRODUCT(('Diário 3º PA'!$H$4:$H$2000='Gasto das Atividades'!B16)*('Diário 3º PA'!$C$4:$C$2000&gt;=Resumo!$C$4)*('Diário 3º PA'!$C$4:$C$2000&lt;=EOMONTH(Resumo!$N$4,0))*('Diário 3º PA'!$F$4:$F$2000))+
SUMPRODUCT(('Diário 4º PA'!$H$4:$H$2000='Gasto das Atividades'!B16)*('Diário 4º PA'!$C$4:$C$2000&gt;=Resumo!$C$4)*('Diário 4º PA'!$C$4:$C$2000&lt;=EOMONTH(Resumo!$N$4,0))*('Diário 4º PA'!$F$4:$F$2000))+
SUMPRODUCT(('Comp.'!$G$5:$G$504='Gasto das Atividades'!B16)*('Comp.'!$B$5:$B$504&gt;=Resumo!$C$4)*('Comp.'!$B$5:$B$504&lt;=EOMONTH(Resumo!$N$4,0))*('Comp.'!$E$5:$E$504)))</f>
        <v>277443.60999999993</v>
      </c>
      <c r="E16" s="134">
        <f t="shared" si="0"/>
        <v>0.22696151559433306</v>
      </c>
      <c r="F16" s="2"/>
      <c r="G16" s="2"/>
      <c r="H16" s="2"/>
      <c r="I16" s="2"/>
      <c r="J16" s="2"/>
      <c r="K16" s="2"/>
      <c r="L16" s="2"/>
      <c r="M16" s="2"/>
      <c r="N16" s="2"/>
      <c r="O16" s="2"/>
      <c r="P16" s="2"/>
      <c r="Q16" s="2"/>
      <c r="R16" s="2"/>
      <c r="S16" s="2"/>
      <c r="T16" s="2"/>
      <c r="U16" s="2"/>
      <c r="V16" s="2"/>
      <c r="W16" s="2"/>
      <c r="X16" s="2"/>
      <c r="Y16" s="2"/>
      <c r="Z16" s="2"/>
    </row>
    <row r="17" spans="1:26" ht="12.75" customHeight="1" x14ac:dyDescent="0.2">
      <c r="A17" s="132">
        <v>12</v>
      </c>
      <c r="B17" s="133" t="s">
        <v>129</v>
      </c>
      <c r="C17" s="129">
        <v>1290639.6000000003</v>
      </c>
      <c r="D17" s="130">
        <f>IF(B17="",0,
SUMPRODUCT(('Diário 1º PA'!$H$4:$H$2011='Gasto das Atividades'!B17)*('Diário 1º PA'!$C$4:$C$2011&gt;=Resumo!$C$4)*('Diário 1º PA'!$C$4:$C$2011&lt;=EOMONTH(Resumo!$N$4,0))*('Diário 1º PA'!$F$4:$F$2011))+
SUMPRODUCT(('Diário 2º PA'!$H$4:$H$1980='Gasto das Atividades'!B17)*('Diário 2º PA'!$C$4:$C$1980&gt;=Resumo!$C$4)*('Diário 2º PA'!$C$4:$C$1980&lt;=EOMONTH(Resumo!$N$4,0))*('Diário 2º PA'!$F$4:$F$1980))+
SUMPRODUCT(('Diário 3º PA'!$H$4:$H$2000='Gasto das Atividades'!B17)*('Diário 3º PA'!$C$4:$C$2000&gt;=Resumo!$C$4)*('Diário 3º PA'!$C$4:$C$2000&lt;=EOMONTH(Resumo!$N$4,0))*('Diário 3º PA'!$F$4:$F$2000))+
SUMPRODUCT(('Diário 4º PA'!$H$4:$H$2000='Gasto das Atividades'!B17)*('Diário 4º PA'!$C$4:$C$2000&gt;=Resumo!$C$4)*('Diário 4º PA'!$C$4:$C$2000&lt;=EOMONTH(Resumo!$N$4,0))*('Diário 4º PA'!$F$4:$F$2000))+
SUMPRODUCT(('Comp.'!$G$5:$G$504='Gasto das Atividades'!B17)*('Comp.'!$B$5:$B$504&gt;=Resumo!$C$4)*('Comp.'!$B$5:$B$504&lt;=EOMONTH(Resumo!$N$4,0))*('Comp.'!$E$5:$E$504)))</f>
        <v>218476.67999999996</v>
      </c>
      <c r="E17" s="134">
        <f t="shared" si="0"/>
        <v>0.16927783712819591</v>
      </c>
      <c r="F17" s="2"/>
      <c r="G17" s="2"/>
      <c r="H17" s="2"/>
      <c r="I17" s="2"/>
      <c r="J17" s="2"/>
      <c r="K17" s="2"/>
      <c r="L17" s="2"/>
      <c r="M17" s="2"/>
      <c r="N17" s="2"/>
      <c r="O17" s="2"/>
      <c r="P17" s="2"/>
      <c r="Q17" s="2"/>
      <c r="R17" s="2"/>
      <c r="S17" s="2"/>
      <c r="T17" s="2"/>
      <c r="U17" s="2"/>
      <c r="V17" s="2"/>
      <c r="W17" s="2"/>
      <c r="X17" s="2"/>
      <c r="Y17" s="2"/>
      <c r="Z17" s="2"/>
    </row>
    <row r="18" spans="1:26" ht="12.75" customHeight="1" x14ac:dyDescent="0.2">
      <c r="A18" s="132">
        <v>13</v>
      </c>
      <c r="B18" s="133" t="s">
        <v>130</v>
      </c>
      <c r="C18" s="129">
        <v>1163790.5899999999</v>
      </c>
      <c r="D18" s="130">
        <f>IF(B18="",0,
SUMPRODUCT(('Diário 1º PA'!$H$4:$H$2011='Gasto das Atividades'!B18)*('Diário 1º PA'!$C$4:$C$2011&gt;=Resumo!$C$4)*('Diário 1º PA'!$C$4:$C$2011&lt;=EOMONTH(Resumo!$N$4,0))*('Diário 1º PA'!$F$4:$F$2011))+
SUMPRODUCT(('Diário 2º PA'!$H$4:$H$1980='Gasto das Atividades'!B18)*('Diário 2º PA'!$C$4:$C$1980&gt;=Resumo!$C$4)*('Diário 2º PA'!$C$4:$C$1980&lt;=EOMONTH(Resumo!$N$4,0))*('Diário 2º PA'!$F$4:$F$1980))+
SUMPRODUCT(('Diário 3º PA'!$H$4:$H$2000='Gasto das Atividades'!B18)*('Diário 3º PA'!$C$4:$C$2000&gt;=Resumo!$C$4)*('Diário 3º PA'!$C$4:$C$2000&lt;=EOMONTH(Resumo!$N$4,0))*('Diário 3º PA'!$F$4:$F$2000))+
SUMPRODUCT(('Diário 4º PA'!$H$4:$H$2000='Gasto das Atividades'!B18)*('Diário 4º PA'!$C$4:$C$2000&gt;=Resumo!$C$4)*('Diário 4º PA'!$C$4:$C$2000&lt;=EOMONTH(Resumo!$N$4,0))*('Diário 4º PA'!$F$4:$F$2000))+
SUMPRODUCT(('Comp.'!$G$5:$G$504='Gasto das Atividades'!B18)*('Comp.'!$B$5:$B$504&gt;=Resumo!$C$4)*('Comp.'!$B$5:$B$504&lt;=EOMONTH(Resumo!$N$4,0))*('Comp.'!$E$5:$E$504)))</f>
        <v>437397.6100000001</v>
      </c>
      <c r="E18" s="134">
        <f t="shared" si="0"/>
        <v>0.37583875807072831</v>
      </c>
      <c r="F18" s="2"/>
      <c r="G18" s="2"/>
      <c r="H18" s="2"/>
      <c r="I18" s="2"/>
      <c r="J18" s="2"/>
      <c r="K18" s="2"/>
      <c r="L18" s="2"/>
      <c r="M18" s="2"/>
      <c r="N18" s="2"/>
      <c r="O18" s="2"/>
      <c r="P18" s="2"/>
      <c r="Q18" s="2"/>
      <c r="R18" s="2"/>
      <c r="S18" s="2"/>
      <c r="T18" s="2"/>
      <c r="U18" s="2"/>
      <c r="V18" s="2"/>
      <c r="W18" s="2"/>
      <c r="X18" s="2"/>
      <c r="Y18" s="2"/>
      <c r="Z18" s="2"/>
    </row>
    <row r="19" spans="1:26" ht="12.75" customHeight="1" x14ac:dyDescent="0.2">
      <c r="A19" s="132">
        <v>14</v>
      </c>
      <c r="B19" s="133" t="s">
        <v>131</v>
      </c>
      <c r="C19" s="129">
        <v>294329.55</v>
      </c>
      <c r="D19" s="130">
        <f>IF(B19="",0,
SUMPRODUCT(('Diário 1º PA'!$H$4:$H$2011='Gasto das Atividades'!B19)*('Diário 1º PA'!$C$4:$C$2011&gt;=Resumo!$C$4)*('Diário 1º PA'!$C$4:$C$2011&lt;=EOMONTH(Resumo!$N$4,0))*('Diário 1º PA'!$F$4:$F$2011))+
SUMPRODUCT(('Diário 2º PA'!$H$4:$H$1980='Gasto das Atividades'!B19)*('Diário 2º PA'!$C$4:$C$1980&gt;=Resumo!$C$4)*('Diário 2º PA'!$C$4:$C$1980&lt;=EOMONTH(Resumo!$N$4,0))*('Diário 2º PA'!$F$4:$F$1980))+
SUMPRODUCT(('Diário 3º PA'!$H$4:$H$2000='Gasto das Atividades'!B19)*('Diário 3º PA'!$C$4:$C$2000&gt;=Resumo!$C$4)*('Diário 3º PA'!$C$4:$C$2000&lt;=EOMONTH(Resumo!$N$4,0))*('Diário 3º PA'!$F$4:$F$2000))+
SUMPRODUCT(('Diário 4º PA'!$H$4:$H$2000='Gasto das Atividades'!B19)*('Diário 4º PA'!$C$4:$C$2000&gt;=Resumo!$C$4)*('Diário 4º PA'!$C$4:$C$2000&lt;=EOMONTH(Resumo!$N$4,0))*('Diário 4º PA'!$F$4:$F$2000))+
SUMPRODUCT(('Comp.'!$G$5:$G$504='Gasto das Atividades'!B19)*('Comp.'!$B$5:$B$504&gt;=Resumo!$C$4)*('Comp.'!$B$5:$B$504&lt;=EOMONTH(Resumo!$N$4,0))*('Comp.'!$E$5:$E$504)))</f>
        <v>0</v>
      </c>
      <c r="E19" s="134" t="str">
        <f t="shared" si="0"/>
        <v>-</v>
      </c>
      <c r="F19" s="2"/>
      <c r="G19" s="2"/>
      <c r="H19" s="2"/>
      <c r="I19" s="2"/>
      <c r="J19" s="2"/>
      <c r="K19" s="2"/>
      <c r="L19" s="2"/>
      <c r="M19" s="2"/>
      <c r="N19" s="2"/>
      <c r="O19" s="2"/>
      <c r="P19" s="2"/>
      <c r="Q19" s="2"/>
      <c r="R19" s="2"/>
      <c r="S19" s="2"/>
      <c r="T19" s="2"/>
      <c r="U19" s="2"/>
      <c r="V19" s="2"/>
      <c r="W19" s="2"/>
      <c r="X19" s="2"/>
      <c r="Y19" s="2"/>
      <c r="Z19" s="2"/>
    </row>
    <row r="20" spans="1:26" ht="12.75" customHeight="1" x14ac:dyDescent="0.2">
      <c r="A20" s="132">
        <v>15</v>
      </c>
      <c r="B20" s="133" t="s">
        <v>132</v>
      </c>
      <c r="C20" s="129">
        <v>155551.97</v>
      </c>
      <c r="D20" s="130">
        <f>IF(B20="",0,
SUMPRODUCT(('Diário 1º PA'!$H$4:$H$2011='Gasto das Atividades'!B20)*('Diário 1º PA'!$C$4:$C$2011&gt;=Resumo!$C$4)*('Diário 1º PA'!$C$4:$C$2011&lt;=EOMONTH(Resumo!$N$4,0))*('Diário 1º PA'!$F$4:$F$2011))+
SUMPRODUCT(('Diário 2º PA'!$H$4:$H$1980='Gasto das Atividades'!B20)*('Diário 2º PA'!$C$4:$C$1980&gt;=Resumo!$C$4)*('Diário 2º PA'!$C$4:$C$1980&lt;=EOMONTH(Resumo!$N$4,0))*('Diário 2º PA'!$F$4:$F$1980))+
SUMPRODUCT(('Diário 3º PA'!$H$4:$H$2000='Gasto das Atividades'!B20)*('Diário 3º PA'!$C$4:$C$2000&gt;=Resumo!$C$4)*('Diário 3º PA'!$C$4:$C$2000&lt;=EOMONTH(Resumo!$N$4,0))*('Diário 3º PA'!$F$4:$F$2000))+
SUMPRODUCT(('Diário 4º PA'!$H$4:$H$2000='Gasto das Atividades'!B20)*('Diário 4º PA'!$C$4:$C$2000&gt;=Resumo!$C$4)*('Diário 4º PA'!$C$4:$C$2000&lt;=EOMONTH(Resumo!$N$4,0))*('Diário 4º PA'!$F$4:$F$2000))+
SUMPRODUCT(('Comp.'!$G$5:$G$504='Gasto das Atividades'!B20)*('Comp.'!$B$5:$B$504&gt;=Resumo!$C$4)*('Comp.'!$B$5:$B$504&lt;=EOMONTH(Resumo!$N$4,0))*('Comp.'!$E$5:$E$504)))</f>
        <v>0</v>
      </c>
      <c r="E20" s="134" t="str">
        <f t="shared" si="0"/>
        <v>-</v>
      </c>
      <c r="F20" s="2"/>
      <c r="G20" s="2"/>
      <c r="H20" s="2"/>
      <c r="I20" s="2"/>
      <c r="J20" s="2"/>
      <c r="K20" s="2"/>
      <c r="L20" s="2"/>
      <c r="M20" s="2"/>
      <c r="N20" s="2"/>
      <c r="O20" s="2"/>
      <c r="P20" s="2"/>
      <c r="Q20" s="2"/>
      <c r="R20" s="2"/>
      <c r="S20" s="2"/>
      <c r="T20" s="2"/>
      <c r="U20" s="2"/>
      <c r="V20" s="2"/>
      <c r="W20" s="2"/>
      <c r="X20" s="2"/>
      <c r="Y20" s="2"/>
      <c r="Z20" s="2"/>
    </row>
    <row r="21" spans="1:26" ht="12.75" customHeight="1" x14ac:dyDescent="0.2">
      <c r="A21" s="132">
        <v>16</v>
      </c>
      <c r="B21" s="133" t="s">
        <v>133</v>
      </c>
      <c r="C21" s="129">
        <v>1082226.8500000001</v>
      </c>
      <c r="D21" s="130">
        <f>IF(B21="",0,
SUMPRODUCT(('Diário 1º PA'!$H$4:$H$2011='Gasto das Atividades'!B21)*('Diário 1º PA'!$C$4:$C$2011&gt;=Resumo!$C$4)*('Diário 1º PA'!$C$4:$C$2011&lt;=EOMONTH(Resumo!$N$4,0))*('Diário 1º PA'!$F$4:$F$2011))+
SUMPRODUCT(('Diário 2º PA'!$H$4:$H$1980='Gasto das Atividades'!B21)*('Diário 2º PA'!$C$4:$C$1980&gt;=Resumo!$C$4)*('Diário 2º PA'!$C$4:$C$1980&lt;=EOMONTH(Resumo!$N$4,0))*('Diário 2º PA'!$F$4:$F$1980))+
SUMPRODUCT(('Diário 3º PA'!$H$4:$H$2000='Gasto das Atividades'!B21)*('Diário 3º PA'!$C$4:$C$2000&gt;=Resumo!$C$4)*('Diário 3º PA'!$C$4:$C$2000&lt;=EOMONTH(Resumo!$N$4,0))*('Diário 3º PA'!$F$4:$F$2000))+
SUMPRODUCT(('Diário 4º PA'!$H$4:$H$2000='Gasto das Atividades'!B21)*('Diário 4º PA'!$C$4:$C$2000&gt;=Resumo!$C$4)*('Diário 4º PA'!$C$4:$C$2000&lt;=EOMONTH(Resumo!$N$4,0))*('Diário 4º PA'!$F$4:$F$2000))+
SUMPRODUCT(('Comp.'!$G$5:$G$504='Gasto das Atividades'!B21)*('Comp.'!$B$5:$B$504&gt;=Resumo!$C$4)*('Comp.'!$B$5:$B$504&lt;=EOMONTH(Resumo!$N$4,0))*('Comp.'!$E$5:$E$504)))</f>
        <v>94481.45</v>
      </c>
      <c r="E21" s="134">
        <f t="shared" si="0"/>
        <v>8.730281456239973E-2</v>
      </c>
      <c r="F21" s="2"/>
      <c r="G21" s="2"/>
      <c r="H21" s="2"/>
      <c r="I21" s="2"/>
      <c r="J21" s="2"/>
      <c r="K21" s="2"/>
      <c r="L21" s="2"/>
      <c r="M21" s="2"/>
      <c r="N21" s="2"/>
      <c r="O21" s="2"/>
      <c r="P21" s="2"/>
      <c r="Q21" s="2"/>
      <c r="R21" s="2"/>
      <c r="S21" s="2"/>
      <c r="T21" s="2"/>
      <c r="U21" s="2"/>
      <c r="V21" s="2"/>
      <c r="W21" s="2"/>
      <c r="X21" s="2"/>
      <c r="Y21" s="2"/>
      <c r="Z21" s="2"/>
    </row>
    <row r="22" spans="1:26" ht="12.75" customHeight="1" x14ac:dyDescent="0.2">
      <c r="A22" s="132">
        <v>17</v>
      </c>
      <c r="B22" s="133" t="s">
        <v>134</v>
      </c>
      <c r="C22" s="129">
        <v>1034593.1199999998</v>
      </c>
      <c r="D22" s="130">
        <f>IF(B22="",0,
SUMPRODUCT(('Diário 1º PA'!$H$4:$H$2011='Gasto das Atividades'!B22)*('Diário 1º PA'!$C$4:$C$2011&gt;=Resumo!$C$4)*('Diário 1º PA'!$C$4:$C$2011&lt;=EOMONTH(Resumo!$N$4,0))*('Diário 1º PA'!$F$4:$F$2011))+
SUMPRODUCT(('Diário 2º PA'!$H$4:$H$1980='Gasto das Atividades'!B22)*('Diário 2º PA'!$C$4:$C$1980&gt;=Resumo!$C$4)*('Diário 2º PA'!$C$4:$C$1980&lt;=EOMONTH(Resumo!$N$4,0))*('Diário 2º PA'!$F$4:$F$1980))+
SUMPRODUCT(('Diário 3º PA'!$H$4:$H$2000='Gasto das Atividades'!B22)*('Diário 3º PA'!$C$4:$C$2000&gt;=Resumo!$C$4)*('Diário 3º PA'!$C$4:$C$2000&lt;=EOMONTH(Resumo!$N$4,0))*('Diário 3º PA'!$F$4:$F$2000))+
SUMPRODUCT(('Diário 4º PA'!$H$4:$H$2000='Gasto das Atividades'!B22)*('Diário 4º PA'!$C$4:$C$2000&gt;=Resumo!$C$4)*('Diário 4º PA'!$C$4:$C$2000&lt;=EOMONTH(Resumo!$N$4,0))*('Diário 4º PA'!$F$4:$F$2000))+
SUMPRODUCT(('Comp.'!$G$5:$G$504='Gasto das Atividades'!B22)*('Comp.'!$B$5:$B$504&gt;=Resumo!$C$4)*('Comp.'!$B$5:$B$504&lt;=EOMONTH(Resumo!$N$4,0))*('Comp.'!$E$5:$E$504)))</f>
        <v>243442.87</v>
      </c>
      <c r="E22" s="134">
        <f t="shared" si="0"/>
        <v>0.23530300491462774</v>
      </c>
      <c r="F22" s="2"/>
      <c r="G22" s="2"/>
      <c r="H22" s="2"/>
      <c r="I22" s="2"/>
      <c r="J22" s="2"/>
      <c r="K22" s="2"/>
      <c r="L22" s="2"/>
      <c r="M22" s="2"/>
      <c r="N22" s="2"/>
      <c r="O22" s="2"/>
      <c r="P22" s="2"/>
      <c r="Q22" s="2"/>
      <c r="R22" s="2"/>
      <c r="S22" s="2"/>
      <c r="T22" s="2"/>
      <c r="U22" s="2"/>
      <c r="V22" s="2"/>
      <c r="W22" s="2"/>
      <c r="X22" s="2"/>
      <c r="Y22" s="2"/>
      <c r="Z22" s="2"/>
    </row>
    <row r="23" spans="1:26" ht="12.75" customHeight="1" x14ac:dyDescent="0.2">
      <c r="A23" s="132">
        <v>18</v>
      </c>
      <c r="B23" s="133" t="s">
        <v>135</v>
      </c>
      <c r="C23" s="129">
        <v>961956.87000000011</v>
      </c>
      <c r="D23" s="130">
        <f>IF(B23="",0,
SUMPRODUCT(('Diário 1º PA'!$H$4:$H$2011='Gasto das Atividades'!B23)*('Diário 1º PA'!$C$4:$C$2011&gt;=Resumo!$C$4)*('Diário 1º PA'!$C$4:$C$2011&lt;=EOMONTH(Resumo!$N$4,0))*('Diário 1º PA'!$F$4:$F$2011))+
SUMPRODUCT(('Diário 2º PA'!$H$4:$H$1980='Gasto das Atividades'!B23)*('Diário 2º PA'!$C$4:$C$1980&gt;=Resumo!$C$4)*('Diário 2º PA'!$C$4:$C$1980&lt;=EOMONTH(Resumo!$N$4,0))*('Diário 2º PA'!$F$4:$F$1980))+
SUMPRODUCT(('Diário 3º PA'!$H$4:$H$2000='Gasto das Atividades'!B23)*('Diário 3º PA'!$C$4:$C$2000&gt;=Resumo!$C$4)*('Diário 3º PA'!$C$4:$C$2000&lt;=EOMONTH(Resumo!$N$4,0))*('Diário 3º PA'!$F$4:$F$2000))+
SUMPRODUCT(('Diário 4º PA'!$H$4:$H$2000='Gasto das Atividades'!B23)*('Diário 4º PA'!$C$4:$C$2000&gt;=Resumo!$C$4)*('Diário 4º PA'!$C$4:$C$2000&lt;=EOMONTH(Resumo!$N$4,0))*('Diário 4º PA'!$F$4:$F$2000))+
SUMPRODUCT(('Comp.'!$G$5:$G$504='Gasto das Atividades'!B23)*('Comp.'!$B$5:$B$504&gt;=Resumo!$C$4)*('Comp.'!$B$5:$B$504&lt;=EOMONTH(Resumo!$N$4,0))*('Comp.'!$E$5:$E$504)))</f>
        <v>205490.12999999998</v>
      </c>
      <c r="E23" s="134">
        <f t="shared" si="0"/>
        <v>0.21361678096856873</v>
      </c>
      <c r="F23" s="2"/>
      <c r="G23" s="2"/>
      <c r="H23" s="2"/>
      <c r="I23" s="2"/>
      <c r="J23" s="2"/>
      <c r="K23" s="2"/>
      <c r="L23" s="2"/>
      <c r="M23" s="2"/>
      <c r="N23" s="2"/>
      <c r="O23" s="2"/>
      <c r="P23" s="2"/>
      <c r="Q23" s="2"/>
      <c r="R23" s="2"/>
      <c r="S23" s="2"/>
      <c r="T23" s="2"/>
      <c r="U23" s="2"/>
      <c r="V23" s="2"/>
      <c r="W23" s="2"/>
      <c r="X23" s="2"/>
      <c r="Y23" s="2"/>
      <c r="Z23" s="2"/>
    </row>
    <row r="24" spans="1:26" ht="12.75" customHeight="1" x14ac:dyDescent="0.2">
      <c r="A24" s="132">
        <v>19</v>
      </c>
      <c r="B24" s="133" t="s">
        <v>136</v>
      </c>
      <c r="C24" s="129">
        <v>1276387.4099999999</v>
      </c>
      <c r="D24" s="130">
        <f>IF(B24="",0,
SUMPRODUCT(('Diário 1º PA'!$H$4:$H$2011='Gasto das Atividades'!B24)*('Diário 1º PA'!$C$4:$C$2011&gt;=Resumo!$C$4)*('Diário 1º PA'!$C$4:$C$2011&lt;=EOMONTH(Resumo!$N$4,0))*('Diário 1º PA'!$F$4:$F$2011))+
SUMPRODUCT(('Diário 2º PA'!$H$4:$H$1980='Gasto das Atividades'!B24)*('Diário 2º PA'!$C$4:$C$1980&gt;=Resumo!$C$4)*('Diário 2º PA'!$C$4:$C$1980&lt;=EOMONTH(Resumo!$N$4,0))*('Diário 2º PA'!$F$4:$F$1980))+
SUMPRODUCT(('Diário 3º PA'!$H$4:$H$2000='Gasto das Atividades'!B24)*('Diário 3º PA'!$C$4:$C$2000&gt;=Resumo!$C$4)*('Diário 3º PA'!$C$4:$C$2000&lt;=EOMONTH(Resumo!$N$4,0))*('Diário 3º PA'!$F$4:$F$2000))+
SUMPRODUCT(('Diário 4º PA'!$H$4:$H$2000='Gasto das Atividades'!B24)*('Diário 4º PA'!$C$4:$C$2000&gt;=Resumo!$C$4)*('Diário 4º PA'!$C$4:$C$2000&lt;=EOMONTH(Resumo!$N$4,0))*('Diário 4º PA'!$F$4:$F$2000))+
SUMPRODUCT(('Comp.'!$G$5:$G$504='Gasto das Atividades'!B24)*('Comp.'!$B$5:$B$504&gt;=Resumo!$C$4)*('Comp.'!$B$5:$B$504&lt;=EOMONTH(Resumo!$N$4,0))*('Comp.'!$E$5:$E$504)))</f>
        <v>207813.37000000002</v>
      </c>
      <c r="E24" s="134">
        <f t="shared" si="0"/>
        <v>0.16281371029819233</v>
      </c>
      <c r="F24" s="2"/>
      <c r="G24" s="2"/>
      <c r="H24" s="2"/>
      <c r="I24" s="2"/>
      <c r="J24" s="2"/>
      <c r="K24" s="2"/>
      <c r="L24" s="2"/>
      <c r="M24" s="2"/>
      <c r="N24" s="2"/>
      <c r="O24" s="2"/>
      <c r="P24" s="2"/>
      <c r="Q24" s="2"/>
      <c r="R24" s="2"/>
      <c r="S24" s="2"/>
      <c r="T24" s="2"/>
      <c r="U24" s="2"/>
      <c r="V24" s="2"/>
      <c r="W24" s="2"/>
      <c r="X24" s="2"/>
      <c r="Y24" s="2"/>
      <c r="Z24" s="2"/>
    </row>
    <row r="25" spans="1:26" ht="12.75" customHeight="1" x14ac:dyDescent="0.2">
      <c r="A25" s="132">
        <v>20</v>
      </c>
      <c r="B25" s="133" t="s">
        <v>137</v>
      </c>
      <c r="C25" s="129">
        <v>964863.04999999981</v>
      </c>
      <c r="D25" s="130">
        <f>IF(B25="",0,
SUMPRODUCT(('Diário 1º PA'!$H$4:$H$2011='Gasto das Atividades'!B25)*('Diário 1º PA'!$C$4:$C$2011&gt;=Resumo!$C$4)*('Diário 1º PA'!$C$4:$C$2011&lt;=EOMONTH(Resumo!$N$4,0))*('Diário 1º PA'!$F$4:$F$2011))+
SUMPRODUCT(('Diário 2º PA'!$H$4:$H$1980='Gasto das Atividades'!B25)*('Diário 2º PA'!$C$4:$C$1980&gt;=Resumo!$C$4)*('Diário 2º PA'!$C$4:$C$1980&lt;=EOMONTH(Resumo!$N$4,0))*('Diário 2º PA'!$F$4:$F$1980))+
SUMPRODUCT(('Diário 3º PA'!$H$4:$H$2000='Gasto das Atividades'!B25)*('Diário 3º PA'!$C$4:$C$2000&gt;=Resumo!$C$4)*('Diário 3º PA'!$C$4:$C$2000&lt;=EOMONTH(Resumo!$N$4,0))*('Diário 3º PA'!$F$4:$F$2000))+
SUMPRODUCT(('Diário 4º PA'!$H$4:$H$2000='Gasto das Atividades'!B25)*('Diário 4º PA'!$C$4:$C$2000&gt;=Resumo!$C$4)*('Diário 4º PA'!$C$4:$C$2000&lt;=EOMONTH(Resumo!$N$4,0))*('Diário 4º PA'!$F$4:$F$2000))+
SUMPRODUCT(('Comp.'!$G$5:$G$504='Gasto das Atividades'!B25)*('Comp.'!$B$5:$B$504&gt;=Resumo!$C$4)*('Comp.'!$B$5:$B$504&lt;=EOMONTH(Resumo!$N$4,0))*('Comp.'!$E$5:$E$504)))</f>
        <v>162562.84</v>
      </c>
      <c r="E25" s="134">
        <f t="shared" si="0"/>
        <v>0.16848281214624192</v>
      </c>
      <c r="F25" s="2"/>
      <c r="G25" s="2"/>
      <c r="H25" s="2"/>
      <c r="I25" s="2"/>
      <c r="J25" s="2"/>
      <c r="K25" s="2"/>
      <c r="L25" s="2"/>
      <c r="M25" s="2"/>
      <c r="N25" s="2"/>
      <c r="O25" s="2"/>
      <c r="P25" s="2"/>
      <c r="Q25" s="2"/>
      <c r="R25" s="2"/>
      <c r="S25" s="2"/>
      <c r="T25" s="2"/>
      <c r="U25" s="2"/>
      <c r="V25" s="2"/>
      <c r="W25" s="2"/>
      <c r="X25" s="2"/>
      <c r="Y25" s="2"/>
      <c r="Z25" s="2"/>
    </row>
    <row r="26" spans="1:26" ht="12.75" customHeight="1" x14ac:dyDescent="0.2">
      <c r="A26" s="132">
        <v>21</v>
      </c>
      <c r="B26" s="135"/>
      <c r="C26" s="136">
        <v>0</v>
      </c>
      <c r="D26" s="130">
        <f>IF(B26="",0,
SUMPRODUCT(('Diário 1º PA'!$H$4:$H$2011='Gasto das Atividades'!B26)*('Diário 1º PA'!$C$4:$C$2011&gt;=Resumo!$C$4)*('Diário 1º PA'!$C$4:$C$2011&lt;=EOMONTH(Resumo!$N$4,0))*('Diário 1º PA'!$F$4:$F$2011))+
SUMPRODUCT(('Diário 2º PA'!$H$4:$H$1980='Gasto das Atividades'!B26)*('Diário 2º PA'!$C$4:$C$1980&gt;=Resumo!$C$4)*('Diário 2º PA'!$C$4:$C$1980&lt;=EOMONTH(Resumo!$N$4,0))*('Diário 2º PA'!$F$4:$F$1980))+
SUMPRODUCT(('Diário 3º PA'!$H$4:$H$2000='Gasto das Atividades'!B26)*('Diário 3º PA'!$C$4:$C$2000&gt;=Resumo!$C$4)*('Diário 3º PA'!$C$4:$C$2000&lt;=EOMONTH(Resumo!$N$4,0))*('Diário 3º PA'!$F$4:$F$2000))+
SUMPRODUCT(('Diário 4º PA'!$H$4:$H$2000='Gasto das Atividades'!B26)*('Diário 4º PA'!$C$4:$C$2000&gt;=Resumo!$C$4)*('Diário 4º PA'!$C$4:$C$2000&lt;=EOMONTH(Resumo!$N$4,0))*('Diário 4º PA'!$F$4:$F$2000))+
SUMPRODUCT(('Comp.'!$G$5:$G$504='Gasto das Atividades'!B26)*('Comp.'!$B$5:$B$504&gt;=Resumo!$C$4)*('Comp.'!$B$5:$B$504&lt;=EOMONTH(Resumo!$N$4,0))*('Comp.'!$E$5:$E$504)))</f>
        <v>0</v>
      </c>
      <c r="E26" s="134" t="str">
        <f t="shared" si="0"/>
        <v>-</v>
      </c>
      <c r="F26" s="2"/>
      <c r="G26" s="2"/>
      <c r="H26" s="2"/>
      <c r="I26" s="2"/>
      <c r="J26" s="2"/>
      <c r="K26" s="2"/>
      <c r="L26" s="2"/>
      <c r="M26" s="2"/>
      <c r="N26" s="2"/>
      <c r="O26" s="2"/>
      <c r="P26" s="2"/>
      <c r="Q26" s="2"/>
      <c r="R26" s="2"/>
      <c r="S26" s="2"/>
      <c r="T26" s="2"/>
      <c r="U26" s="2"/>
      <c r="V26" s="2"/>
      <c r="W26" s="2"/>
      <c r="X26" s="2"/>
      <c r="Y26" s="2"/>
      <c r="Z26" s="2"/>
    </row>
    <row r="27" spans="1:26" ht="12.75" customHeight="1" x14ac:dyDescent="0.2">
      <c r="A27" s="132">
        <v>22</v>
      </c>
      <c r="B27" s="135"/>
      <c r="C27" s="136">
        <v>0</v>
      </c>
      <c r="D27" s="130">
        <f>IF(B27="",0,
SUMPRODUCT(('Diário 1º PA'!$H$4:$H$2011='Gasto das Atividades'!B27)*('Diário 1º PA'!$C$4:$C$2011&gt;=Resumo!$C$4)*('Diário 1º PA'!$C$4:$C$2011&lt;=EOMONTH(Resumo!$N$4,0))*('Diário 1º PA'!$F$4:$F$2011))+
SUMPRODUCT(('Diário 2º PA'!$H$4:$H$1980='Gasto das Atividades'!B27)*('Diário 2º PA'!$C$4:$C$1980&gt;=Resumo!$C$4)*('Diário 2º PA'!$C$4:$C$1980&lt;=EOMONTH(Resumo!$N$4,0))*('Diário 2º PA'!$F$4:$F$1980))+
SUMPRODUCT(('Diário 3º PA'!$H$4:$H$2000='Gasto das Atividades'!B27)*('Diário 3º PA'!$C$4:$C$2000&gt;=Resumo!$C$4)*('Diário 3º PA'!$C$4:$C$2000&lt;=EOMONTH(Resumo!$N$4,0))*('Diário 3º PA'!$F$4:$F$2000))+
SUMPRODUCT(('Diário 4º PA'!$H$4:$H$2000='Gasto das Atividades'!B27)*('Diário 4º PA'!$C$4:$C$2000&gt;=Resumo!$C$4)*('Diário 4º PA'!$C$4:$C$2000&lt;=EOMONTH(Resumo!$N$4,0))*('Diário 4º PA'!$F$4:$F$2000))+
SUMPRODUCT(('Comp.'!$G$5:$G$504='Gasto das Atividades'!B27)*('Comp.'!$B$5:$B$504&gt;=Resumo!$C$4)*('Comp.'!$B$5:$B$504&lt;=EOMONTH(Resumo!$N$4,0))*('Comp.'!$E$5:$E$504)))</f>
        <v>0</v>
      </c>
      <c r="E27" s="134" t="str">
        <f t="shared" si="0"/>
        <v>-</v>
      </c>
      <c r="F27" s="2"/>
      <c r="G27" s="2"/>
      <c r="H27" s="2"/>
      <c r="I27" s="2"/>
      <c r="J27" s="2"/>
      <c r="K27" s="2"/>
      <c r="L27" s="2"/>
      <c r="M27" s="2"/>
      <c r="N27" s="2"/>
      <c r="O27" s="2"/>
      <c r="P27" s="2"/>
      <c r="Q27" s="2"/>
      <c r="R27" s="2"/>
      <c r="S27" s="2"/>
      <c r="T27" s="2"/>
      <c r="U27" s="2"/>
      <c r="V27" s="2"/>
      <c r="W27" s="2"/>
      <c r="X27" s="2"/>
      <c r="Y27" s="2"/>
      <c r="Z27" s="2"/>
    </row>
    <row r="28" spans="1:26" ht="12.75" customHeight="1" x14ac:dyDescent="0.2">
      <c r="A28" s="132">
        <v>23</v>
      </c>
      <c r="B28" s="135"/>
      <c r="C28" s="136">
        <v>0</v>
      </c>
      <c r="D28" s="130">
        <f>IF(B28="",0,
SUMPRODUCT(('Diário 1º PA'!$H$4:$H$2011='Gasto das Atividades'!B28)*('Diário 1º PA'!$C$4:$C$2011&gt;=Resumo!$C$4)*('Diário 1º PA'!$C$4:$C$2011&lt;=EOMONTH(Resumo!$N$4,0))*('Diário 1º PA'!$F$4:$F$2011))+
SUMPRODUCT(('Diário 2º PA'!$H$4:$H$1980='Gasto das Atividades'!B28)*('Diário 2º PA'!$C$4:$C$1980&gt;=Resumo!$C$4)*('Diário 2º PA'!$C$4:$C$1980&lt;=EOMONTH(Resumo!$N$4,0))*('Diário 2º PA'!$F$4:$F$1980))+
SUMPRODUCT(('Diário 3º PA'!$H$4:$H$2000='Gasto das Atividades'!B28)*('Diário 3º PA'!$C$4:$C$2000&gt;=Resumo!$C$4)*('Diário 3º PA'!$C$4:$C$2000&lt;=EOMONTH(Resumo!$N$4,0))*('Diário 3º PA'!$F$4:$F$2000))+
SUMPRODUCT(('Diário 4º PA'!$H$4:$H$2000='Gasto das Atividades'!B28)*('Diário 4º PA'!$C$4:$C$2000&gt;=Resumo!$C$4)*('Diário 4º PA'!$C$4:$C$2000&lt;=EOMONTH(Resumo!$N$4,0))*('Diário 4º PA'!$F$4:$F$2000))+
SUMPRODUCT(('Comp.'!$G$5:$G$504='Gasto das Atividades'!B28)*('Comp.'!$B$5:$B$504&gt;=Resumo!$C$4)*('Comp.'!$B$5:$B$504&lt;=EOMONTH(Resumo!$N$4,0))*('Comp.'!$E$5:$E$504)))</f>
        <v>0</v>
      </c>
      <c r="E28" s="134" t="str">
        <f t="shared" si="0"/>
        <v>-</v>
      </c>
      <c r="F28" s="2"/>
      <c r="G28" s="2"/>
      <c r="H28" s="2"/>
      <c r="I28" s="2"/>
      <c r="J28" s="2"/>
      <c r="K28" s="2"/>
      <c r="L28" s="2"/>
      <c r="M28" s="2"/>
      <c r="N28" s="2"/>
      <c r="O28" s="2"/>
      <c r="P28" s="2"/>
      <c r="Q28" s="2"/>
      <c r="R28" s="2"/>
      <c r="S28" s="2"/>
      <c r="T28" s="2"/>
      <c r="U28" s="2"/>
      <c r="V28" s="2"/>
      <c r="W28" s="2"/>
      <c r="X28" s="2"/>
      <c r="Y28" s="2"/>
      <c r="Z28" s="2"/>
    </row>
    <row r="29" spans="1:26" ht="12.75" customHeight="1" x14ac:dyDescent="0.2">
      <c r="A29" s="132">
        <v>24</v>
      </c>
      <c r="B29" s="135"/>
      <c r="C29" s="136">
        <v>0</v>
      </c>
      <c r="D29" s="130">
        <f>IF(B29="",0,
SUMPRODUCT(('Diário 1º PA'!$H$4:$H$2011='Gasto das Atividades'!B29)*('Diário 1º PA'!$C$4:$C$2011&gt;=Resumo!$C$4)*('Diário 1º PA'!$C$4:$C$2011&lt;=EOMONTH(Resumo!$N$4,0))*('Diário 1º PA'!$F$4:$F$2011))+
SUMPRODUCT(('Diário 2º PA'!$H$4:$H$1980='Gasto das Atividades'!B29)*('Diário 2º PA'!$C$4:$C$1980&gt;=Resumo!$C$4)*('Diário 2º PA'!$C$4:$C$1980&lt;=EOMONTH(Resumo!$N$4,0))*('Diário 2º PA'!$F$4:$F$1980))+
SUMPRODUCT(('Diário 3º PA'!$H$4:$H$2000='Gasto das Atividades'!B29)*('Diário 3º PA'!$C$4:$C$2000&gt;=Resumo!$C$4)*('Diário 3º PA'!$C$4:$C$2000&lt;=EOMONTH(Resumo!$N$4,0))*('Diário 3º PA'!$F$4:$F$2000))+
SUMPRODUCT(('Diário 4º PA'!$H$4:$H$2000='Gasto das Atividades'!B29)*('Diário 4º PA'!$C$4:$C$2000&gt;=Resumo!$C$4)*('Diário 4º PA'!$C$4:$C$2000&lt;=EOMONTH(Resumo!$N$4,0))*('Diário 4º PA'!$F$4:$F$2000))+
SUMPRODUCT(('Comp.'!$G$5:$G$504='Gasto das Atividades'!B29)*('Comp.'!$B$5:$B$504&gt;=Resumo!$C$4)*('Comp.'!$B$5:$B$504&lt;=EOMONTH(Resumo!$N$4,0))*('Comp.'!$E$5:$E$504)))</f>
        <v>0</v>
      </c>
      <c r="E29" s="134" t="str">
        <f t="shared" si="0"/>
        <v>-</v>
      </c>
      <c r="F29" s="2"/>
      <c r="G29" s="2"/>
      <c r="H29" s="2"/>
      <c r="I29" s="2"/>
      <c r="J29" s="2"/>
      <c r="K29" s="2"/>
      <c r="L29" s="2"/>
      <c r="M29" s="2"/>
      <c r="N29" s="2"/>
      <c r="O29" s="2"/>
      <c r="P29" s="2"/>
      <c r="Q29" s="2"/>
      <c r="R29" s="2"/>
      <c r="S29" s="2"/>
      <c r="T29" s="2"/>
      <c r="U29" s="2"/>
      <c r="V29" s="2"/>
      <c r="W29" s="2"/>
      <c r="X29" s="2"/>
      <c r="Y29" s="2"/>
      <c r="Z29" s="2"/>
    </row>
    <row r="30" spans="1:26" ht="12.75" customHeight="1" x14ac:dyDescent="0.2">
      <c r="A30" s="132">
        <v>25</v>
      </c>
      <c r="B30" s="135"/>
      <c r="C30" s="136">
        <v>0</v>
      </c>
      <c r="D30" s="130">
        <f>IF(B30="",0,
SUMPRODUCT(('Diário 1º PA'!$H$4:$H$2011='Gasto das Atividades'!B30)*('Diário 1º PA'!$C$4:$C$2011&gt;=Resumo!$C$4)*('Diário 1º PA'!$C$4:$C$2011&lt;=EOMONTH(Resumo!$N$4,0))*('Diário 1º PA'!$F$4:$F$2011))+
SUMPRODUCT(('Diário 2º PA'!$H$4:$H$1980='Gasto das Atividades'!B30)*('Diário 2º PA'!$C$4:$C$1980&gt;=Resumo!$C$4)*('Diário 2º PA'!$C$4:$C$1980&lt;=EOMONTH(Resumo!$N$4,0))*('Diário 2º PA'!$F$4:$F$1980))+
SUMPRODUCT(('Diário 3º PA'!$H$4:$H$2000='Gasto das Atividades'!B30)*('Diário 3º PA'!$C$4:$C$2000&gt;=Resumo!$C$4)*('Diário 3º PA'!$C$4:$C$2000&lt;=EOMONTH(Resumo!$N$4,0))*('Diário 3º PA'!$F$4:$F$2000))+
SUMPRODUCT(('Diário 4º PA'!$H$4:$H$2000='Gasto das Atividades'!B30)*('Diário 4º PA'!$C$4:$C$2000&gt;=Resumo!$C$4)*('Diário 4º PA'!$C$4:$C$2000&lt;=EOMONTH(Resumo!$N$4,0))*('Diário 4º PA'!$F$4:$F$2000))+
SUMPRODUCT(('Comp.'!$G$5:$G$504='Gasto das Atividades'!B30)*('Comp.'!$B$5:$B$504&gt;=Resumo!$C$4)*('Comp.'!$B$5:$B$504&lt;=EOMONTH(Resumo!$N$4,0))*('Comp.'!$E$5:$E$504)))</f>
        <v>0</v>
      </c>
      <c r="E30" s="134" t="str">
        <f t="shared" si="0"/>
        <v>-</v>
      </c>
      <c r="F30" s="2"/>
      <c r="G30" s="2"/>
      <c r="H30" s="2"/>
      <c r="I30" s="2"/>
      <c r="J30" s="2"/>
      <c r="K30" s="2"/>
      <c r="L30" s="2"/>
      <c r="M30" s="2"/>
      <c r="N30" s="2"/>
      <c r="O30" s="2"/>
      <c r="P30" s="2"/>
      <c r="Q30" s="2"/>
      <c r="R30" s="2"/>
      <c r="S30" s="2"/>
      <c r="T30" s="2"/>
      <c r="U30" s="2"/>
      <c r="V30" s="2"/>
      <c r="W30" s="2"/>
      <c r="X30" s="2"/>
      <c r="Y30" s="2"/>
      <c r="Z30" s="2"/>
    </row>
    <row r="31" spans="1:26" ht="12.75" customHeight="1" x14ac:dyDescent="0.2">
      <c r="A31" s="132">
        <v>26</v>
      </c>
      <c r="B31" s="135"/>
      <c r="C31" s="136">
        <v>0</v>
      </c>
      <c r="D31" s="130">
        <f>IF(B31="",0,
SUMPRODUCT(('Diário 1º PA'!$H$4:$H$2011='Gasto das Atividades'!B31)*('Diário 1º PA'!$C$4:$C$2011&gt;=Resumo!$C$4)*('Diário 1º PA'!$C$4:$C$2011&lt;=EOMONTH(Resumo!$N$4,0))*('Diário 1º PA'!$F$4:$F$2011))+
SUMPRODUCT(('Diário 2º PA'!$H$4:$H$1980='Gasto das Atividades'!B31)*('Diário 2º PA'!$C$4:$C$1980&gt;=Resumo!$C$4)*('Diário 2º PA'!$C$4:$C$1980&lt;=EOMONTH(Resumo!$N$4,0))*('Diário 2º PA'!$F$4:$F$1980))+
SUMPRODUCT(('Diário 3º PA'!$H$4:$H$2000='Gasto das Atividades'!B31)*('Diário 3º PA'!$C$4:$C$2000&gt;=Resumo!$C$4)*('Diário 3º PA'!$C$4:$C$2000&lt;=EOMONTH(Resumo!$N$4,0))*('Diário 3º PA'!$F$4:$F$2000))+
SUMPRODUCT(('Diário 4º PA'!$H$4:$H$2000='Gasto das Atividades'!B31)*('Diário 4º PA'!$C$4:$C$2000&gt;=Resumo!$C$4)*('Diário 4º PA'!$C$4:$C$2000&lt;=EOMONTH(Resumo!$N$4,0))*('Diário 4º PA'!$F$4:$F$2000))+
SUMPRODUCT(('Comp.'!$G$5:$G$504='Gasto das Atividades'!B31)*('Comp.'!$B$5:$B$504&gt;=Resumo!$C$4)*('Comp.'!$B$5:$B$504&lt;=EOMONTH(Resumo!$N$4,0))*('Comp.'!$E$5:$E$504)))</f>
        <v>0</v>
      </c>
      <c r="E31" s="134" t="str">
        <f t="shared" si="0"/>
        <v>-</v>
      </c>
      <c r="F31" s="2"/>
      <c r="G31" s="2"/>
      <c r="H31" s="2"/>
      <c r="I31" s="2"/>
      <c r="J31" s="2"/>
      <c r="K31" s="2"/>
      <c r="L31" s="2"/>
      <c r="M31" s="2"/>
      <c r="N31" s="2"/>
      <c r="O31" s="2"/>
      <c r="P31" s="2"/>
      <c r="Q31" s="2"/>
      <c r="R31" s="2"/>
      <c r="S31" s="2"/>
      <c r="T31" s="2"/>
      <c r="U31" s="2"/>
      <c r="V31" s="2"/>
      <c r="W31" s="2"/>
      <c r="X31" s="2"/>
      <c r="Y31" s="2"/>
      <c r="Z31" s="2"/>
    </row>
    <row r="32" spans="1:26" ht="12.75" customHeight="1" x14ac:dyDescent="0.2">
      <c r="A32" s="132">
        <v>27</v>
      </c>
      <c r="B32" s="135"/>
      <c r="C32" s="136">
        <v>0</v>
      </c>
      <c r="D32" s="130">
        <f>IF(B32="",0,
SUMPRODUCT(('Diário 1º PA'!$H$4:$H$2011='Gasto das Atividades'!B32)*('Diário 1º PA'!$C$4:$C$2011&gt;=Resumo!$C$4)*('Diário 1º PA'!$C$4:$C$2011&lt;=EOMONTH(Resumo!$N$4,0))*('Diário 1º PA'!$F$4:$F$2011))+
SUMPRODUCT(('Diário 2º PA'!$H$4:$H$1980='Gasto das Atividades'!B32)*('Diário 2º PA'!$C$4:$C$1980&gt;=Resumo!$C$4)*('Diário 2º PA'!$C$4:$C$1980&lt;=EOMONTH(Resumo!$N$4,0))*('Diário 2º PA'!$F$4:$F$1980))+
SUMPRODUCT(('Diário 3º PA'!$H$4:$H$2000='Gasto das Atividades'!B32)*('Diário 3º PA'!$C$4:$C$2000&gt;=Resumo!$C$4)*('Diário 3º PA'!$C$4:$C$2000&lt;=EOMONTH(Resumo!$N$4,0))*('Diário 3º PA'!$F$4:$F$2000))+
SUMPRODUCT(('Diário 4º PA'!$H$4:$H$2000='Gasto das Atividades'!B32)*('Diário 4º PA'!$C$4:$C$2000&gt;=Resumo!$C$4)*('Diário 4º PA'!$C$4:$C$2000&lt;=EOMONTH(Resumo!$N$4,0))*('Diário 4º PA'!$F$4:$F$2000))+
SUMPRODUCT(('Comp.'!$G$5:$G$504='Gasto das Atividades'!B32)*('Comp.'!$B$5:$B$504&gt;=Resumo!$C$4)*('Comp.'!$B$5:$B$504&lt;=EOMONTH(Resumo!$N$4,0))*('Comp.'!$E$5:$E$504)))</f>
        <v>0</v>
      </c>
      <c r="E32" s="134" t="str">
        <f t="shared" si="0"/>
        <v>-</v>
      </c>
      <c r="F32" s="2"/>
      <c r="G32" s="2"/>
      <c r="H32" s="2"/>
      <c r="I32" s="2"/>
      <c r="J32" s="2"/>
      <c r="K32" s="2"/>
      <c r="L32" s="2"/>
      <c r="M32" s="2"/>
      <c r="N32" s="2"/>
      <c r="O32" s="2"/>
      <c r="P32" s="2"/>
      <c r="Q32" s="2"/>
      <c r="R32" s="2"/>
      <c r="S32" s="2"/>
      <c r="T32" s="2"/>
      <c r="U32" s="2"/>
      <c r="V32" s="2"/>
      <c r="W32" s="2"/>
      <c r="X32" s="2"/>
      <c r="Y32" s="2"/>
      <c r="Z32" s="2"/>
    </row>
    <row r="33" spans="1:26" ht="12.75" customHeight="1" x14ac:dyDescent="0.2">
      <c r="A33" s="132">
        <v>28</v>
      </c>
      <c r="B33" s="135"/>
      <c r="C33" s="136">
        <v>0</v>
      </c>
      <c r="D33" s="130">
        <f>IF(B33="",0,
SUMPRODUCT(('Diário 1º PA'!$H$4:$H$2011='Gasto das Atividades'!B33)*('Diário 1º PA'!$C$4:$C$2011&gt;=Resumo!$C$4)*('Diário 1º PA'!$C$4:$C$2011&lt;=EOMONTH(Resumo!$N$4,0))*('Diário 1º PA'!$F$4:$F$2011))+
SUMPRODUCT(('Diário 2º PA'!$H$4:$H$1980='Gasto das Atividades'!B33)*('Diário 2º PA'!$C$4:$C$1980&gt;=Resumo!$C$4)*('Diário 2º PA'!$C$4:$C$1980&lt;=EOMONTH(Resumo!$N$4,0))*('Diário 2º PA'!$F$4:$F$1980))+
SUMPRODUCT(('Diário 3º PA'!$H$4:$H$2000='Gasto das Atividades'!B33)*('Diário 3º PA'!$C$4:$C$2000&gt;=Resumo!$C$4)*('Diário 3º PA'!$C$4:$C$2000&lt;=EOMONTH(Resumo!$N$4,0))*('Diário 3º PA'!$F$4:$F$2000))+
SUMPRODUCT(('Diário 4º PA'!$H$4:$H$2000='Gasto das Atividades'!B33)*('Diário 4º PA'!$C$4:$C$2000&gt;=Resumo!$C$4)*('Diário 4º PA'!$C$4:$C$2000&lt;=EOMONTH(Resumo!$N$4,0))*('Diário 4º PA'!$F$4:$F$2000))+
SUMPRODUCT(('Comp.'!$G$5:$G$504='Gasto das Atividades'!B33)*('Comp.'!$B$5:$B$504&gt;=Resumo!$C$4)*('Comp.'!$B$5:$B$504&lt;=EOMONTH(Resumo!$N$4,0))*('Comp.'!$E$5:$E$504)))</f>
        <v>0</v>
      </c>
      <c r="E33" s="134" t="str">
        <f t="shared" si="0"/>
        <v>-</v>
      </c>
      <c r="F33" s="2"/>
      <c r="G33" s="2"/>
      <c r="H33" s="2"/>
      <c r="I33" s="2"/>
      <c r="J33" s="2"/>
      <c r="K33" s="2"/>
      <c r="L33" s="2"/>
      <c r="M33" s="2"/>
      <c r="N33" s="2"/>
      <c r="O33" s="2"/>
      <c r="P33" s="2"/>
      <c r="Q33" s="2"/>
      <c r="R33" s="2"/>
      <c r="S33" s="2"/>
      <c r="T33" s="2"/>
      <c r="U33" s="2"/>
      <c r="V33" s="2"/>
      <c r="W33" s="2"/>
      <c r="X33" s="2"/>
      <c r="Y33" s="2"/>
      <c r="Z33" s="2"/>
    </row>
    <row r="34" spans="1:26" ht="12.75" customHeight="1" x14ac:dyDescent="0.2">
      <c r="A34" s="132">
        <v>29</v>
      </c>
      <c r="B34" s="135"/>
      <c r="C34" s="136">
        <v>0</v>
      </c>
      <c r="D34" s="130">
        <f>IF(B34="",0,
SUMPRODUCT(('Diário 1º PA'!$H$4:$H$2011='Gasto das Atividades'!B34)*('Diário 1º PA'!$C$4:$C$2011&gt;=Resumo!$C$4)*('Diário 1º PA'!$C$4:$C$2011&lt;=EOMONTH(Resumo!$N$4,0))*('Diário 1º PA'!$F$4:$F$2011))+
SUMPRODUCT(('Diário 2º PA'!$H$4:$H$1980='Gasto das Atividades'!B34)*('Diário 2º PA'!$C$4:$C$1980&gt;=Resumo!$C$4)*('Diário 2º PA'!$C$4:$C$1980&lt;=EOMONTH(Resumo!$N$4,0))*('Diário 2º PA'!$F$4:$F$1980))+
SUMPRODUCT(('Diário 3º PA'!$H$4:$H$2000='Gasto das Atividades'!B34)*('Diário 3º PA'!$C$4:$C$2000&gt;=Resumo!$C$4)*('Diário 3º PA'!$C$4:$C$2000&lt;=EOMONTH(Resumo!$N$4,0))*('Diário 3º PA'!$F$4:$F$2000))+
SUMPRODUCT(('Diário 4º PA'!$H$4:$H$2000='Gasto das Atividades'!B34)*('Diário 4º PA'!$C$4:$C$2000&gt;=Resumo!$C$4)*('Diário 4º PA'!$C$4:$C$2000&lt;=EOMONTH(Resumo!$N$4,0))*('Diário 4º PA'!$F$4:$F$2000))+
SUMPRODUCT(('Comp.'!$G$5:$G$504='Gasto das Atividades'!B34)*('Comp.'!$B$5:$B$504&gt;=Resumo!$C$4)*('Comp.'!$B$5:$B$504&lt;=EOMONTH(Resumo!$N$4,0))*('Comp.'!$E$5:$E$504)))</f>
        <v>0</v>
      </c>
      <c r="E34" s="134" t="str">
        <f t="shared" si="0"/>
        <v>-</v>
      </c>
      <c r="F34" s="2"/>
      <c r="G34" s="2"/>
      <c r="H34" s="2"/>
      <c r="I34" s="2"/>
      <c r="J34" s="2"/>
      <c r="K34" s="2"/>
      <c r="L34" s="2"/>
      <c r="M34" s="2"/>
      <c r="N34" s="2"/>
      <c r="O34" s="2"/>
      <c r="P34" s="2"/>
      <c r="Q34" s="2"/>
      <c r="R34" s="2"/>
      <c r="S34" s="2"/>
      <c r="T34" s="2"/>
      <c r="U34" s="2"/>
      <c r="V34" s="2"/>
      <c r="W34" s="2"/>
      <c r="X34" s="2"/>
      <c r="Y34" s="2"/>
      <c r="Z34" s="2"/>
    </row>
    <row r="35" spans="1:26" ht="12.75" customHeight="1" x14ac:dyDescent="0.2">
      <c r="A35" s="137">
        <v>30</v>
      </c>
      <c r="B35" s="135"/>
      <c r="C35" s="138">
        <v>0</v>
      </c>
      <c r="D35" s="130">
        <f>IF(B35="",0,
SUMPRODUCT(('Diário 1º PA'!$H$4:$H$2011='Gasto das Atividades'!B35)*('Diário 1º PA'!$C$4:$C$2011&gt;=Resumo!$C$4)*('Diário 1º PA'!$C$4:$C$2011&lt;=EOMONTH(Resumo!$N$4,0))*('Diário 1º PA'!$F$4:$F$2011))+
SUMPRODUCT(('Diário 2º PA'!$H$4:$H$1980='Gasto das Atividades'!B35)*('Diário 2º PA'!$C$4:$C$1980&gt;=Resumo!$C$4)*('Diário 2º PA'!$C$4:$C$1980&lt;=EOMONTH(Resumo!$N$4,0))*('Diário 2º PA'!$F$4:$F$1980))+
SUMPRODUCT(('Diário 3º PA'!$H$4:$H$2000='Gasto das Atividades'!B35)*('Diário 3º PA'!$C$4:$C$2000&gt;=Resumo!$C$4)*('Diário 3º PA'!$C$4:$C$2000&lt;=EOMONTH(Resumo!$N$4,0))*('Diário 3º PA'!$F$4:$F$2000))+
SUMPRODUCT(('Diário 4º PA'!$H$4:$H$2000='Gasto das Atividades'!B35)*('Diário 4º PA'!$C$4:$C$2000&gt;=Resumo!$C$4)*('Diário 4º PA'!$C$4:$C$2000&lt;=EOMONTH(Resumo!$N$4,0))*('Diário 4º PA'!$F$4:$F$2000))+
SUMPRODUCT(('Comp.'!$G$5:$G$504='Gasto das Atividades'!B35)*('Comp.'!$B$5:$B$504&gt;=Resumo!$C$4)*('Comp.'!$B$5:$B$504&lt;=EOMONTH(Resumo!$N$4,0))*('Comp.'!$E$5:$E$504)))</f>
        <v>0</v>
      </c>
      <c r="E35" s="139" t="str">
        <f t="shared" si="0"/>
        <v>-</v>
      </c>
      <c r="F35" s="2"/>
      <c r="G35" s="2"/>
      <c r="H35" s="2"/>
      <c r="I35" s="2"/>
      <c r="J35" s="2"/>
      <c r="K35" s="2"/>
      <c r="L35" s="2"/>
      <c r="M35" s="2"/>
      <c r="N35" s="2"/>
      <c r="O35" s="2"/>
      <c r="P35" s="2"/>
      <c r="Q35" s="2"/>
      <c r="R35" s="2"/>
      <c r="S35" s="2"/>
      <c r="T35" s="2"/>
      <c r="U35" s="2"/>
      <c r="V35" s="2"/>
      <c r="W35" s="2"/>
      <c r="X35" s="2"/>
      <c r="Y35" s="2"/>
      <c r="Z35" s="2"/>
    </row>
    <row r="36" spans="1:26" ht="24" customHeight="1" x14ac:dyDescent="0.2">
      <c r="A36" s="140"/>
      <c r="B36" s="141" t="s">
        <v>138</v>
      </c>
      <c r="C36" s="142">
        <f t="shared" ref="C36:D36" si="1">SUM(C6:C35)</f>
        <v>21071691.973999966</v>
      </c>
      <c r="D36" s="143">
        <f t="shared" si="1"/>
        <v>3708392.2600000007</v>
      </c>
      <c r="E36" s="144">
        <f t="shared" si="0"/>
        <v>0.1759892971373978</v>
      </c>
      <c r="F36" s="2"/>
      <c r="G36" s="2"/>
      <c r="H36" s="2"/>
      <c r="I36" s="2"/>
      <c r="J36" s="2"/>
      <c r="K36" s="2"/>
      <c r="L36" s="2"/>
      <c r="M36" s="2"/>
      <c r="N36" s="2"/>
      <c r="O36" s="2"/>
      <c r="P36" s="2"/>
      <c r="Q36" s="2"/>
      <c r="R36" s="2"/>
      <c r="S36" s="2"/>
      <c r="T36" s="2"/>
      <c r="U36" s="2"/>
      <c r="V36" s="2"/>
      <c r="W36" s="2"/>
      <c r="X36" s="2"/>
      <c r="Y36" s="2"/>
      <c r="Z36" s="2"/>
    </row>
    <row r="37" spans="1:26" ht="12.75" customHeight="1" x14ac:dyDescent="0.2">
      <c r="A37" s="145"/>
      <c r="B37" s="145"/>
      <c r="C37" s="2"/>
      <c r="D37" s="2"/>
      <c r="E37" s="2"/>
      <c r="F37" s="2"/>
      <c r="G37" s="2"/>
      <c r="H37" s="2"/>
      <c r="I37" s="2"/>
      <c r="J37" s="2"/>
      <c r="K37" s="2"/>
      <c r="L37" s="2"/>
      <c r="M37" s="2"/>
      <c r="N37" s="2"/>
      <c r="O37" s="2"/>
      <c r="P37" s="2"/>
      <c r="Q37" s="2"/>
      <c r="R37" s="2"/>
      <c r="S37" s="2"/>
      <c r="T37" s="2"/>
      <c r="U37" s="2"/>
      <c r="V37" s="2"/>
      <c r="W37" s="2"/>
      <c r="X37" s="2"/>
      <c r="Y37" s="2"/>
      <c r="Z37" s="2"/>
    </row>
    <row r="38" spans="1:26" ht="13.5" customHeight="1" x14ac:dyDescent="0.25">
      <c r="A38" s="2"/>
      <c r="B38" s="409" t="s">
        <v>139</v>
      </c>
      <c r="C38" s="404"/>
      <c r="D38" s="2"/>
      <c r="E38" s="2"/>
      <c r="F38" s="2"/>
      <c r="G38" s="2"/>
      <c r="H38" s="2"/>
      <c r="I38" s="2"/>
      <c r="J38" s="2"/>
      <c r="K38" s="2"/>
      <c r="L38" s="2"/>
      <c r="M38" s="2"/>
      <c r="N38" s="2"/>
      <c r="O38" s="2"/>
      <c r="P38" s="2"/>
      <c r="Q38" s="2"/>
      <c r="R38" s="2"/>
      <c r="S38" s="2"/>
      <c r="T38" s="2"/>
      <c r="U38" s="2"/>
      <c r="V38" s="2"/>
      <c r="W38" s="2"/>
      <c r="X38" s="2"/>
      <c r="Y38" s="2"/>
      <c r="Z38" s="2"/>
    </row>
    <row r="39" spans="1:26" ht="12.75" customHeight="1" x14ac:dyDescent="0.2">
      <c r="A39" s="2"/>
      <c r="B39" s="146" t="s">
        <v>140</v>
      </c>
      <c r="C39" s="147" t="s">
        <v>141</v>
      </c>
      <c r="D39" s="147" t="s">
        <v>142</v>
      </c>
      <c r="E39" s="2"/>
      <c r="F39" s="2"/>
      <c r="G39" s="2"/>
      <c r="H39" s="2"/>
      <c r="I39" s="2"/>
      <c r="J39" s="2"/>
      <c r="K39" s="2"/>
      <c r="L39" s="2"/>
      <c r="M39" s="2"/>
      <c r="N39" s="2"/>
      <c r="O39" s="2"/>
      <c r="P39" s="2"/>
      <c r="Q39" s="2"/>
      <c r="R39" s="2"/>
      <c r="S39" s="2"/>
      <c r="T39" s="2"/>
      <c r="U39" s="2"/>
      <c r="V39" s="2"/>
      <c r="W39" s="2"/>
      <c r="X39" s="2"/>
      <c r="Y39" s="2"/>
      <c r="Z39" s="2"/>
    </row>
    <row r="40" spans="1:26" ht="12.75" customHeight="1" x14ac:dyDescent="0.2">
      <c r="A40" s="2"/>
      <c r="B40" s="148" t="s">
        <v>118</v>
      </c>
      <c r="C40" s="149"/>
      <c r="D40" s="150">
        <f>Comparativo!$O$46*C40</f>
        <v>0</v>
      </c>
      <c r="E40" s="2"/>
      <c r="F40" s="2"/>
      <c r="G40" s="2"/>
      <c r="H40" s="2"/>
      <c r="I40" s="2"/>
      <c r="J40" s="2"/>
      <c r="K40" s="2"/>
      <c r="L40" s="2"/>
      <c r="M40" s="2"/>
      <c r="N40" s="2"/>
      <c r="O40" s="2"/>
      <c r="P40" s="2"/>
      <c r="Q40" s="2"/>
      <c r="R40" s="2"/>
      <c r="S40" s="2"/>
      <c r="T40" s="2"/>
      <c r="U40" s="2"/>
      <c r="V40" s="2"/>
      <c r="W40" s="2"/>
      <c r="X40" s="2"/>
      <c r="Y40" s="2"/>
      <c r="Z40" s="2"/>
    </row>
    <row r="41" spans="1:26" ht="13.5" customHeight="1" x14ac:dyDescent="0.2">
      <c r="A41" s="2"/>
      <c r="B41" s="151" t="s">
        <v>143</v>
      </c>
      <c r="C41" s="152"/>
      <c r="D41" s="153">
        <f>Comparativo!$O$46*C41</f>
        <v>0</v>
      </c>
      <c r="E41" s="2"/>
      <c r="F41" s="2"/>
      <c r="G41" s="2"/>
      <c r="H41" s="2"/>
      <c r="I41" s="2"/>
      <c r="J41" s="2"/>
      <c r="K41" s="2"/>
      <c r="L41" s="2"/>
      <c r="M41" s="2"/>
      <c r="N41" s="2"/>
      <c r="O41" s="2"/>
      <c r="P41" s="2"/>
      <c r="Q41" s="2"/>
      <c r="R41" s="2"/>
      <c r="S41" s="2"/>
      <c r="T41" s="2"/>
      <c r="U41" s="2"/>
      <c r="V41" s="2"/>
      <c r="W41" s="2"/>
      <c r="X41" s="2"/>
      <c r="Y41" s="2"/>
      <c r="Z41" s="2"/>
    </row>
    <row r="42" spans="1:26" ht="12.75" customHeight="1" x14ac:dyDescent="0.2">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2.75" customHeight="1" x14ac:dyDescent="0.25">
      <c r="A43" s="2"/>
      <c r="B43" s="409" t="s">
        <v>144</v>
      </c>
      <c r="C43" s="404"/>
      <c r="D43" s="2"/>
      <c r="E43" s="2"/>
      <c r="F43" s="2"/>
      <c r="G43" s="2"/>
      <c r="H43" s="2"/>
      <c r="I43" s="2"/>
      <c r="J43" s="2"/>
      <c r="K43" s="2"/>
      <c r="L43" s="2"/>
      <c r="M43" s="2"/>
      <c r="N43" s="2"/>
      <c r="O43" s="2"/>
      <c r="P43" s="2"/>
      <c r="Q43" s="2"/>
      <c r="R43" s="2"/>
      <c r="S43" s="2"/>
      <c r="T43" s="2"/>
      <c r="U43" s="2"/>
      <c r="V43" s="2"/>
      <c r="W43" s="2"/>
      <c r="X43" s="2"/>
      <c r="Y43" s="2"/>
      <c r="Z43" s="2"/>
    </row>
    <row r="44" spans="1:26" ht="12.75" customHeight="1" x14ac:dyDescent="0.2">
      <c r="A44" s="2"/>
      <c r="B44" s="146" t="s">
        <v>140</v>
      </c>
      <c r="C44" s="147" t="s">
        <v>142</v>
      </c>
      <c r="D44" s="2"/>
      <c r="E44" s="2"/>
      <c r="F44" s="2"/>
      <c r="G44" s="2"/>
      <c r="H44" s="2"/>
      <c r="I44" s="2"/>
      <c r="J44" s="2"/>
      <c r="K44" s="2"/>
      <c r="L44" s="2"/>
      <c r="M44" s="2"/>
      <c r="N44" s="2"/>
      <c r="O44" s="2"/>
      <c r="P44" s="2"/>
      <c r="Q44" s="2"/>
      <c r="R44" s="2"/>
      <c r="S44" s="2"/>
      <c r="T44" s="2"/>
      <c r="U44" s="2"/>
      <c r="V44" s="2"/>
      <c r="W44" s="2"/>
      <c r="X44" s="2"/>
      <c r="Y44" s="2"/>
      <c r="Z44" s="2"/>
    </row>
    <row r="45" spans="1:26" ht="12.75" customHeight="1" x14ac:dyDescent="0.2">
      <c r="A45" s="2"/>
      <c r="B45" s="148" t="s">
        <v>118</v>
      </c>
      <c r="C45" s="150">
        <f>D6+D40</f>
        <v>338333.02</v>
      </c>
      <c r="D45" s="2"/>
      <c r="E45" s="2"/>
      <c r="F45" s="2"/>
      <c r="G45" s="2"/>
      <c r="H45" s="2"/>
      <c r="I45" s="2"/>
      <c r="J45" s="2"/>
      <c r="K45" s="2"/>
      <c r="L45" s="2"/>
      <c r="M45" s="2"/>
      <c r="N45" s="2"/>
      <c r="O45" s="2"/>
      <c r="P45" s="2"/>
      <c r="Q45" s="2"/>
      <c r="R45" s="2"/>
      <c r="S45" s="2"/>
      <c r="T45" s="2"/>
      <c r="U45" s="2"/>
      <c r="V45" s="2"/>
      <c r="W45" s="2"/>
      <c r="X45" s="2"/>
      <c r="Y45" s="2"/>
      <c r="Z45" s="2"/>
    </row>
    <row r="46" spans="1:26" ht="12.75" customHeight="1" x14ac:dyDescent="0.2">
      <c r="A46" s="2"/>
      <c r="B46" s="151" t="s">
        <v>143</v>
      </c>
      <c r="C46" s="153">
        <f>D36-D6+D41</f>
        <v>3370059.2400000007</v>
      </c>
      <c r="D46" s="2"/>
      <c r="E46" s="2"/>
      <c r="F46" s="2"/>
      <c r="G46" s="2"/>
      <c r="H46" s="2"/>
      <c r="I46" s="2"/>
      <c r="J46" s="2"/>
      <c r="K46" s="2"/>
      <c r="L46" s="2"/>
      <c r="M46" s="2"/>
      <c r="N46" s="2"/>
      <c r="O46" s="2"/>
      <c r="P46" s="2"/>
      <c r="Q46" s="2"/>
      <c r="R46" s="2"/>
      <c r="S46" s="2"/>
      <c r="T46" s="2"/>
      <c r="U46" s="2"/>
      <c r="V46" s="2"/>
      <c r="W46" s="2"/>
      <c r="X46" s="2"/>
      <c r="Y46" s="2"/>
      <c r="Z46" s="2"/>
    </row>
    <row r="47" spans="1:26" ht="12.75" customHeight="1" x14ac:dyDescent="0.2">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2.75" customHeight="1" x14ac:dyDescent="0.2">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2.75" customHeight="1" x14ac:dyDescent="0.2">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2.75" customHeight="1" x14ac:dyDescent="0.2">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2.75" customHeight="1" x14ac:dyDescent="0.2">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2.75" customHeight="1" x14ac:dyDescent="0.2">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2.75" customHeight="1" x14ac:dyDescent="0.2">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2.75" customHeight="1" x14ac:dyDescent="0.2">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2.75" customHeight="1" x14ac:dyDescent="0.2">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2.75" customHeight="1" x14ac:dyDescent="0.2">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2.75" customHeight="1" x14ac:dyDescent="0.2">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2.75" customHeight="1" x14ac:dyDescent="0.2">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2.75" customHeight="1" x14ac:dyDescent="0.2">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2.75" customHeight="1" x14ac:dyDescent="0.2">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2.75" customHeight="1" x14ac:dyDescent="0.2">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2.75" customHeight="1" x14ac:dyDescent="0.2">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2.75" customHeight="1" x14ac:dyDescent="0.2">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2.75"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2.75" customHeight="1" x14ac:dyDescent="0.2">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2.75" customHeight="1" x14ac:dyDescent="0.2">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2.75" customHeight="1" x14ac:dyDescent="0.2">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2.75" customHeight="1" x14ac:dyDescent="0.2">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2.75" customHeight="1" x14ac:dyDescent="0.2">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2.75" customHeight="1" x14ac:dyDescent="0.2">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2.75" customHeight="1" x14ac:dyDescent="0.2">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2.75" customHeight="1" x14ac:dyDescent="0.2">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2.75" customHeight="1" x14ac:dyDescent="0.2">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2.75" customHeight="1" x14ac:dyDescent="0.2">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2.75" customHeight="1" x14ac:dyDescent="0.2">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2.75" customHeight="1" x14ac:dyDescent="0.2">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2.75" customHeight="1" x14ac:dyDescent="0.2">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2.75" customHeight="1" x14ac:dyDescent="0.2">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2.75" customHeight="1" x14ac:dyDescent="0.2">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2.75" customHeight="1" x14ac:dyDescent="0.2">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2.75" customHeight="1" x14ac:dyDescent="0.2">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2.75" customHeight="1" x14ac:dyDescent="0.2">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2.75" customHeight="1" x14ac:dyDescent="0.2">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2.75" customHeight="1" x14ac:dyDescent="0.2">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2.75" customHeight="1" x14ac:dyDescent="0.2">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2.75" customHeight="1" x14ac:dyDescent="0.2">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2.75" customHeight="1" x14ac:dyDescent="0.2">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2.75" customHeight="1" x14ac:dyDescent="0.2">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2.75" customHeight="1" x14ac:dyDescent="0.2">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2.75" customHeight="1" x14ac:dyDescent="0.2">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2.75" customHeight="1" x14ac:dyDescent="0.2">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2.75" customHeight="1" x14ac:dyDescent="0.2">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2.75" customHeight="1" x14ac:dyDescent="0.2">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2.75" customHeight="1" x14ac:dyDescent="0.2">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2.75" customHeight="1" x14ac:dyDescent="0.2">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2.75" customHeight="1" x14ac:dyDescent="0.2">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2.75" customHeight="1" x14ac:dyDescent="0.2">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2.75" customHeight="1" x14ac:dyDescent="0.2">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2.75" customHeight="1" x14ac:dyDescent="0.2">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2.75" customHeight="1"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75" customHeight="1"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75" customHeight="1"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75" customHeight="1"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75" customHeight="1"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75" customHeight="1"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75" customHeight="1"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75" customHeight="1"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75" customHeight="1"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75" customHeight="1"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75" customHeight="1"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75" customHeight="1"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75" customHeight="1"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75" customHeight="1"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75" customHeight="1"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75" customHeight="1"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75" customHeight="1"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75" customHeight="1"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75" customHeight="1"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75" customHeight="1"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75" customHeight="1"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75" customHeight="1"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75" customHeight="1"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ustomHeight="1"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75" customHeight="1"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ustomHeight="1"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75" customHeight="1"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75" customHeight="1"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75" customHeight="1"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75" customHeight="1"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75" customHeight="1"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75" customHeight="1"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75" customHeight="1"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75" customHeight="1"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ustomHeight="1"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75" customHeight="1"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75" customHeight="1"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ustomHeight="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ustomHeight="1"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ustomHeight="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75" customHeight="1"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ustomHeight="1"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75" customHeight="1"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75" customHeight="1"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75" customHeight="1"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75"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75" customHeight="1"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75" customHeight="1"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75" customHeight="1"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75" customHeight="1"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75" customHeight="1"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75" customHeight="1"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ustomHeight="1"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ustomHeight="1"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75" customHeight="1"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ustomHeight="1"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ustomHeight="1"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ustomHeight="1"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ustomHeight="1"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ustomHeight="1"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ustomHeight="1"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ustomHeight="1"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ustomHeight="1"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ustomHeight="1"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ustomHeight="1"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ustomHeight="1"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ustomHeight="1"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ustomHeight="1"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ustomHeight="1"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ustomHeight="1"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ustomHeight="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ustomHeight="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7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7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75"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7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7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7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7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7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7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7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7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7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7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7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7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7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7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7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7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7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7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7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7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7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7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7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7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7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7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7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7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7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7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7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7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7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7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7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7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7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7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7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2.7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2.7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2.7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2.75" customHeight="1"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2.75" customHeight="1"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2.75" customHeight="1"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2.75" customHeight="1"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2.75" customHeight="1"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2.75" customHeight="1"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2.75" customHeight="1"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2.75" customHeight="1"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2.75" customHeight="1"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2.75" customHeight="1"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2.75" customHeight="1"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2.75" customHeight="1"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2.75" customHeight="1"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2.7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2.75" customHeight="1"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2.75" customHeight="1"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2.75" customHeight="1"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2.75" customHeight="1"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2.75" customHeight="1"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2.75" customHeight="1"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2.7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2.75" customHeight="1"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2.75" customHeight="1"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2.75" customHeight="1"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2.75" customHeight="1"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2.75" customHeight="1"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2.75" customHeight="1" x14ac:dyDescent="0.2">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2.75" customHeight="1" x14ac:dyDescent="0.2">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2.75" customHeight="1" x14ac:dyDescent="0.2">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2.75" customHeight="1" x14ac:dyDescent="0.2">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2.75" customHeight="1" x14ac:dyDescent="0.2">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2.75" customHeight="1" x14ac:dyDescent="0.2">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2.75" customHeight="1" x14ac:dyDescent="0.2">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2.75" customHeight="1"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2.75" customHeight="1" x14ac:dyDescent="0.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2.75" customHeight="1"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2.75" customHeight="1" x14ac:dyDescent="0.2">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2.75" customHeight="1"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2.75" customHeight="1" x14ac:dyDescent="0.2">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2.75" customHeight="1"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2.75" customHeight="1"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2.75" customHeight="1"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2.75" customHeight="1"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2.75" customHeight="1" x14ac:dyDescent="0.2">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2.75" customHeight="1"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2.75" customHeight="1"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2.75" customHeight="1"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2.75" customHeight="1"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2.75" customHeight="1"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2.75" customHeight="1" x14ac:dyDescent="0.2">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2.75" customHeight="1"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2.75" customHeight="1"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2.75" customHeight="1" x14ac:dyDescent="0.2">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2.75" customHeight="1"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2.75" customHeight="1" x14ac:dyDescent="0.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2.75" customHeight="1"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2.75" customHeight="1"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2.75" customHeight="1"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2.75" customHeight="1"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2.75" customHeight="1" x14ac:dyDescent="0.2">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2.75" customHeight="1"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2.75" customHeight="1"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2.75" customHeight="1" x14ac:dyDescent="0.2">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2.75" customHeight="1" x14ac:dyDescent="0.2">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2.75" customHeight="1" x14ac:dyDescent="0.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2.75" customHeight="1"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2.75" customHeight="1"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2.75" customHeight="1"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2.75" customHeight="1" x14ac:dyDescent="0.2">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2.75" customHeight="1"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2.75" customHeight="1" x14ac:dyDescent="0.2">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2.75" customHeight="1" x14ac:dyDescent="0.2">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2.75" customHeight="1" x14ac:dyDescent="0.2">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2.75" customHeight="1" x14ac:dyDescent="0.2">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2.7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2.75" customHeight="1" x14ac:dyDescent="0.2">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2.7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2.7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2.7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2.7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2.7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2.7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2.7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2.7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2.7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2.7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2.7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2.7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2.7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2.7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2.7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2.7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2.7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2.7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2.7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2.7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2.7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2.7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2.7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2.7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2.7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2.7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2.7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2.7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2.7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2.75"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2.75"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2.7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2.7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2.7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2.7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2.7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2.7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2.7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2.7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2.7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2.75"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2.75" customHeight="1"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2.75"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2.7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2.7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2.75"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2.7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2.75" customHeight="1"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2.75" customHeight="1"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2.75"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2.75"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2.75" customHeigh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2.7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2.7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2.75" customHeight="1"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2.75"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2.75"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2.7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2.75"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2.7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2.75"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2.75"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2.75" customHeight="1"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2.75" customHeight="1"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2.75" customHeight="1"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2.75" customHeight="1"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2.75" customHeight="1"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2.75" customHeight="1"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2.75" customHeight="1"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2.75"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2.75" customHeight="1"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2.75" customHeight="1"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2.75" customHeight="1"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2.75" customHeight="1"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2.75" customHeight="1"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2.75" customHeight="1"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2.75" customHeight="1"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2.75" customHeight="1"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2.75" customHeight="1"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2.75" customHeight="1"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2.75" customHeight="1"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2.75" customHeight="1"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2.75" customHeight="1"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2.75" customHeight="1"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2.75" customHeight="1"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2.75" customHeight="1"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2.75" customHeight="1"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2.75" customHeight="1"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2.75" customHeight="1"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2.75" customHeight="1"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2.75" customHeight="1"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2.75" customHeight="1"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2.75" customHeight="1"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2.75" customHeight="1"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2.75" customHeight="1"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2.75" customHeight="1"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2.75" customHeight="1"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2.75" customHeight="1"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2.75" customHeight="1"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2.75" customHeight="1"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2.75" customHeight="1"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2.75" customHeight="1"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2.75" customHeight="1"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2.75" customHeight="1"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2.75" customHeight="1"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2.75" customHeight="1"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2.75" customHeight="1"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2.75" customHeight="1"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2.75" customHeight="1"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2.75" customHeight="1"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2.75" customHeight="1"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2.75" customHeight="1"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2.75" customHeight="1"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2.75" customHeight="1"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2.75" customHeight="1"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2.75" customHeight="1"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2.75" customHeight="1"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2.75" customHeight="1"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2.75" customHeight="1"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2.75" customHeight="1"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2.75" customHeight="1"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2.75" customHeight="1"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2.75" customHeight="1"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2.75" customHeight="1"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2.75" customHeight="1"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2.75" customHeight="1"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2.75" customHeight="1"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2.75" customHeight="1"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2.75" customHeight="1"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2.75" customHeight="1"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2.75" customHeight="1"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2.75" customHeight="1"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2.75" customHeight="1"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2.75" customHeight="1"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2.75" customHeight="1"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2.75" customHeight="1"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2.75" customHeight="1"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2.75" customHeight="1"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2.75" customHeight="1"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2.75" customHeight="1"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2.75" customHeight="1"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2.75" customHeight="1"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2.75" customHeight="1"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2.75" customHeight="1"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2.75" customHeight="1"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2.75" customHeight="1"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2.75" customHeight="1"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2.75" customHeight="1"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2.75" customHeight="1"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2.75" customHeight="1"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2.75" customHeight="1"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2.75" customHeight="1"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2.75" customHeight="1"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2.75" customHeight="1"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2.75" customHeight="1"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2.75" customHeight="1"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2.75" customHeight="1"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2.75" customHeight="1"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2.75" customHeight="1"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2.75" customHeight="1"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2.75" customHeight="1"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2.75" customHeight="1"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2.75" customHeight="1"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2.75" customHeight="1"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2.75" customHeight="1"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2.75" customHeight="1"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2.75" customHeight="1"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2.75" customHeight="1"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2.75" customHeight="1"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2.75" customHeight="1"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2.75" customHeight="1"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2.75" customHeight="1"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2.75" customHeight="1"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2.75" customHeight="1"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2.75" customHeight="1"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2.75" customHeight="1"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2.75" customHeight="1"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2.75" customHeight="1"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2.75" customHeight="1"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2.75" customHeight="1"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2.75" customHeight="1"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2.75" customHeight="1"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2.75" customHeight="1"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2.75" customHeight="1"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2.75" customHeight="1"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2.75" customHeight="1"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2.75" customHeight="1"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2.75" customHeight="1"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2.75" customHeight="1"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2.75" customHeight="1"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2.75" customHeight="1"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2.75" customHeight="1"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2.75" customHeight="1"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2.75" customHeight="1"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2.75" customHeight="1"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2.75" customHeight="1"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2.75" customHeight="1"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2.75" customHeight="1"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2.75" customHeight="1"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2.75" customHeight="1"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2.75" customHeight="1"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2.75" customHeight="1"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2.75" customHeight="1"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2.75" customHeight="1" x14ac:dyDescent="0.2">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2.75" customHeight="1"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2.75" customHeight="1" x14ac:dyDescent="0.2">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2.75" customHeight="1" x14ac:dyDescent="0.2">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2.75" customHeight="1" x14ac:dyDescent="0.2">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2.75" customHeight="1"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2.75" customHeight="1"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2.75" customHeight="1" x14ac:dyDescent="0.2">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2.75" customHeight="1" x14ac:dyDescent="0.2">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2.75" customHeight="1" x14ac:dyDescent="0.2">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2.75" customHeight="1" x14ac:dyDescent="0.2">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2.75" customHeight="1" x14ac:dyDescent="0.2">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2.75" customHeight="1" x14ac:dyDescent="0.2">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2.75" customHeight="1" x14ac:dyDescent="0.2">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2.75" customHeight="1"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2.75" customHeight="1" x14ac:dyDescent="0.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2.75" customHeight="1"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2.75" customHeight="1" x14ac:dyDescent="0.2">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2.75" customHeight="1" x14ac:dyDescent="0.2">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2.75" customHeight="1"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2.75" customHeight="1"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2.75" customHeight="1" x14ac:dyDescent="0.2">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2.75" customHeight="1" x14ac:dyDescent="0.2">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2.75" customHeight="1" x14ac:dyDescent="0.2">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2.75" customHeight="1"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2.75" customHeight="1" x14ac:dyDescent="0.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2.75" customHeight="1" x14ac:dyDescent="0.2">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2.75" customHeight="1" x14ac:dyDescent="0.2">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2.75" customHeight="1" x14ac:dyDescent="0.2">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2.75" customHeight="1" x14ac:dyDescent="0.2">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2.75" customHeight="1" x14ac:dyDescent="0.2">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2.75" customHeight="1" x14ac:dyDescent="0.2">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2.75" customHeight="1" x14ac:dyDescent="0.2">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2.75" customHeight="1" x14ac:dyDescent="0.2">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2.75" customHeight="1"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2.75" customHeight="1"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2.75" customHeight="1" x14ac:dyDescent="0.2">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2.75" customHeight="1"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2.75" customHeight="1" x14ac:dyDescent="0.2">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2.75" customHeight="1" x14ac:dyDescent="0.2">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2.75" customHeight="1" x14ac:dyDescent="0.2">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2.75" customHeight="1" x14ac:dyDescent="0.2">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2.75" customHeight="1" x14ac:dyDescent="0.2">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2.75" customHeight="1" x14ac:dyDescent="0.2">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2.75" customHeight="1" x14ac:dyDescent="0.2">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2.75" customHeight="1"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2.75" customHeight="1"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2.75" customHeight="1" x14ac:dyDescent="0.2">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2.75" customHeight="1" x14ac:dyDescent="0.2">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2.75" customHeight="1" x14ac:dyDescent="0.2">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2.75" customHeight="1" x14ac:dyDescent="0.2">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2.75" customHeight="1" x14ac:dyDescent="0.2">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2.75" customHeight="1" x14ac:dyDescent="0.2">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2.75" customHeight="1" x14ac:dyDescent="0.2">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2.75" customHeight="1" x14ac:dyDescent="0.2">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2.75" customHeight="1" x14ac:dyDescent="0.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2.75" customHeight="1"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2.75" customHeight="1" x14ac:dyDescent="0.2">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2.75" customHeight="1" x14ac:dyDescent="0.2">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2.75" customHeight="1" x14ac:dyDescent="0.2">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2.75" customHeight="1" x14ac:dyDescent="0.2">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2.75" customHeight="1" x14ac:dyDescent="0.2">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2.75" customHeight="1"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2.75" customHeight="1" x14ac:dyDescent="0.2">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2.75" customHeight="1" x14ac:dyDescent="0.2">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2.75" customHeight="1" x14ac:dyDescent="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2.75" customHeight="1" x14ac:dyDescent="0.2">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2.75" customHeight="1" x14ac:dyDescent="0.2">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2.75" customHeight="1" x14ac:dyDescent="0.2">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2.75" customHeight="1" x14ac:dyDescent="0.2">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2.75" customHeight="1"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2.75" customHeight="1" x14ac:dyDescent="0.2">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2.75" customHeight="1" x14ac:dyDescent="0.2">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2.75" customHeight="1" x14ac:dyDescent="0.2">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2.75" customHeight="1" x14ac:dyDescent="0.2">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2.75" customHeight="1" x14ac:dyDescent="0.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2.75" customHeight="1" x14ac:dyDescent="0.2">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2.75" customHeight="1" x14ac:dyDescent="0.2">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2.75" customHeight="1" x14ac:dyDescent="0.2">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2.75" customHeight="1"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2.75" customHeight="1" x14ac:dyDescent="0.2">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2.75" customHeight="1" x14ac:dyDescent="0.2">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2.75" customHeight="1" x14ac:dyDescent="0.2">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2.75" customHeight="1" x14ac:dyDescent="0.2">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2.75" customHeight="1" x14ac:dyDescent="0.2">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2.75" customHeight="1" x14ac:dyDescent="0.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2.75" customHeight="1" x14ac:dyDescent="0.2">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2.75" customHeight="1" x14ac:dyDescent="0.2">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2.75" customHeight="1" x14ac:dyDescent="0.2">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2.75" customHeight="1" x14ac:dyDescent="0.2">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2.75" customHeight="1" x14ac:dyDescent="0.2">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2.75" customHeight="1" x14ac:dyDescent="0.2">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2.75" customHeight="1" x14ac:dyDescent="0.2">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2.75" customHeight="1" x14ac:dyDescent="0.2">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2.75" customHeight="1" x14ac:dyDescent="0.2">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2.75" customHeight="1" x14ac:dyDescent="0.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2.75" customHeight="1"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2.75" customHeight="1" x14ac:dyDescent="0.2">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2.75" customHeight="1" x14ac:dyDescent="0.2">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2.75" customHeight="1" x14ac:dyDescent="0.2">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2.75" customHeight="1" x14ac:dyDescent="0.2">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2.75" customHeight="1" x14ac:dyDescent="0.2">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2.75" customHeight="1" x14ac:dyDescent="0.2">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2.75" customHeight="1" x14ac:dyDescent="0.2">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2.75" customHeight="1" x14ac:dyDescent="0.2">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2.75" customHeight="1" x14ac:dyDescent="0.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2.75" customHeight="1" x14ac:dyDescent="0.2">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2.75" customHeight="1" x14ac:dyDescent="0.2">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2.75" customHeight="1" x14ac:dyDescent="0.2">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2.75" customHeight="1" x14ac:dyDescent="0.2">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2.75" customHeight="1" x14ac:dyDescent="0.2">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2.75" customHeight="1" x14ac:dyDescent="0.2">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2.75" customHeight="1" x14ac:dyDescent="0.2">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2.75" customHeight="1" x14ac:dyDescent="0.2">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2.75" customHeight="1" x14ac:dyDescent="0.2">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2.75" customHeight="1" x14ac:dyDescent="0.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2.75" customHeight="1" x14ac:dyDescent="0.2">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2.75" customHeight="1" x14ac:dyDescent="0.2">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2.75" customHeight="1" x14ac:dyDescent="0.2">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2.75" customHeight="1" x14ac:dyDescent="0.2">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2.75" customHeight="1" x14ac:dyDescent="0.2">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2.75" customHeight="1" x14ac:dyDescent="0.2">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2.75" customHeight="1" x14ac:dyDescent="0.2">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2.75" customHeight="1" x14ac:dyDescent="0.2">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2.75" customHeight="1" x14ac:dyDescent="0.2">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2.75" customHeight="1" x14ac:dyDescent="0.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2.75" customHeight="1" x14ac:dyDescent="0.2">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2.75" customHeight="1" x14ac:dyDescent="0.2">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2.75" customHeight="1" x14ac:dyDescent="0.2">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2.75" customHeight="1" x14ac:dyDescent="0.2">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2.75" customHeight="1" x14ac:dyDescent="0.2">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2.75" customHeight="1" x14ac:dyDescent="0.2">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2.75" customHeight="1" x14ac:dyDescent="0.2">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2.75" customHeight="1" x14ac:dyDescent="0.2">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2.75" customHeight="1" x14ac:dyDescent="0.2">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2.75" customHeight="1" x14ac:dyDescent="0.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2.75" customHeight="1" x14ac:dyDescent="0.2">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2.75" customHeight="1" x14ac:dyDescent="0.2">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2.75" customHeight="1" x14ac:dyDescent="0.2">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2.75" customHeight="1" x14ac:dyDescent="0.2">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2.75" customHeight="1" x14ac:dyDescent="0.2">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2.75" customHeight="1" x14ac:dyDescent="0.2">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2.75" customHeight="1" x14ac:dyDescent="0.2">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2.75" customHeight="1" x14ac:dyDescent="0.2">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2.75" customHeight="1" x14ac:dyDescent="0.2">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2.75" customHeight="1" x14ac:dyDescent="0.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2.75" customHeight="1" x14ac:dyDescent="0.2">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2.75" customHeight="1" x14ac:dyDescent="0.2">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2.75" customHeight="1" x14ac:dyDescent="0.2">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2.75" customHeight="1" x14ac:dyDescent="0.2">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2.75" customHeight="1" x14ac:dyDescent="0.2">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2.75" customHeight="1" x14ac:dyDescent="0.2">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2.75" customHeight="1" x14ac:dyDescent="0.2">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2.75" customHeight="1" x14ac:dyDescent="0.2">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2.75" customHeight="1" x14ac:dyDescent="0.2">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2.75" customHeight="1" x14ac:dyDescent="0.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2.75" customHeight="1" x14ac:dyDescent="0.2">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2.75" customHeight="1" x14ac:dyDescent="0.2">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2.75" customHeight="1" x14ac:dyDescent="0.2">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2.75" customHeight="1" x14ac:dyDescent="0.2">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2.75" customHeight="1" x14ac:dyDescent="0.2">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2.75" customHeight="1" x14ac:dyDescent="0.2">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2.75" customHeight="1" x14ac:dyDescent="0.2">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2.75" customHeight="1" x14ac:dyDescent="0.2">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2.75" customHeight="1" x14ac:dyDescent="0.2">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2.75" customHeight="1" x14ac:dyDescent="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2.75" customHeight="1" x14ac:dyDescent="0.2">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2.75" customHeight="1" x14ac:dyDescent="0.2">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2.75" customHeight="1" x14ac:dyDescent="0.2">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2.75" customHeight="1" x14ac:dyDescent="0.2">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2.75" customHeight="1" x14ac:dyDescent="0.2">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2.75" customHeight="1" x14ac:dyDescent="0.2">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2.75" customHeight="1" x14ac:dyDescent="0.2">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2.75" customHeight="1" x14ac:dyDescent="0.2">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2.75" customHeight="1" x14ac:dyDescent="0.2">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2.75" customHeight="1" x14ac:dyDescent="0.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2.75" customHeight="1" x14ac:dyDescent="0.2">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2.75" customHeight="1" x14ac:dyDescent="0.2">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2.75" customHeight="1" x14ac:dyDescent="0.2">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2.75" customHeight="1" x14ac:dyDescent="0.2">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2.75" customHeight="1" x14ac:dyDescent="0.2">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2.75" customHeight="1" x14ac:dyDescent="0.2">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2.75" customHeight="1" x14ac:dyDescent="0.2">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2.75" customHeight="1" x14ac:dyDescent="0.2">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2.75" customHeight="1" x14ac:dyDescent="0.2">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2.75" customHeight="1" x14ac:dyDescent="0.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2.75" customHeight="1" x14ac:dyDescent="0.2">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2.75" customHeight="1" x14ac:dyDescent="0.2">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2.75" customHeight="1" x14ac:dyDescent="0.2">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2.75" customHeight="1" x14ac:dyDescent="0.2">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2.75" customHeight="1" x14ac:dyDescent="0.2">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2.75" customHeight="1" x14ac:dyDescent="0.2">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2.75" customHeight="1" x14ac:dyDescent="0.2">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2.75" customHeight="1" x14ac:dyDescent="0.2">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2.75" customHeight="1" x14ac:dyDescent="0.2">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2.75" customHeight="1" x14ac:dyDescent="0.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2.75" customHeight="1" x14ac:dyDescent="0.2">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2.75" customHeight="1" x14ac:dyDescent="0.2">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2.75" customHeight="1" x14ac:dyDescent="0.2">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2.75" customHeight="1" x14ac:dyDescent="0.2">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2.75" customHeight="1" x14ac:dyDescent="0.2">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2.75" customHeight="1" x14ac:dyDescent="0.2">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2.75" customHeight="1" x14ac:dyDescent="0.2">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2.75" customHeight="1" x14ac:dyDescent="0.2">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2.75" customHeight="1" x14ac:dyDescent="0.2">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2.75" customHeight="1" x14ac:dyDescent="0.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2.75" customHeight="1" x14ac:dyDescent="0.2">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2.75" customHeight="1" x14ac:dyDescent="0.2">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2.75" customHeight="1" x14ac:dyDescent="0.2">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2.75" customHeight="1" x14ac:dyDescent="0.2">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2.75" customHeight="1" x14ac:dyDescent="0.2">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2.75" customHeight="1" x14ac:dyDescent="0.2">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2.75" customHeight="1" x14ac:dyDescent="0.2">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2.75" customHeight="1" x14ac:dyDescent="0.2">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2.75" customHeight="1" x14ac:dyDescent="0.2">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2.75" customHeight="1" x14ac:dyDescent="0.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2.75" customHeight="1" x14ac:dyDescent="0.2">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2.75" customHeight="1" x14ac:dyDescent="0.2">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2.75" customHeight="1" x14ac:dyDescent="0.2">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2.75" customHeight="1" x14ac:dyDescent="0.2">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2.75" customHeight="1" x14ac:dyDescent="0.2">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2.75" customHeight="1" x14ac:dyDescent="0.2">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2.75" customHeight="1" x14ac:dyDescent="0.2">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2.75" customHeight="1" x14ac:dyDescent="0.2">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2.75" customHeight="1" x14ac:dyDescent="0.2">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2.75" customHeight="1" x14ac:dyDescent="0.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2.75" customHeight="1" x14ac:dyDescent="0.2">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2.75" customHeight="1" x14ac:dyDescent="0.2">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2.75" customHeight="1" x14ac:dyDescent="0.2">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2.75" customHeight="1" x14ac:dyDescent="0.2">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2.75" customHeight="1" x14ac:dyDescent="0.2">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2.75" customHeight="1" x14ac:dyDescent="0.2">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2.75" customHeight="1" x14ac:dyDescent="0.2">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2.75" customHeight="1" x14ac:dyDescent="0.2">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2.75" customHeight="1" x14ac:dyDescent="0.2">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2.75" customHeight="1" x14ac:dyDescent="0.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2.75" customHeight="1" x14ac:dyDescent="0.2">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2.75" customHeight="1" x14ac:dyDescent="0.2">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2.75" customHeight="1" x14ac:dyDescent="0.2">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2.75" customHeight="1" x14ac:dyDescent="0.2">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2.75" customHeight="1" x14ac:dyDescent="0.2">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2.75" customHeight="1" x14ac:dyDescent="0.2">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2.75" customHeight="1" x14ac:dyDescent="0.2">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2.75" customHeight="1" x14ac:dyDescent="0.2">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2.75" customHeight="1" x14ac:dyDescent="0.2">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2.75" customHeight="1" x14ac:dyDescent="0.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2.75" customHeight="1" x14ac:dyDescent="0.2">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2.75" customHeight="1" x14ac:dyDescent="0.2">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2.75" customHeight="1" x14ac:dyDescent="0.2">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2.75" customHeight="1" x14ac:dyDescent="0.2">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2.75" customHeight="1" x14ac:dyDescent="0.2">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2.75" customHeight="1" x14ac:dyDescent="0.2">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2.75" customHeight="1" x14ac:dyDescent="0.2">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2.75" customHeight="1" x14ac:dyDescent="0.2">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2.75" customHeight="1" x14ac:dyDescent="0.2">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2.75" customHeight="1" x14ac:dyDescent="0.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2.75" customHeight="1" x14ac:dyDescent="0.2">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2.75" customHeight="1" x14ac:dyDescent="0.2">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2.75" customHeight="1" x14ac:dyDescent="0.2">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2.75" customHeight="1" x14ac:dyDescent="0.2">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2.75" customHeight="1" x14ac:dyDescent="0.2">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2.75" customHeight="1" x14ac:dyDescent="0.2">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2.75" customHeight="1" x14ac:dyDescent="0.2">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2.75" customHeight="1" x14ac:dyDescent="0.2">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2.75" customHeight="1" x14ac:dyDescent="0.2">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2.75" customHeight="1" x14ac:dyDescent="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2.75" customHeight="1" x14ac:dyDescent="0.2">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2.75" customHeight="1" x14ac:dyDescent="0.2">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2.75" customHeight="1" x14ac:dyDescent="0.2">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2.75" customHeight="1" x14ac:dyDescent="0.2">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2.75" customHeight="1" x14ac:dyDescent="0.2">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2.75" customHeight="1" x14ac:dyDescent="0.2">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2.75" customHeight="1" x14ac:dyDescent="0.2">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2.75" customHeight="1" x14ac:dyDescent="0.2">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2.75" customHeight="1" x14ac:dyDescent="0.2">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2.75" customHeight="1" x14ac:dyDescent="0.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2.75" customHeight="1" x14ac:dyDescent="0.2">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2.75" customHeight="1" x14ac:dyDescent="0.2">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2.75" customHeight="1" x14ac:dyDescent="0.2">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2.75" customHeight="1" x14ac:dyDescent="0.2">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2.75" customHeight="1" x14ac:dyDescent="0.2">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2.75" customHeight="1" x14ac:dyDescent="0.2">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2.75" customHeight="1" x14ac:dyDescent="0.2">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2.75" customHeight="1" x14ac:dyDescent="0.2">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2.75" customHeight="1" x14ac:dyDescent="0.2">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2.75" customHeight="1" x14ac:dyDescent="0.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2.75" customHeight="1" x14ac:dyDescent="0.2">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2.75" customHeight="1" x14ac:dyDescent="0.2">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2.75" customHeight="1" x14ac:dyDescent="0.2">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2.75" customHeight="1" x14ac:dyDescent="0.2">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2.75" customHeight="1" x14ac:dyDescent="0.2">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2.75" customHeight="1" x14ac:dyDescent="0.2">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2.75" customHeight="1" x14ac:dyDescent="0.2">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2.75" customHeight="1" x14ac:dyDescent="0.2">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2.75" customHeight="1" x14ac:dyDescent="0.2">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2.75" customHeight="1" x14ac:dyDescent="0.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2.75" customHeight="1" x14ac:dyDescent="0.2">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2.75" customHeight="1" x14ac:dyDescent="0.2">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2.75" customHeight="1" x14ac:dyDescent="0.2">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2.75" customHeight="1" x14ac:dyDescent="0.2">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2.75" customHeight="1" x14ac:dyDescent="0.2">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2.75" customHeight="1" x14ac:dyDescent="0.2">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2.75" customHeight="1" x14ac:dyDescent="0.2">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2.75" customHeight="1" x14ac:dyDescent="0.2">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2.75" customHeight="1" x14ac:dyDescent="0.2">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2.75" customHeight="1" x14ac:dyDescent="0.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2.75" customHeight="1" x14ac:dyDescent="0.2">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2.75" customHeight="1" x14ac:dyDescent="0.2">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2.75" customHeight="1" x14ac:dyDescent="0.2">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2.75" customHeight="1" x14ac:dyDescent="0.2">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2.75" customHeight="1" x14ac:dyDescent="0.2">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2.75" customHeight="1" x14ac:dyDescent="0.2">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2.75" customHeight="1" x14ac:dyDescent="0.2">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2.75" customHeight="1" x14ac:dyDescent="0.2">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2.75" customHeight="1" x14ac:dyDescent="0.2">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2.75" customHeight="1" x14ac:dyDescent="0.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2.75" customHeight="1" x14ac:dyDescent="0.2">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2.75" customHeight="1" x14ac:dyDescent="0.2">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2.75" customHeight="1" x14ac:dyDescent="0.2">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2.75" customHeight="1" x14ac:dyDescent="0.2">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2.75" customHeight="1" x14ac:dyDescent="0.2">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2.75" customHeight="1" x14ac:dyDescent="0.2">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2.75" customHeight="1" x14ac:dyDescent="0.2">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2.75" customHeight="1" x14ac:dyDescent="0.2">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2.75" customHeight="1" x14ac:dyDescent="0.2">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2.75" customHeight="1" x14ac:dyDescent="0.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2.75" customHeight="1" x14ac:dyDescent="0.2">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2.75" customHeight="1" x14ac:dyDescent="0.2">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2.75" customHeight="1" x14ac:dyDescent="0.2">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2.75" customHeight="1" x14ac:dyDescent="0.2">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2.75" customHeight="1" x14ac:dyDescent="0.2">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2.75" customHeight="1" x14ac:dyDescent="0.2">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2.75" customHeight="1" x14ac:dyDescent="0.2">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2.75" customHeight="1" x14ac:dyDescent="0.2">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2.75" customHeight="1" x14ac:dyDescent="0.2">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2.75" customHeight="1" x14ac:dyDescent="0.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2.75" customHeight="1" x14ac:dyDescent="0.2">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2.75" customHeight="1" x14ac:dyDescent="0.2">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2.75" customHeight="1" x14ac:dyDescent="0.2">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2.75" customHeight="1" x14ac:dyDescent="0.2">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2.75" customHeight="1" x14ac:dyDescent="0.2">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2.75" customHeight="1" x14ac:dyDescent="0.2">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2.75" customHeight="1" x14ac:dyDescent="0.2">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2.75" customHeight="1" x14ac:dyDescent="0.2">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2.75" customHeight="1" x14ac:dyDescent="0.2">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2.75" customHeight="1" x14ac:dyDescent="0.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2.75" customHeight="1" x14ac:dyDescent="0.2">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2.75" customHeight="1" x14ac:dyDescent="0.2">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2.75" customHeight="1" x14ac:dyDescent="0.2">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2.75" customHeight="1" x14ac:dyDescent="0.2">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2.75" customHeight="1" x14ac:dyDescent="0.2">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2.75" customHeight="1" x14ac:dyDescent="0.2">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2.75" customHeight="1" x14ac:dyDescent="0.2">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2.75" customHeight="1" x14ac:dyDescent="0.2">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2.75" customHeight="1" x14ac:dyDescent="0.2">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2.75" customHeight="1" x14ac:dyDescent="0.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2.75" customHeight="1" x14ac:dyDescent="0.2">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2.75" customHeight="1" x14ac:dyDescent="0.2">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2.75" customHeight="1" x14ac:dyDescent="0.2">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2.75" customHeight="1" x14ac:dyDescent="0.2">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2.75" customHeight="1" x14ac:dyDescent="0.2">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2.75" customHeight="1" x14ac:dyDescent="0.2">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2.75" customHeight="1" x14ac:dyDescent="0.2">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2.75" customHeight="1" x14ac:dyDescent="0.2">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2.75" customHeight="1" x14ac:dyDescent="0.2">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2.75" customHeight="1" x14ac:dyDescent="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2.75" customHeight="1" x14ac:dyDescent="0.2">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2.75" customHeight="1" x14ac:dyDescent="0.2">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2.75" customHeight="1" x14ac:dyDescent="0.2">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2.75" customHeight="1" x14ac:dyDescent="0.2">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2.75" customHeight="1" x14ac:dyDescent="0.2">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2.75" customHeight="1" x14ac:dyDescent="0.2">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2.75" customHeight="1" x14ac:dyDescent="0.2">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2.75" customHeight="1" x14ac:dyDescent="0.2">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2.75" customHeight="1" x14ac:dyDescent="0.2">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2.75" customHeight="1" x14ac:dyDescent="0.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2.75" customHeight="1" x14ac:dyDescent="0.2">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2.75" customHeight="1" x14ac:dyDescent="0.2">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2.75" customHeight="1" x14ac:dyDescent="0.2">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2.75" customHeight="1" x14ac:dyDescent="0.2">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2.75" customHeight="1" x14ac:dyDescent="0.2">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2.75" customHeight="1" x14ac:dyDescent="0.2">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2.75" customHeight="1" x14ac:dyDescent="0.2">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2.75" customHeight="1" x14ac:dyDescent="0.2">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2.75" customHeight="1" x14ac:dyDescent="0.2">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2.75" customHeight="1" x14ac:dyDescent="0.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2.75" customHeight="1" x14ac:dyDescent="0.2">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2.75" customHeight="1" x14ac:dyDescent="0.2">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2.75" customHeight="1" x14ac:dyDescent="0.2">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2.75" customHeight="1" x14ac:dyDescent="0.2">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2.75" customHeight="1" x14ac:dyDescent="0.2">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2.75" customHeight="1" x14ac:dyDescent="0.2">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2.75" customHeight="1" x14ac:dyDescent="0.2">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2.75" customHeight="1" x14ac:dyDescent="0.2">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2.75" customHeight="1" x14ac:dyDescent="0.2">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2.75" customHeight="1" x14ac:dyDescent="0.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2.75" customHeight="1" x14ac:dyDescent="0.2">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2.75" customHeight="1" x14ac:dyDescent="0.2">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2.75" customHeight="1" x14ac:dyDescent="0.2">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2.75" customHeight="1" x14ac:dyDescent="0.2">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2.75" customHeight="1" x14ac:dyDescent="0.2">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2.75" customHeight="1" x14ac:dyDescent="0.2">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2.75" customHeight="1" x14ac:dyDescent="0.2">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2.75" customHeight="1" x14ac:dyDescent="0.2">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2.75" customHeight="1" x14ac:dyDescent="0.2">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2.75" customHeight="1" x14ac:dyDescent="0.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2.75" customHeight="1" x14ac:dyDescent="0.2">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2.75" customHeight="1" x14ac:dyDescent="0.2">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2.75" customHeight="1" x14ac:dyDescent="0.2">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2.75" customHeight="1" x14ac:dyDescent="0.2">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2.75" customHeight="1" x14ac:dyDescent="0.2">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2.75" customHeight="1" x14ac:dyDescent="0.2">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2.75" customHeight="1" x14ac:dyDescent="0.2">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2.75" customHeight="1" x14ac:dyDescent="0.2">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2.75" customHeight="1" x14ac:dyDescent="0.2">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2.75" customHeight="1" x14ac:dyDescent="0.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2.75" customHeight="1" x14ac:dyDescent="0.2">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2.75" customHeight="1" x14ac:dyDescent="0.2">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2.75" customHeight="1" x14ac:dyDescent="0.2">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2.75" customHeight="1" x14ac:dyDescent="0.2">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2.75" customHeight="1" x14ac:dyDescent="0.2">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2.75" customHeight="1" x14ac:dyDescent="0.2">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2.75" customHeight="1" x14ac:dyDescent="0.2">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2.75" customHeight="1" x14ac:dyDescent="0.2">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2.75" customHeight="1" x14ac:dyDescent="0.2">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2.75" customHeight="1" x14ac:dyDescent="0.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2.75" customHeight="1" x14ac:dyDescent="0.2">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2.75" customHeight="1" x14ac:dyDescent="0.2">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2.75" customHeight="1" x14ac:dyDescent="0.2">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2.75" customHeight="1" x14ac:dyDescent="0.2">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2.75" customHeight="1" x14ac:dyDescent="0.2">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2.75" customHeight="1" x14ac:dyDescent="0.2">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2.75" customHeight="1" x14ac:dyDescent="0.2">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2.75" customHeight="1" x14ac:dyDescent="0.2">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2.75" customHeight="1" x14ac:dyDescent="0.2">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2.75" customHeight="1" x14ac:dyDescent="0.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2.75" customHeight="1" x14ac:dyDescent="0.2">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2.75" customHeight="1" x14ac:dyDescent="0.2">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2.75" customHeight="1" x14ac:dyDescent="0.2">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2.75" customHeight="1" x14ac:dyDescent="0.2">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2.75" customHeight="1" x14ac:dyDescent="0.2">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2.75" customHeight="1" x14ac:dyDescent="0.2">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2.75" customHeight="1" x14ac:dyDescent="0.2">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2.75" customHeight="1" x14ac:dyDescent="0.2">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2.75" customHeight="1" x14ac:dyDescent="0.2">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2.75" customHeight="1" x14ac:dyDescent="0.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2.75" customHeight="1" x14ac:dyDescent="0.2">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2.75" customHeight="1" x14ac:dyDescent="0.2">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2.75" customHeight="1" x14ac:dyDescent="0.2">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2.75" customHeight="1" x14ac:dyDescent="0.2">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2.75" customHeight="1" x14ac:dyDescent="0.2">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2.75" customHeight="1" x14ac:dyDescent="0.2">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2.75" customHeight="1" x14ac:dyDescent="0.2">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2.75" customHeight="1" x14ac:dyDescent="0.2">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2.75" customHeight="1" x14ac:dyDescent="0.2">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2.75" customHeight="1" x14ac:dyDescent="0.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2.75" customHeight="1" x14ac:dyDescent="0.2">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2.75" customHeight="1" x14ac:dyDescent="0.2">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2.75" customHeight="1" x14ac:dyDescent="0.2">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2.75" customHeight="1" x14ac:dyDescent="0.2">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2.75" customHeight="1" x14ac:dyDescent="0.2">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2.75" customHeight="1" x14ac:dyDescent="0.2">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2.75" customHeight="1" x14ac:dyDescent="0.2">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2.75" customHeight="1" x14ac:dyDescent="0.2">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5">
    <mergeCell ref="A1:E1"/>
    <mergeCell ref="A2:E2"/>
    <mergeCell ref="A3:E3"/>
    <mergeCell ref="B38:C38"/>
    <mergeCell ref="B43:C43"/>
  </mergeCells>
  <printOptions horizontalCentered="1"/>
  <pageMargins left="0.19685039370078741" right="0.19685039370078741" top="0.59055118110236227" bottom="0.59055118110236227" header="0" footer="0"/>
  <pageSetup paperSize="9"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5A5A5"/>
    <pageSetUpPr fitToPage="1"/>
  </sheetPr>
  <dimension ref="A1:Z1000"/>
  <sheetViews>
    <sheetView showGridLines="0" workbookViewId="0">
      <pane xSplit="2" ySplit="4" topLeftCell="C5" activePane="bottomRight" state="frozen"/>
      <selection pane="topRight" activeCell="C1" sqref="C1"/>
      <selection pane="bottomLeft" activeCell="A5" sqref="A5"/>
      <selection pane="bottomRight" activeCell="C5" sqref="C5"/>
    </sheetView>
  </sheetViews>
  <sheetFormatPr defaultColWidth="12.5703125" defaultRowHeight="15" customHeight="1" x14ac:dyDescent="0.2"/>
  <cols>
    <col min="1" max="1" width="7.42578125" customWidth="1"/>
    <col min="2" max="2" width="25" customWidth="1"/>
    <col min="3" max="14" width="12.42578125" customWidth="1"/>
    <col min="15" max="16" width="12" customWidth="1"/>
    <col min="17" max="18" width="9.140625" customWidth="1"/>
    <col min="19" max="19" width="10.140625" customWidth="1"/>
    <col min="20" max="26" width="9.140625" customWidth="1"/>
  </cols>
  <sheetData>
    <row r="1" spans="1:26" ht="27.75" customHeight="1" x14ac:dyDescent="0.2">
      <c r="A1" s="384" t="str">
        <f>Capa!A1</f>
        <v>Contrato de Gestão nº. 10/23 celebrado entre a Secretaria do Estado de Justiça e Segurança Pública - SEJUSP e o Polo de Evolução de Medidas Socioeducativas - PEMSE</v>
      </c>
      <c r="B1" s="385"/>
      <c r="C1" s="385"/>
      <c r="D1" s="385"/>
      <c r="E1" s="385"/>
      <c r="F1" s="385"/>
      <c r="G1" s="385"/>
      <c r="H1" s="385"/>
      <c r="I1" s="385"/>
      <c r="J1" s="385"/>
      <c r="K1" s="385"/>
      <c r="L1" s="385"/>
      <c r="M1" s="385"/>
      <c r="N1" s="385"/>
      <c r="O1" s="385"/>
      <c r="P1" s="386"/>
      <c r="Q1" s="154"/>
      <c r="R1" s="154"/>
      <c r="S1" s="154"/>
      <c r="T1" s="154"/>
      <c r="U1" s="154"/>
      <c r="V1" s="154"/>
      <c r="W1" s="154"/>
      <c r="X1" s="154"/>
      <c r="Y1" s="154"/>
      <c r="Z1" s="154"/>
    </row>
    <row r="2" spans="1:26" ht="19.5" customHeight="1" x14ac:dyDescent="0.2">
      <c r="A2" s="384" t="str">
        <f>Capa!A3</f>
        <v>2º Relatório Gerencial Financeiro</v>
      </c>
      <c r="B2" s="385"/>
      <c r="C2" s="385"/>
      <c r="D2" s="385"/>
      <c r="E2" s="385"/>
      <c r="F2" s="385"/>
      <c r="G2" s="385"/>
      <c r="H2" s="385"/>
      <c r="I2" s="385"/>
      <c r="J2" s="385"/>
      <c r="K2" s="385"/>
      <c r="L2" s="385"/>
      <c r="M2" s="385"/>
      <c r="N2" s="385"/>
      <c r="O2" s="385"/>
      <c r="P2" s="386"/>
      <c r="Q2" s="154"/>
      <c r="R2" s="154"/>
      <c r="S2" s="154"/>
      <c r="T2" s="154"/>
      <c r="U2" s="154"/>
      <c r="V2" s="154"/>
      <c r="W2" s="154"/>
      <c r="X2" s="154"/>
      <c r="Y2" s="154"/>
      <c r="Z2" s="154"/>
    </row>
    <row r="3" spans="1:26" ht="19.5" customHeight="1" x14ac:dyDescent="0.2">
      <c r="A3" s="410" t="s">
        <v>145</v>
      </c>
      <c r="B3" s="403"/>
      <c r="C3" s="403"/>
      <c r="D3" s="403"/>
      <c r="E3" s="403"/>
      <c r="F3" s="403"/>
      <c r="G3" s="403"/>
      <c r="H3" s="403"/>
      <c r="I3" s="403"/>
      <c r="J3" s="403"/>
      <c r="K3" s="403"/>
      <c r="L3" s="403"/>
      <c r="M3" s="403"/>
      <c r="N3" s="403"/>
      <c r="O3" s="403"/>
      <c r="P3" s="404"/>
      <c r="Q3" s="154"/>
      <c r="R3" s="154"/>
      <c r="S3" s="154"/>
      <c r="T3" s="154"/>
      <c r="U3" s="154"/>
      <c r="V3" s="154"/>
      <c r="W3" s="154"/>
      <c r="X3" s="154"/>
      <c r="Y3" s="154"/>
      <c r="Z3" s="154"/>
    </row>
    <row r="4" spans="1:26" ht="30" customHeight="1" x14ac:dyDescent="0.2">
      <c r="A4" s="155"/>
      <c r="B4" s="155"/>
      <c r="C4" s="156">
        <f>Resumo!C4</f>
        <v>45292</v>
      </c>
      <c r="D4" s="156">
        <f>Resumo!D4</f>
        <v>45323</v>
      </c>
      <c r="E4" s="156">
        <f>Resumo!E4</f>
        <v>45352</v>
      </c>
      <c r="F4" s="156">
        <f>Resumo!F4</f>
        <v>45383</v>
      </c>
      <c r="G4" s="156">
        <f>Resumo!G4</f>
        <v>45413</v>
      </c>
      <c r="H4" s="156">
        <f>Resumo!H4</f>
        <v>45444</v>
      </c>
      <c r="I4" s="156">
        <f>Resumo!I4</f>
        <v>45474</v>
      </c>
      <c r="J4" s="156">
        <f>Resumo!J4</f>
        <v>45505</v>
      </c>
      <c r="K4" s="156">
        <f>Resumo!K4</f>
        <v>45536</v>
      </c>
      <c r="L4" s="156">
        <f>Resumo!L4</f>
        <v>45566</v>
      </c>
      <c r="M4" s="156">
        <f>Resumo!M4</f>
        <v>45597</v>
      </c>
      <c r="N4" s="156">
        <f>Resumo!N4</f>
        <v>45627</v>
      </c>
      <c r="O4" s="157" t="s">
        <v>138</v>
      </c>
      <c r="P4" s="158" t="s">
        <v>146</v>
      </c>
      <c r="Q4" s="154"/>
      <c r="R4" s="154"/>
      <c r="S4" s="154"/>
      <c r="T4" s="154"/>
      <c r="U4" s="154"/>
      <c r="V4" s="154"/>
      <c r="W4" s="154"/>
      <c r="X4" s="154"/>
      <c r="Y4" s="154"/>
      <c r="Z4" s="154"/>
    </row>
    <row r="5" spans="1:26" ht="23.25" customHeight="1" x14ac:dyDescent="0.2">
      <c r="A5" s="96" t="s">
        <v>147</v>
      </c>
      <c r="B5" s="60" t="s">
        <v>148</v>
      </c>
      <c r="C5" s="159">
        <f>Resumo!C5</f>
        <v>11561567.710000001</v>
      </c>
      <c r="D5" s="159">
        <f t="shared" ref="D5:N5" si="0">C5+C15-C151</f>
        <v>10798408.42</v>
      </c>
      <c r="E5" s="159">
        <f t="shared" si="0"/>
        <v>8085757.0100000007</v>
      </c>
      <c r="F5" s="159">
        <f t="shared" si="0"/>
        <v>4644763.370000001</v>
      </c>
      <c r="G5" s="159">
        <f t="shared" si="0"/>
        <v>1752304.2800000021</v>
      </c>
      <c r="H5" s="159">
        <f t="shared" si="0"/>
        <v>1752304.2800000021</v>
      </c>
      <c r="I5" s="159">
        <f t="shared" si="0"/>
        <v>1752304.2800000021</v>
      </c>
      <c r="J5" s="159">
        <f t="shared" si="0"/>
        <v>1752304.2800000021</v>
      </c>
      <c r="K5" s="159">
        <f t="shared" si="0"/>
        <v>1752304.2800000021</v>
      </c>
      <c r="L5" s="159">
        <f t="shared" si="0"/>
        <v>1752304.2800000021</v>
      </c>
      <c r="M5" s="159">
        <f t="shared" si="0"/>
        <v>1752304.2800000021</v>
      </c>
      <c r="N5" s="159">
        <f t="shared" si="0"/>
        <v>1752304.2800000021</v>
      </c>
      <c r="O5" s="160"/>
      <c r="P5" s="161"/>
      <c r="Q5" s="154"/>
      <c r="R5" s="154"/>
      <c r="S5" s="154"/>
      <c r="T5" s="154"/>
      <c r="U5" s="154"/>
      <c r="V5" s="154"/>
      <c r="W5" s="154"/>
      <c r="X5" s="154"/>
      <c r="Y5" s="154"/>
      <c r="Z5" s="154"/>
    </row>
    <row r="6" spans="1:26" ht="23.25" customHeight="1" x14ac:dyDescent="0.2">
      <c r="A6" s="21"/>
      <c r="B6" s="21"/>
      <c r="C6" s="162"/>
      <c r="D6" s="162"/>
      <c r="E6" s="162"/>
      <c r="F6" s="162"/>
      <c r="G6" s="162"/>
      <c r="H6" s="162"/>
      <c r="I6" s="162"/>
      <c r="J6" s="162"/>
      <c r="K6" s="162"/>
      <c r="L6" s="162"/>
      <c r="M6" s="162"/>
      <c r="N6" s="162"/>
      <c r="O6" s="163"/>
      <c r="P6" s="154"/>
      <c r="Q6" s="154"/>
      <c r="R6" s="154"/>
      <c r="S6" s="154"/>
      <c r="T6" s="154"/>
      <c r="U6" s="154"/>
      <c r="V6" s="154"/>
      <c r="W6" s="154"/>
      <c r="X6" s="154"/>
      <c r="Y6" s="154"/>
      <c r="Z6" s="154"/>
    </row>
    <row r="7" spans="1:26" ht="23.25" customHeight="1" x14ac:dyDescent="0.2">
      <c r="A7" s="60">
        <v>1</v>
      </c>
      <c r="B7" s="60" t="s">
        <v>76</v>
      </c>
      <c r="C7" s="164"/>
      <c r="D7" s="164"/>
      <c r="E7" s="164"/>
      <c r="F7" s="164"/>
      <c r="G7" s="164"/>
      <c r="H7" s="164"/>
      <c r="I7" s="164"/>
      <c r="J7" s="164"/>
      <c r="K7" s="164"/>
      <c r="L7" s="164"/>
      <c r="M7" s="164"/>
      <c r="N7" s="164"/>
      <c r="O7" s="164"/>
      <c r="P7" s="165"/>
      <c r="Q7" s="154"/>
      <c r="R7" s="154"/>
      <c r="S7" s="154"/>
      <c r="T7" s="154"/>
      <c r="U7" s="154"/>
      <c r="V7" s="154"/>
      <c r="W7" s="154"/>
      <c r="X7" s="154"/>
      <c r="Y7" s="154"/>
      <c r="Z7" s="154"/>
    </row>
    <row r="8" spans="1:26" ht="23.25" customHeight="1" x14ac:dyDescent="0.2">
      <c r="A8" s="166" t="s">
        <v>77</v>
      </c>
      <c r="B8" s="167" t="s">
        <v>78</v>
      </c>
      <c r="C8" s="168">
        <f>SUMPRODUCT(('Diário 1º PA'!$E$4:$E$2011='Analítico Cx.'!$B8)*('Diário 1º PA'!$B$4:$B$2011&gt;=C$4)*('Diário 1º PA'!$B$4:$B$2011&lt;=EOMONTH(C$4,0))*('Diário 1º PA'!$F$4:$F$2011))
+SUMPRODUCT(('Diário 2º PA'!$E$4:$E$1980='Analítico Cx.'!$B8)*('Diário 2º PA'!$B$4:$B$1980&gt;=C$4)*('Diário 2º PA'!$B$4:$B$1980&lt;=EOMONTH(C$4,0))*('Diário 2º PA'!$F$4:$F$1980))
+SUMPRODUCT(('Diário 3º PA'!$E$4:$E$2000='Analítico Cx.'!$B8)*('Diário 3º PA'!$B$4:$B$2000&gt;=C$4)*('Diário 3º PA'!$B$4:$B$2000&lt;=EOMONTH(C$4,0))*('Diário 3º PA'!$F$4:$F$2000))
+SUMPRODUCT(('Diário 4º PA'!$E$4:$E$2000='Analítico Cx.'!$B8)*('Diário 4º PA'!$B$4:$B$2000&gt;=C$4)*('Diário 4º PA'!$B$4:$B$2000&lt;=EOMONTH(C$4,0))*('Diário 4º PA'!$F$4:$F$2000))</f>
        <v>0</v>
      </c>
      <c r="D8" s="168">
        <f>SUMPRODUCT(('Diário 1º PA'!$E$4:$E$2011='Analítico Cx.'!$B8)*('Diário 1º PA'!$B$4:$B$2011&gt;=D$4)*('Diário 1º PA'!$B$4:$B$2011&lt;=EOMONTH(D$4,0))*('Diário 1º PA'!$F$4:$F$2011))
+SUMPRODUCT(('Diário 2º PA'!$E$4:$E$1980='Analítico Cx.'!$B8)*('Diário 2º PA'!$B$4:$B$1980&gt;=D$4)*('Diário 2º PA'!$B$4:$B$1980&lt;=EOMONTH(D$4,0))*('Diário 2º PA'!$F$4:$F$1980))
+SUMPRODUCT(('Diário 3º PA'!$E$4:$E$2000='Analítico Cx.'!$B8)*('Diário 3º PA'!$B$4:$B$2000&gt;=D$4)*('Diário 3º PA'!$B$4:$B$2000&lt;=EOMONTH(D$4,0))*('Diário 3º PA'!$F$4:$F$2000))
+SUMPRODUCT(('Diário 4º PA'!$E$4:$E$2000='Analítico Cx.'!$B8)*('Diário 4º PA'!$B$4:$B$2000&gt;=D$4)*('Diário 4º PA'!$B$4:$B$2000&lt;=EOMONTH(D$4,0))*('Diário 4º PA'!$F$4:$F$2000))</f>
        <v>0</v>
      </c>
      <c r="E8" s="168">
        <f>SUMPRODUCT(('Diário 1º PA'!$E$4:$E$2011='Analítico Cx.'!$B8)*('Diário 1º PA'!$B$4:$B$2011&gt;=E$4)*('Diário 1º PA'!$B$4:$B$2011&lt;=EOMONTH(E$4,0))*('Diário 1º PA'!$F$4:$F$2011))
+SUMPRODUCT(('Diário 2º PA'!$E$4:$E$1980='Analítico Cx.'!$B8)*('Diário 2º PA'!$B$4:$B$1980&gt;=E$4)*('Diário 2º PA'!$B$4:$B$1980&lt;=EOMONTH(E$4,0))*('Diário 2º PA'!$F$4:$F$1980))
+SUMPRODUCT(('Diário 3º PA'!$E$4:$E$2000='Analítico Cx.'!$B8)*('Diário 3º PA'!$B$4:$B$2000&gt;=E$4)*('Diário 3º PA'!$B$4:$B$2000&lt;=EOMONTH(E$4,0))*('Diário 3º PA'!$F$4:$F$2000))
+SUMPRODUCT(('Diário 4º PA'!$E$4:$E$2000='Analítico Cx.'!$B8)*('Diário 4º PA'!$B$4:$B$2000&gt;=E$4)*('Diário 4º PA'!$B$4:$B$2000&lt;=EOMONTH(E$4,0))*('Diário 4º PA'!$F$4:$F$2000))</f>
        <v>0</v>
      </c>
      <c r="F8" s="168">
        <f>SUMPRODUCT(('Diário 1º PA'!$E$4:$E$2011='Analítico Cx.'!$B8)*('Diário 1º PA'!$B$4:$B$2011&gt;=F$4)*('Diário 1º PA'!$B$4:$B$2011&lt;=EOMONTH(F$4,0))*('Diário 1º PA'!$F$4:$F$2011))
+SUMPRODUCT(('Diário 2º PA'!$E$4:$E$1980='Analítico Cx.'!$B8)*('Diário 2º PA'!$B$4:$B$1980&gt;=F$4)*('Diário 2º PA'!$B$4:$B$1980&lt;=EOMONTH(F$4,0))*('Diário 2º PA'!$F$4:$F$1980))
+SUMPRODUCT(('Diário 3º PA'!$E$4:$E$2000='Analítico Cx.'!$B8)*('Diário 3º PA'!$B$4:$B$2000&gt;=F$4)*('Diário 3º PA'!$B$4:$B$2000&lt;=EOMONTH(F$4,0))*('Diário 3º PA'!$F$4:$F$2000))
+SUMPRODUCT(('Diário 4º PA'!$E$4:$E$2000='Analítico Cx.'!$B8)*('Diário 4º PA'!$B$4:$B$2000&gt;=F$4)*('Diário 4º PA'!$B$4:$B$2000&lt;=EOMONTH(F$4,0))*('Diário 4º PA'!$F$4:$F$2000))</f>
        <v>0</v>
      </c>
      <c r="G8" s="168">
        <f>SUMPRODUCT(('Diário 1º PA'!$E$4:$E$2011='Analítico Cx.'!$B8)*('Diário 1º PA'!$B$4:$B$2011&gt;=G$4)*('Diário 1º PA'!$B$4:$B$2011&lt;=EOMONTH(G$4,0))*('Diário 1º PA'!$F$4:$F$2011))
+SUMPRODUCT(('Diário 2º PA'!$E$4:$E$1980='Analítico Cx.'!$B8)*('Diário 2º PA'!$B$4:$B$1980&gt;=G$4)*('Diário 2º PA'!$B$4:$B$1980&lt;=EOMONTH(G$4,0))*('Diário 2º PA'!$F$4:$F$1980))
+SUMPRODUCT(('Diário 3º PA'!$E$4:$E$2000='Analítico Cx.'!$B8)*('Diário 3º PA'!$B$4:$B$2000&gt;=G$4)*('Diário 3º PA'!$B$4:$B$2000&lt;=EOMONTH(G$4,0))*('Diário 3º PA'!$F$4:$F$2000))
+SUMPRODUCT(('Diário 4º PA'!$E$4:$E$2000='Analítico Cx.'!$B8)*('Diário 4º PA'!$B$4:$B$2000&gt;=G$4)*('Diário 4º PA'!$B$4:$B$2000&lt;=EOMONTH(G$4,0))*('Diário 4º PA'!$F$4:$F$2000))</f>
        <v>0</v>
      </c>
      <c r="H8" s="168">
        <f>SUMPRODUCT(('Diário 1º PA'!$E$4:$E$2011='Analítico Cx.'!$B8)*('Diário 1º PA'!$B$4:$B$2011&gt;=H$4)*('Diário 1º PA'!$B$4:$B$2011&lt;=EOMONTH(H$4,0))*('Diário 1º PA'!$F$4:$F$2011))
+SUMPRODUCT(('Diário 2º PA'!$E$4:$E$1980='Analítico Cx.'!$B8)*('Diário 2º PA'!$B$4:$B$1980&gt;=H$4)*('Diário 2º PA'!$B$4:$B$1980&lt;=EOMONTH(H$4,0))*('Diário 2º PA'!$F$4:$F$1980))
+SUMPRODUCT(('Diário 3º PA'!$E$4:$E$2000='Analítico Cx.'!$B8)*('Diário 3º PA'!$B$4:$B$2000&gt;=H$4)*('Diário 3º PA'!$B$4:$B$2000&lt;=EOMONTH(H$4,0))*('Diário 3º PA'!$F$4:$F$2000))
+SUMPRODUCT(('Diário 4º PA'!$E$4:$E$2000='Analítico Cx.'!$B8)*('Diário 4º PA'!$B$4:$B$2000&gt;=H$4)*('Diário 4º PA'!$B$4:$B$2000&lt;=EOMONTH(H$4,0))*('Diário 4º PA'!$F$4:$F$2000))</f>
        <v>0</v>
      </c>
      <c r="I8" s="168">
        <f>SUMPRODUCT(('Diário 1º PA'!$E$4:$E$2011='Analítico Cx.'!$B8)*('Diário 1º PA'!$B$4:$B$2011&gt;=I$4)*('Diário 1º PA'!$B$4:$B$2011&lt;=EOMONTH(I$4,0))*('Diário 1º PA'!$F$4:$F$2011))
+SUMPRODUCT(('Diário 2º PA'!$E$4:$E$1980='Analítico Cx.'!$B8)*('Diário 2º PA'!$B$4:$B$1980&gt;=I$4)*('Diário 2º PA'!$B$4:$B$1980&lt;=EOMONTH(I$4,0))*('Diário 2º PA'!$F$4:$F$1980))
+SUMPRODUCT(('Diário 3º PA'!$E$4:$E$2000='Analítico Cx.'!$B8)*('Diário 3º PA'!$B$4:$B$2000&gt;=I$4)*('Diário 3º PA'!$B$4:$B$2000&lt;=EOMONTH(I$4,0))*('Diário 3º PA'!$F$4:$F$2000))
+SUMPRODUCT(('Diário 4º PA'!$E$4:$E$2000='Analítico Cx.'!$B8)*('Diário 4º PA'!$B$4:$B$2000&gt;=I$4)*('Diário 4º PA'!$B$4:$B$2000&lt;=EOMONTH(I$4,0))*('Diário 4º PA'!$F$4:$F$2000))</f>
        <v>0</v>
      </c>
      <c r="J8" s="168">
        <f>SUMPRODUCT(('Diário 1º PA'!$E$4:$E$2011='Analítico Cx.'!$B8)*('Diário 1º PA'!$B$4:$B$2011&gt;=J$4)*('Diário 1º PA'!$B$4:$B$2011&lt;=EOMONTH(J$4,0))*('Diário 1º PA'!$F$4:$F$2011))
+SUMPRODUCT(('Diário 2º PA'!$E$4:$E$1980='Analítico Cx.'!$B8)*('Diário 2º PA'!$B$4:$B$1980&gt;=J$4)*('Diário 2º PA'!$B$4:$B$1980&lt;=EOMONTH(J$4,0))*('Diário 2º PA'!$F$4:$F$1980))
+SUMPRODUCT(('Diário 3º PA'!$E$4:$E$2000='Analítico Cx.'!$B8)*('Diário 3º PA'!$B$4:$B$2000&gt;=J$4)*('Diário 3º PA'!$B$4:$B$2000&lt;=EOMONTH(J$4,0))*('Diário 3º PA'!$F$4:$F$2000))
+SUMPRODUCT(('Diário 4º PA'!$E$4:$E$2000='Analítico Cx.'!$B8)*('Diário 4º PA'!$B$4:$B$2000&gt;=J$4)*('Diário 4º PA'!$B$4:$B$2000&lt;=EOMONTH(J$4,0))*('Diário 4º PA'!$F$4:$F$2000))</f>
        <v>0</v>
      </c>
      <c r="K8" s="168">
        <f>SUMPRODUCT(('Diário 1º PA'!$E$4:$E$2011='Analítico Cx.'!$B8)*('Diário 1º PA'!$B$4:$B$2011&gt;=K$4)*('Diário 1º PA'!$B$4:$B$2011&lt;=EOMONTH(K$4,0))*('Diário 1º PA'!$F$4:$F$2011))
+SUMPRODUCT(('Diário 2º PA'!$E$4:$E$1980='Analítico Cx.'!$B8)*('Diário 2º PA'!$B$4:$B$1980&gt;=K$4)*('Diário 2º PA'!$B$4:$B$1980&lt;=EOMONTH(K$4,0))*('Diário 2º PA'!$F$4:$F$1980))
+SUMPRODUCT(('Diário 3º PA'!$E$4:$E$2000='Analítico Cx.'!$B8)*('Diário 3º PA'!$B$4:$B$2000&gt;=K$4)*('Diário 3º PA'!$B$4:$B$2000&lt;=EOMONTH(K$4,0))*('Diário 3º PA'!$F$4:$F$2000))
+SUMPRODUCT(('Diário 4º PA'!$E$4:$E$2000='Analítico Cx.'!$B8)*('Diário 4º PA'!$B$4:$B$2000&gt;=K$4)*('Diário 4º PA'!$B$4:$B$2000&lt;=EOMONTH(K$4,0))*('Diário 4º PA'!$F$4:$F$2000))</f>
        <v>0</v>
      </c>
      <c r="L8" s="168">
        <f>SUMPRODUCT(('Diário 1º PA'!$E$4:$E$2011='Analítico Cx.'!$B8)*('Diário 1º PA'!$B$4:$B$2011&gt;=L$4)*('Diário 1º PA'!$B$4:$B$2011&lt;=EOMONTH(L$4,0))*('Diário 1º PA'!$F$4:$F$2011))
+SUMPRODUCT(('Diário 2º PA'!$E$4:$E$1980='Analítico Cx.'!$B8)*('Diário 2º PA'!$B$4:$B$1980&gt;=L$4)*('Diário 2º PA'!$B$4:$B$1980&lt;=EOMONTH(L$4,0))*('Diário 2º PA'!$F$4:$F$1980))
+SUMPRODUCT(('Diário 3º PA'!$E$4:$E$2000='Analítico Cx.'!$B8)*('Diário 3º PA'!$B$4:$B$2000&gt;=L$4)*('Diário 3º PA'!$B$4:$B$2000&lt;=EOMONTH(L$4,0))*('Diário 3º PA'!$F$4:$F$2000))
+SUMPRODUCT(('Diário 4º PA'!$E$4:$E$2000='Analítico Cx.'!$B8)*('Diário 4º PA'!$B$4:$B$2000&gt;=L$4)*('Diário 4º PA'!$B$4:$B$2000&lt;=EOMONTH(L$4,0))*('Diário 4º PA'!$F$4:$F$2000))</f>
        <v>0</v>
      </c>
      <c r="M8" s="168">
        <f>SUMPRODUCT(('Diário 1º PA'!$E$4:$E$2011='Analítico Cx.'!$B8)*('Diário 1º PA'!$B$4:$B$2011&gt;=M$4)*('Diário 1º PA'!$B$4:$B$2011&lt;=EOMONTH(M$4,0))*('Diário 1º PA'!$F$4:$F$2011))
+SUMPRODUCT(('Diário 2º PA'!$E$4:$E$1980='Analítico Cx.'!$B8)*('Diário 2º PA'!$B$4:$B$1980&gt;=M$4)*('Diário 2º PA'!$B$4:$B$1980&lt;=EOMONTH(M$4,0))*('Diário 2º PA'!$F$4:$F$1980))
+SUMPRODUCT(('Diário 3º PA'!$E$4:$E$2000='Analítico Cx.'!$B8)*('Diário 3º PA'!$B$4:$B$2000&gt;=M$4)*('Diário 3º PA'!$B$4:$B$2000&lt;=EOMONTH(M$4,0))*('Diário 3º PA'!$F$4:$F$2000))
+SUMPRODUCT(('Diário 4º PA'!$E$4:$E$2000='Analítico Cx.'!$B8)*('Diário 4º PA'!$B$4:$B$2000&gt;=M$4)*('Diário 4º PA'!$B$4:$B$2000&lt;=EOMONTH(M$4,0))*('Diário 4º PA'!$F$4:$F$2000))</f>
        <v>0</v>
      </c>
      <c r="N8" s="168">
        <f>SUMPRODUCT(('Diário 1º PA'!$E$4:$E$2011='Analítico Cx.'!$B8)*('Diário 1º PA'!$B$4:$B$2011&gt;=N$4)*('Diário 1º PA'!$B$4:$B$2011&lt;=EOMONTH(N$4,0))*('Diário 1º PA'!$F$4:$F$2011))
+SUMPRODUCT(('Diário 2º PA'!$E$4:$E$1980='Analítico Cx.'!$B8)*('Diário 2º PA'!$B$4:$B$1980&gt;=N$4)*('Diário 2º PA'!$B$4:$B$1980&lt;=EOMONTH(N$4,0))*('Diário 2º PA'!$F$4:$F$1980))
+SUMPRODUCT(('Diário 3º PA'!$E$4:$E$2000='Analítico Cx.'!$B8)*('Diário 3º PA'!$B$4:$B$2000&gt;=N$4)*('Diário 3º PA'!$B$4:$B$2000&lt;=EOMONTH(N$4,0))*('Diário 3º PA'!$F$4:$F$2000))
+SUMPRODUCT(('Diário 4º PA'!$E$4:$E$2000='Analítico Cx.'!$B8)*('Diário 4º PA'!$B$4:$B$2000&gt;=N$4)*('Diário 4º PA'!$B$4:$B$2000&lt;=EOMONTH(N$4,0))*('Diário 4º PA'!$F$4:$F$2000))</f>
        <v>0</v>
      </c>
      <c r="O8" s="169">
        <f t="shared" ref="O8:O9" si="1">SUM(C8:N8)</f>
        <v>0</v>
      </c>
      <c r="P8" s="170">
        <f t="shared" ref="P8:P9" si="2">IF($O$15=0,0,O8/$O$15)</f>
        <v>0</v>
      </c>
      <c r="Q8" s="154"/>
      <c r="R8" s="154"/>
      <c r="S8" s="154"/>
      <c r="T8" s="154"/>
      <c r="U8" s="154"/>
      <c r="V8" s="154"/>
      <c r="W8" s="154"/>
      <c r="X8" s="154"/>
      <c r="Y8" s="154"/>
      <c r="Z8" s="154"/>
    </row>
    <row r="9" spans="1:26" ht="23.25" customHeight="1" x14ac:dyDescent="0.2">
      <c r="A9" s="171" t="s">
        <v>80</v>
      </c>
      <c r="B9" s="172" t="s">
        <v>81</v>
      </c>
      <c r="C9" s="173">
        <f>SUMPRODUCT(('Diário 1º PA'!$E$4:$E$2011='Analítico Cx.'!$B9)*('Diário 1º PA'!$B$4:$B$2011&gt;=C$4)*('Diário 1º PA'!$B$4:$B$2011&lt;=EOMONTH(C$4,0))*('Diário 1º PA'!$F$4:$F$2011))
+SUMPRODUCT(('Diário 2º PA'!$E$4:$E$1980='Analítico Cx.'!$B9)*('Diário 2º PA'!$B$4:$B$1980&gt;=C$4)*('Diário 2º PA'!$B$4:$B$1980&lt;=EOMONTH(C$4,0))*('Diário 2º PA'!$F$4:$F$1980))
+SUMPRODUCT(('Diário 3º PA'!$E$4:$E$2000='Analítico Cx.'!$B9)*('Diário 3º PA'!$B$4:$B$2000&gt;=C$4)*('Diário 3º PA'!$B$4:$B$2000&lt;=EOMONTH(C$4,0))*('Diário 3º PA'!$F$4:$F$2000))
+SUMPRODUCT(('Diário 4º PA'!$E$4:$E$2000='Analítico Cx.'!$B9)*('Diário 4º PA'!$B$4:$B$2000&gt;=C$4)*('Diário 4º PA'!$B$4:$B$2000&lt;=EOMONTH(C$4,0))*('Diário 4º PA'!$F$4:$F$2000))</f>
        <v>4375.6099999999997</v>
      </c>
      <c r="D9" s="173">
        <f>SUMPRODUCT(('Diário 1º PA'!$E$4:$E$2011='Analítico Cx.'!$B9)*('Diário 1º PA'!$B$4:$B$2011&gt;=D$4)*('Diário 1º PA'!$B$4:$B$2011&lt;=EOMONTH(D$4,0))*('Diário 1º PA'!$F$4:$F$2011))
+SUMPRODUCT(('Diário 2º PA'!$E$4:$E$1980='Analítico Cx.'!$B9)*('Diário 2º PA'!$B$4:$B$1980&gt;=D$4)*('Diário 2º PA'!$B$4:$B$1980&lt;=EOMONTH(D$4,0))*('Diário 2º PA'!$F$4:$F$1980))
+SUMPRODUCT(('Diário 3º PA'!$E$4:$E$2000='Analítico Cx.'!$B9)*('Diário 3º PA'!$B$4:$B$2000&gt;=D$4)*('Diário 3º PA'!$B$4:$B$2000&lt;=EOMONTH(D$4,0))*('Diário 3º PA'!$F$4:$F$2000))
+SUMPRODUCT(('Diário 4º PA'!$E$4:$E$2000='Analítico Cx.'!$B9)*('Diário 4º PA'!$B$4:$B$2000&gt;=D$4)*('Diário 4º PA'!$B$4:$B$2000&lt;=EOMONTH(D$4,0))*('Diário 4º PA'!$F$4:$F$2000))</f>
        <v>36880.68</v>
      </c>
      <c r="E9" s="173">
        <f>SUMPRODUCT(('Diário 1º PA'!$E$4:$E$2011='Analítico Cx.'!$B9)*('Diário 1º PA'!$B$4:$B$2011&gt;=E$4)*('Diário 1º PA'!$B$4:$B$2011&lt;=EOMONTH(E$4,0))*('Diário 1º PA'!$F$4:$F$2011))
+SUMPRODUCT(('Diário 2º PA'!$E$4:$E$1980='Analítico Cx.'!$B9)*('Diário 2º PA'!$B$4:$B$1980&gt;=E$4)*('Diário 2º PA'!$B$4:$B$1980&lt;=EOMONTH(E$4,0))*('Diário 2º PA'!$F$4:$F$1980))
+SUMPRODUCT(('Diário 3º PA'!$E$4:$E$2000='Analítico Cx.'!$B9)*('Diário 3º PA'!$B$4:$B$2000&gt;=E$4)*('Diário 3º PA'!$B$4:$B$2000&lt;=EOMONTH(E$4,0))*('Diário 3º PA'!$F$4:$F$2000))
+SUMPRODUCT(('Diário 4º PA'!$E$4:$E$2000='Analítico Cx.'!$B9)*('Diário 4º PA'!$B$4:$B$2000&gt;=E$4)*('Diário 4º PA'!$B$4:$B$2000&lt;=EOMONTH(E$4,0))*('Diário 4º PA'!$F$4:$F$2000))</f>
        <v>74837.41</v>
      </c>
      <c r="F9" s="173">
        <f>SUMPRODUCT(('Diário 1º PA'!$E$4:$E$2011='Analítico Cx.'!$B9)*('Diário 1º PA'!$B$4:$B$2011&gt;=F$4)*('Diário 1º PA'!$B$4:$B$2011&lt;=EOMONTH(F$4,0))*('Diário 1º PA'!$F$4:$F$2011))
+SUMPRODUCT(('Diário 2º PA'!$E$4:$E$1980='Analítico Cx.'!$B9)*('Diário 2º PA'!$B$4:$B$1980&gt;=F$4)*('Diário 2º PA'!$B$4:$B$1980&lt;=EOMONTH(F$4,0))*('Diário 2º PA'!$F$4:$F$1980))
+SUMPRODUCT(('Diário 3º PA'!$E$4:$E$2000='Analítico Cx.'!$B9)*('Diário 3º PA'!$B$4:$B$2000&gt;=F$4)*('Diário 3º PA'!$B$4:$B$2000&lt;=EOMONTH(F$4,0))*('Diário 3º PA'!$F$4:$F$2000))
+SUMPRODUCT(('Diário 4º PA'!$E$4:$E$2000='Analítico Cx.'!$B9)*('Diário 4º PA'!$B$4:$B$2000&gt;=F$4)*('Diário 4º PA'!$B$4:$B$2000&lt;=EOMONTH(F$4,0))*('Diário 4º PA'!$F$4:$F$2000))</f>
        <v>87484.42</v>
      </c>
      <c r="G9" s="173">
        <f>SUMPRODUCT(('Diário 1º PA'!$E$4:$E$2011='Analítico Cx.'!$B9)*('Diário 1º PA'!$B$4:$B$2011&gt;=G$4)*('Diário 1º PA'!$B$4:$B$2011&lt;=EOMONTH(G$4,0))*('Diário 1º PA'!$F$4:$F$2011))
+SUMPRODUCT(('Diário 2º PA'!$E$4:$E$1980='Analítico Cx.'!$B9)*('Diário 2º PA'!$B$4:$B$1980&gt;=G$4)*('Diário 2º PA'!$B$4:$B$1980&lt;=EOMONTH(G$4,0))*('Diário 2º PA'!$F$4:$F$1980))
+SUMPRODUCT(('Diário 3º PA'!$E$4:$E$2000='Analítico Cx.'!$B9)*('Diário 3º PA'!$B$4:$B$2000&gt;=G$4)*('Diário 3º PA'!$B$4:$B$2000&lt;=EOMONTH(G$4,0))*('Diário 3º PA'!$F$4:$F$2000))
+SUMPRODUCT(('Diário 4º PA'!$E$4:$E$2000='Analítico Cx.'!$B9)*('Diário 4º PA'!$B$4:$B$2000&gt;=G$4)*('Diário 4º PA'!$B$4:$B$2000&lt;=EOMONTH(G$4,0))*('Diário 4º PA'!$F$4:$F$2000))</f>
        <v>0</v>
      </c>
      <c r="H9" s="173">
        <f>SUMPRODUCT(('Diário 1º PA'!$E$4:$E$2011='Analítico Cx.'!$B9)*('Diário 1º PA'!$B$4:$B$2011&gt;=H$4)*('Diário 1º PA'!$B$4:$B$2011&lt;=EOMONTH(H$4,0))*('Diário 1º PA'!$F$4:$F$2011))
+SUMPRODUCT(('Diário 2º PA'!$E$4:$E$1980='Analítico Cx.'!$B9)*('Diário 2º PA'!$B$4:$B$1980&gt;=H$4)*('Diário 2º PA'!$B$4:$B$1980&lt;=EOMONTH(H$4,0))*('Diário 2º PA'!$F$4:$F$1980))
+SUMPRODUCT(('Diário 3º PA'!$E$4:$E$2000='Analítico Cx.'!$B9)*('Diário 3º PA'!$B$4:$B$2000&gt;=H$4)*('Diário 3º PA'!$B$4:$B$2000&lt;=EOMONTH(H$4,0))*('Diário 3º PA'!$F$4:$F$2000))
+SUMPRODUCT(('Diário 4º PA'!$E$4:$E$2000='Analítico Cx.'!$B9)*('Diário 4º PA'!$B$4:$B$2000&gt;=H$4)*('Diário 4º PA'!$B$4:$B$2000&lt;=EOMONTH(H$4,0))*('Diário 4º PA'!$F$4:$F$2000))</f>
        <v>0</v>
      </c>
      <c r="I9" s="173">
        <f>SUMPRODUCT(('Diário 1º PA'!$E$4:$E$2011='Analítico Cx.'!$B9)*('Diário 1º PA'!$B$4:$B$2011&gt;=I$4)*('Diário 1º PA'!$B$4:$B$2011&lt;=EOMONTH(I$4,0))*('Diário 1º PA'!$F$4:$F$2011))
+SUMPRODUCT(('Diário 2º PA'!$E$4:$E$1980='Analítico Cx.'!$B9)*('Diário 2º PA'!$B$4:$B$1980&gt;=I$4)*('Diário 2º PA'!$B$4:$B$1980&lt;=EOMONTH(I$4,0))*('Diário 2º PA'!$F$4:$F$1980))
+SUMPRODUCT(('Diário 3º PA'!$E$4:$E$2000='Analítico Cx.'!$B9)*('Diário 3º PA'!$B$4:$B$2000&gt;=I$4)*('Diário 3º PA'!$B$4:$B$2000&lt;=EOMONTH(I$4,0))*('Diário 3º PA'!$F$4:$F$2000))
+SUMPRODUCT(('Diário 4º PA'!$E$4:$E$2000='Analítico Cx.'!$B9)*('Diário 4º PA'!$B$4:$B$2000&gt;=I$4)*('Diário 4º PA'!$B$4:$B$2000&lt;=EOMONTH(I$4,0))*('Diário 4º PA'!$F$4:$F$2000))</f>
        <v>0</v>
      </c>
      <c r="J9" s="173">
        <f>SUMPRODUCT(('Diário 1º PA'!$E$4:$E$2011='Analítico Cx.'!$B9)*('Diário 1º PA'!$B$4:$B$2011&gt;=J$4)*('Diário 1º PA'!$B$4:$B$2011&lt;=EOMONTH(J$4,0))*('Diário 1º PA'!$F$4:$F$2011))
+SUMPRODUCT(('Diário 2º PA'!$E$4:$E$1980='Analítico Cx.'!$B9)*('Diário 2º PA'!$B$4:$B$1980&gt;=J$4)*('Diário 2º PA'!$B$4:$B$1980&lt;=EOMONTH(J$4,0))*('Diário 2º PA'!$F$4:$F$1980))
+SUMPRODUCT(('Diário 3º PA'!$E$4:$E$2000='Analítico Cx.'!$B9)*('Diário 3º PA'!$B$4:$B$2000&gt;=J$4)*('Diário 3º PA'!$B$4:$B$2000&lt;=EOMONTH(J$4,0))*('Diário 3º PA'!$F$4:$F$2000))
+SUMPRODUCT(('Diário 4º PA'!$E$4:$E$2000='Analítico Cx.'!$B9)*('Diário 4º PA'!$B$4:$B$2000&gt;=J$4)*('Diário 4º PA'!$B$4:$B$2000&lt;=EOMONTH(J$4,0))*('Diário 4º PA'!$F$4:$F$2000))</f>
        <v>0</v>
      </c>
      <c r="K9" s="173">
        <f>SUMPRODUCT(('Diário 1º PA'!$E$4:$E$2011='Analítico Cx.'!$B9)*('Diário 1º PA'!$B$4:$B$2011&gt;=K$4)*('Diário 1º PA'!$B$4:$B$2011&lt;=EOMONTH(K$4,0))*('Diário 1º PA'!$F$4:$F$2011))
+SUMPRODUCT(('Diário 2º PA'!$E$4:$E$1980='Analítico Cx.'!$B9)*('Diário 2º PA'!$B$4:$B$1980&gt;=K$4)*('Diário 2º PA'!$B$4:$B$1980&lt;=EOMONTH(K$4,0))*('Diário 2º PA'!$F$4:$F$1980))
+SUMPRODUCT(('Diário 3º PA'!$E$4:$E$2000='Analítico Cx.'!$B9)*('Diário 3º PA'!$B$4:$B$2000&gt;=K$4)*('Diário 3º PA'!$B$4:$B$2000&lt;=EOMONTH(K$4,0))*('Diário 3º PA'!$F$4:$F$2000))
+SUMPRODUCT(('Diário 4º PA'!$E$4:$E$2000='Analítico Cx.'!$B9)*('Diário 4º PA'!$B$4:$B$2000&gt;=K$4)*('Diário 4º PA'!$B$4:$B$2000&lt;=EOMONTH(K$4,0))*('Diário 4º PA'!$F$4:$F$2000))</f>
        <v>0</v>
      </c>
      <c r="L9" s="173">
        <f>SUMPRODUCT(('Diário 1º PA'!$E$4:$E$2011='Analítico Cx.'!$B9)*('Diário 1º PA'!$B$4:$B$2011&gt;=L$4)*('Diário 1º PA'!$B$4:$B$2011&lt;=EOMONTH(L$4,0))*('Diário 1º PA'!$F$4:$F$2011))
+SUMPRODUCT(('Diário 2º PA'!$E$4:$E$1980='Analítico Cx.'!$B9)*('Diário 2º PA'!$B$4:$B$1980&gt;=L$4)*('Diário 2º PA'!$B$4:$B$1980&lt;=EOMONTH(L$4,0))*('Diário 2º PA'!$F$4:$F$1980))
+SUMPRODUCT(('Diário 3º PA'!$E$4:$E$2000='Analítico Cx.'!$B9)*('Diário 3º PA'!$B$4:$B$2000&gt;=L$4)*('Diário 3º PA'!$B$4:$B$2000&lt;=EOMONTH(L$4,0))*('Diário 3º PA'!$F$4:$F$2000))
+SUMPRODUCT(('Diário 4º PA'!$E$4:$E$2000='Analítico Cx.'!$B9)*('Diário 4º PA'!$B$4:$B$2000&gt;=L$4)*('Diário 4º PA'!$B$4:$B$2000&lt;=EOMONTH(L$4,0))*('Diário 4º PA'!$F$4:$F$2000))</f>
        <v>0</v>
      </c>
      <c r="M9" s="173">
        <f>SUMPRODUCT(('Diário 1º PA'!$E$4:$E$2011='Analítico Cx.'!$B9)*('Diário 1º PA'!$B$4:$B$2011&gt;=M$4)*('Diário 1º PA'!$B$4:$B$2011&lt;=EOMONTH(M$4,0))*('Diário 1º PA'!$F$4:$F$2011))
+SUMPRODUCT(('Diário 2º PA'!$E$4:$E$1980='Analítico Cx.'!$B9)*('Diário 2º PA'!$B$4:$B$1980&gt;=M$4)*('Diário 2º PA'!$B$4:$B$1980&lt;=EOMONTH(M$4,0))*('Diário 2º PA'!$F$4:$F$1980))
+SUMPRODUCT(('Diário 3º PA'!$E$4:$E$2000='Analítico Cx.'!$B9)*('Diário 3º PA'!$B$4:$B$2000&gt;=M$4)*('Diário 3º PA'!$B$4:$B$2000&lt;=EOMONTH(M$4,0))*('Diário 3º PA'!$F$4:$F$2000))
+SUMPRODUCT(('Diário 4º PA'!$E$4:$E$2000='Analítico Cx.'!$B9)*('Diário 4º PA'!$B$4:$B$2000&gt;=M$4)*('Diário 4º PA'!$B$4:$B$2000&lt;=EOMONTH(M$4,0))*('Diário 4º PA'!$F$4:$F$2000))</f>
        <v>0</v>
      </c>
      <c r="N9" s="173">
        <f>SUMPRODUCT(('Diário 1º PA'!$E$4:$E$2011='Analítico Cx.'!$B9)*('Diário 1º PA'!$B$4:$B$2011&gt;=N$4)*('Diário 1º PA'!$B$4:$B$2011&lt;=EOMONTH(N$4,0))*('Diário 1º PA'!$F$4:$F$2011))
+SUMPRODUCT(('Diário 2º PA'!$E$4:$E$1980='Analítico Cx.'!$B9)*('Diário 2º PA'!$B$4:$B$1980&gt;=N$4)*('Diário 2º PA'!$B$4:$B$1980&lt;=EOMONTH(N$4,0))*('Diário 2º PA'!$F$4:$F$1980))
+SUMPRODUCT(('Diário 3º PA'!$E$4:$E$2000='Analítico Cx.'!$B9)*('Diário 3º PA'!$B$4:$B$2000&gt;=N$4)*('Diário 3º PA'!$B$4:$B$2000&lt;=EOMONTH(N$4,0))*('Diário 3º PA'!$F$4:$F$2000))
+SUMPRODUCT(('Diário 4º PA'!$E$4:$E$2000='Analítico Cx.'!$B9)*('Diário 4º PA'!$B$4:$B$2000&gt;=N$4)*('Diário 4º PA'!$B$4:$B$2000&lt;=EOMONTH(N$4,0))*('Diário 4º PA'!$F$4:$F$2000))</f>
        <v>0</v>
      </c>
      <c r="O9" s="174">
        <f t="shared" si="1"/>
        <v>203578.12</v>
      </c>
      <c r="P9" s="175">
        <f t="shared" si="2"/>
        <v>1</v>
      </c>
      <c r="Q9" s="154"/>
      <c r="R9" s="154"/>
      <c r="S9" s="154"/>
      <c r="T9" s="154"/>
      <c r="U9" s="154"/>
      <c r="V9" s="154"/>
      <c r="W9" s="154"/>
      <c r="X9" s="154"/>
      <c r="Y9" s="154"/>
      <c r="Z9" s="154"/>
    </row>
    <row r="10" spans="1:26" ht="23.25" customHeight="1" x14ac:dyDescent="0.2">
      <c r="A10" s="176" t="s">
        <v>82</v>
      </c>
      <c r="B10" s="176" t="s">
        <v>149</v>
      </c>
      <c r="C10" s="177"/>
      <c r="D10" s="177"/>
      <c r="E10" s="177"/>
      <c r="F10" s="177"/>
      <c r="G10" s="177"/>
      <c r="H10" s="177"/>
      <c r="I10" s="177"/>
      <c r="J10" s="177"/>
      <c r="K10" s="177"/>
      <c r="L10" s="177"/>
      <c r="M10" s="177"/>
      <c r="N10" s="177"/>
      <c r="O10" s="177"/>
      <c r="P10" s="178"/>
      <c r="Q10" s="154"/>
      <c r="R10" s="154"/>
      <c r="S10" s="154"/>
      <c r="T10" s="154"/>
      <c r="U10" s="154"/>
      <c r="V10" s="154"/>
      <c r="W10" s="154"/>
      <c r="X10" s="154"/>
      <c r="Y10" s="154"/>
      <c r="Z10" s="154"/>
    </row>
    <row r="11" spans="1:26" ht="23.25" customHeight="1" x14ac:dyDescent="0.2">
      <c r="A11" s="62" t="s">
        <v>84</v>
      </c>
      <c r="B11" s="63" t="s">
        <v>85</v>
      </c>
      <c r="C11" s="129">
        <f>SUMPRODUCT(('Diário 1º PA'!$E$4:$E$2011='Analítico Cx.'!$B11)*('Diário 1º PA'!$B$4:$B$2011&gt;=C$4)*('Diário 1º PA'!$B$4:$B$2011&lt;=EOMONTH(C$4,0))*('Diário 1º PA'!$F$4:$F$2011))
+SUMPRODUCT(('Diário 2º PA'!$E$4:$E$1980='Analítico Cx.'!$B11)*('Diário 2º PA'!$B$4:$B$1980&gt;=C$4)*('Diário 2º PA'!$B$4:$B$1980&lt;=EOMONTH(C$4,0))*('Diário 2º PA'!$F$4:$F$1980))
+SUMPRODUCT(('Diário 3º PA'!$E$4:$E$2000='Analítico Cx.'!$B11)*('Diário 3º PA'!$B$4:$B$2000&gt;=C$4)*('Diário 3º PA'!$B$4:$B$2000&lt;=EOMONTH(C$4,0))*('Diário 3º PA'!$F$4:$F$2000))
+SUMPRODUCT(('Diário 4º PA'!$E$4:$E$2000='Analítico Cx.'!$B11)*('Diário 4º PA'!$B$4:$B$2000&gt;=C$4)*('Diário 4º PA'!$B$4:$B$2000&lt;=EOMONTH(C$4,0))*('Diário 4º PA'!$F$4:$F$2000))</f>
        <v>0</v>
      </c>
      <c r="D11" s="129">
        <f>SUMPRODUCT(('Diário 1º PA'!$E$4:$E$2011='Analítico Cx.'!$B11)*('Diário 1º PA'!$B$4:$B$2011&gt;=D$4)*('Diário 1º PA'!$B$4:$B$2011&lt;=EOMONTH(D$4,0))*('Diário 1º PA'!$F$4:$F$2011))
+SUMPRODUCT(('Diário 2º PA'!$E$4:$E$1980='Analítico Cx.'!$B11)*('Diário 2º PA'!$B$4:$B$1980&gt;=D$4)*('Diário 2º PA'!$B$4:$B$1980&lt;=EOMONTH(D$4,0))*('Diário 2º PA'!$F$4:$F$1980))
+SUMPRODUCT(('Diário 3º PA'!$E$4:$E$2000='Analítico Cx.'!$B11)*('Diário 3º PA'!$B$4:$B$2000&gt;=D$4)*('Diário 3º PA'!$B$4:$B$2000&lt;=EOMONTH(D$4,0))*('Diário 3º PA'!$F$4:$F$2000))
+SUMPRODUCT(('Diário 4º PA'!$E$4:$E$2000='Analítico Cx.'!$B11)*('Diário 4º PA'!$B$4:$B$2000&gt;=D$4)*('Diário 4º PA'!$B$4:$B$2000&lt;=EOMONTH(D$4,0))*('Diário 4º PA'!$F$4:$F$2000))</f>
        <v>0</v>
      </c>
      <c r="E11" s="129">
        <f>SUMPRODUCT(('Diário 1º PA'!$E$4:$E$2011='Analítico Cx.'!$B11)*('Diário 1º PA'!$B$4:$B$2011&gt;=E$4)*('Diário 1º PA'!$B$4:$B$2011&lt;=EOMONTH(E$4,0))*('Diário 1º PA'!$F$4:$F$2011))
+SUMPRODUCT(('Diário 2º PA'!$E$4:$E$1980='Analítico Cx.'!$B11)*('Diário 2º PA'!$B$4:$B$1980&gt;=E$4)*('Diário 2º PA'!$B$4:$B$1980&lt;=EOMONTH(E$4,0))*('Diário 2º PA'!$F$4:$F$1980))
+SUMPRODUCT(('Diário 3º PA'!$E$4:$E$2000='Analítico Cx.'!$B11)*('Diário 3º PA'!$B$4:$B$2000&gt;=E$4)*('Diário 3º PA'!$B$4:$B$2000&lt;=EOMONTH(E$4,0))*('Diário 3º PA'!$F$4:$F$2000))
+SUMPRODUCT(('Diário 4º PA'!$E$4:$E$2000='Analítico Cx.'!$B11)*('Diário 4º PA'!$B$4:$B$2000&gt;=E$4)*('Diário 4º PA'!$B$4:$B$2000&lt;=EOMONTH(E$4,0))*('Diário 4º PA'!$F$4:$F$2000))</f>
        <v>0</v>
      </c>
      <c r="F11" s="129">
        <f>SUMPRODUCT(('Diário 1º PA'!$E$4:$E$2011='Analítico Cx.'!$B11)*('Diário 1º PA'!$B$4:$B$2011&gt;=F$4)*('Diário 1º PA'!$B$4:$B$2011&lt;=EOMONTH(F$4,0))*('Diário 1º PA'!$F$4:$F$2011))
+SUMPRODUCT(('Diário 2º PA'!$E$4:$E$1980='Analítico Cx.'!$B11)*('Diário 2º PA'!$B$4:$B$1980&gt;=F$4)*('Diário 2º PA'!$B$4:$B$1980&lt;=EOMONTH(F$4,0))*('Diário 2º PA'!$F$4:$F$1980))
+SUMPRODUCT(('Diário 3º PA'!$E$4:$E$2000='Analítico Cx.'!$B11)*('Diário 3º PA'!$B$4:$B$2000&gt;=F$4)*('Diário 3º PA'!$B$4:$B$2000&lt;=EOMONTH(F$4,0))*('Diário 3º PA'!$F$4:$F$2000))
+SUMPRODUCT(('Diário 4º PA'!$E$4:$E$2000='Analítico Cx.'!$B11)*('Diário 4º PA'!$B$4:$B$2000&gt;=F$4)*('Diário 4º PA'!$B$4:$B$2000&lt;=EOMONTH(F$4,0))*('Diário 4º PA'!$F$4:$F$2000))</f>
        <v>0</v>
      </c>
      <c r="G11" s="129">
        <f>SUMPRODUCT(('Diário 1º PA'!$E$4:$E$2011='Analítico Cx.'!$B11)*('Diário 1º PA'!$B$4:$B$2011&gt;=G$4)*('Diário 1º PA'!$B$4:$B$2011&lt;=EOMONTH(G$4,0))*('Diário 1º PA'!$F$4:$F$2011))
+SUMPRODUCT(('Diário 2º PA'!$E$4:$E$1980='Analítico Cx.'!$B11)*('Diário 2º PA'!$B$4:$B$1980&gt;=G$4)*('Diário 2º PA'!$B$4:$B$1980&lt;=EOMONTH(G$4,0))*('Diário 2º PA'!$F$4:$F$1980))
+SUMPRODUCT(('Diário 3º PA'!$E$4:$E$2000='Analítico Cx.'!$B11)*('Diário 3º PA'!$B$4:$B$2000&gt;=G$4)*('Diário 3º PA'!$B$4:$B$2000&lt;=EOMONTH(G$4,0))*('Diário 3º PA'!$F$4:$F$2000))
+SUMPRODUCT(('Diário 4º PA'!$E$4:$E$2000='Analítico Cx.'!$B11)*('Diário 4º PA'!$B$4:$B$2000&gt;=G$4)*('Diário 4º PA'!$B$4:$B$2000&lt;=EOMONTH(G$4,0))*('Diário 4º PA'!$F$4:$F$2000))</f>
        <v>0</v>
      </c>
      <c r="H11" s="129">
        <f>SUMPRODUCT(('Diário 1º PA'!$E$4:$E$2011='Analítico Cx.'!$B11)*('Diário 1º PA'!$B$4:$B$2011&gt;=H$4)*('Diário 1º PA'!$B$4:$B$2011&lt;=EOMONTH(H$4,0))*('Diário 1º PA'!$F$4:$F$2011))
+SUMPRODUCT(('Diário 2º PA'!$E$4:$E$1980='Analítico Cx.'!$B11)*('Diário 2º PA'!$B$4:$B$1980&gt;=H$4)*('Diário 2º PA'!$B$4:$B$1980&lt;=EOMONTH(H$4,0))*('Diário 2º PA'!$F$4:$F$1980))
+SUMPRODUCT(('Diário 3º PA'!$E$4:$E$2000='Analítico Cx.'!$B11)*('Diário 3º PA'!$B$4:$B$2000&gt;=H$4)*('Diário 3º PA'!$B$4:$B$2000&lt;=EOMONTH(H$4,0))*('Diário 3º PA'!$F$4:$F$2000))
+SUMPRODUCT(('Diário 4º PA'!$E$4:$E$2000='Analítico Cx.'!$B11)*('Diário 4º PA'!$B$4:$B$2000&gt;=H$4)*('Diário 4º PA'!$B$4:$B$2000&lt;=EOMONTH(H$4,0))*('Diário 4º PA'!$F$4:$F$2000))</f>
        <v>0</v>
      </c>
      <c r="I11" s="129">
        <f>SUMPRODUCT(('Diário 1º PA'!$E$4:$E$2011='Analítico Cx.'!$B11)*('Diário 1º PA'!$B$4:$B$2011&gt;=I$4)*('Diário 1º PA'!$B$4:$B$2011&lt;=EOMONTH(I$4,0))*('Diário 1º PA'!$F$4:$F$2011))
+SUMPRODUCT(('Diário 2º PA'!$E$4:$E$1980='Analítico Cx.'!$B11)*('Diário 2º PA'!$B$4:$B$1980&gt;=I$4)*('Diário 2º PA'!$B$4:$B$1980&lt;=EOMONTH(I$4,0))*('Diário 2º PA'!$F$4:$F$1980))
+SUMPRODUCT(('Diário 3º PA'!$E$4:$E$2000='Analítico Cx.'!$B11)*('Diário 3º PA'!$B$4:$B$2000&gt;=I$4)*('Diário 3º PA'!$B$4:$B$2000&lt;=EOMONTH(I$4,0))*('Diário 3º PA'!$F$4:$F$2000))
+SUMPRODUCT(('Diário 4º PA'!$E$4:$E$2000='Analítico Cx.'!$B11)*('Diário 4º PA'!$B$4:$B$2000&gt;=I$4)*('Diário 4º PA'!$B$4:$B$2000&lt;=EOMONTH(I$4,0))*('Diário 4º PA'!$F$4:$F$2000))</f>
        <v>0</v>
      </c>
      <c r="J11" s="129">
        <f>SUMPRODUCT(('Diário 1º PA'!$E$4:$E$2011='Analítico Cx.'!$B11)*('Diário 1º PA'!$B$4:$B$2011&gt;=J$4)*('Diário 1º PA'!$B$4:$B$2011&lt;=EOMONTH(J$4,0))*('Diário 1º PA'!$F$4:$F$2011))
+SUMPRODUCT(('Diário 2º PA'!$E$4:$E$1980='Analítico Cx.'!$B11)*('Diário 2º PA'!$B$4:$B$1980&gt;=J$4)*('Diário 2º PA'!$B$4:$B$1980&lt;=EOMONTH(J$4,0))*('Diário 2º PA'!$F$4:$F$1980))
+SUMPRODUCT(('Diário 3º PA'!$E$4:$E$2000='Analítico Cx.'!$B11)*('Diário 3º PA'!$B$4:$B$2000&gt;=J$4)*('Diário 3º PA'!$B$4:$B$2000&lt;=EOMONTH(J$4,0))*('Diário 3º PA'!$F$4:$F$2000))
+SUMPRODUCT(('Diário 4º PA'!$E$4:$E$2000='Analítico Cx.'!$B11)*('Diário 4º PA'!$B$4:$B$2000&gt;=J$4)*('Diário 4º PA'!$B$4:$B$2000&lt;=EOMONTH(J$4,0))*('Diário 4º PA'!$F$4:$F$2000))</f>
        <v>0</v>
      </c>
      <c r="K11" s="129">
        <f>SUMPRODUCT(('Diário 1º PA'!$E$4:$E$2011='Analítico Cx.'!$B11)*('Diário 1º PA'!$B$4:$B$2011&gt;=K$4)*('Diário 1º PA'!$B$4:$B$2011&lt;=EOMONTH(K$4,0))*('Diário 1º PA'!$F$4:$F$2011))
+SUMPRODUCT(('Diário 2º PA'!$E$4:$E$1980='Analítico Cx.'!$B11)*('Diário 2º PA'!$B$4:$B$1980&gt;=K$4)*('Diário 2º PA'!$B$4:$B$1980&lt;=EOMONTH(K$4,0))*('Diário 2º PA'!$F$4:$F$1980))
+SUMPRODUCT(('Diário 3º PA'!$E$4:$E$2000='Analítico Cx.'!$B11)*('Diário 3º PA'!$B$4:$B$2000&gt;=K$4)*('Diário 3º PA'!$B$4:$B$2000&lt;=EOMONTH(K$4,0))*('Diário 3º PA'!$F$4:$F$2000))
+SUMPRODUCT(('Diário 4º PA'!$E$4:$E$2000='Analítico Cx.'!$B11)*('Diário 4º PA'!$B$4:$B$2000&gt;=K$4)*('Diário 4º PA'!$B$4:$B$2000&lt;=EOMONTH(K$4,0))*('Diário 4º PA'!$F$4:$F$2000))</f>
        <v>0</v>
      </c>
      <c r="L11" s="129">
        <f>SUMPRODUCT(('Diário 1º PA'!$E$4:$E$2011='Analítico Cx.'!$B11)*('Diário 1º PA'!$B$4:$B$2011&gt;=L$4)*('Diário 1º PA'!$B$4:$B$2011&lt;=EOMONTH(L$4,0))*('Diário 1º PA'!$F$4:$F$2011))
+SUMPRODUCT(('Diário 2º PA'!$E$4:$E$1980='Analítico Cx.'!$B11)*('Diário 2º PA'!$B$4:$B$1980&gt;=L$4)*('Diário 2º PA'!$B$4:$B$1980&lt;=EOMONTH(L$4,0))*('Diário 2º PA'!$F$4:$F$1980))
+SUMPRODUCT(('Diário 3º PA'!$E$4:$E$2000='Analítico Cx.'!$B11)*('Diário 3º PA'!$B$4:$B$2000&gt;=L$4)*('Diário 3º PA'!$B$4:$B$2000&lt;=EOMONTH(L$4,0))*('Diário 3º PA'!$F$4:$F$2000))
+SUMPRODUCT(('Diário 4º PA'!$E$4:$E$2000='Analítico Cx.'!$B11)*('Diário 4º PA'!$B$4:$B$2000&gt;=L$4)*('Diário 4º PA'!$B$4:$B$2000&lt;=EOMONTH(L$4,0))*('Diário 4º PA'!$F$4:$F$2000))</f>
        <v>0</v>
      </c>
      <c r="M11" s="129">
        <f>SUMPRODUCT(('Diário 1º PA'!$E$4:$E$2011='Analítico Cx.'!$B11)*('Diário 1º PA'!$B$4:$B$2011&gt;=M$4)*('Diário 1º PA'!$B$4:$B$2011&lt;=EOMONTH(M$4,0))*('Diário 1º PA'!$F$4:$F$2011))
+SUMPRODUCT(('Diário 2º PA'!$E$4:$E$1980='Analítico Cx.'!$B11)*('Diário 2º PA'!$B$4:$B$1980&gt;=M$4)*('Diário 2º PA'!$B$4:$B$1980&lt;=EOMONTH(M$4,0))*('Diário 2º PA'!$F$4:$F$1980))
+SUMPRODUCT(('Diário 3º PA'!$E$4:$E$2000='Analítico Cx.'!$B11)*('Diário 3º PA'!$B$4:$B$2000&gt;=M$4)*('Diário 3º PA'!$B$4:$B$2000&lt;=EOMONTH(M$4,0))*('Diário 3º PA'!$F$4:$F$2000))
+SUMPRODUCT(('Diário 4º PA'!$E$4:$E$2000='Analítico Cx.'!$B11)*('Diário 4º PA'!$B$4:$B$2000&gt;=M$4)*('Diário 4º PA'!$B$4:$B$2000&lt;=EOMONTH(M$4,0))*('Diário 4º PA'!$F$4:$F$2000))</f>
        <v>0</v>
      </c>
      <c r="N11" s="129">
        <f>SUMPRODUCT(('Diário 1º PA'!$E$4:$E$2011='Analítico Cx.'!$B11)*('Diário 1º PA'!$B$4:$B$2011&gt;=N$4)*('Diário 1º PA'!$B$4:$B$2011&lt;=EOMONTH(N$4,0))*('Diário 1º PA'!$F$4:$F$2011))
+SUMPRODUCT(('Diário 2º PA'!$E$4:$E$1980='Analítico Cx.'!$B11)*('Diário 2º PA'!$B$4:$B$1980&gt;=N$4)*('Diário 2º PA'!$B$4:$B$1980&lt;=EOMONTH(N$4,0))*('Diário 2º PA'!$F$4:$F$1980))
+SUMPRODUCT(('Diário 3º PA'!$E$4:$E$2000='Analítico Cx.'!$B11)*('Diário 3º PA'!$B$4:$B$2000&gt;=N$4)*('Diário 3º PA'!$B$4:$B$2000&lt;=EOMONTH(N$4,0))*('Diário 3º PA'!$F$4:$F$2000))
+SUMPRODUCT(('Diário 4º PA'!$E$4:$E$2000='Analítico Cx.'!$B11)*('Diário 4º PA'!$B$4:$B$2000&gt;=N$4)*('Diário 4º PA'!$B$4:$B$2000&lt;=EOMONTH(N$4,0))*('Diário 4º PA'!$F$4:$F$2000))</f>
        <v>0</v>
      </c>
      <c r="O11" s="179">
        <f t="shared" ref="O11:O13" si="3">SUM(C11:N11)</f>
        <v>0</v>
      </c>
      <c r="P11" s="180">
        <f t="shared" ref="P11:P15" si="4">IF($O$15=0,0,O11/$O$15)</f>
        <v>0</v>
      </c>
      <c r="Q11" s="154"/>
      <c r="R11" s="154"/>
      <c r="S11" s="154"/>
      <c r="T11" s="154"/>
      <c r="U11" s="154"/>
      <c r="V11" s="154"/>
      <c r="W11" s="154"/>
      <c r="X11" s="154"/>
      <c r="Y11" s="154"/>
      <c r="Z11" s="154"/>
    </row>
    <row r="12" spans="1:26" ht="23.25" customHeight="1" x14ac:dyDescent="0.2">
      <c r="A12" s="62" t="s">
        <v>86</v>
      </c>
      <c r="B12" s="63" t="s">
        <v>87</v>
      </c>
      <c r="C12" s="129">
        <f>SUMPRODUCT(('Diário 1º PA'!$E$4:$E$2011='Analítico Cx.'!$B12)*('Diário 1º PA'!$B$4:$B$2011&gt;=C$4)*('Diário 1º PA'!$B$4:$B$2011&lt;=EOMONTH(C$4,0))*('Diário 1º PA'!$F$4:$F$2011))
+SUMPRODUCT(('Diário 2º PA'!$E$4:$E$1980='Analítico Cx.'!$B12)*('Diário 2º PA'!$B$4:$B$1980&gt;=C$4)*('Diário 2º PA'!$B$4:$B$1980&lt;=EOMONTH(C$4,0))*('Diário 2º PA'!$F$4:$F$1980))
+SUMPRODUCT(('Diário 3º PA'!$E$4:$E$2000='Analítico Cx.'!$B12)*('Diário 3º PA'!$B$4:$B$2000&gt;=C$4)*('Diário 3º PA'!$B$4:$B$2000&lt;=EOMONTH(C$4,0))*('Diário 3º PA'!$F$4:$F$2000))
+SUMPRODUCT(('Diário 4º PA'!$E$4:$E$2000='Analítico Cx.'!$B12)*('Diário 4º PA'!$B$4:$B$2000&gt;=C$4)*('Diário 4º PA'!$B$4:$B$2000&lt;=EOMONTH(C$4,0))*('Diário 4º PA'!$F$4:$F$2000))</f>
        <v>0</v>
      </c>
      <c r="D12" s="129">
        <f>SUMPRODUCT(('Diário 1º PA'!$E$4:$E$2011='Analítico Cx.'!$B12)*('Diário 1º PA'!$B$4:$B$2011&gt;=D$4)*('Diário 1º PA'!$B$4:$B$2011&lt;=EOMONTH(D$4,0))*('Diário 1º PA'!$F$4:$F$2011))
+SUMPRODUCT(('Diário 2º PA'!$E$4:$E$1980='Analítico Cx.'!$B12)*('Diário 2º PA'!$B$4:$B$1980&gt;=D$4)*('Diário 2º PA'!$B$4:$B$1980&lt;=EOMONTH(D$4,0))*('Diário 2º PA'!$F$4:$F$1980))
+SUMPRODUCT(('Diário 3º PA'!$E$4:$E$2000='Analítico Cx.'!$B12)*('Diário 3º PA'!$B$4:$B$2000&gt;=D$4)*('Diário 3º PA'!$B$4:$B$2000&lt;=EOMONTH(D$4,0))*('Diário 3º PA'!$F$4:$F$2000))
+SUMPRODUCT(('Diário 4º PA'!$E$4:$E$2000='Analítico Cx.'!$B12)*('Diário 4º PA'!$B$4:$B$2000&gt;=D$4)*('Diário 4º PA'!$B$4:$B$2000&lt;=EOMONTH(D$4,0))*('Diário 4º PA'!$F$4:$F$2000))</f>
        <v>0</v>
      </c>
      <c r="E12" s="129">
        <f>SUMPRODUCT(('Diário 1º PA'!$E$4:$E$2011='Analítico Cx.'!$B12)*('Diário 1º PA'!$B$4:$B$2011&gt;=E$4)*('Diário 1º PA'!$B$4:$B$2011&lt;=EOMONTH(E$4,0))*('Diário 1º PA'!$F$4:$F$2011))
+SUMPRODUCT(('Diário 2º PA'!$E$4:$E$1980='Analítico Cx.'!$B12)*('Diário 2º PA'!$B$4:$B$1980&gt;=E$4)*('Diário 2º PA'!$B$4:$B$1980&lt;=EOMONTH(E$4,0))*('Diário 2º PA'!$F$4:$F$1980))
+SUMPRODUCT(('Diário 3º PA'!$E$4:$E$2000='Analítico Cx.'!$B12)*('Diário 3º PA'!$B$4:$B$2000&gt;=E$4)*('Diário 3º PA'!$B$4:$B$2000&lt;=EOMONTH(E$4,0))*('Diário 3º PA'!$F$4:$F$2000))
+SUMPRODUCT(('Diário 4º PA'!$E$4:$E$2000='Analítico Cx.'!$B12)*('Diário 4º PA'!$B$4:$B$2000&gt;=E$4)*('Diário 4º PA'!$B$4:$B$2000&lt;=EOMONTH(E$4,0))*('Diário 4º PA'!$F$4:$F$2000))</f>
        <v>0</v>
      </c>
      <c r="F12" s="129">
        <f>SUMPRODUCT(('Diário 1º PA'!$E$4:$E$2011='Analítico Cx.'!$B12)*('Diário 1º PA'!$B$4:$B$2011&gt;=F$4)*('Diário 1º PA'!$B$4:$B$2011&lt;=EOMONTH(F$4,0))*('Diário 1º PA'!$F$4:$F$2011))
+SUMPRODUCT(('Diário 2º PA'!$E$4:$E$1980='Analítico Cx.'!$B12)*('Diário 2º PA'!$B$4:$B$1980&gt;=F$4)*('Diário 2º PA'!$B$4:$B$1980&lt;=EOMONTH(F$4,0))*('Diário 2º PA'!$F$4:$F$1980))
+SUMPRODUCT(('Diário 3º PA'!$E$4:$E$2000='Analítico Cx.'!$B12)*('Diário 3º PA'!$B$4:$B$2000&gt;=F$4)*('Diário 3º PA'!$B$4:$B$2000&lt;=EOMONTH(F$4,0))*('Diário 3º PA'!$F$4:$F$2000))
+SUMPRODUCT(('Diário 4º PA'!$E$4:$E$2000='Analítico Cx.'!$B12)*('Diário 4º PA'!$B$4:$B$2000&gt;=F$4)*('Diário 4º PA'!$B$4:$B$2000&lt;=EOMONTH(F$4,0))*('Diário 4º PA'!$F$4:$F$2000))</f>
        <v>0</v>
      </c>
      <c r="G12" s="129">
        <f>SUMPRODUCT(('Diário 1º PA'!$E$4:$E$2011='Analítico Cx.'!$B12)*('Diário 1º PA'!$B$4:$B$2011&gt;=G$4)*('Diário 1º PA'!$B$4:$B$2011&lt;=EOMONTH(G$4,0))*('Diário 1º PA'!$F$4:$F$2011))
+SUMPRODUCT(('Diário 2º PA'!$E$4:$E$1980='Analítico Cx.'!$B12)*('Diário 2º PA'!$B$4:$B$1980&gt;=G$4)*('Diário 2º PA'!$B$4:$B$1980&lt;=EOMONTH(G$4,0))*('Diário 2º PA'!$F$4:$F$1980))
+SUMPRODUCT(('Diário 3º PA'!$E$4:$E$2000='Analítico Cx.'!$B12)*('Diário 3º PA'!$B$4:$B$2000&gt;=G$4)*('Diário 3º PA'!$B$4:$B$2000&lt;=EOMONTH(G$4,0))*('Diário 3º PA'!$F$4:$F$2000))
+SUMPRODUCT(('Diário 4º PA'!$E$4:$E$2000='Analítico Cx.'!$B12)*('Diário 4º PA'!$B$4:$B$2000&gt;=G$4)*('Diário 4º PA'!$B$4:$B$2000&lt;=EOMONTH(G$4,0))*('Diário 4º PA'!$F$4:$F$2000))</f>
        <v>0</v>
      </c>
      <c r="H12" s="129">
        <f>SUMPRODUCT(('Diário 1º PA'!$E$4:$E$2011='Analítico Cx.'!$B12)*('Diário 1º PA'!$B$4:$B$2011&gt;=H$4)*('Diário 1º PA'!$B$4:$B$2011&lt;=EOMONTH(H$4,0))*('Diário 1º PA'!$F$4:$F$2011))
+SUMPRODUCT(('Diário 2º PA'!$E$4:$E$1980='Analítico Cx.'!$B12)*('Diário 2º PA'!$B$4:$B$1980&gt;=H$4)*('Diário 2º PA'!$B$4:$B$1980&lt;=EOMONTH(H$4,0))*('Diário 2º PA'!$F$4:$F$1980))
+SUMPRODUCT(('Diário 3º PA'!$E$4:$E$2000='Analítico Cx.'!$B12)*('Diário 3º PA'!$B$4:$B$2000&gt;=H$4)*('Diário 3º PA'!$B$4:$B$2000&lt;=EOMONTH(H$4,0))*('Diário 3º PA'!$F$4:$F$2000))
+SUMPRODUCT(('Diário 4º PA'!$E$4:$E$2000='Analítico Cx.'!$B12)*('Diário 4º PA'!$B$4:$B$2000&gt;=H$4)*('Diário 4º PA'!$B$4:$B$2000&lt;=EOMONTH(H$4,0))*('Diário 4º PA'!$F$4:$F$2000))</f>
        <v>0</v>
      </c>
      <c r="I12" s="129">
        <f>SUMPRODUCT(('Diário 1º PA'!$E$4:$E$2011='Analítico Cx.'!$B12)*('Diário 1º PA'!$B$4:$B$2011&gt;=I$4)*('Diário 1º PA'!$B$4:$B$2011&lt;=EOMONTH(I$4,0))*('Diário 1º PA'!$F$4:$F$2011))
+SUMPRODUCT(('Diário 2º PA'!$E$4:$E$1980='Analítico Cx.'!$B12)*('Diário 2º PA'!$B$4:$B$1980&gt;=I$4)*('Diário 2º PA'!$B$4:$B$1980&lt;=EOMONTH(I$4,0))*('Diário 2º PA'!$F$4:$F$1980))
+SUMPRODUCT(('Diário 3º PA'!$E$4:$E$2000='Analítico Cx.'!$B12)*('Diário 3º PA'!$B$4:$B$2000&gt;=I$4)*('Diário 3º PA'!$B$4:$B$2000&lt;=EOMONTH(I$4,0))*('Diário 3º PA'!$F$4:$F$2000))
+SUMPRODUCT(('Diário 4º PA'!$E$4:$E$2000='Analítico Cx.'!$B12)*('Diário 4º PA'!$B$4:$B$2000&gt;=I$4)*('Diário 4º PA'!$B$4:$B$2000&lt;=EOMONTH(I$4,0))*('Diário 4º PA'!$F$4:$F$2000))</f>
        <v>0</v>
      </c>
      <c r="J12" s="129">
        <f>SUMPRODUCT(('Diário 1º PA'!$E$4:$E$2011='Analítico Cx.'!$B12)*('Diário 1º PA'!$B$4:$B$2011&gt;=J$4)*('Diário 1º PA'!$B$4:$B$2011&lt;=EOMONTH(J$4,0))*('Diário 1º PA'!$F$4:$F$2011))
+SUMPRODUCT(('Diário 2º PA'!$E$4:$E$1980='Analítico Cx.'!$B12)*('Diário 2º PA'!$B$4:$B$1980&gt;=J$4)*('Diário 2º PA'!$B$4:$B$1980&lt;=EOMONTH(J$4,0))*('Diário 2º PA'!$F$4:$F$1980))
+SUMPRODUCT(('Diário 3º PA'!$E$4:$E$2000='Analítico Cx.'!$B12)*('Diário 3º PA'!$B$4:$B$2000&gt;=J$4)*('Diário 3º PA'!$B$4:$B$2000&lt;=EOMONTH(J$4,0))*('Diário 3º PA'!$F$4:$F$2000))
+SUMPRODUCT(('Diário 4º PA'!$E$4:$E$2000='Analítico Cx.'!$B12)*('Diário 4º PA'!$B$4:$B$2000&gt;=J$4)*('Diário 4º PA'!$B$4:$B$2000&lt;=EOMONTH(J$4,0))*('Diário 4º PA'!$F$4:$F$2000))</f>
        <v>0</v>
      </c>
      <c r="K12" s="129">
        <f>SUMPRODUCT(('Diário 1º PA'!$E$4:$E$2011='Analítico Cx.'!$B12)*('Diário 1º PA'!$B$4:$B$2011&gt;=K$4)*('Diário 1º PA'!$B$4:$B$2011&lt;=EOMONTH(K$4,0))*('Diário 1º PA'!$F$4:$F$2011))
+SUMPRODUCT(('Diário 2º PA'!$E$4:$E$1980='Analítico Cx.'!$B12)*('Diário 2º PA'!$B$4:$B$1980&gt;=K$4)*('Diário 2º PA'!$B$4:$B$1980&lt;=EOMONTH(K$4,0))*('Diário 2º PA'!$F$4:$F$1980))
+SUMPRODUCT(('Diário 3º PA'!$E$4:$E$2000='Analítico Cx.'!$B12)*('Diário 3º PA'!$B$4:$B$2000&gt;=K$4)*('Diário 3º PA'!$B$4:$B$2000&lt;=EOMONTH(K$4,0))*('Diário 3º PA'!$F$4:$F$2000))
+SUMPRODUCT(('Diário 4º PA'!$E$4:$E$2000='Analítico Cx.'!$B12)*('Diário 4º PA'!$B$4:$B$2000&gt;=K$4)*('Diário 4º PA'!$B$4:$B$2000&lt;=EOMONTH(K$4,0))*('Diário 4º PA'!$F$4:$F$2000))</f>
        <v>0</v>
      </c>
      <c r="L12" s="129">
        <f>SUMPRODUCT(('Diário 1º PA'!$E$4:$E$2011='Analítico Cx.'!$B12)*('Diário 1º PA'!$B$4:$B$2011&gt;=L$4)*('Diário 1º PA'!$B$4:$B$2011&lt;=EOMONTH(L$4,0))*('Diário 1º PA'!$F$4:$F$2011))
+SUMPRODUCT(('Diário 2º PA'!$E$4:$E$1980='Analítico Cx.'!$B12)*('Diário 2º PA'!$B$4:$B$1980&gt;=L$4)*('Diário 2º PA'!$B$4:$B$1980&lt;=EOMONTH(L$4,0))*('Diário 2º PA'!$F$4:$F$1980))
+SUMPRODUCT(('Diário 3º PA'!$E$4:$E$2000='Analítico Cx.'!$B12)*('Diário 3º PA'!$B$4:$B$2000&gt;=L$4)*('Diário 3º PA'!$B$4:$B$2000&lt;=EOMONTH(L$4,0))*('Diário 3º PA'!$F$4:$F$2000))
+SUMPRODUCT(('Diário 4º PA'!$E$4:$E$2000='Analítico Cx.'!$B12)*('Diário 4º PA'!$B$4:$B$2000&gt;=L$4)*('Diário 4º PA'!$B$4:$B$2000&lt;=EOMONTH(L$4,0))*('Diário 4º PA'!$F$4:$F$2000))</f>
        <v>0</v>
      </c>
      <c r="M12" s="129">
        <f>SUMPRODUCT(('Diário 1º PA'!$E$4:$E$2011='Analítico Cx.'!$B12)*('Diário 1º PA'!$B$4:$B$2011&gt;=M$4)*('Diário 1º PA'!$B$4:$B$2011&lt;=EOMONTH(M$4,0))*('Diário 1º PA'!$F$4:$F$2011))
+SUMPRODUCT(('Diário 2º PA'!$E$4:$E$1980='Analítico Cx.'!$B12)*('Diário 2º PA'!$B$4:$B$1980&gt;=M$4)*('Diário 2º PA'!$B$4:$B$1980&lt;=EOMONTH(M$4,0))*('Diário 2º PA'!$F$4:$F$1980))
+SUMPRODUCT(('Diário 3º PA'!$E$4:$E$2000='Analítico Cx.'!$B12)*('Diário 3º PA'!$B$4:$B$2000&gt;=M$4)*('Diário 3º PA'!$B$4:$B$2000&lt;=EOMONTH(M$4,0))*('Diário 3º PA'!$F$4:$F$2000))
+SUMPRODUCT(('Diário 4º PA'!$E$4:$E$2000='Analítico Cx.'!$B12)*('Diário 4º PA'!$B$4:$B$2000&gt;=M$4)*('Diário 4º PA'!$B$4:$B$2000&lt;=EOMONTH(M$4,0))*('Diário 4º PA'!$F$4:$F$2000))</f>
        <v>0</v>
      </c>
      <c r="N12" s="129">
        <f>SUMPRODUCT(('Diário 1º PA'!$E$4:$E$2011='Analítico Cx.'!$B12)*('Diário 1º PA'!$B$4:$B$2011&gt;=N$4)*('Diário 1º PA'!$B$4:$B$2011&lt;=EOMONTH(N$4,0))*('Diário 1º PA'!$F$4:$F$2011))
+SUMPRODUCT(('Diário 2º PA'!$E$4:$E$1980='Analítico Cx.'!$B12)*('Diário 2º PA'!$B$4:$B$1980&gt;=N$4)*('Diário 2º PA'!$B$4:$B$1980&lt;=EOMONTH(N$4,0))*('Diário 2º PA'!$F$4:$F$1980))
+SUMPRODUCT(('Diário 3º PA'!$E$4:$E$2000='Analítico Cx.'!$B12)*('Diário 3º PA'!$B$4:$B$2000&gt;=N$4)*('Diário 3º PA'!$B$4:$B$2000&lt;=EOMONTH(N$4,0))*('Diário 3º PA'!$F$4:$F$2000))
+SUMPRODUCT(('Diário 4º PA'!$E$4:$E$2000='Analítico Cx.'!$B12)*('Diário 4º PA'!$B$4:$B$2000&gt;=N$4)*('Diário 4º PA'!$B$4:$B$2000&lt;=EOMONTH(N$4,0))*('Diário 4º PA'!$F$4:$F$2000))</f>
        <v>0</v>
      </c>
      <c r="O12" s="179">
        <f t="shared" si="3"/>
        <v>0</v>
      </c>
      <c r="P12" s="180">
        <f t="shared" si="4"/>
        <v>0</v>
      </c>
      <c r="Q12" s="154"/>
      <c r="R12" s="154"/>
      <c r="S12" s="154"/>
      <c r="T12" s="154"/>
      <c r="U12" s="154"/>
      <c r="V12" s="154"/>
      <c r="W12" s="154"/>
      <c r="X12" s="154"/>
      <c r="Y12" s="154"/>
      <c r="Z12" s="154"/>
    </row>
    <row r="13" spans="1:26" ht="23.25" customHeight="1" x14ac:dyDescent="0.2">
      <c r="A13" s="62" t="s">
        <v>88</v>
      </c>
      <c r="B13" s="63" t="s">
        <v>89</v>
      </c>
      <c r="C13" s="129">
        <f>SUMPRODUCT(('Diário 1º PA'!$E$4:$E$2011='Analítico Cx.'!$B13)*('Diário 1º PA'!$B$4:$B$2011&gt;=C$4)*('Diário 1º PA'!$B$4:$B$2011&lt;=EOMONTH(C$4,0))*('Diário 1º PA'!$F$4:$F$2011))
+SUMPRODUCT(('Diário 2º PA'!$E$4:$E$1980='Analítico Cx.'!$B13)*('Diário 2º PA'!$B$4:$B$1980&gt;=C$4)*('Diário 2º PA'!$B$4:$B$1980&lt;=EOMONTH(C$4,0))*('Diário 2º PA'!$F$4:$F$1980))
+SUMPRODUCT(('Diário 3º PA'!$E$4:$E$2000='Analítico Cx.'!$B13)*('Diário 3º PA'!$B$4:$B$2000&gt;=C$4)*('Diário 3º PA'!$B$4:$B$2000&lt;=EOMONTH(C$4,0))*('Diário 3º PA'!$F$4:$F$2000))
+SUMPRODUCT(('Diário 4º PA'!$E$4:$E$2000='Analítico Cx.'!$B13)*('Diário 4º PA'!$B$4:$B$2000&gt;=C$4)*('Diário 4º PA'!$B$4:$B$2000&lt;=EOMONTH(C$4,0))*('Diário 4º PA'!$F$4:$F$2000))</f>
        <v>0</v>
      </c>
      <c r="D13" s="129">
        <f>SUMPRODUCT(('Diário 1º PA'!$E$4:$E$2011='Analítico Cx.'!$B13)*('Diário 1º PA'!$B$4:$B$2011&gt;=D$4)*('Diário 1º PA'!$B$4:$B$2011&lt;=EOMONTH(D$4,0))*('Diário 1º PA'!$F$4:$F$2011))
+SUMPRODUCT(('Diário 2º PA'!$E$4:$E$1980='Analítico Cx.'!$B13)*('Diário 2º PA'!$B$4:$B$1980&gt;=D$4)*('Diário 2º PA'!$B$4:$B$1980&lt;=EOMONTH(D$4,0))*('Diário 2º PA'!$F$4:$F$1980))
+SUMPRODUCT(('Diário 3º PA'!$E$4:$E$2000='Analítico Cx.'!$B13)*('Diário 3º PA'!$B$4:$B$2000&gt;=D$4)*('Diário 3º PA'!$B$4:$B$2000&lt;=EOMONTH(D$4,0))*('Diário 3º PA'!$F$4:$F$2000))
+SUMPRODUCT(('Diário 4º PA'!$E$4:$E$2000='Analítico Cx.'!$B13)*('Diário 4º PA'!$B$4:$B$2000&gt;=D$4)*('Diário 4º PA'!$B$4:$B$2000&lt;=EOMONTH(D$4,0))*('Diário 4º PA'!$F$4:$F$2000))</f>
        <v>0</v>
      </c>
      <c r="E13" s="129">
        <f>SUMPRODUCT(('Diário 1º PA'!$E$4:$E$2011='Analítico Cx.'!$B13)*('Diário 1º PA'!$B$4:$B$2011&gt;=E$4)*('Diário 1º PA'!$B$4:$B$2011&lt;=EOMONTH(E$4,0))*('Diário 1º PA'!$F$4:$F$2011))
+SUMPRODUCT(('Diário 2º PA'!$E$4:$E$1980='Analítico Cx.'!$B13)*('Diário 2º PA'!$B$4:$B$1980&gt;=E$4)*('Diário 2º PA'!$B$4:$B$1980&lt;=EOMONTH(E$4,0))*('Diário 2º PA'!$F$4:$F$1980))
+SUMPRODUCT(('Diário 3º PA'!$E$4:$E$2000='Analítico Cx.'!$B13)*('Diário 3º PA'!$B$4:$B$2000&gt;=E$4)*('Diário 3º PA'!$B$4:$B$2000&lt;=EOMONTH(E$4,0))*('Diário 3º PA'!$F$4:$F$2000))
+SUMPRODUCT(('Diário 4º PA'!$E$4:$E$2000='Analítico Cx.'!$B13)*('Diário 4º PA'!$B$4:$B$2000&gt;=E$4)*('Diário 4º PA'!$B$4:$B$2000&lt;=EOMONTH(E$4,0))*('Diário 4º PA'!$F$4:$F$2000))</f>
        <v>0</v>
      </c>
      <c r="F13" s="129">
        <f>SUMPRODUCT(('Diário 1º PA'!$E$4:$E$2011='Analítico Cx.'!$B13)*('Diário 1º PA'!$B$4:$B$2011&gt;=F$4)*('Diário 1º PA'!$B$4:$B$2011&lt;=EOMONTH(F$4,0))*('Diário 1º PA'!$F$4:$F$2011))
+SUMPRODUCT(('Diário 2º PA'!$E$4:$E$1980='Analítico Cx.'!$B13)*('Diário 2º PA'!$B$4:$B$1980&gt;=F$4)*('Diário 2º PA'!$B$4:$B$1980&lt;=EOMONTH(F$4,0))*('Diário 2º PA'!$F$4:$F$1980))
+SUMPRODUCT(('Diário 3º PA'!$E$4:$E$2000='Analítico Cx.'!$B13)*('Diário 3º PA'!$B$4:$B$2000&gt;=F$4)*('Diário 3º PA'!$B$4:$B$2000&lt;=EOMONTH(F$4,0))*('Diário 3º PA'!$F$4:$F$2000))
+SUMPRODUCT(('Diário 4º PA'!$E$4:$E$2000='Analítico Cx.'!$B13)*('Diário 4º PA'!$B$4:$B$2000&gt;=F$4)*('Diário 4º PA'!$B$4:$B$2000&lt;=EOMONTH(F$4,0))*('Diário 4º PA'!$F$4:$F$2000))</f>
        <v>0</v>
      </c>
      <c r="G13" s="129">
        <f>SUMPRODUCT(('Diário 1º PA'!$E$4:$E$2011='Analítico Cx.'!$B13)*('Diário 1º PA'!$B$4:$B$2011&gt;=G$4)*('Diário 1º PA'!$B$4:$B$2011&lt;=EOMONTH(G$4,0))*('Diário 1º PA'!$F$4:$F$2011))
+SUMPRODUCT(('Diário 2º PA'!$E$4:$E$1980='Analítico Cx.'!$B13)*('Diário 2º PA'!$B$4:$B$1980&gt;=G$4)*('Diário 2º PA'!$B$4:$B$1980&lt;=EOMONTH(G$4,0))*('Diário 2º PA'!$F$4:$F$1980))
+SUMPRODUCT(('Diário 3º PA'!$E$4:$E$2000='Analítico Cx.'!$B13)*('Diário 3º PA'!$B$4:$B$2000&gt;=G$4)*('Diário 3º PA'!$B$4:$B$2000&lt;=EOMONTH(G$4,0))*('Diário 3º PA'!$F$4:$F$2000))
+SUMPRODUCT(('Diário 4º PA'!$E$4:$E$2000='Analítico Cx.'!$B13)*('Diário 4º PA'!$B$4:$B$2000&gt;=G$4)*('Diário 4º PA'!$B$4:$B$2000&lt;=EOMONTH(G$4,0))*('Diário 4º PA'!$F$4:$F$2000))</f>
        <v>0</v>
      </c>
      <c r="H13" s="129">
        <f>SUMPRODUCT(('Diário 1º PA'!$E$4:$E$2011='Analítico Cx.'!$B13)*('Diário 1º PA'!$B$4:$B$2011&gt;=H$4)*('Diário 1º PA'!$B$4:$B$2011&lt;=EOMONTH(H$4,0))*('Diário 1º PA'!$F$4:$F$2011))
+SUMPRODUCT(('Diário 2º PA'!$E$4:$E$1980='Analítico Cx.'!$B13)*('Diário 2º PA'!$B$4:$B$1980&gt;=H$4)*('Diário 2º PA'!$B$4:$B$1980&lt;=EOMONTH(H$4,0))*('Diário 2º PA'!$F$4:$F$1980))
+SUMPRODUCT(('Diário 3º PA'!$E$4:$E$2000='Analítico Cx.'!$B13)*('Diário 3º PA'!$B$4:$B$2000&gt;=H$4)*('Diário 3º PA'!$B$4:$B$2000&lt;=EOMONTH(H$4,0))*('Diário 3º PA'!$F$4:$F$2000))
+SUMPRODUCT(('Diário 4º PA'!$E$4:$E$2000='Analítico Cx.'!$B13)*('Diário 4º PA'!$B$4:$B$2000&gt;=H$4)*('Diário 4º PA'!$B$4:$B$2000&lt;=EOMONTH(H$4,0))*('Diário 4º PA'!$F$4:$F$2000))</f>
        <v>0</v>
      </c>
      <c r="I13" s="129">
        <f>SUMPRODUCT(('Diário 1º PA'!$E$4:$E$2011='Analítico Cx.'!$B13)*('Diário 1º PA'!$B$4:$B$2011&gt;=I$4)*('Diário 1º PA'!$B$4:$B$2011&lt;=EOMONTH(I$4,0))*('Diário 1º PA'!$F$4:$F$2011))
+SUMPRODUCT(('Diário 2º PA'!$E$4:$E$1980='Analítico Cx.'!$B13)*('Diário 2º PA'!$B$4:$B$1980&gt;=I$4)*('Diário 2º PA'!$B$4:$B$1980&lt;=EOMONTH(I$4,0))*('Diário 2º PA'!$F$4:$F$1980))
+SUMPRODUCT(('Diário 3º PA'!$E$4:$E$2000='Analítico Cx.'!$B13)*('Diário 3º PA'!$B$4:$B$2000&gt;=I$4)*('Diário 3º PA'!$B$4:$B$2000&lt;=EOMONTH(I$4,0))*('Diário 3º PA'!$F$4:$F$2000))
+SUMPRODUCT(('Diário 4º PA'!$E$4:$E$2000='Analítico Cx.'!$B13)*('Diário 4º PA'!$B$4:$B$2000&gt;=I$4)*('Diário 4º PA'!$B$4:$B$2000&lt;=EOMONTH(I$4,0))*('Diário 4º PA'!$F$4:$F$2000))</f>
        <v>0</v>
      </c>
      <c r="J13" s="129">
        <f>SUMPRODUCT(('Diário 1º PA'!$E$4:$E$2011='Analítico Cx.'!$B13)*('Diário 1º PA'!$B$4:$B$2011&gt;=J$4)*('Diário 1º PA'!$B$4:$B$2011&lt;=EOMONTH(J$4,0))*('Diário 1º PA'!$F$4:$F$2011))
+SUMPRODUCT(('Diário 2º PA'!$E$4:$E$1980='Analítico Cx.'!$B13)*('Diário 2º PA'!$B$4:$B$1980&gt;=J$4)*('Diário 2º PA'!$B$4:$B$1980&lt;=EOMONTH(J$4,0))*('Diário 2º PA'!$F$4:$F$1980))
+SUMPRODUCT(('Diário 3º PA'!$E$4:$E$2000='Analítico Cx.'!$B13)*('Diário 3º PA'!$B$4:$B$2000&gt;=J$4)*('Diário 3º PA'!$B$4:$B$2000&lt;=EOMONTH(J$4,0))*('Diário 3º PA'!$F$4:$F$2000))
+SUMPRODUCT(('Diário 4º PA'!$E$4:$E$2000='Analítico Cx.'!$B13)*('Diário 4º PA'!$B$4:$B$2000&gt;=J$4)*('Diário 4º PA'!$B$4:$B$2000&lt;=EOMONTH(J$4,0))*('Diário 4º PA'!$F$4:$F$2000))</f>
        <v>0</v>
      </c>
      <c r="K13" s="129">
        <f>SUMPRODUCT(('Diário 1º PA'!$E$4:$E$2011='Analítico Cx.'!$B13)*('Diário 1º PA'!$B$4:$B$2011&gt;=K$4)*('Diário 1º PA'!$B$4:$B$2011&lt;=EOMONTH(K$4,0))*('Diário 1º PA'!$F$4:$F$2011))
+SUMPRODUCT(('Diário 2º PA'!$E$4:$E$1980='Analítico Cx.'!$B13)*('Diário 2º PA'!$B$4:$B$1980&gt;=K$4)*('Diário 2º PA'!$B$4:$B$1980&lt;=EOMONTH(K$4,0))*('Diário 2º PA'!$F$4:$F$1980))
+SUMPRODUCT(('Diário 3º PA'!$E$4:$E$2000='Analítico Cx.'!$B13)*('Diário 3º PA'!$B$4:$B$2000&gt;=K$4)*('Diário 3º PA'!$B$4:$B$2000&lt;=EOMONTH(K$4,0))*('Diário 3º PA'!$F$4:$F$2000))
+SUMPRODUCT(('Diário 4º PA'!$E$4:$E$2000='Analítico Cx.'!$B13)*('Diário 4º PA'!$B$4:$B$2000&gt;=K$4)*('Diário 4º PA'!$B$4:$B$2000&lt;=EOMONTH(K$4,0))*('Diário 4º PA'!$F$4:$F$2000))</f>
        <v>0</v>
      </c>
      <c r="L13" s="129">
        <f>SUMPRODUCT(('Diário 1º PA'!$E$4:$E$2011='Analítico Cx.'!$B13)*('Diário 1º PA'!$B$4:$B$2011&gt;=L$4)*('Diário 1º PA'!$B$4:$B$2011&lt;=EOMONTH(L$4,0))*('Diário 1º PA'!$F$4:$F$2011))
+SUMPRODUCT(('Diário 2º PA'!$E$4:$E$1980='Analítico Cx.'!$B13)*('Diário 2º PA'!$B$4:$B$1980&gt;=L$4)*('Diário 2º PA'!$B$4:$B$1980&lt;=EOMONTH(L$4,0))*('Diário 2º PA'!$F$4:$F$1980))
+SUMPRODUCT(('Diário 3º PA'!$E$4:$E$2000='Analítico Cx.'!$B13)*('Diário 3º PA'!$B$4:$B$2000&gt;=L$4)*('Diário 3º PA'!$B$4:$B$2000&lt;=EOMONTH(L$4,0))*('Diário 3º PA'!$F$4:$F$2000))
+SUMPRODUCT(('Diário 4º PA'!$E$4:$E$2000='Analítico Cx.'!$B13)*('Diário 4º PA'!$B$4:$B$2000&gt;=L$4)*('Diário 4º PA'!$B$4:$B$2000&lt;=EOMONTH(L$4,0))*('Diário 4º PA'!$F$4:$F$2000))</f>
        <v>0</v>
      </c>
      <c r="M13" s="129">
        <f>SUMPRODUCT(('Diário 1º PA'!$E$4:$E$2011='Analítico Cx.'!$B13)*('Diário 1º PA'!$B$4:$B$2011&gt;=M$4)*('Diário 1º PA'!$B$4:$B$2011&lt;=EOMONTH(M$4,0))*('Diário 1º PA'!$F$4:$F$2011))
+SUMPRODUCT(('Diário 2º PA'!$E$4:$E$1980='Analítico Cx.'!$B13)*('Diário 2º PA'!$B$4:$B$1980&gt;=M$4)*('Diário 2º PA'!$B$4:$B$1980&lt;=EOMONTH(M$4,0))*('Diário 2º PA'!$F$4:$F$1980))
+SUMPRODUCT(('Diário 3º PA'!$E$4:$E$2000='Analítico Cx.'!$B13)*('Diário 3º PA'!$B$4:$B$2000&gt;=M$4)*('Diário 3º PA'!$B$4:$B$2000&lt;=EOMONTH(M$4,0))*('Diário 3º PA'!$F$4:$F$2000))
+SUMPRODUCT(('Diário 4º PA'!$E$4:$E$2000='Analítico Cx.'!$B13)*('Diário 4º PA'!$B$4:$B$2000&gt;=M$4)*('Diário 4º PA'!$B$4:$B$2000&lt;=EOMONTH(M$4,0))*('Diário 4º PA'!$F$4:$F$2000))</f>
        <v>0</v>
      </c>
      <c r="N13" s="129">
        <f>SUMPRODUCT(('Diário 1º PA'!$E$4:$E$2011='Analítico Cx.'!$B13)*('Diário 1º PA'!$B$4:$B$2011&gt;=N$4)*('Diário 1º PA'!$B$4:$B$2011&lt;=EOMONTH(N$4,0))*('Diário 1º PA'!$F$4:$F$2011))
+SUMPRODUCT(('Diário 2º PA'!$E$4:$E$1980='Analítico Cx.'!$B13)*('Diário 2º PA'!$B$4:$B$1980&gt;=N$4)*('Diário 2º PA'!$B$4:$B$1980&lt;=EOMONTH(N$4,0))*('Diário 2º PA'!$F$4:$F$1980))
+SUMPRODUCT(('Diário 3º PA'!$E$4:$E$2000='Analítico Cx.'!$B13)*('Diário 3º PA'!$B$4:$B$2000&gt;=N$4)*('Diário 3º PA'!$B$4:$B$2000&lt;=EOMONTH(N$4,0))*('Diário 3º PA'!$F$4:$F$2000))
+SUMPRODUCT(('Diário 4º PA'!$E$4:$E$2000='Analítico Cx.'!$B13)*('Diário 4º PA'!$B$4:$B$2000&gt;=N$4)*('Diário 4º PA'!$B$4:$B$2000&lt;=EOMONTH(N$4,0))*('Diário 4º PA'!$F$4:$F$2000))</f>
        <v>0</v>
      </c>
      <c r="O13" s="179">
        <f t="shared" si="3"/>
        <v>0</v>
      </c>
      <c r="P13" s="180">
        <f t="shared" si="4"/>
        <v>0</v>
      </c>
      <c r="Q13" s="154"/>
      <c r="R13" s="154"/>
      <c r="S13" s="181"/>
      <c r="T13" s="154"/>
      <c r="U13" s="154"/>
      <c r="V13" s="154"/>
      <c r="W13" s="154"/>
      <c r="X13" s="154"/>
      <c r="Y13" s="154"/>
      <c r="Z13" s="154"/>
    </row>
    <row r="14" spans="1:26" ht="23.25" customHeight="1" x14ac:dyDescent="0.2">
      <c r="A14" s="182"/>
      <c r="B14" s="183" t="s">
        <v>90</v>
      </c>
      <c r="C14" s="184">
        <f t="shared" ref="C14:O14" si="5">SUBTOTAL(109,C11:C13)</f>
        <v>0</v>
      </c>
      <c r="D14" s="184">
        <f t="shared" si="5"/>
        <v>0</v>
      </c>
      <c r="E14" s="184">
        <f t="shared" si="5"/>
        <v>0</v>
      </c>
      <c r="F14" s="184">
        <f t="shared" si="5"/>
        <v>0</v>
      </c>
      <c r="G14" s="184">
        <f t="shared" si="5"/>
        <v>0</v>
      </c>
      <c r="H14" s="184">
        <f t="shared" si="5"/>
        <v>0</v>
      </c>
      <c r="I14" s="184">
        <f t="shared" si="5"/>
        <v>0</v>
      </c>
      <c r="J14" s="184">
        <f t="shared" si="5"/>
        <v>0</v>
      </c>
      <c r="K14" s="184">
        <f t="shared" si="5"/>
        <v>0</v>
      </c>
      <c r="L14" s="184">
        <f t="shared" si="5"/>
        <v>0</v>
      </c>
      <c r="M14" s="184">
        <f t="shared" si="5"/>
        <v>0</v>
      </c>
      <c r="N14" s="184">
        <f t="shared" si="5"/>
        <v>0</v>
      </c>
      <c r="O14" s="184">
        <f t="shared" si="5"/>
        <v>0</v>
      </c>
      <c r="P14" s="185">
        <f t="shared" si="4"/>
        <v>0</v>
      </c>
      <c r="Q14" s="154"/>
      <c r="R14" s="154"/>
      <c r="S14" s="154"/>
      <c r="T14" s="154"/>
      <c r="U14" s="154"/>
      <c r="V14" s="154"/>
      <c r="W14" s="154"/>
      <c r="X14" s="154"/>
      <c r="Y14" s="154"/>
      <c r="Z14" s="154"/>
    </row>
    <row r="15" spans="1:26" ht="23.25" customHeight="1" x14ac:dyDescent="0.2">
      <c r="A15" s="96" t="s">
        <v>150</v>
      </c>
      <c r="B15" s="186"/>
      <c r="C15" s="160">
        <f t="shared" ref="C15:O15" si="6">SUBTOTAL(109,C8:C13)</f>
        <v>4375.6099999999997</v>
      </c>
      <c r="D15" s="160">
        <f t="shared" si="6"/>
        <v>36880.68</v>
      </c>
      <c r="E15" s="160">
        <f t="shared" si="6"/>
        <v>74837.41</v>
      </c>
      <c r="F15" s="160">
        <f t="shared" si="6"/>
        <v>87484.42</v>
      </c>
      <c r="G15" s="160">
        <f t="shared" si="6"/>
        <v>0</v>
      </c>
      <c r="H15" s="160">
        <f t="shared" si="6"/>
        <v>0</v>
      </c>
      <c r="I15" s="160">
        <f t="shared" si="6"/>
        <v>0</v>
      </c>
      <c r="J15" s="160">
        <f t="shared" si="6"/>
        <v>0</v>
      </c>
      <c r="K15" s="160">
        <f t="shared" si="6"/>
        <v>0</v>
      </c>
      <c r="L15" s="160">
        <f t="shared" si="6"/>
        <v>0</v>
      </c>
      <c r="M15" s="160">
        <f t="shared" si="6"/>
        <v>0</v>
      </c>
      <c r="N15" s="160">
        <f t="shared" si="6"/>
        <v>0</v>
      </c>
      <c r="O15" s="160">
        <f t="shared" si="6"/>
        <v>203578.12</v>
      </c>
      <c r="P15" s="187">
        <f t="shared" si="4"/>
        <v>1</v>
      </c>
      <c r="Q15" s="154"/>
      <c r="R15" s="154"/>
      <c r="S15" s="154"/>
      <c r="T15" s="154"/>
      <c r="U15" s="154"/>
      <c r="V15" s="154"/>
      <c r="W15" s="154"/>
      <c r="X15" s="154"/>
      <c r="Y15" s="154"/>
      <c r="Z15" s="154"/>
    </row>
    <row r="16" spans="1:26" ht="23.25" customHeight="1" x14ac:dyDescent="0.2">
      <c r="A16" s="188"/>
      <c r="B16" s="189"/>
      <c r="C16" s="190"/>
      <c r="D16" s="190"/>
      <c r="E16" s="190"/>
      <c r="F16" s="190"/>
      <c r="G16" s="190"/>
      <c r="H16" s="190"/>
      <c r="I16" s="190"/>
      <c r="J16" s="190"/>
      <c r="K16" s="190"/>
      <c r="L16" s="190"/>
      <c r="M16" s="190"/>
      <c r="N16" s="190"/>
      <c r="O16" s="190"/>
      <c r="P16" s="154"/>
      <c r="Q16" s="154"/>
      <c r="R16" s="154"/>
      <c r="S16" s="154"/>
      <c r="T16" s="154"/>
      <c r="U16" s="154"/>
      <c r="V16" s="154"/>
      <c r="W16" s="154"/>
      <c r="X16" s="154"/>
      <c r="Y16" s="154"/>
      <c r="Z16" s="154"/>
    </row>
    <row r="17" spans="1:26" ht="23.25" customHeight="1" x14ac:dyDescent="0.2">
      <c r="A17" s="191">
        <v>2</v>
      </c>
      <c r="B17" s="83" t="s">
        <v>92</v>
      </c>
      <c r="C17" s="164"/>
      <c r="D17" s="164"/>
      <c r="E17" s="164"/>
      <c r="F17" s="164"/>
      <c r="G17" s="164"/>
      <c r="H17" s="164"/>
      <c r="I17" s="164"/>
      <c r="J17" s="164"/>
      <c r="K17" s="164"/>
      <c r="L17" s="164"/>
      <c r="M17" s="164"/>
      <c r="N17" s="164"/>
      <c r="O17" s="164"/>
      <c r="P17" s="164"/>
      <c r="Q17" s="154"/>
      <c r="R17" s="154"/>
      <c r="S17" s="154"/>
      <c r="T17" s="154"/>
      <c r="U17" s="154"/>
      <c r="V17" s="154"/>
      <c r="W17" s="154"/>
      <c r="X17" s="154"/>
      <c r="Y17" s="154"/>
      <c r="Z17" s="154"/>
    </row>
    <row r="18" spans="1:26" ht="23.25" customHeight="1" x14ac:dyDescent="0.2">
      <c r="A18" s="176" t="s">
        <v>93</v>
      </c>
      <c r="B18" s="192" t="s">
        <v>94</v>
      </c>
      <c r="C18" s="193"/>
      <c r="D18" s="193"/>
      <c r="E18" s="193"/>
      <c r="F18" s="193"/>
      <c r="G18" s="193"/>
      <c r="H18" s="193"/>
      <c r="I18" s="193"/>
      <c r="J18" s="193"/>
      <c r="K18" s="193"/>
      <c r="L18" s="193"/>
      <c r="M18" s="193"/>
      <c r="N18" s="193"/>
      <c r="O18" s="193"/>
      <c r="P18" s="194"/>
      <c r="Q18" s="154"/>
      <c r="R18" s="154"/>
      <c r="S18" s="154"/>
      <c r="T18" s="154"/>
      <c r="U18" s="154"/>
      <c r="V18" s="154"/>
      <c r="W18" s="154"/>
      <c r="X18" s="154"/>
      <c r="Y18" s="154"/>
      <c r="Z18" s="154"/>
    </row>
    <row r="19" spans="1:26" ht="23.25" customHeight="1" x14ac:dyDescent="0.2">
      <c r="A19" s="195" t="s">
        <v>95</v>
      </c>
      <c r="B19" s="196" t="s">
        <v>151</v>
      </c>
      <c r="C19" s="197"/>
      <c r="D19" s="197"/>
      <c r="E19" s="197"/>
      <c r="F19" s="197"/>
      <c r="G19" s="197"/>
      <c r="H19" s="197"/>
      <c r="I19" s="197"/>
      <c r="J19" s="197"/>
      <c r="K19" s="197"/>
      <c r="L19" s="197"/>
      <c r="M19" s="197"/>
      <c r="N19" s="197"/>
      <c r="O19" s="197"/>
      <c r="P19" s="198"/>
      <c r="Q19" s="154"/>
      <c r="R19" s="154"/>
      <c r="S19" s="154"/>
      <c r="T19" s="154"/>
      <c r="U19" s="154"/>
      <c r="V19" s="154"/>
      <c r="W19" s="154"/>
      <c r="X19" s="154"/>
      <c r="Y19" s="154"/>
      <c r="Z19" s="154"/>
    </row>
    <row r="20" spans="1:26" ht="23.25" customHeight="1" x14ac:dyDescent="0.2">
      <c r="A20" s="199" t="s">
        <v>152</v>
      </c>
      <c r="B20" s="63" t="s">
        <v>96</v>
      </c>
      <c r="C20" s="129">
        <f>SUMPRODUCT(('Diário 1º PA'!$E$4:$E$2011='Analítico Cx.'!$B20)*('Diário 1º PA'!$B$4:$B$2011&gt;=C$4)*('Diário 1º PA'!$B$4:$B$2011&lt;=EOMONTH(C$4,0))*('Diário 1º PA'!$F$4:$F$2011))
+SUMPRODUCT(('Diário 2º PA'!$E$4:$E$1980='Analítico Cx.'!$B20)*('Diário 2º PA'!$B$4:$B$1980&gt;=C$4)*('Diário 2º PA'!$B$4:$B$1980&lt;=EOMONTH(C$4,0))*('Diário 2º PA'!$F$4:$F$1980))
+SUMPRODUCT(('Diário 3º PA'!$E$4:$E$2000='Analítico Cx.'!$B20)*('Diário 3º PA'!$B$4:$B$2000&gt;=C$4)*('Diário 3º PA'!$B$4:$B$2000&lt;=EOMONTH(C$4,0))*('Diário 3º PA'!$F$4:$F$2000))
+SUMPRODUCT(('Diário 4º PA'!$E$4:$E$2000='Analítico Cx.'!$B20)*('Diário 4º PA'!$B$4:$B$2000&gt;=C$4)*('Diário 4º PA'!$B$4:$B$2000&lt;=EOMONTH(C$4,0))*('Diário 4º PA'!$F$4:$F$2000))</f>
        <v>297012.77</v>
      </c>
      <c r="D20" s="129">
        <f>SUMPRODUCT(('Diário 1º PA'!$E$4:$E$2011='Analítico Cx.'!$B20)*('Diário 1º PA'!$B$4:$B$2011&gt;=D$4)*('Diário 1º PA'!$B$4:$B$2011&lt;=EOMONTH(D$4,0))*('Diário 1º PA'!$F$4:$F$2011))
+SUMPRODUCT(('Diário 2º PA'!$E$4:$E$1980='Analítico Cx.'!$B20)*('Diário 2º PA'!$B$4:$B$1980&gt;=D$4)*('Diário 2º PA'!$B$4:$B$1980&lt;=EOMONTH(D$4,0))*('Diário 2º PA'!$F$4:$F$1980))
+SUMPRODUCT(('Diário 3º PA'!$E$4:$E$2000='Analítico Cx.'!$B20)*('Diário 3º PA'!$B$4:$B$2000&gt;=D$4)*('Diário 3º PA'!$B$4:$B$2000&lt;=EOMONTH(D$4,0))*('Diário 3º PA'!$F$4:$F$2000))
+SUMPRODUCT(('Diário 4º PA'!$E$4:$E$2000='Analítico Cx.'!$B20)*('Diário 4º PA'!$B$4:$B$2000&gt;=D$4)*('Diário 4º PA'!$B$4:$B$2000&lt;=EOMONTH(D$4,0))*('Diário 4º PA'!$F$4:$F$2000))</f>
        <v>993388.37</v>
      </c>
      <c r="E20" s="129">
        <f>SUMPRODUCT(('Diário 1º PA'!$E$4:$E$2011='Analítico Cx.'!$B20)*('Diário 1º PA'!$B$4:$B$2011&gt;=E$4)*('Diário 1º PA'!$B$4:$B$2011&lt;=EOMONTH(E$4,0))*('Diário 1º PA'!$F$4:$F$2011))
+SUMPRODUCT(('Diário 2º PA'!$E$4:$E$1980='Analítico Cx.'!$B20)*('Diário 2º PA'!$B$4:$B$1980&gt;=E$4)*('Diário 2º PA'!$B$4:$B$1980&lt;=EOMONTH(E$4,0))*('Diário 2º PA'!$F$4:$F$1980))
+SUMPRODUCT(('Diário 3º PA'!$E$4:$E$2000='Analítico Cx.'!$B20)*('Diário 3º PA'!$B$4:$B$2000&gt;=E$4)*('Diário 3º PA'!$B$4:$B$2000&lt;=EOMONTH(E$4,0))*('Diário 3º PA'!$F$4:$F$2000))
+SUMPRODUCT(('Diário 4º PA'!$E$4:$E$2000='Analítico Cx.'!$B20)*('Diário 4º PA'!$B$4:$B$2000&gt;=E$4)*('Diário 4º PA'!$B$4:$B$2000&lt;=EOMONTH(E$4,0))*('Diário 4º PA'!$F$4:$F$2000))</f>
        <v>1051847.53</v>
      </c>
      <c r="F20" s="129">
        <f>SUMPRODUCT(('Diário 1º PA'!$E$4:$E$2011='Analítico Cx.'!$B20)*('Diário 1º PA'!$B$4:$B$2011&gt;=F$4)*('Diário 1º PA'!$B$4:$B$2011&lt;=EOMONTH(F$4,0))*('Diário 1º PA'!$F$4:$F$2011))
+SUMPRODUCT(('Diário 2º PA'!$E$4:$E$1980='Analítico Cx.'!$B20)*('Diário 2º PA'!$B$4:$B$1980&gt;=F$4)*('Diário 2º PA'!$B$4:$B$1980&lt;=EOMONTH(F$4,0))*('Diário 2º PA'!$F$4:$F$1980))
+SUMPRODUCT(('Diário 3º PA'!$E$4:$E$2000='Analítico Cx.'!$B20)*('Diário 3º PA'!$B$4:$B$2000&gt;=F$4)*('Diário 3º PA'!$B$4:$B$2000&lt;=EOMONTH(F$4,0))*('Diário 3º PA'!$F$4:$F$2000))
+SUMPRODUCT(('Diário 4º PA'!$E$4:$E$2000='Analítico Cx.'!$B20)*('Diário 4º PA'!$B$4:$B$2000&gt;=F$4)*('Diário 4º PA'!$B$4:$B$2000&lt;=EOMONTH(F$4,0))*('Diário 4º PA'!$F$4:$F$2000))</f>
        <v>1125287.18</v>
      </c>
      <c r="G20" s="129">
        <f>SUMPRODUCT(('Diário 1º PA'!$E$4:$E$2011='Analítico Cx.'!$B20)*('Diário 1º PA'!$B$4:$B$2011&gt;=G$4)*('Diário 1º PA'!$B$4:$B$2011&lt;=EOMONTH(G$4,0))*('Diário 1º PA'!$F$4:$F$2011))
+SUMPRODUCT(('Diário 2º PA'!$E$4:$E$1980='Analítico Cx.'!$B20)*('Diário 2º PA'!$B$4:$B$1980&gt;=G$4)*('Diário 2º PA'!$B$4:$B$1980&lt;=EOMONTH(G$4,0))*('Diário 2º PA'!$F$4:$F$1980))
+SUMPRODUCT(('Diário 3º PA'!$E$4:$E$2000='Analítico Cx.'!$B20)*('Diário 3º PA'!$B$4:$B$2000&gt;=G$4)*('Diário 3º PA'!$B$4:$B$2000&lt;=EOMONTH(G$4,0))*('Diário 3º PA'!$F$4:$F$2000))
+SUMPRODUCT(('Diário 4º PA'!$E$4:$E$2000='Analítico Cx.'!$B20)*('Diário 4º PA'!$B$4:$B$2000&gt;=G$4)*('Diário 4º PA'!$B$4:$B$2000&lt;=EOMONTH(G$4,0))*('Diário 4º PA'!$F$4:$F$2000))</f>
        <v>0</v>
      </c>
      <c r="H20" s="129">
        <f>SUMPRODUCT(('Diário 1º PA'!$E$4:$E$2011='Analítico Cx.'!$B20)*('Diário 1º PA'!$B$4:$B$2011&gt;=H$4)*('Diário 1º PA'!$B$4:$B$2011&lt;=EOMONTH(H$4,0))*('Diário 1º PA'!$F$4:$F$2011))
+SUMPRODUCT(('Diário 2º PA'!$E$4:$E$1980='Analítico Cx.'!$B20)*('Diário 2º PA'!$B$4:$B$1980&gt;=H$4)*('Diário 2º PA'!$B$4:$B$1980&lt;=EOMONTH(H$4,0))*('Diário 2º PA'!$F$4:$F$1980))
+SUMPRODUCT(('Diário 3º PA'!$E$4:$E$2000='Analítico Cx.'!$B20)*('Diário 3º PA'!$B$4:$B$2000&gt;=H$4)*('Diário 3º PA'!$B$4:$B$2000&lt;=EOMONTH(H$4,0))*('Diário 3º PA'!$F$4:$F$2000))
+SUMPRODUCT(('Diário 4º PA'!$E$4:$E$2000='Analítico Cx.'!$B20)*('Diário 4º PA'!$B$4:$B$2000&gt;=H$4)*('Diário 4º PA'!$B$4:$B$2000&lt;=EOMONTH(H$4,0))*('Diário 4º PA'!$F$4:$F$2000))</f>
        <v>0</v>
      </c>
      <c r="I20" s="129">
        <f>SUMPRODUCT(('Diário 1º PA'!$E$4:$E$2011='Analítico Cx.'!$B20)*('Diário 1º PA'!$B$4:$B$2011&gt;=I$4)*('Diário 1º PA'!$B$4:$B$2011&lt;=EOMONTH(I$4,0))*('Diário 1º PA'!$F$4:$F$2011))
+SUMPRODUCT(('Diário 2º PA'!$E$4:$E$1980='Analítico Cx.'!$B20)*('Diário 2º PA'!$B$4:$B$1980&gt;=I$4)*('Diário 2º PA'!$B$4:$B$1980&lt;=EOMONTH(I$4,0))*('Diário 2º PA'!$F$4:$F$1980))
+SUMPRODUCT(('Diário 3º PA'!$E$4:$E$2000='Analítico Cx.'!$B20)*('Diário 3º PA'!$B$4:$B$2000&gt;=I$4)*('Diário 3º PA'!$B$4:$B$2000&lt;=EOMONTH(I$4,0))*('Diário 3º PA'!$F$4:$F$2000))
+SUMPRODUCT(('Diário 4º PA'!$E$4:$E$2000='Analítico Cx.'!$B20)*('Diário 4º PA'!$B$4:$B$2000&gt;=I$4)*('Diário 4º PA'!$B$4:$B$2000&lt;=EOMONTH(I$4,0))*('Diário 4º PA'!$F$4:$F$2000))</f>
        <v>0</v>
      </c>
      <c r="J20" s="129">
        <f>SUMPRODUCT(('Diário 1º PA'!$E$4:$E$2011='Analítico Cx.'!$B20)*('Diário 1º PA'!$B$4:$B$2011&gt;=J$4)*('Diário 1º PA'!$B$4:$B$2011&lt;=EOMONTH(J$4,0))*('Diário 1º PA'!$F$4:$F$2011))
+SUMPRODUCT(('Diário 2º PA'!$E$4:$E$1980='Analítico Cx.'!$B20)*('Diário 2º PA'!$B$4:$B$1980&gt;=J$4)*('Diário 2º PA'!$B$4:$B$1980&lt;=EOMONTH(J$4,0))*('Diário 2º PA'!$F$4:$F$1980))
+SUMPRODUCT(('Diário 3º PA'!$E$4:$E$2000='Analítico Cx.'!$B20)*('Diário 3º PA'!$B$4:$B$2000&gt;=J$4)*('Diário 3º PA'!$B$4:$B$2000&lt;=EOMONTH(J$4,0))*('Diário 3º PA'!$F$4:$F$2000))
+SUMPRODUCT(('Diário 4º PA'!$E$4:$E$2000='Analítico Cx.'!$B20)*('Diário 4º PA'!$B$4:$B$2000&gt;=J$4)*('Diário 4º PA'!$B$4:$B$2000&lt;=EOMONTH(J$4,0))*('Diário 4º PA'!$F$4:$F$2000))</f>
        <v>0</v>
      </c>
      <c r="K20" s="129">
        <f>SUMPRODUCT(('Diário 1º PA'!$E$4:$E$2011='Analítico Cx.'!$B20)*('Diário 1º PA'!$B$4:$B$2011&gt;=K$4)*('Diário 1º PA'!$B$4:$B$2011&lt;=EOMONTH(K$4,0))*('Diário 1º PA'!$F$4:$F$2011))
+SUMPRODUCT(('Diário 2º PA'!$E$4:$E$1980='Analítico Cx.'!$B20)*('Diário 2º PA'!$B$4:$B$1980&gt;=K$4)*('Diário 2º PA'!$B$4:$B$1980&lt;=EOMONTH(K$4,0))*('Diário 2º PA'!$F$4:$F$1980))
+SUMPRODUCT(('Diário 3º PA'!$E$4:$E$2000='Analítico Cx.'!$B20)*('Diário 3º PA'!$B$4:$B$2000&gt;=K$4)*('Diário 3º PA'!$B$4:$B$2000&lt;=EOMONTH(K$4,0))*('Diário 3º PA'!$F$4:$F$2000))
+SUMPRODUCT(('Diário 4º PA'!$E$4:$E$2000='Analítico Cx.'!$B20)*('Diário 4º PA'!$B$4:$B$2000&gt;=K$4)*('Diário 4º PA'!$B$4:$B$2000&lt;=EOMONTH(K$4,0))*('Diário 4º PA'!$F$4:$F$2000))</f>
        <v>0</v>
      </c>
      <c r="L20" s="129">
        <f>SUMPRODUCT(('Diário 1º PA'!$E$4:$E$2011='Analítico Cx.'!$B20)*('Diário 1º PA'!$B$4:$B$2011&gt;=L$4)*('Diário 1º PA'!$B$4:$B$2011&lt;=EOMONTH(L$4,0))*('Diário 1º PA'!$F$4:$F$2011))
+SUMPRODUCT(('Diário 2º PA'!$E$4:$E$1980='Analítico Cx.'!$B20)*('Diário 2º PA'!$B$4:$B$1980&gt;=L$4)*('Diário 2º PA'!$B$4:$B$1980&lt;=EOMONTH(L$4,0))*('Diário 2º PA'!$F$4:$F$1980))
+SUMPRODUCT(('Diário 3º PA'!$E$4:$E$2000='Analítico Cx.'!$B20)*('Diário 3º PA'!$B$4:$B$2000&gt;=L$4)*('Diário 3º PA'!$B$4:$B$2000&lt;=EOMONTH(L$4,0))*('Diário 3º PA'!$F$4:$F$2000))
+SUMPRODUCT(('Diário 4º PA'!$E$4:$E$2000='Analítico Cx.'!$B20)*('Diário 4º PA'!$B$4:$B$2000&gt;=L$4)*('Diário 4º PA'!$B$4:$B$2000&lt;=EOMONTH(L$4,0))*('Diário 4º PA'!$F$4:$F$2000))</f>
        <v>0</v>
      </c>
      <c r="M20" s="129">
        <f>SUMPRODUCT(('Diário 1º PA'!$E$4:$E$2011='Analítico Cx.'!$B20)*('Diário 1º PA'!$B$4:$B$2011&gt;=M$4)*('Diário 1º PA'!$B$4:$B$2011&lt;=EOMONTH(M$4,0))*('Diário 1º PA'!$F$4:$F$2011))
+SUMPRODUCT(('Diário 2º PA'!$E$4:$E$1980='Analítico Cx.'!$B20)*('Diário 2º PA'!$B$4:$B$1980&gt;=M$4)*('Diário 2º PA'!$B$4:$B$1980&lt;=EOMONTH(M$4,0))*('Diário 2º PA'!$F$4:$F$1980))
+SUMPRODUCT(('Diário 3º PA'!$E$4:$E$2000='Analítico Cx.'!$B20)*('Diário 3º PA'!$B$4:$B$2000&gt;=M$4)*('Diário 3º PA'!$B$4:$B$2000&lt;=EOMONTH(M$4,0))*('Diário 3º PA'!$F$4:$F$2000))
+SUMPRODUCT(('Diário 4º PA'!$E$4:$E$2000='Analítico Cx.'!$B20)*('Diário 4º PA'!$B$4:$B$2000&gt;=M$4)*('Diário 4º PA'!$B$4:$B$2000&lt;=EOMONTH(M$4,0))*('Diário 4º PA'!$F$4:$F$2000))</f>
        <v>0</v>
      </c>
      <c r="N20" s="129">
        <f>SUMPRODUCT(('Diário 1º PA'!$E$4:$E$2011='Analítico Cx.'!$B20)*('Diário 1º PA'!$B$4:$B$2011&gt;=N$4)*('Diário 1º PA'!$B$4:$B$2011&lt;=EOMONTH(N$4,0))*('Diário 1º PA'!$F$4:$F$2011))
+SUMPRODUCT(('Diário 2º PA'!$E$4:$E$1980='Analítico Cx.'!$B20)*('Diário 2º PA'!$B$4:$B$1980&gt;=N$4)*('Diário 2º PA'!$B$4:$B$1980&lt;=EOMONTH(N$4,0))*('Diário 2º PA'!$F$4:$F$1980))
+SUMPRODUCT(('Diário 3º PA'!$E$4:$E$2000='Analítico Cx.'!$B20)*('Diário 3º PA'!$B$4:$B$2000&gt;=N$4)*('Diário 3º PA'!$B$4:$B$2000&lt;=EOMONTH(N$4,0))*('Diário 3º PA'!$F$4:$F$2000))
+SUMPRODUCT(('Diário 4º PA'!$E$4:$E$2000='Analítico Cx.'!$B20)*('Diário 4º PA'!$B$4:$B$2000&gt;=N$4)*('Diário 4º PA'!$B$4:$B$2000&lt;=EOMONTH(N$4,0))*('Diário 4º PA'!$F$4:$F$2000))</f>
        <v>0</v>
      </c>
      <c r="O20" s="179">
        <f t="shared" ref="O20:O27" si="7">SUM(C20:N20)</f>
        <v>3467535.8499999996</v>
      </c>
      <c r="P20" s="180">
        <f t="shared" ref="P20:P28" si="8">IF($O$151=0,0,O20/$O$151)</f>
        <v>0.34630887073210509</v>
      </c>
      <c r="Q20" s="154"/>
      <c r="R20" s="154"/>
      <c r="S20" s="154"/>
      <c r="T20" s="154"/>
      <c r="U20" s="154"/>
      <c r="V20" s="154"/>
      <c r="W20" s="154"/>
      <c r="X20" s="154"/>
      <c r="Y20" s="154"/>
      <c r="Z20" s="154"/>
    </row>
    <row r="21" spans="1:26" ht="23.25" customHeight="1" x14ac:dyDescent="0.2">
      <c r="A21" s="199" t="s">
        <v>153</v>
      </c>
      <c r="B21" s="200" t="s">
        <v>154</v>
      </c>
      <c r="C21" s="129">
        <f>SUMPRODUCT(('Diário 1º PA'!$E$4:$E$2011='Analítico Cx.'!$B21)*('Diário 1º PA'!$B$4:$B$2011&gt;=C$4)*('Diário 1º PA'!$B$4:$B$2011&lt;=EOMONTH(C$4,0))*('Diário 1º PA'!$F$4:$F$2011))
+SUMPRODUCT(('Diário 2º PA'!$E$4:$E$1980='Analítico Cx.'!$B21)*('Diário 2º PA'!$B$4:$B$1980&gt;=C$4)*('Diário 2º PA'!$B$4:$B$1980&lt;=EOMONTH(C$4,0))*('Diário 2º PA'!$F$4:$F$1980))
+SUMPRODUCT(('Diário 3º PA'!$E$4:$E$2000='Analítico Cx.'!$B21)*('Diário 3º PA'!$B$4:$B$2000&gt;=C$4)*('Diário 3º PA'!$B$4:$B$2000&lt;=EOMONTH(C$4,0))*('Diário 3º PA'!$F$4:$F$2000))
+SUMPRODUCT(('Diário 4º PA'!$E$4:$E$2000='Analítico Cx.'!$B21)*('Diário 4º PA'!$B$4:$B$2000&gt;=C$4)*('Diário 4º PA'!$B$4:$B$2000&lt;=EOMONTH(C$4,0))*('Diário 4º PA'!$F$4:$F$2000))</f>
        <v>0</v>
      </c>
      <c r="D21" s="129">
        <f>SUMPRODUCT(('Diário 1º PA'!$E$4:$E$2011='Analítico Cx.'!$B21)*('Diário 1º PA'!$B$4:$B$2011&gt;=D$4)*('Diário 1º PA'!$B$4:$B$2011&lt;=EOMONTH(D$4,0))*('Diário 1º PA'!$F$4:$F$2011))
+SUMPRODUCT(('Diário 2º PA'!$E$4:$E$1980='Analítico Cx.'!$B21)*('Diário 2º PA'!$B$4:$B$1980&gt;=D$4)*('Diário 2º PA'!$B$4:$B$1980&lt;=EOMONTH(D$4,0))*('Diário 2º PA'!$F$4:$F$1980))
+SUMPRODUCT(('Diário 3º PA'!$E$4:$E$2000='Analítico Cx.'!$B21)*('Diário 3º PA'!$B$4:$B$2000&gt;=D$4)*('Diário 3º PA'!$B$4:$B$2000&lt;=EOMONTH(D$4,0))*('Diário 3º PA'!$F$4:$F$2000))
+SUMPRODUCT(('Diário 4º PA'!$E$4:$E$2000='Analítico Cx.'!$B21)*('Diário 4º PA'!$B$4:$B$2000&gt;=D$4)*('Diário 4º PA'!$B$4:$B$2000&lt;=EOMONTH(D$4,0))*('Diário 4º PA'!$F$4:$F$2000))</f>
        <v>0</v>
      </c>
      <c r="E21" s="129">
        <f>SUMPRODUCT(('Diário 1º PA'!$E$4:$E$2011='Analítico Cx.'!$B21)*('Diário 1º PA'!$B$4:$B$2011&gt;=E$4)*('Diário 1º PA'!$B$4:$B$2011&lt;=EOMONTH(E$4,0))*('Diário 1º PA'!$F$4:$F$2011))
+SUMPRODUCT(('Diário 2º PA'!$E$4:$E$1980='Analítico Cx.'!$B21)*('Diário 2º PA'!$B$4:$B$1980&gt;=E$4)*('Diário 2º PA'!$B$4:$B$1980&lt;=EOMONTH(E$4,0))*('Diário 2º PA'!$F$4:$F$1980))
+SUMPRODUCT(('Diário 3º PA'!$E$4:$E$2000='Analítico Cx.'!$B21)*('Diário 3º PA'!$B$4:$B$2000&gt;=E$4)*('Diário 3º PA'!$B$4:$B$2000&lt;=EOMONTH(E$4,0))*('Diário 3º PA'!$F$4:$F$2000))
+SUMPRODUCT(('Diário 4º PA'!$E$4:$E$2000='Analítico Cx.'!$B21)*('Diário 4º PA'!$B$4:$B$2000&gt;=E$4)*('Diário 4º PA'!$B$4:$B$2000&lt;=EOMONTH(E$4,0))*('Diário 4º PA'!$F$4:$F$2000))</f>
        <v>0</v>
      </c>
      <c r="F21" s="129">
        <f>SUMPRODUCT(('Diário 1º PA'!$E$4:$E$2011='Analítico Cx.'!$B21)*('Diário 1º PA'!$B$4:$B$2011&gt;=F$4)*('Diário 1º PA'!$B$4:$B$2011&lt;=EOMONTH(F$4,0))*('Diário 1º PA'!$F$4:$F$2011))
+SUMPRODUCT(('Diário 2º PA'!$E$4:$E$1980='Analítico Cx.'!$B21)*('Diário 2º PA'!$B$4:$B$1980&gt;=F$4)*('Diário 2º PA'!$B$4:$B$1980&lt;=EOMONTH(F$4,0))*('Diário 2º PA'!$F$4:$F$1980))
+SUMPRODUCT(('Diário 3º PA'!$E$4:$E$2000='Analítico Cx.'!$B21)*('Diário 3º PA'!$B$4:$B$2000&gt;=F$4)*('Diário 3º PA'!$B$4:$B$2000&lt;=EOMONTH(F$4,0))*('Diário 3º PA'!$F$4:$F$2000))
+SUMPRODUCT(('Diário 4º PA'!$E$4:$E$2000='Analítico Cx.'!$B21)*('Diário 4º PA'!$B$4:$B$2000&gt;=F$4)*('Diário 4º PA'!$B$4:$B$2000&lt;=EOMONTH(F$4,0))*('Diário 4º PA'!$F$4:$F$2000))</f>
        <v>0</v>
      </c>
      <c r="G21" s="129">
        <f>SUMPRODUCT(('Diário 1º PA'!$E$4:$E$2011='Analítico Cx.'!$B21)*('Diário 1º PA'!$B$4:$B$2011&gt;=G$4)*('Diário 1º PA'!$B$4:$B$2011&lt;=EOMONTH(G$4,0))*('Diário 1º PA'!$F$4:$F$2011))
+SUMPRODUCT(('Diário 2º PA'!$E$4:$E$1980='Analítico Cx.'!$B21)*('Diário 2º PA'!$B$4:$B$1980&gt;=G$4)*('Diário 2º PA'!$B$4:$B$1980&lt;=EOMONTH(G$4,0))*('Diário 2º PA'!$F$4:$F$1980))
+SUMPRODUCT(('Diário 3º PA'!$E$4:$E$2000='Analítico Cx.'!$B21)*('Diário 3º PA'!$B$4:$B$2000&gt;=G$4)*('Diário 3º PA'!$B$4:$B$2000&lt;=EOMONTH(G$4,0))*('Diário 3º PA'!$F$4:$F$2000))
+SUMPRODUCT(('Diário 4º PA'!$E$4:$E$2000='Analítico Cx.'!$B21)*('Diário 4º PA'!$B$4:$B$2000&gt;=G$4)*('Diário 4º PA'!$B$4:$B$2000&lt;=EOMONTH(G$4,0))*('Diário 4º PA'!$F$4:$F$2000))</f>
        <v>0</v>
      </c>
      <c r="H21" s="129">
        <f>SUMPRODUCT(('Diário 1º PA'!$E$4:$E$2011='Analítico Cx.'!$B21)*('Diário 1º PA'!$B$4:$B$2011&gt;=H$4)*('Diário 1º PA'!$B$4:$B$2011&lt;=EOMONTH(H$4,0))*('Diário 1º PA'!$F$4:$F$2011))
+SUMPRODUCT(('Diário 2º PA'!$E$4:$E$1980='Analítico Cx.'!$B21)*('Diário 2º PA'!$B$4:$B$1980&gt;=H$4)*('Diário 2º PA'!$B$4:$B$1980&lt;=EOMONTH(H$4,0))*('Diário 2º PA'!$F$4:$F$1980))
+SUMPRODUCT(('Diário 3º PA'!$E$4:$E$2000='Analítico Cx.'!$B21)*('Diário 3º PA'!$B$4:$B$2000&gt;=H$4)*('Diário 3º PA'!$B$4:$B$2000&lt;=EOMONTH(H$4,0))*('Diário 3º PA'!$F$4:$F$2000))
+SUMPRODUCT(('Diário 4º PA'!$E$4:$E$2000='Analítico Cx.'!$B21)*('Diário 4º PA'!$B$4:$B$2000&gt;=H$4)*('Diário 4º PA'!$B$4:$B$2000&lt;=EOMONTH(H$4,0))*('Diário 4º PA'!$F$4:$F$2000))</f>
        <v>0</v>
      </c>
      <c r="I21" s="129">
        <f>SUMPRODUCT(('Diário 1º PA'!$E$4:$E$2011='Analítico Cx.'!$B21)*('Diário 1º PA'!$B$4:$B$2011&gt;=I$4)*('Diário 1º PA'!$B$4:$B$2011&lt;=EOMONTH(I$4,0))*('Diário 1º PA'!$F$4:$F$2011))
+SUMPRODUCT(('Diário 2º PA'!$E$4:$E$1980='Analítico Cx.'!$B21)*('Diário 2º PA'!$B$4:$B$1980&gt;=I$4)*('Diário 2º PA'!$B$4:$B$1980&lt;=EOMONTH(I$4,0))*('Diário 2º PA'!$F$4:$F$1980))
+SUMPRODUCT(('Diário 3º PA'!$E$4:$E$2000='Analítico Cx.'!$B21)*('Diário 3º PA'!$B$4:$B$2000&gt;=I$4)*('Diário 3º PA'!$B$4:$B$2000&lt;=EOMONTH(I$4,0))*('Diário 3º PA'!$F$4:$F$2000))
+SUMPRODUCT(('Diário 4º PA'!$E$4:$E$2000='Analítico Cx.'!$B21)*('Diário 4º PA'!$B$4:$B$2000&gt;=I$4)*('Diário 4º PA'!$B$4:$B$2000&lt;=EOMONTH(I$4,0))*('Diário 4º PA'!$F$4:$F$2000))</f>
        <v>0</v>
      </c>
      <c r="J21" s="129">
        <f>SUMPRODUCT(('Diário 1º PA'!$E$4:$E$2011='Analítico Cx.'!$B21)*('Diário 1º PA'!$B$4:$B$2011&gt;=J$4)*('Diário 1º PA'!$B$4:$B$2011&lt;=EOMONTH(J$4,0))*('Diário 1º PA'!$F$4:$F$2011))
+SUMPRODUCT(('Diário 2º PA'!$E$4:$E$1980='Analítico Cx.'!$B21)*('Diário 2º PA'!$B$4:$B$1980&gt;=J$4)*('Diário 2º PA'!$B$4:$B$1980&lt;=EOMONTH(J$4,0))*('Diário 2º PA'!$F$4:$F$1980))
+SUMPRODUCT(('Diário 3º PA'!$E$4:$E$2000='Analítico Cx.'!$B21)*('Diário 3º PA'!$B$4:$B$2000&gt;=J$4)*('Diário 3º PA'!$B$4:$B$2000&lt;=EOMONTH(J$4,0))*('Diário 3º PA'!$F$4:$F$2000))
+SUMPRODUCT(('Diário 4º PA'!$E$4:$E$2000='Analítico Cx.'!$B21)*('Diário 4º PA'!$B$4:$B$2000&gt;=J$4)*('Diário 4º PA'!$B$4:$B$2000&lt;=EOMONTH(J$4,0))*('Diário 4º PA'!$F$4:$F$2000))</f>
        <v>0</v>
      </c>
      <c r="K21" s="129">
        <f>SUMPRODUCT(('Diário 1º PA'!$E$4:$E$2011='Analítico Cx.'!$B21)*('Diário 1º PA'!$B$4:$B$2011&gt;=K$4)*('Diário 1º PA'!$B$4:$B$2011&lt;=EOMONTH(K$4,0))*('Diário 1º PA'!$F$4:$F$2011))
+SUMPRODUCT(('Diário 2º PA'!$E$4:$E$1980='Analítico Cx.'!$B21)*('Diário 2º PA'!$B$4:$B$1980&gt;=K$4)*('Diário 2º PA'!$B$4:$B$1980&lt;=EOMONTH(K$4,0))*('Diário 2º PA'!$F$4:$F$1980))
+SUMPRODUCT(('Diário 3º PA'!$E$4:$E$2000='Analítico Cx.'!$B21)*('Diário 3º PA'!$B$4:$B$2000&gt;=K$4)*('Diário 3º PA'!$B$4:$B$2000&lt;=EOMONTH(K$4,0))*('Diário 3º PA'!$F$4:$F$2000))
+SUMPRODUCT(('Diário 4º PA'!$E$4:$E$2000='Analítico Cx.'!$B21)*('Diário 4º PA'!$B$4:$B$2000&gt;=K$4)*('Diário 4º PA'!$B$4:$B$2000&lt;=EOMONTH(K$4,0))*('Diário 4º PA'!$F$4:$F$2000))</f>
        <v>0</v>
      </c>
      <c r="L21" s="129">
        <f>SUMPRODUCT(('Diário 1º PA'!$E$4:$E$2011='Analítico Cx.'!$B21)*('Diário 1º PA'!$B$4:$B$2011&gt;=L$4)*('Diário 1º PA'!$B$4:$B$2011&lt;=EOMONTH(L$4,0))*('Diário 1º PA'!$F$4:$F$2011))
+SUMPRODUCT(('Diário 2º PA'!$E$4:$E$1980='Analítico Cx.'!$B21)*('Diário 2º PA'!$B$4:$B$1980&gt;=L$4)*('Diário 2º PA'!$B$4:$B$1980&lt;=EOMONTH(L$4,0))*('Diário 2º PA'!$F$4:$F$1980))
+SUMPRODUCT(('Diário 3º PA'!$E$4:$E$2000='Analítico Cx.'!$B21)*('Diário 3º PA'!$B$4:$B$2000&gt;=L$4)*('Diário 3º PA'!$B$4:$B$2000&lt;=EOMONTH(L$4,0))*('Diário 3º PA'!$F$4:$F$2000))
+SUMPRODUCT(('Diário 4º PA'!$E$4:$E$2000='Analítico Cx.'!$B21)*('Diário 4º PA'!$B$4:$B$2000&gt;=L$4)*('Diário 4º PA'!$B$4:$B$2000&lt;=EOMONTH(L$4,0))*('Diário 4º PA'!$F$4:$F$2000))</f>
        <v>0</v>
      </c>
      <c r="M21" s="129">
        <f>SUMPRODUCT(('Diário 1º PA'!$E$4:$E$2011='Analítico Cx.'!$B21)*('Diário 1º PA'!$B$4:$B$2011&gt;=M$4)*('Diário 1º PA'!$B$4:$B$2011&lt;=EOMONTH(M$4,0))*('Diário 1º PA'!$F$4:$F$2011))
+SUMPRODUCT(('Diário 2º PA'!$E$4:$E$1980='Analítico Cx.'!$B21)*('Diário 2º PA'!$B$4:$B$1980&gt;=M$4)*('Diário 2º PA'!$B$4:$B$1980&lt;=EOMONTH(M$4,0))*('Diário 2º PA'!$F$4:$F$1980))
+SUMPRODUCT(('Diário 3º PA'!$E$4:$E$2000='Analítico Cx.'!$B21)*('Diário 3º PA'!$B$4:$B$2000&gt;=M$4)*('Diário 3º PA'!$B$4:$B$2000&lt;=EOMONTH(M$4,0))*('Diário 3º PA'!$F$4:$F$2000))
+SUMPRODUCT(('Diário 4º PA'!$E$4:$E$2000='Analítico Cx.'!$B21)*('Diário 4º PA'!$B$4:$B$2000&gt;=M$4)*('Diário 4º PA'!$B$4:$B$2000&lt;=EOMONTH(M$4,0))*('Diário 4º PA'!$F$4:$F$2000))</f>
        <v>0</v>
      </c>
      <c r="N21" s="129">
        <f>SUMPRODUCT(('Diário 1º PA'!$E$4:$E$2011='Analítico Cx.'!$B21)*('Diário 1º PA'!$B$4:$B$2011&gt;=N$4)*('Diário 1º PA'!$B$4:$B$2011&lt;=EOMONTH(N$4,0))*('Diário 1º PA'!$F$4:$F$2011))
+SUMPRODUCT(('Diário 2º PA'!$E$4:$E$1980='Analítico Cx.'!$B21)*('Diário 2º PA'!$B$4:$B$1980&gt;=N$4)*('Diário 2º PA'!$B$4:$B$1980&lt;=EOMONTH(N$4,0))*('Diário 2º PA'!$F$4:$F$1980))
+SUMPRODUCT(('Diário 3º PA'!$E$4:$E$2000='Analítico Cx.'!$B21)*('Diário 3º PA'!$B$4:$B$2000&gt;=N$4)*('Diário 3º PA'!$B$4:$B$2000&lt;=EOMONTH(N$4,0))*('Diário 3º PA'!$F$4:$F$2000))
+SUMPRODUCT(('Diário 4º PA'!$E$4:$E$2000='Analítico Cx.'!$B21)*('Diário 4º PA'!$B$4:$B$2000&gt;=N$4)*('Diário 4º PA'!$B$4:$B$2000&lt;=EOMONTH(N$4,0))*('Diário 4º PA'!$F$4:$F$2000))</f>
        <v>0</v>
      </c>
      <c r="O21" s="179">
        <f t="shared" si="7"/>
        <v>0</v>
      </c>
      <c r="P21" s="180">
        <f t="shared" si="8"/>
        <v>0</v>
      </c>
      <c r="Q21" s="154"/>
      <c r="R21" s="154"/>
      <c r="S21" s="154"/>
      <c r="T21" s="154"/>
      <c r="U21" s="154"/>
      <c r="V21" s="154"/>
      <c r="W21" s="154"/>
      <c r="X21" s="154"/>
      <c r="Y21" s="154"/>
      <c r="Z21" s="154"/>
    </row>
    <row r="22" spans="1:26" ht="23.25" customHeight="1" x14ac:dyDescent="0.2">
      <c r="A22" s="199" t="s">
        <v>155</v>
      </c>
      <c r="B22" s="200" t="s">
        <v>156</v>
      </c>
      <c r="C22" s="129">
        <f>SUMPRODUCT(('Diário 1º PA'!$E$4:$E$2011='Analítico Cx.'!$B22)*('Diário 1º PA'!$B$4:$B$2011&gt;=C$4)*('Diário 1º PA'!$B$4:$B$2011&lt;=EOMONTH(C$4,0))*('Diário 1º PA'!$F$4:$F$2011))
+SUMPRODUCT(('Diário 2º PA'!$E$4:$E$1980='Analítico Cx.'!$B22)*('Diário 2º PA'!$B$4:$B$1980&gt;=C$4)*('Diário 2º PA'!$B$4:$B$1980&lt;=EOMONTH(C$4,0))*('Diário 2º PA'!$F$4:$F$1980))
+SUMPRODUCT(('Diário 3º PA'!$E$4:$E$2000='Analítico Cx.'!$B22)*('Diário 3º PA'!$B$4:$B$2000&gt;=C$4)*('Diário 3º PA'!$B$4:$B$2000&lt;=EOMONTH(C$4,0))*('Diário 3º PA'!$F$4:$F$2000))
+SUMPRODUCT(('Diário 4º PA'!$E$4:$E$2000='Analítico Cx.'!$B22)*('Diário 4º PA'!$B$4:$B$2000&gt;=C$4)*('Diário 4º PA'!$B$4:$B$2000&lt;=EOMONTH(C$4,0))*('Diário 4º PA'!$F$4:$F$2000))</f>
        <v>0</v>
      </c>
      <c r="D22" s="129">
        <f>SUMPRODUCT(('Diário 1º PA'!$E$4:$E$2011='Analítico Cx.'!$B22)*('Diário 1º PA'!$B$4:$B$2011&gt;=D$4)*('Diário 1º PA'!$B$4:$B$2011&lt;=EOMONTH(D$4,0))*('Diário 1º PA'!$F$4:$F$2011))
+SUMPRODUCT(('Diário 2º PA'!$E$4:$E$1980='Analítico Cx.'!$B22)*('Diário 2º PA'!$B$4:$B$1980&gt;=D$4)*('Diário 2º PA'!$B$4:$B$1980&lt;=EOMONTH(D$4,0))*('Diário 2º PA'!$F$4:$F$1980))
+SUMPRODUCT(('Diário 3º PA'!$E$4:$E$2000='Analítico Cx.'!$B22)*('Diário 3º PA'!$B$4:$B$2000&gt;=D$4)*('Diário 3º PA'!$B$4:$B$2000&lt;=EOMONTH(D$4,0))*('Diário 3º PA'!$F$4:$F$2000))
+SUMPRODUCT(('Diário 4º PA'!$E$4:$E$2000='Analítico Cx.'!$B22)*('Diário 4º PA'!$B$4:$B$2000&gt;=D$4)*('Diário 4º PA'!$B$4:$B$2000&lt;=EOMONTH(D$4,0))*('Diário 4º PA'!$F$4:$F$2000))</f>
        <v>0</v>
      </c>
      <c r="E22" s="129">
        <f>SUMPRODUCT(('Diário 1º PA'!$E$4:$E$2011='Analítico Cx.'!$B22)*('Diário 1º PA'!$B$4:$B$2011&gt;=E$4)*('Diário 1º PA'!$B$4:$B$2011&lt;=EOMONTH(E$4,0))*('Diário 1º PA'!$F$4:$F$2011))
+SUMPRODUCT(('Diário 2º PA'!$E$4:$E$1980='Analítico Cx.'!$B22)*('Diário 2º PA'!$B$4:$B$1980&gt;=E$4)*('Diário 2º PA'!$B$4:$B$1980&lt;=EOMONTH(E$4,0))*('Diário 2º PA'!$F$4:$F$1980))
+SUMPRODUCT(('Diário 3º PA'!$E$4:$E$2000='Analítico Cx.'!$B22)*('Diário 3º PA'!$B$4:$B$2000&gt;=E$4)*('Diário 3º PA'!$B$4:$B$2000&lt;=EOMONTH(E$4,0))*('Diário 3º PA'!$F$4:$F$2000))
+SUMPRODUCT(('Diário 4º PA'!$E$4:$E$2000='Analítico Cx.'!$B22)*('Diário 4º PA'!$B$4:$B$2000&gt;=E$4)*('Diário 4º PA'!$B$4:$B$2000&lt;=EOMONTH(E$4,0))*('Diário 4º PA'!$F$4:$F$2000))</f>
        <v>0</v>
      </c>
      <c r="F22" s="129">
        <f>SUMPRODUCT(('Diário 1º PA'!$E$4:$E$2011='Analítico Cx.'!$B22)*('Diário 1º PA'!$B$4:$B$2011&gt;=F$4)*('Diário 1º PA'!$B$4:$B$2011&lt;=EOMONTH(F$4,0))*('Diário 1º PA'!$F$4:$F$2011))
+SUMPRODUCT(('Diário 2º PA'!$E$4:$E$1980='Analítico Cx.'!$B22)*('Diário 2º PA'!$B$4:$B$1980&gt;=F$4)*('Diário 2º PA'!$B$4:$B$1980&lt;=EOMONTH(F$4,0))*('Diário 2º PA'!$F$4:$F$1980))
+SUMPRODUCT(('Diário 3º PA'!$E$4:$E$2000='Analítico Cx.'!$B22)*('Diário 3º PA'!$B$4:$B$2000&gt;=F$4)*('Diário 3º PA'!$B$4:$B$2000&lt;=EOMONTH(F$4,0))*('Diário 3º PA'!$F$4:$F$2000))
+SUMPRODUCT(('Diário 4º PA'!$E$4:$E$2000='Analítico Cx.'!$B22)*('Diário 4º PA'!$B$4:$B$2000&gt;=F$4)*('Diário 4º PA'!$B$4:$B$2000&lt;=EOMONTH(F$4,0))*('Diário 4º PA'!$F$4:$F$2000))</f>
        <v>0</v>
      </c>
      <c r="G22" s="129">
        <f>SUMPRODUCT(('Diário 1º PA'!$E$4:$E$2011='Analítico Cx.'!$B22)*('Diário 1º PA'!$B$4:$B$2011&gt;=G$4)*('Diário 1º PA'!$B$4:$B$2011&lt;=EOMONTH(G$4,0))*('Diário 1º PA'!$F$4:$F$2011))
+SUMPRODUCT(('Diário 2º PA'!$E$4:$E$1980='Analítico Cx.'!$B22)*('Diário 2º PA'!$B$4:$B$1980&gt;=G$4)*('Diário 2º PA'!$B$4:$B$1980&lt;=EOMONTH(G$4,0))*('Diário 2º PA'!$F$4:$F$1980))
+SUMPRODUCT(('Diário 3º PA'!$E$4:$E$2000='Analítico Cx.'!$B22)*('Diário 3º PA'!$B$4:$B$2000&gt;=G$4)*('Diário 3º PA'!$B$4:$B$2000&lt;=EOMONTH(G$4,0))*('Diário 3º PA'!$F$4:$F$2000))
+SUMPRODUCT(('Diário 4º PA'!$E$4:$E$2000='Analítico Cx.'!$B22)*('Diário 4º PA'!$B$4:$B$2000&gt;=G$4)*('Diário 4º PA'!$B$4:$B$2000&lt;=EOMONTH(G$4,0))*('Diário 4º PA'!$F$4:$F$2000))</f>
        <v>0</v>
      </c>
      <c r="H22" s="129">
        <f>SUMPRODUCT(('Diário 1º PA'!$E$4:$E$2011='Analítico Cx.'!$B22)*('Diário 1º PA'!$B$4:$B$2011&gt;=H$4)*('Diário 1º PA'!$B$4:$B$2011&lt;=EOMONTH(H$4,0))*('Diário 1º PA'!$F$4:$F$2011))
+SUMPRODUCT(('Diário 2º PA'!$E$4:$E$1980='Analítico Cx.'!$B22)*('Diário 2º PA'!$B$4:$B$1980&gt;=H$4)*('Diário 2º PA'!$B$4:$B$1980&lt;=EOMONTH(H$4,0))*('Diário 2º PA'!$F$4:$F$1980))
+SUMPRODUCT(('Diário 3º PA'!$E$4:$E$2000='Analítico Cx.'!$B22)*('Diário 3º PA'!$B$4:$B$2000&gt;=H$4)*('Diário 3º PA'!$B$4:$B$2000&lt;=EOMONTH(H$4,0))*('Diário 3º PA'!$F$4:$F$2000))
+SUMPRODUCT(('Diário 4º PA'!$E$4:$E$2000='Analítico Cx.'!$B22)*('Diário 4º PA'!$B$4:$B$2000&gt;=H$4)*('Diário 4º PA'!$B$4:$B$2000&lt;=EOMONTH(H$4,0))*('Diário 4º PA'!$F$4:$F$2000))</f>
        <v>0</v>
      </c>
      <c r="I22" s="129">
        <f>SUMPRODUCT(('Diário 1º PA'!$E$4:$E$2011='Analítico Cx.'!$B22)*('Diário 1º PA'!$B$4:$B$2011&gt;=I$4)*('Diário 1º PA'!$B$4:$B$2011&lt;=EOMONTH(I$4,0))*('Diário 1º PA'!$F$4:$F$2011))
+SUMPRODUCT(('Diário 2º PA'!$E$4:$E$1980='Analítico Cx.'!$B22)*('Diário 2º PA'!$B$4:$B$1980&gt;=I$4)*('Diário 2º PA'!$B$4:$B$1980&lt;=EOMONTH(I$4,0))*('Diário 2º PA'!$F$4:$F$1980))
+SUMPRODUCT(('Diário 3º PA'!$E$4:$E$2000='Analítico Cx.'!$B22)*('Diário 3º PA'!$B$4:$B$2000&gt;=I$4)*('Diário 3º PA'!$B$4:$B$2000&lt;=EOMONTH(I$4,0))*('Diário 3º PA'!$F$4:$F$2000))
+SUMPRODUCT(('Diário 4º PA'!$E$4:$E$2000='Analítico Cx.'!$B22)*('Diário 4º PA'!$B$4:$B$2000&gt;=I$4)*('Diário 4º PA'!$B$4:$B$2000&lt;=EOMONTH(I$4,0))*('Diário 4º PA'!$F$4:$F$2000))</f>
        <v>0</v>
      </c>
      <c r="J22" s="129">
        <f>SUMPRODUCT(('Diário 1º PA'!$E$4:$E$2011='Analítico Cx.'!$B22)*('Diário 1º PA'!$B$4:$B$2011&gt;=J$4)*('Diário 1º PA'!$B$4:$B$2011&lt;=EOMONTH(J$4,0))*('Diário 1º PA'!$F$4:$F$2011))
+SUMPRODUCT(('Diário 2º PA'!$E$4:$E$1980='Analítico Cx.'!$B22)*('Diário 2º PA'!$B$4:$B$1980&gt;=J$4)*('Diário 2º PA'!$B$4:$B$1980&lt;=EOMONTH(J$4,0))*('Diário 2º PA'!$F$4:$F$1980))
+SUMPRODUCT(('Diário 3º PA'!$E$4:$E$2000='Analítico Cx.'!$B22)*('Diário 3º PA'!$B$4:$B$2000&gt;=J$4)*('Diário 3º PA'!$B$4:$B$2000&lt;=EOMONTH(J$4,0))*('Diário 3º PA'!$F$4:$F$2000))
+SUMPRODUCT(('Diário 4º PA'!$E$4:$E$2000='Analítico Cx.'!$B22)*('Diário 4º PA'!$B$4:$B$2000&gt;=J$4)*('Diário 4º PA'!$B$4:$B$2000&lt;=EOMONTH(J$4,0))*('Diário 4º PA'!$F$4:$F$2000))</f>
        <v>0</v>
      </c>
      <c r="K22" s="129">
        <f>SUMPRODUCT(('Diário 1º PA'!$E$4:$E$2011='Analítico Cx.'!$B22)*('Diário 1º PA'!$B$4:$B$2011&gt;=K$4)*('Diário 1º PA'!$B$4:$B$2011&lt;=EOMONTH(K$4,0))*('Diário 1º PA'!$F$4:$F$2011))
+SUMPRODUCT(('Diário 2º PA'!$E$4:$E$1980='Analítico Cx.'!$B22)*('Diário 2º PA'!$B$4:$B$1980&gt;=K$4)*('Diário 2º PA'!$B$4:$B$1980&lt;=EOMONTH(K$4,0))*('Diário 2º PA'!$F$4:$F$1980))
+SUMPRODUCT(('Diário 3º PA'!$E$4:$E$2000='Analítico Cx.'!$B22)*('Diário 3º PA'!$B$4:$B$2000&gt;=K$4)*('Diário 3º PA'!$B$4:$B$2000&lt;=EOMONTH(K$4,0))*('Diário 3º PA'!$F$4:$F$2000))
+SUMPRODUCT(('Diário 4º PA'!$E$4:$E$2000='Analítico Cx.'!$B22)*('Diário 4º PA'!$B$4:$B$2000&gt;=K$4)*('Diário 4º PA'!$B$4:$B$2000&lt;=EOMONTH(K$4,0))*('Diário 4º PA'!$F$4:$F$2000))</f>
        <v>0</v>
      </c>
      <c r="L22" s="129">
        <f>SUMPRODUCT(('Diário 1º PA'!$E$4:$E$2011='Analítico Cx.'!$B22)*('Diário 1º PA'!$B$4:$B$2011&gt;=L$4)*('Diário 1º PA'!$B$4:$B$2011&lt;=EOMONTH(L$4,0))*('Diário 1º PA'!$F$4:$F$2011))
+SUMPRODUCT(('Diário 2º PA'!$E$4:$E$1980='Analítico Cx.'!$B22)*('Diário 2º PA'!$B$4:$B$1980&gt;=L$4)*('Diário 2º PA'!$B$4:$B$1980&lt;=EOMONTH(L$4,0))*('Diário 2º PA'!$F$4:$F$1980))
+SUMPRODUCT(('Diário 3º PA'!$E$4:$E$2000='Analítico Cx.'!$B22)*('Diário 3º PA'!$B$4:$B$2000&gt;=L$4)*('Diário 3º PA'!$B$4:$B$2000&lt;=EOMONTH(L$4,0))*('Diário 3º PA'!$F$4:$F$2000))
+SUMPRODUCT(('Diário 4º PA'!$E$4:$E$2000='Analítico Cx.'!$B22)*('Diário 4º PA'!$B$4:$B$2000&gt;=L$4)*('Diário 4º PA'!$B$4:$B$2000&lt;=EOMONTH(L$4,0))*('Diário 4º PA'!$F$4:$F$2000))</f>
        <v>0</v>
      </c>
      <c r="M22" s="129">
        <f>SUMPRODUCT(('Diário 1º PA'!$E$4:$E$2011='Analítico Cx.'!$B22)*('Diário 1º PA'!$B$4:$B$2011&gt;=M$4)*('Diário 1º PA'!$B$4:$B$2011&lt;=EOMONTH(M$4,0))*('Diário 1º PA'!$F$4:$F$2011))
+SUMPRODUCT(('Diário 2º PA'!$E$4:$E$1980='Analítico Cx.'!$B22)*('Diário 2º PA'!$B$4:$B$1980&gt;=M$4)*('Diário 2º PA'!$B$4:$B$1980&lt;=EOMONTH(M$4,0))*('Diário 2º PA'!$F$4:$F$1980))
+SUMPRODUCT(('Diário 3º PA'!$E$4:$E$2000='Analítico Cx.'!$B22)*('Diário 3º PA'!$B$4:$B$2000&gt;=M$4)*('Diário 3º PA'!$B$4:$B$2000&lt;=EOMONTH(M$4,0))*('Diário 3º PA'!$F$4:$F$2000))
+SUMPRODUCT(('Diário 4º PA'!$E$4:$E$2000='Analítico Cx.'!$B22)*('Diário 4º PA'!$B$4:$B$2000&gt;=M$4)*('Diário 4º PA'!$B$4:$B$2000&lt;=EOMONTH(M$4,0))*('Diário 4º PA'!$F$4:$F$2000))</f>
        <v>0</v>
      </c>
      <c r="N22" s="129">
        <f>SUMPRODUCT(('Diário 1º PA'!$E$4:$E$2011='Analítico Cx.'!$B22)*('Diário 1º PA'!$B$4:$B$2011&gt;=N$4)*('Diário 1º PA'!$B$4:$B$2011&lt;=EOMONTH(N$4,0))*('Diário 1º PA'!$F$4:$F$2011))
+SUMPRODUCT(('Diário 2º PA'!$E$4:$E$1980='Analítico Cx.'!$B22)*('Diário 2º PA'!$B$4:$B$1980&gt;=N$4)*('Diário 2º PA'!$B$4:$B$1980&lt;=EOMONTH(N$4,0))*('Diário 2º PA'!$F$4:$F$1980))
+SUMPRODUCT(('Diário 3º PA'!$E$4:$E$2000='Analítico Cx.'!$B22)*('Diário 3º PA'!$B$4:$B$2000&gt;=N$4)*('Diário 3º PA'!$B$4:$B$2000&lt;=EOMONTH(N$4,0))*('Diário 3º PA'!$F$4:$F$2000))
+SUMPRODUCT(('Diário 4º PA'!$E$4:$E$2000='Analítico Cx.'!$B22)*('Diário 4º PA'!$B$4:$B$2000&gt;=N$4)*('Diário 4º PA'!$B$4:$B$2000&lt;=EOMONTH(N$4,0))*('Diário 4º PA'!$F$4:$F$2000))</f>
        <v>0</v>
      </c>
      <c r="O22" s="179">
        <f t="shared" si="7"/>
        <v>0</v>
      </c>
      <c r="P22" s="180">
        <f t="shared" si="8"/>
        <v>0</v>
      </c>
      <c r="Q22" s="154"/>
      <c r="R22" s="154"/>
      <c r="S22" s="154"/>
      <c r="T22" s="154"/>
      <c r="U22" s="154"/>
      <c r="V22" s="154"/>
      <c r="W22" s="154"/>
      <c r="X22" s="154"/>
      <c r="Y22" s="154"/>
      <c r="Z22" s="154"/>
    </row>
    <row r="23" spans="1:26" ht="23.25" customHeight="1" x14ac:dyDescent="0.2">
      <c r="A23" s="199" t="s">
        <v>157</v>
      </c>
      <c r="B23" s="200" t="s">
        <v>158</v>
      </c>
      <c r="C23" s="129">
        <f>SUMPRODUCT(('Diário 1º PA'!$E$4:$E$2011='Analítico Cx.'!$B23)*('Diário 1º PA'!$B$4:$B$2011&gt;=C$4)*('Diário 1º PA'!$B$4:$B$2011&lt;=EOMONTH(C$4,0))*('Diário 1º PA'!$F$4:$F$2011))
+SUMPRODUCT(('Diário 2º PA'!$E$4:$E$1980='Analítico Cx.'!$B23)*('Diário 2º PA'!$B$4:$B$1980&gt;=C$4)*('Diário 2º PA'!$B$4:$B$1980&lt;=EOMONTH(C$4,0))*('Diário 2º PA'!$F$4:$F$1980))
+SUMPRODUCT(('Diário 3º PA'!$E$4:$E$2000='Analítico Cx.'!$B23)*('Diário 3º PA'!$B$4:$B$2000&gt;=C$4)*('Diário 3º PA'!$B$4:$B$2000&lt;=EOMONTH(C$4,0))*('Diário 3º PA'!$F$4:$F$2000))
+SUMPRODUCT(('Diário 4º PA'!$E$4:$E$2000='Analítico Cx.'!$B23)*('Diário 4º PA'!$B$4:$B$2000&gt;=C$4)*('Diário 4º PA'!$B$4:$B$2000&lt;=EOMONTH(C$4,0))*('Diário 4º PA'!$F$4:$F$2000))</f>
        <v>0</v>
      </c>
      <c r="D23" s="129">
        <f>SUMPRODUCT(('Diário 1º PA'!$E$4:$E$2011='Analítico Cx.'!$B23)*('Diário 1º PA'!$B$4:$B$2011&gt;=D$4)*('Diário 1º PA'!$B$4:$B$2011&lt;=EOMONTH(D$4,0))*('Diário 1º PA'!$F$4:$F$2011))
+SUMPRODUCT(('Diário 2º PA'!$E$4:$E$1980='Analítico Cx.'!$B23)*('Diário 2º PA'!$B$4:$B$1980&gt;=D$4)*('Diário 2º PA'!$B$4:$B$1980&lt;=EOMONTH(D$4,0))*('Diário 2º PA'!$F$4:$F$1980))
+SUMPRODUCT(('Diário 3º PA'!$E$4:$E$2000='Analítico Cx.'!$B23)*('Diário 3º PA'!$B$4:$B$2000&gt;=D$4)*('Diário 3º PA'!$B$4:$B$2000&lt;=EOMONTH(D$4,0))*('Diário 3º PA'!$F$4:$F$2000))
+SUMPRODUCT(('Diário 4º PA'!$E$4:$E$2000='Analítico Cx.'!$B23)*('Diário 4º PA'!$B$4:$B$2000&gt;=D$4)*('Diário 4º PA'!$B$4:$B$2000&lt;=EOMONTH(D$4,0))*('Diário 4º PA'!$F$4:$F$2000))</f>
        <v>0</v>
      </c>
      <c r="E23" s="129">
        <f>SUMPRODUCT(('Diário 1º PA'!$E$4:$E$2011='Analítico Cx.'!$B23)*('Diário 1º PA'!$B$4:$B$2011&gt;=E$4)*('Diário 1º PA'!$B$4:$B$2011&lt;=EOMONTH(E$4,0))*('Diário 1º PA'!$F$4:$F$2011))
+SUMPRODUCT(('Diário 2º PA'!$E$4:$E$1980='Analítico Cx.'!$B23)*('Diário 2º PA'!$B$4:$B$1980&gt;=E$4)*('Diário 2º PA'!$B$4:$B$1980&lt;=EOMONTH(E$4,0))*('Diário 2º PA'!$F$4:$F$1980))
+SUMPRODUCT(('Diário 3º PA'!$E$4:$E$2000='Analítico Cx.'!$B23)*('Diário 3º PA'!$B$4:$B$2000&gt;=E$4)*('Diário 3º PA'!$B$4:$B$2000&lt;=EOMONTH(E$4,0))*('Diário 3º PA'!$F$4:$F$2000))
+SUMPRODUCT(('Diário 4º PA'!$E$4:$E$2000='Analítico Cx.'!$B23)*('Diário 4º PA'!$B$4:$B$2000&gt;=E$4)*('Diário 4º PA'!$B$4:$B$2000&lt;=EOMONTH(E$4,0))*('Diário 4º PA'!$F$4:$F$2000))</f>
        <v>0</v>
      </c>
      <c r="F23" s="129">
        <f>SUMPRODUCT(('Diário 1º PA'!$E$4:$E$2011='Analítico Cx.'!$B23)*('Diário 1º PA'!$B$4:$B$2011&gt;=F$4)*('Diário 1º PA'!$B$4:$B$2011&lt;=EOMONTH(F$4,0))*('Diário 1º PA'!$F$4:$F$2011))
+SUMPRODUCT(('Diário 2º PA'!$E$4:$E$1980='Analítico Cx.'!$B23)*('Diário 2º PA'!$B$4:$B$1980&gt;=F$4)*('Diário 2º PA'!$B$4:$B$1980&lt;=EOMONTH(F$4,0))*('Diário 2º PA'!$F$4:$F$1980))
+SUMPRODUCT(('Diário 3º PA'!$E$4:$E$2000='Analítico Cx.'!$B23)*('Diário 3º PA'!$B$4:$B$2000&gt;=F$4)*('Diário 3º PA'!$B$4:$B$2000&lt;=EOMONTH(F$4,0))*('Diário 3º PA'!$F$4:$F$2000))
+SUMPRODUCT(('Diário 4º PA'!$E$4:$E$2000='Analítico Cx.'!$B23)*('Diário 4º PA'!$B$4:$B$2000&gt;=F$4)*('Diário 4º PA'!$B$4:$B$2000&lt;=EOMONTH(F$4,0))*('Diário 4º PA'!$F$4:$F$2000))</f>
        <v>0</v>
      </c>
      <c r="G23" s="129">
        <f>SUMPRODUCT(('Diário 1º PA'!$E$4:$E$2011='Analítico Cx.'!$B23)*('Diário 1º PA'!$B$4:$B$2011&gt;=G$4)*('Diário 1º PA'!$B$4:$B$2011&lt;=EOMONTH(G$4,0))*('Diário 1º PA'!$F$4:$F$2011))
+SUMPRODUCT(('Diário 2º PA'!$E$4:$E$1980='Analítico Cx.'!$B23)*('Diário 2º PA'!$B$4:$B$1980&gt;=G$4)*('Diário 2º PA'!$B$4:$B$1980&lt;=EOMONTH(G$4,0))*('Diário 2º PA'!$F$4:$F$1980))
+SUMPRODUCT(('Diário 3º PA'!$E$4:$E$2000='Analítico Cx.'!$B23)*('Diário 3º PA'!$B$4:$B$2000&gt;=G$4)*('Diário 3º PA'!$B$4:$B$2000&lt;=EOMONTH(G$4,0))*('Diário 3º PA'!$F$4:$F$2000))
+SUMPRODUCT(('Diário 4º PA'!$E$4:$E$2000='Analítico Cx.'!$B23)*('Diário 4º PA'!$B$4:$B$2000&gt;=G$4)*('Diário 4º PA'!$B$4:$B$2000&lt;=EOMONTH(G$4,0))*('Diário 4º PA'!$F$4:$F$2000))</f>
        <v>0</v>
      </c>
      <c r="H23" s="129">
        <f>SUMPRODUCT(('Diário 1º PA'!$E$4:$E$2011='Analítico Cx.'!$B23)*('Diário 1º PA'!$B$4:$B$2011&gt;=H$4)*('Diário 1º PA'!$B$4:$B$2011&lt;=EOMONTH(H$4,0))*('Diário 1º PA'!$F$4:$F$2011))
+SUMPRODUCT(('Diário 2º PA'!$E$4:$E$1980='Analítico Cx.'!$B23)*('Diário 2º PA'!$B$4:$B$1980&gt;=H$4)*('Diário 2º PA'!$B$4:$B$1980&lt;=EOMONTH(H$4,0))*('Diário 2º PA'!$F$4:$F$1980))
+SUMPRODUCT(('Diário 3º PA'!$E$4:$E$2000='Analítico Cx.'!$B23)*('Diário 3º PA'!$B$4:$B$2000&gt;=H$4)*('Diário 3º PA'!$B$4:$B$2000&lt;=EOMONTH(H$4,0))*('Diário 3º PA'!$F$4:$F$2000))
+SUMPRODUCT(('Diário 4º PA'!$E$4:$E$2000='Analítico Cx.'!$B23)*('Diário 4º PA'!$B$4:$B$2000&gt;=H$4)*('Diário 4º PA'!$B$4:$B$2000&lt;=EOMONTH(H$4,0))*('Diário 4º PA'!$F$4:$F$2000))</f>
        <v>0</v>
      </c>
      <c r="I23" s="129">
        <f>SUMPRODUCT(('Diário 1º PA'!$E$4:$E$2011='Analítico Cx.'!$B23)*('Diário 1º PA'!$B$4:$B$2011&gt;=I$4)*('Diário 1º PA'!$B$4:$B$2011&lt;=EOMONTH(I$4,0))*('Diário 1º PA'!$F$4:$F$2011))
+SUMPRODUCT(('Diário 2º PA'!$E$4:$E$1980='Analítico Cx.'!$B23)*('Diário 2º PA'!$B$4:$B$1980&gt;=I$4)*('Diário 2º PA'!$B$4:$B$1980&lt;=EOMONTH(I$4,0))*('Diário 2º PA'!$F$4:$F$1980))
+SUMPRODUCT(('Diário 3º PA'!$E$4:$E$2000='Analítico Cx.'!$B23)*('Diário 3º PA'!$B$4:$B$2000&gt;=I$4)*('Diário 3º PA'!$B$4:$B$2000&lt;=EOMONTH(I$4,0))*('Diário 3º PA'!$F$4:$F$2000))
+SUMPRODUCT(('Diário 4º PA'!$E$4:$E$2000='Analítico Cx.'!$B23)*('Diário 4º PA'!$B$4:$B$2000&gt;=I$4)*('Diário 4º PA'!$B$4:$B$2000&lt;=EOMONTH(I$4,0))*('Diário 4º PA'!$F$4:$F$2000))</f>
        <v>0</v>
      </c>
      <c r="J23" s="129">
        <f>SUMPRODUCT(('Diário 1º PA'!$E$4:$E$2011='Analítico Cx.'!$B23)*('Diário 1º PA'!$B$4:$B$2011&gt;=J$4)*('Diário 1º PA'!$B$4:$B$2011&lt;=EOMONTH(J$4,0))*('Diário 1º PA'!$F$4:$F$2011))
+SUMPRODUCT(('Diário 2º PA'!$E$4:$E$1980='Analítico Cx.'!$B23)*('Diário 2º PA'!$B$4:$B$1980&gt;=J$4)*('Diário 2º PA'!$B$4:$B$1980&lt;=EOMONTH(J$4,0))*('Diário 2º PA'!$F$4:$F$1980))
+SUMPRODUCT(('Diário 3º PA'!$E$4:$E$2000='Analítico Cx.'!$B23)*('Diário 3º PA'!$B$4:$B$2000&gt;=J$4)*('Diário 3º PA'!$B$4:$B$2000&lt;=EOMONTH(J$4,0))*('Diário 3º PA'!$F$4:$F$2000))
+SUMPRODUCT(('Diário 4º PA'!$E$4:$E$2000='Analítico Cx.'!$B23)*('Diário 4º PA'!$B$4:$B$2000&gt;=J$4)*('Diário 4º PA'!$B$4:$B$2000&lt;=EOMONTH(J$4,0))*('Diário 4º PA'!$F$4:$F$2000))</f>
        <v>0</v>
      </c>
      <c r="K23" s="129">
        <f>SUMPRODUCT(('Diário 1º PA'!$E$4:$E$2011='Analítico Cx.'!$B23)*('Diário 1º PA'!$B$4:$B$2011&gt;=K$4)*('Diário 1º PA'!$B$4:$B$2011&lt;=EOMONTH(K$4,0))*('Diário 1º PA'!$F$4:$F$2011))
+SUMPRODUCT(('Diário 2º PA'!$E$4:$E$1980='Analítico Cx.'!$B23)*('Diário 2º PA'!$B$4:$B$1980&gt;=K$4)*('Diário 2º PA'!$B$4:$B$1980&lt;=EOMONTH(K$4,0))*('Diário 2º PA'!$F$4:$F$1980))
+SUMPRODUCT(('Diário 3º PA'!$E$4:$E$2000='Analítico Cx.'!$B23)*('Diário 3º PA'!$B$4:$B$2000&gt;=K$4)*('Diário 3º PA'!$B$4:$B$2000&lt;=EOMONTH(K$4,0))*('Diário 3º PA'!$F$4:$F$2000))
+SUMPRODUCT(('Diário 4º PA'!$E$4:$E$2000='Analítico Cx.'!$B23)*('Diário 4º PA'!$B$4:$B$2000&gt;=K$4)*('Diário 4º PA'!$B$4:$B$2000&lt;=EOMONTH(K$4,0))*('Diário 4º PA'!$F$4:$F$2000))</f>
        <v>0</v>
      </c>
      <c r="L23" s="129">
        <f>SUMPRODUCT(('Diário 1º PA'!$E$4:$E$2011='Analítico Cx.'!$B23)*('Diário 1º PA'!$B$4:$B$2011&gt;=L$4)*('Diário 1º PA'!$B$4:$B$2011&lt;=EOMONTH(L$4,0))*('Diário 1º PA'!$F$4:$F$2011))
+SUMPRODUCT(('Diário 2º PA'!$E$4:$E$1980='Analítico Cx.'!$B23)*('Diário 2º PA'!$B$4:$B$1980&gt;=L$4)*('Diário 2º PA'!$B$4:$B$1980&lt;=EOMONTH(L$4,0))*('Diário 2º PA'!$F$4:$F$1980))
+SUMPRODUCT(('Diário 3º PA'!$E$4:$E$2000='Analítico Cx.'!$B23)*('Diário 3º PA'!$B$4:$B$2000&gt;=L$4)*('Diário 3º PA'!$B$4:$B$2000&lt;=EOMONTH(L$4,0))*('Diário 3º PA'!$F$4:$F$2000))
+SUMPRODUCT(('Diário 4º PA'!$E$4:$E$2000='Analítico Cx.'!$B23)*('Diário 4º PA'!$B$4:$B$2000&gt;=L$4)*('Diário 4º PA'!$B$4:$B$2000&lt;=EOMONTH(L$4,0))*('Diário 4º PA'!$F$4:$F$2000))</f>
        <v>0</v>
      </c>
      <c r="M23" s="129">
        <f>SUMPRODUCT(('Diário 1º PA'!$E$4:$E$2011='Analítico Cx.'!$B23)*('Diário 1º PA'!$B$4:$B$2011&gt;=M$4)*('Diário 1º PA'!$B$4:$B$2011&lt;=EOMONTH(M$4,0))*('Diário 1º PA'!$F$4:$F$2011))
+SUMPRODUCT(('Diário 2º PA'!$E$4:$E$1980='Analítico Cx.'!$B23)*('Diário 2º PA'!$B$4:$B$1980&gt;=M$4)*('Diário 2º PA'!$B$4:$B$1980&lt;=EOMONTH(M$4,0))*('Diário 2º PA'!$F$4:$F$1980))
+SUMPRODUCT(('Diário 3º PA'!$E$4:$E$2000='Analítico Cx.'!$B23)*('Diário 3º PA'!$B$4:$B$2000&gt;=M$4)*('Diário 3º PA'!$B$4:$B$2000&lt;=EOMONTH(M$4,0))*('Diário 3º PA'!$F$4:$F$2000))
+SUMPRODUCT(('Diário 4º PA'!$E$4:$E$2000='Analítico Cx.'!$B23)*('Diário 4º PA'!$B$4:$B$2000&gt;=M$4)*('Diário 4º PA'!$B$4:$B$2000&lt;=EOMONTH(M$4,0))*('Diário 4º PA'!$F$4:$F$2000))</f>
        <v>0</v>
      </c>
      <c r="N23" s="129">
        <f>SUMPRODUCT(('Diário 1º PA'!$E$4:$E$2011='Analítico Cx.'!$B23)*('Diário 1º PA'!$B$4:$B$2011&gt;=N$4)*('Diário 1º PA'!$B$4:$B$2011&lt;=EOMONTH(N$4,0))*('Diário 1º PA'!$F$4:$F$2011))
+SUMPRODUCT(('Diário 2º PA'!$E$4:$E$1980='Analítico Cx.'!$B23)*('Diário 2º PA'!$B$4:$B$1980&gt;=N$4)*('Diário 2º PA'!$B$4:$B$1980&lt;=EOMONTH(N$4,0))*('Diário 2º PA'!$F$4:$F$1980))
+SUMPRODUCT(('Diário 3º PA'!$E$4:$E$2000='Analítico Cx.'!$B23)*('Diário 3º PA'!$B$4:$B$2000&gt;=N$4)*('Diário 3º PA'!$B$4:$B$2000&lt;=EOMONTH(N$4,0))*('Diário 3º PA'!$F$4:$F$2000))
+SUMPRODUCT(('Diário 4º PA'!$E$4:$E$2000='Analítico Cx.'!$B23)*('Diário 4º PA'!$B$4:$B$2000&gt;=N$4)*('Diário 4º PA'!$B$4:$B$2000&lt;=EOMONTH(N$4,0))*('Diário 4º PA'!$F$4:$F$2000))</f>
        <v>0</v>
      </c>
      <c r="O23" s="179">
        <f t="shared" si="7"/>
        <v>0</v>
      </c>
      <c r="P23" s="180">
        <f t="shared" si="8"/>
        <v>0</v>
      </c>
      <c r="Q23" s="154"/>
      <c r="R23" s="154"/>
      <c r="S23" s="154"/>
      <c r="T23" s="154"/>
      <c r="U23" s="154"/>
      <c r="V23" s="154"/>
      <c r="W23" s="154"/>
      <c r="X23" s="154"/>
      <c r="Y23" s="154"/>
      <c r="Z23" s="154"/>
    </row>
    <row r="24" spans="1:26" ht="23.25" customHeight="1" x14ac:dyDescent="0.2">
      <c r="A24" s="199" t="s">
        <v>159</v>
      </c>
      <c r="B24" s="200" t="s">
        <v>160</v>
      </c>
      <c r="C24" s="129">
        <f>SUMPRODUCT(('Diário 1º PA'!$E$4:$E$2011='Analítico Cx.'!$B24)*('Diário 1º PA'!$B$4:$B$2011&gt;=C$4)*('Diário 1º PA'!$B$4:$B$2011&lt;=EOMONTH(C$4,0))*('Diário 1º PA'!$F$4:$F$2011))
+SUMPRODUCT(('Diário 2º PA'!$E$4:$E$1980='Analítico Cx.'!$B24)*('Diário 2º PA'!$B$4:$B$1980&gt;=C$4)*('Diário 2º PA'!$B$4:$B$1980&lt;=EOMONTH(C$4,0))*('Diário 2º PA'!$F$4:$F$1980))
+SUMPRODUCT(('Diário 3º PA'!$E$4:$E$2000='Analítico Cx.'!$B24)*('Diário 3º PA'!$B$4:$B$2000&gt;=C$4)*('Diário 3º PA'!$B$4:$B$2000&lt;=EOMONTH(C$4,0))*('Diário 3º PA'!$F$4:$F$2000))
+SUMPRODUCT(('Diário 4º PA'!$E$4:$E$2000='Analítico Cx.'!$B24)*('Diário 4º PA'!$B$4:$B$2000&gt;=C$4)*('Diário 4º PA'!$B$4:$B$2000&lt;=EOMONTH(C$4,0))*('Diário 4º PA'!$F$4:$F$2000))</f>
        <v>0</v>
      </c>
      <c r="D24" s="129">
        <f>SUMPRODUCT(('Diário 1º PA'!$E$4:$E$2011='Analítico Cx.'!$B24)*('Diário 1º PA'!$B$4:$B$2011&gt;=D$4)*('Diário 1º PA'!$B$4:$B$2011&lt;=EOMONTH(D$4,0))*('Diário 1º PA'!$F$4:$F$2011))
+SUMPRODUCT(('Diário 2º PA'!$E$4:$E$1980='Analítico Cx.'!$B24)*('Diário 2º PA'!$B$4:$B$1980&gt;=D$4)*('Diário 2º PA'!$B$4:$B$1980&lt;=EOMONTH(D$4,0))*('Diário 2º PA'!$F$4:$F$1980))
+SUMPRODUCT(('Diário 3º PA'!$E$4:$E$2000='Analítico Cx.'!$B24)*('Diário 3º PA'!$B$4:$B$2000&gt;=D$4)*('Diário 3º PA'!$B$4:$B$2000&lt;=EOMONTH(D$4,0))*('Diário 3º PA'!$F$4:$F$2000))
+SUMPRODUCT(('Diário 4º PA'!$E$4:$E$2000='Analítico Cx.'!$B24)*('Diário 4º PA'!$B$4:$B$2000&gt;=D$4)*('Diário 4º PA'!$B$4:$B$2000&lt;=EOMONTH(D$4,0))*('Diário 4º PA'!$F$4:$F$2000))</f>
        <v>0</v>
      </c>
      <c r="E24" s="129">
        <f>SUMPRODUCT(('Diário 1º PA'!$E$4:$E$2011='Analítico Cx.'!$B24)*('Diário 1º PA'!$B$4:$B$2011&gt;=E$4)*('Diário 1º PA'!$B$4:$B$2011&lt;=EOMONTH(E$4,0))*('Diário 1º PA'!$F$4:$F$2011))
+SUMPRODUCT(('Diário 2º PA'!$E$4:$E$1980='Analítico Cx.'!$B24)*('Diário 2º PA'!$B$4:$B$1980&gt;=E$4)*('Diário 2º PA'!$B$4:$B$1980&lt;=EOMONTH(E$4,0))*('Diário 2º PA'!$F$4:$F$1980))
+SUMPRODUCT(('Diário 3º PA'!$E$4:$E$2000='Analítico Cx.'!$B24)*('Diário 3º PA'!$B$4:$B$2000&gt;=E$4)*('Diário 3º PA'!$B$4:$B$2000&lt;=EOMONTH(E$4,0))*('Diário 3º PA'!$F$4:$F$2000))
+SUMPRODUCT(('Diário 4º PA'!$E$4:$E$2000='Analítico Cx.'!$B24)*('Diário 4º PA'!$B$4:$B$2000&gt;=E$4)*('Diário 4º PA'!$B$4:$B$2000&lt;=EOMONTH(E$4,0))*('Diário 4º PA'!$F$4:$F$2000))</f>
        <v>0</v>
      </c>
      <c r="F24" s="129">
        <f>SUMPRODUCT(('Diário 1º PA'!$E$4:$E$2011='Analítico Cx.'!$B24)*('Diário 1º PA'!$B$4:$B$2011&gt;=F$4)*('Diário 1º PA'!$B$4:$B$2011&lt;=EOMONTH(F$4,0))*('Diário 1º PA'!$F$4:$F$2011))
+SUMPRODUCT(('Diário 2º PA'!$E$4:$E$1980='Analítico Cx.'!$B24)*('Diário 2º PA'!$B$4:$B$1980&gt;=F$4)*('Diário 2º PA'!$B$4:$B$1980&lt;=EOMONTH(F$4,0))*('Diário 2º PA'!$F$4:$F$1980))
+SUMPRODUCT(('Diário 3º PA'!$E$4:$E$2000='Analítico Cx.'!$B24)*('Diário 3º PA'!$B$4:$B$2000&gt;=F$4)*('Diário 3º PA'!$B$4:$B$2000&lt;=EOMONTH(F$4,0))*('Diário 3º PA'!$F$4:$F$2000))
+SUMPRODUCT(('Diário 4º PA'!$E$4:$E$2000='Analítico Cx.'!$B24)*('Diário 4º PA'!$B$4:$B$2000&gt;=F$4)*('Diário 4º PA'!$B$4:$B$2000&lt;=EOMONTH(F$4,0))*('Diário 4º PA'!$F$4:$F$2000))</f>
        <v>0</v>
      </c>
      <c r="G24" s="129">
        <f>SUMPRODUCT(('Diário 1º PA'!$E$4:$E$2011='Analítico Cx.'!$B24)*('Diário 1º PA'!$B$4:$B$2011&gt;=G$4)*('Diário 1º PA'!$B$4:$B$2011&lt;=EOMONTH(G$4,0))*('Diário 1º PA'!$F$4:$F$2011))
+SUMPRODUCT(('Diário 2º PA'!$E$4:$E$1980='Analítico Cx.'!$B24)*('Diário 2º PA'!$B$4:$B$1980&gt;=G$4)*('Diário 2º PA'!$B$4:$B$1980&lt;=EOMONTH(G$4,0))*('Diário 2º PA'!$F$4:$F$1980))
+SUMPRODUCT(('Diário 3º PA'!$E$4:$E$2000='Analítico Cx.'!$B24)*('Diário 3º PA'!$B$4:$B$2000&gt;=G$4)*('Diário 3º PA'!$B$4:$B$2000&lt;=EOMONTH(G$4,0))*('Diário 3º PA'!$F$4:$F$2000))
+SUMPRODUCT(('Diário 4º PA'!$E$4:$E$2000='Analítico Cx.'!$B24)*('Diário 4º PA'!$B$4:$B$2000&gt;=G$4)*('Diário 4º PA'!$B$4:$B$2000&lt;=EOMONTH(G$4,0))*('Diário 4º PA'!$F$4:$F$2000))</f>
        <v>0</v>
      </c>
      <c r="H24" s="129">
        <f>SUMPRODUCT(('Diário 1º PA'!$E$4:$E$2011='Analítico Cx.'!$B24)*('Diário 1º PA'!$B$4:$B$2011&gt;=H$4)*('Diário 1º PA'!$B$4:$B$2011&lt;=EOMONTH(H$4,0))*('Diário 1º PA'!$F$4:$F$2011))
+SUMPRODUCT(('Diário 2º PA'!$E$4:$E$1980='Analítico Cx.'!$B24)*('Diário 2º PA'!$B$4:$B$1980&gt;=H$4)*('Diário 2º PA'!$B$4:$B$1980&lt;=EOMONTH(H$4,0))*('Diário 2º PA'!$F$4:$F$1980))
+SUMPRODUCT(('Diário 3º PA'!$E$4:$E$2000='Analítico Cx.'!$B24)*('Diário 3º PA'!$B$4:$B$2000&gt;=H$4)*('Diário 3º PA'!$B$4:$B$2000&lt;=EOMONTH(H$4,0))*('Diário 3º PA'!$F$4:$F$2000))
+SUMPRODUCT(('Diário 4º PA'!$E$4:$E$2000='Analítico Cx.'!$B24)*('Diário 4º PA'!$B$4:$B$2000&gt;=H$4)*('Diário 4º PA'!$B$4:$B$2000&lt;=EOMONTH(H$4,0))*('Diário 4º PA'!$F$4:$F$2000))</f>
        <v>0</v>
      </c>
      <c r="I24" s="129">
        <f>SUMPRODUCT(('Diário 1º PA'!$E$4:$E$2011='Analítico Cx.'!$B24)*('Diário 1º PA'!$B$4:$B$2011&gt;=I$4)*('Diário 1º PA'!$B$4:$B$2011&lt;=EOMONTH(I$4,0))*('Diário 1º PA'!$F$4:$F$2011))
+SUMPRODUCT(('Diário 2º PA'!$E$4:$E$1980='Analítico Cx.'!$B24)*('Diário 2º PA'!$B$4:$B$1980&gt;=I$4)*('Diário 2º PA'!$B$4:$B$1980&lt;=EOMONTH(I$4,0))*('Diário 2º PA'!$F$4:$F$1980))
+SUMPRODUCT(('Diário 3º PA'!$E$4:$E$2000='Analítico Cx.'!$B24)*('Diário 3º PA'!$B$4:$B$2000&gt;=I$4)*('Diário 3º PA'!$B$4:$B$2000&lt;=EOMONTH(I$4,0))*('Diário 3º PA'!$F$4:$F$2000))
+SUMPRODUCT(('Diário 4º PA'!$E$4:$E$2000='Analítico Cx.'!$B24)*('Diário 4º PA'!$B$4:$B$2000&gt;=I$4)*('Diário 4º PA'!$B$4:$B$2000&lt;=EOMONTH(I$4,0))*('Diário 4º PA'!$F$4:$F$2000))</f>
        <v>0</v>
      </c>
      <c r="J24" s="129">
        <f>SUMPRODUCT(('Diário 1º PA'!$E$4:$E$2011='Analítico Cx.'!$B24)*('Diário 1º PA'!$B$4:$B$2011&gt;=J$4)*('Diário 1º PA'!$B$4:$B$2011&lt;=EOMONTH(J$4,0))*('Diário 1º PA'!$F$4:$F$2011))
+SUMPRODUCT(('Diário 2º PA'!$E$4:$E$1980='Analítico Cx.'!$B24)*('Diário 2º PA'!$B$4:$B$1980&gt;=J$4)*('Diário 2º PA'!$B$4:$B$1980&lt;=EOMONTH(J$4,0))*('Diário 2º PA'!$F$4:$F$1980))
+SUMPRODUCT(('Diário 3º PA'!$E$4:$E$2000='Analítico Cx.'!$B24)*('Diário 3º PA'!$B$4:$B$2000&gt;=J$4)*('Diário 3º PA'!$B$4:$B$2000&lt;=EOMONTH(J$4,0))*('Diário 3º PA'!$F$4:$F$2000))
+SUMPRODUCT(('Diário 4º PA'!$E$4:$E$2000='Analítico Cx.'!$B24)*('Diário 4º PA'!$B$4:$B$2000&gt;=J$4)*('Diário 4º PA'!$B$4:$B$2000&lt;=EOMONTH(J$4,0))*('Diário 4º PA'!$F$4:$F$2000))</f>
        <v>0</v>
      </c>
      <c r="K24" s="129">
        <f>SUMPRODUCT(('Diário 1º PA'!$E$4:$E$2011='Analítico Cx.'!$B24)*('Diário 1º PA'!$B$4:$B$2011&gt;=K$4)*('Diário 1º PA'!$B$4:$B$2011&lt;=EOMONTH(K$4,0))*('Diário 1º PA'!$F$4:$F$2011))
+SUMPRODUCT(('Diário 2º PA'!$E$4:$E$1980='Analítico Cx.'!$B24)*('Diário 2º PA'!$B$4:$B$1980&gt;=K$4)*('Diário 2º PA'!$B$4:$B$1980&lt;=EOMONTH(K$4,0))*('Diário 2º PA'!$F$4:$F$1980))
+SUMPRODUCT(('Diário 3º PA'!$E$4:$E$2000='Analítico Cx.'!$B24)*('Diário 3º PA'!$B$4:$B$2000&gt;=K$4)*('Diário 3º PA'!$B$4:$B$2000&lt;=EOMONTH(K$4,0))*('Diário 3º PA'!$F$4:$F$2000))
+SUMPRODUCT(('Diário 4º PA'!$E$4:$E$2000='Analítico Cx.'!$B24)*('Diário 4º PA'!$B$4:$B$2000&gt;=K$4)*('Diário 4º PA'!$B$4:$B$2000&lt;=EOMONTH(K$4,0))*('Diário 4º PA'!$F$4:$F$2000))</f>
        <v>0</v>
      </c>
      <c r="L24" s="129">
        <f>SUMPRODUCT(('Diário 1º PA'!$E$4:$E$2011='Analítico Cx.'!$B24)*('Diário 1º PA'!$B$4:$B$2011&gt;=L$4)*('Diário 1º PA'!$B$4:$B$2011&lt;=EOMONTH(L$4,0))*('Diário 1º PA'!$F$4:$F$2011))
+SUMPRODUCT(('Diário 2º PA'!$E$4:$E$1980='Analítico Cx.'!$B24)*('Diário 2º PA'!$B$4:$B$1980&gt;=L$4)*('Diário 2º PA'!$B$4:$B$1980&lt;=EOMONTH(L$4,0))*('Diário 2º PA'!$F$4:$F$1980))
+SUMPRODUCT(('Diário 3º PA'!$E$4:$E$2000='Analítico Cx.'!$B24)*('Diário 3º PA'!$B$4:$B$2000&gt;=L$4)*('Diário 3º PA'!$B$4:$B$2000&lt;=EOMONTH(L$4,0))*('Diário 3º PA'!$F$4:$F$2000))
+SUMPRODUCT(('Diário 4º PA'!$E$4:$E$2000='Analítico Cx.'!$B24)*('Diário 4º PA'!$B$4:$B$2000&gt;=L$4)*('Diário 4º PA'!$B$4:$B$2000&lt;=EOMONTH(L$4,0))*('Diário 4º PA'!$F$4:$F$2000))</f>
        <v>0</v>
      </c>
      <c r="M24" s="129">
        <f>SUMPRODUCT(('Diário 1º PA'!$E$4:$E$2011='Analítico Cx.'!$B24)*('Diário 1º PA'!$B$4:$B$2011&gt;=M$4)*('Diário 1º PA'!$B$4:$B$2011&lt;=EOMONTH(M$4,0))*('Diário 1º PA'!$F$4:$F$2011))
+SUMPRODUCT(('Diário 2º PA'!$E$4:$E$1980='Analítico Cx.'!$B24)*('Diário 2º PA'!$B$4:$B$1980&gt;=M$4)*('Diário 2º PA'!$B$4:$B$1980&lt;=EOMONTH(M$4,0))*('Diário 2º PA'!$F$4:$F$1980))
+SUMPRODUCT(('Diário 3º PA'!$E$4:$E$2000='Analítico Cx.'!$B24)*('Diário 3º PA'!$B$4:$B$2000&gt;=M$4)*('Diário 3º PA'!$B$4:$B$2000&lt;=EOMONTH(M$4,0))*('Diário 3º PA'!$F$4:$F$2000))
+SUMPRODUCT(('Diário 4º PA'!$E$4:$E$2000='Analítico Cx.'!$B24)*('Diário 4º PA'!$B$4:$B$2000&gt;=M$4)*('Diário 4º PA'!$B$4:$B$2000&lt;=EOMONTH(M$4,0))*('Diário 4º PA'!$F$4:$F$2000))</f>
        <v>0</v>
      </c>
      <c r="N24" s="129">
        <f>SUMPRODUCT(('Diário 1º PA'!$E$4:$E$2011='Analítico Cx.'!$B24)*('Diário 1º PA'!$B$4:$B$2011&gt;=N$4)*('Diário 1º PA'!$B$4:$B$2011&lt;=EOMONTH(N$4,0))*('Diário 1º PA'!$F$4:$F$2011))
+SUMPRODUCT(('Diário 2º PA'!$E$4:$E$1980='Analítico Cx.'!$B24)*('Diário 2º PA'!$B$4:$B$1980&gt;=N$4)*('Diário 2º PA'!$B$4:$B$1980&lt;=EOMONTH(N$4,0))*('Diário 2º PA'!$F$4:$F$1980))
+SUMPRODUCT(('Diário 3º PA'!$E$4:$E$2000='Analítico Cx.'!$B24)*('Diário 3º PA'!$B$4:$B$2000&gt;=N$4)*('Diário 3º PA'!$B$4:$B$2000&lt;=EOMONTH(N$4,0))*('Diário 3º PA'!$F$4:$F$2000))
+SUMPRODUCT(('Diário 4º PA'!$E$4:$E$2000='Analítico Cx.'!$B24)*('Diário 4º PA'!$B$4:$B$2000&gt;=N$4)*('Diário 4º PA'!$B$4:$B$2000&lt;=EOMONTH(N$4,0))*('Diário 4º PA'!$F$4:$F$2000))</f>
        <v>0</v>
      </c>
      <c r="O24" s="179">
        <f t="shared" si="7"/>
        <v>0</v>
      </c>
      <c r="P24" s="180">
        <f t="shared" si="8"/>
        <v>0</v>
      </c>
      <c r="Q24" s="154"/>
      <c r="R24" s="154"/>
      <c r="S24" s="154"/>
      <c r="T24" s="154"/>
      <c r="U24" s="154"/>
      <c r="V24" s="154"/>
      <c r="W24" s="154"/>
      <c r="X24" s="154"/>
      <c r="Y24" s="154"/>
      <c r="Z24" s="154"/>
    </row>
    <row r="25" spans="1:26" ht="23.25" customHeight="1" x14ac:dyDescent="0.2">
      <c r="A25" s="199" t="s">
        <v>161</v>
      </c>
      <c r="B25" s="200" t="s">
        <v>162</v>
      </c>
      <c r="C25" s="129">
        <f>SUMPRODUCT(('Diário 1º PA'!$E$4:$E$2011='Analítico Cx.'!$B25)*('Diário 1º PA'!$B$4:$B$2011&gt;=C$4)*('Diário 1º PA'!$B$4:$B$2011&lt;=EOMONTH(C$4,0))*('Diário 1º PA'!$F$4:$F$2011))
+SUMPRODUCT(('Diário 2º PA'!$E$4:$E$1980='Analítico Cx.'!$B25)*('Diário 2º PA'!$B$4:$B$1980&gt;=C$4)*('Diário 2º PA'!$B$4:$B$1980&lt;=EOMONTH(C$4,0))*('Diário 2º PA'!$F$4:$F$1980))
+SUMPRODUCT(('Diário 3º PA'!$E$4:$E$2000='Analítico Cx.'!$B25)*('Diário 3º PA'!$B$4:$B$2000&gt;=C$4)*('Diário 3º PA'!$B$4:$B$2000&lt;=EOMONTH(C$4,0))*('Diário 3º PA'!$F$4:$F$2000))
+SUMPRODUCT(('Diário 4º PA'!$E$4:$E$2000='Analítico Cx.'!$B25)*('Diário 4º PA'!$B$4:$B$2000&gt;=C$4)*('Diário 4º PA'!$B$4:$B$2000&lt;=EOMONTH(C$4,0))*('Diário 4º PA'!$F$4:$F$2000))</f>
        <v>0</v>
      </c>
      <c r="D25" s="129">
        <f>SUMPRODUCT(('Diário 1º PA'!$E$4:$E$2011='Analítico Cx.'!$B25)*('Diário 1º PA'!$B$4:$B$2011&gt;=D$4)*('Diário 1º PA'!$B$4:$B$2011&lt;=EOMONTH(D$4,0))*('Diário 1º PA'!$F$4:$F$2011))
+SUMPRODUCT(('Diário 2º PA'!$E$4:$E$1980='Analítico Cx.'!$B25)*('Diário 2º PA'!$B$4:$B$1980&gt;=D$4)*('Diário 2º PA'!$B$4:$B$1980&lt;=EOMONTH(D$4,0))*('Diário 2º PA'!$F$4:$F$1980))
+SUMPRODUCT(('Diário 3º PA'!$E$4:$E$2000='Analítico Cx.'!$B25)*('Diário 3º PA'!$B$4:$B$2000&gt;=D$4)*('Diário 3º PA'!$B$4:$B$2000&lt;=EOMONTH(D$4,0))*('Diário 3º PA'!$F$4:$F$2000))
+SUMPRODUCT(('Diário 4º PA'!$E$4:$E$2000='Analítico Cx.'!$B25)*('Diário 4º PA'!$B$4:$B$2000&gt;=D$4)*('Diário 4º PA'!$B$4:$B$2000&lt;=EOMONTH(D$4,0))*('Diário 4º PA'!$F$4:$F$2000))</f>
        <v>0</v>
      </c>
      <c r="E25" s="129">
        <f>SUMPRODUCT(('Diário 1º PA'!$E$4:$E$2011='Analítico Cx.'!$B25)*('Diário 1º PA'!$B$4:$B$2011&gt;=E$4)*('Diário 1º PA'!$B$4:$B$2011&lt;=EOMONTH(E$4,0))*('Diário 1º PA'!$F$4:$F$2011))
+SUMPRODUCT(('Diário 2º PA'!$E$4:$E$1980='Analítico Cx.'!$B25)*('Diário 2º PA'!$B$4:$B$1980&gt;=E$4)*('Diário 2º PA'!$B$4:$B$1980&lt;=EOMONTH(E$4,0))*('Diário 2º PA'!$F$4:$F$1980))
+SUMPRODUCT(('Diário 3º PA'!$E$4:$E$2000='Analítico Cx.'!$B25)*('Diário 3º PA'!$B$4:$B$2000&gt;=E$4)*('Diário 3º PA'!$B$4:$B$2000&lt;=EOMONTH(E$4,0))*('Diário 3º PA'!$F$4:$F$2000))
+SUMPRODUCT(('Diário 4º PA'!$E$4:$E$2000='Analítico Cx.'!$B25)*('Diário 4º PA'!$B$4:$B$2000&gt;=E$4)*('Diário 4º PA'!$B$4:$B$2000&lt;=EOMONTH(E$4,0))*('Diário 4º PA'!$F$4:$F$2000))</f>
        <v>0</v>
      </c>
      <c r="F25" s="129">
        <f>SUMPRODUCT(('Diário 1º PA'!$E$4:$E$2011='Analítico Cx.'!$B25)*('Diário 1º PA'!$B$4:$B$2011&gt;=F$4)*('Diário 1º PA'!$B$4:$B$2011&lt;=EOMONTH(F$4,0))*('Diário 1º PA'!$F$4:$F$2011))
+SUMPRODUCT(('Diário 2º PA'!$E$4:$E$1980='Analítico Cx.'!$B25)*('Diário 2º PA'!$B$4:$B$1980&gt;=F$4)*('Diário 2º PA'!$B$4:$B$1980&lt;=EOMONTH(F$4,0))*('Diário 2º PA'!$F$4:$F$1980))
+SUMPRODUCT(('Diário 3º PA'!$E$4:$E$2000='Analítico Cx.'!$B25)*('Diário 3º PA'!$B$4:$B$2000&gt;=F$4)*('Diário 3º PA'!$B$4:$B$2000&lt;=EOMONTH(F$4,0))*('Diário 3º PA'!$F$4:$F$2000))
+SUMPRODUCT(('Diário 4º PA'!$E$4:$E$2000='Analítico Cx.'!$B25)*('Diário 4º PA'!$B$4:$B$2000&gt;=F$4)*('Diário 4º PA'!$B$4:$B$2000&lt;=EOMONTH(F$4,0))*('Diário 4º PA'!$F$4:$F$2000))</f>
        <v>0</v>
      </c>
      <c r="G25" s="129">
        <f>SUMPRODUCT(('Diário 1º PA'!$E$4:$E$2011='Analítico Cx.'!$B25)*('Diário 1º PA'!$B$4:$B$2011&gt;=G$4)*('Diário 1º PA'!$B$4:$B$2011&lt;=EOMONTH(G$4,0))*('Diário 1º PA'!$F$4:$F$2011))
+SUMPRODUCT(('Diário 2º PA'!$E$4:$E$1980='Analítico Cx.'!$B25)*('Diário 2º PA'!$B$4:$B$1980&gt;=G$4)*('Diário 2º PA'!$B$4:$B$1980&lt;=EOMONTH(G$4,0))*('Diário 2º PA'!$F$4:$F$1980))
+SUMPRODUCT(('Diário 3º PA'!$E$4:$E$2000='Analítico Cx.'!$B25)*('Diário 3º PA'!$B$4:$B$2000&gt;=G$4)*('Diário 3º PA'!$B$4:$B$2000&lt;=EOMONTH(G$4,0))*('Diário 3º PA'!$F$4:$F$2000))
+SUMPRODUCT(('Diário 4º PA'!$E$4:$E$2000='Analítico Cx.'!$B25)*('Diário 4º PA'!$B$4:$B$2000&gt;=G$4)*('Diário 4º PA'!$B$4:$B$2000&lt;=EOMONTH(G$4,0))*('Diário 4º PA'!$F$4:$F$2000))</f>
        <v>0</v>
      </c>
      <c r="H25" s="129">
        <f>SUMPRODUCT(('Diário 1º PA'!$E$4:$E$2011='Analítico Cx.'!$B25)*('Diário 1º PA'!$B$4:$B$2011&gt;=H$4)*('Diário 1º PA'!$B$4:$B$2011&lt;=EOMONTH(H$4,0))*('Diário 1º PA'!$F$4:$F$2011))
+SUMPRODUCT(('Diário 2º PA'!$E$4:$E$1980='Analítico Cx.'!$B25)*('Diário 2º PA'!$B$4:$B$1980&gt;=H$4)*('Diário 2º PA'!$B$4:$B$1980&lt;=EOMONTH(H$4,0))*('Diário 2º PA'!$F$4:$F$1980))
+SUMPRODUCT(('Diário 3º PA'!$E$4:$E$2000='Analítico Cx.'!$B25)*('Diário 3º PA'!$B$4:$B$2000&gt;=H$4)*('Diário 3º PA'!$B$4:$B$2000&lt;=EOMONTH(H$4,0))*('Diário 3º PA'!$F$4:$F$2000))
+SUMPRODUCT(('Diário 4º PA'!$E$4:$E$2000='Analítico Cx.'!$B25)*('Diário 4º PA'!$B$4:$B$2000&gt;=H$4)*('Diário 4º PA'!$B$4:$B$2000&lt;=EOMONTH(H$4,0))*('Diário 4º PA'!$F$4:$F$2000))</f>
        <v>0</v>
      </c>
      <c r="I25" s="129">
        <f>SUMPRODUCT(('Diário 1º PA'!$E$4:$E$2011='Analítico Cx.'!$B25)*('Diário 1º PA'!$B$4:$B$2011&gt;=I$4)*('Diário 1º PA'!$B$4:$B$2011&lt;=EOMONTH(I$4,0))*('Diário 1º PA'!$F$4:$F$2011))
+SUMPRODUCT(('Diário 2º PA'!$E$4:$E$1980='Analítico Cx.'!$B25)*('Diário 2º PA'!$B$4:$B$1980&gt;=I$4)*('Diário 2º PA'!$B$4:$B$1980&lt;=EOMONTH(I$4,0))*('Diário 2º PA'!$F$4:$F$1980))
+SUMPRODUCT(('Diário 3º PA'!$E$4:$E$2000='Analítico Cx.'!$B25)*('Diário 3º PA'!$B$4:$B$2000&gt;=I$4)*('Diário 3º PA'!$B$4:$B$2000&lt;=EOMONTH(I$4,0))*('Diário 3º PA'!$F$4:$F$2000))
+SUMPRODUCT(('Diário 4º PA'!$E$4:$E$2000='Analítico Cx.'!$B25)*('Diário 4º PA'!$B$4:$B$2000&gt;=I$4)*('Diário 4º PA'!$B$4:$B$2000&lt;=EOMONTH(I$4,0))*('Diário 4º PA'!$F$4:$F$2000))</f>
        <v>0</v>
      </c>
      <c r="J25" s="129">
        <f>SUMPRODUCT(('Diário 1º PA'!$E$4:$E$2011='Analítico Cx.'!$B25)*('Diário 1º PA'!$B$4:$B$2011&gt;=J$4)*('Diário 1º PA'!$B$4:$B$2011&lt;=EOMONTH(J$4,0))*('Diário 1º PA'!$F$4:$F$2011))
+SUMPRODUCT(('Diário 2º PA'!$E$4:$E$1980='Analítico Cx.'!$B25)*('Diário 2º PA'!$B$4:$B$1980&gt;=J$4)*('Diário 2º PA'!$B$4:$B$1980&lt;=EOMONTH(J$4,0))*('Diário 2º PA'!$F$4:$F$1980))
+SUMPRODUCT(('Diário 3º PA'!$E$4:$E$2000='Analítico Cx.'!$B25)*('Diário 3º PA'!$B$4:$B$2000&gt;=J$4)*('Diário 3º PA'!$B$4:$B$2000&lt;=EOMONTH(J$4,0))*('Diário 3º PA'!$F$4:$F$2000))
+SUMPRODUCT(('Diário 4º PA'!$E$4:$E$2000='Analítico Cx.'!$B25)*('Diário 4º PA'!$B$4:$B$2000&gt;=J$4)*('Diário 4º PA'!$B$4:$B$2000&lt;=EOMONTH(J$4,0))*('Diário 4º PA'!$F$4:$F$2000))</f>
        <v>0</v>
      </c>
      <c r="K25" s="129">
        <f>SUMPRODUCT(('Diário 1º PA'!$E$4:$E$2011='Analítico Cx.'!$B25)*('Diário 1º PA'!$B$4:$B$2011&gt;=K$4)*('Diário 1º PA'!$B$4:$B$2011&lt;=EOMONTH(K$4,0))*('Diário 1º PA'!$F$4:$F$2011))
+SUMPRODUCT(('Diário 2º PA'!$E$4:$E$1980='Analítico Cx.'!$B25)*('Diário 2º PA'!$B$4:$B$1980&gt;=K$4)*('Diário 2º PA'!$B$4:$B$1980&lt;=EOMONTH(K$4,0))*('Diário 2º PA'!$F$4:$F$1980))
+SUMPRODUCT(('Diário 3º PA'!$E$4:$E$2000='Analítico Cx.'!$B25)*('Diário 3º PA'!$B$4:$B$2000&gt;=K$4)*('Diário 3º PA'!$B$4:$B$2000&lt;=EOMONTH(K$4,0))*('Diário 3º PA'!$F$4:$F$2000))
+SUMPRODUCT(('Diário 4º PA'!$E$4:$E$2000='Analítico Cx.'!$B25)*('Diário 4º PA'!$B$4:$B$2000&gt;=K$4)*('Diário 4º PA'!$B$4:$B$2000&lt;=EOMONTH(K$4,0))*('Diário 4º PA'!$F$4:$F$2000))</f>
        <v>0</v>
      </c>
      <c r="L25" s="129">
        <f>SUMPRODUCT(('Diário 1º PA'!$E$4:$E$2011='Analítico Cx.'!$B25)*('Diário 1º PA'!$B$4:$B$2011&gt;=L$4)*('Diário 1º PA'!$B$4:$B$2011&lt;=EOMONTH(L$4,0))*('Diário 1º PA'!$F$4:$F$2011))
+SUMPRODUCT(('Diário 2º PA'!$E$4:$E$1980='Analítico Cx.'!$B25)*('Diário 2º PA'!$B$4:$B$1980&gt;=L$4)*('Diário 2º PA'!$B$4:$B$1980&lt;=EOMONTH(L$4,0))*('Diário 2º PA'!$F$4:$F$1980))
+SUMPRODUCT(('Diário 3º PA'!$E$4:$E$2000='Analítico Cx.'!$B25)*('Diário 3º PA'!$B$4:$B$2000&gt;=L$4)*('Diário 3º PA'!$B$4:$B$2000&lt;=EOMONTH(L$4,0))*('Diário 3º PA'!$F$4:$F$2000))
+SUMPRODUCT(('Diário 4º PA'!$E$4:$E$2000='Analítico Cx.'!$B25)*('Diário 4º PA'!$B$4:$B$2000&gt;=L$4)*('Diário 4º PA'!$B$4:$B$2000&lt;=EOMONTH(L$4,0))*('Diário 4º PA'!$F$4:$F$2000))</f>
        <v>0</v>
      </c>
      <c r="M25" s="129">
        <f>SUMPRODUCT(('Diário 1º PA'!$E$4:$E$2011='Analítico Cx.'!$B25)*('Diário 1º PA'!$B$4:$B$2011&gt;=M$4)*('Diário 1º PA'!$B$4:$B$2011&lt;=EOMONTH(M$4,0))*('Diário 1º PA'!$F$4:$F$2011))
+SUMPRODUCT(('Diário 2º PA'!$E$4:$E$1980='Analítico Cx.'!$B25)*('Diário 2º PA'!$B$4:$B$1980&gt;=M$4)*('Diário 2º PA'!$B$4:$B$1980&lt;=EOMONTH(M$4,0))*('Diário 2º PA'!$F$4:$F$1980))
+SUMPRODUCT(('Diário 3º PA'!$E$4:$E$2000='Analítico Cx.'!$B25)*('Diário 3º PA'!$B$4:$B$2000&gt;=M$4)*('Diário 3º PA'!$B$4:$B$2000&lt;=EOMONTH(M$4,0))*('Diário 3º PA'!$F$4:$F$2000))
+SUMPRODUCT(('Diário 4º PA'!$E$4:$E$2000='Analítico Cx.'!$B25)*('Diário 4º PA'!$B$4:$B$2000&gt;=M$4)*('Diário 4º PA'!$B$4:$B$2000&lt;=EOMONTH(M$4,0))*('Diário 4º PA'!$F$4:$F$2000))</f>
        <v>0</v>
      </c>
      <c r="N25" s="129">
        <f>SUMPRODUCT(('Diário 1º PA'!$E$4:$E$2011='Analítico Cx.'!$B25)*('Diário 1º PA'!$B$4:$B$2011&gt;=N$4)*('Diário 1º PA'!$B$4:$B$2011&lt;=EOMONTH(N$4,0))*('Diário 1º PA'!$F$4:$F$2011))
+SUMPRODUCT(('Diário 2º PA'!$E$4:$E$1980='Analítico Cx.'!$B25)*('Diário 2º PA'!$B$4:$B$1980&gt;=N$4)*('Diário 2º PA'!$B$4:$B$1980&lt;=EOMONTH(N$4,0))*('Diário 2º PA'!$F$4:$F$1980))
+SUMPRODUCT(('Diário 3º PA'!$E$4:$E$2000='Analítico Cx.'!$B25)*('Diário 3º PA'!$B$4:$B$2000&gt;=N$4)*('Diário 3º PA'!$B$4:$B$2000&lt;=EOMONTH(N$4,0))*('Diário 3º PA'!$F$4:$F$2000))
+SUMPRODUCT(('Diário 4º PA'!$E$4:$E$2000='Analítico Cx.'!$B25)*('Diário 4º PA'!$B$4:$B$2000&gt;=N$4)*('Diário 4º PA'!$B$4:$B$2000&lt;=EOMONTH(N$4,0))*('Diário 4º PA'!$F$4:$F$2000))</f>
        <v>0</v>
      </c>
      <c r="O25" s="179">
        <f t="shared" si="7"/>
        <v>0</v>
      </c>
      <c r="P25" s="180">
        <f t="shared" si="8"/>
        <v>0</v>
      </c>
      <c r="Q25" s="154"/>
      <c r="R25" s="154"/>
      <c r="S25" s="154"/>
      <c r="T25" s="154"/>
      <c r="U25" s="154"/>
      <c r="V25" s="154"/>
      <c r="W25" s="154"/>
      <c r="X25" s="154"/>
      <c r="Y25" s="154"/>
      <c r="Z25" s="154"/>
    </row>
    <row r="26" spans="1:26" ht="23.25" customHeight="1" x14ac:dyDescent="0.2">
      <c r="A26" s="199" t="s">
        <v>163</v>
      </c>
      <c r="B26" s="200" t="s">
        <v>164</v>
      </c>
      <c r="C26" s="129">
        <f>SUMPRODUCT(('Diário 1º PA'!$E$4:$E$2011='Analítico Cx.'!$B26)*('Diário 1º PA'!$B$4:$B$2011&gt;=C$4)*('Diário 1º PA'!$B$4:$B$2011&lt;=EOMONTH(C$4,0))*('Diário 1º PA'!$F$4:$F$2011))
+SUMPRODUCT(('Diário 2º PA'!$E$4:$E$1980='Analítico Cx.'!$B26)*('Diário 2º PA'!$B$4:$B$1980&gt;=C$4)*('Diário 2º PA'!$B$4:$B$1980&lt;=EOMONTH(C$4,0))*('Diário 2º PA'!$F$4:$F$1980))
+SUMPRODUCT(('Diário 3º PA'!$E$4:$E$2000='Analítico Cx.'!$B26)*('Diário 3º PA'!$B$4:$B$2000&gt;=C$4)*('Diário 3º PA'!$B$4:$B$2000&lt;=EOMONTH(C$4,0))*('Diário 3º PA'!$F$4:$F$2000))
+SUMPRODUCT(('Diário 4º PA'!$E$4:$E$2000='Analítico Cx.'!$B26)*('Diário 4º PA'!$B$4:$B$2000&gt;=C$4)*('Diário 4º PA'!$B$4:$B$2000&lt;=EOMONTH(C$4,0))*('Diário 4º PA'!$F$4:$F$2000))</f>
        <v>0</v>
      </c>
      <c r="D26" s="129">
        <f>SUMPRODUCT(('Diário 1º PA'!$E$4:$E$2011='Analítico Cx.'!$B26)*('Diário 1º PA'!$B$4:$B$2011&gt;=D$4)*('Diário 1º PA'!$B$4:$B$2011&lt;=EOMONTH(D$4,0))*('Diário 1º PA'!$F$4:$F$2011))
+SUMPRODUCT(('Diário 2º PA'!$E$4:$E$1980='Analítico Cx.'!$B26)*('Diário 2º PA'!$B$4:$B$1980&gt;=D$4)*('Diário 2º PA'!$B$4:$B$1980&lt;=EOMONTH(D$4,0))*('Diário 2º PA'!$F$4:$F$1980))
+SUMPRODUCT(('Diário 3º PA'!$E$4:$E$2000='Analítico Cx.'!$B26)*('Diário 3º PA'!$B$4:$B$2000&gt;=D$4)*('Diário 3º PA'!$B$4:$B$2000&lt;=EOMONTH(D$4,0))*('Diário 3º PA'!$F$4:$F$2000))
+SUMPRODUCT(('Diário 4º PA'!$E$4:$E$2000='Analítico Cx.'!$B26)*('Diário 4º PA'!$B$4:$B$2000&gt;=D$4)*('Diário 4º PA'!$B$4:$B$2000&lt;=EOMONTH(D$4,0))*('Diário 4º PA'!$F$4:$F$2000))</f>
        <v>0</v>
      </c>
      <c r="E26" s="129">
        <f>SUMPRODUCT(('Diário 1º PA'!$E$4:$E$2011='Analítico Cx.'!$B26)*('Diário 1º PA'!$B$4:$B$2011&gt;=E$4)*('Diário 1º PA'!$B$4:$B$2011&lt;=EOMONTH(E$4,0))*('Diário 1º PA'!$F$4:$F$2011))
+SUMPRODUCT(('Diário 2º PA'!$E$4:$E$1980='Analítico Cx.'!$B26)*('Diário 2º PA'!$B$4:$B$1980&gt;=E$4)*('Diário 2º PA'!$B$4:$B$1980&lt;=EOMONTH(E$4,0))*('Diário 2º PA'!$F$4:$F$1980))
+SUMPRODUCT(('Diário 3º PA'!$E$4:$E$2000='Analítico Cx.'!$B26)*('Diário 3º PA'!$B$4:$B$2000&gt;=E$4)*('Diário 3º PA'!$B$4:$B$2000&lt;=EOMONTH(E$4,0))*('Diário 3º PA'!$F$4:$F$2000))
+SUMPRODUCT(('Diário 4º PA'!$E$4:$E$2000='Analítico Cx.'!$B26)*('Diário 4º PA'!$B$4:$B$2000&gt;=E$4)*('Diário 4º PA'!$B$4:$B$2000&lt;=EOMONTH(E$4,0))*('Diário 4º PA'!$F$4:$F$2000))</f>
        <v>0</v>
      </c>
      <c r="F26" s="129">
        <f>SUMPRODUCT(('Diário 1º PA'!$E$4:$E$2011='Analítico Cx.'!$B26)*('Diário 1º PA'!$B$4:$B$2011&gt;=F$4)*('Diário 1º PA'!$B$4:$B$2011&lt;=EOMONTH(F$4,0))*('Diário 1º PA'!$F$4:$F$2011))
+SUMPRODUCT(('Diário 2º PA'!$E$4:$E$1980='Analítico Cx.'!$B26)*('Diário 2º PA'!$B$4:$B$1980&gt;=F$4)*('Diário 2º PA'!$B$4:$B$1980&lt;=EOMONTH(F$4,0))*('Diário 2º PA'!$F$4:$F$1980))
+SUMPRODUCT(('Diário 3º PA'!$E$4:$E$2000='Analítico Cx.'!$B26)*('Diário 3º PA'!$B$4:$B$2000&gt;=F$4)*('Diário 3º PA'!$B$4:$B$2000&lt;=EOMONTH(F$4,0))*('Diário 3º PA'!$F$4:$F$2000))
+SUMPRODUCT(('Diário 4º PA'!$E$4:$E$2000='Analítico Cx.'!$B26)*('Diário 4º PA'!$B$4:$B$2000&gt;=F$4)*('Diário 4º PA'!$B$4:$B$2000&lt;=EOMONTH(F$4,0))*('Diário 4º PA'!$F$4:$F$2000))</f>
        <v>0</v>
      </c>
      <c r="G26" s="129">
        <f>SUMPRODUCT(('Diário 1º PA'!$E$4:$E$2011='Analítico Cx.'!$B26)*('Diário 1º PA'!$B$4:$B$2011&gt;=G$4)*('Diário 1º PA'!$B$4:$B$2011&lt;=EOMONTH(G$4,0))*('Diário 1º PA'!$F$4:$F$2011))
+SUMPRODUCT(('Diário 2º PA'!$E$4:$E$1980='Analítico Cx.'!$B26)*('Diário 2º PA'!$B$4:$B$1980&gt;=G$4)*('Diário 2º PA'!$B$4:$B$1980&lt;=EOMONTH(G$4,0))*('Diário 2º PA'!$F$4:$F$1980))
+SUMPRODUCT(('Diário 3º PA'!$E$4:$E$2000='Analítico Cx.'!$B26)*('Diário 3º PA'!$B$4:$B$2000&gt;=G$4)*('Diário 3º PA'!$B$4:$B$2000&lt;=EOMONTH(G$4,0))*('Diário 3º PA'!$F$4:$F$2000))
+SUMPRODUCT(('Diário 4º PA'!$E$4:$E$2000='Analítico Cx.'!$B26)*('Diário 4º PA'!$B$4:$B$2000&gt;=G$4)*('Diário 4º PA'!$B$4:$B$2000&lt;=EOMONTH(G$4,0))*('Diário 4º PA'!$F$4:$F$2000))</f>
        <v>0</v>
      </c>
      <c r="H26" s="129">
        <f>SUMPRODUCT(('Diário 1º PA'!$E$4:$E$2011='Analítico Cx.'!$B26)*('Diário 1º PA'!$B$4:$B$2011&gt;=H$4)*('Diário 1º PA'!$B$4:$B$2011&lt;=EOMONTH(H$4,0))*('Diário 1º PA'!$F$4:$F$2011))
+SUMPRODUCT(('Diário 2º PA'!$E$4:$E$1980='Analítico Cx.'!$B26)*('Diário 2º PA'!$B$4:$B$1980&gt;=H$4)*('Diário 2º PA'!$B$4:$B$1980&lt;=EOMONTH(H$4,0))*('Diário 2º PA'!$F$4:$F$1980))
+SUMPRODUCT(('Diário 3º PA'!$E$4:$E$2000='Analítico Cx.'!$B26)*('Diário 3º PA'!$B$4:$B$2000&gt;=H$4)*('Diário 3º PA'!$B$4:$B$2000&lt;=EOMONTH(H$4,0))*('Diário 3º PA'!$F$4:$F$2000))
+SUMPRODUCT(('Diário 4º PA'!$E$4:$E$2000='Analítico Cx.'!$B26)*('Diário 4º PA'!$B$4:$B$2000&gt;=H$4)*('Diário 4º PA'!$B$4:$B$2000&lt;=EOMONTH(H$4,0))*('Diário 4º PA'!$F$4:$F$2000))</f>
        <v>0</v>
      </c>
      <c r="I26" s="129">
        <f>SUMPRODUCT(('Diário 1º PA'!$E$4:$E$2011='Analítico Cx.'!$B26)*('Diário 1º PA'!$B$4:$B$2011&gt;=I$4)*('Diário 1º PA'!$B$4:$B$2011&lt;=EOMONTH(I$4,0))*('Diário 1º PA'!$F$4:$F$2011))
+SUMPRODUCT(('Diário 2º PA'!$E$4:$E$1980='Analítico Cx.'!$B26)*('Diário 2º PA'!$B$4:$B$1980&gt;=I$4)*('Diário 2º PA'!$B$4:$B$1980&lt;=EOMONTH(I$4,0))*('Diário 2º PA'!$F$4:$F$1980))
+SUMPRODUCT(('Diário 3º PA'!$E$4:$E$2000='Analítico Cx.'!$B26)*('Diário 3º PA'!$B$4:$B$2000&gt;=I$4)*('Diário 3º PA'!$B$4:$B$2000&lt;=EOMONTH(I$4,0))*('Diário 3º PA'!$F$4:$F$2000))
+SUMPRODUCT(('Diário 4º PA'!$E$4:$E$2000='Analítico Cx.'!$B26)*('Diário 4º PA'!$B$4:$B$2000&gt;=I$4)*('Diário 4º PA'!$B$4:$B$2000&lt;=EOMONTH(I$4,0))*('Diário 4º PA'!$F$4:$F$2000))</f>
        <v>0</v>
      </c>
      <c r="J26" s="129">
        <f>SUMPRODUCT(('Diário 1º PA'!$E$4:$E$2011='Analítico Cx.'!$B26)*('Diário 1º PA'!$B$4:$B$2011&gt;=J$4)*('Diário 1º PA'!$B$4:$B$2011&lt;=EOMONTH(J$4,0))*('Diário 1º PA'!$F$4:$F$2011))
+SUMPRODUCT(('Diário 2º PA'!$E$4:$E$1980='Analítico Cx.'!$B26)*('Diário 2º PA'!$B$4:$B$1980&gt;=J$4)*('Diário 2º PA'!$B$4:$B$1980&lt;=EOMONTH(J$4,0))*('Diário 2º PA'!$F$4:$F$1980))
+SUMPRODUCT(('Diário 3º PA'!$E$4:$E$2000='Analítico Cx.'!$B26)*('Diário 3º PA'!$B$4:$B$2000&gt;=J$4)*('Diário 3º PA'!$B$4:$B$2000&lt;=EOMONTH(J$4,0))*('Diário 3º PA'!$F$4:$F$2000))
+SUMPRODUCT(('Diário 4º PA'!$E$4:$E$2000='Analítico Cx.'!$B26)*('Diário 4º PA'!$B$4:$B$2000&gt;=J$4)*('Diário 4º PA'!$B$4:$B$2000&lt;=EOMONTH(J$4,0))*('Diário 4º PA'!$F$4:$F$2000))</f>
        <v>0</v>
      </c>
      <c r="K26" s="129">
        <f>SUMPRODUCT(('Diário 1º PA'!$E$4:$E$2011='Analítico Cx.'!$B26)*('Diário 1º PA'!$B$4:$B$2011&gt;=K$4)*('Diário 1º PA'!$B$4:$B$2011&lt;=EOMONTH(K$4,0))*('Diário 1º PA'!$F$4:$F$2011))
+SUMPRODUCT(('Diário 2º PA'!$E$4:$E$1980='Analítico Cx.'!$B26)*('Diário 2º PA'!$B$4:$B$1980&gt;=K$4)*('Diário 2º PA'!$B$4:$B$1980&lt;=EOMONTH(K$4,0))*('Diário 2º PA'!$F$4:$F$1980))
+SUMPRODUCT(('Diário 3º PA'!$E$4:$E$2000='Analítico Cx.'!$B26)*('Diário 3º PA'!$B$4:$B$2000&gt;=K$4)*('Diário 3º PA'!$B$4:$B$2000&lt;=EOMONTH(K$4,0))*('Diário 3º PA'!$F$4:$F$2000))
+SUMPRODUCT(('Diário 4º PA'!$E$4:$E$2000='Analítico Cx.'!$B26)*('Diário 4º PA'!$B$4:$B$2000&gt;=K$4)*('Diário 4º PA'!$B$4:$B$2000&lt;=EOMONTH(K$4,0))*('Diário 4º PA'!$F$4:$F$2000))</f>
        <v>0</v>
      </c>
      <c r="L26" s="129">
        <f>SUMPRODUCT(('Diário 1º PA'!$E$4:$E$2011='Analítico Cx.'!$B26)*('Diário 1º PA'!$B$4:$B$2011&gt;=L$4)*('Diário 1º PA'!$B$4:$B$2011&lt;=EOMONTH(L$4,0))*('Diário 1º PA'!$F$4:$F$2011))
+SUMPRODUCT(('Diário 2º PA'!$E$4:$E$1980='Analítico Cx.'!$B26)*('Diário 2º PA'!$B$4:$B$1980&gt;=L$4)*('Diário 2º PA'!$B$4:$B$1980&lt;=EOMONTH(L$4,0))*('Diário 2º PA'!$F$4:$F$1980))
+SUMPRODUCT(('Diário 3º PA'!$E$4:$E$2000='Analítico Cx.'!$B26)*('Diário 3º PA'!$B$4:$B$2000&gt;=L$4)*('Diário 3º PA'!$B$4:$B$2000&lt;=EOMONTH(L$4,0))*('Diário 3º PA'!$F$4:$F$2000))
+SUMPRODUCT(('Diário 4º PA'!$E$4:$E$2000='Analítico Cx.'!$B26)*('Diário 4º PA'!$B$4:$B$2000&gt;=L$4)*('Diário 4º PA'!$B$4:$B$2000&lt;=EOMONTH(L$4,0))*('Diário 4º PA'!$F$4:$F$2000))</f>
        <v>0</v>
      </c>
      <c r="M26" s="129">
        <f>SUMPRODUCT(('Diário 1º PA'!$E$4:$E$2011='Analítico Cx.'!$B26)*('Diário 1º PA'!$B$4:$B$2011&gt;=M$4)*('Diário 1º PA'!$B$4:$B$2011&lt;=EOMONTH(M$4,0))*('Diário 1º PA'!$F$4:$F$2011))
+SUMPRODUCT(('Diário 2º PA'!$E$4:$E$1980='Analítico Cx.'!$B26)*('Diário 2º PA'!$B$4:$B$1980&gt;=M$4)*('Diário 2º PA'!$B$4:$B$1980&lt;=EOMONTH(M$4,0))*('Diário 2º PA'!$F$4:$F$1980))
+SUMPRODUCT(('Diário 3º PA'!$E$4:$E$2000='Analítico Cx.'!$B26)*('Diário 3º PA'!$B$4:$B$2000&gt;=M$4)*('Diário 3º PA'!$B$4:$B$2000&lt;=EOMONTH(M$4,0))*('Diário 3º PA'!$F$4:$F$2000))
+SUMPRODUCT(('Diário 4º PA'!$E$4:$E$2000='Analítico Cx.'!$B26)*('Diário 4º PA'!$B$4:$B$2000&gt;=M$4)*('Diário 4º PA'!$B$4:$B$2000&lt;=EOMONTH(M$4,0))*('Diário 4º PA'!$F$4:$F$2000))</f>
        <v>0</v>
      </c>
      <c r="N26" s="129">
        <f>SUMPRODUCT(('Diário 1º PA'!$E$4:$E$2011='Analítico Cx.'!$B26)*('Diário 1º PA'!$B$4:$B$2011&gt;=N$4)*('Diário 1º PA'!$B$4:$B$2011&lt;=EOMONTH(N$4,0))*('Diário 1º PA'!$F$4:$F$2011))
+SUMPRODUCT(('Diário 2º PA'!$E$4:$E$1980='Analítico Cx.'!$B26)*('Diário 2º PA'!$B$4:$B$1980&gt;=N$4)*('Diário 2º PA'!$B$4:$B$1980&lt;=EOMONTH(N$4,0))*('Diário 2º PA'!$F$4:$F$1980))
+SUMPRODUCT(('Diário 3º PA'!$E$4:$E$2000='Analítico Cx.'!$B26)*('Diário 3º PA'!$B$4:$B$2000&gt;=N$4)*('Diário 3º PA'!$B$4:$B$2000&lt;=EOMONTH(N$4,0))*('Diário 3º PA'!$F$4:$F$2000))
+SUMPRODUCT(('Diário 4º PA'!$E$4:$E$2000='Analítico Cx.'!$B26)*('Diário 4º PA'!$B$4:$B$2000&gt;=N$4)*('Diário 4º PA'!$B$4:$B$2000&lt;=EOMONTH(N$4,0))*('Diário 4º PA'!$F$4:$F$2000))</f>
        <v>0</v>
      </c>
      <c r="O26" s="179">
        <f t="shared" si="7"/>
        <v>0</v>
      </c>
      <c r="P26" s="180">
        <f t="shared" si="8"/>
        <v>0</v>
      </c>
      <c r="Q26" s="154"/>
      <c r="R26" s="154"/>
      <c r="S26" s="154"/>
      <c r="T26" s="154"/>
      <c r="U26" s="154"/>
      <c r="V26" s="154"/>
      <c r="W26" s="154"/>
      <c r="X26" s="154"/>
      <c r="Y26" s="154"/>
      <c r="Z26" s="154"/>
    </row>
    <row r="27" spans="1:26" ht="23.25" customHeight="1" x14ac:dyDescent="0.2">
      <c r="A27" s="199" t="s">
        <v>165</v>
      </c>
      <c r="B27" s="200" t="s">
        <v>166</v>
      </c>
      <c r="C27" s="129">
        <f>SUMPRODUCT(('Diário 1º PA'!$E$4:$E$2011='Analítico Cx.'!$B27)*('Diário 1º PA'!$B$4:$B$2011&gt;=C$4)*('Diário 1º PA'!$B$4:$B$2011&lt;=EOMONTH(C$4,0))*('Diário 1º PA'!$F$4:$F$2011))
+SUMPRODUCT(('Diário 2º PA'!$E$4:$E$1980='Analítico Cx.'!$B27)*('Diário 2º PA'!$B$4:$B$1980&gt;=C$4)*('Diário 2º PA'!$B$4:$B$1980&lt;=EOMONTH(C$4,0))*('Diário 2º PA'!$F$4:$F$1980))
+SUMPRODUCT(('Diário 3º PA'!$E$4:$E$2000='Analítico Cx.'!$B27)*('Diário 3º PA'!$B$4:$B$2000&gt;=C$4)*('Diário 3º PA'!$B$4:$B$2000&lt;=EOMONTH(C$4,0))*('Diário 3º PA'!$F$4:$F$2000))
+SUMPRODUCT(('Diário 4º PA'!$E$4:$E$2000='Analítico Cx.'!$B27)*('Diário 4º PA'!$B$4:$B$2000&gt;=C$4)*('Diário 4º PA'!$B$4:$B$2000&lt;=EOMONTH(C$4,0))*('Diário 4º PA'!$F$4:$F$2000))</f>
        <v>7410.79</v>
      </c>
      <c r="D27" s="129">
        <f>SUMPRODUCT(('Diário 1º PA'!$E$4:$E$2011='Analítico Cx.'!$B27)*('Diário 1º PA'!$B$4:$B$2011&gt;=D$4)*('Diário 1º PA'!$B$4:$B$2011&lt;=EOMONTH(D$4,0))*('Diário 1º PA'!$F$4:$F$2011))
+SUMPRODUCT(('Diário 2º PA'!$E$4:$E$1980='Analítico Cx.'!$B27)*('Diário 2º PA'!$B$4:$B$1980&gt;=D$4)*('Diário 2º PA'!$B$4:$B$1980&lt;=EOMONTH(D$4,0))*('Diário 2º PA'!$F$4:$F$1980))
+SUMPRODUCT(('Diário 3º PA'!$E$4:$E$2000='Analítico Cx.'!$B27)*('Diário 3º PA'!$B$4:$B$2000&gt;=D$4)*('Diário 3º PA'!$B$4:$B$2000&lt;=EOMONTH(D$4,0))*('Diário 3º PA'!$F$4:$F$2000))
+SUMPRODUCT(('Diário 4º PA'!$E$4:$E$2000='Analítico Cx.'!$B27)*('Diário 4º PA'!$B$4:$B$2000&gt;=D$4)*('Diário 4º PA'!$B$4:$B$2000&lt;=EOMONTH(D$4,0))*('Diário 4º PA'!$F$4:$F$2000))</f>
        <v>6987.83</v>
      </c>
      <c r="E27" s="129">
        <f>SUMPRODUCT(('Diário 1º PA'!$E$4:$E$2011='Analítico Cx.'!$B27)*('Diário 1º PA'!$B$4:$B$2011&gt;=E$4)*('Diário 1º PA'!$B$4:$B$2011&lt;=EOMONTH(E$4,0))*('Diário 1º PA'!$F$4:$F$2011))
+SUMPRODUCT(('Diário 2º PA'!$E$4:$E$1980='Analítico Cx.'!$B27)*('Diário 2º PA'!$B$4:$B$1980&gt;=E$4)*('Diário 2º PA'!$B$4:$B$1980&lt;=EOMONTH(E$4,0))*('Diário 2º PA'!$F$4:$F$1980))
+SUMPRODUCT(('Diário 3º PA'!$E$4:$E$2000='Analítico Cx.'!$B27)*('Diário 3º PA'!$B$4:$B$2000&gt;=E$4)*('Diário 3º PA'!$B$4:$B$2000&lt;=EOMONTH(E$4,0))*('Diário 3º PA'!$F$4:$F$2000))
+SUMPRODUCT(('Diário 4º PA'!$E$4:$E$2000='Analítico Cx.'!$B27)*('Diário 4º PA'!$B$4:$B$2000&gt;=E$4)*('Diário 4º PA'!$B$4:$B$2000&lt;=EOMONTH(E$4,0))*('Diário 4º PA'!$F$4:$F$2000))</f>
        <v>6175.43</v>
      </c>
      <c r="F27" s="129">
        <f>SUMPRODUCT(('Diário 1º PA'!$E$4:$E$2011='Analítico Cx.'!$B27)*('Diário 1º PA'!$B$4:$B$2011&gt;=F$4)*('Diário 1º PA'!$B$4:$B$2011&lt;=EOMONTH(F$4,0))*('Diário 1º PA'!$F$4:$F$2011))
+SUMPRODUCT(('Diário 2º PA'!$E$4:$E$1980='Analítico Cx.'!$B27)*('Diário 2º PA'!$B$4:$B$1980&gt;=F$4)*('Diário 2º PA'!$B$4:$B$1980&lt;=EOMONTH(F$4,0))*('Diário 2º PA'!$F$4:$F$1980))
+SUMPRODUCT(('Diário 3º PA'!$E$4:$E$2000='Analítico Cx.'!$B27)*('Diário 3º PA'!$B$4:$B$2000&gt;=F$4)*('Diário 3º PA'!$B$4:$B$2000&lt;=EOMONTH(F$4,0))*('Diário 3º PA'!$F$4:$F$2000))
+SUMPRODUCT(('Diário 4º PA'!$E$4:$E$2000='Analítico Cx.'!$B27)*('Diário 4º PA'!$B$4:$B$2000&gt;=F$4)*('Diário 4º PA'!$B$4:$B$2000&lt;=EOMONTH(F$4,0))*('Diário 4º PA'!$F$4:$F$2000))</f>
        <v>5785.83</v>
      </c>
      <c r="G27" s="129">
        <f>SUMPRODUCT(('Diário 1º PA'!$E$4:$E$2011='Analítico Cx.'!$B27)*('Diário 1º PA'!$B$4:$B$2011&gt;=G$4)*('Diário 1º PA'!$B$4:$B$2011&lt;=EOMONTH(G$4,0))*('Diário 1º PA'!$F$4:$F$2011))
+SUMPRODUCT(('Diário 2º PA'!$E$4:$E$1980='Analítico Cx.'!$B27)*('Diário 2º PA'!$B$4:$B$1980&gt;=G$4)*('Diário 2º PA'!$B$4:$B$1980&lt;=EOMONTH(G$4,0))*('Diário 2º PA'!$F$4:$F$1980))
+SUMPRODUCT(('Diário 3º PA'!$E$4:$E$2000='Analítico Cx.'!$B27)*('Diário 3º PA'!$B$4:$B$2000&gt;=G$4)*('Diário 3º PA'!$B$4:$B$2000&lt;=EOMONTH(G$4,0))*('Diário 3º PA'!$F$4:$F$2000))
+SUMPRODUCT(('Diário 4º PA'!$E$4:$E$2000='Analítico Cx.'!$B27)*('Diário 4º PA'!$B$4:$B$2000&gt;=G$4)*('Diário 4º PA'!$B$4:$B$2000&lt;=EOMONTH(G$4,0))*('Diário 4º PA'!$F$4:$F$2000))</f>
        <v>0</v>
      </c>
      <c r="H27" s="129">
        <f>SUMPRODUCT(('Diário 1º PA'!$E$4:$E$2011='Analítico Cx.'!$B27)*('Diário 1º PA'!$B$4:$B$2011&gt;=H$4)*('Diário 1º PA'!$B$4:$B$2011&lt;=EOMONTH(H$4,0))*('Diário 1º PA'!$F$4:$F$2011))
+SUMPRODUCT(('Diário 2º PA'!$E$4:$E$1980='Analítico Cx.'!$B27)*('Diário 2º PA'!$B$4:$B$1980&gt;=H$4)*('Diário 2º PA'!$B$4:$B$1980&lt;=EOMONTH(H$4,0))*('Diário 2º PA'!$F$4:$F$1980))
+SUMPRODUCT(('Diário 3º PA'!$E$4:$E$2000='Analítico Cx.'!$B27)*('Diário 3º PA'!$B$4:$B$2000&gt;=H$4)*('Diário 3º PA'!$B$4:$B$2000&lt;=EOMONTH(H$4,0))*('Diário 3º PA'!$F$4:$F$2000))
+SUMPRODUCT(('Diário 4º PA'!$E$4:$E$2000='Analítico Cx.'!$B27)*('Diário 4º PA'!$B$4:$B$2000&gt;=H$4)*('Diário 4º PA'!$B$4:$B$2000&lt;=EOMONTH(H$4,0))*('Diário 4º PA'!$F$4:$F$2000))</f>
        <v>0</v>
      </c>
      <c r="I27" s="129">
        <f>SUMPRODUCT(('Diário 1º PA'!$E$4:$E$2011='Analítico Cx.'!$B27)*('Diário 1º PA'!$B$4:$B$2011&gt;=I$4)*('Diário 1º PA'!$B$4:$B$2011&lt;=EOMONTH(I$4,0))*('Diário 1º PA'!$F$4:$F$2011))
+SUMPRODUCT(('Diário 2º PA'!$E$4:$E$1980='Analítico Cx.'!$B27)*('Diário 2º PA'!$B$4:$B$1980&gt;=I$4)*('Diário 2º PA'!$B$4:$B$1980&lt;=EOMONTH(I$4,0))*('Diário 2º PA'!$F$4:$F$1980))
+SUMPRODUCT(('Diário 3º PA'!$E$4:$E$2000='Analítico Cx.'!$B27)*('Diário 3º PA'!$B$4:$B$2000&gt;=I$4)*('Diário 3º PA'!$B$4:$B$2000&lt;=EOMONTH(I$4,0))*('Diário 3º PA'!$F$4:$F$2000))
+SUMPRODUCT(('Diário 4º PA'!$E$4:$E$2000='Analítico Cx.'!$B27)*('Diário 4º PA'!$B$4:$B$2000&gt;=I$4)*('Diário 4º PA'!$B$4:$B$2000&lt;=EOMONTH(I$4,0))*('Diário 4º PA'!$F$4:$F$2000))</f>
        <v>0</v>
      </c>
      <c r="J27" s="129">
        <f>SUMPRODUCT(('Diário 1º PA'!$E$4:$E$2011='Analítico Cx.'!$B27)*('Diário 1º PA'!$B$4:$B$2011&gt;=J$4)*('Diário 1º PA'!$B$4:$B$2011&lt;=EOMONTH(J$4,0))*('Diário 1º PA'!$F$4:$F$2011))
+SUMPRODUCT(('Diário 2º PA'!$E$4:$E$1980='Analítico Cx.'!$B27)*('Diário 2º PA'!$B$4:$B$1980&gt;=J$4)*('Diário 2º PA'!$B$4:$B$1980&lt;=EOMONTH(J$4,0))*('Diário 2º PA'!$F$4:$F$1980))
+SUMPRODUCT(('Diário 3º PA'!$E$4:$E$2000='Analítico Cx.'!$B27)*('Diário 3º PA'!$B$4:$B$2000&gt;=J$4)*('Diário 3º PA'!$B$4:$B$2000&lt;=EOMONTH(J$4,0))*('Diário 3º PA'!$F$4:$F$2000))
+SUMPRODUCT(('Diário 4º PA'!$E$4:$E$2000='Analítico Cx.'!$B27)*('Diário 4º PA'!$B$4:$B$2000&gt;=J$4)*('Diário 4º PA'!$B$4:$B$2000&lt;=EOMONTH(J$4,0))*('Diário 4º PA'!$F$4:$F$2000))</f>
        <v>0</v>
      </c>
      <c r="K27" s="129">
        <f>SUMPRODUCT(('Diário 1º PA'!$E$4:$E$2011='Analítico Cx.'!$B27)*('Diário 1º PA'!$B$4:$B$2011&gt;=K$4)*('Diário 1º PA'!$B$4:$B$2011&lt;=EOMONTH(K$4,0))*('Diário 1º PA'!$F$4:$F$2011))
+SUMPRODUCT(('Diário 2º PA'!$E$4:$E$1980='Analítico Cx.'!$B27)*('Diário 2º PA'!$B$4:$B$1980&gt;=K$4)*('Diário 2º PA'!$B$4:$B$1980&lt;=EOMONTH(K$4,0))*('Diário 2º PA'!$F$4:$F$1980))
+SUMPRODUCT(('Diário 3º PA'!$E$4:$E$2000='Analítico Cx.'!$B27)*('Diário 3º PA'!$B$4:$B$2000&gt;=K$4)*('Diário 3º PA'!$B$4:$B$2000&lt;=EOMONTH(K$4,0))*('Diário 3º PA'!$F$4:$F$2000))
+SUMPRODUCT(('Diário 4º PA'!$E$4:$E$2000='Analítico Cx.'!$B27)*('Diário 4º PA'!$B$4:$B$2000&gt;=K$4)*('Diário 4º PA'!$B$4:$B$2000&lt;=EOMONTH(K$4,0))*('Diário 4º PA'!$F$4:$F$2000))</f>
        <v>0</v>
      </c>
      <c r="L27" s="129">
        <f>SUMPRODUCT(('Diário 1º PA'!$E$4:$E$2011='Analítico Cx.'!$B27)*('Diário 1º PA'!$B$4:$B$2011&gt;=L$4)*('Diário 1º PA'!$B$4:$B$2011&lt;=EOMONTH(L$4,0))*('Diário 1º PA'!$F$4:$F$2011))
+SUMPRODUCT(('Diário 2º PA'!$E$4:$E$1980='Analítico Cx.'!$B27)*('Diário 2º PA'!$B$4:$B$1980&gt;=L$4)*('Diário 2º PA'!$B$4:$B$1980&lt;=EOMONTH(L$4,0))*('Diário 2º PA'!$F$4:$F$1980))
+SUMPRODUCT(('Diário 3º PA'!$E$4:$E$2000='Analítico Cx.'!$B27)*('Diário 3º PA'!$B$4:$B$2000&gt;=L$4)*('Diário 3º PA'!$B$4:$B$2000&lt;=EOMONTH(L$4,0))*('Diário 3º PA'!$F$4:$F$2000))
+SUMPRODUCT(('Diário 4º PA'!$E$4:$E$2000='Analítico Cx.'!$B27)*('Diário 4º PA'!$B$4:$B$2000&gt;=L$4)*('Diário 4º PA'!$B$4:$B$2000&lt;=EOMONTH(L$4,0))*('Diário 4º PA'!$F$4:$F$2000))</f>
        <v>0</v>
      </c>
      <c r="M27" s="129">
        <f>SUMPRODUCT(('Diário 1º PA'!$E$4:$E$2011='Analítico Cx.'!$B27)*('Diário 1º PA'!$B$4:$B$2011&gt;=M$4)*('Diário 1º PA'!$B$4:$B$2011&lt;=EOMONTH(M$4,0))*('Diário 1º PA'!$F$4:$F$2011))
+SUMPRODUCT(('Diário 2º PA'!$E$4:$E$1980='Analítico Cx.'!$B27)*('Diário 2º PA'!$B$4:$B$1980&gt;=M$4)*('Diário 2º PA'!$B$4:$B$1980&lt;=EOMONTH(M$4,0))*('Diário 2º PA'!$F$4:$F$1980))
+SUMPRODUCT(('Diário 3º PA'!$E$4:$E$2000='Analítico Cx.'!$B27)*('Diário 3º PA'!$B$4:$B$2000&gt;=M$4)*('Diário 3º PA'!$B$4:$B$2000&lt;=EOMONTH(M$4,0))*('Diário 3º PA'!$F$4:$F$2000))
+SUMPRODUCT(('Diário 4º PA'!$E$4:$E$2000='Analítico Cx.'!$B27)*('Diário 4º PA'!$B$4:$B$2000&gt;=M$4)*('Diário 4º PA'!$B$4:$B$2000&lt;=EOMONTH(M$4,0))*('Diário 4º PA'!$F$4:$F$2000))</f>
        <v>0</v>
      </c>
      <c r="N27" s="129">
        <f>SUMPRODUCT(('Diário 1º PA'!$E$4:$E$2011='Analítico Cx.'!$B27)*('Diário 1º PA'!$B$4:$B$2011&gt;=N$4)*('Diário 1º PA'!$B$4:$B$2011&lt;=EOMONTH(N$4,0))*('Diário 1º PA'!$F$4:$F$2011))
+SUMPRODUCT(('Diário 2º PA'!$E$4:$E$1980='Analítico Cx.'!$B27)*('Diário 2º PA'!$B$4:$B$1980&gt;=N$4)*('Diário 2º PA'!$B$4:$B$1980&lt;=EOMONTH(N$4,0))*('Diário 2º PA'!$F$4:$F$1980))
+SUMPRODUCT(('Diário 3º PA'!$E$4:$E$2000='Analítico Cx.'!$B27)*('Diário 3º PA'!$B$4:$B$2000&gt;=N$4)*('Diário 3º PA'!$B$4:$B$2000&lt;=EOMONTH(N$4,0))*('Diário 3º PA'!$F$4:$F$2000))
+SUMPRODUCT(('Diário 4º PA'!$E$4:$E$2000='Analítico Cx.'!$B27)*('Diário 4º PA'!$B$4:$B$2000&gt;=N$4)*('Diário 4º PA'!$B$4:$B$2000&lt;=EOMONTH(N$4,0))*('Diário 4º PA'!$F$4:$F$2000))</f>
        <v>0</v>
      </c>
      <c r="O27" s="179">
        <f t="shared" si="7"/>
        <v>26359.879999999997</v>
      </c>
      <c r="P27" s="180">
        <f t="shared" si="8"/>
        <v>2.6326073241416674E-3</v>
      </c>
      <c r="Q27" s="154"/>
      <c r="R27" s="154"/>
      <c r="S27" s="154"/>
      <c r="T27" s="154"/>
      <c r="U27" s="154"/>
      <c r="V27" s="154"/>
      <c r="W27" s="154"/>
      <c r="X27" s="154"/>
      <c r="Y27" s="154"/>
      <c r="Z27" s="154"/>
    </row>
    <row r="28" spans="1:26" ht="23.25" customHeight="1" x14ac:dyDescent="0.2">
      <c r="A28" s="182"/>
      <c r="B28" s="183" t="s">
        <v>167</v>
      </c>
      <c r="C28" s="184">
        <f t="shared" ref="C28:O28" si="9">SUBTOTAL(109,C20:C27)</f>
        <v>304423.56</v>
      </c>
      <c r="D28" s="184">
        <f t="shared" si="9"/>
        <v>1000376.2</v>
      </c>
      <c r="E28" s="184">
        <f t="shared" si="9"/>
        <v>1058022.96</v>
      </c>
      <c r="F28" s="184">
        <f t="shared" si="9"/>
        <v>1131073.01</v>
      </c>
      <c r="G28" s="184">
        <f t="shared" si="9"/>
        <v>0</v>
      </c>
      <c r="H28" s="184">
        <f t="shared" si="9"/>
        <v>0</v>
      </c>
      <c r="I28" s="184">
        <f t="shared" si="9"/>
        <v>0</v>
      </c>
      <c r="J28" s="184">
        <f t="shared" si="9"/>
        <v>0</v>
      </c>
      <c r="K28" s="184">
        <f t="shared" si="9"/>
        <v>0</v>
      </c>
      <c r="L28" s="184">
        <f t="shared" si="9"/>
        <v>0</v>
      </c>
      <c r="M28" s="184">
        <f t="shared" si="9"/>
        <v>0</v>
      </c>
      <c r="N28" s="184">
        <f t="shared" si="9"/>
        <v>0</v>
      </c>
      <c r="O28" s="184">
        <f t="shared" si="9"/>
        <v>3493895.7299999995</v>
      </c>
      <c r="P28" s="185">
        <f t="shared" si="8"/>
        <v>0.34894147805624676</v>
      </c>
      <c r="Q28" s="154"/>
      <c r="R28" s="154"/>
      <c r="S28" s="154"/>
      <c r="T28" s="154"/>
      <c r="U28" s="154"/>
      <c r="V28" s="154"/>
      <c r="W28" s="154"/>
      <c r="X28" s="154"/>
      <c r="Y28" s="154"/>
      <c r="Z28" s="154"/>
    </row>
    <row r="29" spans="1:26" ht="23.25" customHeight="1" x14ac:dyDescent="0.2">
      <c r="A29" s="195" t="s">
        <v>97</v>
      </c>
      <c r="B29" s="196" t="s">
        <v>98</v>
      </c>
      <c r="C29" s="201"/>
      <c r="D29" s="201"/>
      <c r="E29" s="201"/>
      <c r="F29" s="201"/>
      <c r="G29" s="201"/>
      <c r="H29" s="201"/>
      <c r="I29" s="201"/>
      <c r="J29" s="201"/>
      <c r="K29" s="201"/>
      <c r="L29" s="201"/>
      <c r="M29" s="201"/>
      <c r="N29" s="201"/>
      <c r="O29" s="201"/>
      <c r="P29" s="202"/>
      <c r="Q29" s="49"/>
      <c r="R29" s="49"/>
      <c r="S29" s="49"/>
      <c r="T29" s="49"/>
      <c r="U29" s="49"/>
      <c r="V29" s="49"/>
      <c r="W29" s="49"/>
      <c r="X29" s="49"/>
      <c r="Y29" s="49"/>
      <c r="Z29" s="49"/>
    </row>
    <row r="30" spans="1:26" ht="23.25" customHeight="1" x14ac:dyDescent="0.2">
      <c r="A30" s="199" t="s">
        <v>168</v>
      </c>
      <c r="B30" s="63" t="s">
        <v>169</v>
      </c>
      <c r="C30" s="129">
        <f>SUMPRODUCT(('Diário 1º PA'!$E$4:$E$2011='Analítico Cx.'!$B30)*('Diário 1º PA'!$B$4:$B$2011&gt;=C$4)*('Diário 1º PA'!$B$4:$B$2011&lt;=EOMONTH(C$4,0))*('Diário 1º PA'!$F$4:$F$2011))
+SUMPRODUCT(('Diário 2º PA'!$E$4:$E$1980='Analítico Cx.'!$B30)*('Diário 2º PA'!$B$4:$B$1980&gt;=C$4)*('Diário 2º PA'!$B$4:$B$1980&lt;=EOMONTH(C$4,0))*('Diário 2º PA'!$F$4:$F$1980))
+SUMPRODUCT(('Diário 3º PA'!$E$4:$E$2000='Analítico Cx.'!$B30)*('Diário 3º PA'!$B$4:$B$2000&gt;=C$4)*('Diário 3º PA'!$B$4:$B$2000&lt;=EOMONTH(C$4,0))*('Diário 3º PA'!$F$4:$F$2000))
+SUMPRODUCT(('Diário 4º PA'!$E$4:$E$2000='Analítico Cx.'!$B30)*('Diário 4º PA'!$B$4:$B$2000&gt;=C$4)*('Diário 4º PA'!$B$4:$B$2000&lt;=EOMONTH(C$4,0))*('Diário 4º PA'!$F$4:$F$2000))</f>
        <v>0</v>
      </c>
      <c r="D30" s="129">
        <f>SUMPRODUCT(('Diário 1º PA'!$E$4:$E$2011='Analítico Cx.'!$B30)*('Diário 1º PA'!$B$4:$B$2011&gt;=D$4)*('Diário 1º PA'!$B$4:$B$2011&lt;=EOMONTH(D$4,0))*('Diário 1º PA'!$F$4:$F$2011))
+SUMPRODUCT(('Diário 2º PA'!$E$4:$E$1980='Analítico Cx.'!$B30)*('Diário 2º PA'!$B$4:$B$1980&gt;=D$4)*('Diário 2º PA'!$B$4:$B$1980&lt;=EOMONTH(D$4,0))*('Diário 2º PA'!$F$4:$F$1980))
+SUMPRODUCT(('Diário 3º PA'!$E$4:$E$2000='Analítico Cx.'!$B30)*('Diário 3º PA'!$B$4:$B$2000&gt;=D$4)*('Diário 3º PA'!$B$4:$B$2000&lt;=EOMONTH(D$4,0))*('Diário 3º PA'!$F$4:$F$2000))
+SUMPRODUCT(('Diário 4º PA'!$E$4:$E$2000='Analítico Cx.'!$B30)*('Diário 4º PA'!$B$4:$B$2000&gt;=D$4)*('Diário 4º PA'!$B$4:$B$2000&lt;=EOMONTH(D$4,0))*('Diário 4º PA'!$F$4:$F$2000))</f>
        <v>0</v>
      </c>
      <c r="E30" s="129">
        <f>SUMPRODUCT(('Diário 1º PA'!$E$4:$E$2011='Analítico Cx.'!$B30)*('Diário 1º PA'!$B$4:$B$2011&gt;=E$4)*('Diário 1º PA'!$B$4:$B$2011&lt;=EOMONTH(E$4,0))*('Diário 1º PA'!$F$4:$F$2011))
+SUMPRODUCT(('Diário 2º PA'!$E$4:$E$1980='Analítico Cx.'!$B30)*('Diário 2º PA'!$B$4:$B$1980&gt;=E$4)*('Diário 2º PA'!$B$4:$B$1980&lt;=EOMONTH(E$4,0))*('Diário 2º PA'!$F$4:$F$1980))
+SUMPRODUCT(('Diário 3º PA'!$E$4:$E$2000='Analítico Cx.'!$B30)*('Diário 3º PA'!$B$4:$B$2000&gt;=E$4)*('Diário 3º PA'!$B$4:$B$2000&lt;=EOMONTH(E$4,0))*('Diário 3º PA'!$F$4:$F$2000))
+SUMPRODUCT(('Diário 4º PA'!$E$4:$E$2000='Analítico Cx.'!$B30)*('Diário 4º PA'!$B$4:$B$2000&gt;=E$4)*('Diário 4º PA'!$B$4:$B$2000&lt;=EOMONTH(E$4,0))*('Diário 4º PA'!$F$4:$F$2000))</f>
        <v>0</v>
      </c>
      <c r="F30" s="129">
        <f>SUMPRODUCT(('Diário 1º PA'!$E$4:$E$2011='Analítico Cx.'!$B30)*('Diário 1º PA'!$B$4:$B$2011&gt;=F$4)*('Diário 1º PA'!$B$4:$B$2011&lt;=EOMONTH(F$4,0))*('Diário 1º PA'!$F$4:$F$2011))
+SUMPRODUCT(('Diário 2º PA'!$E$4:$E$1980='Analítico Cx.'!$B30)*('Diário 2º PA'!$B$4:$B$1980&gt;=F$4)*('Diário 2º PA'!$B$4:$B$1980&lt;=EOMONTH(F$4,0))*('Diário 2º PA'!$F$4:$F$1980))
+SUMPRODUCT(('Diário 3º PA'!$E$4:$E$2000='Analítico Cx.'!$B30)*('Diário 3º PA'!$B$4:$B$2000&gt;=F$4)*('Diário 3º PA'!$B$4:$B$2000&lt;=EOMONTH(F$4,0))*('Diário 3º PA'!$F$4:$F$2000))
+SUMPRODUCT(('Diário 4º PA'!$E$4:$E$2000='Analítico Cx.'!$B30)*('Diário 4º PA'!$B$4:$B$2000&gt;=F$4)*('Diário 4º PA'!$B$4:$B$2000&lt;=EOMONTH(F$4,0))*('Diário 4º PA'!$F$4:$F$2000))</f>
        <v>0</v>
      </c>
      <c r="G30" s="129">
        <f>SUMPRODUCT(('Diário 1º PA'!$E$4:$E$2011='Analítico Cx.'!$B30)*('Diário 1º PA'!$B$4:$B$2011&gt;=G$4)*('Diário 1º PA'!$B$4:$B$2011&lt;=EOMONTH(G$4,0))*('Diário 1º PA'!$F$4:$F$2011))
+SUMPRODUCT(('Diário 2º PA'!$E$4:$E$1980='Analítico Cx.'!$B30)*('Diário 2º PA'!$B$4:$B$1980&gt;=G$4)*('Diário 2º PA'!$B$4:$B$1980&lt;=EOMONTH(G$4,0))*('Diário 2º PA'!$F$4:$F$1980))
+SUMPRODUCT(('Diário 3º PA'!$E$4:$E$2000='Analítico Cx.'!$B30)*('Diário 3º PA'!$B$4:$B$2000&gt;=G$4)*('Diário 3º PA'!$B$4:$B$2000&lt;=EOMONTH(G$4,0))*('Diário 3º PA'!$F$4:$F$2000))
+SUMPRODUCT(('Diário 4º PA'!$E$4:$E$2000='Analítico Cx.'!$B30)*('Diário 4º PA'!$B$4:$B$2000&gt;=G$4)*('Diário 4º PA'!$B$4:$B$2000&lt;=EOMONTH(G$4,0))*('Diário 4º PA'!$F$4:$F$2000))</f>
        <v>0</v>
      </c>
      <c r="H30" s="129">
        <f>SUMPRODUCT(('Diário 1º PA'!$E$4:$E$2011='Analítico Cx.'!$B30)*('Diário 1º PA'!$B$4:$B$2011&gt;=H$4)*('Diário 1º PA'!$B$4:$B$2011&lt;=EOMONTH(H$4,0))*('Diário 1º PA'!$F$4:$F$2011))
+SUMPRODUCT(('Diário 2º PA'!$E$4:$E$1980='Analítico Cx.'!$B30)*('Diário 2º PA'!$B$4:$B$1980&gt;=H$4)*('Diário 2º PA'!$B$4:$B$1980&lt;=EOMONTH(H$4,0))*('Diário 2º PA'!$F$4:$F$1980))
+SUMPRODUCT(('Diário 3º PA'!$E$4:$E$2000='Analítico Cx.'!$B30)*('Diário 3º PA'!$B$4:$B$2000&gt;=H$4)*('Diário 3º PA'!$B$4:$B$2000&lt;=EOMONTH(H$4,0))*('Diário 3º PA'!$F$4:$F$2000))
+SUMPRODUCT(('Diário 4º PA'!$E$4:$E$2000='Analítico Cx.'!$B30)*('Diário 4º PA'!$B$4:$B$2000&gt;=H$4)*('Diário 4º PA'!$B$4:$B$2000&lt;=EOMONTH(H$4,0))*('Diário 4º PA'!$F$4:$F$2000))</f>
        <v>0</v>
      </c>
      <c r="I30" s="129">
        <f>SUMPRODUCT(('Diário 1º PA'!$E$4:$E$2011='Analítico Cx.'!$B30)*('Diário 1º PA'!$B$4:$B$2011&gt;=I$4)*('Diário 1º PA'!$B$4:$B$2011&lt;=EOMONTH(I$4,0))*('Diário 1º PA'!$F$4:$F$2011))
+SUMPRODUCT(('Diário 2º PA'!$E$4:$E$1980='Analítico Cx.'!$B30)*('Diário 2º PA'!$B$4:$B$1980&gt;=I$4)*('Diário 2º PA'!$B$4:$B$1980&lt;=EOMONTH(I$4,0))*('Diário 2º PA'!$F$4:$F$1980))
+SUMPRODUCT(('Diário 3º PA'!$E$4:$E$2000='Analítico Cx.'!$B30)*('Diário 3º PA'!$B$4:$B$2000&gt;=I$4)*('Diário 3º PA'!$B$4:$B$2000&lt;=EOMONTH(I$4,0))*('Diário 3º PA'!$F$4:$F$2000))
+SUMPRODUCT(('Diário 4º PA'!$E$4:$E$2000='Analítico Cx.'!$B30)*('Diário 4º PA'!$B$4:$B$2000&gt;=I$4)*('Diário 4º PA'!$B$4:$B$2000&lt;=EOMONTH(I$4,0))*('Diário 4º PA'!$F$4:$F$2000))</f>
        <v>0</v>
      </c>
      <c r="J30" s="129">
        <f>SUMPRODUCT(('Diário 1º PA'!$E$4:$E$2011='Analítico Cx.'!$B30)*('Diário 1º PA'!$B$4:$B$2011&gt;=J$4)*('Diário 1º PA'!$B$4:$B$2011&lt;=EOMONTH(J$4,0))*('Diário 1º PA'!$F$4:$F$2011))
+SUMPRODUCT(('Diário 2º PA'!$E$4:$E$1980='Analítico Cx.'!$B30)*('Diário 2º PA'!$B$4:$B$1980&gt;=J$4)*('Diário 2º PA'!$B$4:$B$1980&lt;=EOMONTH(J$4,0))*('Diário 2º PA'!$F$4:$F$1980))
+SUMPRODUCT(('Diário 3º PA'!$E$4:$E$2000='Analítico Cx.'!$B30)*('Diário 3º PA'!$B$4:$B$2000&gt;=J$4)*('Diário 3º PA'!$B$4:$B$2000&lt;=EOMONTH(J$4,0))*('Diário 3º PA'!$F$4:$F$2000))
+SUMPRODUCT(('Diário 4º PA'!$E$4:$E$2000='Analítico Cx.'!$B30)*('Diário 4º PA'!$B$4:$B$2000&gt;=J$4)*('Diário 4º PA'!$B$4:$B$2000&lt;=EOMONTH(J$4,0))*('Diário 4º PA'!$F$4:$F$2000))</f>
        <v>0</v>
      </c>
      <c r="K30" s="129">
        <f>SUMPRODUCT(('Diário 1º PA'!$E$4:$E$2011='Analítico Cx.'!$B30)*('Diário 1º PA'!$B$4:$B$2011&gt;=K$4)*('Diário 1º PA'!$B$4:$B$2011&lt;=EOMONTH(K$4,0))*('Diário 1º PA'!$F$4:$F$2011))
+SUMPRODUCT(('Diário 2º PA'!$E$4:$E$1980='Analítico Cx.'!$B30)*('Diário 2º PA'!$B$4:$B$1980&gt;=K$4)*('Diário 2º PA'!$B$4:$B$1980&lt;=EOMONTH(K$4,0))*('Diário 2º PA'!$F$4:$F$1980))
+SUMPRODUCT(('Diário 3º PA'!$E$4:$E$2000='Analítico Cx.'!$B30)*('Diário 3º PA'!$B$4:$B$2000&gt;=K$4)*('Diário 3º PA'!$B$4:$B$2000&lt;=EOMONTH(K$4,0))*('Diário 3º PA'!$F$4:$F$2000))
+SUMPRODUCT(('Diário 4º PA'!$E$4:$E$2000='Analítico Cx.'!$B30)*('Diário 4º PA'!$B$4:$B$2000&gt;=K$4)*('Diário 4º PA'!$B$4:$B$2000&lt;=EOMONTH(K$4,0))*('Diário 4º PA'!$F$4:$F$2000))</f>
        <v>0</v>
      </c>
      <c r="L30" s="129">
        <f>SUMPRODUCT(('Diário 1º PA'!$E$4:$E$2011='Analítico Cx.'!$B30)*('Diário 1º PA'!$B$4:$B$2011&gt;=L$4)*('Diário 1º PA'!$B$4:$B$2011&lt;=EOMONTH(L$4,0))*('Diário 1º PA'!$F$4:$F$2011))
+SUMPRODUCT(('Diário 2º PA'!$E$4:$E$1980='Analítico Cx.'!$B30)*('Diário 2º PA'!$B$4:$B$1980&gt;=L$4)*('Diário 2º PA'!$B$4:$B$1980&lt;=EOMONTH(L$4,0))*('Diário 2º PA'!$F$4:$F$1980))
+SUMPRODUCT(('Diário 3º PA'!$E$4:$E$2000='Analítico Cx.'!$B30)*('Diário 3º PA'!$B$4:$B$2000&gt;=L$4)*('Diário 3º PA'!$B$4:$B$2000&lt;=EOMONTH(L$4,0))*('Diário 3º PA'!$F$4:$F$2000))
+SUMPRODUCT(('Diário 4º PA'!$E$4:$E$2000='Analítico Cx.'!$B30)*('Diário 4º PA'!$B$4:$B$2000&gt;=L$4)*('Diário 4º PA'!$B$4:$B$2000&lt;=EOMONTH(L$4,0))*('Diário 4º PA'!$F$4:$F$2000))</f>
        <v>0</v>
      </c>
      <c r="M30" s="129">
        <f>SUMPRODUCT(('Diário 1º PA'!$E$4:$E$2011='Analítico Cx.'!$B30)*('Diário 1º PA'!$B$4:$B$2011&gt;=M$4)*('Diário 1º PA'!$B$4:$B$2011&lt;=EOMONTH(M$4,0))*('Diário 1º PA'!$F$4:$F$2011))
+SUMPRODUCT(('Diário 2º PA'!$E$4:$E$1980='Analítico Cx.'!$B30)*('Diário 2º PA'!$B$4:$B$1980&gt;=M$4)*('Diário 2º PA'!$B$4:$B$1980&lt;=EOMONTH(M$4,0))*('Diário 2º PA'!$F$4:$F$1980))
+SUMPRODUCT(('Diário 3º PA'!$E$4:$E$2000='Analítico Cx.'!$B30)*('Diário 3º PA'!$B$4:$B$2000&gt;=M$4)*('Diário 3º PA'!$B$4:$B$2000&lt;=EOMONTH(M$4,0))*('Diário 3º PA'!$F$4:$F$2000))
+SUMPRODUCT(('Diário 4º PA'!$E$4:$E$2000='Analítico Cx.'!$B30)*('Diário 4º PA'!$B$4:$B$2000&gt;=M$4)*('Diário 4º PA'!$B$4:$B$2000&lt;=EOMONTH(M$4,0))*('Diário 4º PA'!$F$4:$F$2000))</f>
        <v>0</v>
      </c>
      <c r="N30" s="129">
        <f>SUMPRODUCT(('Diário 1º PA'!$E$4:$E$2011='Analítico Cx.'!$B30)*('Diário 1º PA'!$B$4:$B$2011&gt;=N$4)*('Diário 1º PA'!$B$4:$B$2011&lt;=EOMONTH(N$4,0))*('Diário 1º PA'!$F$4:$F$2011))
+SUMPRODUCT(('Diário 2º PA'!$E$4:$E$1980='Analítico Cx.'!$B30)*('Diário 2º PA'!$B$4:$B$1980&gt;=N$4)*('Diário 2º PA'!$B$4:$B$1980&lt;=EOMONTH(N$4,0))*('Diário 2º PA'!$F$4:$F$1980))
+SUMPRODUCT(('Diário 3º PA'!$E$4:$E$2000='Analítico Cx.'!$B30)*('Diário 3º PA'!$B$4:$B$2000&gt;=N$4)*('Diário 3º PA'!$B$4:$B$2000&lt;=EOMONTH(N$4,0))*('Diário 3º PA'!$F$4:$F$2000))
+SUMPRODUCT(('Diário 4º PA'!$E$4:$E$2000='Analítico Cx.'!$B30)*('Diário 4º PA'!$B$4:$B$2000&gt;=N$4)*('Diário 4º PA'!$B$4:$B$2000&lt;=EOMONTH(N$4,0))*('Diário 4º PA'!$F$4:$F$2000))</f>
        <v>0</v>
      </c>
      <c r="O30" s="179">
        <f t="shared" ref="O30:O31" si="10">SUM(C30:N30)</f>
        <v>0</v>
      </c>
      <c r="P30" s="180">
        <f t="shared" ref="P30:P32" si="11">IF($O$151=0,0,O30/$O$151)</f>
        <v>0</v>
      </c>
      <c r="Q30" s="154"/>
      <c r="R30" s="154"/>
      <c r="S30" s="154"/>
      <c r="T30" s="154"/>
      <c r="U30" s="154"/>
      <c r="V30" s="154"/>
      <c r="W30" s="154"/>
      <c r="X30" s="154"/>
      <c r="Y30" s="154"/>
      <c r="Z30" s="154"/>
    </row>
    <row r="31" spans="1:26" ht="23.25" customHeight="1" x14ac:dyDescent="0.2">
      <c r="A31" s="199" t="s">
        <v>170</v>
      </c>
      <c r="B31" s="63" t="s">
        <v>171</v>
      </c>
      <c r="C31" s="129">
        <f>SUMPRODUCT(('Diário 1º PA'!$E$4:$E$2011='Analítico Cx.'!$B31)*('Diário 1º PA'!$B$4:$B$2011&gt;=C$4)*('Diário 1º PA'!$B$4:$B$2011&lt;=EOMONTH(C$4,0))*('Diário 1º PA'!$F$4:$F$2011))
+SUMPRODUCT(('Diário 2º PA'!$E$4:$E$1980='Analítico Cx.'!$B31)*('Diário 2º PA'!$B$4:$B$1980&gt;=C$4)*('Diário 2º PA'!$B$4:$B$1980&lt;=EOMONTH(C$4,0))*('Diário 2º PA'!$F$4:$F$1980))
+SUMPRODUCT(('Diário 3º PA'!$E$4:$E$2000='Analítico Cx.'!$B31)*('Diário 3º PA'!$B$4:$B$2000&gt;=C$4)*('Diário 3º PA'!$B$4:$B$2000&lt;=EOMONTH(C$4,0))*('Diário 3º PA'!$F$4:$F$2000))
+SUMPRODUCT(('Diário 4º PA'!$E$4:$E$2000='Analítico Cx.'!$B31)*('Diário 4º PA'!$B$4:$B$2000&gt;=C$4)*('Diário 4º PA'!$B$4:$B$2000&lt;=EOMONTH(C$4,0))*('Diário 4º PA'!$F$4:$F$2000))</f>
        <v>0</v>
      </c>
      <c r="D31" s="129">
        <f>SUMPRODUCT(('Diário 1º PA'!$E$4:$E$2011='Analítico Cx.'!$B31)*('Diário 1º PA'!$B$4:$B$2011&gt;=D$4)*('Diário 1º PA'!$B$4:$B$2011&lt;=EOMONTH(D$4,0))*('Diário 1º PA'!$F$4:$F$2011))
+SUMPRODUCT(('Diário 2º PA'!$E$4:$E$1980='Analítico Cx.'!$B31)*('Diário 2º PA'!$B$4:$B$1980&gt;=D$4)*('Diário 2º PA'!$B$4:$B$1980&lt;=EOMONTH(D$4,0))*('Diário 2º PA'!$F$4:$F$1980))
+SUMPRODUCT(('Diário 3º PA'!$E$4:$E$2000='Analítico Cx.'!$B31)*('Diário 3º PA'!$B$4:$B$2000&gt;=D$4)*('Diário 3º PA'!$B$4:$B$2000&lt;=EOMONTH(D$4,0))*('Diário 3º PA'!$F$4:$F$2000))
+SUMPRODUCT(('Diário 4º PA'!$E$4:$E$2000='Analítico Cx.'!$B31)*('Diário 4º PA'!$B$4:$B$2000&gt;=D$4)*('Diário 4º PA'!$B$4:$B$2000&lt;=EOMONTH(D$4,0))*('Diário 4º PA'!$F$4:$F$2000))</f>
        <v>0</v>
      </c>
      <c r="E31" s="129">
        <f>SUMPRODUCT(('Diário 1º PA'!$E$4:$E$2011='Analítico Cx.'!$B31)*('Diário 1º PA'!$B$4:$B$2011&gt;=E$4)*('Diário 1º PA'!$B$4:$B$2011&lt;=EOMONTH(E$4,0))*('Diário 1º PA'!$F$4:$F$2011))
+SUMPRODUCT(('Diário 2º PA'!$E$4:$E$1980='Analítico Cx.'!$B31)*('Diário 2º PA'!$B$4:$B$1980&gt;=E$4)*('Diário 2º PA'!$B$4:$B$1980&lt;=EOMONTH(E$4,0))*('Diário 2º PA'!$F$4:$F$1980))
+SUMPRODUCT(('Diário 3º PA'!$E$4:$E$2000='Analítico Cx.'!$B31)*('Diário 3º PA'!$B$4:$B$2000&gt;=E$4)*('Diário 3º PA'!$B$4:$B$2000&lt;=EOMONTH(E$4,0))*('Diário 3º PA'!$F$4:$F$2000))
+SUMPRODUCT(('Diário 4º PA'!$E$4:$E$2000='Analítico Cx.'!$B31)*('Diário 4º PA'!$B$4:$B$2000&gt;=E$4)*('Diário 4º PA'!$B$4:$B$2000&lt;=EOMONTH(E$4,0))*('Diário 4º PA'!$F$4:$F$2000))</f>
        <v>0</v>
      </c>
      <c r="F31" s="129">
        <f>SUMPRODUCT(('Diário 1º PA'!$E$4:$E$2011='Analítico Cx.'!$B31)*('Diário 1º PA'!$B$4:$B$2011&gt;=F$4)*('Diário 1º PA'!$B$4:$B$2011&lt;=EOMONTH(F$4,0))*('Diário 1º PA'!$F$4:$F$2011))
+SUMPRODUCT(('Diário 2º PA'!$E$4:$E$1980='Analítico Cx.'!$B31)*('Diário 2º PA'!$B$4:$B$1980&gt;=F$4)*('Diário 2º PA'!$B$4:$B$1980&lt;=EOMONTH(F$4,0))*('Diário 2º PA'!$F$4:$F$1980))
+SUMPRODUCT(('Diário 3º PA'!$E$4:$E$2000='Analítico Cx.'!$B31)*('Diário 3º PA'!$B$4:$B$2000&gt;=F$4)*('Diário 3º PA'!$B$4:$B$2000&lt;=EOMONTH(F$4,0))*('Diário 3º PA'!$F$4:$F$2000))
+SUMPRODUCT(('Diário 4º PA'!$E$4:$E$2000='Analítico Cx.'!$B31)*('Diário 4º PA'!$B$4:$B$2000&gt;=F$4)*('Diário 4º PA'!$B$4:$B$2000&lt;=EOMONTH(F$4,0))*('Diário 4º PA'!$F$4:$F$2000))</f>
        <v>0</v>
      </c>
      <c r="G31" s="129">
        <f>SUMPRODUCT(('Diário 1º PA'!$E$4:$E$2011='Analítico Cx.'!$B31)*('Diário 1º PA'!$B$4:$B$2011&gt;=G$4)*('Diário 1º PA'!$B$4:$B$2011&lt;=EOMONTH(G$4,0))*('Diário 1º PA'!$F$4:$F$2011))
+SUMPRODUCT(('Diário 2º PA'!$E$4:$E$1980='Analítico Cx.'!$B31)*('Diário 2º PA'!$B$4:$B$1980&gt;=G$4)*('Diário 2º PA'!$B$4:$B$1980&lt;=EOMONTH(G$4,0))*('Diário 2º PA'!$F$4:$F$1980))
+SUMPRODUCT(('Diário 3º PA'!$E$4:$E$2000='Analítico Cx.'!$B31)*('Diário 3º PA'!$B$4:$B$2000&gt;=G$4)*('Diário 3º PA'!$B$4:$B$2000&lt;=EOMONTH(G$4,0))*('Diário 3º PA'!$F$4:$F$2000))
+SUMPRODUCT(('Diário 4º PA'!$E$4:$E$2000='Analítico Cx.'!$B31)*('Diário 4º PA'!$B$4:$B$2000&gt;=G$4)*('Diário 4º PA'!$B$4:$B$2000&lt;=EOMONTH(G$4,0))*('Diário 4º PA'!$F$4:$F$2000))</f>
        <v>0</v>
      </c>
      <c r="H31" s="129">
        <f>SUMPRODUCT(('Diário 1º PA'!$E$4:$E$2011='Analítico Cx.'!$B31)*('Diário 1º PA'!$B$4:$B$2011&gt;=H$4)*('Diário 1º PA'!$B$4:$B$2011&lt;=EOMONTH(H$4,0))*('Diário 1º PA'!$F$4:$F$2011))
+SUMPRODUCT(('Diário 2º PA'!$E$4:$E$1980='Analítico Cx.'!$B31)*('Diário 2º PA'!$B$4:$B$1980&gt;=H$4)*('Diário 2º PA'!$B$4:$B$1980&lt;=EOMONTH(H$4,0))*('Diário 2º PA'!$F$4:$F$1980))
+SUMPRODUCT(('Diário 3º PA'!$E$4:$E$2000='Analítico Cx.'!$B31)*('Diário 3º PA'!$B$4:$B$2000&gt;=H$4)*('Diário 3º PA'!$B$4:$B$2000&lt;=EOMONTH(H$4,0))*('Diário 3º PA'!$F$4:$F$2000))
+SUMPRODUCT(('Diário 4º PA'!$E$4:$E$2000='Analítico Cx.'!$B31)*('Diário 4º PA'!$B$4:$B$2000&gt;=H$4)*('Diário 4º PA'!$B$4:$B$2000&lt;=EOMONTH(H$4,0))*('Diário 4º PA'!$F$4:$F$2000))</f>
        <v>0</v>
      </c>
      <c r="I31" s="129">
        <f>SUMPRODUCT(('Diário 1º PA'!$E$4:$E$2011='Analítico Cx.'!$B31)*('Diário 1º PA'!$B$4:$B$2011&gt;=I$4)*('Diário 1º PA'!$B$4:$B$2011&lt;=EOMONTH(I$4,0))*('Diário 1º PA'!$F$4:$F$2011))
+SUMPRODUCT(('Diário 2º PA'!$E$4:$E$1980='Analítico Cx.'!$B31)*('Diário 2º PA'!$B$4:$B$1980&gt;=I$4)*('Diário 2º PA'!$B$4:$B$1980&lt;=EOMONTH(I$4,0))*('Diário 2º PA'!$F$4:$F$1980))
+SUMPRODUCT(('Diário 3º PA'!$E$4:$E$2000='Analítico Cx.'!$B31)*('Diário 3º PA'!$B$4:$B$2000&gt;=I$4)*('Diário 3º PA'!$B$4:$B$2000&lt;=EOMONTH(I$4,0))*('Diário 3º PA'!$F$4:$F$2000))
+SUMPRODUCT(('Diário 4º PA'!$E$4:$E$2000='Analítico Cx.'!$B31)*('Diário 4º PA'!$B$4:$B$2000&gt;=I$4)*('Diário 4º PA'!$B$4:$B$2000&lt;=EOMONTH(I$4,0))*('Diário 4º PA'!$F$4:$F$2000))</f>
        <v>0</v>
      </c>
      <c r="J31" s="129">
        <f>SUMPRODUCT(('Diário 1º PA'!$E$4:$E$2011='Analítico Cx.'!$B31)*('Diário 1º PA'!$B$4:$B$2011&gt;=J$4)*('Diário 1º PA'!$B$4:$B$2011&lt;=EOMONTH(J$4,0))*('Diário 1º PA'!$F$4:$F$2011))
+SUMPRODUCT(('Diário 2º PA'!$E$4:$E$1980='Analítico Cx.'!$B31)*('Diário 2º PA'!$B$4:$B$1980&gt;=J$4)*('Diário 2º PA'!$B$4:$B$1980&lt;=EOMONTH(J$4,0))*('Diário 2º PA'!$F$4:$F$1980))
+SUMPRODUCT(('Diário 3º PA'!$E$4:$E$2000='Analítico Cx.'!$B31)*('Diário 3º PA'!$B$4:$B$2000&gt;=J$4)*('Diário 3º PA'!$B$4:$B$2000&lt;=EOMONTH(J$4,0))*('Diário 3º PA'!$F$4:$F$2000))
+SUMPRODUCT(('Diário 4º PA'!$E$4:$E$2000='Analítico Cx.'!$B31)*('Diário 4º PA'!$B$4:$B$2000&gt;=J$4)*('Diário 4º PA'!$B$4:$B$2000&lt;=EOMONTH(J$4,0))*('Diário 4º PA'!$F$4:$F$2000))</f>
        <v>0</v>
      </c>
      <c r="K31" s="129">
        <f>SUMPRODUCT(('Diário 1º PA'!$E$4:$E$2011='Analítico Cx.'!$B31)*('Diário 1º PA'!$B$4:$B$2011&gt;=K$4)*('Diário 1º PA'!$B$4:$B$2011&lt;=EOMONTH(K$4,0))*('Diário 1º PA'!$F$4:$F$2011))
+SUMPRODUCT(('Diário 2º PA'!$E$4:$E$1980='Analítico Cx.'!$B31)*('Diário 2º PA'!$B$4:$B$1980&gt;=K$4)*('Diário 2º PA'!$B$4:$B$1980&lt;=EOMONTH(K$4,0))*('Diário 2º PA'!$F$4:$F$1980))
+SUMPRODUCT(('Diário 3º PA'!$E$4:$E$2000='Analítico Cx.'!$B31)*('Diário 3º PA'!$B$4:$B$2000&gt;=K$4)*('Diário 3º PA'!$B$4:$B$2000&lt;=EOMONTH(K$4,0))*('Diário 3º PA'!$F$4:$F$2000))
+SUMPRODUCT(('Diário 4º PA'!$E$4:$E$2000='Analítico Cx.'!$B31)*('Diário 4º PA'!$B$4:$B$2000&gt;=K$4)*('Diário 4º PA'!$B$4:$B$2000&lt;=EOMONTH(K$4,0))*('Diário 4º PA'!$F$4:$F$2000))</f>
        <v>0</v>
      </c>
      <c r="L31" s="129">
        <f>SUMPRODUCT(('Diário 1º PA'!$E$4:$E$2011='Analítico Cx.'!$B31)*('Diário 1º PA'!$B$4:$B$2011&gt;=L$4)*('Diário 1º PA'!$B$4:$B$2011&lt;=EOMONTH(L$4,0))*('Diário 1º PA'!$F$4:$F$2011))
+SUMPRODUCT(('Diário 2º PA'!$E$4:$E$1980='Analítico Cx.'!$B31)*('Diário 2º PA'!$B$4:$B$1980&gt;=L$4)*('Diário 2º PA'!$B$4:$B$1980&lt;=EOMONTH(L$4,0))*('Diário 2º PA'!$F$4:$F$1980))
+SUMPRODUCT(('Diário 3º PA'!$E$4:$E$2000='Analítico Cx.'!$B31)*('Diário 3º PA'!$B$4:$B$2000&gt;=L$4)*('Diário 3º PA'!$B$4:$B$2000&lt;=EOMONTH(L$4,0))*('Diário 3º PA'!$F$4:$F$2000))
+SUMPRODUCT(('Diário 4º PA'!$E$4:$E$2000='Analítico Cx.'!$B31)*('Diário 4º PA'!$B$4:$B$2000&gt;=L$4)*('Diário 4º PA'!$B$4:$B$2000&lt;=EOMONTH(L$4,0))*('Diário 4º PA'!$F$4:$F$2000))</f>
        <v>0</v>
      </c>
      <c r="M31" s="129">
        <f>SUMPRODUCT(('Diário 1º PA'!$E$4:$E$2011='Analítico Cx.'!$B31)*('Diário 1º PA'!$B$4:$B$2011&gt;=M$4)*('Diário 1º PA'!$B$4:$B$2011&lt;=EOMONTH(M$4,0))*('Diário 1º PA'!$F$4:$F$2011))
+SUMPRODUCT(('Diário 2º PA'!$E$4:$E$1980='Analítico Cx.'!$B31)*('Diário 2º PA'!$B$4:$B$1980&gt;=M$4)*('Diário 2º PA'!$B$4:$B$1980&lt;=EOMONTH(M$4,0))*('Diário 2º PA'!$F$4:$F$1980))
+SUMPRODUCT(('Diário 3º PA'!$E$4:$E$2000='Analítico Cx.'!$B31)*('Diário 3º PA'!$B$4:$B$2000&gt;=M$4)*('Diário 3º PA'!$B$4:$B$2000&lt;=EOMONTH(M$4,0))*('Diário 3º PA'!$F$4:$F$2000))
+SUMPRODUCT(('Diário 4º PA'!$E$4:$E$2000='Analítico Cx.'!$B31)*('Diário 4º PA'!$B$4:$B$2000&gt;=M$4)*('Diário 4º PA'!$B$4:$B$2000&lt;=EOMONTH(M$4,0))*('Diário 4º PA'!$F$4:$F$2000))</f>
        <v>0</v>
      </c>
      <c r="N31" s="129">
        <f>SUMPRODUCT(('Diário 1º PA'!$E$4:$E$2011='Analítico Cx.'!$B31)*('Diário 1º PA'!$B$4:$B$2011&gt;=N$4)*('Diário 1º PA'!$B$4:$B$2011&lt;=EOMONTH(N$4,0))*('Diário 1º PA'!$F$4:$F$2011))
+SUMPRODUCT(('Diário 2º PA'!$E$4:$E$1980='Analítico Cx.'!$B31)*('Diário 2º PA'!$B$4:$B$1980&gt;=N$4)*('Diário 2º PA'!$B$4:$B$1980&lt;=EOMONTH(N$4,0))*('Diário 2º PA'!$F$4:$F$1980))
+SUMPRODUCT(('Diário 3º PA'!$E$4:$E$2000='Analítico Cx.'!$B31)*('Diário 3º PA'!$B$4:$B$2000&gt;=N$4)*('Diário 3º PA'!$B$4:$B$2000&lt;=EOMONTH(N$4,0))*('Diário 3º PA'!$F$4:$F$2000))
+SUMPRODUCT(('Diário 4º PA'!$E$4:$E$2000='Analítico Cx.'!$B31)*('Diário 4º PA'!$B$4:$B$2000&gt;=N$4)*('Diário 4º PA'!$B$4:$B$2000&lt;=EOMONTH(N$4,0))*('Diário 4º PA'!$F$4:$F$2000))</f>
        <v>0</v>
      </c>
      <c r="O31" s="179">
        <f t="shared" si="10"/>
        <v>0</v>
      </c>
      <c r="P31" s="180">
        <f t="shared" si="11"/>
        <v>0</v>
      </c>
      <c r="Q31" s="154"/>
      <c r="R31" s="154"/>
      <c r="S31" s="154"/>
      <c r="T31" s="154"/>
      <c r="U31" s="154"/>
      <c r="V31" s="154"/>
      <c r="W31" s="154"/>
      <c r="X31" s="154"/>
      <c r="Y31" s="154"/>
      <c r="Z31" s="154"/>
    </row>
    <row r="32" spans="1:26" ht="23.25" customHeight="1" x14ac:dyDescent="0.2">
      <c r="A32" s="182"/>
      <c r="B32" s="183" t="s">
        <v>172</v>
      </c>
      <c r="C32" s="184">
        <f t="shared" ref="C32:O32" si="12">SUBTOTAL(109,C30:C31)</f>
        <v>0</v>
      </c>
      <c r="D32" s="184">
        <f t="shared" si="12"/>
        <v>0</v>
      </c>
      <c r="E32" s="184">
        <f t="shared" si="12"/>
        <v>0</v>
      </c>
      <c r="F32" s="184">
        <f t="shared" si="12"/>
        <v>0</v>
      </c>
      <c r="G32" s="184">
        <f t="shared" si="12"/>
        <v>0</v>
      </c>
      <c r="H32" s="184">
        <f t="shared" si="12"/>
        <v>0</v>
      </c>
      <c r="I32" s="184">
        <f t="shared" si="12"/>
        <v>0</v>
      </c>
      <c r="J32" s="184">
        <f t="shared" si="12"/>
        <v>0</v>
      </c>
      <c r="K32" s="184">
        <f t="shared" si="12"/>
        <v>0</v>
      </c>
      <c r="L32" s="184">
        <f t="shared" si="12"/>
        <v>0</v>
      </c>
      <c r="M32" s="184">
        <f t="shared" si="12"/>
        <v>0</v>
      </c>
      <c r="N32" s="184">
        <f t="shared" si="12"/>
        <v>0</v>
      </c>
      <c r="O32" s="184">
        <f t="shared" si="12"/>
        <v>0</v>
      </c>
      <c r="P32" s="185">
        <f t="shared" si="11"/>
        <v>0</v>
      </c>
      <c r="Q32" s="154"/>
      <c r="R32" s="154"/>
      <c r="S32" s="154"/>
      <c r="T32" s="154"/>
      <c r="U32" s="154"/>
      <c r="V32" s="154"/>
      <c r="W32" s="154"/>
      <c r="X32" s="154"/>
      <c r="Y32" s="154"/>
      <c r="Z32" s="154"/>
    </row>
    <row r="33" spans="1:26" ht="23.25" customHeight="1" x14ac:dyDescent="0.2">
      <c r="A33" s="203" t="s">
        <v>99</v>
      </c>
      <c r="B33" s="196" t="s">
        <v>100</v>
      </c>
      <c r="C33" s="201"/>
      <c r="D33" s="201"/>
      <c r="E33" s="201"/>
      <c r="F33" s="201"/>
      <c r="G33" s="201"/>
      <c r="H33" s="201"/>
      <c r="I33" s="201"/>
      <c r="J33" s="201"/>
      <c r="K33" s="201"/>
      <c r="L33" s="201"/>
      <c r="M33" s="201"/>
      <c r="N33" s="201"/>
      <c r="O33" s="201"/>
      <c r="P33" s="202"/>
      <c r="Q33" s="154"/>
      <c r="R33" s="154"/>
      <c r="S33" s="154"/>
      <c r="T33" s="154"/>
      <c r="U33" s="154"/>
      <c r="V33" s="154"/>
      <c r="W33" s="154"/>
      <c r="X33" s="154"/>
      <c r="Y33" s="154"/>
      <c r="Z33" s="154"/>
    </row>
    <row r="34" spans="1:26" ht="23.25" customHeight="1" x14ac:dyDescent="0.2">
      <c r="A34" s="199" t="s">
        <v>173</v>
      </c>
      <c r="B34" s="63" t="s">
        <v>174</v>
      </c>
      <c r="C34" s="129">
        <f>SUMPRODUCT(('Diário 1º PA'!$E$4:$E$2011='Analítico Cx.'!$B34)*('Diário 1º PA'!$B$4:$B$2011&gt;=C$4)*('Diário 1º PA'!$B$4:$B$2011&lt;=EOMONTH(C$4,0))*('Diário 1º PA'!$F$4:$F$2011))
+SUMPRODUCT(('Diário 2º PA'!$E$4:$E$1980='Analítico Cx.'!$B34)*('Diário 2º PA'!$B$4:$B$1980&gt;=C$4)*('Diário 2º PA'!$B$4:$B$1980&lt;=EOMONTH(C$4,0))*('Diário 2º PA'!$F$4:$F$1980))
+SUMPRODUCT(('Diário 3º PA'!$E$4:$E$2000='Analítico Cx.'!$B34)*('Diário 3º PA'!$B$4:$B$2000&gt;=C$4)*('Diário 3º PA'!$B$4:$B$2000&lt;=EOMONTH(C$4,0))*('Diário 3º PA'!$F$4:$F$2000))
+SUMPRODUCT(('Diário 4º PA'!$E$4:$E$2000='Analítico Cx.'!$B34)*('Diário 4º PA'!$B$4:$B$2000&gt;=C$4)*('Diário 4º PA'!$B$4:$B$2000&lt;=EOMONTH(C$4,0))*('Diário 4º PA'!$F$4:$F$2000))</f>
        <v>80827.16</v>
      </c>
      <c r="D34" s="129">
        <f>SUMPRODUCT(('Diário 1º PA'!$E$4:$E$2011='Analítico Cx.'!$B34)*('Diário 1º PA'!$B$4:$B$2011&gt;=D$4)*('Diário 1º PA'!$B$4:$B$2011&lt;=EOMONTH(D$4,0))*('Diário 1º PA'!$F$4:$F$2011))
+SUMPRODUCT(('Diário 2º PA'!$E$4:$E$1980='Analítico Cx.'!$B34)*('Diário 2º PA'!$B$4:$B$1980&gt;=D$4)*('Diário 2º PA'!$B$4:$B$1980&lt;=EOMONTH(D$4,0))*('Diário 2º PA'!$F$4:$F$1980))
+SUMPRODUCT(('Diário 3º PA'!$E$4:$E$2000='Analítico Cx.'!$B34)*('Diário 3º PA'!$B$4:$B$2000&gt;=D$4)*('Diário 3º PA'!$B$4:$B$2000&lt;=EOMONTH(D$4,0))*('Diário 3º PA'!$F$4:$F$2000))
+SUMPRODUCT(('Diário 4º PA'!$E$4:$E$2000='Analítico Cx.'!$B34)*('Diário 4º PA'!$B$4:$B$2000&gt;=D$4)*('Diário 4º PA'!$B$4:$B$2000&lt;=EOMONTH(D$4,0))*('Diário 4º PA'!$F$4:$F$2000))</f>
        <v>277431.71000000002</v>
      </c>
      <c r="E34" s="129">
        <f>SUMPRODUCT(('Diário 1º PA'!$E$4:$E$2011='Analítico Cx.'!$B34)*('Diário 1º PA'!$B$4:$B$2011&gt;=E$4)*('Diário 1º PA'!$B$4:$B$2011&lt;=EOMONTH(E$4,0))*('Diário 1º PA'!$F$4:$F$2011))
+SUMPRODUCT(('Diário 2º PA'!$E$4:$E$1980='Analítico Cx.'!$B34)*('Diário 2º PA'!$B$4:$B$1980&gt;=E$4)*('Diário 2º PA'!$B$4:$B$1980&lt;=EOMONTH(E$4,0))*('Diário 2º PA'!$F$4:$F$1980))
+SUMPRODUCT(('Diário 3º PA'!$E$4:$E$2000='Analítico Cx.'!$B34)*('Diário 3º PA'!$B$4:$B$2000&gt;=E$4)*('Diário 3º PA'!$B$4:$B$2000&lt;=EOMONTH(E$4,0))*('Diário 3º PA'!$F$4:$F$2000))
+SUMPRODUCT(('Diário 4º PA'!$E$4:$E$2000='Analítico Cx.'!$B34)*('Diário 4º PA'!$B$4:$B$2000&gt;=E$4)*('Diário 4º PA'!$B$4:$B$2000&lt;=EOMONTH(E$4,0))*('Diário 4º PA'!$F$4:$F$2000))</f>
        <v>296349.75</v>
      </c>
      <c r="F34" s="129">
        <f>SUMPRODUCT(('Diário 1º PA'!$E$4:$E$2011='Analítico Cx.'!$B34)*('Diário 1º PA'!$B$4:$B$2011&gt;=F$4)*('Diário 1º PA'!$B$4:$B$2011&lt;=EOMONTH(F$4,0))*('Diário 1º PA'!$F$4:$F$2011))
+SUMPRODUCT(('Diário 2º PA'!$E$4:$E$1980='Analítico Cx.'!$B34)*('Diário 2º PA'!$B$4:$B$1980&gt;=F$4)*('Diário 2º PA'!$B$4:$B$1980&lt;=EOMONTH(F$4,0))*('Diário 2º PA'!$F$4:$F$1980))
+SUMPRODUCT(('Diário 3º PA'!$E$4:$E$2000='Analítico Cx.'!$B34)*('Diário 3º PA'!$B$4:$B$2000&gt;=F$4)*('Diário 3º PA'!$B$4:$B$2000&lt;=EOMONTH(F$4,0))*('Diário 3º PA'!$F$4:$F$2000))
+SUMPRODUCT(('Diário 4º PA'!$E$4:$E$2000='Analítico Cx.'!$B34)*('Diário 4º PA'!$B$4:$B$2000&gt;=F$4)*('Diário 4º PA'!$B$4:$B$2000&lt;=EOMONTH(F$4,0))*('Diário 4º PA'!$F$4:$F$2000))</f>
        <v>314731.20999999996</v>
      </c>
      <c r="G34" s="129">
        <f>SUMPRODUCT(('Diário 1º PA'!$E$4:$E$2011='Analítico Cx.'!$B34)*('Diário 1º PA'!$B$4:$B$2011&gt;=G$4)*('Diário 1º PA'!$B$4:$B$2011&lt;=EOMONTH(G$4,0))*('Diário 1º PA'!$F$4:$F$2011))
+SUMPRODUCT(('Diário 2º PA'!$E$4:$E$1980='Analítico Cx.'!$B34)*('Diário 2º PA'!$B$4:$B$1980&gt;=G$4)*('Diário 2º PA'!$B$4:$B$1980&lt;=EOMONTH(G$4,0))*('Diário 2º PA'!$F$4:$F$1980))
+SUMPRODUCT(('Diário 3º PA'!$E$4:$E$2000='Analítico Cx.'!$B34)*('Diário 3º PA'!$B$4:$B$2000&gt;=G$4)*('Diário 3º PA'!$B$4:$B$2000&lt;=EOMONTH(G$4,0))*('Diário 3º PA'!$F$4:$F$2000))
+SUMPRODUCT(('Diário 4º PA'!$E$4:$E$2000='Analítico Cx.'!$B34)*('Diário 4º PA'!$B$4:$B$2000&gt;=G$4)*('Diário 4º PA'!$B$4:$B$2000&lt;=EOMONTH(G$4,0))*('Diário 4º PA'!$F$4:$F$2000))</f>
        <v>0</v>
      </c>
      <c r="H34" s="129">
        <f>SUMPRODUCT(('Diário 1º PA'!$E$4:$E$2011='Analítico Cx.'!$B34)*('Diário 1º PA'!$B$4:$B$2011&gt;=H$4)*('Diário 1º PA'!$B$4:$B$2011&lt;=EOMONTH(H$4,0))*('Diário 1º PA'!$F$4:$F$2011))
+SUMPRODUCT(('Diário 2º PA'!$E$4:$E$1980='Analítico Cx.'!$B34)*('Diário 2º PA'!$B$4:$B$1980&gt;=H$4)*('Diário 2º PA'!$B$4:$B$1980&lt;=EOMONTH(H$4,0))*('Diário 2º PA'!$F$4:$F$1980))
+SUMPRODUCT(('Diário 3º PA'!$E$4:$E$2000='Analítico Cx.'!$B34)*('Diário 3º PA'!$B$4:$B$2000&gt;=H$4)*('Diário 3º PA'!$B$4:$B$2000&lt;=EOMONTH(H$4,0))*('Diário 3º PA'!$F$4:$F$2000))
+SUMPRODUCT(('Diário 4º PA'!$E$4:$E$2000='Analítico Cx.'!$B34)*('Diário 4º PA'!$B$4:$B$2000&gt;=H$4)*('Diário 4º PA'!$B$4:$B$2000&lt;=EOMONTH(H$4,0))*('Diário 4º PA'!$F$4:$F$2000))</f>
        <v>0</v>
      </c>
      <c r="I34" s="129">
        <f>SUMPRODUCT(('Diário 1º PA'!$E$4:$E$2011='Analítico Cx.'!$B34)*('Diário 1º PA'!$B$4:$B$2011&gt;=I$4)*('Diário 1º PA'!$B$4:$B$2011&lt;=EOMONTH(I$4,0))*('Diário 1º PA'!$F$4:$F$2011))
+SUMPRODUCT(('Diário 2º PA'!$E$4:$E$1980='Analítico Cx.'!$B34)*('Diário 2º PA'!$B$4:$B$1980&gt;=I$4)*('Diário 2º PA'!$B$4:$B$1980&lt;=EOMONTH(I$4,0))*('Diário 2º PA'!$F$4:$F$1980))
+SUMPRODUCT(('Diário 3º PA'!$E$4:$E$2000='Analítico Cx.'!$B34)*('Diário 3º PA'!$B$4:$B$2000&gt;=I$4)*('Diário 3º PA'!$B$4:$B$2000&lt;=EOMONTH(I$4,0))*('Diário 3º PA'!$F$4:$F$2000))
+SUMPRODUCT(('Diário 4º PA'!$E$4:$E$2000='Analítico Cx.'!$B34)*('Diário 4º PA'!$B$4:$B$2000&gt;=I$4)*('Diário 4º PA'!$B$4:$B$2000&lt;=EOMONTH(I$4,0))*('Diário 4º PA'!$F$4:$F$2000))</f>
        <v>0</v>
      </c>
      <c r="J34" s="129">
        <f>SUMPRODUCT(('Diário 1º PA'!$E$4:$E$2011='Analítico Cx.'!$B34)*('Diário 1º PA'!$B$4:$B$2011&gt;=J$4)*('Diário 1º PA'!$B$4:$B$2011&lt;=EOMONTH(J$4,0))*('Diário 1º PA'!$F$4:$F$2011))
+SUMPRODUCT(('Diário 2º PA'!$E$4:$E$1980='Analítico Cx.'!$B34)*('Diário 2º PA'!$B$4:$B$1980&gt;=J$4)*('Diário 2º PA'!$B$4:$B$1980&lt;=EOMONTH(J$4,0))*('Diário 2º PA'!$F$4:$F$1980))
+SUMPRODUCT(('Diário 3º PA'!$E$4:$E$2000='Analítico Cx.'!$B34)*('Diário 3º PA'!$B$4:$B$2000&gt;=J$4)*('Diário 3º PA'!$B$4:$B$2000&lt;=EOMONTH(J$4,0))*('Diário 3º PA'!$F$4:$F$2000))
+SUMPRODUCT(('Diário 4º PA'!$E$4:$E$2000='Analítico Cx.'!$B34)*('Diário 4º PA'!$B$4:$B$2000&gt;=J$4)*('Diário 4º PA'!$B$4:$B$2000&lt;=EOMONTH(J$4,0))*('Diário 4º PA'!$F$4:$F$2000))</f>
        <v>0</v>
      </c>
      <c r="K34" s="129">
        <f>SUMPRODUCT(('Diário 1º PA'!$E$4:$E$2011='Analítico Cx.'!$B34)*('Diário 1º PA'!$B$4:$B$2011&gt;=K$4)*('Diário 1º PA'!$B$4:$B$2011&lt;=EOMONTH(K$4,0))*('Diário 1º PA'!$F$4:$F$2011))
+SUMPRODUCT(('Diário 2º PA'!$E$4:$E$1980='Analítico Cx.'!$B34)*('Diário 2º PA'!$B$4:$B$1980&gt;=K$4)*('Diário 2º PA'!$B$4:$B$1980&lt;=EOMONTH(K$4,0))*('Diário 2º PA'!$F$4:$F$1980))
+SUMPRODUCT(('Diário 3º PA'!$E$4:$E$2000='Analítico Cx.'!$B34)*('Diário 3º PA'!$B$4:$B$2000&gt;=K$4)*('Diário 3º PA'!$B$4:$B$2000&lt;=EOMONTH(K$4,0))*('Diário 3º PA'!$F$4:$F$2000))
+SUMPRODUCT(('Diário 4º PA'!$E$4:$E$2000='Analítico Cx.'!$B34)*('Diário 4º PA'!$B$4:$B$2000&gt;=K$4)*('Diário 4º PA'!$B$4:$B$2000&lt;=EOMONTH(K$4,0))*('Diário 4º PA'!$F$4:$F$2000))</f>
        <v>0</v>
      </c>
      <c r="L34" s="129">
        <f>SUMPRODUCT(('Diário 1º PA'!$E$4:$E$2011='Analítico Cx.'!$B34)*('Diário 1º PA'!$B$4:$B$2011&gt;=L$4)*('Diário 1º PA'!$B$4:$B$2011&lt;=EOMONTH(L$4,0))*('Diário 1º PA'!$F$4:$F$2011))
+SUMPRODUCT(('Diário 2º PA'!$E$4:$E$1980='Analítico Cx.'!$B34)*('Diário 2º PA'!$B$4:$B$1980&gt;=L$4)*('Diário 2º PA'!$B$4:$B$1980&lt;=EOMONTH(L$4,0))*('Diário 2º PA'!$F$4:$F$1980))
+SUMPRODUCT(('Diário 3º PA'!$E$4:$E$2000='Analítico Cx.'!$B34)*('Diário 3º PA'!$B$4:$B$2000&gt;=L$4)*('Diário 3º PA'!$B$4:$B$2000&lt;=EOMONTH(L$4,0))*('Diário 3º PA'!$F$4:$F$2000))
+SUMPRODUCT(('Diário 4º PA'!$E$4:$E$2000='Analítico Cx.'!$B34)*('Diário 4º PA'!$B$4:$B$2000&gt;=L$4)*('Diário 4º PA'!$B$4:$B$2000&lt;=EOMONTH(L$4,0))*('Diário 4º PA'!$F$4:$F$2000))</f>
        <v>0</v>
      </c>
      <c r="M34" s="129">
        <f>SUMPRODUCT(('Diário 1º PA'!$E$4:$E$2011='Analítico Cx.'!$B34)*('Diário 1º PA'!$B$4:$B$2011&gt;=M$4)*('Diário 1º PA'!$B$4:$B$2011&lt;=EOMONTH(M$4,0))*('Diário 1º PA'!$F$4:$F$2011))
+SUMPRODUCT(('Diário 2º PA'!$E$4:$E$1980='Analítico Cx.'!$B34)*('Diário 2º PA'!$B$4:$B$1980&gt;=M$4)*('Diário 2º PA'!$B$4:$B$1980&lt;=EOMONTH(M$4,0))*('Diário 2º PA'!$F$4:$F$1980))
+SUMPRODUCT(('Diário 3º PA'!$E$4:$E$2000='Analítico Cx.'!$B34)*('Diário 3º PA'!$B$4:$B$2000&gt;=M$4)*('Diário 3º PA'!$B$4:$B$2000&lt;=EOMONTH(M$4,0))*('Diário 3º PA'!$F$4:$F$2000))
+SUMPRODUCT(('Diário 4º PA'!$E$4:$E$2000='Analítico Cx.'!$B34)*('Diário 4º PA'!$B$4:$B$2000&gt;=M$4)*('Diário 4º PA'!$B$4:$B$2000&lt;=EOMONTH(M$4,0))*('Diário 4º PA'!$F$4:$F$2000))</f>
        <v>0</v>
      </c>
      <c r="N34" s="129">
        <f>SUMPRODUCT(('Diário 1º PA'!$E$4:$E$2011='Analítico Cx.'!$B34)*('Diário 1º PA'!$B$4:$B$2011&gt;=N$4)*('Diário 1º PA'!$B$4:$B$2011&lt;=EOMONTH(N$4,0))*('Diário 1º PA'!$F$4:$F$2011))
+SUMPRODUCT(('Diário 2º PA'!$E$4:$E$1980='Analítico Cx.'!$B34)*('Diário 2º PA'!$B$4:$B$1980&gt;=N$4)*('Diário 2º PA'!$B$4:$B$1980&lt;=EOMONTH(N$4,0))*('Diário 2º PA'!$F$4:$F$1980))
+SUMPRODUCT(('Diário 3º PA'!$E$4:$E$2000='Analítico Cx.'!$B34)*('Diário 3º PA'!$B$4:$B$2000&gt;=N$4)*('Diário 3º PA'!$B$4:$B$2000&lt;=EOMONTH(N$4,0))*('Diário 3º PA'!$F$4:$F$2000))
+SUMPRODUCT(('Diário 4º PA'!$E$4:$E$2000='Analítico Cx.'!$B34)*('Diário 4º PA'!$B$4:$B$2000&gt;=N$4)*('Diário 4º PA'!$B$4:$B$2000&lt;=EOMONTH(N$4,0))*('Diário 4º PA'!$F$4:$F$2000))</f>
        <v>0</v>
      </c>
      <c r="O34" s="179">
        <f t="shared" ref="O34:O45" si="13">SUM(C34:N34)</f>
        <v>969339.83</v>
      </c>
      <c r="P34" s="180">
        <f t="shared" ref="P34:P58" si="14">IF($O$151=0,0,O34/$O$151)</f>
        <v>9.6809664385431149E-2</v>
      </c>
      <c r="Q34" s="154"/>
      <c r="R34" s="154"/>
      <c r="S34" s="154"/>
      <c r="T34" s="154"/>
      <c r="U34" s="154"/>
      <c r="V34" s="154"/>
      <c r="W34" s="154"/>
      <c r="X34" s="154"/>
      <c r="Y34" s="154"/>
      <c r="Z34" s="154"/>
    </row>
    <row r="35" spans="1:26" ht="23.25" customHeight="1" x14ac:dyDescent="0.2">
      <c r="A35" s="199" t="s">
        <v>175</v>
      </c>
      <c r="B35" s="63" t="s">
        <v>176</v>
      </c>
      <c r="C35" s="129">
        <f>SUMPRODUCT(('Diário 1º PA'!$E$4:$E$2011='Analítico Cx.'!$B35)*('Diário 1º PA'!$B$4:$B$2011&gt;=C$4)*('Diário 1º PA'!$B$4:$B$2011&lt;=EOMONTH(C$4,0))*('Diário 1º PA'!$F$4:$F$2011))
+SUMPRODUCT(('Diário 2º PA'!$E$4:$E$1980='Analítico Cx.'!$B35)*('Diário 2º PA'!$B$4:$B$1980&gt;=C$4)*('Diário 2º PA'!$B$4:$B$1980&lt;=EOMONTH(C$4,0))*('Diário 2º PA'!$F$4:$F$1980))
+SUMPRODUCT(('Diário 3º PA'!$E$4:$E$2000='Analítico Cx.'!$B35)*('Diário 3º PA'!$B$4:$B$2000&gt;=C$4)*('Diário 3º PA'!$B$4:$B$2000&lt;=EOMONTH(C$4,0))*('Diário 3º PA'!$F$4:$F$2000))
+SUMPRODUCT(('Diário 4º PA'!$E$4:$E$2000='Analítico Cx.'!$B35)*('Diário 4º PA'!$B$4:$B$2000&gt;=C$4)*('Diário 4º PA'!$B$4:$B$2000&lt;=EOMONTH(C$4,0))*('Diário 4º PA'!$F$4:$F$2000))</f>
        <v>2894.62</v>
      </c>
      <c r="D35" s="129">
        <f>SUMPRODUCT(('Diário 1º PA'!$E$4:$E$2011='Analítico Cx.'!$B35)*('Diário 1º PA'!$B$4:$B$2011&gt;=D$4)*('Diário 1º PA'!$B$4:$B$2011&lt;=EOMONTH(D$4,0))*('Diário 1º PA'!$F$4:$F$2011))
+SUMPRODUCT(('Diário 2º PA'!$E$4:$E$1980='Analítico Cx.'!$B35)*('Diário 2º PA'!$B$4:$B$1980&gt;=D$4)*('Diário 2º PA'!$B$4:$B$1980&lt;=EOMONTH(D$4,0))*('Diário 2º PA'!$F$4:$F$1980))
+SUMPRODUCT(('Diário 3º PA'!$E$4:$E$2000='Analítico Cx.'!$B35)*('Diário 3º PA'!$B$4:$B$2000&gt;=D$4)*('Diário 3º PA'!$B$4:$B$2000&lt;=EOMONTH(D$4,0))*('Diário 3º PA'!$F$4:$F$2000))
+SUMPRODUCT(('Diário 4º PA'!$E$4:$E$2000='Analítico Cx.'!$B35)*('Diário 4º PA'!$B$4:$B$2000&gt;=D$4)*('Diário 4º PA'!$B$4:$B$2000&lt;=EOMONTH(D$4,0))*('Diário 4º PA'!$F$4:$F$2000))</f>
        <v>10016.290000000001</v>
      </c>
      <c r="E35" s="129">
        <f>SUMPRODUCT(('Diário 1º PA'!$E$4:$E$2011='Analítico Cx.'!$B35)*('Diário 1º PA'!$B$4:$B$2011&gt;=E$4)*('Diário 1º PA'!$B$4:$B$2011&lt;=EOMONTH(E$4,0))*('Diário 1º PA'!$F$4:$F$2011))
+SUMPRODUCT(('Diário 2º PA'!$E$4:$E$1980='Analítico Cx.'!$B35)*('Diário 2º PA'!$B$4:$B$1980&gt;=E$4)*('Diário 2º PA'!$B$4:$B$1980&lt;=EOMONTH(E$4,0))*('Diário 2º PA'!$F$4:$F$1980))
+SUMPRODUCT(('Diário 3º PA'!$E$4:$E$2000='Analítico Cx.'!$B35)*('Diário 3º PA'!$B$4:$B$2000&gt;=E$4)*('Diário 3º PA'!$B$4:$B$2000&lt;=EOMONTH(E$4,0))*('Diário 3º PA'!$F$4:$F$2000))
+SUMPRODUCT(('Diário 4º PA'!$E$4:$E$2000='Analítico Cx.'!$B35)*('Diário 4º PA'!$B$4:$B$2000&gt;=E$4)*('Diário 4º PA'!$B$4:$B$2000&lt;=EOMONTH(E$4,0))*('Diário 4º PA'!$F$4:$F$2000))</f>
        <v>10755.3</v>
      </c>
      <c r="F35" s="129">
        <f>SUMPRODUCT(('Diário 1º PA'!$E$4:$E$2011='Analítico Cx.'!$B35)*('Diário 1º PA'!$B$4:$B$2011&gt;=F$4)*('Diário 1º PA'!$B$4:$B$2011&lt;=EOMONTH(F$4,0))*('Diário 1º PA'!$F$4:$F$2011))
+SUMPRODUCT(('Diário 2º PA'!$E$4:$E$1980='Analítico Cx.'!$B35)*('Diário 2º PA'!$B$4:$B$1980&gt;=F$4)*('Diário 2º PA'!$B$4:$B$1980&lt;=EOMONTH(F$4,0))*('Diário 2º PA'!$F$4:$F$1980))
+SUMPRODUCT(('Diário 3º PA'!$E$4:$E$2000='Analítico Cx.'!$B35)*('Diário 3º PA'!$B$4:$B$2000&gt;=F$4)*('Diário 3º PA'!$B$4:$B$2000&lt;=EOMONTH(F$4,0))*('Diário 3º PA'!$F$4:$F$2000))
+SUMPRODUCT(('Diário 4º PA'!$E$4:$E$2000='Analítico Cx.'!$B35)*('Diário 4º PA'!$B$4:$B$2000&gt;=F$4)*('Diário 4º PA'!$B$4:$B$2000&lt;=EOMONTH(F$4,0))*('Diário 4º PA'!$F$4:$F$2000))</f>
        <v>11415.12</v>
      </c>
      <c r="G35" s="129">
        <f>SUMPRODUCT(('Diário 1º PA'!$E$4:$E$2011='Analítico Cx.'!$B35)*('Diário 1º PA'!$B$4:$B$2011&gt;=G$4)*('Diário 1º PA'!$B$4:$B$2011&lt;=EOMONTH(G$4,0))*('Diário 1º PA'!$F$4:$F$2011))
+SUMPRODUCT(('Diário 2º PA'!$E$4:$E$1980='Analítico Cx.'!$B35)*('Diário 2º PA'!$B$4:$B$1980&gt;=G$4)*('Diário 2º PA'!$B$4:$B$1980&lt;=EOMONTH(G$4,0))*('Diário 2º PA'!$F$4:$F$1980))
+SUMPRODUCT(('Diário 3º PA'!$E$4:$E$2000='Analítico Cx.'!$B35)*('Diário 3º PA'!$B$4:$B$2000&gt;=G$4)*('Diário 3º PA'!$B$4:$B$2000&lt;=EOMONTH(G$4,0))*('Diário 3º PA'!$F$4:$F$2000))
+SUMPRODUCT(('Diário 4º PA'!$E$4:$E$2000='Analítico Cx.'!$B35)*('Diário 4º PA'!$B$4:$B$2000&gt;=G$4)*('Diário 4º PA'!$B$4:$B$2000&lt;=EOMONTH(G$4,0))*('Diário 4º PA'!$F$4:$F$2000))</f>
        <v>0</v>
      </c>
      <c r="H35" s="129">
        <f>SUMPRODUCT(('Diário 1º PA'!$E$4:$E$2011='Analítico Cx.'!$B35)*('Diário 1º PA'!$B$4:$B$2011&gt;=H$4)*('Diário 1º PA'!$B$4:$B$2011&lt;=EOMONTH(H$4,0))*('Diário 1º PA'!$F$4:$F$2011))
+SUMPRODUCT(('Diário 2º PA'!$E$4:$E$1980='Analítico Cx.'!$B35)*('Diário 2º PA'!$B$4:$B$1980&gt;=H$4)*('Diário 2º PA'!$B$4:$B$1980&lt;=EOMONTH(H$4,0))*('Diário 2º PA'!$F$4:$F$1980))
+SUMPRODUCT(('Diário 3º PA'!$E$4:$E$2000='Analítico Cx.'!$B35)*('Diário 3º PA'!$B$4:$B$2000&gt;=H$4)*('Diário 3º PA'!$B$4:$B$2000&lt;=EOMONTH(H$4,0))*('Diário 3º PA'!$F$4:$F$2000))
+SUMPRODUCT(('Diário 4º PA'!$E$4:$E$2000='Analítico Cx.'!$B35)*('Diário 4º PA'!$B$4:$B$2000&gt;=H$4)*('Diário 4º PA'!$B$4:$B$2000&lt;=EOMONTH(H$4,0))*('Diário 4º PA'!$F$4:$F$2000))</f>
        <v>0</v>
      </c>
      <c r="I35" s="129">
        <f>SUMPRODUCT(('Diário 1º PA'!$E$4:$E$2011='Analítico Cx.'!$B35)*('Diário 1º PA'!$B$4:$B$2011&gt;=I$4)*('Diário 1º PA'!$B$4:$B$2011&lt;=EOMONTH(I$4,0))*('Diário 1º PA'!$F$4:$F$2011))
+SUMPRODUCT(('Diário 2º PA'!$E$4:$E$1980='Analítico Cx.'!$B35)*('Diário 2º PA'!$B$4:$B$1980&gt;=I$4)*('Diário 2º PA'!$B$4:$B$1980&lt;=EOMONTH(I$4,0))*('Diário 2º PA'!$F$4:$F$1980))
+SUMPRODUCT(('Diário 3º PA'!$E$4:$E$2000='Analítico Cx.'!$B35)*('Diário 3º PA'!$B$4:$B$2000&gt;=I$4)*('Diário 3º PA'!$B$4:$B$2000&lt;=EOMONTH(I$4,0))*('Diário 3º PA'!$F$4:$F$2000))
+SUMPRODUCT(('Diário 4º PA'!$E$4:$E$2000='Analítico Cx.'!$B35)*('Diário 4º PA'!$B$4:$B$2000&gt;=I$4)*('Diário 4º PA'!$B$4:$B$2000&lt;=EOMONTH(I$4,0))*('Diário 4º PA'!$F$4:$F$2000))</f>
        <v>0</v>
      </c>
      <c r="J35" s="129">
        <f>SUMPRODUCT(('Diário 1º PA'!$E$4:$E$2011='Analítico Cx.'!$B35)*('Diário 1º PA'!$B$4:$B$2011&gt;=J$4)*('Diário 1º PA'!$B$4:$B$2011&lt;=EOMONTH(J$4,0))*('Diário 1º PA'!$F$4:$F$2011))
+SUMPRODUCT(('Diário 2º PA'!$E$4:$E$1980='Analítico Cx.'!$B35)*('Diário 2º PA'!$B$4:$B$1980&gt;=J$4)*('Diário 2º PA'!$B$4:$B$1980&lt;=EOMONTH(J$4,0))*('Diário 2º PA'!$F$4:$F$1980))
+SUMPRODUCT(('Diário 3º PA'!$E$4:$E$2000='Analítico Cx.'!$B35)*('Diário 3º PA'!$B$4:$B$2000&gt;=J$4)*('Diário 3º PA'!$B$4:$B$2000&lt;=EOMONTH(J$4,0))*('Diário 3º PA'!$F$4:$F$2000))
+SUMPRODUCT(('Diário 4º PA'!$E$4:$E$2000='Analítico Cx.'!$B35)*('Diário 4º PA'!$B$4:$B$2000&gt;=J$4)*('Diário 4º PA'!$B$4:$B$2000&lt;=EOMONTH(J$4,0))*('Diário 4º PA'!$F$4:$F$2000))</f>
        <v>0</v>
      </c>
      <c r="K35" s="129">
        <f>SUMPRODUCT(('Diário 1º PA'!$E$4:$E$2011='Analítico Cx.'!$B35)*('Diário 1º PA'!$B$4:$B$2011&gt;=K$4)*('Diário 1º PA'!$B$4:$B$2011&lt;=EOMONTH(K$4,0))*('Diário 1º PA'!$F$4:$F$2011))
+SUMPRODUCT(('Diário 2º PA'!$E$4:$E$1980='Analítico Cx.'!$B35)*('Diário 2º PA'!$B$4:$B$1980&gt;=K$4)*('Diário 2º PA'!$B$4:$B$1980&lt;=EOMONTH(K$4,0))*('Diário 2º PA'!$F$4:$F$1980))
+SUMPRODUCT(('Diário 3º PA'!$E$4:$E$2000='Analítico Cx.'!$B35)*('Diário 3º PA'!$B$4:$B$2000&gt;=K$4)*('Diário 3º PA'!$B$4:$B$2000&lt;=EOMONTH(K$4,0))*('Diário 3º PA'!$F$4:$F$2000))
+SUMPRODUCT(('Diário 4º PA'!$E$4:$E$2000='Analítico Cx.'!$B35)*('Diário 4º PA'!$B$4:$B$2000&gt;=K$4)*('Diário 4º PA'!$B$4:$B$2000&lt;=EOMONTH(K$4,0))*('Diário 4º PA'!$F$4:$F$2000))</f>
        <v>0</v>
      </c>
      <c r="L35" s="129">
        <f>SUMPRODUCT(('Diário 1º PA'!$E$4:$E$2011='Analítico Cx.'!$B35)*('Diário 1º PA'!$B$4:$B$2011&gt;=L$4)*('Diário 1º PA'!$B$4:$B$2011&lt;=EOMONTH(L$4,0))*('Diário 1º PA'!$F$4:$F$2011))
+SUMPRODUCT(('Diário 2º PA'!$E$4:$E$1980='Analítico Cx.'!$B35)*('Diário 2º PA'!$B$4:$B$1980&gt;=L$4)*('Diário 2º PA'!$B$4:$B$1980&lt;=EOMONTH(L$4,0))*('Diário 2º PA'!$F$4:$F$1980))
+SUMPRODUCT(('Diário 3º PA'!$E$4:$E$2000='Analítico Cx.'!$B35)*('Diário 3º PA'!$B$4:$B$2000&gt;=L$4)*('Diário 3º PA'!$B$4:$B$2000&lt;=EOMONTH(L$4,0))*('Diário 3º PA'!$F$4:$F$2000))
+SUMPRODUCT(('Diário 4º PA'!$E$4:$E$2000='Analítico Cx.'!$B35)*('Diário 4º PA'!$B$4:$B$2000&gt;=L$4)*('Diário 4º PA'!$B$4:$B$2000&lt;=EOMONTH(L$4,0))*('Diário 4º PA'!$F$4:$F$2000))</f>
        <v>0</v>
      </c>
      <c r="M35" s="129">
        <f>SUMPRODUCT(('Diário 1º PA'!$E$4:$E$2011='Analítico Cx.'!$B35)*('Diário 1º PA'!$B$4:$B$2011&gt;=M$4)*('Diário 1º PA'!$B$4:$B$2011&lt;=EOMONTH(M$4,0))*('Diário 1º PA'!$F$4:$F$2011))
+SUMPRODUCT(('Diário 2º PA'!$E$4:$E$1980='Analítico Cx.'!$B35)*('Diário 2º PA'!$B$4:$B$1980&gt;=M$4)*('Diário 2º PA'!$B$4:$B$1980&lt;=EOMONTH(M$4,0))*('Diário 2º PA'!$F$4:$F$1980))
+SUMPRODUCT(('Diário 3º PA'!$E$4:$E$2000='Analítico Cx.'!$B35)*('Diário 3º PA'!$B$4:$B$2000&gt;=M$4)*('Diário 3º PA'!$B$4:$B$2000&lt;=EOMONTH(M$4,0))*('Diário 3º PA'!$F$4:$F$2000))
+SUMPRODUCT(('Diário 4º PA'!$E$4:$E$2000='Analítico Cx.'!$B35)*('Diário 4º PA'!$B$4:$B$2000&gt;=M$4)*('Diário 4º PA'!$B$4:$B$2000&lt;=EOMONTH(M$4,0))*('Diário 4º PA'!$F$4:$F$2000))</f>
        <v>0</v>
      </c>
      <c r="N35" s="129">
        <f>SUMPRODUCT(('Diário 1º PA'!$E$4:$E$2011='Analítico Cx.'!$B35)*('Diário 1º PA'!$B$4:$B$2011&gt;=N$4)*('Diário 1º PA'!$B$4:$B$2011&lt;=EOMONTH(N$4,0))*('Diário 1º PA'!$F$4:$F$2011))
+SUMPRODUCT(('Diário 2º PA'!$E$4:$E$1980='Analítico Cx.'!$B35)*('Diário 2º PA'!$B$4:$B$1980&gt;=N$4)*('Diário 2º PA'!$B$4:$B$1980&lt;=EOMONTH(N$4,0))*('Diário 2º PA'!$F$4:$F$1980))
+SUMPRODUCT(('Diário 3º PA'!$E$4:$E$2000='Analítico Cx.'!$B35)*('Diário 3º PA'!$B$4:$B$2000&gt;=N$4)*('Diário 3º PA'!$B$4:$B$2000&lt;=EOMONTH(N$4,0))*('Diário 3º PA'!$F$4:$F$2000))
+SUMPRODUCT(('Diário 4º PA'!$E$4:$E$2000='Analítico Cx.'!$B35)*('Diário 4º PA'!$B$4:$B$2000&gt;=N$4)*('Diário 4º PA'!$B$4:$B$2000&lt;=EOMONTH(N$4,0))*('Diário 4º PA'!$F$4:$F$2000))</f>
        <v>0</v>
      </c>
      <c r="O35" s="179">
        <f t="shared" si="13"/>
        <v>35081.33</v>
      </c>
      <c r="P35" s="180">
        <f t="shared" si="14"/>
        <v>3.5036337911489284E-3</v>
      </c>
      <c r="Q35" s="154"/>
      <c r="R35" s="154"/>
      <c r="S35" s="154"/>
      <c r="T35" s="154"/>
      <c r="U35" s="154"/>
      <c r="V35" s="154"/>
      <c r="W35" s="154"/>
      <c r="X35" s="154"/>
      <c r="Y35" s="154"/>
      <c r="Z35" s="154"/>
    </row>
    <row r="36" spans="1:26" ht="23.25" customHeight="1" x14ac:dyDescent="0.2">
      <c r="A36" s="199" t="s">
        <v>177</v>
      </c>
      <c r="B36" s="63" t="s">
        <v>178</v>
      </c>
      <c r="C36" s="129">
        <f>SUMPRODUCT(('Diário 1º PA'!$E$4:$E$2011='Analítico Cx.'!$B36)*('Diário 1º PA'!$B$4:$B$2011&gt;=C$4)*('Diário 1º PA'!$B$4:$B$2011&lt;=EOMONTH(C$4,0))*('Diário 1º PA'!$F$4:$F$2011))
+SUMPRODUCT(('Diário 2º PA'!$E$4:$E$1980='Analítico Cx.'!$B36)*('Diário 2º PA'!$B$4:$B$1980&gt;=C$4)*('Diário 2º PA'!$B$4:$B$1980&lt;=EOMONTH(C$4,0))*('Diário 2º PA'!$F$4:$F$1980))
+SUMPRODUCT(('Diário 3º PA'!$E$4:$E$2000='Analítico Cx.'!$B36)*('Diário 3º PA'!$B$4:$B$2000&gt;=C$4)*('Diário 3º PA'!$B$4:$B$2000&lt;=EOMONTH(C$4,0))*('Diário 3º PA'!$F$4:$F$2000))
+SUMPRODUCT(('Diário 4º PA'!$E$4:$E$2000='Analítico Cx.'!$B36)*('Diário 4º PA'!$B$4:$B$2000&gt;=C$4)*('Diário 4º PA'!$B$4:$B$2000&lt;=EOMONTH(C$4,0))*('Diário 4º PA'!$F$4:$F$2000))</f>
        <v>24581.000000000004</v>
      </c>
      <c r="D36" s="129">
        <f>SUMPRODUCT(('Diário 1º PA'!$E$4:$E$2011='Analítico Cx.'!$B36)*('Diário 1º PA'!$B$4:$B$2011&gt;=D$4)*('Diário 1º PA'!$B$4:$B$2011&lt;=EOMONTH(D$4,0))*('Diário 1º PA'!$F$4:$F$2011))
+SUMPRODUCT(('Diário 2º PA'!$E$4:$E$1980='Analítico Cx.'!$B36)*('Diário 2º PA'!$B$4:$B$1980&gt;=D$4)*('Diário 2º PA'!$B$4:$B$1980&lt;=EOMONTH(D$4,0))*('Diário 2º PA'!$F$4:$F$1980))
+SUMPRODUCT(('Diário 3º PA'!$E$4:$E$2000='Analítico Cx.'!$B36)*('Diário 3º PA'!$B$4:$B$2000&gt;=D$4)*('Diário 3º PA'!$B$4:$B$2000&lt;=EOMONTH(D$4,0))*('Diário 3º PA'!$F$4:$F$2000))
+SUMPRODUCT(('Diário 4º PA'!$E$4:$E$2000='Analítico Cx.'!$B36)*('Diário 4º PA'!$B$4:$B$2000&gt;=D$4)*('Diário 4º PA'!$B$4:$B$2000&lt;=EOMONTH(D$4,0))*('Diário 4º PA'!$F$4:$F$2000))</f>
        <v>80892.800000000003</v>
      </c>
      <c r="E36" s="129">
        <f>SUMPRODUCT(('Diário 1º PA'!$E$4:$E$2011='Analítico Cx.'!$B36)*('Diário 1º PA'!$B$4:$B$2011&gt;=E$4)*('Diário 1º PA'!$B$4:$B$2011&lt;=EOMONTH(E$4,0))*('Diário 1º PA'!$F$4:$F$2011))
+SUMPRODUCT(('Diário 2º PA'!$E$4:$E$1980='Analítico Cx.'!$B36)*('Diário 2º PA'!$B$4:$B$1980&gt;=E$4)*('Diário 2º PA'!$B$4:$B$1980&lt;=EOMONTH(E$4,0))*('Diário 2º PA'!$F$4:$F$1980))
+SUMPRODUCT(('Diário 3º PA'!$E$4:$E$2000='Analítico Cx.'!$B36)*('Diário 3º PA'!$B$4:$B$2000&gt;=E$4)*('Diário 3º PA'!$B$4:$B$2000&lt;=EOMONTH(E$4,0))*('Diário 3º PA'!$F$4:$F$2000))
+SUMPRODUCT(('Diário 4º PA'!$E$4:$E$2000='Analítico Cx.'!$B36)*('Diário 4º PA'!$B$4:$B$2000&gt;=E$4)*('Diário 4º PA'!$B$4:$B$2000&lt;=EOMONTH(E$4,0))*('Diário 4º PA'!$F$4:$F$2000))</f>
        <v>93741.09</v>
      </c>
      <c r="F36" s="129">
        <f>SUMPRODUCT(('Diário 1º PA'!$E$4:$E$2011='Analítico Cx.'!$B36)*('Diário 1º PA'!$B$4:$B$2011&gt;=F$4)*('Diário 1º PA'!$B$4:$B$2011&lt;=EOMONTH(F$4,0))*('Diário 1º PA'!$F$4:$F$2011))
+SUMPRODUCT(('Diário 2º PA'!$E$4:$E$1980='Analítico Cx.'!$B36)*('Diário 2º PA'!$B$4:$B$1980&gt;=F$4)*('Diário 2º PA'!$B$4:$B$1980&lt;=EOMONTH(F$4,0))*('Diário 2º PA'!$F$4:$F$1980))
+SUMPRODUCT(('Diário 3º PA'!$E$4:$E$2000='Analítico Cx.'!$B36)*('Diário 3º PA'!$B$4:$B$2000&gt;=F$4)*('Diário 3º PA'!$B$4:$B$2000&lt;=EOMONTH(F$4,0))*('Diário 3º PA'!$F$4:$F$2000))
+SUMPRODUCT(('Diário 4º PA'!$E$4:$E$2000='Analítico Cx.'!$B36)*('Diário 4º PA'!$B$4:$B$2000&gt;=F$4)*('Diário 4º PA'!$B$4:$B$2000&lt;=EOMONTH(F$4,0))*('Diário 4º PA'!$F$4:$F$2000))</f>
        <v>91538.75</v>
      </c>
      <c r="G36" s="129">
        <f>SUMPRODUCT(('Diário 1º PA'!$E$4:$E$2011='Analítico Cx.'!$B36)*('Diário 1º PA'!$B$4:$B$2011&gt;=G$4)*('Diário 1º PA'!$B$4:$B$2011&lt;=EOMONTH(G$4,0))*('Diário 1º PA'!$F$4:$F$2011))
+SUMPRODUCT(('Diário 2º PA'!$E$4:$E$1980='Analítico Cx.'!$B36)*('Diário 2º PA'!$B$4:$B$1980&gt;=G$4)*('Diário 2º PA'!$B$4:$B$1980&lt;=EOMONTH(G$4,0))*('Diário 2º PA'!$F$4:$F$1980))
+SUMPRODUCT(('Diário 3º PA'!$E$4:$E$2000='Analítico Cx.'!$B36)*('Diário 3º PA'!$B$4:$B$2000&gt;=G$4)*('Diário 3º PA'!$B$4:$B$2000&lt;=EOMONTH(G$4,0))*('Diário 3º PA'!$F$4:$F$2000))
+SUMPRODUCT(('Diário 4º PA'!$E$4:$E$2000='Analítico Cx.'!$B36)*('Diário 4º PA'!$B$4:$B$2000&gt;=G$4)*('Diário 4º PA'!$B$4:$B$2000&lt;=EOMONTH(G$4,0))*('Diário 4º PA'!$F$4:$F$2000))</f>
        <v>0</v>
      </c>
      <c r="H36" s="129">
        <f>SUMPRODUCT(('Diário 1º PA'!$E$4:$E$2011='Analítico Cx.'!$B36)*('Diário 1º PA'!$B$4:$B$2011&gt;=H$4)*('Diário 1º PA'!$B$4:$B$2011&lt;=EOMONTH(H$4,0))*('Diário 1º PA'!$F$4:$F$2011))
+SUMPRODUCT(('Diário 2º PA'!$E$4:$E$1980='Analítico Cx.'!$B36)*('Diário 2º PA'!$B$4:$B$1980&gt;=H$4)*('Diário 2º PA'!$B$4:$B$1980&lt;=EOMONTH(H$4,0))*('Diário 2º PA'!$F$4:$F$1980))
+SUMPRODUCT(('Diário 3º PA'!$E$4:$E$2000='Analítico Cx.'!$B36)*('Diário 3º PA'!$B$4:$B$2000&gt;=H$4)*('Diário 3º PA'!$B$4:$B$2000&lt;=EOMONTH(H$4,0))*('Diário 3º PA'!$F$4:$F$2000))
+SUMPRODUCT(('Diário 4º PA'!$E$4:$E$2000='Analítico Cx.'!$B36)*('Diário 4º PA'!$B$4:$B$2000&gt;=H$4)*('Diário 4º PA'!$B$4:$B$2000&lt;=EOMONTH(H$4,0))*('Diário 4º PA'!$F$4:$F$2000))</f>
        <v>0</v>
      </c>
      <c r="I36" s="129">
        <f>SUMPRODUCT(('Diário 1º PA'!$E$4:$E$2011='Analítico Cx.'!$B36)*('Diário 1º PA'!$B$4:$B$2011&gt;=I$4)*('Diário 1º PA'!$B$4:$B$2011&lt;=EOMONTH(I$4,0))*('Diário 1º PA'!$F$4:$F$2011))
+SUMPRODUCT(('Diário 2º PA'!$E$4:$E$1980='Analítico Cx.'!$B36)*('Diário 2º PA'!$B$4:$B$1980&gt;=I$4)*('Diário 2º PA'!$B$4:$B$1980&lt;=EOMONTH(I$4,0))*('Diário 2º PA'!$F$4:$F$1980))
+SUMPRODUCT(('Diário 3º PA'!$E$4:$E$2000='Analítico Cx.'!$B36)*('Diário 3º PA'!$B$4:$B$2000&gt;=I$4)*('Diário 3º PA'!$B$4:$B$2000&lt;=EOMONTH(I$4,0))*('Diário 3º PA'!$F$4:$F$2000))
+SUMPRODUCT(('Diário 4º PA'!$E$4:$E$2000='Analítico Cx.'!$B36)*('Diário 4º PA'!$B$4:$B$2000&gt;=I$4)*('Diário 4º PA'!$B$4:$B$2000&lt;=EOMONTH(I$4,0))*('Diário 4º PA'!$F$4:$F$2000))</f>
        <v>0</v>
      </c>
      <c r="J36" s="129">
        <f>SUMPRODUCT(('Diário 1º PA'!$E$4:$E$2011='Analítico Cx.'!$B36)*('Diário 1º PA'!$B$4:$B$2011&gt;=J$4)*('Diário 1º PA'!$B$4:$B$2011&lt;=EOMONTH(J$4,0))*('Diário 1º PA'!$F$4:$F$2011))
+SUMPRODUCT(('Diário 2º PA'!$E$4:$E$1980='Analítico Cx.'!$B36)*('Diário 2º PA'!$B$4:$B$1980&gt;=J$4)*('Diário 2º PA'!$B$4:$B$1980&lt;=EOMONTH(J$4,0))*('Diário 2º PA'!$F$4:$F$1980))
+SUMPRODUCT(('Diário 3º PA'!$E$4:$E$2000='Analítico Cx.'!$B36)*('Diário 3º PA'!$B$4:$B$2000&gt;=J$4)*('Diário 3º PA'!$B$4:$B$2000&lt;=EOMONTH(J$4,0))*('Diário 3º PA'!$F$4:$F$2000))
+SUMPRODUCT(('Diário 4º PA'!$E$4:$E$2000='Analítico Cx.'!$B36)*('Diário 4º PA'!$B$4:$B$2000&gt;=J$4)*('Diário 4º PA'!$B$4:$B$2000&lt;=EOMONTH(J$4,0))*('Diário 4º PA'!$F$4:$F$2000))</f>
        <v>0</v>
      </c>
      <c r="K36" s="129">
        <f>SUMPRODUCT(('Diário 1º PA'!$E$4:$E$2011='Analítico Cx.'!$B36)*('Diário 1º PA'!$B$4:$B$2011&gt;=K$4)*('Diário 1º PA'!$B$4:$B$2011&lt;=EOMONTH(K$4,0))*('Diário 1º PA'!$F$4:$F$2011))
+SUMPRODUCT(('Diário 2º PA'!$E$4:$E$1980='Analítico Cx.'!$B36)*('Diário 2º PA'!$B$4:$B$1980&gt;=K$4)*('Diário 2º PA'!$B$4:$B$1980&lt;=EOMONTH(K$4,0))*('Diário 2º PA'!$F$4:$F$1980))
+SUMPRODUCT(('Diário 3º PA'!$E$4:$E$2000='Analítico Cx.'!$B36)*('Diário 3º PA'!$B$4:$B$2000&gt;=K$4)*('Diário 3º PA'!$B$4:$B$2000&lt;=EOMONTH(K$4,0))*('Diário 3º PA'!$F$4:$F$2000))
+SUMPRODUCT(('Diário 4º PA'!$E$4:$E$2000='Analítico Cx.'!$B36)*('Diário 4º PA'!$B$4:$B$2000&gt;=K$4)*('Diário 4º PA'!$B$4:$B$2000&lt;=EOMONTH(K$4,0))*('Diário 4º PA'!$F$4:$F$2000))</f>
        <v>0</v>
      </c>
      <c r="L36" s="129">
        <f>SUMPRODUCT(('Diário 1º PA'!$E$4:$E$2011='Analítico Cx.'!$B36)*('Diário 1º PA'!$B$4:$B$2011&gt;=L$4)*('Diário 1º PA'!$B$4:$B$2011&lt;=EOMONTH(L$4,0))*('Diário 1º PA'!$F$4:$F$2011))
+SUMPRODUCT(('Diário 2º PA'!$E$4:$E$1980='Analítico Cx.'!$B36)*('Diário 2º PA'!$B$4:$B$1980&gt;=L$4)*('Diário 2º PA'!$B$4:$B$1980&lt;=EOMONTH(L$4,0))*('Diário 2º PA'!$F$4:$F$1980))
+SUMPRODUCT(('Diário 3º PA'!$E$4:$E$2000='Analítico Cx.'!$B36)*('Diário 3º PA'!$B$4:$B$2000&gt;=L$4)*('Diário 3º PA'!$B$4:$B$2000&lt;=EOMONTH(L$4,0))*('Diário 3º PA'!$F$4:$F$2000))
+SUMPRODUCT(('Diário 4º PA'!$E$4:$E$2000='Analítico Cx.'!$B36)*('Diário 4º PA'!$B$4:$B$2000&gt;=L$4)*('Diário 4º PA'!$B$4:$B$2000&lt;=EOMONTH(L$4,0))*('Diário 4º PA'!$F$4:$F$2000))</f>
        <v>0</v>
      </c>
      <c r="M36" s="129">
        <f>SUMPRODUCT(('Diário 1º PA'!$E$4:$E$2011='Analítico Cx.'!$B36)*('Diário 1º PA'!$B$4:$B$2011&gt;=M$4)*('Diário 1º PA'!$B$4:$B$2011&lt;=EOMONTH(M$4,0))*('Diário 1º PA'!$F$4:$F$2011))
+SUMPRODUCT(('Diário 2º PA'!$E$4:$E$1980='Analítico Cx.'!$B36)*('Diário 2º PA'!$B$4:$B$1980&gt;=M$4)*('Diário 2º PA'!$B$4:$B$1980&lt;=EOMONTH(M$4,0))*('Diário 2º PA'!$F$4:$F$1980))
+SUMPRODUCT(('Diário 3º PA'!$E$4:$E$2000='Analítico Cx.'!$B36)*('Diário 3º PA'!$B$4:$B$2000&gt;=M$4)*('Diário 3º PA'!$B$4:$B$2000&lt;=EOMONTH(M$4,0))*('Diário 3º PA'!$F$4:$F$2000))
+SUMPRODUCT(('Diário 4º PA'!$E$4:$E$2000='Analítico Cx.'!$B36)*('Diário 4º PA'!$B$4:$B$2000&gt;=M$4)*('Diário 4º PA'!$B$4:$B$2000&lt;=EOMONTH(M$4,0))*('Diário 4º PA'!$F$4:$F$2000))</f>
        <v>0</v>
      </c>
      <c r="N36" s="129">
        <f>SUMPRODUCT(('Diário 1º PA'!$E$4:$E$2011='Analítico Cx.'!$B36)*('Diário 1º PA'!$B$4:$B$2011&gt;=N$4)*('Diário 1º PA'!$B$4:$B$2011&lt;=EOMONTH(N$4,0))*('Diário 1º PA'!$F$4:$F$2011))
+SUMPRODUCT(('Diário 2º PA'!$E$4:$E$1980='Analítico Cx.'!$B36)*('Diário 2º PA'!$B$4:$B$1980&gt;=N$4)*('Diário 2º PA'!$B$4:$B$1980&lt;=EOMONTH(N$4,0))*('Diário 2º PA'!$F$4:$F$1980))
+SUMPRODUCT(('Diário 3º PA'!$E$4:$E$2000='Analítico Cx.'!$B36)*('Diário 3º PA'!$B$4:$B$2000&gt;=N$4)*('Diário 3º PA'!$B$4:$B$2000&lt;=EOMONTH(N$4,0))*('Diário 3º PA'!$F$4:$F$2000))
+SUMPRODUCT(('Diário 4º PA'!$E$4:$E$2000='Analítico Cx.'!$B36)*('Diário 4º PA'!$B$4:$B$2000&gt;=N$4)*('Diário 4º PA'!$B$4:$B$2000&lt;=EOMONTH(N$4,0))*('Diário 4º PA'!$F$4:$F$2000))</f>
        <v>0</v>
      </c>
      <c r="O36" s="179">
        <f t="shared" si="13"/>
        <v>290753.64</v>
      </c>
      <c r="P36" s="180">
        <f t="shared" si="14"/>
        <v>2.9038074611297541E-2</v>
      </c>
      <c r="Q36" s="154"/>
      <c r="R36" s="154"/>
      <c r="S36" s="154"/>
      <c r="T36" s="154"/>
      <c r="U36" s="154"/>
      <c r="V36" s="154"/>
      <c r="W36" s="154"/>
      <c r="X36" s="154"/>
      <c r="Y36" s="154"/>
      <c r="Z36" s="154"/>
    </row>
    <row r="37" spans="1:26" ht="23.25" customHeight="1" x14ac:dyDescent="0.2">
      <c r="A37" s="199" t="s">
        <v>179</v>
      </c>
      <c r="B37" s="63" t="s">
        <v>180</v>
      </c>
      <c r="C37" s="129">
        <f>SUMPRODUCT(('Diário 1º PA'!$E$4:$E$2011='Analítico Cx.'!$B37)*('Diário 1º PA'!$B$4:$B$2011&gt;=C$4)*('Diário 1º PA'!$B$4:$B$2011&lt;=EOMONTH(C$4,0))*('Diário 1º PA'!$F$4:$F$2011))
+SUMPRODUCT(('Diário 2º PA'!$E$4:$E$1980='Analítico Cx.'!$B37)*('Diário 2º PA'!$B$4:$B$1980&gt;=C$4)*('Diário 2º PA'!$B$4:$B$1980&lt;=EOMONTH(C$4,0))*('Diário 2º PA'!$F$4:$F$1980))
+SUMPRODUCT(('Diário 3º PA'!$E$4:$E$2000='Analítico Cx.'!$B37)*('Diário 3º PA'!$B$4:$B$2000&gt;=C$4)*('Diário 3º PA'!$B$4:$B$2000&lt;=EOMONTH(C$4,0))*('Diário 3º PA'!$F$4:$F$2000))
+SUMPRODUCT(('Diário 4º PA'!$E$4:$E$2000='Analítico Cx.'!$B37)*('Diário 4º PA'!$B$4:$B$2000&gt;=C$4)*('Diário 4º PA'!$B$4:$B$2000&lt;=EOMONTH(C$4,0))*('Diário 4º PA'!$F$4:$F$2000))</f>
        <v>0</v>
      </c>
      <c r="D37" s="129">
        <f>SUMPRODUCT(('Diário 1º PA'!$E$4:$E$2011='Analítico Cx.'!$B37)*('Diário 1º PA'!$B$4:$B$2011&gt;=D$4)*('Diário 1º PA'!$B$4:$B$2011&lt;=EOMONTH(D$4,0))*('Diário 1º PA'!$F$4:$F$2011))
+SUMPRODUCT(('Diário 2º PA'!$E$4:$E$1980='Analítico Cx.'!$B37)*('Diário 2º PA'!$B$4:$B$1980&gt;=D$4)*('Diário 2º PA'!$B$4:$B$1980&lt;=EOMONTH(D$4,0))*('Diário 2º PA'!$F$4:$F$1980))
+SUMPRODUCT(('Diário 3º PA'!$E$4:$E$2000='Analítico Cx.'!$B37)*('Diário 3º PA'!$B$4:$B$2000&gt;=D$4)*('Diário 3º PA'!$B$4:$B$2000&lt;=EOMONTH(D$4,0))*('Diário 3º PA'!$F$4:$F$2000))
+SUMPRODUCT(('Diário 4º PA'!$E$4:$E$2000='Analítico Cx.'!$B37)*('Diário 4º PA'!$B$4:$B$2000&gt;=D$4)*('Diário 4º PA'!$B$4:$B$2000&lt;=EOMONTH(D$4,0))*('Diário 4º PA'!$F$4:$F$2000))</f>
        <v>0</v>
      </c>
      <c r="E37" s="129">
        <f>SUMPRODUCT(('Diário 1º PA'!$E$4:$E$2011='Analítico Cx.'!$B37)*('Diário 1º PA'!$B$4:$B$2011&gt;=E$4)*('Diário 1º PA'!$B$4:$B$2011&lt;=EOMONTH(E$4,0))*('Diário 1º PA'!$F$4:$F$2011))
+SUMPRODUCT(('Diário 2º PA'!$E$4:$E$1980='Analítico Cx.'!$B37)*('Diário 2º PA'!$B$4:$B$1980&gt;=E$4)*('Diário 2º PA'!$B$4:$B$1980&lt;=EOMONTH(E$4,0))*('Diário 2º PA'!$F$4:$F$1980))
+SUMPRODUCT(('Diário 3º PA'!$E$4:$E$2000='Analítico Cx.'!$B37)*('Diário 3º PA'!$B$4:$B$2000&gt;=E$4)*('Diário 3º PA'!$B$4:$B$2000&lt;=EOMONTH(E$4,0))*('Diário 3º PA'!$F$4:$F$2000))
+SUMPRODUCT(('Diário 4º PA'!$E$4:$E$2000='Analítico Cx.'!$B37)*('Diário 4º PA'!$B$4:$B$2000&gt;=E$4)*('Diário 4º PA'!$B$4:$B$2000&lt;=EOMONTH(E$4,0))*('Diário 4º PA'!$F$4:$F$2000))</f>
        <v>-7050.0700000000006</v>
      </c>
      <c r="F37" s="129">
        <f>SUMPRODUCT(('Diário 1º PA'!$E$4:$E$2011='Analítico Cx.'!$B37)*('Diário 1º PA'!$B$4:$B$2011&gt;=F$4)*('Diário 1º PA'!$B$4:$B$2011&lt;=EOMONTH(F$4,0))*('Diário 1º PA'!$F$4:$F$2011))
+SUMPRODUCT(('Diário 2º PA'!$E$4:$E$1980='Analítico Cx.'!$B37)*('Diário 2º PA'!$B$4:$B$1980&gt;=F$4)*('Diário 2º PA'!$B$4:$B$1980&lt;=EOMONTH(F$4,0))*('Diário 2º PA'!$F$4:$F$1980))
+SUMPRODUCT(('Diário 3º PA'!$E$4:$E$2000='Analítico Cx.'!$B37)*('Diário 3º PA'!$B$4:$B$2000&gt;=F$4)*('Diário 3º PA'!$B$4:$B$2000&lt;=EOMONTH(F$4,0))*('Diário 3º PA'!$F$4:$F$2000))
+SUMPRODUCT(('Diário 4º PA'!$E$4:$E$2000='Analítico Cx.'!$B37)*('Diário 4º PA'!$B$4:$B$2000&gt;=F$4)*('Diário 4º PA'!$B$4:$B$2000&lt;=EOMONTH(F$4,0))*('Diário 4º PA'!$F$4:$F$2000))</f>
        <v>191</v>
      </c>
      <c r="G37" s="129">
        <f>SUMPRODUCT(('Diário 1º PA'!$E$4:$E$2011='Analítico Cx.'!$B37)*('Diário 1º PA'!$B$4:$B$2011&gt;=G$4)*('Diário 1º PA'!$B$4:$B$2011&lt;=EOMONTH(G$4,0))*('Diário 1º PA'!$F$4:$F$2011))
+SUMPRODUCT(('Diário 2º PA'!$E$4:$E$1980='Analítico Cx.'!$B37)*('Diário 2º PA'!$B$4:$B$1980&gt;=G$4)*('Diário 2º PA'!$B$4:$B$1980&lt;=EOMONTH(G$4,0))*('Diário 2º PA'!$F$4:$F$1980))
+SUMPRODUCT(('Diário 3º PA'!$E$4:$E$2000='Analítico Cx.'!$B37)*('Diário 3º PA'!$B$4:$B$2000&gt;=G$4)*('Diário 3º PA'!$B$4:$B$2000&lt;=EOMONTH(G$4,0))*('Diário 3º PA'!$F$4:$F$2000))
+SUMPRODUCT(('Diário 4º PA'!$E$4:$E$2000='Analítico Cx.'!$B37)*('Diário 4º PA'!$B$4:$B$2000&gt;=G$4)*('Diário 4º PA'!$B$4:$B$2000&lt;=EOMONTH(G$4,0))*('Diário 4º PA'!$F$4:$F$2000))</f>
        <v>0</v>
      </c>
      <c r="H37" s="129">
        <f>SUMPRODUCT(('Diário 1º PA'!$E$4:$E$2011='Analítico Cx.'!$B37)*('Diário 1º PA'!$B$4:$B$2011&gt;=H$4)*('Diário 1º PA'!$B$4:$B$2011&lt;=EOMONTH(H$4,0))*('Diário 1º PA'!$F$4:$F$2011))
+SUMPRODUCT(('Diário 2º PA'!$E$4:$E$1980='Analítico Cx.'!$B37)*('Diário 2º PA'!$B$4:$B$1980&gt;=H$4)*('Diário 2º PA'!$B$4:$B$1980&lt;=EOMONTH(H$4,0))*('Diário 2º PA'!$F$4:$F$1980))
+SUMPRODUCT(('Diário 3º PA'!$E$4:$E$2000='Analítico Cx.'!$B37)*('Diário 3º PA'!$B$4:$B$2000&gt;=H$4)*('Diário 3º PA'!$B$4:$B$2000&lt;=EOMONTH(H$4,0))*('Diário 3º PA'!$F$4:$F$2000))
+SUMPRODUCT(('Diário 4º PA'!$E$4:$E$2000='Analítico Cx.'!$B37)*('Diário 4º PA'!$B$4:$B$2000&gt;=H$4)*('Diário 4º PA'!$B$4:$B$2000&lt;=EOMONTH(H$4,0))*('Diário 4º PA'!$F$4:$F$2000))</f>
        <v>0</v>
      </c>
      <c r="I37" s="129">
        <f>SUMPRODUCT(('Diário 1º PA'!$E$4:$E$2011='Analítico Cx.'!$B37)*('Diário 1º PA'!$B$4:$B$2011&gt;=I$4)*('Diário 1º PA'!$B$4:$B$2011&lt;=EOMONTH(I$4,0))*('Diário 1º PA'!$F$4:$F$2011))
+SUMPRODUCT(('Diário 2º PA'!$E$4:$E$1980='Analítico Cx.'!$B37)*('Diário 2º PA'!$B$4:$B$1980&gt;=I$4)*('Diário 2º PA'!$B$4:$B$1980&lt;=EOMONTH(I$4,0))*('Diário 2º PA'!$F$4:$F$1980))
+SUMPRODUCT(('Diário 3º PA'!$E$4:$E$2000='Analítico Cx.'!$B37)*('Diário 3º PA'!$B$4:$B$2000&gt;=I$4)*('Diário 3º PA'!$B$4:$B$2000&lt;=EOMONTH(I$4,0))*('Diário 3º PA'!$F$4:$F$2000))
+SUMPRODUCT(('Diário 4º PA'!$E$4:$E$2000='Analítico Cx.'!$B37)*('Diário 4º PA'!$B$4:$B$2000&gt;=I$4)*('Diário 4º PA'!$B$4:$B$2000&lt;=EOMONTH(I$4,0))*('Diário 4º PA'!$F$4:$F$2000))</f>
        <v>0</v>
      </c>
      <c r="J37" s="129">
        <f>SUMPRODUCT(('Diário 1º PA'!$E$4:$E$2011='Analítico Cx.'!$B37)*('Diário 1º PA'!$B$4:$B$2011&gt;=J$4)*('Diário 1º PA'!$B$4:$B$2011&lt;=EOMONTH(J$4,0))*('Diário 1º PA'!$F$4:$F$2011))
+SUMPRODUCT(('Diário 2º PA'!$E$4:$E$1980='Analítico Cx.'!$B37)*('Diário 2º PA'!$B$4:$B$1980&gt;=J$4)*('Diário 2º PA'!$B$4:$B$1980&lt;=EOMONTH(J$4,0))*('Diário 2º PA'!$F$4:$F$1980))
+SUMPRODUCT(('Diário 3º PA'!$E$4:$E$2000='Analítico Cx.'!$B37)*('Diário 3º PA'!$B$4:$B$2000&gt;=J$4)*('Diário 3º PA'!$B$4:$B$2000&lt;=EOMONTH(J$4,0))*('Diário 3º PA'!$F$4:$F$2000))
+SUMPRODUCT(('Diário 4º PA'!$E$4:$E$2000='Analítico Cx.'!$B37)*('Diário 4º PA'!$B$4:$B$2000&gt;=J$4)*('Diário 4º PA'!$B$4:$B$2000&lt;=EOMONTH(J$4,0))*('Diário 4º PA'!$F$4:$F$2000))</f>
        <v>0</v>
      </c>
      <c r="K37" s="129">
        <f>SUMPRODUCT(('Diário 1º PA'!$E$4:$E$2011='Analítico Cx.'!$B37)*('Diário 1º PA'!$B$4:$B$2011&gt;=K$4)*('Diário 1º PA'!$B$4:$B$2011&lt;=EOMONTH(K$4,0))*('Diário 1º PA'!$F$4:$F$2011))
+SUMPRODUCT(('Diário 2º PA'!$E$4:$E$1980='Analítico Cx.'!$B37)*('Diário 2º PA'!$B$4:$B$1980&gt;=K$4)*('Diário 2º PA'!$B$4:$B$1980&lt;=EOMONTH(K$4,0))*('Diário 2º PA'!$F$4:$F$1980))
+SUMPRODUCT(('Diário 3º PA'!$E$4:$E$2000='Analítico Cx.'!$B37)*('Diário 3º PA'!$B$4:$B$2000&gt;=K$4)*('Diário 3º PA'!$B$4:$B$2000&lt;=EOMONTH(K$4,0))*('Diário 3º PA'!$F$4:$F$2000))
+SUMPRODUCT(('Diário 4º PA'!$E$4:$E$2000='Analítico Cx.'!$B37)*('Diário 4º PA'!$B$4:$B$2000&gt;=K$4)*('Diário 4º PA'!$B$4:$B$2000&lt;=EOMONTH(K$4,0))*('Diário 4º PA'!$F$4:$F$2000))</f>
        <v>0</v>
      </c>
      <c r="L37" s="129">
        <f>SUMPRODUCT(('Diário 1º PA'!$E$4:$E$2011='Analítico Cx.'!$B37)*('Diário 1º PA'!$B$4:$B$2011&gt;=L$4)*('Diário 1º PA'!$B$4:$B$2011&lt;=EOMONTH(L$4,0))*('Diário 1º PA'!$F$4:$F$2011))
+SUMPRODUCT(('Diário 2º PA'!$E$4:$E$1980='Analítico Cx.'!$B37)*('Diário 2º PA'!$B$4:$B$1980&gt;=L$4)*('Diário 2º PA'!$B$4:$B$1980&lt;=EOMONTH(L$4,0))*('Diário 2º PA'!$F$4:$F$1980))
+SUMPRODUCT(('Diário 3º PA'!$E$4:$E$2000='Analítico Cx.'!$B37)*('Diário 3º PA'!$B$4:$B$2000&gt;=L$4)*('Diário 3º PA'!$B$4:$B$2000&lt;=EOMONTH(L$4,0))*('Diário 3º PA'!$F$4:$F$2000))
+SUMPRODUCT(('Diário 4º PA'!$E$4:$E$2000='Analítico Cx.'!$B37)*('Diário 4º PA'!$B$4:$B$2000&gt;=L$4)*('Diário 4º PA'!$B$4:$B$2000&lt;=EOMONTH(L$4,0))*('Diário 4º PA'!$F$4:$F$2000))</f>
        <v>0</v>
      </c>
      <c r="M37" s="129">
        <f>SUMPRODUCT(('Diário 1º PA'!$E$4:$E$2011='Analítico Cx.'!$B37)*('Diário 1º PA'!$B$4:$B$2011&gt;=M$4)*('Diário 1º PA'!$B$4:$B$2011&lt;=EOMONTH(M$4,0))*('Diário 1º PA'!$F$4:$F$2011))
+SUMPRODUCT(('Diário 2º PA'!$E$4:$E$1980='Analítico Cx.'!$B37)*('Diário 2º PA'!$B$4:$B$1980&gt;=M$4)*('Diário 2º PA'!$B$4:$B$1980&lt;=EOMONTH(M$4,0))*('Diário 2º PA'!$F$4:$F$1980))
+SUMPRODUCT(('Diário 3º PA'!$E$4:$E$2000='Analítico Cx.'!$B37)*('Diário 3º PA'!$B$4:$B$2000&gt;=M$4)*('Diário 3º PA'!$B$4:$B$2000&lt;=EOMONTH(M$4,0))*('Diário 3º PA'!$F$4:$F$2000))
+SUMPRODUCT(('Diário 4º PA'!$E$4:$E$2000='Analítico Cx.'!$B37)*('Diário 4º PA'!$B$4:$B$2000&gt;=M$4)*('Diário 4º PA'!$B$4:$B$2000&lt;=EOMONTH(M$4,0))*('Diário 4º PA'!$F$4:$F$2000))</f>
        <v>0</v>
      </c>
      <c r="N37" s="129">
        <f>SUMPRODUCT(('Diário 1º PA'!$E$4:$E$2011='Analítico Cx.'!$B37)*('Diário 1º PA'!$B$4:$B$2011&gt;=N$4)*('Diário 1º PA'!$B$4:$B$2011&lt;=EOMONTH(N$4,0))*('Diário 1º PA'!$F$4:$F$2011))
+SUMPRODUCT(('Diário 2º PA'!$E$4:$E$1980='Analítico Cx.'!$B37)*('Diário 2º PA'!$B$4:$B$1980&gt;=N$4)*('Diário 2º PA'!$B$4:$B$1980&lt;=EOMONTH(N$4,0))*('Diário 2º PA'!$F$4:$F$1980))
+SUMPRODUCT(('Diário 3º PA'!$E$4:$E$2000='Analítico Cx.'!$B37)*('Diário 3º PA'!$B$4:$B$2000&gt;=N$4)*('Diário 3º PA'!$B$4:$B$2000&lt;=EOMONTH(N$4,0))*('Diário 3º PA'!$F$4:$F$2000))
+SUMPRODUCT(('Diário 4º PA'!$E$4:$E$2000='Analítico Cx.'!$B37)*('Diário 4º PA'!$B$4:$B$2000&gt;=N$4)*('Diário 4º PA'!$B$4:$B$2000&lt;=EOMONTH(N$4,0))*('Diário 4º PA'!$F$4:$F$2000))</f>
        <v>0</v>
      </c>
      <c r="O37" s="179">
        <f t="shared" si="13"/>
        <v>-6859.0700000000006</v>
      </c>
      <c r="P37" s="180">
        <f t="shared" si="14"/>
        <v>-6.850273187434992E-4</v>
      </c>
      <c r="Q37" s="154"/>
      <c r="R37" s="154"/>
      <c r="S37" s="154"/>
      <c r="T37" s="154"/>
      <c r="U37" s="154"/>
      <c r="V37" s="154"/>
      <c r="W37" s="154"/>
      <c r="X37" s="154"/>
      <c r="Y37" s="154"/>
      <c r="Z37" s="154"/>
    </row>
    <row r="38" spans="1:26" ht="23.25" customHeight="1" x14ac:dyDescent="0.2">
      <c r="A38" s="199" t="s">
        <v>181</v>
      </c>
      <c r="B38" s="63" t="s">
        <v>182</v>
      </c>
      <c r="C38" s="129">
        <f>SUMPRODUCT(('Diário 1º PA'!$E$4:$E$2011='Analítico Cx.'!$B38)*('Diário 1º PA'!$B$4:$B$2011&gt;=C$4)*('Diário 1º PA'!$B$4:$B$2011&lt;=EOMONTH(C$4,0))*('Diário 1º PA'!$F$4:$F$2011))
+SUMPRODUCT(('Diário 2º PA'!$E$4:$E$1980='Analítico Cx.'!$B38)*('Diário 2º PA'!$B$4:$B$1980&gt;=C$4)*('Diário 2º PA'!$B$4:$B$1980&lt;=EOMONTH(C$4,0))*('Diário 2º PA'!$F$4:$F$1980))
+SUMPRODUCT(('Diário 3º PA'!$E$4:$E$2000='Analítico Cx.'!$B38)*('Diário 3º PA'!$B$4:$B$2000&gt;=C$4)*('Diário 3º PA'!$B$4:$B$2000&lt;=EOMONTH(C$4,0))*('Diário 3º PA'!$F$4:$F$2000))
+SUMPRODUCT(('Diário 4º PA'!$E$4:$E$2000='Analítico Cx.'!$B38)*('Diário 4º PA'!$B$4:$B$2000&gt;=C$4)*('Diário 4º PA'!$B$4:$B$2000&lt;=EOMONTH(C$4,0))*('Diário 4º PA'!$F$4:$F$2000))</f>
        <v>0</v>
      </c>
      <c r="D38" s="129">
        <f>SUMPRODUCT(('Diário 1º PA'!$E$4:$E$2011='Analítico Cx.'!$B38)*('Diário 1º PA'!$B$4:$B$2011&gt;=D$4)*('Diário 1º PA'!$B$4:$B$2011&lt;=EOMONTH(D$4,0))*('Diário 1º PA'!$F$4:$F$2011))
+SUMPRODUCT(('Diário 2º PA'!$E$4:$E$1980='Analítico Cx.'!$B38)*('Diário 2º PA'!$B$4:$B$1980&gt;=D$4)*('Diário 2º PA'!$B$4:$B$1980&lt;=EOMONTH(D$4,0))*('Diário 2º PA'!$F$4:$F$1980))
+SUMPRODUCT(('Diário 3º PA'!$E$4:$E$2000='Analítico Cx.'!$B38)*('Diário 3º PA'!$B$4:$B$2000&gt;=D$4)*('Diário 3º PA'!$B$4:$B$2000&lt;=EOMONTH(D$4,0))*('Diário 3º PA'!$F$4:$F$2000))
+SUMPRODUCT(('Diário 4º PA'!$E$4:$E$2000='Analítico Cx.'!$B38)*('Diário 4º PA'!$B$4:$B$2000&gt;=D$4)*('Diário 4º PA'!$B$4:$B$2000&lt;=EOMONTH(D$4,0))*('Diário 4º PA'!$F$4:$F$2000))</f>
        <v>0</v>
      </c>
      <c r="E38" s="129">
        <f>SUMPRODUCT(('Diário 1º PA'!$E$4:$E$2011='Analítico Cx.'!$B38)*('Diário 1º PA'!$B$4:$B$2011&gt;=E$4)*('Diário 1º PA'!$B$4:$B$2011&lt;=EOMONTH(E$4,0))*('Diário 1º PA'!$F$4:$F$2011))
+SUMPRODUCT(('Diário 2º PA'!$E$4:$E$1980='Analítico Cx.'!$B38)*('Diário 2º PA'!$B$4:$B$1980&gt;=E$4)*('Diário 2º PA'!$B$4:$B$1980&lt;=EOMONTH(E$4,0))*('Diário 2º PA'!$F$4:$F$1980))
+SUMPRODUCT(('Diário 3º PA'!$E$4:$E$2000='Analítico Cx.'!$B38)*('Diário 3º PA'!$B$4:$B$2000&gt;=E$4)*('Diário 3º PA'!$B$4:$B$2000&lt;=EOMONTH(E$4,0))*('Diário 3º PA'!$F$4:$F$2000))
+SUMPRODUCT(('Diário 4º PA'!$E$4:$E$2000='Analítico Cx.'!$B38)*('Diário 4º PA'!$B$4:$B$2000&gt;=E$4)*('Diário 4º PA'!$B$4:$B$2000&lt;=EOMONTH(E$4,0))*('Diário 4º PA'!$F$4:$F$2000))</f>
        <v>0</v>
      </c>
      <c r="F38" s="129">
        <f>SUMPRODUCT(('Diário 1º PA'!$E$4:$E$2011='Analítico Cx.'!$B38)*('Diário 1º PA'!$B$4:$B$2011&gt;=F$4)*('Diário 1º PA'!$B$4:$B$2011&lt;=EOMONTH(F$4,0))*('Diário 1º PA'!$F$4:$F$2011))
+SUMPRODUCT(('Diário 2º PA'!$E$4:$E$1980='Analítico Cx.'!$B38)*('Diário 2º PA'!$B$4:$B$1980&gt;=F$4)*('Diário 2º PA'!$B$4:$B$1980&lt;=EOMONTH(F$4,0))*('Diário 2º PA'!$F$4:$F$1980))
+SUMPRODUCT(('Diário 3º PA'!$E$4:$E$2000='Analítico Cx.'!$B38)*('Diário 3º PA'!$B$4:$B$2000&gt;=F$4)*('Diário 3º PA'!$B$4:$B$2000&lt;=EOMONTH(F$4,0))*('Diário 3º PA'!$F$4:$F$2000))
+SUMPRODUCT(('Diário 4º PA'!$E$4:$E$2000='Analítico Cx.'!$B38)*('Diário 4º PA'!$B$4:$B$2000&gt;=F$4)*('Diário 4º PA'!$B$4:$B$2000&lt;=EOMONTH(F$4,0))*('Diário 4º PA'!$F$4:$F$2000))</f>
        <v>0</v>
      </c>
      <c r="G38" s="129">
        <f>SUMPRODUCT(('Diário 1º PA'!$E$4:$E$2011='Analítico Cx.'!$B38)*('Diário 1º PA'!$B$4:$B$2011&gt;=G$4)*('Diário 1º PA'!$B$4:$B$2011&lt;=EOMONTH(G$4,0))*('Diário 1º PA'!$F$4:$F$2011))
+SUMPRODUCT(('Diário 2º PA'!$E$4:$E$1980='Analítico Cx.'!$B38)*('Diário 2º PA'!$B$4:$B$1980&gt;=G$4)*('Diário 2º PA'!$B$4:$B$1980&lt;=EOMONTH(G$4,0))*('Diário 2º PA'!$F$4:$F$1980))
+SUMPRODUCT(('Diário 3º PA'!$E$4:$E$2000='Analítico Cx.'!$B38)*('Diário 3º PA'!$B$4:$B$2000&gt;=G$4)*('Diário 3º PA'!$B$4:$B$2000&lt;=EOMONTH(G$4,0))*('Diário 3º PA'!$F$4:$F$2000))
+SUMPRODUCT(('Diário 4º PA'!$E$4:$E$2000='Analítico Cx.'!$B38)*('Diário 4º PA'!$B$4:$B$2000&gt;=G$4)*('Diário 4º PA'!$B$4:$B$2000&lt;=EOMONTH(G$4,0))*('Diário 4º PA'!$F$4:$F$2000))</f>
        <v>0</v>
      </c>
      <c r="H38" s="129">
        <f>SUMPRODUCT(('Diário 1º PA'!$E$4:$E$2011='Analítico Cx.'!$B38)*('Diário 1º PA'!$B$4:$B$2011&gt;=H$4)*('Diário 1º PA'!$B$4:$B$2011&lt;=EOMONTH(H$4,0))*('Diário 1º PA'!$F$4:$F$2011))
+SUMPRODUCT(('Diário 2º PA'!$E$4:$E$1980='Analítico Cx.'!$B38)*('Diário 2º PA'!$B$4:$B$1980&gt;=H$4)*('Diário 2º PA'!$B$4:$B$1980&lt;=EOMONTH(H$4,0))*('Diário 2º PA'!$F$4:$F$1980))
+SUMPRODUCT(('Diário 3º PA'!$E$4:$E$2000='Analítico Cx.'!$B38)*('Diário 3º PA'!$B$4:$B$2000&gt;=H$4)*('Diário 3º PA'!$B$4:$B$2000&lt;=EOMONTH(H$4,0))*('Diário 3º PA'!$F$4:$F$2000))
+SUMPRODUCT(('Diário 4º PA'!$E$4:$E$2000='Analítico Cx.'!$B38)*('Diário 4º PA'!$B$4:$B$2000&gt;=H$4)*('Diário 4º PA'!$B$4:$B$2000&lt;=EOMONTH(H$4,0))*('Diário 4º PA'!$F$4:$F$2000))</f>
        <v>0</v>
      </c>
      <c r="I38" s="129">
        <f>SUMPRODUCT(('Diário 1º PA'!$E$4:$E$2011='Analítico Cx.'!$B38)*('Diário 1º PA'!$B$4:$B$2011&gt;=I$4)*('Diário 1º PA'!$B$4:$B$2011&lt;=EOMONTH(I$4,0))*('Diário 1º PA'!$F$4:$F$2011))
+SUMPRODUCT(('Diário 2º PA'!$E$4:$E$1980='Analítico Cx.'!$B38)*('Diário 2º PA'!$B$4:$B$1980&gt;=I$4)*('Diário 2º PA'!$B$4:$B$1980&lt;=EOMONTH(I$4,0))*('Diário 2º PA'!$F$4:$F$1980))
+SUMPRODUCT(('Diário 3º PA'!$E$4:$E$2000='Analítico Cx.'!$B38)*('Diário 3º PA'!$B$4:$B$2000&gt;=I$4)*('Diário 3º PA'!$B$4:$B$2000&lt;=EOMONTH(I$4,0))*('Diário 3º PA'!$F$4:$F$2000))
+SUMPRODUCT(('Diário 4º PA'!$E$4:$E$2000='Analítico Cx.'!$B38)*('Diário 4º PA'!$B$4:$B$2000&gt;=I$4)*('Diário 4º PA'!$B$4:$B$2000&lt;=EOMONTH(I$4,0))*('Diário 4º PA'!$F$4:$F$2000))</f>
        <v>0</v>
      </c>
      <c r="J38" s="129">
        <f>SUMPRODUCT(('Diário 1º PA'!$E$4:$E$2011='Analítico Cx.'!$B38)*('Diário 1º PA'!$B$4:$B$2011&gt;=J$4)*('Diário 1º PA'!$B$4:$B$2011&lt;=EOMONTH(J$4,0))*('Diário 1º PA'!$F$4:$F$2011))
+SUMPRODUCT(('Diário 2º PA'!$E$4:$E$1980='Analítico Cx.'!$B38)*('Diário 2º PA'!$B$4:$B$1980&gt;=J$4)*('Diário 2º PA'!$B$4:$B$1980&lt;=EOMONTH(J$4,0))*('Diário 2º PA'!$F$4:$F$1980))
+SUMPRODUCT(('Diário 3º PA'!$E$4:$E$2000='Analítico Cx.'!$B38)*('Diário 3º PA'!$B$4:$B$2000&gt;=J$4)*('Diário 3º PA'!$B$4:$B$2000&lt;=EOMONTH(J$4,0))*('Diário 3º PA'!$F$4:$F$2000))
+SUMPRODUCT(('Diário 4º PA'!$E$4:$E$2000='Analítico Cx.'!$B38)*('Diário 4º PA'!$B$4:$B$2000&gt;=J$4)*('Diário 4º PA'!$B$4:$B$2000&lt;=EOMONTH(J$4,0))*('Diário 4º PA'!$F$4:$F$2000))</f>
        <v>0</v>
      </c>
      <c r="K38" s="129">
        <f>SUMPRODUCT(('Diário 1º PA'!$E$4:$E$2011='Analítico Cx.'!$B38)*('Diário 1º PA'!$B$4:$B$2011&gt;=K$4)*('Diário 1º PA'!$B$4:$B$2011&lt;=EOMONTH(K$4,0))*('Diário 1º PA'!$F$4:$F$2011))
+SUMPRODUCT(('Diário 2º PA'!$E$4:$E$1980='Analítico Cx.'!$B38)*('Diário 2º PA'!$B$4:$B$1980&gt;=K$4)*('Diário 2º PA'!$B$4:$B$1980&lt;=EOMONTH(K$4,0))*('Diário 2º PA'!$F$4:$F$1980))
+SUMPRODUCT(('Diário 3º PA'!$E$4:$E$2000='Analítico Cx.'!$B38)*('Diário 3º PA'!$B$4:$B$2000&gt;=K$4)*('Diário 3º PA'!$B$4:$B$2000&lt;=EOMONTH(K$4,0))*('Diário 3º PA'!$F$4:$F$2000))
+SUMPRODUCT(('Diário 4º PA'!$E$4:$E$2000='Analítico Cx.'!$B38)*('Diário 4º PA'!$B$4:$B$2000&gt;=K$4)*('Diário 4º PA'!$B$4:$B$2000&lt;=EOMONTH(K$4,0))*('Diário 4º PA'!$F$4:$F$2000))</f>
        <v>0</v>
      </c>
      <c r="L38" s="129">
        <f>SUMPRODUCT(('Diário 1º PA'!$E$4:$E$2011='Analítico Cx.'!$B38)*('Diário 1º PA'!$B$4:$B$2011&gt;=L$4)*('Diário 1º PA'!$B$4:$B$2011&lt;=EOMONTH(L$4,0))*('Diário 1º PA'!$F$4:$F$2011))
+SUMPRODUCT(('Diário 2º PA'!$E$4:$E$1980='Analítico Cx.'!$B38)*('Diário 2º PA'!$B$4:$B$1980&gt;=L$4)*('Diário 2º PA'!$B$4:$B$1980&lt;=EOMONTH(L$4,0))*('Diário 2º PA'!$F$4:$F$1980))
+SUMPRODUCT(('Diário 3º PA'!$E$4:$E$2000='Analítico Cx.'!$B38)*('Diário 3º PA'!$B$4:$B$2000&gt;=L$4)*('Diário 3º PA'!$B$4:$B$2000&lt;=EOMONTH(L$4,0))*('Diário 3º PA'!$F$4:$F$2000))
+SUMPRODUCT(('Diário 4º PA'!$E$4:$E$2000='Analítico Cx.'!$B38)*('Diário 4º PA'!$B$4:$B$2000&gt;=L$4)*('Diário 4º PA'!$B$4:$B$2000&lt;=EOMONTH(L$4,0))*('Diário 4º PA'!$F$4:$F$2000))</f>
        <v>0</v>
      </c>
      <c r="M38" s="129">
        <f>SUMPRODUCT(('Diário 1º PA'!$E$4:$E$2011='Analítico Cx.'!$B38)*('Diário 1º PA'!$B$4:$B$2011&gt;=M$4)*('Diário 1º PA'!$B$4:$B$2011&lt;=EOMONTH(M$4,0))*('Diário 1º PA'!$F$4:$F$2011))
+SUMPRODUCT(('Diário 2º PA'!$E$4:$E$1980='Analítico Cx.'!$B38)*('Diário 2º PA'!$B$4:$B$1980&gt;=M$4)*('Diário 2º PA'!$B$4:$B$1980&lt;=EOMONTH(M$4,0))*('Diário 2º PA'!$F$4:$F$1980))
+SUMPRODUCT(('Diário 3º PA'!$E$4:$E$2000='Analítico Cx.'!$B38)*('Diário 3º PA'!$B$4:$B$2000&gt;=M$4)*('Diário 3º PA'!$B$4:$B$2000&lt;=EOMONTH(M$4,0))*('Diário 3º PA'!$F$4:$F$2000))
+SUMPRODUCT(('Diário 4º PA'!$E$4:$E$2000='Analítico Cx.'!$B38)*('Diário 4º PA'!$B$4:$B$2000&gt;=M$4)*('Diário 4º PA'!$B$4:$B$2000&lt;=EOMONTH(M$4,0))*('Diário 4º PA'!$F$4:$F$2000))</f>
        <v>0</v>
      </c>
      <c r="N38" s="129">
        <f>SUMPRODUCT(('Diário 1º PA'!$E$4:$E$2011='Analítico Cx.'!$B38)*('Diário 1º PA'!$B$4:$B$2011&gt;=N$4)*('Diário 1º PA'!$B$4:$B$2011&lt;=EOMONTH(N$4,0))*('Diário 1º PA'!$F$4:$F$2011))
+SUMPRODUCT(('Diário 2º PA'!$E$4:$E$1980='Analítico Cx.'!$B38)*('Diário 2º PA'!$B$4:$B$1980&gt;=N$4)*('Diário 2º PA'!$B$4:$B$1980&lt;=EOMONTH(N$4,0))*('Diário 2º PA'!$F$4:$F$1980))
+SUMPRODUCT(('Diário 3º PA'!$E$4:$E$2000='Analítico Cx.'!$B38)*('Diário 3º PA'!$B$4:$B$2000&gt;=N$4)*('Diário 3º PA'!$B$4:$B$2000&lt;=EOMONTH(N$4,0))*('Diário 3º PA'!$F$4:$F$2000))
+SUMPRODUCT(('Diário 4º PA'!$E$4:$E$2000='Analítico Cx.'!$B38)*('Diário 4º PA'!$B$4:$B$2000&gt;=N$4)*('Diário 4º PA'!$B$4:$B$2000&lt;=EOMONTH(N$4,0))*('Diário 4º PA'!$F$4:$F$2000))</f>
        <v>0</v>
      </c>
      <c r="O38" s="179">
        <f t="shared" si="13"/>
        <v>0</v>
      </c>
      <c r="P38" s="180">
        <f t="shared" si="14"/>
        <v>0</v>
      </c>
      <c r="Q38" s="154"/>
      <c r="R38" s="154"/>
      <c r="S38" s="154"/>
      <c r="T38" s="154"/>
      <c r="U38" s="154"/>
      <c r="V38" s="154"/>
      <c r="W38" s="154"/>
      <c r="X38" s="154"/>
      <c r="Y38" s="154"/>
      <c r="Z38" s="154"/>
    </row>
    <row r="39" spans="1:26" ht="23.25" customHeight="1" x14ac:dyDescent="0.2">
      <c r="A39" s="199" t="s">
        <v>183</v>
      </c>
      <c r="B39" s="63" t="s">
        <v>184</v>
      </c>
      <c r="C39" s="129">
        <f>SUMPRODUCT(('Diário 1º PA'!$E$4:$E$2011='Analítico Cx.'!$B39)*('Diário 1º PA'!$B$4:$B$2011&gt;=C$4)*('Diário 1º PA'!$B$4:$B$2011&lt;=EOMONTH(C$4,0))*('Diário 1º PA'!$F$4:$F$2011))
+SUMPRODUCT(('Diário 2º PA'!$E$4:$E$1980='Analítico Cx.'!$B39)*('Diário 2º PA'!$B$4:$B$1980&gt;=C$4)*('Diário 2º PA'!$B$4:$B$1980&lt;=EOMONTH(C$4,0))*('Diário 2º PA'!$F$4:$F$1980))
+SUMPRODUCT(('Diário 3º PA'!$E$4:$E$2000='Analítico Cx.'!$B39)*('Diário 3º PA'!$B$4:$B$2000&gt;=C$4)*('Diário 3º PA'!$B$4:$B$2000&lt;=EOMONTH(C$4,0))*('Diário 3º PA'!$F$4:$F$2000))
+SUMPRODUCT(('Diário 4º PA'!$E$4:$E$2000='Analítico Cx.'!$B39)*('Diário 4º PA'!$B$4:$B$2000&gt;=C$4)*('Diário 4º PA'!$B$4:$B$2000&lt;=EOMONTH(C$4,0))*('Diário 4º PA'!$F$4:$F$2000))</f>
        <v>0</v>
      </c>
      <c r="D39" s="129">
        <f>SUMPRODUCT(('Diário 1º PA'!$E$4:$E$2011='Analítico Cx.'!$B39)*('Diário 1º PA'!$B$4:$B$2011&gt;=D$4)*('Diário 1º PA'!$B$4:$B$2011&lt;=EOMONTH(D$4,0))*('Diário 1º PA'!$F$4:$F$2011))
+SUMPRODUCT(('Diário 2º PA'!$E$4:$E$1980='Analítico Cx.'!$B39)*('Diário 2º PA'!$B$4:$B$1980&gt;=D$4)*('Diário 2º PA'!$B$4:$B$1980&lt;=EOMONTH(D$4,0))*('Diário 2º PA'!$F$4:$F$1980))
+SUMPRODUCT(('Diário 3º PA'!$E$4:$E$2000='Analítico Cx.'!$B39)*('Diário 3º PA'!$B$4:$B$2000&gt;=D$4)*('Diário 3º PA'!$B$4:$B$2000&lt;=EOMONTH(D$4,0))*('Diário 3º PA'!$F$4:$F$2000))
+SUMPRODUCT(('Diário 4º PA'!$E$4:$E$2000='Analítico Cx.'!$B39)*('Diário 4º PA'!$B$4:$B$2000&gt;=D$4)*('Diário 4º PA'!$B$4:$B$2000&lt;=EOMONTH(D$4,0))*('Diário 4º PA'!$F$4:$F$2000))</f>
        <v>0</v>
      </c>
      <c r="E39" s="129">
        <f>SUMPRODUCT(('Diário 1º PA'!$E$4:$E$2011='Analítico Cx.'!$B39)*('Diário 1º PA'!$B$4:$B$2011&gt;=E$4)*('Diário 1º PA'!$B$4:$B$2011&lt;=EOMONTH(E$4,0))*('Diário 1º PA'!$F$4:$F$2011))
+SUMPRODUCT(('Diário 2º PA'!$E$4:$E$1980='Analítico Cx.'!$B39)*('Diário 2º PA'!$B$4:$B$1980&gt;=E$4)*('Diário 2º PA'!$B$4:$B$1980&lt;=EOMONTH(E$4,0))*('Diário 2º PA'!$F$4:$F$1980))
+SUMPRODUCT(('Diário 3º PA'!$E$4:$E$2000='Analítico Cx.'!$B39)*('Diário 3º PA'!$B$4:$B$2000&gt;=E$4)*('Diário 3º PA'!$B$4:$B$2000&lt;=EOMONTH(E$4,0))*('Diário 3º PA'!$F$4:$F$2000))
+SUMPRODUCT(('Diário 4º PA'!$E$4:$E$2000='Analítico Cx.'!$B39)*('Diário 4º PA'!$B$4:$B$2000&gt;=E$4)*('Diário 4º PA'!$B$4:$B$2000&lt;=EOMONTH(E$4,0))*('Diário 4º PA'!$F$4:$F$2000))</f>
        <v>0</v>
      </c>
      <c r="F39" s="129">
        <f>SUMPRODUCT(('Diário 1º PA'!$E$4:$E$2011='Analítico Cx.'!$B39)*('Diário 1º PA'!$B$4:$B$2011&gt;=F$4)*('Diário 1º PA'!$B$4:$B$2011&lt;=EOMONTH(F$4,0))*('Diário 1º PA'!$F$4:$F$2011))
+SUMPRODUCT(('Diário 2º PA'!$E$4:$E$1980='Analítico Cx.'!$B39)*('Diário 2º PA'!$B$4:$B$1980&gt;=F$4)*('Diário 2º PA'!$B$4:$B$1980&lt;=EOMONTH(F$4,0))*('Diário 2º PA'!$F$4:$F$1980))
+SUMPRODUCT(('Diário 3º PA'!$E$4:$E$2000='Analítico Cx.'!$B39)*('Diário 3º PA'!$B$4:$B$2000&gt;=F$4)*('Diário 3º PA'!$B$4:$B$2000&lt;=EOMONTH(F$4,0))*('Diário 3º PA'!$F$4:$F$2000))
+SUMPRODUCT(('Diário 4º PA'!$E$4:$E$2000='Analítico Cx.'!$B39)*('Diário 4º PA'!$B$4:$B$2000&gt;=F$4)*('Diário 4º PA'!$B$4:$B$2000&lt;=EOMONTH(F$4,0))*('Diário 4º PA'!$F$4:$F$2000))</f>
        <v>0</v>
      </c>
      <c r="G39" s="129">
        <f>SUMPRODUCT(('Diário 1º PA'!$E$4:$E$2011='Analítico Cx.'!$B39)*('Diário 1º PA'!$B$4:$B$2011&gt;=G$4)*('Diário 1º PA'!$B$4:$B$2011&lt;=EOMONTH(G$4,0))*('Diário 1º PA'!$F$4:$F$2011))
+SUMPRODUCT(('Diário 2º PA'!$E$4:$E$1980='Analítico Cx.'!$B39)*('Diário 2º PA'!$B$4:$B$1980&gt;=G$4)*('Diário 2º PA'!$B$4:$B$1980&lt;=EOMONTH(G$4,0))*('Diário 2º PA'!$F$4:$F$1980))
+SUMPRODUCT(('Diário 3º PA'!$E$4:$E$2000='Analítico Cx.'!$B39)*('Diário 3º PA'!$B$4:$B$2000&gt;=G$4)*('Diário 3º PA'!$B$4:$B$2000&lt;=EOMONTH(G$4,0))*('Diário 3º PA'!$F$4:$F$2000))
+SUMPRODUCT(('Diário 4º PA'!$E$4:$E$2000='Analítico Cx.'!$B39)*('Diário 4º PA'!$B$4:$B$2000&gt;=G$4)*('Diário 4º PA'!$B$4:$B$2000&lt;=EOMONTH(G$4,0))*('Diário 4º PA'!$F$4:$F$2000))</f>
        <v>0</v>
      </c>
      <c r="H39" s="129">
        <f>SUMPRODUCT(('Diário 1º PA'!$E$4:$E$2011='Analítico Cx.'!$B39)*('Diário 1º PA'!$B$4:$B$2011&gt;=H$4)*('Diário 1º PA'!$B$4:$B$2011&lt;=EOMONTH(H$4,0))*('Diário 1º PA'!$F$4:$F$2011))
+SUMPRODUCT(('Diário 2º PA'!$E$4:$E$1980='Analítico Cx.'!$B39)*('Diário 2º PA'!$B$4:$B$1980&gt;=H$4)*('Diário 2º PA'!$B$4:$B$1980&lt;=EOMONTH(H$4,0))*('Diário 2º PA'!$F$4:$F$1980))
+SUMPRODUCT(('Diário 3º PA'!$E$4:$E$2000='Analítico Cx.'!$B39)*('Diário 3º PA'!$B$4:$B$2000&gt;=H$4)*('Diário 3º PA'!$B$4:$B$2000&lt;=EOMONTH(H$4,0))*('Diário 3º PA'!$F$4:$F$2000))
+SUMPRODUCT(('Diário 4º PA'!$E$4:$E$2000='Analítico Cx.'!$B39)*('Diário 4º PA'!$B$4:$B$2000&gt;=H$4)*('Diário 4º PA'!$B$4:$B$2000&lt;=EOMONTH(H$4,0))*('Diário 4º PA'!$F$4:$F$2000))</f>
        <v>0</v>
      </c>
      <c r="I39" s="129">
        <f>SUMPRODUCT(('Diário 1º PA'!$E$4:$E$2011='Analítico Cx.'!$B39)*('Diário 1º PA'!$B$4:$B$2011&gt;=I$4)*('Diário 1º PA'!$B$4:$B$2011&lt;=EOMONTH(I$4,0))*('Diário 1º PA'!$F$4:$F$2011))
+SUMPRODUCT(('Diário 2º PA'!$E$4:$E$1980='Analítico Cx.'!$B39)*('Diário 2º PA'!$B$4:$B$1980&gt;=I$4)*('Diário 2º PA'!$B$4:$B$1980&lt;=EOMONTH(I$4,0))*('Diário 2º PA'!$F$4:$F$1980))
+SUMPRODUCT(('Diário 3º PA'!$E$4:$E$2000='Analítico Cx.'!$B39)*('Diário 3º PA'!$B$4:$B$2000&gt;=I$4)*('Diário 3º PA'!$B$4:$B$2000&lt;=EOMONTH(I$4,0))*('Diário 3º PA'!$F$4:$F$2000))
+SUMPRODUCT(('Diário 4º PA'!$E$4:$E$2000='Analítico Cx.'!$B39)*('Diário 4º PA'!$B$4:$B$2000&gt;=I$4)*('Diário 4º PA'!$B$4:$B$2000&lt;=EOMONTH(I$4,0))*('Diário 4º PA'!$F$4:$F$2000))</f>
        <v>0</v>
      </c>
      <c r="J39" s="129">
        <f>SUMPRODUCT(('Diário 1º PA'!$E$4:$E$2011='Analítico Cx.'!$B39)*('Diário 1º PA'!$B$4:$B$2011&gt;=J$4)*('Diário 1º PA'!$B$4:$B$2011&lt;=EOMONTH(J$4,0))*('Diário 1º PA'!$F$4:$F$2011))
+SUMPRODUCT(('Diário 2º PA'!$E$4:$E$1980='Analítico Cx.'!$B39)*('Diário 2º PA'!$B$4:$B$1980&gt;=J$4)*('Diário 2º PA'!$B$4:$B$1980&lt;=EOMONTH(J$4,0))*('Diário 2º PA'!$F$4:$F$1980))
+SUMPRODUCT(('Diário 3º PA'!$E$4:$E$2000='Analítico Cx.'!$B39)*('Diário 3º PA'!$B$4:$B$2000&gt;=J$4)*('Diário 3º PA'!$B$4:$B$2000&lt;=EOMONTH(J$4,0))*('Diário 3º PA'!$F$4:$F$2000))
+SUMPRODUCT(('Diário 4º PA'!$E$4:$E$2000='Analítico Cx.'!$B39)*('Diário 4º PA'!$B$4:$B$2000&gt;=J$4)*('Diário 4º PA'!$B$4:$B$2000&lt;=EOMONTH(J$4,0))*('Diário 4º PA'!$F$4:$F$2000))</f>
        <v>0</v>
      </c>
      <c r="K39" s="129">
        <f>SUMPRODUCT(('Diário 1º PA'!$E$4:$E$2011='Analítico Cx.'!$B39)*('Diário 1º PA'!$B$4:$B$2011&gt;=K$4)*('Diário 1º PA'!$B$4:$B$2011&lt;=EOMONTH(K$4,0))*('Diário 1º PA'!$F$4:$F$2011))
+SUMPRODUCT(('Diário 2º PA'!$E$4:$E$1980='Analítico Cx.'!$B39)*('Diário 2º PA'!$B$4:$B$1980&gt;=K$4)*('Diário 2º PA'!$B$4:$B$1980&lt;=EOMONTH(K$4,0))*('Diário 2º PA'!$F$4:$F$1980))
+SUMPRODUCT(('Diário 3º PA'!$E$4:$E$2000='Analítico Cx.'!$B39)*('Diário 3º PA'!$B$4:$B$2000&gt;=K$4)*('Diário 3º PA'!$B$4:$B$2000&lt;=EOMONTH(K$4,0))*('Diário 3º PA'!$F$4:$F$2000))
+SUMPRODUCT(('Diário 4º PA'!$E$4:$E$2000='Analítico Cx.'!$B39)*('Diário 4º PA'!$B$4:$B$2000&gt;=K$4)*('Diário 4º PA'!$B$4:$B$2000&lt;=EOMONTH(K$4,0))*('Diário 4º PA'!$F$4:$F$2000))</f>
        <v>0</v>
      </c>
      <c r="L39" s="129">
        <f>SUMPRODUCT(('Diário 1º PA'!$E$4:$E$2011='Analítico Cx.'!$B39)*('Diário 1º PA'!$B$4:$B$2011&gt;=L$4)*('Diário 1º PA'!$B$4:$B$2011&lt;=EOMONTH(L$4,0))*('Diário 1º PA'!$F$4:$F$2011))
+SUMPRODUCT(('Diário 2º PA'!$E$4:$E$1980='Analítico Cx.'!$B39)*('Diário 2º PA'!$B$4:$B$1980&gt;=L$4)*('Diário 2º PA'!$B$4:$B$1980&lt;=EOMONTH(L$4,0))*('Diário 2º PA'!$F$4:$F$1980))
+SUMPRODUCT(('Diário 3º PA'!$E$4:$E$2000='Analítico Cx.'!$B39)*('Diário 3º PA'!$B$4:$B$2000&gt;=L$4)*('Diário 3º PA'!$B$4:$B$2000&lt;=EOMONTH(L$4,0))*('Diário 3º PA'!$F$4:$F$2000))
+SUMPRODUCT(('Diário 4º PA'!$E$4:$E$2000='Analítico Cx.'!$B39)*('Diário 4º PA'!$B$4:$B$2000&gt;=L$4)*('Diário 4º PA'!$B$4:$B$2000&lt;=EOMONTH(L$4,0))*('Diário 4º PA'!$F$4:$F$2000))</f>
        <v>0</v>
      </c>
      <c r="M39" s="129">
        <f>SUMPRODUCT(('Diário 1º PA'!$E$4:$E$2011='Analítico Cx.'!$B39)*('Diário 1º PA'!$B$4:$B$2011&gt;=M$4)*('Diário 1º PA'!$B$4:$B$2011&lt;=EOMONTH(M$4,0))*('Diário 1º PA'!$F$4:$F$2011))
+SUMPRODUCT(('Diário 2º PA'!$E$4:$E$1980='Analítico Cx.'!$B39)*('Diário 2º PA'!$B$4:$B$1980&gt;=M$4)*('Diário 2º PA'!$B$4:$B$1980&lt;=EOMONTH(M$4,0))*('Diário 2º PA'!$F$4:$F$1980))
+SUMPRODUCT(('Diário 3º PA'!$E$4:$E$2000='Analítico Cx.'!$B39)*('Diário 3º PA'!$B$4:$B$2000&gt;=M$4)*('Diário 3º PA'!$B$4:$B$2000&lt;=EOMONTH(M$4,0))*('Diário 3º PA'!$F$4:$F$2000))
+SUMPRODUCT(('Diário 4º PA'!$E$4:$E$2000='Analítico Cx.'!$B39)*('Diário 4º PA'!$B$4:$B$2000&gt;=M$4)*('Diário 4º PA'!$B$4:$B$2000&lt;=EOMONTH(M$4,0))*('Diário 4º PA'!$F$4:$F$2000))</f>
        <v>0</v>
      </c>
      <c r="N39" s="129">
        <f>SUMPRODUCT(('Diário 1º PA'!$E$4:$E$2011='Analítico Cx.'!$B39)*('Diário 1º PA'!$B$4:$B$2011&gt;=N$4)*('Diário 1º PA'!$B$4:$B$2011&lt;=EOMONTH(N$4,0))*('Diário 1º PA'!$F$4:$F$2011))
+SUMPRODUCT(('Diário 2º PA'!$E$4:$E$1980='Analítico Cx.'!$B39)*('Diário 2º PA'!$B$4:$B$1980&gt;=N$4)*('Diário 2º PA'!$B$4:$B$1980&lt;=EOMONTH(N$4,0))*('Diário 2º PA'!$F$4:$F$1980))
+SUMPRODUCT(('Diário 3º PA'!$E$4:$E$2000='Analítico Cx.'!$B39)*('Diário 3º PA'!$B$4:$B$2000&gt;=N$4)*('Diário 3º PA'!$B$4:$B$2000&lt;=EOMONTH(N$4,0))*('Diário 3º PA'!$F$4:$F$2000))
+SUMPRODUCT(('Diário 4º PA'!$E$4:$E$2000='Analítico Cx.'!$B39)*('Diário 4º PA'!$B$4:$B$2000&gt;=N$4)*('Diário 4º PA'!$B$4:$B$2000&lt;=EOMONTH(N$4,0))*('Diário 4º PA'!$F$4:$F$2000))</f>
        <v>0</v>
      </c>
      <c r="O39" s="179">
        <f t="shared" si="13"/>
        <v>0</v>
      </c>
      <c r="P39" s="180">
        <f t="shared" si="14"/>
        <v>0</v>
      </c>
      <c r="Q39" s="154"/>
      <c r="R39" s="154"/>
      <c r="S39" s="154"/>
      <c r="T39" s="154"/>
      <c r="U39" s="154"/>
      <c r="V39" s="154"/>
      <c r="W39" s="154"/>
      <c r="X39" s="154"/>
      <c r="Y39" s="154"/>
      <c r="Z39" s="154"/>
    </row>
    <row r="40" spans="1:26" ht="23.25" customHeight="1" x14ac:dyDescent="0.2">
      <c r="A40" s="199" t="s">
        <v>185</v>
      </c>
      <c r="B40" s="63" t="s">
        <v>186</v>
      </c>
      <c r="C40" s="129">
        <f>SUMPRODUCT(('Diário 1º PA'!$E$4:$E$2011='Analítico Cx.'!$B40)*('Diário 1º PA'!$B$4:$B$2011&gt;=C$4)*('Diário 1º PA'!$B$4:$B$2011&lt;=EOMONTH(C$4,0))*('Diário 1º PA'!$F$4:$F$2011))
+SUMPRODUCT(('Diário 2º PA'!$E$4:$E$1980='Analítico Cx.'!$B40)*('Diário 2º PA'!$B$4:$B$1980&gt;=C$4)*('Diário 2º PA'!$B$4:$B$1980&lt;=EOMONTH(C$4,0))*('Diário 2º PA'!$F$4:$F$1980))
+SUMPRODUCT(('Diário 3º PA'!$E$4:$E$2000='Analítico Cx.'!$B40)*('Diário 3º PA'!$B$4:$B$2000&gt;=C$4)*('Diário 3º PA'!$B$4:$B$2000&lt;=EOMONTH(C$4,0))*('Diário 3º PA'!$F$4:$F$2000))
+SUMPRODUCT(('Diário 4º PA'!$E$4:$E$2000='Analítico Cx.'!$B40)*('Diário 4º PA'!$B$4:$B$2000&gt;=C$4)*('Diário 4º PA'!$B$4:$B$2000&lt;=EOMONTH(C$4,0))*('Diário 4º PA'!$F$4:$F$2000))</f>
        <v>0</v>
      </c>
      <c r="D40" s="129">
        <f>SUMPRODUCT(('Diário 1º PA'!$E$4:$E$2011='Analítico Cx.'!$B40)*('Diário 1º PA'!$B$4:$B$2011&gt;=D$4)*('Diário 1º PA'!$B$4:$B$2011&lt;=EOMONTH(D$4,0))*('Diário 1º PA'!$F$4:$F$2011))
+SUMPRODUCT(('Diário 2º PA'!$E$4:$E$1980='Analítico Cx.'!$B40)*('Diário 2º PA'!$B$4:$B$1980&gt;=D$4)*('Diário 2º PA'!$B$4:$B$1980&lt;=EOMONTH(D$4,0))*('Diário 2º PA'!$F$4:$F$1980))
+SUMPRODUCT(('Diário 3º PA'!$E$4:$E$2000='Analítico Cx.'!$B40)*('Diário 3º PA'!$B$4:$B$2000&gt;=D$4)*('Diário 3º PA'!$B$4:$B$2000&lt;=EOMONTH(D$4,0))*('Diário 3º PA'!$F$4:$F$2000))
+SUMPRODUCT(('Diário 4º PA'!$E$4:$E$2000='Analítico Cx.'!$B40)*('Diário 4º PA'!$B$4:$B$2000&gt;=D$4)*('Diário 4º PA'!$B$4:$B$2000&lt;=EOMONTH(D$4,0))*('Diário 4º PA'!$F$4:$F$2000))</f>
        <v>0</v>
      </c>
      <c r="E40" s="129">
        <f>SUMPRODUCT(('Diário 1º PA'!$E$4:$E$2011='Analítico Cx.'!$B40)*('Diário 1º PA'!$B$4:$B$2011&gt;=E$4)*('Diário 1º PA'!$B$4:$B$2011&lt;=EOMONTH(E$4,0))*('Diário 1º PA'!$F$4:$F$2011))
+SUMPRODUCT(('Diário 2º PA'!$E$4:$E$1980='Analítico Cx.'!$B40)*('Diário 2º PA'!$B$4:$B$1980&gt;=E$4)*('Diário 2º PA'!$B$4:$B$1980&lt;=EOMONTH(E$4,0))*('Diário 2º PA'!$F$4:$F$1980))
+SUMPRODUCT(('Diário 3º PA'!$E$4:$E$2000='Analítico Cx.'!$B40)*('Diário 3º PA'!$B$4:$B$2000&gt;=E$4)*('Diário 3º PA'!$B$4:$B$2000&lt;=EOMONTH(E$4,0))*('Diário 3º PA'!$F$4:$F$2000))
+SUMPRODUCT(('Diário 4º PA'!$E$4:$E$2000='Analítico Cx.'!$B40)*('Diário 4º PA'!$B$4:$B$2000&gt;=E$4)*('Diário 4º PA'!$B$4:$B$2000&lt;=EOMONTH(E$4,0))*('Diário 4º PA'!$F$4:$F$2000))</f>
        <v>0</v>
      </c>
      <c r="F40" s="129">
        <f>SUMPRODUCT(('Diário 1º PA'!$E$4:$E$2011='Analítico Cx.'!$B40)*('Diário 1º PA'!$B$4:$B$2011&gt;=F$4)*('Diário 1º PA'!$B$4:$B$2011&lt;=EOMONTH(F$4,0))*('Diário 1º PA'!$F$4:$F$2011))
+SUMPRODUCT(('Diário 2º PA'!$E$4:$E$1980='Analítico Cx.'!$B40)*('Diário 2º PA'!$B$4:$B$1980&gt;=F$4)*('Diário 2º PA'!$B$4:$B$1980&lt;=EOMONTH(F$4,0))*('Diário 2º PA'!$F$4:$F$1980))
+SUMPRODUCT(('Diário 3º PA'!$E$4:$E$2000='Analítico Cx.'!$B40)*('Diário 3º PA'!$B$4:$B$2000&gt;=F$4)*('Diário 3º PA'!$B$4:$B$2000&lt;=EOMONTH(F$4,0))*('Diário 3º PA'!$F$4:$F$2000))
+SUMPRODUCT(('Diário 4º PA'!$E$4:$E$2000='Analítico Cx.'!$B40)*('Diário 4º PA'!$B$4:$B$2000&gt;=F$4)*('Diário 4º PA'!$B$4:$B$2000&lt;=EOMONTH(F$4,0))*('Diário 4º PA'!$F$4:$F$2000))</f>
        <v>0</v>
      </c>
      <c r="G40" s="129">
        <f>SUMPRODUCT(('Diário 1º PA'!$E$4:$E$2011='Analítico Cx.'!$B40)*('Diário 1º PA'!$B$4:$B$2011&gt;=G$4)*('Diário 1º PA'!$B$4:$B$2011&lt;=EOMONTH(G$4,0))*('Diário 1º PA'!$F$4:$F$2011))
+SUMPRODUCT(('Diário 2º PA'!$E$4:$E$1980='Analítico Cx.'!$B40)*('Diário 2º PA'!$B$4:$B$1980&gt;=G$4)*('Diário 2º PA'!$B$4:$B$1980&lt;=EOMONTH(G$4,0))*('Diário 2º PA'!$F$4:$F$1980))
+SUMPRODUCT(('Diário 3º PA'!$E$4:$E$2000='Analítico Cx.'!$B40)*('Diário 3º PA'!$B$4:$B$2000&gt;=G$4)*('Diário 3º PA'!$B$4:$B$2000&lt;=EOMONTH(G$4,0))*('Diário 3º PA'!$F$4:$F$2000))
+SUMPRODUCT(('Diário 4º PA'!$E$4:$E$2000='Analítico Cx.'!$B40)*('Diário 4º PA'!$B$4:$B$2000&gt;=G$4)*('Diário 4º PA'!$B$4:$B$2000&lt;=EOMONTH(G$4,0))*('Diário 4º PA'!$F$4:$F$2000))</f>
        <v>0</v>
      </c>
      <c r="H40" s="129">
        <f>SUMPRODUCT(('Diário 1º PA'!$E$4:$E$2011='Analítico Cx.'!$B40)*('Diário 1º PA'!$B$4:$B$2011&gt;=H$4)*('Diário 1º PA'!$B$4:$B$2011&lt;=EOMONTH(H$4,0))*('Diário 1º PA'!$F$4:$F$2011))
+SUMPRODUCT(('Diário 2º PA'!$E$4:$E$1980='Analítico Cx.'!$B40)*('Diário 2º PA'!$B$4:$B$1980&gt;=H$4)*('Diário 2º PA'!$B$4:$B$1980&lt;=EOMONTH(H$4,0))*('Diário 2º PA'!$F$4:$F$1980))
+SUMPRODUCT(('Diário 3º PA'!$E$4:$E$2000='Analítico Cx.'!$B40)*('Diário 3º PA'!$B$4:$B$2000&gt;=H$4)*('Diário 3º PA'!$B$4:$B$2000&lt;=EOMONTH(H$4,0))*('Diário 3º PA'!$F$4:$F$2000))
+SUMPRODUCT(('Diário 4º PA'!$E$4:$E$2000='Analítico Cx.'!$B40)*('Diário 4º PA'!$B$4:$B$2000&gt;=H$4)*('Diário 4º PA'!$B$4:$B$2000&lt;=EOMONTH(H$4,0))*('Diário 4º PA'!$F$4:$F$2000))</f>
        <v>0</v>
      </c>
      <c r="I40" s="129">
        <f>SUMPRODUCT(('Diário 1º PA'!$E$4:$E$2011='Analítico Cx.'!$B40)*('Diário 1º PA'!$B$4:$B$2011&gt;=I$4)*('Diário 1º PA'!$B$4:$B$2011&lt;=EOMONTH(I$4,0))*('Diário 1º PA'!$F$4:$F$2011))
+SUMPRODUCT(('Diário 2º PA'!$E$4:$E$1980='Analítico Cx.'!$B40)*('Diário 2º PA'!$B$4:$B$1980&gt;=I$4)*('Diário 2º PA'!$B$4:$B$1980&lt;=EOMONTH(I$4,0))*('Diário 2º PA'!$F$4:$F$1980))
+SUMPRODUCT(('Diário 3º PA'!$E$4:$E$2000='Analítico Cx.'!$B40)*('Diário 3º PA'!$B$4:$B$2000&gt;=I$4)*('Diário 3º PA'!$B$4:$B$2000&lt;=EOMONTH(I$4,0))*('Diário 3º PA'!$F$4:$F$2000))
+SUMPRODUCT(('Diário 4º PA'!$E$4:$E$2000='Analítico Cx.'!$B40)*('Diário 4º PA'!$B$4:$B$2000&gt;=I$4)*('Diário 4º PA'!$B$4:$B$2000&lt;=EOMONTH(I$4,0))*('Diário 4º PA'!$F$4:$F$2000))</f>
        <v>0</v>
      </c>
      <c r="J40" s="129">
        <f>SUMPRODUCT(('Diário 1º PA'!$E$4:$E$2011='Analítico Cx.'!$B40)*('Diário 1º PA'!$B$4:$B$2011&gt;=J$4)*('Diário 1º PA'!$B$4:$B$2011&lt;=EOMONTH(J$4,0))*('Diário 1º PA'!$F$4:$F$2011))
+SUMPRODUCT(('Diário 2º PA'!$E$4:$E$1980='Analítico Cx.'!$B40)*('Diário 2º PA'!$B$4:$B$1980&gt;=J$4)*('Diário 2º PA'!$B$4:$B$1980&lt;=EOMONTH(J$4,0))*('Diário 2º PA'!$F$4:$F$1980))
+SUMPRODUCT(('Diário 3º PA'!$E$4:$E$2000='Analítico Cx.'!$B40)*('Diário 3º PA'!$B$4:$B$2000&gt;=J$4)*('Diário 3º PA'!$B$4:$B$2000&lt;=EOMONTH(J$4,0))*('Diário 3º PA'!$F$4:$F$2000))
+SUMPRODUCT(('Diário 4º PA'!$E$4:$E$2000='Analítico Cx.'!$B40)*('Diário 4º PA'!$B$4:$B$2000&gt;=J$4)*('Diário 4º PA'!$B$4:$B$2000&lt;=EOMONTH(J$4,0))*('Diário 4º PA'!$F$4:$F$2000))</f>
        <v>0</v>
      </c>
      <c r="K40" s="129">
        <f>SUMPRODUCT(('Diário 1º PA'!$E$4:$E$2011='Analítico Cx.'!$B40)*('Diário 1º PA'!$B$4:$B$2011&gt;=K$4)*('Diário 1º PA'!$B$4:$B$2011&lt;=EOMONTH(K$4,0))*('Diário 1º PA'!$F$4:$F$2011))
+SUMPRODUCT(('Diário 2º PA'!$E$4:$E$1980='Analítico Cx.'!$B40)*('Diário 2º PA'!$B$4:$B$1980&gt;=K$4)*('Diário 2º PA'!$B$4:$B$1980&lt;=EOMONTH(K$4,0))*('Diário 2º PA'!$F$4:$F$1980))
+SUMPRODUCT(('Diário 3º PA'!$E$4:$E$2000='Analítico Cx.'!$B40)*('Diário 3º PA'!$B$4:$B$2000&gt;=K$4)*('Diário 3º PA'!$B$4:$B$2000&lt;=EOMONTH(K$4,0))*('Diário 3º PA'!$F$4:$F$2000))
+SUMPRODUCT(('Diário 4º PA'!$E$4:$E$2000='Analítico Cx.'!$B40)*('Diário 4º PA'!$B$4:$B$2000&gt;=K$4)*('Diário 4º PA'!$B$4:$B$2000&lt;=EOMONTH(K$4,0))*('Diário 4º PA'!$F$4:$F$2000))</f>
        <v>0</v>
      </c>
      <c r="L40" s="129">
        <f>SUMPRODUCT(('Diário 1º PA'!$E$4:$E$2011='Analítico Cx.'!$B40)*('Diário 1º PA'!$B$4:$B$2011&gt;=L$4)*('Diário 1º PA'!$B$4:$B$2011&lt;=EOMONTH(L$4,0))*('Diário 1º PA'!$F$4:$F$2011))
+SUMPRODUCT(('Diário 2º PA'!$E$4:$E$1980='Analítico Cx.'!$B40)*('Diário 2º PA'!$B$4:$B$1980&gt;=L$4)*('Diário 2º PA'!$B$4:$B$1980&lt;=EOMONTH(L$4,0))*('Diário 2º PA'!$F$4:$F$1980))
+SUMPRODUCT(('Diário 3º PA'!$E$4:$E$2000='Analítico Cx.'!$B40)*('Diário 3º PA'!$B$4:$B$2000&gt;=L$4)*('Diário 3º PA'!$B$4:$B$2000&lt;=EOMONTH(L$4,0))*('Diário 3º PA'!$F$4:$F$2000))
+SUMPRODUCT(('Diário 4º PA'!$E$4:$E$2000='Analítico Cx.'!$B40)*('Diário 4º PA'!$B$4:$B$2000&gt;=L$4)*('Diário 4º PA'!$B$4:$B$2000&lt;=EOMONTH(L$4,0))*('Diário 4º PA'!$F$4:$F$2000))</f>
        <v>0</v>
      </c>
      <c r="M40" s="129">
        <f>SUMPRODUCT(('Diário 1º PA'!$E$4:$E$2011='Analítico Cx.'!$B40)*('Diário 1º PA'!$B$4:$B$2011&gt;=M$4)*('Diário 1º PA'!$B$4:$B$2011&lt;=EOMONTH(M$4,0))*('Diário 1º PA'!$F$4:$F$2011))
+SUMPRODUCT(('Diário 2º PA'!$E$4:$E$1980='Analítico Cx.'!$B40)*('Diário 2º PA'!$B$4:$B$1980&gt;=M$4)*('Diário 2º PA'!$B$4:$B$1980&lt;=EOMONTH(M$4,0))*('Diário 2º PA'!$F$4:$F$1980))
+SUMPRODUCT(('Diário 3º PA'!$E$4:$E$2000='Analítico Cx.'!$B40)*('Diário 3º PA'!$B$4:$B$2000&gt;=M$4)*('Diário 3º PA'!$B$4:$B$2000&lt;=EOMONTH(M$4,0))*('Diário 3º PA'!$F$4:$F$2000))
+SUMPRODUCT(('Diário 4º PA'!$E$4:$E$2000='Analítico Cx.'!$B40)*('Diário 4º PA'!$B$4:$B$2000&gt;=M$4)*('Diário 4º PA'!$B$4:$B$2000&lt;=EOMONTH(M$4,0))*('Diário 4º PA'!$F$4:$F$2000))</f>
        <v>0</v>
      </c>
      <c r="N40" s="129">
        <f>SUMPRODUCT(('Diário 1º PA'!$E$4:$E$2011='Analítico Cx.'!$B40)*('Diário 1º PA'!$B$4:$B$2011&gt;=N$4)*('Diário 1º PA'!$B$4:$B$2011&lt;=EOMONTH(N$4,0))*('Diário 1º PA'!$F$4:$F$2011))
+SUMPRODUCT(('Diário 2º PA'!$E$4:$E$1980='Analítico Cx.'!$B40)*('Diário 2º PA'!$B$4:$B$1980&gt;=N$4)*('Diário 2º PA'!$B$4:$B$1980&lt;=EOMONTH(N$4,0))*('Diário 2º PA'!$F$4:$F$1980))
+SUMPRODUCT(('Diário 3º PA'!$E$4:$E$2000='Analítico Cx.'!$B40)*('Diário 3º PA'!$B$4:$B$2000&gt;=N$4)*('Diário 3º PA'!$B$4:$B$2000&lt;=EOMONTH(N$4,0))*('Diário 3º PA'!$F$4:$F$2000))
+SUMPRODUCT(('Diário 4º PA'!$E$4:$E$2000='Analítico Cx.'!$B40)*('Diário 4º PA'!$B$4:$B$2000&gt;=N$4)*('Diário 4º PA'!$B$4:$B$2000&lt;=EOMONTH(N$4,0))*('Diário 4º PA'!$F$4:$F$2000))</f>
        <v>0</v>
      </c>
      <c r="O40" s="179">
        <f t="shared" si="13"/>
        <v>0</v>
      </c>
      <c r="P40" s="180">
        <f t="shared" si="14"/>
        <v>0</v>
      </c>
      <c r="Q40" s="154"/>
      <c r="R40" s="154"/>
      <c r="S40" s="154"/>
      <c r="T40" s="154"/>
      <c r="U40" s="154"/>
      <c r="V40" s="154"/>
      <c r="W40" s="154"/>
      <c r="X40" s="154"/>
      <c r="Y40" s="154"/>
      <c r="Z40" s="154"/>
    </row>
    <row r="41" spans="1:26" ht="23.25" customHeight="1" x14ac:dyDescent="0.2">
      <c r="A41" s="199" t="s">
        <v>187</v>
      </c>
      <c r="B41" s="63" t="s">
        <v>188</v>
      </c>
      <c r="C41" s="129">
        <f>SUMPRODUCT(('Diário 1º PA'!$E$4:$E$2011='Analítico Cx.'!$B41)*('Diário 1º PA'!$B$4:$B$2011&gt;=C$4)*('Diário 1º PA'!$B$4:$B$2011&lt;=EOMONTH(C$4,0))*('Diário 1º PA'!$F$4:$F$2011))
+SUMPRODUCT(('Diário 2º PA'!$E$4:$E$1980='Analítico Cx.'!$B41)*('Diário 2º PA'!$B$4:$B$1980&gt;=C$4)*('Diário 2º PA'!$B$4:$B$1980&lt;=EOMONTH(C$4,0))*('Diário 2º PA'!$F$4:$F$1980))
+SUMPRODUCT(('Diário 3º PA'!$E$4:$E$2000='Analítico Cx.'!$B41)*('Diário 3º PA'!$B$4:$B$2000&gt;=C$4)*('Diário 3º PA'!$B$4:$B$2000&lt;=EOMONTH(C$4,0))*('Diário 3º PA'!$F$4:$F$2000))
+SUMPRODUCT(('Diário 4º PA'!$E$4:$E$2000='Analítico Cx.'!$B41)*('Diário 4º PA'!$B$4:$B$2000&gt;=C$4)*('Diário 4º PA'!$B$4:$B$2000&lt;=EOMONTH(C$4,0))*('Diário 4º PA'!$F$4:$F$2000))</f>
        <v>4164.4400000000005</v>
      </c>
      <c r="D41" s="129">
        <f>SUMPRODUCT(('Diário 1º PA'!$E$4:$E$2011='Analítico Cx.'!$B41)*('Diário 1º PA'!$B$4:$B$2011&gt;=D$4)*('Diário 1º PA'!$B$4:$B$2011&lt;=EOMONTH(D$4,0))*('Diário 1º PA'!$F$4:$F$2011))
+SUMPRODUCT(('Diário 2º PA'!$E$4:$E$1980='Analítico Cx.'!$B41)*('Diário 2º PA'!$B$4:$B$1980&gt;=D$4)*('Diário 2º PA'!$B$4:$B$1980&lt;=EOMONTH(D$4,0))*('Diário 2º PA'!$F$4:$F$1980))
+SUMPRODUCT(('Diário 3º PA'!$E$4:$E$2000='Analítico Cx.'!$B41)*('Diário 3º PA'!$B$4:$B$2000&gt;=D$4)*('Diário 3º PA'!$B$4:$B$2000&lt;=EOMONTH(D$4,0))*('Diário 3º PA'!$F$4:$F$2000))
+SUMPRODUCT(('Diário 4º PA'!$E$4:$E$2000='Analítico Cx.'!$B41)*('Diário 4º PA'!$B$4:$B$2000&gt;=D$4)*('Diário 4º PA'!$B$4:$B$2000&lt;=EOMONTH(D$4,0))*('Diário 4º PA'!$F$4:$F$2000))</f>
        <v>11207.390000000001</v>
      </c>
      <c r="E41" s="129">
        <f>SUMPRODUCT(('Diário 1º PA'!$E$4:$E$2011='Analítico Cx.'!$B41)*('Diário 1º PA'!$B$4:$B$2011&gt;=E$4)*('Diário 1º PA'!$B$4:$B$2011&lt;=EOMONTH(E$4,0))*('Diário 1º PA'!$F$4:$F$2011))
+SUMPRODUCT(('Diário 2º PA'!$E$4:$E$1980='Analítico Cx.'!$B41)*('Diário 2º PA'!$B$4:$B$1980&gt;=E$4)*('Diário 2º PA'!$B$4:$B$1980&lt;=EOMONTH(E$4,0))*('Diário 2º PA'!$F$4:$F$1980))
+SUMPRODUCT(('Diário 3º PA'!$E$4:$E$2000='Analítico Cx.'!$B41)*('Diário 3º PA'!$B$4:$B$2000&gt;=E$4)*('Diário 3º PA'!$B$4:$B$2000&lt;=EOMONTH(E$4,0))*('Diário 3º PA'!$F$4:$F$2000))
+SUMPRODUCT(('Diário 4º PA'!$E$4:$E$2000='Analítico Cx.'!$B41)*('Diário 4º PA'!$B$4:$B$2000&gt;=E$4)*('Diário 4º PA'!$B$4:$B$2000&lt;=EOMONTH(E$4,0))*('Diário 4º PA'!$F$4:$F$2000))</f>
        <v>3430.37</v>
      </c>
      <c r="F41" s="129">
        <f>SUMPRODUCT(('Diário 1º PA'!$E$4:$E$2011='Analítico Cx.'!$B41)*('Diário 1º PA'!$B$4:$B$2011&gt;=F$4)*('Diário 1º PA'!$B$4:$B$2011&lt;=EOMONTH(F$4,0))*('Diário 1º PA'!$F$4:$F$2011))
+SUMPRODUCT(('Diário 2º PA'!$E$4:$E$1980='Analítico Cx.'!$B41)*('Diário 2º PA'!$B$4:$B$1980&gt;=F$4)*('Diário 2º PA'!$B$4:$B$1980&lt;=EOMONTH(F$4,0))*('Diário 2º PA'!$F$4:$F$1980))
+SUMPRODUCT(('Diário 3º PA'!$E$4:$E$2000='Analítico Cx.'!$B41)*('Diário 3º PA'!$B$4:$B$2000&gt;=F$4)*('Diário 3º PA'!$B$4:$B$2000&lt;=EOMONTH(F$4,0))*('Diário 3º PA'!$F$4:$F$2000))
+SUMPRODUCT(('Diário 4º PA'!$E$4:$E$2000='Analítico Cx.'!$B41)*('Diário 4º PA'!$B$4:$B$2000&gt;=F$4)*('Diário 4º PA'!$B$4:$B$2000&lt;=EOMONTH(F$4,0))*('Diário 4º PA'!$F$4:$F$2000))</f>
        <v>10709.87</v>
      </c>
      <c r="G41" s="129">
        <f>SUMPRODUCT(('Diário 1º PA'!$E$4:$E$2011='Analítico Cx.'!$B41)*('Diário 1º PA'!$B$4:$B$2011&gt;=G$4)*('Diário 1º PA'!$B$4:$B$2011&lt;=EOMONTH(G$4,0))*('Diário 1º PA'!$F$4:$F$2011))
+SUMPRODUCT(('Diário 2º PA'!$E$4:$E$1980='Analítico Cx.'!$B41)*('Diário 2º PA'!$B$4:$B$1980&gt;=G$4)*('Diário 2º PA'!$B$4:$B$1980&lt;=EOMONTH(G$4,0))*('Diário 2º PA'!$F$4:$F$1980))
+SUMPRODUCT(('Diário 3º PA'!$E$4:$E$2000='Analítico Cx.'!$B41)*('Diário 3º PA'!$B$4:$B$2000&gt;=G$4)*('Diário 3º PA'!$B$4:$B$2000&lt;=EOMONTH(G$4,0))*('Diário 3º PA'!$F$4:$F$2000))
+SUMPRODUCT(('Diário 4º PA'!$E$4:$E$2000='Analítico Cx.'!$B41)*('Diário 4º PA'!$B$4:$B$2000&gt;=G$4)*('Diário 4º PA'!$B$4:$B$2000&lt;=EOMONTH(G$4,0))*('Diário 4º PA'!$F$4:$F$2000))</f>
        <v>0</v>
      </c>
      <c r="H41" s="129">
        <f>SUMPRODUCT(('Diário 1º PA'!$E$4:$E$2011='Analítico Cx.'!$B41)*('Diário 1º PA'!$B$4:$B$2011&gt;=H$4)*('Diário 1º PA'!$B$4:$B$2011&lt;=EOMONTH(H$4,0))*('Diário 1º PA'!$F$4:$F$2011))
+SUMPRODUCT(('Diário 2º PA'!$E$4:$E$1980='Analítico Cx.'!$B41)*('Diário 2º PA'!$B$4:$B$1980&gt;=H$4)*('Diário 2º PA'!$B$4:$B$1980&lt;=EOMONTH(H$4,0))*('Diário 2º PA'!$F$4:$F$1980))
+SUMPRODUCT(('Diário 3º PA'!$E$4:$E$2000='Analítico Cx.'!$B41)*('Diário 3º PA'!$B$4:$B$2000&gt;=H$4)*('Diário 3º PA'!$B$4:$B$2000&lt;=EOMONTH(H$4,0))*('Diário 3º PA'!$F$4:$F$2000))
+SUMPRODUCT(('Diário 4º PA'!$E$4:$E$2000='Analítico Cx.'!$B41)*('Diário 4º PA'!$B$4:$B$2000&gt;=H$4)*('Diário 4º PA'!$B$4:$B$2000&lt;=EOMONTH(H$4,0))*('Diário 4º PA'!$F$4:$F$2000))</f>
        <v>0</v>
      </c>
      <c r="I41" s="129">
        <f>SUMPRODUCT(('Diário 1º PA'!$E$4:$E$2011='Analítico Cx.'!$B41)*('Diário 1º PA'!$B$4:$B$2011&gt;=I$4)*('Diário 1º PA'!$B$4:$B$2011&lt;=EOMONTH(I$4,0))*('Diário 1º PA'!$F$4:$F$2011))
+SUMPRODUCT(('Diário 2º PA'!$E$4:$E$1980='Analítico Cx.'!$B41)*('Diário 2º PA'!$B$4:$B$1980&gt;=I$4)*('Diário 2º PA'!$B$4:$B$1980&lt;=EOMONTH(I$4,0))*('Diário 2º PA'!$F$4:$F$1980))
+SUMPRODUCT(('Diário 3º PA'!$E$4:$E$2000='Analítico Cx.'!$B41)*('Diário 3º PA'!$B$4:$B$2000&gt;=I$4)*('Diário 3º PA'!$B$4:$B$2000&lt;=EOMONTH(I$4,0))*('Diário 3º PA'!$F$4:$F$2000))
+SUMPRODUCT(('Diário 4º PA'!$E$4:$E$2000='Analítico Cx.'!$B41)*('Diário 4º PA'!$B$4:$B$2000&gt;=I$4)*('Diário 4º PA'!$B$4:$B$2000&lt;=EOMONTH(I$4,0))*('Diário 4º PA'!$F$4:$F$2000))</f>
        <v>0</v>
      </c>
      <c r="J41" s="129">
        <f>SUMPRODUCT(('Diário 1º PA'!$E$4:$E$2011='Analítico Cx.'!$B41)*('Diário 1º PA'!$B$4:$B$2011&gt;=J$4)*('Diário 1º PA'!$B$4:$B$2011&lt;=EOMONTH(J$4,0))*('Diário 1º PA'!$F$4:$F$2011))
+SUMPRODUCT(('Diário 2º PA'!$E$4:$E$1980='Analítico Cx.'!$B41)*('Diário 2º PA'!$B$4:$B$1980&gt;=J$4)*('Diário 2º PA'!$B$4:$B$1980&lt;=EOMONTH(J$4,0))*('Diário 2º PA'!$F$4:$F$1980))
+SUMPRODUCT(('Diário 3º PA'!$E$4:$E$2000='Analítico Cx.'!$B41)*('Diário 3º PA'!$B$4:$B$2000&gt;=J$4)*('Diário 3º PA'!$B$4:$B$2000&lt;=EOMONTH(J$4,0))*('Diário 3º PA'!$F$4:$F$2000))
+SUMPRODUCT(('Diário 4º PA'!$E$4:$E$2000='Analítico Cx.'!$B41)*('Diário 4º PA'!$B$4:$B$2000&gt;=J$4)*('Diário 4º PA'!$B$4:$B$2000&lt;=EOMONTH(J$4,0))*('Diário 4º PA'!$F$4:$F$2000))</f>
        <v>0</v>
      </c>
      <c r="K41" s="129">
        <f>SUMPRODUCT(('Diário 1º PA'!$E$4:$E$2011='Analítico Cx.'!$B41)*('Diário 1º PA'!$B$4:$B$2011&gt;=K$4)*('Diário 1º PA'!$B$4:$B$2011&lt;=EOMONTH(K$4,0))*('Diário 1º PA'!$F$4:$F$2011))
+SUMPRODUCT(('Diário 2º PA'!$E$4:$E$1980='Analítico Cx.'!$B41)*('Diário 2º PA'!$B$4:$B$1980&gt;=K$4)*('Diário 2º PA'!$B$4:$B$1980&lt;=EOMONTH(K$4,0))*('Diário 2º PA'!$F$4:$F$1980))
+SUMPRODUCT(('Diário 3º PA'!$E$4:$E$2000='Analítico Cx.'!$B41)*('Diário 3º PA'!$B$4:$B$2000&gt;=K$4)*('Diário 3º PA'!$B$4:$B$2000&lt;=EOMONTH(K$4,0))*('Diário 3º PA'!$F$4:$F$2000))
+SUMPRODUCT(('Diário 4º PA'!$E$4:$E$2000='Analítico Cx.'!$B41)*('Diário 4º PA'!$B$4:$B$2000&gt;=K$4)*('Diário 4º PA'!$B$4:$B$2000&lt;=EOMONTH(K$4,0))*('Diário 4º PA'!$F$4:$F$2000))</f>
        <v>0</v>
      </c>
      <c r="L41" s="129">
        <f>SUMPRODUCT(('Diário 1º PA'!$E$4:$E$2011='Analítico Cx.'!$B41)*('Diário 1º PA'!$B$4:$B$2011&gt;=L$4)*('Diário 1º PA'!$B$4:$B$2011&lt;=EOMONTH(L$4,0))*('Diário 1º PA'!$F$4:$F$2011))
+SUMPRODUCT(('Diário 2º PA'!$E$4:$E$1980='Analítico Cx.'!$B41)*('Diário 2º PA'!$B$4:$B$1980&gt;=L$4)*('Diário 2º PA'!$B$4:$B$1980&lt;=EOMONTH(L$4,0))*('Diário 2º PA'!$F$4:$F$1980))
+SUMPRODUCT(('Diário 3º PA'!$E$4:$E$2000='Analítico Cx.'!$B41)*('Diário 3º PA'!$B$4:$B$2000&gt;=L$4)*('Diário 3º PA'!$B$4:$B$2000&lt;=EOMONTH(L$4,0))*('Diário 3º PA'!$F$4:$F$2000))
+SUMPRODUCT(('Diário 4º PA'!$E$4:$E$2000='Analítico Cx.'!$B41)*('Diário 4º PA'!$B$4:$B$2000&gt;=L$4)*('Diário 4º PA'!$B$4:$B$2000&lt;=EOMONTH(L$4,0))*('Diário 4º PA'!$F$4:$F$2000))</f>
        <v>0</v>
      </c>
      <c r="M41" s="129">
        <f>SUMPRODUCT(('Diário 1º PA'!$E$4:$E$2011='Analítico Cx.'!$B41)*('Diário 1º PA'!$B$4:$B$2011&gt;=M$4)*('Diário 1º PA'!$B$4:$B$2011&lt;=EOMONTH(M$4,0))*('Diário 1º PA'!$F$4:$F$2011))
+SUMPRODUCT(('Diário 2º PA'!$E$4:$E$1980='Analítico Cx.'!$B41)*('Diário 2º PA'!$B$4:$B$1980&gt;=M$4)*('Diário 2º PA'!$B$4:$B$1980&lt;=EOMONTH(M$4,0))*('Diário 2º PA'!$F$4:$F$1980))
+SUMPRODUCT(('Diário 3º PA'!$E$4:$E$2000='Analítico Cx.'!$B41)*('Diário 3º PA'!$B$4:$B$2000&gt;=M$4)*('Diário 3º PA'!$B$4:$B$2000&lt;=EOMONTH(M$4,0))*('Diário 3º PA'!$F$4:$F$2000))
+SUMPRODUCT(('Diário 4º PA'!$E$4:$E$2000='Analítico Cx.'!$B41)*('Diário 4º PA'!$B$4:$B$2000&gt;=M$4)*('Diário 4º PA'!$B$4:$B$2000&lt;=EOMONTH(M$4,0))*('Diário 4º PA'!$F$4:$F$2000))</f>
        <v>0</v>
      </c>
      <c r="N41" s="129">
        <f>SUMPRODUCT(('Diário 1º PA'!$E$4:$E$2011='Analítico Cx.'!$B41)*('Diário 1º PA'!$B$4:$B$2011&gt;=N$4)*('Diário 1º PA'!$B$4:$B$2011&lt;=EOMONTH(N$4,0))*('Diário 1º PA'!$F$4:$F$2011))
+SUMPRODUCT(('Diário 2º PA'!$E$4:$E$1980='Analítico Cx.'!$B41)*('Diário 2º PA'!$B$4:$B$1980&gt;=N$4)*('Diário 2º PA'!$B$4:$B$1980&lt;=EOMONTH(N$4,0))*('Diário 2º PA'!$F$4:$F$1980))
+SUMPRODUCT(('Diário 3º PA'!$E$4:$E$2000='Analítico Cx.'!$B41)*('Diário 3º PA'!$B$4:$B$2000&gt;=N$4)*('Diário 3º PA'!$B$4:$B$2000&lt;=EOMONTH(N$4,0))*('Diário 3º PA'!$F$4:$F$2000))
+SUMPRODUCT(('Diário 4º PA'!$E$4:$E$2000='Analítico Cx.'!$B41)*('Diário 4º PA'!$B$4:$B$2000&gt;=N$4)*('Diário 4º PA'!$B$4:$B$2000&lt;=EOMONTH(N$4,0))*('Diário 4º PA'!$F$4:$F$2000))</f>
        <v>0</v>
      </c>
      <c r="O41" s="179">
        <f t="shared" si="13"/>
        <v>29512.07</v>
      </c>
      <c r="P41" s="180">
        <f t="shared" si="14"/>
        <v>2.9474220532332311E-3</v>
      </c>
      <c r="Q41" s="154"/>
      <c r="R41" s="154"/>
      <c r="S41" s="154"/>
      <c r="T41" s="154"/>
      <c r="U41" s="154"/>
      <c r="V41" s="154"/>
      <c r="W41" s="154"/>
      <c r="X41" s="154"/>
      <c r="Y41" s="154"/>
      <c r="Z41" s="154"/>
    </row>
    <row r="42" spans="1:26" ht="23.25" customHeight="1" x14ac:dyDescent="0.2">
      <c r="A42" s="199" t="s">
        <v>189</v>
      </c>
      <c r="B42" s="63" t="s">
        <v>190</v>
      </c>
      <c r="C42" s="129">
        <f>SUMPRODUCT(('Diário 1º PA'!$E$4:$E$2011='Analítico Cx.'!$B42)*('Diário 1º PA'!$B$4:$B$2011&gt;=C$4)*('Diário 1º PA'!$B$4:$B$2011&lt;=EOMONTH(C$4,0))*('Diário 1º PA'!$F$4:$F$2011))
+SUMPRODUCT(('Diário 2º PA'!$E$4:$E$1980='Analítico Cx.'!$B42)*('Diário 2º PA'!$B$4:$B$1980&gt;=C$4)*('Diário 2º PA'!$B$4:$B$1980&lt;=EOMONTH(C$4,0))*('Diário 2º PA'!$F$4:$F$1980))
+SUMPRODUCT(('Diário 3º PA'!$E$4:$E$2000='Analítico Cx.'!$B42)*('Diário 3º PA'!$B$4:$B$2000&gt;=C$4)*('Diário 3º PA'!$B$4:$B$2000&lt;=EOMONTH(C$4,0))*('Diário 3º PA'!$F$4:$F$2000))
+SUMPRODUCT(('Diário 4º PA'!$E$4:$E$2000='Analítico Cx.'!$B42)*('Diário 4º PA'!$B$4:$B$2000&gt;=C$4)*('Diário 4º PA'!$B$4:$B$2000&lt;=EOMONTH(C$4,0))*('Diário 4º PA'!$F$4:$F$2000))</f>
        <v>7086.26</v>
      </c>
      <c r="D42" s="129">
        <f>SUMPRODUCT(('Diário 1º PA'!$E$4:$E$2011='Analítico Cx.'!$B42)*('Diário 1º PA'!$B$4:$B$2011&gt;=D$4)*('Diário 1º PA'!$B$4:$B$2011&lt;=EOMONTH(D$4,0))*('Diário 1º PA'!$F$4:$F$2011))
+SUMPRODUCT(('Diário 2º PA'!$E$4:$E$1980='Analítico Cx.'!$B42)*('Diário 2º PA'!$B$4:$B$1980&gt;=D$4)*('Diário 2º PA'!$B$4:$B$1980&lt;=EOMONTH(D$4,0))*('Diário 2º PA'!$F$4:$F$1980))
+SUMPRODUCT(('Diário 3º PA'!$E$4:$E$2000='Analítico Cx.'!$B42)*('Diário 3º PA'!$B$4:$B$2000&gt;=D$4)*('Diário 3º PA'!$B$4:$B$2000&lt;=EOMONTH(D$4,0))*('Diário 3º PA'!$F$4:$F$2000))
+SUMPRODUCT(('Diário 4º PA'!$E$4:$E$2000='Analítico Cx.'!$B42)*('Diário 4º PA'!$B$4:$B$2000&gt;=D$4)*('Diário 4º PA'!$B$4:$B$2000&lt;=EOMONTH(D$4,0))*('Diário 4º PA'!$F$4:$F$2000))</f>
        <v>4736.7299999999996</v>
      </c>
      <c r="E42" s="129">
        <f>SUMPRODUCT(('Diário 1º PA'!$E$4:$E$2011='Analítico Cx.'!$B42)*('Diário 1º PA'!$B$4:$B$2011&gt;=E$4)*('Diário 1º PA'!$B$4:$B$2011&lt;=EOMONTH(E$4,0))*('Diário 1º PA'!$F$4:$F$2011))
+SUMPRODUCT(('Diário 2º PA'!$E$4:$E$1980='Analítico Cx.'!$B42)*('Diário 2º PA'!$B$4:$B$1980&gt;=E$4)*('Diário 2º PA'!$B$4:$B$1980&lt;=EOMONTH(E$4,0))*('Diário 2º PA'!$F$4:$F$1980))
+SUMPRODUCT(('Diário 3º PA'!$E$4:$E$2000='Analítico Cx.'!$B42)*('Diário 3º PA'!$B$4:$B$2000&gt;=E$4)*('Diário 3º PA'!$B$4:$B$2000&lt;=EOMONTH(E$4,0))*('Diário 3º PA'!$F$4:$F$2000))
+SUMPRODUCT(('Diário 4º PA'!$E$4:$E$2000='Analítico Cx.'!$B42)*('Diário 4º PA'!$B$4:$B$2000&gt;=E$4)*('Diário 4º PA'!$B$4:$B$2000&lt;=EOMONTH(E$4,0))*('Diário 4º PA'!$F$4:$F$2000))</f>
        <v>3237.6200000000003</v>
      </c>
      <c r="F42" s="129">
        <f>SUMPRODUCT(('Diário 1º PA'!$E$4:$E$2011='Analítico Cx.'!$B42)*('Diário 1º PA'!$B$4:$B$2011&gt;=F$4)*('Diário 1º PA'!$B$4:$B$2011&lt;=EOMONTH(F$4,0))*('Diário 1º PA'!$F$4:$F$2011))
+SUMPRODUCT(('Diário 2º PA'!$E$4:$E$1980='Analítico Cx.'!$B42)*('Diário 2º PA'!$B$4:$B$1980&gt;=F$4)*('Diário 2º PA'!$B$4:$B$1980&lt;=EOMONTH(F$4,0))*('Diário 2º PA'!$F$4:$F$1980))
+SUMPRODUCT(('Diário 3º PA'!$E$4:$E$2000='Analítico Cx.'!$B42)*('Diário 3º PA'!$B$4:$B$2000&gt;=F$4)*('Diário 3º PA'!$B$4:$B$2000&lt;=EOMONTH(F$4,0))*('Diário 3º PA'!$F$4:$F$2000))
+SUMPRODUCT(('Diário 4º PA'!$E$4:$E$2000='Analítico Cx.'!$B42)*('Diário 4º PA'!$B$4:$B$2000&gt;=F$4)*('Diário 4º PA'!$B$4:$B$2000&lt;=EOMONTH(F$4,0))*('Diário 4º PA'!$F$4:$F$2000))</f>
        <v>3744.41</v>
      </c>
      <c r="G42" s="129">
        <f>SUMPRODUCT(('Diário 1º PA'!$E$4:$E$2011='Analítico Cx.'!$B42)*('Diário 1º PA'!$B$4:$B$2011&gt;=G$4)*('Diário 1º PA'!$B$4:$B$2011&lt;=EOMONTH(G$4,0))*('Diário 1º PA'!$F$4:$F$2011))
+SUMPRODUCT(('Diário 2º PA'!$E$4:$E$1980='Analítico Cx.'!$B42)*('Diário 2º PA'!$B$4:$B$1980&gt;=G$4)*('Diário 2º PA'!$B$4:$B$1980&lt;=EOMONTH(G$4,0))*('Diário 2º PA'!$F$4:$F$1980))
+SUMPRODUCT(('Diário 3º PA'!$E$4:$E$2000='Analítico Cx.'!$B42)*('Diário 3º PA'!$B$4:$B$2000&gt;=G$4)*('Diário 3º PA'!$B$4:$B$2000&lt;=EOMONTH(G$4,0))*('Diário 3º PA'!$F$4:$F$2000))
+SUMPRODUCT(('Diário 4º PA'!$E$4:$E$2000='Analítico Cx.'!$B42)*('Diário 4º PA'!$B$4:$B$2000&gt;=G$4)*('Diário 4º PA'!$B$4:$B$2000&lt;=EOMONTH(G$4,0))*('Diário 4º PA'!$F$4:$F$2000))</f>
        <v>0</v>
      </c>
      <c r="H42" s="129">
        <f>SUMPRODUCT(('Diário 1º PA'!$E$4:$E$2011='Analítico Cx.'!$B42)*('Diário 1º PA'!$B$4:$B$2011&gt;=H$4)*('Diário 1º PA'!$B$4:$B$2011&lt;=EOMONTH(H$4,0))*('Diário 1º PA'!$F$4:$F$2011))
+SUMPRODUCT(('Diário 2º PA'!$E$4:$E$1980='Analítico Cx.'!$B42)*('Diário 2º PA'!$B$4:$B$1980&gt;=H$4)*('Diário 2º PA'!$B$4:$B$1980&lt;=EOMONTH(H$4,0))*('Diário 2º PA'!$F$4:$F$1980))
+SUMPRODUCT(('Diário 3º PA'!$E$4:$E$2000='Analítico Cx.'!$B42)*('Diário 3º PA'!$B$4:$B$2000&gt;=H$4)*('Diário 3º PA'!$B$4:$B$2000&lt;=EOMONTH(H$4,0))*('Diário 3º PA'!$F$4:$F$2000))
+SUMPRODUCT(('Diário 4º PA'!$E$4:$E$2000='Analítico Cx.'!$B42)*('Diário 4º PA'!$B$4:$B$2000&gt;=H$4)*('Diário 4º PA'!$B$4:$B$2000&lt;=EOMONTH(H$4,0))*('Diário 4º PA'!$F$4:$F$2000))</f>
        <v>0</v>
      </c>
      <c r="I42" s="129">
        <f>SUMPRODUCT(('Diário 1º PA'!$E$4:$E$2011='Analítico Cx.'!$B42)*('Diário 1º PA'!$B$4:$B$2011&gt;=I$4)*('Diário 1º PA'!$B$4:$B$2011&lt;=EOMONTH(I$4,0))*('Diário 1º PA'!$F$4:$F$2011))
+SUMPRODUCT(('Diário 2º PA'!$E$4:$E$1980='Analítico Cx.'!$B42)*('Diário 2º PA'!$B$4:$B$1980&gt;=I$4)*('Diário 2º PA'!$B$4:$B$1980&lt;=EOMONTH(I$4,0))*('Diário 2º PA'!$F$4:$F$1980))
+SUMPRODUCT(('Diário 3º PA'!$E$4:$E$2000='Analítico Cx.'!$B42)*('Diário 3º PA'!$B$4:$B$2000&gt;=I$4)*('Diário 3º PA'!$B$4:$B$2000&lt;=EOMONTH(I$4,0))*('Diário 3º PA'!$F$4:$F$2000))
+SUMPRODUCT(('Diário 4º PA'!$E$4:$E$2000='Analítico Cx.'!$B42)*('Diário 4º PA'!$B$4:$B$2000&gt;=I$4)*('Diário 4º PA'!$B$4:$B$2000&lt;=EOMONTH(I$4,0))*('Diário 4º PA'!$F$4:$F$2000))</f>
        <v>0</v>
      </c>
      <c r="J42" s="129">
        <f>SUMPRODUCT(('Diário 1º PA'!$E$4:$E$2011='Analítico Cx.'!$B42)*('Diário 1º PA'!$B$4:$B$2011&gt;=J$4)*('Diário 1º PA'!$B$4:$B$2011&lt;=EOMONTH(J$4,0))*('Diário 1º PA'!$F$4:$F$2011))
+SUMPRODUCT(('Diário 2º PA'!$E$4:$E$1980='Analítico Cx.'!$B42)*('Diário 2º PA'!$B$4:$B$1980&gt;=J$4)*('Diário 2º PA'!$B$4:$B$1980&lt;=EOMONTH(J$4,0))*('Diário 2º PA'!$F$4:$F$1980))
+SUMPRODUCT(('Diário 3º PA'!$E$4:$E$2000='Analítico Cx.'!$B42)*('Diário 3º PA'!$B$4:$B$2000&gt;=J$4)*('Diário 3º PA'!$B$4:$B$2000&lt;=EOMONTH(J$4,0))*('Diário 3º PA'!$F$4:$F$2000))
+SUMPRODUCT(('Diário 4º PA'!$E$4:$E$2000='Analítico Cx.'!$B42)*('Diário 4º PA'!$B$4:$B$2000&gt;=J$4)*('Diário 4º PA'!$B$4:$B$2000&lt;=EOMONTH(J$4,0))*('Diário 4º PA'!$F$4:$F$2000))</f>
        <v>0</v>
      </c>
      <c r="K42" s="129">
        <f>SUMPRODUCT(('Diário 1º PA'!$E$4:$E$2011='Analítico Cx.'!$B42)*('Diário 1º PA'!$B$4:$B$2011&gt;=K$4)*('Diário 1º PA'!$B$4:$B$2011&lt;=EOMONTH(K$4,0))*('Diário 1º PA'!$F$4:$F$2011))
+SUMPRODUCT(('Diário 2º PA'!$E$4:$E$1980='Analítico Cx.'!$B42)*('Diário 2º PA'!$B$4:$B$1980&gt;=K$4)*('Diário 2º PA'!$B$4:$B$1980&lt;=EOMONTH(K$4,0))*('Diário 2º PA'!$F$4:$F$1980))
+SUMPRODUCT(('Diário 3º PA'!$E$4:$E$2000='Analítico Cx.'!$B42)*('Diário 3º PA'!$B$4:$B$2000&gt;=K$4)*('Diário 3º PA'!$B$4:$B$2000&lt;=EOMONTH(K$4,0))*('Diário 3º PA'!$F$4:$F$2000))
+SUMPRODUCT(('Diário 4º PA'!$E$4:$E$2000='Analítico Cx.'!$B42)*('Diário 4º PA'!$B$4:$B$2000&gt;=K$4)*('Diário 4º PA'!$B$4:$B$2000&lt;=EOMONTH(K$4,0))*('Diário 4º PA'!$F$4:$F$2000))</f>
        <v>0</v>
      </c>
      <c r="L42" s="129">
        <f>SUMPRODUCT(('Diário 1º PA'!$E$4:$E$2011='Analítico Cx.'!$B42)*('Diário 1º PA'!$B$4:$B$2011&gt;=L$4)*('Diário 1º PA'!$B$4:$B$2011&lt;=EOMONTH(L$4,0))*('Diário 1º PA'!$F$4:$F$2011))
+SUMPRODUCT(('Diário 2º PA'!$E$4:$E$1980='Analítico Cx.'!$B42)*('Diário 2º PA'!$B$4:$B$1980&gt;=L$4)*('Diário 2º PA'!$B$4:$B$1980&lt;=EOMONTH(L$4,0))*('Diário 2º PA'!$F$4:$F$1980))
+SUMPRODUCT(('Diário 3º PA'!$E$4:$E$2000='Analítico Cx.'!$B42)*('Diário 3º PA'!$B$4:$B$2000&gt;=L$4)*('Diário 3º PA'!$B$4:$B$2000&lt;=EOMONTH(L$4,0))*('Diário 3º PA'!$F$4:$F$2000))
+SUMPRODUCT(('Diário 4º PA'!$E$4:$E$2000='Analítico Cx.'!$B42)*('Diário 4º PA'!$B$4:$B$2000&gt;=L$4)*('Diário 4º PA'!$B$4:$B$2000&lt;=EOMONTH(L$4,0))*('Diário 4º PA'!$F$4:$F$2000))</f>
        <v>0</v>
      </c>
      <c r="M42" s="129">
        <f>SUMPRODUCT(('Diário 1º PA'!$E$4:$E$2011='Analítico Cx.'!$B42)*('Diário 1º PA'!$B$4:$B$2011&gt;=M$4)*('Diário 1º PA'!$B$4:$B$2011&lt;=EOMONTH(M$4,0))*('Diário 1º PA'!$F$4:$F$2011))
+SUMPRODUCT(('Diário 2º PA'!$E$4:$E$1980='Analítico Cx.'!$B42)*('Diário 2º PA'!$B$4:$B$1980&gt;=M$4)*('Diário 2º PA'!$B$4:$B$1980&lt;=EOMONTH(M$4,0))*('Diário 2º PA'!$F$4:$F$1980))
+SUMPRODUCT(('Diário 3º PA'!$E$4:$E$2000='Analítico Cx.'!$B42)*('Diário 3º PA'!$B$4:$B$2000&gt;=M$4)*('Diário 3º PA'!$B$4:$B$2000&lt;=EOMONTH(M$4,0))*('Diário 3º PA'!$F$4:$F$2000))
+SUMPRODUCT(('Diário 4º PA'!$E$4:$E$2000='Analítico Cx.'!$B42)*('Diário 4º PA'!$B$4:$B$2000&gt;=M$4)*('Diário 4º PA'!$B$4:$B$2000&lt;=EOMONTH(M$4,0))*('Diário 4º PA'!$F$4:$F$2000))</f>
        <v>0</v>
      </c>
      <c r="N42" s="129">
        <f>SUMPRODUCT(('Diário 1º PA'!$E$4:$E$2011='Analítico Cx.'!$B42)*('Diário 1º PA'!$B$4:$B$2011&gt;=N$4)*('Diário 1º PA'!$B$4:$B$2011&lt;=EOMONTH(N$4,0))*('Diário 1º PA'!$F$4:$F$2011))
+SUMPRODUCT(('Diário 2º PA'!$E$4:$E$1980='Analítico Cx.'!$B42)*('Diário 2º PA'!$B$4:$B$1980&gt;=N$4)*('Diário 2º PA'!$B$4:$B$1980&lt;=EOMONTH(N$4,0))*('Diário 2º PA'!$F$4:$F$1980))
+SUMPRODUCT(('Diário 3º PA'!$E$4:$E$2000='Analítico Cx.'!$B42)*('Diário 3º PA'!$B$4:$B$2000&gt;=N$4)*('Diário 3º PA'!$B$4:$B$2000&lt;=EOMONTH(N$4,0))*('Diário 3º PA'!$F$4:$F$2000))
+SUMPRODUCT(('Diário 4º PA'!$E$4:$E$2000='Analítico Cx.'!$B42)*('Diário 4º PA'!$B$4:$B$2000&gt;=N$4)*('Diário 4º PA'!$B$4:$B$2000&lt;=EOMONTH(N$4,0))*('Diário 4º PA'!$F$4:$F$2000))</f>
        <v>0</v>
      </c>
      <c r="O42" s="179">
        <f t="shared" si="13"/>
        <v>18805.02</v>
      </c>
      <c r="P42" s="180">
        <f t="shared" si="14"/>
        <v>1.8780902410265351E-3</v>
      </c>
      <c r="Q42" s="154"/>
      <c r="R42" s="154"/>
      <c r="S42" s="154"/>
      <c r="T42" s="154"/>
      <c r="U42" s="154"/>
      <c r="V42" s="154"/>
      <c r="W42" s="154"/>
      <c r="X42" s="154"/>
      <c r="Y42" s="154"/>
      <c r="Z42" s="154"/>
    </row>
    <row r="43" spans="1:26" ht="23.25" customHeight="1" x14ac:dyDescent="0.2">
      <c r="A43" s="199" t="s">
        <v>191</v>
      </c>
      <c r="B43" s="63" t="s">
        <v>192</v>
      </c>
      <c r="C43" s="129">
        <f>SUMPRODUCT(('Diário 1º PA'!$E$4:$E$2011='Analítico Cx.'!$B43)*('Diário 1º PA'!$B$4:$B$2011&gt;=C$4)*('Diário 1º PA'!$B$4:$B$2011&lt;=EOMONTH(C$4,0))*('Diário 1º PA'!$F$4:$F$2011))
+SUMPRODUCT(('Diário 2º PA'!$E$4:$E$1980='Analítico Cx.'!$B43)*('Diário 2º PA'!$B$4:$B$1980&gt;=C$4)*('Diário 2º PA'!$B$4:$B$1980&lt;=EOMONTH(C$4,0))*('Diário 2º PA'!$F$4:$F$1980))
+SUMPRODUCT(('Diário 3º PA'!$E$4:$E$2000='Analítico Cx.'!$B43)*('Diário 3º PA'!$B$4:$B$2000&gt;=C$4)*('Diário 3º PA'!$B$4:$B$2000&lt;=EOMONTH(C$4,0))*('Diário 3º PA'!$F$4:$F$2000))
+SUMPRODUCT(('Diário 4º PA'!$E$4:$E$2000='Analítico Cx.'!$B43)*('Diário 4º PA'!$B$4:$B$2000&gt;=C$4)*('Diário 4º PA'!$B$4:$B$2000&lt;=EOMONTH(C$4,0))*('Diário 4º PA'!$F$4:$F$2000))</f>
        <v>0</v>
      </c>
      <c r="D43" s="129">
        <f>SUMPRODUCT(('Diário 1º PA'!$E$4:$E$2011='Analítico Cx.'!$B43)*('Diário 1º PA'!$B$4:$B$2011&gt;=D$4)*('Diário 1º PA'!$B$4:$B$2011&lt;=EOMONTH(D$4,0))*('Diário 1º PA'!$F$4:$F$2011))
+SUMPRODUCT(('Diário 2º PA'!$E$4:$E$1980='Analítico Cx.'!$B43)*('Diário 2º PA'!$B$4:$B$1980&gt;=D$4)*('Diário 2º PA'!$B$4:$B$1980&lt;=EOMONTH(D$4,0))*('Diário 2º PA'!$F$4:$F$1980))
+SUMPRODUCT(('Diário 3º PA'!$E$4:$E$2000='Analítico Cx.'!$B43)*('Diário 3º PA'!$B$4:$B$2000&gt;=D$4)*('Diário 3º PA'!$B$4:$B$2000&lt;=EOMONTH(D$4,0))*('Diário 3º PA'!$F$4:$F$2000))
+SUMPRODUCT(('Diário 4º PA'!$E$4:$E$2000='Analítico Cx.'!$B43)*('Diário 4º PA'!$B$4:$B$2000&gt;=D$4)*('Diário 4º PA'!$B$4:$B$2000&lt;=EOMONTH(D$4,0))*('Diário 4º PA'!$F$4:$F$2000))</f>
        <v>1460.37</v>
      </c>
      <c r="E43" s="129">
        <f>SUMPRODUCT(('Diário 1º PA'!$E$4:$E$2011='Analítico Cx.'!$B43)*('Diário 1º PA'!$B$4:$B$2011&gt;=E$4)*('Diário 1º PA'!$B$4:$B$2011&lt;=EOMONTH(E$4,0))*('Diário 1º PA'!$F$4:$F$2011))
+SUMPRODUCT(('Diário 2º PA'!$E$4:$E$1980='Analítico Cx.'!$B43)*('Diário 2º PA'!$B$4:$B$1980&gt;=E$4)*('Diário 2º PA'!$B$4:$B$1980&lt;=EOMONTH(E$4,0))*('Diário 2º PA'!$F$4:$F$1980))
+SUMPRODUCT(('Diário 3º PA'!$E$4:$E$2000='Analítico Cx.'!$B43)*('Diário 3º PA'!$B$4:$B$2000&gt;=E$4)*('Diário 3º PA'!$B$4:$B$2000&lt;=EOMONTH(E$4,0))*('Diário 3º PA'!$F$4:$F$2000))
+SUMPRODUCT(('Diário 4º PA'!$E$4:$E$2000='Analítico Cx.'!$B43)*('Diário 4º PA'!$B$4:$B$2000&gt;=E$4)*('Diário 4º PA'!$B$4:$B$2000&lt;=EOMONTH(E$4,0))*('Diário 4º PA'!$F$4:$F$2000))</f>
        <v>-1460.37</v>
      </c>
      <c r="F43" s="129">
        <f>SUMPRODUCT(('Diário 1º PA'!$E$4:$E$2011='Analítico Cx.'!$B43)*('Diário 1º PA'!$B$4:$B$2011&gt;=F$4)*('Diário 1º PA'!$B$4:$B$2011&lt;=EOMONTH(F$4,0))*('Diário 1º PA'!$F$4:$F$2011))
+SUMPRODUCT(('Diário 2º PA'!$E$4:$E$1980='Analítico Cx.'!$B43)*('Diário 2º PA'!$B$4:$B$1980&gt;=F$4)*('Diário 2º PA'!$B$4:$B$1980&lt;=EOMONTH(F$4,0))*('Diário 2º PA'!$F$4:$F$1980))
+SUMPRODUCT(('Diário 3º PA'!$E$4:$E$2000='Analítico Cx.'!$B43)*('Diário 3º PA'!$B$4:$B$2000&gt;=F$4)*('Diário 3º PA'!$B$4:$B$2000&lt;=EOMONTH(F$4,0))*('Diário 3º PA'!$F$4:$F$2000))
+SUMPRODUCT(('Diário 4º PA'!$E$4:$E$2000='Analítico Cx.'!$B43)*('Diário 4º PA'!$B$4:$B$2000&gt;=F$4)*('Diário 4º PA'!$B$4:$B$2000&lt;=EOMONTH(F$4,0))*('Diário 4º PA'!$F$4:$F$2000))</f>
        <v>0</v>
      </c>
      <c r="G43" s="129">
        <f>SUMPRODUCT(('Diário 1º PA'!$E$4:$E$2011='Analítico Cx.'!$B43)*('Diário 1º PA'!$B$4:$B$2011&gt;=G$4)*('Diário 1º PA'!$B$4:$B$2011&lt;=EOMONTH(G$4,0))*('Diário 1º PA'!$F$4:$F$2011))
+SUMPRODUCT(('Diário 2º PA'!$E$4:$E$1980='Analítico Cx.'!$B43)*('Diário 2º PA'!$B$4:$B$1980&gt;=G$4)*('Diário 2º PA'!$B$4:$B$1980&lt;=EOMONTH(G$4,0))*('Diário 2º PA'!$F$4:$F$1980))
+SUMPRODUCT(('Diário 3º PA'!$E$4:$E$2000='Analítico Cx.'!$B43)*('Diário 3º PA'!$B$4:$B$2000&gt;=G$4)*('Diário 3º PA'!$B$4:$B$2000&lt;=EOMONTH(G$4,0))*('Diário 3º PA'!$F$4:$F$2000))
+SUMPRODUCT(('Diário 4º PA'!$E$4:$E$2000='Analítico Cx.'!$B43)*('Diário 4º PA'!$B$4:$B$2000&gt;=G$4)*('Diário 4º PA'!$B$4:$B$2000&lt;=EOMONTH(G$4,0))*('Diário 4º PA'!$F$4:$F$2000))</f>
        <v>0</v>
      </c>
      <c r="H43" s="129">
        <f>SUMPRODUCT(('Diário 1º PA'!$E$4:$E$2011='Analítico Cx.'!$B43)*('Diário 1º PA'!$B$4:$B$2011&gt;=H$4)*('Diário 1º PA'!$B$4:$B$2011&lt;=EOMONTH(H$4,0))*('Diário 1º PA'!$F$4:$F$2011))
+SUMPRODUCT(('Diário 2º PA'!$E$4:$E$1980='Analítico Cx.'!$B43)*('Diário 2º PA'!$B$4:$B$1980&gt;=H$4)*('Diário 2º PA'!$B$4:$B$1980&lt;=EOMONTH(H$4,0))*('Diário 2º PA'!$F$4:$F$1980))
+SUMPRODUCT(('Diário 3º PA'!$E$4:$E$2000='Analítico Cx.'!$B43)*('Diário 3º PA'!$B$4:$B$2000&gt;=H$4)*('Diário 3º PA'!$B$4:$B$2000&lt;=EOMONTH(H$4,0))*('Diário 3º PA'!$F$4:$F$2000))
+SUMPRODUCT(('Diário 4º PA'!$E$4:$E$2000='Analítico Cx.'!$B43)*('Diário 4º PA'!$B$4:$B$2000&gt;=H$4)*('Diário 4º PA'!$B$4:$B$2000&lt;=EOMONTH(H$4,0))*('Diário 4º PA'!$F$4:$F$2000))</f>
        <v>0</v>
      </c>
      <c r="I43" s="129">
        <f>SUMPRODUCT(('Diário 1º PA'!$E$4:$E$2011='Analítico Cx.'!$B43)*('Diário 1º PA'!$B$4:$B$2011&gt;=I$4)*('Diário 1º PA'!$B$4:$B$2011&lt;=EOMONTH(I$4,0))*('Diário 1º PA'!$F$4:$F$2011))
+SUMPRODUCT(('Diário 2º PA'!$E$4:$E$1980='Analítico Cx.'!$B43)*('Diário 2º PA'!$B$4:$B$1980&gt;=I$4)*('Diário 2º PA'!$B$4:$B$1980&lt;=EOMONTH(I$4,0))*('Diário 2º PA'!$F$4:$F$1980))
+SUMPRODUCT(('Diário 3º PA'!$E$4:$E$2000='Analítico Cx.'!$B43)*('Diário 3º PA'!$B$4:$B$2000&gt;=I$4)*('Diário 3º PA'!$B$4:$B$2000&lt;=EOMONTH(I$4,0))*('Diário 3º PA'!$F$4:$F$2000))
+SUMPRODUCT(('Diário 4º PA'!$E$4:$E$2000='Analítico Cx.'!$B43)*('Diário 4º PA'!$B$4:$B$2000&gt;=I$4)*('Diário 4º PA'!$B$4:$B$2000&lt;=EOMONTH(I$4,0))*('Diário 4º PA'!$F$4:$F$2000))</f>
        <v>0</v>
      </c>
      <c r="J43" s="129">
        <f>SUMPRODUCT(('Diário 1º PA'!$E$4:$E$2011='Analítico Cx.'!$B43)*('Diário 1º PA'!$B$4:$B$2011&gt;=J$4)*('Diário 1º PA'!$B$4:$B$2011&lt;=EOMONTH(J$4,0))*('Diário 1º PA'!$F$4:$F$2011))
+SUMPRODUCT(('Diário 2º PA'!$E$4:$E$1980='Analítico Cx.'!$B43)*('Diário 2º PA'!$B$4:$B$1980&gt;=J$4)*('Diário 2º PA'!$B$4:$B$1980&lt;=EOMONTH(J$4,0))*('Diário 2º PA'!$F$4:$F$1980))
+SUMPRODUCT(('Diário 3º PA'!$E$4:$E$2000='Analítico Cx.'!$B43)*('Diário 3º PA'!$B$4:$B$2000&gt;=J$4)*('Diário 3º PA'!$B$4:$B$2000&lt;=EOMONTH(J$4,0))*('Diário 3º PA'!$F$4:$F$2000))
+SUMPRODUCT(('Diário 4º PA'!$E$4:$E$2000='Analítico Cx.'!$B43)*('Diário 4º PA'!$B$4:$B$2000&gt;=J$4)*('Diário 4º PA'!$B$4:$B$2000&lt;=EOMONTH(J$4,0))*('Diário 4º PA'!$F$4:$F$2000))</f>
        <v>0</v>
      </c>
      <c r="K43" s="129">
        <f>SUMPRODUCT(('Diário 1º PA'!$E$4:$E$2011='Analítico Cx.'!$B43)*('Diário 1º PA'!$B$4:$B$2011&gt;=K$4)*('Diário 1º PA'!$B$4:$B$2011&lt;=EOMONTH(K$4,0))*('Diário 1º PA'!$F$4:$F$2011))
+SUMPRODUCT(('Diário 2º PA'!$E$4:$E$1980='Analítico Cx.'!$B43)*('Diário 2º PA'!$B$4:$B$1980&gt;=K$4)*('Diário 2º PA'!$B$4:$B$1980&lt;=EOMONTH(K$4,0))*('Diário 2º PA'!$F$4:$F$1980))
+SUMPRODUCT(('Diário 3º PA'!$E$4:$E$2000='Analítico Cx.'!$B43)*('Diário 3º PA'!$B$4:$B$2000&gt;=K$4)*('Diário 3º PA'!$B$4:$B$2000&lt;=EOMONTH(K$4,0))*('Diário 3º PA'!$F$4:$F$2000))
+SUMPRODUCT(('Diário 4º PA'!$E$4:$E$2000='Analítico Cx.'!$B43)*('Diário 4º PA'!$B$4:$B$2000&gt;=K$4)*('Diário 4º PA'!$B$4:$B$2000&lt;=EOMONTH(K$4,0))*('Diário 4º PA'!$F$4:$F$2000))</f>
        <v>0</v>
      </c>
      <c r="L43" s="129">
        <f>SUMPRODUCT(('Diário 1º PA'!$E$4:$E$2011='Analítico Cx.'!$B43)*('Diário 1º PA'!$B$4:$B$2011&gt;=L$4)*('Diário 1º PA'!$B$4:$B$2011&lt;=EOMONTH(L$4,0))*('Diário 1º PA'!$F$4:$F$2011))
+SUMPRODUCT(('Diário 2º PA'!$E$4:$E$1980='Analítico Cx.'!$B43)*('Diário 2º PA'!$B$4:$B$1980&gt;=L$4)*('Diário 2º PA'!$B$4:$B$1980&lt;=EOMONTH(L$4,0))*('Diário 2º PA'!$F$4:$F$1980))
+SUMPRODUCT(('Diário 3º PA'!$E$4:$E$2000='Analítico Cx.'!$B43)*('Diário 3º PA'!$B$4:$B$2000&gt;=L$4)*('Diário 3º PA'!$B$4:$B$2000&lt;=EOMONTH(L$4,0))*('Diário 3º PA'!$F$4:$F$2000))
+SUMPRODUCT(('Diário 4º PA'!$E$4:$E$2000='Analítico Cx.'!$B43)*('Diário 4º PA'!$B$4:$B$2000&gt;=L$4)*('Diário 4º PA'!$B$4:$B$2000&lt;=EOMONTH(L$4,0))*('Diário 4º PA'!$F$4:$F$2000))</f>
        <v>0</v>
      </c>
      <c r="M43" s="129">
        <f>SUMPRODUCT(('Diário 1º PA'!$E$4:$E$2011='Analítico Cx.'!$B43)*('Diário 1º PA'!$B$4:$B$2011&gt;=M$4)*('Diário 1º PA'!$B$4:$B$2011&lt;=EOMONTH(M$4,0))*('Diário 1º PA'!$F$4:$F$2011))
+SUMPRODUCT(('Diário 2º PA'!$E$4:$E$1980='Analítico Cx.'!$B43)*('Diário 2º PA'!$B$4:$B$1980&gt;=M$4)*('Diário 2º PA'!$B$4:$B$1980&lt;=EOMONTH(M$4,0))*('Diário 2º PA'!$F$4:$F$1980))
+SUMPRODUCT(('Diário 3º PA'!$E$4:$E$2000='Analítico Cx.'!$B43)*('Diário 3º PA'!$B$4:$B$2000&gt;=M$4)*('Diário 3º PA'!$B$4:$B$2000&lt;=EOMONTH(M$4,0))*('Diário 3º PA'!$F$4:$F$2000))
+SUMPRODUCT(('Diário 4º PA'!$E$4:$E$2000='Analítico Cx.'!$B43)*('Diário 4º PA'!$B$4:$B$2000&gt;=M$4)*('Diário 4º PA'!$B$4:$B$2000&lt;=EOMONTH(M$4,0))*('Diário 4º PA'!$F$4:$F$2000))</f>
        <v>0</v>
      </c>
      <c r="N43" s="129">
        <f>SUMPRODUCT(('Diário 1º PA'!$E$4:$E$2011='Analítico Cx.'!$B43)*('Diário 1º PA'!$B$4:$B$2011&gt;=N$4)*('Diário 1º PA'!$B$4:$B$2011&lt;=EOMONTH(N$4,0))*('Diário 1º PA'!$F$4:$F$2011))
+SUMPRODUCT(('Diário 2º PA'!$E$4:$E$1980='Analítico Cx.'!$B43)*('Diário 2º PA'!$B$4:$B$1980&gt;=N$4)*('Diário 2º PA'!$B$4:$B$1980&lt;=EOMONTH(N$4,0))*('Diário 2º PA'!$F$4:$F$1980))
+SUMPRODUCT(('Diário 3º PA'!$E$4:$E$2000='Analítico Cx.'!$B43)*('Diário 3º PA'!$B$4:$B$2000&gt;=N$4)*('Diário 3º PA'!$B$4:$B$2000&lt;=EOMONTH(N$4,0))*('Diário 3º PA'!$F$4:$F$2000))
+SUMPRODUCT(('Diário 4º PA'!$E$4:$E$2000='Analítico Cx.'!$B43)*('Diário 4º PA'!$B$4:$B$2000&gt;=N$4)*('Diário 4º PA'!$B$4:$B$2000&lt;=EOMONTH(N$4,0))*('Diário 4º PA'!$F$4:$F$2000))</f>
        <v>0</v>
      </c>
      <c r="O43" s="179">
        <f t="shared" si="13"/>
        <v>0</v>
      </c>
      <c r="P43" s="180">
        <f t="shared" si="14"/>
        <v>0</v>
      </c>
      <c r="Q43" s="154"/>
      <c r="R43" s="154"/>
      <c r="S43" s="154"/>
      <c r="T43" s="154"/>
      <c r="U43" s="154"/>
      <c r="V43" s="154"/>
      <c r="W43" s="154"/>
      <c r="X43" s="154"/>
      <c r="Y43" s="154"/>
      <c r="Z43" s="154"/>
    </row>
    <row r="44" spans="1:26" ht="23.25" customHeight="1" x14ac:dyDescent="0.2">
      <c r="A44" s="199" t="s">
        <v>193</v>
      </c>
      <c r="B44" s="63" t="s">
        <v>194</v>
      </c>
      <c r="C44" s="129">
        <f>SUMPRODUCT(('Diário 1º PA'!$E$4:$E$2011='Analítico Cx.'!$B44)*('Diário 1º PA'!$B$4:$B$2011&gt;=C$4)*('Diário 1º PA'!$B$4:$B$2011&lt;=EOMONTH(C$4,0))*('Diário 1º PA'!$F$4:$F$2011))
+SUMPRODUCT(('Diário 2º PA'!$E$4:$E$1980='Analítico Cx.'!$B44)*('Diário 2º PA'!$B$4:$B$1980&gt;=C$4)*('Diário 2º PA'!$B$4:$B$1980&lt;=EOMONTH(C$4,0))*('Diário 2º PA'!$F$4:$F$1980))
+SUMPRODUCT(('Diário 3º PA'!$E$4:$E$2000='Analítico Cx.'!$B44)*('Diário 3º PA'!$B$4:$B$2000&gt;=C$4)*('Diário 3º PA'!$B$4:$B$2000&lt;=EOMONTH(C$4,0))*('Diário 3º PA'!$F$4:$F$2000))
+SUMPRODUCT(('Diário 4º PA'!$E$4:$E$2000='Analítico Cx.'!$B44)*('Diário 4º PA'!$B$4:$B$2000&gt;=C$4)*('Diário 4º PA'!$B$4:$B$2000&lt;=EOMONTH(C$4,0))*('Diário 4º PA'!$F$4:$F$2000))</f>
        <v>0</v>
      </c>
      <c r="D44" s="129">
        <f>SUMPRODUCT(('Diário 1º PA'!$E$4:$E$2011='Analítico Cx.'!$B44)*('Diário 1º PA'!$B$4:$B$2011&gt;=D$4)*('Diário 1º PA'!$B$4:$B$2011&lt;=EOMONTH(D$4,0))*('Diário 1º PA'!$F$4:$F$2011))
+SUMPRODUCT(('Diário 2º PA'!$E$4:$E$1980='Analítico Cx.'!$B44)*('Diário 2º PA'!$B$4:$B$1980&gt;=D$4)*('Diário 2º PA'!$B$4:$B$1980&lt;=EOMONTH(D$4,0))*('Diário 2º PA'!$F$4:$F$1980))
+SUMPRODUCT(('Diário 3º PA'!$E$4:$E$2000='Analítico Cx.'!$B44)*('Diário 3º PA'!$B$4:$B$2000&gt;=D$4)*('Diário 3º PA'!$B$4:$B$2000&lt;=EOMONTH(D$4,0))*('Diário 3º PA'!$F$4:$F$2000))
+SUMPRODUCT(('Diário 4º PA'!$E$4:$E$2000='Analítico Cx.'!$B44)*('Diário 4º PA'!$B$4:$B$2000&gt;=D$4)*('Diário 4º PA'!$B$4:$B$2000&lt;=EOMONTH(D$4,0))*('Diário 4º PA'!$F$4:$F$2000))</f>
        <v>0</v>
      </c>
      <c r="E44" s="129">
        <f>SUMPRODUCT(('Diário 1º PA'!$E$4:$E$2011='Analítico Cx.'!$B44)*('Diário 1º PA'!$B$4:$B$2011&gt;=E$4)*('Diário 1º PA'!$B$4:$B$2011&lt;=EOMONTH(E$4,0))*('Diário 1º PA'!$F$4:$F$2011))
+SUMPRODUCT(('Diário 2º PA'!$E$4:$E$1980='Analítico Cx.'!$B44)*('Diário 2º PA'!$B$4:$B$1980&gt;=E$4)*('Diário 2º PA'!$B$4:$B$1980&lt;=EOMONTH(E$4,0))*('Diário 2º PA'!$F$4:$F$1980))
+SUMPRODUCT(('Diário 3º PA'!$E$4:$E$2000='Analítico Cx.'!$B44)*('Diário 3º PA'!$B$4:$B$2000&gt;=E$4)*('Diário 3º PA'!$B$4:$B$2000&lt;=EOMONTH(E$4,0))*('Diário 3º PA'!$F$4:$F$2000))
+SUMPRODUCT(('Diário 4º PA'!$E$4:$E$2000='Analítico Cx.'!$B44)*('Diário 4º PA'!$B$4:$B$2000&gt;=E$4)*('Diário 4º PA'!$B$4:$B$2000&lt;=EOMONTH(E$4,0))*('Diário 4º PA'!$F$4:$F$2000))</f>
        <v>0</v>
      </c>
      <c r="F44" s="129">
        <f>SUMPRODUCT(('Diário 1º PA'!$E$4:$E$2011='Analítico Cx.'!$B44)*('Diário 1º PA'!$B$4:$B$2011&gt;=F$4)*('Diário 1º PA'!$B$4:$B$2011&lt;=EOMONTH(F$4,0))*('Diário 1º PA'!$F$4:$F$2011))
+SUMPRODUCT(('Diário 2º PA'!$E$4:$E$1980='Analítico Cx.'!$B44)*('Diário 2º PA'!$B$4:$B$1980&gt;=F$4)*('Diário 2º PA'!$B$4:$B$1980&lt;=EOMONTH(F$4,0))*('Diário 2º PA'!$F$4:$F$1980))
+SUMPRODUCT(('Diário 3º PA'!$E$4:$E$2000='Analítico Cx.'!$B44)*('Diário 3º PA'!$B$4:$B$2000&gt;=F$4)*('Diário 3º PA'!$B$4:$B$2000&lt;=EOMONTH(F$4,0))*('Diário 3º PA'!$F$4:$F$2000))
+SUMPRODUCT(('Diário 4º PA'!$E$4:$E$2000='Analítico Cx.'!$B44)*('Diário 4º PA'!$B$4:$B$2000&gt;=F$4)*('Diário 4º PA'!$B$4:$B$2000&lt;=EOMONTH(F$4,0))*('Diário 4º PA'!$F$4:$F$2000))</f>
        <v>0</v>
      </c>
      <c r="G44" s="129">
        <f>SUMPRODUCT(('Diário 1º PA'!$E$4:$E$2011='Analítico Cx.'!$B44)*('Diário 1º PA'!$B$4:$B$2011&gt;=G$4)*('Diário 1º PA'!$B$4:$B$2011&lt;=EOMONTH(G$4,0))*('Diário 1º PA'!$F$4:$F$2011))
+SUMPRODUCT(('Diário 2º PA'!$E$4:$E$1980='Analítico Cx.'!$B44)*('Diário 2º PA'!$B$4:$B$1980&gt;=G$4)*('Diário 2º PA'!$B$4:$B$1980&lt;=EOMONTH(G$4,0))*('Diário 2º PA'!$F$4:$F$1980))
+SUMPRODUCT(('Diário 3º PA'!$E$4:$E$2000='Analítico Cx.'!$B44)*('Diário 3º PA'!$B$4:$B$2000&gt;=G$4)*('Diário 3º PA'!$B$4:$B$2000&lt;=EOMONTH(G$4,0))*('Diário 3º PA'!$F$4:$F$2000))
+SUMPRODUCT(('Diário 4º PA'!$E$4:$E$2000='Analítico Cx.'!$B44)*('Diário 4º PA'!$B$4:$B$2000&gt;=G$4)*('Diário 4º PA'!$B$4:$B$2000&lt;=EOMONTH(G$4,0))*('Diário 4º PA'!$F$4:$F$2000))</f>
        <v>0</v>
      </c>
      <c r="H44" s="129">
        <f>SUMPRODUCT(('Diário 1º PA'!$E$4:$E$2011='Analítico Cx.'!$B44)*('Diário 1º PA'!$B$4:$B$2011&gt;=H$4)*('Diário 1º PA'!$B$4:$B$2011&lt;=EOMONTH(H$4,0))*('Diário 1º PA'!$F$4:$F$2011))
+SUMPRODUCT(('Diário 2º PA'!$E$4:$E$1980='Analítico Cx.'!$B44)*('Diário 2º PA'!$B$4:$B$1980&gt;=H$4)*('Diário 2º PA'!$B$4:$B$1980&lt;=EOMONTH(H$4,0))*('Diário 2º PA'!$F$4:$F$1980))
+SUMPRODUCT(('Diário 3º PA'!$E$4:$E$2000='Analítico Cx.'!$B44)*('Diário 3º PA'!$B$4:$B$2000&gt;=H$4)*('Diário 3º PA'!$B$4:$B$2000&lt;=EOMONTH(H$4,0))*('Diário 3º PA'!$F$4:$F$2000))
+SUMPRODUCT(('Diário 4º PA'!$E$4:$E$2000='Analítico Cx.'!$B44)*('Diário 4º PA'!$B$4:$B$2000&gt;=H$4)*('Diário 4º PA'!$B$4:$B$2000&lt;=EOMONTH(H$4,0))*('Diário 4º PA'!$F$4:$F$2000))</f>
        <v>0</v>
      </c>
      <c r="I44" s="129">
        <f>SUMPRODUCT(('Diário 1º PA'!$E$4:$E$2011='Analítico Cx.'!$B44)*('Diário 1º PA'!$B$4:$B$2011&gt;=I$4)*('Diário 1º PA'!$B$4:$B$2011&lt;=EOMONTH(I$4,0))*('Diário 1º PA'!$F$4:$F$2011))
+SUMPRODUCT(('Diário 2º PA'!$E$4:$E$1980='Analítico Cx.'!$B44)*('Diário 2º PA'!$B$4:$B$1980&gt;=I$4)*('Diário 2º PA'!$B$4:$B$1980&lt;=EOMONTH(I$4,0))*('Diário 2º PA'!$F$4:$F$1980))
+SUMPRODUCT(('Diário 3º PA'!$E$4:$E$2000='Analítico Cx.'!$B44)*('Diário 3º PA'!$B$4:$B$2000&gt;=I$4)*('Diário 3º PA'!$B$4:$B$2000&lt;=EOMONTH(I$4,0))*('Diário 3º PA'!$F$4:$F$2000))
+SUMPRODUCT(('Diário 4º PA'!$E$4:$E$2000='Analítico Cx.'!$B44)*('Diário 4º PA'!$B$4:$B$2000&gt;=I$4)*('Diário 4º PA'!$B$4:$B$2000&lt;=EOMONTH(I$4,0))*('Diário 4º PA'!$F$4:$F$2000))</f>
        <v>0</v>
      </c>
      <c r="J44" s="129">
        <f>SUMPRODUCT(('Diário 1º PA'!$E$4:$E$2011='Analítico Cx.'!$B44)*('Diário 1º PA'!$B$4:$B$2011&gt;=J$4)*('Diário 1º PA'!$B$4:$B$2011&lt;=EOMONTH(J$4,0))*('Diário 1º PA'!$F$4:$F$2011))
+SUMPRODUCT(('Diário 2º PA'!$E$4:$E$1980='Analítico Cx.'!$B44)*('Diário 2º PA'!$B$4:$B$1980&gt;=J$4)*('Diário 2º PA'!$B$4:$B$1980&lt;=EOMONTH(J$4,0))*('Diário 2º PA'!$F$4:$F$1980))
+SUMPRODUCT(('Diário 3º PA'!$E$4:$E$2000='Analítico Cx.'!$B44)*('Diário 3º PA'!$B$4:$B$2000&gt;=J$4)*('Diário 3º PA'!$B$4:$B$2000&lt;=EOMONTH(J$4,0))*('Diário 3º PA'!$F$4:$F$2000))
+SUMPRODUCT(('Diário 4º PA'!$E$4:$E$2000='Analítico Cx.'!$B44)*('Diário 4º PA'!$B$4:$B$2000&gt;=J$4)*('Diário 4º PA'!$B$4:$B$2000&lt;=EOMONTH(J$4,0))*('Diário 4º PA'!$F$4:$F$2000))</f>
        <v>0</v>
      </c>
      <c r="K44" s="129">
        <f>SUMPRODUCT(('Diário 1º PA'!$E$4:$E$2011='Analítico Cx.'!$B44)*('Diário 1º PA'!$B$4:$B$2011&gt;=K$4)*('Diário 1º PA'!$B$4:$B$2011&lt;=EOMONTH(K$4,0))*('Diário 1º PA'!$F$4:$F$2011))
+SUMPRODUCT(('Diário 2º PA'!$E$4:$E$1980='Analítico Cx.'!$B44)*('Diário 2º PA'!$B$4:$B$1980&gt;=K$4)*('Diário 2º PA'!$B$4:$B$1980&lt;=EOMONTH(K$4,0))*('Diário 2º PA'!$F$4:$F$1980))
+SUMPRODUCT(('Diário 3º PA'!$E$4:$E$2000='Analítico Cx.'!$B44)*('Diário 3º PA'!$B$4:$B$2000&gt;=K$4)*('Diário 3º PA'!$B$4:$B$2000&lt;=EOMONTH(K$4,0))*('Diário 3º PA'!$F$4:$F$2000))
+SUMPRODUCT(('Diário 4º PA'!$E$4:$E$2000='Analítico Cx.'!$B44)*('Diário 4º PA'!$B$4:$B$2000&gt;=K$4)*('Diário 4º PA'!$B$4:$B$2000&lt;=EOMONTH(K$4,0))*('Diário 4º PA'!$F$4:$F$2000))</f>
        <v>0</v>
      </c>
      <c r="L44" s="129">
        <f>SUMPRODUCT(('Diário 1º PA'!$E$4:$E$2011='Analítico Cx.'!$B44)*('Diário 1º PA'!$B$4:$B$2011&gt;=L$4)*('Diário 1º PA'!$B$4:$B$2011&lt;=EOMONTH(L$4,0))*('Diário 1º PA'!$F$4:$F$2011))
+SUMPRODUCT(('Diário 2º PA'!$E$4:$E$1980='Analítico Cx.'!$B44)*('Diário 2º PA'!$B$4:$B$1980&gt;=L$4)*('Diário 2º PA'!$B$4:$B$1980&lt;=EOMONTH(L$4,0))*('Diário 2º PA'!$F$4:$F$1980))
+SUMPRODUCT(('Diário 3º PA'!$E$4:$E$2000='Analítico Cx.'!$B44)*('Diário 3º PA'!$B$4:$B$2000&gt;=L$4)*('Diário 3º PA'!$B$4:$B$2000&lt;=EOMONTH(L$4,0))*('Diário 3º PA'!$F$4:$F$2000))
+SUMPRODUCT(('Diário 4º PA'!$E$4:$E$2000='Analítico Cx.'!$B44)*('Diário 4º PA'!$B$4:$B$2000&gt;=L$4)*('Diário 4º PA'!$B$4:$B$2000&lt;=EOMONTH(L$4,0))*('Diário 4º PA'!$F$4:$F$2000))</f>
        <v>0</v>
      </c>
      <c r="M44" s="129">
        <f>SUMPRODUCT(('Diário 1º PA'!$E$4:$E$2011='Analítico Cx.'!$B44)*('Diário 1º PA'!$B$4:$B$2011&gt;=M$4)*('Diário 1º PA'!$B$4:$B$2011&lt;=EOMONTH(M$4,0))*('Diário 1º PA'!$F$4:$F$2011))
+SUMPRODUCT(('Diário 2º PA'!$E$4:$E$1980='Analítico Cx.'!$B44)*('Diário 2º PA'!$B$4:$B$1980&gt;=M$4)*('Diário 2º PA'!$B$4:$B$1980&lt;=EOMONTH(M$4,0))*('Diário 2º PA'!$F$4:$F$1980))
+SUMPRODUCT(('Diário 3º PA'!$E$4:$E$2000='Analítico Cx.'!$B44)*('Diário 3º PA'!$B$4:$B$2000&gt;=M$4)*('Diário 3º PA'!$B$4:$B$2000&lt;=EOMONTH(M$4,0))*('Diário 3º PA'!$F$4:$F$2000))
+SUMPRODUCT(('Diário 4º PA'!$E$4:$E$2000='Analítico Cx.'!$B44)*('Diário 4º PA'!$B$4:$B$2000&gt;=M$4)*('Diário 4º PA'!$B$4:$B$2000&lt;=EOMONTH(M$4,0))*('Diário 4º PA'!$F$4:$F$2000))</f>
        <v>0</v>
      </c>
      <c r="N44" s="129">
        <f>SUMPRODUCT(('Diário 1º PA'!$E$4:$E$2011='Analítico Cx.'!$B44)*('Diário 1º PA'!$B$4:$B$2011&gt;=N$4)*('Diário 1º PA'!$B$4:$B$2011&lt;=EOMONTH(N$4,0))*('Diário 1º PA'!$F$4:$F$2011))
+SUMPRODUCT(('Diário 2º PA'!$E$4:$E$1980='Analítico Cx.'!$B44)*('Diário 2º PA'!$B$4:$B$1980&gt;=N$4)*('Diário 2º PA'!$B$4:$B$1980&lt;=EOMONTH(N$4,0))*('Diário 2º PA'!$F$4:$F$1980))
+SUMPRODUCT(('Diário 3º PA'!$E$4:$E$2000='Analítico Cx.'!$B44)*('Diário 3º PA'!$B$4:$B$2000&gt;=N$4)*('Diário 3º PA'!$B$4:$B$2000&lt;=EOMONTH(N$4,0))*('Diário 3º PA'!$F$4:$F$2000))
+SUMPRODUCT(('Diário 4º PA'!$E$4:$E$2000='Analítico Cx.'!$B44)*('Diário 4º PA'!$B$4:$B$2000&gt;=N$4)*('Diário 4º PA'!$B$4:$B$2000&lt;=EOMONTH(N$4,0))*('Diário 4º PA'!$F$4:$F$2000))</f>
        <v>0</v>
      </c>
      <c r="O44" s="179">
        <f t="shared" si="13"/>
        <v>0</v>
      </c>
      <c r="P44" s="180">
        <f t="shared" si="14"/>
        <v>0</v>
      </c>
      <c r="Q44" s="154"/>
      <c r="R44" s="154"/>
      <c r="S44" s="154"/>
      <c r="T44" s="154"/>
      <c r="U44" s="154"/>
      <c r="V44" s="154"/>
      <c r="W44" s="154"/>
      <c r="X44" s="154"/>
      <c r="Y44" s="154"/>
      <c r="Z44" s="154"/>
    </row>
    <row r="45" spans="1:26" ht="23.25" customHeight="1" x14ac:dyDescent="0.2">
      <c r="A45" s="199" t="s">
        <v>195</v>
      </c>
      <c r="B45" s="200" t="s">
        <v>196</v>
      </c>
      <c r="C45" s="129">
        <f>SUMPRODUCT(('Diário 1º PA'!$E$4:$E$2011='Analítico Cx.'!$B45)*('Diário 1º PA'!$B$4:$B$2011&gt;=C$4)*('Diário 1º PA'!$B$4:$B$2011&lt;=EOMONTH(C$4,0))*('Diário 1º PA'!$F$4:$F$2011))
+SUMPRODUCT(('Diário 2º PA'!$E$4:$E$1980='Analítico Cx.'!$B45)*('Diário 2º PA'!$B$4:$B$1980&gt;=C$4)*('Diário 2º PA'!$B$4:$B$1980&lt;=EOMONTH(C$4,0))*('Diário 2º PA'!$F$4:$F$1980))
+SUMPRODUCT(('Diário 3º PA'!$E$4:$E$2000='Analítico Cx.'!$B45)*('Diário 3º PA'!$B$4:$B$2000&gt;=C$4)*('Diário 3º PA'!$B$4:$B$2000&lt;=EOMONTH(C$4,0))*('Diário 3º PA'!$F$4:$F$2000))
+SUMPRODUCT(('Diário 4º PA'!$E$4:$E$2000='Analítico Cx.'!$B45)*('Diário 4º PA'!$B$4:$B$2000&gt;=C$4)*('Diário 4º PA'!$B$4:$B$2000&lt;=EOMONTH(C$4,0))*('Diário 4º PA'!$F$4:$F$2000))</f>
        <v>0</v>
      </c>
      <c r="D45" s="129">
        <f>SUMPRODUCT(('Diário 1º PA'!$E$4:$E$2011='Analítico Cx.'!$B45)*('Diário 1º PA'!$B$4:$B$2011&gt;=D$4)*('Diário 1º PA'!$B$4:$B$2011&lt;=EOMONTH(D$4,0))*('Diário 1º PA'!$F$4:$F$2011))
+SUMPRODUCT(('Diário 2º PA'!$E$4:$E$1980='Analítico Cx.'!$B45)*('Diário 2º PA'!$B$4:$B$1980&gt;=D$4)*('Diário 2º PA'!$B$4:$B$1980&lt;=EOMONTH(D$4,0))*('Diário 2º PA'!$F$4:$F$1980))
+SUMPRODUCT(('Diário 3º PA'!$E$4:$E$2000='Analítico Cx.'!$B45)*('Diário 3º PA'!$B$4:$B$2000&gt;=D$4)*('Diário 3º PA'!$B$4:$B$2000&lt;=EOMONTH(D$4,0))*('Diário 3º PA'!$F$4:$F$2000))
+SUMPRODUCT(('Diário 4º PA'!$E$4:$E$2000='Analítico Cx.'!$B45)*('Diário 4º PA'!$B$4:$B$2000&gt;=D$4)*('Diário 4º PA'!$B$4:$B$2000&lt;=EOMONTH(D$4,0))*('Diário 4º PA'!$F$4:$F$2000))</f>
        <v>0</v>
      </c>
      <c r="E45" s="129">
        <f>SUMPRODUCT(('Diário 1º PA'!$E$4:$E$2011='Analítico Cx.'!$B45)*('Diário 1º PA'!$B$4:$B$2011&gt;=E$4)*('Diário 1º PA'!$B$4:$B$2011&lt;=EOMONTH(E$4,0))*('Diário 1º PA'!$F$4:$F$2011))
+SUMPRODUCT(('Diário 2º PA'!$E$4:$E$1980='Analítico Cx.'!$B45)*('Diário 2º PA'!$B$4:$B$1980&gt;=E$4)*('Diário 2º PA'!$B$4:$B$1980&lt;=EOMONTH(E$4,0))*('Diário 2º PA'!$F$4:$F$1980))
+SUMPRODUCT(('Diário 3º PA'!$E$4:$E$2000='Analítico Cx.'!$B45)*('Diário 3º PA'!$B$4:$B$2000&gt;=E$4)*('Diário 3º PA'!$B$4:$B$2000&lt;=EOMONTH(E$4,0))*('Diário 3º PA'!$F$4:$F$2000))
+SUMPRODUCT(('Diário 4º PA'!$E$4:$E$2000='Analítico Cx.'!$B45)*('Diário 4º PA'!$B$4:$B$2000&gt;=E$4)*('Diário 4º PA'!$B$4:$B$2000&lt;=EOMONTH(E$4,0))*('Diário 4º PA'!$F$4:$F$2000))</f>
        <v>0</v>
      </c>
      <c r="F45" s="129">
        <f>SUMPRODUCT(('Diário 1º PA'!$E$4:$E$2011='Analítico Cx.'!$B45)*('Diário 1º PA'!$B$4:$B$2011&gt;=F$4)*('Diário 1º PA'!$B$4:$B$2011&lt;=EOMONTH(F$4,0))*('Diário 1º PA'!$F$4:$F$2011))
+SUMPRODUCT(('Diário 2º PA'!$E$4:$E$1980='Analítico Cx.'!$B45)*('Diário 2º PA'!$B$4:$B$1980&gt;=F$4)*('Diário 2º PA'!$B$4:$B$1980&lt;=EOMONTH(F$4,0))*('Diário 2º PA'!$F$4:$F$1980))
+SUMPRODUCT(('Diário 3º PA'!$E$4:$E$2000='Analítico Cx.'!$B45)*('Diário 3º PA'!$B$4:$B$2000&gt;=F$4)*('Diário 3º PA'!$B$4:$B$2000&lt;=EOMONTH(F$4,0))*('Diário 3º PA'!$F$4:$F$2000))
+SUMPRODUCT(('Diário 4º PA'!$E$4:$E$2000='Analítico Cx.'!$B45)*('Diário 4º PA'!$B$4:$B$2000&gt;=F$4)*('Diário 4º PA'!$B$4:$B$2000&lt;=EOMONTH(F$4,0))*('Diário 4º PA'!$F$4:$F$2000))</f>
        <v>0</v>
      </c>
      <c r="G45" s="129">
        <f>SUMPRODUCT(('Diário 1º PA'!$E$4:$E$2011='Analítico Cx.'!$B45)*('Diário 1º PA'!$B$4:$B$2011&gt;=G$4)*('Diário 1º PA'!$B$4:$B$2011&lt;=EOMONTH(G$4,0))*('Diário 1º PA'!$F$4:$F$2011))
+SUMPRODUCT(('Diário 2º PA'!$E$4:$E$1980='Analítico Cx.'!$B45)*('Diário 2º PA'!$B$4:$B$1980&gt;=G$4)*('Diário 2º PA'!$B$4:$B$1980&lt;=EOMONTH(G$4,0))*('Diário 2º PA'!$F$4:$F$1980))
+SUMPRODUCT(('Diário 3º PA'!$E$4:$E$2000='Analítico Cx.'!$B45)*('Diário 3º PA'!$B$4:$B$2000&gt;=G$4)*('Diário 3º PA'!$B$4:$B$2000&lt;=EOMONTH(G$4,0))*('Diário 3º PA'!$F$4:$F$2000))
+SUMPRODUCT(('Diário 4º PA'!$E$4:$E$2000='Analítico Cx.'!$B45)*('Diário 4º PA'!$B$4:$B$2000&gt;=G$4)*('Diário 4º PA'!$B$4:$B$2000&lt;=EOMONTH(G$4,0))*('Diário 4º PA'!$F$4:$F$2000))</f>
        <v>0</v>
      </c>
      <c r="H45" s="129">
        <f>SUMPRODUCT(('Diário 1º PA'!$E$4:$E$2011='Analítico Cx.'!$B45)*('Diário 1º PA'!$B$4:$B$2011&gt;=H$4)*('Diário 1º PA'!$B$4:$B$2011&lt;=EOMONTH(H$4,0))*('Diário 1º PA'!$F$4:$F$2011))
+SUMPRODUCT(('Diário 2º PA'!$E$4:$E$1980='Analítico Cx.'!$B45)*('Diário 2º PA'!$B$4:$B$1980&gt;=H$4)*('Diário 2º PA'!$B$4:$B$1980&lt;=EOMONTH(H$4,0))*('Diário 2º PA'!$F$4:$F$1980))
+SUMPRODUCT(('Diário 3º PA'!$E$4:$E$2000='Analítico Cx.'!$B45)*('Diário 3º PA'!$B$4:$B$2000&gt;=H$4)*('Diário 3º PA'!$B$4:$B$2000&lt;=EOMONTH(H$4,0))*('Diário 3º PA'!$F$4:$F$2000))
+SUMPRODUCT(('Diário 4º PA'!$E$4:$E$2000='Analítico Cx.'!$B45)*('Diário 4º PA'!$B$4:$B$2000&gt;=H$4)*('Diário 4º PA'!$B$4:$B$2000&lt;=EOMONTH(H$4,0))*('Diário 4º PA'!$F$4:$F$2000))</f>
        <v>0</v>
      </c>
      <c r="I45" s="129">
        <f>SUMPRODUCT(('Diário 1º PA'!$E$4:$E$2011='Analítico Cx.'!$B45)*('Diário 1º PA'!$B$4:$B$2011&gt;=I$4)*('Diário 1º PA'!$B$4:$B$2011&lt;=EOMONTH(I$4,0))*('Diário 1º PA'!$F$4:$F$2011))
+SUMPRODUCT(('Diário 2º PA'!$E$4:$E$1980='Analítico Cx.'!$B45)*('Diário 2º PA'!$B$4:$B$1980&gt;=I$4)*('Diário 2º PA'!$B$4:$B$1980&lt;=EOMONTH(I$4,0))*('Diário 2º PA'!$F$4:$F$1980))
+SUMPRODUCT(('Diário 3º PA'!$E$4:$E$2000='Analítico Cx.'!$B45)*('Diário 3º PA'!$B$4:$B$2000&gt;=I$4)*('Diário 3º PA'!$B$4:$B$2000&lt;=EOMONTH(I$4,0))*('Diário 3º PA'!$F$4:$F$2000))
+SUMPRODUCT(('Diário 4º PA'!$E$4:$E$2000='Analítico Cx.'!$B45)*('Diário 4º PA'!$B$4:$B$2000&gt;=I$4)*('Diário 4º PA'!$B$4:$B$2000&lt;=EOMONTH(I$4,0))*('Diário 4º PA'!$F$4:$F$2000))</f>
        <v>0</v>
      </c>
      <c r="J45" s="129">
        <f>SUMPRODUCT(('Diário 1º PA'!$E$4:$E$2011='Analítico Cx.'!$B45)*('Diário 1º PA'!$B$4:$B$2011&gt;=J$4)*('Diário 1º PA'!$B$4:$B$2011&lt;=EOMONTH(J$4,0))*('Diário 1º PA'!$F$4:$F$2011))
+SUMPRODUCT(('Diário 2º PA'!$E$4:$E$1980='Analítico Cx.'!$B45)*('Diário 2º PA'!$B$4:$B$1980&gt;=J$4)*('Diário 2º PA'!$B$4:$B$1980&lt;=EOMONTH(J$4,0))*('Diário 2º PA'!$F$4:$F$1980))
+SUMPRODUCT(('Diário 3º PA'!$E$4:$E$2000='Analítico Cx.'!$B45)*('Diário 3º PA'!$B$4:$B$2000&gt;=J$4)*('Diário 3º PA'!$B$4:$B$2000&lt;=EOMONTH(J$4,0))*('Diário 3º PA'!$F$4:$F$2000))
+SUMPRODUCT(('Diário 4º PA'!$E$4:$E$2000='Analítico Cx.'!$B45)*('Diário 4º PA'!$B$4:$B$2000&gt;=J$4)*('Diário 4º PA'!$B$4:$B$2000&lt;=EOMONTH(J$4,0))*('Diário 4º PA'!$F$4:$F$2000))</f>
        <v>0</v>
      </c>
      <c r="K45" s="129">
        <f>SUMPRODUCT(('Diário 1º PA'!$E$4:$E$2011='Analítico Cx.'!$B45)*('Diário 1º PA'!$B$4:$B$2011&gt;=K$4)*('Diário 1º PA'!$B$4:$B$2011&lt;=EOMONTH(K$4,0))*('Diário 1º PA'!$F$4:$F$2011))
+SUMPRODUCT(('Diário 2º PA'!$E$4:$E$1980='Analítico Cx.'!$B45)*('Diário 2º PA'!$B$4:$B$1980&gt;=K$4)*('Diário 2º PA'!$B$4:$B$1980&lt;=EOMONTH(K$4,0))*('Diário 2º PA'!$F$4:$F$1980))
+SUMPRODUCT(('Diário 3º PA'!$E$4:$E$2000='Analítico Cx.'!$B45)*('Diário 3º PA'!$B$4:$B$2000&gt;=K$4)*('Diário 3º PA'!$B$4:$B$2000&lt;=EOMONTH(K$4,0))*('Diário 3º PA'!$F$4:$F$2000))
+SUMPRODUCT(('Diário 4º PA'!$E$4:$E$2000='Analítico Cx.'!$B45)*('Diário 4º PA'!$B$4:$B$2000&gt;=K$4)*('Diário 4º PA'!$B$4:$B$2000&lt;=EOMONTH(K$4,0))*('Diário 4º PA'!$F$4:$F$2000))</f>
        <v>0</v>
      </c>
      <c r="L45" s="129">
        <f>SUMPRODUCT(('Diário 1º PA'!$E$4:$E$2011='Analítico Cx.'!$B45)*('Diário 1º PA'!$B$4:$B$2011&gt;=L$4)*('Diário 1º PA'!$B$4:$B$2011&lt;=EOMONTH(L$4,0))*('Diário 1º PA'!$F$4:$F$2011))
+SUMPRODUCT(('Diário 2º PA'!$E$4:$E$1980='Analítico Cx.'!$B45)*('Diário 2º PA'!$B$4:$B$1980&gt;=L$4)*('Diário 2º PA'!$B$4:$B$1980&lt;=EOMONTH(L$4,0))*('Diário 2º PA'!$F$4:$F$1980))
+SUMPRODUCT(('Diário 3º PA'!$E$4:$E$2000='Analítico Cx.'!$B45)*('Diário 3º PA'!$B$4:$B$2000&gt;=L$4)*('Diário 3º PA'!$B$4:$B$2000&lt;=EOMONTH(L$4,0))*('Diário 3º PA'!$F$4:$F$2000))
+SUMPRODUCT(('Diário 4º PA'!$E$4:$E$2000='Analítico Cx.'!$B45)*('Diário 4º PA'!$B$4:$B$2000&gt;=L$4)*('Diário 4º PA'!$B$4:$B$2000&lt;=EOMONTH(L$4,0))*('Diário 4º PA'!$F$4:$F$2000))</f>
        <v>0</v>
      </c>
      <c r="M45" s="129">
        <f>SUMPRODUCT(('Diário 1º PA'!$E$4:$E$2011='Analítico Cx.'!$B45)*('Diário 1º PA'!$B$4:$B$2011&gt;=M$4)*('Diário 1º PA'!$B$4:$B$2011&lt;=EOMONTH(M$4,0))*('Diário 1º PA'!$F$4:$F$2011))
+SUMPRODUCT(('Diário 2º PA'!$E$4:$E$1980='Analítico Cx.'!$B45)*('Diário 2º PA'!$B$4:$B$1980&gt;=M$4)*('Diário 2º PA'!$B$4:$B$1980&lt;=EOMONTH(M$4,0))*('Diário 2º PA'!$F$4:$F$1980))
+SUMPRODUCT(('Diário 3º PA'!$E$4:$E$2000='Analítico Cx.'!$B45)*('Diário 3º PA'!$B$4:$B$2000&gt;=M$4)*('Diário 3º PA'!$B$4:$B$2000&lt;=EOMONTH(M$4,0))*('Diário 3º PA'!$F$4:$F$2000))
+SUMPRODUCT(('Diário 4º PA'!$E$4:$E$2000='Analítico Cx.'!$B45)*('Diário 4º PA'!$B$4:$B$2000&gt;=M$4)*('Diário 4º PA'!$B$4:$B$2000&lt;=EOMONTH(M$4,0))*('Diário 4º PA'!$F$4:$F$2000))</f>
        <v>0</v>
      </c>
      <c r="N45" s="129">
        <f>SUMPRODUCT(('Diário 1º PA'!$E$4:$E$2011='Analítico Cx.'!$B45)*('Diário 1º PA'!$B$4:$B$2011&gt;=N$4)*('Diário 1º PA'!$B$4:$B$2011&lt;=EOMONTH(N$4,0))*('Diário 1º PA'!$F$4:$F$2011))
+SUMPRODUCT(('Diário 2º PA'!$E$4:$E$1980='Analítico Cx.'!$B45)*('Diário 2º PA'!$B$4:$B$1980&gt;=N$4)*('Diário 2º PA'!$B$4:$B$1980&lt;=EOMONTH(N$4,0))*('Diário 2º PA'!$F$4:$F$1980))
+SUMPRODUCT(('Diário 3º PA'!$E$4:$E$2000='Analítico Cx.'!$B45)*('Diário 3º PA'!$B$4:$B$2000&gt;=N$4)*('Diário 3º PA'!$B$4:$B$2000&lt;=EOMONTH(N$4,0))*('Diário 3º PA'!$F$4:$F$2000))
+SUMPRODUCT(('Diário 4º PA'!$E$4:$E$2000='Analítico Cx.'!$B45)*('Diário 4º PA'!$B$4:$B$2000&gt;=N$4)*('Diário 4º PA'!$B$4:$B$2000&lt;=EOMONTH(N$4,0))*('Diário 4º PA'!$F$4:$F$2000))</f>
        <v>0</v>
      </c>
      <c r="O45" s="179">
        <f t="shared" si="13"/>
        <v>0</v>
      </c>
      <c r="P45" s="180">
        <f t="shared" si="14"/>
        <v>0</v>
      </c>
      <c r="Q45" s="49"/>
      <c r="R45" s="49"/>
      <c r="S45" s="49"/>
      <c r="T45" s="49"/>
      <c r="U45" s="49"/>
      <c r="V45" s="49"/>
      <c r="W45" s="49"/>
      <c r="X45" s="49"/>
      <c r="Y45" s="49"/>
      <c r="Z45" s="49"/>
    </row>
    <row r="46" spans="1:26" ht="23.25" customHeight="1" x14ac:dyDescent="0.2">
      <c r="A46" s="182"/>
      <c r="B46" s="183" t="s">
        <v>197</v>
      </c>
      <c r="C46" s="184">
        <f t="shared" ref="C46:O46" si="15">SUBTOTAL(109,C34:C45)</f>
        <v>119553.48</v>
      </c>
      <c r="D46" s="184">
        <f t="shared" si="15"/>
        <v>385745.29</v>
      </c>
      <c r="E46" s="184">
        <f t="shared" si="15"/>
        <v>399003.69</v>
      </c>
      <c r="F46" s="184">
        <f t="shared" si="15"/>
        <v>432330.35999999993</v>
      </c>
      <c r="G46" s="184">
        <f t="shared" si="15"/>
        <v>0</v>
      </c>
      <c r="H46" s="184">
        <f t="shared" si="15"/>
        <v>0</v>
      </c>
      <c r="I46" s="184">
        <f t="shared" si="15"/>
        <v>0</v>
      </c>
      <c r="J46" s="184">
        <f t="shared" si="15"/>
        <v>0</v>
      </c>
      <c r="K46" s="184">
        <f t="shared" si="15"/>
        <v>0</v>
      </c>
      <c r="L46" s="184">
        <f t="shared" si="15"/>
        <v>0</v>
      </c>
      <c r="M46" s="184">
        <f t="shared" si="15"/>
        <v>0</v>
      </c>
      <c r="N46" s="184">
        <f t="shared" si="15"/>
        <v>0</v>
      </c>
      <c r="O46" s="184">
        <f t="shared" si="15"/>
        <v>1336632.8199999998</v>
      </c>
      <c r="P46" s="204">
        <f t="shared" si="14"/>
        <v>0.13349185776339387</v>
      </c>
      <c r="Q46" s="154"/>
      <c r="R46" s="154"/>
      <c r="S46" s="154"/>
      <c r="T46" s="154"/>
      <c r="U46" s="154"/>
      <c r="V46" s="154"/>
      <c r="W46" s="154"/>
      <c r="X46" s="154"/>
      <c r="Y46" s="154"/>
      <c r="Z46" s="154"/>
    </row>
    <row r="47" spans="1:26" ht="23.25" customHeight="1" x14ac:dyDescent="0.2">
      <c r="A47" s="203" t="s">
        <v>101</v>
      </c>
      <c r="B47" s="196" t="s">
        <v>102</v>
      </c>
      <c r="C47" s="201"/>
      <c r="D47" s="201"/>
      <c r="E47" s="201"/>
      <c r="F47" s="201"/>
      <c r="G47" s="201"/>
      <c r="H47" s="201"/>
      <c r="I47" s="201"/>
      <c r="J47" s="201"/>
      <c r="K47" s="201"/>
      <c r="L47" s="201"/>
      <c r="M47" s="201"/>
      <c r="N47" s="201"/>
      <c r="O47" s="201"/>
      <c r="P47" s="205">
        <f t="shared" si="14"/>
        <v>0</v>
      </c>
      <c r="Q47" s="154"/>
      <c r="R47" s="154"/>
      <c r="S47" s="154"/>
      <c r="T47" s="154"/>
      <c r="U47" s="154"/>
      <c r="V47" s="154"/>
      <c r="W47" s="154"/>
      <c r="X47" s="154"/>
      <c r="Y47" s="154"/>
      <c r="Z47" s="154"/>
    </row>
    <row r="48" spans="1:26" ht="23.25" customHeight="1" x14ac:dyDescent="0.2">
      <c r="A48" s="62" t="s">
        <v>198</v>
      </c>
      <c r="B48" s="63" t="s">
        <v>199</v>
      </c>
      <c r="C48" s="129">
        <f>SUMPRODUCT(('Diário 1º PA'!$E$4:$E$2011='Analítico Cx.'!$B48)*('Diário 1º PA'!$B$4:$B$2011&gt;=C$4)*('Diário 1º PA'!$B$4:$B$2011&lt;=EOMONTH(C$4,0))*('Diário 1º PA'!$F$4:$F$2011))
+SUMPRODUCT(('Diário 2º PA'!$E$4:$E$1980='Analítico Cx.'!$B48)*('Diário 2º PA'!$B$4:$B$1980&gt;=C$4)*('Diário 2º PA'!$B$4:$B$1980&lt;=EOMONTH(C$4,0))*('Diário 2º PA'!$F$4:$F$1980))
+SUMPRODUCT(('Diário 3º PA'!$E$4:$E$2000='Analítico Cx.'!$B48)*('Diário 3º PA'!$B$4:$B$2000&gt;=C$4)*('Diário 3º PA'!$B$4:$B$2000&lt;=EOMONTH(C$4,0))*('Diário 3º PA'!$F$4:$F$2000))
+SUMPRODUCT(('Diário 4º PA'!$E$4:$E$2000='Analítico Cx.'!$B48)*('Diário 4º PA'!$B$4:$B$2000&gt;=C$4)*('Diário 4º PA'!$B$4:$B$2000&lt;=EOMONTH(C$4,0))*('Diário 4º PA'!$F$4:$F$2000))</f>
        <v>15353.939999999999</v>
      </c>
      <c r="D48" s="129">
        <f>SUMPRODUCT(('Diário 1º PA'!$E$4:$E$2011='Analítico Cx.'!$B48)*('Diário 1º PA'!$B$4:$B$2011&gt;=D$4)*('Diário 1º PA'!$B$4:$B$2011&lt;=EOMONTH(D$4,0))*('Diário 1º PA'!$F$4:$F$2011))
+SUMPRODUCT(('Diário 2º PA'!$E$4:$E$1980='Analítico Cx.'!$B48)*('Diário 2º PA'!$B$4:$B$1980&gt;=D$4)*('Diário 2º PA'!$B$4:$B$1980&lt;=EOMONTH(D$4,0))*('Diário 2º PA'!$F$4:$F$1980))
+SUMPRODUCT(('Diário 3º PA'!$E$4:$E$2000='Analítico Cx.'!$B48)*('Diário 3º PA'!$B$4:$B$2000&gt;=D$4)*('Diário 3º PA'!$B$4:$B$2000&lt;=EOMONTH(D$4,0))*('Diário 3º PA'!$F$4:$F$2000))
+SUMPRODUCT(('Diário 4º PA'!$E$4:$E$2000='Analítico Cx.'!$B48)*('Diário 4º PA'!$B$4:$B$2000&gt;=D$4)*('Diário 4º PA'!$B$4:$B$2000&lt;=EOMONTH(D$4,0))*('Diário 4º PA'!$F$4:$F$2000))</f>
        <v>19971.68</v>
      </c>
      <c r="E48" s="129">
        <f>SUMPRODUCT(('Diário 1º PA'!$E$4:$E$2011='Analítico Cx.'!$B48)*('Diário 1º PA'!$B$4:$B$2011&gt;=E$4)*('Diário 1º PA'!$B$4:$B$2011&lt;=EOMONTH(E$4,0))*('Diário 1º PA'!$F$4:$F$2011))
+SUMPRODUCT(('Diário 2º PA'!$E$4:$E$1980='Analítico Cx.'!$B48)*('Diário 2º PA'!$B$4:$B$1980&gt;=E$4)*('Diário 2º PA'!$B$4:$B$1980&lt;=EOMONTH(E$4,0))*('Diário 2º PA'!$F$4:$F$1980))
+SUMPRODUCT(('Diário 3º PA'!$E$4:$E$2000='Analítico Cx.'!$B48)*('Diário 3º PA'!$B$4:$B$2000&gt;=E$4)*('Diário 3º PA'!$B$4:$B$2000&lt;=EOMONTH(E$4,0))*('Diário 3º PA'!$F$4:$F$2000))
+SUMPRODUCT(('Diário 4º PA'!$E$4:$E$2000='Analítico Cx.'!$B48)*('Diário 4º PA'!$B$4:$B$2000&gt;=E$4)*('Diário 4º PA'!$B$4:$B$2000&lt;=EOMONTH(E$4,0))*('Diário 4º PA'!$F$4:$F$2000))</f>
        <v>11683.030000000004</v>
      </c>
      <c r="F48" s="129">
        <f>SUMPRODUCT(('Diário 1º PA'!$E$4:$E$2011='Analítico Cx.'!$B48)*('Diário 1º PA'!$B$4:$B$2011&gt;=F$4)*('Diário 1º PA'!$B$4:$B$2011&lt;=EOMONTH(F$4,0))*('Diário 1º PA'!$F$4:$F$2011))
+SUMPRODUCT(('Diário 2º PA'!$E$4:$E$1980='Analítico Cx.'!$B48)*('Diário 2º PA'!$B$4:$B$1980&gt;=F$4)*('Diário 2º PA'!$B$4:$B$1980&lt;=EOMONTH(F$4,0))*('Diário 2º PA'!$F$4:$F$1980))
+SUMPRODUCT(('Diário 3º PA'!$E$4:$E$2000='Analítico Cx.'!$B48)*('Diário 3º PA'!$B$4:$B$2000&gt;=F$4)*('Diário 3º PA'!$B$4:$B$2000&lt;=EOMONTH(F$4,0))*('Diário 3º PA'!$F$4:$F$2000))
+SUMPRODUCT(('Diário 4º PA'!$E$4:$E$2000='Analítico Cx.'!$B48)*('Diário 4º PA'!$B$4:$B$2000&gt;=F$4)*('Diário 4º PA'!$B$4:$B$2000&lt;=EOMONTH(F$4,0))*('Diário 4º PA'!$F$4:$F$2000))</f>
        <v>20470.129999999997</v>
      </c>
      <c r="G48" s="129">
        <f>SUMPRODUCT(('Diário 1º PA'!$E$4:$E$2011='Analítico Cx.'!$B48)*('Diário 1º PA'!$B$4:$B$2011&gt;=G$4)*('Diário 1º PA'!$B$4:$B$2011&lt;=EOMONTH(G$4,0))*('Diário 1º PA'!$F$4:$F$2011))
+SUMPRODUCT(('Diário 2º PA'!$E$4:$E$1980='Analítico Cx.'!$B48)*('Diário 2º PA'!$B$4:$B$1980&gt;=G$4)*('Diário 2º PA'!$B$4:$B$1980&lt;=EOMONTH(G$4,0))*('Diário 2º PA'!$F$4:$F$1980))
+SUMPRODUCT(('Diário 3º PA'!$E$4:$E$2000='Analítico Cx.'!$B48)*('Diário 3º PA'!$B$4:$B$2000&gt;=G$4)*('Diário 3º PA'!$B$4:$B$2000&lt;=EOMONTH(G$4,0))*('Diário 3º PA'!$F$4:$F$2000))
+SUMPRODUCT(('Diário 4º PA'!$E$4:$E$2000='Analítico Cx.'!$B48)*('Diário 4º PA'!$B$4:$B$2000&gt;=G$4)*('Diário 4º PA'!$B$4:$B$2000&lt;=EOMONTH(G$4,0))*('Diário 4º PA'!$F$4:$F$2000))</f>
        <v>0</v>
      </c>
      <c r="H48" s="129">
        <f>SUMPRODUCT(('Diário 1º PA'!$E$4:$E$2011='Analítico Cx.'!$B48)*('Diário 1º PA'!$B$4:$B$2011&gt;=H$4)*('Diário 1º PA'!$B$4:$B$2011&lt;=EOMONTH(H$4,0))*('Diário 1º PA'!$F$4:$F$2011))
+SUMPRODUCT(('Diário 2º PA'!$E$4:$E$1980='Analítico Cx.'!$B48)*('Diário 2º PA'!$B$4:$B$1980&gt;=H$4)*('Diário 2º PA'!$B$4:$B$1980&lt;=EOMONTH(H$4,0))*('Diário 2º PA'!$F$4:$F$1980))
+SUMPRODUCT(('Diário 3º PA'!$E$4:$E$2000='Analítico Cx.'!$B48)*('Diário 3º PA'!$B$4:$B$2000&gt;=H$4)*('Diário 3º PA'!$B$4:$B$2000&lt;=EOMONTH(H$4,0))*('Diário 3º PA'!$F$4:$F$2000))
+SUMPRODUCT(('Diário 4º PA'!$E$4:$E$2000='Analítico Cx.'!$B48)*('Diário 4º PA'!$B$4:$B$2000&gt;=H$4)*('Diário 4º PA'!$B$4:$B$2000&lt;=EOMONTH(H$4,0))*('Diário 4º PA'!$F$4:$F$2000))</f>
        <v>0</v>
      </c>
      <c r="I48" s="129">
        <f>SUMPRODUCT(('Diário 1º PA'!$E$4:$E$2011='Analítico Cx.'!$B48)*('Diário 1º PA'!$B$4:$B$2011&gt;=I$4)*('Diário 1º PA'!$B$4:$B$2011&lt;=EOMONTH(I$4,0))*('Diário 1º PA'!$F$4:$F$2011))
+SUMPRODUCT(('Diário 2º PA'!$E$4:$E$1980='Analítico Cx.'!$B48)*('Diário 2º PA'!$B$4:$B$1980&gt;=I$4)*('Diário 2º PA'!$B$4:$B$1980&lt;=EOMONTH(I$4,0))*('Diário 2º PA'!$F$4:$F$1980))
+SUMPRODUCT(('Diário 3º PA'!$E$4:$E$2000='Analítico Cx.'!$B48)*('Diário 3º PA'!$B$4:$B$2000&gt;=I$4)*('Diário 3º PA'!$B$4:$B$2000&lt;=EOMONTH(I$4,0))*('Diário 3º PA'!$F$4:$F$2000))
+SUMPRODUCT(('Diário 4º PA'!$E$4:$E$2000='Analítico Cx.'!$B48)*('Diário 4º PA'!$B$4:$B$2000&gt;=I$4)*('Diário 4º PA'!$B$4:$B$2000&lt;=EOMONTH(I$4,0))*('Diário 4º PA'!$F$4:$F$2000))</f>
        <v>0</v>
      </c>
      <c r="J48" s="129">
        <f>SUMPRODUCT(('Diário 1º PA'!$E$4:$E$2011='Analítico Cx.'!$B48)*('Diário 1º PA'!$B$4:$B$2011&gt;=J$4)*('Diário 1º PA'!$B$4:$B$2011&lt;=EOMONTH(J$4,0))*('Diário 1º PA'!$F$4:$F$2011))
+SUMPRODUCT(('Diário 2º PA'!$E$4:$E$1980='Analítico Cx.'!$B48)*('Diário 2º PA'!$B$4:$B$1980&gt;=J$4)*('Diário 2º PA'!$B$4:$B$1980&lt;=EOMONTH(J$4,0))*('Diário 2º PA'!$F$4:$F$1980))
+SUMPRODUCT(('Diário 3º PA'!$E$4:$E$2000='Analítico Cx.'!$B48)*('Diário 3º PA'!$B$4:$B$2000&gt;=J$4)*('Diário 3º PA'!$B$4:$B$2000&lt;=EOMONTH(J$4,0))*('Diário 3º PA'!$F$4:$F$2000))
+SUMPRODUCT(('Diário 4º PA'!$E$4:$E$2000='Analítico Cx.'!$B48)*('Diário 4º PA'!$B$4:$B$2000&gt;=J$4)*('Diário 4º PA'!$B$4:$B$2000&lt;=EOMONTH(J$4,0))*('Diário 4º PA'!$F$4:$F$2000))</f>
        <v>0</v>
      </c>
      <c r="K48" s="129">
        <f>SUMPRODUCT(('Diário 1º PA'!$E$4:$E$2011='Analítico Cx.'!$B48)*('Diário 1º PA'!$B$4:$B$2011&gt;=K$4)*('Diário 1º PA'!$B$4:$B$2011&lt;=EOMONTH(K$4,0))*('Diário 1º PA'!$F$4:$F$2011))
+SUMPRODUCT(('Diário 2º PA'!$E$4:$E$1980='Analítico Cx.'!$B48)*('Diário 2º PA'!$B$4:$B$1980&gt;=K$4)*('Diário 2º PA'!$B$4:$B$1980&lt;=EOMONTH(K$4,0))*('Diário 2º PA'!$F$4:$F$1980))
+SUMPRODUCT(('Diário 3º PA'!$E$4:$E$2000='Analítico Cx.'!$B48)*('Diário 3º PA'!$B$4:$B$2000&gt;=K$4)*('Diário 3º PA'!$B$4:$B$2000&lt;=EOMONTH(K$4,0))*('Diário 3º PA'!$F$4:$F$2000))
+SUMPRODUCT(('Diário 4º PA'!$E$4:$E$2000='Analítico Cx.'!$B48)*('Diário 4º PA'!$B$4:$B$2000&gt;=K$4)*('Diário 4º PA'!$B$4:$B$2000&lt;=EOMONTH(K$4,0))*('Diário 4º PA'!$F$4:$F$2000))</f>
        <v>0</v>
      </c>
      <c r="L48" s="129">
        <f>SUMPRODUCT(('Diário 1º PA'!$E$4:$E$2011='Analítico Cx.'!$B48)*('Diário 1º PA'!$B$4:$B$2011&gt;=L$4)*('Diário 1º PA'!$B$4:$B$2011&lt;=EOMONTH(L$4,0))*('Diário 1º PA'!$F$4:$F$2011))
+SUMPRODUCT(('Diário 2º PA'!$E$4:$E$1980='Analítico Cx.'!$B48)*('Diário 2º PA'!$B$4:$B$1980&gt;=L$4)*('Diário 2º PA'!$B$4:$B$1980&lt;=EOMONTH(L$4,0))*('Diário 2º PA'!$F$4:$F$1980))
+SUMPRODUCT(('Diário 3º PA'!$E$4:$E$2000='Analítico Cx.'!$B48)*('Diário 3º PA'!$B$4:$B$2000&gt;=L$4)*('Diário 3º PA'!$B$4:$B$2000&lt;=EOMONTH(L$4,0))*('Diário 3º PA'!$F$4:$F$2000))
+SUMPRODUCT(('Diário 4º PA'!$E$4:$E$2000='Analítico Cx.'!$B48)*('Diário 4º PA'!$B$4:$B$2000&gt;=L$4)*('Diário 4º PA'!$B$4:$B$2000&lt;=EOMONTH(L$4,0))*('Diário 4º PA'!$F$4:$F$2000))</f>
        <v>0</v>
      </c>
      <c r="M48" s="129">
        <f>SUMPRODUCT(('Diário 1º PA'!$E$4:$E$2011='Analítico Cx.'!$B48)*('Diário 1º PA'!$B$4:$B$2011&gt;=M$4)*('Diário 1º PA'!$B$4:$B$2011&lt;=EOMONTH(M$4,0))*('Diário 1º PA'!$F$4:$F$2011))
+SUMPRODUCT(('Diário 2º PA'!$E$4:$E$1980='Analítico Cx.'!$B48)*('Diário 2º PA'!$B$4:$B$1980&gt;=M$4)*('Diário 2º PA'!$B$4:$B$1980&lt;=EOMONTH(M$4,0))*('Diário 2º PA'!$F$4:$F$1980))
+SUMPRODUCT(('Diário 3º PA'!$E$4:$E$2000='Analítico Cx.'!$B48)*('Diário 3º PA'!$B$4:$B$2000&gt;=M$4)*('Diário 3º PA'!$B$4:$B$2000&lt;=EOMONTH(M$4,0))*('Diário 3º PA'!$F$4:$F$2000))
+SUMPRODUCT(('Diário 4º PA'!$E$4:$E$2000='Analítico Cx.'!$B48)*('Diário 4º PA'!$B$4:$B$2000&gt;=M$4)*('Diário 4º PA'!$B$4:$B$2000&lt;=EOMONTH(M$4,0))*('Diário 4º PA'!$F$4:$F$2000))</f>
        <v>0</v>
      </c>
      <c r="N48" s="129">
        <f>SUMPRODUCT(('Diário 1º PA'!$E$4:$E$2011='Analítico Cx.'!$B48)*('Diário 1º PA'!$B$4:$B$2011&gt;=N$4)*('Diário 1º PA'!$B$4:$B$2011&lt;=EOMONTH(N$4,0))*('Diário 1º PA'!$F$4:$F$2011))
+SUMPRODUCT(('Diário 2º PA'!$E$4:$E$1980='Analítico Cx.'!$B48)*('Diário 2º PA'!$B$4:$B$1980&gt;=N$4)*('Diário 2º PA'!$B$4:$B$1980&lt;=EOMONTH(N$4,0))*('Diário 2º PA'!$F$4:$F$1980))
+SUMPRODUCT(('Diário 3º PA'!$E$4:$E$2000='Analítico Cx.'!$B48)*('Diário 3º PA'!$B$4:$B$2000&gt;=N$4)*('Diário 3º PA'!$B$4:$B$2000&lt;=EOMONTH(N$4,0))*('Diário 3º PA'!$F$4:$F$2000))
+SUMPRODUCT(('Diário 4º PA'!$E$4:$E$2000='Analítico Cx.'!$B48)*('Diário 4º PA'!$B$4:$B$2000&gt;=N$4)*('Diário 4º PA'!$B$4:$B$2000&lt;=EOMONTH(N$4,0))*('Diário 4º PA'!$F$4:$F$2000))</f>
        <v>0</v>
      </c>
      <c r="O48" s="179">
        <f t="shared" ref="O48:O56" si="16">SUM(C48:N48)</f>
        <v>67478.78</v>
      </c>
      <c r="P48" s="180">
        <f t="shared" si="14"/>
        <v>6.7392237920712948E-3</v>
      </c>
      <c r="Q48" s="154"/>
      <c r="R48" s="154"/>
      <c r="S48" s="154"/>
      <c r="T48" s="154"/>
      <c r="U48" s="154"/>
      <c r="V48" s="154"/>
      <c r="W48" s="154"/>
      <c r="X48" s="154"/>
      <c r="Y48" s="154"/>
      <c r="Z48" s="154"/>
    </row>
    <row r="49" spans="1:26" ht="23.25" customHeight="1" x14ac:dyDescent="0.2">
      <c r="A49" s="62" t="s">
        <v>200</v>
      </c>
      <c r="B49" s="63" t="s">
        <v>201</v>
      </c>
      <c r="C49" s="129">
        <f>SUMPRODUCT(('Diário 1º PA'!$E$4:$E$2011='Analítico Cx.'!$B49)*('Diário 1º PA'!$B$4:$B$2011&gt;=C$4)*('Diário 1º PA'!$B$4:$B$2011&lt;=EOMONTH(C$4,0))*('Diário 1º PA'!$F$4:$F$2011))
+SUMPRODUCT(('Diário 2º PA'!$E$4:$E$1980='Analítico Cx.'!$B49)*('Diário 2º PA'!$B$4:$B$1980&gt;=C$4)*('Diário 2º PA'!$B$4:$B$1980&lt;=EOMONTH(C$4,0))*('Diário 2º PA'!$F$4:$F$1980))
+SUMPRODUCT(('Diário 3º PA'!$E$4:$E$2000='Analítico Cx.'!$B49)*('Diário 3º PA'!$B$4:$B$2000&gt;=C$4)*('Diário 3º PA'!$B$4:$B$2000&lt;=EOMONTH(C$4,0))*('Diário 3º PA'!$F$4:$F$2000))
+SUMPRODUCT(('Diário 4º PA'!$E$4:$E$2000='Analítico Cx.'!$B49)*('Diário 4º PA'!$B$4:$B$2000&gt;=C$4)*('Diário 4º PA'!$B$4:$B$2000&lt;=EOMONTH(C$4,0))*('Diário 4º PA'!$F$4:$F$2000))</f>
        <v>0</v>
      </c>
      <c r="D49" s="129">
        <f>SUMPRODUCT(('Diário 1º PA'!$E$4:$E$2011='Analítico Cx.'!$B49)*('Diário 1º PA'!$B$4:$B$2011&gt;=D$4)*('Diário 1º PA'!$B$4:$B$2011&lt;=EOMONTH(D$4,0))*('Diário 1º PA'!$F$4:$F$2011))
+SUMPRODUCT(('Diário 2º PA'!$E$4:$E$1980='Analítico Cx.'!$B49)*('Diário 2º PA'!$B$4:$B$1980&gt;=D$4)*('Diário 2º PA'!$B$4:$B$1980&lt;=EOMONTH(D$4,0))*('Diário 2º PA'!$F$4:$F$1980))
+SUMPRODUCT(('Diário 3º PA'!$E$4:$E$2000='Analítico Cx.'!$B49)*('Diário 3º PA'!$B$4:$B$2000&gt;=D$4)*('Diário 3º PA'!$B$4:$B$2000&lt;=EOMONTH(D$4,0))*('Diário 3º PA'!$F$4:$F$2000))
+SUMPRODUCT(('Diário 4º PA'!$E$4:$E$2000='Analítico Cx.'!$B49)*('Diário 4º PA'!$B$4:$B$2000&gt;=D$4)*('Diário 4º PA'!$B$4:$B$2000&lt;=EOMONTH(D$4,0))*('Diário 4º PA'!$F$4:$F$2000))</f>
        <v>0</v>
      </c>
      <c r="E49" s="129">
        <f>SUMPRODUCT(('Diário 1º PA'!$E$4:$E$2011='Analítico Cx.'!$B49)*('Diário 1º PA'!$B$4:$B$2011&gt;=E$4)*('Diário 1º PA'!$B$4:$B$2011&lt;=EOMONTH(E$4,0))*('Diário 1º PA'!$F$4:$F$2011))
+SUMPRODUCT(('Diário 2º PA'!$E$4:$E$1980='Analítico Cx.'!$B49)*('Diário 2º PA'!$B$4:$B$1980&gt;=E$4)*('Diário 2º PA'!$B$4:$B$1980&lt;=EOMONTH(E$4,0))*('Diário 2º PA'!$F$4:$F$1980))
+SUMPRODUCT(('Diário 3º PA'!$E$4:$E$2000='Analítico Cx.'!$B49)*('Diário 3º PA'!$B$4:$B$2000&gt;=E$4)*('Diário 3º PA'!$B$4:$B$2000&lt;=EOMONTH(E$4,0))*('Diário 3º PA'!$F$4:$F$2000))
+SUMPRODUCT(('Diário 4º PA'!$E$4:$E$2000='Analítico Cx.'!$B49)*('Diário 4º PA'!$B$4:$B$2000&gt;=E$4)*('Diário 4º PA'!$B$4:$B$2000&lt;=EOMONTH(E$4,0))*('Diário 4º PA'!$F$4:$F$2000))</f>
        <v>776566.93</v>
      </c>
      <c r="F49" s="129">
        <f>SUMPRODUCT(('Diário 1º PA'!$E$4:$E$2011='Analítico Cx.'!$B49)*('Diário 1º PA'!$B$4:$B$2011&gt;=F$4)*('Diário 1º PA'!$B$4:$B$2011&lt;=EOMONTH(F$4,0))*('Diário 1º PA'!$F$4:$F$2011))
+SUMPRODUCT(('Diário 2º PA'!$E$4:$E$1980='Analítico Cx.'!$B49)*('Diário 2º PA'!$B$4:$B$1980&gt;=F$4)*('Diário 2º PA'!$B$4:$B$1980&lt;=EOMONTH(F$4,0))*('Diário 2º PA'!$F$4:$F$1980))
+SUMPRODUCT(('Diário 3º PA'!$E$4:$E$2000='Analítico Cx.'!$B49)*('Diário 3º PA'!$B$4:$B$2000&gt;=F$4)*('Diário 3º PA'!$B$4:$B$2000&lt;=EOMONTH(F$4,0))*('Diário 3º PA'!$F$4:$F$2000))
+SUMPRODUCT(('Diário 4º PA'!$E$4:$E$2000='Analítico Cx.'!$B49)*('Diário 4º PA'!$B$4:$B$2000&gt;=F$4)*('Diário 4º PA'!$B$4:$B$2000&lt;=EOMONTH(F$4,0))*('Diário 4º PA'!$F$4:$F$2000))</f>
        <v>229566.63</v>
      </c>
      <c r="G49" s="129">
        <f>SUMPRODUCT(('Diário 1º PA'!$E$4:$E$2011='Analítico Cx.'!$B49)*('Diário 1º PA'!$B$4:$B$2011&gt;=G$4)*('Diário 1º PA'!$B$4:$B$2011&lt;=EOMONTH(G$4,0))*('Diário 1º PA'!$F$4:$F$2011))
+SUMPRODUCT(('Diário 2º PA'!$E$4:$E$1980='Analítico Cx.'!$B49)*('Diário 2º PA'!$B$4:$B$1980&gt;=G$4)*('Diário 2º PA'!$B$4:$B$1980&lt;=EOMONTH(G$4,0))*('Diário 2º PA'!$F$4:$F$1980))
+SUMPRODUCT(('Diário 3º PA'!$E$4:$E$2000='Analítico Cx.'!$B49)*('Diário 3º PA'!$B$4:$B$2000&gt;=G$4)*('Diário 3º PA'!$B$4:$B$2000&lt;=EOMONTH(G$4,0))*('Diário 3º PA'!$F$4:$F$2000))
+SUMPRODUCT(('Diário 4º PA'!$E$4:$E$2000='Analítico Cx.'!$B49)*('Diário 4º PA'!$B$4:$B$2000&gt;=G$4)*('Diário 4º PA'!$B$4:$B$2000&lt;=EOMONTH(G$4,0))*('Diário 4º PA'!$F$4:$F$2000))</f>
        <v>0</v>
      </c>
      <c r="H49" s="129">
        <f>SUMPRODUCT(('Diário 1º PA'!$E$4:$E$2011='Analítico Cx.'!$B49)*('Diário 1º PA'!$B$4:$B$2011&gt;=H$4)*('Diário 1º PA'!$B$4:$B$2011&lt;=EOMONTH(H$4,0))*('Diário 1º PA'!$F$4:$F$2011))
+SUMPRODUCT(('Diário 2º PA'!$E$4:$E$1980='Analítico Cx.'!$B49)*('Diário 2º PA'!$B$4:$B$1980&gt;=H$4)*('Diário 2º PA'!$B$4:$B$1980&lt;=EOMONTH(H$4,0))*('Diário 2º PA'!$F$4:$F$1980))
+SUMPRODUCT(('Diário 3º PA'!$E$4:$E$2000='Analítico Cx.'!$B49)*('Diário 3º PA'!$B$4:$B$2000&gt;=H$4)*('Diário 3º PA'!$B$4:$B$2000&lt;=EOMONTH(H$4,0))*('Diário 3º PA'!$F$4:$F$2000))
+SUMPRODUCT(('Diário 4º PA'!$E$4:$E$2000='Analítico Cx.'!$B49)*('Diário 4º PA'!$B$4:$B$2000&gt;=H$4)*('Diário 4º PA'!$B$4:$B$2000&lt;=EOMONTH(H$4,0))*('Diário 4º PA'!$F$4:$F$2000))</f>
        <v>0</v>
      </c>
      <c r="I49" s="129">
        <f>SUMPRODUCT(('Diário 1º PA'!$E$4:$E$2011='Analítico Cx.'!$B49)*('Diário 1º PA'!$B$4:$B$2011&gt;=I$4)*('Diário 1º PA'!$B$4:$B$2011&lt;=EOMONTH(I$4,0))*('Diário 1º PA'!$F$4:$F$2011))
+SUMPRODUCT(('Diário 2º PA'!$E$4:$E$1980='Analítico Cx.'!$B49)*('Diário 2º PA'!$B$4:$B$1980&gt;=I$4)*('Diário 2º PA'!$B$4:$B$1980&lt;=EOMONTH(I$4,0))*('Diário 2º PA'!$F$4:$F$1980))
+SUMPRODUCT(('Diário 3º PA'!$E$4:$E$2000='Analítico Cx.'!$B49)*('Diário 3º PA'!$B$4:$B$2000&gt;=I$4)*('Diário 3º PA'!$B$4:$B$2000&lt;=EOMONTH(I$4,0))*('Diário 3º PA'!$F$4:$F$2000))
+SUMPRODUCT(('Diário 4º PA'!$E$4:$E$2000='Analítico Cx.'!$B49)*('Diário 4º PA'!$B$4:$B$2000&gt;=I$4)*('Diário 4º PA'!$B$4:$B$2000&lt;=EOMONTH(I$4,0))*('Diário 4º PA'!$F$4:$F$2000))</f>
        <v>0</v>
      </c>
      <c r="J49" s="129">
        <f>SUMPRODUCT(('Diário 1º PA'!$E$4:$E$2011='Analítico Cx.'!$B49)*('Diário 1º PA'!$B$4:$B$2011&gt;=J$4)*('Diário 1º PA'!$B$4:$B$2011&lt;=EOMONTH(J$4,0))*('Diário 1º PA'!$F$4:$F$2011))
+SUMPRODUCT(('Diário 2º PA'!$E$4:$E$1980='Analítico Cx.'!$B49)*('Diário 2º PA'!$B$4:$B$1980&gt;=J$4)*('Diário 2º PA'!$B$4:$B$1980&lt;=EOMONTH(J$4,0))*('Diário 2º PA'!$F$4:$F$1980))
+SUMPRODUCT(('Diário 3º PA'!$E$4:$E$2000='Analítico Cx.'!$B49)*('Diário 3º PA'!$B$4:$B$2000&gt;=J$4)*('Diário 3º PA'!$B$4:$B$2000&lt;=EOMONTH(J$4,0))*('Diário 3º PA'!$F$4:$F$2000))
+SUMPRODUCT(('Diário 4º PA'!$E$4:$E$2000='Analítico Cx.'!$B49)*('Diário 4º PA'!$B$4:$B$2000&gt;=J$4)*('Diário 4º PA'!$B$4:$B$2000&lt;=EOMONTH(J$4,0))*('Diário 4º PA'!$F$4:$F$2000))</f>
        <v>0</v>
      </c>
      <c r="K49" s="129">
        <f>SUMPRODUCT(('Diário 1º PA'!$E$4:$E$2011='Analítico Cx.'!$B49)*('Diário 1º PA'!$B$4:$B$2011&gt;=K$4)*('Diário 1º PA'!$B$4:$B$2011&lt;=EOMONTH(K$4,0))*('Diário 1º PA'!$F$4:$F$2011))
+SUMPRODUCT(('Diário 2º PA'!$E$4:$E$1980='Analítico Cx.'!$B49)*('Diário 2º PA'!$B$4:$B$1980&gt;=K$4)*('Diário 2º PA'!$B$4:$B$1980&lt;=EOMONTH(K$4,0))*('Diário 2º PA'!$F$4:$F$1980))
+SUMPRODUCT(('Diário 3º PA'!$E$4:$E$2000='Analítico Cx.'!$B49)*('Diário 3º PA'!$B$4:$B$2000&gt;=K$4)*('Diário 3º PA'!$B$4:$B$2000&lt;=EOMONTH(K$4,0))*('Diário 3º PA'!$F$4:$F$2000))
+SUMPRODUCT(('Diário 4º PA'!$E$4:$E$2000='Analítico Cx.'!$B49)*('Diário 4º PA'!$B$4:$B$2000&gt;=K$4)*('Diário 4º PA'!$B$4:$B$2000&lt;=EOMONTH(K$4,0))*('Diário 4º PA'!$F$4:$F$2000))</f>
        <v>0</v>
      </c>
      <c r="L49" s="129">
        <f>SUMPRODUCT(('Diário 1º PA'!$E$4:$E$2011='Analítico Cx.'!$B49)*('Diário 1º PA'!$B$4:$B$2011&gt;=L$4)*('Diário 1º PA'!$B$4:$B$2011&lt;=EOMONTH(L$4,0))*('Diário 1º PA'!$F$4:$F$2011))
+SUMPRODUCT(('Diário 2º PA'!$E$4:$E$1980='Analítico Cx.'!$B49)*('Diário 2º PA'!$B$4:$B$1980&gt;=L$4)*('Diário 2º PA'!$B$4:$B$1980&lt;=EOMONTH(L$4,0))*('Diário 2º PA'!$F$4:$F$1980))
+SUMPRODUCT(('Diário 3º PA'!$E$4:$E$2000='Analítico Cx.'!$B49)*('Diário 3º PA'!$B$4:$B$2000&gt;=L$4)*('Diário 3º PA'!$B$4:$B$2000&lt;=EOMONTH(L$4,0))*('Diário 3º PA'!$F$4:$F$2000))
+SUMPRODUCT(('Diário 4º PA'!$E$4:$E$2000='Analítico Cx.'!$B49)*('Diário 4º PA'!$B$4:$B$2000&gt;=L$4)*('Diário 4º PA'!$B$4:$B$2000&lt;=EOMONTH(L$4,0))*('Diário 4º PA'!$F$4:$F$2000))</f>
        <v>0</v>
      </c>
      <c r="M49" s="129">
        <f>SUMPRODUCT(('Diário 1º PA'!$E$4:$E$2011='Analítico Cx.'!$B49)*('Diário 1º PA'!$B$4:$B$2011&gt;=M$4)*('Diário 1º PA'!$B$4:$B$2011&lt;=EOMONTH(M$4,0))*('Diário 1º PA'!$F$4:$F$2011))
+SUMPRODUCT(('Diário 2º PA'!$E$4:$E$1980='Analítico Cx.'!$B49)*('Diário 2º PA'!$B$4:$B$1980&gt;=M$4)*('Diário 2º PA'!$B$4:$B$1980&lt;=EOMONTH(M$4,0))*('Diário 2º PA'!$F$4:$F$1980))
+SUMPRODUCT(('Diário 3º PA'!$E$4:$E$2000='Analítico Cx.'!$B49)*('Diário 3º PA'!$B$4:$B$2000&gt;=M$4)*('Diário 3º PA'!$B$4:$B$2000&lt;=EOMONTH(M$4,0))*('Diário 3º PA'!$F$4:$F$2000))
+SUMPRODUCT(('Diário 4º PA'!$E$4:$E$2000='Analítico Cx.'!$B49)*('Diário 4º PA'!$B$4:$B$2000&gt;=M$4)*('Diário 4º PA'!$B$4:$B$2000&lt;=EOMONTH(M$4,0))*('Diário 4º PA'!$F$4:$F$2000))</f>
        <v>0</v>
      </c>
      <c r="N49" s="129">
        <f>SUMPRODUCT(('Diário 1º PA'!$E$4:$E$2011='Analítico Cx.'!$B49)*('Diário 1º PA'!$B$4:$B$2011&gt;=N$4)*('Diário 1º PA'!$B$4:$B$2011&lt;=EOMONTH(N$4,0))*('Diário 1º PA'!$F$4:$F$2011))
+SUMPRODUCT(('Diário 2º PA'!$E$4:$E$1980='Analítico Cx.'!$B49)*('Diário 2º PA'!$B$4:$B$1980&gt;=N$4)*('Diário 2º PA'!$B$4:$B$1980&lt;=EOMONTH(N$4,0))*('Diário 2º PA'!$F$4:$F$1980))
+SUMPRODUCT(('Diário 3º PA'!$E$4:$E$2000='Analítico Cx.'!$B49)*('Diário 3º PA'!$B$4:$B$2000&gt;=N$4)*('Diário 3º PA'!$B$4:$B$2000&lt;=EOMONTH(N$4,0))*('Diário 3º PA'!$F$4:$F$2000))
+SUMPRODUCT(('Diário 4º PA'!$E$4:$E$2000='Analítico Cx.'!$B49)*('Diário 4º PA'!$B$4:$B$2000&gt;=N$4)*('Diário 4º PA'!$B$4:$B$2000&lt;=EOMONTH(N$4,0))*('Diário 4º PA'!$F$4:$F$2000))</f>
        <v>0</v>
      </c>
      <c r="O49" s="179">
        <f t="shared" si="16"/>
        <v>1006133.56</v>
      </c>
      <c r="P49" s="180">
        <f t="shared" si="14"/>
        <v>0.10048431855989974</v>
      </c>
      <c r="Q49" s="154"/>
      <c r="R49" s="154"/>
      <c r="S49" s="154"/>
      <c r="T49" s="154"/>
      <c r="U49" s="154"/>
      <c r="V49" s="154"/>
      <c r="W49" s="154"/>
      <c r="X49" s="154"/>
      <c r="Y49" s="154"/>
      <c r="Z49" s="154"/>
    </row>
    <row r="50" spans="1:26" ht="23.25" customHeight="1" x14ac:dyDescent="0.2">
      <c r="A50" s="62" t="s">
        <v>202</v>
      </c>
      <c r="B50" s="63" t="s">
        <v>203</v>
      </c>
      <c r="C50" s="129">
        <f>SUMPRODUCT(('Diário 1º PA'!$E$4:$E$2011='Analítico Cx.'!$B50)*('Diário 1º PA'!$B$4:$B$2011&gt;=C$4)*('Diário 1º PA'!$B$4:$B$2011&lt;=EOMONTH(C$4,0))*('Diário 1º PA'!$F$4:$F$2011))
+SUMPRODUCT(('Diário 2º PA'!$E$4:$E$1980='Analítico Cx.'!$B50)*('Diário 2º PA'!$B$4:$B$1980&gt;=C$4)*('Diário 2º PA'!$B$4:$B$1980&lt;=EOMONTH(C$4,0))*('Diário 2º PA'!$F$4:$F$1980))
+SUMPRODUCT(('Diário 3º PA'!$E$4:$E$2000='Analítico Cx.'!$B50)*('Diário 3º PA'!$B$4:$B$2000&gt;=C$4)*('Diário 3º PA'!$B$4:$B$2000&lt;=EOMONTH(C$4,0))*('Diário 3º PA'!$F$4:$F$2000))
+SUMPRODUCT(('Diário 4º PA'!$E$4:$E$2000='Analítico Cx.'!$B50)*('Diário 4º PA'!$B$4:$B$2000&gt;=C$4)*('Diário 4º PA'!$B$4:$B$2000&lt;=EOMONTH(C$4,0))*('Diário 4º PA'!$F$4:$F$2000))</f>
        <v>0</v>
      </c>
      <c r="D50" s="129">
        <f>SUMPRODUCT(('Diário 1º PA'!$E$4:$E$2011='Analítico Cx.'!$B50)*('Diário 1º PA'!$B$4:$B$2011&gt;=D$4)*('Diário 1º PA'!$B$4:$B$2011&lt;=EOMONTH(D$4,0))*('Diário 1º PA'!$F$4:$F$2011))
+SUMPRODUCT(('Diário 2º PA'!$E$4:$E$1980='Analítico Cx.'!$B50)*('Diário 2º PA'!$B$4:$B$1980&gt;=D$4)*('Diário 2º PA'!$B$4:$B$1980&lt;=EOMONTH(D$4,0))*('Diário 2º PA'!$F$4:$F$1980))
+SUMPRODUCT(('Diário 3º PA'!$E$4:$E$2000='Analítico Cx.'!$B50)*('Diário 3º PA'!$B$4:$B$2000&gt;=D$4)*('Diário 3º PA'!$B$4:$B$2000&lt;=EOMONTH(D$4,0))*('Diário 3º PA'!$F$4:$F$2000))
+SUMPRODUCT(('Diário 4º PA'!$E$4:$E$2000='Analítico Cx.'!$B50)*('Diário 4º PA'!$B$4:$B$2000&gt;=D$4)*('Diário 4º PA'!$B$4:$B$2000&lt;=EOMONTH(D$4,0))*('Diário 4º PA'!$F$4:$F$2000))</f>
        <v>20664.5</v>
      </c>
      <c r="E50" s="129">
        <f>SUMPRODUCT(('Diário 1º PA'!$E$4:$E$2011='Analítico Cx.'!$B50)*('Diário 1º PA'!$B$4:$B$2011&gt;=E$4)*('Diário 1º PA'!$B$4:$B$2011&lt;=EOMONTH(E$4,0))*('Diário 1º PA'!$F$4:$F$2011))
+SUMPRODUCT(('Diário 2º PA'!$E$4:$E$1980='Analítico Cx.'!$B50)*('Diário 2º PA'!$B$4:$B$1980&gt;=E$4)*('Diário 2º PA'!$B$4:$B$1980&lt;=EOMONTH(E$4,0))*('Diário 2º PA'!$F$4:$F$1980))
+SUMPRODUCT(('Diário 3º PA'!$E$4:$E$2000='Analítico Cx.'!$B50)*('Diário 3º PA'!$B$4:$B$2000&gt;=E$4)*('Diário 3º PA'!$B$4:$B$2000&lt;=EOMONTH(E$4,0))*('Diário 3º PA'!$F$4:$F$2000))
+SUMPRODUCT(('Diário 4º PA'!$E$4:$E$2000='Analítico Cx.'!$B50)*('Diário 4º PA'!$B$4:$B$2000&gt;=E$4)*('Diário 4º PA'!$B$4:$B$2000&lt;=EOMONTH(E$4,0))*('Diário 4º PA'!$F$4:$F$2000))</f>
        <v>19774.100000000002</v>
      </c>
      <c r="F50" s="129">
        <f>SUMPRODUCT(('Diário 1º PA'!$E$4:$E$2011='Analítico Cx.'!$B50)*('Diário 1º PA'!$B$4:$B$2011&gt;=F$4)*('Diário 1º PA'!$B$4:$B$2011&lt;=EOMONTH(F$4,0))*('Diário 1º PA'!$F$4:$F$2011))
+SUMPRODUCT(('Diário 2º PA'!$E$4:$E$1980='Analítico Cx.'!$B50)*('Diário 2º PA'!$B$4:$B$1980&gt;=F$4)*('Diário 2º PA'!$B$4:$B$1980&lt;=EOMONTH(F$4,0))*('Diário 2º PA'!$F$4:$F$1980))
+SUMPRODUCT(('Diário 3º PA'!$E$4:$E$2000='Analítico Cx.'!$B50)*('Diário 3º PA'!$B$4:$B$2000&gt;=F$4)*('Diário 3º PA'!$B$4:$B$2000&lt;=EOMONTH(F$4,0))*('Diário 3º PA'!$F$4:$F$2000))
+SUMPRODUCT(('Diário 4º PA'!$E$4:$E$2000='Analítico Cx.'!$B50)*('Diário 4º PA'!$B$4:$B$2000&gt;=F$4)*('Diário 4º PA'!$B$4:$B$2000&lt;=EOMONTH(F$4,0))*('Diário 4º PA'!$F$4:$F$2000))</f>
        <v>24449.5</v>
      </c>
      <c r="G50" s="129">
        <f>SUMPRODUCT(('Diário 1º PA'!$E$4:$E$2011='Analítico Cx.'!$B50)*('Diário 1º PA'!$B$4:$B$2011&gt;=G$4)*('Diário 1º PA'!$B$4:$B$2011&lt;=EOMONTH(G$4,0))*('Diário 1º PA'!$F$4:$F$2011))
+SUMPRODUCT(('Diário 2º PA'!$E$4:$E$1980='Analítico Cx.'!$B50)*('Diário 2º PA'!$B$4:$B$1980&gt;=G$4)*('Diário 2º PA'!$B$4:$B$1980&lt;=EOMONTH(G$4,0))*('Diário 2º PA'!$F$4:$F$1980))
+SUMPRODUCT(('Diário 3º PA'!$E$4:$E$2000='Analítico Cx.'!$B50)*('Diário 3º PA'!$B$4:$B$2000&gt;=G$4)*('Diário 3º PA'!$B$4:$B$2000&lt;=EOMONTH(G$4,0))*('Diário 3º PA'!$F$4:$F$2000))
+SUMPRODUCT(('Diário 4º PA'!$E$4:$E$2000='Analítico Cx.'!$B50)*('Diário 4º PA'!$B$4:$B$2000&gt;=G$4)*('Diário 4º PA'!$B$4:$B$2000&lt;=EOMONTH(G$4,0))*('Diário 4º PA'!$F$4:$F$2000))</f>
        <v>0</v>
      </c>
      <c r="H50" s="129">
        <f>SUMPRODUCT(('Diário 1º PA'!$E$4:$E$2011='Analítico Cx.'!$B50)*('Diário 1º PA'!$B$4:$B$2011&gt;=H$4)*('Diário 1º PA'!$B$4:$B$2011&lt;=EOMONTH(H$4,0))*('Diário 1º PA'!$F$4:$F$2011))
+SUMPRODUCT(('Diário 2º PA'!$E$4:$E$1980='Analítico Cx.'!$B50)*('Diário 2º PA'!$B$4:$B$1980&gt;=H$4)*('Diário 2º PA'!$B$4:$B$1980&lt;=EOMONTH(H$4,0))*('Diário 2º PA'!$F$4:$F$1980))
+SUMPRODUCT(('Diário 3º PA'!$E$4:$E$2000='Analítico Cx.'!$B50)*('Diário 3º PA'!$B$4:$B$2000&gt;=H$4)*('Diário 3º PA'!$B$4:$B$2000&lt;=EOMONTH(H$4,0))*('Diário 3º PA'!$F$4:$F$2000))
+SUMPRODUCT(('Diário 4º PA'!$E$4:$E$2000='Analítico Cx.'!$B50)*('Diário 4º PA'!$B$4:$B$2000&gt;=H$4)*('Diário 4º PA'!$B$4:$B$2000&lt;=EOMONTH(H$4,0))*('Diário 4º PA'!$F$4:$F$2000))</f>
        <v>0</v>
      </c>
      <c r="I50" s="129">
        <f>SUMPRODUCT(('Diário 1º PA'!$E$4:$E$2011='Analítico Cx.'!$B50)*('Diário 1º PA'!$B$4:$B$2011&gt;=I$4)*('Diário 1º PA'!$B$4:$B$2011&lt;=EOMONTH(I$4,0))*('Diário 1º PA'!$F$4:$F$2011))
+SUMPRODUCT(('Diário 2º PA'!$E$4:$E$1980='Analítico Cx.'!$B50)*('Diário 2º PA'!$B$4:$B$1980&gt;=I$4)*('Diário 2º PA'!$B$4:$B$1980&lt;=EOMONTH(I$4,0))*('Diário 2º PA'!$F$4:$F$1980))
+SUMPRODUCT(('Diário 3º PA'!$E$4:$E$2000='Analítico Cx.'!$B50)*('Diário 3º PA'!$B$4:$B$2000&gt;=I$4)*('Diário 3º PA'!$B$4:$B$2000&lt;=EOMONTH(I$4,0))*('Diário 3º PA'!$F$4:$F$2000))
+SUMPRODUCT(('Diário 4º PA'!$E$4:$E$2000='Analítico Cx.'!$B50)*('Diário 4º PA'!$B$4:$B$2000&gt;=I$4)*('Diário 4º PA'!$B$4:$B$2000&lt;=EOMONTH(I$4,0))*('Diário 4º PA'!$F$4:$F$2000))</f>
        <v>0</v>
      </c>
      <c r="J50" s="129">
        <f>SUMPRODUCT(('Diário 1º PA'!$E$4:$E$2011='Analítico Cx.'!$B50)*('Diário 1º PA'!$B$4:$B$2011&gt;=J$4)*('Diário 1º PA'!$B$4:$B$2011&lt;=EOMONTH(J$4,0))*('Diário 1º PA'!$F$4:$F$2011))
+SUMPRODUCT(('Diário 2º PA'!$E$4:$E$1980='Analítico Cx.'!$B50)*('Diário 2º PA'!$B$4:$B$1980&gt;=J$4)*('Diário 2º PA'!$B$4:$B$1980&lt;=EOMONTH(J$4,0))*('Diário 2º PA'!$F$4:$F$1980))
+SUMPRODUCT(('Diário 3º PA'!$E$4:$E$2000='Analítico Cx.'!$B50)*('Diário 3º PA'!$B$4:$B$2000&gt;=J$4)*('Diário 3º PA'!$B$4:$B$2000&lt;=EOMONTH(J$4,0))*('Diário 3º PA'!$F$4:$F$2000))
+SUMPRODUCT(('Diário 4º PA'!$E$4:$E$2000='Analítico Cx.'!$B50)*('Diário 4º PA'!$B$4:$B$2000&gt;=J$4)*('Diário 4º PA'!$B$4:$B$2000&lt;=EOMONTH(J$4,0))*('Diário 4º PA'!$F$4:$F$2000))</f>
        <v>0</v>
      </c>
      <c r="K50" s="129">
        <f>SUMPRODUCT(('Diário 1º PA'!$E$4:$E$2011='Analítico Cx.'!$B50)*('Diário 1º PA'!$B$4:$B$2011&gt;=K$4)*('Diário 1º PA'!$B$4:$B$2011&lt;=EOMONTH(K$4,0))*('Diário 1º PA'!$F$4:$F$2011))
+SUMPRODUCT(('Diário 2º PA'!$E$4:$E$1980='Analítico Cx.'!$B50)*('Diário 2º PA'!$B$4:$B$1980&gt;=K$4)*('Diário 2º PA'!$B$4:$B$1980&lt;=EOMONTH(K$4,0))*('Diário 2º PA'!$F$4:$F$1980))
+SUMPRODUCT(('Diário 3º PA'!$E$4:$E$2000='Analítico Cx.'!$B50)*('Diário 3º PA'!$B$4:$B$2000&gt;=K$4)*('Diário 3º PA'!$B$4:$B$2000&lt;=EOMONTH(K$4,0))*('Diário 3º PA'!$F$4:$F$2000))
+SUMPRODUCT(('Diário 4º PA'!$E$4:$E$2000='Analítico Cx.'!$B50)*('Diário 4º PA'!$B$4:$B$2000&gt;=K$4)*('Diário 4º PA'!$B$4:$B$2000&lt;=EOMONTH(K$4,0))*('Diário 4º PA'!$F$4:$F$2000))</f>
        <v>0</v>
      </c>
      <c r="L50" s="129">
        <f>SUMPRODUCT(('Diário 1º PA'!$E$4:$E$2011='Analítico Cx.'!$B50)*('Diário 1º PA'!$B$4:$B$2011&gt;=L$4)*('Diário 1º PA'!$B$4:$B$2011&lt;=EOMONTH(L$4,0))*('Diário 1º PA'!$F$4:$F$2011))
+SUMPRODUCT(('Diário 2º PA'!$E$4:$E$1980='Analítico Cx.'!$B50)*('Diário 2º PA'!$B$4:$B$1980&gt;=L$4)*('Diário 2º PA'!$B$4:$B$1980&lt;=EOMONTH(L$4,0))*('Diário 2º PA'!$F$4:$F$1980))
+SUMPRODUCT(('Diário 3º PA'!$E$4:$E$2000='Analítico Cx.'!$B50)*('Diário 3º PA'!$B$4:$B$2000&gt;=L$4)*('Diário 3º PA'!$B$4:$B$2000&lt;=EOMONTH(L$4,0))*('Diário 3º PA'!$F$4:$F$2000))
+SUMPRODUCT(('Diário 4º PA'!$E$4:$E$2000='Analítico Cx.'!$B50)*('Diário 4º PA'!$B$4:$B$2000&gt;=L$4)*('Diário 4º PA'!$B$4:$B$2000&lt;=EOMONTH(L$4,0))*('Diário 4º PA'!$F$4:$F$2000))</f>
        <v>0</v>
      </c>
      <c r="M50" s="129">
        <f>SUMPRODUCT(('Diário 1º PA'!$E$4:$E$2011='Analítico Cx.'!$B50)*('Diário 1º PA'!$B$4:$B$2011&gt;=M$4)*('Diário 1º PA'!$B$4:$B$2011&lt;=EOMONTH(M$4,0))*('Diário 1º PA'!$F$4:$F$2011))
+SUMPRODUCT(('Diário 2º PA'!$E$4:$E$1980='Analítico Cx.'!$B50)*('Diário 2º PA'!$B$4:$B$1980&gt;=M$4)*('Diário 2º PA'!$B$4:$B$1980&lt;=EOMONTH(M$4,0))*('Diário 2º PA'!$F$4:$F$1980))
+SUMPRODUCT(('Diário 3º PA'!$E$4:$E$2000='Analítico Cx.'!$B50)*('Diário 3º PA'!$B$4:$B$2000&gt;=M$4)*('Diário 3º PA'!$B$4:$B$2000&lt;=EOMONTH(M$4,0))*('Diário 3º PA'!$F$4:$F$2000))
+SUMPRODUCT(('Diário 4º PA'!$E$4:$E$2000='Analítico Cx.'!$B50)*('Diário 4º PA'!$B$4:$B$2000&gt;=M$4)*('Diário 4º PA'!$B$4:$B$2000&lt;=EOMONTH(M$4,0))*('Diário 4º PA'!$F$4:$F$2000))</f>
        <v>0</v>
      </c>
      <c r="N50" s="129">
        <f>SUMPRODUCT(('Diário 1º PA'!$E$4:$E$2011='Analítico Cx.'!$B50)*('Diário 1º PA'!$B$4:$B$2011&gt;=N$4)*('Diário 1º PA'!$B$4:$B$2011&lt;=EOMONTH(N$4,0))*('Diário 1º PA'!$F$4:$F$2011))
+SUMPRODUCT(('Diário 2º PA'!$E$4:$E$1980='Analítico Cx.'!$B50)*('Diário 2º PA'!$B$4:$B$1980&gt;=N$4)*('Diário 2º PA'!$B$4:$B$1980&lt;=EOMONTH(N$4,0))*('Diário 2º PA'!$F$4:$F$1980))
+SUMPRODUCT(('Diário 3º PA'!$E$4:$E$2000='Analítico Cx.'!$B50)*('Diário 3º PA'!$B$4:$B$2000&gt;=N$4)*('Diário 3º PA'!$B$4:$B$2000&lt;=EOMONTH(N$4,0))*('Diário 3º PA'!$F$4:$F$2000))
+SUMPRODUCT(('Diário 4º PA'!$E$4:$E$2000='Analítico Cx.'!$B50)*('Diário 4º PA'!$B$4:$B$2000&gt;=N$4)*('Diário 4º PA'!$B$4:$B$2000&lt;=EOMONTH(N$4,0))*('Diário 4º PA'!$F$4:$F$2000))</f>
        <v>0</v>
      </c>
      <c r="O50" s="179">
        <f t="shared" si="16"/>
        <v>64888.100000000006</v>
      </c>
      <c r="P50" s="180">
        <f t="shared" si="14"/>
        <v>6.4804880488696067E-3</v>
      </c>
      <c r="Q50" s="154"/>
      <c r="R50" s="154"/>
      <c r="S50" s="154"/>
      <c r="T50" s="154"/>
      <c r="U50" s="154"/>
      <c r="V50" s="154"/>
      <c r="W50" s="154"/>
      <c r="X50" s="154"/>
      <c r="Y50" s="154"/>
      <c r="Z50" s="154"/>
    </row>
    <row r="51" spans="1:26" ht="23.25" customHeight="1" x14ac:dyDescent="0.2">
      <c r="A51" s="62" t="s">
        <v>204</v>
      </c>
      <c r="B51" s="63" t="s">
        <v>205</v>
      </c>
      <c r="C51" s="129">
        <f>SUMPRODUCT(('Diário 1º PA'!$E$4:$E$2011='Analítico Cx.'!$B51)*('Diário 1º PA'!$B$4:$B$2011&gt;=C$4)*('Diário 1º PA'!$B$4:$B$2011&lt;=EOMONTH(C$4,0))*('Diário 1º PA'!$F$4:$F$2011))
+SUMPRODUCT(('Diário 2º PA'!$E$4:$E$1980='Analítico Cx.'!$B51)*('Diário 2º PA'!$B$4:$B$1980&gt;=C$4)*('Diário 2º PA'!$B$4:$B$1980&lt;=EOMONTH(C$4,0))*('Diário 2º PA'!$F$4:$F$1980))
+SUMPRODUCT(('Diário 3º PA'!$E$4:$E$2000='Analítico Cx.'!$B51)*('Diário 3º PA'!$B$4:$B$2000&gt;=C$4)*('Diário 3º PA'!$B$4:$B$2000&lt;=EOMONTH(C$4,0))*('Diário 3º PA'!$F$4:$F$2000))
+SUMPRODUCT(('Diário 4º PA'!$E$4:$E$2000='Analítico Cx.'!$B51)*('Diário 4º PA'!$B$4:$B$2000&gt;=C$4)*('Diário 4º PA'!$B$4:$B$2000&lt;=EOMONTH(C$4,0))*('Diário 4º PA'!$F$4:$F$2000))</f>
        <v>0</v>
      </c>
      <c r="D51" s="129">
        <f>SUMPRODUCT(('Diário 1º PA'!$E$4:$E$2011='Analítico Cx.'!$B51)*('Diário 1º PA'!$B$4:$B$2011&gt;=D$4)*('Diário 1º PA'!$B$4:$B$2011&lt;=EOMONTH(D$4,0))*('Diário 1º PA'!$F$4:$F$2011))
+SUMPRODUCT(('Diário 2º PA'!$E$4:$E$1980='Analítico Cx.'!$B51)*('Diário 2º PA'!$B$4:$B$1980&gt;=D$4)*('Diário 2º PA'!$B$4:$B$1980&lt;=EOMONTH(D$4,0))*('Diário 2º PA'!$F$4:$F$1980))
+SUMPRODUCT(('Diário 3º PA'!$E$4:$E$2000='Analítico Cx.'!$B51)*('Diário 3º PA'!$B$4:$B$2000&gt;=D$4)*('Diário 3º PA'!$B$4:$B$2000&lt;=EOMONTH(D$4,0))*('Diário 3º PA'!$F$4:$F$2000))
+SUMPRODUCT(('Diário 4º PA'!$E$4:$E$2000='Analítico Cx.'!$B51)*('Diário 4º PA'!$B$4:$B$2000&gt;=D$4)*('Diário 4º PA'!$B$4:$B$2000&lt;=EOMONTH(D$4,0))*('Diário 4º PA'!$F$4:$F$2000))</f>
        <v>3481.28</v>
      </c>
      <c r="E51" s="129">
        <f>SUMPRODUCT(('Diário 1º PA'!$E$4:$E$2011='Analítico Cx.'!$B51)*('Diário 1º PA'!$B$4:$B$2011&gt;=E$4)*('Diário 1º PA'!$B$4:$B$2011&lt;=EOMONTH(E$4,0))*('Diário 1º PA'!$F$4:$F$2011))
+SUMPRODUCT(('Diário 2º PA'!$E$4:$E$1980='Analítico Cx.'!$B51)*('Diário 2º PA'!$B$4:$B$1980&gt;=E$4)*('Diário 2º PA'!$B$4:$B$1980&lt;=EOMONTH(E$4,0))*('Diário 2º PA'!$F$4:$F$1980))
+SUMPRODUCT(('Diário 3º PA'!$E$4:$E$2000='Analítico Cx.'!$B51)*('Diário 3º PA'!$B$4:$B$2000&gt;=E$4)*('Diário 3º PA'!$B$4:$B$2000&lt;=EOMONTH(E$4,0))*('Diário 3º PA'!$F$4:$F$2000))
+SUMPRODUCT(('Diário 4º PA'!$E$4:$E$2000='Analítico Cx.'!$B51)*('Diário 4º PA'!$B$4:$B$2000&gt;=E$4)*('Diário 4º PA'!$B$4:$B$2000&lt;=EOMONTH(E$4,0))*('Diário 4º PA'!$F$4:$F$2000))</f>
        <v>3906.32</v>
      </c>
      <c r="F51" s="129">
        <f>SUMPRODUCT(('Diário 1º PA'!$E$4:$E$2011='Analítico Cx.'!$B51)*('Diário 1º PA'!$B$4:$B$2011&gt;=F$4)*('Diário 1º PA'!$B$4:$B$2011&lt;=EOMONTH(F$4,0))*('Diário 1º PA'!$F$4:$F$2011))
+SUMPRODUCT(('Diário 2º PA'!$E$4:$E$1980='Analítico Cx.'!$B51)*('Diário 2º PA'!$B$4:$B$1980&gt;=F$4)*('Diário 2º PA'!$B$4:$B$1980&lt;=EOMONTH(F$4,0))*('Diário 2º PA'!$F$4:$F$1980))
+SUMPRODUCT(('Diário 3º PA'!$E$4:$E$2000='Analítico Cx.'!$B51)*('Diário 3º PA'!$B$4:$B$2000&gt;=F$4)*('Diário 3º PA'!$B$4:$B$2000&lt;=EOMONTH(F$4,0))*('Diário 3º PA'!$F$4:$F$2000))
+SUMPRODUCT(('Diário 4º PA'!$E$4:$E$2000='Analítico Cx.'!$B51)*('Diário 4º PA'!$B$4:$B$2000&gt;=F$4)*('Diário 4º PA'!$B$4:$B$2000&lt;=EOMONTH(F$4,0))*('Diário 4º PA'!$F$4:$F$2000))</f>
        <v>4027.7600000000011</v>
      </c>
      <c r="G51" s="129">
        <f>SUMPRODUCT(('Diário 1º PA'!$E$4:$E$2011='Analítico Cx.'!$B51)*('Diário 1º PA'!$B$4:$B$2011&gt;=G$4)*('Diário 1º PA'!$B$4:$B$2011&lt;=EOMONTH(G$4,0))*('Diário 1º PA'!$F$4:$F$2011))
+SUMPRODUCT(('Diário 2º PA'!$E$4:$E$1980='Analítico Cx.'!$B51)*('Diário 2º PA'!$B$4:$B$1980&gt;=G$4)*('Diário 2º PA'!$B$4:$B$1980&lt;=EOMONTH(G$4,0))*('Diário 2º PA'!$F$4:$F$1980))
+SUMPRODUCT(('Diário 3º PA'!$E$4:$E$2000='Analítico Cx.'!$B51)*('Diário 3º PA'!$B$4:$B$2000&gt;=G$4)*('Diário 3º PA'!$B$4:$B$2000&lt;=EOMONTH(G$4,0))*('Diário 3º PA'!$F$4:$F$2000))
+SUMPRODUCT(('Diário 4º PA'!$E$4:$E$2000='Analítico Cx.'!$B51)*('Diário 4º PA'!$B$4:$B$2000&gt;=G$4)*('Diário 4º PA'!$B$4:$B$2000&lt;=EOMONTH(G$4,0))*('Diário 4º PA'!$F$4:$F$2000))</f>
        <v>0</v>
      </c>
      <c r="H51" s="129">
        <f>SUMPRODUCT(('Diário 1º PA'!$E$4:$E$2011='Analítico Cx.'!$B51)*('Diário 1º PA'!$B$4:$B$2011&gt;=H$4)*('Diário 1º PA'!$B$4:$B$2011&lt;=EOMONTH(H$4,0))*('Diário 1º PA'!$F$4:$F$2011))
+SUMPRODUCT(('Diário 2º PA'!$E$4:$E$1980='Analítico Cx.'!$B51)*('Diário 2º PA'!$B$4:$B$1980&gt;=H$4)*('Diário 2º PA'!$B$4:$B$1980&lt;=EOMONTH(H$4,0))*('Diário 2º PA'!$F$4:$F$1980))
+SUMPRODUCT(('Diário 3º PA'!$E$4:$E$2000='Analítico Cx.'!$B51)*('Diário 3º PA'!$B$4:$B$2000&gt;=H$4)*('Diário 3º PA'!$B$4:$B$2000&lt;=EOMONTH(H$4,0))*('Diário 3º PA'!$F$4:$F$2000))
+SUMPRODUCT(('Diário 4º PA'!$E$4:$E$2000='Analítico Cx.'!$B51)*('Diário 4º PA'!$B$4:$B$2000&gt;=H$4)*('Diário 4º PA'!$B$4:$B$2000&lt;=EOMONTH(H$4,0))*('Diário 4º PA'!$F$4:$F$2000))</f>
        <v>0</v>
      </c>
      <c r="I51" s="129">
        <f>SUMPRODUCT(('Diário 1º PA'!$E$4:$E$2011='Analítico Cx.'!$B51)*('Diário 1º PA'!$B$4:$B$2011&gt;=I$4)*('Diário 1º PA'!$B$4:$B$2011&lt;=EOMONTH(I$4,0))*('Diário 1º PA'!$F$4:$F$2011))
+SUMPRODUCT(('Diário 2º PA'!$E$4:$E$1980='Analítico Cx.'!$B51)*('Diário 2º PA'!$B$4:$B$1980&gt;=I$4)*('Diário 2º PA'!$B$4:$B$1980&lt;=EOMONTH(I$4,0))*('Diário 2º PA'!$F$4:$F$1980))
+SUMPRODUCT(('Diário 3º PA'!$E$4:$E$2000='Analítico Cx.'!$B51)*('Diário 3º PA'!$B$4:$B$2000&gt;=I$4)*('Diário 3º PA'!$B$4:$B$2000&lt;=EOMONTH(I$4,0))*('Diário 3º PA'!$F$4:$F$2000))
+SUMPRODUCT(('Diário 4º PA'!$E$4:$E$2000='Analítico Cx.'!$B51)*('Diário 4º PA'!$B$4:$B$2000&gt;=I$4)*('Diário 4º PA'!$B$4:$B$2000&lt;=EOMONTH(I$4,0))*('Diário 4º PA'!$F$4:$F$2000))</f>
        <v>0</v>
      </c>
      <c r="J51" s="129">
        <f>SUMPRODUCT(('Diário 1º PA'!$E$4:$E$2011='Analítico Cx.'!$B51)*('Diário 1º PA'!$B$4:$B$2011&gt;=J$4)*('Diário 1º PA'!$B$4:$B$2011&lt;=EOMONTH(J$4,0))*('Diário 1º PA'!$F$4:$F$2011))
+SUMPRODUCT(('Diário 2º PA'!$E$4:$E$1980='Analítico Cx.'!$B51)*('Diário 2º PA'!$B$4:$B$1980&gt;=J$4)*('Diário 2º PA'!$B$4:$B$1980&lt;=EOMONTH(J$4,0))*('Diário 2º PA'!$F$4:$F$1980))
+SUMPRODUCT(('Diário 3º PA'!$E$4:$E$2000='Analítico Cx.'!$B51)*('Diário 3º PA'!$B$4:$B$2000&gt;=J$4)*('Diário 3º PA'!$B$4:$B$2000&lt;=EOMONTH(J$4,0))*('Diário 3º PA'!$F$4:$F$2000))
+SUMPRODUCT(('Diário 4º PA'!$E$4:$E$2000='Analítico Cx.'!$B51)*('Diário 4º PA'!$B$4:$B$2000&gt;=J$4)*('Diário 4º PA'!$B$4:$B$2000&lt;=EOMONTH(J$4,0))*('Diário 4º PA'!$F$4:$F$2000))</f>
        <v>0</v>
      </c>
      <c r="K51" s="129">
        <f>SUMPRODUCT(('Diário 1º PA'!$E$4:$E$2011='Analítico Cx.'!$B51)*('Diário 1º PA'!$B$4:$B$2011&gt;=K$4)*('Diário 1º PA'!$B$4:$B$2011&lt;=EOMONTH(K$4,0))*('Diário 1º PA'!$F$4:$F$2011))
+SUMPRODUCT(('Diário 2º PA'!$E$4:$E$1980='Analítico Cx.'!$B51)*('Diário 2º PA'!$B$4:$B$1980&gt;=K$4)*('Diário 2º PA'!$B$4:$B$1980&lt;=EOMONTH(K$4,0))*('Diário 2º PA'!$F$4:$F$1980))
+SUMPRODUCT(('Diário 3º PA'!$E$4:$E$2000='Analítico Cx.'!$B51)*('Diário 3º PA'!$B$4:$B$2000&gt;=K$4)*('Diário 3º PA'!$B$4:$B$2000&lt;=EOMONTH(K$4,0))*('Diário 3º PA'!$F$4:$F$2000))
+SUMPRODUCT(('Diário 4º PA'!$E$4:$E$2000='Analítico Cx.'!$B51)*('Diário 4º PA'!$B$4:$B$2000&gt;=K$4)*('Diário 4º PA'!$B$4:$B$2000&lt;=EOMONTH(K$4,0))*('Diário 4º PA'!$F$4:$F$2000))</f>
        <v>0</v>
      </c>
      <c r="L51" s="129">
        <f>SUMPRODUCT(('Diário 1º PA'!$E$4:$E$2011='Analítico Cx.'!$B51)*('Diário 1º PA'!$B$4:$B$2011&gt;=L$4)*('Diário 1º PA'!$B$4:$B$2011&lt;=EOMONTH(L$4,0))*('Diário 1º PA'!$F$4:$F$2011))
+SUMPRODUCT(('Diário 2º PA'!$E$4:$E$1980='Analítico Cx.'!$B51)*('Diário 2º PA'!$B$4:$B$1980&gt;=L$4)*('Diário 2º PA'!$B$4:$B$1980&lt;=EOMONTH(L$4,0))*('Diário 2º PA'!$F$4:$F$1980))
+SUMPRODUCT(('Diário 3º PA'!$E$4:$E$2000='Analítico Cx.'!$B51)*('Diário 3º PA'!$B$4:$B$2000&gt;=L$4)*('Diário 3º PA'!$B$4:$B$2000&lt;=EOMONTH(L$4,0))*('Diário 3º PA'!$F$4:$F$2000))
+SUMPRODUCT(('Diário 4º PA'!$E$4:$E$2000='Analítico Cx.'!$B51)*('Diário 4º PA'!$B$4:$B$2000&gt;=L$4)*('Diário 4º PA'!$B$4:$B$2000&lt;=EOMONTH(L$4,0))*('Diário 4º PA'!$F$4:$F$2000))</f>
        <v>0</v>
      </c>
      <c r="M51" s="129">
        <f>SUMPRODUCT(('Diário 1º PA'!$E$4:$E$2011='Analítico Cx.'!$B51)*('Diário 1º PA'!$B$4:$B$2011&gt;=M$4)*('Diário 1º PA'!$B$4:$B$2011&lt;=EOMONTH(M$4,0))*('Diário 1º PA'!$F$4:$F$2011))
+SUMPRODUCT(('Diário 2º PA'!$E$4:$E$1980='Analítico Cx.'!$B51)*('Diário 2º PA'!$B$4:$B$1980&gt;=M$4)*('Diário 2º PA'!$B$4:$B$1980&lt;=EOMONTH(M$4,0))*('Diário 2º PA'!$F$4:$F$1980))
+SUMPRODUCT(('Diário 3º PA'!$E$4:$E$2000='Analítico Cx.'!$B51)*('Diário 3º PA'!$B$4:$B$2000&gt;=M$4)*('Diário 3º PA'!$B$4:$B$2000&lt;=EOMONTH(M$4,0))*('Diário 3º PA'!$F$4:$F$2000))
+SUMPRODUCT(('Diário 4º PA'!$E$4:$E$2000='Analítico Cx.'!$B51)*('Diário 4º PA'!$B$4:$B$2000&gt;=M$4)*('Diário 4º PA'!$B$4:$B$2000&lt;=EOMONTH(M$4,0))*('Diário 4º PA'!$F$4:$F$2000))</f>
        <v>0</v>
      </c>
      <c r="N51" s="129">
        <f>SUMPRODUCT(('Diário 1º PA'!$E$4:$E$2011='Analítico Cx.'!$B51)*('Diário 1º PA'!$B$4:$B$2011&gt;=N$4)*('Diário 1º PA'!$B$4:$B$2011&lt;=EOMONTH(N$4,0))*('Diário 1º PA'!$F$4:$F$2011))
+SUMPRODUCT(('Diário 2º PA'!$E$4:$E$1980='Analítico Cx.'!$B51)*('Diário 2º PA'!$B$4:$B$1980&gt;=N$4)*('Diário 2º PA'!$B$4:$B$1980&lt;=EOMONTH(N$4,0))*('Diário 2º PA'!$F$4:$F$1980))
+SUMPRODUCT(('Diário 3º PA'!$E$4:$E$2000='Analítico Cx.'!$B51)*('Diário 3º PA'!$B$4:$B$2000&gt;=N$4)*('Diário 3º PA'!$B$4:$B$2000&lt;=EOMONTH(N$4,0))*('Diário 3º PA'!$F$4:$F$2000))
+SUMPRODUCT(('Diário 4º PA'!$E$4:$E$2000='Analítico Cx.'!$B51)*('Diário 4º PA'!$B$4:$B$2000&gt;=N$4)*('Diário 4º PA'!$B$4:$B$2000&lt;=EOMONTH(N$4,0))*('Diário 4º PA'!$F$4:$F$2000))</f>
        <v>0</v>
      </c>
      <c r="O51" s="179">
        <f t="shared" si="16"/>
        <v>11415.36</v>
      </c>
      <c r="P51" s="180">
        <f t="shared" si="14"/>
        <v>1.1400719708782373E-3</v>
      </c>
      <c r="Q51" s="154"/>
      <c r="R51" s="154"/>
      <c r="S51" s="154"/>
      <c r="T51" s="154"/>
      <c r="U51" s="154"/>
      <c r="V51" s="154"/>
      <c r="W51" s="154"/>
      <c r="X51" s="154"/>
      <c r="Y51" s="154"/>
      <c r="Z51" s="154"/>
    </row>
    <row r="52" spans="1:26" ht="23.25" customHeight="1" x14ac:dyDescent="0.2">
      <c r="A52" s="62" t="s">
        <v>206</v>
      </c>
      <c r="B52" s="63" t="s">
        <v>207</v>
      </c>
      <c r="C52" s="129">
        <f>SUMPRODUCT(('Diário 1º PA'!$E$4:$E$2011='Analítico Cx.'!$B52)*('Diário 1º PA'!$B$4:$B$2011&gt;=C$4)*('Diário 1º PA'!$B$4:$B$2011&lt;=EOMONTH(C$4,0))*('Diário 1º PA'!$F$4:$F$2011))
+SUMPRODUCT(('Diário 2º PA'!$E$4:$E$1980='Analítico Cx.'!$B52)*('Diário 2º PA'!$B$4:$B$1980&gt;=C$4)*('Diário 2º PA'!$B$4:$B$1980&lt;=EOMONTH(C$4,0))*('Diário 2º PA'!$F$4:$F$1980))
+SUMPRODUCT(('Diário 3º PA'!$E$4:$E$2000='Analítico Cx.'!$B52)*('Diário 3º PA'!$B$4:$B$2000&gt;=C$4)*('Diário 3º PA'!$B$4:$B$2000&lt;=EOMONTH(C$4,0))*('Diário 3º PA'!$F$4:$F$2000))
+SUMPRODUCT(('Diário 4º PA'!$E$4:$E$2000='Analítico Cx.'!$B52)*('Diário 4º PA'!$B$4:$B$2000&gt;=C$4)*('Diário 4º PA'!$B$4:$B$2000&lt;=EOMONTH(C$4,0))*('Diário 4º PA'!$F$4:$F$2000))</f>
        <v>0</v>
      </c>
      <c r="D52" s="129">
        <f>SUMPRODUCT(('Diário 1º PA'!$E$4:$E$2011='Analítico Cx.'!$B52)*('Diário 1º PA'!$B$4:$B$2011&gt;=D$4)*('Diário 1º PA'!$B$4:$B$2011&lt;=EOMONTH(D$4,0))*('Diário 1º PA'!$F$4:$F$2011))
+SUMPRODUCT(('Diário 2º PA'!$E$4:$E$1980='Analítico Cx.'!$B52)*('Diário 2º PA'!$B$4:$B$1980&gt;=D$4)*('Diário 2º PA'!$B$4:$B$1980&lt;=EOMONTH(D$4,0))*('Diário 2º PA'!$F$4:$F$1980))
+SUMPRODUCT(('Diário 3º PA'!$E$4:$E$2000='Analítico Cx.'!$B52)*('Diário 3º PA'!$B$4:$B$2000&gt;=D$4)*('Diário 3º PA'!$B$4:$B$2000&lt;=EOMONTH(D$4,0))*('Diário 3º PA'!$F$4:$F$2000))
+SUMPRODUCT(('Diário 4º PA'!$E$4:$E$2000='Analítico Cx.'!$B52)*('Diário 4º PA'!$B$4:$B$2000&gt;=D$4)*('Diário 4º PA'!$B$4:$B$2000&lt;=EOMONTH(D$4,0))*('Diário 4º PA'!$F$4:$F$2000))</f>
        <v>7665.2700000000013</v>
      </c>
      <c r="E52" s="129">
        <f>SUMPRODUCT(('Diário 1º PA'!$E$4:$E$2011='Analítico Cx.'!$B52)*('Diário 1º PA'!$B$4:$B$2011&gt;=E$4)*('Diário 1º PA'!$B$4:$B$2011&lt;=EOMONTH(E$4,0))*('Diário 1º PA'!$F$4:$F$2011))
+SUMPRODUCT(('Diário 2º PA'!$E$4:$E$1980='Analítico Cx.'!$B52)*('Diário 2º PA'!$B$4:$B$1980&gt;=E$4)*('Diário 2º PA'!$B$4:$B$1980&lt;=EOMONTH(E$4,0))*('Diário 2º PA'!$F$4:$F$1980))
+SUMPRODUCT(('Diário 3º PA'!$E$4:$E$2000='Analítico Cx.'!$B52)*('Diário 3º PA'!$B$4:$B$2000&gt;=E$4)*('Diário 3º PA'!$B$4:$B$2000&lt;=EOMONTH(E$4,0))*('Diário 3º PA'!$F$4:$F$2000))
+SUMPRODUCT(('Diário 4º PA'!$E$4:$E$2000='Analítico Cx.'!$B52)*('Diário 4º PA'!$B$4:$B$2000&gt;=E$4)*('Diário 4º PA'!$B$4:$B$2000&lt;=EOMONTH(E$4,0))*('Diário 4º PA'!$F$4:$F$2000))</f>
        <v>8457.68</v>
      </c>
      <c r="F52" s="129">
        <f>SUMPRODUCT(('Diário 1º PA'!$E$4:$E$2011='Analítico Cx.'!$B52)*('Diário 1º PA'!$B$4:$B$2011&gt;=F$4)*('Diário 1º PA'!$B$4:$B$2011&lt;=EOMONTH(F$4,0))*('Diário 1º PA'!$F$4:$F$2011))
+SUMPRODUCT(('Diário 2º PA'!$E$4:$E$1980='Analítico Cx.'!$B52)*('Diário 2º PA'!$B$4:$B$1980&gt;=F$4)*('Diário 2º PA'!$B$4:$B$1980&lt;=EOMONTH(F$4,0))*('Diário 2º PA'!$F$4:$F$1980))
+SUMPRODUCT(('Diário 3º PA'!$E$4:$E$2000='Analítico Cx.'!$B52)*('Diário 3º PA'!$B$4:$B$2000&gt;=F$4)*('Diário 3º PA'!$B$4:$B$2000&lt;=EOMONTH(F$4,0))*('Diário 3º PA'!$F$4:$F$2000))
+SUMPRODUCT(('Diário 4º PA'!$E$4:$E$2000='Analítico Cx.'!$B52)*('Diário 4º PA'!$B$4:$B$2000&gt;=F$4)*('Diário 4º PA'!$B$4:$B$2000&lt;=EOMONTH(F$4,0))*('Diário 4º PA'!$F$4:$F$2000))</f>
        <v>8750.5499999999993</v>
      </c>
      <c r="G52" s="129">
        <f>SUMPRODUCT(('Diário 1º PA'!$E$4:$E$2011='Analítico Cx.'!$B52)*('Diário 1º PA'!$B$4:$B$2011&gt;=G$4)*('Diário 1º PA'!$B$4:$B$2011&lt;=EOMONTH(G$4,0))*('Diário 1º PA'!$F$4:$F$2011))
+SUMPRODUCT(('Diário 2º PA'!$E$4:$E$1980='Analítico Cx.'!$B52)*('Diário 2º PA'!$B$4:$B$1980&gt;=G$4)*('Diário 2º PA'!$B$4:$B$1980&lt;=EOMONTH(G$4,0))*('Diário 2º PA'!$F$4:$F$1980))
+SUMPRODUCT(('Diário 3º PA'!$E$4:$E$2000='Analítico Cx.'!$B52)*('Diário 3º PA'!$B$4:$B$2000&gt;=G$4)*('Diário 3º PA'!$B$4:$B$2000&lt;=EOMONTH(G$4,0))*('Diário 3º PA'!$F$4:$F$2000))
+SUMPRODUCT(('Diário 4º PA'!$E$4:$E$2000='Analítico Cx.'!$B52)*('Diário 4º PA'!$B$4:$B$2000&gt;=G$4)*('Diário 4º PA'!$B$4:$B$2000&lt;=EOMONTH(G$4,0))*('Diário 4º PA'!$F$4:$F$2000))</f>
        <v>0</v>
      </c>
      <c r="H52" s="129">
        <f>SUMPRODUCT(('Diário 1º PA'!$E$4:$E$2011='Analítico Cx.'!$B52)*('Diário 1º PA'!$B$4:$B$2011&gt;=H$4)*('Diário 1º PA'!$B$4:$B$2011&lt;=EOMONTH(H$4,0))*('Diário 1º PA'!$F$4:$F$2011))
+SUMPRODUCT(('Diário 2º PA'!$E$4:$E$1980='Analítico Cx.'!$B52)*('Diário 2º PA'!$B$4:$B$1980&gt;=H$4)*('Diário 2º PA'!$B$4:$B$1980&lt;=EOMONTH(H$4,0))*('Diário 2º PA'!$F$4:$F$1980))
+SUMPRODUCT(('Diário 3º PA'!$E$4:$E$2000='Analítico Cx.'!$B52)*('Diário 3º PA'!$B$4:$B$2000&gt;=H$4)*('Diário 3º PA'!$B$4:$B$2000&lt;=EOMONTH(H$4,0))*('Diário 3º PA'!$F$4:$F$2000))
+SUMPRODUCT(('Diário 4º PA'!$E$4:$E$2000='Analítico Cx.'!$B52)*('Diário 4º PA'!$B$4:$B$2000&gt;=H$4)*('Diário 4º PA'!$B$4:$B$2000&lt;=EOMONTH(H$4,0))*('Diário 4º PA'!$F$4:$F$2000))</f>
        <v>0</v>
      </c>
      <c r="I52" s="129">
        <f>SUMPRODUCT(('Diário 1º PA'!$E$4:$E$2011='Analítico Cx.'!$B52)*('Diário 1º PA'!$B$4:$B$2011&gt;=I$4)*('Diário 1º PA'!$B$4:$B$2011&lt;=EOMONTH(I$4,0))*('Diário 1º PA'!$F$4:$F$2011))
+SUMPRODUCT(('Diário 2º PA'!$E$4:$E$1980='Analítico Cx.'!$B52)*('Diário 2º PA'!$B$4:$B$1980&gt;=I$4)*('Diário 2º PA'!$B$4:$B$1980&lt;=EOMONTH(I$4,0))*('Diário 2º PA'!$F$4:$F$1980))
+SUMPRODUCT(('Diário 3º PA'!$E$4:$E$2000='Analítico Cx.'!$B52)*('Diário 3º PA'!$B$4:$B$2000&gt;=I$4)*('Diário 3º PA'!$B$4:$B$2000&lt;=EOMONTH(I$4,0))*('Diário 3º PA'!$F$4:$F$2000))
+SUMPRODUCT(('Diário 4º PA'!$E$4:$E$2000='Analítico Cx.'!$B52)*('Diário 4º PA'!$B$4:$B$2000&gt;=I$4)*('Diário 4º PA'!$B$4:$B$2000&lt;=EOMONTH(I$4,0))*('Diário 4º PA'!$F$4:$F$2000))</f>
        <v>0</v>
      </c>
      <c r="J52" s="129">
        <f>SUMPRODUCT(('Diário 1º PA'!$E$4:$E$2011='Analítico Cx.'!$B52)*('Diário 1º PA'!$B$4:$B$2011&gt;=J$4)*('Diário 1º PA'!$B$4:$B$2011&lt;=EOMONTH(J$4,0))*('Diário 1º PA'!$F$4:$F$2011))
+SUMPRODUCT(('Diário 2º PA'!$E$4:$E$1980='Analítico Cx.'!$B52)*('Diário 2º PA'!$B$4:$B$1980&gt;=J$4)*('Diário 2º PA'!$B$4:$B$1980&lt;=EOMONTH(J$4,0))*('Diário 2º PA'!$F$4:$F$1980))
+SUMPRODUCT(('Diário 3º PA'!$E$4:$E$2000='Analítico Cx.'!$B52)*('Diário 3º PA'!$B$4:$B$2000&gt;=J$4)*('Diário 3º PA'!$B$4:$B$2000&lt;=EOMONTH(J$4,0))*('Diário 3º PA'!$F$4:$F$2000))
+SUMPRODUCT(('Diário 4º PA'!$E$4:$E$2000='Analítico Cx.'!$B52)*('Diário 4º PA'!$B$4:$B$2000&gt;=J$4)*('Diário 4º PA'!$B$4:$B$2000&lt;=EOMONTH(J$4,0))*('Diário 4º PA'!$F$4:$F$2000))</f>
        <v>0</v>
      </c>
      <c r="K52" s="129">
        <f>SUMPRODUCT(('Diário 1º PA'!$E$4:$E$2011='Analítico Cx.'!$B52)*('Diário 1º PA'!$B$4:$B$2011&gt;=K$4)*('Diário 1º PA'!$B$4:$B$2011&lt;=EOMONTH(K$4,0))*('Diário 1º PA'!$F$4:$F$2011))
+SUMPRODUCT(('Diário 2º PA'!$E$4:$E$1980='Analítico Cx.'!$B52)*('Diário 2º PA'!$B$4:$B$1980&gt;=K$4)*('Diário 2º PA'!$B$4:$B$1980&lt;=EOMONTH(K$4,0))*('Diário 2º PA'!$F$4:$F$1980))
+SUMPRODUCT(('Diário 3º PA'!$E$4:$E$2000='Analítico Cx.'!$B52)*('Diário 3º PA'!$B$4:$B$2000&gt;=K$4)*('Diário 3º PA'!$B$4:$B$2000&lt;=EOMONTH(K$4,0))*('Diário 3º PA'!$F$4:$F$2000))
+SUMPRODUCT(('Diário 4º PA'!$E$4:$E$2000='Analítico Cx.'!$B52)*('Diário 4º PA'!$B$4:$B$2000&gt;=K$4)*('Diário 4º PA'!$B$4:$B$2000&lt;=EOMONTH(K$4,0))*('Diário 4º PA'!$F$4:$F$2000))</f>
        <v>0</v>
      </c>
      <c r="L52" s="129">
        <f>SUMPRODUCT(('Diário 1º PA'!$E$4:$E$2011='Analítico Cx.'!$B52)*('Diário 1º PA'!$B$4:$B$2011&gt;=L$4)*('Diário 1º PA'!$B$4:$B$2011&lt;=EOMONTH(L$4,0))*('Diário 1º PA'!$F$4:$F$2011))
+SUMPRODUCT(('Diário 2º PA'!$E$4:$E$1980='Analítico Cx.'!$B52)*('Diário 2º PA'!$B$4:$B$1980&gt;=L$4)*('Diário 2º PA'!$B$4:$B$1980&lt;=EOMONTH(L$4,0))*('Diário 2º PA'!$F$4:$F$1980))
+SUMPRODUCT(('Diário 3º PA'!$E$4:$E$2000='Analítico Cx.'!$B52)*('Diário 3º PA'!$B$4:$B$2000&gt;=L$4)*('Diário 3º PA'!$B$4:$B$2000&lt;=EOMONTH(L$4,0))*('Diário 3º PA'!$F$4:$F$2000))
+SUMPRODUCT(('Diário 4º PA'!$E$4:$E$2000='Analítico Cx.'!$B52)*('Diário 4º PA'!$B$4:$B$2000&gt;=L$4)*('Diário 4º PA'!$B$4:$B$2000&lt;=EOMONTH(L$4,0))*('Diário 4º PA'!$F$4:$F$2000))</f>
        <v>0</v>
      </c>
      <c r="M52" s="129">
        <f>SUMPRODUCT(('Diário 1º PA'!$E$4:$E$2011='Analítico Cx.'!$B52)*('Diário 1º PA'!$B$4:$B$2011&gt;=M$4)*('Diário 1º PA'!$B$4:$B$2011&lt;=EOMONTH(M$4,0))*('Diário 1º PA'!$F$4:$F$2011))
+SUMPRODUCT(('Diário 2º PA'!$E$4:$E$1980='Analítico Cx.'!$B52)*('Diário 2º PA'!$B$4:$B$1980&gt;=M$4)*('Diário 2º PA'!$B$4:$B$1980&lt;=EOMONTH(M$4,0))*('Diário 2º PA'!$F$4:$F$1980))
+SUMPRODUCT(('Diário 3º PA'!$E$4:$E$2000='Analítico Cx.'!$B52)*('Diário 3º PA'!$B$4:$B$2000&gt;=M$4)*('Diário 3º PA'!$B$4:$B$2000&lt;=EOMONTH(M$4,0))*('Diário 3º PA'!$F$4:$F$2000))
+SUMPRODUCT(('Diário 4º PA'!$E$4:$E$2000='Analítico Cx.'!$B52)*('Diário 4º PA'!$B$4:$B$2000&gt;=M$4)*('Diário 4º PA'!$B$4:$B$2000&lt;=EOMONTH(M$4,0))*('Diário 4º PA'!$F$4:$F$2000))</f>
        <v>0</v>
      </c>
      <c r="N52" s="129">
        <f>SUMPRODUCT(('Diário 1º PA'!$E$4:$E$2011='Analítico Cx.'!$B52)*('Diário 1º PA'!$B$4:$B$2011&gt;=N$4)*('Diário 1º PA'!$B$4:$B$2011&lt;=EOMONTH(N$4,0))*('Diário 1º PA'!$F$4:$F$2011))
+SUMPRODUCT(('Diário 2º PA'!$E$4:$E$1980='Analítico Cx.'!$B52)*('Diário 2º PA'!$B$4:$B$1980&gt;=N$4)*('Diário 2º PA'!$B$4:$B$1980&lt;=EOMONTH(N$4,0))*('Diário 2º PA'!$F$4:$F$1980))
+SUMPRODUCT(('Diário 3º PA'!$E$4:$E$2000='Analítico Cx.'!$B52)*('Diário 3º PA'!$B$4:$B$2000&gt;=N$4)*('Diário 3º PA'!$B$4:$B$2000&lt;=EOMONTH(N$4,0))*('Diário 3º PA'!$F$4:$F$2000))
+SUMPRODUCT(('Diário 4º PA'!$E$4:$E$2000='Analítico Cx.'!$B52)*('Diário 4º PA'!$B$4:$B$2000&gt;=N$4)*('Diário 4º PA'!$B$4:$B$2000&lt;=EOMONTH(N$4,0))*('Diário 4º PA'!$F$4:$F$2000))</f>
        <v>0</v>
      </c>
      <c r="O52" s="179">
        <f t="shared" si="16"/>
        <v>24873.5</v>
      </c>
      <c r="P52" s="180">
        <f t="shared" si="14"/>
        <v>2.4841599535748177E-3</v>
      </c>
      <c r="Q52" s="154"/>
      <c r="R52" s="154"/>
      <c r="S52" s="154"/>
      <c r="T52" s="154"/>
      <c r="U52" s="154"/>
      <c r="V52" s="154"/>
      <c r="W52" s="154"/>
      <c r="X52" s="154"/>
      <c r="Y52" s="154"/>
      <c r="Z52" s="154"/>
    </row>
    <row r="53" spans="1:26" ht="23.25" customHeight="1" x14ac:dyDescent="0.2">
      <c r="A53" s="62" t="s">
        <v>208</v>
      </c>
      <c r="B53" s="63" t="s">
        <v>209</v>
      </c>
      <c r="C53" s="129">
        <f>SUMPRODUCT(('Diário 1º PA'!$E$4:$E$2011='Analítico Cx.'!$B53)*('Diário 1º PA'!$B$4:$B$2011&gt;=C$4)*('Diário 1º PA'!$B$4:$B$2011&lt;=EOMONTH(C$4,0))*('Diário 1º PA'!$F$4:$F$2011))
+SUMPRODUCT(('Diário 2º PA'!$E$4:$E$1980='Analítico Cx.'!$B53)*('Diário 2º PA'!$B$4:$B$1980&gt;=C$4)*('Diário 2º PA'!$B$4:$B$1980&lt;=EOMONTH(C$4,0))*('Diário 2º PA'!$F$4:$F$1980))
+SUMPRODUCT(('Diário 3º PA'!$E$4:$E$2000='Analítico Cx.'!$B53)*('Diário 3º PA'!$B$4:$B$2000&gt;=C$4)*('Diário 3º PA'!$B$4:$B$2000&lt;=EOMONTH(C$4,0))*('Diário 3º PA'!$F$4:$F$2000))
+SUMPRODUCT(('Diário 4º PA'!$E$4:$E$2000='Analítico Cx.'!$B53)*('Diário 4º PA'!$B$4:$B$2000&gt;=C$4)*('Diário 4º PA'!$B$4:$B$2000&lt;=EOMONTH(C$4,0))*('Diário 4º PA'!$F$4:$F$2000))</f>
        <v>0</v>
      </c>
      <c r="D53" s="129">
        <f>SUMPRODUCT(('Diário 1º PA'!$E$4:$E$2011='Analítico Cx.'!$B53)*('Diário 1º PA'!$B$4:$B$2011&gt;=D$4)*('Diário 1º PA'!$B$4:$B$2011&lt;=EOMONTH(D$4,0))*('Diário 1º PA'!$F$4:$F$2011))
+SUMPRODUCT(('Diário 2º PA'!$E$4:$E$1980='Analítico Cx.'!$B53)*('Diário 2º PA'!$B$4:$B$1980&gt;=D$4)*('Diário 2º PA'!$B$4:$B$1980&lt;=EOMONTH(D$4,0))*('Diário 2º PA'!$F$4:$F$1980))
+SUMPRODUCT(('Diário 3º PA'!$E$4:$E$2000='Analítico Cx.'!$B53)*('Diário 3º PA'!$B$4:$B$2000&gt;=D$4)*('Diário 3º PA'!$B$4:$B$2000&lt;=EOMONTH(D$4,0))*('Diário 3º PA'!$F$4:$F$2000))
+SUMPRODUCT(('Diário 4º PA'!$E$4:$E$2000='Analítico Cx.'!$B53)*('Diário 4º PA'!$B$4:$B$2000&gt;=D$4)*('Diário 4º PA'!$B$4:$B$2000&lt;=EOMONTH(D$4,0))*('Diário 4º PA'!$F$4:$F$2000))</f>
        <v>0</v>
      </c>
      <c r="E53" s="129">
        <f>SUMPRODUCT(('Diário 1º PA'!$E$4:$E$2011='Analítico Cx.'!$B53)*('Diário 1º PA'!$B$4:$B$2011&gt;=E$4)*('Diário 1º PA'!$B$4:$B$2011&lt;=EOMONTH(E$4,0))*('Diário 1º PA'!$F$4:$F$2011))
+SUMPRODUCT(('Diário 2º PA'!$E$4:$E$1980='Analítico Cx.'!$B53)*('Diário 2º PA'!$B$4:$B$1980&gt;=E$4)*('Diário 2º PA'!$B$4:$B$1980&lt;=EOMONTH(E$4,0))*('Diário 2º PA'!$F$4:$F$1980))
+SUMPRODUCT(('Diário 3º PA'!$E$4:$E$2000='Analítico Cx.'!$B53)*('Diário 3º PA'!$B$4:$B$2000&gt;=E$4)*('Diário 3º PA'!$B$4:$B$2000&lt;=EOMONTH(E$4,0))*('Diário 3º PA'!$F$4:$F$2000))
+SUMPRODUCT(('Diário 4º PA'!$E$4:$E$2000='Analítico Cx.'!$B53)*('Diário 4º PA'!$B$4:$B$2000&gt;=E$4)*('Diário 4º PA'!$B$4:$B$2000&lt;=EOMONTH(E$4,0))*('Diário 4º PA'!$F$4:$F$2000))</f>
        <v>0</v>
      </c>
      <c r="F53" s="129">
        <f>SUMPRODUCT(('Diário 1º PA'!$E$4:$E$2011='Analítico Cx.'!$B53)*('Diário 1º PA'!$B$4:$B$2011&gt;=F$4)*('Diário 1º PA'!$B$4:$B$2011&lt;=EOMONTH(F$4,0))*('Diário 1º PA'!$F$4:$F$2011))
+SUMPRODUCT(('Diário 2º PA'!$E$4:$E$1980='Analítico Cx.'!$B53)*('Diário 2º PA'!$B$4:$B$1980&gt;=F$4)*('Diário 2º PA'!$B$4:$B$1980&lt;=EOMONTH(F$4,0))*('Diário 2º PA'!$F$4:$F$1980))
+SUMPRODUCT(('Diário 3º PA'!$E$4:$E$2000='Analítico Cx.'!$B53)*('Diário 3º PA'!$B$4:$B$2000&gt;=F$4)*('Diário 3º PA'!$B$4:$B$2000&lt;=EOMONTH(F$4,0))*('Diário 3º PA'!$F$4:$F$2000))
+SUMPRODUCT(('Diário 4º PA'!$E$4:$E$2000='Analítico Cx.'!$B53)*('Diário 4º PA'!$B$4:$B$2000&gt;=F$4)*('Diário 4º PA'!$B$4:$B$2000&lt;=EOMONTH(F$4,0))*('Diário 4º PA'!$F$4:$F$2000))</f>
        <v>0</v>
      </c>
      <c r="G53" s="129">
        <f>SUMPRODUCT(('Diário 1º PA'!$E$4:$E$2011='Analítico Cx.'!$B53)*('Diário 1º PA'!$B$4:$B$2011&gt;=G$4)*('Diário 1º PA'!$B$4:$B$2011&lt;=EOMONTH(G$4,0))*('Diário 1º PA'!$F$4:$F$2011))
+SUMPRODUCT(('Diário 2º PA'!$E$4:$E$1980='Analítico Cx.'!$B53)*('Diário 2º PA'!$B$4:$B$1980&gt;=G$4)*('Diário 2º PA'!$B$4:$B$1980&lt;=EOMONTH(G$4,0))*('Diário 2º PA'!$F$4:$F$1980))
+SUMPRODUCT(('Diário 3º PA'!$E$4:$E$2000='Analítico Cx.'!$B53)*('Diário 3º PA'!$B$4:$B$2000&gt;=G$4)*('Diário 3º PA'!$B$4:$B$2000&lt;=EOMONTH(G$4,0))*('Diário 3º PA'!$F$4:$F$2000))
+SUMPRODUCT(('Diário 4º PA'!$E$4:$E$2000='Analítico Cx.'!$B53)*('Diário 4º PA'!$B$4:$B$2000&gt;=G$4)*('Diário 4º PA'!$B$4:$B$2000&lt;=EOMONTH(G$4,0))*('Diário 4º PA'!$F$4:$F$2000))</f>
        <v>0</v>
      </c>
      <c r="H53" s="129">
        <f>SUMPRODUCT(('Diário 1º PA'!$E$4:$E$2011='Analítico Cx.'!$B53)*('Diário 1º PA'!$B$4:$B$2011&gt;=H$4)*('Diário 1º PA'!$B$4:$B$2011&lt;=EOMONTH(H$4,0))*('Diário 1º PA'!$F$4:$F$2011))
+SUMPRODUCT(('Diário 2º PA'!$E$4:$E$1980='Analítico Cx.'!$B53)*('Diário 2º PA'!$B$4:$B$1980&gt;=H$4)*('Diário 2º PA'!$B$4:$B$1980&lt;=EOMONTH(H$4,0))*('Diário 2º PA'!$F$4:$F$1980))
+SUMPRODUCT(('Diário 3º PA'!$E$4:$E$2000='Analítico Cx.'!$B53)*('Diário 3º PA'!$B$4:$B$2000&gt;=H$4)*('Diário 3º PA'!$B$4:$B$2000&lt;=EOMONTH(H$4,0))*('Diário 3º PA'!$F$4:$F$2000))
+SUMPRODUCT(('Diário 4º PA'!$E$4:$E$2000='Analítico Cx.'!$B53)*('Diário 4º PA'!$B$4:$B$2000&gt;=H$4)*('Diário 4º PA'!$B$4:$B$2000&lt;=EOMONTH(H$4,0))*('Diário 4º PA'!$F$4:$F$2000))</f>
        <v>0</v>
      </c>
      <c r="I53" s="129">
        <f>SUMPRODUCT(('Diário 1º PA'!$E$4:$E$2011='Analítico Cx.'!$B53)*('Diário 1º PA'!$B$4:$B$2011&gt;=I$4)*('Diário 1º PA'!$B$4:$B$2011&lt;=EOMONTH(I$4,0))*('Diário 1º PA'!$F$4:$F$2011))
+SUMPRODUCT(('Diário 2º PA'!$E$4:$E$1980='Analítico Cx.'!$B53)*('Diário 2º PA'!$B$4:$B$1980&gt;=I$4)*('Diário 2º PA'!$B$4:$B$1980&lt;=EOMONTH(I$4,0))*('Diário 2º PA'!$F$4:$F$1980))
+SUMPRODUCT(('Diário 3º PA'!$E$4:$E$2000='Analítico Cx.'!$B53)*('Diário 3º PA'!$B$4:$B$2000&gt;=I$4)*('Diário 3º PA'!$B$4:$B$2000&lt;=EOMONTH(I$4,0))*('Diário 3º PA'!$F$4:$F$2000))
+SUMPRODUCT(('Diário 4º PA'!$E$4:$E$2000='Analítico Cx.'!$B53)*('Diário 4º PA'!$B$4:$B$2000&gt;=I$4)*('Diário 4º PA'!$B$4:$B$2000&lt;=EOMONTH(I$4,0))*('Diário 4º PA'!$F$4:$F$2000))</f>
        <v>0</v>
      </c>
      <c r="J53" s="129">
        <f>SUMPRODUCT(('Diário 1º PA'!$E$4:$E$2011='Analítico Cx.'!$B53)*('Diário 1º PA'!$B$4:$B$2011&gt;=J$4)*('Diário 1º PA'!$B$4:$B$2011&lt;=EOMONTH(J$4,0))*('Diário 1º PA'!$F$4:$F$2011))
+SUMPRODUCT(('Diário 2º PA'!$E$4:$E$1980='Analítico Cx.'!$B53)*('Diário 2º PA'!$B$4:$B$1980&gt;=J$4)*('Diário 2º PA'!$B$4:$B$1980&lt;=EOMONTH(J$4,0))*('Diário 2º PA'!$F$4:$F$1980))
+SUMPRODUCT(('Diário 3º PA'!$E$4:$E$2000='Analítico Cx.'!$B53)*('Diário 3º PA'!$B$4:$B$2000&gt;=J$4)*('Diário 3º PA'!$B$4:$B$2000&lt;=EOMONTH(J$4,0))*('Diário 3º PA'!$F$4:$F$2000))
+SUMPRODUCT(('Diário 4º PA'!$E$4:$E$2000='Analítico Cx.'!$B53)*('Diário 4º PA'!$B$4:$B$2000&gt;=J$4)*('Diário 4º PA'!$B$4:$B$2000&lt;=EOMONTH(J$4,0))*('Diário 4º PA'!$F$4:$F$2000))</f>
        <v>0</v>
      </c>
      <c r="K53" s="129">
        <f>SUMPRODUCT(('Diário 1º PA'!$E$4:$E$2011='Analítico Cx.'!$B53)*('Diário 1º PA'!$B$4:$B$2011&gt;=K$4)*('Diário 1º PA'!$B$4:$B$2011&lt;=EOMONTH(K$4,0))*('Diário 1º PA'!$F$4:$F$2011))
+SUMPRODUCT(('Diário 2º PA'!$E$4:$E$1980='Analítico Cx.'!$B53)*('Diário 2º PA'!$B$4:$B$1980&gt;=K$4)*('Diário 2º PA'!$B$4:$B$1980&lt;=EOMONTH(K$4,0))*('Diário 2º PA'!$F$4:$F$1980))
+SUMPRODUCT(('Diário 3º PA'!$E$4:$E$2000='Analítico Cx.'!$B53)*('Diário 3º PA'!$B$4:$B$2000&gt;=K$4)*('Diário 3º PA'!$B$4:$B$2000&lt;=EOMONTH(K$4,0))*('Diário 3º PA'!$F$4:$F$2000))
+SUMPRODUCT(('Diário 4º PA'!$E$4:$E$2000='Analítico Cx.'!$B53)*('Diário 4º PA'!$B$4:$B$2000&gt;=K$4)*('Diário 4º PA'!$B$4:$B$2000&lt;=EOMONTH(K$4,0))*('Diário 4º PA'!$F$4:$F$2000))</f>
        <v>0</v>
      </c>
      <c r="L53" s="129">
        <f>SUMPRODUCT(('Diário 1º PA'!$E$4:$E$2011='Analítico Cx.'!$B53)*('Diário 1º PA'!$B$4:$B$2011&gt;=L$4)*('Diário 1º PA'!$B$4:$B$2011&lt;=EOMONTH(L$4,0))*('Diário 1º PA'!$F$4:$F$2011))
+SUMPRODUCT(('Diário 2º PA'!$E$4:$E$1980='Analítico Cx.'!$B53)*('Diário 2º PA'!$B$4:$B$1980&gt;=L$4)*('Diário 2º PA'!$B$4:$B$1980&lt;=EOMONTH(L$4,0))*('Diário 2º PA'!$F$4:$F$1980))
+SUMPRODUCT(('Diário 3º PA'!$E$4:$E$2000='Analítico Cx.'!$B53)*('Diário 3º PA'!$B$4:$B$2000&gt;=L$4)*('Diário 3º PA'!$B$4:$B$2000&lt;=EOMONTH(L$4,0))*('Diário 3º PA'!$F$4:$F$2000))
+SUMPRODUCT(('Diário 4º PA'!$E$4:$E$2000='Analítico Cx.'!$B53)*('Diário 4º PA'!$B$4:$B$2000&gt;=L$4)*('Diário 4º PA'!$B$4:$B$2000&lt;=EOMONTH(L$4,0))*('Diário 4º PA'!$F$4:$F$2000))</f>
        <v>0</v>
      </c>
      <c r="M53" s="129">
        <f>SUMPRODUCT(('Diário 1º PA'!$E$4:$E$2011='Analítico Cx.'!$B53)*('Diário 1º PA'!$B$4:$B$2011&gt;=M$4)*('Diário 1º PA'!$B$4:$B$2011&lt;=EOMONTH(M$4,0))*('Diário 1º PA'!$F$4:$F$2011))
+SUMPRODUCT(('Diário 2º PA'!$E$4:$E$1980='Analítico Cx.'!$B53)*('Diário 2º PA'!$B$4:$B$1980&gt;=M$4)*('Diário 2º PA'!$B$4:$B$1980&lt;=EOMONTH(M$4,0))*('Diário 2º PA'!$F$4:$F$1980))
+SUMPRODUCT(('Diário 3º PA'!$E$4:$E$2000='Analítico Cx.'!$B53)*('Diário 3º PA'!$B$4:$B$2000&gt;=M$4)*('Diário 3º PA'!$B$4:$B$2000&lt;=EOMONTH(M$4,0))*('Diário 3º PA'!$F$4:$F$2000))
+SUMPRODUCT(('Diário 4º PA'!$E$4:$E$2000='Analítico Cx.'!$B53)*('Diário 4º PA'!$B$4:$B$2000&gt;=M$4)*('Diário 4º PA'!$B$4:$B$2000&lt;=EOMONTH(M$4,0))*('Diário 4º PA'!$F$4:$F$2000))</f>
        <v>0</v>
      </c>
      <c r="N53" s="129">
        <f>SUMPRODUCT(('Diário 1º PA'!$E$4:$E$2011='Analítico Cx.'!$B53)*('Diário 1º PA'!$B$4:$B$2011&gt;=N$4)*('Diário 1º PA'!$B$4:$B$2011&lt;=EOMONTH(N$4,0))*('Diário 1º PA'!$F$4:$F$2011))
+SUMPRODUCT(('Diário 2º PA'!$E$4:$E$1980='Analítico Cx.'!$B53)*('Diário 2º PA'!$B$4:$B$1980&gt;=N$4)*('Diário 2º PA'!$B$4:$B$1980&lt;=EOMONTH(N$4,0))*('Diário 2º PA'!$F$4:$F$1980))
+SUMPRODUCT(('Diário 3º PA'!$E$4:$E$2000='Analítico Cx.'!$B53)*('Diário 3º PA'!$B$4:$B$2000&gt;=N$4)*('Diário 3º PA'!$B$4:$B$2000&lt;=EOMONTH(N$4,0))*('Diário 3º PA'!$F$4:$F$2000))
+SUMPRODUCT(('Diário 4º PA'!$E$4:$E$2000='Analítico Cx.'!$B53)*('Diário 4º PA'!$B$4:$B$2000&gt;=N$4)*('Diário 4º PA'!$B$4:$B$2000&lt;=EOMONTH(N$4,0))*('Diário 4º PA'!$F$4:$F$2000))</f>
        <v>0</v>
      </c>
      <c r="O53" s="179">
        <f t="shared" si="16"/>
        <v>0</v>
      </c>
      <c r="P53" s="180">
        <f t="shared" si="14"/>
        <v>0</v>
      </c>
      <c r="Q53" s="154"/>
      <c r="R53" s="154"/>
      <c r="S53" s="154"/>
      <c r="T53" s="154"/>
      <c r="U53" s="154"/>
      <c r="V53" s="154"/>
      <c r="W53" s="154"/>
      <c r="X53" s="154"/>
      <c r="Y53" s="154"/>
      <c r="Z53" s="154"/>
    </row>
    <row r="54" spans="1:26" ht="23.25" customHeight="1" x14ac:dyDescent="0.2">
      <c r="A54" s="62" t="s">
        <v>210</v>
      </c>
      <c r="B54" s="63" t="s">
        <v>211</v>
      </c>
      <c r="C54" s="129">
        <f>SUMPRODUCT(('Diário 1º PA'!$E$4:$E$2011='Analítico Cx.'!$B54)*('Diário 1º PA'!$B$4:$B$2011&gt;=C$4)*('Diário 1º PA'!$B$4:$B$2011&lt;=EOMONTH(C$4,0))*('Diário 1º PA'!$F$4:$F$2011))
+SUMPRODUCT(('Diário 2º PA'!$E$4:$E$1980='Analítico Cx.'!$B54)*('Diário 2º PA'!$B$4:$B$1980&gt;=C$4)*('Diário 2º PA'!$B$4:$B$1980&lt;=EOMONTH(C$4,0))*('Diário 2º PA'!$F$4:$F$1980))
+SUMPRODUCT(('Diário 3º PA'!$E$4:$E$2000='Analítico Cx.'!$B54)*('Diário 3º PA'!$B$4:$B$2000&gt;=C$4)*('Diário 3º PA'!$B$4:$B$2000&lt;=EOMONTH(C$4,0))*('Diário 3º PA'!$F$4:$F$2000))
+SUMPRODUCT(('Diário 4º PA'!$E$4:$E$2000='Analítico Cx.'!$B54)*('Diário 4º PA'!$B$4:$B$2000&gt;=C$4)*('Diário 4º PA'!$B$4:$B$2000&lt;=EOMONTH(C$4,0))*('Diário 4º PA'!$F$4:$F$2000))</f>
        <v>0</v>
      </c>
      <c r="D54" s="129">
        <f>SUMPRODUCT(('Diário 1º PA'!$E$4:$E$2011='Analítico Cx.'!$B54)*('Diário 1º PA'!$B$4:$B$2011&gt;=D$4)*('Diário 1º PA'!$B$4:$B$2011&lt;=EOMONTH(D$4,0))*('Diário 1º PA'!$F$4:$F$2011))
+SUMPRODUCT(('Diário 2º PA'!$E$4:$E$1980='Analítico Cx.'!$B54)*('Diário 2º PA'!$B$4:$B$1980&gt;=D$4)*('Diário 2º PA'!$B$4:$B$1980&lt;=EOMONTH(D$4,0))*('Diário 2º PA'!$F$4:$F$1980))
+SUMPRODUCT(('Diário 3º PA'!$E$4:$E$2000='Analítico Cx.'!$B54)*('Diário 3º PA'!$B$4:$B$2000&gt;=D$4)*('Diário 3º PA'!$B$4:$B$2000&lt;=EOMONTH(D$4,0))*('Diário 3º PA'!$F$4:$F$2000))
+SUMPRODUCT(('Diário 4º PA'!$E$4:$E$2000='Analítico Cx.'!$B54)*('Diário 4º PA'!$B$4:$B$2000&gt;=D$4)*('Diário 4º PA'!$B$4:$B$2000&lt;=EOMONTH(D$4,0))*('Diário 4º PA'!$F$4:$F$2000))</f>
        <v>8575.0000000000018</v>
      </c>
      <c r="E54" s="129">
        <f>SUMPRODUCT(('Diário 1º PA'!$E$4:$E$2011='Analítico Cx.'!$B54)*('Diário 1º PA'!$B$4:$B$2011&gt;=E$4)*('Diário 1º PA'!$B$4:$B$2011&lt;=EOMONTH(E$4,0))*('Diário 1º PA'!$F$4:$F$2011))
+SUMPRODUCT(('Diário 2º PA'!$E$4:$E$1980='Analítico Cx.'!$B54)*('Diário 2º PA'!$B$4:$B$1980&gt;=E$4)*('Diário 2º PA'!$B$4:$B$1980&lt;=EOMONTH(E$4,0))*('Diário 2º PA'!$F$4:$F$1980))
+SUMPRODUCT(('Diário 3º PA'!$E$4:$E$2000='Analítico Cx.'!$B54)*('Diário 3º PA'!$B$4:$B$2000&gt;=E$4)*('Diário 3º PA'!$B$4:$B$2000&lt;=EOMONTH(E$4,0))*('Diário 3º PA'!$F$4:$F$2000))
+SUMPRODUCT(('Diário 4º PA'!$E$4:$E$2000='Analítico Cx.'!$B54)*('Diário 4º PA'!$B$4:$B$2000&gt;=E$4)*('Diário 4º PA'!$B$4:$B$2000&lt;=EOMONTH(E$4,0))*('Diário 4º PA'!$F$4:$F$2000))</f>
        <v>9638.5000000000018</v>
      </c>
      <c r="F54" s="129">
        <f>SUMPRODUCT(('Diário 1º PA'!$E$4:$E$2011='Analítico Cx.'!$B54)*('Diário 1º PA'!$B$4:$B$2011&gt;=F$4)*('Diário 1º PA'!$B$4:$B$2011&lt;=EOMONTH(F$4,0))*('Diário 1º PA'!$F$4:$F$2011))
+SUMPRODUCT(('Diário 2º PA'!$E$4:$E$1980='Analítico Cx.'!$B54)*('Diário 2º PA'!$B$4:$B$1980&gt;=F$4)*('Diário 2º PA'!$B$4:$B$1980&lt;=EOMONTH(F$4,0))*('Diário 2º PA'!$F$4:$F$1980))
+SUMPRODUCT(('Diário 3º PA'!$E$4:$E$2000='Analítico Cx.'!$B54)*('Diário 3º PA'!$B$4:$B$2000&gt;=F$4)*('Diário 3º PA'!$B$4:$B$2000&lt;=EOMONTH(F$4,0))*('Diário 3º PA'!$F$4:$F$2000))
+SUMPRODUCT(('Diário 4º PA'!$E$4:$E$2000='Analítico Cx.'!$B54)*('Diário 4º PA'!$B$4:$B$2000&gt;=F$4)*('Diário 4º PA'!$B$4:$B$2000&lt;=EOMONTH(F$4,0))*('Diário 4º PA'!$F$4:$F$2000))</f>
        <v>9930.1</v>
      </c>
      <c r="G54" s="129">
        <f>SUMPRODUCT(('Diário 1º PA'!$E$4:$E$2011='Analítico Cx.'!$B54)*('Diário 1º PA'!$B$4:$B$2011&gt;=G$4)*('Diário 1º PA'!$B$4:$B$2011&lt;=EOMONTH(G$4,0))*('Diário 1º PA'!$F$4:$F$2011))
+SUMPRODUCT(('Diário 2º PA'!$E$4:$E$1980='Analítico Cx.'!$B54)*('Diário 2º PA'!$B$4:$B$1980&gt;=G$4)*('Diário 2º PA'!$B$4:$B$1980&lt;=EOMONTH(G$4,0))*('Diário 2º PA'!$F$4:$F$1980))
+SUMPRODUCT(('Diário 3º PA'!$E$4:$E$2000='Analítico Cx.'!$B54)*('Diário 3º PA'!$B$4:$B$2000&gt;=G$4)*('Diário 3º PA'!$B$4:$B$2000&lt;=EOMONTH(G$4,0))*('Diário 3º PA'!$F$4:$F$2000))
+SUMPRODUCT(('Diário 4º PA'!$E$4:$E$2000='Analítico Cx.'!$B54)*('Diário 4º PA'!$B$4:$B$2000&gt;=G$4)*('Diário 4º PA'!$B$4:$B$2000&lt;=EOMONTH(G$4,0))*('Diário 4º PA'!$F$4:$F$2000))</f>
        <v>0</v>
      </c>
      <c r="H54" s="129">
        <f>SUMPRODUCT(('Diário 1º PA'!$E$4:$E$2011='Analítico Cx.'!$B54)*('Diário 1º PA'!$B$4:$B$2011&gt;=H$4)*('Diário 1º PA'!$B$4:$B$2011&lt;=EOMONTH(H$4,0))*('Diário 1º PA'!$F$4:$F$2011))
+SUMPRODUCT(('Diário 2º PA'!$E$4:$E$1980='Analítico Cx.'!$B54)*('Diário 2º PA'!$B$4:$B$1980&gt;=H$4)*('Diário 2º PA'!$B$4:$B$1980&lt;=EOMONTH(H$4,0))*('Diário 2º PA'!$F$4:$F$1980))
+SUMPRODUCT(('Diário 3º PA'!$E$4:$E$2000='Analítico Cx.'!$B54)*('Diário 3º PA'!$B$4:$B$2000&gt;=H$4)*('Diário 3º PA'!$B$4:$B$2000&lt;=EOMONTH(H$4,0))*('Diário 3º PA'!$F$4:$F$2000))
+SUMPRODUCT(('Diário 4º PA'!$E$4:$E$2000='Analítico Cx.'!$B54)*('Diário 4º PA'!$B$4:$B$2000&gt;=H$4)*('Diário 4º PA'!$B$4:$B$2000&lt;=EOMONTH(H$4,0))*('Diário 4º PA'!$F$4:$F$2000))</f>
        <v>0</v>
      </c>
      <c r="I54" s="129">
        <f>SUMPRODUCT(('Diário 1º PA'!$E$4:$E$2011='Analítico Cx.'!$B54)*('Diário 1º PA'!$B$4:$B$2011&gt;=I$4)*('Diário 1º PA'!$B$4:$B$2011&lt;=EOMONTH(I$4,0))*('Diário 1º PA'!$F$4:$F$2011))
+SUMPRODUCT(('Diário 2º PA'!$E$4:$E$1980='Analítico Cx.'!$B54)*('Diário 2º PA'!$B$4:$B$1980&gt;=I$4)*('Diário 2º PA'!$B$4:$B$1980&lt;=EOMONTH(I$4,0))*('Diário 2º PA'!$F$4:$F$1980))
+SUMPRODUCT(('Diário 3º PA'!$E$4:$E$2000='Analítico Cx.'!$B54)*('Diário 3º PA'!$B$4:$B$2000&gt;=I$4)*('Diário 3º PA'!$B$4:$B$2000&lt;=EOMONTH(I$4,0))*('Diário 3º PA'!$F$4:$F$2000))
+SUMPRODUCT(('Diário 4º PA'!$E$4:$E$2000='Analítico Cx.'!$B54)*('Diário 4º PA'!$B$4:$B$2000&gt;=I$4)*('Diário 4º PA'!$B$4:$B$2000&lt;=EOMONTH(I$4,0))*('Diário 4º PA'!$F$4:$F$2000))</f>
        <v>0</v>
      </c>
      <c r="J54" s="129">
        <f>SUMPRODUCT(('Diário 1º PA'!$E$4:$E$2011='Analítico Cx.'!$B54)*('Diário 1º PA'!$B$4:$B$2011&gt;=J$4)*('Diário 1º PA'!$B$4:$B$2011&lt;=EOMONTH(J$4,0))*('Diário 1º PA'!$F$4:$F$2011))
+SUMPRODUCT(('Diário 2º PA'!$E$4:$E$1980='Analítico Cx.'!$B54)*('Diário 2º PA'!$B$4:$B$1980&gt;=J$4)*('Diário 2º PA'!$B$4:$B$1980&lt;=EOMONTH(J$4,0))*('Diário 2º PA'!$F$4:$F$1980))
+SUMPRODUCT(('Diário 3º PA'!$E$4:$E$2000='Analítico Cx.'!$B54)*('Diário 3º PA'!$B$4:$B$2000&gt;=J$4)*('Diário 3º PA'!$B$4:$B$2000&lt;=EOMONTH(J$4,0))*('Diário 3º PA'!$F$4:$F$2000))
+SUMPRODUCT(('Diário 4º PA'!$E$4:$E$2000='Analítico Cx.'!$B54)*('Diário 4º PA'!$B$4:$B$2000&gt;=J$4)*('Diário 4º PA'!$B$4:$B$2000&lt;=EOMONTH(J$4,0))*('Diário 4º PA'!$F$4:$F$2000))</f>
        <v>0</v>
      </c>
      <c r="K54" s="129">
        <f>SUMPRODUCT(('Diário 1º PA'!$E$4:$E$2011='Analítico Cx.'!$B54)*('Diário 1º PA'!$B$4:$B$2011&gt;=K$4)*('Diário 1º PA'!$B$4:$B$2011&lt;=EOMONTH(K$4,0))*('Diário 1º PA'!$F$4:$F$2011))
+SUMPRODUCT(('Diário 2º PA'!$E$4:$E$1980='Analítico Cx.'!$B54)*('Diário 2º PA'!$B$4:$B$1980&gt;=K$4)*('Diário 2º PA'!$B$4:$B$1980&lt;=EOMONTH(K$4,0))*('Diário 2º PA'!$F$4:$F$1980))
+SUMPRODUCT(('Diário 3º PA'!$E$4:$E$2000='Analítico Cx.'!$B54)*('Diário 3º PA'!$B$4:$B$2000&gt;=K$4)*('Diário 3º PA'!$B$4:$B$2000&lt;=EOMONTH(K$4,0))*('Diário 3º PA'!$F$4:$F$2000))
+SUMPRODUCT(('Diário 4º PA'!$E$4:$E$2000='Analítico Cx.'!$B54)*('Diário 4º PA'!$B$4:$B$2000&gt;=K$4)*('Diário 4º PA'!$B$4:$B$2000&lt;=EOMONTH(K$4,0))*('Diário 4º PA'!$F$4:$F$2000))</f>
        <v>0</v>
      </c>
      <c r="L54" s="129">
        <f>SUMPRODUCT(('Diário 1º PA'!$E$4:$E$2011='Analítico Cx.'!$B54)*('Diário 1º PA'!$B$4:$B$2011&gt;=L$4)*('Diário 1º PA'!$B$4:$B$2011&lt;=EOMONTH(L$4,0))*('Diário 1º PA'!$F$4:$F$2011))
+SUMPRODUCT(('Diário 2º PA'!$E$4:$E$1980='Analítico Cx.'!$B54)*('Diário 2º PA'!$B$4:$B$1980&gt;=L$4)*('Diário 2º PA'!$B$4:$B$1980&lt;=EOMONTH(L$4,0))*('Diário 2º PA'!$F$4:$F$1980))
+SUMPRODUCT(('Diário 3º PA'!$E$4:$E$2000='Analítico Cx.'!$B54)*('Diário 3º PA'!$B$4:$B$2000&gt;=L$4)*('Diário 3º PA'!$B$4:$B$2000&lt;=EOMONTH(L$4,0))*('Diário 3º PA'!$F$4:$F$2000))
+SUMPRODUCT(('Diário 4º PA'!$E$4:$E$2000='Analítico Cx.'!$B54)*('Diário 4º PA'!$B$4:$B$2000&gt;=L$4)*('Diário 4º PA'!$B$4:$B$2000&lt;=EOMONTH(L$4,0))*('Diário 4º PA'!$F$4:$F$2000))</f>
        <v>0</v>
      </c>
      <c r="M54" s="129">
        <f>SUMPRODUCT(('Diário 1º PA'!$E$4:$E$2011='Analítico Cx.'!$B54)*('Diário 1º PA'!$B$4:$B$2011&gt;=M$4)*('Diário 1º PA'!$B$4:$B$2011&lt;=EOMONTH(M$4,0))*('Diário 1º PA'!$F$4:$F$2011))
+SUMPRODUCT(('Diário 2º PA'!$E$4:$E$1980='Analítico Cx.'!$B54)*('Diário 2º PA'!$B$4:$B$1980&gt;=M$4)*('Diário 2º PA'!$B$4:$B$1980&lt;=EOMONTH(M$4,0))*('Diário 2º PA'!$F$4:$F$1980))
+SUMPRODUCT(('Diário 3º PA'!$E$4:$E$2000='Analítico Cx.'!$B54)*('Diário 3º PA'!$B$4:$B$2000&gt;=M$4)*('Diário 3º PA'!$B$4:$B$2000&lt;=EOMONTH(M$4,0))*('Diário 3º PA'!$F$4:$F$2000))
+SUMPRODUCT(('Diário 4º PA'!$E$4:$E$2000='Analítico Cx.'!$B54)*('Diário 4º PA'!$B$4:$B$2000&gt;=M$4)*('Diário 4º PA'!$B$4:$B$2000&lt;=EOMONTH(M$4,0))*('Diário 4º PA'!$F$4:$F$2000))</f>
        <v>0</v>
      </c>
      <c r="N54" s="129">
        <f>SUMPRODUCT(('Diário 1º PA'!$E$4:$E$2011='Analítico Cx.'!$B54)*('Diário 1º PA'!$B$4:$B$2011&gt;=N$4)*('Diário 1º PA'!$B$4:$B$2011&lt;=EOMONTH(N$4,0))*('Diário 1º PA'!$F$4:$F$2011))
+SUMPRODUCT(('Diário 2º PA'!$E$4:$E$1980='Analítico Cx.'!$B54)*('Diário 2º PA'!$B$4:$B$1980&gt;=N$4)*('Diário 2º PA'!$B$4:$B$1980&lt;=EOMONTH(N$4,0))*('Diário 2º PA'!$F$4:$F$1980))
+SUMPRODUCT(('Diário 3º PA'!$E$4:$E$2000='Analítico Cx.'!$B54)*('Diário 3º PA'!$B$4:$B$2000&gt;=N$4)*('Diário 3º PA'!$B$4:$B$2000&lt;=EOMONTH(N$4,0))*('Diário 3º PA'!$F$4:$F$2000))
+SUMPRODUCT(('Diário 4º PA'!$E$4:$E$2000='Analítico Cx.'!$B54)*('Diário 4º PA'!$B$4:$B$2000&gt;=N$4)*('Diário 4º PA'!$B$4:$B$2000&lt;=EOMONTH(N$4,0))*('Diário 4º PA'!$F$4:$F$2000))</f>
        <v>0</v>
      </c>
      <c r="O54" s="179">
        <f t="shared" si="16"/>
        <v>28143.600000000006</v>
      </c>
      <c r="P54" s="180">
        <f t="shared" si="14"/>
        <v>2.8107505606138365E-3</v>
      </c>
      <c r="Q54" s="154"/>
      <c r="R54" s="154"/>
      <c r="S54" s="154"/>
      <c r="T54" s="154"/>
      <c r="U54" s="154"/>
      <c r="V54" s="154"/>
      <c r="W54" s="154"/>
      <c r="X54" s="154"/>
      <c r="Y54" s="154"/>
      <c r="Z54" s="154"/>
    </row>
    <row r="55" spans="1:26" ht="23.25" customHeight="1" x14ac:dyDescent="0.2">
      <c r="A55" s="62" t="s">
        <v>212</v>
      </c>
      <c r="B55" s="63" t="s">
        <v>213</v>
      </c>
      <c r="C55" s="129">
        <f>SUMPRODUCT(('Diário 1º PA'!$E$4:$E$2011='Analítico Cx.'!$B55)*('Diário 1º PA'!$B$4:$B$2011&gt;=C$4)*('Diário 1º PA'!$B$4:$B$2011&lt;=EOMONTH(C$4,0))*('Diário 1º PA'!$F$4:$F$2011))
+SUMPRODUCT(('Diário 2º PA'!$E$4:$E$1980='Analítico Cx.'!$B55)*('Diário 2º PA'!$B$4:$B$1980&gt;=C$4)*('Diário 2º PA'!$B$4:$B$1980&lt;=EOMONTH(C$4,0))*('Diário 2º PA'!$F$4:$F$1980))
+SUMPRODUCT(('Diário 3º PA'!$E$4:$E$2000='Analítico Cx.'!$B55)*('Diário 3º PA'!$B$4:$B$2000&gt;=C$4)*('Diário 3º PA'!$B$4:$B$2000&lt;=EOMONTH(C$4,0))*('Diário 3º PA'!$F$4:$F$2000))
+SUMPRODUCT(('Diário 4º PA'!$E$4:$E$2000='Analítico Cx.'!$B55)*('Diário 4º PA'!$B$4:$B$2000&gt;=C$4)*('Diário 4º PA'!$B$4:$B$2000&lt;=EOMONTH(C$4,0))*('Diário 4º PA'!$F$4:$F$2000))</f>
        <v>0</v>
      </c>
      <c r="D55" s="129">
        <f>SUMPRODUCT(('Diário 1º PA'!$E$4:$E$2011='Analítico Cx.'!$B55)*('Diário 1º PA'!$B$4:$B$2011&gt;=D$4)*('Diário 1º PA'!$B$4:$B$2011&lt;=EOMONTH(D$4,0))*('Diário 1º PA'!$F$4:$F$2011))
+SUMPRODUCT(('Diário 2º PA'!$E$4:$E$1980='Analítico Cx.'!$B55)*('Diário 2º PA'!$B$4:$B$1980&gt;=D$4)*('Diário 2º PA'!$B$4:$B$1980&lt;=EOMONTH(D$4,0))*('Diário 2º PA'!$F$4:$F$1980))
+SUMPRODUCT(('Diário 3º PA'!$E$4:$E$2000='Analítico Cx.'!$B55)*('Diário 3º PA'!$B$4:$B$2000&gt;=D$4)*('Diário 3º PA'!$B$4:$B$2000&lt;=EOMONTH(D$4,0))*('Diário 3º PA'!$F$4:$F$2000))
+SUMPRODUCT(('Diário 4º PA'!$E$4:$E$2000='Analítico Cx.'!$B55)*('Diário 4º PA'!$B$4:$B$2000&gt;=D$4)*('Diário 4º PA'!$B$4:$B$2000&lt;=EOMONTH(D$4,0))*('Diário 4º PA'!$F$4:$F$2000))</f>
        <v>0</v>
      </c>
      <c r="E55" s="129">
        <f>SUMPRODUCT(('Diário 1º PA'!$E$4:$E$2011='Analítico Cx.'!$B55)*('Diário 1º PA'!$B$4:$B$2011&gt;=E$4)*('Diário 1º PA'!$B$4:$B$2011&lt;=EOMONTH(E$4,0))*('Diário 1º PA'!$F$4:$F$2011))
+SUMPRODUCT(('Diário 2º PA'!$E$4:$E$1980='Analítico Cx.'!$B55)*('Diário 2º PA'!$B$4:$B$1980&gt;=E$4)*('Diário 2º PA'!$B$4:$B$1980&lt;=EOMONTH(E$4,0))*('Diário 2º PA'!$F$4:$F$1980))
+SUMPRODUCT(('Diário 3º PA'!$E$4:$E$2000='Analítico Cx.'!$B55)*('Diário 3º PA'!$B$4:$B$2000&gt;=E$4)*('Diário 3º PA'!$B$4:$B$2000&lt;=EOMONTH(E$4,0))*('Diário 3º PA'!$F$4:$F$2000))
+SUMPRODUCT(('Diário 4º PA'!$E$4:$E$2000='Analítico Cx.'!$B55)*('Diário 4º PA'!$B$4:$B$2000&gt;=E$4)*('Diário 4º PA'!$B$4:$B$2000&lt;=EOMONTH(E$4,0))*('Diário 4º PA'!$F$4:$F$2000))</f>
        <v>0</v>
      </c>
      <c r="F55" s="129">
        <f>SUMPRODUCT(('Diário 1º PA'!$E$4:$E$2011='Analítico Cx.'!$B55)*('Diário 1º PA'!$B$4:$B$2011&gt;=F$4)*('Diário 1º PA'!$B$4:$B$2011&lt;=EOMONTH(F$4,0))*('Diário 1º PA'!$F$4:$F$2011))
+SUMPRODUCT(('Diário 2º PA'!$E$4:$E$1980='Analítico Cx.'!$B55)*('Diário 2º PA'!$B$4:$B$1980&gt;=F$4)*('Diário 2º PA'!$B$4:$B$1980&lt;=EOMONTH(F$4,0))*('Diário 2º PA'!$F$4:$F$1980))
+SUMPRODUCT(('Diário 3º PA'!$E$4:$E$2000='Analítico Cx.'!$B55)*('Diário 3º PA'!$B$4:$B$2000&gt;=F$4)*('Diário 3º PA'!$B$4:$B$2000&lt;=EOMONTH(F$4,0))*('Diário 3º PA'!$F$4:$F$2000))
+SUMPRODUCT(('Diário 4º PA'!$E$4:$E$2000='Analítico Cx.'!$B55)*('Diário 4º PA'!$B$4:$B$2000&gt;=F$4)*('Diário 4º PA'!$B$4:$B$2000&lt;=EOMONTH(F$4,0))*('Diário 4º PA'!$F$4:$F$2000))</f>
        <v>0</v>
      </c>
      <c r="G55" s="129">
        <f>SUMPRODUCT(('Diário 1º PA'!$E$4:$E$2011='Analítico Cx.'!$B55)*('Diário 1º PA'!$B$4:$B$2011&gt;=G$4)*('Diário 1º PA'!$B$4:$B$2011&lt;=EOMONTH(G$4,0))*('Diário 1º PA'!$F$4:$F$2011))
+SUMPRODUCT(('Diário 2º PA'!$E$4:$E$1980='Analítico Cx.'!$B55)*('Diário 2º PA'!$B$4:$B$1980&gt;=G$4)*('Diário 2º PA'!$B$4:$B$1980&lt;=EOMONTH(G$4,0))*('Diário 2º PA'!$F$4:$F$1980))
+SUMPRODUCT(('Diário 3º PA'!$E$4:$E$2000='Analítico Cx.'!$B55)*('Diário 3º PA'!$B$4:$B$2000&gt;=G$4)*('Diário 3º PA'!$B$4:$B$2000&lt;=EOMONTH(G$4,0))*('Diário 3º PA'!$F$4:$F$2000))
+SUMPRODUCT(('Diário 4º PA'!$E$4:$E$2000='Analítico Cx.'!$B55)*('Diário 4º PA'!$B$4:$B$2000&gt;=G$4)*('Diário 4º PA'!$B$4:$B$2000&lt;=EOMONTH(G$4,0))*('Diário 4º PA'!$F$4:$F$2000))</f>
        <v>0</v>
      </c>
      <c r="H55" s="129">
        <f>SUMPRODUCT(('Diário 1º PA'!$E$4:$E$2011='Analítico Cx.'!$B55)*('Diário 1º PA'!$B$4:$B$2011&gt;=H$4)*('Diário 1º PA'!$B$4:$B$2011&lt;=EOMONTH(H$4,0))*('Diário 1º PA'!$F$4:$F$2011))
+SUMPRODUCT(('Diário 2º PA'!$E$4:$E$1980='Analítico Cx.'!$B55)*('Diário 2º PA'!$B$4:$B$1980&gt;=H$4)*('Diário 2º PA'!$B$4:$B$1980&lt;=EOMONTH(H$4,0))*('Diário 2º PA'!$F$4:$F$1980))
+SUMPRODUCT(('Diário 3º PA'!$E$4:$E$2000='Analítico Cx.'!$B55)*('Diário 3º PA'!$B$4:$B$2000&gt;=H$4)*('Diário 3º PA'!$B$4:$B$2000&lt;=EOMONTH(H$4,0))*('Diário 3º PA'!$F$4:$F$2000))
+SUMPRODUCT(('Diário 4º PA'!$E$4:$E$2000='Analítico Cx.'!$B55)*('Diário 4º PA'!$B$4:$B$2000&gt;=H$4)*('Diário 4º PA'!$B$4:$B$2000&lt;=EOMONTH(H$4,0))*('Diário 4º PA'!$F$4:$F$2000))</f>
        <v>0</v>
      </c>
      <c r="I55" s="129">
        <f>SUMPRODUCT(('Diário 1º PA'!$E$4:$E$2011='Analítico Cx.'!$B55)*('Diário 1º PA'!$B$4:$B$2011&gt;=I$4)*('Diário 1º PA'!$B$4:$B$2011&lt;=EOMONTH(I$4,0))*('Diário 1º PA'!$F$4:$F$2011))
+SUMPRODUCT(('Diário 2º PA'!$E$4:$E$1980='Analítico Cx.'!$B55)*('Diário 2º PA'!$B$4:$B$1980&gt;=I$4)*('Diário 2º PA'!$B$4:$B$1980&lt;=EOMONTH(I$4,0))*('Diário 2º PA'!$F$4:$F$1980))
+SUMPRODUCT(('Diário 3º PA'!$E$4:$E$2000='Analítico Cx.'!$B55)*('Diário 3º PA'!$B$4:$B$2000&gt;=I$4)*('Diário 3º PA'!$B$4:$B$2000&lt;=EOMONTH(I$4,0))*('Diário 3º PA'!$F$4:$F$2000))
+SUMPRODUCT(('Diário 4º PA'!$E$4:$E$2000='Analítico Cx.'!$B55)*('Diário 4º PA'!$B$4:$B$2000&gt;=I$4)*('Diário 4º PA'!$B$4:$B$2000&lt;=EOMONTH(I$4,0))*('Diário 4º PA'!$F$4:$F$2000))</f>
        <v>0</v>
      </c>
      <c r="J55" s="129">
        <f>SUMPRODUCT(('Diário 1º PA'!$E$4:$E$2011='Analítico Cx.'!$B55)*('Diário 1º PA'!$B$4:$B$2011&gt;=J$4)*('Diário 1º PA'!$B$4:$B$2011&lt;=EOMONTH(J$4,0))*('Diário 1º PA'!$F$4:$F$2011))
+SUMPRODUCT(('Diário 2º PA'!$E$4:$E$1980='Analítico Cx.'!$B55)*('Diário 2º PA'!$B$4:$B$1980&gt;=J$4)*('Diário 2º PA'!$B$4:$B$1980&lt;=EOMONTH(J$4,0))*('Diário 2º PA'!$F$4:$F$1980))
+SUMPRODUCT(('Diário 3º PA'!$E$4:$E$2000='Analítico Cx.'!$B55)*('Diário 3º PA'!$B$4:$B$2000&gt;=J$4)*('Diário 3º PA'!$B$4:$B$2000&lt;=EOMONTH(J$4,0))*('Diário 3º PA'!$F$4:$F$2000))
+SUMPRODUCT(('Diário 4º PA'!$E$4:$E$2000='Analítico Cx.'!$B55)*('Diário 4º PA'!$B$4:$B$2000&gt;=J$4)*('Diário 4º PA'!$B$4:$B$2000&lt;=EOMONTH(J$4,0))*('Diário 4º PA'!$F$4:$F$2000))</f>
        <v>0</v>
      </c>
      <c r="K55" s="129">
        <f>SUMPRODUCT(('Diário 1º PA'!$E$4:$E$2011='Analítico Cx.'!$B55)*('Diário 1º PA'!$B$4:$B$2011&gt;=K$4)*('Diário 1º PA'!$B$4:$B$2011&lt;=EOMONTH(K$4,0))*('Diário 1º PA'!$F$4:$F$2011))
+SUMPRODUCT(('Diário 2º PA'!$E$4:$E$1980='Analítico Cx.'!$B55)*('Diário 2º PA'!$B$4:$B$1980&gt;=K$4)*('Diário 2º PA'!$B$4:$B$1980&lt;=EOMONTH(K$4,0))*('Diário 2º PA'!$F$4:$F$1980))
+SUMPRODUCT(('Diário 3º PA'!$E$4:$E$2000='Analítico Cx.'!$B55)*('Diário 3º PA'!$B$4:$B$2000&gt;=K$4)*('Diário 3º PA'!$B$4:$B$2000&lt;=EOMONTH(K$4,0))*('Diário 3º PA'!$F$4:$F$2000))
+SUMPRODUCT(('Diário 4º PA'!$E$4:$E$2000='Analítico Cx.'!$B55)*('Diário 4º PA'!$B$4:$B$2000&gt;=K$4)*('Diário 4º PA'!$B$4:$B$2000&lt;=EOMONTH(K$4,0))*('Diário 4º PA'!$F$4:$F$2000))</f>
        <v>0</v>
      </c>
      <c r="L55" s="129">
        <f>SUMPRODUCT(('Diário 1º PA'!$E$4:$E$2011='Analítico Cx.'!$B55)*('Diário 1º PA'!$B$4:$B$2011&gt;=L$4)*('Diário 1º PA'!$B$4:$B$2011&lt;=EOMONTH(L$4,0))*('Diário 1º PA'!$F$4:$F$2011))
+SUMPRODUCT(('Diário 2º PA'!$E$4:$E$1980='Analítico Cx.'!$B55)*('Diário 2º PA'!$B$4:$B$1980&gt;=L$4)*('Diário 2º PA'!$B$4:$B$1980&lt;=EOMONTH(L$4,0))*('Diário 2º PA'!$F$4:$F$1980))
+SUMPRODUCT(('Diário 3º PA'!$E$4:$E$2000='Analítico Cx.'!$B55)*('Diário 3º PA'!$B$4:$B$2000&gt;=L$4)*('Diário 3º PA'!$B$4:$B$2000&lt;=EOMONTH(L$4,0))*('Diário 3º PA'!$F$4:$F$2000))
+SUMPRODUCT(('Diário 4º PA'!$E$4:$E$2000='Analítico Cx.'!$B55)*('Diário 4º PA'!$B$4:$B$2000&gt;=L$4)*('Diário 4º PA'!$B$4:$B$2000&lt;=EOMONTH(L$4,0))*('Diário 4º PA'!$F$4:$F$2000))</f>
        <v>0</v>
      </c>
      <c r="M55" s="129">
        <f>SUMPRODUCT(('Diário 1º PA'!$E$4:$E$2011='Analítico Cx.'!$B55)*('Diário 1º PA'!$B$4:$B$2011&gt;=M$4)*('Diário 1º PA'!$B$4:$B$2011&lt;=EOMONTH(M$4,0))*('Diário 1º PA'!$F$4:$F$2011))
+SUMPRODUCT(('Diário 2º PA'!$E$4:$E$1980='Analítico Cx.'!$B55)*('Diário 2º PA'!$B$4:$B$1980&gt;=M$4)*('Diário 2º PA'!$B$4:$B$1980&lt;=EOMONTH(M$4,0))*('Diário 2º PA'!$F$4:$F$1980))
+SUMPRODUCT(('Diário 3º PA'!$E$4:$E$2000='Analítico Cx.'!$B55)*('Diário 3º PA'!$B$4:$B$2000&gt;=M$4)*('Diário 3º PA'!$B$4:$B$2000&lt;=EOMONTH(M$4,0))*('Diário 3º PA'!$F$4:$F$2000))
+SUMPRODUCT(('Diário 4º PA'!$E$4:$E$2000='Analítico Cx.'!$B55)*('Diário 4º PA'!$B$4:$B$2000&gt;=M$4)*('Diário 4º PA'!$B$4:$B$2000&lt;=EOMONTH(M$4,0))*('Diário 4º PA'!$F$4:$F$2000))</f>
        <v>0</v>
      </c>
      <c r="N55" s="129">
        <f>SUMPRODUCT(('Diário 1º PA'!$E$4:$E$2011='Analítico Cx.'!$B55)*('Diário 1º PA'!$B$4:$B$2011&gt;=N$4)*('Diário 1º PA'!$B$4:$B$2011&lt;=EOMONTH(N$4,0))*('Diário 1º PA'!$F$4:$F$2011))
+SUMPRODUCT(('Diário 2º PA'!$E$4:$E$1980='Analítico Cx.'!$B55)*('Diário 2º PA'!$B$4:$B$1980&gt;=N$4)*('Diário 2º PA'!$B$4:$B$1980&lt;=EOMONTH(N$4,0))*('Diário 2º PA'!$F$4:$F$1980))
+SUMPRODUCT(('Diário 3º PA'!$E$4:$E$2000='Analítico Cx.'!$B55)*('Diário 3º PA'!$B$4:$B$2000&gt;=N$4)*('Diário 3º PA'!$B$4:$B$2000&lt;=EOMONTH(N$4,0))*('Diário 3º PA'!$F$4:$F$2000))
+SUMPRODUCT(('Diário 4º PA'!$E$4:$E$2000='Analítico Cx.'!$B55)*('Diário 4º PA'!$B$4:$B$2000&gt;=N$4)*('Diário 4º PA'!$B$4:$B$2000&lt;=EOMONTH(N$4,0))*('Diário 4º PA'!$F$4:$F$2000))</f>
        <v>0</v>
      </c>
      <c r="O55" s="179">
        <f t="shared" si="16"/>
        <v>0</v>
      </c>
      <c r="P55" s="180">
        <f t="shared" si="14"/>
        <v>0</v>
      </c>
      <c r="Q55" s="154"/>
      <c r="R55" s="154"/>
      <c r="S55" s="154"/>
      <c r="T55" s="154"/>
      <c r="U55" s="154"/>
      <c r="V55" s="154"/>
      <c r="W55" s="154"/>
      <c r="X55" s="154"/>
      <c r="Y55" s="154"/>
      <c r="Z55" s="154"/>
    </row>
    <row r="56" spans="1:26" ht="23.25" customHeight="1" x14ac:dyDescent="0.2">
      <c r="A56" s="62" t="s">
        <v>214</v>
      </c>
      <c r="B56" s="206" t="s">
        <v>215</v>
      </c>
      <c r="C56" s="129">
        <f>SUMPRODUCT(('Diário 1º PA'!$E$4:$E$2011='Analítico Cx.'!$B56)*('Diário 1º PA'!$B$4:$B$2011&gt;=C$4)*('Diário 1º PA'!$B$4:$B$2011&lt;=EOMONTH(C$4,0))*('Diário 1º PA'!$F$4:$F$2011))
+SUMPRODUCT(('Diário 2º PA'!$E$4:$E$1980='Analítico Cx.'!$B56)*('Diário 2º PA'!$B$4:$B$1980&gt;=C$4)*('Diário 2º PA'!$B$4:$B$1980&lt;=EOMONTH(C$4,0))*('Diário 2º PA'!$F$4:$F$1980))
+SUMPRODUCT(('Diário 3º PA'!$E$4:$E$2000='Analítico Cx.'!$B56)*('Diário 3º PA'!$B$4:$B$2000&gt;=C$4)*('Diário 3º PA'!$B$4:$B$2000&lt;=EOMONTH(C$4,0))*('Diário 3º PA'!$F$4:$F$2000))
+SUMPRODUCT(('Diário 4º PA'!$E$4:$E$2000='Analítico Cx.'!$B56)*('Diário 4º PA'!$B$4:$B$2000&gt;=C$4)*('Diário 4º PA'!$B$4:$B$2000&lt;=EOMONTH(C$4,0))*('Diário 4º PA'!$F$4:$F$2000))</f>
        <v>0</v>
      </c>
      <c r="D56" s="129">
        <f>SUMPRODUCT(('Diário 1º PA'!$E$4:$E$2011='Analítico Cx.'!$B56)*('Diário 1º PA'!$B$4:$B$2011&gt;=D$4)*('Diário 1º PA'!$B$4:$B$2011&lt;=EOMONTH(D$4,0))*('Diário 1º PA'!$F$4:$F$2011))
+SUMPRODUCT(('Diário 2º PA'!$E$4:$E$1980='Analítico Cx.'!$B56)*('Diário 2º PA'!$B$4:$B$1980&gt;=D$4)*('Diário 2º PA'!$B$4:$B$1980&lt;=EOMONTH(D$4,0))*('Diário 2º PA'!$F$4:$F$1980))
+SUMPRODUCT(('Diário 3º PA'!$E$4:$E$2000='Analítico Cx.'!$B56)*('Diário 3º PA'!$B$4:$B$2000&gt;=D$4)*('Diário 3º PA'!$B$4:$B$2000&lt;=EOMONTH(D$4,0))*('Diário 3º PA'!$F$4:$F$2000))
+SUMPRODUCT(('Diário 4º PA'!$E$4:$E$2000='Analítico Cx.'!$B56)*('Diário 4º PA'!$B$4:$B$2000&gt;=D$4)*('Diário 4º PA'!$B$4:$B$2000&lt;=EOMONTH(D$4,0))*('Diário 4º PA'!$F$4:$F$2000))</f>
        <v>7239</v>
      </c>
      <c r="E56" s="129">
        <f>SUMPRODUCT(('Diário 1º PA'!$E$4:$E$2011='Analítico Cx.'!$B56)*('Diário 1º PA'!$B$4:$B$2011&gt;=E$4)*('Diário 1º PA'!$B$4:$B$2011&lt;=EOMONTH(E$4,0))*('Diário 1º PA'!$F$4:$F$2011))
+SUMPRODUCT(('Diário 2º PA'!$E$4:$E$1980='Analítico Cx.'!$B56)*('Diário 2º PA'!$B$4:$B$1980&gt;=E$4)*('Diário 2º PA'!$B$4:$B$1980&lt;=EOMONTH(E$4,0))*('Diário 2º PA'!$F$4:$F$1980))
+SUMPRODUCT(('Diário 3º PA'!$E$4:$E$2000='Analítico Cx.'!$B56)*('Diário 3º PA'!$B$4:$B$2000&gt;=E$4)*('Diário 3º PA'!$B$4:$B$2000&lt;=EOMONTH(E$4,0))*('Diário 3º PA'!$F$4:$F$2000))
+SUMPRODUCT(('Diário 4º PA'!$E$4:$E$2000='Analítico Cx.'!$B56)*('Diário 4º PA'!$B$4:$B$2000&gt;=E$4)*('Diário 4º PA'!$B$4:$B$2000&lt;=EOMONTH(E$4,0))*('Diário 4º PA'!$F$4:$F$2000))</f>
        <v>6992</v>
      </c>
      <c r="F56" s="129">
        <f>SUMPRODUCT(('Diário 1º PA'!$E$4:$E$2011='Analítico Cx.'!$B56)*('Diário 1º PA'!$B$4:$B$2011&gt;=F$4)*('Diário 1º PA'!$B$4:$B$2011&lt;=EOMONTH(F$4,0))*('Diário 1º PA'!$F$4:$F$2011))
+SUMPRODUCT(('Diário 2º PA'!$E$4:$E$1980='Analítico Cx.'!$B56)*('Diário 2º PA'!$B$4:$B$1980&gt;=F$4)*('Diário 2º PA'!$B$4:$B$1980&lt;=EOMONTH(F$4,0))*('Diário 2º PA'!$F$4:$F$1980))
+SUMPRODUCT(('Diário 3º PA'!$E$4:$E$2000='Analítico Cx.'!$B56)*('Diário 3º PA'!$B$4:$B$2000&gt;=F$4)*('Diário 3º PA'!$B$4:$B$2000&lt;=EOMONTH(F$4,0))*('Diário 3º PA'!$F$4:$F$2000))
+SUMPRODUCT(('Diário 4º PA'!$E$4:$E$2000='Analítico Cx.'!$B56)*('Diário 4º PA'!$B$4:$B$2000&gt;=F$4)*('Diário 4º PA'!$B$4:$B$2000&lt;=EOMONTH(F$4,0))*('Diário 4º PA'!$F$4:$F$2000))</f>
        <v>5263</v>
      </c>
      <c r="G56" s="129">
        <f>SUMPRODUCT(('Diário 1º PA'!$E$4:$E$2011='Analítico Cx.'!$B56)*('Diário 1º PA'!$B$4:$B$2011&gt;=G$4)*('Diário 1º PA'!$B$4:$B$2011&lt;=EOMONTH(G$4,0))*('Diário 1º PA'!$F$4:$F$2011))
+SUMPRODUCT(('Diário 2º PA'!$E$4:$E$1980='Analítico Cx.'!$B56)*('Diário 2º PA'!$B$4:$B$1980&gt;=G$4)*('Diário 2º PA'!$B$4:$B$1980&lt;=EOMONTH(G$4,0))*('Diário 2º PA'!$F$4:$F$1980))
+SUMPRODUCT(('Diário 3º PA'!$E$4:$E$2000='Analítico Cx.'!$B56)*('Diário 3º PA'!$B$4:$B$2000&gt;=G$4)*('Diário 3º PA'!$B$4:$B$2000&lt;=EOMONTH(G$4,0))*('Diário 3º PA'!$F$4:$F$2000))
+SUMPRODUCT(('Diário 4º PA'!$E$4:$E$2000='Analítico Cx.'!$B56)*('Diário 4º PA'!$B$4:$B$2000&gt;=G$4)*('Diário 4º PA'!$B$4:$B$2000&lt;=EOMONTH(G$4,0))*('Diário 4º PA'!$F$4:$F$2000))</f>
        <v>0</v>
      </c>
      <c r="H56" s="129">
        <f>SUMPRODUCT(('Diário 1º PA'!$E$4:$E$2011='Analítico Cx.'!$B56)*('Diário 1º PA'!$B$4:$B$2011&gt;=H$4)*('Diário 1º PA'!$B$4:$B$2011&lt;=EOMONTH(H$4,0))*('Diário 1º PA'!$F$4:$F$2011))
+SUMPRODUCT(('Diário 2º PA'!$E$4:$E$1980='Analítico Cx.'!$B56)*('Diário 2º PA'!$B$4:$B$1980&gt;=H$4)*('Diário 2º PA'!$B$4:$B$1980&lt;=EOMONTH(H$4,0))*('Diário 2º PA'!$F$4:$F$1980))
+SUMPRODUCT(('Diário 3º PA'!$E$4:$E$2000='Analítico Cx.'!$B56)*('Diário 3º PA'!$B$4:$B$2000&gt;=H$4)*('Diário 3º PA'!$B$4:$B$2000&lt;=EOMONTH(H$4,0))*('Diário 3º PA'!$F$4:$F$2000))
+SUMPRODUCT(('Diário 4º PA'!$E$4:$E$2000='Analítico Cx.'!$B56)*('Diário 4º PA'!$B$4:$B$2000&gt;=H$4)*('Diário 4º PA'!$B$4:$B$2000&lt;=EOMONTH(H$4,0))*('Diário 4º PA'!$F$4:$F$2000))</f>
        <v>0</v>
      </c>
      <c r="I56" s="129">
        <f>SUMPRODUCT(('Diário 1º PA'!$E$4:$E$2011='Analítico Cx.'!$B56)*('Diário 1º PA'!$B$4:$B$2011&gt;=I$4)*('Diário 1º PA'!$B$4:$B$2011&lt;=EOMONTH(I$4,0))*('Diário 1º PA'!$F$4:$F$2011))
+SUMPRODUCT(('Diário 2º PA'!$E$4:$E$1980='Analítico Cx.'!$B56)*('Diário 2º PA'!$B$4:$B$1980&gt;=I$4)*('Diário 2º PA'!$B$4:$B$1980&lt;=EOMONTH(I$4,0))*('Diário 2º PA'!$F$4:$F$1980))
+SUMPRODUCT(('Diário 3º PA'!$E$4:$E$2000='Analítico Cx.'!$B56)*('Diário 3º PA'!$B$4:$B$2000&gt;=I$4)*('Diário 3º PA'!$B$4:$B$2000&lt;=EOMONTH(I$4,0))*('Diário 3º PA'!$F$4:$F$2000))
+SUMPRODUCT(('Diário 4º PA'!$E$4:$E$2000='Analítico Cx.'!$B56)*('Diário 4º PA'!$B$4:$B$2000&gt;=I$4)*('Diário 4º PA'!$B$4:$B$2000&lt;=EOMONTH(I$4,0))*('Diário 4º PA'!$F$4:$F$2000))</f>
        <v>0</v>
      </c>
      <c r="J56" s="129">
        <f>SUMPRODUCT(('Diário 1º PA'!$E$4:$E$2011='Analítico Cx.'!$B56)*('Diário 1º PA'!$B$4:$B$2011&gt;=J$4)*('Diário 1º PA'!$B$4:$B$2011&lt;=EOMONTH(J$4,0))*('Diário 1º PA'!$F$4:$F$2011))
+SUMPRODUCT(('Diário 2º PA'!$E$4:$E$1980='Analítico Cx.'!$B56)*('Diário 2º PA'!$B$4:$B$1980&gt;=J$4)*('Diário 2º PA'!$B$4:$B$1980&lt;=EOMONTH(J$4,0))*('Diário 2º PA'!$F$4:$F$1980))
+SUMPRODUCT(('Diário 3º PA'!$E$4:$E$2000='Analítico Cx.'!$B56)*('Diário 3º PA'!$B$4:$B$2000&gt;=J$4)*('Diário 3º PA'!$B$4:$B$2000&lt;=EOMONTH(J$4,0))*('Diário 3º PA'!$F$4:$F$2000))
+SUMPRODUCT(('Diário 4º PA'!$E$4:$E$2000='Analítico Cx.'!$B56)*('Diário 4º PA'!$B$4:$B$2000&gt;=J$4)*('Diário 4º PA'!$B$4:$B$2000&lt;=EOMONTH(J$4,0))*('Diário 4º PA'!$F$4:$F$2000))</f>
        <v>0</v>
      </c>
      <c r="K56" s="129">
        <f>SUMPRODUCT(('Diário 1º PA'!$E$4:$E$2011='Analítico Cx.'!$B56)*('Diário 1º PA'!$B$4:$B$2011&gt;=K$4)*('Diário 1º PA'!$B$4:$B$2011&lt;=EOMONTH(K$4,0))*('Diário 1º PA'!$F$4:$F$2011))
+SUMPRODUCT(('Diário 2º PA'!$E$4:$E$1980='Analítico Cx.'!$B56)*('Diário 2º PA'!$B$4:$B$1980&gt;=K$4)*('Diário 2º PA'!$B$4:$B$1980&lt;=EOMONTH(K$4,0))*('Diário 2º PA'!$F$4:$F$1980))
+SUMPRODUCT(('Diário 3º PA'!$E$4:$E$2000='Analítico Cx.'!$B56)*('Diário 3º PA'!$B$4:$B$2000&gt;=K$4)*('Diário 3º PA'!$B$4:$B$2000&lt;=EOMONTH(K$4,0))*('Diário 3º PA'!$F$4:$F$2000))
+SUMPRODUCT(('Diário 4º PA'!$E$4:$E$2000='Analítico Cx.'!$B56)*('Diário 4º PA'!$B$4:$B$2000&gt;=K$4)*('Diário 4º PA'!$B$4:$B$2000&lt;=EOMONTH(K$4,0))*('Diário 4º PA'!$F$4:$F$2000))</f>
        <v>0</v>
      </c>
      <c r="L56" s="129">
        <f>SUMPRODUCT(('Diário 1º PA'!$E$4:$E$2011='Analítico Cx.'!$B56)*('Diário 1º PA'!$B$4:$B$2011&gt;=L$4)*('Diário 1º PA'!$B$4:$B$2011&lt;=EOMONTH(L$4,0))*('Diário 1º PA'!$F$4:$F$2011))
+SUMPRODUCT(('Diário 2º PA'!$E$4:$E$1980='Analítico Cx.'!$B56)*('Diário 2º PA'!$B$4:$B$1980&gt;=L$4)*('Diário 2º PA'!$B$4:$B$1980&lt;=EOMONTH(L$4,0))*('Diário 2º PA'!$F$4:$F$1980))
+SUMPRODUCT(('Diário 3º PA'!$E$4:$E$2000='Analítico Cx.'!$B56)*('Diário 3º PA'!$B$4:$B$2000&gt;=L$4)*('Diário 3º PA'!$B$4:$B$2000&lt;=EOMONTH(L$4,0))*('Diário 3º PA'!$F$4:$F$2000))
+SUMPRODUCT(('Diário 4º PA'!$E$4:$E$2000='Analítico Cx.'!$B56)*('Diário 4º PA'!$B$4:$B$2000&gt;=L$4)*('Diário 4º PA'!$B$4:$B$2000&lt;=EOMONTH(L$4,0))*('Diário 4º PA'!$F$4:$F$2000))</f>
        <v>0</v>
      </c>
      <c r="M56" s="129">
        <f>SUMPRODUCT(('Diário 1º PA'!$E$4:$E$2011='Analítico Cx.'!$B56)*('Diário 1º PA'!$B$4:$B$2011&gt;=M$4)*('Diário 1º PA'!$B$4:$B$2011&lt;=EOMONTH(M$4,0))*('Diário 1º PA'!$F$4:$F$2011))
+SUMPRODUCT(('Diário 2º PA'!$E$4:$E$1980='Analítico Cx.'!$B56)*('Diário 2º PA'!$B$4:$B$1980&gt;=M$4)*('Diário 2º PA'!$B$4:$B$1980&lt;=EOMONTH(M$4,0))*('Diário 2º PA'!$F$4:$F$1980))
+SUMPRODUCT(('Diário 3º PA'!$E$4:$E$2000='Analítico Cx.'!$B56)*('Diário 3º PA'!$B$4:$B$2000&gt;=M$4)*('Diário 3º PA'!$B$4:$B$2000&lt;=EOMONTH(M$4,0))*('Diário 3º PA'!$F$4:$F$2000))
+SUMPRODUCT(('Diário 4º PA'!$E$4:$E$2000='Analítico Cx.'!$B56)*('Diário 4º PA'!$B$4:$B$2000&gt;=M$4)*('Diário 4º PA'!$B$4:$B$2000&lt;=EOMONTH(M$4,0))*('Diário 4º PA'!$F$4:$F$2000))</f>
        <v>0</v>
      </c>
      <c r="N56" s="129">
        <f>SUMPRODUCT(('Diário 1º PA'!$E$4:$E$2011='Analítico Cx.'!$B56)*('Diário 1º PA'!$B$4:$B$2011&gt;=N$4)*('Diário 1º PA'!$B$4:$B$2011&lt;=EOMONTH(N$4,0))*('Diário 1º PA'!$F$4:$F$2011))
+SUMPRODUCT(('Diário 2º PA'!$E$4:$E$1980='Analítico Cx.'!$B56)*('Diário 2º PA'!$B$4:$B$1980&gt;=N$4)*('Diário 2º PA'!$B$4:$B$1980&lt;=EOMONTH(N$4,0))*('Diário 2º PA'!$F$4:$F$1980))
+SUMPRODUCT(('Diário 3º PA'!$E$4:$E$2000='Analítico Cx.'!$B56)*('Diário 3º PA'!$B$4:$B$2000&gt;=N$4)*('Diário 3º PA'!$B$4:$B$2000&lt;=EOMONTH(N$4,0))*('Diário 3º PA'!$F$4:$F$2000))
+SUMPRODUCT(('Diário 4º PA'!$E$4:$E$2000='Analítico Cx.'!$B56)*('Diário 4º PA'!$B$4:$B$2000&gt;=N$4)*('Diário 4º PA'!$B$4:$B$2000&lt;=EOMONTH(N$4,0))*('Diário 4º PA'!$F$4:$F$2000))</f>
        <v>0</v>
      </c>
      <c r="O56" s="179">
        <f t="shared" si="16"/>
        <v>19494</v>
      </c>
      <c r="P56" s="180">
        <f t="shared" si="14"/>
        <v>1.946899878786158E-3</v>
      </c>
      <c r="Q56" s="154"/>
      <c r="R56" s="154"/>
      <c r="S56" s="154"/>
      <c r="T56" s="154"/>
      <c r="U56" s="154"/>
      <c r="V56" s="154"/>
      <c r="W56" s="154"/>
      <c r="X56" s="154"/>
      <c r="Y56" s="154"/>
      <c r="Z56" s="154"/>
    </row>
    <row r="57" spans="1:26" ht="23.25" customHeight="1" x14ac:dyDescent="0.2">
      <c r="A57" s="182"/>
      <c r="B57" s="183" t="s">
        <v>216</v>
      </c>
      <c r="C57" s="184">
        <f t="shared" ref="C57:O57" si="17">SUBTOTAL(109,C48:C56)</f>
        <v>15353.939999999999</v>
      </c>
      <c r="D57" s="184">
        <f t="shared" si="17"/>
        <v>67596.73000000001</v>
      </c>
      <c r="E57" s="184">
        <f t="shared" si="17"/>
        <v>837018.56</v>
      </c>
      <c r="F57" s="184">
        <f t="shared" si="17"/>
        <v>302457.67</v>
      </c>
      <c r="G57" s="184">
        <f t="shared" si="17"/>
        <v>0</v>
      </c>
      <c r="H57" s="184">
        <f t="shared" si="17"/>
        <v>0</v>
      </c>
      <c r="I57" s="184">
        <f t="shared" si="17"/>
        <v>0</v>
      </c>
      <c r="J57" s="184">
        <f t="shared" si="17"/>
        <v>0</v>
      </c>
      <c r="K57" s="184">
        <f t="shared" si="17"/>
        <v>0</v>
      </c>
      <c r="L57" s="184">
        <f t="shared" si="17"/>
        <v>0</v>
      </c>
      <c r="M57" s="184">
        <f t="shared" si="17"/>
        <v>0</v>
      </c>
      <c r="N57" s="184">
        <f t="shared" si="17"/>
        <v>0</v>
      </c>
      <c r="O57" s="184">
        <f t="shared" si="17"/>
        <v>1222426.9000000004</v>
      </c>
      <c r="P57" s="185">
        <f t="shared" si="14"/>
        <v>0.12208591276469373</v>
      </c>
      <c r="Q57" s="154"/>
      <c r="R57" s="154"/>
      <c r="S57" s="154"/>
      <c r="T57" s="154"/>
      <c r="U57" s="154"/>
      <c r="V57" s="154"/>
      <c r="W57" s="154"/>
      <c r="X57" s="154"/>
      <c r="Y57" s="154"/>
      <c r="Z57" s="154"/>
    </row>
    <row r="58" spans="1:26" ht="23.25" customHeight="1" x14ac:dyDescent="0.2">
      <c r="A58" s="207"/>
      <c r="B58" s="208" t="s">
        <v>217</v>
      </c>
      <c r="C58" s="174">
        <f t="shared" ref="C58:O58" si="18">SUBTOTAL(109,C20:C57)</f>
        <v>439330.98</v>
      </c>
      <c r="D58" s="174">
        <f t="shared" si="18"/>
        <v>1453718.22</v>
      </c>
      <c r="E58" s="174">
        <f t="shared" si="18"/>
        <v>2294045.2100000004</v>
      </c>
      <c r="F58" s="174">
        <f t="shared" si="18"/>
        <v>1865861.04</v>
      </c>
      <c r="G58" s="174">
        <f t="shared" si="18"/>
        <v>0</v>
      </c>
      <c r="H58" s="174">
        <f t="shared" si="18"/>
        <v>0</v>
      </c>
      <c r="I58" s="174">
        <f t="shared" si="18"/>
        <v>0</v>
      </c>
      <c r="J58" s="174">
        <f t="shared" si="18"/>
        <v>0</v>
      </c>
      <c r="K58" s="174">
        <f t="shared" si="18"/>
        <v>0</v>
      </c>
      <c r="L58" s="174">
        <f t="shared" si="18"/>
        <v>0</v>
      </c>
      <c r="M58" s="174">
        <f t="shared" si="18"/>
        <v>0</v>
      </c>
      <c r="N58" s="174">
        <f t="shared" si="18"/>
        <v>0</v>
      </c>
      <c r="O58" s="174">
        <f t="shared" si="18"/>
        <v>6052955.4499999983</v>
      </c>
      <c r="P58" s="209">
        <f t="shared" si="14"/>
        <v>0.60451924858433415</v>
      </c>
      <c r="Q58" s="154"/>
      <c r="R58" s="154"/>
      <c r="S58" s="154"/>
      <c r="T58" s="154"/>
      <c r="U58" s="154"/>
      <c r="V58" s="154"/>
      <c r="W58" s="154"/>
      <c r="X58" s="154"/>
      <c r="Y58" s="154"/>
      <c r="Z58" s="154"/>
    </row>
    <row r="59" spans="1:26" ht="23.25" customHeight="1" x14ac:dyDescent="0.2">
      <c r="A59" s="210" t="s">
        <v>104</v>
      </c>
      <c r="B59" s="172" t="s">
        <v>105</v>
      </c>
      <c r="C59" s="211"/>
      <c r="D59" s="211"/>
      <c r="E59" s="211"/>
      <c r="F59" s="211"/>
      <c r="G59" s="211"/>
      <c r="H59" s="211"/>
      <c r="I59" s="211"/>
      <c r="J59" s="211"/>
      <c r="K59" s="211"/>
      <c r="L59" s="211"/>
      <c r="M59" s="211"/>
      <c r="N59" s="211"/>
      <c r="O59" s="211"/>
      <c r="P59" s="212"/>
      <c r="Q59" s="154"/>
      <c r="R59" s="154"/>
      <c r="S59" s="154"/>
      <c r="T59" s="154"/>
      <c r="U59" s="154"/>
      <c r="V59" s="154"/>
      <c r="W59" s="154"/>
      <c r="X59" s="154"/>
      <c r="Y59" s="154"/>
      <c r="Z59" s="154"/>
    </row>
    <row r="60" spans="1:26" ht="23.25" customHeight="1" x14ac:dyDescent="0.2">
      <c r="A60" s="199" t="s">
        <v>218</v>
      </c>
      <c r="B60" s="63" t="s">
        <v>219</v>
      </c>
      <c r="C60" s="129">
        <f>SUMPRODUCT(('Diário 1º PA'!$E$4:$E$2011='Analítico Cx.'!$B60)*('Diário 1º PA'!$B$4:$B$2011&gt;=C$4)*('Diário 1º PA'!$B$4:$B$2011&lt;=EOMONTH(C$4,0))*('Diário 1º PA'!$F$4:$F$2011))
+SUMPRODUCT(('Diário 2º PA'!$E$4:$E$1980='Analítico Cx.'!$B60)*('Diário 2º PA'!$B$4:$B$1980&gt;=C$4)*('Diário 2º PA'!$B$4:$B$1980&lt;=EOMONTH(C$4,0))*('Diário 2º PA'!$F$4:$F$1980))
+SUMPRODUCT(('Diário 3º PA'!$E$4:$E$2000='Analítico Cx.'!$B60)*('Diário 3º PA'!$B$4:$B$2000&gt;=C$4)*('Diário 3º PA'!$B$4:$B$2000&lt;=EOMONTH(C$4,0))*('Diário 3º PA'!$F$4:$F$2000))
+SUMPRODUCT(('Diário 4º PA'!$E$4:$E$2000='Analítico Cx.'!$B60)*('Diário 4º PA'!$B$4:$B$2000&gt;=C$4)*('Diário 4º PA'!$B$4:$B$2000&lt;=EOMONTH(C$4,0))*('Diário 4º PA'!$F$4:$F$2000))</f>
        <v>41871.64</v>
      </c>
      <c r="D60" s="129">
        <f>SUMPRODUCT(('Diário 1º PA'!$E$4:$E$2011='Analítico Cx.'!$B60)*('Diário 1º PA'!$B$4:$B$2011&gt;=D$4)*('Diário 1º PA'!$B$4:$B$2011&lt;=EOMONTH(D$4,0))*('Diário 1º PA'!$F$4:$F$2011))
+SUMPRODUCT(('Diário 2º PA'!$E$4:$E$1980='Analítico Cx.'!$B60)*('Diário 2º PA'!$B$4:$B$1980&gt;=D$4)*('Diário 2º PA'!$B$4:$B$1980&lt;=EOMONTH(D$4,0))*('Diário 2º PA'!$F$4:$F$1980))
+SUMPRODUCT(('Diário 3º PA'!$E$4:$E$2000='Analítico Cx.'!$B60)*('Diário 3º PA'!$B$4:$B$2000&gt;=D$4)*('Diário 3º PA'!$B$4:$B$2000&lt;=EOMONTH(D$4,0))*('Diário 3º PA'!$F$4:$F$2000))
+SUMPRODUCT(('Diário 4º PA'!$E$4:$E$2000='Analítico Cx.'!$B60)*('Diário 4º PA'!$B$4:$B$2000&gt;=D$4)*('Diário 4º PA'!$B$4:$B$2000&lt;=EOMONTH(D$4,0))*('Diário 4º PA'!$F$4:$F$2000))</f>
        <v>100689.86000000002</v>
      </c>
      <c r="E60" s="129">
        <f>SUMPRODUCT(('Diário 1º PA'!$E$4:$E$2011='Analítico Cx.'!$B60)*('Diário 1º PA'!$B$4:$B$2011&gt;=E$4)*('Diário 1º PA'!$B$4:$B$2011&lt;=EOMONTH(E$4,0))*('Diário 1º PA'!$F$4:$F$2011))
+SUMPRODUCT(('Diário 2º PA'!$E$4:$E$1980='Analítico Cx.'!$B60)*('Diário 2º PA'!$B$4:$B$1980&gt;=E$4)*('Diário 2º PA'!$B$4:$B$1980&lt;=EOMONTH(E$4,0))*('Diário 2º PA'!$F$4:$F$1980))
+SUMPRODUCT(('Diário 3º PA'!$E$4:$E$2000='Analítico Cx.'!$B60)*('Diário 3º PA'!$B$4:$B$2000&gt;=E$4)*('Diário 3º PA'!$B$4:$B$2000&lt;=EOMONTH(E$4,0))*('Diário 3º PA'!$F$4:$F$2000))
+SUMPRODUCT(('Diário 4º PA'!$E$4:$E$2000='Analítico Cx.'!$B60)*('Diário 4º PA'!$B$4:$B$2000&gt;=E$4)*('Diário 4º PA'!$B$4:$B$2000&lt;=EOMONTH(E$4,0))*('Diário 4º PA'!$F$4:$F$2000))</f>
        <v>89345.05</v>
      </c>
      <c r="F60" s="129">
        <f>SUMPRODUCT(('Diário 1º PA'!$E$4:$E$2011='Analítico Cx.'!$B60)*('Diário 1º PA'!$B$4:$B$2011&gt;=F$4)*('Diário 1º PA'!$B$4:$B$2011&lt;=EOMONTH(F$4,0))*('Diário 1º PA'!$F$4:$F$2011))
+SUMPRODUCT(('Diário 2º PA'!$E$4:$E$1980='Analítico Cx.'!$B60)*('Diário 2º PA'!$B$4:$B$1980&gt;=F$4)*('Diário 2º PA'!$B$4:$B$1980&lt;=EOMONTH(F$4,0))*('Diário 2º PA'!$F$4:$F$1980))
+SUMPRODUCT(('Diário 3º PA'!$E$4:$E$2000='Analítico Cx.'!$B60)*('Diário 3º PA'!$B$4:$B$2000&gt;=F$4)*('Diário 3º PA'!$B$4:$B$2000&lt;=EOMONTH(F$4,0))*('Diário 3º PA'!$F$4:$F$2000))
+SUMPRODUCT(('Diário 4º PA'!$E$4:$E$2000='Analítico Cx.'!$B60)*('Diário 4º PA'!$B$4:$B$2000&gt;=F$4)*('Diário 4º PA'!$B$4:$B$2000&lt;=EOMONTH(F$4,0))*('Diário 4º PA'!$F$4:$F$2000))</f>
        <v>145198.19</v>
      </c>
      <c r="G60" s="129">
        <f>SUMPRODUCT(('Diário 1º PA'!$E$4:$E$2011='Analítico Cx.'!$B60)*('Diário 1º PA'!$B$4:$B$2011&gt;=G$4)*('Diário 1º PA'!$B$4:$B$2011&lt;=EOMONTH(G$4,0))*('Diário 1º PA'!$F$4:$F$2011))
+SUMPRODUCT(('Diário 2º PA'!$E$4:$E$1980='Analítico Cx.'!$B60)*('Diário 2º PA'!$B$4:$B$1980&gt;=G$4)*('Diário 2º PA'!$B$4:$B$1980&lt;=EOMONTH(G$4,0))*('Diário 2º PA'!$F$4:$F$1980))
+SUMPRODUCT(('Diário 3º PA'!$E$4:$E$2000='Analítico Cx.'!$B60)*('Diário 3º PA'!$B$4:$B$2000&gt;=G$4)*('Diário 3º PA'!$B$4:$B$2000&lt;=EOMONTH(G$4,0))*('Diário 3º PA'!$F$4:$F$2000))
+SUMPRODUCT(('Diário 4º PA'!$E$4:$E$2000='Analítico Cx.'!$B60)*('Diário 4º PA'!$B$4:$B$2000&gt;=G$4)*('Diário 4º PA'!$B$4:$B$2000&lt;=EOMONTH(G$4,0))*('Diário 4º PA'!$F$4:$F$2000))</f>
        <v>0</v>
      </c>
      <c r="H60" s="129">
        <f>SUMPRODUCT(('Diário 1º PA'!$E$4:$E$2011='Analítico Cx.'!$B60)*('Diário 1º PA'!$B$4:$B$2011&gt;=H$4)*('Diário 1º PA'!$B$4:$B$2011&lt;=EOMONTH(H$4,0))*('Diário 1º PA'!$F$4:$F$2011))
+SUMPRODUCT(('Diário 2º PA'!$E$4:$E$1980='Analítico Cx.'!$B60)*('Diário 2º PA'!$B$4:$B$1980&gt;=H$4)*('Diário 2º PA'!$B$4:$B$1980&lt;=EOMONTH(H$4,0))*('Diário 2º PA'!$F$4:$F$1980))
+SUMPRODUCT(('Diário 3º PA'!$E$4:$E$2000='Analítico Cx.'!$B60)*('Diário 3º PA'!$B$4:$B$2000&gt;=H$4)*('Diário 3º PA'!$B$4:$B$2000&lt;=EOMONTH(H$4,0))*('Diário 3º PA'!$F$4:$F$2000))
+SUMPRODUCT(('Diário 4º PA'!$E$4:$E$2000='Analítico Cx.'!$B60)*('Diário 4º PA'!$B$4:$B$2000&gt;=H$4)*('Diário 4º PA'!$B$4:$B$2000&lt;=EOMONTH(H$4,0))*('Diário 4º PA'!$F$4:$F$2000))</f>
        <v>0</v>
      </c>
      <c r="I60" s="129">
        <f>SUMPRODUCT(('Diário 1º PA'!$E$4:$E$2011='Analítico Cx.'!$B60)*('Diário 1º PA'!$B$4:$B$2011&gt;=I$4)*('Diário 1º PA'!$B$4:$B$2011&lt;=EOMONTH(I$4,0))*('Diário 1º PA'!$F$4:$F$2011))
+SUMPRODUCT(('Diário 2º PA'!$E$4:$E$1980='Analítico Cx.'!$B60)*('Diário 2º PA'!$B$4:$B$1980&gt;=I$4)*('Diário 2º PA'!$B$4:$B$1980&lt;=EOMONTH(I$4,0))*('Diário 2º PA'!$F$4:$F$1980))
+SUMPRODUCT(('Diário 3º PA'!$E$4:$E$2000='Analítico Cx.'!$B60)*('Diário 3º PA'!$B$4:$B$2000&gt;=I$4)*('Diário 3º PA'!$B$4:$B$2000&lt;=EOMONTH(I$4,0))*('Diário 3º PA'!$F$4:$F$2000))
+SUMPRODUCT(('Diário 4º PA'!$E$4:$E$2000='Analítico Cx.'!$B60)*('Diário 4º PA'!$B$4:$B$2000&gt;=I$4)*('Diário 4º PA'!$B$4:$B$2000&lt;=EOMONTH(I$4,0))*('Diário 4º PA'!$F$4:$F$2000))</f>
        <v>0</v>
      </c>
      <c r="J60" s="129">
        <f>SUMPRODUCT(('Diário 1º PA'!$E$4:$E$2011='Analítico Cx.'!$B60)*('Diário 1º PA'!$B$4:$B$2011&gt;=J$4)*('Diário 1º PA'!$B$4:$B$2011&lt;=EOMONTH(J$4,0))*('Diário 1º PA'!$F$4:$F$2011))
+SUMPRODUCT(('Diário 2º PA'!$E$4:$E$1980='Analítico Cx.'!$B60)*('Diário 2º PA'!$B$4:$B$1980&gt;=J$4)*('Diário 2º PA'!$B$4:$B$1980&lt;=EOMONTH(J$4,0))*('Diário 2º PA'!$F$4:$F$1980))
+SUMPRODUCT(('Diário 3º PA'!$E$4:$E$2000='Analítico Cx.'!$B60)*('Diário 3º PA'!$B$4:$B$2000&gt;=J$4)*('Diário 3º PA'!$B$4:$B$2000&lt;=EOMONTH(J$4,0))*('Diário 3º PA'!$F$4:$F$2000))
+SUMPRODUCT(('Diário 4º PA'!$E$4:$E$2000='Analítico Cx.'!$B60)*('Diário 4º PA'!$B$4:$B$2000&gt;=J$4)*('Diário 4º PA'!$B$4:$B$2000&lt;=EOMONTH(J$4,0))*('Diário 4º PA'!$F$4:$F$2000))</f>
        <v>0</v>
      </c>
      <c r="K60" s="129">
        <f>SUMPRODUCT(('Diário 1º PA'!$E$4:$E$2011='Analítico Cx.'!$B60)*('Diário 1º PA'!$B$4:$B$2011&gt;=K$4)*('Diário 1º PA'!$B$4:$B$2011&lt;=EOMONTH(K$4,0))*('Diário 1º PA'!$F$4:$F$2011))
+SUMPRODUCT(('Diário 2º PA'!$E$4:$E$1980='Analítico Cx.'!$B60)*('Diário 2º PA'!$B$4:$B$1980&gt;=K$4)*('Diário 2º PA'!$B$4:$B$1980&lt;=EOMONTH(K$4,0))*('Diário 2º PA'!$F$4:$F$1980))
+SUMPRODUCT(('Diário 3º PA'!$E$4:$E$2000='Analítico Cx.'!$B60)*('Diário 3º PA'!$B$4:$B$2000&gt;=K$4)*('Diário 3º PA'!$B$4:$B$2000&lt;=EOMONTH(K$4,0))*('Diário 3º PA'!$F$4:$F$2000))
+SUMPRODUCT(('Diário 4º PA'!$E$4:$E$2000='Analítico Cx.'!$B60)*('Diário 4º PA'!$B$4:$B$2000&gt;=K$4)*('Diário 4º PA'!$B$4:$B$2000&lt;=EOMONTH(K$4,0))*('Diário 4º PA'!$F$4:$F$2000))</f>
        <v>0</v>
      </c>
      <c r="L60" s="129">
        <f>SUMPRODUCT(('Diário 1º PA'!$E$4:$E$2011='Analítico Cx.'!$B60)*('Diário 1º PA'!$B$4:$B$2011&gt;=L$4)*('Diário 1º PA'!$B$4:$B$2011&lt;=EOMONTH(L$4,0))*('Diário 1º PA'!$F$4:$F$2011))
+SUMPRODUCT(('Diário 2º PA'!$E$4:$E$1980='Analítico Cx.'!$B60)*('Diário 2º PA'!$B$4:$B$1980&gt;=L$4)*('Diário 2º PA'!$B$4:$B$1980&lt;=EOMONTH(L$4,0))*('Diário 2º PA'!$F$4:$F$1980))
+SUMPRODUCT(('Diário 3º PA'!$E$4:$E$2000='Analítico Cx.'!$B60)*('Diário 3º PA'!$B$4:$B$2000&gt;=L$4)*('Diário 3º PA'!$B$4:$B$2000&lt;=EOMONTH(L$4,0))*('Diário 3º PA'!$F$4:$F$2000))
+SUMPRODUCT(('Diário 4º PA'!$E$4:$E$2000='Analítico Cx.'!$B60)*('Diário 4º PA'!$B$4:$B$2000&gt;=L$4)*('Diário 4º PA'!$B$4:$B$2000&lt;=EOMONTH(L$4,0))*('Diário 4º PA'!$F$4:$F$2000))</f>
        <v>0</v>
      </c>
      <c r="M60" s="129">
        <f>SUMPRODUCT(('Diário 1º PA'!$E$4:$E$2011='Analítico Cx.'!$B60)*('Diário 1º PA'!$B$4:$B$2011&gt;=M$4)*('Diário 1º PA'!$B$4:$B$2011&lt;=EOMONTH(M$4,0))*('Diário 1º PA'!$F$4:$F$2011))
+SUMPRODUCT(('Diário 2º PA'!$E$4:$E$1980='Analítico Cx.'!$B60)*('Diário 2º PA'!$B$4:$B$1980&gt;=M$4)*('Diário 2º PA'!$B$4:$B$1980&lt;=EOMONTH(M$4,0))*('Diário 2º PA'!$F$4:$F$1980))
+SUMPRODUCT(('Diário 3º PA'!$E$4:$E$2000='Analítico Cx.'!$B60)*('Diário 3º PA'!$B$4:$B$2000&gt;=M$4)*('Diário 3º PA'!$B$4:$B$2000&lt;=EOMONTH(M$4,0))*('Diário 3º PA'!$F$4:$F$2000))
+SUMPRODUCT(('Diário 4º PA'!$E$4:$E$2000='Analítico Cx.'!$B60)*('Diário 4º PA'!$B$4:$B$2000&gt;=M$4)*('Diário 4º PA'!$B$4:$B$2000&lt;=EOMONTH(M$4,0))*('Diário 4º PA'!$F$4:$F$2000))</f>
        <v>0</v>
      </c>
      <c r="N60" s="129">
        <f>SUMPRODUCT(('Diário 1º PA'!$E$4:$E$2011='Analítico Cx.'!$B60)*('Diário 1º PA'!$B$4:$B$2011&gt;=N$4)*('Diário 1º PA'!$B$4:$B$2011&lt;=EOMONTH(N$4,0))*('Diário 1º PA'!$F$4:$F$2011))
+SUMPRODUCT(('Diário 2º PA'!$E$4:$E$1980='Analítico Cx.'!$B60)*('Diário 2º PA'!$B$4:$B$1980&gt;=N$4)*('Diário 2º PA'!$B$4:$B$1980&lt;=EOMONTH(N$4,0))*('Diário 2º PA'!$F$4:$F$1980))
+SUMPRODUCT(('Diário 3º PA'!$E$4:$E$2000='Analítico Cx.'!$B60)*('Diário 3º PA'!$B$4:$B$2000&gt;=N$4)*('Diário 3º PA'!$B$4:$B$2000&lt;=EOMONTH(N$4,0))*('Diário 3º PA'!$F$4:$F$2000))
+SUMPRODUCT(('Diário 4º PA'!$E$4:$E$2000='Analítico Cx.'!$B60)*('Diário 4º PA'!$B$4:$B$2000&gt;=N$4)*('Diário 4º PA'!$B$4:$B$2000&lt;=EOMONTH(N$4,0))*('Diário 4º PA'!$F$4:$F$2000))</f>
        <v>0</v>
      </c>
      <c r="O60" s="179">
        <f t="shared" ref="O60:O132" si="19">SUM(C60:N60)</f>
        <v>377104.74</v>
      </c>
      <c r="P60" s="180">
        <f t="shared" ref="P60:P133" si="20">IF($O$151=0,0,O60/$O$151)</f>
        <v>3.7662110013116118E-2</v>
      </c>
      <c r="Q60" s="154"/>
      <c r="R60" s="154"/>
      <c r="S60" s="154"/>
      <c r="T60" s="154"/>
      <c r="U60" s="154"/>
      <c r="V60" s="154"/>
      <c r="W60" s="154"/>
      <c r="X60" s="154"/>
      <c r="Y60" s="154"/>
      <c r="Z60" s="154"/>
    </row>
    <row r="61" spans="1:26" ht="23.25" customHeight="1" x14ac:dyDescent="0.2">
      <c r="A61" s="199" t="s">
        <v>220</v>
      </c>
      <c r="B61" s="63" t="s">
        <v>221</v>
      </c>
      <c r="C61" s="129">
        <f>SUMPRODUCT(('Diário 1º PA'!$E$4:$E$2011='Analítico Cx.'!$B61)*('Diário 1º PA'!$B$4:$B$2011&gt;=C$4)*('Diário 1º PA'!$B$4:$B$2011&lt;=EOMONTH(C$4,0))*('Diário 1º PA'!$F$4:$F$2011))
+SUMPRODUCT(('Diário 2º PA'!$E$4:$E$1980='Analítico Cx.'!$B61)*('Diário 2º PA'!$B$4:$B$1980&gt;=C$4)*('Diário 2º PA'!$B$4:$B$1980&lt;=EOMONTH(C$4,0))*('Diário 2º PA'!$F$4:$F$1980))
+SUMPRODUCT(('Diário 3º PA'!$E$4:$E$2000='Analítico Cx.'!$B61)*('Diário 3º PA'!$B$4:$B$2000&gt;=C$4)*('Diário 3º PA'!$B$4:$B$2000&lt;=EOMONTH(C$4,0))*('Diário 3º PA'!$F$4:$F$2000))
+SUMPRODUCT(('Diário 4º PA'!$E$4:$E$2000='Analítico Cx.'!$B61)*('Diário 4º PA'!$B$4:$B$2000&gt;=C$4)*('Diário 4º PA'!$B$4:$B$2000&lt;=EOMONTH(C$4,0))*('Diário 4º PA'!$F$4:$F$2000))</f>
        <v>1930.5200000000002</v>
      </c>
      <c r="D61" s="129">
        <f>SUMPRODUCT(('Diário 1º PA'!$E$4:$E$2011='Analítico Cx.'!$B61)*('Diário 1º PA'!$B$4:$B$2011&gt;=D$4)*('Diário 1º PA'!$B$4:$B$2011&lt;=EOMONTH(D$4,0))*('Diário 1º PA'!$F$4:$F$2011))
+SUMPRODUCT(('Diário 2º PA'!$E$4:$E$1980='Analítico Cx.'!$B61)*('Diário 2º PA'!$B$4:$B$1980&gt;=D$4)*('Diário 2º PA'!$B$4:$B$1980&lt;=EOMONTH(D$4,0))*('Diário 2º PA'!$F$4:$F$1980))
+SUMPRODUCT(('Diário 3º PA'!$E$4:$E$2000='Analítico Cx.'!$B61)*('Diário 3º PA'!$B$4:$B$2000&gt;=D$4)*('Diário 3º PA'!$B$4:$B$2000&lt;=EOMONTH(D$4,0))*('Diário 3º PA'!$F$4:$F$2000))
+SUMPRODUCT(('Diário 4º PA'!$E$4:$E$2000='Analítico Cx.'!$B61)*('Diário 4º PA'!$B$4:$B$2000&gt;=D$4)*('Diário 4º PA'!$B$4:$B$2000&lt;=EOMONTH(D$4,0))*('Diário 4º PA'!$F$4:$F$2000))</f>
        <v>2069.65</v>
      </c>
      <c r="E61" s="129">
        <f>SUMPRODUCT(('Diário 1º PA'!$E$4:$E$2011='Analítico Cx.'!$B61)*('Diário 1º PA'!$B$4:$B$2011&gt;=E$4)*('Diário 1º PA'!$B$4:$B$2011&lt;=EOMONTH(E$4,0))*('Diário 1º PA'!$F$4:$F$2011))
+SUMPRODUCT(('Diário 2º PA'!$E$4:$E$1980='Analítico Cx.'!$B61)*('Diário 2º PA'!$B$4:$B$1980&gt;=E$4)*('Diário 2º PA'!$B$4:$B$1980&lt;=EOMONTH(E$4,0))*('Diário 2º PA'!$F$4:$F$1980))
+SUMPRODUCT(('Diário 3º PA'!$E$4:$E$2000='Analítico Cx.'!$B61)*('Diário 3º PA'!$B$4:$B$2000&gt;=E$4)*('Diário 3º PA'!$B$4:$B$2000&lt;=EOMONTH(E$4,0))*('Diário 3º PA'!$F$4:$F$2000))
+SUMPRODUCT(('Diário 4º PA'!$E$4:$E$2000='Analítico Cx.'!$B61)*('Diário 4º PA'!$B$4:$B$2000&gt;=E$4)*('Diário 4º PA'!$B$4:$B$2000&lt;=EOMONTH(E$4,0))*('Diário 4º PA'!$F$4:$F$2000))</f>
        <v>2129.89</v>
      </c>
      <c r="F61" s="129">
        <f>SUMPRODUCT(('Diário 1º PA'!$E$4:$E$2011='Analítico Cx.'!$B61)*('Diário 1º PA'!$B$4:$B$2011&gt;=F$4)*('Diário 1º PA'!$B$4:$B$2011&lt;=EOMONTH(F$4,0))*('Diário 1º PA'!$F$4:$F$2011))
+SUMPRODUCT(('Diário 2º PA'!$E$4:$E$1980='Analítico Cx.'!$B61)*('Diário 2º PA'!$B$4:$B$1980&gt;=F$4)*('Diário 2º PA'!$B$4:$B$1980&lt;=EOMONTH(F$4,0))*('Diário 2º PA'!$F$4:$F$1980))
+SUMPRODUCT(('Diário 3º PA'!$E$4:$E$2000='Analítico Cx.'!$B61)*('Diário 3º PA'!$B$4:$B$2000&gt;=F$4)*('Diário 3º PA'!$B$4:$B$2000&lt;=EOMONTH(F$4,0))*('Diário 3º PA'!$F$4:$F$2000))
+SUMPRODUCT(('Diário 4º PA'!$E$4:$E$2000='Analítico Cx.'!$B61)*('Diário 4º PA'!$B$4:$B$2000&gt;=F$4)*('Diário 4º PA'!$B$4:$B$2000&lt;=EOMONTH(F$4,0))*('Diário 4º PA'!$F$4:$F$2000))</f>
        <v>0</v>
      </c>
      <c r="G61" s="129">
        <f>SUMPRODUCT(('Diário 1º PA'!$E$4:$E$2011='Analítico Cx.'!$B61)*('Diário 1º PA'!$B$4:$B$2011&gt;=G$4)*('Diário 1º PA'!$B$4:$B$2011&lt;=EOMONTH(G$4,0))*('Diário 1º PA'!$F$4:$F$2011))
+SUMPRODUCT(('Diário 2º PA'!$E$4:$E$1980='Analítico Cx.'!$B61)*('Diário 2º PA'!$B$4:$B$1980&gt;=G$4)*('Diário 2º PA'!$B$4:$B$1980&lt;=EOMONTH(G$4,0))*('Diário 2º PA'!$F$4:$F$1980))
+SUMPRODUCT(('Diário 3º PA'!$E$4:$E$2000='Analítico Cx.'!$B61)*('Diário 3º PA'!$B$4:$B$2000&gt;=G$4)*('Diário 3º PA'!$B$4:$B$2000&lt;=EOMONTH(G$4,0))*('Diário 3º PA'!$F$4:$F$2000))
+SUMPRODUCT(('Diário 4º PA'!$E$4:$E$2000='Analítico Cx.'!$B61)*('Diário 4º PA'!$B$4:$B$2000&gt;=G$4)*('Diário 4º PA'!$B$4:$B$2000&lt;=EOMONTH(G$4,0))*('Diário 4º PA'!$F$4:$F$2000))</f>
        <v>0</v>
      </c>
      <c r="H61" s="129">
        <f>SUMPRODUCT(('Diário 1º PA'!$E$4:$E$2011='Analítico Cx.'!$B61)*('Diário 1º PA'!$B$4:$B$2011&gt;=H$4)*('Diário 1º PA'!$B$4:$B$2011&lt;=EOMONTH(H$4,0))*('Diário 1º PA'!$F$4:$F$2011))
+SUMPRODUCT(('Diário 2º PA'!$E$4:$E$1980='Analítico Cx.'!$B61)*('Diário 2º PA'!$B$4:$B$1980&gt;=H$4)*('Diário 2º PA'!$B$4:$B$1980&lt;=EOMONTH(H$4,0))*('Diário 2º PA'!$F$4:$F$1980))
+SUMPRODUCT(('Diário 3º PA'!$E$4:$E$2000='Analítico Cx.'!$B61)*('Diário 3º PA'!$B$4:$B$2000&gt;=H$4)*('Diário 3º PA'!$B$4:$B$2000&lt;=EOMONTH(H$4,0))*('Diário 3º PA'!$F$4:$F$2000))
+SUMPRODUCT(('Diário 4º PA'!$E$4:$E$2000='Analítico Cx.'!$B61)*('Diário 4º PA'!$B$4:$B$2000&gt;=H$4)*('Diário 4º PA'!$B$4:$B$2000&lt;=EOMONTH(H$4,0))*('Diário 4º PA'!$F$4:$F$2000))</f>
        <v>0</v>
      </c>
      <c r="I61" s="129">
        <f>SUMPRODUCT(('Diário 1º PA'!$E$4:$E$2011='Analítico Cx.'!$B61)*('Diário 1º PA'!$B$4:$B$2011&gt;=I$4)*('Diário 1º PA'!$B$4:$B$2011&lt;=EOMONTH(I$4,0))*('Diário 1º PA'!$F$4:$F$2011))
+SUMPRODUCT(('Diário 2º PA'!$E$4:$E$1980='Analítico Cx.'!$B61)*('Diário 2º PA'!$B$4:$B$1980&gt;=I$4)*('Diário 2º PA'!$B$4:$B$1980&lt;=EOMONTH(I$4,0))*('Diário 2º PA'!$F$4:$F$1980))
+SUMPRODUCT(('Diário 3º PA'!$E$4:$E$2000='Analítico Cx.'!$B61)*('Diário 3º PA'!$B$4:$B$2000&gt;=I$4)*('Diário 3º PA'!$B$4:$B$2000&lt;=EOMONTH(I$4,0))*('Diário 3º PA'!$F$4:$F$2000))
+SUMPRODUCT(('Diário 4º PA'!$E$4:$E$2000='Analítico Cx.'!$B61)*('Diário 4º PA'!$B$4:$B$2000&gt;=I$4)*('Diário 4º PA'!$B$4:$B$2000&lt;=EOMONTH(I$4,0))*('Diário 4º PA'!$F$4:$F$2000))</f>
        <v>0</v>
      </c>
      <c r="J61" s="129">
        <f>SUMPRODUCT(('Diário 1º PA'!$E$4:$E$2011='Analítico Cx.'!$B61)*('Diário 1º PA'!$B$4:$B$2011&gt;=J$4)*('Diário 1º PA'!$B$4:$B$2011&lt;=EOMONTH(J$4,0))*('Diário 1º PA'!$F$4:$F$2011))
+SUMPRODUCT(('Diário 2º PA'!$E$4:$E$1980='Analítico Cx.'!$B61)*('Diário 2º PA'!$B$4:$B$1980&gt;=J$4)*('Diário 2º PA'!$B$4:$B$1980&lt;=EOMONTH(J$4,0))*('Diário 2º PA'!$F$4:$F$1980))
+SUMPRODUCT(('Diário 3º PA'!$E$4:$E$2000='Analítico Cx.'!$B61)*('Diário 3º PA'!$B$4:$B$2000&gt;=J$4)*('Diário 3º PA'!$B$4:$B$2000&lt;=EOMONTH(J$4,0))*('Diário 3º PA'!$F$4:$F$2000))
+SUMPRODUCT(('Diário 4º PA'!$E$4:$E$2000='Analítico Cx.'!$B61)*('Diário 4º PA'!$B$4:$B$2000&gt;=J$4)*('Diário 4º PA'!$B$4:$B$2000&lt;=EOMONTH(J$4,0))*('Diário 4º PA'!$F$4:$F$2000))</f>
        <v>0</v>
      </c>
      <c r="K61" s="129">
        <f>SUMPRODUCT(('Diário 1º PA'!$E$4:$E$2011='Analítico Cx.'!$B61)*('Diário 1º PA'!$B$4:$B$2011&gt;=K$4)*('Diário 1º PA'!$B$4:$B$2011&lt;=EOMONTH(K$4,0))*('Diário 1º PA'!$F$4:$F$2011))
+SUMPRODUCT(('Diário 2º PA'!$E$4:$E$1980='Analítico Cx.'!$B61)*('Diário 2º PA'!$B$4:$B$1980&gt;=K$4)*('Diário 2º PA'!$B$4:$B$1980&lt;=EOMONTH(K$4,0))*('Diário 2º PA'!$F$4:$F$1980))
+SUMPRODUCT(('Diário 3º PA'!$E$4:$E$2000='Analítico Cx.'!$B61)*('Diário 3º PA'!$B$4:$B$2000&gt;=K$4)*('Diário 3º PA'!$B$4:$B$2000&lt;=EOMONTH(K$4,0))*('Diário 3º PA'!$F$4:$F$2000))
+SUMPRODUCT(('Diário 4º PA'!$E$4:$E$2000='Analítico Cx.'!$B61)*('Diário 4º PA'!$B$4:$B$2000&gt;=K$4)*('Diário 4º PA'!$B$4:$B$2000&lt;=EOMONTH(K$4,0))*('Diário 4º PA'!$F$4:$F$2000))</f>
        <v>0</v>
      </c>
      <c r="L61" s="129">
        <f>SUMPRODUCT(('Diário 1º PA'!$E$4:$E$2011='Analítico Cx.'!$B61)*('Diário 1º PA'!$B$4:$B$2011&gt;=L$4)*('Diário 1º PA'!$B$4:$B$2011&lt;=EOMONTH(L$4,0))*('Diário 1º PA'!$F$4:$F$2011))
+SUMPRODUCT(('Diário 2º PA'!$E$4:$E$1980='Analítico Cx.'!$B61)*('Diário 2º PA'!$B$4:$B$1980&gt;=L$4)*('Diário 2º PA'!$B$4:$B$1980&lt;=EOMONTH(L$4,0))*('Diário 2º PA'!$F$4:$F$1980))
+SUMPRODUCT(('Diário 3º PA'!$E$4:$E$2000='Analítico Cx.'!$B61)*('Diário 3º PA'!$B$4:$B$2000&gt;=L$4)*('Diário 3º PA'!$B$4:$B$2000&lt;=EOMONTH(L$4,0))*('Diário 3º PA'!$F$4:$F$2000))
+SUMPRODUCT(('Diário 4º PA'!$E$4:$E$2000='Analítico Cx.'!$B61)*('Diário 4º PA'!$B$4:$B$2000&gt;=L$4)*('Diário 4º PA'!$B$4:$B$2000&lt;=EOMONTH(L$4,0))*('Diário 4º PA'!$F$4:$F$2000))</f>
        <v>0</v>
      </c>
      <c r="M61" s="129">
        <f>SUMPRODUCT(('Diário 1º PA'!$E$4:$E$2011='Analítico Cx.'!$B61)*('Diário 1º PA'!$B$4:$B$2011&gt;=M$4)*('Diário 1º PA'!$B$4:$B$2011&lt;=EOMONTH(M$4,0))*('Diário 1º PA'!$F$4:$F$2011))
+SUMPRODUCT(('Diário 2º PA'!$E$4:$E$1980='Analítico Cx.'!$B61)*('Diário 2º PA'!$B$4:$B$1980&gt;=M$4)*('Diário 2º PA'!$B$4:$B$1980&lt;=EOMONTH(M$4,0))*('Diário 2º PA'!$F$4:$F$1980))
+SUMPRODUCT(('Diário 3º PA'!$E$4:$E$2000='Analítico Cx.'!$B61)*('Diário 3º PA'!$B$4:$B$2000&gt;=M$4)*('Diário 3º PA'!$B$4:$B$2000&lt;=EOMONTH(M$4,0))*('Diário 3º PA'!$F$4:$F$2000))
+SUMPRODUCT(('Diário 4º PA'!$E$4:$E$2000='Analítico Cx.'!$B61)*('Diário 4º PA'!$B$4:$B$2000&gt;=M$4)*('Diário 4º PA'!$B$4:$B$2000&lt;=EOMONTH(M$4,0))*('Diário 4º PA'!$F$4:$F$2000))</f>
        <v>0</v>
      </c>
      <c r="N61" s="129">
        <f>SUMPRODUCT(('Diário 1º PA'!$E$4:$E$2011='Analítico Cx.'!$B61)*('Diário 1º PA'!$B$4:$B$2011&gt;=N$4)*('Diário 1º PA'!$B$4:$B$2011&lt;=EOMONTH(N$4,0))*('Diário 1º PA'!$F$4:$F$2011))
+SUMPRODUCT(('Diário 2º PA'!$E$4:$E$1980='Analítico Cx.'!$B61)*('Diário 2º PA'!$B$4:$B$1980&gt;=N$4)*('Diário 2º PA'!$B$4:$B$1980&lt;=EOMONTH(N$4,0))*('Diário 2º PA'!$F$4:$F$1980))
+SUMPRODUCT(('Diário 3º PA'!$E$4:$E$2000='Analítico Cx.'!$B61)*('Diário 3º PA'!$B$4:$B$2000&gt;=N$4)*('Diário 3º PA'!$B$4:$B$2000&lt;=EOMONTH(N$4,0))*('Diário 3º PA'!$F$4:$F$2000))
+SUMPRODUCT(('Diário 4º PA'!$E$4:$E$2000='Analítico Cx.'!$B61)*('Diário 4º PA'!$B$4:$B$2000&gt;=N$4)*('Diário 4º PA'!$B$4:$B$2000&lt;=EOMONTH(N$4,0))*('Diário 4º PA'!$F$4:$F$2000))</f>
        <v>0</v>
      </c>
      <c r="O61" s="179">
        <f t="shared" si="19"/>
        <v>6130.0599999999995</v>
      </c>
      <c r="P61" s="180">
        <f t="shared" si="20"/>
        <v>6.122198148636439E-4</v>
      </c>
      <c r="Q61" s="154"/>
      <c r="R61" s="154"/>
      <c r="S61" s="154"/>
      <c r="T61" s="154"/>
      <c r="U61" s="154"/>
      <c r="V61" s="154"/>
      <c r="W61" s="154"/>
      <c r="X61" s="154"/>
      <c r="Y61" s="154"/>
      <c r="Z61" s="154"/>
    </row>
    <row r="62" spans="1:26" ht="23.25" customHeight="1" x14ac:dyDescent="0.2">
      <c r="A62" s="199" t="s">
        <v>222</v>
      </c>
      <c r="B62" s="63" t="s">
        <v>223</v>
      </c>
      <c r="C62" s="129">
        <f>SUMPRODUCT(('Diário 1º PA'!$E$4:$E$2011='Analítico Cx.'!$B62)*('Diário 1º PA'!$B$4:$B$2011&gt;=C$4)*('Diário 1º PA'!$B$4:$B$2011&lt;=EOMONTH(C$4,0))*('Diário 1º PA'!$F$4:$F$2011))
+SUMPRODUCT(('Diário 2º PA'!$E$4:$E$1980='Analítico Cx.'!$B62)*('Diário 2º PA'!$B$4:$B$1980&gt;=C$4)*('Diário 2º PA'!$B$4:$B$1980&lt;=EOMONTH(C$4,0))*('Diário 2º PA'!$F$4:$F$1980))
+SUMPRODUCT(('Diário 3º PA'!$E$4:$E$2000='Analítico Cx.'!$B62)*('Diário 3º PA'!$B$4:$B$2000&gt;=C$4)*('Diário 3º PA'!$B$4:$B$2000&lt;=EOMONTH(C$4,0))*('Diário 3º PA'!$F$4:$F$2000))
+SUMPRODUCT(('Diário 4º PA'!$E$4:$E$2000='Analítico Cx.'!$B62)*('Diário 4º PA'!$B$4:$B$2000&gt;=C$4)*('Diário 4º PA'!$B$4:$B$2000&lt;=EOMONTH(C$4,0))*('Diário 4º PA'!$F$4:$F$2000))</f>
        <v>16226.46</v>
      </c>
      <c r="D62" s="129">
        <f>SUMPRODUCT(('Diário 1º PA'!$E$4:$E$2011='Analítico Cx.'!$B62)*('Diário 1º PA'!$B$4:$B$2011&gt;=D$4)*('Diário 1º PA'!$B$4:$B$2011&lt;=EOMONTH(D$4,0))*('Diário 1º PA'!$F$4:$F$2011))
+SUMPRODUCT(('Diário 2º PA'!$E$4:$E$1980='Analítico Cx.'!$B62)*('Diário 2º PA'!$B$4:$B$1980&gt;=D$4)*('Diário 2º PA'!$B$4:$B$1980&lt;=EOMONTH(D$4,0))*('Diário 2º PA'!$F$4:$F$1980))
+SUMPRODUCT(('Diário 3º PA'!$E$4:$E$2000='Analítico Cx.'!$B62)*('Diário 3º PA'!$B$4:$B$2000&gt;=D$4)*('Diário 3º PA'!$B$4:$B$2000&lt;=EOMONTH(D$4,0))*('Diário 3º PA'!$F$4:$F$2000))
+SUMPRODUCT(('Diário 4º PA'!$E$4:$E$2000='Analítico Cx.'!$B62)*('Diário 4º PA'!$B$4:$B$2000&gt;=D$4)*('Diário 4º PA'!$B$4:$B$2000&lt;=EOMONTH(D$4,0))*('Diário 4º PA'!$F$4:$F$2000))</f>
        <v>9855.1600000000035</v>
      </c>
      <c r="E62" s="129">
        <f>SUMPRODUCT(('Diário 1º PA'!$E$4:$E$2011='Analítico Cx.'!$B62)*('Diário 1º PA'!$B$4:$B$2011&gt;=E$4)*('Diário 1º PA'!$B$4:$B$2011&lt;=EOMONTH(E$4,0))*('Diário 1º PA'!$F$4:$F$2011))
+SUMPRODUCT(('Diário 2º PA'!$E$4:$E$1980='Analítico Cx.'!$B62)*('Diário 2º PA'!$B$4:$B$1980&gt;=E$4)*('Diário 2º PA'!$B$4:$B$1980&lt;=EOMONTH(E$4,0))*('Diário 2º PA'!$F$4:$F$1980))
+SUMPRODUCT(('Diário 3º PA'!$E$4:$E$2000='Analítico Cx.'!$B62)*('Diário 3º PA'!$B$4:$B$2000&gt;=E$4)*('Diário 3º PA'!$B$4:$B$2000&lt;=EOMONTH(E$4,0))*('Diário 3º PA'!$F$4:$F$2000))
+SUMPRODUCT(('Diário 4º PA'!$E$4:$E$2000='Analítico Cx.'!$B62)*('Diário 4º PA'!$B$4:$B$2000&gt;=E$4)*('Diário 4º PA'!$B$4:$B$2000&lt;=EOMONTH(E$4,0))*('Diário 4º PA'!$F$4:$F$2000))</f>
        <v>19090.839999999997</v>
      </c>
      <c r="F62" s="129">
        <f>SUMPRODUCT(('Diário 1º PA'!$E$4:$E$2011='Analítico Cx.'!$B62)*('Diário 1º PA'!$B$4:$B$2011&gt;=F$4)*('Diário 1º PA'!$B$4:$B$2011&lt;=EOMONTH(F$4,0))*('Diário 1º PA'!$F$4:$F$2011))
+SUMPRODUCT(('Diário 2º PA'!$E$4:$E$1980='Analítico Cx.'!$B62)*('Diário 2º PA'!$B$4:$B$1980&gt;=F$4)*('Diário 2º PA'!$B$4:$B$1980&lt;=EOMONTH(F$4,0))*('Diário 2º PA'!$F$4:$F$1980))
+SUMPRODUCT(('Diário 3º PA'!$E$4:$E$2000='Analítico Cx.'!$B62)*('Diário 3º PA'!$B$4:$B$2000&gt;=F$4)*('Diário 3º PA'!$B$4:$B$2000&lt;=EOMONTH(F$4,0))*('Diário 3º PA'!$F$4:$F$2000))
+SUMPRODUCT(('Diário 4º PA'!$E$4:$E$2000='Analítico Cx.'!$B62)*('Diário 4º PA'!$B$4:$B$2000&gt;=F$4)*('Diário 4º PA'!$B$4:$B$2000&lt;=EOMONTH(F$4,0))*('Diário 4º PA'!$F$4:$F$2000))</f>
        <v>5869.4299999999985</v>
      </c>
      <c r="G62" s="129">
        <f>SUMPRODUCT(('Diário 1º PA'!$E$4:$E$2011='Analítico Cx.'!$B62)*('Diário 1º PA'!$B$4:$B$2011&gt;=G$4)*('Diário 1º PA'!$B$4:$B$2011&lt;=EOMONTH(G$4,0))*('Diário 1º PA'!$F$4:$F$2011))
+SUMPRODUCT(('Diário 2º PA'!$E$4:$E$1980='Analítico Cx.'!$B62)*('Diário 2º PA'!$B$4:$B$1980&gt;=G$4)*('Diário 2º PA'!$B$4:$B$1980&lt;=EOMONTH(G$4,0))*('Diário 2º PA'!$F$4:$F$1980))
+SUMPRODUCT(('Diário 3º PA'!$E$4:$E$2000='Analítico Cx.'!$B62)*('Diário 3º PA'!$B$4:$B$2000&gt;=G$4)*('Diário 3º PA'!$B$4:$B$2000&lt;=EOMONTH(G$4,0))*('Diário 3º PA'!$F$4:$F$2000))
+SUMPRODUCT(('Diário 4º PA'!$E$4:$E$2000='Analítico Cx.'!$B62)*('Diário 4º PA'!$B$4:$B$2000&gt;=G$4)*('Diário 4º PA'!$B$4:$B$2000&lt;=EOMONTH(G$4,0))*('Diário 4º PA'!$F$4:$F$2000))</f>
        <v>0</v>
      </c>
      <c r="H62" s="129">
        <f>SUMPRODUCT(('Diário 1º PA'!$E$4:$E$2011='Analítico Cx.'!$B62)*('Diário 1º PA'!$B$4:$B$2011&gt;=H$4)*('Diário 1º PA'!$B$4:$B$2011&lt;=EOMONTH(H$4,0))*('Diário 1º PA'!$F$4:$F$2011))
+SUMPRODUCT(('Diário 2º PA'!$E$4:$E$1980='Analítico Cx.'!$B62)*('Diário 2º PA'!$B$4:$B$1980&gt;=H$4)*('Diário 2º PA'!$B$4:$B$1980&lt;=EOMONTH(H$4,0))*('Diário 2º PA'!$F$4:$F$1980))
+SUMPRODUCT(('Diário 3º PA'!$E$4:$E$2000='Analítico Cx.'!$B62)*('Diário 3º PA'!$B$4:$B$2000&gt;=H$4)*('Diário 3º PA'!$B$4:$B$2000&lt;=EOMONTH(H$4,0))*('Diário 3º PA'!$F$4:$F$2000))
+SUMPRODUCT(('Diário 4º PA'!$E$4:$E$2000='Analítico Cx.'!$B62)*('Diário 4º PA'!$B$4:$B$2000&gt;=H$4)*('Diário 4º PA'!$B$4:$B$2000&lt;=EOMONTH(H$4,0))*('Diário 4º PA'!$F$4:$F$2000))</f>
        <v>0</v>
      </c>
      <c r="I62" s="129">
        <f>SUMPRODUCT(('Diário 1º PA'!$E$4:$E$2011='Analítico Cx.'!$B62)*('Diário 1º PA'!$B$4:$B$2011&gt;=I$4)*('Diário 1º PA'!$B$4:$B$2011&lt;=EOMONTH(I$4,0))*('Diário 1º PA'!$F$4:$F$2011))
+SUMPRODUCT(('Diário 2º PA'!$E$4:$E$1980='Analítico Cx.'!$B62)*('Diário 2º PA'!$B$4:$B$1980&gt;=I$4)*('Diário 2º PA'!$B$4:$B$1980&lt;=EOMONTH(I$4,0))*('Diário 2º PA'!$F$4:$F$1980))
+SUMPRODUCT(('Diário 3º PA'!$E$4:$E$2000='Analítico Cx.'!$B62)*('Diário 3º PA'!$B$4:$B$2000&gt;=I$4)*('Diário 3º PA'!$B$4:$B$2000&lt;=EOMONTH(I$4,0))*('Diário 3º PA'!$F$4:$F$2000))
+SUMPRODUCT(('Diário 4º PA'!$E$4:$E$2000='Analítico Cx.'!$B62)*('Diário 4º PA'!$B$4:$B$2000&gt;=I$4)*('Diário 4º PA'!$B$4:$B$2000&lt;=EOMONTH(I$4,0))*('Diário 4º PA'!$F$4:$F$2000))</f>
        <v>0</v>
      </c>
      <c r="J62" s="129">
        <f>SUMPRODUCT(('Diário 1º PA'!$E$4:$E$2011='Analítico Cx.'!$B62)*('Diário 1º PA'!$B$4:$B$2011&gt;=J$4)*('Diário 1º PA'!$B$4:$B$2011&lt;=EOMONTH(J$4,0))*('Diário 1º PA'!$F$4:$F$2011))
+SUMPRODUCT(('Diário 2º PA'!$E$4:$E$1980='Analítico Cx.'!$B62)*('Diário 2º PA'!$B$4:$B$1980&gt;=J$4)*('Diário 2º PA'!$B$4:$B$1980&lt;=EOMONTH(J$4,0))*('Diário 2º PA'!$F$4:$F$1980))
+SUMPRODUCT(('Diário 3º PA'!$E$4:$E$2000='Analítico Cx.'!$B62)*('Diário 3º PA'!$B$4:$B$2000&gt;=J$4)*('Diário 3º PA'!$B$4:$B$2000&lt;=EOMONTH(J$4,0))*('Diário 3º PA'!$F$4:$F$2000))
+SUMPRODUCT(('Diário 4º PA'!$E$4:$E$2000='Analítico Cx.'!$B62)*('Diário 4º PA'!$B$4:$B$2000&gt;=J$4)*('Diário 4º PA'!$B$4:$B$2000&lt;=EOMONTH(J$4,0))*('Diário 4º PA'!$F$4:$F$2000))</f>
        <v>0</v>
      </c>
      <c r="K62" s="129">
        <f>SUMPRODUCT(('Diário 1º PA'!$E$4:$E$2011='Analítico Cx.'!$B62)*('Diário 1º PA'!$B$4:$B$2011&gt;=K$4)*('Diário 1º PA'!$B$4:$B$2011&lt;=EOMONTH(K$4,0))*('Diário 1º PA'!$F$4:$F$2011))
+SUMPRODUCT(('Diário 2º PA'!$E$4:$E$1980='Analítico Cx.'!$B62)*('Diário 2º PA'!$B$4:$B$1980&gt;=K$4)*('Diário 2º PA'!$B$4:$B$1980&lt;=EOMONTH(K$4,0))*('Diário 2º PA'!$F$4:$F$1980))
+SUMPRODUCT(('Diário 3º PA'!$E$4:$E$2000='Analítico Cx.'!$B62)*('Diário 3º PA'!$B$4:$B$2000&gt;=K$4)*('Diário 3º PA'!$B$4:$B$2000&lt;=EOMONTH(K$4,0))*('Diário 3º PA'!$F$4:$F$2000))
+SUMPRODUCT(('Diário 4º PA'!$E$4:$E$2000='Analítico Cx.'!$B62)*('Diário 4º PA'!$B$4:$B$2000&gt;=K$4)*('Diário 4º PA'!$B$4:$B$2000&lt;=EOMONTH(K$4,0))*('Diário 4º PA'!$F$4:$F$2000))</f>
        <v>0</v>
      </c>
      <c r="L62" s="129">
        <f>SUMPRODUCT(('Diário 1º PA'!$E$4:$E$2011='Analítico Cx.'!$B62)*('Diário 1º PA'!$B$4:$B$2011&gt;=L$4)*('Diário 1º PA'!$B$4:$B$2011&lt;=EOMONTH(L$4,0))*('Diário 1º PA'!$F$4:$F$2011))
+SUMPRODUCT(('Diário 2º PA'!$E$4:$E$1980='Analítico Cx.'!$B62)*('Diário 2º PA'!$B$4:$B$1980&gt;=L$4)*('Diário 2º PA'!$B$4:$B$1980&lt;=EOMONTH(L$4,0))*('Diário 2º PA'!$F$4:$F$1980))
+SUMPRODUCT(('Diário 3º PA'!$E$4:$E$2000='Analítico Cx.'!$B62)*('Diário 3º PA'!$B$4:$B$2000&gt;=L$4)*('Diário 3º PA'!$B$4:$B$2000&lt;=EOMONTH(L$4,0))*('Diário 3º PA'!$F$4:$F$2000))
+SUMPRODUCT(('Diário 4º PA'!$E$4:$E$2000='Analítico Cx.'!$B62)*('Diário 4º PA'!$B$4:$B$2000&gt;=L$4)*('Diário 4º PA'!$B$4:$B$2000&lt;=EOMONTH(L$4,0))*('Diário 4º PA'!$F$4:$F$2000))</f>
        <v>0</v>
      </c>
      <c r="M62" s="129">
        <f>SUMPRODUCT(('Diário 1º PA'!$E$4:$E$2011='Analítico Cx.'!$B62)*('Diário 1º PA'!$B$4:$B$2011&gt;=M$4)*('Diário 1º PA'!$B$4:$B$2011&lt;=EOMONTH(M$4,0))*('Diário 1º PA'!$F$4:$F$2011))
+SUMPRODUCT(('Diário 2º PA'!$E$4:$E$1980='Analítico Cx.'!$B62)*('Diário 2º PA'!$B$4:$B$1980&gt;=M$4)*('Diário 2º PA'!$B$4:$B$1980&lt;=EOMONTH(M$4,0))*('Diário 2º PA'!$F$4:$F$1980))
+SUMPRODUCT(('Diário 3º PA'!$E$4:$E$2000='Analítico Cx.'!$B62)*('Diário 3º PA'!$B$4:$B$2000&gt;=M$4)*('Diário 3º PA'!$B$4:$B$2000&lt;=EOMONTH(M$4,0))*('Diário 3º PA'!$F$4:$F$2000))
+SUMPRODUCT(('Diário 4º PA'!$E$4:$E$2000='Analítico Cx.'!$B62)*('Diário 4º PA'!$B$4:$B$2000&gt;=M$4)*('Diário 4º PA'!$B$4:$B$2000&lt;=EOMONTH(M$4,0))*('Diário 4º PA'!$F$4:$F$2000))</f>
        <v>0</v>
      </c>
      <c r="N62" s="129">
        <f>SUMPRODUCT(('Diário 1º PA'!$E$4:$E$2011='Analítico Cx.'!$B62)*('Diário 1º PA'!$B$4:$B$2011&gt;=N$4)*('Diário 1º PA'!$B$4:$B$2011&lt;=EOMONTH(N$4,0))*('Diário 1º PA'!$F$4:$F$2011))
+SUMPRODUCT(('Diário 2º PA'!$E$4:$E$1980='Analítico Cx.'!$B62)*('Diário 2º PA'!$B$4:$B$1980&gt;=N$4)*('Diário 2º PA'!$B$4:$B$1980&lt;=EOMONTH(N$4,0))*('Diário 2º PA'!$F$4:$F$1980))
+SUMPRODUCT(('Diário 3º PA'!$E$4:$E$2000='Analítico Cx.'!$B62)*('Diário 3º PA'!$B$4:$B$2000&gt;=N$4)*('Diário 3º PA'!$B$4:$B$2000&lt;=EOMONTH(N$4,0))*('Diário 3º PA'!$F$4:$F$2000))
+SUMPRODUCT(('Diário 4º PA'!$E$4:$E$2000='Analítico Cx.'!$B62)*('Diário 4º PA'!$B$4:$B$2000&gt;=N$4)*('Diário 4º PA'!$B$4:$B$2000&lt;=EOMONTH(N$4,0))*('Diário 4º PA'!$F$4:$F$2000))</f>
        <v>0</v>
      </c>
      <c r="O62" s="179">
        <f t="shared" si="19"/>
        <v>51041.89</v>
      </c>
      <c r="P62" s="180">
        <f t="shared" si="20"/>
        <v>5.0976428364633425E-3</v>
      </c>
      <c r="Q62" s="154"/>
      <c r="R62" s="154"/>
      <c r="S62" s="154"/>
      <c r="T62" s="154"/>
      <c r="U62" s="154"/>
      <c r="V62" s="154"/>
      <c r="W62" s="154"/>
      <c r="X62" s="154"/>
      <c r="Y62" s="154"/>
      <c r="Z62" s="154"/>
    </row>
    <row r="63" spans="1:26" ht="23.25" customHeight="1" x14ac:dyDescent="0.2">
      <c r="A63" s="199" t="s">
        <v>224</v>
      </c>
      <c r="B63" s="63" t="s">
        <v>225</v>
      </c>
      <c r="C63" s="129">
        <f>SUMPRODUCT(('Diário 1º PA'!$E$4:$E$2011='Analítico Cx.'!$B63)*('Diário 1º PA'!$B$4:$B$2011&gt;=C$4)*('Diário 1º PA'!$B$4:$B$2011&lt;=EOMONTH(C$4,0))*('Diário 1º PA'!$F$4:$F$2011))
+SUMPRODUCT(('Diário 2º PA'!$E$4:$E$1980='Analítico Cx.'!$B63)*('Diário 2º PA'!$B$4:$B$1980&gt;=C$4)*('Diário 2º PA'!$B$4:$B$1980&lt;=EOMONTH(C$4,0))*('Diário 2º PA'!$F$4:$F$1980))
+SUMPRODUCT(('Diário 3º PA'!$E$4:$E$2000='Analítico Cx.'!$B63)*('Diário 3º PA'!$B$4:$B$2000&gt;=C$4)*('Diário 3º PA'!$B$4:$B$2000&lt;=EOMONTH(C$4,0))*('Diário 3º PA'!$F$4:$F$2000))
+SUMPRODUCT(('Diário 4º PA'!$E$4:$E$2000='Analítico Cx.'!$B63)*('Diário 4º PA'!$B$4:$B$2000&gt;=C$4)*('Diário 4º PA'!$B$4:$B$2000&lt;=EOMONTH(C$4,0))*('Diário 4º PA'!$F$4:$F$2000))</f>
        <v>2085.5</v>
      </c>
      <c r="D63" s="129">
        <f>SUMPRODUCT(('Diário 1º PA'!$E$4:$E$2011='Analítico Cx.'!$B63)*('Diário 1º PA'!$B$4:$B$2011&gt;=D$4)*('Diário 1º PA'!$B$4:$B$2011&lt;=EOMONTH(D$4,0))*('Diário 1º PA'!$F$4:$F$2011))
+SUMPRODUCT(('Diário 2º PA'!$E$4:$E$1980='Analítico Cx.'!$B63)*('Diário 2º PA'!$B$4:$B$1980&gt;=D$4)*('Diário 2º PA'!$B$4:$B$1980&lt;=EOMONTH(D$4,0))*('Diário 2º PA'!$F$4:$F$1980))
+SUMPRODUCT(('Diário 3º PA'!$E$4:$E$2000='Analítico Cx.'!$B63)*('Diário 3º PA'!$B$4:$B$2000&gt;=D$4)*('Diário 3º PA'!$B$4:$B$2000&lt;=EOMONTH(D$4,0))*('Diário 3º PA'!$F$4:$F$2000))
+SUMPRODUCT(('Diário 4º PA'!$E$4:$E$2000='Analítico Cx.'!$B63)*('Diário 4º PA'!$B$4:$B$2000&gt;=D$4)*('Diário 4º PA'!$B$4:$B$2000&lt;=EOMONTH(D$4,0))*('Diário 4º PA'!$F$4:$F$2000))</f>
        <v>141732.70000000001</v>
      </c>
      <c r="E63" s="129">
        <f>SUMPRODUCT(('Diário 1º PA'!$E$4:$E$2011='Analítico Cx.'!$B63)*('Diário 1º PA'!$B$4:$B$2011&gt;=E$4)*('Diário 1º PA'!$B$4:$B$2011&lt;=EOMONTH(E$4,0))*('Diário 1º PA'!$F$4:$F$2011))
+SUMPRODUCT(('Diário 2º PA'!$E$4:$E$1980='Analítico Cx.'!$B63)*('Diário 2º PA'!$B$4:$B$1980&gt;=E$4)*('Diário 2º PA'!$B$4:$B$1980&lt;=EOMONTH(E$4,0))*('Diário 2º PA'!$F$4:$F$1980))
+SUMPRODUCT(('Diário 3º PA'!$E$4:$E$2000='Analítico Cx.'!$B63)*('Diário 3º PA'!$B$4:$B$2000&gt;=E$4)*('Diário 3º PA'!$B$4:$B$2000&lt;=EOMONTH(E$4,0))*('Diário 3º PA'!$F$4:$F$2000))
+SUMPRODUCT(('Diário 4º PA'!$E$4:$E$2000='Analítico Cx.'!$B63)*('Diário 4º PA'!$B$4:$B$2000&gt;=E$4)*('Diário 4º PA'!$B$4:$B$2000&lt;=EOMONTH(E$4,0))*('Diário 4º PA'!$F$4:$F$2000))</f>
        <v>127172.23</v>
      </c>
      <c r="F63" s="129">
        <f>SUMPRODUCT(('Diário 1º PA'!$E$4:$E$2011='Analítico Cx.'!$B63)*('Diário 1º PA'!$B$4:$B$2011&gt;=F$4)*('Diário 1º PA'!$B$4:$B$2011&lt;=EOMONTH(F$4,0))*('Diário 1º PA'!$F$4:$F$2011))
+SUMPRODUCT(('Diário 2º PA'!$E$4:$E$1980='Analítico Cx.'!$B63)*('Diário 2º PA'!$B$4:$B$1980&gt;=F$4)*('Diário 2º PA'!$B$4:$B$1980&lt;=EOMONTH(F$4,0))*('Diário 2º PA'!$F$4:$F$1980))
+SUMPRODUCT(('Diário 3º PA'!$E$4:$E$2000='Analítico Cx.'!$B63)*('Diário 3º PA'!$B$4:$B$2000&gt;=F$4)*('Diário 3º PA'!$B$4:$B$2000&lt;=EOMONTH(F$4,0))*('Diário 3º PA'!$F$4:$F$2000))
+SUMPRODUCT(('Diário 4º PA'!$E$4:$E$2000='Analítico Cx.'!$B63)*('Diário 4º PA'!$B$4:$B$2000&gt;=F$4)*('Diário 4º PA'!$B$4:$B$2000&lt;=EOMONTH(F$4,0))*('Diário 4º PA'!$F$4:$F$2000))</f>
        <v>2090.25</v>
      </c>
      <c r="G63" s="129">
        <f>SUMPRODUCT(('Diário 1º PA'!$E$4:$E$2011='Analítico Cx.'!$B63)*('Diário 1º PA'!$B$4:$B$2011&gt;=G$4)*('Diário 1º PA'!$B$4:$B$2011&lt;=EOMONTH(G$4,0))*('Diário 1º PA'!$F$4:$F$2011))
+SUMPRODUCT(('Diário 2º PA'!$E$4:$E$1980='Analítico Cx.'!$B63)*('Diário 2º PA'!$B$4:$B$1980&gt;=G$4)*('Diário 2º PA'!$B$4:$B$1980&lt;=EOMONTH(G$4,0))*('Diário 2º PA'!$F$4:$F$1980))
+SUMPRODUCT(('Diário 3º PA'!$E$4:$E$2000='Analítico Cx.'!$B63)*('Diário 3º PA'!$B$4:$B$2000&gt;=G$4)*('Diário 3º PA'!$B$4:$B$2000&lt;=EOMONTH(G$4,0))*('Diário 3º PA'!$F$4:$F$2000))
+SUMPRODUCT(('Diário 4º PA'!$E$4:$E$2000='Analítico Cx.'!$B63)*('Diário 4º PA'!$B$4:$B$2000&gt;=G$4)*('Diário 4º PA'!$B$4:$B$2000&lt;=EOMONTH(G$4,0))*('Diário 4º PA'!$F$4:$F$2000))</f>
        <v>0</v>
      </c>
      <c r="H63" s="129">
        <f>SUMPRODUCT(('Diário 1º PA'!$E$4:$E$2011='Analítico Cx.'!$B63)*('Diário 1º PA'!$B$4:$B$2011&gt;=H$4)*('Diário 1º PA'!$B$4:$B$2011&lt;=EOMONTH(H$4,0))*('Diário 1º PA'!$F$4:$F$2011))
+SUMPRODUCT(('Diário 2º PA'!$E$4:$E$1980='Analítico Cx.'!$B63)*('Diário 2º PA'!$B$4:$B$1980&gt;=H$4)*('Diário 2º PA'!$B$4:$B$1980&lt;=EOMONTH(H$4,0))*('Diário 2º PA'!$F$4:$F$1980))
+SUMPRODUCT(('Diário 3º PA'!$E$4:$E$2000='Analítico Cx.'!$B63)*('Diário 3º PA'!$B$4:$B$2000&gt;=H$4)*('Diário 3º PA'!$B$4:$B$2000&lt;=EOMONTH(H$4,0))*('Diário 3º PA'!$F$4:$F$2000))
+SUMPRODUCT(('Diário 4º PA'!$E$4:$E$2000='Analítico Cx.'!$B63)*('Diário 4º PA'!$B$4:$B$2000&gt;=H$4)*('Diário 4º PA'!$B$4:$B$2000&lt;=EOMONTH(H$4,0))*('Diário 4º PA'!$F$4:$F$2000))</f>
        <v>0</v>
      </c>
      <c r="I63" s="129">
        <f>SUMPRODUCT(('Diário 1º PA'!$E$4:$E$2011='Analítico Cx.'!$B63)*('Diário 1º PA'!$B$4:$B$2011&gt;=I$4)*('Diário 1º PA'!$B$4:$B$2011&lt;=EOMONTH(I$4,0))*('Diário 1º PA'!$F$4:$F$2011))
+SUMPRODUCT(('Diário 2º PA'!$E$4:$E$1980='Analítico Cx.'!$B63)*('Diário 2º PA'!$B$4:$B$1980&gt;=I$4)*('Diário 2º PA'!$B$4:$B$1980&lt;=EOMONTH(I$4,0))*('Diário 2º PA'!$F$4:$F$1980))
+SUMPRODUCT(('Diário 3º PA'!$E$4:$E$2000='Analítico Cx.'!$B63)*('Diário 3º PA'!$B$4:$B$2000&gt;=I$4)*('Diário 3º PA'!$B$4:$B$2000&lt;=EOMONTH(I$4,0))*('Diário 3º PA'!$F$4:$F$2000))
+SUMPRODUCT(('Diário 4º PA'!$E$4:$E$2000='Analítico Cx.'!$B63)*('Diário 4º PA'!$B$4:$B$2000&gt;=I$4)*('Diário 4º PA'!$B$4:$B$2000&lt;=EOMONTH(I$4,0))*('Diário 4º PA'!$F$4:$F$2000))</f>
        <v>0</v>
      </c>
      <c r="J63" s="129">
        <f>SUMPRODUCT(('Diário 1º PA'!$E$4:$E$2011='Analítico Cx.'!$B63)*('Diário 1º PA'!$B$4:$B$2011&gt;=J$4)*('Diário 1º PA'!$B$4:$B$2011&lt;=EOMONTH(J$4,0))*('Diário 1º PA'!$F$4:$F$2011))
+SUMPRODUCT(('Diário 2º PA'!$E$4:$E$1980='Analítico Cx.'!$B63)*('Diário 2º PA'!$B$4:$B$1980&gt;=J$4)*('Diário 2º PA'!$B$4:$B$1980&lt;=EOMONTH(J$4,0))*('Diário 2º PA'!$F$4:$F$1980))
+SUMPRODUCT(('Diário 3º PA'!$E$4:$E$2000='Analítico Cx.'!$B63)*('Diário 3º PA'!$B$4:$B$2000&gt;=J$4)*('Diário 3º PA'!$B$4:$B$2000&lt;=EOMONTH(J$4,0))*('Diário 3º PA'!$F$4:$F$2000))
+SUMPRODUCT(('Diário 4º PA'!$E$4:$E$2000='Analítico Cx.'!$B63)*('Diário 4º PA'!$B$4:$B$2000&gt;=J$4)*('Diário 4º PA'!$B$4:$B$2000&lt;=EOMONTH(J$4,0))*('Diário 4º PA'!$F$4:$F$2000))</f>
        <v>0</v>
      </c>
      <c r="K63" s="129">
        <f>SUMPRODUCT(('Diário 1º PA'!$E$4:$E$2011='Analítico Cx.'!$B63)*('Diário 1º PA'!$B$4:$B$2011&gt;=K$4)*('Diário 1º PA'!$B$4:$B$2011&lt;=EOMONTH(K$4,0))*('Diário 1º PA'!$F$4:$F$2011))
+SUMPRODUCT(('Diário 2º PA'!$E$4:$E$1980='Analítico Cx.'!$B63)*('Diário 2º PA'!$B$4:$B$1980&gt;=K$4)*('Diário 2º PA'!$B$4:$B$1980&lt;=EOMONTH(K$4,0))*('Diário 2º PA'!$F$4:$F$1980))
+SUMPRODUCT(('Diário 3º PA'!$E$4:$E$2000='Analítico Cx.'!$B63)*('Diário 3º PA'!$B$4:$B$2000&gt;=K$4)*('Diário 3º PA'!$B$4:$B$2000&lt;=EOMONTH(K$4,0))*('Diário 3º PA'!$F$4:$F$2000))
+SUMPRODUCT(('Diário 4º PA'!$E$4:$E$2000='Analítico Cx.'!$B63)*('Diário 4º PA'!$B$4:$B$2000&gt;=K$4)*('Diário 4º PA'!$B$4:$B$2000&lt;=EOMONTH(K$4,0))*('Diário 4º PA'!$F$4:$F$2000))</f>
        <v>0</v>
      </c>
      <c r="L63" s="129">
        <f>SUMPRODUCT(('Diário 1º PA'!$E$4:$E$2011='Analítico Cx.'!$B63)*('Diário 1º PA'!$B$4:$B$2011&gt;=L$4)*('Diário 1º PA'!$B$4:$B$2011&lt;=EOMONTH(L$4,0))*('Diário 1º PA'!$F$4:$F$2011))
+SUMPRODUCT(('Diário 2º PA'!$E$4:$E$1980='Analítico Cx.'!$B63)*('Diário 2º PA'!$B$4:$B$1980&gt;=L$4)*('Diário 2º PA'!$B$4:$B$1980&lt;=EOMONTH(L$4,0))*('Diário 2º PA'!$F$4:$F$1980))
+SUMPRODUCT(('Diário 3º PA'!$E$4:$E$2000='Analítico Cx.'!$B63)*('Diário 3º PA'!$B$4:$B$2000&gt;=L$4)*('Diário 3º PA'!$B$4:$B$2000&lt;=EOMONTH(L$4,0))*('Diário 3º PA'!$F$4:$F$2000))
+SUMPRODUCT(('Diário 4º PA'!$E$4:$E$2000='Analítico Cx.'!$B63)*('Diário 4º PA'!$B$4:$B$2000&gt;=L$4)*('Diário 4º PA'!$B$4:$B$2000&lt;=EOMONTH(L$4,0))*('Diário 4º PA'!$F$4:$F$2000))</f>
        <v>0</v>
      </c>
      <c r="M63" s="129">
        <f>SUMPRODUCT(('Diário 1º PA'!$E$4:$E$2011='Analítico Cx.'!$B63)*('Diário 1º PA'!$B$4:$B$2011&gt;=M$4)*('Diário 1º PA'!$B$4:$B$2011&lt;=EOMONTH(M$4,0))*('Diário 1º PA'!$F$4:$F$2011))
+SUMPRODUCT(('Diário 2º PA'!$E$4:$E$1980='Analítico Cx.'!$B63)*('Diário 2º PA'!$B$4:$B$1980&gt;=M$4)*('Diário 2º PA'!$B$4:$B$1980&lt;=EOMONTH(M$4,0))*('Diário 2º PA'!$F$4:$F$1980))
+SUMPRODUCT(('Diário 3º PA'!$E$4:$E$2000='Analítico Cx.'!$B63)*('Diário 3º PA'!$B$4:$B$2000&gt;=M$4)*('Diário 3º PA'!$B$4:$B$2000&lt;=EOMONTH(M$4,0))*('Diário 3º PA'!$F$4:$F$2000))
+SUMPRODUCT(('Diário 4º PA'!$E$4:$E$2000='Analítico Cx.'!$B63)*('Diário 4º PA'!$B$4:$B$2000&gt;=M$4)*('Diário 4º PA'!$B$4:$B$2000&lt;=EOMONTH(M$4,0))*('Diário 4º PA'!$F$4:$F$2000))</f>
        <v>0</v>
      </c>
      <c r="N63" s="129">
        <f>SUMPRODUCT(('Diário 1º PA'!$E$4:$E$2011='Analítico Cx.'!$B63)*('Diário 1º PA'!$B$4:$B$2011&gt;=N$4)*('Diário 1º PA'!$B$4:$B$2011&lt;=EOMONTH(N$4,0))*('Diário 1º PA'!$F$4:$F$2011))
+SUMPRODUCT(('Diário 2º PA'!$E$4:$E$1980='Analítico Cx.'!$B63)*('Diário 2º PA'!$B$4:$B$1980&gt;=N$4)*('Diário 2º PA'!$B$4:$B$1980&lt;=EOMONTH(N$4,0))*('Diário 2º PA'!$F$4:$F$1980))
+SUMPRODUCT(('Diário 3º PA'!$E$4:$E$2000='Analítico Cx.'!$B63)*('Diário 3º PA'!$B$4:$B$2000&gt;=N$4)*('Diário 3º PA'!$B$4:$B$2000&lt;=EOMONTH(N$4,0))*('Diário 3º PA'!$F$4:$F$2000))
+SUMPRODUCT(('Diário 4º PA'!$E$4:$E$2000='Analítico Cx.'!$B63)*('Diário 4º PA'!$B$4:$B$2000&gt;=N$4)*('Diário 4º PA'!$B$4:$B$2000&lt;=EOMONTH(N$4,0))*('Diário 4º PA'!$F$4:$F$2000))</f>
        <v>0</v>
      </c>
      <c r="O63" s="179">
        <f t="shared" si="19"/>
        <v>273080.68</v>
      </c>
      <c r="P63" s="180">
        <f t="shared" si="20"/>
        <v>2.7273045182663463E-2</v>
      </c>
      <c r="Q63" s="154"/>
      <c r="R63" s="154"/>
      <c r="S63" s="154"/>
      <c r="T63" s="154"/>
      <c r="U63" s="154"/>
      <c r="V63" s="154"/>
      <c r="W63" s="154"/>
      <c r="X63" s="154"/>
      <c r="Y63" s="154"/>
      <c r="Z63" s="154"/>
    </row>
    <row r="64" spans="1:26" ht="23.25" customHeight="1" x14ac:dyDescent="0.2">
      <c r="A64" s="199" t="s">
        <v>226</v>
      </c>
      <c r="B64" s="63" t="s">
        <v>227</v>
      </c>
      <c r="C64" s="129">
        <f>SUMPRODUCT(('Diário 1º PA'!$E$4:$E$2011='Analítico Cx.'!$B64)*('Diário 1º PA'!$B$4:$B$2011&gt;=C$4)*('Diário 1º PA'!$B$4:$B$2011&lt;=EOMONTH(C$4,0))*('Diário 1º PA'!$F$4:$F$2011))
+SUMPRODUCT(('Diário 2º PA'!$E$4:$E$1980='Analítico Cx.'!$B64)*('Diário 2º PA'!$B$4:$B$1980&gt;=C$4)*('Diário 2º PA'!$B$4:$B$1980&lt;=EOMONTH(C$4,0))*('Diário 2º PA'!$F$4:$F$1980))
+SUMPRODUCT(('Diário 3º PA'!$E$4:$E$2000='Analítico Cx.'!$B64)*('Diário 3º PA'!$B$4:$B$2000&gt;=C$4)*('Diário 3º PA'!$B$4:$B$2000&lt;=EOMONTH(C$4,0))*('Diário 3º PA'!$F$4:$F$2000))
+SUMPRODUCT(('Diário 4º PA'!$E$4:$E$2000='Analítico Cx.'!$B64)*('Diário 4º PA'!$B$4:$B$2000&gt;=C$4)*('Diário 4º PA'!$B$4:$B$2000&lt;=EOMONTH(C$4,0))*('Diário 4º PA'!$F$4:$F$2000))</f>
        <v>6811.0199999999995</v>
      </c>
      <c r="D64" s="129">
        <f>SUMPRODUCT(('Diário 1º PA'!$E$4:$E$2011='Analítico Cx.'!$B64)*('Diário 1º PA'!$B$4:$B$2011&gt;=D$4)*('Diário 1º PA'!$B$4:$B$2011&lt;=EOMONTH(D$4,0))*('Diário 1º PA'!$F$4:$F$2011))
+SUMPRODUCT(('Diário 2º PA'!$E$4:$E$1980='Analítico Cx.'!$B64)*('Diário 2º PA'!$B$4:$B$1980&gt;=D$4)*('Diário 2º PA'!$B$4:$B$1980&lt;=EOMONTH(D$4,0))*('Diário 2º PA'!$F$4:$F$1980))
+SUMPRODUCT(('Diário 3º PA'!$E$4:$E$2000='Analítico Cx.'!$B64)*('Diário 3º PA'!$B$4:$B$2000&gt;=D$4)*('Diário 3º PA'!$B$4:$B$2000&lt;=EOMONTH(D$4,0))*('Diário 3º PA'!$F$4:$F$2000))
+SUMPRODUCT(('Diário 4º PA'!$E$4:$E$2000='Analítico Cx.'!$B64)*('Diário 4º PA'!$B$4:$B$2000&gt;=D$4)*('Diário 4º PA'!$B$4:$B$2000&lt;=EOMONTH(D$4,0))*('Diário 4º PA'!$F$4:$F$2000))</f>
        <v>21930.420000000002</v>
      </c>
      <c r="E64" s="129">
        <f>SUMPRODUCT(('Diário 1º PA'!$E$4:$E$2011='Analítico Cx.'!$B64)*('Diário 1º PA'!$B$4:$B$2011&gt;=E$4)*('Diário 1º PA'!$B$4:$B$2011&lt;=EOMONTH(E$4,0))*('Diário 1º PA'!$F$4:$F$2011))
+SUMPRODUCT(('Diário 2º PA'!$E$4:$E$1980='Analítico Cx.'!$B64)*('Diário 2º PA'!$B$4:$B$1980&gt;=E$4)*('Diário 2º PA'!$B$4:$B$1980&lt;=EOMONTH(E$4,0))*('Diário 2º PA'!$F$4:$F$1980))
+SUMPRODUCT(('Diário 3º PA'!$E$4:$E$2000='Analítico Cx.'!$B64)*('Diário 3º PA'!$B$4:$B$2000&gt;=E$4)*('Diário 3º PA'!$B$4:$B$2000&lt;=EOMONTH(E$4,0))*('Diário 3º PA'!$F$4:$F$2000))
+SUMPRODUCT(('Diário 4º PA'!$E$4:$E$2000='Analítico Cx.'!$B64)*('Diário 4º PA'!$B$4:$B$2000&gt;=E$4)*('Diário 4º PA'!$B$4:$B$2000&lt;=EOMONTH(E$4,0))*('Diário 4º PA'!$F$4:$F$2000))</f>
        <v>25621.850000000002</v>
      </c>
      <c r="F64" s="129">
        <f>SUMPRODUCT(('Diário 1º PA'!$E$4:$E$2011='Analítico Cx.'!$B64)*('Diário 1º PA'!$B$4:$B$2011&gt;=F$4)*('Diário 1º PA'!$B$4:$B$2011&lt;=EOMONTH(F$4,0))*('Diário 1º PA'!$F$4:$F$2011))
+SUMPRODUCT(('Diário 2º PA'!$E$4:$E$1980='Analítico Cx.'!$B64)*('Diário 2º PA'!$B$4:$B$1980&gt;=F$4)*('Diário 2º PA'!$B$4:$B$1980&lt;=EOMONTH(F$4,0))*('Diário 2º PA'!$F$4:$F$1980))
+SUMPRODUCT(('Diário 3º PA'!$E$4:$E$2000='Analítico Cx.'!$B64)*('Diário 3º PA'!$B$4:$B$2000&gt;=F$4)*('Diário 3º PA'!$B$4:$B$2000&lt;=EOMONTH(F$4,0))*('Diário 3º PA'!$F$4:$F$2000))
+SUMPRODUCT(('Diário 4º PA'!$E$4:$E$2000='Analítico Cx.'!$B64)*('Diário 4º PA'!$B$4:$B$2000&gt;=F$4)*('Diário 4º PA'!$B$4:$B$2000&lt;=EOMONTH(F$4,0))*('Diário 4º PA'!$F$4:$F$2000))</f>
        <v>28894.959999999995</v>
      </c>
      <c r="G64" s="129">
        <f>SUMPRODUCT(('Diário 1º PA'!$E$4:$E$2011='Analítico Cx.'!$B64)*('Diário 1º PA'!$B$4:$B$2011&gt;=G$4)*('Diário 1º PA'!$B$4:$B$2011&lt;=EOMONTH(G$4,0))*('Diário 1º PA'!$F$4:$F$2011))
+SUMPRODUCT(('Diário 2º PA'!$E$4:$E$1980='Analítico Cx.'!$B64)*('Diário 2º PA'!$B$4:$B$1980&gt;=G$4)*('Diário 2º PA'!$B$4:$B$1980&lt;=EOMONTH(G$4,0))*('Diário 2º PA'!$F$4:$F$1980))
+SUMPRODUCT(('Diário 3º PA'!$E$4:$E$2000='Analítico Cx.'!$B64)*('Diário 3º PA'!$B$4:$B$2000&gt;=G$4)*('Diário 3º PA'!$B$4:$B$2000&lt;=EOMONTH(G$4,0))*('Diário 3º PA'!$F$4:$F$2000))
+SUMPRODUCT(('Diário 4º PA'!$E$4:$E$2000='Analítico Cx.'!$B64)*('Diário 4º PA'!$B$4:$B$2000&gt;=G$4)*('Diário 4º PA'!$B$4:$B$2000&lt;=EOMONTH(G$4,0))*('Diário 4º PA'!$F$4:$F$2000))</f>
        <v>0</v>
      </c>
      <c r="H64" s="129">
        <f>SUMPRODUCT(('Diário 1º PA'!$E$4:$E$2011='Analítico Cx.'!$B64)*('Diário 1º PA'!$B$4:$B$2011&gt;=H$4)*('Diário 1º PA'!$B$4:$B$2011&lt;=EOMONTH(H$4,0))*('Diário 1º PA'!$F$4:$F$2011))
+SUMPRODUCT(('Diário 2º PA'!$E$4:$E$1980='Analítico Cx.'!$B64)*('Diário 2º PA'!$B$4:$B$1980&gt;=H$4)*('Diário 2º PA'!$B$4:$B$1980&lt;=EOMONTH(H$4,0))*('Diário 2º PA'!$F$4:$F$1980))
+SUMPRODUCT(('Diário 3º PA'!$E$4:$E$2000='Analítico Cx.'!$B64)*('Diário 3º PA'!$B$4:$B$2000&gt;=H$4)*('Diário 3º PA'!$B$4:$B$2000&lt;=EOMONTH(H$4,0))*('Diário 3º PA'!$F$4:$F$2000))
+SUMPRODUCT(('Diário 4º PA'!$E$4:$E$2000='Analítico Cx.'!$B64)*('Diário 4º PA'!$B$4:$B$2000&gt;=H$4)*('Diário 4º PA'!$B$4:$B$2000&lt;=EOMONTH(H$4,0))*('Diário 4º PA'!$F$4:$F$2000))</f>
        <v>0</v>
      </c>
      <c r="I64" s="129">
        <f>SUMPRODUCT(('Diário 1º PA'!$E$4:$E$2011='Analítico Cx.'!$B64)*('Diário 1º PA'!$B$4:$B$2011&gt;=I$4)*('Diário 1º PA'!$B$4:$B$2011&lt;=EOMONTH(I$4,0))*('Diário 1º PA'!$F$4:$F$2011))
+SUMPRODUCT(('Diário 2º PA'!$E$4:$E$1980='Analítico Cx.'!$B64)*('Diário 2º PA'!$B$4:$B$1980&gt;=I$4)*('Diário 2º PA'!$B$4:$B$1980&lt;=EOMONTH(I$4,0))*('Diário 2º PA'!$F$4:$F$1980))
+SUMPRODUCT(('Diário 3º PA'!$E$4:$E$2000='Analítico Cx.'!$B64)*('Diário 3º PA'!$B$4:$B$2000&gt;=I$4)*('Diário 3º PA'!$B$4:$B$2000&lt;=EOMONTH(I$4,0))*('Diário 3º PA'!$F$4:$F$2000))
+SUMPRODUCT(('Diário 4º PA'!$E$4:$E$2000='Analítico Cx.'!$B64)*('Diário 4º PA'!$B$4:$B$2000&gt;=I$4)*('Diário 4º PA'!$B$4:$B$2000&lt;=EOMONTH(I$4,0))*('Diário 4º PA'!$F$4:$F$2000))</f>
        <v>0</v>
      </c>
      <c r="J64" s="129">
        <f>SUMPRODUCT(('Diário 1º PA'!$E$4:$E$2011='Analítico Cx.'!$B64)*('Diário 1º PA'!$B$4:$B$2011&gt;=J$4)*('Diário 1º PA'!$B$4:$B$2011&lt;=EOMONTH(J$4,0))*('Diário 1º PA'!$F$4:$F$2011))
+SUMPRODUCT(('Diário 2º PA'!$E$4:$E$1980='Analítico Cx.'!$B64)*('Diário 2º PA'!$B$4:$B$1980&gt;=J$4)*('Diário 2º PA'!$B$4:$B$1980&lt;=EOMONTH(J$4,0))*('Diário 2º PA'!$F$4:$F$1980))
+SUMPRODUCT(('Diário 3º PA'!$E$4:$E$2000='Analítico Cx.'!$B64)*('Diário 3º PA'!$B$4:$B$2000&gt;=J$4)*('Diário 3º PA'!$B$4:$B$2000&lt;=EOMONTH(J$4,0))*('Diário 3º PA'!$F$4:$F$2000))
+SUMPRODUCT(('Diário 4º PA'!$E$4:$E$2000='Analítico Cx.'!$B64)*('Diário 4º PA'!$B$4:$B$2000&gt;=J$4)*('Diário 4º PA'!$B$4:$B$2000&lt;=EOMONTH(J$4,0))*('Diário 4º PA'!$F$4:$F$2000))</f>
        <v>0</v>
      </c>
      <c r="K64" s="129">
        <f>SUMPRODUCT(('Diário 1º PA'!$E$4:$E$2011='Analítico Cx.'!$B64)*('Diário 1º PA'!$B$4:$B$2011&gt;=K$4)*('Diário 1º PA'!$B$4:$B$2011&lt;=EOMONTH(K$4,0))*('Diário 1º PA'!$F$4:$F$2011))
+SUMPRODUCT(('Diário 2º PA'!$E$4:$E$1980='Analítico Cx.'!$B64)*('Diário 2º PA'!$B$4:$B$1980&gt;=K$4)*('Diário 2º PA'!$B$4:$B$1980&lt;=EOMONTH(K$4,0))*('Diário 2º PA'!$F$4:$F$1980))
+SUMPRODUCT(('Diário 3º PA'!$E$4:$E$2000='Analítico Cx.'!$B64)*('Diário 3º PA'!$B$4:$B$2000&gt;=K$4)*('Diário 3º PA'!$B$4:$B$2000&lt;=EOMONTH(K$4,0))*('Diário 3º PA'!$F$4:$F$2000))
+SUMPRODUCT(('Diário 4º PA'!$E$4:$E$2000='Analítico Cx.'!$B64)*('Diário 4º PA'!$B$4:$B$2000&gt;=K$4)*('Diário 4º PA'!$B$4:$B$2000&lt;=EOMONTH(K$4,0))*('Diário 4º PA'!$F$4:$F$2000))</f>
        <v>0</v>
      </c>
      <c r="L64" s="129">
        <f>SUMPRODUCT(('Diário 1º PA'!$E$4:$E$2011='Analítico Cx.'!$B64)*('Diário 1º PA'!$B$4:$B$2011&gt;=L$4)*('Diário 1º PA'!$B$4:$B$2011&lt;=EOMONTH(L$4,0))*('Diário 1º PA'!$F$4:$F$2011))
+SUMPRODUCT(('Diário 2º PA'!$E$4:$E$1980='Analítico Cx.'!$B64)*('Diário 2º PA'!$B$4:$B$1980&gt;=L$4)*('Diário 2º PA'!$B$4:$B$1980&lt;=EOMONTH(L$4,0))*('Diário 2º PA'!$F$4:$F$1980))
+SUMPRODUCT(('Diário 3º PA'!$E$4:$E$2000='Analítico Cx.'!$B64)*('Diário 3º PA'!$B$4:$B$2000&gt;=L$4)*('Diário 3º PA'!$B$4:$B$2000&lt;=EOMONTH(L$4,0))*('Diário 3º PA'!$F$4:$F$2000))
+SUMPRODUCT(('Diário 4º PA'!$E$4:$E$2000='Analítico Cx.'!$B64)*('Diário 4º PA'!$B$4:$B$2000&gt;=L$4)*('Diário 4º PA'!$B$4:$B$2000&lt;=EOMONTH(L$4,0))*('Diário 4º PA'!$F$4:$F$2000))</f>
        <v>0</v>
      </c>
      <c r="M64" s="129">
        <f>SUMPRODUCT(('Diário 1º PA'!$E$4:$E$2011='Analítico Cx.'!$B64)*('Diário 1º PA'!$B$4:$B$2011&gt;=M$4)*('Diário 1º PA'!$B$4:$B$2011&lt;=EOMONTH(M$4,0))*('Diário 1º PA'!$F$4:$F$2011))
+SUMPRODUCT(('Diário 2º PA'!$E$4:$E$1980='Analítico Cx.'!$B64)*('Diário 2º PA'!$B$4:$B$1980&gt;=M$4)*('Diário 2º PA'!$B$4:$B$1980&lt;=EOMONTH(M$4,0))*('Diário 2º PA'!$F$4:$F$1980))
+SUMPRODUCT(('Diário 3º PA'!$E$4:$E$2000='Analítico Cx.'!$B64)*('Diário 3º PA'!$B$4:$B$2000&gt;=M$4)*('Diário 3º PA'!$B$4:$B$2000&lt;=EOMONTH(M$4,0))*('Diário 3º PA'!$F$4:$F$2000))
+SUMPRODUCT(('Diário 4º PA'!$E$4:$E$2000='Analítico Cx.'!$B64)*('Diário 4º PA'!$B$4:$B$2000&gt;=M$4)*('Diário 4º PA'!$B$4:$B$2000&lt;=EOMONTH(M$4,0))*('Diário 4º PA'!$F$4:$F$2000))</f>
        <v>0</v>
      </c>
      <c r="N64" s="129">
        <f>SUMPRODUCT(('Diário 1º PA'!$E$4:$E$2011='Analítico Cx.'!$B64)*('Diário 1º PA'!$B$4:$B$2011&gt;=N$4)*('Diário 1º PA'!$B$4:$B$2011&lt;=EOMONTH(N$4,0))*('Diário 1º PA'!$F$4:$F$2011))
+SUMPRODUCT(('Diário 2º PA'!$E$4:$E$1980='Analítico Cx.'!$B64)*('Diário 2º PA'!$B$4:$B$1980&gt;=N$4)*('Diário 2º PA'!$B$4:$B$1980&lt;=EOMONTH(N$4,0))*('Diário 2º PA'!$F$4:$F$1980))
+SUMPRODUCT(('Diário 3º PA'!$E$4:$E$2000='Analítico Cx.'!$B64)*('Diário 3º PA'!$B$4:$B$2000&gt;=N$4)*('Diário 3º PA'!$B$4:$B$2000&lt;=EOMONTH(N$4,0))*('Diário 3º PA'!$F$4:$F$2000))
+SUMPRODUCT(('Diário 4º PA'!$E$4:$E$2000='Analítico Cx.'!$B64)*('Diário 4º PA'!$B$4:$B$2000&gt;=N$4)*('Diário 4º PA'!$B$4:$B$2000&lt;=EOMONTH(N$4,0))*('Diário 4º PA'!$F$4:$F$2000))</f>
        <v>0</v>
      </c>
      <c r="O64" s="179">
        <f t="shared" si="19"/>
        <v>83258.25</v>
      </c>
      <c r="P64" s="180">
        <f t="shared" si="20"/>
        <v>8.3151470623241842E-3</v>
      </c>
      <c r="Q64" s="154"/>
      <c r="R64" s="154"/>
      <c r="S64" s="154"/>
      <c r="T64" s="154"/>
      <c r="U64" s="154"/>
      <c r="V64" s="154"/>
      <c r="W64" s="154"/>
      <c r="X64" s="154"/>
      <c r="Y64" s="154"/>
      <c r="Z64" s="154"/>
    </row>
    <row r="65" spans="1:26" ht="23.25" customHeight="1" x14ac:dyDescent="0.2">
      <c r="A65" s="199" t="s">
        <v>228</v>
      </c>
      <c r="B65" s="63" t="s">
        <v>229</v>
      </c>
      <c r="C65" s="129">
        <f>SUMPRODUCT(('Diário 1º PA'!$E$4:$E$2011='Analítico Cx.'!$B65)*('Diário 1º PA'!$B$4:$B$2011&gt;=C$4)*('Diário 1º PA'!$B$4:$B$2011&lt;=EOMONTH(C$4,0))*('Diário 1º PA'!$F$4:$F$2011))
+SUMPRODUCT(('Diário 2º PA'!$E$4:$E$1980='Analítico Cx.'!$B65)*('Diário 2º PA'!$B$4:$B$1980&gt;=C$4)*('Diário 2º PA'!$B$4:$B$1980&lt;=EOMONTH(C$4,0))*('Diário 2º PA'!$F$4:$F$1980))
+SUMPRODUCT(('Diário 3º PA'!$E$4:$E$2000='Analítico Cx.'!$B65)*('Diário 3º PA'!$B$4:$B$2000&gt;=C$4)*('Diário 3º PA'!$B$4:$B$2000&lt;=EOMONTH(C$4,0))*('Diário 3º PA'!$F$4:$F$2000))
+SUMPRODUCT(('Diário 4º PA'!$E$4:$E$2000='Analítico Cx.'!$B65)*('Diário 4º PA'!$B$4:$B$2000&gt;=C$4)*('Diário 4º PA'!$B$4:$B$2000&lt;=EOMONTH(C$4,0))*('Diário 4º PA'!$F$4:$F$2000))</f>
        <v>9352.35</v>
      </c>
      <c r="D65" s="129">
        <f>SUMPRODUCT(('Diário 1º PA'!$E$4:$E$2011='Analítico Cx.'!$B65)*('Diário 1º PA'!$B$4:$B$2011&gt;=D$4)*('Diário 1º PA'!$B$4:$B$2011&lt;=EOMONTH(D$4,0))*('Diário 1º PA'!$F$4:$F$2011))
+SUMPRODUCT(('Diário 2º PA'!$E$4:$E$1980='Analítico Cx.'!$B65)*('Diário 2º PA'!$B$4:$B$1980&gt;=D$4)*('Diário 2º PA'!$B$4:$B$1980&lt;=EOMONTH(D$4,0))*('Diário 2º PA'!$F$4:$F$1980))
+SUMPRODUCT(('Diário 3º PA'!$E$4:$E$2000='Analítico Cx.'!$B65)*('Diário 3º PA'!$B$4:$B$2000&gt;=D$4)*('Diário 3º PA'!$B$4:$B$2000&lt;=EOMONTH(D$4,0))*('Diário 3º PA'!$F$4:$F$2000))
+SUMPRODUCT(('Diário 4º PA'!$E$4:$E$2000='Analítico Cx.'!$B65)*('Diário 4º PA'!$B$4:$B$2000&gt;=D$4)*('Diário 4º PA'!$B$4:$B$2000&lt;=EOMONTH(D$4,0))*('Diário 4º PA'!$F$4:$F$2000))</f>
        <v>18711.330000000002</v>
      </c>
      <c r="E65" s="129">
        <f>SUMPRODUCT(('Diário 1º PA'!$E$4:$E$2011='Analítico Cx.'!$B65)*('Diário 1º PA'!$B$4:$B$2011&gt;=E$4)*('Diário 1º PA'!$B$4:$B$2011&lt;=EOMONTH(E$4,0))*('Diário 1º PA'!$F$4:$F$2011))
+SUMPRODUCT(('Diário 2º PA'!$E$4:$E$1980='Analítico Cx.'!$B65)*('Diário 2º PA'!$B$4:$B$1980&gt;=E$4)*('Diário 2º PA'!$B$4:$B$1980&lt;=EOMONTH(E$4,0))*('Diário 2º PA'!$F$4:$F$1980))
+SUMPRODUCT(('Diário 3º PA'!$E$4:$E$2000='Analítico Cx.'!$B65)*('Diário 3º PA'!$B$4:$B$2000&gt;=E$4)*('Diário 3º PA'!$B$4:$B$2000&lt;=EOMONTH(E$4,0))*('Diário 3º PA'!$F$4:$F$2000))
+SUMPRODUCT(('Diário 4º PA'!$E$4:$E$2000='Analítico Cx.'!$B65)*('Diário 4º PA'!$B$4:$B$2000&gt;=E$4)*('Diário 4º PA'!$B$4:$B$2000&lt;=EOMONTH(E$4,0))*('Diário 4º PA'!$F$4:$F$2000))</f>
        <v>21526.359999999997</v>
      </c>
      <c r="F65" s="129">
        <f>SUMPRODUCT(('Diário 1º PA'!$E$4:$E$2011='Analítico Cx.'!$B65)*('Diário 1º PA'!$B$4:$B$2011&gt;=F$4)*('Diário 1º PA'!$B$4:$B$2011&lt;=EOMONTH(F$4,0))*('Diário 1º PA'!$F$4:$F$2011))
+SUMPRODUCT(('Diário 2º PA'!$E$4:$E$1980='Analítico Cx.'!$B65)*('Diário 2º PA'!$B$4:$B$1980&gt;=F$4)*('Diário 2º PA'!$B$4:$B$1980&lt;=EOMONTH(F$4,0))*('Diário 2º PA'!$F$4:$F$1980))
+SUMPRODUCT(('Diário 3º PA'!$E$4:$E$2000='Analítico Cx.'!$B65)*('Diário 3º PA'!$B$4:$B$2000&gt;=F$4)*('Diário 3º PA'!$B$4:$B$2000&lt;=EOMONTH(F$4,0))*('Diário 3º PA'!$F$4:$F$2000))
+SUMPRODUCT(('Diário 4º PA'!$E$4:$E$2000='Analítico Cx.'!$B65)*('Diário 4º PA'!$B$4:$B$2000&gt;=F$4)*('Diário 4º PA'!$B$4:$B$2000&lt;=EOMONTH(F$4,0))*('Diário 4º PA'!$F$4:$F$2000))</f>
        <v>21238.13</v>
      </c>
      <c r="G65" s="129">
        <f>SUMPRODUCT(('Diário 1º PA'!$E$4:$E$2011='Analítico Cx.'!$B65)*('Diário 1º PA'!$B$4:$B$2011&gt;=G$4)*('Diário 1º PA'!$B$4:$B$2011&lt;=EOMONTH(G$4,0))*('Diário 1º PA'!$F$4:$F$2011))
+SUMPRODUCT(('Diário 2º PA'!$E$4:$E$1980='Analítico Cx.'!$B65)*('Diário 2º PA'!$B$4:$B$1980&gt;=G$4)*('Diário 2º PA'!$B$4:$B$1980&lt;=EOMONTH(G$4,0))*('Diário 2º PA'!$F$4:$F$1980))
+SUMPRODUCT(('Diário 3º PA'!$E$4:$E$2000='Analítico Cx.'!$B65)*('Diário 3º PA'!$B$4:$B$2000&gt;=G$4)*('Diário 3º PA'!$B$4:$B$2000&lt;=EOMONTH(G$4,0))*('Diário 3º PA'!$F$4:$F$2000))
+SUMPRODUCT(('Diário 4º PA'!$E$4:$E$2000='Analítico Cx.'!$B65)*('Diário 4º PA'!$B$4:$B$2000&gt;=G$4)*('Diário 4º PA'!$B$4:$B$2000&lt;=EOMONTH(G$4,0))*('Diário 4º PA'!$F$4:$F$2000))</f>
        <v>0</v>
      </c>
      <c r="H65" s="129">
        <f>SUMPRODUCT(('Diário 1º PA'!$E$4:$E$2011='Analítico Cx.'!$B65)*('Diário 1º PA'!$B$4:$B$2011&gt;=H$4)*('Diário 1º PA'!$B$4:$B$2011&lt;=EOMONTH(H$4,0))*('Diário 1º PA'!$F$4:$F$2011))
+SUMPRODUCT(('Diário 2º PA'!$E$4:$E$1980='Analítico Cx.'!$B65)*('Diário 2º PA'!$B$4:$B$1980&gt;=H$4)*('Diário 2º PA'!$B$4:$B$1980&lt;=EOMONTH(H$4,0))*('Diário 2º PA'!$F$4:$F$1980))
+SUMPRODUCT(('Diário 3º PA'!$E$4:$E$2000='Analítico Cx.'!$B65)*('Diário 3º PA'!$B$4:$B$2000&gt;=H$4)*('Diário 3º PA'!$B$4:$B$2000&lt;=EOMONTH(H$4,0))*('Diário 3º PA'!$F$4:$F$2000))
+SUMPRODUCT(('Diário 4º PA'!$E$4:$E$2000='Analítico Cx.'!$B65)*('Diário 4º PA'!$B$4:$B$2000&gt;=H$4)*('Diário 4º PA'!$B$4:$B$2000&lt;=EOMONTH(H$4,0))*('Diário 4º PA'!$F$4:$F$2000))</f>
        <v>0</v>
      </c>
      <c r="I65" s="129">
        <f>SUMPRODUCT(('Diário 1º PA'!$E$4:$E$2011='Analítico Cx.'!$B65)*('Diário 1º PA'!$B$4:$B$2011&gt;=I$4)*('Diário 1º PA'!$B$4:$B$2011&lt;=EOMONTH(I$4,0))*('Diário 1º PA'!$F$4:$F$2011))
+SUMPRODUCT(('Diário 2º PA'!$E$4:$E$1980='Analítico Cx.'!$B65)*('Diário 2º PA'!$B$4:$B$1980&gt;=I$4)*('Diário 2º PA'!$B$4:$B$1980&lt;=EOMONTH(I$4,0))*('Diário 2º PA'!$F$4:$F$1980))
+SUMPRODUCT(('Diário 3º PA'!$E$4:$E$2000='Analítico Cx.'!$B65)*('Diário 3º PA'!$B$4:$B$2000&gt;=I$4)*('Diário 3º PA'!$B$4:$B$2000&lt;=EOMONTH(I$4,0))*('Diário 3º PA'!$F$4:$F$2000))
+SUMPRODUCT(('Diário 4º PA'!$E$4:$E$2000='Analítico Cx.'!$B65)*('Diário 4º PA'!$B$4:$B$2000&gt;=I$4)*('Diário 4º PA'!$B$4:$B$2000&lt;=EOMONTH(I$4,0))*('Diário 4º PA'!$F$4:$F$2000))</f>
        <v>0</v>
      </c>
      <c r="J65" s="129">
        <f>SUMPRODUCT(('Diário 1º PA'!$E$4:$E$2011='Analítico Cx.'!$B65)*('Diário 1º PA'!$B$4:$B$2011&gt;=J$4)*('Diário 1º PA'!$B$4:$B$2011&lt;=EOMONTH(J$4,0))*('Diário 1º PA'!$F$4:$F$2011))
+SUMPRODUCT(('Diário 2º PA'!$E$4:$E$1980='Analítico Cx.'!$B65)*('Diário 2º PA'!$B$4:$B$1980&gt;=J$4)*('Diário 2º PA'!$B$4:$B$1980&lt;=EOMONTH(J$4,0))*('Diário 2º PA'!$F$4:$F$1980))
+SUMPRODUCT(('Diário 3º PA'!$E$4:$E$2000='Analítico Cx.'!$B65)*('Diário 3º PA'!$B$4:$B$2000&gt;=J$4)*('Diário 3º PA'!$B$4:$B$2000&lt;=EOMONTH(J$4,0))*('Diário 3º PA'!$F$4:$F$2000))
+SUMPRODUCT(('Diário 4º PA'!$E$4:$E$2000='Analítico Cx.'!$B65)*('Diário 4º PA'!$B$4:$B$2000&gt;=J$4)*('Diário 4º PA'!$B$4:$B$2000&lt;=EOMONTH(J$4,0))*('Diário 4º PA'!$F$4:$F$2000))</f>
        <v>0</v>
      </c>
      <c r="K65" s="129">
        <f>SUMPRODUCT(('Diário 1º PA'!$E$4:$E$2011='Analítico Cx.'!$B65)*('Diário 1º PA'!$B$4:$B$2011&gt;=K$4)*('Diário 1º PA'!$B$4:$B$2011&lt;=EOMONTH(K$4,0))*('Diário 1º PA'!$F$4:$F$2011))
+SUMPRODUCT(('Diário 2º PA'!$E$4:$E$1980='Analítico Cx.'!$B65)*('Diário 2º PA'!$B$4:$B$1980&gt;=K$4)*('Diário 2º PA'!$B$4:$B$1980&lt;=EOMONTH(K$4,0))*('Diário 2º PA'!$F$4:$F$1980))
+SUMPRODUCT(('Diário 3º PA'!$E$4:$E$2000='Analítico Cx.'!$B65)*('Diário 3º PA'!$B$4:$B$2000&gt;=K$4)*('Diário 3º PA'!$B$4:$B$2000&lt;=EOMONTH(K$4,0))*('Diário 3º PA'!$F$4:$F$2000))
+SUMPRODUCT(('Diário 4º PA'!$E$4:$E$2000='Analítico Cx.'!$B65)*('Diário 4º PA'!$B$4:$B$2000&gt;=K$4)*('Diário 4º PA'!$B$4:$B$2000&lt;=EOMONTH(K$4,0))*('Diário 4º PA'!$F$4:$F$2000))</f>
        <v>0</v>
      </c>
      <c r="L65" s="129">
        <f>SUMPRODUCT(('Diário 1º PA'!$E$4:$E$2011='Analítico Cx.'!$B65)*('Diário 1º PA'!$B$4:$B$2011&gt;=L$4)*('Diário 1º PA'!$B$4:$B$2011&lt;=EOMONTH(L$4,0))*('Diário 1º PA'!$F$4:$F$2011))
+SUMPRODUCT(('Diário 2º PA'!$E$4:$E$1980='Analítico Cx.'!$B65)*('Diário 2º PA'!$B$4:$B$1980&gt;=L$4)*('Diário 2º PA'!$B$4:$B$1980&lt;=EOMONTH(L$4,0))*('Diário 2º PA'!$F$4:$F$1980))
+SUMPRODUCT(('Diário 3º PA'!$E$4:$E$2000='Analítico Cx.'!$B65)*('Diário 3º PA'!$B$4:$B$2000&gt;=L$4)*('Diário 3º PA'!$B$4:$B$2000&lt;=EOMONTH(L$4,0))*('Diário 3º PA'!$F$4:$F$2000))
+SUMPRODUCT(('Diário 4º PA'!$E$4:$E$2000='Analítico Cx.'!$B65)*('Diário 4º PA'!$B$4:$B$2000&gt;=L$4)*('Diário 4º PA'!$B$4:$B$2000&lt;=EOMONTH(L$4,0))*('Diário 4º PA'!$F$4:$F$2000))</f>
        <v>0</v>
      </c>
      <c r="M65" s="129">
        <f>SUMPRODUCT(('Diário 1º PA'!$E$4:$E$2011='Analítico Cx.'!$B65)*('Diário 1º PA'!$B$4:$B$2011&gt;=M$4)*('Diário 1º PA'!$B$4:$B$2011&lt;=EOMONTH(M$4,0))*('Diário 1º PA'!$F$4:$F$2011))
+SUMPRODUCT(('Diário 2º PA'!$E$4:$E$1980='Analítico Cx.'!$B65)*('Diário 2º PA'!$B$4:$B$1980&gt;=M$4)*('Diário 2º PA'!$B$4:$B$1980&lt;=EOMONTH(M$4,0))*('Diário 2º PA'!$F$4:$F$1980))
+SUMPRODUCT(('Diário 3º PA'!$E$4:$E$2000='Analítico Cx.'!$B65)*('Diário 3º PA'!$B$4:$B$2000&gt;=M$4)*('Diário 3º PA'!$B$4:$B$2000&lt;=EOMONTH(M$4,0))*('Diário 3º PA'!$F$4:$F$2000))
+SUMPRODUCT(('Diário 4º PA'!$E$4:$E$2000='Analítico Cx.'!$B65)*('Diário 4º PA'!$B$4:$B$2000&gt;=M$4)*('Diário 4º PA'!$B$4:$B$2000&lt;=EOMONTH(M$4,0))*('Diário 4º PA'!$F$4:$F$2000))</f>
        <v>0</v>
      </c>
      <c r="N65" s="129">
        <f>SUMPRODUCT(('Diário 1º PA'!$E$4:$E$2011='Analítico Cx.'!$B65)*('Diário 1º PA'!$B$4:$B$2011&gt;=N$4)*('Diário 1º PA'!$B$4:$B$2011&lt;=EOMONTH(N$4,0))*('Diário 1º PA'!$F$4:$F$2011))
+SUMPRODUCT(('Diário 2º PA'!$E$4:$E$1980='Analítico Cx.'!$B65)*('Diário 2º PA'!$B$4:$B$1980&gt;=N$4)*('Diário 2º PA'!$B$4:$B$1980&lt;=EOMONTH(N$4,0))*('Diário 2º PA'!$F$4:$F$1980))
+SUMPRODUCT(('Diário 3º PA'!$E$4:$E$2000='Analítico Cx.'!$B65)*('Diário 3º PA'!$B$4:$B$2000&gt;=N$4)*('Diário 3º PA'!$B$4:$B$2000&lt;=EOMONTH(N$4,0))*('Diário 3º PA'!$F$4:$F$2000))
+SUMPRODUCT(('Diário 4º PA'!$E$4:$E$2000='Analítico Cx.'!$B65)*('Diário 4º PA'!$B$4:$B$2000&gt;=N$4)*('Diário 4º PA'!$B$4:$B$2000&lt;=EOMONTH(N$4,0))*('Diário 4º PA'!$F$4:$F$2000))</f>
        <v>0</v>
      </c>
      <c r="O65" s="179">
        <f t="shared" si="19"/>
        <v>70828.17</v>
      </c>
      <c r="P65" s="180">
        <f t="shared" si="20"/>
        <v>7.0737332301038982E-3</v>
      </c>
      <c r="Q65" s="154"/>
      <c r="R65" s="154"/>
      <c r="S65" s="154"/>
      <c r="T65" s="154"/>
      <c r="U65" s="154"/>
      <c r="V65" s="154"/>
      <c r="W65" s="154"/>
      <c r="X65" s="154"/>
      <c r="Y65" s="154"/>
      <c r="Z65" s="154"/>
    </row>
    <row r="66" spans="1:26" ht="23.25" customHeight="1" x14ac:dyDescent="0.2">
      <c r="A66" s="199" t="s">
        <v>230</v>
      </c>
      <c r="B66" s="63" t="s">
        <v>231</v>
      </c>
      <c r="C66" s="129">
        <f>SUMPRODUCT(('Diário 1º PA'!$E$4:$E$2011='Analítico Cx.'!$B66)*('Diário 1º PA'!$B$4:$B$2011&gt;=C$4)*('Diário 1º PA'!$B$4:$B$2011&lt;=EOMONTH(C$4,0))*('Diário 1º PA'!$F$4:$F$2011))
+SUMPRODUCT(('Diário 2º PA'!$E$4:$E$1980='Analítico Cx.'!$B66)*('Diário 2º PA'!$B$4:$B$1980&gt;=C$4)*('Diário 2º PA'!$B$4:$B$1980&lt;=EOMONTH(C$4,0))*('Diário 2º PA'!$F$4:$F$1980))
+SUMPRODUCT(('Diário 3º PA'!$E$4:$E$2000='Analítico Cx.'!$B66)*('Diário 3º PA'!$B$4:$B$2000&gt;=C$4)*('Diário 3º PA'!$B$4:$B$2000&lt;=EOMONTH(C$4,0))*('Diário 3º PA'!$F$4:$F$2000))
+SUMPRODUCT(('Diário 4º PA'!$E$4:$E$2000='Analítico Cx.'!$B66)*('Diário 4º PA'!$B$4:$B$2000&gt;=C$4)*('Diário 4º PA'!$B$4:$B$2000&lt;=EOMONTH(C$4,0))*('Diário 4º PA'!$F$4:$F$2000))</f>
        <v>152.08000000000001</v>
      </c>
      <c r="D66" s="129">
        <f>SUMPRODUCT(('Diário 1º PA'!$E$4:$E$2011='Analítico Cx.'!$B66)*('Diário 1º PA'!$B$4:$B$2011&gt;=D$4)*('Diário 1º PA'!$B$4:$B$2011&lt;=EOMONTH(D$4,0))*('Diário 1º PA'!$F$4:$F$2011))
+SUMPRODUCT(('Diário 2º PA'!$E$4:$E$1980='Analítico Cx.'!$B66)*('Diário 2º PA'!$B$4:$B$1980&gt;=D$4)*('Diário 2º PA'!$B$4:$B$1980&lt;=EOMONTH(D$4,0))*('Diário 2º PA'!$F$4:$F$1980))
+SUMPRODUCT(('Diário 3º PA'!$E$4:$E$2000='Analítico Cx.'!$B66)*('Diário 3º PA'!$B$4:$B$2000&gt;=D$4)*('Diário 3º PA'!$B$4:$B$2000&lt;=EOMONTH(D$4,0))*('Diário 3º PA'!$F$4:$F$2000))
+SUMPRODUCT(('Diário 4º PA'!$E$4:$E$2000='Analítico Cx.'!$B66)*('Diário 4º PA'!$B$4:$B$2000&gt;=D$4)*('Diário 4º PA'!$B$4:$B$2000&lt;=EOMONTH(D$4,0))*('Diário 4º PA'!$F$4:$F$2000))</f>
        <v>0</v>
      </c>
      <c r="E66" s="129">
        <f>SUMPRODUCT(('Diário 1º PA'!$E$4:$E$2011='Analítico Cx.'!$B66)*('Diário 1º PA'!$B$4:$B$2011&gt;=E$4)*('Diário 1º PA'!$B$4:$B$2011&lt;=EOMONTH(E$4,0))*('Diário 1º PA'!$F$4:$F$2011))
+SUMPRODUCT(('Diário 2º PA'!$E$4:$E$1980='Analítico Cx.'!$B66)*('Diário 2º PA'!$B$4:$B$1980&gt;=E$4)*('Diário 2º PA'!$B$4:$B$1980&lt;=EOMONTH(E$4,0))*('Diário 2º PA'!$F$4:$F$1980))
+SUMPRODUCT(('Diário 3º PA'!$E$4:$E$2000='Analítico Cx.'!$B66)*('Diário 3º PA'!$B$4:$B$2000&gt;=E$4)*('Diário 3º PA'!$B$4:$B$2000&lt;=EOMONTH(E$4,0))*('Diário 3º PA'!$F$4:$F$2000))
+SUMPRODUCT(('Diário 4º PA'!$E$4:$E$2000='Analítico Cx.'!$B66)*('Diário 4º PA'!$B$4:$B$2000&gt;=E$4)*('Diário 4º PA'!$B$4:$B$2000&lt;=EOMONTH(E$4,0))*('Diário 4º PA'!$F$4:$F$2000))</f>
        <v>39.6</v>
      </c>
      <c r="F66" s="129">
        <f>SUMPRODUCT(('Diário 1º PA'!$E$4:$E$2011='Analítico Cx.'!$B66)*('Diário 1º PA'!$B$4:$B$2011&gt;=F$4)*('Diário 1º PA'!$B$4:$B$2011&lt;=EOMONTH(F$4,0))*('Diário 1º PA'!$F$4:$F$2011))
+SUMPRODUCT(('Diário 2º PA'!$E$4:$E$1980='Analítico Cx.'!$B66)*('Diário 2º PA'!$B$4:$B$1980&gt;=F$4)*('Diário 2º PA'!$B$4:$B$1980&lt;=EOMONTH(F$4,0))*('Diário 2º PA'!$F$4:$F$1980))
+SUMPRODUCT(('Diário 3º PA'!$E$4:$E$2000='Analítico Cx.'!$B66)*('Diário 3º PA'!$B$4:$B$2000&gt;=F$4)*('Diário 3º PA'!$B$4:$B$2000&lt;=EOMONTH(F$4,0))*('Diário 3º PA'!$F$4:$F$2000))
+SUMPRODUCT(('Diário 4º PA'!$E$4:$E$2000='Analítico Cx.'!$B66)*('Diário 4º PA'!$B$4:$B$2000&gt;=F$4)*('Diário 4º PA'!$B$4:$B$2000&lt;=EOMONTH(F$4,0))*('Diário 4º PA'!$F$4:$F$2000))</f>
        <v>53.989999999999995</v>
      </c>
      <c r="G66" s="129">
        <f>SUMPRODUCT(('Diário 1º PA'!$E$4:$E$2011='Analítico Cx.'!$B66)*('Diário 1º PA'!$B$4:$B$2011&gt;=G$4)*('Diário 1º PA'!$B$4:$B$2011&lt;=EOMONTH(G$4,0))*('Diário 1º PA'!$F$4:$F$2011))
+SUMPRODUCT(('Diário 2º PA'!$E$4:$E$1980='Analítico Cx.'!$B66)*('Diário 2º PA'!$B$4:$B$1980&gt;=G$4)*('Diário 2º PA'!$B$4:$B$1980&lt;=EOMONTH(G$4,0))*('Diário 2º PA'!$F$4:$F$1980))
+SUMPRODUCT(('Diário 3º PA'!$E$4:$E$2000='Analítico Cx.'!$B66)*('Diário 3º PA'!$B$4:$B$2000&gt;=G$4)*('Diário 3º PA'!$B$4:$B$2000&lt;=EOMONTH(G$4,0))*('Diário 3º PA'!$F$4:$F$2000))
+SUMPRODUCT(('Diário 4º PA'!$E$4:$E$2000='Analítico Cx.'!$B66)*('Diário 4º PA'!$B$4:$B$2000&gt;=G$4)*('Diário 4º PA'!$B$4:$B$2000&lt;=EOMONTH(G$4,0))*('Diário 4º PA'!$F$4:$F$2000))</f>
        <v>0</v>
      </c>
      <c r="H66" s="129">
        <f>SUMPRODUCT(('Diário 1º PA'!$E$4:$E$2011='Analítico Cx.'!$B66)*('Diário 1º PA'!$B$4:$B$2011&gt;=H$4)*('Diário 1º PA'!$B$4:$B$2011&lt;=EOMONTH(H$4,0))*('Diário 1º PA'!$F$4:$F$2011))
+SUMPRODUCT(('Diário 2º PA'!$E$4:$E$1980='Analítico Cx.'!$B66)*('Diário 2º PA'!$B$4:$B$1980&gt;=H$4)*('Diário 2º PA'!$B$4:$B$1980&lt;=EOMONTH(H$4,0))*('Diário 2º PA'!$F$4:$F$1980))
+SUMPRODUCT(('Diário 3º PA'!$E$4:$E$2000='Analítico Cx.'!$B66)*('Diário 3º PA'!$B$4:$B$2000&gt;=H$4)*('Diário 3º PA'!$B$4:$B$2000&lt;=EOMONTH(H$4,0))*('Diário 3º PA'!$F$4:$F$2000))
+SUMPRODUCT(('Diário 4º PA'!$E$4:$E$2000='Analítico Cx.'!$B66)*('Diário 4º PA'!$B$4:$B$2000&gt;=H$4)*('Diário 4º PA'!$B$4:$B$2000&lt;=EOMONTH(H$4,0))*('Diário 4º PA'!$F$4:$F$2000))</f>
        <v>0</v>
      </c>
      <c r="I66" s="129">
        <f>SUMPRODUCT(('Diário 1º PA'!$E$4:$E$2011='Analítico Cx.'!$B66)*('Diário 1º PA'!$B$4:$B$2011&gt;=I$4)*('Diário 1º PA'!$B$4:$B$2011&lt;=EOMONTH(I$4,0))*('Diário 1º PA'!$F$4:$F$2011))
+SUMPRODUCT(('Diário 2º PA'!$E$4:$E$1980='Analítico Cx.'!$B66)*('Diário 2º PA'!$B$4:$B$1980&gt;=I$4)*('Diário 2º PA'!$B$4:$B$1980&lt;=EOMONTH(I$4,0))*('Diário 2º PA'!$F$4:$F$1980))
+SUMPRODUCT(('Diário 3º PA'!$E$4:$E$2000='Analítico Cx.'!$B66)*('Diário 3º PA'!$B$4:$B$2000&gt;=I$4)*('Diário 3º PA'!$B$4:$B$2000&lt;=EOMONTH(I$4,0))*('Diário 3º PA'!$F$4:$F$2000))
+SUMPRODUCT(('Diário 4º PA'!$E$4:$E$2000='Analítico Cx.'!$B66)*('Diário 4º PA'!$B$4:$B$2000&gt;=I$4)*('Diário 4º PA'!$B$4:$B$2000&lt;=EOMONTH(I$4,0))*('Diário 4º PA'!$F$4:$F$2000))</f>
        <v>0</v>
      </c>
      <c r="J66" s="129">
        <f>SUMPRODUCT(('Diário 1º PA'!$E$4:$E$2011='Analítico Cx.'!$B66)*('Diário 1º PA'!$B$4:$B$2011&gt;=J$4)*('Diário 1º PA'!$B$4:$B$2011&lt;=EOMONTH(J$4,0))*('Diário 1º PA'!$F$4:$F$2011))
+SUMPRODUCT(('Diário 2º PA'!$E$4:$E$1980='Analítico Cx.'!$B66)*('Diário 2º PA'!$B$4:$B$1980&gt;=J$4)*('Diário 2º PA'!$B$4:$B$1980&lt;=EOMONTH(J$4,0))*('Diário 2º PA'!$F$4:$F$1980))
+SUMPRODUCT(('Diário 3º PA'!$E$4:$E$2000='Analítico Cx.'!$B66)*('Diário 3º PA'!$B$4:$B$2000&gt;=J$4)*('Diário 3º PA'!$B$4:$B$2000&lt;=EOMONTH(J$4,0))*('Diário 3º PA'!$F$4:$F$2000))
+SUMPRODUCT(('Diário 4º PA'!$E$4:$E$2000='Analítico Cx.'!$B66)*('Diário 4º PA'!$B$4:$B$2000&gt;=J$4)*('Diário 4º PA'!$B$4:$B$2000&lt;=EOMONTH(J$4,0))*('Diário 4º PA'!$F$4:$F$2000))</f>
        <v>0</v>
      </c>
      <c r="K66" s="129">
        <f>SUMPRODUCT(('Diário 1º PA'!$E$4:$E$2011='Analítico Cx.'!$B66)*('Diário 1º PA'!$B$4:$B$2011&gt;=K$4)*('Diário 1º PA'!$B$4:$B$2011&lt;=EOMONTH(K$4,0))*('Diário 1º PA'!$F$4:$F$2011))
+SUMPRODUCT(('Diário 2º PA'!$E$4:$E$1980='Analítico Cx.'!$B66)*('Diário 2º PA'!$B$4:$B$1980&gt;=K$4)*('Diário 2º PA'!$B$4:$B$1980&lt;=EOMONTH(K$4,0))*('Diário 2º PA'!$F$4:$F$1980))
+SUMPRODUCT(('Diário 3º PA'!$E$4:$E$2000='Analítico Cx.'!$B66)*('Diário 3º PA'!$B$4:$B$2000&gt;=K$4)*('Diário 3º PA'!$B$4:$B$2000&lt;=EOMONTH(K$4,0))*('Diário 3º PA'!$F$4:$F$2000))
+SUMPRODUCT(('Diário 4º PA'!$E$4:$E$2000='Analítico Cx.'!$B66)*('Diário 4º PA'!$B$4:$B$2000&gt;=K$4)*('Diário 4º PA'!$B$4:$B$2000&lt;=EOMONTH(K$4,0))*('Diário 4º PA'!$F$4:$F$2000))</f>
        <v>0</v>
      </c>
      <c r="L66" s="129">
        <f>SUMPRODUCT(('Diário 1º PA'!$E$4:$E$2011='Analítico Cx.'!$B66)*('Diário 1º PA'!$B$4:$B$2011&gt;=L$4)*('Diário 1º PA'!$B$4:$B$2011&lt;=EOMONTH(L$4,0))*('Diário 1º PA'!$F$4:$F$2011))
+SUMPRODUCT(('Diário 2º PA'!$E$4:$E$1980='Analítico Cx.'!$B66)*('Diário 2º PA'!$B$4:$B$1980&gt;=L$4)*('Diário 2º PA'!$B$4:$B$1980&lt;=EOMONTH(L$4,0))*('Diário 2º PA'!$F$4:$F$1980))
+SUMPRODUCT(('Diário 3º PA'!$E$4:$E$2000='Analítico Cx.'!$B66)*('Diário 3º PA'!$B$4:$B$2000&gt;=L$4)*('Diário 3º PA'!$B$4:$B$2000&lt;=EOMONTH(L$4,0))*('Diário 3º PA'!$F$4:$F$2000))
+SUMPRODUCT(('Diário 4º PA'!$E$4:$E$2000='Analítico Cx.'!$B66)*('Diário 4º PA'!$B$4:$B$2000&gt;=L$4)*('Diário 4º PA'!$B$4:$B$2000&lt;=EOMONTH(L$4,0))*('Diário 4º PA'!$F$4:$F$2000))</f>
        <v>0</v>
      </c>
      <c r="M66" s="129">
        <f>SUMPRODUCT(('Diário 1º PA'!$E$4:$E$2011='Analítico Cx.'!$B66)*('Diário 1º PA'!$B$4:$B$2011&gt;=M$4)*('Diário 1º PA'!$B$4:$B$2011&lt;=EOMONTH(M$4,0))*('Diário 1º PA'!$F$4:$F$2011))
+SUMPRODUCT(('Diário 2º PA'!$E$4:$E$1980='Analítico Cx.'!$B66)*('Diário 2º PA'!$B$4:$B$1980&gt;=M$4)*('Diário 2º PA'!$B$4:$B$1980&lt;=EOMONTH(M$4,0))*('Diário 2º PA'!$F$4:$F$1980))
+SUMPRODUCT(('Diário 3º PA'!$E$4:$E$2000='Analítico Cx.'!$B66)*('Diário 3º PA'!$B$4:$B$2000&gt;=M$4)*('Diário 3º PA'!$B$4:$B$2000&lt;=EOMONTH(M$4,0))*('Diário 3º PA'!$F$4:$F$2000))
+SUMPRODUCT(('Diário 4º PA'!$E$4:$E$2000='Analítico Cx.'!$B66)*('Diário 4º PA'!$B$4:$B$2000&gt;=M$4)*('Diário 4º PA'!$B$4:$B$2000&lt;=EOMONTH(M$4,0))*('Diário 4º PA'!$F$4:$F$2000))</f>
        <v>0</v>
      </c>
      <c r="N66" s="129">
        <f>SUMPRODUCT(('Diário 1º PA'!$E$4:$E$2011='Analítico Cx.'!$B66)*('Diário 1º PA'!$B$4:$B$2011&gt;=N$4)*('Diário 1º PA'!$B$4:$B$2011&lt;=EOMONTH(N$4,0))*('Diário 1º PA'!$F$4:$F$2011))
+SUMPRODUCT(('Diário 2º PA'!$E$4:$E$1980='Analítico Cx.'!$B66)*('Diário 2º PA'!$B$4:$B$1980&gt;=N$4)*('Diário 2º PA'!$B$4:$B$1980&lt;=EOMONTH(N$4,0))*('Diário 2º PA'!$F$4:$F$1980))
+SUMPRODUCT(('Diário 3º PA'!$E$4:$E$2000='Analítico Cx.'!$B66)*('Diário 3º PA'!$B$4:$B$2000&gt;=N$4)*('Diário 3º PA'!$B$4:$B$2000&lt;=EOMONTH(N$4,0))*('Diário 3º PA'!$F$4:$F$2000))
+SUMPRODUCT(('Diário 4º PA'!$E$4:$E$2000='Analítico Cx.'!$B66)*('Diário 4º PA'!$B$4:$B$2000&gt;=N$4)*('Diário 4º PA'!$B$4:$B$2000&lt;=EOMONTH(N$4,0))*('Diário 4º PA'!$F$4:$F$2000))</f>
        <v>0</v>
      </c>
      <c r="O66" s="179">
        <f t="shared" si="19"/>
        <v>245.67000000000002</v>
      </c>
      <c r="P66" s="180">
        <f t="shared" si="20"/>
        <v>2.4535492624468834E-5</v>
      </c>
      <c r="Q66" s="154"/>
      <c r="R66" s="154"/>
      <c r="S66" s="154"/>
      <c r="T66" s="154"/>
      <c r="U66" s="154"/>
      <c r="V66" s="154"/>
      <c r="W66" s="154"/>
      <c r="X66" s="154"/>
      <c r="Y66" s="154"/>
      <c r="Z66" s="154"/>
    </row>
    <row r="67" spans="1:26" ht="23.25" customHeight="1" x14ac:dyDescent="0.2">
      <c r="A67" s="199" t="s">
        <v>232</v>
      </c>
      <c r="B67" s="63" t="s">
        <v>233</v>
      </c>
      <c r="C67" s="129">
        <f>SUMPRODUCT(('Diário 1º PA'!$E$4:$E$2011='Analítico Cx.'!$B67)*('Diário 1º PA'!$B$4:$B$2011&gt;=C$4)*('Diário 1º PA'!$B$4:$B$2011&lt;=EOMONTH(C$4,0))*('Diário 1º PA'!$F$4:$F$2011))
+SUMPRODUCT(('Diário 2º PA'!$E$4:$E$1980='Analítico Cx.'!$B67)*('Diário 2º PA'!$B$4:$B$1980&gt;=C$4)*('Diário 2º PA'!$B$4:$B$1980&lt;=EOMONTH(C$4,0))*('Diário 2º PA'!$F$4:$F$1980))
+SUMPRODUCT(('Diário 3º PA'!$E$4:$E$2000='Analítico Cx.'!$B67)*('Diário 3º PA'!$B$4:$B$2000&gt;=C$4)*('Diário 3º PA'!$B$4:$B$2000&lt;=EOMONTH(C$4,0))*('Diário 3º PA'!$F$4:$F$2000))
+SUMPRODUCT(('Diário 4º PA'!$E$4:$E$2000='Analítico Cx.'!$B67)*('Diário 4º PA'!$B$4:$B$2000&gt;=C$4)*('Diário 4º PA'!$B$4:$B$2000&lt;=EOMONTH(C$4,0))*('Diário 4º PA'!$F$4:$F$2000))</f>
        <v>0</v>
      </c>
      <c r="D67" s="129">
        <f>SUMPRODUCT(('Diário 1º PA'!$E$4:$E$2011='Analítico Cx.'!$B67)*('Diário 1º PA'!$B$4:$B$2011&gt;=D$4)*('Diário 1º PA'!$B$4:$B$2011&lt;=EOMONTH(D$4,0))*('Diário 1º PA'!$F$4:$F$2011))
+SUMPRODUCT(('Diário 2º PA'!$E$4:$E$1980='Analítico Cx.'!$B67)*('Diário 2º PA'!$B$4:$B$1980&gt;=D$4)*('Diário 2º PA'!$B$4:$B$1980&lt;=EOMONTH(D$4,0))*('Diário 2º PA'!$F$4:$F$1980))
+SUMPRODUCT(('Diário 3º PA'!$E$4:$E$2000='Analítico Cx.'!$B67)*('Diário 3º PA'!$B$4:$B$2000&gt;=D$4)*('Diário 3º PA'!$B$4:$B$2000&lt;=EOMONTH(D$4,0))*('Diário 3º PA'!$F$4:$F$2000))
+SUMPRODUCT(('Diário 4º PA'!$E$4:$E$2000='Analítico Cx.'!$B67)*('Diário 4º PA'!$B$4:$B$2000&gt;=D$4)*('Diário 4º PA'!$B$4:$B$2000&lt;=EOMONTH(D$4,0))*('Diário 4º PA'!$F$4:$F$2000))</f>
        <v>7995.9600000000009</v>
      </c>
      <c r="E67" s="129">
        <f>SUMPRODUCT(('Diário 1º PA'!$E$4:$E$2011='Analítico Cx.'!$B67)*('Diário 1º PA'!$B$4:$B$2011&gt;=E$4)*('Diário 1º PA'!$B$4:$B$2011&lt;=EOMONTH(E$4,0))*('Diário 1º PA'!$F$4:$F$2011))
+SUMPRODUCT(('Diário 2º PA'!$E$4:$E$1980='Analítico Cx.'!$B67)*('Diário 2º PA'!$B$4:$B$1980&gt;=E$4)*('Diário 2º PA'!$B$4:$B$1980&lt;=EOMONTH(E$4,0))*('Diário 2º PA'!$F$4:$F$1980))
+SUMPRODUCT(('Diário 3º PA'!$E$4:$E$2000='Analítico Cx.'!$B67)*('Diário 3º PA'!$B$4:$B$2000&gt;=E$4)*('Diário 3º PA'!$B$4:$B$2000&lt;=EOMONTH(E$4,0))*('Diário 3º PA'!$F$4:$F$2000))
+SUMPRODUCT(('Diário 4º PA'!$E$4:$E$2000='Analítico Cx.'!$B67)*('Diário 4º PA'!$B$4:$B$2000&gt;=E$4)*('Diário 4º PA'!$B$4:$B$2000&lt;=EOMONTH(E$4,0))*('Diário 4º PA'!$F$4:$F$2000))</f>
        <v>4061.44</v>
      </c>
      <c r="F67" s="129">
        <f>SUMPRODUCT(('Diário 1º PA'!$E$4:$E$2011='Analítico Cx.'!$B67)*('Diário 1º PA'!$B$4:$B$2011&gt;=F$4)*('Diário 1º PA'!$B$4:$B$2011&lt;=EOMONTH(F$4,0))*('Diário 1º PA'!$F$4:$F$2011))
+SUMPRODUCT(('Diário 2º PA'!$E$4:$E$1980='Analítico Cx.'!$B67)*('Diário 2º PA'!$B$4:$B$1980&gt;=F$4)*('Diário 2º PA'!$B$4:$B$1980&lt;=EOMONTH(F$4,0))*('Diário 2º PA'!$F$4:$F$1980))
+SUMPRODUCT(('Diário 3º PA'!$E$4:$E$2000='Analítico Cx.'!$B67)*('Diário 3º PA'!$B$4:$B$2000&gt;=F$4)*('Diário 3º PA'!$B$4:$B$2000&lt;=EOMONTH(F$4,0))*('Diário 3º PA'!$F$4:$F$2000))
+SUMPRODUCT(('Diário 4º PA'!$E$4:$E$2000='Analítico Cx.'!$B67)*('Diário 4º PA'!$B$4:$B$2000&gt;=F$4)*('Diário 4º PA'!$B$4:$B$2000&lt;=EOMONTH(F$4,0))*('Diário 4º PA'!$F$4:$F$2000))</f>
        <v>4251.82</v>
      </c>
      <c r="G67" s="129">
        <f>SUMPRODUCT(('Diário 1º PA'!$E$4:$E$2011='Analítico Cx.'!$B67)*('Diário 1º PA'!$B$4:$B$2011&gt;=G$4)*('Diário 1º PA'!$B$4:$B$2011&lt;=EOMONTH(G$4,0))*('Diário 1º PA'!$F$4:$F$2011))
+SUMPRODUCT(('Diário 2º PA'!$E$4:$E$1980='Analítico Cx.'!$B67)*('Diário 2º PA'!$B$4:$B$1980&gt;=G$4)*('Diário 2º PA'!$B$4:$B$1980&lt;=EOMONTH(G$4,0))*('Diário 2º PA'!$F$4:$F$1980))
+SUMPRODUCT(('Diário 3º PA'!$E$4:$E$2000='Analítico Cx.'!$B67)*('Diário 3º PA'!$B$4:$B$2000&gt;=G$4)*('Diário 3º PA'!$B$4:$B$2000&lt;=EOMONTH(G$4,0))*('Diário 3º PA'!$F$4:$F$2000))
+SUMPRODUCT(('Diário 4º PA'!$E$4:$E$2000='Analítico Cx.'!$B67)*('Diário 4º PA'!$B$4:$B$2000&gt;=G$4)*('Diário 4º PA'!$B$4:$B$2000&lt;=EOMONTH(G$4,0))*('Diário 4º PA'!$F$4:$F$2000))</f>
        <v>0</v>
      </c>
      <c r="H67" s="129">
        <f>SUMPRODUCT(('Diário 1º PA'!$E$4:$E$2011='Analítico Cx.'!$B67)*('Diário 1º PA'!$B$4:$B$2011&gt;=H$4)*('Diário 1º PA'!$B$4:$B$2011&lt;=EOMONTH(H$4,0))*('Diário 1º PA'!$F$4:$F$2011))
+SUMPRODUCT(('Diário 2º PA'!$E$4:$E$1980='Analítico Cx.'!$B67)*('Diário 2º PA'!$B$4:$B$1980&gt;=H$4)*('Diário 2º PA'!$B$4:$B$1980&lt;=EOMONTH(H$4,0))*('Diário 2º PA'!$F$4:$F$1980))
+SUMPRODUCT(('Diário 3º PA'!$E$4:$E$2000='Analítico Cx.'!$B67)*('Diário 3º PA'!$B$4:$B$2000&gt;=H$4)*('Diário 3º PA'!$B$4:$B$2000&lt;=EOMONTH(H$4,0))*('Diário 3º PA'!$F$4:$F$2000))
+SUMPRODUCT(('Diário 4º PA'!$E$4:$E$2000='Analítico Cx.'!$B67)*('Diário 4º PA'!$B$4:$B$2000&gt;=H$4)*('Diário 4º PA'!$B$4:$B$2000&lt;=EOMONTH(H$4,0))*('Diário 4º PA'!$F$4:$F$2000))</f>
        <v>0</v>
      </c>
      <c r="I67" s="129">
        <f>SUMPRODUCT(('Diário 1º PA'!$E$4:$E$2011='Analítico Cx.'!$B67)*('Diário 1º PA'!$B$4:$B$2011&gt;=I$4)*('Diário 1º PA'!$B$4:$B$2011&lt;=EOMONTH(I$4,0))*('Diário 1º PA'!$F$4:$F$2011))
+SUMPRODUCT(('Diário 2º PA'!$E$4:$E$1980='Analítico Cx.'!$B67)*('Diário 2º PA'!$B$4:$B$1980&gt;=I$4)*('Diário 2º PA'!$B$4:$B$1980&lt;=EOMONTH(I$4,0))*('Diário 2º PA'!$F$4:$F$1980))
+SUMPRODUCT(('Diário 3º PA'!$E$4:$E$2000='Analítico Cx.'!$B67)*('Diário 3º PA'!$B$4:$B$2000&gt;=I$4)*('Diário 3º PA'!$B$4:$B$2000&lt;=EOMONTH(I$4,0))*('Diário 3º PA'!$F$4:$F$2000))
+SUMPRODUCT(('Diário 4º PA'!$E$4:$E$2000='Analítico Cx.'!$B67)*('Diário 4º PA'!$B$4:$B$2000&gt;=I$4)*('Diário 4º PA'!$B$4:$B$2000&lt;=EOMONTH(I$4,0))*('Diário 4º PA'!$F$4:$F$2000))</f>
        <v>0</v>
      </c>
      <c r="J67" s="129">
        <f>SUMPRODUCT(('Diário 1º PA'!$E$4:$E$2011='Analítico Cx.'!$B67)*('Diário 1º PA'!$B$4:$B$2011&gt;=J$4)*('Diário 1º PA'!$B$4:$B$2011&lt;=EOMONTH(J$4,0))*('Diário 1º PA'!$F$4:$F$2011))
+SUMPRODUCT(('Diário 2º PA'!$E$4:$E$1980='Analítico Cx.'!$B67)*('Diário 2º PA'!$B$4:$B$1980&gt;=J$4)*('Diário 2º PA'!$B$4:$B$1980&lt;=EOMONTH(J$4,0))*('Diário 2º PA'!$F$4:$F$1980))
+SUMPRODUCT(('Diário 3º PA'!$E$4:$E$2000='Analítico Cx.'!$B67)*('Diário 3º PA'!$B$4:$B$2000&gt;=J$4)*('Diário 3º PA'!$B$4:$B$2000&lt;=EOMONTH(J$4,0))*('Diário 3º PA'!$F$4:$F$2000))
+SUMPRODUCT(('Diário 4º PA'!$E$4:$E$2000='Analítico Cx.'!$B67)*('Diário 4º PA'!$B$4:$B$2000&gt;=J$4)*('Diário 4º PA'!$B$4:$B$2000&lt;=EOMONTH(J$4,0))*('Diário 4º PA'!$F$4:$F$2000))</f>
        <v>0</v>
      </c>
      <c r="K67" s="129">
        <f>SUMPRODUCT(('Diário 1º PA'!$E$4:$E$2011='Analítico Cx.'!$B67)*('Diário 1º PA'!$B$4:$B$2011&gt;=K$4)*('Diário 1º PA'!$B$4:$B$2011&lt;=EOMONTH(K$4,0))*('Diário 1º PA'!$F$4:$F$2011))
+SUMPRODUCT(('Diário 2º PA'!$E$4:$E$1980='Analítico Cx.'!$B67)*('Diário 2º PA'!$B$4:$B$1980&gt;=K$4)*('Diário 2º PA'!$B$4:$B$1980&lt;=EOMONTH(K$4,0))*('Diário 2º PA'!$F$4:$F$1980))
+SUMPRODUCT(('Diário 3º PA'!$E$4:$E$2000='Analítico Cx.'!$B67)*('Diário 3º PA'!$B$4:$B$2000&gt;=K$4)*('Diário 3º PA'!$B$4:$B$2000&lt;=EOMONTH(K$4,0))*('Diário 3º PA'!$F$4:$F$2000))
+SUMPRODUCT(('Diário 4º PA'!$E$4:$E$2000='Analítico Cx.'!$B67)*('Diário 4º PA'!$B$4:$B$2000&gt;=K$4)*('Diário 4º PA'!$B$4:$B$2000&lt;=EOMONTH(K$4,0))*('Diário 4º PA'!$F$4:$F$2000))</f>
        <v>0</v>
      </c>
      <c r="L67" s="129">
        <f>SUMPRODUCT(('Diário 1º PA'!$E$4:$E$2011='Analítico Cx.'!$B67)*('Diário 1º PA'!$B$4:$B$2011&gt;=L$4)*('Diário 1º PA'!$B$4:$B$2011&lt;=EOMONTH(L$4,0))*('Diário 1º PA'!$F$4:$F$2011))
+SUMPRODUCT(('Diário 2º PA'!$E$4:$E$1980='Analítico Cx.'!$B67)*('Diário 2º PA'!$B$4:$B$1980&gt;=L$4)*('Diário 2º PA'!$B$4:$B$1980&lt;=EOMONTH(L$4,0))*('Diário 2º PA'!$F$4:$F$1980))
+SUMPRODUCT(('Diário 3º PA'!$E$4:$E$2000='Analítico Cx.'!$B67)*('Diário 3º PA'!$B$4:$B$2000&gt;=L$4)*('Diário 3º PA'!$B$4:$B$2000&lt;=EOMONTH(L$4,0))*('Diário 3º PA'!$F$4:$F$2000))
+SUMPRODUCT(('Diário 4º PA'!$E$4:$E$2000='Analítico Cx.'!$B67)*('Diário 4º PA'!$B$4:$B$2000&gt;=L$4)*('Diário 4º PA'!$B$4:$B$2000&lt;=EOMONTH(L$4,0))*('Diário 4º PA'!$F$4:$F$2000))</f>
        <v>0</v>
      </c>
      <c r="M67" s="129">
        <f>SUMPRODUCT(('Diário 1º PA'!$E$4:$E$2011='Analítico Cx.'!$B67)*('Diário 1º PA'!$B$4:$B$2011&gt;=M$4)*('Diário 1º PA'!$B$4:$B$2011&lt;=EOMONTH(M$4,0))*('Diário 1º PA'!$F$4:$F$2011))
+SUMPRODUCT(('Diário 2º PA'!$E$4:$E$1980='Analítico Cx.'!$B67)*('Diário 2º PA'!$B$4:$B$1980&gt;=M$4)*('Diário 2º PA'!$B$4:$B$1980&lt;=EOMONTH(M$4,0))*('Diário 2º PA'!$F$4:$F$1980))
+SUMPRODUCT(('Diário 3º PA'!$E$4:$E$2000='Analítico Cx.'!$B67)*('Diário 3º PA'!$B$4:$B$2000&gt;=M$4)*('Diário 3º PA'!$B$4:$B$2000&lt;=EOMONTH(M$4,0))*('Diário 3º PA'!$F$4:$F$2000))
+SUMPRODUCT(('Diário 4º PA'!$E$4:$E$2000='Analítico Cx.'!$B67)*('Diário 4º PA'!$B$4:$B$2000&gt;=M$4)*('Diário 4º PA'!$B$4:$B$2000&lt;=EOMONTH(M$4,0))*('Diário 4º PA'!$F$4:$F$2000))</f>
        <v>0</v>
      </c>
      <c r="N67" s="129">
        <f>SUMPRODUCT(('Diário 1º PA'!$E$4:$E$2011='Analítico Cx.'!$B67)*('Diário 1º PA'!$B$4:$B$2011&gt;=N$4)*('Diário 1º PA'!$B$4:$B$2011&lt;=EOMONTH(N$4,0))*('Diário 1º PA'!$F$4:$F$2011))
+SUMPRODUCT(('Diário 2º PA'!$E$4:$E$1980='Analítico Cx.'!$B67)*('Diário 2º PA'!$B$4:$B$1980&gt;=N$4)*('Diário 2º PA'!$B$4:$B$1980&lt;=EOMONTH(N$4,0))*('Diário 2º PA'!$F$4:$F$1980))
+SUMPRODUCT(('Diário 3º PA'!$E$4:$E$2000='Analítico Cx.'!$B67)*('Diário 3º PA'!$B$4:$B$2000&gt;=N$4)*('Diário 3º PA'!$B$4:$B$2000&lt;=EOMONTH(N$4,0))*('Diário 3º PA'!$F$4:$F$2000))
+SUMPRODUCT(('Diário 4º PA'!$E$4:$E$2000='Analítico Cx.'!$B67)*('Diário 4º PA'!$B$4:$B$2000&gt;=N$4)*('Diário 4º PA'!$B$4:$B$2000&lt;=EOMONTH(N$4,0))*('Diário 4º PA'!$F$4:$F$2000))</f>
        <v>0</v>
      </c>
      <c r="O67" s="179">
        <f t="shared" si="19"/>
        <v>16309.220000000001</v>
      </c>
      <c r="P67" s="180">
        <f t="shared" si="20"/>
        <v>1.6288303293883648E-3</v>
      </c>
      <c r="Q67" s="154"/>
      <c r="R67" s="154"/>
      <c r="S67" s="154"/>
      <c r="T67" s="154"/>
      <c r="U67" s="154"/>
      <c r="V67" s="154"/>
      <c r="W67" s="154"/>
      <c r="X67" s="154"/>
      <c r="Y67" s="154"/>
      <c r="Z67" s="154"/>
    </row>
    <row r="68" spans="1:26" ht="23.25" customHeight="1" x14ac:dyDescent="0.2">
      <c r="A68" s="199" t="s">
        <v>234</v>
      </c>
      <c r="B68" s="63" t="s">
        <v>235</v>
      </c>
      <c r="C68" s="129">
        <f>SUMPRODUCT(('Diário 1º PA'!$E$4:$E$2011='Analítico Cx.'!$B68)*('Diário 1º PA'!$B$4:$B$2011&gt;=C$4)*('Diário 1º PA'!$B$4:$B$2011&lt;=EOMONTH(C$4,0))*('Diário 1º PA'!$F$4:$F$2011))
+SUMPRODUCT(('Diário 2º PA'!$E$4:$E$1980='Analítico Cx.'!$B68)*('Diário 2º PA'!$B$4:$B$1980&gt;=C$4)*('Diário 2º PA'!$B$4:$B$1980&lt;=EOMONTH(C$4,0))*('Diário 2º PA'!$F$4:$F$1980))
+SUMPRODUCT(('Diário 3º PA'!$E$4:$E$2000='Analítico Cx.'!$B68)*('Diário 3º PA'!$B$4:$B$2000&gt;=C$4)*('Diário 3º PA'!$B$4:$B$2000&lt;=EOMONTH(C$4,0))*('Diário 3º PA'!$F$4:$F$2000))
+SUMPRODUCT(('Diário 4º PA'!$E$4:$E$2000='Analítico Cx.'!$B68)*('Diário 4º PA'!$B$4:$B$2000&gt;=C$4)*('Diário 4º PA'!$B$4:$B$2000&lt;=EOMONTH(C$4,0))*('Diário 4º PA'!$F$4:$F$2000))</f>
        <v>129.9</v>
      </c>
      <c r="D68" s="129">
        <f>SUMPRODUCT(('Diário 1º PA'!$E$4:$E$2011='Analítico Cx.'!$B68)*('Diário 1º PA'!$B$4:$B$2011&gt;=D$4)*('Diário 1º PA'!$B$4:$B$2011&lt;=EOMONTH(D$4,0))*('Diário 1º PA'!$F$4:$F$2011))
+SUMPRODUCT(('Diário 2º PA'!$E$4:$E$1980='Analítico Cx.'!$B68)*('Diário 2º PA'!$B$4:$B$1980&gt;=D$4)*('Diário 2º PA'!$B$4:$B$1980&lt;=EOMONTH(D$4,0))*('Diário 2º PA'!$F$4:$F$1980))
+SUMPRODUCT(('Diário 3º PA'!$E$4:$E$2000='Analítico Cx.'!$B68)*('Diário 3º PA'!$B$4:$B$2000&gt;=D$4)*('Diário 3º PA'!$B$4:$B$2000&lt;=EOMONTH(D$4,0))*('Diário 3º PA'!$F$4:$F$2000))
+SUMPRODUCT(('Diário 4º PA'!$E$4:$E$2000='Analítico Cx.'!$B68)*('Diário 4º PA'!$B$4:$B$2000&gt;=D$4)*('Diário 4º PA'!$B$4:$B$2000&lt;=EOMONTH(D$4,0))*('Diário 4º PA'!$F$4:$F$2000))</f>
        <v>2866.1600000000003</v>
      </c>
      <c r="E68" s="129">
        <f>SUMPRODUCT(('Diário 1º PA'!$E$4:$E$2011='Analítico Cx.'!$B68)*('Diário 1º PA'!$B$4:$B$2011&gt;=E$4)*('Diário 1º PA'!$B$4:$B$2011&lt;=EOMONTH(E$4,0))*('Diário 1º PA'!$F$4:$F$2011))
+SUMPRODUCT(('Diário 2º PA'!$E$4:$E$1980='Analítico Cx.'!$B68)*('Diário 2º PA'!$B$4:$B$1980&gt;=E$4)*('Diário 2º PA'!$B$4:$B$1980&lt;=EOMONTH(E$4,0))*('Diário 2º PA'!$F$4:$F$1980))
+SUMPRODUCT(('Diário 3º PA'!$E$4:$E$2000='Analítico Cx.'!$B68)*('Diário 3º PA'!$B$4:$B$2000&gt;=E$4)*('Diário 3º PA'!$B$4:$B$2000&lt;=EOMONTH(E$4,0))*('Diário 3º PA'!$F$4:$F$2000))
+SUMPRODUCT(('Diário 4º PA'!$E$4:$E$2000='Analítico Cx.'!$B68)*('Diário 4º PA'!$B$4:$B$2000&gt;=E$4)*('Diário 4º PA'!$B$4:$B$2000&lt;=EOMONTH(E$4,0))*('Diário 4º PA'!$F$4:$F$2000))</f>
        <v>2673.6799999999994</v>
      </c>
      <c r="F68" s="129">
        <f>SUMPRODUCT(('Diário 1º PA'!$E$4:$E$2011='Analítico Cx.'!$B68)*('Diário 1º PA'!$B$4:$B$2011&gt;=F$4)*('Diário 1º PA'!$B$4:$B$2011&lt;=EOMONTH(F$4,0))*('Diário 1º PA'!$F$4:$F$2011))
+SUMPRODUCT(('Diário 2º PA'!$E$4:$E$1980='Analítico Cx.'!$B68)*('Diário 2º PA'!$B$4:$B$1980&gt;=F$4)*('Diário 2º PA'!$B$4:$B$1980&lt;=EOMONTH(F$4,0))*('Diário 2º PA'!$F$4:$F$1980))
+SUMPRODUCT(('Diário 3º PA'!$E$4:$E$2000='Analítico Cx.'!$B68)*('Diário 3º PA'!$B$4:$B$2000&gt;=F$4)*('Diário 3º PA'!$B$4:$B$2000&lt;=EOMONTH(F$4,0))*('Diário 3º PA'!$F$4:$F$2000))
+SUMPRODUCT(('Diário 4º PA'!$E$4:$E$2000='Analítico Cx.'!$B68)*('Diário 4º PA'!$B$4:$B$2000&gt;=F$4)*('Diário 4º PA'!$B$4:$B$2000&lt;=EOMONTH(F$4,0))*('Diário 4º PA'!$F$4:$F$2000))</f>
        <v>2538.7099999999996</v>
      </c>
      <c r="G68" s="129">
        <f>SUMPRODUCT(('Diário 1º PA'!$E$4:$E$2011='Analítico Cx.'!$B68)*('Diário 1º PA'!$B$4:$B$2011&gt;=G$4)*('Diário 1º PA'!$B$4:$B$2011&lt;=EOMONTH(G$4,0))*('Diário 1º PA'!$F$4:$F$2011))
+SUMPRODUCT(('Diário 2º PA'!$E$4:$E$1980='Analítico Cx.'!$B68)*('Diário 2º PA'!$B$4:$B$1980&gt;=G$4)*('Diário 2º PA'!$B$4:$B$1980&lt;=EOMONTH(G$4,0))*('Diário 2º PA'!$F$4:$F$1980))
+SUMPRODUCT(('Diário 3º PA'!$E$4:$E$2000='Analítico Cx.'!$B68)*('Diário 3º PA'!$B$4:$B$2000&gt;=G$4)*('Diário 3º PA'!$B$4:$B$2000&lt;=EOMONTH(G$4,0))*('Diário 3º PA'!$F$4:$F$2000))
+SUMPRODUCT(('Diário 4º PA'!$E$4:$E$2000='Analítico Cx.'!$B68)*('Diário 4º PA'!$B$4:$B$2000&gt;=G$4)*('Diário 4º PA'!$B$4:$B$2000&lt;=EOMONTH(G$4,0))*('Diário 4º PA'!$F$4:$F$2000))</f>
        <v>0</v>
      </c>
      <c r="H68" s="129">
        <f>SUMPRODUCT(('Diário 1º PA'!$E$4:$E$2011='Analítico Cx.'!$B68)*('Diário 1º PA'!$B$4:$B$2011&gt;=H$4)*('Diário 1º PA'!$B$4:$B$2011&lt;=EOMONTH(H$4,0))*('Diário 1º PA'!$F$4:$F$2011))
+SUMPRODUCT(('Diário 2º PA'!$E$4:$E$1980='Analítico Cx.'!$B68)*('Diário 2º PA'!$B$4:$B$1980&gt;=H$4)*('Diário 2º PA'!$B$4:$B$1980&lt;=EOMONTH(H$4,0))*('Diário 2º PA'!$F$4:$F$1980))
+SUMPRODUCT(('Diário 3º PA'!$E$4:$E$2000='Analítico Cx.'!$B68)*('Diário 3º PA'!$B$4:$B$2000&gt;=H$4)*('Diário 3º PA'!$B$4:$B$2000&lt;=EOMONTH(H$4,0))*('Diário 3º PA'!$F$4:$F$2000))
+SUMPRODUCT(('Diário 4º PA'!$E$4:$E$2000='Analítico Cx.'!$B68)*('Diário 4º PA'!$B$4:$B$2000&gt;=H$4)*('Diário 4º PA'!$B$4:$B$2000&lt;=EOMONTH(H$4,0))*('Diário 4º PA'!$F$4:$F$2000))</f>
        <v>0</v>
      </c>
      <c r="I68" s="129">
        <f>SUMPRODUCT(('Diário 1º PA'!$E$4:$E$2011='Analítico Cx.'!$B68)*('Diário 1º PA'!$B$4:$B$2011&gt;=I$4)*('Diário 1º PA'!$B$4:$B$2011&lt;=EOMONTH(I$4,0))*('Diário 1º PA'!$F$4:$F$2011))
+SUMPRODUCT(('Diário 2º PA'!$E$4:$E$1980='Analítico Cx.'!$B68)*('Diário 2º PA'!$B$4:$B$1980&gt;=I$4)*('Diário 2º PA'!$B$4:$B$1980&lt;=EOMONTH(I$4,0))*('Diário 2º PA'!$F$4:$F$1980))
+SUMPRODUCT(('Diário 3º PA'!$E$4:$E$2000='Analítico Cx.'!$B68)*('Diário 3º PA'!$B$4:$B$2000&gt;=I$4)*('Diário 3º PA'!$B$4:$B$2000&lt;=EOMONTH(I$4,0))*('Diário 3º PA'!$F$4:$F$2000))
+SUMPRODUCT(('Diário 4º PA'!$E$4:$E$2000='Analítico Cx.'!$B68)*('Diário 4º PA'!$B$4:$B$2000&gt;=I$4)*('Diário 4º PA'!$B$4:$B$2000&lt;=EOMONTH(I$4,0))*('Diário 4º PA'!$F$4:$F$2000))</f>
        <v>0</v>
      </c>
      <c r="J68" s="129">
        <f>SUMPRODUCT(('Diário 1º PA'!$E$4:$E$2011='Analítico Cx.'!$B68)*('Diário 1º PA'!$B$4:$B$2011&gt;=J$4)*('Diário 1º PA'!$B$4:$B$2011&lt;=EOMONTH(J$4,0))*('Diário 1º PA'!$F$4:$F$2011))
+SUMPRODUCT(('Diário 2º PA'!$E$4:$E$1980='Analítico Cx.'!$B68)*('Diário 2º PA'!$B$4:$B$1980&gt;=J$4)*('Diário 2º PA'!$B$4:$B$1980&lt;=EOMONTH(J$4,0))*('Diário 2º PA'!$F$4:$F$1980))
+SUMPRODUCT(('Diário 3º PA'!$E$4:$E$2000='Analítico Cx.'!$B68)*('Diário 3º PA'!$B$4:$B$2000&gt;=J$4)*('Diário 3º PA'!$B$4:$B$2000&lt;=EOMONTH(J$4,0))*('Diário 3º PA'!$F$4:$F$2000))
+SUMPRODUCT(('Diário 4º PA'!$E$4:$E$2000='Analítico Cx.'!$B68)*('Diário 4º PA'!$B$4:$B$2000&gt;=J$4)*('Diário 4º PA'!$B$4:$B$2000&lt;=EOMONTH(J$4,0))*('Diário 4º PA'!$F$4:$F$2000))</f>
        <v>0</v>
      </c>
      <c r="K68" s="129">
        <f>SUMPRODUCT(('Diário 1º PA'!$E$4:$E$2011='Analítico Cx.'!$B68)*('Diário 1º PA'!$B$4:$B$2011&gt;=K$4)*('Diário 1º PA'!$B$4:$B$2011&lt;=EOMONTH(K$4,0))*('Diário 1º PA'!$F$4:$F$2011))
+SUMPRODUCT(('Diário 2º PA'!$E$4:$E$1980='Analítico Cx.'!$B68)*('Diário 2º PA'!$B$4:$B$1980&gt;=K$4)*('Diário 2º PA'!$B$4:$B$1980&lt;=EOMONTH(K$4,0))*('Diário 2º PA'!$F$4:$F$1980))
+SUMPRODUCT(('Diário 3º PA'!$E$4:$E$2000='Analítico Cx.'!$B68)*('Diário 3º PA'!$B$4:$B$2000&gt;=K$4)*('Diário 3º PA'!$B$4:$B$2000&lt;=EOMONTH(K$4,0))*('Diário 3º PA'!$F$4:$F$2000))
+SUMPRODUCT(('Diário 4º PA'!$E$4:$E$2000='Analítico Cx.'!$B68)*('Diário 4º PA'!$B$4:$B$2000&gt;=K$4)*('Diário 4º PA'!$B$4:$B$2000&lt;=EOMONTH(K$4,0))*('Diário 4º PA'!$F$4:$F$2000))</f>
        <v>0</v>
      </c>
      <c r="L68" s="129">
        <f>SUMPRODUCT(('Diário 1º PA'!$E$4:$E$2011='Analítico Cx.'!$B68)*('Diário 1º PA'!$B$4:$B$2011&gt;=L$4)*('Diário 1º PA'!$B$4:$B$2011&lt;=EOMONTH(L$4,0))*('Diário 1º PA'!$F$4:$F$2011))
+SUMPRODUCT(('Diário 2º PA'!$E$4:$E$1980='Analítico Cx.'!$B68)*('Diário 2º PA'!$B$4:$B$1980&gt;=L$4)*('Diário 2º PA'!$B$4:$B$1980&lt;=EOMONTH(L$4,0))*('Diário 2º PA'!$F$4:$F$1980))
+SUMPRODUCT(('Diário 3º PA'!$E$4:$E$2000='Analítico Cx.'!$B68)*('Diário 3º PA'!$B$4:$B$2000&gt;=L$4)*('Diário 3º PA'!$B$4:$B$2000&lt;=EOMONTH(L$4,0))*('Diário 3º PA'!$F$4:$F$2000))
+SUMPRODUCT(('Diário 4º PA'!$E$4:$E$2000='Analítico Cx.'!$B68)*('Diário 4º PA'!$B$4:$B$2000&gt;=L$4)*('Diário 4º PA'!$B$4:$B$2000&lt;=EOMONTH(L$4,0))*('Diário 4º PA'!$F$4:$F$2000))</f>
        <v>0</v>
      </c>
      <c r="M68" s="129">
        <f>SUMPRODUCT(('Diário 1º PA'!$E$4:$E$2011='Analítico Cx.'!$B68)*('Diário 1º PA'!$B$4:$B$2011&gt;=M$4)*('Diário 1º PA'!$B$4:$B$2011&lt;=EOMONTH(M$4,0))*('Diário 1º PA'!$F$4:$F$2011))
+SUMPRODUCT(('Diário 2º PA'!$E$4:$E$1980='Analítico Cx.'!$B68)*('Diário 2º PA'!$B$4:$B$1980&gt;=M$4)*('Diário 2º PA'!$B$4:$B$1980&lt;=EOMONTH(M$4,0))*('Diário 2º PA'!$F$4:$F$1980))
+SUMPRODUCT(('Diário 3º PA'!$E$4:$E$2000='Analítico Cx.'!$B68)*('Diário 3º PA'!$B$4:$B$2000&gt;=M$4)*('Diário 3º PA'!$B$4:$B$2000&lt;=EOMONTH(M$4,0))*('Diário 3º PA'!$F$4:$F$2000))
+SUMPRODUCT(('Diário 4º PA'!$E$4:$E$2000='Analítico Cx.'!$B68)*('Diário 4º PA'!$B$4:$B$2000&gt;=M$4)*('Diário 4º PA'!$B$4:$B$2000&lt;=EOMONTH(M$4,0))*('Diário 4º PA'!$F$4:$F$2000))</f>
        <v>0</v>
      </c>
      <c r="N68" s="129">
        <f>SUMPRODUCT(('Diário 1º PA'!$E$4:$E$2011='Analítico Cx.'!$B68)*('Diário 1º PA'!$B$4:$B$2011&gt;=N$4)*('Diário 1º PA'!$B$4:$B$2011&lt;=EOMONTH(N$4,0))*('Diário 1º PA'!$F$4:$F$2011))
+SUMPRODUCT(('Diário 2º PA'!$E$4:$E$1980='Analítico Cx.'!$B68)*('Diário 2º PA'!$B$4:$B$1980&gt;=N$4)*('Diário 2º PA'!$B$4:$B$1980&lt;=EOMONTH(N$4,0))*('Diário 2º PA'!$F$4:$F$1980))
+SUMPRODUCT(('Diário 3º PA'!$E$4:$E$2000='Analítico Cx.'!$B68)*('Diário 3º PA'!$B$4:$B$2000&gt;=N$4)*('Diário 3º PA'!$B$4:$B$2000&lt;=EOMONTH(N$4,0))*('Diário 3º PA'!$F$4:$F$2000))
+SUMPRODUCT(('Diário 4º PA'!$E$4:$E$2000='Analítico Cx.'!$B68)*('Diário 4º PA'!$B$4:$B$2000&gt;=N$4)*('Diário 4º PA'!$B$4:$B$2000&lt;=EOMONTH(N$4,0))*('Diário 4º PA'!$F$4:$F$2000))</f>
        <v>0</v>
      </c>
      <c r="O68" s="179">
        <f t="shared" si="19"/>
        <v>8208.4499999999989</v>
      </c>
      <c r="P68" s="180">
        <f t="shared" si="20"/>
        <v>8.1979225967078256E-4</v>
      </c>
      <c r="Q68" s="154"/>
      <c r="R68" s="154"/>
      <c r="S68" s="154"/>
      <c r="T68" s="154"/>
      <c r="U68" s="154"/>
      <c r="V68" s="154"/>
      <c r="W68" s="154"/>
      <c r="X68" s="154"/>
      <c r="Y68" s="154"/>
      <c r="Z68" s="154"/>
    </row>
    <row r="69" spans="1:26" ht="23.25" customHeight="1" x14ac:dyDescent="0.2">
      <c r="A69" s="199" t="s">
        <v>236</v>
      </c>
      <c r="B69" s="63" t="s">
        <v>237</v>
      </c>
      <c r="C69" s="129">
        <f>SUMPRODUCT(('Diário 1º PA'!$E$4:$E$2011='Analítico Cx.'!$B69)*('Diário 1º PA'!$B$4:$B$2011&gt;=C$4)*('Diário 1º PA'!$B$4:$B$2011&lt;=EOMONTH(C$4,0))*('Diário 1º PA'!$F$4:$F$2011))
+SUMPRODUCT(('Diário 2º PA'!$E$4:$E$1980='Analítico Cx.'!$B69)*('Diário 2º PA'!$B$4:$B$1980&gt;=C$4)*('Diário 2º PA'!$B$4:$B$1980&lt;=EOMONTH(C$4,0))*('Diário 2º PA'!$F$4:$F$1980))
+SUMPRODUCT(('Diário 3º PA'!$E$4:$E$2000='Analítico Cx.'!$B69)*('Diário 3º PA'!$B$4:$B$2000&gt;=C$4)*('Diário 3º PA'!$B$4:$B$2000&lt;=EOMONTH(C$4,0))*('Diário 3º PA'!$F$4:$F$2000))
+SUMPRODUCT(('Diário 4º PA'!$E$4:$E$2000='Analítico Cx.'!$B69)*('Diário 4º PA'!$B$4:$B$2000&gt;=C$4)*('Diário 4º PA'!$B$4:$B$2000&lt;=EOMONTH(C$4,0))*('Diário 4º PA'!$F$4:$F$2000))</f>
        <v>594.16999999999996</v>
      </c>
      <c r="D69" s="129">
        <f>SUMPRODUCT(('Diário 1º PA'!$E$4:$E$2011='Analítico Cx.'!$B69)*('Diário 1º PA'!$B$4:$B$2011&gt;=D$4)*('Diário 1º PA'!$B$4:$B$2011&lt;=EOMONTH(D$4,0))*('Diário 1º PA'!$F$4:$F$2011))
+SUMPRODUCT(('Diário 2º PA'!$E$4:$E$1980='Analítico Cx.'!$B69)*('Diário 2º PA'!$B$4:$B$1980&gt;=D$4)*('Diário 2º PA'!$B$4:$B$1980&lt;=EOMONTH(D$4,0))*('Diário 2º PA'!$F$4:$F$1980))
+SUMPRODUCT(('Diário 3º PA'!$E$4:$E$2000='Analítico Cx.'!$B69)*('Diário 3º PA'!$B$4:$B$2000&gt;=D$4)*('Diário 3º PA'!$B$4:$B$2000&lt;=EOMONTH(D$4,0))*('Diário 3º PA'!$F$4:$F$2000))
+SUMPRODUCT(('Diário 4º PA'!$E$4:$E$2000='Analítico Cx.'!$B69)*('Diário 4º PA'!$B$4:$B$2000&gt;=D$4)*('Diário 4º PA'!$B$4:$B$2000&lt;=EOMONTH(D$4,0))*('Diário 4º PA'!$F$4:$F$2000))</f>
        <v>0</v>
      </c>
      <c r="E69" s="129">
        <f>SUMPRODUCT(('Diário 1º PA'!$E$4:$E$2011='Analítico Cx.'!$B69)*('Diário 1º PA'!$B$4:$B$2011&gt;=E$4)*('Diário 1º PA'!$B$4:$B$2011&lt;=EOMONTH(E$4,0))*('Diário 1º PA'!$F$4:$F$2011))
+SUMPRODUCT(('Diário 2º PA'!$E$4:$E$1980='Analítico Cx.'!$B69)*('Diário 2º PA'!$B$4:$B$1980&gt;=E$4)*('Diário 2º PA'!$B$4:$B$1980&lt;=EOMONTH(E$4,0))*('Diário 2º PA'!$F$4:$F$1980))
+SUMPRODUCT(('Diário 3º PA'!$E$4:$E$2000='Analítico Cx.'!$B69)*('Diário 3º PA'!$B$4:$B$2000&gt;=E$4)*('Diário 3º PA'!$B$4:$B$2000&lt;=EOMONTH(E$4,0))*('Diário 3º PA'!$F$4:$F$2000))
+SUMPRODUCT(('Diário 4º PA'!$E$4:$E$2000='Analítico Cx.'!$B69)*('Diário 4º PA'!$B$4:$B$2000&gt;=E$4)*('Diário 4º PA'!$B$4:$B$2000&lt;=EOMONTH(E$4,0))*('Diário 4º PA'!$F$4:$F$2000))</f>
        <v>0</v>
      </c>
      <c r="F69" s="129">
        <f>SUMPRODUCT(('Diário 1º PA'!$E$4:$E$2011='Analítico Cx.'!$B69)*('Diário 1º PA'!$B$4:$B$2011&gt;=F$4)*('Diário 1º PA'!$B$4:$B$2011&lt;=EOMONTH(F$4,0))*('Diário 1º PA'!$F$4:$F$2011))
+SUMPRODUCT(('Diário 2º PA'!$E$4:$E$1980='Analítico Cx.'!$B69)*('Diário 2º PA'!$B$4:$B$1980&gt;=F$4)*('Diário 2º PA'!$B$4:$B$1980&lt;=EOMONTH(F$4,0))*('Diário 2º PA'!$F$4:$F$1980))
+SUMPRODUCT(('Diário 3º PA'!$E$4:$E$2000='Analítico Cx.'!$B69)*('Diário 3º PA'!$B$4:$B$2000&gt;=F$4)*('Diário 3º PA'!$B$4:$B$2000&lt;=EOMONTH(F$4,0))*('Diário 3º PA'!$F$4:$F$2000))
+SUMPRODUCT(('Diário 4º PA'!$E$4:$E$2000='Analítico Cx.'!$B69)*('Diário 4º PA'!$B$4:$B$2000&gt;=F$4)*('Diário 4º PA'!$B$4:$B$2000&lt;=EOMONTH(F$4,0))*('Diário 4º PA'!$F$4:$F$2000))</f>
        <v>0</v>
      </c>
      <c r="G69" s="129">
        <f>SUMPRODUCT(('Diário 1º PA'!$E$4:$E$2011='Analítico Cx.'!$B69)*('Diário 1º PA'!$B$4:$B$2011&gt;=G$4)*('Diário 1º PA'!$B$4:$B$2011&lt;=EOMONTH(G$4,0))*('Diário 1º PA'!$F$4:$F$2011))
+SUMPRODUCT(('Diário 2º PA'!$E$4:$E$1980='Analítico Cx.'!$B69)*('Diário 2º PA'!$B$4:$B$1980&gt;=G$4)*('Diário 2º PA'!$B$4:$B$1980&lt;=EOMONTH(G$4,0))*('Diário 2º PA'!$F$4:$F$1980))
+SUMPRODUCT(('Diário 3º PA'!$E$4:$E$2000='Analítico Cx.'!$B69)*('Diário 3º PA'!$B$4:$B$2000&gt;=G$4)*('Diário 3º PA'!$B$4:$B$2000&lt;=EOMONTH(G$4,0))*('Diário 3º PA'!$F$4:$F$2000))
+SUMPRODUCT(('Diário 4º PA'!$E$4:$E$2000='Analítico Cx.'!$B69)*('Diário 4º PA'!$B$4:$B$2000&gt;=G$4)*('Diário 4º PA'!$B$4:$B$2000&lt;=EOMONTH(G$4,0))*('Diário 4º PA'!$F$4:$F$2000))</f>
        <v>0</v>
      </c>
      <c r="H69" s="129">
        <f>SUMPRODUCT(('Diário 1º PA'!$E$4:$E$2011='Analítico Cx.'!$B69)*('Diário 1º PA'!$B$4:$B$2011&gt;=H$4)*('Diário 1º PA'!$B$4:$B$2011&lt;=EOMONTH(H$4,0))*('Diário 1º PA'!$F$4:$F$2011))
+SUMPRODUCT(('Diário 2º PA'!$E$4:$E$1980='Analítico Cx.'!$B69)*('Diário 2º PA'!$B$4:$B$1980&gt;=H$4)*('Diário 2º PA'!$B$4:$B$1980&lt;=EOMONTH(H$4,0))*('Diário 2º PA'!$F$4:$F$1980))
+SUMPRODUCT(('Diário 3º PA'!$E$4:$E$2000='Analítico Cx.'!$B69)*('Diário 3º PA'!$B$4:$B$2000&gt;=H$4)*('Diário 3º PA'!$B$4:$B$2000&lt;=EOMONTH(H$4,0))*('Diário 3º PA'!$F$4:$F$2000))
+SUMPRODUCT(('Diário 4º PA'!$E$4:$E$2000='Analítico Cx.'!$B69)*('Diário 4º PA'!$B$4:$B$2000&gt;=H$4)*('Diário 4º PA'!$B$4:$B$2000&lt;=EOMONTH(H$4,0))*('Diário 4º PA'!$F$4:$F$2000))</f>
        <v>0</v>
      </c>
      <c r="I69" s="129">
        <f>SUMPRODUCT(('Diário 1º PA'!$E$4:$E$2011='Analítico Cx.'!$B69)*('Diário 1º PA'!$B$4:$B$2011&gt;=I$4)*('Diário 1º PA'!$B$4:$B$2011&lt;=EOMONTH(I$4,0))*('Diário 1º PA'!$F$4:$F$2011))
+SUMPRODUCT(('Diário 2º PA'!$E$4:$E$1980='Analítico Cx.'!$B69)*('Diário 2º PA'!$B$4:$B$1980&gt;=I$4)*('Diário 2º PA'!$B$4:$B$1980&lt;=EOMONTH(I$4,0))*('Diário 2º PA'!$F$4:$F$1980))
+SUMPRODUCT(('Diário 3º PA'!$E$4:$E$2000='Analítico Cx.'!$B69)*('Diário 3º PA'!$B$4:$B$2000&gt;=I$4)*('Diário 3º PA'!$B$4:$B$2000&lt;=EOMONTH(I$4,0))*('Diário 3º PA'!$F$4:$F$2000))
+SUMPRODUCT(('Diário 4º PA'!$E$4:$E$2000='Analítico Cx.'!$B69)*('Diário 4º PA'!$B$4:$B$2000&gt;=I$4)*('Diário 4º PA'!$B$4:$B$2000&lt;=EOMONTH(I$4,0))*('Diário 4º PA'!$F$4:$F$2000))</f>
        <v>0</v>
      </c>
      <c r="J69" s="129">
        <f>SUMPRODUCT(('Diário 1º PA'!$E$4:$E$2011='Analítico Cx.'!$B69)*('Diário 1º PA'!$B$4:$B$2011&gt;=J$4)*('Diário 1º PA'!$B$4:$B$2011&lt;=EOMONTH(J$4,0))*('Diário 1º PA'!$F$4:$F$2011))
+SUMPRODUCT(('Diário 2º PA'!$E$4:$E$1980='Analítico Cx.'!$B69)*('Diário 2º PA'!$B$4:$B$1980&gt;=J$4)*('Diário 2º PA'!$B$4:$B$1980&lt;=EOMONTH(J$4,0))*('Diário 2º PA'!$F$4:$F$1980))
+SUMPRODUCT(('Diário 3º PA'!$E$4:$E$2000='Analítico Cx.'!$B69)*('Diário 3º PA'!$B$4:$B$2000&gt;=J$4)*('Diário 3º PA'!$B$4:$B$2000&lt;=EOMONTH(J$4,0))*('Diário 3º PA'!$F$4:$F$2000))
+SUMPRODUCT(('Diário 4º PA'!$E$4:$E$2000='Analítico Cx.'!$B69)*('Diário 4º PA'!$B$4:$B$2000&gt;=J$4)*('Diário 4º PA'!$B$4:$B$2000&lt;=EOMONTH(J$4,0))*('Diário 4º PA'!$F$4:$F$2000))</f>
        <v>0</v>
      </c>
      <c r="K69" s="129">
        <f>SUMPRODUCT(('Diário 1º PA'!$E$4:$E$2011='Analítico Cx.'!$B69)*('Diário 1º PA'!$B$4:$B$2011&gt;=K$4)*('Diário 1º PA'!$B$4:$B$2011&lt;=EOMONTH(K$4,0))*('Diário 1º PA'!$F$4:$F$2011))
+SUMPRODUCT(('Diário 2º PA'!$E$4:$E$1980='Analítico Cx.'!$B69)*('Diário 2º PA'!$B$4:$B$1980&gt;=K$4)*('Diário 2º PA'!$B$4:$B$1980&lt;=EOMONTH(K$4,0))*('Diário 2º PA'!$F$4:$F$1980))
+SUMPRODUCT(('Diário 3º PA'!$E$4:$E$2000='Analítico Cx.'!$B69)*('Diário 3º PA'!$B$4:$B$2000&gt;=K$4)*('Diário 3º PA'!$B$4:$B$2000&lt;=EOMONTH(K$4,0))*('Diário 3º PA'!$F$4:$F$2000))
+SUMPRODUCT(('Diário 4º PA'!$E$4:$E$2000='Analítico Cx.'!$B69)*('Diário 4º PA'!$B$4:$B$2000&gt;=K$4)*('Diário 4º PA'!$B$4:$B$2000&lt;=EOMONTH(K$4,0))*('Diário 4º PA'!$F$4:$F$2000))</f>
        <v>0</v>
      </c>
      <c r="L69" s="129">
        <f>SUMPRODUCT(('Diário 1º PA'!$E$4:$E$2011='Analítico Cx.'!$B69)*('Diário 1º PA'!$B$4:$B$2011&gt;=L$4)*('Diário 1º PA'!$B$4:$B$2011&lt;=EOMONTH(L$4,0))*('Diário 1º PA'!$F$4:$F$2011))
+SUMPRODUCT(('Diário 2º PA'!$E$4:$E$1980='Analítico Cx.'!$B69)*('Diário 2º PA'!$B$4:$B$1980&gt;=L$4)*('Diário 2º PA'!$B$4:$B$1980&lt;=EOMONTH(L$4,0))*('Diário 2º PA'!$F$4:$F$1980))
+SUMPRODUCT(('Diário 3º PA'!$E$4:$E$2000='Analítico Cx.'!$B69)*('Diário 3º PA'!$B$4:$B$2000&gt;=L$4)*('Diário 3º PA'!$B$4:$B$2000&lt;=EOMONTH(L$4,0))*('Diário 3º PA'!$F$4:$F$2000))
+SUMPRODUCT(('Diário 4º PA'!$E$4:$E$2000='Analítico Cx.'!$B69)*('Diário 4º PA'!$B$4:$B$2000&gt;=L$4)*('Diário 4º PA'!$B$4:$B$2000&lt;=EOMONTH(L$4,0))*('Diário 4º PA'!$F$4:$F$2000))</f>
        <v>0</v>
      </c>
      <c r="M69" s="129">
        <f>SUMPRODUCT(('Diário 1º PA'!$E$4:$E$2011='Analítico Cx.'!$B69)*('Diário 1º PA'!$B$4:$B$2011&gt;=M$4)*('Diário 1º PA'!$B$4:$B$2011&lt;=EOMONTH(M$4,0))*('Diário 1º PA'!$F$4:$F$2011))
+SUMPRODUCT(('Diário 2º PA'!$E$4:$E$1980='Analítico Cx.'!$B69)*('Diário 2º PA'!$B$4:$B$1980&gt;=M$4)*('Diário 2º PA'!$B$4:$B$1980&lt;=EOMONTH(M$4,0))*('Diário 2º PA'!$F$4:$F$1980))
+SUMPRODUCT(('Diário 3º PA'!$E$4:$E$2000='Analítico Cx.'!$B69)*('Diário 3º PA'!$B$4:$B$2000&gt;=M$4)*('Diário 3º PA'!$B$4:$B$2000&lt;=EOMONTH(M$4,0))*('Diário 3º PA'!$F$4:$F$2000))
+SUMPRODUCT(('Diário 4º PA'!$E$4:$E$2000='Analítico Cx.'!$B69)*('Diário 4º PA'!$B$4:$B$2000&gt;=M$4)*('Diário 4º PA'!$B$4:$B$2000&lt;=EOMONTH(M$4,0))*('Diário 4º PA'!$F$4:$F$2000))</f>
        <v>0</v>
      </c>
      <c r="N69" s="129">
        <f>SUMPRODUCT(('Diário 1º PA'!$E$4:$E$2011='Analítico Cx.'!$B69)*('Diário 1º PA'!$B$4:$B$2011&gt;=N$4)*('Diário 1º PA'!$B$4:$B$2011&lt;=EOMONTH(N$4,0))*('Diário 1º PA'!$F$4:$F$2011))
+SUMPRODUCT(('Diário 2º PA'!$E$4:$E$1980='Analítico Cx.'!$B69)*('Diário 2º PA'!$B$4:$B$1980&gt;=N$4)*('Diário 2º PA'!$B$4:$B$1980&lt;=EOMONTH(N$4,0))*('Diário 2º PA'!$F$4:$F$1980))
+SUMPRODUCT(('Diário 3º PA'!$E$4:$E$2000='Analítico Cx.'!$B69)*('Diário 3º PA'!$B$4:$B$2000&gt;=N$4)*('Diário 3º PA'!$B$4:$B$2000&lt;=EOMONTH(N$4,0))*('Diário 3º PA'!$F$4:$F$2000))
+SUMPRODUCT(('Diário 4º PA'!$E$4:$E$2000='Analítico Cx.'!$B69)*('Diário 4º PA'!$B$4:$B$2000&gt;=N$4)*('Diário 4º PA'!$B$4:$B$2000&lt;=EOMONTH(N$4,0))*('Diário 4º PA'!$F$4:$F$2000))</f>
        <v>0</v>
      </c>
      <c r="O69" s="179">
        <f t="shared" si="19"/>
        <v>594.16999999999996</v>
      </c>
      <c r="P69" s="180">
        <f t="shared" si="20"/>
        <v>5.9340797218547827E-5</v>
      </c>
      <c r="Q69" s="154"/>
      <c r="R69" s="154"/>
      <c r="S69" s="154"/>
      <c r="T69" s="154"/>
      <c r="U69" s="154"/>
      <c r="V69" s="154"/>
      <c r="W69" s="154"/>
      <c r="X69" s="154"/>
      <c r="Y69" s="154"/>
      <c r="Z69" s="154"/>
    </row>
    <row r="70" spans="1:26" ht="23.25" customHeight="1" x14ac:dyDescent="0.2">
      <c r="A70" s="199" t="s">
        <v>238</v>
      </c>
      <c r="B70" s="63" t="s">
        <v>239</v>
      </c>
      <c r="C70" s="129">
        <f>SUMPRODUCT(('Diário 1º PA'!$E$4:$E$2011='Analítico Cx.'!$B70)*('Diário 1º PA'!$B$4:$B$2011&gt;=C$4)*('Diário 1º PA'!$B$4:$B$2011&lt;=EOMONTH(C$4,0))*('Diário 1º PA'!$F$4:$F$2011))
+SUMPRODUCT(('Diário 2º PA'!$E$4:$E$1980='Analítico Cx.'!$B70)*('Diário 2º PA'!$B$4:$B$1980&gt;=C$4)*('Diário 2º PA'!$B$4:$B$1980&lt;=EOMONTH(C$4,0))*('Diário 2º PA'!$F$4:$F$1980))
+SUMPRODUCT(('Diário 3º PA'!$E$4:$E$2000='Analítico Cx.'!$B70)*('Diário 3º PA'!$B$4:$B$2000&gt;=C$4)*('Diário 3º PA'!$B$4:$B$2000&lt;=EOMONTH(C$4,0))*('Diário 3º PA'!$F$4:$F$2000))
+SUMPRODUCT(('Diário 4º PA'!$E$4:$E$2000='Analítico Cx.'!$B70)*('Diário 4º PA'!$B$4:$B$2000&gt;=C$4)*('Diário 4º PA'!$B$4:$B$2000&lt;=EOMONTH(C$4,0))*('Diário 4º PA'!$F$4:$F$2000))</f>
        <v>10568</v>
      </c>
      <c r="D70" s="129">
        <f>SUMPRODUCT(('Diário 1º PA'!$E$4:$E$2011='Analítico Cx.'!$B70)*('Diário 1º PA'!$B$4:$B$2011&gt;=D$4)*('Diário 1º PA'!$B$4:$B$2011&lt;=EOMONTH(D$4,0))*('Diário 1º PA'!$F$4:$F$2011))
+SUMPRODUCT(('Diário 2º PA'!$E$4:$E$1980='Analítico Cx.'!$B70)*('Diário 2º PA'!$B$4:$B$1980&gt;=D$4)*('Diário 2º PA'!$B$4:$B$1980&lt;=EOMONTH(D$4,0))*('Diário 2º PA'!$F$4:$F$1980))
+SUMPRODUCT(('Diário 3º PA'!$E$4:$E$2000='Analítico Cx.'!$B70)*('Diário 3º PA'!$B$4:$B$2000&gt;=D$4)*('Diário 3º PA'!$B$4:$B$2000&lt;=EOMONTH(D$4,0))*('Diário 3º PA'!$F$4:$F$2000))
+SUMPRODUCT(('Diário 4º PA'!$E$4:$E$2000='Analítico Cx.'!$B70)*('Diário 4º PA'!$B$4:$B$2000&gt;=D$4)*('Diário 4º PA'!$B$4:$B$2000&lt;=EOMONTH(D$4,0))*('Diário 4º PA'!$F$4:$F$2000))</f>
        <v>0</v>
      </c>
      <c r="E70" s="129">
        <f>SUMPRODUCT(('Diário 1º PA'!$E$4:$E$2011='Analítico Cx.'!$B70)*('Diário 1º PA'!$B$4:$B$2011&gt;=E$4)*('Diário 1º PA'!$B$4:$B$2011&lt;=EOMONTH(E$4,0))*('Diário 1º PA'!$F$4:$F$2011))
+SUMPRODUCT(('Diário 2º PA'!$E$4:$E$1980='Analítico Cx.'!$B70)*('Diário 2º PA'!$B$4:$B$1980&gt;=E$4)*('Diário 2º PA'!$B$4:$B$1980&lt;=EOMONTH(E$4,0))*('Diário 2º PA'!$F$4:$F$1980))
+SUMPRODUCT(('Diário 3º PA'!$E$4:$E$2000='Analítico Cx.'!$B70)*('Diário 3º PA'!$B$4:$B$2000&gt;=E$4)*('Diário 3º PA'!$B$4:$B$2000&lt;=EOMONTH(E$4,0))*('Diário 3º PA'!$F$4:$F$2000))
+SUMPRODUCT(('Diário 4º PA'!$E$4:$E$2000='Analítico Cx.'!$B70)*('Diário 4º PA'!$B$4:$B$2000&gt;=E$4)*('Diário 4º PA'!$B$4:$B$2000&lt;=EOMONTH(E$4,0))*('Diário 4º PA'!$F$4:$F$2000))</f>
        <v>11096</v>
      </c>
      <c r="F70" s="129">
        <f>SUMPRODUCT(('Diário 1º PA'!$E$4:$E$2011='Analítico Cx.'!$B70)*('Diário 1º PA'!$B$4:$B$2011&gt;=F$4)*('Diário 1º PA'!$B$4:$B$2011&lt;=EOMONTH(F$4,0))*('Diário 1º PA'!$F$4:$F$2011))
+SUMPRODUCT(('Diário 2º PA'!$E$4:$E$1980='Analítico Cx.'!$B70)*('Diário 2º PA'!$B$4:$B$1980&gt;=F$4)*('Diário 2º PA'!$B$4:$B$1980&lt;=EOMONTH(F$4,0))*('Diário 2º PA'!$F$4:$F$1980))
+SUMPRODUCT(('Diário 3º PA'!$E$4:$E$2000='Analítico Cx.'!$B70)*('Diário 3º PA'!$B$4:$B$2000&gt;=F$4)*('Diário 3º PA'!$B$4:$B$2000&lt;=EOMONTH(F$4,0))*('Diário 3º PA'!$F$4:$F$2000))
+SUMPRODUCT(('Diário 4º PA'!$E$4:$E$2000='Analítico Cx.'!$B70)*('Diário 4º PA'!$B$4:$B$2000&gt;=F$4)*('Diário 4º PA'!$B$4:$B$2000&lt;=EOMONTH(F$4,0))*('Diário 4º PA'!$F$4:$F$2000))</f>
        <v>0</v>
      </c>
      <c r="G70" s="129">
        <f>SUMPRODUCT(('Diário 1º PA'!$E$4:$E$2011='Analítico Cx.'!$B70)*('Diário 1º PA'!$B$4:$B$2011&gt;=G$4)*('Diário 1º PA'!$B$4:$B$2011&lt;=EOMONTH(G$4,0))*('Diário 1º PA'!$F$4:$F$2011))
+SUMPRODUCT(('Diário 2º PA'!$E$4:$E$1980='Analítico Cx.'!$B70)*('Diário 2º PA'!$B$4:$B$1980&gt;=G$4)*('Diário 2º PA'!$B$4:$B$1980&lt;=EOMONTH(G$4,0))*('Diário 2º PA'!$F$4:$F$1980))
+SUMPRODUCT(('Diário 3º PA'!$E$4:$E$2000='Analítico Cx.'!$B70)*('Diário 3º PA'!$B$4:$B$2000&gt;=G$4)*('Diário 3º PA'!$B$4:$B$2000&lt;=EOMONTH(G$4,0))*('Diário 3º PA'!$F$4:$F$2000))
+SUMPRODUCT(('Diário 4º PA'!$E$4:$E$2000='Analítico Cx.'!$B70)*('Diário 4º PA'!$B$4:$B$2000&gt;=G$4)*('Diário 4º PA'!$B$4:$B$2000&lt;=EOMONTH(G$4,0))*('Diário 4º PA'!$F$4:$F$2000))</f>
        <v>0</v>
      </c>
      <c r="H70" s="129">
        <f>SUMPRODUCT(('Diário 1º PA'!$E$4:$E$2011='Analítico Cx.'!$B70)*('Diário 1º PA'!$B$4:$B$2011&gt;=H$4)*('Diário 1º PA'!$B$4:$B$2011&lt;=EOMONTH(H$4,0))*('Diário 1º PA'!$F$4:$F$2011))
+SUMPRODUCT(('Diário 2º PA'!$E$4:$E$1980='Analítico Cx.'!$B70)*('Diário 2º PA'!$B$4:$B$1980&gt;=H$4)*('Diário 2º PA'!$B$4:$B$1980&lt;=EOMONTH(H$4,0))*('Diário 2º PA'!$F$4:$F$1980))
+SUMPRODUCT(('Diário 3º PA'!$E$4:$E$2000='Analítico Cx.'!$B70)*('Diário 3º PA'!$B$4:$B$2000&gt;=H$4)*('Diário 3º PA'!$B$4:$B$2000&lt;=EOMONTH(H$4,0))*('Diário 3º PA'!$F$4:$F$2000))
+SUMPRODUCT(('Diário 4º PA'!$E$4:$E$2000='Analítico Cx.'!$B70)*('Diário 4º PA'!$B$4:$B$2000&gt;=H$4)*('Diário 4º PA'!$B$4:$B$2000&lt;=EOMONTH(H$4,0))*('Diário 4º PA'!$F$4:$F$2000))</f>
        <v>0</v>
      </c>
      <c r="I70" s="129">
        <f>SUMPRODUCT(('Diário 1º PA'!$E$4:$E$2011='Analítico Cx.'!$B70)*('Diário 1º PA'!$B$4:$B$2011&gt;=I$4)*('Diário 1º PA'!$B$4:$B$2011&lt;=EOMONTH(I$4,0))*('Diário 1º PA'!$F$4:$F$2011))
+SUMPRODUCT(('Diário 2º PA'!$E$4:$E$1980='Analítico Cx.'!$B70)*('Diário 2º PA'!$B$4:$B$1980&gt;=I$4)*('Diário 2º PA'!$B$4:$B$1980&lt;=EOMONTH(I$4,0))*('Diário 2º PA'!$F$4:$F$1980))
+SUMPRODUCT(('Diário 3º PA'!$E$4:$E$2000='Analítico Cx.'!$B70)*('Diário 3º PA'!$B$4:$B$2000&gt;=I$4)*('Diário 3º PA'!$B$4:$B$2000&lt;=EOMONTH(I$4,0))*('Diário 3º PA'!$F$4:$F$2000))
+SUMPRODUCT(('Diário 4º PA'!$E$4:$E$2000='Analítico Cx.'!$B70)*('Diário 4º PA'!$B$4:$B$2000&gt;=I$4)*('Diário 4º PA'!$B$4:$B$2000&lt;=EOMONTH(I$4,0))*('Diário 4º PA'!$F$4:$F$2000))</f>
        <v>0</v>
      </c>
      <c r="J70" s="129">
        <f>SUMPRODUCT(('Diário 1º PA'!$E$4:$E$2011='Analítico Cx.'!$B70)*('Diário 1º PA'!$B$4:$B$2011&gt;=J$4)*('Diário 1º PA'!$B$4:$B$2011&lt;=EOMONTH(J$4,0))*('Diário 1º PA'!$F$4:$F$2011))
+SUMPRODUCT(('Diário 2º PA'!$E$4:$E$1980='Analítico Cx.'!$B70)*('Diário 2º PA'!$B$4:$B$1980&gt;=J$4)*('Diário 2º PA'!$B$4:$B$1980&lt;=EOMONTH(J$4,0))*('Diário 2º PA'!$F$4:$F$1980))
+SUMPRODUCT(('Diário 3º PA'!$E$4:$E$2000='Analítico Cx.'!$B70)*('Diário 3º PA'!$B$4:$B$2000&gt;=J$4)*('Diário 3º PA'!$B$4:$B$2000&lt;=EOMONTH(J$4,0))*('Diário 3º PA'!$F$4:$F$2000))
+SUMPRODUCT(('Diário 4º PA'!$E$4:$E$2000='Analítico Cx.'!$B70)*('Diário 4º PA'!$B$4:$B$2000&gt;=J$4)*('Diário 4º PA'!$B$4:$B$2000&lt;=EOMONTH(J$4,0))*('Diário 4º PA'!$F$4:$F$2000))</f>
        <v>0</v>
      </c>
      <c r="K70" s="129">
        <f>SUMPRODUCT(('Diário 1º PA'!$E$4:$E$2011='Analítico Cx.'!$B70)*('Diário 1º PA'!$B$4:$B$2011&gt;=K$4)*('Diário 1º PA'!$B$4:$B$2011&lt;=EOMONTH(K$4,0))*('Diário 1º PA'!$F$4:$F$2011))
+SUMPRODUCT(('Diário 2º PA'!$E$4:$E$1980='Analítico Cx.'!$B70)*('Diário 2º PA'!$B$4:$B$1980&gt;=K$4)*('Diário 2º PA'!$B$4:$B$1980&lt;=EOMONTH(K$4,0))*('Diário 2º PA'!$F$4:$F$1980))
+SUMPRODUCT(('Diário 3º PA'!$E$4:$E$2000='Analítico Cx.'!$B70)*('Diário 3º PA'!$B$4:$B$2000&gt;=K$4)*('Diário 3º PA'!$B$4:$B$2000&lt;=EOMONTH(K$4,0))*('Diário 3º PA'!$F$4:$F$2000))
+SUMPRODUCT(('Diário 4º PA'!$E$4:$E$2000='Analítico Cx.'!$B70)*('Diário 4º PA'!$B$4:$B$2000&gt;=K$4)*('Diário 4º PA'!$B$4:$B$2000&lt;=EOMONTH(K$4,0))*('Diário 4º PA'!$F$4:$F$2000))</f>
        <v>0</v>
      </c>
      <c r="L70" s="129">
        <f>SUMPRODUCT(('Diário 1º PA'!$E$4:$E$2011='Analítico Cx.'!$B70)*('Diário 1º PA'!$B$4:$B$2011&gt;=L$4)*('Diário 1º PA'!$B$4:$B$2011&lt;=EOMONTH(L$4,0))*('Diário 1º PA'!$F$4:$F$2011))
+SUMPRODUCT(('Diário 2º PA'!$E$4:$E$1980='Analítico Cx.'!$B70)*('Diário 2º PA'!$B$4:$B$1980&gt;=L$4)*('Diário 2º PA'!$B$4:$B$1980&lt;=EOMONTH(L$4,0))*('Diário 2º PA'!$F$4:$F$1980))
+SUMPRODUCT(('Diário 3º PA'!$E$4:$E$2000='Analítico Cx.'!$B70)*('Diário 3º PA'!$B$4:$B$2000&gt;=L$4)*('Diário 3º PA'!$B$4:$B$2000&lt;=EOMONTH(L$4,0))*('Diário 3º PA'!$F$4:$F$2000))
+SUMPRODUCT(('Diário 4º PA'!$E$4:$E$2000='Analítico Cx.'!$B70)*('Diário 4º PA'!$B$4:$B$2000&gt;=L$4)*('Diário 4º PA'!$B$4:$B$2000&lt;=EOMONTH(L$4,0))*('Diário 4º PA'!$F$4:$F$2000))</f>
        <v>0</v>
      </c>
      <c r="M70" s="129">
        <f>SUMPRODUCT(('Diário 1º PA'!$E$4:$E$2011='Analítico Cx.'!$B70)*('Diário 1º PA'!$B$4:$B$2011&gt;=M$4)*('Diário 1º PA'!$B$4:$B$2011&lt;=EOMONTH(M$4,0))*('Diário 1º PA'!$F$4:$F$2011))
+SUMPRODUCT(('Diário 2º PA'!$E$4:$E$1980='Analítico Cx.'!$B70)*('Diário 2º PA'!$B$4:$B$1980&gt;=M$4)*('Diário 2º PA'!$B$4:$B$1980&lt;=EOMONTH(M$4,0))*('Diário 2º PA'!$F$4:$F$1980))
+SUMPRODUCT(('Diário 3º PA'!$E$4:$E$2000='Analítico Cx.'!$B70)*('Diário 3º PA'!$B$4:$B$2000&gt;=M$4)*('Diário 3º PA'!$B$4:$B$2000&lt;=EOMONTH(M$4,0))*('Diário 3º PA'!$F$4:$F$2000))
+SUMPRODUCT(('Diário 4º PA'!$E$4:$E$2000='Analítico Cx.'!$B70)*('Diário 4º PA'!$B$4:$B$2000&gt;=M$4)*('Diário 4º PA'!$B$4:$B$2000&lt;=EOMONTH(M$4,0))*('Diário 4º PA'!$F$4:$F$2000))</f>
        <v>0</v>
      </c>
      <c r="N70" s="129">
        <f>SUMPRODUCT(('Diário 1º PA'!$E$4:$E$2011='Analítico Cx.'!$B70)*('Diário 1º PA'!$B$4:$B$2011&gt;=N$4)*('Diário 1º PA'!$B$4:$B$2011&lt;=EOMONTH(N$4,0))*('Diário 1º PA'!$F$4:$F$2011))
+SUMPRODUCT(('Diário 2º PA'!$E$4:$E$1980='Analítico Cx.'!$B70)*('Diário 2º PA'!$B$4:$B$1980&gt;=N$4)*('Diário 2º PA'!$B$4:$B$1980&lt;=EOMONTH(N$4,0))*('Diário 2º PA'!$F$4:$F$1980))
+SUMPRODUCT(('Diário 3º PA'!$E$4:$E$2000='Analítico Cx.'!$B70)*('Diário 3º PA'!$B$4:$B$2000&gt;=N$4)*('Diário 3º PA'!$B$4:$B$2000&lt;=EOMONTH(N$4,0))*('Diário 3º PA'!$F$4:$F$2000))
+SUMPRODUCT(('Diário 4º PA'!$E$4:$E$2000='Analítico Cx.'!$B70)*('Diário 4º PA'!$B$4:$B$2000&gt;=N$4)*('Diário 4º PA'!$B$4:$B$2000&lt;=EOMONTH(N$4,0))*('Diário 4º PA'!$F$4:$F$2000))</f>
        <v>0</v>
      </c>
      <c r="O70" s="179">
        <f t="shared" si="19"/>
        <v>21664</v>
      </c>
      <c r="P70" s="180">
        <f t="shared" si="20"/>
        <v>2.1636215745369511E-3</v>
      </c>
      <c r="Q70" s="154"/>
      <c r="R70" s="154"/>
      <c r="S70" s="154"/>
      <c r="T70" s="154"/>
      <c r="U70" s="154"/>
      <c r="V70" s="154"/>
      <c r="W70" s="154"/>
      <c r="X70" s="154"/>
      <c r="Y70" s="154"/>
      <c r="Z70" s="154"/>
    </row>
    <row r="71" spans="1:26" ht="23.25" customHeight="1" x14ac:dyDescent="0.2">
      <c r="A71" s="199" t="s">
        <v>240</v>
      </c>
      <c r="B71" s="63" t="s">
        <v>241</v>
      </c>
      <c r="C71" s="129">
        <f>SUMPRODUCT(('Diário 1º PA'!$E$4:$E$2011='Analítico Cx.'!$B71)*('Diário 1º PA'!$B$4:$B$2011&gt;=C$4)*('Diário 1º PA'!$B$4:$B$2011&lt;=EOMONTH(C$4,0))*('Diário 1º PA'!$F$4:$F$2011))
+SUMPRODUCT(('Diário 2º PA'!$E$4:$E$1980='Analítico Cx.'!$B71)*('Diário 2º PA'!$B$4:$B$1980&gt;=C$4)*('Diário 2º PA'!$B$4:$B$1980&lt;=EOMONTH(C$4,0))*('Diário 2º PA'!$F$4:$F$1980))
+SUMPRODUCT(('Diário 3º PA'!$E$4:$E$2000='Analítico Cx.'!$B71)*('Diário 3º PA'!$B$4:$B$2000&gt;=C$4)*('Diário 3º PA'!$B$4:$B$2000&lt;=EOMONTH(C$4,0))*('Diário 3º PA'!$F$4:$F$2000))
+SUMPRODUCT(('Diário 4º PA'!$E$4:$E$2000='Analítico Cx.'!$B71)*('Diário 4º PA'!$B$4:$B$2000&gt;=C$4)*('Diário 4º PA'!$B$4:$B$2000&lt;=EOMONTH(C$4,0))*('Diário 4º PA'!$F$4:$F$2000))</f>
        <v>0</v>
      </c>
      <c r="D71" s="129">
        <f>SUMPRODUCT(('Diário 1º PA'!$E$4:$E$2011='Analítico Cx.'!$B71)*('Diário 1º PA'!$B$4:$B$2011&gt;=D$4)*('Diário 1º PA'!$B$4:$B$2011&lt;=EOMONTH(D$4,0))*('Diário 1º PA'!$F$4:$F$2011))
+SUMPRODUCT(('Diário 2º PA'!$E$4:$E$1980='Analítico Cx.'!$B71)*('Diário 2º PA'!$B$4:$B$1980&gt;=D$4)*('Diário 2º PA'!$B$4:$B$1980&lt;=EOMONTH(D$4,0))*('Diário 2º PA'!$F$4:$F$1980))
+SUMPRODUCT(('Diário 3º PA'!$E$4:$E$2000='Analítico Cx.'!$B71)*('Diário 3º PA'!$B$4:$B$2000&gt;=D$4)*('Diário 3º PA'!$B$4:$B$2000&lt;=EOMONTH(D$4,0))*('Diário 3º PA'!$F$4:$F$2000))
+SUMPRODUCT(('Diário 4º PA'!$E$4:$E$2000='Analítico Cx.'!$B71)*('Diário 4º PA'!$B$4:$B$2000&gt;=D$4)*('Diário 4º PA'!$B$4:$B$2000&lt;=EOMONTH(D$4,0))*('Diário 4º PA'!$F$4:$F$2000))</f>
        <v>0</v>
      </c>
      <c r="E71" s="129">
        <f>SUMPRODUCT(('Diário 1º PA'!$E$4:$E$2011='Analítico Cx.'!$B71)*('Diário 1º PA'!$B$4:$B$2011&gt;=E$4)*('Diário 1º PA'!$B$4:$B$2011&lt;=EOMONTH(E$4,0))*('Diário 1º PA'!$F$4:$F$2011))
+SUMPRODUCT(('Diário 2º PA'!$E$4:$E$1980='Analítico Cx.'!$B71)*('Diário 2º PA'!$B$4:$B$1980&gt;=E$4)*('Diário 2º PA'!$B$4:$B$1980&lt;=EOMONTH(E$4,0))*('Diário 2º PA'!$F$4:$F$1980))
+SUMPRODUCT(('Diário 3º PA'!$E$4:$E$2000='Analítico Cx.'!$B71)*('Diário 3º PA'!$B$4:$B$2000&gt;=E$4)*('Diário 3º PA'!$B$4:$B$2000&lt;=EOMONTH(E$4,0))*('Diário 3º PA'!$F$4:$F$2000))
+SUMPRODUCT(('Diário 4º PA'!$E$4:$E$2000='Analítico Cx.'!$B71)*('Diário 4º PA'!$B$4:$B$2000&gt;=E$4)*('Diário 4º PA'!$B$4:$B$2000&lt;=EOMONTH(E$4,0))*('Diário 4º PA'!$F$4:$F$2000))</f>
        <v>356</v>
      </c>
      <c r="F71" s="129">
        <f>SUMPRODUCT(('Diário 1º PA'!$E$4:$E$2011='Analítico Cx.'!$B71)*('Diário 1º PA'!$B$4:$B$2011&gt;=F$4)*('Diário 1º PA'!$B$4:$B$2011&lt;=EOMONTH(F$4,0))*('Diário 1º PA'!$F$4:$F$2011))
+SUMPRODUCT(('Diário 2º PA'!$E$4:$E$1980='Analítico Cx.'!$B71)*('Diário 2º PA'!$B$4:$B$1980&gt;=F$4)*('Diário 2º PA'!$B$4:$B$1980&lt;=EOMONTH(F$4,0))*('Diário 2º PA'!$F$4:$F$1980))
+SUMPRODUCT(('Diário 3º PA'!$E$4:$E$2000='Analítico Cx.'!$B71)*('Diário 3º PA'!$B$4:$B$2000&gt;=F$4)*('Diário 3º PA'!$B$4:$B$2000&lt;=EOMONTH(F$4,0))*('Diário 3º PA'!$F$4:$F$2000))
+SUMPRODUCT(('Diário 4º PA'!$E$4:$E$2000='Analítico Cx.'!$B71)*('Diário 4º PA'!$B$4:$B$2000&gt;=F$4)*('Diário 4º PA'!$B$4:$B$2000&lt;=EOMONTH(F$4,0))*('Diário 4º PA'!$F$4:$F$2000))</f>
        <v>10900</v>
      </c>
      <c r="G71" s="129">
        <f>SUMPRODUCT(('Diário 1º PA'!$E$4:$E$2011='Analítico Cx.'!$B71)*('Diário 1º PA'!$B$4:$B$2011&gt;=G$4)*('Diário 1º PA'!$B$4:$B$2011&lt;=EOMONTH(G$4,0))*('Diário 1º PA'!$F$4:$F$2011))
+SUMPRODUCT(('Diário 2º PA'!$E$4:$E$1980='Analítico Cx.'!$B71)*('Diário 2º PA'!$B$4:$B$1980&gt;=G$4)*('Diário 2º PA'!$B$4:$B$1980&lt;=EOMONTH(G$4,0))*('Diário 2º PA'!$F$4:$F$1980))
+SUMPRODUCT(('Diário 3º PA'!$E$4:$E$2000='Analítico Cx.'!$B71)*('Diário 3º PA'!$B$4:$B$2000&gt;=G$4)*('Diário 3º PA'!$B$4:$B$2000&lt;=EOMONTH(G$4,0))*('Diário 3º PA'!$F$4:$F$2000))
+SUMPRODUCT(('Diário 4º PA'!$E$4:$E$2000='Analítico Cx.'!$B71)*('Diário 4º PA'!$B$4:$B$2000&gt;=G$4)*('Diário 4º PA'!$B$4:$B$2000&lt;=EOMONTH(G$4,0))*('Diário 4º PA'!$F$4:$F$2000))</f>
        <v>0</v>
      </c>
      <c r="H71" s="129">
        <f>SUMPRODUCT(('Diário 1º PA'!$E$4:$E$2011='Analítico Cx.'!$B71)*('Diário 1º PA'!$B$4:$B$2011&gt;=H$4)*('Diário 1º PA'!$B$4:$B$2011&lt;=EOMONTH(H$4,0))*('Diário 1º PA'!$F$4:$F$2011))
+SUMPRODUCT(('Diário 2º PA'!$E$4:$E$1980='Analítico Cx.'!$B71)*('Diário 2º PA'!$B$4:$B$1980&gt;=H$4)*('Diário 2º PA'!$B$4:$B$1980&lt;=EOMONTH(H$4,0))*('Diário 2º PA'!$F$4:$F$1980))
+SUMPRODUCT(('Diário 3º PA'!$E$4:$E$2000='Analítico Cx.'!$B71)*('Diário 3º PA'!$B$4:$B$2000&gt;=H$4)*('Diário 3º PA'!$B$4:$B$2000&lt;=EOMONTH(H$4,0))*('Diário 3º PA'!$F$4:$F$2000))
+SUMPRODUCT(('Diário 4º PA'!$E$4:$E$2000='Analítico Cx.'!$B71)*('Diário 4º PA'!$B$4:$B$2000&gt;=H$4)*('Diário 4º PA'!$B$4:$B$2000&lt;=EOMONTH(H$4,0))*('Diário 4º PA'!$F$4:$F$2000))</f>
        <v>0</v>
      </c>
      <c r="I71" s="129">
        <f>SUMPRODUCT(('Diário 1º PA'!$E$4:$E$2011='Analítico Cx.'!$B71)*('Diário 1º PA'!$B$4:$B$2011&gt;=I$4)*('Diário 1º PA'!$B$4:$B$2011&lt;=EOMONTH(I$4,0))*('Diário 1º PA'!$F$4:$F$2011))
+SUMPRODUCT(('Diário 2º PA'!$E$4:$E$1980='Analítico Cx.'!$B71)*('Diário 2º PA'!$B$4:$B$1980&gt;=I$4)*('Diário 2º PA'!$B$4:$B$1980&lt;=EOMONTH(I$4,0))*('Diário 2º PA'!$F$4:$F$1980))
+SUMPRODUCT(('Diário 3º PA'!$E$4:$E$2000='Analítico Cx.'!$B71)*('Diário 3º PA'!$B$4:$B$2000&gt;=I$4)*('Diário 3º PA'!$B$4:$B$2000&lt;=EOMONTH(I$4,0))*('Diário 3º PA'!$F$4:$F$2000))
+SUMPRODUCT(('Diário 4º PA'!$E$4:$E$2000='Analítico Cx.'!$B71)*('Diário 4º PA'!$B$4:$B$2000&gt;=I$4)*('Diário 4º PA'!$B$4:$B$2000&lt;=EOMONTH(I$4,0))*('Diário 4º PA'!$F$4:$F$2000))</f>
        <v>0</v>
      </c>
      <c r="J71" s="129">
        <f>SUMPRODUCT(('Diário 1º PA'!$E$4:$E$2011='Analítico Cx.'!$B71)*('Diário 1º PA'!$B$4:$B$2011&gt;=J$4)*('Diário 1º PA'!$B$4:$B$2011&lt;=EOMONTH(J$4,0))*('Diário 1º PA'!$F$4:$F$2011))
+SUMPRODUCT(('Diário 2º PA'!$E$4:$E$1980='Analítico Cx.'!$B71)*('Diário 2º PA'!$B$4:$B$1980&gt;=J$4)*('Diário 2º PA'!$B$4:$B$1980&lt;=EOMONTH(J$4,0))*('Diário 2º PA'!$F$4:$F$1980))
+SUMPRODUCT(('Diário 3º PA'!$E$4:$E$2000='Analítico Cx.'!$B71)*('Diário 3º PA'!$B$4:$B$2000&gt;=J$4)*('Diário 3º PA'!$B$4:$B$2000&lt;=EOMONTH(J$4,0))*('Diário 3º PA'!$F$4:$F$2000))
+SUMPRODUCT(('Diário 4º PA'!$E$4:$E$2000='Analítico Cx.'!$B71)*('Diário 4º PA'!$B$4:$B$2000&gt;=J$4)*('Diário 4º PA'!$B$4:$B$2000&lt;=EOMONTH(J$4,0))*('Diário 4º PA'!$F$4:$F$2000))</f>
        <v>0</v>
      </c>
      <c r="K71" s="129">
        <f>SUMPRODUCT(('Diário 1º PA'!$E$4:$E$2011='Analítico Cx.'!$B71)*('Diário 1º PA'!$B$4:$B$2011&gt;=K$4)*('Diário 1º PA'!$B$4:$B$2011&lt;=EOMONTH(K$4,0))*('Diário 1º PA'!$F$4:$F$2011))
+SUMPRODUCT(('Diário 2º PA'!$E$4:$E$1980='Analítico Cx.'!$B71)*('Diário 2º PA'!$B$4:$B$1980&gt;=K$4)*('Diário 2º PA'!$B$4:$B$1980&lt;=EOMONTH(K$4,0))*('Diário 2º PA'!$F$4:$F$1980))
+SUMPRODUCT(('Diário 3º PA'!$E$4:$E$2000='Analítico Cx.'!$B71)*('Diário 3º PA'!$B$4:$B$2000&gt;=K$4)*('Diário 3º PA'!$B$4:$B$2000&lt;=EOMONTH(K$4,0))*('Diário 3º PA'!$F$4:$F$2000))
+SUMPRODUCT(('Diário 4º PA'!$E$4:$E$2000='Analítico Cx.'!$B71)*('Diário 4º PA'!$B$4:$B$2000&gt;=K$4)*('Diário 4º PA'!$B$4:$B$2000&lt;=EOMONTH(K$4,0))*('Diário 4º PA'!$F$4:$F$2000))</f>
        <v>0</v>
      </c>
      <c r="L71" s="129">
        <f>SUMPRODUCT(('Diário 1º PA'!$E$4:$E$2011='Analítico Cx.'!$B71)*('Diário 1º PA'!$B$4:$B$2011&gt;=L$4)*('Diário 1º PA'!$B$4:$B$2011&lt;=EOMONTH(L$4,0))*('Diário 1º PA'!$F$4:$F$2011))
+SUMPRODUCT(('Diário 2º PA'!$E$4:$E$1980='Analítico Cx.'!$B71)*('Diário 2º PA'!$B$4:$B$1980&gt;=L$4)*('Diário 2º PA'!$B$4:$B$1980&lt;=EOMONTH(L$4,0))*('Diário 2º PA'!$F$4:$F$1980))
+SUMPRODUCT(('Diário 3º PA'!$E$4:$E$2000='Analítico Cx.'!$B71)*('Diário 3º PA'!$B$4:$B$2000&gt;=L$4)*('Diário 3º PA'!$B$4:$B$2000&lt;=EOMONTH(L$4,0))*('Diário 3º PA'!$F$4:$F$2000))
+SUMPRODUCT(('Diário 4º PA'!$E$4:$E$2000='Analítico Cx.'!$B71)*('Diário 4º PA'!$B$4:$B$2000&gt;=L$4)*('Diário 4º PA'!$B$4:$B$2000&lt;=EOMONTH(L$4,0))*('Diário 4º PA'!$F$4:$F$2000))</f>
        <v>0</v>
      </c>
      <c r="M71" s="129">
        <f>SUMPRODUCT(('Diário 1º PA'!$E$4:$E$2011='Analítico Cx.'!$B71)*('Diário 1º PA'!$B$4:$B$2011&gt;=M$4)*('Diário 1º PA'!$B$4:$B$2011&lt;=EOMONTH(M$4,0))*('Diário 1º PA'!$F$4:$F$2011))
+SUMPRODUCT(('Diário 2º PA'!$E$4:$E$1980='Analítico Cx.'!$B71)*('Diário 2º PA'!$B$4:$B$1980&gt;=M$4)*('Diário 2º PA'!$B$4:$B$1980&lt;=EOMONTH(M$4,0))*('Diário 2º PA'!$F$4:$F$1980))
+SUMPRODUCT(('Diário 3º PA'!$E$4:$E$2000='Analítico Cx.'!$B71)*('Diário 3º PA'!$B$4:$B$2000&gt;=M$4)*('Diário 3º PA'!$B$4:$B$2000&lt;=EOMONTH(M$4,0))*('Diário 3º PA'!$F$4:$F$2000))
+SUMPRODUCT(('Diário 4º PA'!$E$4:$E$2000='Analítico Cx.'!$B71)*('Diário 4º PA'!$B$4:$B$2000&gt;=M$4)*('Diário 4º PA'!$B$4:$B$2000&lt;=EOMONTH(M$4,0))*('Diário 4º PA'!$F$4:$F$2000))</f>
        <v>0</v>
      </c>
      <c r="N71" s="129">
        <f>SUMPRODUCT(('Diário 1º PA'!$E$4:$E$2011='Analítico Cx.'!$B71)*('Diário 1º PA'!$B$4:$B$2011&gt;=N$4)*('Diário 1º PA'!$B$4:$B$2011&lt;=EOMONTH(N$4,0))*('Diário 1º PA'!$F$4:$F$2011))
+SUMPRODUCT(('Diário 2º PA'!$E$4:$E$1980='Analítico Cx.'!$B71)*('Diário 2º PA'!$B$4:$B$1980&gt;=N$4)*('Diário 2º PA'!$B$4:$B$1980&lt;=EOMONTH(N$4,0))*('Diário 2º PA'!$F$4:$F$1980))
+SUMPRODUCT(('Diário 3º PA'!$E$4:$E$2000='Analítico Cx.'!$B71)*('Diário 3º PA'!$B$4:$B$2000&gt;=N$4)*('Diário 3º PA'!$B$4:$B$2000&lt;=EOMONTH(N$4,0))*('Diário 3º PA'!$F$4:$F$2000))
+SUMPRODUCT(('Diário 4º PA'!$E$4:$E$2000='Analítico Cx.'!$B71)*('Diário 4º PA'!$B$4:$B$2000&gt;=N$4)*('Diário 4º PA'!$B$4:$B$2000&lt;=EOMONTH(N$4,0))*('Diário 4º PA'!$F$4:$F$2000))</f>
        <v>0</v>
      </c>
      <c r="O71" s="179">
        <f t="shared" si="19"/>
        <v>11256</v>
      </c>
      <c r="P71" s="180">
        <f t="shared" si="20"/>
        <v>1.1241564089266951E-3</v>
      </c>
      <c r="Q71" s="154"/>
      <c r="R71" s="154"/>
      <c r="S71" s="154"/>
      <c r="T71" s="154"/>
      <c r="U71" s="154"/>
      <c r="V71" s="154"/>
      <c r="W71" s="154"/>
      <c r="X71" s="154"/>
      <c r="Y71" s="154"/>
      <c r="Z71" s="154"/>
    </row>
    <row r="72" spans="1:26" ht="23.25" customHeight="1" x14ac:dyDescent="0.2">
      <c r="A72" s="199" t="s">
        <v>242</v>
      </c>
      <c r="B72" s="63" t="s">
        <v>243</v>
      </c>
      <c r="C72" s="129">
        <f>SUMPRODUCT(('Diário 1º PA'!$E$4:$E$2011='Analítico Cx.'!$B72)*('Diário 1º PA'!$B$4:$B$2011&gt;=C$4)*('Diário 1º PA'!$B$4:$B$2011&lt;=EOMONTH(C$4,0))*('Diário 1º PA'!$F$4:$F$2011))
+SUMPRODUCT(('Diário 2º PA'!$E$4:$E$1980='Analítico Cx.'!$B72)*('Diário 2º PA'!$B$4:$B$1980&gt;=C$4)*('Diário 2º PA'!$B$4:$B$1980&lt;=EOMONTH(C$4,0))*('Diário 2º PA'!$F$4:$F$1980))
+SUMPRODUCT(('Diário 3º PA'!$E$4:$E$2000='Analítico Cx.'!$B72)*('Diário 3º PA'!$B$4:$B$2000&gt;=C$4)*('Diário 3º PA'!$B$4:$B$2000&lt;=EOMONTH(C$4,0))*('Diário 3º PA'!$F$4:$F$2000))
+SUMPRODUCT(('Diário 4º PA'!$E$4:$E$2000='Analítico Cx.'!$B72)*('Diário 4º PA'!$B$4:$B$2000&gt;=C$4)*('Diário 4º PA'!$B$4:$B$2000&lt;=EOMONTH(C$4,0))*('Diário 4º PA'!$F$4:$F$2000))</f>
        <v>0</v>
      </c>
      <c r="D72" s="129">
        <f>SUMPRODUCT(('Diário 1º PA'!$E$4:$E$2011='Analítico Cx.'!$B72)*('Diário 1º PA'!$B$4:$B$2011&gt;=D$4)*('Diário 1º PA'!$B$4:$B$2011&lt;=EOMONTH(D$4,0))*('Diário 1º PA'!$F$4:$F$2011))
+SUMPRODUCT(('Diário 2º PA'!$E$4:$E$1980='Analítico Cx.'!$B72)*('Diário 2º PA'!$B$4:$B$1980&gt;=D$4)*('Diário 2º PA'!$B$4:$B$1980&lt;=EOMONTH(D$4,0))*('Diário 2º PA'!$F$4:$F$1980))
+SUMPRODUCT(('Diário 3º PA'!$E$4:$E$2000='Analítico Cx.'!$B72)*('Diário 3º PA'!$B$4:$B$2000&gt;=D$4)*('Diário 3º PA'!$B$4:$B$2000&lt;=EOMONTH(D$4,0))*('Diário 3º PA'!$F$4:$F$2000))
+SUMPRODUCT(('Diário 4º PA'!$E$4:$E$2000='Analítico Cx.'!$B72)*('Diário 4º PA'!$B$4:$B$2000&gt;=D$4)*('Diário 4º PA'!$B$4:$B$2000&lt;=EOMONTH(D$4,0))*('Diário 4º PA'!$F$4:$F$2000))</f>
        <v>0</v>
      </c>
      <c r="E72" s="129">
        <f>SUMPRODUCT(('Diário 1º PA'!$E$4:$E$2011='Analítico Cx.'!$B72)*('Diário 1º PA'!$B$4:$B$2011&gt;=E$4)*('Diário 1º PA'!$B$4:$B$2011&lt;=EOMONTH(E$4,0))*('Diário 1º PA'!$F$4:$F$2011))
+SUMPRODUCT(('Diário 2º PA'!$E$4:$E$1980='Analítico Cx.'!$B72)*('Diário 2º PA'!$B$4:$B$1980&gt;=E$4)*('Diário 2º PA'!$B$4:$B$1980&lt;=EOMONTH(E$4,0))*('Diário 2º PA'!$F$4:$F$1980))
+SUMPRODUCT(('Diário 3º PA'!$E$4:$E$2000='Analítico Cx.'!$B72)*('Diário 3º PA'!$B$4:$B$2000&gt;=E$4)*('Diário 3º PA'!$B$4:$B$2000&lt;=EOMONTH(E$4,0))*('Diário 3º PA'!$F$4:$F$2000))
+SUMPRODUCT(('Diário 4º PA'!$E$4:$E$2000='Analítico Cx.'!$B72)*('Diário 4º PA'!$B$4:$B$2000&gt;=E$4)*('Diário 4º PA'!$B$4:$B$2000&lt;=EOMONTH(E$4,0))*('Diário 4º PA'!$F$4:$F$2000))</f>
        <v>0</v>
      </c>
      <c r="F72" s="129">
        <f>SUMPRODUCT(('Diário 1º PA'!$E$4:$E$2011='Analítico Cx.'!$B72)*('Diário 1º PA'!$B$4:$B$2011&gt;=F$4)*('Diário 1º PA'!$B$4:$B$2011&lt;=EOMONTH(F$4,0))*('Diário 1º PA'!$F$4:$F$2011))
+SUMPRODUCT(('Diário 2º PA'!$E$4:$E$1980='Analítico Cx.'!$B72)*('Diário 2º PA'!$B$4:$B$1980&gt;=F$4)*('Diário 2º PA'!$B$4:$B$1980&lt;=EOMONTH(F$4,0))*('Diário 2º PA'!$F$4:$F$1980))
+SUMPRODUCT(('Diário 3º PA'!$E$4:$E$2000='Analítico Cx.'!$B72)*('Diário 3º PA'!$B$4:$B$2000&gt;=F$4)*('Diário 3º PA'!$B$4:$B$2000&lt;=EOMONTH(F$4,0))*('Diário 3º PA'!$F$4:$F$2000))
+SUMPRODUCT(('Diário 4º PA'!$E$4:$E$2000='Analítico Cx.'!$B72)*('Diário 4º PA'!$B$4:$B$2000&gt;=F$4)*('Diário 4º PA'!$B$4:$B$2000&lt;=EOMONTH(F$4,0))*('Diário 4º PA'!$F$4:$F$2000))</f>
        <v>0</v>
      </c>
      <c r="G72" s="129">
        <f>SUMPRODUCT(('Diário 1º PA'!$E$4:$E$2011='Analítico Cx.'!$B72)*('Diário 1º PA'!$B$4:$B$2011&gt;=G$4)*('Diário 1º PA'!$B$4:$B$2011&lt;=EOMONTH(G$4,0))*('Diário 1º PA'!$F$4:$F$2011))
+SUMPRODUCT(('Diário 2º PA'!$E$4:$E$1980='Analítico Cx.'!$B72)*('Diário 2º PA'!$B$4:$B$1980&gt;=G$4)*('Diário 2º PA'!$B$4:$B$1980&lt;=EOMONTH(G$4,0))*('Diário 2º PA'!$F$4:$F$1980))
+SUMPRODUCT(('Diário 3º PA'!$E$4:$E$2000='Analítico Cx.'!$B72)*('Diário 3º PA'!$B$4:$B$2000&gt;=G$4)*('Diário 3º PA'!$B$4:$B$2000&lt;=EOMONTH(G$4,0))*('Diário 3º PA'!$F$4:$F$2000))
+SUMPRODUCT(('Diário 4º PA'!$E$4:$E$2000='Analítico Cx.'!$B72)*('Diário 4º PA'!$B$4:$B$2000&gt;=G$4)*('Diário 4º PA'!$B$4:$B$2000&lt;=EOMONTH(G$4,0))*('Diário 4º PA'!$F$4:$F$2000))</f>
        <v>0</v>
      </c>
      <c r="H72" s="129">
        <f>SUMPRODUCT(('Diário 1º PA'!$E$4:$E$2011='Analítico Cx.'!$B72)*('Diário 1º PA'!$B$4:$B$2011&gt;=H$4)*('Diário 1º PA'!$B$4:$B$2011&lt;=EOMONTH(H$4,0))*('Diário 1º PA'!$F$4:$F$2011))
+SUMPRODUCT(('Diário 2º PA'!$E$4:$E$1980='Analítico Cx.'!$B72)*('Diário 2º PA'!$B$4:$B$1980&gt;=H$4)*('Diário 2º PA'!$B$4:$B$1980&lt;=EOMONTH(H$4,0))*('Diário 2º PA'!$F$4:$F$1980))
+SUMPRODUCT(('Diário 3º PA'!$E$4:$E$2000='Analítico Cx.'!$B72)*('Diário 3º PA'!$B$4:$B$2000&gt;=H$4)*('Diário 3º PA'!$B$4:$B$2000&lt;=EOMONTH(H$4,0))*('Diário 3º PA'!$F$4:$F$2000))
+SUMPRODUCT(('Diário 4º PA'!$E$4:$E$2000='Analítico Cx.'!$B72)*('Diário 4º PA'!$B$4:$B$2000&gt;=H$4)*('Diário 4º PA'!$B$4:$B$2000&lt;=EOMONTH(H$4,0))*('Diário 4º PA'!$F$4:$F$2000))</f>
        <v>0</v>
      </c>
      <c r="I72" s="129">
        <f>SUMPRODUCT(('Diário 1º PA'!$E$4:$E$2011='Analítico Cx.'!$B72)*('Diário 1º PA'!$B$4:$B$2011&gt;=I$4)*('Diário 1º PA'!$B$4:$B$2011&lt;=EOMONTH(I$4,0))*('Diário 1º PA'!$F$4:$F$2011))
+SUMPRODUCT(('Diário 2º PA'!$E$4:$E$1980='Analítico Cx.'!$B72)*('Diário 2º PA'!$B$4:$B$1980&gt;=I$4)*('Diário 2º PA'!$B$4:$B$1980&lt;=EOMONTH(I$4,0))*('Diário 2º PA'!$F$4:$F$1980))
+SUMPRODUCT(('Diário 3º PA'!$E$4:$E$2000='Analítico Cx.'!$B72)*('Diário 3º PA'!$B$4:$B$2000&gt;=I$4)*('Diário 3º PA'!$B$4:$B$2000&lt;=EOMONTH(I$4,0))*('Diário 3º PA'!$F$4:$F$2000))
+SUMPRODUCT(('Diário 4º PA'!$E$4:$E$2000='Analítico Cx.'!$B72)*('Diário 4º PA'!$B$4:$B$2000&gt;=I$4)*('Diário 4º PA'!$B$4:$B$2000&lt;=EOMONTH(I$4,0))*('Diário 4º PA'!$F$4:$F$2000))</f>
        <v>0</v>
      </c>
      <c r="J72" s="129">
        <f>SUMPRODUCT(('Diário 1º PA'!$E$4:$E$2011='Analítico Cx.'!$B72)*('Diário 1º PA'!$B$4:$B$2011&gt;=J$4)*('Diário 1º PA'!$B$4:$B$2011&lt;=EOMONTH(J$4,0))*('Diário 1º PA'!$F$4:$F$2011))
+SUMPRODUCT(('Diário 2º PA'!$E$4:$E$1980='Analítico Cx.'!$B72)*('Diário 2º PA'!$B$4:$B$1980&gt;=J$4)*('Diário 2º PA'!$B$4:$B$1980&lt;=EOMONTH(J$4,0))*('Diário 2º PA'!$F$4:$F$1980))
+SUMPRODUCT(('Diário 3º PA'!$E$4:$E$2000='Analítico Cx.'!$B72)*('Diário 3º PA'!$B$4:$B$2000&gt;=J$4)*('Diário 3º PA'!$B$4:$B$2000&lt;=EOMONTH(J$4,0))*('Diário 3º PA'!$F$4:$F$2000))
+SUMPRODUCT(('Diário 4º PA'!$E$4:$E$2000='Analítico Cx.'!$B72)*('Diário 4º PA'!$B$4:$B$2000&gt;=J$4)*('Diário 4º PA'!$B$4:$B$2000&lt;=EOMONTH(J$4,0))*('Diário 4º PA'!$F$4:$F$2000))</f>
        <v>0</v>
      </c>
      <c r="K72" s="129">
        <f>SUMPRODUCT(('Diário 1º PA'!$E$4:$E$2011='Analítico Cx.'!$B72)*('Diário 1º PA'!$B$4:$B$2011&gt;=K$4)*('Diário 1º PA'!$B$4:$B$2011&lt;=EOMONTH(K$4,0))*('Diário 1º PA'!$F$4:$F$2011))
+SUMPRODUCT(('Diário 2º PA'!$E$4:$E$1980='Analítico Cx.'!$B72)*('Diário 2º PA'!$B$4:$B$1980&gt;=K$4)*('Diário 2º PA'!$B$4:$B$1980&lt;=EOMONTH(K$4,0))*('Diário 2º PA'!$F$4:$F$1980))
+SUMPRODUCT(('Diário 3º PA'!$E$4:$E$2000='Analítico Cx.'!$B72)*('Diário 3º PA'!$B$4:$B$2000&gt;=K$4)*('Diário 3º PA'!$B$4:$B$2000&lt;=EOMONTH(K$4,0))*('Diário 3º PA'!$F$4:$F$2000))
+SUMPRODUCT(('Diário 4º PA'!$E$4:$E$2000='Analítico Cx.'!$B72)*('Diário 4º PA'!$B$4:$B$2000&gt;=K$4)*('Diário 4º PA'!$B$4:$B$2000&lt;=EOMONTH(K$4,0))*('Diário 4º PA'!$F$4:$F$2000))</f>
        <v>0</v>
      </c>
      <c r="L72" s="129">
        <f>SUMPRODUCT(('Diário 1º PA'!$E$4:$E$2011='Analítico Cx.'!$B72)*('Diário 1º PA'!$B$4:$B$2011&gt;=L$4)*('Diário 1º PA'!$B$4:$B$2011&lt;=EOMONTH(L$4,0))*('Diário 1º PA'!$F$4:$F$2011))
+SUMPRODUCT(('Diário 2º PA'!$E$4:$E$1980='Analítico Cx.'!$B72)*('Diário 2º PA'!$B$4:$B$1980&gt;=L$4)*('Diário 2º PA'!$B$4:$B$1980&lt;=EOMONTH(L$4,0))*('Diário 2º PA'!$F$4:$F$1980))
+SUMPRODUCT(('Diário 3º PA'!$E$4:$E$2000='Analítico Cx.'!$B72)*('Diário 3º PA'!$B$4:$B$2000&gt;=L$4)*('Diário 3º PA'!$B$4:$B$2000&lt;=EOMONTH(L$4,0))*('Diário 3º PA'!$F$4:$F$2000))
+SUMPRODUCT(('Diário 4º PA'!$E$4:$E$2000='Analítico Cx.'!$B72)*('Diário 4º PA'!$B$4:$B$2000&gt;=L$4)*('Diário 4º PA'!$B$4:$B$2000&lt;=EOMONTH(L$4,0))*('Diário 4º PA'!$F$4:$F$2000))</f>
        <v>0</v>
      </c>
      <c r="M72" s="129">
        <f>SUMPRODUCT(('Diário 1º PA'!$E$4:$E$2011='Analítico Cx.'!$B72)*('Diário 1º PA'!$B$4:$B$2011&gt;=M$4)*('Diário 1º PA'!$B$4:$B$2011&lt;=EOMONTH(M$4,0))*('Diário 1º PA'!$F$4:$F$2011))
+SUMPRODUCT(('Diário 2º PA'!$E$4:$E$1980='Analítico Cx.'!$B72)*('Diário 2º PA'!$B$4:$B$1980&gt;=M$4)*('Diário 2º PA'!$B$4:$B$1980&lt;=EOMONTH(M$4,0))*('Diário 2º PA'!$F$4:$F$1980))
+SUMPRODUCT(('Diário 3º PA'!$E$4:$E$2000='Analítico Cx.'!$B72)*('Diário 3º PA'!$B$4:$B$2000&gt;=M$4)*('Diário 3º PA'!$B$4:$B$2000&lt;=EOMONTH(M$4,0))*('Diário 3º PA'!$F$4:$F$2000))
+SUMPRODUCT(('Diário 4º PA'!$E$4:$E$2000='Analítico Cx.'!$B72)*('Diário 4º PA'!$B$4:$B$2000&gt;=M$4)*('Diário 4º PA'!$B$4:$B$2000&lt;=EOMONTH(M$4,0))*('Diário 4º PA'!$F$4:$F$2000))</f>
        <v>0</v>
      </c>
      <c r="N72" s="129">
        <f>SUMPRODUCT(('Diário 1º PA'!$E$4:$E$2011='Analítico Cx.'!$B72)*('Diário 1º PA'!$B$4:$B$2011&gt;=N$4)*('Diário 1º PA'!$B$4:$B$2011&lt;=EOMONTH(N$4,0))*('Diário 1º PA'!$F$4:$F$2011))
+SUMPRODUCT(('Diário 2º PA'!$E$4:$E$1980='Analítico Cx.'!$B72)*('Diário 2º PA'!$B$4:$B$1980&gt;=N$4)*('Diário 2º PA'!$B$4:$B$1980&lt;=EOMONTH(N$4,0))*('Diário 2º PA'!$F$4:$F$1980))
+SUMPRODUCT(('Diário 3º PA'!$E$4:$E$2000='Analítico Cx.'!$B72)*('Diário 3º PA'!$B$4:$B$2000&gt;=N$4)*('Diário 3º PA'!$B$4:$B$2000&lt;=EOMONTH(N$4,0))*('Diário 3º PA'!$F$4:$F$2000))
+SUMPRODUCT(('Diário 4º PA'!$E$4:$E$2000='Analítico Cx.'!$B72)*('Diário 4º PA'!$B$4:$B$2000&gt;=N$4)*('Diário 4º PA'!$B$4:$B$2000&lt;=EOMONTH(N$4,0))*('Diário 4º PA'!$F$4:$F$2000))</f>
        <v>0</v>
      </c>
      <c r="O72" s="179">
        <f t="shared" si="19"/>
        <v>0</v>
      </c>
      <c r="P72" s="180">
        <f t="shared" si="20"/>
        <v>0</v>
      </c>
      <c r="Q72" s="154"/>
      <c r="R72" s="154"/>
      <c r="S72" s="154"/>
      <c r="T72" s="154"/>
      <c r="U72" s="154"/>
      <c r="V72" s="154"/>
      <c r="W72" s="154"/>
      <c r="X72" s="154"/>
      <c r="Y72" s="154"/>
      <c r="Z72" s="154"/>
    </row>
    <row r="73" spans="1:26" ht="23.25" customHeight="1" x14ac:dyDescent="0.2">
      <c r="A73" s="199" t="s">
        <v>244</v>
      </c>
      <c r="B73" s="63" t="s">
        <v>245</v>
      </c>
      <c r="C73" s="129">
        <f>SUMPRODUCT(('Diário 1º PA'!$E$4:$E$2011='Analítico Cx.'!$B73)*('Diário 1º PA'!$B$4:$B$2011&gt;=C$4)*('Diário 1º PA'!$B$4:$B$2011&lt;=EOMONTH(C$4,0))*('Diário 1º PA'!$F$4:$F$2011))
+SUMPRODUCT(('Diário 2º PA'!$E$4:$E$1980='Analítico Cx.'!$B73)*('Diário 2º PA'!$B$4:$B$1980&gt;=C$4)*('Diário 2º PA'!$B$4:$B$1980&lt;=EOMONTH(C$4,0))*('Diário 2º PA'!$F$4:$F$1980))
+SUMPRODUCT(('Diário 3º PA'!$E$4:$E$2000='Analítico Cx.'!$B73)*('Diário 3º PA'!$B$4:$B$2000&gt;=C$4)*('Diário 3º PA'!$B$4:$B$2000&lt;=EOMONTH(C$4,0))*('Diário 3º PA'!$F$4:$F$2000))
+SUMPRODUCT(('Diário 4º PA'!$E$4:$E$2000='Analítico Cx.'!$B73)*('Diário 4º PA'!$B$4:$B$2000&gt;=C$4)*('Diário 4º PA'!$B$4:$B$2000&lt;=EOMONTH(C$4,0))*('Diário 4º PA'!$F$4:$F$2000))</f>
        <v>0</v>
      </c>
      <c r="D73" s="129">
        <f>SUMPRODUCT(('Diário 1º PA'!$E$4:$E$2011='Analítico Cx.'!$B73)*('Diário 1º PA'!$B$4:$B$2011&gt;=D$4)*('Diário 1º PA'!$B$4:$B$2011&lt;=EOMONTH(D$4,0))*('Diário 1º PA'!$F$4:$F$2011))
+SUMPRODUCT(('Diário 2º PA'!$E$4:$E$1980='Analítico Cx.'!$B73)*('Diário 2º PA'!$B$4:$B$1980&gt;=D$4)*('Diário 2º PA'!$B$4:$B$1980&lt;=EOMONTH(D$4,0))*('Diário 2º PA'!$F$4:$F$1980))
+SUMPRODUCT(('Diário 3º PA'!$E$4:$E$2000='Analítico Cx.'!$B73)*('Diário 3º PA'!$B$4:$B$2000&gt;=D$4)*('Diário 3º PA'!$B$4:$B$2000&lt;=EOMONTH(D$4,0))*('Diário 3º PA'!$F$4:$F$2000))
+SUMPRODUCT(('Diário 4º PA'!$E$4:$E$2000='Analítico Cx.'!$B73)*('Diário 4º PA'!$B$4:$B$2000&gt;=D$4)*('Diário 4º PA'!$B$4:$B$2000&lt;=EOMONTH(D$4,0))*('Diário 4º PA'!$F$4:$F$2000))</f>
        <v>0</v>
      </c>
      <c r="E73" s="129">
        <f>SUMPRODUCT(('Diário 1º PA'!$E$4:$E$2011='Analítico Cx.'!$B73)*('Diário 1º PA'!$B$4:$B$2011&gt;=E$4)*('Diário 1º PA'!$B$4:$B$2011&lt;=EOMONTH(E$4,0))*('Diário 1º PA'!$F$4:$F$2011))
+SUMPRODUCT(('Diário 2º PA'!$E$4:$E$1980='Analítico Cx.'!$B73)*('Diário 2º PA'!$B$4:$B$1980&gt;=E$4)*('Diário 2º PA'!$B$4:$B$1980&lt;=EOMONTH(E$4,0))*('Diário 2º PA'!$F$4:$F$1980))
+SUMPRODUCT(('Diário 3º PA'!$E$4:$E$2000='Analítico Cx.'!$B73)*('Diário 3º PA'!$B$4:$B$2000&gt;=E$4)*('Diário 3º PA'!$B$4:$B$2000&lt;=EOMONTH(E$4,0))*('Diário 3º PA'!$F$4:$F$2000))
+SUMPRODUCT(('Diário 4º PA'!$E$4:$E$2000='Analítico Cx.'!$B73)*('Diário 4º PA'!$B$4:$B$2000&gt;=E$4)*('Diário 4º PA'!$B$4:$B$2000&lt;=EOMONTH(E$4,0))*('Diário 4º PA'!$F$4:$F$2000))</f>
        <v>3000</v>
      </c>
      <c r="F73" s="129">
        <f>SUMPRODUCT(('Diário 1º PA'!$E$4:$E$2011='Analítico Cx.'!$B73)*('Diário 1º PA'!$B$4:$B$2011&gt;=F$4)*('Diário 1º PA'!$B$4:$B$2011&lt;=EOMONTH(F$4,0))*('Diário 1º PA'!$F$4:$F$2011))
+SUMPRODUCT(('Diário 2º PA'!$E$4:$E$1980='Analítico Cx.'!$B73)*('Diário 2º PA'!$B$4:$B$1980&gt;=F$4)*('Diário 2º PA'!$B$4:$B$1980&lt;=EOMONTH(F$4,0))*('Diário 2º PA'!$F$4:$F$1980))
+SUMPRODUCT(('Diário 3º PA'!$E$4:$E$2000='Analítico Cx.'!$B73)*('Diário 3º PA'!$B$4:$B$2000&gt;=F$4)*('Diário 3º PA'!$B$4:$B$2000&lt;=EOMONTH(F$4,0))*('Diário 3º PA'!$F$4:$F$2000))
+SUMPRODUCT(('Diário 4º PA'!$E$4:$E$2000='Analítico Cx.'!$B73)*('Diário 4º PA'!$B$4:$B$2000&gt;=F$4)*('Diário 4º PA'!$B$4:$B$2000&lt;=EOMONTH(F$4,0))*('Diário 4º PA'!$F$4:$F$2000))</f>
        <v>10320</v>
      </c>
      <c r="G73" s="129">
        <f>SUMPRODUCT(('Diário 1º PA'!$E$4:$E$2011='Analítico Cx.'!$B73)*('Diário 1º PA'!$B$4:$B$2011&gt;=G$4)*('Diário 1º PA'!$B$4:$B$2011&lt;=EOMONTH(G$4,0))*('Diário 1º PA'!$F$4:$F$2011))
+SUMPRODUCT(('Diário 2º PA'!$E$4:$E$1980='Analítico Cx.'!$B73)*('Diário 2º PA'!$B$4:$B$1980&gt;=G$4)*('Diário 2º PA'!$B$4:$B$1980&lt;=EOMONTH(G$4,0))*('Diário 2º PA'!$F$4:$F$1980))
+SUMPRODUCT(('Diário 3º PA'!$E$4:$E$2000='Analítico Cx.'!$B73)*('Diário 3º PA'!$B$4:$B$2000&gt;=G$4)*('Diário 3º PA'!$B$4:$B$2000&lt;=EOMONTH(G$4,0))*('Diário 3º PA'!$F$4:$F$2000))
+SUMPRODUCT(('Diário 4º PA'!$E$4:$E$2000='Analítico Cx.'!$B73)*('Diário 4º PA'!$B$4:$B$2000&gt;=G$4)*('Diário 4º PA'!$B$4:$B$2000&lt;=EOMONTH(G$4,0))*('Diário 4º PA'!$F$4:$F$2000))</f>
        <v>0</v>
      </c>
      <c r="H73" s="129">
        <f>SUMPRODUCT(('Diário 1º PA'!$E$4:$E$2011='Analítico Cx.'!$B73)*('Diário 1º PA'!$B$4:$B$2011&gt;=H$4)*('Diário 1º PA'!$B$4:$B$2011&lt;=EOMONTH(H$4,0))*('Diário 1º PA'!$F$4:$F$2011))
+SUMPRODUCT(('Diário 2º PA'!$E$4:$E$1980='Analítico Cx.'!$B73)*('Diário 2º PA'!$B$4:$B$1980&gt;=H$4)*('Diário 2º PA'!$B$4:$B$1980&lt;=EOMONTH(H$4,0))*('Diário 2º PA'!$F$4:$F$1980))
+SUMPRODUCT(('Diário 3º PA'!$E$4:$E$2000='Analítico Cx.'!$B73)*('Diário 3º PA'!$B$4:$B$2000&gt;=H$4)*('Diário 3º PA'!$B$4:$B$2000&lt;=EOMONTH(H$4,0))*('Diário 3º PA'!$F$4:$F$2000))
+SUMPRODUCT(('Diário 4º PA'!$E$4:$E$2000='Analítico Cx.'!$B73)*('Diário 4º PA'!$B$4:$B$2000&gt;=H$4)*('Diário 4º PA'!$B$4:$B$2000&lt;=EOMONTH(H$4,0))*('Diário 4º PA'!$F$4:$F$2000))</f>
        <v>0</v>
      </c>
      <c r="I73" s="129">
        <f>SUMPRODUCT(('Diário 1º PA'!$E$4:$E$2011='Analítico Cx.'!$B73)*('Diário 1º PA'!$B$4:$B$2011&gt;=I$4)*('Diário 1º PA'!$B$4:$B$2011&lt;=EOMONTH(I$4,0))*('Diário 1º PA'!$F$4:$F$2011))
+SUMPRODUCT(('Diário 2º PA'!$E$4:$E$1980='Analítico Cx.'!$B73)*('Diário 2º PA'!$B$4:$B$1980&gt;=I$4)*('Diário 2º PA'!$B$4:$B$1980&lt;=EOMONTH(I$4,0))*('Diário 2º PA'!$F$4:$F$1980))
+SUMPRODUCT(('Diário 3º PA'!$E$4:$E$2000='Analítico Cx.'!$B73)*('Diário 3º PA'!$B$4:$B$2000&gt;=I$4)*('Diário 3º PA'!$B$4:$B$2000&lt;=EOMONTH(I$4,0))*('Diário 3º PA'!$F$4:$F$2000))
+SUMPRODUCT(('Diário 4º PA'!$E$4:$E$2000='Analítico Cx.'!$B73)*('Diário 4º PA'!$B$4:$B$2000&gt;=I$4)*('Diário 4º PA'!$B$4:$B$2000&lt;=EOMONTH(I$4,0))*('Diário 4º PA'!$F$4:$F$2000))</f>
        <v>0</v>
      </c>
      <c r="J73" s="129">
        <f>SUMPRODUCT(('Diário 1º PA'!$E$4:$E$2011='Analítico Cx.'!$B73)*('Diário 1º PA'!$B$4:$B$2011&gt;=J$4)*('Diário 1º PA'!$B$4:$B$2011&lt;=EOMONTH(J$4,0))*('Diário 1º PA'!$F$4:$F$2011))
+SUMPRODUCT(('Diário 2º PA'!$E$4:$E$1980='Analítico Cx.'!$B73)*('Diário 2º PA'!$B$4:$B$1980&gt;=J$4)*('Diário 2º PA'!$B$4:$B$1980&lt;=EOMONTH(J$4,0))*('Diário 2º PA'!$F$4:$F$1980))
+SUMPRODUCT(('Diário 3º PA'!$E$4:$E$2000='Analítico Cx.'!$B73)*('Diário 3º PA'!$B$4:$B$2000&gt;=J$4)*('Diário 3º PA'!$B$4:$B$2000&lt;=EOMONTH(J$4,0))*('Diário 3º PA'!$F$4:$F$2000))
+SUMPRODUCT(('Diário 4º PA'!$E$4:$E$2000='Analítico Cx.'!$B73)*('Diário 4º PA'!$B$4:$B$2000&gt;=J$4)*('Diário 4º PA'!$B$4:$B$2000&lt;=EOMONTH(J$4,0))*('Diário 4º PA'!$F$4:$F$2000))</f>
        <v>0</v>
      </c>
      <c r="K73" s="129">
        <f>SUMPRODUCT(('Diário 1º PA'!$E$4:$E$2011='Analítico Cx.'!$B73)*('Diário 1º PA'!$B$4:$B$2011&gt;=K$4)*('Diário 1º PA'!$B$4:$B$2011&lt;=EOMONTH(K$4,0))*('Diário 1º PA'!$F$4:$F$2011))
+SUMPRODUCT(('Diário 2º PA'!$E$4:$E$1980='Analítico Cx.'!$B73)*('Diário 2º PA'!$B$4:$B$1980&gt;=K$4)*('Diário 2º PA'!$B$4:$B$1980&lt;=EOMONTH(K$4,0))*('Diário 2º PA'!$F$4:$F$1980))
+SUMPRODUCT(('Diário 3º PA'!$E$4:$E$2000='Analítico Cx.'!$B73)*('Diário 3º PA'!$B$4:$B$2000&gt;=K$4)*('Diário 3º PA'!$B$4:$B$2000&lt;=EOMONTH(K$4,0))*('Diário 3º PA'!$F$4:$F$2000))
+SUMPRODUCT(('Diário 4º PA'!$E$4:$E$2000='Analítico Cx.'!$B73)*('Diário 4º PA'!$B$4:$B$2000&gt;=K$4)*('Diário 4º PA'!$B$4:$B$2000&lt;=EOMONTH(K$4,0))*('Diário 4º PA'!$F$4:$F$2000))</f>
        <v>0</v>
      </c>
      <c r="L73" s="129">
        <f>SUMPRODUCT(('Diário 1º PA'!$E$4:$E$2011='Analítico Cx.'!$B73)*('Diário 1º PA'!$B$4:$B$2011&gt;=L$4)*('Diário 1º PA'!$B$4:$B$2011&lt;=EOMONTH(L$4,0))*('Diário 1º PA'!$F$4:$F$2011))
+SUMPRODUCT(('Diário 2º PA'!$E$4:$E$1980='Analítico Cx.'!$B73)*('Diário 2º PA'!$B$4:$B$1980&gt;=L$4)*('Diário 2º PA'!$B$4:$B$1980&lt;=EOMONTH(L$4,0))*('Diário 2º PA'!$F$4:$F$1980))
+SUMPRODUCT(('Diário 3º PA'!$E$4:$E$2000='Analítico Cx.'!$B73)*('Diário 3º PA'!$B$4:$B$2000&gt;=L$4)*('Diário 3º PA'!$B$4:$B$2000&lt;=EOMONTH(L$4,0))*('Diário 3º PA'!$F$4:$F$2000))
+SUMPRODUCT(('Diário 4º PA'!$E$4:$E$2000='Analítico Cx.'!$B73)*('Diário 4º PA'!$B$4:$B$2000&gt;=L$4)*('Diário 4º PA'!$B$4:$B$2000&lt;=EOMONTH(L$4,0))*('Diário 4º PA'!$F$4:$F$2000))</f>
        <v>0</v>
      </c>
      <c r="M73" s="129">
        <f>SUMPRODUCT(('Diário 1º PA'!$E$4:$E$2011='Analítico Cx.'!$B73)*('Diário 1º PA'!$B$4:$B$2011&gt;=M$4)*('Diário 1º PA'!$B$4:$B$2011&lt;=EOMONTH(M$4,0))*('Diário 1º PA'!$F$4:$F$2011))
+SUMPRODUCT(('Diário 2º PA'!$E$4:$E$1980='Analítico Cx.'!$B73)*('Diário 2º PA'!$B$4:$B$1980&gt;=M$4)*('Diário 2º PA'!$B$4:$B$1980&lt;=EOMONTH(M$4,0))*('Diário 2º PA'!$F$4:$F$1980))
+SUMPRODUCT(('Diário 3º PA'!$E$4:$E$2000='Analítico Cx.'!$B73)*('Diário 3º PA'!$B$4:$B$2000&gt;=M$4)*('Diário 3º PA'!$B$4:$B$2000&lt;=EOMONTH(M$4,0))*('Diário 3º PA'!$F$4:$F$2000))
+SUMPRODUCT(('Diário 4º PA'!$E$4:$E$2000='Analítico Cx.'!$B73)*('Diário 4º PA'!$B$4:$B$2000&gt;=M$4)*('Diário 4º PA'!$B$4:$B$2000&lt;=EOMONTH(M$4,0))*('Diário 4º PA'!$F$4:$F$2000))</f>
        <v>0</v>
      </c>
      <c r="N73" s="129">
        <f>SUMPRODUCT(('Diário 1º PA'!$E$4:$E$2011='Analítico Cx.'!$B73)*('Diário 1º PA'!$B$4:$B$2011&gt;=N$4)*('Diário 1º PA'!$B$4:$B$2011&lt;=EOMONTH(N$4,0))*('Diário 1º PA'!$F$4:$F$2011))
+SUMPRODUCT(('Diário 2º PA'!$E$4:$E$1980='Analítico Cx.'!$B73)*('Diário 2º PA'!$B$4:$B$1980&gt;=N$4)*('Diário 2º PA'!$B$4:$B$1980&lt;=EOMONTH(N$4,0))*('Diário 2º PA'!$F$4:$F$1980))
+SUMPRODUCT(('Diário 3º PA'!$E$4:$E$2000='Analítico Cx.'!$B73)*('Diário 3º PA'!$B$4:$B$2000&gt;=N$4)*('Diário 3º PA'!$B$4:$B$2000&lt;=EOMONTH(N$4,0))*('Diário 3º PA'!$F$4:$F$2000))
+SUMPRODUCT(('Diário 4º PA'!$E$4:$E$2000='Analítico Cx.'!$B73)*('Diário 4º PA'!$B$4:$B$2000&gt;=N$4)*('Diário 4º PA'!$B$4:$B$2000&lt;=EOMONTH(N$4,0))*('Diário 4º PA'!$F$4:$F$2000))</f>
        <v>0</v>
      </c>
      <c r="O73" s="179">
        <f t="shared" si="19"/>
        <v>13320</v>
      </c>
      <c r="P73" s="180">
        <f t="shared" si="20"/>
        <v>1.3302916992629333E-3</v>
      </c>
      <c r="Q73" s="154"/>
      <c r="R73" s="154"/>
      <c r="S73" s="154"/>
      <c r="T73" s="154"/>
      <c r="U73" s="154"/>
      <c r="V73" s="154"/>
      <c r="W73" s="154"/>
      <c r="X73" s="154"/>
      <c r="Y73" s="154"/>
      <c r="Z73" s="154"/>
    </row>
    <row r="74" spans="1:26" ht="23.25" customHeight="1" x14ac:dyDescent="0.2">
      <c r="A74" s="199" t="s">
        <v>246</v>
      </c>
      <c r="B74" s="63" t="s">
        <v>247</v>
      </c>
      <c r="C74" s="129">
        <f>SUMPRODUCT(('Diário 1º PA'!$E$4:$E$2011='Analítico Cx.'!$B74)*('Diário 1º PA'!$B$4:$B$2011&gt;=C$4)*('Diário 1º PA'!$B$4:$B$2011&lt;=EOMONTH(C$4,0))*('Diário 1º PA'!$F$4:$F$2011))
+SUMPRODUCT(('Diário 2º PA'!$E$4:$E$1980='Analítico Cx.'!$B74)*('Diário 2º PA'!$B$4:$B$1980&gt;=C$4)*('Diário 2º PA'!$B$4:$B$1980&lt;=EOMONTH(C$4,0))*('Diário 2º PA'!$F$4:$F$1980))
+SUMPRODUCT(('Diário 3º PA'!$E$4:$E$2000='Analítico Cx.'!$B74)*('Diário 3º PA'!$B$4:$B$2000&gt;=C$4)*('Diário 3º PA'!$B$4:$B$2000&lt;=EOMONTH(C$4,0))*('Diário 3º PA'!$F$4:$F$2000))
+SUMPRODUCT(('Diário 4º PA'!$E$4:$E$2000='Analítico Cx.'!$B74)*('Diário 4º PA'!$B$4:$B$2000&gt;=C$4)*('Diário 4º PA'!$B$4:$B$2000&lt;=EOMONTH(C$4,0))*('Diário 4º PA'!$F$4:$F$2000))</f>
        <v>0</v>
      </c>
      <c r="D74" s="129">
        <f>SUMPRODUCT(('Diário 1º PA'!$E$4:$E$2011='Analítico Cx.'!$B74)*('Diário 1º PA'!$B$4:$B$2011&gt;=D$4)*('Diário 1º PA'!$B$4:$B$2011&lt;=EOMONTH(D$4,0))*('Diário 1º PA'!$F$4:$F$2011))
+SUMPRODUCT(('Diário 2º PA'!$E$4:$E$1980='Analítico Cx.'!$B74)*('Diário 2º PA'!$B$4:$B$1980&gt;=D$4)*('Diário 2º PA'!$B$4:$B$1980&lt;=EOMONTH(D$4,0))*('Diário 2º PA'!$F$4:$F$1980))
+SUMPRODUCT(('Diário 3º PA'!$E$4:$E$2000='Analítico Cx.'!$B74)*('Diário 3º PA'!$B$4:$B$2000&gt;=D$4)*('Diário 3º PA'!$B$4:$B$2000&lt;=EOMONTH(D$4,0))*('Diário 3º PA'!$F$4:$F$2000))
+SUMPRODUCT(('Diário 4º PA'!$E$4:$E$2000='Analítico Cx.'!$B74)*('Diário 4º PA'!$B$4:$B$2000&gt;=D$4)*('Diário 4º PA'!$B$4:$B$2000&lt;=EOMONTH(D$4,0))*('Diário 4º PA'!$F$4:$F$2000))</f>
        <v>0</v>
      </c>
      <c r="E74" s="129">
        <f>SUMPRODUCT(('Diário 1º PA'!$E$4:$E$2011='Analítico Cx.'!$B74)*('Diário 1º PA'!$B$4:$B$2011&gt;=E$4)*('Diário 1º PA'!$B$4:$B$2011&lt;=EOMONTH(E$4,0))*('Diário 1º PA'!$F$4:$F$2011))
+SUMPRODUCT(('Diário 2º PA'!$E$4:$E$1980='Analítico Cx.'!$B74)*('Diário 2º PA'!$B$4:$B$1980&gt;=E$4)*('Diário 2º PA'!$B$4:$B$1980&lt;=EOMONTH(E$4,0))*('Diário 2º PA'!$F$4:$F$1980))
+SUMPRODUCT(('Diário 3º PA'!$E$4:$E$2000='Analítico Cx.'!$B74)*('Diário 3º PA'!$B$4:$B$2000&gt;=E$4)*('Diário 3º PA'!$B$4:$B$2000&lt;=EOMONTH(E$4,0))*('Diário 3º PA'!$F$4:$F$2000))
+SUMPRODUCT(('Diário 4º PA'!$E$4:$E$2000='Analítico Cx.'!$B74)*('Diário 4º PA'!$B$4:$B$2000&gt;=E$4)*('Diário 4º PA'!$B$4:$B$2000&lt;=EOMONTH(E$4,0))*('Diário 4º PA'!$F$4:$F$2000))</f>
        <v>0</v>
      </c>
      <c r="F74" s="129">
        <f>SUMPRODUCT(('Diário 1º PA'!$E$4:$E$2011='Analítico Cx.'!$B74)*('Diário 1º PA'!$B$4:$B$2011&gt;=F$4)*('Diário 1º PA'!$B$4:$B$2011&lt;=EOMONTH(F$4,0))*('Diário 1º PA'!$F$4:$F$2011))
+SUMPRODUCT(('Diário 2º PA'!$E$4:$E$1980='Analítico Cx.'!$B74)*('Diário 2º PA'!$B$4:$B$1980&gt;=F$4)*('Diário 2º PA'!$B$4:$B$1980&lt;=EOMONTH(F$4,0))*('Diário 2º PA'!$F$4:$F$1980))
+SUMPRODUCT(('Diário 3º PA'!$E$4:$E$2000='Analítico Cx.'!$B74)*('Diário 3º PA'!$B$4:$B$2000&gt;=F$4)*('Diário 3º PA'!$B$4:$B$2000&lt;=EOMONTH(F$4,0))*('Diário 3º PA'!$F$4:$F$2000))
+SUMPRODUCT(('Diário 4º PA'!$E$4:$E$2000='Analítico Cx.'!$B74)*('Diário 4º PA'!$B$4:$B$2000&gt;=F$4)*('Diário 4º PA'!$B$4:$B$2000&lt;=EOMONTH(F$4,0))*('Diário 4º PA'!$F$4:$F$2000))</f>
        <v>0</v>
      </c>
      <c r="G74" s="129">
        <f>SUMPRODUCT(('Diário 1º PA'!$E$4:$E$2011='Analítico Cx.'!$B74)*('Diário 1º PA'!$B$4:$B$2011&gt;=G$4)*('Diário 1º PA'!$B$4:$B$2011&lt;=EOMONTH(G$4,0))*('Diário 1º PA'!$F$4:$F$2011))
+SUMPRODUCT(('Diário 2º PA'!$E$4:$E$1980='Analítico Cx.'!$B74)*('Diário 2º PA'!$B$4:$B$1980&gt;=G$4)*('Diário 2º PA'!$B$4:$B$1980&lt;=EOMONTH(G$4,0))*('Diário 2º PA'!$F$4:$F$1980))
+SUMPRODUCT(('Diário 3º PA'!$E$4:$E$2000='Analítico Cx.'!$B74)*('Diário 3º PA'!$B$4:$B$2000&gt;=G$4)*('Diário 3º PA'!$B$4:$B$2000&lt;=EOMONTH(G$4,0))*('Diário 3º PA'!$F$4:$F$2000))
+SUMPRODUCT(('Diário 4º PA'!$E$4:$E$2000='Analítico Cx.'!$B74)*('Diário 4º PA'!$B$4:$B$2000&gt;=G$4)*('Diário 4º PA'!$B$4:$B$2000&lt;=EOMONTH(G$4,0))*('Diário 4º PA'!$F$4:$F$2000))</f>
        <v>0</v>
      </c>
      <c r="H74" s="129">
        <f>SUMPRODUCT(('Diário 1º PA'!$E$4:$E$2011='Analítico Cx.'!$B74)*('Diário 1º PA'!$B$4:$B$2011&gt;=H$4)*('Diário 1º PA'!$B$4:$B$2011&lt;=EOMONTH(H$4,0))*('Diário 1º PA'!$F$4:$F$2011))
+SUMPRODUCT(('Diário 2º PA'!$E$4:$E$1980='Analítico Cx.'!$B74)*('Diário 2º PA'!$B$4:$B$1980&gt;=H$4)*('Diário 2º PA'!$B$4:$B$1980&lt;=EOMONTH(H$4,0))*('Diário 2º PA'!$F$4:$F$1980))
+SUMPRODUCT(('Diário 3º PA'!$E$4:$E$2000='Analítico Cx.'!$B74)*('Diário 3º PA'!$B$4:$B$2000&gt;=H$4)*('Diário 3º PA'!$B$4:$B$2000&lt;=EOMONTH(H$4,0))*('Diário 3º PA'!$F$4:$F$2000))
+SUMPRODUCT(('Diário 4º PA'!$E$4:$E$2000='Analítico Cx.'!$B74)*('Diário 4º PA'!$B$4:$B$2000&gt;=H$4)*('Diário 4º PA'!$B$4:$B$2000&lt;=EOMONTH(H$4,0))*('Diário 4º PA'!$F$4:$F$2000))</f>
        <v>0</v>
      </c>
      <c r="I74" s="129">
        <f>SUMPRODUCT(('Diário 1º PA'!$E$4:$E$2011='Analítico Cx.'!$B74)*('Diário 1º PA'!$B$4:$B$2011&gt;=I$4)*('Diário 1º PA'!$B$4:$B$2011&lt;=EOMONTH(I$4,0))*('Diário 1º PA'!$F$4:$F$2011))
+SUMPRODUCT(('Diário 2º PA'!$E$4:$E$1980='Analítico Cx.'!$B74)*('Diário 2º PA'!$B$4:$B$1980&gt;=I$4)*('Diário 2º PA'!$B$4:$B$1980&lt;=EOMONTH(I$4,0))*('Diário 2º PA'!$F$4:$F$1980))
+SUMPRODUCT(('Diário 3º PA'!$E$4:$E$2000='Analítico Cx.'!$B74)*('Diário 3º PA'!$B$4:$B$2000&gt;=I$4)*('Diário 3º PA'!$B$4:$B$2000&lt;=EOMONTH(I$4,0))*('Diário 3º PA'!$F$4:$F$2000))
+SUMPRODUCT(('Diário 4º PA'!$E$4:$E$2000='Analítico Cx.'!$B74)*('Diário 4º PA'!$B$4:$B$2000&gt;=I$4)*('Diário 4º PA'!$B$4:$B$2000&lt;=EOMONTH(I$4,0))*('Diário 4º PA'!$F$4:$F$2000))</f>
        <v>0</v>
      </c>
      <c r="J74" s="129">
        <f>SUMPRODUCT(('Diário 1º PA'!$E$4:$E$2011='Analítico Cx.'!$B74)*('Diário 1º PA'!$B$4:$B$2011&gt;=J$4)*('Diário 1º PA'!$B$4:$B$2011&lt;=EOMONTH(J$4,0))*('Diário 1º PA'!$F$4:$F$2011))
+SUMPRODUCT(('Diário 2º PA'!$E$4:$E$1980='Analítico Cx.'!$B74)*('Diário 2º PA'!$B$4:$B$1980&gt;=J$4)*('Diário 2º PA'!$B$4:$B$1980&lt;=EOMONTH(J$4,0))*('Diário 2º PA'!$F$4:$F$1980))
+SUMPRODUCT(('Diário 3º PA'!$E$4:$E$2000='Analítico Cx.'!$B74)*('Diário 3º PA'!$B$4:$B$2000&gt;=J$4)*('Diário 3º PA'!$B$4:$B$2000&lt;=EOMONTH(J$4,0))*('Diário 3º PA'!$F$4:$F$2000))
+SUMPRODUCT(('Diário 4º PA'!$E$4:$E$2000='Analítico Cx.'!$B74)*('Diário 4º PA'!$B$4:$B$2000&gt;=J$4)*('Diário 4º PA'!$B$4:$B$2000&lt;=EOMONTH(J$4,0))*('Diário 4º PA'!$F$4:$F$2000))</f>
        <v>0</v>
      </c>
      <c r="K74" s="129">
        <f>SUMPRODUCT(('Diário 1º PA'!$E$4:$E$2011='Analítico Cx.'!$B74)*('Diário 1º PA'!$B$4:$B$2011&gt;=K$4)*('Diário 1º PA'!$B$4:$B$2011&lt;=EOMONTH(K$4,0))*('Diário 1º PA'!$F$4:$F$2011))
+SUMPRODUCT(('Diário 2º PA'!$E$4:$E$1980='Analítico Cx.'!$B74)*('Diário 2º PA'!$B$4:$B$1980&gt;=K$4)*('Diário 2º PA'!$B$4:$B$1980&lt;=EOMONTH(K$4,0))*('Diário 2º PA'!$F$4:$F$1980))
+SUMPRODUCT(('Diário 3º PA'!$E$4:$E$2000='Analítico Cx.'!$B74)*('Diário 3º PA'!$B$4:$B$2000&gt;=K$4)*('Diário 3º PA'!$B$4:$B$2000&lt;=EOMONTH(K$4,0))*('Diário 3º PA'!$F$4:$F$2000))
+SUMPRODUCT(('Diário 4º PA'!$E$4:$E$2000='Analítico Cx.'!$B74)*('Diário 4º PA'!$B$4:$B$2000&gt;=K$4)*('Diário 4º PA'!$B$4:$B$2000&lt;=EOMONTH(K$4,0))*('Diário 4º PA'!$F$4:$F$2000))</f>
        <v>0</v>
      </c>
      <c r="L74" s="129">
        <f>SUMPRODUCT(('Diário 1º PA'!$E$4:$E$2011='Analítico Cx.'!$B74)*('Diário 1º PA'!$B$4:$B$2011&gt;=L$4)*('Diário 1º PA'!$B$4:$B$2011&lt;=EOMONTH(L$4,0))*('Diário 1º PA'!$F$4:$F$2011))
+SUMPRODUCT(('Diário 2º PA'!$E$4:$E$1980='Analítico Cx.'!$B74)*('Diário 2º PA'!$B$4:$B$1980&gt;=L$4)*('Diário 2º PA'!$B$4:$B$1980&lt;=EOMONTH(L$4,0))*('Diário 2º PA'!$F$4:$F$1980))
+SUMPRODUCT(('Diário 3º PA'!$E$4:$E$2000='Analítico Cx.'!$B74)*('Diário 3º PA'!$B$4:$B$2000&gt;=L$4)*('Diário 3º PA'!$B$4:$B$2000&lt;=EOMONTH(L$4,0))*('Diário 3º PA'!$F$4:$F$2000))
+SUMPRODUCT(('Diário 4º PA'!$E$4:$E$2000='Analítico Cx.'!$B74)*('Diário 4º PA'!$B$4:$B$2000&gt;=L$4)*('Diário 4º PA'!$B$4:$B$2000&lt;=EOMONTH(L$4,0))*('Diário 4º PA'!$F$4:$F$2000))</f>
        <v>0</v>
      </c>
      <c r="M74" s="129">
        <f>SUMPRODUCT(('Diário 1º PA'!$E$4:$E$2011='Analítico Cx.'!$B74)*('Diário 1º PA'!$B$4:$B$2011&gt;=M$4)*('Diário 1º PA'!$B$4:$B$2011&lt;=EOMONTH(M$4,0))*('Diário 1º PA'!$F$4:$F$2011))
+SUMPRODUCT(('Diário 2º PA'!$E$4:$E$1980='Analítico Cx.'!$B74)*('Diário 2º PA'!$B$4:$B$1980&gt;=M$4)*('Diário 2º PA'!$B$4:$B$1980&lt;=EOMONTH(M$4,0))*('Diário 2º PA'!$F$4:$F$1980))
+SUMPRODUCT(('Diário 3º PA'!$E$4:$E$2000='Analítico Cx.'!$B74)*('Diário 3º PA'!$B$4:$B$2000&gt;=M$4)*('Diário 3º PA'!$B$4:$B$2000&lt;=EOMONTH(M$4,0))*('Diário 3º PA'!$F$4:$F$2000))
+SUMPRODUCT(('Diário 4º PA'!$E$4:$E$2000='Analítico Cx.'!$B74)*('Diário 4º PA'!$B$4:$B$2000&gt;=M$4)*('Diário 4º PA'!$B$4:$B$2000&lt;=EOMONTH(M$4,0))*('Diário 4º PA'!$F$4:$F$2000))</f>
        <v>0</v>
      </c>
      <c r="N74" s="129">
        <f>SUMPRODUCT(('Diário 1º PA'!$E$4:$E$2011='Analítico Cx.'!$B74)*('Diário 1º PA'!$B$4:$B$2011&gt;=N$4)*('Diário 1º PA'!$B$4:$B$2011&lt;=EOMONTH(N$4,0))*('Diário 1º PA'!$F$4:$F$2011))
+SUMPRODUCT(('Diário 2º PA'!$E$4:$E$1980='Analítico Cx.'!$B74)*('Diário 2º PA'!$B$4:$B$1980&gt;=N$4)*('Diário 2º PA'!$B$4:$B$1980&lt;=EOMONTH(N$4,0))*('Diário 2º PA'!$F$4:$F$1980))
+SUMPRODUCT(('Diário 3º PA'!$E$4:$E$2000='Analítico Cx.'!$B74)*('Diário 3º PA'!$B$4:$B$2000&gt;=N$4)*('Diário 3º PA'!$B$4:$B$2000&lt;=EOMONTH(N$4,0))*('Diário 3º PA'!$F$4:$F$2000))
+SUMPRODUCT(('Diário 4º PA'!$E$4:$E$2000='Analítico Cx.'!$B74)*('Diário 4º PA'!$B$4:$B$2000&gt;=N$4)*('Diário 4º PA'!$B$4:$B$2000&lt;=EOMONTH(N$4,0))*('Diário 4º PA'!$F$4:$F$2000))</f>
        <v>0</v>
      </c>
      <c r="O74" s="179">
        <f t="shared" si="19"/>
        <v>0</v>
      </c>
      <c r="P74" s="180">
        <f t="shared" si="20"/>
        <v>0</v>
      </c>
      <c r="Q74" s="154"/>
      <c r="R74" s="154"/>
      <c r="S74" s="154"/>
      <c r="T74" s="154"/>
      <c r="U74" s="154"/>
      <c r="V74" s="154"/>
      <c r="W74" s="154"/>
      <c r="X74" s="154"/>
      <c r="Y74" s="154"/>
      <c r="Z74" s="154"/>
    </row>
    <row r="75" spans="1:26" ht="23.25" customHeight="1" x14ac:dyDescent="0.2">
      <c r="A75" s="199" t="s">
        <v>248</v>
      </c>
      <c r="B75" s="200" t="s">
        <v>249</v>
      </c>
      <c r="C75" s="129">
        <f>SUMPRODUCT(('Diário 1º PA'!$E$4:$E$2011='Analítico Cx.'!$B75)*('Diário 1º PA'!$B$4:$B$2011&gt;=C$4)*('Diário 1º PA'!$B$4:$B$2011&lt;=EOMONTH(C$4,0))*('Diário 1º PA'!$F$4:$F$2011))
+SUMPRODUCT(('Diário 2º PA'!$E$4:$E$1980='Analítico Cx.'!$B75)*('Diário 2º PA'!$B$4:$B$1980&gt;=C$4)*('Diário 2º PA'!$B$4:$B$1980&lt;=EOMONTH(C$4,0))*('Diário 2º PA'!$F$4:$F$1980))
+SUMPRODUCT(('Diário 3º PA'!$E$4:$E$2000='Analítico Cx.'!$B75)*('Diário 3º PA'!$B$4:$B$2000&gt;=C$4)*('Diário 3º PA'!$B$4:$B$2000&lt;=EOMONTH(C$4,0))*('Diário 3º PA'!$F$4:$F$2000))
+SUMPRODUCT(('Diário 4º PA'!$E$4:$E$2000='Analítico Cx.'!$B75)*('Diário 4º PA'!$B$4:$B$2000&gt;=C$4)*('Diário 4º PA'!$B$4:$B$2000&lt;=EOMONTH(C$4,0))*('Diário 4º PA'!$F$4:$F$2000))</f>
        <v>0</v>
      </c>
      <c r="D75" s="129">
        <f>SUMPRODUCT(('Diário 1º PA'!$E$4:$E$2011='Analítico Cx.'!$B75)*('Diário 1º PA'!$B$4:$B$2011&gt;=D$4)*('Diário 1º PA'!$B$4:$B$2011&lt;=EOMONTH(D$4,0))*('Diário 1º PA'!$F$4:$F$2011))
+SUMPRODUCT(('Diário 2º PA'!$E$4:$E$1980='Analítico Cx.'!$B75)*('Diário 2º PA'!$B$4:$B$1980&gt;=D$4)*('Diário 2º PA'!$B$4:$B$1980&lt;=EOMONTH(D$4,0))*('Diário 2º PA'!$F$4:$F$1980))
+SUMPRODUCT(('Diário 3º PA'!$E$4:$E$2000='Analítico Cx.'!$B75)*('Diário 3º PA'!$B$4:$B$2000&gt;=D$4)*('Diário 3º PA'!$B$4:$B$2000&lt;=EOMONTH(D$4,0))*('Diário 3º PA'!$F$4:$F$2000))
+SUMPRODUCT(('Diário 4º PA'!$E$4:$E$2000='Analítico Cx.'!$B75)*('Diário 4º PA'!$B$4:$B$2000&gt;=D$4)*('Diário 4º PA'!$B$4:$B$2000&lt;=EOMONTH(D$4,0))*('Diário 4º PA'!$F$4:$F$2000))</f>
        <v>0</v>
      </c>
      <c r="E75" s="129">
        <f>SUMPRODUCT(('Diário 1º PA'!$E$4:$E$2011='Analítico Cx.'!$B75)*('Diário 1º PA'!$B$4:$B$2011&gt;=E$4)*('Diário 1º PA'!$B$4:$B$2011&lt;=EOMONTH(E$4,0))*('Diário 1º PA'!$F$4:$F$2011))
+SUMPRODUCT(('Diário 2º PA'!$E$4:$E$1980='Analítico Cx.'!$B75)*('Diário 2º PA'!$B$4:$B$1980&gt;=E$4)*('Diário 2º PA'!$B$4:$B$1980&lt;=EOMONTH(E$4,0))*('Diário 2º PA'!$F$4:$F$1980))
+SUMPRODUCT(('Diário 3º PA'!$E$4:$E$2000='Analítico Cx.'!$B75)*('Diário 3º PA'!$B$4:$B$2000&gt;=E$4)*('Diário 3º PA'!$B$4:$B$2000&lt;=EOMONTH(E$4,0))*('Diário 3º PA'!$F$4:$F$2000))
+SUMPRODUCT(('Diário 4º PA'!$E$4:$E$2000='Analítico Cx.'!$B75)*('Diário 4º PA'!$B$4:$B$2000&gt;=E$4)*('Diário 4º PA'!$B$4:$B$2000&lt;=EOMONTH(E$4,0))*('Diário 4º PA'!$F$4:$F$2000))</f>
        <v>0</v>
      </c>
      <c r="F75" s="129">
        <f>SUMPRODUCT(('Diário 1º PA'!$E$4:$E$2011='Analítico Cx.'!$B75)*('Diário 1º PA'!$B$4:$B$2011&gt;=F$4)*('Diário 1º PA'!$B$4:$B$2011&lt;=EOMONTH(F$4,0))*('Diário 1º PA'!$F$4:$F$2011))
+SUMPRODUCT(('Diário 2º PA'!$E$4:$E$1980='Analítico Cx.'!$B75)*('Diário 2º PA'!$B$4:$B$1980&gt;=F$4)*('Diário 2º PA'!$B$4:$B$1980&lt;=EOMONTH(F$4,0))*('Diário 2º PA'!$F$4:$F$1980))
+SUMPRODUCT(('Diário 3º PA'!$E$4:$E$2000='Analítico Cx.'!$B75)*('Diário 3º PA'!$B$4:$B$2000&gt;=F$4)*('Diário 3º PA'!$B$4:$B$2000&lt;=EOMONTH(F$4,0))*('Diário 3º PA'!$F$4:$F$2000))
+SUMPRODUCT(('Diário 4º PA'!$E$4:$E$2000='Analítico Cx.'!$B75)*('Diário 4º PA'!$B$4:$B$2000&gt;=F$4)*('Diário 4º PA'!$B$4:$B$2000&lt;=EOMONTH(F$4,0))*('Diário 4º PA'!$F$4:$F$2000))</f>
        <v>0</v>
      </c>
      <c r="G75" s="129">
        <f>SUMPRODUCT(('Diário 1º PA'!$E$4:$E$2011='Analítico Cx.'!$B75)*('Diário 1º PA'!$B$4:$B$2011&gt;=G$4)*('Diário 1º PA'!$B$4:$B$2011&lt;=EOMONTH(G$4,0))*('Diário 1º PA'!$F$4:$F$2011))
+SUMPRODUCT(('Diário 2º PA'!$E$4:$E$1980='Analítico Cx.'!$B75)*('Diário 2º PA'!$B$4:$B$1980&gt;=G$4)*('Diário 2º PA'!$B$4:$B$1980&lt;=EOMONTH(G$4,0))*('Diário 2º PA'!$F$4:$F$1980))
+SUMPRODUCT(('Diário 3º PA'!$E$4:$E$2000='Analítico Cx.'!$B75)*('Diário 3º PA'!$B$4:$B$2000&gt;=G$4)*('Diário 3º PA'!$B$4:$B$2000&lt;=EOMONTH(G$4,0))*('Diário 3º PA'!$F$4:$F$2000))
+SUMPRODUCT(('Diário 4º PA'!$E$4:$E$2000='Analítico Cx.'!$B75)*('Diário 4º PA'!$B$4:$B$2000&gt;=G$4)*('Diário 4º PA'!$B$4:$B$2000&lt;=EOMONTH(G$4,0))*('Diário 4º PA'!$F$4:$F$2000))</f>
        <v>0</v>
      </c>
      <c r="H75" s="129">
        <f>SUMPRODUCT(('Diário 1º PA'!$E$4:$E$2011='Analítico Cx.'!$B75)*('Diário 1º PA'!$B$4:$B$2011&gt;=H$4)*('Diário 1º PA'!$B$4:$B$2011&lt;=EOMONTH(H$4,0))*('Diário 1º PA'!$F$4:$F$2011))
+SUMPRODUCT(('Diário 2º PA'!$E$4:$E$1980='Analítico Cx.'!$B75)*('Diário 2º PA'!$B$4:$B$1980&gt;=H$4)*('Diário 2º PA'!$B$4:$B$1980&lt;=EOMONTH(H$4,0))*('Diário 2º PA'!$F$4:$F$1980))
+SUMPRODUCT(('Diário 3º PA'!$E$4:$E$2000='Analítico Cx.'!$B75)*('Diário 3º PA'!$B$4:$B$2000&gt;=H$4)*('Diário 3º PA'!$B$4:$B$2000&lt;=EOMONTH(H$4,0))*('Diário 3º PA'!$F$4:$F$2000))
+SUMPRODUCT(('Diário 4º PA'!$E$4:$E$2000='Analítico Cx.'!$B75)*('Diário 4º PA'!$B$4:$B$2000&gt;=H$4)*('Diário 4º PA'!$B$4:$B$2000&lt;=EOMONTH(H$4,0))*('Diário 4º PA'!$F$4:$F$2000))</f>
        <v>0</v>
      </c>
      <c r="I75" s="129">
        <f>SUMPRODUCT(('Diário 1º PA'!$E$4:$E$2011='Analítico Cx.'!$B75)*('Diário 1º PA'!$B$4:$B$2011&gt;=I$4)*('Diário 1º PA'!$B$4:$B$2011&lt;=EOMONTH(I$4,0))*('Diário 1º PA'!$F$4:$F$2011))
+SUMPRODUCT(('Diário 2º PA'!$E$4:$E$1980='Analítico Cx.'!$B75)*('Diário 2º PA'!$B$4:$B$1980&gt;=I$4)*('Diário 2º PA'!$B$4:$B$1980&lt;=EOMONTH(I$4,0))*('Diário 2º PA'!$F$4:$F$1980))
+SUMPRODUCT(('Diário 3º PA'!$E$4:$E$2000='Analítico Cx.'!$B75)*('Diário 3º PA'!$B$4:$B$2000&gt;=I$4)*('Diário 3º PA'!$B$4:$B$2000&lt;=EOMONTH(I$4,0))*('Diário 3º PA'!$F$4:$F$2000))
+SUMPRODUCT(('Diário 4º PA'!$E$4:$E$2000='Analítico Cx.'!$B75)*('Diário 4º PA'!$B$4:$B$2000&gt;=I$4)*('Diário 4º PA'!$B$4:$B$2000&lt;=EOMONTH(I$4,0))*('Diário 4º PA'!$F$4:$F$2000))</f>
        <v>0</v>
      </c>
      <c r="J75" s="129">
        <f>SUMPRODUCT(('Diário 1º PA'!$E$4:$E$2011='Analítico Cx.'!$B75)*('Diário 1º PA'!$B$4:$B$2011&gt;=J$4)*('Diário 1º PA'!$B$4:$B$2011&lt;=EOMONTH(J$4,0))*('Diário 1º PA'!$F$4:$F$2011))
+SUMPRODUCT(('Diário 2º PA'!$E$4:$E$1980='Analítico Cx.'!$B75)*('Diário 2º PA'!$B$4:$B$1980&gt;=J$4)*('Diário 2º PA'!$B$4:$B$1980&lt;=EOMONTH(J$4,0))*('Diário 2º PA'!$F$4:$F$1980))
+SUMPRODUCT(('Diário 3º PA'!$E$4:$E$2000='Analítico Cx.'!$B75)*('Diário 3º PA'!$B$4:$B$2000&gt;=J$4)*('Diário 3º PA'!$B$4:$B$2000&lt;=EOMONTH(J$4,0))*('Diário 3º PA'!$F$4:$F$2000))
+SUMPRODUCT(('Diário 4º PA'!$E$4:$E$2000='Analítico Cx.'!$B75)*('Diário 4º PA'!$B$4:$B$2000&gt;=J$4)*('Diário 4º PA'!$B$4:$B$2000&lt;=EOMONTH(J$4,0))*('Diário 4º PA'!$F$4:$F$2000))</f>
        <v>0</v>
      </c>
      <c r="K75" s="129">
        <f>SUMPRODUCT(('Diário 1º PA'!$E$4:$E$2011='Analítico Cx.'!$B75)*('Diário 1º PA'!$B$4:$B$2011&gt;=K$4)*('Diário 1º PA'!$B$4:$B$2011&lt;=EOMONTH(K$4,0))*('Diário 1º PA'!$F$4:$F$2011))
+SUMPRODUCT(('Diário 2º PA'!$E$4:$E$1980='Analítico Cx.'!$B75)*('Diário 2º PA'!$B$4:$B$1980&gt;=K$4)*('Diário 2º PA'!$B$4:$B$1980&lt;=EOMONTH(K$4,0))*('Diário 2º PA'!$F$4:$F$1980))
+SUMPRODUCT(('Diário 3º PA'!$E$4:$E$2000='Analítico Cx.'!$B75)*('Diário 3º PA'!$B$4:$B$2000&gt;=K$4)*('Diário 3º PA'!$B$4:$B$2000&lt;=EOMONTH(K$4,0))*('Diário 3º PA'!$F$4:$F$2000))
+SUMPRODUCT(('Diário 4º PA'!$E$4:$E$2000='Analítico Cx.'!$B75)*('Diário 4º PA'!$B$4:$B$2000&gt;=K$4)*('Diário 4º PA'!$B$4:$B$2000&lt;=EOMONTH(K$4,0))*('Diário 4º PA'!$F$4:$F$2000))</f>
        <v>0</v>
      </c>
      <c r="L75" s="129">
        <f>SUMPRODUCT(('Diário 1º PA'!$E$4:$E$2011='Analítico Cx.'!$B75)*('Diário 1º PA'!$B$4:$B$2011&gt;=L$4)*('Diário 1º PA'!$B$4:$B$2011&lt;=EOMONTH(L$4,0))*('Diário 1º PA'!$F$4:$F$2011))
+SUMPRODUCT(('Diário 2º PA'!$E$4:$E$1980='Analítico Cx.'!$B75)*('Diário 2º PA'!$B$4:$B$1980&gt;=L$4)*('Diário 2º PA'!$B$4:$B$1980&lt;=EOMONTH(L$4,0))*('Diário 2º PA'!$F$4:$F$1980))
+SUMPRODUCT(('Diário 3º PA'!$E$4:$E$2000='Analítico Cx.'!$B75)*('Diário 3º PA'!$B$4:$B$2000&gt;=L$4)*('Diário 3º PA'!$B$4:$B$2000&lt;=EOMONTH(L$4,0))*('Diário 3º PA'!$F$4:$F$2000))
+SUMPRODUCT(('Diário 4º PA'!$E$4:$E$2000='Analítico Cx.'!$B75)*('Diário 4º PA'!$B$4:$B$2000&gt;=L$4)*('Diário 4º PA'!$B$4:$B$2000&lt;=EOMONTH(L$4,0))*('Diário 4º PA'!$F$4:$F$2000))</f>
        <v>0</v>
      </c>
      <c r="M75" s="129">
        <f>SUMPRODUCT(('Diário 1º PA'!$E$4:$E$2011='Analítico Cx.'!$B75)*('Diário 1º PA'!$B$4:$B$2011&gt;=M$4)*('Diário 1º PA'!$B$4:$B$2011&lt;=EOMONTH(M$4,0))*('Diário 1º PA'!$F$4:$F$2011))
+SUMPRODUCT(('Diário 2º PA'!$E$4:$E$1980='Analítico Cx.'!$B75)*('Diário 2º PA'!$B$4:$B$1980&gt;=M$4)*('Diário 2º PA'!$B$4:$B$1980&lt;=EOMONTH(M$4,0))*('Diário 2º PA'!$F$4:$F$1980))
+SUMPRODUCT(('Diário 3º PA'!$E$4:$E$2000='Analítico Cx.'!$B75)*('Diário 3º PA'!$B$4:$B$2000&gt;=M$4)*('Diário 3º PA'!$B$4:$B$2000&lt;=EOMONTH(M$4,0))*('Diário 3º PA'!$F$4:$F$2000))
+SUMPRODUCT(('Diário 4º PA'!$E$4:$E$2000='Analítico Cx.'!$B75)*('Diário 4º PA'!$B$4:$B$2000&gt;=M$4)*('Diário 4º PA'!$B$4:$B$2000&lt;=EOMONTH(M$4,0))*('Diário 4º PA'!$F$4:$F$2000))</f>
        <v>0</v>
      </c>
      <c r="N75" s="129">
        <f>SUMPRODUCT(('Diário 1º PA'!$E$4:$E$2011='Analítico Cx.'!$B75)*('Diário 1º PA'!$B$4:$B$2011&gt;=N$4)*('Diário 1º PA'!$B$4:$B$2011&lt;=EOMONTH(N$4,0))*('Diário 1º PA'!$F$4:$F$2011))
+SUMPRODUCT(('Diário 2º PA'!$E$4:$E$1980='Analítico Cx.'!$B75)*('Diário 2º PA'!$B$4:$B$1980&gt;=N$4)*('Diário 2º PA'!$B$4:$B$1980&lt;=EOMONTH(N$4,0))*('Diário 2º PA'!$F$4:$F$1980))
+SUMPRODUCT(('Diário 3º PA'!$E$4:$E$2000='Analítico Cx.'!$B75)*('Diário 3º PA'!$B$4:$B$2000&gt;=N$4)*('Diário 3º PA'!$B$4:$B$2000&lt;=EOMONTH(N$4,0))*('Diário 3º PA'!$F$4:$F$2000))
+SUMPRODUCT(('Diário 4º PA'!$E$4:$E$2000='Analítico Cx.'!$B75)*('Diário 4º PA'!$B$4:$B$2000&gt;=N$4)*('Diário 4º PA'!$B$4:$B$2000&lt;=EOMONTH(N$4,0))*('Diário 4º PA'!$F$4:$F$2000))</f>
        <v>0</v>
      </c>
      <c r="O75" s="179">
        <f t="shared" si="19"/>
        <v>0</v>
      </c>
      <c r="P75" s="180">
        <f t="shared" si="20"/>
        <v>0</v>
      </c>
      <c r="Q75" s="154"/>
      <c r="R75" s="154"/>
      <c r="S75" s="154"/>
      <c r="T75" s="154"/>
      <c r="U75" s="154"/>
      <c r="V75" s="154"/>
      <c r="W75" s="154"/>
      <c r="X75" s="154"/>
      <c r="Y75" s="154"/>
      <c r="Z75" s="154"/>
    </row>
    <row r="76" spans="1:26" ht="23.25" customHeight="1" x14ac:dyDescent="0.2">
      <c r="A76" s="199" t="s">
        <v>250</v>
      </c>
      <c r="B76" s="63" t="s">
        <v>251</v>
      </c>
      <c r="C76" s="129">
        <f>SUMPRODUCT(('Diário 1º PA'!$E$4:$E$2011='Analítico Cx.'!$B76)*('Diário 1º PA'!$B$4:$B$2011&gt;=C$4)*('Diário 1º PA'!$B$4:$B$2011&lt;=EOMONTH(C$4,0))*('Diário 1º PA'!$F$4:$F$2011))
+SUMPRODUCT(('Diário 2º PA'!$E$4:$E$1980='Analítico Cx.'!$B76)*('Diário 2º PA'!$B$4:$B$1980&gt;=C$4)*('Diário 2º PA'!$B$4:$B$1980&lt;=EOMONTH(C$4,0))*('Diário 2º PA'!$F$4:$F$1980))
+SUMPRODUCT(('Diário 3º PA'!$E$4:$E$2000='Analítico Cx.'!$B76)*('Diário 3º PA'!$B$4:$B$2000&gt;=C$4)*('Diário 3º PA'!$B$4:$B$2000&lt;=EOMONTH(C$4,0))*('Diário 3º PA'!$F$4:$F$2000))
+SUMPRODUCT(('Diário 4º PA'!$E$4:$E$2000='Analítico Cx.'!$B76)*('Diário 4º PA'!$B$4:$B$2000&gt;=C$4)*('Diário 4º PA'!$B$4:$B$2000&lt;=EOMONTH(C$4,0))*('Diário 4º PA'!$F$4:$F$2000))</f>
        <v>0</v>
      </c>
      <c r="D76" s="129">
        <f>SUMPRODUCT(('Diário 1º PA'!$E$4:$E$2011='Analítico Cx.'!$B76)*('Diário 1º PA'!$B$4:$B$2011&gt;=D$4)*('Diário 1º PA'!$B$4:$B$2011&lt;=EOMONTH(D$4,0))*('Diário 1º PA'!$F$4:$F$2011))
+SUMPRODUCT(('Diário 2º PA'!$E$4:$E$1980='Analítico Cx.'!$B76)*('Diário 2º PA'!$B$4:$B$1980&gt;=D$4)*('Diário 2º PA'!$B$4:$B$1980&lt;=EOMONTH(D$4,0))*('Diário 2º PA'!$F$4:$F$1980))
+SUMPRODUCT(('Diário 3º PA'!$E$4:$E$2000='Analítico Cx.'!$B76)*('Diário 3º PA'!$B$4:$B$2000&gt;=D$4)*('Diário 3º PA'!$B$4:$B$2000&lt;=EOMONTH(D$4,0))*('Diário 3º PA'!$F$4:$F$2000))
+SUMPRODUCT(('Diário 4º PA'!$E$4:$E$2000='Analítico Cx.'!$B76)*('Diário 4º PA'!$B$4:$B$2000&gt;=D$4)*('Diário 4º PA'!$B$4:$B$2000&lt;=EOMONTH(D$4,0))*('Diário 4º PA'!$F$4:$F$2000))</f>
        <v>0</v>
      </c>
      <c r="E76" s="129">
        <f>SUMPRODUCT(('Diário 1º PA'!$E$4:$E$2011='Analítico Cx.'!$B76)*('Diário 1º PA'!$B$4:$B$2011&gt;=E$4)*('Diário 1º PA'!$B$4:$B$2011&lt;=EOMONTH(E$4,0))*('Diário 1º PA'!$F$4:$F$2011))
+SUMPRODUCT(('Diário 2º PA'!$E$4:$E$1980='Analítico Cx.'!$B76)*('Diário 2º PA'!$B$4:$B$1980&gt;=E$4)*('Diário 2º PA'!$B$4:$B$1980&lt;=EOMONTH(E$4,0))*('Diário 2º PA'!$F$4:$F$1980))
+SUMPRODUCT(('Diário 3º PA'!$E$4:$E$2000='Analítico Cx.'!$B76)*('Diário 3º PA'!$B$4:$B$2000&gt;=E$4)*('Diário 3º PA'!$B$4:$B$2000&lt;=EOMONTH(E$4,0))*('Diário 3º PA'!$F$4:$F$2000))
+SUMPRODUCT(('Diário 4º PA'!$E$4:$E$2000='Analítico Cx.'!$B76)*('Diário 4º PA'!$B$4:$B$2000&gt;=E$4)*('Diário 4º PA'!$B$4:$B$2000&lt;=EOMONTH(E$4,0))*('Diário 4º PA'!$F$4:$F$2000))</f>
        <v>0</v>
      </c>
      <c r="F76" s="129">
        <f>SUMPRODUCT(('Diário 1º PA'!$E$4:$E$2011='Analítico Cx.'!$B76)*('Diário 1º PA'!$B$4:$B$2011&gt;=F$4)*('Diário 1º PA'!$B$4:$B$2011&lt;=EOMONTH(F$4,0))*('Diário 1º PA'!$F$4:$F$2011))
+SUMPRODUCT(('Diário 2º PA'!$E$4:$E$1980='Analítico Cx.'!$B76)*('Diário 2º PA'!$B$4:$B$1980&gt;=F$4)*('Diário 2º PA'!$B$4:$B$1980&lt;=EOMONTH(F$4,0))*('Diário 2º PA'!$F$4:$F$1980))
+SUMPRODUCT(('Diário 3º PA'!$E$4:$E$2000='Analítico Cx.'!$B76)*('Diário 3º PA'!$B$4:$B$2000&gt;=F$4)*('Diário 3º PA'!$B$4:$B$2000&lt;=EOMONTH(F$4,0))*('Diário 3º PA'!$F$4:$F$2000))
+SUMPRODUCT(('Diário 4º PA'!$E$4:$E$2000='Analítico Cx.'!$B76)*('Diário 4º PA'!$B$4:$B$2000&gt;=F$4)*('Diário 4º PA'!$B$4:$B$2000&lt;=EOMONTH(F$4,0))*('Diário 4º PA'!$F$4:$F$2000))</f>
        <v>0</v>
      </c>
      <c r="G76" s="129">
        <f>SUMPRODUCT(('Diário 1º PA'!$E$4:$E$2011='Analítico Cx.'!$B76)*('Diário 1º PA'!$B$4:$B$2011&gt;=G$4)*('Diário 1º PA'!$B$4:$B$2011&lt;=EOMONTH(G$4,0))*('Diário 1º PA'!$F$4:$F$2011))
+SUMPRODUCT(('Diário 2º PA'!$E$4:$E$1980='Analítico Cx.'!$B76)*('Diário 2º PA'!$B$4:$B$1980&gt;=G$4)*('Diário 2º PA'!$B$4:$B$1980&lt;=EOMONTH(G$4,0))*('Diário 2º PA'!$F$4:$F$1980))
+SUMPRODUCT(('Diário 3º PA'!$E$4:$E$2000='Analítico Cx.'!$B76)*('Diário 3º PA'!$B$4:$B$2000&gt;=G$4)*('Diário 3º PA'!$B$4:$B$2000&lt;=EOMONTH(G$4,0))*('Diário 3º PA'!$F$4:$F$2000))
+SUMPRODUCT(('Diário 4º PA'!$E$4:$E$2000='Analítico Cx.'!$B76)*('Diário 4º PA'!$B$4:$B$2000&gt;=G$4)*('Diário 4º PA'!$B$4:$B$2000&lt;=EOMONTH(G$4,0))*('Diário 4º PA'!$F$4:$F$2000))</f>
        <v>0</v>
      </c>
      <c r="H76" s="129">
        <f>SUMPRODUCT(('Diário 1º PA'!$E$4:$E$2011='Analítico Cx.'!$B76)*('Diário 1º PA'!$B$4:$B$2011&gt;=H$4)*('Diário 1º PA'!$B$4:$B$2011&lt;=EOMONTH(H$4,0))*('Diário 1º PA'!$F$4:$F$2011))
+SUMPRODUCT(('Diário 2º PA'!$E$4:$E$1980='Analítico Cx.'!$B76)*('Diário 2º PA'!$B$4:$B$1980&gt;=H$4)*('Diário 2º PA'!$B$4:$B$1980&lt;=EOMONTH(H$4,0))*('Diário 2º PA'!$F$4:$F$1980))
+SUMPRODUCT(('Diário 3º PA'!$E$4:$E$2000='Analítico Cx.'!$B76)*('Diário 3º PA'!$B$4:$B$2000&gt;=H$4)*('Diário 3º PA'!$B$4:$B$2000&lt;=EOMONTH(H$4,0))*('Diário 3º PA'!$F$4:$F$2000))
+SUMPRODUCT(('Diário 4º PA'!$E$4:$E$2000='Analítico Cx.'!$B76)*('Diário 4º PA'!$B$4:$B$2000&gt;=H$4)*('Diário 4º PA'!$B$4:$B$2000&lt;=EOMONTH(H$4,0))*('Diário 4º PA'!$F$4:$F$2000))</f>
        <v>0</v>
      </c>
      <c r="I76" s="129">
        <f>SUMPRODUCT(('Diário 1º PA'!$E$4:$E$2011='Analítico Cx.'!$B76)*('Diário 1º PA'!$B$4:$B$2011&gt;=I$4)*('Diário 1º PA'!$B$4:$B$2011&lt;=EOMONTH(I$4,0))*('Diário 1º PA'!$F$4:$F$2011))
+SUMPRODUCT(('Diário 2º PA'!$E$4:$E$1980='Analítico Cx.'!$B76)*('Diário 2º PA'!$B$4:$B$1980&gt;=I$4)*('Diário 2º PA'!$B$4:$B$1980&lt;=EOMONTH(I$4,0))*('Diário 2º PA'!$F$4:$F$1980))
+SUMPRODUCT(('Diário 3º PA'!$E$4:$E$2000='Analítico Cx.'!$B76)*('Diário 3º PA'!$B$4:$B$2000&gt;=I$4)*('Diário 3º PA'!$B$4:$B$2000&lt;=EOMONTH(I$4,0))*('Diário 3º PA'!$F$4:$F$2000))
+SUMPRODUCT(('Diário 4º PA'!$E$4:$E$2000='Analítico Cx.'!$B76)*('Diário 4º PA'!$B$4:$B$2000&gt;=I$4)*('Diário 4º PA'!$B$4:$B$2000&lt;=EOMONTH(I$4,0))*('Diário 4º PA'!$F$4:$F$2000))</f>
        <v>0</v>
      </c>
      <c r="J76" s="129">
        <f>SUMPRODUCT(('Diário 1º PA'!$E$4:$E$2011='Analítico Cx.'!$B76)*('Diário 1º PA'!$B$4:$B$2011&gt;=J$4)*('Diário 1º PA'!$B$4:$B$2011&lt;=EOMONTH(J$4,0))*('Diário 1º PA'!$F$4:$F$2011))
+SUMPRODUCT(('Diário 2º PA'!$E$4:$E$1980='Analítico Cx.'!$B76)*('Diário 2º PA'!$B$4:$B$1980&gt;=J$4)*('Diário 2º PA'!$B$4:$B$1980&lt;=EOMONTH(J$4,0))*('Diário 2º PA'!$F$4:$F$1980))
+SUMPRODUCT(('Diário 3º PA'!$E$4:$E$2000='Analítico Cx.'!$B76)*('Diário 3º PA'!$B$4:$B$2000&gt;=J$4)*('Diário 3º PA'!$B$4:$B$2000&lt;=EOMONTH(J$4,0))*('Diário 3º PA'!$F$4:$F$2000))
+SUMPRODUCT(('Diário 4º PA'!$E$4:$E$2000='Analítico Cx.'!$B76)*('Diário 4º PA'!$B$4:$B$2000&gt;=J$4)*('Diário 4º PA'!$B$4:$B$2000&lt;=EOMONTH(J$4,0))*('Diário 4º PA'!$F$4:$F$2000))</f>
        <v>0</v>
      </c>
      <c r="K76" s="129">
        <f>SUMPRODUCT(('Diário 1º PA'!$E$4:$E$2011='Analítico Cx.'!$B76)*('Diário 1º PA'!$B$4:$B$2011&gt;=K$4)*('Diário 1º PA'!$B$4:$B$2011&lt;=EOMONTH(K$4,0))*('Diário 1º PA'!$F$4:$F$2011))
+SUMPRODUCT(('Diário 2º PA'!$E$4:$E$1980='Analítico Cx.'!$B76)*('Diário 2º PA'!$B$4:$B$1980&gt;=K$4)*('Diário 2º PA'!$B$4:$B$1980&lt;=EOMONTH(K$4,0))*('Diário 2º PA'!$F$4:$F$1980))
+SUMPRODUCT(('Diário 3º PA'!$E$4:$E$2000='Analítico Cx.'!$B76)*('Diário 3º PA'!$B$4:$B$2000&gt;=K$4)*('Diário 3º PA'!$B$4:$B$2000&lt;=EOMONTH(K$4,0))*('Diário 3º PA'!$F$4:$F$2000))
+SUMPRODUCT(('Diário 4º PA'!$E$4:$E$2000='Analítico Cx.'!$B76)*('Diário 4º PA'!$B$4:$B$2000&gt;=K$4)*('Diário 4º PA'!$B$4:$B$2000&lt;=EOMONTH(K$4,0))*('Diário 4º PA'!$F$4:$F$2000))</f>
        <v>0</v>
      </c>
      <c r="L76" s="129">
        <f>SUMPRODUCT(('Diário 1º PA'!$E$4:$E$2011='Analítico Cx.'!$B76)*('Diário 1º PA'!$B$4:$B$2011&gt;=L$4)*('Diário 1º PA'!$B$4:$B$2011&lt;=EOMONTH(L$4,0))*('Diário 1º PA'!$F$4:$F$2011))
+SUMPRODUCT(('Diário 2º PA'!$E$4:$E$1980='Analítico Cx.'!$B76)*('Diário 2º PA'!$B$4:$B$1980&gt;=L$4)*('Diário 2º PA'!$B$4:$B$1980&lt;=EOMONTH(L$4,0))*('Diário 2º PA'!$F$4:$F$1980))
+SUMPRODUCT(('Diário 3º PA'!$E$4:$E$2000='Analítico Cx.'!$B76)*('Diário 3º PA'!$B$4:$B$2000&gt;=L$4)*('Diário 3º PA'!$B$4:$B$2000&lt;=EOMONTH(L$4,0))*('Diário 3º PA'!$F$4:$F$2000))
+SUMPRODUCT(('Diário 4º PA'!$E$4:$E$2000='Analítico Cx.'!$B76)*('Diário 4º PA'!$B$4:$B$2000&gt;=L$4)*('Diário 4º PA'!$B$4:$B$2000&lt;=EOMONTH(L$4,0))*('Diário 4º PA'!$F$4:$F$2000))</f>
        <v>0</v>
      </c>
      <c r="M76" s="129">
        <f>SUMPRODUCT(('Diário 1º PA'!$E$4:$E$2011='Analítico Cx.'!$B76)*('Diário 1º PA'!$B$4:$B$2011&gt;=M$4)*('Diário 1º PA'!$B$4:$B$2011&lt;=EOMONTH(M$4,0))*('Diário 1º PA'!$F$4:$F$2011))
+SUMPRODUCT(('Diário 2º PA'!$E$4:$E$1980='Analítico Cx.'!$B76)*('Diário 2º PA'!$B$4:$B$1980&gt;=M$4)*('Diário 2º PA'!$B$4:$B$1980&lt;=EOMONTH(M$4,0))*('Diário 2º PA'!$F$4:$F$1980))
+SUMPRODUCT(('Diário 3º PA'!$E$4:$E$2000='Analítico Cx.'!$B76)*('Diário 3º PA'!$B$4:$B$2000&gt;=M$4)*('Diário 3º PA'!$B$4:$B$2000&lt;=EOMONTH(M$4,0))*('Diário 3º PA'!$F$4:$F$2000))
+SUMPRODUCT(('Diário 4º PA'!$E$4:$E$2000='Analítico Cx.'!$B76)*('Diário 4º PA'!$B$4:$B$2000&gt;=M$4)*('Diário 4º PA'!$B$4:$B$2000&lt;=EOMONTH(M$4,0))*('Diário 4º PA'!$F$4:$F$2000))</f>
        <v>0</v>
      </c>
      <c r="N76" s="129">
        <f>SUMPRODUCT(('Diário 1º PA'!$E$4:$E$2011='Analítico Cx.'!$B76)*('Diário 1º PA'!$B$4:$B$2011&gt;=N$4)*('Diário 1º PA'!$B$4:$B$2011&lt;=EOMONTH(N$4,0))*('Diário 1º PA'!$F$4:$F$2011))
+SUMPRODUCT(('Diário 2º PA'!$E$4:$E$1980='Analítico Cx.'!$B76)*('Diário 2º PA'!$B$4:$B$1980&gt;=N$4)*('Diário 2º PA'!$B$4:$B$1980&lt;=EOMONTH(N$4,0))*('Diário 2º PA'!$F$4:$F$1980))
+SUMPRODUCT(('Diário 3º PA'!$E$4:$E$2000='Analítico Cx.'!$B76)*('Diário 3º PA'!$B$4:$B$2000&gt;=N$4)*('Diário 3º PA'!$B$4:$B$2000&lt;=EOMONTH(N$4,0))*('Diário 3º PA'!$F$4:$F$2000))
+SUMPRODUCT(('Diário 4º PA'!$E$4:$E$2000='Analítico Cx.'!$B76)*('Diário 4º PA'!$B$4:$B$2000&gt;=N$4)*('Diário 4º PA'!$B$4:$B$2000&lt;=EOMONTH(N$4,0))*('Diário 4º PA'!$F$4:$F$2000))</f>
        <v>0</v>
      </c>
      <c r="O76" s="179">
        <f t="shared" si="19"/>
        <v>0</v>
      </c>
      <c r="P76" s="180">
        <f t="shared" si="20"/>
        <v>0</v>
      </c>
      <c r="Q76" s="154"/>
      <c r="R76" s="154"/>
      <c r="S76" s="154"/>
      <c r="T76" s="154"/>
      <c r="U76" s="154"/>
      <c r="V76" s="154"/>
      <c r="W76" s="154"/>
      <c r="X76" s="154"/>
      <c r="Y76" s="154"/>
      <c r="Z76" s="154"/>
    </row>
    <row r="77" spans="1:26" ht="23.25" customHeight="1" x14ac:dyDescent="0.2">
      <c r="A77" s="199" t="s">
        <v>252</v>
      </c>
      <c r="B77" s="63" t="s">
        <v>253</v>
      </c>
      <c r="C77" s="129">
        <f>SUMPRODUCT(('Diário 1º PA'!$E$4:$E$2011='Analítico Cx.'!$B77)*('Diário 1º PA'!$B$4:$B$2011&gt;=C$4)*('Diário 1º PA'!$B$4:$B$2011&lt;=EOMONTH(C$4,0))*('Diário 1º PA'!$F$4:$F$2011))
+SUMPRODUCT(('Diário 2º PA'!$E$4:$E$1980='Analítico Cx.'!$B77)*('Diário 2º PA'!$B$4:$B$1980&gt;=C$4)*('Diário 2º PA'!$B$4:$B$1980&lt;=EOMONTH(C$4,0))*('Diário 2º PA'!$F$4:$F$1980))
+SUMPRODUCT(('Diário 3º PA'!$E$4:$E$2000='Analítico Cx.'!$B77)*('Diário 3º PA'!$B$4:$B$2000&gt;=C$4)*('Diário 3º PA'!$B$4:$B$2000&lt;=EOMONTH(C$4,0))*('Diário 3º PA'!$F$4:$F$2000))
+SUMPRODUCT(('Diário 4º PA'!$E$4:$E$2000='Analítico Cx.'!$B77)*('Diário 4º PA'!$B$4:$B$2000&gt;=C$4)*('Diário 4º PA'!$B$4:$B$2000&lt;=EOMONTH(C$4,0))*('Diário 4º PA'!$F$4:$F$2000))</f>
        <v>0</v>
      </c>
      <c r="D77" s="129">
        <f>SUMPRODUCT(('Diário 1º PA'!$E$4:$E$2011='Analítico Cx.'!$B77)*('Diário 1º PA'!$B$4:$B$2011&gt;=D$4)*('Diário 1º PA'!$B$4:$B$2011&lt;=EOMONTH(D$4,0))*('Diário 1º PA'!$F$4:$F$2011))
+SUMPRODUCT(('Diário 2º PA'!$E$4:$E$1980='Analítico Cx.'!$B77)*('Diário 2º PA'!$B$4:$B$1980&gt;=D$4)*('Diário 2º PA'!$B$4:$B$1980&lt;=EOMONTH(D$4,0))*('Diário 2º PA'!$F$4:$F$1980))
+SUMPRODUCT(('Diário 3º PA'!$E$4:$E$2000='Analítico Cx.'!$B77)*('Diário 3º PA'!$B$4:$B$2000&gt;=D$4)*('Diário 3º PA'!$B$4:$B$2000&lt;=EOMONTH(D$4,0))*('Diário 3º PA'!$F$4:$F$2000))
+SUMPRODUCT(('Diário 4º PA'!$E$4:$E$2000='Analítico Cx.'!$B77)*('Diário 4º PA'!$B$4:$B$2000&gt;=D$4)*('Diário 4º PA'!$B$4:$B$2000&lt;=EOMONTH(D$4,0))*('Diário 4º PA'!$F$4:$F$2000))</f>
        <v>0</v>
      </c>
      <c r="E77" s="129">
        <f>SUMPRODUCT(('Diário 1º PA'!$E$4:$E$2011='Analítico Cx.'!$B77)*('Diário 1º PA'!$B$4:$B$2011&gt;=E$4)*('Diário 1º PA'!$B$4:$B$2011&lt;=EOMONTH(E$4,0))*('Diário 1º PA'!$F$4:$F$2011))
+SUMPRODUCT(('Diário 2º PA'!$E$4:$E$1980='Analítico Cx.'!$B77)*('Diário 2º PA'!$B$4:$B$1980&gt;=E$4)*('Diário 2º PA'!$B$4:$B$1980&lt;=EOMONTH(E$4,0))*('Diário 2º PA'!$F$4:$F$1980))
+SUMPRODUCT(('Diário 3º PA'!$E$4:$E$2000='Analítico Cx.'!$B77)*('Diário 3º PA'!$B$4:$B$2000&gt;=E$4)*('Diário 3º PA'!$B$4:$B$2000&lt;=EOMONTH(E$4,0))*('Diário 3º PA'!$F$4:$F$2000))
+SUMPRODUCT(('Diário 4º PA'!$E$4:$E$2000='Analítico Cx.'!$B77)*('Diário 4º PA'!$B$4:$B$2000&gt;=E$4)*('Diário 4º PA'!$B$4:$B$2000&lt;=EOMONTH(E$4,0))*('Diário 4º PA'!$F$4:$F$2000))</f>
        <v>0</v>
      </c>
      <c r="F77" s="129">
        <f>SUMPRODUCT(('Diário 1º PA'!$E$4:$E$2011='Analítico Cx.'!$B77)*('Diário 1º PA'!$B$4:$B$2011&gt;=F$4)*('Diário 1º PA'!$B$4:$B$2011&lt;=EOMONTH(F$4,0))*('Diário 1º PA'!$F$4:$F$2011))
+SUMPRODUCT(('Diário 2º PA'!$E$4:$E$1980='Analítico Cx.'!$B77)*('Diário 2º PA'!$B$4:$B$1980&gt;=F$4)*('Diário 2º PA'!$B$4:$B$1980&lt;=EOMONTH(F$4,0))*('Diário 2º PA'!$F$4:$F$1980))
+SUMPRODUCT(('Diário 3º PA'!$E$4:$E$2000='Analítico Cx.'!$B77)*('Diário 3º PA'!$B$4:$B$2000&gt;=F$4)*('Diário 3º PA'!$B$4:$B$2000&lt;=EOMONTH(F$4,0))*('Diário 3º PA'!$F$4:$F$2000))
+SUMPRODUCT(('Diário 4º PA'!$E$4:$E$2000='Analítico Cx.'!$B77)*('Diário 4º PA'!$B$4:$B$2000&gt;=F$4)*('Diário 4º PA'!$B$4:$B$2000&lt;=EOMONTH(F$4,0))*('Diário 4º PA'!$F$4:$F$2000))</f>
        <v>0</v>
      </c>
      <c r="G77" s="129">
        <f>SUMPRODUCT(('Diário 1º PA'!$E$4:$E$2011='Analítico Cx.'!$B77)*('Diário 1º PA'!$B$4:$B$2011&gt;=G$4)*('Diário 1º PA'!$B$4:$B$2011&lt;=EOMONTH(G$4,0))*('Diário 1º PA'!$F$4:$F$2011))
+SUMPRODUCT(('Diário 2º PA'!$E$4:$E$1980='Analítico Cx.'!$B77)*('Diário 2º PA'!$B$4:$B$1980&gt;=G$4)*('Diário 2º PA'!$B$4:$B$1980&lt;=EOMONTH(G$4,0))*('Diário 2º PA'!$F$4:$F$1980))
+SUMPRODUCT(('Diário 3º PA'!$E$4:$E$2000='Analítico Cx.'!$B77)*('Diário 3º PA'!$B$4:$B$2000&gt;=G$4)*('Diário 3º PA'!$B$4:$B$2000&lt;=EOMONTH(G$4,0))*('Diário 3º PA'!$F$4:$F$2000))
+SUMPRODUCT(('Diário 4º PA'!$E$4:$E$2000='Analítico Cx.'!$B77)*('Diário 4º PA'!$B$4:$B$2000&gt;=G$4)*('Diário 4º PA'!$B$4:$B$2000&lt;=EOMONTH(G$4,0))*('Diário 4º PA'!$F$4:$F$2000))</f>
        <v>0</v>
      </c>
      <c r="H77" s="129">
        <f>SUMPRODUCT(('Diário 1º PA'!$E$4:$E$2011='Analítico Cx.'!$B77)*('Diário 1º PA'!$B$4:$B$2011&gt;=H$4)*('Diário 1º PA'!$B$4:$B$2011&lt;=EOMONTH(H$4,0))*('Diário 1º PA'!$F$4:$F$2011))
+SUMPRODUCT(('Diário 2º PA'!$E$4:$E$1980='Analítico Cx.'!$B77)*('Diário 2º PA'!$B$4:$B$1980&gt;=H$4)*('Diário 2º PA'!$B$4:$B$1980&lt;=EOMONTH(H$4,0))*('Diário 2º PA'!$F$4:$F$1980))
+SUMPRODUCT(('Diário 3º PA'!$E$4:$E$2000='Analítico Cx.'!$B77)*('Diário 3º PA'!$B$4:$B$2000&gt;=H$4)*('Diário 3º PA'!$B$4:$B$2000&lt;=EOMONTH(H$4,0))*('Diário 3º PA'!$F$4:$F$2000))
+SUMPRODUCT(('Diário 4º PA'!$E$4:$E$2000='Analítico Cx.'!$B77)*('Diário 4º PA'!$B$4:$B$2000&gt;=H$4)*('Diário 4º PA'!$B$4:$B$2000&lt;=EOMONTH(H$4,0))*('Diário 4º PA'!$F$4:$F$2000))</f>
        <v>0</v>
      </c>
      <c r="I77" s="129">
        <f>SUMPRODUCT(('Diário 1º PA'!$E$4:$E$2011='Analítico Cx.'!$B77)*('Diário 1º PA'!$B$4:$B$2011&gt;=I$4)*('Diário 1º PA'!$B$4:$B$2011&lt;=EOMONTH(I$4,0))*('Diário 1º PA'!$F$4:$F$2011))
+SUMPRODUCT(('Diário 2º PA'!$E$4:$E$1980='Analítico Cx.'!$B77)*('Diário 2º PA'!$B$4:$B$1980&gt;=I$4)*('Diário 2º PA'!$B$4:$B$1980&lt;=EOMONTH(I$4,0))*('Diário 2º PA'!$F$4:$F$1980))
+SUMPRODUCT(('Diário 3º PA'!$E$4:$E$2000='Analítico Cx.'!$B77)*('Diário 3º PA'!$B$4:$B$2000&gt;=I$4)*('Diário 3º PA'!$B$4:$B$2000&lt;=EOMONTH(I$4,0))*('Diário 3º PA'!$F$4:$F$2000))
+SUMPRODUCT(('Diário 4º PA'!$E$4:$E$2000='Analítico Cx.'!$B77)*('Diário 4º PA'!$B$4:$B$2000&gt;=I$4)*('Diário 4º PA'!$B$4:$B$2000&lt;=EOMONTH(I$4,0))*('Diário 4º PA'!$F$4:$F$2000))</f>
        <v>0</v>
      </c>
      <c r="J77" s="129">
        <f>SUMPRODUCT(('Diário 1º PA'!$E$4:$E$2011='Analítico Cx.'!$B77)*('Diário 1º PA'!$B$4:$B$2011&gt;=J$4)*('Diário 1º PA'!$B$4:$B$2011&lt;=EOMONTH(J$4,0))*('Diário 1º PA'!$F$4:$F$2011))
+SUMPRODUCT(('Diário 2º PA'!$E$4:$E$1980='Analítico Cx.'!$B77)*('Diário 2º PA'!$B$4:$B$1980&gt;=J$4)*('Diário 2º PA'!$B$4:$B$1980&lt;=EOMONTH(J$4,0))*('Diário 2º PA'!$F$4:$F$1980))
+SUMPRODUCT(('Diário 3º PA'!$E$4:$E$2000='Analítico Cx.'!$B77)*('Diário 3º PA'!$B$4:$B$2000&gt;=J$4)*('Diário 3º PA'!$B$4:$B$2000&lt;=EOMONTH(J$4,0))*('Diário 3º PA'!$F$4:$F$2000))
+SUMPRODUCT(('Diário 4º PA'!$E$4:$E$2000='Analítico Cx.'!$B77)*('Diário 4º PA'!$B$4:$B$2000&gt;=J$4)*('Diário 4º PA'!$B$4:$B$2000&lt;=EOMONTH(J$4,0))*('Diário 4º PA'!$F$4:$F$2000))</f>
        <v>0</v>
      </c>
      <c r="K77" s="129">
        <f>SUMPRODUCT(('Diário 1º PA'!$E$4:$E$2011='Analítico Cx.'!$B77)*('Diário 1º PA'!$B$4:$B$2011&gt;=K$4)*('Diário 1º PA'!$B$4:$B$2011&lt;=EOMONTH(K$4,0))*('Diário 1º PA'!$F$4:$F$2011))
+SUMPRODUCT(('Diário 2º PA'!$E$4:$E$1980='Analítico Cx.'!$B77)*('Diário 2º PA'!$B$4:$B$1980&gt;=K$4)*('Diário 2º PA'!$B$4:$B$1980&lt;=EOMONTH(K$4,0))*('Diário 2º PA'!$F$4:$F$1980))
+SUMPRODUCT(('Diário 3º PA'!$E$4:$E$2000='Analítico Cx.'!$B77)*('Diário 3º PA'!$B$4:$B$2000&gt;=K$4)*('Diário 3º PA'!$B$4:$B$2000&lt;=EOMONTH(K$4,0))*('Diário 3º PA'!$F$4:$F$2000))
+SUMPRODUCT(('Diário 4º PA'!$E$4:$E$2000='Analítico Cx.'!$B77)*('Diário 4º PA'!$B$4:$B$2000&gt;=K$4)*('Diário 4º PA'!$B$4:$B$2000&lt;=EOMONTH(K$4,0))*('Diário 4º PA'!$F$4:$F$2000))</f>
        <v>0</v>
      </c>
      <c r="L77" s="129">
        <f>SUMPRODUCT(('Diário 1º PA'!$E$4:$E$2011='Analítico Cx.'!$B77)*('Diário 1º PA'!$B$4:$B$2011&gt;=L$4)*('Diário 1º PA'!$B$4:$B$2011&lt;=EOMONTH(L$4,0))*('Diário 1º PA'!$F$4:$F$2011))
+SUMPRODUCT(('Diário 2º PA'!$E$4:$E$1980='Analítico Cx.'!$B77)*('Diário 2º PA'!$B$4:$B$1980&gt;=L$4)*('Diário 2º PA'!$B$4:$B$1980&lt;=EOMONTH(L$4,0))*('Diário 2º PA'!$F$4:$F$1980))
+SUMPRODUCT(('Diário 3º PA'!$E$4:$E$2000='Analítico Cx.'!$B77)*('Diário 3º PA'!$B$4:$B$2000&gt;=L$4)*('Diário 3º PA'!$B$4:$B$2000&lt;=EOMONTH(L$4,0))*('Diário 3º PA'!$F$4:$F$2000))
+SUMPRODUCT(('Diário 4º PA'!$E$4:$E$2000='Analítico Cx.'!$B77)*('Diário 4º PA'!$B$4:$B$2000&gt;=L$4)*('Diário 4º PA'!$B$4:$B$2000&lt;=EOMONTH(L$4,0))*('Diário 4º PA'!$F$4:$F$2000))</f>
        <v>0</v>
      </c>
      <c r="M77" s="129">
        <f>SUMPRODUCT(('Diário 1º PA'!$E$4:$E$2011='Analítico Cx.'!$B77)*('Diário 1º PA'!$B$4:$B$2011&gt;=M$4)*('Diário 1º PA'!$B$4:$B$2011&lt;=EOMONTH(M$4,0))*('Diário 1º PA'!$F$4:$F$2011))
+SUMPRODUCT(('Diário 2º PA'!$E$4:$E$1980='Analítico Cx.'!$B77)*('Diário 2º PA'!$B$4:$B$1980&gt;=M$4)*('Diário 2º PA'!$B$4:$B$1980&lt;=EOMONTH(M$4,0))*('Diário 2º PA'!$F$4:$F$1980))
+SUMPRODUCT(('Diário 3º PA'!$E$4:$E$2000='Analítico Cx.'!$B77)*('Diário 3º PA'!$B$4:$B$2000&gt;=M$4)*('Diário 3º PA'!$B$4:$B$2000&lt;=EOMONTH(M$4,0))*('Diário 3º PA'!$F$4:$F$2000))
+SUMPRODUCT(('Diário 4º PA'!$E$4:$E$2000='Analítico Cx.'!$B77)*('Diário 4º PA'!$B$4:$B$2000&gt;=M$4)*('Diário 4º PA'!$B$4:$B$2000&lt;=EOMONTH(M$4,0))*('Diário 4º PA'!$F$4:$F$2000))</f>
        <v>0</v>
      </c>
      <c r="N77" s="129">
        <f>SUMPRODUCT(('Diário 1º PA'!$E$4:$E$2011='Analítico Cx.'!$B77)*('Diário 1º PA'!$B$4:$B$2011&gt;=N$4)*('Diário 1º PA'!$B$4:$B$2011&lt;=EOMONTH(N$4,0))*('Diário 1º PA'!$F$4:$F$2011))
+SUMPRODUCT(('Diário 2º PA'!$E$4:$E$1980='Analítico Cx.'!$B77)*('Diário 2º PA'!$B$4:$B$1980&gt;=N$4)*('Diário 2º PA'!$B$4:$B$1980&lt;=EOMONTH(N$4,0))*('Diário 2º PA'!$F$4:$F$1980))
+SUMPRODUCT(('Diário 3º PA'!$E$4:$E$2000='Analítico Cx.'!$B77)*('Diário 3º PA'!$B$4:$B$2000&gt;=N$4)*('Diário 3º PA'!$B$4:$B$2000&lt;=EOMONTH(N$4,0))*('Diário 3º PA'!$F$4:$F$2000))
+SUMPRODUCT(('Diário 4º PA'!$E$4:$E$2000='Analítico Cx.'!$B77)*('Diário 4º PA'!$B$4:$B$2000&gt;=N$4)*('Diário 4º PA'!$B$4:$B$2000&lt;=EOMONTH(N$4,0))*('Diário 4º PA'!$F$4:$F$2000))</f>
        <v>0</v>
      </c>
      <c r="O77" s="179">
        <f t="shared" si="19"/>
        <v>0</v>
      </c>
      <c r="P77" s="180">
        <f t="shared" si="20"/>
        <v>0</v>
      </c>
      <c r="Q77" s="154"/>
      <c r="R77" s="154"/>
      <c r="S77" s="154"/>
      <c r="T77" s="154"/>
      <c r="U77" s="154"/>
      <c r="V77" s="154"/>
      <c r="W77" s="154"/>
      <c r="X77" s="154"/>
      <c r="Y77" s="154"/>
      <c r="Z77" s="154"/>
    </row>
    <row r="78" spans="1:26" ht="23.25" customHeight="1" x14ac:dyDescent="0.2">
      <c r="A78" s="199" t="s">
        <v>254</v>
      </c>
      <c r="B78" s="63" t="s">
        <v>255</v>
      </c>
      <c r="C78" s="129">
        <f>SUMPRODUCT(('Diário 1º PA'!$E$4:$E$2011='Analítico Cx.'!$B78)*('Diário 1º PA'!$B$4:$B$2011&gt;=C$4)*('Diário 1º PA'!$B$4:$B$2011&lt;=EOMONTH(C$4,0))*('Diário 1º PA'!$F$4:$F$2011))
+SUMPRODUCT(('Diário 2º PA'!$E$4:$E$1980='Analítico Cx.'!$B78)*('Diário 2º PA'!$B$4:$B$1980&gt;=C$4)*('Diário 2º PA'!$B$4:$B$1980&lt;=EOMONTH(C$4,0))*('Diário 2º PA'!$F$4:$F$1980))
+SUMPRODUCT(('Diário 3º PA'!$E$4:$E$2000='Analítico Cx.'!$B78)*('Diário 3º PA'!$B$4:$B$2000&gt;=C$4)*('Diário 3º PA'!$B$4:$B$2000&lt;=EOMONTH(C$4,0))*('Diário 3º PA'!$F$4:$F$2000))
+SUMPRODUCT(('Diário 4º PA'!$E$4:$E$2000='Analítico Cx.'!$B78)*('Diário 4º PA'!$B$4:$B$2000&gt;=C$4)*('Diário 4º PA'!$B$4:$B$2000&lt;=EOMONTH(C$4,0))*('Diário 4º PA'!$F$4:$F$2000))</f>
        <v>0</v>
      </c>
      <c r="D78" s="129">
        <f>SUMPRODUCT(('Diário 1º PA'!$E$4:$E$2011='Analítico Cx.'!$B78)*('Diário 1º PA'!$B$4:$B$2011&gt;=D$4)*('Diário 1º PA'!$B$4:$B$2011&lt;=EOMONTH(D$4,0))*('Diário 1º PA'!$F$4:$F$2011))
+SUMPRODUCT(('Diário 2º PA'!$E$4:$E$1980='Analítico Cx.'!$B78)*('Diário 2º PA'!$B$4:$B$1980&gt;=D$4)*('Diário 2º PA'!$B$4:$B$1980&lt;=EOMONTH(D$4,0))*('Diário 2º PA'!$F$4:$F$1980))
+SUMPRODUCT(('Diário 3º PA'!$E$4:$E$2000='Analítico Cx.'!$B78)*('Diário 3º PA'!$B$4:$B$2000&gt;=D$4)*('Diário 3º PA'!$B$4:$B$2000&lt;=EOMONTH(D$4,0))*('Diário 3º PA'!$F$4:$F$2000))
+SUMPRODUCT(('Diário 4º PA'!$E$4:$E$2000='Analítico Cx.'!$B78)*('Diário 4º PA'!$B$4:$B$2000&gt;=D$4)*('Diário 4º PA'!$B$4:$B$2000&lt;=EOMONTH(D$4,0))*('Diário 4º PA'!$F$4:$F$2000))</f>
        <v>0</v>
      </c>
      <c r="E78" s="129">
        <f>SUMPRODUCT(('Diário 1º PA'!$E$4:$E$2011='Analítico Cx.'!$B78)*('Diário 1º PA'!$B$4:$B$2011&gt;=E$4)*('Diário 1º PA'!$B$4:$B$2011&lt;=EOMONTH(E$4,0))*('Diário 1º PA'!$F$4:$F$2011))
+SUMPRODUCT(('Diário 2º PA'!$E$4:$E$1980='Analítico Cx.'!$B78)*('Diário 2º PA'!$B$4:$B$1980&gt;=E$4)*('Diário 2º PA'!$B$4:$B$1980&lt;=EOMONTH(E$4,0))*('Diário 2º PA'!$F$4:$F$1980))
+SUMPRODUCT(('Diário 3º PA'!$E$4:$E$2000='Analítico Cx.'!$B78)*('Diário 3º PA'!$B$4:$B$2000&gt;=E$4)*('Diário 3º PA'!$B$4:$B$2000&lt;=EOMONTH(E$4,0))*('Diário 3º PA'!$F$4:$F$2000))
+SUMPRODUCT(('Diário 4º PA'!$E$4:$E$2000='Analítico Cx.'!$B78)*('Diário 4º PA'!$B$4:$B$2000&gt;=E$4)*('Diário 4º PA'!$B$4:$B$2000&lt;=EOMONTH(E$4,0))*('Diário 4º PA'!$F$4:$F$2000))</f>
        <v>0</v>
      </c>
      <c r="F78" s="129">
        <f>SUMPRODUCT(('Diário 1º PA'!$E$4:$E$2011='Analítico Cx.'!$B78)*('Diário 1º PA'!$B$4:$B$2011&gt;=F$4)*('Diário 1º PA'!$B$4:$B$2011&lt;=EOMONTH(F$4,0))*('Diário 1º PA'!$F$4:$F$2011))
+SUMPRODUCT(('Diário 2º PA'!$E$4:$E$1980='Analítico Cx.'!$B78)*('Diário 2º PA'!$B$4:$B$1980&gt;=F$4)*('Diário 2º PA'!$B$4:$B$1980&lt;=EOMONTH(F$4,0))*('Diário 2º PA'!$F$4:$F$1980))
+SUMPRODUCT(('Diário 3º PA'!$E$4:$E$2000='Analítico Cx.'!$B78)*('Diário 3º PA'!$B$4:$B$2000&gt;=F$4)*('Diário 3º PA'!$B$4:$B$2000&lt;=EOMONTH(F$4,0))*('Diário 3º PA'!$F$4:$F$2000))
+SUMPRODUCT(('Diário 4º PA'!$E$4:$E$2000='Analítico Cx.'!$B78)*('Diário 4º PA'!$B$4:$B$2000&gt;=F$4)*('Diário 4º PA'!$B$4:$B$2000&lt;=EOMONTH(F$4,0))*('Diário 4º PA'!$F$4:$F$2000))</f>
        <v>0</v>
      </c>
      <c r="G78" s="129">
        <f>SUMPRODUCT(('Diário 1º PA'!$E$4:$E$2011='Analítico Cx.'!$B78)*('Diário 1º PA'!$B$4:$B$2011&gt;=G$4)*('Diário 1º PA'!$B$4:$B$2011&lt;=EOMONTH(G$4,0))*('Diário 1º PA'!$F$4:$F$2011))
+SUMPRODUCT(('Diário 2º PA'!$E$4:$E$1980='Analítico Cx.'!$B78)*('Diário 2º PA'!$B$4:$B$1980&gt;=G$4)*('Diário 2º PA'!$B$4:$B$1980&lt;=EOMONTH(G$4,0))*('Diário 2º PA'!$F$4:$F$1980))
+SUMPRODUCT(('Diário 3º PA'!$E$4:$E$2000='Analítico Cx.'!$B78)*('Diário 3º PA'!$B$4:$B$2000&gt;=G$4)*('Diário 3º PA'!$B$4:$B$2000&lt;=EOMONTH(G$4,0))*('Diário 3º PA'!$F$4:$F$2000))
+SUMPRODUCT(('Diário 4º PA'!$E$4:$E$2000='Analítico Cx.'!$B78)*('Diário 4º PA'!$B$4:$B$2000&gt;=G$4)*('Diário 4º PA'!$B$4:$B$2000&lt;=EOMONTH(G$4,0))*('Diário 4º PA'!$F$4:$F$2000))</f>
        <v>0</v>
      </c>
      <c r="H78" s="129">
        <f>SUMPRODUCT(('Diário 1º PA'!$E$4:$E$2011='Analítico Cx.'!$B78)*('Diário 1º PA'!$B$4:$B$2011&gt;=H$4)*('Diário 1º PA'!$B$4:$B$2011&lt;=EOMONTH(H$4,0))*('Diário 1º PA'!$F$4:$F$2011))
+SUMPRODUCT(('Diário 2º PA'!$E$4:$E$1980='Analítico Cx.'!$B78)*('Diário 2º PA'!$B$4:$B$1980&gt;=H$4)*('Diário 2º PA'!$B$4:$B$1980&lt;=EOMONTH(H$4,0))*('Diário 2º PA'!$F$4:$F$1980))
+SUMPRODUCT(('Diário 3º PA'!$E$4:$E$2000='Analítico Cx.'!$B78)*('Diário 3º PA'!$B$4:$B$2000&gt;=H$4)*('Diário 3º PA'!$B$4:$B$2000&lt;=EOMONTH(H$4,0))*('Diário 3º PA'!$F$4:$F$2000))
+SUMPRODUCT(('Diário 4º PA'!$E$4:$E$2000='Analítico Cx.'!$B78)*('Diário 4º PA'!$B$4:$B$2000&gt;=H$4)*('Diário 4º PA'!$B$4:$B$2000&lt;=EOMONTH(H$4,0))*('Diário 4º PA'!$F$4:$F$2000))</f>
        <v>0</v>
      </c>
      <c r="I78" s="129">
        <f>SUMPRODUCT(('Diário 1º PA'!$E$4:$E$2011='Analítico Cx.'!$B78)*('Diário 1º PA'!$B$4:$B$2011&gt;=I$4)*('Diário 1º PA'!$B$4:$B$2011&lt;=EOMONTH(I$4,0))*('Diário 1º PA'!$F$4:$F$2011))
+SUMPRODUCT(('Diário 2º PA'!$E$4:$E$1980='Analítico Cx.'!$B78)*('Diário 2º PA'!$B$4:$B$1980&gt;=I$4)*('Diário 2º PA'!$B$4:$B$1980&lt;=EOMONTH(I$4,0))*('Diário 2º PA'!$F$4:$F$1980))
+SUMPRODUCT(('Diário 3º PA'!$E$4:$E$2000='Analítico Cx.'!$B78)*('Diário 3º PA'!$B$4:$B$2000&gt;=I$4)*('Diário 3º PA'!$B$4:$B$2000&lt;=EOMONTH(I$4,0))*('Diário 3º PA'!$F$4:$F$2000))
+SUMPRODUCT(('Diário 4º PA'!$E$4:$E$2000='Analítico Cx.'!$B78)*('Diário 4º PA'!$B$4:$B$2000&gt;=I$4)*('Diário 4º PA'!$B$4:$B$2000&lt;=EOMONTH(I$4,0))*('Diário 4º PA'!$F$4:$F$2000))</f>
        <v>0</v>
      </c>
      <c r="J78" s="129">
        <f>SUMPRODUCT(('Diário 1º PA'!$E$4:$E$2011='Analítico Cx.'!$B78)*('Diário 1º PA'!$B$4:$B$2011&gt;=J$4)*('Diário 1º PA'!$B$4:$B$2011&lt;=EOMONTH(J$4,0))*('Diário 1º PA'!$F$4:$F$2011))
+SUMPRODUCT(('Diário 2º PA'!$E$4:$E$1980='Analítico Cx.'!$B78)*('Diário 2º PA'!$B$4:$B$1980&gt;=J$4)*('Diário 2º PA'!$B$4:$B$1980&lt;=EOMONTH(J$4,0))*('Diário 2º PA'!$F$4:$F$1980))
+SUMPRODUCT(('Diário 3º PA'!$E$4:$E$2000='Analítico Cx.'!$B78)*('Diário 3º PA'!$B$4:$B$2000&gt;=J$4)*('Diário 3º PA'!$B$4:$B$2000&lt;=EOMONTH(J$4,0))*('Diário 3º PA'!$F$4:$F$2000))
+SUMPRODUCT(('Diário 4º PA'!$E$4:$E$2000='Analítico Cx.'!$B78)*('Diário 4º PA'!$B$4:$B$2000&gt;=J$4)*('Diário 4º PA'!$B$4:$B$2000&lt;=EOMONTH(J$4,0))*('Diário 4º PA'!$F$4:$F$2000))</f>
        <v>0</v>
      </c>
      <c r="K78" s="129">
        <f>SUMPRODUCT(('Diário 1º PA'!$E$4:$E$2011='Analítico Cx.'!$B78)*('Diário 1º PA'!$B$4:$B$2011&gt;=K$4)*('Diário 1º PA'!$B$4:$B$2011&lt;=EOMONTH(K$4,0))*('Diário 1º PA'!$F$4:$F$2011))
+SUMPRODUCT(('Diário 2º PA'!$E$4:$E$1980='Analítico Cx.'!$B78)*('Diário 2º PA'!$B$4:$B$1980&gt;=K$4)*('Diário 2º PA'!$B$4:$B$1980&lt;=EOMONTH(K$4,0))*('Diário 2º PA'!$F$4:$F$1980))
+SUMPRODUCT(('Diário 3º PA'!$E$4:$E$2000='Analítico Cx.'!$B78)*('Diário 3º PA'!$B$4:$B$2000&gt;=K$4)*('Diário 3º PA'!$B$4:$B$2000&lt;=EOMONTH(K$4,0))*('Diário 3º PA'!$F$4:$F$2000))
+SUMPRODUCT(('Diário 4º PA'!$E$4:$E$2000='Analítico Cx.'!$B78)*('Diário 4º PA'!$B$4:$B$2000&gt;=K$4)*('Diário 4º PA'!$B$4:$B$2000&lt;=EOMONTH(K$4,0))*('Diário 4º PA'!$F$4:$F$2000))</f>
        <v>0</v>
      </c>
      <c r="L78" s="129">
        <f>SUMPRODUCT(('Diário 1º PA'!$E$4:$E$2011='Analítico Cx.'!$B78)*('Diário 1º PA'!$B$4:$B$2011&gt;=L$4)*('Diário 1º PA'!$B$4:$B$2011&lt;=EOMONTH(L$4,0))*('Diário 1º PA'!$F$4:$F$2011))
+SUMPRODUCT(('Diário 2º PA'!$E$4:$E$1980='Analítico Cx.'!$B78)*('Diário 2º PA'!$B$4:$B$1980&gt;=L$4)*('Diário 2º PA'!$B$4:$B$1980&lt;=EOMONTH(L$4,0))*('Diário 2º PA'!$F$4:$F$1980))
+SUMPRODUCT(('Diário 3º PA'!$E$4:$E$2000='Analítico Cx.'!$B78)*('Diário 3º PA'!$B$4:$B$2000&gt;=L$4)*('Diário 3º PA'!$B$4:$B$2000&lt;=EOMONTH(L$4,0))*('Diário 3º PA'!$F$4:$F$2000))
+SUMPRODUCT(('Diário 4º PA'!$E$4:$E$2000='Analítico Cx.'!$B78)*('Diário 4º PA'!$B$4:$B$2000&gt;=L$4)*('Diário 4º PA'!$B$4:$B$2000&lt;=EOMONTH(L$4,0))*('Diário 4º PA'!$F$4:$F$2000))</f>
        <v>0</v>
      </c>
      <c r="M78" s="129">
        <f>SUMPRODUCT(('Diário 1º PA'!$E$4:$E$2011='Analítico Cx.'!$B78)*('Diário 1º PA'!$B$4:$B$2011&gt;=M$4)*('Diário 1º PA'!$B$4:$B$2011&lt;=EOMONTH(M$4,0))*('Diário 1º PA'!$F$4:$F$2011))
+SUMPRODUCT(('Diário 2º PA'!$E$4:$E$1980='Analítico Cx.'!$B78)*('Diário 2º PA'!$B$4:$B$1980&gt;=M$4)*('Diário 2º PA'!$B$4:$B$1980&lt;=EOMONTH(M$4,0))*('Diário 2º PA'!$F$4:$F$1980))
+SUMPRODUCT(('Diário 3º PA'!$E$4:$E$2000='Analítico Cx.'!$B78)*('Diário 3º PA'!$B$4:$B$2000&gt;=M$4)*('Diário 3º PA'!$B$4:$B$2000&lt;=EOMONTH(M$4,0))*('Diário 3º PA'!$F$4:$F$2000))
+SUMPRODUCT(('Diário 4º PA'!$E$4:$E$2000='Analítico Cx.'!$B78)*('Diário 4º PA'!$B$4:$B$2000&gt;=M$4)*('Diário 4º PA'!$B$4:$B$2000&lt;=EOMONTH(M$4,0))*('Diário 4º PA'!$F$4:$F$2000))</f>
        <v>0</v>
      </c>
      <c r="N78" s="129">
        <f>SUMPRODUCT(('Diário 1º PA'!$E$4:$E$2011='Analítico Cx.'!$B78)*('Diário 1º PA'!$B$4:$B$2011&gt;=N$4)*('Diário 1º PA'!$B$4:$B$2011&lt;=EOMONTH(N$4,0))*('Diário 1º PA'!$F$4:$F$2011))
+SUMPRODUCT(('Diário 2º PA'!$E$4:$E$1980='Analítico Cx.'!$B78)*('Diário 2º PA'!$B$4:$B$1980&gt;=N$4)*('Diário 2º PA'!$B$4:$B$1980&lt;=EOMONTH(N$4,0))*('Diário 2º PA'!$F$4:$F$1980))
+SUMPRODUCT(('Diário 3º PA'!$E$4:$E$2000='Analítico Cx.'!$B78)*('Diário 3º PA'!$B$4:$B$2000&gt;=N$4)*('Diário 3º PA'!$B$4:$B$2000&lt;=EOMONTH(N$4,0))*('Diário 3º PA'!$F$4:$F$2000))
+SUMPRODUCT(('Diário 4º PA'!$E$4:$E$2000='Analítico Cx.'!$B78)*('Diário 4º PA'!$B$4:$B$2000&gt;=N$4)*('Diário 4º PA'!$B$4:$B$2000&lt;=EOMONTH(N$4,0))*('Diário 4º PA'!$F$4:$F$2000))</f>
        <v>0</v>
      </c>
      <c r="O78" s="179">
        <f t="shared" si="19"/>
        <v>0</v>
      </c>
      <c r="P78" s="180">
        <f t="shared" si="20"/>
        <v>0</v>
      </c>
      <c r="Q78" s="154"/>
      <c r="R78" s="154"/>
      <c r="S78" s="154"/>
      <c r="T78" s="154"/>
      <c r="U78" s="154"/>
      <c r="V78" s="154"/>
      <c r="W78" s="154"/>
      <c r="X78" s="154"/>
      <c r="Y78" s="154"/>
      <c r="Z78" s="154"/>
    </row>
    <row r="79" spans="1:26" ht="23.25" customHeight="1" x14ac:dyDescent="0.2">
      <c r="A79" s="199" t="s">
        <v>256</v>
      </c>
      <c r="B79" s="63" t="s">
        <v>257</v>
      </c>
      <c r="C79" s="129">
        <f>SUMPRODUCT(('Diário 1º PA'!$E$4:$E$2011='Analítico Cx.'!$B79)*('Diário 1º PA'!$B$4:$B$2011&gt;=C$4)*('Diário 1º PA'!$B$4:$B$2011&lt;=EOMONTH(C$4,0))*('Diário 1º PA'!$F$4:$F$2011))
+SUMPRODUCT(('Diário 2º PA'!$E$4:$E$1980='Analítico Cx.'!$B79)*('Diário 2º PA'!$B$4:$B$1980&gt;=C$4)*('Diário 2º PA'!$B$4:$B$1980&lt;=EOMONTH(C$4,0))*('Diário 2º PA'!$F$4:$F$1980))
+SUMPRODUCT(('Diário 3º PA'!$E$4:$E$2000='Analítico Cx.'!$B79)*('Diário 3º PA'!$B$4:$B$2000&gt;=C$4)*('Diário 3º PA'!$B$4:$B$2000&lt;=EOMONTH(C$4,0))*('Diário 3º PA'!$F$4:$F$2000))
+SUMPRODUCT(('Diário 4º PA'!$E$4:$E$2000='Analítico Cx.'!$B79)*('Diário 4º PA'!$B$4:$B$2000&gt;=C$4)*('Diário 4º PA'!$B$4:$B$2000&lt;=EOMONTH(C$4,0))*('Diário 4º PA'!$F$4:$F$2000))</f>
        <v>4769.4399999999996</v>
      </c>
      <c r="D79" s="129">
        <f>SUMPRODUCT(('Diário 1º PA'!$E$4:$E$2011='Analítico Cx.'!$B79)*('Diário 1º PA'!$B$4:$B$2011&gt;=D$4)*('Diário 1º PA'!$B$4:$B$2011&lt;=EOMONTH(D$4,0))*('Diário 1º PA'!$F$4:$F$2011))
+SUMPRODUCT(('Diário 2º PA'!$E$4:$E$1980='Analítico Cx.'!$B79)*('Diário 2º PA'!$B$4:$B$1980&gt;=D$4)*('Diário 2º PA'!$B$4:$B$1980&lt;=EOMONTH(D$4,0))*('Diário 2º PA'!$F$4:$F$1980))
+SUMPRODUCT(('Diário 3º PA'!$E$4:$E$2000='Analítico Cx.'!$B79)*('Diário 3º PA'!$B$4:$B$2000&gt;=D$4)*('Diário 3º PA'!$B$4:$B$2000&lt;=EOMONTH(D$4,0))*('Diário 3º PA'!$F$4:$F$2000))
+SUMPRODUCT(('Diário 4º PA'!$E$4:$E$2000='Analítico Cx.'!$B79)*('Diário 4º PA'!$B$4:$B$2000&gt;=D$4)*('Diário 4º PA'!$B$4:$B$2000&lt;=EOMONTH(D$4,0))*('Diário 4º PA'!$F$4:$F$2000))</f>
        <v>13228.1</v>
      </c>
      <c r="E79" s="129">
        <f>SUMPRODUCT(('Diário 1º PA'!$E$4:$E$2011='Analítico Cx.'!$B79)*('Diário 1º PA'!$B$4:$B$2011&gt;=E$4)*('Diário 1º PA'!$B$4:$B$2011&lt;=EOMONTH(E$4,0))*('Diário 1º PA'!$F$4:$F$2011))
+SUMPRODUCT(('Diário 2º PA'!$E$4:$E$1980='Analítico Cx.'!$B79)*('Diário 2º PA'!$B$4:$B$1980&gt;=E$4)*('Diário 2º PA'!$B$4:$B$1980&lt;=EOMONTH(E$4,0))*('Diário 2º PA'!$F$4:$F$1980))
+SUMPRODUCT(('Diário 3º PA'!$E$4:$E$2000='Analítico Cx.'!$B79)*('Diário 3º PA'!$B$4:$B$2000&gt;=E$4)*('Diário 3º PA'!$B$4:$B$2000&lt;=EOMONTH(E$4,0))*('Diário 3º PA'!$F$4:$F$2000))
+SUMPRODUCT(('Diário 4º PA'!$E$4:$E$2000='Analítico Cx.'!$B79)*('Diário 4º PA'!$B$4:$B$2000&gt;=E$4)*('Diário 4º PA'!$B$4:$B$2000&lt;=EOMONTH(E$4,0))*('Diário 4º PA'!$F$4:$F$2000))</f>
        <v>9499.17</v>
      </c>
      <c r="F79" s="129">
        <f>SUMPRODUCT(('Diário 1º PA'!$E$4:$E$2011='Analítico Cx.'!$B79)*('Diário 1º PA'!$B$4:$B$2011&gt;=F$4)*('Diário 1º PA'!$B$4:$B$2011&lt;=EOMONTH(F$4,0))*('Diário 1º PA'!$F$4:$F$2011))
+SUMPRODUCT(('Diário 2º PA'!$E$4:$E$1980='Analítico Cx.'!$B79)*('Diário 2º PA'!$B$4:$B$1980&gt;=F$4)*('Diário 2º PA'!$B$4:$B$1980&lt;=EOMONTH(F$4,0))*('Diário 2º PA'!$F$4:$F$1980))
+SUMPRODUCT(('Diário 3º PA'!$E$4:$E$2000='Analítico Cx.'!$B79)*('Diário 3º PA'!$B$4:$B$2000&gt;=F$4)*('Diário 3º PA'!$B$4:$B$2000&lt;=EOMONTH(F$4,0))*('Diário 3º PA'!$F$4:$F$2000))
+SUMPRODUCT(('Diário 4º PA'!$E$4:$E$2000='Analítico Cx.'!$B79)*('Diário 4º PA'!$B$4:$B$2000&gt;=F$4)*('Diário 4º PA'!$B$4:$B$2000&lt;=EOMONTH(F$4,0))*('Diário 4º PA'!$F$4:$F$2000))</f>
        <v>6689.07</v>
      </c>
      <c r="G79" s="129">
        <f>SUMPRODUCT(('Diário 1º PA'!$E$4:$E$2011='Analítico Cx.'!$B79)*('Diário 1º PA'!$B$4:$B$2011&gt;=G$4)*('Diário 1º PA'!$B$4:$B$2011&lt;=EOMONTH(G$4,0))*('Diário 1º PA'!$F$4:$F$2011))
+SUMPRODUCT(('Diário 2º PA'!$E$4:$E$1980='Analítico Cx.'!$B79)*('Diário 2º PA'!$B$4:$B$1980&gt;=G$4)*('Diário 2º PA'!$B$4:$B$1980&lt;=EOMONTH(G$4,0))*('Diário 2º PA'!$F$4:$F$1980))
+SUMPRODUCT(('Diário 3º PA'!$E$4:$E$2000='Analítico Cx.'!$B79)*('Diário 3º PA'!$B$4:$B$2000&gt;=G$4)*('Diário 3º PA'!$B$4:$B$2000&lt;=EOMONTH(G$4,0))*('Diário 3º PA'!$F$4:$F$2000))
+SUMPRODUCT(('Diário 4º PA'!$E$4:$E$2000='Analítico Cx.'!$B79)*('Diário 4º PA'!$B$4:$B$2000&gt;=G$4)*('Diário 4º PA'!$B$4:$B$2000&lt;=EOMONTH(G$4,0))*('Diário 4º PA'!$F$4:$F$2000))</f>
        <v>0</v>
      </c>
      <c r="H79" s="129">
        <f>SUMPRODUCT(('Diário 1º PA'!$E$4:$E$2011='Analítico Cx.'!$B79)*('Diário 1º PA'!$B$4:$B$2011&gt;=H$4)*('Diário 1º PA'!$B$4:$B$2011&lt;=EOMONTH(H$4,0))*('Diário 1º PA'!$F$4:$F$2011))
+SUMPRODUCT(('Diário 2º PA'!$E$4:$E$1980='Analítico Cx.'!$B79)*('Diário 2º PA'!$B$4:$B$1980&gt;=H$4)*('Diário 2º PA'!$B$4:$B$1980&lt;=EOMONTH(H$4,0))*('Diário 2º PA'!$F$4:$F$1980))
+SUMPRODUCT(('Diário 3º PA'!$E$4:$E$2000='Analítico Cx.'!$B79)*('Diário 3º PA'!$B$4:$B$2000&gt;=H$4)*('Diário 3º PA'!$B$4:$B$2000&lt;=EOMONTH(H$4,0))*('Diário 3º PA'!$F$4:$F$2000))
+SUMPRODUCT(('Diário 4º PA'!$E$4:$E$2000='Analítico Cx.'!$B79)*('Diário 4º PA'!$B$4:$B$2000&gt;=H$4)*('Diário 4º PA'!$B$4:$B$2000&lt;=EOMONTH(H$4,0))*('Diário 4º PA'!$F$4:$F$2000))</f>
        <v>0</v>
      </c>
      <c r="I79" s="129">
        <f>SUMPRODUCT(('Diário 1º PA'!$E$4:$E$2011='Analítico Cx.'!$B79)*('Diário 1º PA'!$B$4:$B$2011&gt;=I$4)*('Diário 1º PA'!$B$4:$B$2011&lt;=EOMONTH(I$4,0))*('Diário 1º PA'!$F$4:$F$2011))
+SUMPRODUCT(('Diário 2º PA'!$E$4:$E$1980='Analítico Cx.'!$B79)*('Diário 2º PA'!$B$4:$B$1980&gt;=I$4)*('Diário 2º PA'!$B$4:$B$1980&lt;=EOMONTH(I$4,0))*('Diário 2º PA'!$F$4:$F$1980))
+SUMPRODUCT(('Diário 3º PA'!$E$4:$E$2000='Analítico Cx.'!$B79)*('Diário 3º PA'!$B$4:$B$2000&gt;=I$4)*('Diário 3º PA'!$B$4:$B$2000&lt;=EOMONTH(I$4,0))*('Diário 3º PA'!$F$4:$F$2000))
+SUMPRODUCT(('Diário 4º PA'!$E$4:$E$2000='Analítico Cx.'!$B79)*('Diário 4º PA'!$B$4:$B$2000&gt;=I$4)*('Diário 4º PA'!$B$4:$B$2000&lt;=EOMONTH(I$4,0))*('Diário 4º PA'!$F$4:$F$2000))</f>
        <v>0</v>
      </c>
      <c r="J79" s="129">
        <f>SUMPRODUCT(('Diário 1º PA'!$E$4:$E$2011='Analítico Cx.'!$B79)*('Diário 1º PA'!$B$4:$B$2011&gt;=J$4)*('Diário 1º PA'!$B$4:$B$2011&lt;=EOMONTH(J$4,0))*('Diário 1º PA'!$F$4:$F$2011))
+SUMPRODUCT(('Diário 2º PA'!$E$4:$E$1980='Analítico Cx.'!$B79)*('Diário 2º PA'!$B$4:$B$1980&gt;=J$4)*('Diário 2º PA'!$B$4:$B$1980&lt;=EOMONTH(J$4,0))*('Diário 2º PA'!$F$4:$F$1980))
+SUMPRODUCT(('Diário 3º PA'!$E$4:$E$2000='Analítico Cx.'!$B79)*('Diário 3º PA'!$B$4:$B$2000&gt;=J$4)*('Diário 3º PA'!$B$4:$B$2000&lt;=EOMONTH(J$4,0))*('Diário 3º PA'!$F$4:$F$2000))
+SUMPRODUCT(('Diário 4º PA'!$E$4:$E$2000='Analítico Cx.'!$B79)*('Diário 4º PA'!$B$4:$B$2000&gt;=J$4)*('Diário 4º PA'!$B$4:$B$2000&lt;=EOMONTH(J$4,0))*('Diário 4º PA'!$F$4:$F$2000))</f>
        <v>0</v>
      </c>
      <c r="K79" s="129">
        <f>SUMPRODUCT(('Diário 1º PA'!$E$4:$E$2011='Analítico Cx.'!$B79)*('Diário 1º PA'!$B$4:$B$2011&gt;=K$4)*('Diário 1º PA'!$B$4:$B$2011&lt;=EOMONTH(K$4,0))*('Diário 1º PA'!$F$4:$F$2011))
+SUMPRODUCT(('Diário 2º PA'!$E$4:$E$1980='Analítico Cx.'!$B79)*('Diário 2º PA'!$B$4:$B$1980&gt;=K$4)*('Diário 2º PA'!$B$4:$B$1980&lt;=EOMONTH(K$4,0))*('Diário 2º PA'!$F$4:$F$1980))
+SUMPRODUCT(('Diário 3º PA'!$E$4:$E$2000='Analítico Cx.'!$B79)*('Diário 3º PA'!$B$4:$B$2000&gt;=K$4)*('Diário 3º PA'!$B$4:$B$2000&lt;=EOMONTH(K$4,0))*('Diário 3º PA'!$F$4:$F$2000))
+SUMPRODUCT(('Diário 4º PA'!$E$4:$E$2000='Analítico Cx.'!$B79)*('Diário 4º PA'!$B$4:$B$2000&gt;=K$4)*('Diário 4º PA'!$B$4:$B$2000&lt;=EOMONTH(K$4,0))*('Diário 4º PA'!$F$4:$F$2000))</f>
        <v>0</v>
      </c>
      <c r="L79" s="129">
        <f>SUMPRODUCT(('Diário 1º PA'!$E$4:$E$2011='Analítico Cx.'!$B79)*('Diário 1º PA'!$B$4:$B$2011&gt;=L$4)*('Diário 1º PA'!$B$4:$B$2011&lt;=EOMONTH(L$4,0))*('Diário 1º PA'!$F$4:$F$2011))
+SUMPRODUCT(('Diário 2º PA'!$E$4:$E$1980='Analítico Cx.'!$B79)*('Diário 2º PA'!$B$4:$B$1980&gt;=L$4)*('Diário 2º PA'!$B$4:$B$1980&lt;=EOMONTH(L$4,0))*('Diário 2º PA'!$F$4:$F$1980))
+SUMPRODUCT(('Diário 3º PA'!$E$4:$E$2000='Analítico Cx.'!$B79)*('Diário 3º PA'!$B$4:$B$2000&gt;=L$4)*('Diário 3º PA'!$B$4:$B$2000&lt;=EOMONTH(L$4,0))*('Diário 3º PA'!$F$4:$F$2000))
+SUMPRODUCT(('Diário 4º PA'!$E$4:$E$2000='Analítico Cx.'!$B79)*('Diário 4º PA'!$B$4:$B$2000&gt;=L$4)*('Diário 4º PA'!$B$4:$B$2000&lt;=EOMONTH(L$4,0))*('Diário 4º PA'!$F$4:$F$2000))</f>
        <v>0</v>
      </c>
      <c r="M79" s="129">
        <f>SUMPRODUCT(('Diário 1º PA'!$E$4:$E$2011='Analítico Cx.'!$B79)*('Diário 1º PA'!$B$4:$B$2011&gt;=M$4)*('Diário 1º PA'!$B$4:$B$2011&lt;=EOMONTH(M$4,0))*('Diário 1º PA'!$F$4:$F$2011))
+SUMPRODUCT(('Diário 2º PA'!$E$4:$E$1980='Analítico Cx.'!$B79)*('Diário 2º PA'!$B$4:$B$1980&gt;=M$4)*('Diário 2º PA'!$B$4:$B$1980&lt;=EOMONTH(M$4,0))*('Diário 2º PA'!$F$4:$F$1980))
+SUMPRODUCT(('Diário 3º PA'!$E$4:$E$2000='Analítico Cx.'!$B79)*('Diário 3º PA'!$B$4:$B$2000&gt;=M$4)*('Diário 3º PA'!$B$4:$B$2000&lt;=EOMONTH(M$4,0))*('Diário 3º PA'!$F$4:$F$2000))
+SUMPRODUCT(('Diário 4º PA'!$E$4:$E$2000='Analítico Cx.'!$B79)*('Diário 4º PA'!$B$4:$B$2000&gt;=M$4)*('Diário 4º PA'!$B$4:$B$2000&lt;=EOMONTH(M$4,0))*('Diário 4º PA'!$F$4:$F$2000))</f>
        <v>0</v>
      </c>
      <c r="N79" s="129">
        <f>SUMPRODUCT(('Diário 1º PA'!$E$4:$E$2011='Analítico Cx.'!$B79)*('Diário 1º PA'!$B$4:$B$2011&gt;=N$4)*('Diário 1º PA'!$B$4:$B$2011&lt;=EOMONTH(N$4,0))*('Diário 1º PA'!$F$4:$F$2011))
+SUMPRODUCT(('Diário 2º PA'!$E$4:$E$1980='Analítico Cx.'!$B79)*('Diário 2º PA'!$B$4:$B$1980&gt;=N$4)*('Diário 2º PA'!$B$4:$B$1980&lt;=EOMONTH(N$4,0))*('Diário 2º PA'!$F$4:$F$1980))
+SUMPRODUCT(('Diário 3º PA'!$E$4:$E$2000='Analítico Cx.'!$B79)*('Diário 3º PA'!$B$4:$B$2000&gt;=N$4)*('Diário 3º PA'!$B$4:$B$2000&lt;=EOMONTH(N$4,0))*('Diário 3º PA'!$F$4:$F$2000))
+SUMPRODUCT(('Diário 4º PA'!$E$4:$E$2000='Analítico Cx.'!$B79)*('Diário 4º PA'!$B$4:$B$2000&gt;=N$4)*('Diário 4º PA'!$B$4:$B$2000&lt;=EOMONTH(N$4,0))*('Diário 4º PA'!$F$4:$F$2000))</f>
        <v>0</v>
      </c>
      <c r="O79" s="179">
        <f t="shared" si="19"/>
        <v>34185.78</v>
      </c>
      <c r="P79" s="180">
        <f t="shared" si="20"/>
        <v>3.4141936461583185E-3</v>
      </c>
      <c r="Q79" s="154"/>
      <c r="R79" s="154"/>
      <c r="S79" s="154"/>
      <c r="T79" s="154"/>
      <c r="U79" s="154"/>
      <c r="V79" s="154"/>
      <c r="W79" s="154"/>
      <c r="X79" s="154"/>
      <c r="Y79" s="154"/>
      <c r="Z79" s="154"/>
    </row>
    <row r="80" spans="1:26" ht="23.25" customHeight="1" x14ac:dyDescent="0.2">
      <c r="A80" s="199" t="s">
        <v>258</v>
      </c>
      <c r="B80" s="63" t="s">
        <v>259</v>
      </c>
      <c r="C80" s="129">
        <f>SUMPRODUCT(('Diário 1º PA'!$E$4:$E$2011='Analítico Cx.'!$B80)*('Diário 1º PA'!$B$4:$B$2011&gt;=C$4)*('Diário 1º PA'!$B$4:$B$2011&lt;=EOMONTH(C$4,0))*('Diário 1º PA'!$F$4:$F$2011))
+SUMPRODUCT(('Diário 2º PA'!$E$4:$E$1980='Analítico Cx.'!$B80)*('Diário 2º PA'!$B$4:$B$1980&gt;=C$4)*('Diário 2º PA'!$B$4:$B$1980&lt;=EOMONTH(C$4,0))*('Diário 2º PA'!$F$4:$F$1980))
+SUMPRODUCT(('Diário 3º PA'!$E$4:$E$2000='Analítico Cx.'!$B80)*('Diário 3º PA'!$B$4:$B$2000&gt;=C$4)*('Diário 3º PA'!$B$4:$B$2000&lt;=EOMONTH(C$4,0))*('Diário 3º PA'!$F$4:$F$2000))
+SUMPRODUCT(('Diário 4º PA'!$E$4:$E$2000='Analítico Cx.'!$B80)*('Diário 4º PA'!$B$4:$B$2000&gt;=C$4)*('Diário 4º PA'!$B$4:$B$2000&lt;=EOMONTH(C$4,0))*('Diário 4º PA'!$F$4:$F$2000))</f>
        <v>0</v>
      </c>
      <c r="D80" s="129">
        <f>SUMPRODUCT(('Diário 1º PA'!$E$4:$E$2011='Analítico Cx.'!$B80)*('Diário 1º PA'!$B$4:$B$2011&gt;=D$4)*('Diário 1º PA'!$B$4:$B$2011&lt;=EOMONTH(D$4,0))*('Diário 1º PA'!$F$4:$F$2011))
+SUMPRODUCT(('Diário 2º PA'!$E$4:$E$1980='Analítico Cx.'!$B80)*('Diário 2º PA'!$B$4:$B$1980&gt;=D$4)*('Diário 2º PA'!$B$4:$B$1980&lt;=EOMONTH(D$4,0))*('Diário 2º PA'!$F$4:$F$1980))
+SUMPRODUCT(('Diário 3º PA'!$E$4:$E$2000='Analítico Cx.'!$B80)*('Diário 3º PA'!$B$4:$B$2000&gt;=D$4)*('Diário 3º PA'!$B$4:$B$2000&lt;=EOMONTH(D$4,0))*('Diário 3º PA'!$F$4:$F$2000))
+SUMPRODUCT(('Diário 4º PA'!$E$4:$E$2000='Analítico Cx.'!$B80)*('Diário 4º PA'!$B$4:$B$2000&gt;=D$4)*('Diário 4º PA'!$B$4:$B$2000&lt;=EOMONTH(D$4,0))*('Diário 4º PA'!$F$4:$F$2000))</f>
        <v>21165.530000000002</v>
      </c>
      <c r="E80" s="129">
        <f>SUMPRODUCT(('Diário 1º PA'!$E$4:$E$2011='Analítico Cx.'!$B80)*('Diário 1º PA'!$B$4:$B$2011&gt;=E$4)*('Diário 1º PA'!$B$4:$B$2011&lt;=EOMONTH(E$4,0))*('Diário 1º PA'!$F$4:$F$2011))
+SUMPRODUCT(('Diário 2º PA'!$E$4:$E$1980='Analítico Cx.'!$B80)*('Diário 2º PA'!$B$4:$B$1980&gt;=E$4)*('Diário 2º PA'!$B$4:$B$1980&lt;=EOMONTH(E$4,0))*('Diário 2º PA'!$F$4:$F$1980))
+SUMPRODUCT(('Diário 3º PA'!$E$4:$E$2000='Analítico Cx.'!$B80)*('Diário 3º PA'!$B$4:$B$2000&gt;=E$4)*('Diário 3º PA'!$B$4:$B$2000&lt;=EOMONTH(E$4,0))*('Diário 3º PA'!$F$4:$F$2000))
+SUMPRODUCT(('Diário 4º PA'!$E$4:$E$2000='Analítico Cx.'!$B80)*('Diário 4º PA'!$B$4:$B$2000&gt;=E$4)*('Diário 4º PA'!$B$4:$B$2000&lt;=EOMONTH(E$4,0))*('Diário 4º PA'!$F$4:$F$2000))</f>
        <v>0</v>
      </c>
      <c r="F80" s="129">
        <f>SUMPRODUCT(('Diário 1º PA'!$E$4:$E$2011='Analítico Cx.'!$B80)*('Diário 1º PA'!$B$4:$B$2011&gt;=F$4)*('Diário 1º PA'!$B$4:$B$2011&lt;=EOMONTH(F$4,0))*('Diário 1º PA'!$F$4:$F$2011))
+SUMPRODUCT(('Diário 2º PA'!$E$4:$E$1980='Analítico Cx.'!$B80)*('Diário 2º PA'!$B$4:$B$1980&gt;=F$4)*('Diário 2º PA'!$B$4:$B$1980&lt;=EOMONTH(F$4,0))*('Diário 2º PA'!$F$4:$F$1980))
+SUMPRODUCT(('Diário 3º PA'!$E$4:$E$2000='Analítico Cx.'!$B80)*('Diário 3º PA'!$B$4:$B$2000&gt;=F$4)*('Diário 3º PA'!$B$4:$B$2000&lt;=EOMONTH(F$4,0))*('Diário 3º PA'!$F$4:$F$2000))
+SUMPRODUCT(('Diário 4º PA'!$E$4:$E$2000='Analítico Cx.'!$B80)*('Diário 4º PA'!$B$4:$B$2000&gt;=F$4)*('Diário 4º PA'!$B$4:$B$2000&lt;=EOMONTH(F$4,0))*('Diário 4º PA'!$F$4:$F$2000))</f>
        <v>0</v>
      </c>
      <c r="G80" s="129">
        <f>SUMPRODUCT(('Diário 1º PA'!$E$4:$E$2011='Analítico Cx.'!$B80)*('Diário 1º PA'!$B$4:$B$2011&gt;=G$4)*('Diário 1º PA'!$B$4:$B$2011&lt;=EOMONTH(G$4,0))*('Diário 1º PA'!$F$4:$F$2011))
+SUMPRODUCT(('Diário 2º PA'!$E$4:$E$1980='Analítico Cx.'!$B80)*('Diário 2º PA'!$B$4:$B$1980&gt;=G$4)*('Diário 2º PA'!$B$4:$B$1980&lt;=EOMONTH(G$4,0))*('Diário 2º PA'!$F$4:$F$1980))
+SUMPRODUCT(('Diário 3º PA'!$E$4:$E$2000='Analítico Cx.'!$B80)*('Diário 3º PA'!$B$4:$B$2000&gt;=G$4)*('Diário 3º PA'!$B$4:$B$2000&lt;=EOMONTH(G$4,0))*('Diário 3º PA'!$F$4:$F$2000))
+SUMPRODUCT(('Diário 4º PA'!$E$4:$E$2000='Analítico Cx.'!$B80)*('Diário 4º PA'!$B$4:$B$2000&gt;=G$4)*('Diário 4º PA'!$B$4:$B$2000&lt;=EOMONTH(G$4,0))*('Diário 4º PA'!$F$4:$F$2000))</f>
        <v>0</v>
      </c>
      <c r="H80" s="129">
        <f>SUMPRODUCT(('Diário 1º PA'!$E$4:$E$2011='Analítico Cx.'!$B80)*('Diário 1º PA'!$B$4:$B$2011&gt;=H$4)*('Diário 1º PA'!$B$4:$B$2011&lt;=EOMONTH(H$4,0))*('Diário 1º PA'!$F$4:$F$2011))
+SUMPRODUCT(('Diário 2º PA'!$E$4:$E$1980='Analítico Cx.'!$B80)*('Diário 2º PA'!$B$4:$B$1980&gt;=H$4)*('Diário 2º PA'!$B$4:$B$1980&lt;=EOMONTH(H$4,0))*('Diário 2º PA'!$F$4:$F$1980))
+SUMPRODUCT(('Diário 3º PA'!$E$4:$E$2000='Analítico Cx.'!$B80)*('Diário 3º PA'!$B$4:$B$2000&gt;=H$4)*('Diário 3º PA'!$B$4:$B$2000&lt;=EOMONTH(H$4,0))*('Diário 3º PA'!$F$4:$F$2000))
+SUMPRODUCT(('Diário 4º PA'!$E$4:$E$2000='Analítico Cx.'!$B80)*('Diário 4º PA'!$B$4:$B$2000&gt;=H$4)*('Diário 4º PA'!$B$4:$B$2000&lt;=EOMONTH(H$4,0))*('Diário 4º PA'!$F$4:$F$2000))</f>
        <v>0</v>
      </c>
      <c r="I80" s="129">
        <f>SUMPRODUCT(('Diário 1º PA'!$E$4:$E$2011='Analítico Cx.'!$B80)*('Diário 1º PA'!$B$4:$B$2011&gt;=I$4)*('Diário 1º PA'!$B$4:$B$2011&lt;=EOMONTH(I$4,0))*('Diário 1º PA'!$F$4:$F$2011))
+SUMPRODUCT(('Diário 2º PA'!$E$4:$E$1980='Analítico Cx.'!$B80)*('Diário 2º PA'!$B$4:$B$1980&gt;=I$4)*('Diário 2º PA'!$B$4:$B$1980&lt;=EOMONTH(I$4,0))*('Diário 2º PA'!$F$4:$F$1980))
+SUMPRODUCT(('Diário 3º PA'!$E$4:$E$2000='Analítico Cx.'!$B80)*('Diário 3º PA'!$B$4:$B$2000&gt;=I$4)*('Diário 3º PA'!$B$4:$B$2000&lt;=EOMONTH(I$4,0))*('Diário 3º PA'!$F$4:$F$2000))
+SUMPRODUCT(('Diário 4º PA'!$E$4:$E$2000='Analítico Cx.'!$B80)*('Diário 4º PA'!$B$4:$B$2000&gt;=I$4)*('Diário 4º PA'!$B$4:$B$2000&lt;=EOMONTH(I$4,0))*('Diário 4º PA'!$F$4:$F$2000))</f>
        <v>0</v>
      </c>
      <c r="J80" s="129">
        <f>SUMPRODUCT(('Diário 1º PA'!$E$4:$E$2011='Analítico Cx.'!$B80)*('Diário 1º PA'!$B$4:$B$2011&gt;=J$4)*('Diário 1º PA'!$B$4:$B$2011&lt;=EOMONTH(J$4,0))*('Diário 1º PA'!$F$4:$F$2011))
+SUMPRODUCT(('Diário 2º PA'!$E$4:$E$1980='Analítico Cx.'!$B80)*('Diário 2º PA'!$B$4:$B$1980&gt;=J$4)*('Diário 2º PA'!$B$4:$B$1980&lt;=EOMONTH(J$4,0))*('Diário 2º PA'!$F$4:$F$1980))
+SUMPRODUCT(('Diário 3º PA'!$E$4:$E$2000='Analítico Cx.'!$B80)*('Diário 3º PA'!$B$4:$B$2000&gt;=J$4)*('Diário 3º PA'!$B$4:$B$2000&lt;=EOMONTH(J$4,0))*('Diário 3º PA'!$F$4:$F$2000))
+SUMPRODUCT(('Diário 4º PA'!$E$4:$E$2000='Analítico Cx.'!$B80)*('Diário 4º PA'!$B$4:$B$2000&gt;=J$4)*('Diário 4º PA'!$B$4:$B$2000&lt;=EOMONTH(J$4,0))*('Diário 4º PA'!$F$4:$F$2000))</f>
        <v>0</v>
      </c>
      <c r="K80" s="129">
        <f>SUMPRODUCT(('Diário 1º PA'!$E$4:$E$2011='Analítico Cx.'!$B80)*('Diário 1º PA'!$B$4:$B$2011&gt;=K$4)*('Diário 1º PA'!$B$4:$B$2011&lt;=EOMONTH(K$4,0))*('Diário 1º PA'!$F$4:$F$2011))
+SUMPRODUCT(('Diário 2º PA'!$E$4:$E$1980='Analítico Cx.'!$B80)*('Diário 2º PA'!$B$4:$B$1980&gt;=K$4)*('Diário 2º PA'!$B$4:$B$1980&lt;=EOMONTH(K$4,0))*('Diário 2º PA'!$F$4:$F$1980))
+SUMPRODUCT(('Diário 3º PA'!$E$4:$E$2000='Analítico Cx.'!$B80)*('Diário 3º PA'!$B$4:$B$2000&gt;=K$4)*('Diário 3º PA'!$B$4:$B$2000&lt;=EOMONTH(K$4,0))*('Diário 3º PA'!$F$4:$F$2000))
+SUMPRODUCT(('Diário 4º PA'!$E$4:$E$2000='Analítico Cx.'!$B80)*('Diário 4º PA'!$B$4:$B$2000&gt;=K$4)*('Diário 4º PA'!$B$4:$B$2000&lt;=EOMONTH(K$4,0))*('Diário 4º PA'!$F$4:$F$2000))</f>
        <v>0</v>
      </c>
      <c r="L80" s="129">
        <f>SUMPRODUCT(('Diário 1º PA'!$E$4:$E$2011='Analítico Cx.'!$B80)*('Diário 1º PA'!$B$4:$B$2011&gt;=L$4)*('Diário 1º PA'!$B$4:$B$2011&lt;=EOMONTH(L$4,0))*('Diário 1º PA'!$F$4:$F$2011))
+SUMPRODUCT(('Diário 2º PA'!$E$4:$E$1980='Analítico Cx.'!$B80)*('Diário 2º PA'!$B$4:$B$1980&gt;=L$4)*('Diário 2º PA'!$B$4:$B$1980&lt;=EOMONTH(L$4,0))*('Diário 2º PA'!$F$4:$F$1980))
+SUMPRODUCT(('Diário 3º PA'!$E$4:$E$2000='Analítico Cx.'!$B80)*('Diário 3º PA'!$B$4:$B$2000&gt;=L$4)*('Diário 3º PA'!$B$4:$B$2000&lt;=EOMONTH(L$4,0))*('Diário 3º PA'!$F$4:$F$2000))
+SUMPRODUCT(('Diário 4º PA'!$E$4:$E$2000='Analítico Cx.'!$B80)*('Diário 4º PA'!$B$4:$B$2000&gt;=L$4)*('Diário 4º PA'!$B$4:$B$2000&lt;=EOMONTH(L$4,0))*('Diário 4º PA'!$F$4:$F$2000))</f>
        <v>0</v>
      </c>
      <c r="M80" s="129">
        <f>SUMPRODUCT(('Diário 1º PA'!$E$4:$E$2011='Analítico Cx.'!$B80)*('Diário 1º PA'!$B$4:$B$2011&gt;=M$4)*('Diário 1º PA'!$B$4:$B$2011&lt;=EOMONTH(M$4,0))*('Diário 1º PA'!$F$4:$F$2011))
+SUMPRODUCT(('Diário 2º PA'!$E$4:$E$1980='Analítico Cx.'!$B80)*('Diário 2º PA'!$B$4:$B$1980&gt;=M$4)*('Diário 2º PA'!$B$4:$B$1980&lt;=EOMONTH(M$4,0))*('Diário 2º PA'!$F$4:$F$1980))
+SUMPRODUCT(('Diário 3º PA'!$E$4:$E$2000='Analítico Cx.'!$B80)*('Diário 3º PA'!$B$4:$B$2000&gt;=M$4)*('Diário 3º PA'!$B$4:$B$2000&lt;=EOMONTH(M$4,0))*('Diário 3º PA'!$F$4:$F$2000))
+SUMPRODUCT(('Diário 4º PA'!$E$4:$E$2000='Analítico Cx.'!$B80)*('Diário 4º PA'!$B$4:$B$2000&gt;=M$4)*('Diário 4º PA'!$B$4:$B$2000&lt;=EOMONTH(M$4,0))*('Diário 4º PA'!$F$4:$F$2000))</f>
        <v>0</v>
      </c>
      <c r="N80" s="129">
        <f>SUMPRODUCT(('Diário 1º PA'!$E$4:$E$2011='Analítico Cx.'!$B80)*('Diário 1º PA'!$B$4:$B$2011&gt;=N$4)*('Diário 1º PA'!$B$4:$B$2011&lt;=EOMONTH(N$4,0))*('Diário 1º PA'!$F$4:$F$2011))
+SUMPRODUCT(('Diário 2º PA'!$E$4:$E$1980='Analítico Cx.'!$B80)*('Diário 2º PA'!$B$4:$B$1980&gt;=N$4)*('Diário 2º PA'!$B$4:$B$1980&lt;=EOMONTH(N$4,0))*('Diário 2º PA'!$F$4:$F$1980))
+SUMPRODUCT(('Diário 3º PA'!$E$4:$E$2000='Analítico Cx.'!$B80)*('Diário 3º PA'!$B$4:$B$2000&gt;=N$4)*('Diário 3º PA'!$B$4:$B$2000&lt;=EOMONTH(N$4,0))*('Diário 3º PA'!$F$4:$F$2000))
+SUMPRODUCT(('Diário 4º PA'!$E$4:$E$2000='Analítico Cx.'!$B80)*('Diário 4º PA'!$B$4:$B$2000&gt;=N$4)*('Diário 4º PA'!$B$4:$B$2000&lt;=EOMONTH(N$4,0))*('Diário 4º PA'!$F$4:$F$2000))</f>
        <v>0</v>
      </c>
      <c r="O80" s="179">
        <f t="shared" si="19"/>
        <v>21165.530000000002</v>
      </c>
      <c r="P80" s="180">
        <f t="shared" si="20"/>
        <v>2.1138385037162612E-3</v>
      </c>
      <c r="Q80" s="154"/>
      <c r="R80" s="154"/>
      <c r="S80" s="154"/>
      <c r="T80" s="154"/>
      <c r="U80" s="154"/>
      <c r="V80" s="154"/>
      <c r="W80" s="154"/>
      <c r="X80" s="154"/>
      <c r="Y80" s="154"/>
      <c r="Z80" s="154"/>
    </row>
    <row r="81" spans="1:26" ht="23.25" customHeight="1" x14ac:dyDescent="0.2">
      <c r="A81" s="199" t="s">
        <v>260</v>
      </c>
      <c r="B81" s="63" t="s">
        <v>261</v>
      </c>
      <c r="C81" s="129">
        <f>SUMPRODUCT(('Diário 1º PA'!$E$4:$E$2011='Analítico Cx.'!$B81)*('Diário 1º PA'!$B$4:$B$2011&gt;=C$4)*('Diário 1º PA'!$B$4:$B$2011&lt;=EOMONTH(C$4,0))*('Diário 1º PA'!$F$4:$F$2011))
+SUMPRODUCT(('Diário 2º PA'!$E$4:$E$1980='Analítico Cx.'!$B81)*('Diário 2º PA'!$B$4:$B$1980&gt;=C$4)*('Diário 2º PA'!$B$4:$B$1980&lt;=EOMONTH(C$4,0))*('Diário 2º PA'!$F$4:$F$1980))
+SUMPRODUCT(('Diário 3º PA'!$E$4:$E$2000='Analítico Cx.'!$B81)*('Diário 3º PA'!$B$4:$B$2000&gt;=C$4)*('Diário 3º PA'!$B$4:$B$2000&lt;=EOMONTH(C$4,0))*('Diário 3º PA'!$F$4:$F$2000))
+SUMPRODUCT(('Diário 4º PA'!$E$4:$E$2000='Analítico Cx.'!$B81)*('Diário 4º PA'!$B$4:$B$2000&gt;=C$4)*('Diário 4º PA'!$B$4:$B$2000&lt;=EOMONTH(C$4,0))*('Diário 4º PA'!$F$4:$F$2000))</f>
        <v>0</v>
      </c>
      <c r="D81" s="129">
        <f>SUMPRODUCT(('Diário 1º PA'!$E$4:$E$2011='Analítico Cx.'!$B81)*('Diário 1º PA'!$B$4:$B$2011&gt;=D$4)*('Diário 1º PA'!$B$4:$B$2011&lt;=EOMONTH(D$4,0))*('Diário 1º PA'!$F$4:$F$2011))
+SUMPRODUCT(('Diário 2º PA'!$E$4:$E$1980='Analítico Cx.'!$B81)*('Diário 2º PA'!$B$4:$B$1980&gt;=D$4)*('Diário 2º PA'!$B$4:$B$1980&lt;=EOMONTH(D$4,0))*('Diário 2º PA'!$F$4:$F$1980))
+SUMPRODUCT(('Diário 3º PA'!$E$4:$E$2000='Analítico Cx.'!$B81)*('Diário 3º PA'!$B$4:$B$2000&gt;=D$4)*('Diário 3º PA'!$B$4:$B$2000&lt;=EOMONTH(D$4,0))*('Diário 3º PA'!$F$4:$F$2000))
+SUMPRODUCT(('Diário 4º PA'!$E$4:$E$2000='Analítico Cx.'!$B81)*('Diário 4º PA'!$B$4:$B$2000&gt;=D$4)*('Diário 4º PA'!$B$4:$B$2000&lt;=EOMONTH(D$4,0))*('Diário 4º PA'!$F$4:$F$2000))</f>
        <v>0</v>
      </c>
      <c r="E81" s="129">
        <f>SUMPRODUCT(('Diário 1º PA'!$E$4:$E$2011='Analítico Cx.'!$B81)*('Diário 1º PA'!$B$4:$B$2011&gt;=E$4)*('Diário 1º PA'!$B$4:$B$2011&lt;=EOMONTH(E$4,0))*('Diário 1º PA'!$F$4:$F$2011))
+SUMPRODUCT(('Diário 2º PA'!$E$4:$E$1980='Analítico Cx.'!$B81)*('Diário 2º PA'!$B$4:$B$1980&gt;=E$4)*('Diário 2º PA'!$B$4:$B$1980&lt;=EOMONTH(E$4,0))*('Diário 2º PA'!$F$4:$F$1980))
+SUMPRODUCT(('Diário 3º PA'!$E$4:$E$2000='Analítico Cx.'!$B81)*('Diário 3º PA'!$B$4:$B$2000&gt;=E$4)*('Diário 3º PA'!$B$4:$B$2000&lt;=EOMONTH(E$4,0))*('Diário 3º PA'!$F$4:$F$2000))
+SUMPRODUCT(('Diário 4º PA'!$E$4:$E$2000='Analítico Cx.'!$B81)*('Diário 4º PA'!$B$4:$B$2000&gt;=E$4)*('Diário 4º PA'!$B$4:$B$2000&lt;=EOMONTH(E$4,0))*('Diário 4º PA'!$F$4:$F$2000))</f>
        <v>0</v>
      </c>
      <c r="F81" s="129">
        <f>SUMPRODUCT(('Diário 1º PA'!$E$4:$E$2011='Analítico Cx.'!$B81)*('Diário 1º PA'!$B$4:$B$2011&gt;=F$4)*('Diário 1º PA'!$B$4:$B$2011&lt;=EOMONTH(F$4,0))*('Diário 1º PA'!$F$4:$F$2011))
+SUMPRODUCT(('Diário 2º PA'!$E$4:$E$1980='Analítico Cx.'!$B81)*('Diário 2º PA'!$B$4:$B$1980&gt;=F$4)*('Diário 2º PA'!$B$4:$B$1980&lt;=EOMONTH(F$4,0))*('Diário 2º PA'!$F$4:$F$1980))
+SUMPRODUCT(('Diário 3º PA'!$E$4:$E$2000='Analítico Cx.'!$B81)*('Diário 3º PA'!$B$4:$B$2000&gt;=F$4)*('Diário 3º PA'!$B$4:$B$2000&lt;=EOMONTH(F$4,0))*('Diário 3º PA'!$F$4:$F$2000))
+SUMPRODUCT(('Diário 4º PA'!$E$4:$E$2000='Analítico Cx.'!$B81)*('Diário 4º PA'!$B$4:$B$2000&gt;=F$4)*('Diário 4º PA'!$B$4:$B$2000&lt;=EOMONTH(F$4,0))*('Diário 4º PA'!$F$4:$F$2000))</f>
        <v>150</v>
      </c>
      <c r="G81" s="129">
        <f>SUMPRODUCT(('Diário 1º PA'!$E$4:$E$2011='Analítico Cx.'!$B81)*('Diário 1º PA'!$B$4:$B$2011&gt;=G$4)*('Diário 1º PA'!$B$4:$B$2011&lt;=EOMONTH(G$4,0))*('Diário 1º PA'!$F$4:$F$2011))
+SUMPRODUCT(('Diário 2º PA'!$E$4:$E$1980='Analítico Cx.'!$B81)*('Diário 2º PA'!$B$4:$B$1980&gt;=G$4)*('Diário 2º PA'!$B$4:$B$1980&lt;=EOMONTH(G$4,0))*('Diário 2º PA'!$F$4:$F$1980))
+SUMPRODUCT(('Diário 3º PA'!$E$4:$E$2000='Analítico Cx.'!$B81)*('Diário 3º PA'!$B$4:$B$2000&gt;=G$4)*('Diário 3º PA'!$B$4:$B$2000&lt;=EOMONTH(G$4,0))*('Diário 3º PA'!$F$4:$F$2000))
+SUMPRODUCT(('Diário 4º PA'!$E$4:$E$2000='Analítico Cx.'!$B81)*('Diário 4º PA'!$B$4:$B$2000&gt;=G$4)*('Diário 4º PA'!$B$4:$B$2000&lt;=EOMONTH(G$4,0))*('Diário 4º PA'!$F$4:$F$2000))</f>
        <v>0</v>
      </c>
      <c r="H81" s="129">
        <f>SUMPRODUCT(('Diário 1º PA'!$E$4:$E$2011='Analítico Cx.'!$B81)*('Diário 1º PA'!$B$4:$B$2011&gt;=H$4)*('Diário 1º PA'!$B$4:$B$2011&lt;=EOMONTH(H$4,0))*('Diário 1º PA'!$F$4:$F$2011))
+SUMPRODUCT(('Diário 2º PA'!$E$4:$E$1980='Analítico Cx.'!$B81)*('Diário 2º PA'!$B$4:$B$1980&gt;=H$4)*('Diário 2º PA'!$B$4:$B$1980&lt;=EOMONTH(H$4,0))*('Diário 2º PA'!$F$4:$F$1980))
+SUMPRODUCT(('Diário 3º PA'!$E$4:$E$2000='Analítico Cx.'!$B81)*('Diário 3º PA'!$B$4:$B$2000&gt;=H$4)*('Diário 3º PA'!$B$4:$B$2000&lt;=EOMONTH(H$4,0))*('Diário 3º PA'!$F$4:$F$2000))
+SUMPRODUCT(('Diário 4º PA'!$E$4:$E$2000='Analítico Cx.'!$B81)*('Diário 4º PA'!$B$4:$B$2000&gt;=H$4)*('Diário 4º PA'!$B$4:$B$2000&lt;=EOMONTH(H$4,0))*('Diário 4º PA'!$F$4:$F$2000))</f>
        <v>0</v>
      </c>
      <c r="I81" s="129">
        <f>SUMPRODUCT(('Diário 1º PA'!$E$4:$E$2011='Analítico Cx.'!$B81)*('Diário 1º PA'!$B$4:$B$2011&gt;=I$4)*('Diário 1º PA'!$B$4:$B$2011&lt;=EOMONTH(I$4,0))*('Diário 1º PA'!$F$4:$F$2011))
+SUMPRODUCT(('Diário 2º PA'!$E$4:$E$1980='Analítico Cx.'!$B81)*('Diário 2º PA'!$B$4:$B$1980&gt;=I$4)*('Diário 2º PA'!$B$4:$B$1980&lt;=EOMONTH(I$4,0))*('Diário 2º PA'!$F$4:$F$1980))
+SUMPRODUCT(('Diário 3º PA'!$E$4:$E$2000='Analítico Cx.'!$B81)*('Diário 3º PA'!$B$4:$B$2000&gt;=I$4)*('Diário 3º PA'!$B$4:$B$2000&lt;=EOMONTH(I$4,0))*('Diário 3º PA'!$F$4:$F$2000))
+SUMPRODUCT(('Diário 4º PA'!$E$4:$E$2000='Analítico Cx.'!$B81)*('Diário 4º PA'!$B$4:$B$2000&gt;=I$4)*('Diário 4º PA'!$B$4:$B$2000&lt;=EOMONTH(I$4,0))*('Diário 4º PA'!$F$4:$F$2000))</f>
        <v>0</v>
      </c>
      <c r="J81" s="129">
        <f>SUMPRODUCT(('Diário 1º PA'!$E$4:$E$2011='Analítico Cx.'!$B81)*('Diário 1º PA'!$B$4:$B$2011&gt;=J$4)*('Diário 1º PA'!$B$4:$B$2011&lt;=EOMONTH(J$4,0))*('Diário 1º PA'!$F$4:$F$2011))
+SUMPRODUCT(('Diário 2º PA'!$E$4:$E$1980='Analítico Cx.'!$B81)*('Diário 2º PA'!$B$4:$B$1980&gt;=J$4)*('Diário 2º PA'!$B$4:$B$1980&lt;=EOMONTH(J$4,0))*('Diário 2º PA'!$F$4:$F$1980))
+SUMPRODUCT(('Diário 3º PA'!$E$4:$E$2000='Analítico Cx.'!$B81)*('Diário 3º PA'!$B$4:$B$2000&gt;=J$4)*('Diário 3º PA'!$B$4:$B$2000&lt;=EOMONTH(J$4,0))*('Diário 3º PA'!$F$4:$F$2000))
+SUMPRODUCT(('Diário 4º PA'!$E$4:$E$2000='Analítico Cx.'!$B81)*('Diário 4º PA'!$B$4:$B$2000&gt;=J$4)*('Diário 4º PA'!$B$4:$B$2000&lt;=EOMONTH(J$4,0))*('Diário 4º PA'!$F$4:$F$2000))</f>
        <v>0</v>
      </c>
      <c r="K81" s="129">
        <f>SUMPRODUCT(('Diário 1º PA'!$E$4:$E$2011='Analítico Cx.'!$B81)*('Diário 1º PA'!$B$4:$B$2011&gt;=K$4)*('Diário 1º PA'!$B$4:$B$2011&lt;=EOMONTH(K$4,0))*('Diário 1º PA'!$F$4:$F$2011))
+SUMPRODUCT(('Diário 2º PA'!$E$4:$E$1980='Analítico Cx.'!$B81)*('Diário 2º PA'!$B$4:$B$1980&gt;=K$4)*('Diário 2º PA'!$B$4:$B$1980&lt;=EOMONTH(K$4,0))*('Diário 2º PA'!$F$4:$F$1980))
+SUMPRODUCT(('Diário 3º PA'!$E$4:$E$2000='Analítico Cx.'!$B81)*('Diário 3º PA'!$B$4:$B$2000&gt;=K$4)*('Diário 3º PA'!$B$4:$B$2000&lt;=EOMONTH(K$4,0))*('Diário 3º PA'!$F$4:$F$2000))
+SUMPRODUCT(('Diário 4º PA'!$E$4:$E$2000='Analítico Cx.'!$B81)*('Diário 4º PA'!$B$4:$B$2000&gt;=K$4)*('Diário 4º PA'!$B$4:$B$2000&lt;=EOMONTH(K$4,0))*('Diário 4º PA'!$F$4:$F$2000))</f>
        <v>0</v>
      </c>
      <c r="L81" s="129">
        <f>SUMPRODUCT(('Diário 1º PA'!$E$4:$E$2011='Analítico Cx.'!$B81)*('Diário 1º PA'!$B$4:$B$2011&gt;=L$4)*('Diário 1º PA'!$B$4:$B$2011&lt;=EOMONTH(L$4,0))*('Diário 1º PA'!$F$4:$F$2011))
+SUMPRODUCT(('Diário 2º PA'!$E$4:$E$1980='Analítico Cx.'!$B81)*('Diário 2º PA'!$B$4:$B$1980&gt;=L$4)*('Diário 2º PA'!$B$4:$B$1980&lt;=EOMONTH(L$4,0))*('Diário 2º PA'!$F$4:$F$1980))
+SUMPRODUCT(('Diário 3º PA'!$E$4:$E$2000='Analítico Cx.'!$B81)*('Diário 3º PA'!$B$4:$B$2000&gt;=L$4)*('Diário 3º PA'!$B$4:$B$2000&lt;=EOMONTH(L$4,0))*('Diário 3º PA'!$F$4:$F$2000))
+SUMPRODUCT(('Diário 4º PA'!$E$4:$E$2000='Analítico Cx.'!$B81)*('Diário 4º PA'!$B$4:$B$2000&gt;=L$4)*('Diário 4º PA'!$B$4:$B$2000&lt;=EOMONTH(L$4,0))*('Diário 4º PA'!$F$4:$F$2000))</f>
        <v>0</v>
      </c>
      <c r="M81" s="129">
        <f>SUMPRODUCT(('Diário 1º PA'!$E$4:$E$2011='Analítico Cx.'!$B81)*('Diário 1º PA'!$B$4:$B$2011&gt;=M$4)*('Diário 1º PA'!$B$4:$B$2011&lt;=EOMONTH(M$4,0))*('Diário 1º PA'!$F$4:$F$2011))
+SUMPRODUCT(('Diário 2º PA'!$E$4:$E$1980='Analítico Cx.'!$B81)*('Diário 2º PA'!$B$4:$B$1980&gt;=M$4)*('Diário 2º PA'!$B$4:$B$1980&lt;=EOMONTH(M$4,0))*('Diário 2º PA'!$F$4:$F$1980))
+SUMPRODUCT(('Diário 3º PA'!$E$4:$E$2000='Analítico Cx.'!$B81)*('Diário 3º PA'!$B$4:$B$2000&gt;=M$4)*('Diário 3º PA'!$B$4:$B$2000&lt;=EOMONTH(M$4,0))*('Diário 3º PA'!$F$4:$F$2000))
+SUMPRODUCT(('Diário 4º PA'!$E$4:$E$2000='Analítico Cx.'!$B81)*('Diário 4º PA'!$B$4:$B$2000&gt;=M$4)*('Diário 4º PA'!$B$4:$B$2000&lt;=EOMONTH(M$4,0))*('Diário 4º PA'!$F$4:$F$2000))</f>
        <v>0</v>
      </c>
      <c r="N81" s="129">
        <f>SUMPRODUCT(('Diário 1º PA'!$E$4:$E$2011='Analítico Cx.'!$B81)*('Diário 1º PA'!$B$4:$B$2011&gt;=N$4)*('Diário 1º PA'!$B$4:$B$2011&lt;=EOMONTH(N$4,0))*('Diário 1º PA'!$F$4:$F$2011))
+SUMPRODUCT(('Diário 2º PA'!$E$4:$E$1980='Analítico Cx.'!$B81)*('Diário 2º PA'!$B$4:$B$1980&gt;=N$4)*('Diário 2º PA'!$B$4:$B$1980&lt;=EOMONTH(N$4,0))*('Diário 2º PA'!$F$4:$F$1980))
+SUMPRODUCT(('Diário 3º PA'!$E$4:$E$2000='Analítico Cx.'!$B81)*('Diário 3º PA'!$B$4:$B$2000&gt;=N$4)*('Diário 3º PA'!$B$4:$B$2000&lt;=EOMONTH(N$4,0))*('Diário 3º PA'!$F$4:$F$2000))
+SUMPRODUCT(('Diário 4º PA'!$E$4:$E$2000='Analítico Cx.'!$B81)*('Diário 4º PA'!$B$4:$B$2000&gt;=N$4)*('Diário 4º PA'!$B$4:$B$2000&lt;=EOMONTH(N$4,0))*('Diário 4º PA'!$F$4:$F$2000))</f>
        <v>0</v>
      </c>
      <c r="O81" s="179">
        <f t="shared" si="19"/>
        <v>150</v>
      </c>
      <c r="P81" s="180">
        <f t="shared" si="20"/>
        <v>1.4980762379087088E-5</v>
      </c>
      <c r="Q81" s="154"/>
      <c r="R81" s="154"/>
      <c r="S81" s="154"/>
      <c r="T81" s="154"/>
      <c r="U81" s="154"/>
      <c r="V81" s="154"/>
      <c r="W81" s="154"/>
      <c r="X81" s="154"/>
      <c r="Y81" s="154"/>
      <c r="Z81" s="154"/>
    </row>
    <row r="82" spans="1:26" ht="23.25" customHeight="1" x14ac:dyDescent="0.2">
      <c r="A82" s="199" t="s">
        <v>262</v>
      </c>
      <c r="B82" s="63" t="s">
        <v>263</v>
      </c>
      <c r="C82" s="129">
        <f>SUMPRODUCT(('Diário 1º PA'!$E$4:$E$2011='Analítico Cx.'!$B82)*('Diário 1º PA'!$B$4:$B$2011&gt;=C$4)*('Diário 1º PA'!$B$4:$B$2011&lt;=EOMONTH(C$4,0))*('Diário 1º PA'!$F$4:$F$2011))
+SUMPRODUCT(('Diário 2º PA'!$E$4:$E$1980='Analítico Cx.'!$B82)*('Diário 2º PA'!$B$4:$B$1980&gt;=C$4)*('Diário 2º PA'!$B$4:$B$1980&lt;=EOMONTH(C$4,0))*('Diário 2º PA'!$F$4:$F$1980))
+SUMPRODUCT(('Diário 3º PA'!$E$4:$E$2000='Analítico Cx.'!$B82)*('Diário 3º PA'!$B$4:$B$2000&gt;=C$4)*('Diário 3º PA'!$B$4:$B$2000&lt;=EOMONTH(C$4,0))*('Diário 3º PA'!$F$4:$F$2000))
+SUMPRODUCT(('Diário 4º PA'!$E$4:$E$2000='Analítico Cx.'!$B82)*('Diário 4º PA'!$B$4:$B$2000&gt;=C$4)*('Diário 4º PA'!$B$4:$B$2000&lt;=EOMONTH(C$4,0))*('Diário 4º PA'!$F$4:$F$2000))</f>
        <v>0</v>
      </c>
      <c r="D82" s="129">
        <f>SUMPRODUCT(('Diário 1º PA'!$E$4:$E$2011='Analítico Cx.'!$B82)*('Diário 1º PA'!$B$4:$B$2011&gt;=D$4)*('Diário 1º PA'!$B$4:$B$2011&lt;=EOMONTH(D$4,0))*('Diário 1º PA'!$F$4:$F$2011))
+SUMPRODUCT(('Diário 2º PA'!$E$4:$E$1980='Analítico Cx.'!$B82)*('Diário 2º PA'!$B$4:$B$1980&gt;=D$4)*('Diário 2º PA'!$B$4:$B$1980&lt;=EOMONTH(D$4,0))*('Diário 2º PA'!$F$4:$F$1980))
+SUMPRODUCT(('Diário 3º PA'!$E$4:$E$2000='Analítico Cx.'!$B82)*('Diário 3º PA'!$B$4:$B$2000&gt;=D$4)*('Diário 3º PA'!$B$4:$B$2000&lt;=EOMONTH(D$4,0))*('Diário 3º PA'!$F$4:$F$2000))
+SUMPRODUCT(('Diário 4º PA'!$E$4:$E$2000='Analítico Cx.'!$B82)*('Diário 4º PA'!$B$4:$B$2000&gt;=D$4)*('Diário 4º PA'!$B$4:$B$2000&lt;=EOMONTH(D$4,0))*('Diário 4º PA'!$F$4:$F$2000))</f>
        <v>0</v>
      </c>
      <c r="E82" s="129">
        <f>SUMPRODUCT(('Diário 1º PA'!$E$4:$E$2011='Analítico Cx.'!$B82)*('Diário 1º PA'!$B$4:$B$2011&gt;=E$4)*('Diário 1º PA'!$B$4:$B$2011&lt;=EOMONTH(E$4,0))*('Diário 1º PA'!$F$4:$F$2011))
+SUMPRODUCT(('Diário 2º PA'!$E$4:$E$1980='Analítico Cx.'!$B82)*('Diário 2º PA'!$B$4:$B$1980&gt;=E$4)*('Diário 2º PA'!$B$4:$B$1980&lt;=EOMONTH(E$4,0))*('Diário 2º PA'!$F$4:$F$1980))
+SUMPRODUCT(('Diário 3º PA'!$E$4:$E$2000='Analítico Cx.'!$B82)*('Diário 3º PA'!$B$4:$B$2000&gt;=E$4)*('Diário 3º PA'!$B$4:$B$2000&lt;=EOMONTH(E$4,0))*('Diário 3º PA'!$F$4:$F$2000))
+SUMPRODUCT(('Diário 4º PA'!$E$4:$E$2000='Analítico Cx.'!$B82)*('Diário 4º PA'!$B$4:$B$2000&gt;=E$4)*('Diário 4º PA'!$B$4:$B$2000&lt;=EOMONTH(E$4,0))*('Diário 4º PA'!$F$4:$F$2000))</f>
        <v>0</v>
      </c>
      <c r="F82" s="129">
        <f>SUMPRODUCT(('Diário 1º PA'!$E$4:$E$2011='Analítico Cx.'!$B82)*('Diário 1º PA'!$B$4:$B$2011&gt;=F$4)*('Diário 1º PA'!$B$4:$B$2011&lt;=EOMONTH(F$4,0))*('Diário 1º PA'!$F$4:$F$2011))
+SUMPRODUCT(('Diário 2º PA'!$E$4:$E$1980='Analítico Cx.'!$B82)*('Diário 2º PA'!$B$4:$B$1980&gt;=F$4)*('Diário 2º PA'!$B$4:$B$1980&lt;=EOMONTH(F$4,0))*('Diário 2º PA'!$F$4:$F$1980))
+SUMPRODUCT(('Diário 3º PA'!$E$4:$E$2000='Analítico Cx.'!$B82)*('Diário 3º PA'!$B$4:$B$2000&gt;=F$4)*('Diário 3º PA'!$B$4:$B$2000&lt;=EOMONTH(F$4,0))*('Diário 3º PA'!$F$4:$F$2000))
+SUMPRODUCT(('Diário 4º PA'!$E$4:$E$2000='Analítico Cx.'!$B82)*('Diário 4º PA'!$B$4:$B$2000&gt;=F$4)*('Diário 4º PA'!$B$4:$B$2000&lt;=EOMONTH(F$4,0))*('Diário 4º PA'!$F$4:$F$2000))</f>
        <v>0</v>
      </c>
      <c r="G82" s="129">
        <f>SUMPRODUCT(('Diário 1º PA'!$E$4:$E$2011='Analítico Cx.'!$B82)*('Diário 1º PA'!$B$4:$B$2011&gt;=G$4)*('Diário 1º PA'!$B$4:$B$2011&lt;=EOMONTH(G$4,0))*('Diário 1º PA'!$F$4:$F$2011))
+SUMPRODUCT(('Diário 2º PA'!$E$4:$E$1980='Analítico Cx.'!$B82)*('Diário 2º PA'!$B$4:$B$1980&gt;=G$4)*('Diário 2º PA'!$B$4:$B$1980&lt;=EOMONTH(G$4,0))*('Diário 2º PA'!$F$4:$F$1980))
+SUMPRODUCT(('Diário 3º PA'!$E$4:$E$2000='Analítico Cx.'!$B82)*('Diário 3º PA'!$B$4:$B$2000&gt;=G$4)*('Diário 3º PA'!$B$4:$B$2000&lt;=EOMONTH(G$4,0))*('Diário 3º PA'!$F$4:$F$2000))
+SUMPRODUCT(('Diário 4º PA'!$E$4:$E$2000='Analítico Cx.'!$B82)*('Diário 4º PA'!$B$4:$B$2000&gt;=G$4)*('Diário 4º PA'!$B$4:$B$2000&lt;=EOMONTH(G$4,0))*('Diário 4º PA'!$F$4:$F$2000))</f>
        <v>0</v>
      </c>
      <c r="H82" s="129">
        <f>SUMPRODUCT(('Diário 1º PA'!$E$4:$E$2011='Analítico Cx.'!$B82)*('Diário 1º PA'!$B$4:$B$2011&gt;=H$4)*('Diário 1º PA'!$B$4:$B$2011&lt;=EOMONTH(H$4,0))*('Diário 1º PA'!$F$4:$F$2011))
+SUMPRODUCT(('Diário 2º PA'!$E$4:$E$1980='Analítico Cx.'!$B82)*('Diário 2º PA'!$B$4:$B$1980&gt;=H$4)*('Diário 2º PA'!$B$4:$B$1980&lt;=EOMONTH(H$4,0))*('Diário 2º PA'!$F$4:$F$1980))
+SUMPRODUCT(('Diário 3º PA'!$E$4:$E$2000='Analítico Cx.'!$B82)*('Diário 3º PA'!$B$4:$B$2000&gt;=H$4)*('Diário 3º PA'!$B$4:$B$2000&lt;=EOMONTH(H$4,0))*('Diário 3º PA'!$F$4:$F$2000))
+SUMPRODUCT(('Diário 4º PA'!$E$4:$E$2000='Analítico Cx.'!$B82)*('Diário 4º PA'!$B$4:$B$2000&gt;=H$4)*('Diário 4º PA'!$B$4:$B$2000&lt;=EOMONTH(H$4,0))*('Diário 4º PA'!$F$4:$F$2000))</f>
        <v>0</v>
      </c>
      <c r="I82" s="129">
        <f>SUMPRODUCT(('Diário 1º PA'!$E$4:$E$2011='Analítico Cx.'!$B82)*('Diário 1º PA'!$B$4:$B$2011&gt;=I$4)*('Diário 1º PA'!$B$4:$B$2011&lt;=EOMONTH(I$4,0))*('Diário 1º PA'!$F$4:$F$2011))
+SUMPRODUCT(('Diário 2º PA'!$E$4:$E$1980='Analítico Cx.'!$B82)*('Diário 2º PA'!$B$4:$B$1980&gt;=I$4)*('Diário 2º PA'!$B$4:$B$1980&lt;=EOMONTH(I$4,0))*('Diário 2º PA'!$F$4:$F$1980))
+SUMPRODUCT(('Diário 3º PA'!$E$4:$E$2000='Analítico Cx.'!$B82)*('Diário 3º PA'!$B$4:$B$2000&gt;=I$4)*('Diário 3º PA'!$B$4:$B$2000&lt;=EOMONTH(I$4,0))*('Diário 3º PA'!$F$4:$F$2000))
+SUMPRODUCT(('Diário 4º PA'!$E$4:$E$2000='Analítico Cx.'!$B82)*('Diário 4º PA'!$B$4:$B$2000&gt;=I$4)*('Diário 4º PA'!$B$4:$B$2000&lt;=EOMONTH(I$4,0))*('Diário 4º PA'!$F$4:$F$2000))</f>
        <v>0</v>
      </c>
      <c r="J82" s="129">
        <f>SUMPRODUCT(('Diário 1º PA'!$E$4:$E$2011='Analítico Cx.'!$B82)*('Diário 1º PA'!$B$4:$B$2011&gt;=J$4)*('Diário 1º PA'!$B$4:$B$2011&lt;=EOMONTH(J$4,0))*('Diário 1º PA'!$F$4:$F$2011))
+SUMPRODUCT(('Diário 2º PA'!$E$4:$E$1980='Analítico Cx.'!$B82)*('Diário 2º PA'!$B$4:$B$1980&gt;=J$4)*('Diário 2º PA'!$B$4:$B$1980&lt;=EOMONTH(J$4,0))*('Diário 2º PA'!$F$4:$F$1980))
+SUMPRODUCT(('Diário 3º PA'!$E$4:$E$2000='Analítico Cx.'!$B82)*('Diário 3º PA'!$B$4:$B$2000&gt;=J$4)*('Diário 3º PA'!$B$4:$B$2000&lt;=EOMONTH(J$4,0))*('Diário 3º PA'!$F$4:$F$2000))
+SUMPRODUCT(('Diário 4º PA'!$E$4:$E$2000='Analítico Cx.'!$B82)*('Diário 4º PA'!$B$4:$B$2000&gt;=J$4)*('Diário 4º PA'!$B$4:$B$2000&lt;=EOMONTH(J$4,0))*('Diário 4º PA'!$F$4:$F$2000))</f>
        <v>0</v>
      </c>
      <c r="K82" s="129">
        <f>SUMPRODUCT(('Diário 1º PA'!$E$4:$E$2011='Analítico Cx.'!$B82)*('Diário 1º PA'!$B$4:$B$2011&gt;=K$4)*('Diário 1º PA'!$B$4:$B$2011&lt;=EOMONTH(K$4,0))*('Diário 1º PA'!$F$4:$F$2011))
+SUMPRODUCT(('Diário 2º PA'!$E$4:$E$1980='Analítico Cx.'!$B82)*('Diário 2º PA'!$B$4:$B$1980&gt;=K$4)*('Diário 2º PA'!$B$4:$B$1980&lt;=EOMONTH(K$4,0))*('Diário 2º PA'!$F$4:$F$1980))
+SUMPRODUCT(('Diário 3º PA'!$E$4:$E$2000='Analítico Cx.'!$B82)*('Diário 3º PA'!$B$4:$B$2000&gt;=K$4)*('Diário 3º PA'!$B$4:$B$2000&lt;=EOMONTH(K$4,0))*('Diário 3º PA'!$F$4:$F$2000))
+SUMPRODUCT(('Diário 4º PA'!$E$4:$E$2000='Analítico Cx.'!$B82)*('Diário 4º PA'!$B$4:$B$2000&gt;=K$4)*('Diário 4º PA'!$B$4:$B$2000&lt;=EOMONTH(K$4,0))*('Diário 4º PA'!$F$4:$F$2000))</f>
        <v>0</v>
      </c>
      <c r="L82" s="129">
        <f>SUMPRODUCT(('Diário 1º PA'!$E$4:$E$2011='Analítico Cx.'!$B82)*('Diário 1º PA'!$B$4:$B$2011&gt;=L$4)*('Diário 1º PA'!$B$4:$B$2011&lt;=EOMONTH(L$4,0))*('Diário 1º PA'!$F$4:$F$2011))
+SUMPRODUCT(('Diário 2º PA'!$E$4:$E$1980='Analítico Cx.'!$B82)*('Diário 2º PA'!$B$4:$B$1980&gt;=L$4)*('Diário 2º PA'!$B$4:$B$1980&lt;=EOMONTH(L$4,0))*('Diário 2º PA'!$F$4:$F$1980))
+SUMPRODUCT(('Diário 3º PA'!$E$4:$E$2000='Analítico Cx.'!$B82)*('Diário 3º PA'!$B$4:$B$2000&gt;=L$4)*('Diário 3º PA'!$B$4:$B$2000&lt;=EOMONTH(L$4,0))*('Diário 3º PA'!$F$4:$F$2000))
+SUMPRODUCT(('Diário 4º PA'!$E$4:$E$2000='Analítico Cx.'!$B82)*('Diário 4º PA'!$B$4:$B$2000&gt;=L$4)*('Diário 4º PA'!$B$4:$B$2000&lt;=EOMONTH(L$4,0))*('Diário 4º PA'!$F$4:$F$2000))</f>
        <v>0</v>
      </c>
      <c r="M82" s="129">
        <f>SUMPRODUCT(('Diário 1º PA'!$E$4:$E$2011='Analítico Cx.'!$B82)*('Diário 1º PA'!$B$4:$B$2011&gt;=M$4)*('Diário 1º PA'!$B$4:$B$2011&lt;=EOMONTH(M$4,0))*('Diário 1º PA'!$F$4:$F$2011))
+SUMPRODUCT(('Diário 2º PA'!$E$4:$E$1980='Analítico Cx.'!$B82)*('Diário 2º PA'!$B$4:$B$1980&gt;=M$4)*('Diário 2º PA'!$B$4:$B$1980&lt;=EOMONTH(M$4,0))*('Diário 2º PA'!$F$4:$F$1980))
+SUMPRODUCT(('Diário 3º PA'!$E$4:$E$2000='Analítico Cx.'!$B82)*('Diário 3º PA'!$B$4:$B$2000&gt;=M$4)*('Diário 3º PA'!$B$4:$B$2000&lt;=EOMONTH(M$4,0))*('Diário 3º PA'!$F$4:$F$2000))
+SUMPRODUCT(('Diário 4º PA'!$E$4:$E$2000='Analítico Cx.'!$B82)*('Diário 4º PA'!$B$4:$B$2000&gt;=M$4)*('Diário 4º PA'!$B$4:$B$2000&lt;=EOMONTH(M$4,0))*('Diário 4º PA'!$F$4:$F$2000))</f>
        <v>0</v>
      </c>
      <c r="N82" s="129">
        <f>SUMPRODUCT(('Diário 1º PA'!$E$4:$E$2011='Analítico Cx.'!$B82)*('Diário 1º PA'!$B$4:$B$2011&gt;=N$4)*('Diário 1º PA'!$B$4:$B$2011&lt;=EOMONTH(N$4,0))*('Diário 1º PA'!$F$4:$F$2011))
+SUMPRODUCT(('Diário 2º PA'!$E$4:$E$1980='Analítico Cx.'!$B82)*('Diário 2º PA'!$B$4:$B$1980&gt;=N$4)*('Diário 2º PA'!$B$4:$B$1980&lt;=EOMONTH(N$4,0))*('Diário 2º PA'!$F$4:$F$1980))
+SUMPRODUCT(('Diário 3º PA'!$E$4:$E$2000='Analítico Cx.'!$B82)*('Diário 3º PA'!$B$4:$B$2000&gt;=N$4)*('Diário 3º PA'!$B$4:$B$2000&lt;=EOMONTH(N$4,0))*('Diário 3º PA'!$F$4:$F$2000))
+SUMPRODUCT(('Diário 4º PA'!$E$4:$E$2000='Analítico Cx.'!$B82)*('Diário 4º PA'!$B$4:$B$2000&gt;=N$4)*('Diário 4º PA'!$B$4:$B$2000&lt;=EOMONTH(N$4,0))*('Diário 4º PA'!$F$4:$F$2000))</f>
        <v>0</v>
      </c>
      <c r="O82" s="179">
        <f t="shared" si="19"/>
        <v>0</v>
      </c>
      <c r="P82" s="180">
        <f t="shared" si="20"/>
        <v>0</v>
      </c>
      <c r="Q82" s="154"/>
      <c r="R82" s="154"/>
      <c r="S82" s="154"/>
      <c r="T82" s="154"/>
      <c r="U82" s="154"/>
      <c r="V82" s="154"/>
      <c r="W82" s="154"/>
      <c r="X82" s="154"/>
      <c r="Y82" s="154"/>
      <c r="Z82" s="154"/>
    </row>
    <row r="83" spans="1:26" ht="23.25" customHeight="1" x14ac:dyDescent="0.2">
      <c r="A83" s="199" t="s">
        <v>264</v>
      </c>
      <c r="B83" s="63" t="s">
        <v>265</v>
      </c>
      <c r="C83" s="129">
        <f>SUMPRODUCT(('Diário 1º PA'!$E$4:$E$2011='Analítico Cx.'!$B83)*('Diário 1º PA'!$B$4:$B$2011&gt;=C$4)*('Diário 1º PA'!$B$4:$B$2011&lt;=EOMONTH(C$4,0))*('Diário 1º PA'!$F$4:$F$2011))
+SUMPRODUCT(('Diário 2º PA'!$E$4:$E$1980='Analítico Cx.'!$B83)*('Diário 2º PA'!$B$4:$B$1980&gt;=C$4)*('Diário 2º PA'!$B$4:$B$1980&lt;=EOMONTH(C$4,0))*('Diário 2º PA'!$F$4:$F$1980))
+SUMPRODUCT(('Diário 3º PA'!$E$4:$E$2000='Analítico Cx.'!$B83)*('Diário 3º PA'!$B$4:$B$2000&gt;=C$4)*('Diário 3º PA'!$B$4:$B$2000&lt;=EOMONTH(C$4,0))*('Diário 3º PA'!$F$4:$F$2000))
+SUMPRODUCT(('Diário 4º PA'!$E$4:$E$2000='Analítico Cx.'!$B83)*('Diário 4º PA'!$B$4:$B$2000&gt;=C$4)*('Diário 4º PA'!$B$4:$B$2000&lt;=EOMONTH(C$4,0))*('Diário 4º PA'!$F$4:$F$2000))</f>
        <v>2243.46</v>
      </c>
      <c r="D83" s="129">
        <f>SUMPRODUCT(('Diário 1º PA'!$E$4:$E$2011='Analítico Cx.'!$B83)*('Diário 1º PA'!$B$4:$B$2011&gt;=D$4)*('Diário 1º PA'!$B$4:$B$2011&lt;=EOMONTH(D$4,0))*('Diário 1º PA'!$F$4:$F$2011))
+SUMPRODUCT(('Diário 2º PA'!$E$4:$E$1980='Analítico Cx.'!$B83)*('Diário 2º PA'!$B$4:$B$1980&gt;=D$4)*('Diário 2º PA'!$B$4:$B$1980&lt;=EOMONTH(D$4,0))*('Diário 2º PA'!$F$4:$F$1980))
+SUMPRODUCT(('Diário 3º PA'!$E$4:$E$2000='Analítico Cx.'!$B83)*('Diário 3º PA'!$B$4:$B$2000&gt;=D$4)*('Diário 3º PA'!$B$4:$B$2000&lt;=EOMONTH(D$4,0))*('Diário 3º PA'!$F$4:$F$2000))
+SUMPRODUCT(('Diário 4º PA'!$E$4:$E$2000='Analítico Cx.'!$B83)*('Diário 4º PA'!$B$4:$B$2000&gt;=D$4)*('Diário 4º PA'!$B$4:$B$2000&lt;=EOMONTH(D$4,0))*('Diário 4º PA'!$F$4:$F$2000))</f>
        <v>2929.1600000000003</v>
      </c>
      <c r="E83" s="129">
        <f>SUMPRODUCT(('Diário 1º PA'!$E$4:$E$2011='Analítico Cx.'!$B83)*('Diário 1º PA'!$B$4:$B$2011&gt;=E$4)*('Diário 1º PA'!$B$4:$B$2011&lt;=EOMONTH(E$4,0))*('Diário 1º PA'!$F$4:$F$2011))
+SUMPRODUCT(('Diário 2º PA'!$E$4:$E$1980='Analítico Cx.'!$B83)*('Diário 2º PA'!$B$4:$B$1980&gt;=E$4)*('Diário 2º PA'!$B$4:$B$1980&lt;=EOMONTH(E$4,0))*('Diário 2º PA'!$F$4:$F$1980))
+SUMPRODUCT(('Diário 3º PA'!$E$4:$E$2000='Analítico Cx.'!$B83)*('Diário 3º PA'!$B$4:$B$2000&gt;=E$4)*('Diário 3º PA'!$B$4:$B$2000&lt;=EOMONTH(E$4,0))*('Diário 3º PA'!$F$4:$F$2000))
+SUMPRODUCT(('Diário 4º PA'!$E$4:$E$2000='Analítico Cx.'!$B83)*('Diário 4º PA'!$B$4:$B$2000&gt;=E$4)*('Diário 4º PA'!$B$4:$B$2000&lt;=EOMONTH(E$4,0))*('Diário 4º PA'!$F$4:$F$2000))</f>
        <v>2797.5899999999997</v>
      </c>
      <c r="F83" s="129">
        <f>SUMPRODUCT(('Diário 1º PA'!$E$4:$E$2011='Analítico Cx.'!$B83)*('Diário 1º PA'!$B$4:$B$2011&gt;=F$4)*('Diário 1º PA'!$B$4:$B$2011&lt;=EOMONTH(F$4,0))*('Diário 1º PA'!$F$4:$F$2011))
+SUMPRODUCT(('Diário 2º PA'!$E$4:$E$1980='Analítico Cx.'!$B83)*('Diário 2º PA'!$B$4:$B$1980&gt;=F$4)*('Diário 2º PA'!$B$4:$B$1980&lt;=EOMONTH(F$4,0))*('Diário 2º PA'!$F$4:$F$1980))
+SUMPRODUCT(('Diário 3º PA'!$E$4:$E$2000='Analítico Cx.'!$B83)*('Diário 3º PA'!$B$4:$B$2000&gt;=F$4)*('Diário 3º PA'!$B$4:$B$2000&lt;=EOMONTH(F$4,0))*('Diário 3º PA'!$F$4:$F$2000))
+SUMPRODUCT(('Diário 4º PA'!$E$4:$E$2000='Analítico Cx.'!$B83)*('Diário 4º PA'!$B$4:$B$2000&gt;=F$4)*('Diário 4º PA'!$B$4:$B$2000&lt;=EOMONTH(F$4,0))*('Diário 4º PA'!$F$4:$F$2000))</f>
        <v>3172.18</v>
      </c>
      <c r="G83" s="129">
        <f>SUMPRODUCT(('Diário 1º PA'!$E$4:$E$2011='Analítico Cx.'!$B83)*('Diário 1º PA'!$B$4:$B$2011&gt;=G$4)*('Diário 1º PA'!$B$4:$B$2011&lt;=EOMONTH(G$4,0))*('Diário 1º PA'!$F$4:$F$2011))
+SUMPRODUCT(('Diário 2º PA'!$E$4:$E$1980='Analítico Cx.'!$B83)*('Diário 2º PA'!$B$4:$B$1980&gt;=G$4)*('Diário 2º PA'!$B$4:$B$1980&lt;=EOMONTH(G$4,0))*('Diário 2º PA'!$F$4:$F$1980))
+SUMPRODUCT(('Diário 3º PA'!$E$4:$E$2000='Analítico Cx.'!$B83)*('Diário 3º PA'!$B$4:$B$2000&gt;=G$4)*('Diário 3º PA'!$B$4:$B$2000&lt;=EOMONTH(G$4,0))*('Diário 3º PA'!$F$4:$F$2000))
+SUMPRODUCT(('Diário 4º PA'!$E$4:$E$2000='Analítico Cx.'!$B83)*('Diário 4º PA'!$B$4:$B$2000&gt;=G$4)*('Diário 4º PA'!$B$4:$B$2000&lt;=EOMONTH(G$4,0))*('Diário 4º PA'!$F$4:$F$2000))</f>
        <v>0</v>
      </c>
      <c r="H83" s="129">
        <f>SUMPRODUCT(('Diário 1º PA'!$E$4:$E$2011='Analítico Cx.'!$B83)*('Diário 1º PA'!$B$4:$B$2011&gt;=H$4)*('Diário 1º PA'!$B$4:$B$2011&lt;=EOMONTH(H$4,0))*('Diário 1º PA'!$F$4:$F$2011))
+SUMPRODUCT(('Diário 2º PA'!$E$4:$E$1980='Analítico Cx.'!$B83)*('Diário 2º PA'!$B$4:$B$1980&gt;=H$4)*('Diário 2º PA'!$B$4:$B$1980&lt;=EOMONTH(H$4,0))*('Diário 2º PA'!$F$4:$F$1980))
+SUMPRODUCT(('Diário 3º PA'!$E$4:$E$2000='Analítico Cx.'!$B83)*('Diário 3º PA'!$B$4:$B$2000&gt;=H$4)*('Diário 3º PA'!$B$4:$B$2000&lt;=EOMONTH(H$4,0))*('Diário 3º PA'!$F$4:$F$2000))
+SUMPRODUCT(('Diário 4º PA'!$E$4:$E$2000='Analítico Cx.'!$B83)*('Diário 4º PA'!$B$4:$B$2000&gt;=H$4)*('Diário 4º PA'!$B$4:$B$2000&lt;=EOMONTH(H$4,0))*('Diário 4º PA'!$F$4:$F$2000))</f>
        <v>0</v>
      </c>
      <c r="I83" s="129">
        <f>SUMPRODUCT(('Diário 1º PA'!$E$4:$E$2011='Analítico Cx.'!$B83)*('Diário 1º PA'!$B$4:$B$2011&gt;=I$4)*('Diário 1º PA'!$B$4:$B$2011&lt;=EOMONTH(I$4,0))*('Diário 1º PA'!$F$4:$F$2011))
+SUMPRODUCT(('Diário 2º PA'!$E$4:$E$1980='Analítico Cx.'!$B83)*('Diário 2º PA'!$B$4:$B$1980&gt;=I$4)*('Diário 2º PA'!$B$4:$B$1980&lt;=EOMONTH(I$4,0))*('Diário 2º PA'!$F$4:$F$1980))
+SUMPRODUCT(('Diário 3º PA'!$E$4:$E$2000='Analítico Cx.'!$B83)*('Diário 3º PA'!$B$4:$B$2000&gt;=I$4)*('Diário 3º PA'!$B$4:$B$2000&lt;=EOMONTH(I$4,0))*('Diário 3º PA'!$F$4:$F$2000))
+SUMPRODUCT(('Diário 4º PA'!$E$4:$E$2000='Analítico Cx.'!$B83)*('Diário 4º PA'!$B$4:$B$2000&gt;=I$4)*('Diário 4º PA'!$B$4:$B$2000&lt;=EOMONTH(I$4,0))*('Diário 4º PA'!$F$4:$F$2000))</f>
        <v>0</v>
      </c>
      <c r="J83" s="129">
        <f>SUMPRODUCT(('Diário 1º PA'!$E$4:$E$2011='Analítico Cx.'!$B83)*('Diário 1º PA'!$B$4:$B$2011&gt;=J$4)*('Diário 1º PA'!$B$4:$B$2011&lt;=EOMONTH(J$4,0))*('Diário 1º PA'!$F$4:$F$2011))
+SUMPRODUCT(('Diário 2º PA'!$E$4:$E$1980='Analítico Cx.'!$B83)*('Diário 2º PA'!$B$4:$B$1980&gt;=J$4)*('Diário 2º PA'!$B$4:$B$1980&lt;=EOMONTH(J$4,0))*('Diário 2º PA'!$F$4:$F$1980))
+SUMPRODUCT(('Diário 3º PA'!$E$4:$E$2000='Analítico Cx.'!$B83)*('Diário 3º PA'!$B$4:$B$2000&gt;=J$4)*('Diário 3º PA'!$B$4:$B$2000&lt;=EOMONTH(J$4,0))*('Diário 3º PA'!$F$4:$F$2000))
+SUMPRODUCT(('Diário 4º PA'!$E$4:$E$2000='Analítico Cx.'!$B83)*('Diário 4º PA'!$B$4:$B$2000&gt;=J$4)*('Diário 4º PA'!$B$4:$B$2000&lt;=EOMONTH(J$4,0))*('Diário 4º PA'!$F$4:$F$2000))</f>
        <v>0</v>
      </c>
      <c r="K83" s="129">
        <f>SUMPRODUCT(('Diário 1º PA'!$E$4:$E$2011='Analítico Cx.'!$B83)*('Diário 1º PA'!$B$4:$B$2011&gt;=K$4)*('Diário 1º PA'!$B$4:$B$2011&lt;=EOMONTH(K$4,0))*('Diário 1º PA'!$F$4:$F$2011))
+SUMPRODUCT(('Diário 2º PA'!$E$4:$E$1980='Analítico Cx.'!$B83)*('Diário 2º PA'!$B$4:$B$1980&gt;=K$4)*('Diário 2º PA'!$B$4:$B$1980&lt;=EOMONTH(K$4,0))*('Diário 2º PA'!$F$4:$F$1980))
+SUMPRODUCT(('Diário 3º PA'!$E$4:$E$2000='Analítico Cx.'!$B83)*('Diário 3º PA'!$B$4:$B$2000&gt;=K$4)*('Diário 3º PA'!$B$4:$B$2000&lt;=EOMONTH(K$4,0))*('Diário 3º PA'!$F$4:$F$2000))
+SUMPRODUCT(('Diário 4º PA'!$E$4:$E$2000='Analítico Cx.'!$B83)*('Diário 4º PA'!$B$4:$B$2000&gt;=K$4)*('Diário 4º PA'!$B$4:$B$2000&lt;=EOMONTH(K$4,0))*('Diário 4º PA'!$F$4:$F$2000))</f>
        <v>0</v>
      </c>
      <c r="L83" s="129">
        <f>SUMPRODUCT(('Diário 1º PA'!$E$4:$E$2011='Analítico Cx.'!$B83)*('Diário 1º PA'!$B$4:$B$2011&gt;=L$4)*('Diário 1º PA'!$B$4:$B$2011&lt;=EOMONTH(L$4,0))*('Diário 1º PA'!$F$4:$F$2011))
+SUMPRODUCT(('Diário 2º PA'!$E$4:$E$1980='Analítico Cx.'!$B83)*('Diário 2º PA'!$B$4:$B$1980&gt;=L$4)*('Diário 2º PA'!$B$4:$B$1980&lt;=EOMONTH(L$4,0))*('Diário 2º PA'!$F$4:$F$1980))
+SUMPRODUCT(('Diário 3º PA'!$E$4:$E$2000='Analítico Cx.'!$B83)*('Diário 3º PA'!$B$4:$B$2000&gt;=L$4)*('Diário 3º PA'!$B$4:$B$2000&lt;=EOMONTH(L$4,0))*('Diário 3º PA'!$F$4:$F$2000))
+SUMPRODUCT(('Diário 4º PA'!$E$4:$E$2000='Analítico Cx.'!$B83)*('Diário 4º PA'!$B$4:$B$2000&gt;=L$4)*('Diário 4º PA'!$B$4:$B$2000&lt;=EOMONTH(L$4,0))*('Diário 4º PA'!$F$4:$F$2000))</f>
        <v>0</v>
      </c>
      <c r="M83" s="129">
        <f>SUMPRODUCT(('Diário 1º PA'!$E$4:$E$2011='Analítico Cx.'!$B83)*('Diário 1º PA'!$B$4:$B$2011&gt;=M$4)*('Diário 1º PA'!$B$4:$B$2011&lt;=EOMONTH(M$4,0))*('Diário 1º PA'!$F$4:$F$2011))
+SUMPRODUCT(('Diário 2º PA'!$E$4:$E$1980='Analítico Cx.'!$B83)*('Diário 2º PA'!$B$4:$B$1980&gt;=M$4)*('Diário 2º PA'!$B$4:$B$1980&lt;=EOMONTH(M$4,0))*('Diário 2º PA'!$F$4:$F$1980))
+SUMPRODUCT(('Diário 3º PA'!$E$4:$E$2000='Analítico Cx.'!$B83)*('Diário 3º PA'!$B$4:$B$2000&gt;=M$4)*('Diário 3º PA'!$B$4:$B$2000&lt;=EOMONTH(M$4,0))*('Diário 3º PA'!$F$4:$F$2000))
+SUMPRODUCT(('Diário 4º PA'!$E$4:$E$2000='Analítico Cx.'!$B83)*('Diário 4º PA'!$B$4:$B$2000&gt;=M$4)*('Diário 4º PA'!$B$4:$B$2000&lt;=EOMONTH(M$4,0))*('Diário 4º PA'!$F$4:$F$2000))</f>
        <v>0</v>
      </c>
      <c r="N83" s="129">
        <f>SUMPRODUCT(('Diário 1º PA'!$E$4:$E$2011='Analítico Cx.'!$B83)*('Diário 1º PA'!$B$4:$B$2011&gt;=N$4)*('Diário 1º PA'!$B$4:$B$2011&lt;=EOMONTH(N$4,0))*('Diário 1º PA'!$F$4:$F$2011))
+SUMPRODUCT(('Diário 2º PA'!$E$4:$E$1980='Analítico Cx.'!$B83)*('Diário 2º PA'!$B$4:$B$1980&gt;=N$4)*('Diário 2º PA'!$B$4:$B$1980&lt;=EOMONTH(N$4,0))*('Diário 2º PA'!$F$4:$F$1980))
+SUMPRODUCT(('Diário 3º PA'!$E$4:$E$2000='Analítico Cx.'!$B83)*('Diário 3º PA'!$B$4:$B$2000&gt;=N$4)*('Diário 3º PA'!$B$4:$B$2000&lt;=EOMONTH(N$4,0))*('Diário 3º PA'!$F$4:$F$2000))
+SUMPRODUCT(('Diário 4º PA'!$E$4:$E$2000='Analítico Cx.'!$B83)*('Diário 4º PA'!$B$4:$B$2000&gt;=N$4)*('Diário 4º PA'!$B$4:$B$2000&lt;=EOMONTH(N$4,0))*('Diário 4º PA'!$F$4:$F$2000))</f>
        <v>0</v>
      </c>
      <c r="O83" s="179">
        <f t="shared" si="19"/>
        <v>11142.390000000001</v>
      </c>
      <c r="P83" s="180">
        <f t="shared" si="20"/>
        <v>1.1128099795007747E-3</v>
      </c>
      <c r="Q83" s="154"/>
      <c r="R83" s="154"/>
      <c r="S83" s="154"/>
      <c r="T83" s="154"/>
      <c r="U83" s="154"/>
      <c r="V83" s="154"/>
      <c r="W83" s="154"/>
      <c r="X83" s="154"/>
      <c r="Y83" s="154"/>
      <c r="Z83" s="154"/>
    </row>
    <row r="84" spans="1:26" ht="23.25" customHeight="1" x14ac:dyDescent="0.2">
      <c r="A84" s="199" t="s">
        <v>266</v>
      </c>
      <c r="B84" s="63" t="s">
        <v>267</v>
      </c>
      <c r="C84" s="129">
        <f>SUMPRODUCT(('Diário 1º PA'!$E$4:$E$2011='Analítico Cx.'!$B84)*('Diário 1º PA'!$B$4:$B$2011&gt;=C$4)*('Diário 1º PA'!$B$4:$B$2011&lt;=EOMONTH(C$4,0))*('Diário 1º PA'!$F$4:$F$2011))
+SUMPRODUCT(('Diário 2º PA'!$E$4:$E$1980='Analítico Cx.'!$B84)*('Diário 2º PA'!$B$4:$B$1980&gt;=C$4)*('Diário 2º PA'!$B$4:$B$1980&lt;=EOMONTH(C$4,0))*('Diário 2º PA'!$F$4:$F$1980))
+SUMPRODUCT(('Diário 3º PA'!$E$4:$E$2000='Analítico Cx.'!$B84)*('Diário 3º PA'!$B$4:$B$2000&gt;=C$4)*('Diário 3º PA'!$B$4:$B$2000&lt;=EOMONTH(C$4,0))*('Diário 3º PA'!$F$4:$F$2000))
+SUMPRODUCT(('Diário 4º PA'!$E$4:$E$2000='Analítico Cx.'!$B84)*('Diário 4º PA'!$B$4:$B$2000&gt;=C$4)*('Diário 4º PA'!$B$4:$B$2000&lt;=EOMONTH(C$4,0))*('Diário 4º PA'!$F$4:$F$2000))</f>
        <v>0</v>
      </c>
      <c r="D84" s="129">
        <f>SUMPRODUCT(('Diário 1º PA'!$E$4:$E$2011='Analítico Cx.'!$B84)*('Diário 1º PA'!$B$4:$B$2011&gt;=D$4)*('Diário 1º PA'!$B$4:$B$2011&lt;=EOMONTH(D$4,0))*('Diário 1º PA'!$F$4:$F$2011))
+SUMPRODUCT(('Diário 2º PA'!$E$4:$E$1980='Analítico Cx.'!$B84)*('Diário 2º PA'!$B$4:$B$1980&gt;=D$4)*('Diário 2º PA'!$B$4:$B$1980&lt;=EOMONTH(D$4,0))*('Diário 2º PA'!$F$4:$F$1980))
+SUMPRODUCT(('Diário 3º PA'!$E$4:$E$2000='Analítico Cx.'!$B84)*('Diário 3º PA'!$B$4:$B$2000&gt;=D$4)*('Diário 3º PA'!$B$4:$B$2000&lt;=EOMONTH(D$4,0))*('Diário 3º PA'!$F$4:$F$2000))
+SUMPRODUCT(('Diário 4º PA'!$E$4:$E$2000='Analítico Cx.'!$B84)*('Diário 4º PA'!$B$4:$B$2000&gt;=D$4)*('Diário 4º PA'!$B$4:$B$2000&lt;=EOMONTH(D$4,0))*('Diário 4º PA'!$F$4:$F$2000))</f>
        <v>0</v>
      </c>
      <c r="E84" s="129">
        <f>SUMPRODUCT(('Diário 1º PA'!$E$4:$E$2011='Analítico Cx.'!$B84)*('Diário 1º PA'!$B$4:$B$2011&gt;=E$4)*('Diário 1º PA'!$B$4:$B$2011&lt;=EOMONTH(E$4,0))*('Diário 1º PA'!$F$4:$F$2011))
+SUMPRODUCT(('Diário 2º PA'!$E$4:$E$1980='Analítico Cx.'!$B84)*('Diário 2º PA'!$B$4:$B$1980&gt;=E$4)*('Diário 2º PA'!$B$4:$B$1980&lt;=EOMONTH(E$4,0))*('Diário 2º PA'!$F$4:$F$1980))
+SUMPRODUCT(('Diário 3º PA'!$E$4:$E$2000='Analítico Cx.'!$B84)*('Diário 3º PA'!$B$4:$B$2000&gt;=E$4)*('Diário 3º PA'!$B$4:$B$2000&lt;=EOMONTH(E$4,0))*('Diário 3º PA'!$F$4:$F$2000))
+SUMPRODUCT(('Diário 4º PA'!$E$4:$E$2000='Analítico Cx.'!$B84)*('Diário 4º PA'!$B$4:$B$2000&gt;=E$4)*('Diário 4º PA'!$B$4:$B$2000&lt;=EOMONTH(E$4,0))*('Diário 4º PA'!$F$4:$F$2000))</f>
        <v>0</v>
      </c>
      <c r="F84" s="129">
        <f>SUMPRODUCT(('Diário 1º PA'!$E$4:$E$2011='Analítico Cx.'!$B84)*('Diário 1º PA'!$B$4:$B$2011&gt;=F$4)*('Diário 1º PA'!$B$4:$B$2011&lt;=EOMONTH(F$4,0))*('Diário 1º PA'!$F$4:$F$2011))
+SUMPRODUCT(('Diário 2º PA'!$E$4:$E$1980='Analítico Cx.'!$B84)*('Diário 2º PA'!$B$4:$B$1980&gt;=F$4)*('Diário 2º PA'!$B$4:$B$1980&lt;=EOMONTH(F$4,0))*('Diário 2º PA'!$F$4:$F$1980))
+SUMPRODUCT(('Diário 3º PA'!$E$4:$E$2000='Analítico Cx.'!$B84)*('Diário 3º PA'!$B$4:$B$2000&gt;=F$4)*('Diário 3º PA'!$B$4:$B$2000&lt;=EOMONTH(F$4,0))*('Diário 3º PA'!$F$4:$F$2000))
+SUMPRODUCT(('Diário 4º PA'!$E$4:$E$2000='Analítico Cx.'!$B84)*('Diário 4º PA'!$B$4:$B$2000&gt;=F$4)*('Diário 4º PA'!$B$4:$B$2000&lt;=EOMONTH(F$4,0))*('Diário 4º PA'!$F$4:$F$2000))</f>
        <v>0</v>
      </c>
      <c r="G84" s="129">
        <f>SUMPRODUCT(('Diário 1º PA'!$E$4:$E$2011='Analítico Cx.'!$B84)*('Diário 1º PA'!$B$4:$B$2011&gt;=G$4)*('Diário 1º PA'!$B$4:$B$2011&lt;=EOMONTH(G$4,0))*('Diário 1º PA'!$F$4:$F$2011))
+SUMPRODUCT(('Diário 2º PA'!$E$4:$E$1980='Analítico Cx.'!$B84)*('Diário 2º PA'!$B$4:$B$1980&gt;=G$4)*('Diário 2º PA'!$B$4:$B$1980&lt;=EOMONTH(G$4,0))*('Diário 2º PA'!$F$4:$F$1980))
+SUMPRODUCT(('Diário 3º PA'!$E$4:$E$2000='Analítico Cx.'!$B84)*('Diário 3º PA'!$B$4:$B$2000&gt;=G$4)*('Diário 3º PA'!$B$4:$B$2000&lt;=EOMONTH(G$4,0))*('Diário 3º PA'!$F$4:$F$2000))
+SUMPRODUCT(('Diário 4º PA'!$E$4:$E$2000='Analítico Cx.'!$B84)*('Diário 4º PA'!$B$4:$B$2000&gt;=G$4)*('Diário 4º PA'!$B$4:$B$2000&lt;=EOMONTH(G$4,0))*('Diário 4º PA'!$F$4:$F$2000))</f>
        <v>0</v>
      </c>
      <c r="H84" s="129">
        <f>SUMPRODUCT(('Diário 1º PA'!$E$4:$E$2011='Analítico Cx.'!$B84)*('Diário 1º PA'!$B$4:$B$2011&gt;=H$4)*('Diário 1º PA'!$B$4:$B$2011&lt;=EOMONTH(H$4,0))*('Diário 1º PA'!$F$4:$F$2011))
+SUMPRODUCT(('Diário 2º PA'!$E$4:$E$1980='Analítico Cx.'!$B84)*('Diário 2º PA'!$B$4:$B$1980&gt;=H$4)*('Diário 2º PA'!$B$4:$B$1980&lt;=EOMONTH(H$4,0))*('Diário 2º PA'!$F$4:$F$1980))
+SUMPRODUCT(('Diário 3º PA'!$E$4:$E$2000='Analítico Cx.'!$B84)*('Diário 3º PA'!$B$4:$B$2000&gt;=H$4)*('Diário 3º PA'!$B$4:$B$2000&lt;=EOMONTH(H$4,0))*('Diário 3º PA'!$F$4:$F$2000))
+SUMPRODUCT(('Diário 4º PA'!$E$4:$E$2000='Analítico Cx.'!$B84)*('Diário 4º PA'!$B$4:$B$2000&gt;=H$4)*('Diário 4º PA'!$B$4:$B$2000&lt;=EOMONTH(H$4,0))*('Diário 4º PA'!$F$4:$F$2000))</f>
        <v>0</v>
      </c>
      <c r="I84" s="129">
        <f>SUMPRODUCT(('Diário 1º PA'!$E$4:$E$2011='Analítico Cx.'!$B84)*('Diário 1º PA'!$B$4:$B$2011&gt;=I$4)*('Diário 1º PA'!$B$4:$B$2011&lt;=EOMONTH(I$4,0))*('Diário 1º PA'!$F$4:$F$2011))
+SUMPRODUCT(('Diário 2º PA'!$E$4:$E$1980='Analítico Cx.'!$B84)*('Diário 2º PA'!$B$4:$B$1980&gt;=I$4)*('Diário 2º PA'!$B$4:$B$1980&lt;=EOMONTH(I$4,0))*('Diário 2º PA'!$F$4:$F$1980))
+SUMPRODUCT(('Diário 3º PA'!$E$4:$E$2000='Analítico Cx.'!$B84)*('Diário 3º PA'!$B$4:$B$2000&gt;=I$4)*('Diário 3º PA'!$B$4:$B$2000&lt;=EOMONTH(I$4,0))*('Diário 3º PA'!$F$4:$F$2000))
+SUMPRODUCT(('Diário 4º PA'!$E$4:$E$2000='Analítico Cx.'!$B84)*('Diário 4º PA'!$B$4:$B$2000&gt;=I$4)*('Diário 4º PA'!$B$4:$B$2000&lt;=EOMONTH(I$4,0))*('Diário 4º PA'!$F$4:$F$2000))</f>
        <v>0</v>
      </c>
      <c r="J84" s="129">
        <f>SUMPRODUCT(('Diário 1º PA'!$E$4:$E$2011='Analítico Cx.'!$B84)*('Diário 1º PA'!$B$4:$B$2011&gt;=J$4)*('Diário 1º PA'!$B$4:$B$2011&lt;=EOMONTH(J$4,0))*('Diário 1º PA'!$F$4:$F$2011))
+SUMPRODUCT(('Diário 2º PA'!$E$4:$E$1980='Analítico Cx.'!$B84)*('Diário 2º PA'!$B$4:$B$1980&gt;=J$4)*('Diário 2º PA'!$B$4:$B$1980&lt;=EOMONTH(J$4,0))*('Diário 2º PA'!$F$4:$F$1980))
+SUMPRODUCT(('Diário 3º PA'!$E$4:$E$2000='Analítico Cx.'!$B84)*('Diário 3º PA'!$B$4:$B$2000&gt;=J$4)*('Diário 3º PA'!$B$4:$B$2000&lt;=EOMONTH(J$4,0))*('Diário 3º PA'!$F$4:$F$2000))
+SUMPRODUCT(('Diário 4º PA'!$E$4:$E$2000='Analítico Cx.'!$B84)*('Diário 4º PA'!$B$4:$B$2000&gt;=J$4)*('Diário 4º PA'!$B$4:$B$2000&lt;=EOMONTH(J$4,0))*('Diário 4º PA'!$F$4:$F$2000))</f>
        <v>0</v>
      </c>
      <c r="K84" s="129">
        <f>SUMPRODUCT(('Diário 1º PA'!$E$4:$E$2011='Analítico Cx.'!$B84)*('Diário 1º PA'!$B$4:$B$2011&gt;=K$4)*('Diário 1º PA'!$B$4:$B$2011&lt;=EOMONTH(K$4,0))*('Diário 1º PA'!$F$4:$F$2011))
+SUMPRODUCT(('Diário 2º PA'!$E$4:$E$1980='Analítico Cx.'!$B84)*('Diário 2º PA'!$B$4:$B$1980&gt;=K$4)*('Diário 2º PA'!$B$4:$B$1980&lt;=EOMONTH(K$4,0))*('Diário 2º PA'!$F$4:$F$1980))
+SUMPRODUCT(('Diário 3º PA'!$E$4:$E$2000='Analítico Cx.'!$B84)*('Diário 3º PA'!$B$4:$B$2000&gt;=K$4)*('Diário 3º PA'!$B$4:$B$2000&lt;=EOMONTH(K$4,0))*('Diário 3º PA'!$F$4:$F$2000))
+SUMPRODUCT(('Diário 4º PA'!$E$4:$E$2000='Analítico Cx.'!$B84)*('Diário 4º PA'!$B$4:$B$2000&gt;=K$4)*('Diário 4º PA'!$B$4:$B$2000&lt;=EOMONTH(K$4,0))*('Diário 4º PA'!$F$4:$F$2000))</f>
        <v>0</v>
      </c>
      <c r="L84" s="129">
        <f>SUMPRODUCT(('Diário 1º PA'!$E$4:$E$2011='Analítico Cx.'!$B84)*('Diário 1º PA'!$B$4:$B$2011&gt;=L$4)*('Diário 1º PA'!$B$4:$B$2011&lt;=EOMONTH(L$4,0))*('Diário 1º PA'!$F$4:$F$2011))
+SUMPRODUCT(('Diário 2º PA'!$E$4:$E$1980='Analítico Cx.'!$B84)*('Diário 2º PA'!$B$4:$B$1980&gt;=L$4)*('Diário 2º PA'!$B$4:$B$1980&lt;=EOMONTH(L$4,0))*('Diário 2º PA'!$F$4:$F$1980))
+SUMPRODUCT(('Diário 3º PA'!$E$4:$E$2000='Analítico Cx.'!$B84)*('Diário 3º PA'!$B$4:$B$2000&gt;=L$4)*('Diário 3º PA'!$B$4:$B$2000&lt;=EOMONTH(L$4,0))*('Diário 3º PA'!$F$4:$F$2000))
+SUMPRODUCT(('Diário 4º PA'!$E$4:$E$2000='Analítico Cx.'!$B84)*('Diário 4º PA'!$B$4:$B$2000&gt;=L$4)*('Diário 4º PA'!$B$4:$B$2000&lt;=EOMONTH(L$4,0))*('Diário 4º PA'!$F$4:$F$2000))</f>
        <v>0</v>
      </c>
      <c r="M84" s="129">
        <f>SUMPRODUCT(('Diário 1º PA'!$E$4:$E$2011='Analítico Cx.'!$B84)*('Diário 1º PA'!$B$4:$B$2011&gt;=M$4)*('Diário 1º PA'!$B$4:$B$2011&lt;=EOMONTH(M$4,0))*('Diário 1º PA'!$F$4:$F$2011))
+SUMPRODUCT(('Diário 2º PA'!$E$4:$E$1980='Analítico Cx.'!$B84)*('Diário 2º PA'!$B$4:$B$1980&gt;=M$4)*('Diário 2º PA'!$B$4:$B$1980&lt;=EOMONTH(M$4,0))*('Diário 2º PA'!$F$4:$F$1980))
+SUMPRODUCT(('Diário 3º PA'!$E$4:$E$2000='Analítico Cx.'!$B84)*('Diário 3º PA'!$B$4:$B$2000&gt;=M$4)*('Diário 3º PA'!$B$4:$B$2000&lt;=EOMONTH(M$4,0))*('Diário 3º PA'!$F$4:$F$2000))
+SUMPRODUCT(('Diário 4º PA'!$E$4:$E$2000='Analítico Cx.'!$B84)*('Diário 4º PA'!$B$4:$B$2000&gt;=M$4)*('Diário 4º PA'!$B$4:$B$2000&lt;=EOMONTH(M$4,0))*('Diário 4º PA'!$F$4:$F$2000))</f>
        <v>0</v>
      </c>
      <c r="N84" s="129">
        <f>SUMPRODUCT(('Diário 1º PA'!$E$4:$E$2011='Analítico Cx.'!$B84)*('Diário 1º PA'!$B$4:$B$2011&gt;=N$4)*('Diário 1º PA'!$B$4:$B$2011&lt;=EOMONTH(N$4,0))*('Diário 1º PA'!$F$4:$F$2011))
+SUMPRODUCT(('Diário 2º PA'!$E$4:$E$1980='Analítico Cx.'!$B84)*('Diário 2º PA'!$B$4:$B$1980&gt;=N$4)*('Diário 2º PA'!$B$4:$B$1980&lt;=EOMONTH(N$4,0))*('Diário 2º PA'!$F$4:$F$1980))
+SUMPRODUCT(('Diário 3º PA'!$E$4:$E$2000='Analítico Cx.'!$B84)*('Diário 3º PA'!$B$4:$B$2000&gt;=N$4)*('Diário 3º PA'!$B$4:$B$2000&lt;=EOMONTH(N$4,0))*('Diário 3º PA'!$F$4:$F$2000))
+SUMPRODUCT(('Diário 4º PA'!$E$4:$E$2000='Analítico Cx.'!$B84)*('Diário 4º PA'!$B$4:$B$2000&gt;=N$4)*('Diário 4º PA'!$B$4:$B$2000&lt;=EOMONTH(N$4,0))*('Diário 4º PA'!$F$4:$F$2000))</f>
        <v>0</v>
      </c>
      <c r="O84" s="179">
        <f t="shared" si="19"/>
        <v>0</v>
      </c>
      <c r="P84" s="180">
        <f t="shared" si="20"/>
        <v>0</v>
      </c>
      <c r="Q84" s="154"/>
      <c r="R84" s="154"/>
      <c r="S84" s="154"/>
      <c r="T84" s="154"/>
      <c r="U84" s="154"/>
      <c r="V84" s="154"/>
      <c r="W84" s="154"/>
      <c r="X84" s="154"/>
      <c r="Y84" s="154"/>
      <c r="Z84" s="154"/>
    </row>
    <row r="85" spans="1:26" ht="23.25" customHeight="1" x14ac:dyDescent="0.2">
      <c r="A85" s="199" t="s">
        <v>268</v>
      </c>
      <c r="B85" s="63" t="s">
        <v>269</v>
      </c>
      <c r="C85" s="129">
        <f>SUMPRODUCT(('Diário 1º PA'!$E$4:$E$2011='Analítico Cx.'!$B85)*('Diário 1º PA'!$B$4:$B$2011&gt;=C$4)*('Diário 1º PA'!$B$4:$B$2011&lt;=EOMONTH(C$4,0))*('Diário 1º PA'!$F$4:$F$2011))
+SUMPRODUCT(('Diário 2º PA'!$E$4:$E$1980='Analítico Cx.'!$B85)*('Diário 2º PA'!$B$4:$B$1980&gt;=C$4)*('Diário 2º PA'!$B$4:$B$1980&lt;=EOMONTH(C$4,0))*('Diário 2º PA'!$F$4:$F$1980))
+SUMPRODUCT(('Diário 3º PA'!$E$4:$E$2000='Analítico Cx.'!$B85)*('Diário 3º PA'!$B$4:$B$2000&gt;=C$4)*('Diário 3º PA'!$B$4:$B$2000&lt;=EOMONTH(C$4,0))*('Diário 3º PA'!$F$4:$F$2000))
+SUMPRODUCT(('Diário 4º PA'!$E$4:$E$2000='Analítico Cx.'!$B85)*('Diário 4º PA'!$B$4:$B$2000&gt;=C$4)*('Diário 4º PA'!$B$4:$B$2000&lt;=EOMONTH(C$4,0))*('Diário 4º PA'!$F$4:$F$2000))</f>
        <v>0</v>
      </c>
      <c r="D85" s="129">
        <f>SUMPRODUCT(('Diário 1º PA'!$E$4:$E$2011='Analítico Cx.'!$B85)*('Diário 1º PA'!$B$4:$B$2011&gt;=D$4)*('Diário 1º PA'!$B$4:$B$2011&lt;=EOMONTH(D$4,0))*('Diário 1º PA'!$F$4:$F$2011))
+SUMPRODUCT(('Diário 2º PA'!$E$4:$E$1980='Analítico Cx.'!$B85)*('Diário 2º PA'!$B$4:$B$1980&gt;=D$4)*('Diário 2º PA'!$B$4:$B$1980&lt;=EOMONTH(D$4,0))*('Diário 2º PA'!$F$4:$F$1980))
+SUMPRODUCT(('Diário 3º PA'!$E$4:$E$2000='Analítico Cx.'!$B85)*('Diário 3º PA'!$B$4:$B$2000&gt;=D$4)*('Diário 3º PA'!$B$4:$B$2000&lt;=EOMONTH(D$4,0))*('Diário 3º PA'!$F$4:$F$2000))
+SUMPRODUCT(('Diário 4º PA'!$E$4:$E$2000='Analítico Cx.'!$B85)*('Diário 4º PA'!$B$4:$B$2000&gt;=D$4)*('Diário 4º PA'!$B$4:$B$2000&lt;=EOMONTH(D$4,0))*('Diário 4º PA'!$F$4:$F$2000))</f>
        <v>24932.400000000001</v>
      </c>
      <c r="E85" s="129">
        <f>SUMPRODUCT(('Diário 1º PA'!$E$4:$E$2011='Analítico Cx.'!$B85)*('Diário 1º PA'!$B$4:$B$2011&gt;=E$4)*('Diário 1º PA'!$B$4:$B$2011&lt;=EOMONTH(E$4,0))*('Diário 1º PA'!$F$4:$F$2011))
+SUMPRODUCT(('Diário 2º PA'!$E$4:$E$1980='Analítico Cx.'!$B85)*('Diário 2º PA'!$B$4:$B$1980&gt;=E$4)*('Diário 2º PA'!$B$4:$B$1980&lt;=EOMONTH(E$4,0))*('Diário 2º PA'!$F$4:$F$1980))
+SUMPRODUCT(('Diário 3º PA'!$E$4:$E$2000='Analítico Cx.'!$B85)*('Diário 3º PA'!$B$4:$B$2000&gt;=E$4)*('Diário 3º PA'!$B$4:$B$2000&lt;=EOMONTH(E$4,0))*('Diário 3º PA'!$F$4:$F$2000))
+SUMPRODUCT(('Diário 4º PA'!$E$4:$E$2000='Analítico Cx.'!$B85)*('Diário 4º PA'!$B$4:$B$2000&gt;=E$4)*('Diário 4º PA'!$B$4:$B$2000&lt;=EOMONTH(E$4,0))*('Diário 4º PA'!$F$4:$F$2000))</f>
        <v>420</v>
      </c>
      <c r="F85" s="129">
        <f>SUMPRODUCT(('Diário 1º PA'!$E$4:$E$2011='Analítico Cx.'!$B85)*('Diário 1º PA'!$B$4:$B$2011&gt;=F$4)*('Diário 1º PA'!$B$4:$B$2011&lt;=EOMONTH(F$4,0))*('Diário 1º PA'!$F$4:$F$2011))
+SUMPRODUCT(('Diário 2º PA'!$E$4:$E$1980='Analítico Cx.'!$B85)*('Diário 2º PA'!$B$4:$B$1980&gt;=F$4)*('Diário 2º PA'!$B$4:$B$1980&lt;=EOMONTH(F$4,0))*('Diário 2º PA'!$F$4:$F$1980))
+SUMPRODUCT(('Diário 3º PA'!$E$4:$E$2000='Analítico Cx.'!$B85)*('Diário 3º PA'!$B$4:$B$2000&gt;=F$4)*('Diário 3º PA'!$B$4:$B$2000&lt;=EOMONTH(F$4,0))*('Diário 3º PA'!$F$4:$F$2000))
+SUMPRODUCT(('Diário 4º PA'!$E$4:$E$2000='Analítico Cx.'!$B85)*('Diário 4º PA'!$B$4:$B$2000&gt;=F$4)*('Diário 4º PA'!$B$4:$B$2000&lt;=EOMONTH(F$4,0))*('Diário 4º PA'!$F$4:$F$2000))</f>
        <v>0</v>
      </c>
      <c r="G85" s="129">
        <f>SUMPRODUCT(('Diário 1º PA'!$E$4:$E$2011='Analítico Cx.'!$B85)*('Diário 1º PA'!$B$4:$B$2011&gt;=G$4)*('Diário 1º PA'!$B$4:$B$2011&lt;=EOMONTH(G$4,0))*('Diário 1º PA'!$F$4:$F$2011))
+SUMPRODUCT(('Diário 2º PA'!$E$4:$E$1980='Analítico Cx.'!$B85)*('Diário 2º PA'!$B$4:$B$1980&gt;=G$4)*('Diário 2º PA'!$B$4:$B$1980&lt;=EOMONTH(G$4,0))*('Diário 2º PA'!$F$4:$F$1980))
+SUMPRODUCT(('Diário 3º PA'!$E$4:$E$2000='Analítico Cx.'!$B85)*('Diário 3º PA'!$B$4:$B$2000&gt;=G$4)*('Diário 3º PA'!$B$4:$B$2000&lt;=EOMONTH(G$4,0))*('Diário 3º PA'!$F$4:$F$2000))
+SUMPRODUCT(('Diário 4º PA'!$E$4:$E$2000='Analítico Cx.'!$B85)*('Diário 4º PA'!$B$4:$B$2000&gt;=G$4)*('Diário 4º PA'!$B$4:$B$2000&lt;=EOMONTH(G$4,0))*('Diário 4º PA'!$F$4:$F$2000))</f>
        <v>0</v>
      </c>
      <c r="H85" s="129">
        <f>SUMPRODUCT(('Diário 1º PA'!$E$4:$E$2011='Analítico Cx.'!$B85)*('Diário 1º PA'!$B$4:$B$2011&gt;=H$4)*('Diário 1º PA'!$B$4:$B$2011&lt;=EOMONTH(H$4,0))*('Diário 1º PA'!$F$4:$F$2011))
+SUMPRODUCT(('Diário 2º PA'!$E$4:$E$1980='Analítico Cx.'!$B85)*('Diário 2º PA'!$B$4:$B$1980&gt;=H$4)*('Diário 2º PA'!$B$4:$B$1980&lt;=EOMONTH(H$4,0))*('Diário 2º PA'!$F$4:$F$1980))
+SUMPRODUCT(('Diário 3º PA'!$E$4:$E$2000='Analítico Cx.'!$B85)*('Diário 3º PA'!$B$4:$B$2000&gt;=H$4)*('Diário 3º PA'!$B$4:$B$2000&lt;=EOMONTH(H$4,0))*('Diário 3º PA'!$F$4:$F$2000))
+SUMPRODUCT(('Diário 4º PA'!$E$4:$E$2000='Analítico Cx.'!$B85)*('Diário 4º PA'!$B$4:$B$2000&gt;=H$4)*('Diário 4º PA'!$B$4:$B$2000&lt;=EOMONTH(H$4,0))*('Diário 4º PA'!$F$4:$F$2000))</f>
        <v>0</v>
      </c>
      <c r="I85" s="129">
        <f>SUMPRODUCT(('Diário 1º PA'!$E$4:$E$2011='Analítico Cx.'!$B85)*('Diário 1º PA'!$B$4:$B$2011&gt;=I$4)*('Diário 1º PA'!$B$4:$B$2011&lt;=EOMONTH(I$4,0))*('Diário 1º PA'!$F$4:$F$2011))
+SUMPRODUCT(('Diário 2º PA'!$E$4:$E$1980='Analítico Cx.'!$B85)*('Diário 2º PA'!$B$4:$B$1980&gt;=I$4)*('Diário 2º PA'!$B$4:$B$1980&lt;=EOMONTH(I$4,0))*('Diário 2º PA'!$F$4:$F$1980))
+SUMPRODUCT(('Diário 3º PA'!$E$4:$E$2000='Analítico Cx.'!$B85)*('Diário 3º PA'!$B$4:$B$2000&gt;=I$4)*('Diário 3º PA'!$B$4:$B$2000&lt;=EOMONTH(I$4,0))*('Diário 3º PA'!$F$4:$F$2000))
+SUMPRODUCT(('Diário 4º PA'!$E$4:$E$2000='Analítico Cx.'!$B85)*('Diário 4º PA'!$B$4:$B$2000&gt;=I$4)*('Diário 4º PA'!$B$4:$B$2000&lt;=EOMONTH(I$4,0))*('Diário 4º PA'!$F$4:$F$2000))</f>
        <v>0</v>
      </c>
      <c r="J85" s="129">
        <f>SUMPRODUCT(('Diário 1º PA'!$E$4:$E$2011='Analítico Cx.'!$B85)*('Diário 1º PA'!$B$4:$B$2011&gt;=J$4)*('Diário 1º PA'!$B$4:$B$2011&lt;=EOMONTH(J$4,0))*('Diário 1º PA'!$F$4:$F$2011))
+SUMPRODUCT(('Diário 2º PA'!$E$4:$E$1980='Analítico Cx.'!$B85)*('Diário 2º PA'!$B$4:$B$1980&gt;=J$4)*('Diário 2º PA'!$B$4:$B$1980&lt;=EOMONTH(J$4,0))*('Diário 2º PA'!$F$4:$F$1980))
+SUMPRODUCT(('Diário 3º PA'!$E$4:$E$2000='Analítico Cx.'!$B85)*('Diário 3º PA'!$B$4:$B$2000&gt;=J$4)*('Diário 3º PA'!$B$4:$B$2000&lt;=EOMONTH(J$4,0))*('Diário 3º PA'!$F$4:$F$2000))
+SUMPRODUCT(('Diário 4º PA'!$E$4:$E$2000='Analítico Cx.'!$B85)*('Diário 4º PA'!$B$4:$B$2000&gt;=J$4)*('Diário 4º PA'!$B$4:$B$2000&lt;=EOMONTH(J$4,0))*('Diário 4º PA'!$F$4:$F$2000))</f>
        <v>0</v>
      </c>
      <c r="K85" s="129">
        <f>SUMPRODUCT(('Diário 1º PA'!$E$4:$E$2011='Analítico Cx.'!$B85)*('Diário 1º PA'!$B$4:$B$2011&gt;=K$4)*('Diário 1º PA'!$B$4:$B$2011&lt;=EOMONTH(K$4,0))*('Diário 1º PA'!$F$4:$F$2011))
+SUMPRODUCT(('Diário 2º PA'!$E$4:$E$1980='Analítico Cx.'!$B85)*('Diário 2º PA'!$B$4:$B$1980&gt;=K$4)*('Diário 2º PA'!$B$4:$B$1980&lt;=EOMONTH(K$4,0))*('Diário 2º PA'!$F$4:$F$1980))
+SUMPRODUCT(('Diário 3º PA'!$E$4:$E$2000='Analítico Cx.'!$B85)*('Diário 3º PA'!$B$4:$B$2000&gt;=K$4)*('Diário 3º PA'!$B$4:$B$2000&lt;=EOMONTH(K$4,0))*('Diário 3º PA'!$F$4:$F$2000))
+SUMPRODUCT(('Diário 4º PA'!$E$4:$E$2000='Analítico Cx.'!$B85)*('Diário 4º PA'!$B$4:$B$2000&gt;=K$4)*('Diário 4º PA'!$B$4:$B$2000&lt;=EOMONTH(K$4,0))*('Diário 4º PA'!$F$4:$F$2000))</f>
        <v>0</v>
      </c>
      <c r="L85" s="129">
        <f>SUMPRODUCT(('Diário 1º PA'!$E$4:$E$2011='Analítico Cx.'!$B85)*('Diário 1º PA'!$B$4:$B$2011&gt;=L$4)*('Diário 1º PA'!$B$4:$B$2011&lt;=EOMONTH(L$4,0))*('Diário 1º PA'!$F$4:$F$2011))
+SUMPRODUCT(('Diário 2º PA'!$E$4:$E$1980='Analítico Cx.'!$B85)*('Diário 2º PA'!$B$4:$B$1980&gt;=L$4)*('Diário 2º PA'!$B$4:$B$1980&lt;=EOMONTH(L$4,0))*('Diário 2º PA'!$F$4:$F$1980))
+SUMPRODUCT(('Diário 3º PA'!$E$4:$E$2000='Analítico Cx.'!$B85)*('Diário 3º PA'!$B$4:$B$2000&gt;=L$4)*('Diário 3º PA'!$B$4:$B$2000&lt;=EOMONTH(L$4,0))*('Diário 3º PA'!$F$4:$F$2000))
+SUMPRODUCT(('Diário 4º PA'!$E$4:$E$2000='Analítico Cx.'!$B85)*('Diário 4º PA'!$B$4:$B$2000&gt;=L$4)*('Diário 4º PA'!$B$4:$B$2000&lt;=EOMONTH(L$4,0))*('Diário 4º PA'!$F$4:$F$2000))</f>
        <v>0</v>
      </c>
      <c r="M85" s="129">
        <f>SUMPRODUCT(('Diário 1º PA'!$E$4:$E$2011='Analítico Cx.'!$B85)*('Diário 1º PA'!$B$4:$B$2011&gt;=M$4)*('Diário 1º PA'!$B$4:$B$2011&lt;=EOMONTH(M$4,0))*('Diário 1º PA'!$F$4:$F$2011))
+SUMPRODUCT(('Diário 2º PA'!$E$4:$E$1980='Analítico Cx.'!$B85)*('Diário 2º PA'!$B$4:$B$1980&gt;=M$4)*('Diário 2º PA'!$B$4:$B$1980&lt;=EOMONTH(M$4,0))*('Diário 2º PA'!$F$4:$F$1980))
+SUMPRODUCT(('Diário 3º PA'!$E$4:$E$2000='Analítico Cx.'!$B85)*('Diário 3º PA'!$B$4:$B$2000&gt;=M$4)*('Diário 3º PA'!$B$4:$B$2000&lt;=EOMONTH(M$4,0))*('Diário 3º PA'!$F$4:$F$2000))
+SUMPRODUCT(('Diário 4º PA'!$E$4:$E$2000='Analítico Cx.'!$B85)*('Diário 4º PA'!$B$4:$B$2000&gt;=M$4)*('Diário 4º PA'!$B$4:$B$2000&lt;=EOMONTH(M$4,0))*('Diário 4º PA'!$F$4:$F$2000))</f>
        <v>0</v>
      </c>
      <c r="N85" s="129">
        <f>SUMPRODUCT(('Diário 1º PA'!$E$4:$E$2011='Analítico Cx.'!$B85)*('Diário 1º PA'!$B$4:$B$2011&gt;=N$4)*('Diário 1º PA'!$B$4:$B$2011&lt;=EOMONTH(N$4,0))*('Diário 1º PA'!$F$4:$F$2011))
+SUMPRODUCT(('Diário 2º PA'!$E$4:$E$1980='Analítico Cx.'!$B85)*('Diário 2º PA'!$B$4:$B$1980&gt;=N$4)*('Diário 2º PA'!$B$4:$B$1980&lt;=EOMONTH(N$4,0))*('Diário 2º PA'!$F$4:$F$1980))
+SUMPRODUCT(('Diário 3º PA'!$E$4:$E$2000='Analítico Cx.'!$B85)*('Diário 3º PA'!$B$4:$B$2000&gt;=N$4)*('Diário 3º PA'!$B$4:$B$2000&lt;=EOMONTH(N$4,0))*('Diário 3º PA'!$F$4:$F$2000))
+SUMPRODUCT(('Diário 4º PA'!$E$4:$E$2000='Analítico Cx.'!$B85)*('Diário 4º PA'!$B$4:$B$2000&gt;=N$4)*('Diário 4º PA'!$B$4:$B$2000&lt;=EOMONTH(N$4,0))*('Diário 4º PA'!$F$4:$F$2000))</f>
        <v>0</v>
      </c>
      <c r="O85" s="179">
        <f t="shared" si="19"/>
        <v>25352.400000000001</v>
      </c>
      <c r="P85" s="180">
        <f t="shared" si="20"/>
        <v>2.5319885342637836E-3</v>
      </c>
      <c r="Q85" s="154"/>
      <c r="R85" s="154"/>
      <c r="S85" s="154"/>
      <c r="T85" s="154"/>
      <c r="U85" s="154"/>
      <c r="V85" s="154"/>
      <c r="W85" s="154"/>
      <c r="X85" s="154"/>
      <c r="Y85" s="154"/>
      <c r="Z85" s="154"/>
    </row>
    <row r="86" spans="1:26" ht="23.25" customHeight="1" x14ac:dyDescent="0.2">
      <c r="A86" s="199" t="s">
        <v>270</v>
      </c>
      <c r="B86" s="63" t="s">
        <v>271</v>
      </c>
      <c r="C86" s="129">
        <f>SUMPRODUCT(('Diário 1º PA'!$E$4:$E$2011='Analítico Cx.'!$B86)*('Diário 1º PA'!$B$4:$B$2011&gt;=C$4)*('Diário 1º PA'!$B$4:$B$2011&lt;=EOMONTH(C$4,0))*('Diário 1º PA'!$F$4:$F$2011))
+SUMPRODUCT(('Diário 2º PA'!$E$4:$E$1980='Analítico Cx.'!$B86)*('Diário 2º PA'!$B$4:$B$1980&gt;=C$4)*('Diário 2º PA'!$B$4:$B$1980&lt;=EOMONTH(C$4,0))*('Diário 2º PA'!$F$4:$F$1980))
+SUMPRODUCT(('Diário 3º PA'!$E$4:$E$2000='Analítico Cx.'!$B86)*('Diário 3º PA'!$B$4:$B$2000&gt;=C$4)*('Diário 3º PA'!$B$4:$B$2000&lt;=EOMONTH(C$4,0))*('Diário 3º PA'!$F$4:$F$2000))
+SUMPRODUCT(('Diário 4º PA'!$E$4:$E$2000='Analítico Cx.'!$B86)*('Diário 4º PA'!$B$4:$B$2000&gt;=C$4)*('Diário 4º PA'!$B$4:$B$2000&lt;=EOMONTH(C$4,0))*('Diário 4º PA'!$F$4:$F$2000))</f>
        <v>285</v>
      </c>
      <c r="D86" s="129">
        <f>SUMPRODUCT(('Diário 1º PA'!$E$4:$E$2011='Analítico Cx.'!$B86)*('Diário 1º PA'!$B$4:$B$2011&gt;=D$4)*('Diário 1º PA'!$B$4:$B$2011&lt;=EOMONTH(D$4,0))*('Diário 1º PA'!$F$4:$F$2011))
+SUMPRODUCT(('Diário 2º PA'!$E$4:$E$1980='Analítico Cx.'!$B86)*('Diário 2º PA'!$B$4:$B$1980&gt;=D$4)*('Diário 2º PA'!$B$4:$B$1980&lt;=EOMONTH(D$4,0))*('Diário 2º PA'!$F$4:$F$1980))
+SUMPRODUCT(('Diário 3º PA'!$E$4:$E$2000='Analítico Cx.'!$B86)*('Diário 3º PA'!$B$4:$B$2000&gt;=D$4)*('Diário 3º PA'!$B$4:$B$2000&lt;=EOMONTH(D$4,0))*('Diário 3º PA'!$F$4:$F$2000))
+SUMPRODUCT(('Diário 4º PA'!$E$4:$E$2000='Analítico Cx.'!$B86)*('Diário 4º PA'!$B$4:$B$2000&gt;=D$4)*('Diário 4º PA'!$B$4:$B$2000&lt;=EOMONTH(D$4,0))*('Diário 4º PA'!$F$4:$F$2000))</f>
        <v>0</v>
      </c>
      <c r="E86" s="129">
        <f>SUMPRODUCT(('Diário 1º PA'!$E$4:$E$2011='Analítico Cx.'!$B86)*('Diário 1º PA'!$B$4:$B$2011&gt;=E$4)*('Diário 1º PA'!$B$4:$B$2011&lt;=EOMONTH(E$4,0))*('Diário 1º PA'!$F$4:$F$2011))
+SUMPRODUCT(('Diário 2º PA'!$E$4:$E$1980='Analítico Cx.'!$B86)*('Diário 2º PA'!$B$4:$B$1980&gt;=E$4)*('Diário 2º PA'!$B$4:$B$1980&lt;=EOMONTH(E$4,0))*('Diário 2º PA'!$F$4:$F$1980))
+SUMPRODUCT(('Diário 3º PA'!$E$4:$E$2000='Analítico Cx.'!$B86)*('Diário 3º PA'!$B$4:$B$2000&gt;=E$4)*('Diário 3º PA'!$B$4:$B$2000&lt;=EOMONTH(E$4,0))*('Diário 3º PA'!$F$4:$F$2000))
+SUMPRODUCT(('Diário 4º PA'!$E$4:$E$2000='Analítico Cx.'!$B86)*('Diário 4º PA'!$B$4:$B$2000&gt;=E$4)*('Diário 4º PA'!$B$4:$B$2000&lt;=EOMONTH(E$4,0))*('Diário 4º PA'!$F$4:$F$2000))</f>
        <v>0</v>
      </c>
      <c r="F86" s="129">
        <f>SUMPRODUCT(('Diário 1º PA'!$E$4:$E$2011='Analítico Cx.'!$B86)*('Diário 1º PA'!$B$4:$B$2011&gt;=F$4)*('Diário 1º PA'!$B$4:$B$2011&lt;=EOMONTH(F$4,0))*('Diário 1º PA'!$F$4:$F$2011))
+SUMPRODUCT(('Diário 2º PA'!$E$4:$E$1980='Analítico Cx.'!$B86)*('Diário 2º PA'!$B$4:$B$1980&gt;=F$4)*('Diário 2º PA'!$B$4:$B$1980&lt;=EOMONTH(F$4,0))*('Diário 2º PA'!$F$4:$F$1980))
+SUMPRODUCT(('Diário 3º PA'!$E$4:$E$2000='Analítico Cx.'!$B86)*('Diário 3º PA'!$B$4:$B$2000&gt;=F$4)*('Diário 3º PA'!$B$4:$B$2000&lt;=EOMONTH(F$4,0))*('Diário 3º PA'!$F$4:$F$2000))
+SUMPRODUCT(('Diário 4º PA'!$E$4:$E$2000='Analítico Cx.'!$B86)*('Diário 4º PA'!$B$4:$B$2000&gt;=F$4)*('Diário 4º PA'!$B$4:$B$2000&lt;=EOMONTH(F$4,0))*('Diário 4º PA'!$F$4:$F$2000))</f>
        <v>0</v>
      </c>
      <c r="G86" s="129">
        <f>SUMPRODUCT(('Diário 1º PA'!$E$4:$E$2011='Analítico Cx.'!$B86)*('Diário 1º PA'!$B$4:$B$2011&gt;=G$4)*('Diário 1º PA'!$B$4:$B$2011&lt;=EOMONTH(G$4,0))*('Diário 1º PA'!$F$4:$F$2011))
+SUMPRODUCT(('Diário 2º PA'!$E$4:$E$1980='Analítico Cx.'!$B86)*('Diário 2º PA'!$B$4:$B$1980&gt;=G$4)*('Diário 2º PA'!$B$4:$B$1980&lt;=EOMONTH(G$4,0))*('Diário 2º PA'!$F$4:$F$1980))
+SUMPRODUCT(('Diário 3º PA'!$E$4:$E$2000='Analítico Cx.'!$B86)*('Diário 3º PA'!$B$4:$B$2000&gt;=G$4)*('Diário 3º PA'!$B$4:$B$2000&lt;=EOMONTH(G$4,0))*('Diário 3º PA'!$F$4:$F$2000))
+SUMPRODUCT(('Diário 4º PA'!$E$4:$E$2000='Analítico Cx.'!$B86)*('Diário 4º PA'!$B$4:$B$2000&gt;=G$4)*('Diário 4º PA'!$B$4:$B$2000&lt;=EOMONTH(G$4,0))*('Diário 4º PA'!$F$4:$F$2000))</f>
        <v>0</v>
      </c>
      <c r="H86" s="129">
        <f>SUMPRODUCT(('Diário 1º PA'!$E$4:$E$2011='Analítico Cx.'!$B86)*('Diário 1º PA'!$B$4:$B$2011&gt;=H$4)*('Diário 1º PA'!$B$4:$B$2011&lt;=EOMONTH(H$4,0))*('Diário 1º PA'!$F$4:$F$2011))
+SUMPRODUCT(('Diário 2º PA'!$E$4:$E$1980='Analítico Cx.'!$B86)*('Diário 2º PA'!$B$4:$B$1980&gt;=H$4)*('Diário 2º PA'!$B$4:$B$1980&lt;=EOMONTH(H$4,0))*('Diário 2º PA'!$F$4:$F$1980))
+SUMPRODUCT(('Diário 3º PA'!$E$4:$E$2000='Analítico Cx.'!$B86)*('Diário 3º PA'!$B$4:$B$2000&gt;=H$4)*('Diário 3º PA'!$B$4:$B$2000&lt;=EOMONTH(H$4,0))*('Diário 3º PA'!$F$4:$F$2000))
+SUMPRODUCT(('Diário 4º PA'!$E$4:$E$2000='Analítico Cx.'!$B86)*('Diário 4º PA'!$B$4:$B$2000&gt;=H$4)*('Diário 4º PA'!$B$4:$B$2000&lt;=EOMONTH(H$4,0))*('Diário 4º PA'!$F$4:$F$2000))</f>
        <v>0</v>
      </c>
      <c r="I86" s="129">
        <f>SUMPRODUCT(('Diário 1º PA'!$E$4:$E$2011='Analítico Cx.'!$B86)*('Diário 1º PA'!$B$4:$B$2011&gt;=I$4)*('Diário 1º PA'!$B$4:$B$2011&lt;=EOMONTH(I$4,0))*('Diário 1º PA'!$F$4:$F$2011))
+SUMPRODUCT(('Diário 2º PA'!$E$4:$E$1980='Analítico Cx.'!$B86)*('Diário 2º PA'!$B$4:$B$1980&gt;=I$4)*('Diário 2º PA'!$B$4:$B$1980&lt;=EOMONTH(I$4,0))*('Diário 2º PA'!$F$4:$F$1980))
+SUMPRODUCT(('Diário 3º PA'!$E$4:$E$2000='Analítico Cx.'!$B86)*('Diário 3º PA'!$B$4:$B$2000&gt;=I$4)*('Diário 3º PA'!$B$4:$B$2000&lt;=EOMONTH(I$4,0))*('Diário 3º PA'!$F$4:$F$2000))
+SUMPRODUCT(('Diário 4º PA'!$E$4:$E$2000='Analítico Cx.'!$B86)*('Diário 4º PA'!$B$4:$B$2000&gt;=I$4)*('Diário 4º PA'!$B$4:$B$2000&lt;=EOMONTH(I$4,0))*('Diário 4º PA'!$F$4:$F$2000))</f>
        <v>0</v>
      </c>
      <c r="J86" s="129">
        <f>SUMPRODUCT(('Diário 1º PA'!$E$4:$E$2011='Analítico Cx.'!$B86)*('Diário 1º PA'!$B$4:$B$2011&gt;=J$4)*('Diário 1º PA'!$B$4:$B$2011&lt;=EOMONTH(J$4,0))*('Diário 1º PA'!$F$4:$F$2011))
+SUMPRODUCT(('Diário 2º PA'!$E$4:$E$1980='Analítico Cx.'!$B86)*('Diário 2º PA'!$B$4:$B$1980&gt;=J$4)*('Diário 2º PA'!$B$4:$B$1980&lt;=EOMONTH(J$4,0))*('Diário 2º PA'!$F$4:$F$1980))
+SUMPRODUCT(('Diário 3º PA'!$E$4:$E$2000='Analítico Cx.'!$B86)*('Diário 3º PA'!$B$4:$B$2000&gt;=J$4)*('Diário 3º PA'!$B$4:$B$2000&lt;=EOMONTH(J$4,0))*('Diário 3º PA'!$F$4:$F$2000))
+SUMPRODUCT(('Diário 4º PA'!$E$4:$E$2000='Analítico Cx.'!$B86)*('Diário 4º PA'!$B$4:$B$2000&gt;=J$4)*('Diário 4º PA'!$B$4:$B$2000&lt;=EOMONTH(J$4,0))*('Diário 4º PA'!$F$4:$F$2000))</f>
        <v>0</v>
      </c>
      <c r="K86" s="129">
        <f>SUMPRODUCT(('Diário 1º PA'!$E$4:$E$2011='Analítico Cx.'!$B86)*('Diário 1º PA'!$B$4:$B$2011&gt;=K$4)*('Diário 1º PA'!$B$4:$B$2011&lt;=EOMONTH(K$4,0))*('Diário 1º PA'!$F$4:$F$2011))
+SUMPRODUCT(('Diário 2º PA'!$E$4:$E$1980='Analítico Cx.'!$B86)*('Diário 2º PA'!$B$4:$B$1980&gt;=K$4)*('Diário 2º PA'!$B$4:$B$1980&lt;=EOMONTH(K$4,0))*('Diário 2º PA'!$F$4:$F$1980))
+SUMPRODUCT(('Diário 3º PA'!$E$4:$E$2000='Analítico Cx.'!$B86)*('Diário 3º PA'!$B$4:$B$2000&gt;=K$4)*('Diário 3º PA'!$B$4:$B$2000&lt;=EOMONTH(K$4,0))*('Diário 3º PA'!$F$4:$F$2000))
+SUMPRODUCT(('Diário 4º PA'!$E$4:$E$2000='Analítico Cx.'!$B86)*('Diário 4º PA'!$B$4:$B$2000&gt;=K$4)*('Diário 4º PA'!$B$4:$B$2000&lt;=EOMONTH(K$4,0))*('Diário 4º PA'!$F$4:$F$2000))</f>
        <v>0</v>
      </c>
      <c r="L86" s="129">
        <f>SUMPRODUCT(('Diário 1º PA'!$E$4:$E$2011='Analítico Cx.'!$B86)*('Diário 1º PA'!$B$4:$B$2011&gt;=L$4)*('Diário 1º PA'!$B$4:$B$2011&lt;=EOMONTH(L$4,0))*('Diário 1º PA'!$F$4:$F$2011))
+SUMPRODUCT(('Diário 2º PA'!$E$4:$E$1980='Analítico Cx.'!$B86)*('Diário 2º PA'!$B$4:$B$1980&gt;=L$4)*('Diário 2º PA'!$B$4:$B$1980&lt;=EOMONTH(L$4,0))*('Diário 2º PA'!$F$4:$F$1980))
+SUMPRODUCT(('Diário 3º PA'!$E$4:$E$2000='Analítico Cx.'!$B86)*('Diário 3º PA'!$B$4:$B$2000&gt;=L$4)*('Diário 3º PA'!$B$4:$B$2000&lt;=EOMONTH(L$4,0))*('Diário 3º PA'!$F$4:$F$2000))
+SUMPRODUCT(('Diário 4º PA'!$E$4:$E$2000='Analítico Cx.'!$B86)*('Diário 4º PA'!$B$4:$B$2000&gt;=L$4)*('Diário 4º PA'!$B$4:$B$2000&lt;=EOMONTH(L$4,0))*('Diário 4º PA'!$F$4:$F$2000))</f>
        <v>0</v>
      </c>
      <c r="M86" s="129">
        <f>SUMPRODUCT(('Diário 1º PA'!$E$4:$E$2011='Analítico Cx.'!$B86)*('Diário 1º PA'!$B$4:$B$2011&gt;=M$4)*('Diário 1º PA'!$B$4:$B$2011&lt;=EOMONTH(M$4,0))*('Diário 1º PA'!$F$4:$F$2011))
+SUMPRODUCT(('Diário 2º PA'!$E$4:$E$1980='Analítico Cx.'!$B86)*('Diário 2º PA'!$B$4:$B$1980&gt;=M$4)*('Diário 2º PA'!$B$4:$B$1980&lt;=EOMONTH(M$4,0))*('Diário 2º PA'!$F$4:$F$1980))
+SUMPRODUCT(('Diário 3º PA'!$E$4:$E$2000='Analítico Cx.'!$B86)*('Diário 3º PA'!$B$4:$B$2000&gt;=M$4)*('Diário 3º PA'!$B$4:$B$2000&lt;=EOMONTH(M$4,0))*('Diário 3º PA'!$F$4:$F$2000))
+SUMPRODUCT(('Diário 4º PA'!$E$4:$E$2000='Analítico Cx.'!$B86)*('Diário 4º PA'!$B$4:$B$2000&gt;=M$4)*('Diário 4º PA'!$B$4:$B$2000&lt;=EOMONTH(M$4,0))*('Diário 4º PA'!$F$4:$F$2000))</f>
        <v>0</v>
      </c>
      <c r="N86" s="129">
        <f>SUMPRODUCT(('Diário 1º PA'!$E$4:$E$2011='Analítico Cx.'!$B86)*('Diário 1º PA'!$B$4:$B$2011&gt;=N$4)*('Diário 1º PA'!$B$4:$B$2011&lt;=EOMONTH(N$4,0))*('Diário 1º PA'!$F$4:$F$2011))
+SUMPRODUCT(('Diário 2º PA'!$E$4:$E$1980='Analítico Cx.'!$B86)*('Diário 2º PA'!$B$4:$B$1980&gt;=N$4)*('Diário 2º PA'!$B$4:$B$1980&lt;=EOMONTH(N$4,0))*('Diário 2º PA'!$F$4:$F$1980))
+SUMPRODUCT(('Diário 3º PA'!$E$4:$E$2000='Analítico Cx.'!$B86)*('Diário 3º PA'!$B$4:$B$2000&gt;=N$4)*('Diário 3º PA'!$B$4:$B$2000&lt;=EOMONTH(N$4,0))*('Diário 3º PA'!$F$4:$F$2000))
+SUMPRODUCT(('Diário 4º PA'!$E$4:$E$2000='Analítico Cx.'!$B86)*('Diário 4º PA'!$B$4:$B$2000&gt;=N$4)*('Diário 4º PA'!$B$4:$B$2000&lt;=EOMONTH(N$4,0))*('Diário 4º PA'!$F$4:$F$2000))</f>
        <v>0</v>
      </c>
      <c r="O86" s="179">
        <f t="shared" si="19"/>
        <v>285</v>
      </c>
      <c r="P86" s="180">
        <f t="shared" si="20"/>
        <v>2.8463448520265469E-5</v>
      </c>
      <c r="Q86" s="154"/>
      <c r="R86" s="154"/>
      <c r="S86" s="154"/>
      <c r="T86" s="154"/>
      <c r="U86" s="154"/>
      <c r="V86" s="154"/>
      <c r="W86" s="154"/>
      <c r="X86" s="154"/>
      <c r="Y86" s="154"/>
      <c r="Z86" s="154"/>
    </row>
    <row r="87" spans="1:26" ht="23.25" customHeight="1" x14ac:dyDescent="0.2">
      <c r="A87" s="199" t="s">
        <v>272</v>
      </c>
      <c r="B87" s="63" t="s">
        <v>273</v>
      </c>
      <c r="C87" s="129">
        <f>SUMPRODUCT(('Diário 1º PA'!$E$4:$E$2011='Analítico Cx.'!$B87)*('Diário 1º PA'!$B$4:$B$2011&gt;=C$4)*('Diário 1º PA'!$B$4:$B$2011&lt;=EOMONTH(C$4,0))*('Diário 1º PA'!$F$4:$F$2011))
+SUMPRODUCT(('Diário 2º PA'!$E$4:$E$1980='Analítico Cx.'!$B87)*('Diário 2º PA'!$B$4:$B$1980&gt;=C$4)*('Diário 2º PA'!$B$4:$B$1980&lt;=EOMONTH(C$4,0))*('Diário 2º PA'!$F$4:$F$1980))
+SUMPRODUCT(('Diário 3º PA'!$E$4:$E$2000='Analítico Cx.'!$B87)*('Diário 3º PA'!$B$4:$B$2000&gt;=C$4)*('Diário 3º PA'!$B$4:$B$2000&lt;=EOMONTH(C$4,0))*('Diário 3º PA'!$F$4:$F$2000))
+SUMPRODUCT(('Diário 4º PA'!$E$4:$E$2000='Analítico Cx.'!$B87)*('Diário 4º PA'!$B$4:$B$2000&gt;=C$4)*('Diário 4º PA'!$B$4:$B$2000&lt;=EOMONTH(C$4,0))*('Diário 4º PA'!$F$4:$F$2000))</f>
        <v>0</v>
      </c>
      <c r="D87" s="129">
        <f>SUMPRODUCT(('Diário 1º PA'!$E$4:$E$2011='Analítico Cx.'!$B87)*('Diário 1º PA'!$B$4:$B$2011&gt;=D$4)*('Diário 1º PA'!$B$4:$B$2011&lt;=EOMONTH(D$4,0))*('Diário 1º PA'!$F$4:$F$2011))
+SUMPRODUCT(('Diário 2º PA'!$E$4:$E$1980='Analítico Cx.'!$B87)*('Diário 2º PA'!$B$4:$B$1980&gt;=D$4)*('Diário 2º PA'!$B$4:$B$1980&lt;=EOMONTH(D$4,0))*('Diário 2º PA'!$F$4:$F$1980))
+SUMPRODUCT(('Diário 3º PA'!$E$4:$E$2000='Analítico Cx.'!$B87)*('Diário 3º PA'!$B$4:$B$2000&gt;=D$4)*('Diário 3º PA'!$B$4:$B$2000&lt;=EOMONTH(D$4,0))*('Diário 3º PA'!$F$4:$F$2000))
+SUMPRODUCT(('Diário 4º PA'!$E$4:$E$2000='Analítico Cx.'!$B87)*('Diário 4º PA'!$B$4:$B$2000&gt;=D$4)*('Diário 4º PA'!$B$4:$B$2000&lt;=EOMONTH(D$4,0))*('Diário 4º PA'!$F$4:$F$2000))</f>
        <v>0</v>
      </c>
      <c r="E87" s="129">
        <f>SUMPRODUCT(('Diário 1º PA'!$E$4:$E$2011='Analítico Cx.'!$B87)*('Diário 1º PA'!$B$4:$B$2011&gt;=E$4)*('Diário 1º PA'!$B$4:$B$2011&lt;=EOMONTH(E$4,0))*('Diário 1º PA'!$F$4:$F$2011))
+SUMPRODUCT(('Diário 2º PA'!$E$4:$E$1980='Analítico Cx.'!$B87)*('Diário 2º PA'!$B$4:$B$1980&gt;=E$4)*('Diário 2º PA'!$B$4:$B$1980&lt;=EOMONTH(E$4,0))*('Diário 2º PA'!$F$4:$F$1980))
+SUMPRODUCT(('Diário 3º PA'!$E$4:$E$2000='Analítico Cx.'!$B87)*('Diário 3º PA'!$B$4:$B$2000&gt;=E$4)*('Diário 3º PA'!$B$4:$B$2000&lt;=EOMONTH(E$4,0))*('Diário 3º PA'!$F$4:$F$2000))
+SUMPRODUCT(('Diário 4º PA'!$E$4:$E$2000='Analítico Cx.'!$B87)*('Diário 4º PA'!$B$4:$B$2000&gt;=E$4)*('Diário 4º PA'!$B$4:$B$2000&lt;=EOMONTH(E$4,0))*('Diário 4º PA'!$F$4:$F$2000))</f>
        <v>0</v>
      </c>
      <c r="F87" s="129">
        <f>SUMPRODUCT(('Diário 1º PA'!$E$4:$E$2011='Analítico Cx.'!$B87)*('Diário 1º PA'!$B$4:$B$2011&gt;=F$4)*('Diário 1º PA'!$B$4:$B$2011&lt;=EOMONTH(F$4,0))*('Diário 1º PA'!$F$4:$F$2011))
+SUMPRODUCT(('Diário 2º PA'!$E$4:$E$1980='Analítico Cx.'!$B87)*('Diário 2º PA'!$B$4:$B$1980&gt;=F$4)*('Diário 2º PA'!$B$4:$B$1980&lt;=EOMONTH(F$4,0))*('Diário 2º PA'!$F$4:$F$1980))
+SUMPRODUCT(('Diário 3º PA'!$E$4:$E$2000='Analítico Cx.'!$B87)*('Diário 3º PA'!$B$4:$B$2000&gt;=F$4)*('Diário 3º PA'!$B$4:$B$2000&lt;=EOMONTH(F$4,0))*('Diário 3º PA'!$F$4:$F$2000))
+SUMPRODUCT(('Diário 4º PA'!$E$4:$E$2000='Analítico Cx.'!$B87)*('Diário 4º PA'!$B$4:$B$2000&gt;=F$4)*('Diário 4º PA'!$B$4:$B$2000&lt;=EOMONTH(F$4,0))*('Diário 4º PA'!$F$4:$F$2000))</f>
        <v>0</v>
      </c>
      <c r="G87" s="129">
        <f>SUMPRODUCT(('Diário 1º PA'!$E$4:$E$2011='Analítico Cx.'!$B87)*('Diário 1º PA'!$B$4:$B$2011&gt;=G$4)*('Diário 1º PA'!$B$4:$B$2011&lt;=EOMONTH(G$4,0))*('Diário 1º PA'!$F$4:$F$2011))
+SUMPRODUCT(('Diário 2º PA'!$E$4:$E$1980='Analítico Cx.'!$B87)*('Diário 2º PA'!$B$4:$B$1980&gt;=G$4)*('Diário 2º PA'!$B$4:$B$1980&lt;=EOMONTH(G$4,0))*('Diário 2º PA'!$F$4:$F$1980))
+SUMPRODUCT(('Diário 3º PA'!$E$4:$E$2000='Analítico Cx.'!$B87)*('Diário 3º PA'!$B$4:$B$2000&gt;=G$4)*('Diário 3º PA'!$B$4:$B$2000&lt;=EOMONTH(G$4,0))*('Diário 3º PA'!$F$4:$F$2000))
+SUMPRODUCT(('Diário 4º PA'!$E$4:$E$2000='Analítico Cx.'!$B87)*('Diário 4º PA'!$B$4:$B$2000&gt;=G$4)*('Diário 4º PA'!$B$4:$B$2000&lt;=EOMONTH(G$4,0))*('Diário 4º PA'!$F$4:$F$2000))</f>
        <v>0</v>
      </c>
      <c r="H87" s="129">
        <f>SUMPRODUCT(('Diário 1º PA'!$E$4:$E$2011='Analítico Cx.'!$B87)*('Diário 1º PA'!$B$4:$B$2011&gt;=H$4)*('Diário 1º PA'!$B$4:$B$2011&lt;=EOMONTH(H$4,0))*('Diário 1º PA'!$F$4:$F$2011))
+SUMPRODUCT(('Diário 2º PA'!$E$4:$E$1980='Analítico Cx.'!$B87)*('Diário 2º PA'!$B$4:$B$1980&gt;=H$4)*('Diário 2º PA'!$B$4:$B$1980&lt;=EOMONTH(H$4,0))*('Diário 2º PA'!$F$4:$F$1980))
+SUMPRODUCT(('Diário 3º PA'!$E$4:$E$2000='Analítico Cx.'!$B87)*('Diário 3º PA'!$B$4:$B$2000&gt;=H$4)*('Diário 3º PA'!$B$4:$B$2000&lt;=EOMONTH(H$4,0))*('Diário 3º PA'!$F$4:$F$2000))
+SUMPRODUCT(('Diário 4º PA'!$E$4:$E$2000='Analítico Cx.'!$B87)*('Diário 4º PA'!$B$4:$B$2000&gt;=H$4)*('Diário 4º PA'!$B$4:$B$2000&lt;=EOMONTH(H$4,0))*('Diário 4º PA'!$F$4:$F$2000))</f>
        <v>0</v>
      </c>
      <c r="I87" s="129">
        <f>SUMPRODUCT(('Diário 1º PA'!$E$4:$E$2011='Analítico Cx.'!$B87)*('Diário 1º PA'!$B$4:$B$2011&gt;=I$4)*('Diário 1º PA'!$B$4:$B$2011&lt;=EOMONTH(I$4,0))*('Diário 1º PA'!$F$4:$F$2011))
+SUMPRODUCT(('Diário 2º PA'!$E$4:$E$1980='Analítico Cx.'!$B87)*('Diário 2º PA'!$B$4:$B$1980&gt;=I$4)*('Diário 2º PA'!$B$4:$B$1980&lt;=EOMONTH(I$4,0))*('Diário 2º PA'!$F$4:$F$1980))
+SUMPRODUCT(('Diário 3º PA'!$E$4:$E$2000='Analítico Cx.'!$B87)*('Diário 3º PA'!$B$4:$B$2000&gt;=I$4)*('Diário 3º PA'!$B$4:$B$2000&lt;=EOMONTH(I$4,0))*('Diário 3º PA'!$F$4:$F$2000))
+SUMPRODUCT(('Diário 4º PA'!$E$4:$E$2000='Analítico Cx.'!$B87)*('Diário 4º PA'!$B$4:$B$2000&gt;=I$4)*('Diário 4º PA'!$B$4:$B$2000&lt;=EOMONTH(I$4,0))*('Diário 4º PA'!$F$4:$F$2000))</f>
        <v>0</v>
      </c>
      <c r="J87" s="129">
        <f>SUMPRODUCT(('Diário 1º PA'!$E$4:$E$2011='Analítico Cx.'!$B87)*('Diário 1º PA'!$B$4:$B$2011&gt;=J$4)*('Diário 1º PA'!$B$4:$B$2011&lt;=EOMONTH(J$4,0))*('Diário 1º PA'!$F$4:$F$2011))
+SUMPRODUCT(('Diário 2º PA'!$E$4:$E$1980='Analítico Cx.'!$B87)*('Diário 2º PA'!$B$4:$B$1980&gt;=J$4)*('Diário 2º PA'!$B$4:$B$1980&lt;=EOMONTH(J$4,0))*('Diário 2º PA'!$F$4:$F$1980))
+SUMPRODUCT(('Diário 3º PA'!$E$4:$E$2000='Analítico Cx.'!$B87)*('Diário 3º PA'!$B$4:$B$2000&gt;=J$4)*('Diário 3º PA'!$B$4:$B$2000&lt;=EOMONTH(J$4,0))*('Diário 3º PA'!$F$4:$F$2000))
+SUMPRODUCT(('Diário 4º PA'!$E$4:$E$2000='Analítico Cx.'!$B87)*('Diário 4º PA'!$B$4:$B$2000&gt;=J$4)*('Diário 4º PA'!$B$4:$B$2000&lt;=EOMONTH(J$4,0))*('Diário 4º PA'!$F$4:$F$2000))</f>
        <v>0</v>
      </c>
      <c r="K87" s="129">
        <f>SUMPRODUCT(('Diário 1º PA'!$E$4:$E$2011='Analítico Cx.'!$B87)*('Diário 1º PA'!$B$4:$B$2011&gt;=K$4)*('Diário 1º PA'!$B$4:$B$2011&lt;=EOMONTH(K$4,0))*('Diário 1º PA'!$F$4:$F$2011))
+SUMPRODUCT(('Diário 2º PA'!$E$4:$E$1980='Analítico Cx.'!$B87)*('Diário 2º PA'!$B$4:$B$1980&gt;=K$4)*('Diário 2º PA'!$B$4:$B$1980&lt;=EOMONTH(K$4,0))*('Diário 2º PA'!$F$4:$F$1980))
+SUMPRODUCT(('Diário 3º PA'!$E$4:$E$2000='Analítico Cx.'!$B87)*('Diário 3º PA'!$B$4:$B$2000&gt;=K$4)*('Diário 3º PA'!$B$4:$B$2000&lt;=EOMONTH(K$4,0))*('Diário 3º PA'!$F$4:$F$2000))
+SUMPRODUCT(('Diário 4º PA'!$E$4:$E$2000='Analítico Cx.'!$B87)*('Diário 4º PA'!$B$4:$B$2000&gt;=K$4)*('Diário 4º PA'!$B$4:$B$2000&lt;=EOMONTH(K$4,0))*('Diário 4º PA'!$F$4:$F$2000))</f>
        <v>0</v>
      </c>
      <c r="L87" s="129">
        <f>SUMPRODUCT(('Diário 1º PA'!$E$4:$E$2011='Analítico Cx.'!$B87)*('Diário 1º PA'!$B$4:$B$2011&gt;=L$4)*('Diário 1º PA'!$B$4:$B$2011&lt;=EOMONTH(L$4,0))*('Diário 1º PA'!$F$4:$F$2011))
+SUMPRODUCT(('Diário 2º PA'!$E$4:$E$1980='Analítico Cx.'!$B87)*('Diário 2º PA'!$B$4:$B$1980&gt;=L$4)*('Diário 2º PA'!$B$4:$B$1980&lt;=EOMONTH(L$4,0))*('Diário 2º PA'!$F$4:$F$1980))
+SUMPRODUCT(('Diário 3º PA'!$E$4:$E$2000='Analítico Cx.'!$B87)*('Diário 3º PA'!$B$4:$B$2000&gt;=L$4)*('Diário 3º PA'!$B$4:$B$2000&lt;=EOMONTH(L$4,0))*('Diário 3º PA'!$F$4:$F$2000))
+SUMPRODUCT(('Diário 4º PA'!$E$4:$E$2000='Analítico Cx.'!$B87)*('Diário 4º PA'!$B$4:$B$2000&gt;=L$4)*('Diário 4º PA'!$B$4:$B$2000&lt;=EOMONTH(L$4,0))*('Diário 4º PA'!$F$4:$F$2000))</f>
        <v>0</v>
      </c>
      <c r="M87" s="129">
        <f>SUMPRODUCT(('Diário 1º PA'!$E$4:$E$2011='Analítico Cx.'!$B87)*('Diário 1º PA'!$B$4:$B$2011&gt;=M$4)*('Diário 1º PA'!$B$4:$B$2011&lt;=EOMONTH(M$4,0))*('Diário 1º PA'!$F$4:$F$2011))
+SUMPRODUCT(('Diário 2º PA'!$E$4:$E$1980='Analítico Cx.'!$B87)*('Diário 2º PA'!$B$4:$B$1980&gt;=M$4)*('Diário 2º PA'!$B$4:$B$1980&lt;=EOMONTH(M$4,0))*('Diário 2º PA'!$F$4:$F$1980))
+SUMPRODUCT(('Diário 3º PA'!$E$4:$E$2000='Analítico Cx.'!$B87)*('Diário 3º PA'!$B$4:$B$2000&gt;=M$4)*('Diário 3º PA'!$B$4:$B$2000&lt;=EOMONTH(M$4,0))*('Diário 3º PA'!$F$4:$F$2000))
+SUMPRODUCT(('Diário 4º PA'!$E$4:$E$2000='Analítico Cx.'!$B87)*('Diário 4º PA'!$B$4:$B$2000&gt;=M$4)*('Diário 4º PA'!$B$4:$B$2000&lt;=EOMONTH(M$4,0))*('Diário 4º PA'!$F$4:$F$2000))</f>
        <v>0</v>
      </c>
      <c r="N87" s="129">
        <f>SUMPRODUCT(('Diário 1º PA'!$E$4:$E$2011='Analítico Cx.'!$B87)*('Diário 1º PA'!$B$4:$B$2011&gt;=N$4)*('Diário 1º PA'!$B$4:$B$2011&lt;=EOMONTH(N$4,0))*('Diário 1º PA'!$F$4:$F$2011))
+SUMPRODUCT(('Diário 2º PA'!$E$4:$E$1980='Analítico Cx.'!$B87)*('Diário 2º PA'!$B$4:$B$1980&gt;=N$4)*('Diário 2º PA'!$B$4:$B$1980&lt;=EOMONTH(N$4,0))*('Diário 2º PA'!$F$4:$F$1980))
+SUMPRODUCT(('Diário 3º PA'!$E$4:$E$2000='Analítico Cx.'!$B87)*('Diário 3º PA'!$B$4:$B$2000&gt;=N$4)*('Diário 3º PA'!$B$4:$B$2000&lt;=EOMONTH(N$4,0))*('Diário 3º PA'!$F$4:$F$2000))
+SUMPRODUCT(('Diário 4º PA'!$E$4:$E$2000='Analítico Cx.'!$B87)*('Diário 4º PA'!$B$4:$B$2000&gt;=N$4)*('Diário 4º PA'!$B$4:$B$2000&lt;=EOMONTH(N$4,0))*('Diário 4º PA'!$F$4:$F$2000))</f>
        <v>0</v>
      </c>
      <c r="O87" s="179">
        <f t="shared" si="19"/>
        <v>0</v>
      </c>
      <c r="P87" s="180">
        <f t="shared" si="20"/>
        <v>0</v>
      </c>
      <c r="Q87" s="154"/>
      <c r="R87" s="154"/>
      <c r="S87" s="154"/>
      <c r="T87" s="154"/>
      <c r="U87" s="154"/>
      <c r="V87" s="154"/>
      <c r="W87" s="154"/>
      <c r="X87" s="154"/>
      <c r="Y87" s="154"/>
      <c r="Z87" s="154"/>
    </row>
    <row r="88" spans="1:26" ht="23.25" customHeight="1" x14ac:dyDescent="0.2">
      <c r="A88" s="199" t="s">
        <v>274</v>
      </c>
      <c r="B88" s="63" t="s">
        <v>275</v>
      </c>
      <c r="C88" s="129">
        <f>SUMPRODUCT(('Diário 1º PA'!$E$4:$E$2011='Analítico Cx.'!$B88)*('Diário 1º PA'!$B$4:$B$2011&gt;=C$4)*('Diário 1º PA'!$B$4:$B$2011&lt;=EOMONTH(C$4,0))*('Diário 1º PA'!$F$4:$F$2011))
+SUMPRODUCT(('Diário 2º PA'!$E$4:$E$1980='Analítico Cx.'!$B88)*('Diário 2º PA'!$B$4:$B$1980&gt;=C$4)*('Diário 2º PA'!$B$4:$B$1980&lt;=EOMONTH(C$4,0))*('Diário 2º PA'!$F$4:$F$1980))
+SUMPRODUCT(('Diário 3º PA'!$E$4:$E$2000='Analítico Cx.'!$B88)*('Diário 3º PA'!$B$4:$B$2000&gt;=C$4)*('Diário 3º PA'!$B$4:$B$2000&lt;=EOMONTH(C$4,0))*('Diário 3º PA'!$F$4:$F$2000))
+SUMPRODUCT(('Diário 4º PA'!$E$4:$E$2000='Analítico Cx.'!$B88)*('Diário 4º PA'!$B$4:$B$2000&gt;=C$4)*('Diário 4º PA'!$B$4:$B$2000&lt;=EOMONTH(C$4,0))*('Diário 4º PA'!$F$4:$F$2000))</f>
        <v>0</v>
      </c>
      <c r="D88" s="129">
        <f>SUMPRODUCT(('Diário 1º PA'!$E$4:$E$2011='Analítico Cx.'!$B88)*('Diário 1º PA'!$B$4:$B$2011&gt;=D$4)*('Diário 1º PA'!$B$4:$B$2011&lt;=EOMONTH(D$4,0))*('Diário 1º PA'!$F$4:$F$2011))
+SUMPRODUCT(('Diário 2º PA'!$E$4:$E$1980='Analítico Cx.'!$B88)*('Diário 2º PA'!$B$4:$B$1980&gt;=D$4)*('Diário 2º PA'!$B$4:$B$1980&lt;=EOMONTH(D$4,0))*('Diário 2º PA'!$F$4:$F$1980))
+SUMPRODUCT(('Diário 3º PA'!$E$4:$E$2000='Analítico Cx.'!$B88)*('Diário 3º PA'!$B$4:$B$2000&gt;=D$4)*('Diário 3º PA'!$B$4:$B$2000&lt;=EOMONTH(D$4,0))*('Diário 3º PA'!$F$4:$F$2000))
+SUMPRODUCT(('Diário 4º PA'!$E$4:$E$2000='Analítico Cx.'!$B88)*('Diário 4º PA'!$B$4:$B$2000&gt;=D$4)*('Diário 4º PA'!$B$4:$B$2000&lt;=EOMONTH(D$4,0))*('Diário 4º PA'!$F$4:$F$2000))</f>
        <v>0</v>
      </c>
      <c r="E88" s="129">
        <f>SUMPRODUCT(('Diário 1º PA'!$E$4:$E$2011='Analítico Cx.'!$B88)*('Diário 1º PA'!$B$4:$B$2011&gt;=E$4)*('Diário 1º PA'!$B$4:$B$2011&lt;=EOMONTH(E$4,0))*('Diário 1º PA'!$F$4:$F$2011))
+SUMPRODUCT(('Diário 2º PA'!$E$4:$E$1980='Analítico Cx.'!$B88)*('Diário 2º PA'!$B$4:$B$1980&gt;=E$4)*('Diário 2º PA'!$B$4:$B$1980&lt;=EOMONTH(E$4,0))*('Diário 2º PA'!$F$4:$F$1980))
+SUMPRODUCT(('Diário 3º PA'!$E$4:$E$2000='Analítico Cx.'!$B88)*('Diário 3º PA'!$B$4:$B$2000&gt;=E$4)*('Diário 3º PA'!$B$4:$B$2000&lt;=EOMONTH(E$4,0))*('Diário 3º PA'!$F$4:$F$2000))
+SUMPRODUCT(('Diário 4º PA'!$E$4:$E$2000='Analítico Cx.'!$B88)*('Diário 4º PA'!$B$4:$B$2000&gt;=E$4)*('Diário 4º PA'!$B$4:$B$2000&lt;=EOMONTH(E$4,0))*('Diário 4º PA'!$F$4:$F$2000))</f>
        <v>0</v>
      </c>
      <c r="F88" s="129">
        <f>SUMPRODUCT(('Diário 1º PA'!$E$4:$E$2011='Analítico Cx.'!$B88)*('Diário 1º PA'!$B$4:$B$2011&gt;=F$4)*('Diário 1º PA'!$B$4:$B$2011&lt;=EOMONTH(F$4,0))*('Diário 1º PA'!$F$4:$F$2011))
+SUMPRODUCT(('Diário 2º PA'!$E$4:$E$1980='Analítico Cx.'!$B88)*('Diário 2º PA'!$B$4:$B$1980&gt;=F$4)*('Diário 2º PA'!$B$4:$B$1980&lt;=EOMONTH(F$4,0))*('Diário 2º PA'!$F$4:$F$1980))
+SUMPRODUCT(('Diário 3º PA'!$E$4:$E$2000='Analítico Cx.'!$B88)*('Diário 3º PA'!$B$4:$B$2000&gt;=F$4)*('Diário 3º PA'!$B$4:$B$2000&lt;=EOMONTH(F$4,0))*('Diário 3º PA'!$F$4:$F$2000))
+SUMPRODUCT(('Diário 4º PA'!$E$4:$E$2000='Analítico Cx.'!$B88)*('Diário 4º PA'!$B$4:$B$2000&gt;=F$4)*('Diário 4º PA'!$B$4:$B$2000&lt;=EOMONTH(F$4,0))*('Diário 4º PA'!$F$4:$F$2000))</f>
        <v>0</v>
      </c>
      <c r="G88" s="129">
        <f>SUMPRODUCT(('Diário 1º PA'!$E$4:$E$2011='Analítico Cx.'!$B88)*('Diário 1º PA'!$B$4:$B$2011&gt;=G$4)*('Diário 1º PA'!$B$4:$B$2011&lt;=EOMONTH(G$4,0))*('Diário 1º PA'!$F$4:$F$2011))
+SUMPRODUCT(('Diário 2º PA'!$E$4:$E$1980='Analítico Cx.'!$B88)*('Diário 2º PA'!$B$4:$B$1980&gt;=G$4)*('Diário 2º PA'!$B$4:$B$1980&lt;=EOMONTH(G$4,0))*('Diário 2º PA'!$F$4:$F$1980))
+SUMPRODUCT(('Diário 3º PA'!$E$4:$E$2000='Analítico Cx.'!$B88)*('Diário 3º PA'!$B$4:$B$2000&gt;=G$4)*('Diário 3º PA'!$B$4:$B$2000&lt;=EOMONTH(G$4,0))*('Diário 3º PA'!$F$4:$F$2000))
+SUMPRODUCT(('Diário 4º PA'!$E$4:$E$2000='Analítico Cx.'!$B88)*('Diário 4º PA'!$B$4:$B$2000&gt;=G$4)*('Diário 4º PA'!$B$4:$B$2000&lt;=EOMONTH(G$4,0))*('Diário 4º PA'!$F$4:$F$2000))</f>
        <v>0</v>
      </c>
      <c r="H88" s="129">
        <f>SUMPRODUCT(('Diário 1º PA'!$E$4:$E$2011='Analítico Cx.'!$B88)*('Diário 1º PA'!$B$4:$B$2011&gt;=H$4)*('Diário 1º PA'!$B$4:$B$2011&lt;=EOMONTH(H$4,0))*('Diário 1º PA'!$F$4:$F$2011))
+SUMPRODUCT(('Diário 2º PA'!$E$4:$E$1980='Analítico Cx.'!$B88)*('Diário 2º PA'!$B$4:$B$1980&gt;=H$4)*('Diário 2º PA'!$B$4:$B$1980&lt;=EOMONTH(H$4,0))*('Diário 2º PA'!$F$4:$F$1980))
+SUMPRODUCT(('Diário 3º PA'!$E$4:$E$2000='Analítico Cx.'!$B88)*('Diário 3º PA'!$B$4:$B$2000&gt;=H$4)*('Diário 3º PA'!$B$4:$B$2000&lt;=EOMONTH(H$4,0))*('Diário 3º PA'!$F$4:$F$2000))
+SUMPRODUCT(('Diário 4º PA'!$E$4:$E$2000='Analítico Cx.'!$B88)*('Diário 4º PA'!$B$4:$B$2000&gt;=H$4)*('Diário 4º PA'!$B$4:$B$2000&lt;=EOMONTH(H$4,0))*('Diário 4º PA'!$F$4:$F$2000))</f>
        <v>0</v>
      </c>
      <c r="I88" s="129">
        <f>SUMPRODUCT(('Diário 1º PA'!$E$4:$E$2011='Analítico Cx.'!$B88)*('Diário 1º PA'!$B$4:$B$2011&gt;=I$4)*('Diário 1º PA'!$B$4:$B$2011&lt;=EOMONTH(I$4,0))*('Diário 1º PA'!$F$4:$F$2011))
+SUMPRODUCT(('Diário 2º PA'!$E$4:$E$1980='Analítico Cx.'!$B88)*('Diário 2º PA'!$B$4:$B$1980&gt;=I$4)*('Diário 2º PA'!$B$4:$B$1980&lt;=EOMONTH(I$4,0))*('Diário 2º PA'!$F$4:$F$1980))
+SUMPRODUCT(('Diário 3º PA'!$E$4:$E$2000='Analítico Cx.'!$B88)*('Diário 3º PA'!$B$4:$B$2000&gt;=I$4)*('Diário 3º PA'!$B$4:$B$2000&lt;=EOMONTH(I$4,0))*('Diário 3º PA'!$F$4:$F$2000))
+SUMPRODUCT(('Diário 4º PA'!$E$4:$E$2000='Analítico Cx.'!$B88)*('Diário 4º PA'!$B$4:$B$2000&gt;=I$4)*('Diário 4º PA'!$B$4:$B$2000&lt;=EOMONTH(I$4,0))*('Diário 4º PA'!$F$4:$F$2000))</f>
        <v>0</v>
      </c>
      <c r="J88" s="129">
        <f>SUMPRODUCT(('Diário 1º PA'!$E$4:$E$2011='Analítico Cx.'!$B88)*('Diário 1º PA'!$B$4:$B$2011&gt;=J$4)*('Diário 1º PA'!$B$4:$B$2011&lt;=EOMONTH(J$4,0))*('Diário 1º PA'!$F$4:$F$2011))
+SUMPRODUCT(('Diário 2º PA'!$E$4:$E$1980='Analítico Cx.'!$B88)*('Diário 2º PA'!$B$4:$B$1980&gt;=J$4)*('Diário 2º PA'!$B$4:$B$1980&lt;=EOMONTH(J$4,0))*('Diário 2º PA'!$F$4:$F$1980))
+SUMPRODUCT(('Diário 3º PA'!$E$4:$E$2000='Analítico Cx.'!$B88)*('Diário 3º PA'!$B$4:$B$2000&gt;=J$4)*('Diário 3º PA'!$B$4:$B$2000&lt;=EOMONTH(J$4,0))*('Diário 3º PA'!$F$4:$F$2000))
+SUMPRODUCT(('Diário 4º PA'!$E$4:$E$2000='Analítico Cx.'!$B88)*('Diário 4º PA'!$B$4:$B$2000&gt;=J$4)*('Diário 4º PA'!$B$4:$B$2000&lt;=EOMONTH(J$4,0))*('Diário 4º PA'!$F$4:$F$2000))</f>
        <v>0</v>
      </c>
      <c r="K88" s="129">
        <f>SUMPRODUCT(('Diário 1º PA'!$E$4:$E$2011='Analítico Cx.'!$B88)*('Diário 1º PA'!$B$4:$B$2011&gt;=K$4)*('Diário 1º PA'!$B$4:$B$2011&lt;=EOMONTH(K$4,0))*('Diário 1º PA'!$F$4:$F$2011))
+SUMPRODUCT(('Diário 2º PA'!$E$4:$E$1980='Analítico Cx.'!$B88)*('Diário 2º PA'!$B$4:$B$1980&gt;=K$4)*('Diário 2º PA'!$B$4:$B$1980&lt;=EOMONTH(K$4,0))*('Diário 2º PA'!$F$4:$F$1980))
+SUMPRODUCT(('Diário 3º PA'!$E$4:$E$2000='Analítico Cx.'!$B88)*('Diário 3º PA'!$B$4:$B$2000&gt;=K$4)*('Diário 3º PA'!$B$4:$B$2000&lt;=EOMONTH(K$4,0))*('Diário 3º PA'!$F$4:$F$2000))
+SUMPRODUCT(('Diário 4º PA'!$E$4:$E$2000='Analítico Cx.'!$B88)*('Diário 4º PA'!$B$4:$B$2000&gt;=K$4)*('Diário 4º PA'!$B$4:$B$2000&lt;=EOMONTH(K$4,0))*('Diário 4º PA'!$F$4:$F$2000))</f>
        <v>0</v>
      </c>
      <c r="L88" s="129">
        <f>SUMPRODUCT(('Diário 1º PA'!$E$4:$E$2011='Analítico Cx.'!$B88)*('Diário 1º PA'!$B$4:$B$2011&gt;=L$4)*('Diário 1º PA'!$B$4:$B$2011&lt;=EOMONTH(L$4,0))*('Diário 1º PA'!$F$4:$F$2011))
+SUMPRODUCT(('Diário 2º PA'!$E$4:$E$1980='Analítico Cx.'!$B88)*('Diário 2º PA'!$B$4:$B$1980&gt;=L$4)*('Diário 2º PA'!$B$4:$B$1980&lt;=EOMONTH(L$4,0))*('Diário 2º PA'!$F$4:$F$1980))
+SUMPRODUCT(('Diário 3º PA'!$E$4:$E$2000='Analítico Cx.'!$B88)*('Diário 3º PA'!$B$4:$B$2000&gt;=L$4)*('Diário 3º PA'!$B$4:$B$2000&lt;=EOMONTH(L$4,0))*('Diário 3º PA'!$F$4:$F$2000))
+SUMPRODUCT(('Diário 4º PA'!$E$4:$E$2000='Analítico Cx.'!$B88)*('Diário 4º PA'!$B$4:$B$2000&gt;=L$4)*('Diário 4º PA'!$B$4:$B$2000&lt;=EOMONTH(L$4,0))*('Diário 4º PA'!$F$4:$F$2000))</f>
        <v>0</v>
      </c>
      <c r="M88" s="129">
        <f>SUMPRODUCT(('Diário 1º PA'!$E$4:$E$2011='Analítico Cx.'!$B88)*('Diário 1º PA'!$B$4:$B$2011&gt;=M$4)*('Diário 1º PA'!$B$4:$B$2011&lt;=EOMONTH(M$4,0))*('Diário 1º PA'!$F$4:$F$2011))
+SUMPRODUCT(('Diário 2º PA'!$E$4:$E$1980='Analítico Cx.'!$B88)*('Diário 2º PA'!$B$4:$B$1980&gt;=M$4)*('Diário 2º PA'!$B$4:$B$1980&lt;=EOMONTH(M$4,0))*('Diário 2º PA'!$F$4:$F$1980))
+SUMPRODUCT(('Diário 3º PA'!$E$4:$E$2000='Analítico Cx.'!$B88)*('Diário 3º PA'!$B$4:$B$2000&gt;=M$4)*('Diário 3º PA'!$B$4:$B$2000&lt;=EOMONTH(M$4,0))*('Diário 3º PA'!$F$4:$F$2000))
+SUMPRODUCT(('Diário 4º PA'!$E$4:$E$2000='Analítico Cx.'!$B88)*('Diário 4º PA'!$B$4:$B$2000&gt;=M$4)*('Diário 4º PA'!$B$4:$B$2000&lt;=EOMONTH(M$4,0))*('Diário 4º PA'!$F$4:$F$2000))</f>
        <v>0</v>
      </c>
      <c r="N88" s="129">
        <f>SUMPRODUCT(('Diário 1º PA'!$E$4:$E$2011='Analítico Cx.'!$B88)*('Diário 1º PA'!$B$4:$B$2011&gt;=N$4)*('Diário 1º PA'!$B$4:$B$2011&lt;=EOMONTH(N$4,0))*('Diário 1º PA'!$F$4:$F$2011))
+SUMPRODUCT(('Diário 2º PA'!$E$4:$E$1980='Analítico Cx.'!$B88)*('Diário 2º PA'!$B$4:$B$1980&gt;=N$4)*('Diário 2º PA'!$B$4:$B$1980&lt;=EOMONTH(N$4,0))*('Diário 2º PA'!$F$4:$F$1980))
+SUMPRODUCT(('Diário 3º PA'!$E$4:$E$2000='Analítico Cx.'!$B88)*('Diário 3º PA'!$B$4:$B$2000&gt;=N$4)*('Diário 3º PA'!$B$4:$B$2000&lt;=EOMONTH(N$4,0))*('Diário 3º PA'!$F$4:$F$2000))
+SUMPRODUCT(('Diário 4º PA'!$E$4:$E$2000='Analítico Cx.'!$B88)*('Diário 4º PA'!$B$4:$B$2000&gt;=N$4)*('Diário 4º PA'!$B$4:$B$2000&lt;=EOMONTH(N$4,0))*('Diário 4º PA'!$F$4:$F$2000))</f>
        <v>0</v>
      </c>
      <c r="O88" s="179">
        <f t="shared" si="19"/>
        <v>0</v>
      </c>
      <c r="P88" s="180">
        <f t="shared" si="20"/>
        <v>0</v>
      </c>
      <c r="Q88" s="154"/>
      <c r="R88" s="154"/>
      <c r="S88" s="154"/>
      <c r="T88" s="154"/>
      <c r="U88" s="154"/>
      <c r="V88" s="154"/>
      <c r="W88" s="154"/>
      <c r="X88" s="154"/>
      <c r="Y88" s="154"/>
      <c r="Z88" s="154"/>
    </row>
    <row r="89" spans="1:26" ht="23.25" customHeight="1" x14ac:dyDescent="0.2">
      <c r="A89" s="199" t="s">
        <v>276</v>
      </c>
      <c r="B89" s="63" t="s">
        <v>277</v>
      </c>
      <c r="C89" s="129">
        <f>SUMPRODUCT(('Diário 1º PA'!$E$4:$E$2011='Analítico Cx.'!$B89)*('Diário 1º PA'!$B$4:$B$2011&gt;=C$4)*('Diário 1º PA'!$B$4:$B$2011&lt;=EOMONTH(C$4,0))*('Diário 1º PA'!$F$4:$F$2011))
+SUMPRODUCT(('Diário 2º PA'!$E$4:$E$1980='Analítico Cx.'!$B89)*('Diário 2º PA'!$B$4:$B$1980&gt;=C$4)*('Diário 2º PA'!$B$4:$B$1980&lt;=EOMONTH(C$4,0))*('Diário 2º PA'!$F$4:$F$1980))
+SUMPRODUCT(('Diário 3º PA'!$E$4:$E$2000='Analítico Cx.'!$B89)*('Diário 3º PA'!$B$4:$B$2000&gt;=C$4)*('Diário 3º PA'!$B$4:$B$2000&lt;=EOMONTH(C$4,0))*('Diário 3º PA'!$F$4:$F$2000))
+SUMPRODUCT(('Diário 4º PA'!$E$4:$E$2000='Analítico Cx.'!$B89)*('Diário 4º PA'!$B$4:$B$2000&gt;=C$4)*('Diário 4º PA'!$B$4:$B$2000&lt;=EOMONTH(C$4,0))*('Diário 4º PA'!$F$4:$F$2000))</f>
        <v>0</v>
      </c>
      <c r="D89" s="129">
        <f>SUMPRODUCT(('Diário 1º PA'!$E$4:$E$2011='Analítico Cx.'!$B89)*('Diário 1º PA'!$B$4:$B$2011&gt;=D$4)*('Diário 1º PA'!$B$4:$B$2011&lt;=EOMONTH(D$4,0))*('Diário 1º PA'!$F$4:$F$2011))
+SUMPRODUCT(('Diário 2º PA'!$E$4:$E$1980='Analítico Cx.'!$B89)*('Diário 2º PA'!$B$4:$B$1980&gt;=D$4)*('Diário 2º PA'!$B$4:$B$1980&lt;=EOMONTH(D$4,0))*('Diário 2º PA'!$F$4:$F$1980))
+SUMPRODUCT(('Diário 3º PA'!$E$4:$E$2000='Analítico Cx.'!$B89)*('Diário 3º PA'!$B$4:$B$2000&gt;=D$4)*('Diário 3º PA'!$B$4:$B$2000&lt;=EOMONTH(D$4,0))*('Diário 3º PA'!$F$4:$F$2000))
+SUMPRODUCT(('Diário 4º PA'!$E$4:$E$2000='Analítico Cx.'!$B89)*('Diário 4º PA'!$B$4:$B$2000&gt;=D$4)*('Diário 4º PA'!$B$4:$B$2000&lt;=EOMONTH(D$4,0))*('Diário 4º PA'!$F$4:$F$2000))</f>
        <v>0</v>
      </c>
      <c r="E89" s="129">
        <f>SUMPRODUCT(('Diário 1º PA'!$E$4:$E$2011='Analítico Cx.'!$B89)*('Diário 1º PA'!$B$4:$B$2011&gt;=E$4)*('Diário 1º PA'!$B$4:$B$2011&lt;=EOMONTH(E$4,0))*('Diário 1º PA'!$F$4:$F$2011))
+SUMPRODUCT(('Diário 2º PA'!$E$4:$E$1980='Analítico Cx.'!$B89)*('Diário 2º PA'!$B$4:$B$1980&gt;=E$4)*('Diário 2º PA'!$B$4:$B$1980&lt;=EOMONTH(E$4,0))*('Diário 2º PA'!$F$4:$F$1980))
+SUMPRODUCT(('Diário 3º PA'!$E$4:$E$2000='Analítico Cx.'!$B89)*('Diário 3º PA'!$B$4:$B$2000&gt;=E$4)*('Diário 3º PA'!$B$4:$B$2000&lt;=EOMONTH(E$4,0))*('Diário 3º PA'!$F$4:$F$2000))
+SUMPRODUCT(('Diário 4º PA'!$E$4:$E$2000='Analítico Cx.'!$B89)*('Diário 4º PA'!$B$4:$B$2000&gt;=E$4)*('Diário 4º PA'!$B$4:$B$2000&lt;=EOMONTH(E$4,0))*('Diário 4º PA'!$F$4:$F$2000))</f>
        <v>0</v>
      </c>
      <c r="F89" s="129">
        <f>SUMPRODUCT(('Diário 1º PA'!$E$4:$E$2011='Analítico Cx.'!$B89)*('Diário 1º PA'!$B$4:$B$2011&gt;=F$4)*('Diário 1º PA'!$B$4:$B$2011&lt;=EOMONTH(F$4,0))*('Diário 1º PA'!$F$4:$F$2011))
+SUMPRODUCT(('Diário 2º PA'!$E$4:$E$1980='Analítico Cx.'!$B89)*('Diário 2º PA'!$B$4:$B$1980&gt;=F$4)*('Diário 2º PA'!$B$4:$B$1980&lt;=EOMONTH(F$4,0))*('Diário 2º PA'!$F$4:$F$1980))
+SUMPRODUCT(('Diário 3º PA'!$E$4:$E$2000='Analítico Cx.'!$B89)*('Diário 3º PA'!$B$4:$B$2000&gt;=F$4)*('Diário 3º PA'!$B$4:$B$2000&lt;=EOMONTH(F$4,0))*('Diário 3º PA'!$F$4:$F$2000))
+SUMPRODUCT(('Diário 4º PA'!$E$4:$E$2000='Analítico Cx.'!$B89)*('Diário 4º PA'!$B$4:$B$2000&gt;=F$4)*('Diário 4º PA'!$B$4:$B$2000&lt;=EOMONTH(F$4,0))*('Diário 4º PA'!$F$4:$F$2000))</f>
        <v>0</v>
      </c>
      <c r="G89" s="129">
        <f>SUMPRODUCT(('Diário 1º PA'!$E$4:$E$2011='Analítico Cx.'!$B89)*('Diário 1º PA'!$B$4:$B$2011&gt;=G$4)*('Diário 1º PA'!$B$4:$B$2011&lt;=EOMONTH(G$4,0))*('Diário 1º PA'!$F$4:$F$2011))
+SUMPRODUCT(('Diário 2º PA'!$E$4:$E$1980='Analítico Cx.'!$B89)*('Diário 2º PA'!$B$4:$B$1980&gt;=G$4)*('Diário 2º PA'!$B$4:$B$1980&lt;=EOMONTH(G$4,0))*('Diário 2º PA'!$F$4:$F$1980))
+SUMPRODUCT(('Diário 3º PA'!$E$4:$E$2000='Analítico Cx.'!$B89)*('Diário 3º PA'!$B$4:$B$2000&gt;=G$4)*('Diário 3º PA'!$B$4:$B$2000&lt;=EOMONTH(G$4,0))*('Diário 3º PA'!$F$4:$F$2000))
+SUMPRODUCT(('Diário 4º PA'!$E$4:$E$2000='Analítico Cx.'!$B89)*('Diário 4º PA'!$B$4:$B$2000&gt;=G$4)*('Diário 4º PA'!$B$4:$B$2000&lt;=EOMONTH(G$4,0))*('Diário 4º PA'!$F$4:$F$2000))</f>
        <v>0</v>
      </c>
      <c r="H89" s="129">
        <f>SUMPRODUCT(('Diário 1º PA'!$E$4:$E$2011='Analítico Cx.'!$B89)*('Diário 1º PA'!$B$4:$B$2011&gt;=H$4)*('Diário 1º PA'!$B$4:$B$2011&lt;=EOMONTH(H$4,0))*('Diário 1º PA'!$F$4:$F$2011))
+SUMPRODUCT(('Diário 2º PA'!$E$4:$E$1980='Analítico Cx.'!$B89)*('Diário 2º PA'!$B$4:$B$1980&gt;=H$4)*('Diário 2º PA'!$B$4:$B$1980&lt;=EOMONTH(H$4,0))*('Diário 2º PA'!$F$4:$F$1980))
+SUMPRODUCT(('Diário 3º PA'!$E$4:$E$2000='Analítico Cx.'!$B89)*('Diário 3º PA'!$B$4:$B$2000&gt;=H$4)*('Diário 3º PA'!$B$4:$B$2000&lt;=EOMONTH(H$4,0))*('Diário 3º PA'!$F$4:$F$2000))
+SUMPRODUCT(('Diário 4º PA'!$E$4:$E$2000='Analítico Cx.'!$B89)*('Diário 4º PA'!$B$4:$B$2000&gt;=H$4)*('Diário 4º PA'!$B$4:$B$2000&lt;=EOMONTH(H$4,0))*('Diário 4º PA'!$F$4:$F$2000))</f>
        <v>0</v>
      </c>
      <c r="I89" s="129">
        <f>SUMPRODUCT(('Diário 1º PA'!$E$4:$E$2011='Analítico Cx.'!$B89)*('Diário 1º PA'!$B$4:$B$2011&gt;=I$4)*('Diário 1º PA'!$B$4:$B$2011&lt;=EOMONTH(I$4,0))*('Diário 1º PA'!$F$4:$F$2011))
+SUMPRODUCT(('Diário 2º PA'!$E$4:$E$1980='Analítico Cx.'!$B89)*('Diário 2º PA'!$B$4:$B$1980&gt;=I$4)*('Diário 2º PA'!$B$4:$B$1980&lt;=EOMONTH(I$4,0))*('Diário 2º PA'!$F$4:$F$1980))
+SUMPRODUCT(('Diário 3º PA'!$E$4:$E$2000='Analítico Cx.'!$B89)*('Diário 3º PA'!$B$4:$B$2000&gt;=I$4)*('Diário 3º PA'!$B$4:$B$2000&lt;=EOMONTH(I$4,0))*('Diário 3º PA'!$F$4:$F$2000))
+SUMPRODUCT(('Diário 4º PA'!$E$4:$E$2000='Analítico Cx.'!$B89)*('Diário 4º PA'!$B$4:$B$2000&gt;=I$4)*('Diário 4º PA'!$B$4:$B$2000&lt;=EOMONTH(I$4,0))*('Diário 4º PA'!$F$4:$F$2000))</f>
        <v>0</v>
      </c>
      <c r="J89" s="129">
        <f>SUMPRODUCT(('Diário 1º PA'!$E$4:$E$2011='Analítico Cx.'!$B89)*('Diário 1º PA'!$B$4:$B$2011&gt;=J$4)*('Diário 1º PA'!$B$4:$B$2011&lt;=EOMONTH(J$4,0))*('Diário 1º PA'!$F$4:$F$2011))
+SUMPRODUCT(('Diário 2º PA'!$E$4:$E$1980='Analítico Cx.'!$B89)*('Diário 2º PA'!$B$4:$B$1980&gt;=J$4)*('Diário 2º PA'!$B$4:$B$1980&lt;=EOMONTH(J$4,0))*('Diário 2º PA'!$F$4:$F$1980))
+SUMPRODUCT(('Diário 3º PA'!$E$4:$E$2000='Analítico Cx.'!$B89)*('Diário 3º PA'!$B$4:$B$2000&gt;=J$4)*('Diário 3º PA'!$B$4:$B$2000&lt;=EOMONTH(J$4,0))*('Diário 3º PA'!$F$4:$F$2000))
+SUMPRODUCT(('Diário 4º PA'!$E$4:$E$2000='Analítico Cx.'!$B89)*('Diário 4º PA'!$B$4:$B$2000&gt;=J$4)*('Diário 4º PA'!$B$4:$B$2000&lt;=EOMONTH(J$4,0))*('Diário 4º PA'!$F$4:$F$2000))</f>
        <v>0</v>
      </c>
      <c r="K89" s="129">
        <f>SUMPRODUCT(('Diário 1º PA'!$E$4:$E$2011='Analítico Cx.'!$B89)*('Diário 1º PA'!$B$4:$B$2011&gt;=K$4)*('Diário 1º PA'!$B$4:$B$2011&lt;=EOMONTH(K$4,0))*('Diário 1º PA'!$F$4:$F$2011))
+SUMPRODUCT(('Diário 2º PA'!$E$4:$E$1980='Analítico Cx.'!$B89)*('Diário 2º PA'!$B$4:$B$1980&gt;=K$4)*('Diário 2º PA'!$B$4:$B$1980&lt;=EOMONTH(K$4,0))*('Diário 2º PA'!$F$4:$F$1980))
+SUMPRODUCT(('Diário 3º PA'!$E$4:$E$2000='Analítico Cx.'!$B89)*('Diário 3º PA'!$B$4:$B$2000&gt;=K$4)*('Diário 3º PA'!$B$4:$B$2000&lt;=EOMONTH(K$4,0))*('Diário 3º PA'!$F$4:$F$2000))
+SUMPRODUCT(('Diário 4º PA'!$E$4:$E$2000='Analítico Cx.'!$B89)*('Diário 4º PA'!$B$4:$B$2000&gt;=K$4)*('Diário 4º PA'!$B$4:$B$2000&lt;=EOMONTH(K$4,0))*('Diário 4º PA'!$F$4:$F$2000))</f>
        <v>0</v>
      </c>
      <c r="L89" s="129">
        <f>SUMPRODUCT(('Diário 1º PA'!$E$4:$E$2011='Analítico Cx.'!$B89)*('Diário 1º PA'!$B$4:$B$2011&gt;=L$4)*('Diário 1º PA'!$B$4:$B$2011&lt;=EOMONTH(L$4,0))*('Diário 1º PA'!$F$4:$F$2011))
+SUMPRODUCT(('Diário 2º PA'!$E$4:$E$1980='Analítico Cx.'!$B89)*('Diário 2º PA'!$B$4:$B$1980&gt;=L$4)*('Diário 2º PA'!$B$4:$B$1980&lt;=EOMONTH(L$4,0))*('Diário 2º PA'!$F$4:$F$1980))
+SUMPRODUCT(('Diário 3º PA'!$E$4:$E$2000='Analítico Cx.'!$B89)*('Diário 3º PA'!$B$4:$B$2000&gt;=L$4)*('Diário 3º PA'!$B$4:$B$2000&lt;=EOMONTH(L$4,0))*('Diário 3º PA'!$F$4:$F$2000))
+SUMPRODUCT(('Diário 4º PA'!$E$4:$E$2000='Analítico Cx.'!$B89)*('Diário 4º PA'!$B$4:$B$2000&gt;=L$4)*('Diário 4º PA'!$B$4:$B$2000&lt;=EOMONTH(L$4,0))*('Diário 4º PA'!$F$4:$F$2000))</f>
        <v>0</v>
      </c>
      <c r="M89" s="129">
        <f>SUMPRODUCT(('Diário 1º PA'!$E$4:$E$2011='Analítico Cx.'!$B89)*('Diário 1º PA'!$B$4:$B$2011&gt;=M$4)*('Diário 1º PA'!$B$4:$B$2011&lt;=EOMONTH(M$4,0))*('Diário 1º PA'!$F$4:$F$2011))
+SUMPRODUCT(('Diário 2º PA'!$E$4:$E$1980='Analítico Cx.'!$B89)*('Diário 2º PA'!$B$4:$B$1980&gt;=M$4)*('Diário 2º PA'!$B$4:$B$1980&lt;=EOMONTH(M$4,0))*('Diário 2º PA'!$F$4:$F$1980))
+SUMPRODUCT(('Diário 3º PA'!$E$4:$E$2000='Analítico Cx.'!$B89)*('Diário 3º PA'!$B$4:$B$2000&gt;=M$4)*('Diário 3º PA'!$B$4:$B$2000&lt;=EOMONTH(M$4,0))*('Diário 3º PA'!$F$4:$F$2000))
+SUMPRODUCT(('Diário 4º PA'!$E$4:$E$2000='Analítico Cx.'!$B89)*('Diário 4º PA'!$B$4:$B$2000&gt;=M$4)*('Diário 4º PA'!$B$4:$B$2000&lt;=EOMONTH(M$4,0))*('Diário 4º PA'!$F$4:$F$2000))</f>
        <v>0</v>
      </c>
      <c r="N89" s="129">
        <f>SUMPRODUCT(('Diário 1º PA'!$E$4:$E$2011='Analítico Cx.'!$B89)*('Diário 1º PA'!$B$4:$B$2011&gt;=N$4)*('Diário 1º PA'!$B$4:$B$2011&lt;=EOMONTH(N$4,0))*('Diário 1º PA'!$F$4:$F$2011))
+SUMPRODUCT(('Diário 2º PA'!$E$4:$E$1980='Analítico Cx.'!$B89)*('Diário 2º PA'!$B$4:$B$1980&gt;=N$4)*('Diário 2º PA'!$B$4:$B$1980&lt;=EOMONTH(N$4,0))*('Diário 2º PA'!$F$4:$F$1980))
+SUMPRODUCT(('Diário 3º PA'!$E$4:$E$2000='Analítico Cx.'!$B89)*('Diário 3º PA'!$B$4:$B$2000&gt;=N$4)*('Diário 3º PA'!$B$4:$B$2000&lt;=EOMONTH(N$4,0))*('Diário 3º PA'!$F$4:$F$2000))
+SUMPRODUCT(('Diário 4º PA'!$E$4:$E$2000='Analítico Cx.'!$B89)*('Diário 4º PA'!$B$4:$B$2000&gt;=N$4)*('Diário 4º PA'!$B$4:$B$2000&lt;=EOMONTH(N$4,0))*('Diário 4º PA'!$F$4:$F$2000))</f>
        <v>0</v>
      </c>
      <c r="O89" s="179">
        <f t="shared" si="19"/>
        <v>0</v>
      </c>
      <c r="P89" s="180">
        <f t="shared" si="20"/>
        <v>0</v>
      </c>
      <c r="Q89" s="154"/>
      <c r="R89" s="154"/>
      <c r="S89" s="154"/>
      <c r="T89" s="154"/>
      <c r="U89" s="154"/>
      <c r="V89" s="154"/>
      <c r="W89" s="154"/>
      <c r="X89" s="154"/>
      <c r="Y89" s="154"/>
      <c r="Z89" s="154"/>
    </row>
    <row r="90" spans="1:26" ht="23.25" customHeight="1" x14ac:dyDescent="0.2">
      <c r="A90" s="199" t="s">
        <v>278</v>
      </c>
      <c r="B90" s="63" t="s">
        <v>279</v>
      </c>
      <c r="C90" s="129">
        <f>SUMPRODUCT(('Diário 1º PA'!$E$4:$E$2011='Analítico Cx.'!$B90)*('Diário 1º PA'!$B$4:$B$2011&gt;=C$4)*('Diário 1º PA'!$B$4:$B$2011&lt;=EOMONTH(C$4,0))*('Diário 1º PA'!$F$4:$F$2011))
+SUMPRODUCT(('Diário 2º PA'!$E$4:$E$1980='Analítico Cx.'!$B90)*('Diário 2º PA'!$B$4:$B$1980&gt;=C$4)*('Diário 2º PA'!$B$4:$B$1980&lt;=EOMONTH(C$4,0))*('Diário 2º PA'!$F$4:$F$1980))
+SUMPRODUCT(('Diário 3º PA'!$E$4:$E$2000='Analítico Cx.'!$B90)*('Diário 3º PA'!$B$4:$B$2000&gt;=C$4)*('Diário 3º PA'!$B$4:$B$2000&lt;=EOMONTH(C$4,0))*('Diário 3º PA'!$F$4:$F$2000))
+SUMPRODUCT(('Diário 4º PA'!$E$4:$E$2000='Analítico Cx.'!$B90)*('Diário 4º PA'!$B$4:$B$2000&gt;=C$4)*('Diário 4º PA'!$B$4:$B$2000&lt;=EOMONTH(C$4,0))*('Diário 4º PA'!$F$4:$F$2000))</f>
        <v>0</v>
      </c>
      <c r="D90" s="129">
        <f>SUMPRODUCT(('Diário 1º PA'!$E$4:$E$2011='Analítico Cx.'!$B90)*('Diário 1º PA'!$B$4:$B$2011&gt;=D$4)*('Diário 1º PA'!$B$4:$B$2011&lt;=EOMONTH(D$4,0))*('Diário 1º PA'!$F$4:$F$2011))
+SUMPRODUCT(('Diário 2º PA'!$E$4:$E$1980='Analítico Cx.'!$B90)*('Diário 2º PA'!$B$4:$B$1980&gt;=D$4)*('Diário 2º PA'!$B$4:$B$1980&lt;=EOMONTH(D$4,0))*('Diário 2º PA'!$F$4:$F$1980))
+SUMPRODUCT(('Diário 3º PA'!$E$4:$E$2000='Analítico Cx.'!$B90)*('Diário 3º PA'!$B$4:$B$2000&gt;=D$4)*('Diário 3º PA'!$B$4:$B$2000&lt;=EOMONTH(D$4,0))*('Diário 3º PA'!$F$4:$F$2000))
+SUMPRODUCT(('Diário 4º PA'!$E$4:$E$2000='Analítico Cx.'!$B90)*('Diário 4º PA'!$B$4:$B$2000&gt;=D$4)*('Diário 4º PA'!$B$4:$B$2000&lt;=EOMONTH(D$4,0))*('Diário 4º PA'!$F$4:$F$2000))</f>
        <v>2239.54</v>
      </c>
      <c r="E90" s="129">
        <f>SUMPRODUCT(('Diário 1º PA'!$E$4:$E$2011='Analítico Cx.'!$B90)*('Diário 1º PA'!$B$4:$B$2011&gt;=E$4)*('Diário 1º PA'!$B$4:$B$2011&lt;=EOMONTH(E$4,0))*('Diário 1º PA'!$F$4:$F$2011))
+SUMPRODUCT(('Diário 2º PA'!$E$4:$E$1980='Analítico Cx.'!$B90)*('Diário 2º PA'!$B$4:$B$1980&gt;=E$4)*('Diário 2º PA'!$B$4:$B$1980&lt;=EOMONTH(E$4,0))*('Diário 2º PA'!$F$4:$F$1980))
+SUMPRODUCT(('Diário 3º PA'!$E$4:$E$2000='Analítico Cx.'!$B90)*('Diário 3º PA'!$B$4:$B$2000&gt;=E$4)*('Diário 3º PA'!$B$4:$B$2000&lt;=EOMONTH(E$4,0))*('Diário 3º PA'!$F$4:$F$2000))
+SUMPRODUCT(('Diário 4º PA'!$E$4:$E$2000='Analítico Cx.'!$B90)*('Diário 4º PA'!$B$4:$B$2000&gt;=E$4)*('Diário 4º PA'!$B$4:$B$2000&lt;=EOMONTH(E$4,0))*('Diário 4º PA'!$F$4:$F$2000))</f>
        <v>2016.7500000000002</v>
      </c>
      <c r="F90" s="129">
        <f>SUMPRODUCT(('Diário 1º PA'!$E$4:$E$2011='Analítico Cx.'!$B90)*('Diário 1º PA'!$B$4:$B$2011&gt;=F$4)*('Diário 1º PA'!$B$4:$B$2011&lt;=EOMONTH(F$4,0))*('Diário 1º PA'!$F$4:$F$2011))
+SUMPRODUCT(('Diário 2º PA'!$E$4:$E$1980='Analítico Cx.'!$B90)*('Diário 2º PA'!$B$4:$B$1980&gt;=F$4)*('Diário 2º PA'!$B$4:$B$1980&lt;=EOMONTH(F$4,0))*('Diário 2º PA'!$F$4:$F$1980))
+SUMPRODUCT(('Diário 3º PA'!$E$4:$E$2000='Analítico Cx.'!$B90)*('Diário 3º PA'!$B$4:$B$2000&gt;=F$4)*('Diário 3º PA'!$B$4:$B$2000&lt;=EOMONTH(F$4,0))*('Diário 3º PA'!$F$4:$F$2000))
+SUMPRODUCT(('Diário 4º PA'!$E$4:$E$2000='Analítico Cx.'!$B90)*('Diário 4º PA'!$B$4:$B$2000&gt;=F$4)*('Diário 4º PA'!$B$4:$B$2000&lt;=EOMONTH(F$4,0))*('Diário 4º PA'!$F$4:$F$2000))</f>
        <v>2175.7800000000002</v>
      </c>
      <c r="G90" s="129">
        <f>SUMPRODUCT(('Diário 1º PA'!$E$4:$E$2011='Analítico Cx.'!$B90)*('Diário 1º PA'!$B$4:$B$2011&gt;=G$4)*('Diário 1º PA'!$B$4:$B$2011&lt;=EOMONTH(G$4,0))*('Diário 1º PA'!$F$4:$F$2011))
+SUMPRODUCT(('Diário 2º PA'!$E$4:$E$1980='Analítico Cx.'!$B90)*('Diário 2º PA'!$B$4:$B$1980&gt;=G$4)*('Diário 2º PA'!$B$4:$B$1980&lt;=EOMONTH(G$4,0))*('Diário 2º PA'!$F$4:$F$1980))
+SUMPRODUCT(('Diário 3º PA'!$E$4:$E$2000='Analítico Cx.'!$B90)*('Diário 3º PA'!$B$4:$B$2000&gt;=G$4)*('Diário 3º PA'!$B$4:$B$2000&lt;=EOMONTH(G$4,0))*('Diário 3º PA'!$F$4:$F$2000))
+SUMPRODUCT(('Diário 4º PA'!$E$4:$E$2000='Analítico Cx.'!$B90)*('Diário 4º PA'!$B$4:$B$2000&gt;=G$4)*('Diário 4º PA'!$B$4:$B$2000&lt;=EOMONTH(G$4,0))*('Diário 4º PA'!$F$4:$F$2000))</f>
        <v>0</v>
      </c>
      <c r="H90" s="129">
        <f>SUMPRODUCT(('Diário 1º PA'!$E$4:$E$2011='Analítico Cx.'!$B90)*('Diário 1º PA'!$B$4:$B$2011&gt;=H$4)*('Diário 1º PA'!$B$4:$B$2011&lt;=EOMONTH(H$4,0))*('Diário 1º PA'!$F$4:$F$2011))
+SUMPRODUCT(('Diário 2º PA'!$E$4:$E$1980='Analítico Cx.'!$B90)*('Diário 2º PA'!$B$4:$B$1980&gt;=H$4)*('Diário 2º PA'!$B$4:$B$1980&lt;=EOMONTH(H$4,0))*('Diário 2º PA'!$F$4:$F$1980))
+SUMPRODUCT(('Diário 3º PA'!$E$4:$E$2000='Analítico Cx.'!$B90)*('Diário 3º PA'!$B$4:$B$2000&gt;=H$4)*('Diário 3º PA'!$B$4:$B$2000&lt;=EOMONTH(H$4,0))*('Diário 3º PA'!$F$4:$F$2000))
+SUMPRODUCT(('Diário 4º PA'!$E$4:$E$2000='Analítico Cx.'!$B90)*('Diário 4º PA'!$B$4:$B$2000&gt;=H$4)*('Diário 4º PA'!$B$4:$B$2000&lt;=EOMONTH(H$4,0))*('Diário 4º PA'!$F$4:$F$2000))</f>
        <v>0</v>
      </c>
      <c r="I90" s="129">
        <f>SUMPRODUCT(('Diário 1º PA'!$E$4:$E$2011='Analítico Cx.'!$B90)*('Diário 1º PA'!$B$4:$B$2011&gt;=I$4)*('Diário 1º PA'!$B$4:$B$2011&lt;=EOMONTH(I$4,0))*('Diário 1º PA'!$F$4:$F$2011))
+SUMPRODUCT(('Diário 2º PA'!$E$4:$E$1980='Analítico Cx.'!$B90)*('Diário 2º PA'!$B$4:$B$1980&gt;=I$4)*('Diário 2º PA'!$B$4:$B$1980&lt;=EOMONTH(I$4,0))*('Diário 2º PA'!$F$4:$F$1980))
+SUMPRODUCT(('Diário 3º PA'!$E$4:$E$2000='Analítico Cx.'!$B90)*('Diário 3º PA'!$B$4:$B$2000&gt;=I$4)*('Diário 3º PA'!$B$4:$B$2000&lt;=EOMONTH(I$4,0))*('Diário 3º PA'!$F$4:$F$2000))
+SUMPRODUCT(('Diário 4º PA'!$E$4:$E$2000='Analítico Cx.'!$B90)*('Diário 4º PA'!$B$4:$B$2000&gt;=I$4)*('Diário 4º PA'!$B$4:$B$2000&lt;=EOMONTH(I$4,0))*('Diário 4º PA'!$F$4:$F$2000))</f>
        <v>0</v>
      </c>
      <c r="J90" s="129">
        <f>SUMPRODUCT(('Diário 1º PA'!$E$4:$E$2011='Analítico Cx.'!$B90)*('Diário 1º PA'!$B$4:$B$2011&gt;=J$4)*('Diário 1º PA'!$B$4:$B$2011&lt;=EOMONTH(J$4,0))*('Diário 1º PA'!$F$4:$F$2011))
+SUMPRODUCT(('Diário 2º PA'!$E$4:$E$1980='Analítico Cx.'!$B90)*('Diário 2º PA'!$B$4:$B$1980&gt;=J$4)*('Diário 2º PA'!$B$4:$B$1980&lt;=EOMONTH(J$4,0))*('Diário 2º PA'!$F$4:$F$1980))
+SUMPRODUCT(('Diário 3º PA'!$E$4:$E$2000='Analítico Cx.'!$B90)*('Diário 3º PA'!$B$4:$B$2000&gt;=J$4)*('Diário 3º PA'!$B$4:$B$2000&lt;=EOMONTH(J$4,0))*('Diário 3º PA'!$F$4:$F$2000))
+SUMPRODUCT(('Diário 4º PA'!$E$4:$E$2000='Analítico Cx.'!$B90)*('Diário 4º PA'!$B$4:$B$2000&gt;=J$4)*('Diário 4º PA'!$B$4:$B$2000&lt;=EOMONTH(J$4,0))*('Diário 4º PA'!$F$4:$F$2000))</f>
        <v>0</v>
      </c>
      <c r="K90" s="129">
        <f>SUMPRODUCT(('Diário 1º PA'!$E$4:$E$2011='Analítico Cx.'!$B90)*('Diário 1º PA'!$B$4:$B$2011&gt;=K$4)*('Diário 1º PA'!$B$4:$B$2011&lt;=EOMONTH(K$4,0))*('Diário 1º PA'!$F$4:$F$2011))
+SUMPRODUCT(('Diário 2º PA'!$E$4:$E$1980='Analítico Cx.'!$B90)*('Diário 2º PA'!$B$4:$B$1980&gt;=K$4)*('Diário 2º PA'!$B$4:$B$1980&lt;=EOMONTH(K$4,0))*('Diário 2º PA'!$F$4:$F$1980))
+SUMPRODUCT(('Diário 3º PA'!$E$4:$E$2000='Analítico Cx.'!$B90)*('Diário 3º PA'!$B$4:$B$2000&gt;=K$4)*('Diário 3º PA'!$B$4:$B$2000&lt;=EOMONTH(K$4,0))*('Diário 3º PA'!$F$4:$F$2000))
+SUMPRODUCT(('Diário 4º PA'!$E$4:$E$2000='Analítico Cx.'!$B90)*('Diário 4º PA'!$B$4:$B$2000&gt;=K$4)*('Diário 4º PA'!$B$4:$B$2000&lt;=EOMONTH(K$4,0))*('Diário 4º PA'!$F$4:$F$2000))</f>
        <v>0</v>
      </c>
      <c r="L90" s="129">
        <f>SUMPRODUCT(('Diário 1º PA'!$E$4:$E$2011='Analítico Cx.'!$B90)*('Diário 1º PA'!$B$4:$B$2011&gt;=L$4)*('Diário 1º PA'!$B$4:$B$2011&lt;=EOMONTH(L$4,0))*('Diário 1º PA'!$F$4:$F$2011))
+SUMPRODUCT(('Diário 2º PA'!$E$4:$E$1980='Analítico Cx.'!$B90)*('Diário 2º PA'!$B$4:$B$1980&gt;=L$4)*('Diário 2º PA'!$B$4:$B$1980&lt;=EOMONTH(L$4,0))*('Diário 2º PA'!$F$4:$F$1980))
+SUMPRODUCT(('Diário 3º PA'!$E$4:$E$2000='Analítico Cx.'!$B90)*('Diário 3º PA'!$B$4:$B$2000&gt;=L$4)*('Diário 3º PA'!$B$4:$B$2000&lt;=EOMONTH(L$4,0))*('Diário 3º PA'!$F$4:$F$2000))
+SUMPRODUCT(('Diário 4º PA'!$E$4:$E$2000='Analítico Cx.'!$B90)*('Diário 4º PA'!$B$4:$B$2000&gt;=L$4)*('Diário 4º PA'!$B$4:$B$2000&lt;=EOMONTH(L$4,0))*('Diário 4º PA'!$F$4:$F$2000))</f>
        <v>0</v>
      </c>
      <c r="M90" s="129">
        <f>SUMPRODUCT(('Diário 1º PA'!$E$4:$E$2011='Analítico Cx.'!$B90)*('Diário 1º PA'!$B$4:$B$2011&gt;=M$4)*('Diário 1º PA'!$B$4:$B$2011&lt;=EOMONTH(M$4,0))*('Diário 1º PA'!$F$4:$F$2011))
+SUMPRODUCT(('Diário 2º PA'!$E$4:$E$1980='Analítico Cx.'!$B90)*('Diário 2º PA'!$B$4:$B$1980&gt;=M$4)*('Diário 2º PA'!$B$4:$B$1980&lt;=EOMONTH(M$4,0))*('Diário 2º PA'!$F$4:$F$1980))
+SUMPRODUCT(('Diário 3º PA'!$E$4:$E$2000='Analítico Cx.'!$B90)*('Diário 3º PA'!$B$4:$B$2000&gt;=M$4)*('Diário 3º PA'!$B$4:$B$2000&lt;=EOMONTH(M$4,0))*('Diário 3º PA'!$F$4:$F$2000))
+SUMPRODUCT(('Diário 4º PA'!$E$4:$E$2000='Analítico Cx.'!$B90)*('Diário 4º PA'!$B$4:$B$2000&gt;=M$4)*('Diário 4º PA'!$B$4:$B$2000&lt;=EOMONTH(M$4,0))*('Diário 4º PA'!$F$4:$F$2000))</f>
        <v>0</v>
      </c>
      <c r="N90" s="129">
        <f>SUMPRODUCT(('Diário 1º PA'!$E$4:$E$2011='Analítico Cx.'!$B90)*('Diário 1º PA'!$B$4:$B$2011&gt;=N$4)*('Diário 1º PA'!$B$4:$B$2011&lt;=EOMONTH(N$4,0))*('Diário 1º PA'!$F$4:$F$2011))
+SUMPRODUCT(('Diário 2º PA'!$E$4:$E$1980='Analítico Cx.'!$B90)*('Diário 2º PA'!$B$4:$B$1980&gt;=N$4)*('Diário 2º PA'!$B$4:$B$1980&lt;=EOMONTH(N$4,0))*('Diário 2º PA'!$F$4:$F$1980))
+SUMPRODUCT(('Diário 3º PA'!$E$4:$E$2000='Analítico Cx.'!$B90)*('Diário 3º PA'!$B$4:$B$2000&gt;=N$4)*('Diário 3º PA'!$B$4:$B$2000&lt;=EOMONTH(N$4,0))*('Diário 3º PA'!$F$4:$F$2000))
+SUMPRODUCT(('Diário 4º PA'!$E$4:$E$2000='Analítico Cx.'!$B90)*('Diário 4º PA'!$B$4:$B$2000&gt;=N$4)*('Diário 4º PA'!$B$4:$B$2000&lt;=EOMONTH(N$4,0))*('Diário 4º PA'!$F$4:$F$2000))</f>
        <v>0</v>
      </c>
      <c r="O90" s="179">
        <f t="shared" si="19"/>
        <v>6432.07</v>
      </c>
      <c r="P90" s="180">
        <f t="shared" si="20"/>
        <v>6.423820818376979E-4</v>
      </c>
      <c r="Q90" s="154"/>
      <c r="R90" s="154"/>
      <c r="S90" s="154"/>
      <c r="T90" s="154"/>
      <c r="U90" s="154"/>
      <c r="V90" s="154"/>
      <c r="W90" s="154"/>
      <c r="X90" s="154"/>
      <c r="Y90" s="154"/>
      <c r="Z90" s="154"/>
    </row>
    <row r="91" spans="1:26" ht="23.25" customHeight="1" x14ac:dyDescent="0.2">
      <c r="A91" s="199" t="s">
        <v>280</v>
      </c>
      <c r="B91" s="63" t="s">
        <v>281</v>
      </c>
      <c r="C91" s="129">
        <f>SUMPRODUCT(('Diário 1º PA'!$E$4:$E$2011='Analítico Cx.'!$B91)*('Diário 1º PA'!$B$4:$B$2011&gt;=C$4)*('Diário 1º PA'!$B$4:$B$2011&lt;=EOMONTH(C$4,0))*('Diário 1º PA'!$F$4:$F$2011))
+SUMPRODUCT(('Diário 2º PA'!$E$4:$E$1980='Analítico Cx.'!$B91)*('Diário 2º PA'!$B$4:$B$1980&gt;=C$4)*('Diário 2º PA'!$B$4:$B$1980&lt;=EOMONTH(C$4,0))*('Diário 2º PA'!$F$4:$F$1980))
+SUMPRODUCT(('Diário 3º PA'!$E$4:$E$2000='Analítico Cx.'!$B91)*('Diário 3º PA'!$B$4:$B$2000&gt;=C$4)*('Diário 3º PA'!$B$4:$B$2000&lt;=EOMONTH(C$4,0))*('Diário 3º PA'!$F$4:$F$2000))
+SUMPRODUCT(('Diário 4º PA'!$E$4:$E$2000='Analítico Cx.'!$B91)*('Diário 4º PA'!$B$4:$B$2000&gt;=C$4)*('Diário 4º PA'!$B$4:$B$2000&lt;=EOMONTH(C$4,0))*('Diário 4º PA'!$F$4:$F$2000))</f>
        <v>553.22</v>
      </c>
      <c r="D91" s="129">
        <f>SUMPRODUCT(('Diário 1º PA'!$E$4:$E$2011='Analítico Cx.'!$B91)*('Diário 1º PA'!$B$4:$B$2011&gt;=D$4)*('Diário 1º PA'!$B$4:$B$2011&lt;=EOMONTH(D$4,0))*('Diário 1º PA'!$F$4:$F$2011))
+SUMPRODUCT(('Diário 2º PA'!$E$4:$E$1980='Analítico Cx.'!$B91)*('Diário 2º PA'!$B$4:$B$1980&gt;=D$4)*('Diário 2º PA'!$B$4:$B$1980&lt;=EOMONTH(D$4,0))*('Diário 2º PA'!$F$4:$F$1980))
+SUMPRODUCT(('Diário 3º PA'!$E$4:$E$2000='Analítico Cx.'!$B91)*('Diário 3º PA'!$B$4:$B$2000&gt;=D$4)*('Diário 3º PA'!$B$4:$B$2000&lt;=EOMONTH(D$4,0))*('Diário 3º PA'!$F$4:$F$2000))
+SUMPRODUCT(('Diário 4º PA'!$E$4:$E$2000='Analítico Cx.'!$B91)*('Diário 4º PA'!$B$4:$B$2000&gt;=D$4)*('Diário 4º PA'!$B$4:$B$2000&lt;=EOMONTH(D$4,0))*('Diário 4º PA'!$F$4:$F$2000))</f>
        <v>1440.54</v>
      </c>
      <c r="E91" s="129">
        <f>SUMPRODUCT(('Diário 1º PA'!$E$4:$E$2011='Analítico Cx.'!$B91)*('Diário 1º PA'!$B$4:$B$2011&gt;=E$4)*('Diário 1º PA'!$B$4:$B$2011&lt;=EOMONTH(E$4,0))*('Diário 1º PA'!$F$4:$F$2011))
+SUMPRODUCT(('Diário 2º PA'!$E$4:$E$1980='Analítico Cx.'!$B91)*('Diário 2º PA'!$B$4:$B$1980&gt;=E$4)*('Diário 2º PA'!$B$4:$B$1980&lt;=EOMONTH(E$4,0))*('Diário 2º PA'!$F$4:$F$1980))
+SUMPRODUCT(('Diário 3º PA'!$E$4:$E$2000='Analítico Cx.'!$B91)*('Diário 3º PA'!$B$4:$B$2000&gt;=E$4)*('Diário 3º PA'!$B$4:$B$2000&lt;=EOMONTH(E$4,0))*('Diário 3º PA'!$F$4:$F$2000))
+SUMPRODUCT(('Diário 4º PA'!$E$4:$E$2000='Analítico Cx.'!$B91)*('Diário 4º PA'!$B$4:$B$2000&gt;=E$4)*('Diário 4º PA'!$B$4:$B$2000&lt;=EOMONTH(E$4,0))*('Diário 4º PA'!$F$4:$F$2000))</f>
        <v>0</v>
      </c>
      <c r="F91" s="129">
        <f>SUMPRODUCT(('Diário 1º PA'!$E$4:$E$2011='Analítico Cx.'!$B91)*('Diário 1º PA'!$B$4:$B$2011&gt;=F$4)*('Diário 1º PA'!$B$4:$B$2011&lt;=EOMONTH(F$4,0))*('Diário 1º PA'!$F$4:$F$2011))
+SUMPRODUCT(('Diário 2º PA'!$E$4:$E$1980='Analítico Cx.'!$B91)*('Diário 2º PA'!$B$4:$B$1980&gt;=F$4)*('Diário 2º PA'!$B$4:$B$1980&lt;=EOMONTH(F$4,0))*('Diário 2º PA'!$F$4:$F$1980))
+SUMPRODUCT(('Diário 3º PA'!$E$4:$E$2000='Analítico Cx.'!$B91)*('Diário 3º PA'!$B$4:$B$2000&gt;=F$4)*('Diário 3º PA'!$B$4:$B$2000&lt;=EOMONTH(F$4,0))*('Diário 3º PA'!$F$4:$F$2000))
+SUMPRODUCT(('Diário 4º PA'!$E$4:$E$2000='Analítico Cx.'!$B91)*('Diário 4º PA'!$B$4:$B$2000&gt;=F$4)*('Diário 4º PA'!$B$4:$B$2000&lt;=EOMONTH(F$4,0))*('Diário 4º PA'!$F$4:$F$2000))</f>
        <v>1472.5</v>
      </c>
      <c r="G91" s="129">
        <f>SUMPRODUCT(('Diário 1º PA'!$E$4:$E$2011='Analítico Cx.'!$B91)*('Diário 1º PA'!$B$4:$B$2011&gt;=G$4)*('Diário 1º PA'!$B$4:$B$2011&lt;=EOMONTH(G$4,0))*('Diário 1º PA'!$F$4:$F$2011))
+SUMPRODUCT(('Diário 2º PA'!$E$4:$E$1980='Analítico Cx.'!$B91)*('Diário 2º PA'!$B$4:$B$1980&gt;=G$4)*('Diário 2º PA'!$B$4:$B$1980&lt;=EOMONTH(G$4,0))*('Diário 2º PA'!$F$4:$F$1980))
+SUMPRODUCT(('Diário 3º PA'!$E$4:$E$2000='Analítico Cx.'!$B91)*('Diário 3º PA'!$B$4:$B$2000&gt;=G$4)*('Diário 3º PA'!$B$4:$B$2000&lt;=EOMONTH(G$4,0))*('Diário 3º PA'!$F$4:$F$2000))
+SUMPRODUCT(('Diário 4º PA'!$E$4:$E$2000='Analítico Cx.'!$B91)*('Diário 4º PA'!$B$4:$B$2000&gt;=G$4)*('Diário 4º PA'!$B$4:$B$2000&lt;=EOMONTH(G$4,0))*('Diário 4º PA'!$F$4:$F$2000))</f>
        <v>0</v>
      </c>
      <c r="H91" s="129">
        <f>SUMPRODUCT(('Diário 1º PA'!$E$4:$E$2011='Analítico Cx.'!$B91)*('Diário 1º PA'!$B$4:$B$2011&gt;=H$4)*('Diário 1º PA'!$B$4:$B$2011&lt;=EOMONTH(H$4,0))*('Diário 1º PA'!$F$4:$F$2011))
+SUMPRODUCT(('Diário 2º PA'!$E$4:$E$1980='Analítico Cx.'!$B91)*('Diário 2º PA'!$B$4:$B$1980&gt;=H$4)*('Diário 2º PA'!$B$4:$B$1980&lt;=EOMONTH(H$4,0))*('Diário 2º PA'!$F$4:$F$1980))
+SUMPRODUCT(('Diário 3º PA'!$E$4:$E$2000='Analítico Cx.'!$B91)*('Diário 3º PA'!$B$4:$B$2000&gt;=H$4)*('Diário 3º PA'!$B$4:$B$2000&lt;=EOMONTH(H$4,0))*('Diário 3º PA'!$F$4:$F$2000))
+SUMPRODUCT(('Diário 4º PA'!$E$4:$E$2000='Analítico Cx.'!$B91)*('Diário 4º PA'!$B$4:$B$2000&gt;=H$4)*('Diário 4º PA'!$B$4:$B$2000&lt;=EOMONTH(H$4,0))*('Diário 4º PA'!$F$4:$F$2000))</f>
        <v>0</v>
      </c>
      <c r="I91" s="129">
        <f>SUMPRODUCT(('Diário 1º PA'!$E$4:$E$2011='Analítico Cx.'!$B91)*('Diário 1º PA'!$B$4:$B$2011&gt;=I$4)*('Diário 1º PA'!$B$4:$B$2011&lt;=EOMONTH(I$4,0))*('Diário 1º PA'!$F$4:$F$2011))
+SUMPRODUCT(('Diário 2º PA'!$E$4:$E$1980='Analítico Cx.'!$B91)*('Diário 2º PA'!$B$4:$B$1980&gt;=I$4)*('Diário 2º PA'!$B$4:$B$1980&lt;=EOMONTH(I$4,0))*('Diário 2º PA'!$F$4:$F$1980))
+SUMPRODUCT(('Diário 3º PA'!$E$4:$E$2000='Analítico Cx.'!$B91)*('Diário 3º PA'!$B$4:$B$2000&gt;=I$4)*('Diário 3º PA'!$B$4:$B$2000&lt;=EOMONTH(I$4,0))*('Diário 3º PA'!$F$4:$F$2000))
+SUMPRODUCT(('Diário 4º PA'!$E$4:$E$2000='Analítico Cx.'!$B91)*('Diário 4º PA'!$B$4:$B$2000&gt;=I$4)*('Diário 4º PA'!$B$4:$B$2000&lt;=EOMONTH(I$4,0))*('Diário 4º PA'!$F$4:$F$2000))</f>
        <v>0</v>
      </c>
      <c r="J91" s="129">
        <f>SUMPRODUCT(('Diário 1º PA'!$E$4:$E$2011='Analítico Cx.'!$B91)*('Diário 1º PA'!$B$4:$B$2011&gt;=J$4)*('Diário 1º PA'!$B$4:$B$2011&lt;=EOMONTH(J$4,0))*('Diário 1º PA'!$F$4:$F$2011))
+SUMPRODUCT(('Diário 2º PA'!$E$4:$E$1980='Analítico Cx.'!$B91)*('Diário 2º PA'!$B$4:$B$1980&gt;=J$4)*('Diário 2º PA'!$B$4:$B$1980&lt;=EOMONTH(J$4,0))*('Diário 2º PA'!$F$4:$F$1980))
+SUMPRODUCT(('Diário 3º PA'!$E$4:$E$2000='Analítico Cx.'!$B91)*('Diário 3º PA'!$B$4:$B$2000&gt;=J$4)*('Diário 3º PA'!$B$4:$B$2000&lt;=EOMONTH(J$4,0))*('Diário 3º PA'!$F$4:$F$2000))
+SUMPRODUCT(('Diário 4º PA'!$E$4:$E$2000='Analítico Cx.'!$B91)*('Diário 4º PA'!$B$4:$B$2000&gt;=J$4)*('Diário 4º PA'!$B$4:$B$2000&lt;=EOMONTH(J$4,0))*('Diário 4º PA'!$F$4:$F$2000))</f>
        <v>0</v>
      </c>
      <c r="K91" s="129">
        <f>SUMPRODUCT(('Diário 1º PA'!$E$4:$E$2011='Analítico Cx.'!$B91)*('Diário 1º PA'!$B$4:$B$2011&gt;=K$4)*('Diário 1º PA'!$B$4:$B$2011&lt;=EOMONTH(K$4,0))*('Diário 1º PA'!$F$4:$F$2011))
+SUMPRODUCT(('Diário 2º PA'!$E$4:$E$1980='Analítico Cx.'!$B91)*('Diário 2º PA'!$B$4:$B$1980&gt;=K$4)*('Diário 2º PA'!$B$4:$B$1980&lt;=EOMONTH(K$4,0))*('Diário 2º PA'!$F$4:$F$1980))
+SUMPRODUCT(('Diário 3º PA'!$E$4:$E$2000='Analítico Cx.'!$B91)*('Diário 3º PA'!$B$4:$B$2000&gt;=K$4)*('Diário 3º PA'!$B$4:$B$2000&lt;=EOMONTH(K$4,0))*('Diário 3º PA'!$F$4:$F$2000))
+SUMPRODUCT(('Diário 4º PA'!$E$4:$E$2000='Analítico Cx.'!$B91)*('Diário 4º PA'!$B$4:$B$2000&gt;=K$4)*('Diário 4º PA'!$B$4:$B$2000&lt;=EOMONTH(K$4,0))*('Diário 4º PA'!$F$4:$F$2000))</f>
        <v>0</v>
      </c>
      <c r="L91" s="129">
        <f>SUMPRODUCT(('Diário 1º PA'!$E$4:$E$2011='Analítico Cx.'!$B91)*('Diário 1º PA'!$B$4:$B$2011&gt;=L$4)*('Diário 1º PA'!$B$4:$B$2011&lt;=EOMONTH(L$4,0))*('Diário 1º PA'!$F$4:$F$2011))
+SUMPRODUCT(('Diário 2º PA'!$E$4:$E$1980='Analítico Cx.'!$B91)*('Diário 2º PA'!$B$4:$B$1980&gt;=L$4)*('Diário 2º PA'!$B$4:$B$1980&lt;=EOMONTH(L$4,0))*('Diário 2º PA'!$F$4:$F$1980))
+SUMPRODUCT(('Diário 3º PA'!$E$4:$E$2000='Analítico Cx.'!$B91)*('Diário 3º PA'!$B$4:$B$2000&gt;=L$4)*('Diário 3º PA'!$B$4:$B$2000&lt;=EOMONTH(L$4,0))*('Diário 3º PA'!$F$4:$F$2000))
+SUMPRODUCT(('Diário 4º PA'!$E$4:$E$2000='Analítico Cx.'!$B91)*('Diário 4º PA'!$B$4:$B$2000&gt;=L$4)*('Diário 4º PA'!$B$4:$B$2000&lt;=EOMONTH(L$4,0))*('Diário 4º PA'!$F$4:$F$2000))</f>
        <v>0</v>
      </c>
      <c r="M91" s="129">
        <f>SUMPRODUCT(('Diário 1º PA'!$E$4:$E$2011='Analítico Cx.'!$B91)*('Diário 1º PA'!$B$4:$B$2011&gt;=M$4)*('Diário 1º PA'!$B$4:$B$2011&lt;=EOMONTH(M$4,0))*('Diário 1º PA'!$F$4:$F$2011))
+SUMPRODUCT(('Diário 2º PA'!$E$4:$E$1980='Analítico Cx.'!$B91)*('Diário 2º PA'!$B$4:$B$1980&gt;=M$4)*('Diário 2º PA'!$B$4:$B$1980&lt;=EOMONTH(M$4,0))*('Diário 2º PA'!$F$4:$F$1980))
+SUMPRODUCT(('Diário 3º PA'!$E$4:$E$2000='Analítico Cx.'!$B91)*('Diário 3º PA'!$B$4:$B$2000&gt;=M$4)*('Diário 3º PA'!$B$4:$B$2000&lt;=EOMONTH(M$4,0))*('Diário 3º PA'!$F$4:$F$2000))
+SUMPRODUCT(('Diário 4º PA'!$E$4:$E$2000='Analítico Cx.'!$B91)*('Diário 4º PA'!$B$4:$B$2000&gt;=M$4)*('Diário 4º PA'!$B$4:$B$2000&lt;=EOMONTH(M$4,0))*('Diário 4º PA'!$F$4:$F$2000))</f>
        <v>0</v>
      </c>
      <c r="N91" s="129">
        <f>SUMPRODUCT(('Diário 1º PA'!$E$4:$E$2011='Analítico Cx.'!$B91)*('Diário 1º PA'!$B$4:$B$2011&gt;=N$4)*('Diário 1º PA'!$B$4:$B$2011&lt;=EOMONTH(N$4,0))*('Diário 1º PA'!$F$4:$F$2011))
+SUMPRODUCT(('Diário 2º PA'!$E$4:$E$1980='Analítico Cx.'!$B91)*('Diário 2º PA'!$B$4:$B$1980&gt;=N$4)*('Diário 2º PA'!$B$4:$B$1980&lt;=EOMONTH(N$4,0))*('Diário 2º PA'!$F$4:$F$1980))
+SUMPRODUCT(('Diário 3º PA'!$E$4:$E$2000='Analítico Cx.'!$B91)*('Diário 3º PA'!$B$4:$B$2000&gt;=N$4)*('Diário 3º PA'!$B$4:$B$2000&lt;=EOMONTH(N$4,0))*('Diário 3º PA'!$F$4:$F$2000))
+SUMPRODUCT(('Diário 4º PA'!$E$4:$E$2000='Analítico Cx.'!$B91)*('Diário 4º PA'!$B$4:$B$2000&gt;=N$4)*('Diário 4º PA'!$B$4:$B$2000&lt;=EOMONTH(N$4,0))*('Diário 4º PA'!$F$4:$F$2000))</f>
        <v>0</v>
      </c>
      <c r="O91" s="179">
        <f t="shared" si="19"/>
        <v>3466.26</v>
      </c>
      <c r="P91" s="180">
        <f t="shared" si="20"/>
        <v>3.4618144936089608E-4</v>
      </c>
      <c r="Q91" s="154"/>
      <c r="R91" s="154"/>
      <c r="S91" s="154"/>
      <c r="T91" s="154"/>
      <c r="U91" s="154"/>
      <c r="V91" s="154"/>
      <c r="W91" s="154"/>
      <c r="X91" s="154"/>
      <c r="Y91" s="154"/>
      <c r="Z91" s="154"/>
    </row>
    <row r="92" spans="1:26" ht="23.25" customHeight="1" x14ac:dyDescent="0.2">
      <c r="A92" s="199" t="s">
        <v>282</v>
      </c>
      <c r="B92" s="63" t="s">
        <v>283</v>
      </c>
      <c r="C92" s="129">
        <f>SUMPRODUCT(('Diário 1º PA'!$E$4:$E$2011='Analítico Cx.'!$B92)*('Diário 1º PA'!$B$4:$B$2011&gt;=C$4)*('Diário 1º PA'!$B$4:$B$2011&lt;=EOMONTH(C$4,0))*('Diário 1º PA'!$F$4:$F$2011))
+SUMPRODUCT(('Diário 2º PA'!$E$4:$E$1980='Analítico Cx.'!$B92)*('Diário 2º PA'!$B$4:$B$1980&gt;=C$4)*('Diário 2º PA'!$B$4:$B$1980&lt;=EOMONTH(C$4,0))*('Diário 2º PA'!$F$4:$F$1980))
+SUMPRODUCT(('Diário 3º PA'!$E$4:$E$2000='Analítico Cx.'!$B92)*('Diário 3º PA'!$B$4:$B$2000&gt;=C$4)*('Diário 3º PA'!$B$4:$B$2000&lt;=EOMONTH(C$4,0))*('Diário 3º PA'!$F$4:$F$2000))
+SUMPRODUCT(('Diário 4º PA'!$E$4:$E$2000='Analítico Cx.'!$B92)*('Diário 4º PA'!$B$4:$B$2000&gt;=C$4)*('Diário 4º PA'!$B$4:$B$2000&lt;=EOMONTH(C$4,0))*('Diário 4º PA'!$F$4:$F$2000))</f>
        <v>1067.4000000000001</v>
      </c>
      <c r="D92" s="129">
        <f>SUMPRODUCT(('Diário 1º PA'!$E$4:$E$2011='Analítico Cx.'!$B92)*('Diário 1º PA'!$B$4:$B$2011&gt;=D$4)*('Diário 1º PA'!$B$4:$B$2011&lt;=EOMONTH(D$4,0))*('Diário 1º PA'!$F$4:$F$2011))
+SUMPRODUCT(('Diário 2º PA'!$E$4:$E$1980='Analítico Cx.'!$B92)*('Diário 2º PA'!$B$4:$B$1980&gt;=D$4)*('Diário 2º PA'!$B$4:$B$1980&lt;=EOMONTH(D$4,0))*('Diário 2º PA'!$F$4:$F$1980))
+SUMPRODUCT(('Diário 3º PA'!$E$4:$E$2000='Analítico Cx.'!$B92)*('Diário 3º PA'!$B$4:$B$2000&gt;=D$4)*('Diário 3º PA'!$B$4:$B$2000&lt;=EOMONTH(D$4,0))*('Diário 3º PA'!$F$4:$F$2000))
+SUMPRODUCT(('Diário 4º PA'!$E$4:$E$2000='Analítico Cx.'!$B92)*('Diário 4º PA'!$B$4:$B$2000&gt;=D$4)*('Diário 4º PA'!$B$4:$B$2000&lt;=EOMONTH(D$4,0))*('Diário 4º PA'!$F$4:$F$2000))</f>
        <v>84</v>
      </c>
      <c r="E92" s="129">
        <f>SUMPRODUCT(('Diário 1º PA'!$E$4:$E$2011='Analítico Cx.'!$B92)*('Diário 1º PA'!$B$4:$B$2011&gt;=E$4)*('Diário 1º PA'!$B$4:$B$2011&lt;=EOMONTH(E$4,0))*('Diário 1º PA'!$F$4:$F$2011))
+SUMPRODUCT(('Diário 2º PA'!$E$4:$E$1980='Analítico Cx.'!$B92)*('Diário 2º PA'!$B$4:$B$1980&gt;=E$4)*('Diário 2º PA'!$B$4:$B$1980&lt;=EOMONTH(E$4,0))*('Diário 2º PA'!$F$4:$F$1980))
+SUMPRODUCT(('Diário 3º PA'!$E$4:$E$2000='Analítico Cx.'!$B92)*('Diário 3º PA'!$B$4:$B$2000&gt;=E$4)*('Diário 3º PA'!$B$4:$B$2000&lt;=EOMONTH(E$4,0))*('Diário 3º PA'!$F$4:$F$2000))
+SUMPRODUCT(('Diário 4º PA'!$E$4:$E$2000='Analítico Cx.'!$B92)*('Diário 4º PA'!$B$4:$B$2000&gt;=E$4)*('Diário 4º PA'!$B$4:$B$2000&lt;=EOMONTH(E$4,0))*('Diário 4º PA'!$F$4:$F$2000))</f>
        <v>55</v>
      </c>
      <c r="F92" s="129">
        <f>SUMPRODUCT(('Diário 1º PA'!$E$4:$E$2011='Analítico Cx.'!$B92)*('Diário 1º PA'!$B$4:$B$2011&gt;=F$4)*('Diário 1º PA'!$B$4:$B$2011&lt;=EOMONTH(F$4,0))*('Diário 1º PA'!$F$4:$F$2011))
+SUMPRODUCT(('Diário 2º PA'!$E$4:$E$1980='Analítico Cx.'!$B92)*('Diário 2º PA'!$B$4:$B$1980&gt;=F$4)*('Diário 2º PA'!$B$4:$B$1980&lt;=EOMONTH(F$4,0))*('Diário 2º PA'!$F$4:$F$1980))
+SUMPRODUCT(('Diário 3º PA'!$E$4:$E$2000='Analítico Cx.'!$B92)*('Diário 3º PA'!$B$4:$B$2000&gt;=F$4)*('Diário 3º PA'!$B$4:$B$2000&lt;=EOMONTH(F$4,0))*('Diário 3º PA'!$F$4:$F$2000))
+SUMPRODUCT(('Diário 4º PA'!$E$4:$E$2000='Analítico Cx.'!$B92)*('Diário 4º PA'!$B$4:$B$2000&gt;=F$4)*('Diário 4º PA'!$B$4:$B$2000&lt;=EOMONTH(F$4,0))*('Diário 4º PA'!$F$4:$F$2000))</f>
        <v>84</v>
      </c>
      <c r="G92" s="129">
        <f>SUMPRODUCT(('Diário 1º PA'!$E$4:$E$2011='Analítico Cx.'!$B92)*('Diário 1º PA'!$B$4:$B$2011&gt;=G$4)*('Diário 1º PA'!$B$4:$B$2011&lt;=EOMONTH(G$4,0))*('Diário 1º PA'!$F$4:$F$2011))
+SUMPRODUCT(('Diário 2º PA'!$E$4:$E$1980='Analítico Cx.'!$B92)*('Diário 2º PA'!$B$4:$B$1980&gt;=G$4)*('Diário 2º PA'!$B$4:$B$1980&lt;=EOMONTH(G$4,0))*('Diário 2º PA'!$F$4:$F$1980))
+SUMPRODUCT(('Diário 3º PA'!$E$4:$E$2000='Analítico Cx.'!$B92)*('Diário 3º PA'!$B$4:$B$2000&gt;=G$4)*('Diário 3º PA'!$B$4:$B$2000&lt;=EOMONTH(G$4,0))*('Diário 3º PA'!$F$4:$F$2000))
+SUMPRODUCT(('Diário 4º PA'!$E$4:$E$2000='Analítico Cx.'!$B92)*('Diário 4º PA'!$B$4:$B$2000&gt;=G$4)*('Diário 4º PA'!$B$4:$B$2000&lt;=EOMONTH(G$4,0))*('Diário 4º PA'!$F$4:$F$2000))</f>
        <v>0</v>
      </c>
      <c r="H92" s="129">
        <f>SUMPRODUCT(('Diário 1º PA'!$E$4:$E$2011='Analítico Cx.'!$B92)*('Diário 1º PA'!$B$4:$B$2011&gt;=H$4)*('Diário 1º PA'!$B$4:$B$2011&lt;=EOMONTH(H$4,0))*('Diário 1º PA'!$F$4:$F$2011))
+SUMPRODUCT(('Diário 2º PA'!$E$4:$E$1980='Analítico Cx.'!$B92)*('Diário 2º PA'!$B$4:$B$1980&gt;=H$4)*('Diário 2º PA'!$B$4:$B$1980&lt;=EOMONTH(H$4,0))*('Diário 2º PA'!$F$4:$F$1980))
+SUMPRODUCT(('Diário 3º PA'!$E$4:$E$2000='Analítico Cx.'!$B92)*('Diário 3º PA'!$B$4:$B$2000&gt;=H$4)*('Diário 3º PA'!$B$4:$B$2000&lt;=EOMONTH(H$4,0))*('Diário 3º PA'!$F$4:$F$2000))
+SUMPRODUCT(('Diário 4º PA'!$E$4:$E$2000='Analítico Cx.'!$B92)*('Diário 4º PA'!$B$4:$B$2000&gt;=H$4)*('Diário 4º PA'!$B$4:$B$2000&lt;=EOMONTH(H$4,0))*('Diário 4º PA'!$F$4:$F$2000))</f>
        <v>0</v>
      </c>
      <c r="I92" s="129">
        <f>SUMPRODUCT(('Diário 1º PA'!$E$4:$E$2011='Analítico Cx.'!$B92)*('Diário 1º PA'!$B$4:$B$2011&gt;=I$4)*('Diário 1º PA'!$B$4:$B$2011&lt;=EOMONTH(I$4,0))*('Diário 1º PA'!$F$4:$F$2011))
+SUMPRODUCT(('Diário 2º PA'!$E$4:$E$1980='Analítico Cx.'!$B92)*('Diário 2º PA'!$B$4:$B$1980&gt;=I$4)*('Diário 2º PA'!$B$4:$B$1980&lt;=EOMONTH(I$4,0))*('Diário 2º PA'!$F$4:$F$1980))
+SUMPRODUCT(('Diário 3º PA'!$E$4:$E$2000='Analítico Cx.'!$B92)*('Diário 3º PA'!$B$4:$B$2000&gt;=I$4)*('Diário 3º PA'!$B$4:$B$2000&lt;=EOMONTH(I$4,0))*('Diário 3º PA'!$F$4:$F$2000))
+SUMPRODUCT(('Diário 4º PA'!$E$4:$E$2000='Analítico Cx.'!$B92)*('Diário 4º PA'!$B$4:$B$2000&gt;=I$4)*('Diário 4º PA'!$B$4:$B$2000&lt;=EOMONTH(I$4,0))*('Diário 4º PA'!$F$4:$F$2000))</f>
        <v>0</v>
      </c>
      <c r="J92" s="129">
        <f>SUMPRODUCT(('Diário 1º PA'!$E$4:$E$2011='Analítico Cx.'!$B92)*('Diário 1º PA'!$B$4:$B$2011&gt;=J$4)*('Diário 1º PA'!$B$4:$B$2011&lt;=EOMONTH(J$4,0))*('Diário 1º PA'!$F$4:$F$2011))
+SUMPRODUCT(('Diário 2º PA'!$E$4:$E$1980='Analítico Cx.'!$B92)*('Diário 2º PA'!$B$4:$B$1980&gt;=J$4)*('Diário 2º PA'!$B$4:$B$1980&lt;=EOMONTH(J$4,0))*('Diário 2º PA'!$F$4:$F$1980))
+SUMPRODUCT(('Diário 3º PA'!$E$4:$E$2000='Analítico Cx.'!$B92)*('Diário 3º PA'!$B$4:$B$2000&gt;=J$4)*('Diário 3º PA'!$B$4:$B$2000&lt;=EOMONTH(J$4,0))*('Diário 3º PA'!$F$4:$F$2000))
+SUMPRODUCT(('Diário 4º PA'!$E$4:$E$2000='Analítico Cx.'!$B92)*('Diário 4º PA'!$B$4:$B$2000&gt;=J$4)*('Diário 4º PA'!$B$4:$B$2000&lt;=EOMONTH(J$4,0))*('Diário 4º PA'!$F$4:$F$2000))</f>
        <v>0</v>
      </c>
      <c r="K92" s="129">
        <f>SUMPRODUCT(('Diário 1º PA'!$E$4:$E$2011='Analítico Cx.'!$B92)*('Diário 1º PA'!$B$4:$B$2011&gt;=K$4)*('Diário 1º PA'!$B$4:$B$2011&lt;=EOMONTH(K$4,0))*('Diário 1º PA'!$F$4:$F$2011))
+SUMPRODUCT(('Diário 2º PA'!$E$4:$E$1980='Analítico Cx.'!$B92)*('Diário 2º PA'!$B$4:$B$1980&gt;=K$4)*('Diário 2º PA'!$B$4:$B$1980&lt;=EOMONTH(K$4,0))*('Diário 2º PA'!$F$4:$F$1980))
+SUMPRODUCT(('Diário 3º PA'!$E$4:$E$2000='Analítico Cx.'!$B92)*('Diário 3º PA'!$B$4:$B$2000&gt;=K$4)*('Diário 3º PA'!$B$4:$B$2000&lt;=EOMONTH(K$4,0))*('Diário 3º PA'!$F$4:$F$2000))
+SUMPRODUCT(('Diário 4º PA'!$E$4:$E$2000='Analítico Cx.'!$B92)*('Diário 4º PA'!$B$4:$B$2000&gt;=K$4)*('Diário 4º PA'!$B$4:$B$2000&lt;=EOMONTH(K$4,0))*('Diário 4º PA'!$F$4:$F$2000))</f>
        <v>0</v>
      </c>
      <c r="L92" s="129">
        <f>SUMPRODUCT(('Diário 1º PA'!$E$4:$E$2011='Analítico Cx.'!$B92)*('Diário 1º PA'!$B$4:$B$2011&gt;=L$4)*('Diário 1º PA'!$B$4:$B$2011&lt;=EOMONTH(L$4,0))*('Diário 1º PA'!$F$4:$F$2011))
+SUMPRODUCT(('Diário 2º PA'!$E$4:$E$1980='Analítico Cx.'!$B92)*('Diário 2º PA'!$B$4:$B$1980&gt;=L$4)*('Diário 2º PA'!$B$4:$B$1980&lt;=EOMONTH(L$4,0))*('Diário 2º PA'!$F$4:$F$1980))
+SUMPRODUCT(('Diário 3º PA'!$E$4:$E$2000='Analítico Cx.'!$B92)*('Diário 3º PA'!$B$4:$B$2000&gt;=L$4)*('Diário 3º PA'!$B$4:$B$2000&lt;=EOMONTH(L$4,0))*('Diário 3º PA'!$F$4:$F$2000))
+SUMPRODUCT(('Diário 4º PA'!$E$4:$E$2000='Analítico Cx.'!$B92)*('Diário 4º PA'!$B$4:$B$2000&gt;=L$4)*('Diário 4º PA'!$B$4:$B$2000&lt;=EOMONTH(L$4,0))*('Diário 4º PA'!$F$4:$F$2000))</f>
        <v>0</v>
      </c>
      <c r="M92" s="129">
        <f>SUMPRODUCT(('Diário 1º PA'!$E$4:$E$2011='Analítico Cx.'!$B92)*('Diário 1º PA'!$B$4:$B$2011&gt;=M$4)*('Diário 1º PA'!$B$4:$B$2011&lt;=EOMONTH(M$4,0))*('Diário 1º PA'!$F$4:$F$2011))
+SUMPRODUCT(('Diário 2º PA'!$E$4:$E$1980='Analítico Cx.'!$B92)*('Diário 2º PA'!$B$4:$B$1980&gt;=M$4)*('Diário 2º PA'!$B$4:$B$1980&lt;=EOMONTH(M$4,0))*('Diário 2º PA'!$F$4:$F$1980))
+SUMPRODUCT(('Diário 3º PA'!$E$4:$E$2000='Analítico Cx.'!$B92)*('Diário 3º PA'!$B$4:$B$2000&gt;=M$4)*('Diário 3º PA'!$B$4:$B$2000&lt;=EOMONTH(M$4,0))*('Diário 3º PA'!$F$4:$F$2000))
+SUMPRODUCT(('Diário 4º PA'!$E$4:$E$2000='Analítico Cx.'!$B92)*('Diário 4º PA'!$B$4:$B$2000&gt;=M$4)*('Diário 4º PA'!$B$4:$B$2000&lt;=EOMONTH(M$4,0))*('Diário 4º PA'!$F$4:$F$2000))</f>
        <v>0</v>
      </c>
      <c r="N92" s="129">
        <f>SUMPRODUCT(('Diário 1º PA'!$E$4:$E$2011='Analítico Cx.'!$B92)*('Diário 1º PA'!$B$4:$B$2011&gt;=N$4)*('Diário 1º PA'!$B$4:$B$2011&lt;=EOMONTH(N$4,0))*('Diário 1º PA'!$F$4:$F$2011))
+SUMPRODUCT(('Diário 2º PA'!$E$4:$E$1980='Analítico Cx.'!$B92)*('Diário 2º PA'!$B$4:$B$1980&gt;=N$4)*('Diário 2º PA'!$B$4:$B$1980&lt;=EOMONTH(N$4,0))*('Diário 2º PA'!$F$4:$F$1980))
+SUMPRODUCT(('Diário 3º PA'!$E$4:$E$2000='Analítico Cx.'!$B92)*('Diário 3º PA'!$B$4:$B$2000&gt;=N$4)*('Diário 3º PA'!$B$4:$B$2000&lt;=EOMONTH(N$4,0))*('Diário 3º PA'!$F$4:$F$2000))
+SUMPRODUCT(('Diário 4º PA'!$E$4:$E$2000='Analítico Cx.'!$B92)*('Diário 4º PA'!$B$4:$B$2000&gt;=N$4)*('Diário 4º PA'!$B$4:$B$2000&lt;=EOMONTH(N$4,0))*('Diário 4º PA'!$F$4:$F$2000))</f>
        <v>0</v>
      </c>
      <c r="O92" s="179">
        <f t="shared" si="19"/>
        <v>1290.4000000000001</v>
      </c>
      <c r="P92" s="180">
        <f t="shared" si="20"/>
        <v>1.2887450515982653E-4</v>
      </c>
      <c r="Q92" s="154"/>
      <c r="R92" s="154"/>
      <c r="S92" s="154"/>
      <c r="T92" s="154"/>
      <c r="U92" s="154"/>
      <c r="V92" s="154"/>
      <c r="W92" s="154"/>
      <c r="X92" s="154"/>
      <c r="Y92" s="154"/>
      <c r="Z92" s="154"/>
    </row>
    <row r="93" spans="1:26" ht="23.25" customHeight="1" x14ac:dyDescent="0.2">
      <c r="A93" s="199" t="s">
        <v>284</v>
      </c>
      <c r="B93" s="63" t="s">
        <v>285</v>
      </c>
      <c r="C93" s="129">
        <f>SUMPRODUCT(('Diário 1º PA'!$E$4:$E$2011='Analítico Cx.'!$B93)*('Diário 1º PA'!$B$4:$B$2011&gt;=C$4)*('Diário 1º PA'!$B$4:$B$2011&lt;=EOMONTH(C$4,0))*('Diário 1º PA'!$F$4:$F$2011))
+SUMPRODUCT(('Diário 2º PA'!$E$4:$E$1980='Analítico Cx.'!$B93)*('Diário 2º PA'!$B$4:$B$1980&gt;=C$4)*('Diário 2º PA'!$B$4:$B$1980&lt;=EOMONTH(C$4,0))*('Diário 2º PA'!$F$4:$F$1980))
+SUMPRODUCT(('Diário 3º PA'!$E$4:$E$2000='Analítico Cx.'!$B93)*('Diário 3º PA'!$B$4:$B$2000&gt;=C$4)*('Diário 3º PA'!$B$4:$B$2000&lt;=EOMONTH(C$4,0))*('Diário 3º PA'!$F$4:$F$2000))
+SUMPRODUCT(('Diário 4º PA'!$E$4:$E$2000='Analítico Cx.'!$B93)*('Diário 4º PA'!$B$4:$B$2000&gt;=C$4)*('Diário 4º PA'!$B$4:$B$2000&lt;=EOMONTH(C$4,0))*('Diário 4º PA'!$F$4:$F$2000))</f>
        <v>0</v>
      </c>
      <c r="D93" s="129">
        <f>SUMPRODUCT(('Diário 1º PA'!$E$4:$E$2011='Analítico Cx.'!$B93)*('Diário 1º PA'!$B$4:$B$2011&gt;=D$4)*('Diário 1º PA'!$B$4:$B$2011&lt;=EOMONTH(D$4,0))*('Diário 1º PA'!$F$4:$F$2011))
+SUMPRODUCT(('Diário 2º PA'!$E$4:$E$1980='Analítico Cx.'!$B93)*('Diário 2º PA'!$B$4:$B$1980&gt;=D$4)*('Diário 2º PA'!$B$4:$B$1980&lt;=EOMONTH(D$4,0))*('Diário 2º PA'!$F$4:$F$1980))
+SUMPRODUCT(('Diário 3º PA'!$E$4:$E$2000='Analítico Cx.'!$B93)*('Diário 3º PA'!$B$4:$B$2000&gt;=D$4)*('Diário 3º PA'!$B$4:$B$2000&lt;=EOMONTH(D$4,0))*('Diário 3º PA'!$F$4:$F$2000))
+SUMPRODUCT(('Diário 4º PA'!$E$4:$E$2000='Analítico Cx.'!$B93)*('Diário 4º PA'!$B$4:$B$2000&gt;=D$4)*('Diário 4º PA'!$B$4:$B$2000&lt;=EOMONTH(D$4,0))*('Diário 4º PA'!$F$4:$F$2000))</f>
        <v>0</v>
      </c>
      <c r="E93" s="129">
        <f>SUMPRODUCT(('Diário 1º PA'!$E$4:$E$2011='Analítico Cx.'!$B93)*('Diário 1º PA'!$B$4:$B$2011&gt;=E$4)*('Diário 1º PA'!$B$4:$B$2011&lt;=EOMONTH(E$4,0))*('Diário 1º PA'!$F$4:$F$2011))
+SUMPRODUCT(('Diário 2º PA'!$E$4:$E$1980='Analítico Cx.'!$B93)*('Diário 2º PA'!$B$4:$B$1980&gt;=E$4)*('Diário 2º PA'!$B$4:$B$1980&lt;=EOMONTH(E$4,0))*('Diário 2º PA'!$F$4:$F$1980))
+SUMPRODUCT(('Diário 3º PA'!$E$4:$E$2000='Analítico Cx.'!$B93)*('Diário 3º PA'!$B$4:$B$2000&gt;=E$4)*('Diário 3º PA'!$B$4:$B$2000&lt;=EOMONTH(E$4,0))*('Diário 3º PA'!$F$4:$F$2000))
+SUMPRODUCT(('Diário 4º PA'!$E$4:$E$2000='Analítico Cx.'!$B93)*('Diário 4º PA'!$B$4:$B$2000&gt;=E$4)*('Diário 4º PA'!$B$4:$B$2000&lt;=EOMONTH(E$4,0))*('Diário 4º PA'!$F$4:$F$2000))</f>
        <v>0</v>
      </c>
      <c r="F93" s="129">
        <f>SUMPRODUCT(('Diário 1º PA'!$E$4:$E$2011='Analítico Cx.'!$B93)*('Diário 1º PA'!$B$4:$B$2011&gt;=F$4)*('Diário 1º PA'!$B$4:$B$2011&lt;=EOMONTH(F$4,0))*('Diário 1º PA'!$F$4:$F$2011))
+SUMPRODUCT(('Diário 2º PA'!$E$4:$E$1980='Analítico Cx.'!$B93)*('Diário 2º PA'!$B$4:$B$1980&gt;=F$4)*('Diário 2º PA'!$B$4:$B$1980&lt;=EOMONTH(F$4,0))*('Diário 2º PA'!$F$4:$F$1980))
+SUMPRODUCT(('Diário 3º PA'!$E$4:$E$2000='Analítico Cx.'!$B93)*('Diário 3º PA'!$B$4:$B$2000&gt;=F$4)*('Diário 3º PA'!$B$4:$B$2000&lt;=EOMONTH(F$4,0))*('Diário 3º PA'!$F$4:$F$2000))
+SUMPRODUCT(('Diário 4º PA'!$E$4:$E$2000='Analítico Cx.'!$B93)*('Diário 4º PA'!$B$4:$B$2000&gt;=F$4)*('Diário 4º PA'!$B$4:$B$2000&lt;=EOMONTH(F$4,0))*('Diário 4º PA'!$F$4:$F$2000))</f>
        <v>0</v>
      </c>
      <c r="G93" s="129">
        <f>SUMPRODUCT(('Diário 1º PA'!$E$4:$E$2011='Analítico Cx.'!$B93)*('Diário 1º PA'!$B$4:$B$2011&gt;=G$4)*('Diário 1º PA'!$B$4:$B$2011&lt;=EOMONTH(G$4,0))*('Diário 1º PA'!$F$4:$F$2011))
+SUMPRODUCT(('Diário 2º PA'!$E$4:$E$1980='Analítico Cx.'!$B93)*('Diário 2º PA'!$B$4:$B$1980&gt;=G$4)*('Diário 2º PA'!$B$4:$B$1980&lt;=EOMONTH(G$4,0))*('Diário 2º PA'!$F$4:$F$1980))
+SUMPRODUCT(('Diário 3º PA'!$E$4:$E$2000='Analítico Cx.'!$B93)*('Diário 3º PA'!$B$4:$B$2000&gt;=G$4)*('Diário 3º PA'!$B$4:$B$2000&lt;=EOMONTH(G$4,0))*('Diário 3º PA'!$F$4:$F$2000))
+SUMPRODUCT(('Diário 4º PA'!$E$4:$E$2000='Analítico Cx.'!$B93)*('Diário 4º PA'!$B$4:$B$2000&gt;=G$4)*('Diário 4º PA'!$B$4:$B$2000&lt;=EOMONTH(G$4,0))*('Diário 4º PA'!$F$4:$F$2000))</f>
        <v>0</v>
      </c>
      <c r="H93" s="129">
        <f>SUMPRODUCT(('Diário 1º PA'!$E$4:$E$2011='Analítico Cx.'!$B93)*('Diário 1º PA'!$B$4:$B$2011&gt;=H$4)*('Diário 1º PA'!$B$4:$B$2011&lt;=EOMONTH(H$4,0))*('Diário 1º PA'!$F$4:$F$2011))
+SUMPRODUCT(('Diário 2º PA'!$E$4:$E$1980='Analítico Cx.'!$B93)*('Diário 2º PA'!$B$4:$B$1980&gt;=H$4)*('Diário 2º PA'!$B$4:$B$1980&lt;=EOMONTH(H$4,0))*('Diário 2º PA'!$F$4:$F$1980))
+SUMPRODUCT(('Diário 3º PA'!$E$4:$E$2000='Analítico Cx.'!$B93)*('Diário 3º PA'!$B$4:$B$2000&gt;=H$4)*('Diário 3º PA'!$B$4:$B$2000&lt;=EOMONTH(H$4,0))*('Diário 3º PA'!$F$4:$F$2000))
+SUMPRODUCT(('Diário 4º PA'!$E$4:$E$2000='Analítico Cx.'!$B93)*('Diário 4º PA'!$B$4:$B$2000&gt;=H$4)*('Diário 4º PA'!$B$4:$B$2000&lt;=EOMONTH(H$4,0))*('Diário 4º PA'!$F$4:$F$2000))</f>
        <v>0</v>
      </c>
      <c r="I93" s="129">
        <f>SUMPRODUCT(('Diário 1º PA'!$E$4:$E$2011='Analítico Cx.'!$B93)*('Diário 1º PA'!$B$4:$B$2011&gt;=I$4)*('Diário 1º PA'!$B$4:$B$2011&lt;=EOMONTH(I$4,0))*('Diário 1º PA'!$F$4:$F$2011))
+SUMPRODUCT(('Diário 2º PA'!$E$4:$E$1980='Analítico Cx.'!$B93)*('Diário 2º PA'!$B$4:$B$1980&gt;=I$4)*('Diário 2º PA'!$B$4:$B$1980&lt;=EOMONTH(I$4,0))*('Diário 2º PA'!$F$4:$F$1980))
+SUMPRODUCT(('Diário 3º PA'!$E$4:$E$2000='Analítico Cx.'!$B93)*('Diário 3º PA'!$B$4:$B$2000&gt;=I$4)*('Diário 3º PA'!$B$4:$B$2000&lt;=EOMONTH(I$4,0))*('Diário 3º PA'!$F$4:$F$2000))
+SUMPRODUCT(('Diário 4º PA'!$E$4:$E$2000='Analítico Cx.'!$B93)*('Diário 4º PA'!$B$4:$B$2000&gt;=I$4)*('Diário 4º PA'!$B$4:$B$2000&lt;=EOMONTH(I$4,0))*('Diário 4º PA'!$F$4:$F$2000))</f>
        <v>0</v>
      </c>
      <c r="J93" s="129">
        <f>SUMPRODUCT(('Diário 1º PA'!$E$4:$E$2011='Analítico Cx.'!$B93)*('Diário 1º PA'!$B$4:$B$2011&gt;=J$4)*('Diário 1º PA'!$B$4:$B$2011&lt;=EOMONTH(J$4,0))*('Diário 1º PA'!$F$4:$F$2011))
+SUMPRODUCT(('Diário 2º PA'!$E$4:$E$1980='Analítico Cx.'!$B93)*('Diário 2º PA'!$B$4:$B$1980&gt;=J$4)*('Diário 2º PA'!$B$4:$B$1980&lt;=EOMONTH(J$4,0))*('Diário 2º PA'!$F$4:$F$1980))
+SUMPRODUCT(('Diário 3º PA'!$E$4:$E$2000='Analítico Cx.'!$B93)*('Diário 3º PA'!$B$4:$B$2000&gt;=J$4)*('Diário 3º PA'!$B$4:$B$2000&lt;=EOMONTH(J$4,0))*('Diário 3º PA'!$F$4:$F$2000))
+SUMPRODUCT(('Diário 4º PA'!$E$4:$E$2000='Analítico Cx.'!$B93)*('Diário 4º PA'!$B$4:$B$2000&gt;=J$4)*('Diário 4º PA'!$B$4:$B$2000&lt;=EOMONTH(J$4,0))*('Diário 4º PA'!$F$4:$F$2000))</f>
        <v>0</v>
      </c>
      <c r="K93" s="129">
        <f>SUMPRODUCT(('Diário 1º PA'!$E$4:$E$2011='Analítico Cx.'!$B93)*('Diário 1º PA'!$B$4:$B$2011&gt;=K$4)*('Diário 1º PA'!$B$4:$B$2011&lt;=EOMONTH(K$4,0))*('Diário 1º PA'!$F$4:$F$2011))
+SUMPRODUCT(('Diário 2º PA'!$E$4:$E$1980='Analítico Cx.'!$B93)*('Diário 2º PA'!$B$4:$B$1980&gt;=K$4)*('Diário 2º PA'!$B$4:$B$1980&lt;=EOMONTH(K$4,0))*('Diário 2º PA'!$F$4:$F$1980))
+SUMPRODUCT(('Diário 3º PA'!$E$4:$E$2000='Analítico Cx.'!$B93)*('Diário 3º PA'!$B$4:$B$2000&gt;=K$4)*('Diário 3º PA'!$B$4:$B$2000&lt;=EOMONTH(K$4,0))*('Diário 3º PA'!$F$4:$F$2000))
+SUMPRODUCT(('Diário 4º PA'!$E$4:$E$2000='Analítico Cx.'!$B93)*('Diário 4º PA'!$B$4:$B$2000&gt;=K$4)*('Diário 4º PA'!$B$4:$B$2000&lt;=EOMONTH(K$4,0))*('Diário 4º PA'!$F$4:$F$2000))</f>
        <v>0</v>
      </c>
      <c r="L93" s="129">
        <f>SUMPRODUCT(('Diário 1º PA'!$E$4:$E$2011='Analítico Cx.'!$B93)*('Diário 1º PA'!$B$4:$B$2011&gt;=L$4)*('Diário 1º PA'!$B$4:$B$2011&lt;=EOMONTH(L$4,0))*('Diário 1º PA'!$F$4:$F$2011))
+SUMPRODUCT(('Diário 2º PA'!$E$4:$E$1980='Analítico Cx.'!$B93)*('Diário 2º PA'!$B$4:$B$1980&gt;=L$4)*('Diário 2º PA'!$B$4:$B$1980&lt;=EOMONTH(L$4,0))*('Diário 2º PA'!$F$4:$F$1980))
+SUMPRODUCT(('Diário 3º PA'!$E$4:$E$2000='Analítico Cx.'!$B93)*('Diário 3º PA'!$B$4:$B$2000&gt;=L$4)*('Diário 3º PA'!$B$4:$B$2000&lt;=EOMONTH(L$4,0))*('Diário 3º PA'!$F$4:$F$2000))
+SUMPRODUCT(('Diário 4º PA'!$E$4:$E$2000='Analítico Cx.'!$B93)*('Diário 4º PA'!$B$4:$B$2000&gt;=L$4)*('Diário 4º PA'!$B$4:$B$2000&lt;=EOMONTH(L$4,0))*('Diário 4º PA'!$F$4:$F$2000))</f>
        <v>0</v>
      </c>
      <c r="M93" s="129">
        <f>SUMPRODUCT(('Diário 1º PA'!$E$4:$E$2011='Analítico Cx.'!$B93)*('Diário 1º PA'!$B$4:$B$2011&gt;=M$4)*('Diário 1º PA'!$B$4:$B$2011&lt;=EOMONTH(M$4,0))*('Diário 1º PA'!$F$4:$F$2011))
+SUMPRODUCT(('Diário 2º PA'!$E$4:$E$1980='Analítico Cx.'!$B93)*('Diário 2º PA'!$B$4:$B$1980&gt;=M$4)*('Diário 2º PA'!$B$4:$B$1980&lt;=EOMONTH(M$4,0))*('Diário 2º PA'!$F$4:$F$1980))
+SUMPRODUCT(('Diário 3º PA'!$E$4:$E$2000='Analítico Cx.'!$B93)*('Diário 3º PA'!$B$4:$B$2000&gt;=M$4)*('Diário 3º PA'!$B$4:$B$2000&lt;=EOMONTH(M$4,0))*('Diário 3º PA'!$F$4:$F$2000))
+SUMPRODUCT(('Diário 4º PA'!$E$4:$E$2000='Analítico Cx.'!$B93)*('Diário 4º PA'!$B$4:$B$2000&gt;=M$4)*('Diário 4º PA'!$B$4:$B$2000&lt;=EOMONTH(M$4,0))*('Diário 4º PA'!$F$4:$F$2000))</f>
        <v>0</v>
      </c>
      <c r="N93" s="129">
        <f>SUMPRODUCT(('Diário 1º PA'!$E$4:$E$2011='Analítico Cx.'!$B93)*('Diário 1º PA'!$B$4:$B$2011&gt;=N$4)*('Diário 1º PA'!$B$4:$B$2011&lt;=EOMONTH(N$4,0))*('Diário 1º PA'!$F$4:$F$2011))
+SUMPRODUCT(('Diário 2º PA'!$E$4:$E$1980='Analítico Cx.'!$B93)*('Diário 2º PA'!$B$4:$B$1980&gt;=N$4)*('Diário 2º PA'!$B$4:$B$1980&lt;=EOMONTH(N$4,0))*('Diário 2º PA'!$F$4:$F$1980))
+SUMPRODUCT(('Diário 3º PA'!$E$4:$E$2000='Analítico Cx.'!$B93)*('Diário 3º PA'!$B$4:$B$2000&gt;=N$4)*('Diário 3º PA'!$B$4:$B$2000&lt;=EOMONTH(N$4,0))*('Diário 3º PA'!$F$4:$F$2000))
+SUMPRODUCT(('Diário 4º PA'!$E$4:$E$2000='Analítico Cx.'!$B93)*('Diário 4º PA'!$B$4:$B$2000&gt;=N$4)*('Diário 4º PA'!$B$4:$B$2000&lt;=EOMONTH(N$4,0))*('Diário 4º PA'!$F$4:$F$2000))</f>
        <v>0</v>
      </c>
      <c r="O93" s="179">
        <f t="shared" si="19"/>
        <v>0</v>
      </c>
      <c r="P93" s="180">
        <f t="shared" si="20"/>
        <v>0</v>
      </c>
      <c r="Q93" s="154"/>
      <c r="R93" s="154"/>
      <c r="S93" s="154"/>
      <c r="T93" s="154"/>
      <c r="U93" s="154"/>
      <c r="V93" s="154"/>
      <c r="W93" s="154"/>
      <c r="X93" s="154"/>
      <c r="Y93" s="154"/>
      <c r="Z93" s="154"/>
    </row>
    <row r="94" spans="1:26" ht="23.25" customHeight="1" x14ac:dyDescent="0.2">
      <c r="A94" s="199" t="s">
        <v>286</v>
      </c>
      <c r="B94" s="63" t="s">
        <v>287</v>
      </c>
      <c r="C94" s="129">
        <f>SUMPRODUCT(('Diário 1º PA'!$E$4:$E$2011='Analítico Cx.'!$B94)*('Diário 1º PA'!$B$4:$B$2011&gt;=C$4)*('Diário 1º PA'!$B$4:$B$2011&lt;=EOMONTH(C$4,0))*('Diário 1º PA'!$F$4:$F$2011))
+SUMPRODUCT(('Diário 2º PA'!$E$4:$E$1980='Analítico Cx.'!$B94)*('Diário 2º PA'!$B$4:$B$1980&gt;=C$4)*('Diário 2º PA'!$B$4:$B$1980&lt;=EOMONTH(C$4,0))*('Diário 2º PA'!$F$4:$F$1980))
+SUMPRODUCT(('Diário 3º PA'!$E$4:$E$2000='Analítico Cx.'!$B94)*('Diário 3º PA'!$B$4:$B$2000&gt;=C$4)*('Diário 3º PA'!$B$4:$B$2000&lt;=EOMONTH(C$4,0))*('Diário 3º PA'!$F$4:$F$2000))
+SUMPRODUCT(('Diário 4º PA'!$E$4:$E$2000='Analítico Cx.'!$B94)*('Diário 4º PA'!$B$4:$B$2000&gt;=C$4)*('Diário 4º PA'!$B$4:$B$2000&lt;=EOMONTH(C$4,0))*('Diário 4º PA'!$F$4:$F$2000))</f>
        <v>1234.58</v>
      </c>
      <c r="D94" s="129">
        <f>SUMPRODUCT(('Diário 1º PA'!$E$4:$E$2011='Analítico Cx.'!$B94)*('Diário 1º PA'!$B$4:$B$2011&gt;=D$4)*('Diário 1º PA'!$B$4:$B$2011&lt;=EOMONTH(D$4,0))*('Diário 1º PA'!$F$4:$F$2011))
+SUMPRODUCT(('Diário 2º PA'!$E$4:$E$1980='Analítico Cx.'!$B94)*('Diário 2º PA'!$B$4:$B$1980&gt;=D$4)*('Diário 2º PA'!$B$4:$B$1980&lt;=EOMONTH(D$4,0))*('Diário 2º PA'!$F$4:$F$1980))
+SUMPRODUCT(('Diário 3º PA'!$E$4:$E$2000='Analítico Cx.'!$B94)*('Diário 3º PA'!$B$4:$B$2000&gt;=D$4)*('Diário 3º PA'!$B$4:$B$2000&lt;=EOMONTH(D$4,0))*('Diário 3º PA'!$F$4:$F$2000))
+SUMPRODUCT(('Diário 4º PA'!$E$4:$E$2000='Analítico Cx.'!$B94)*('Diário 4º PA'!$B$4:$B$2000&gt;=D$4)*('Diário 4º PA'!$B$4:$B$2000&lt;=EOMONTH(D$4,0))*('Diário 4º PA'!$F$4:$F$2000))</f>
        <v>1028.0899999999999</v>
      </c>
      <c r="E94" s="129">
        <f>SUMPRODUCT(('Diário 1º PA'!$E$4:$E$2011='Analítico Cx.'!$B94)*('Diário 1º PA'!$B$4:$B$2011&gt;=E$4)*('Diário 1º PA'!$B$4:$B$2011&lt;=EOMONTH(E$4,0))*('Diário 1º PA'!$F$4:$F$2011))
+SUMPRODUCT(('Diário 2º PA'!$E$4:$E$1980='Analítico Cx.'!$B94)*('Diário 2º PA'!$B$4:$B$1980&gt;=E$4)*('Diário 2º PA'!$B$4:$B$1980&lt;=EOMONTH(E$4,0))*('Diário 2º PA'!$F$4:$F$1980))
+SUMPRODUCT(('Diário 3º PA'!$E$4:$E$2000='Analítico Cx.'!$B94)*('Diário 3º PA'!$B$4:$B$2000&gt;=E$4)*('Diário 3º PA'!$B$4:$B$2000&lt;=EOMONTH(E$4,0))*('Diário 3º PA'!$F$4:$F$2000))
+SUMPRODUCT(('Diário 4º PA'!$E$4:$E$2000='Analítico Cx.'!$B94)*('Diário 4º PA'!$B$4:$B$2000&gt;=E$4)*('Diário 4º PA'!$B$4:$B$2000&lt;=EOMONTH(E$4,0))*('Diário 4º PA'!$F$4:$F$2000))</f>
        <v>1430.98</v>
      </c>
      <c r="F94" s="129">
        <f>SUMPRODUCT(('Diário 1º PA'!$E$4:$E$2011='Analítico Cx.'!$B94)*('Diário 1º PA'!$B$4:$B$2011&gt;=F$4)*('Diário 1º PA'!$B$4:$B$2011&lt;=EOMONTH(F$4,0))*('Diário 1º PA'!$F$4:$F$2011))
+SUMPRODUCT(('Diário 2º PA'!$E$4:$E$1980='Analítico Cx.'!$B94)*('Diário 2º PA'!$B$4:$B$1980&gt;=F$4)*('Diário 2º PA'!$B$4:$B$1980&lt;=EOMONTH(F$4,0))*('Diário 2º PA'!$F$4:$F$1980))
+SUMPRODUCT(('Diário 3º PA'!$E$4:$E$2000='Analítico Cx.'!$B94)*('Diário 3º PA'!$B$4:$B$2000&gt;=F$4)*('Diário 3º PA'!$B$4:$B$2000&lt;=EOMONTH(F$4,0))*('Diário 3º PA'!$F$4:$F$2000))
+SUMPRODUCT(('Diário 4º PA'!$E$4:$E$2000='Analítico Cx.'!$B94)*('Diário 4º PA'!$B$4:$B$2000&gt;=F$4)*('Diário 4º PA'!$B$4:$B$2000&lt;=EOMONTH(F$4,0))*('Diário 4º PA'!$F$4:$F$2000))</f>
        <v>1184.96</v>
      </c>
      <c r="G94" s="129">
        <f>SUMPRODUCT(('Diário 1º PA'!$E$4:$E$2011='Analítico Cx.'!$B94)*('Diário 1º PA'!$B$4:$B$2011&gt;=G$4)*('Diário 1º PA'!$B$4:$B$2011&lt;=EOMONTH(G$4,0))*('Diário 1º PA'!$F$4:$F$2011))
+SUMPRODUCT(('Diário 2º PA'!$E$4:$E$1980='Analítico Cx.'!$B94)*('Diário 2º PA'!$B$4:$B$1980&gt;=G$4)*('Diário 2º PA'!$B$4:$B$1980&lt;=EOMONTH(G$4,0))*('Diário 2º PA'!$F$4:$F$1980))
+SUMPRODUCT(('Diário 3º PA'!$E$4:$E$2000='Analítico Cx.'!$B94)*('Diário 3º PA'!$B$4:$B$2000&gt;=G$4)*('Diário 3º PA'!$B$4:$B$2000&lt;=EOMONTH(G$4,0))*('Diário 3º PA'!$F$4:$F$2000))
+SUMPRODUCT(('Diário 4º PA'!$E$4:$E$2000='Analítico Cx.'!$B94)*('Diário 4º PA'!$B$4:$B$2000&gt;=G$4)*('Diário 4º PA'!$B$4:$B$2000&lt;=EOMONTH(G$4,0))*('Diário 4º PA'!$F$4:$F$2000))</f>
        <v>0</v>
      </c>
      <c r="H94" s="129">
        <f>SUMPRODUCT(('Diário 1º PA'!$E$4:$E$2011='Analítico Cx.'!$B94)*('Diário 1º PA'!$B$4:$B$2011&gt;=H$4)*('Diário 1º PA'!$B$4:$B$2011&lt;=EOMONTH(H$4,0))*('Diário 1º PA'!$F$4:$F$2011))
+SUMPRODUCT(('Diário 2º PA'!$E$4:$E$1980='Analítico Cx.'!$B94)*('Diário 2º PA'!$B$4:$B$1980&gt;=H$4)*('Diário 2º PA'!$B$4:$B$1980&lt;=EOMONTH(H$4,0))*('Diário 2º PA'!$F$4:$F$1980))
+SUMPRODUCT(('Diário 3º PA'!$E$4:$E$2000='Analítico Cx.'!$B94)*('Diário 3º PA'!$B$4:$B$2000&gt;=H$4)*('Diário 3º PA'!$B$4:$B$2000&lt;=EOMONTH(H$4,0))*('Diário 3º PA'!$F$4:$F$2000))
+SUMPRODUCT(('Diário 4º PA'!$E$4:$E$2000='Analítico Cx.'!$B94)*('Diário 4º PA'!$B$4:$B$2000&gt;=H$4)*('Diário 4º PA'!$B$4:$B$2000&lt;=EOMONTH(H$4,0))*('Diário 4º PA'!$F$4:$F$2000))</f>
        <v>0</v>
      </c>
      <c r="I94" s="129">
        <f>SUMPRODUCT(('Diário 1º PA'!$E$4:$E$2011='Analítico Cx.'!$B94)*('Diário 1º PA'!$B$4:$B$2011&gt;=I$4)*('Diário 1º PA'!$B$4:$B$2011&lt;=EOMONTH(I$4,0))*('Diário 1º PA'!$F$4:$F$2011))
+SUMPRODUCT(('Diário 2º PA'!$E$4:$E$1980='Analítico Cx.'!$B94)*('Diário 2º PA'!$B$4:$B$1980&gt;=I$4)*('Diário 2º PA'!$B$4:$B$1980&lt;=EOMONTH(I$4,0))*('Diário 2º PA'!$F$4:$F$1980))
+SUMPRODUCT(('Diário 3º PA'!$E$4:$E$2000='Analítico Cx.'!$B94)*('Diário 3º PA'!$B$4:$B$2000&gt;=I$4)*('Diário 3º PA'!$B$4:$B$2000&lt;=EOMONTH(I$4,0))*('Diário 3º PA'!$F$4:$F$2000))
+SUMPRODUCT(('Diário 4º PA'!$E$4:$E$2000='Analítico Cx.'!$B94)*('Diário 4º PA'!$B$4:$B$2000&gt;=I$4)*('Diário 4º PA'!$B$4:$B$2000&lt;=EOMONTH(I$4,0))*('Diário 4º PA'!$F$4:$F$2000))</f>
        <v>0</v>
      </c>
      <c r="J94" s="129">
        <f>SUMPRODUCT(('Diário 1º PA'!$E$4:$E$2011='Analítico Cx.'!$B94)*('Diário 1º PA'!$B$4:$B$2011&gt;=J$4)*('Diário 1º PA'!$B$4:$B$2011&lt;=EOMONTH(J$4,0))*('Diário 1º PA'!$F$4:$F$2011))
+SUMPRODUCT(('Diário 2º PA'!$E$4:$E$1980='Analítico Cx.'!$B94)*('Diário 2º PA'!$B$4:$B$1980&gt;=J$4)*('Diário 2º PA'!$B$4:$B$1980&lt;=EOMONTH(J$4,0))*('Diário 2º PA'!$F$4:$F$1980))
+SUMPRODUCT(('Diário 3º PA'!$E$4:$E$2000='Analítico Cx.'!$B94)*('Diário 3º PA'!$B$4:$B$2000&gt;=J$4)*('Diário 3º PA'!$B$4:$B$2000&lt;=EOMONTH(J$4,0))*('Diário 3º PA'!$F$4:$F$2000))
+SUMPRODUCT(('Diário 4º PA'!$E$4:$E$2000='Analítico Cx.'!$B94)*('Diário 4º PA'!$B$4:$B$2000&gt;=J$4)*('Diário 4º PA'!$B$4:$B$2000&lt;=EOMONTH(J$4,0))*('Diário 4º PA'!$F$4:$F$2000))</f>
        <v>0</v>
      </c>
      <c r="K94" s="129">
        <f>SUMPRODUCT(('Diário 1º PA'!$E$4:$E$2011='Analítico Cx.'!$B94)*('Diário 1º PA'!$B$4:$B$2011&gt;=K$4)*('Diário 1º PA'!$B$4:$B$2011&lt;=EOMONTH(K$4,0))*('Diário 1º PA'!$F$4:$F$2011))
+SUMPRODUCT(('Diário 2º PA'!$E$4:$E$1980='Analítico Cx.'!$B94)*('Diário 2º PA'!$B$4:$B$1980&gt;=K$4)*('Diário 2º PA'!$B$4:$B$1980&lt;=EOMONTH(K$4,0))*('Diário 2º PA'!$F$4:$F$1980))
+SUMPRODUCT(('Diário 3º PA'!$E$4:$E$2000='Analítico Cx.'!$B94)*('Diário 3º PA'!$B$4:$B$2000&gt;=K$4)*('Diário 3º PA'!$B$4:$B$2000&lt;=EOMONTH(K$4,0))*('Diário 3º PA'!$F$4:$F$2000))
+SUMPRODUCT(('Diário 4º PA'!$E$4:$E$2000='Analítico Cx.'!$B94)*('Diário 4º PA'!$B$4:$B$2000&gt;=K$4)*('Diário 4º PA'!$B$4:$B$2000&lt;=EOMONTH(K$4,0))*('Diário 4º PA'!$F$4:$F$2000))</f>
        <v>0</v>
      </c>
      <c r="L94" s="129">
        <f>SUMPRODUCT(('Diário 1º PA'!$E$4:$E$2011='Analítico Cx.'!$B94)*('Diário 1º PA'!$B$4:$B$2011&gt;=L$4)*('Diário 1º PA'!$B$4:$B$2011&lt;=EOMONTH(L$4,0))*('Diário 1º PA'!$F$4:$F$2011))
+SUMPRODUCT(('Diário 2º PA'!$E$4:$E$1980='Analítico Cx.'!$B94)*('Diário 2º PA'!$B$4:$B$1980&gt;=L$4)*('Diário 2º PA'!$B$4:$B$1980&lt;=EOMONTH(L$4,0))*('Diário 2º PA'!$F$4:$F$1980))
+SUMPRODUCT(('Diário 3º PA'!$E$4:$E$2000='Analítico Cx.'!$B94)*('Diário 3º PA'!$B$4:$B$2000&gt;=L$4)*('Diário 3º PA'!$B$4:$B$2000&lt;=EOMONTH(L$4,0))*('Diário 3º PA'!$F$4:$F$2000))
+SUMPRODUCT(('Diário 4º PA'!$E$4:$E$2000='Analítico Cx.'!$B94)*('Diário 4º PA'!$B$4:$B$2000&gt;=L$4)*('Diário 4º PA'!$B$4:$B$2000&lt;=EOMONTH(L$4,0))*('Diário 4º PA'!$F$4:$F$2000))</f>
        <v>0</v>
      </c>
      <c r="M94" s="129">
        <f>SUMPRODUCT(('Diário 1º PA'!$E$4:$E$2011='Analítico Cx.'!$B94)*('Diário 1º PA'!$B$4:$B$2011&gt;=M$4)*('Diário 1º PA'!$B$4:$B$2011&lt;=EOMONTH(M$4,0))*('Diário 1º PA'!$F$4:$F$2011))
+SUMPRODUCT(('Diário 2º PA'!$E$4:$E$1980='Analítico Cx.'!$B94)*('Diário 2º PA'!$B$4:$B$1980&gt;=M$4)*('Diário 2º PA'!$B$4:$B$1980&lt;=EOMONTH(M$4,0))*('Diário 2º PA'!$F$4:$F$1980))
+SUMPRODUCT(('Diário 3º PA'!$E$4:$E$2000='Analítico Cx.'!$B94)*('Diário 3º PA'!$B$4:$B$2000&gt;=M$4)*('Diário 3º PA'!$B$4:$B$2000&lt;=EOMONTH(M$4,0))*('Diário 3º PA'!$F$4:$F$2000))
+SUMPRODUCT(('Diário 4º PA'!$E$4:$E$2000='Analítico Cx.'!$B94)*('Diário 4º PA'!$B$4:$B$2000&gt;=M$4)*('Diário 4º PA'!$B$4:$B$2000&lt;=EOMONTH(M$4,0))*('Diário 4º PA'!$F$4:$F$2000))</f>
        <v>0</v>
      </c>
      <c r="N94" s="129">
        <f>SUMPRODUCT(('Diário 1º PA'!$E$4:$E$2011='Analítico Cx.'!$B94)*('Diário 1º PA'!$B$4:$B$2011&gt;=N$4)*('Diário 1º PA'!$B$4:$B$2011&lt;=EOMONTH(N$4,0))*('Diário 1º PA'!$F$4:$F$2011))
+SUMPRODUCT(('Diário 2º PA'!$E$4:$E$1980='Analítico Cx.'!$B94)*('Diário 2º PA'!$B$4:$B$1980&gt;=N$4)*('Diário 2º PA'!$B$4:$B$1980&lt;=EOMONTH(N$4,0))*('Diário 2º PA'!$F$4:$F$1980))
+SUMPRODUCT(('Diário 3º PA'!$E$4:$E$2000='Analítico Cx.'!$B94)*('Diário 3º PA'!$B$4:$B$2000&gt;=N$4)*('Diário 3º PA'!$B$4:$B$2000&lt;=EOMONTH(N$4,0))*('Diário 3º PA'!$F$4:$F$2000))
+SUMPRODUCT(('Diário 4º PA'!$E$4:$E$2000='Analítico Cx.'!$B94)*('Diário 4º PA'!$B$4:$B$2000&gt;=N$4)*('Diário 4º PA'!$B$4:$B$2000&lt;=EOMONTH(N$4,0))*('Diário 4º PA'!$F$4:$F$2000))</f>
        <v>0</v>
      </c>
      <c r="O94" s="179">
        <f t="shared" si="19"/>
        <v>4878.6100000000006</v>
      </c>
      <c r="P94" s="180">
        <f t="shared" si="20"/>
        <v>4.8723531433492043E-4</v>
      </c>
      <c r="Q94" s="154"/>
      <c r="R94" s="154"/>
      <c r="S94" s="154"/>
      <c r="T94" s="154"/>
      <c r="U94" s="154"/>
      <c r="V94" s="154"/>
      <c r="W94" s="154"/>
      <c r="X94" s="154"/>
      <c r="Y94" s="154"/>
      <c r="Z94" s="154"/>
    </row>
    <row r="95" spans="1:26" ht="23.25" customHeight="1" x14ac:dyDescent="0.2">
      <c r="A95" s="199" t="s">
        <v>288</v>
      </c>
      <c r="B95" s="63" t="s">
        <v>289</v>
      </c>
      <c r="C95" s="129">
        <f>SUMPRODUCT(('Diário 1º PA'!$E$4:$E$2011='Analítico Cx.'!$B95)*('Diário 1º PA'!$B$4:$B$2011&gt;=C$4)*('Diário 1º PA'!$B$4:$B$2011&lt;=EOMONTH(C$4,0))*('Diário 1º PA'!$F$4:$F$2011))
+SUMPRODUCT(('Diário 2º PA'!$E$4:$E$1980='Analítico Cx.'!$B95)*('Diário 2º PA'!$B$4:$B$1980&gt;=C$4)*('Diário 2º PA'!$B$4:$B$1980&lt;=EOMONTH(C$4,0))*('Diário 2º PA'!$F$4:$F$1980))
+SUMPRODUCT(('Diário 3º PA'!$E$4:$E$2000='Analítico Cx.'!$B95)*('Diário 3º PA'!$B$4:$B$2000&gt;=C$4)*('Diário 3º PA'!$B$4:$B$2000&lt;=EOMONTH(C$4,0))*('Diário 3º PA'!$F$4:$F$2000))
+SUMPRODUCT(('Diário 4º PA'!$E$4:$E$2000='Analítico Cx.'!$B95)*('Diário 4º PA'!$B$4:$B$2000&gt;=C$4)*('Diário 4º PA'!$B$4:$B$2000&lt;=EOMONTH(C$4,0))*('Diário 4º PA'!$F$4:$F$2000))</f>
        <v>0</v>
      </c>
      <c r="D95" s="129">
        <f>SUMPRODUCT(('Diário 1º PA'!$E$4:$E$2011='Analítico Cx.'!$B95)*('Diário 1º PA'!$B$4:$B$2011&gt;=D$4)*('Diário 1º PA'!$B$4:$B$2011&lt;=EOMONTH(D$4,0))*('Diário 1º PA'!$F$4:$F$2011))
+SUMPRODUCT(('Diário 2º PA'!$E$4:$E$1980='Analítico Cx.'!$B95)*('Diário 2º PA'!$B$4:$B$1980&gt;=D$4)*('Diário 2º PA'!$B$4:$B$1980&lt;=EOMONTH(D$4,0))*('Diário 2º PA'!$F$4:$F$1980))
+SUMPRODUCT(('Diário 3º PA'!$E$4:$E$2000='Analítico Cx.'!$B95)*('Diário 3º PA'!$B$4:$B$2000&gt;=D$4)*('Diário 3º PA'!$B$4:$B$2000&lt;=EOMONTH(D$4,0))*('Diário 3º PA'!$F$4:$F$2000))
+SUMPRODUCT(('Diário 4º PA'!$E$4:$E$2000='Analítico Cx.'!$B95)*('Diário 4º PA'!$B$4:$B$2000&gt;=D$4)*('Diário 4º PA'!$B$4:$B$2000&lt;=EOMONTH(D$4,0))*('Diário 4º PA'!$F$4:$F$2000))</f>
        <v>0</v>
      </c>
      <c r="E95" s="129">
        <f>SUMPRODUCT(('Diário 1º PA'!$E$4:$E$2011='Analítico Cx.'!$B95)*('Diário 1º PA'!$B$4:$B$2011&gt;=E$4)*('Diário 1º PA'!$B$4:$B$2011&lt;=EOMONTH(E$4,0))*('Diário 1º PA'!$F$4:$F$2011))
+SUMPRODUCT(('Diário 2º PA'!$E$4:$E$1980='Analítico Cx.'!$B95)*('Diário 2º PA'!$B$4:$B$1980&gt;=E$4)*('Diário 2º PA'!$B$4:$B$1980&lt;=EOMONTH(E$4,0))*('Diário 2º PA'!$F$4:$F$1980))
+SUMPRODUCT(('Diário 3º PA'!$E$4:$E$2000='Analítico Cx.'!$B95)*('Diário 3º PA'!$B$4:$B$2000&gt;=E$4)*('Diário 3º PA'!$B$4:$B$2000&lt;=EOMONTH(E$4,0))*('Diário 3º PA'!$F$4:$F$2000))
+SUMPRODUCT(('Diário 4º PA'!$E$4:$E$2000='Analítico Cx.'!$B95)*('Diário 4º PA'!$B$4:$B$2000&gt;=E$4)*('Diário 4º PA'!$B$4:$B$2000&lt;=EOMONTH(E$4,0))*('Diário 4º PA'!$F$4:$F$2000))</f>
        <v>0</v>
      </c>
      <c r="F95" s="129">
        <f>SUMPRODUCT(('Diário 1º PA'!$E$4:$E$2011='Analítico Cx.'!$B95)*('Diário 1º PA'!$B$4:$B$2011&gt;=F$4)*('Diário 1º PA'!$B$4:$B$2011&lt;=EOMONTH(F$4,0))*('Diário 1º PA'!$F$4:$F$2011))
+SUMPRODUCT(('Diário 2º PA'!$E$4:$E$1980='Analítico Cx.'!$B95)*('Diário 2º PA'!$B$4:$B$1980&gt;=F$4)*('Diário 2º PA'!$B$4:$B$1980&lt;=EOMONTH(F$4,0))*('Diário 2º PA'!$F$4:$F$1980))
+SUMPRODUCT(('Diário 3º PA'!$E$4:$E$2000='Analítico Cx.'!$B95)*('Diário 3º PA'!$B$4:$B$2000&gt;=F$4)*('Diário 3º PA'!$B$4:$B$2000&lt;=EOMONTH(F$4,0))*('Diário 3º PA'!$F$4:$F$2000))
+SUMPRODUCT(('Diário 4º PA'!$E$4:$E$2000='Analítico Cx.'!$B95)*('Diário 4º PA'!$B$4:$B$2000&gt;=F$4)*('Diário 4º PA'!$B$4:$B$2000&lt;=EOMONTH(F$4,0))*('Diário 4º PA'!$F$4:$F$2000))</f>
        <v>0</v>
      </c>
      <c r="G95" s="129">
        <f>SUMPRODUCT(('Diário 1º PA'!$E$4:$E$2011='Analítico Cx.'!$B95)*('Diário 1º PA'!$B$4:$B$2011&gt;=G$4)*('Diário 1º PA'!$B$4:$B$2011&lt;=EOMONTH(G$4,0))*('Diário 1º PA'!$F$4:$F$2011))
+SUMPRODUCT(('Diário 2º PA'!$E$4:$E$1980='Analítico Cx.'!$B95)*('Diário 2º PA'!$B$4:$B$1980&gt;=G$4)*('Diário 2º PA'!$B$4:$B$1980&lt;=EOMONTH(G$4,0))*('Diário 2º PA'!$F$4:$F$1980))
+SUMPRODUCT(('Diário 3º PA'!$E$4:$E$2000='Analítico Cx.'!$B95)*('Diário 3º PA'!$B$4:$B$2000&gt;=G$4)*('Diário 3º PA'!$B$4:$B$2000&lt;=EOMONTH(G$4,0))*('Diário 3º PA'!$F$4:$F$2000))
+SUMPRODUCT(('Diário 4º PA'!$E$4:$E$2000='Analítico Cx.'!$B95)*('Diário 4º PA'!$B$4:$B$2000&gt;=G$4)*('Diário 4º PA'!$B$4:$B$2000&lt;=EOMONTH(G$4,0))*('Diário 4º PA'!$F$4:$F$2000))</f>
        <v>0</v>
      </c>
      <c r="H95" s="129">
        <f>SUMPRODUCT(('Diário 1º PA'!$E$4:$E$2011='Analítico Cx.'!$B95)*('Diário 1º PA'!$B$4:$B$2011&gt;=H$4)*('Diário 1º PA'!$B$4:$B$2011&lt;=EOMONTH(H$4,0))*('Diário 1º PA'!$F$4:$F$2011))
+SUMPRODUCT(('Diário 2º PA'!$E$4:$E$1980='Analítico Cx.'!$B95)*('Diário 2º PA'!$B$4:$B$1980&gt;=H$4)*('Diário 2º PA'!$B$4:$B$1980&lt;=EOMONTH(H$4,0))*('Diário 2º PA'!$F$4:$F$1980))
+SUMPRODUCT(('Diário 3º PA'!$E$4:$E$2000='Analítico Cx.'!$B95)*('Diário 3º PA'!$B$4:$B$2000&gt;=H$4)*('Diário 3º PA'!$B$4:$B$2000&lt;=EOMONTH(H$4,0))*('Diário 3º PA'!$F$4:$F$2000))
+SUMPRODUCT(('Diário 4º PA'!$E$4:$E$2000='Analítico Cx.'!$B95)*('Diário 4º PA'!$B$4:$B$2000&gt;=H$4)*('Diário 4º PA'!$B$4:$B$2000&lt;=EOMONTH(H$4,0))*('Diário 4º PA'!$F$4:$F$2000))</f>
        <v>0</v>
      </c>
      <c r="I95" s="129">
        <f>SUMPRODUCT(('Diário 1º PA'!$E$4:$E$2011='Analítico Cx.'!$B95)*('Diário 1º PA'!$B$4:$B$2011&gt;=I$4)*('Diário 1º PA'!$B$4:$B$2011&lt;=EOMONTH(I$4,0))*('Diário 1º PA'!$F$4:$F$2011))
+SUMPRODUCT(('Diário 2º PA'!$E$4:$E$1980='Analítico Cx.'!$B95)*('Diário 2º PA'!$B$4:$B$1980&gt;=I$4)*('Diário 2º PA'!$B$4:$B$1980&lt;=EOMONTH(I$4,0))*('Diário 2º PA'!$F$4:$F$1980))
+SUMPRODUCT(('Diário 3º PA'!$E$4:$E$2000='Analítico Cx.'!$B95)*('Diário 3º PA'!$B$4:$B$2000&gt;=I$4)*('Diário 3º PA'!$B$4:$B$2000&lt;=EOMONTH(I$4,0))*('Diário 3º PA'!$F$4:$F$2000))
+SUMPRODUCT(('Diário 4º PA'!$E$4:$E$2000='Analítico Cx.'!$B95)*('Diário 4º PA'!$B$4:$B$2000&gt;=I$4)*('Diário 4º PA'!$B$4:$B$2000&lt;=EOMONTH(I$4,0))*('Diário 4º PA'!$F$4:$F$2000))</f>
        <v>0</v>
      </c>
      <c r="J95" s="129">
        <f>SUMPRODUCT(('Diário 1º PA'!$E$4:$E$2011='Analítico Cx.'!$B95)*('Diário 1º PA'!$B$4:$B$2011&gt;=J$4)*('Diário 1º PA'!$B$4:$B$2011&lt;=EOMONTH(J$4,0))*('Diário 1º PA'!$F$4:$F$2011))
+SUMPRODUCT(('Diário 2º PA'!$E$4:$E$1980='Analítico Cx.'!$B95)*('Diário 2º PA'!$B$4:$B$1980&gt;=J$4)*('Diário 2º PA'!$B$4:$B$1980&lt;=EOMONTH(J$4,0))*('Diário 2º PA'!$F$4:$F$1980))
+SUMPRODUCT(('Diário 3º PA'!$E$4:$E$2000='Analítico Cx.'!$B95)*('Diário 3º PA'!$B$4:$B$2000&gt;=J$4)*('Diário 3º PA'!$B$4:$B$2000&lt;=EOMONTH(J$4,0))*('Diário 3º PA'!$F$4:$F$2000))
+SUMPRODUCT(('Diário 4º PA'!$E$4:$E$2000='Analítico Cx.'!$B95)*('Diário 4º PA'!$B$4:$B$2000&gt;=J$4)*('Diário 4º PA'!$B$4:$B$2000&lt;=EOMONTH(J$4,0))*('Diário 4º PA'!$F$4:$F$2000))</f>
        <v>0</v>
      </c>
      <c r="K95" s="129">
        <f>SUMPRODUCT(('Diário 1º PA'!$E$4:$E$2011='Analítico Cx.'!$B95)*('Diário 1º PA'!$B$4:$B$2011&gt;=K$4)*('Diário 1º PA'!$B$4:$B$2011&lt;=EOMONTH(K$4,0))*('Diário 1º PA'!$F$4:$F$2011))
+SUMPRODUCT(('Diário 2º PA'!$E$4:$E$1980='Analítico Cx.'!$B95)*('Diário 2º PA'!$B$4:$B$1980&gt;=K$4)*('Diário 2º PA'!$B$4:$B$1980&lt;=EOMONTH(K$4,0))*('Diário 2º PA'!$F$4:$F$1980))
+SUMPRODUCT(('Diário 3º PA'!$E$4:$E$2000='Analítico Cx.'!$B95)*('Diário 3º PA'!$B$4:$B$2000&gt;=K$4)*('Diário 3º PA'!$B$4:$B$2000&lt;=EOMONTH(K$4,0))*('Diário 3º PA'!$F$4:$F$2000))
+SUMPRODUCT(('Diário 4º PA'!$E$4:$E$2000='Analítico Cx.'!$B95)*('Diário 4º PA'!$B$4:$B$2000&gt;=K$4)*('Diário 4º PA'!$B$4:$B$2000&lt;=EOMONTH(K$4,0))*('Diário 4º PA'!$F$4:$F$2000))</f>
        <v>0</v>
      </c>
      <c r="L95" s="129">
        <f>SUMPRODUCT(('Diário 1º PA'!$E$4:$E$2011='Analítico Cx.'!$B95)*('Diário 1º PA'!$B$4:$B$2011&gt;=L$4)*('Diário 1º PA'!$B$4:$B$2011&lt;=EOMONTH(L$4,0))*('Diário 1º PA'!$F$4:$F$2011))
+SUMPRODUCT(('Diário 2º PA'!$E$4:$E$1980='Analítico Cx.'!$B95)*('Diário 2º PA'!$B$4:$B$1980&gt;=L$4)*('Diário 2º PA'!$B$4:$B$1980&lt;=EOMONTH(L$4,0))*('Diário 2º PA'!$F$4:$F$1980))
+SUMPRODUCT(('Diário 3º PA'!$E$4:$E$2000='Analítico Cx.'!$B95)*('Diário 3º PA'!$B$4:$B$2000&gt;=L$4)*('Diário 3º PA'!$B$4:$B$2000&lt;=EOMONTH(L$4,0))*('Diário 3º PA'!$F$4:$F$2000))
+SUMPRODUCT(('Diário 4º PA'!$E$4:$E$2000='Analítico Cx.'!$B95)*('Diário 4º PA'!$B$4:$B$2000&gt;=L$4)*('Diário 4º PA'!$B$4:$B$2000&lt;=EOMONTH(L$4,0))*('Diário 4º PA'!$F$4:$F$2000))</f>
        <v>0</v>
      </c>
      <c r="M95" s="129">
        <f>SUMPRODUCT(('Diário 1º PA'!$E$4:$E$2011='Analítico Cx.'!$B95)*('Diário 1º PA'!$B$4:$B$2011&gt;=M$4)*('Diário 1º PA'!$B$4:$B$2011&lt;=EOMONTH(M$4,0))*('Diário 1º PA'!$F$4:$F$2011))
+SUMPRODUCT(('Diário 2º PA'!$E$4:$E$1980='Analítico Cx.'!$B95)*('Diário 2º PA'!$B$4:$B$1980&gt;=M$4)*('Diário 2º PA'!$B$4:$B$1980&lt;=EOMONTH(M$4,0))*('Diário 2º PA'!$F$4:$F$1980))
+SUMPRODUCT(('Diário 3º PA'!$E$4:$E$2000='Analítico Cx.'!$B95)*('Diário 3º PA'!$B$4:$B$2000&gt;=M$4)*('Diário 3º PA'!$B$4:$B$2000&lt;=EOMONTH(M$4,0))*('Diário 3º PA'!$F$4:$F$2000))
+SUMPRODUCT(('Diário 4º PA'!$E$4:$E$2000='Analítico Cx.'!$B95)*('Diário 4º PA'!$B$4:$B$2000&gt;=M$4)*('Diário 4º PA'!$B$4:$B$2000&lt;=EOMONTH(M$4,0))*('Diário 4º PA'!$F$4:$F$2000))</f>
        <v>0</v>
      </c>
      <c r="N95" s="129">
        <f>SUMPRODUCT(('Diário 1º PA'!$E$4:$E$2011='Analítico Cx.'!$B95)*('Diário 1º PA'!$B$4:$B$2011&gt;=N$4)*('Diário 1º PA'!$B$4:$B$2011&lt;=EOMONTH(N$4,0))*('Diário 1º PA'!$F$4:$F$2011))
+SUMPRODUCT(('Diário 2º PA'!$E$4:$E$1980='Analítico Cx.'!$B95)*('Diário 2º PA'!$B$4:$B$1980&gt;=N$4)*('Diário 2º PA'!$B$4:$B$1980&lt;=EOMONTH(N$4,0))*('Diário 2º PA'!$F$4:$F$1980))
+SUMPRODUCT(('Diário 3º PA'!$E$4:$E$2000='Analítico Cx.'!$B95)*('Diário 3º PA'!$B$4:$B$2000&gt;=N$4)*('Diário 3º PA'!$B$4:$B$2000&lt;=EOMONTH(N$4,0))*('Diário 3º PA'!$F$4:$F$2000))
+SUMPRODUCT(('Diário 4º PA'!$E$4:$E$2000='Analítico Cx.'!$B95)*('Diário 4º PA'!$B$4:$B$2000&gt;=N$4)*('Diário 4º PA'!$B$4:$B$2000&lt;=EOMONTH(N$4,0))*('Diário 4º PA'!$F$4:$F$2000))</f>
        <v>0</v>
      </c>
      <c r="O95" s="179">
        <f t="shared" si="19"/>
        <v>0</v>
      </c>
      <c r="P95" s="180">
        <f t="shared" si="20"/>
        <v>0</v>
      </c>
      <c r="Q95" s="154"/>
      <c r="R95" s="154"/>
      <c r="S95" s="154"/>
      <c r="T95" s="154"/>
      <c r="U95" s="154"/>
      <c r="V95" s="154"/>
      <c r="W95" s="154"/>
      <c r="X95" s="154"/>
      <c r="Y95" s="154"/>
      <c r="Z95" s="154"/>
    </row>
    <row r="96" spans="1:26" ht="23.25" customHeight="1" x14ac:dyDescent="0.2">
      <c r="A96" s="199" t="s">
        <v>290</v>
      </c>
      <c r="B96" s="63" t="s">
        <v>291</v>
      </c>
      <c r="C96" s="129">
        <f>SUMPRODUCT(('Diário 1º PA'!$E$4:$E$2011='Analítico Cx.'!$B96)*('Diário 1º PA'!$B$4:$B$2011&gt;=C$4)*('Diário 1º PA'!$B$4:$B$2011&lt;=EOMONTH(C$4,0))*('Diário 1º PA'!$F$4:$F$2011))
+SUMPRODUCT(('Diário 2º PA'!$E$4:$E$1980='Analítico Cx.'!$B96)*('Diário 2º PA'!$B$4:$B$1980&gt;=C$4)*('Diário 2º PA'!$B$4:$B$1980&lt;=EOMONTH(C$4,0))*('Diário 2º PA'!$F$4:$F$1980))
+SUMPRODUCT(('Diário 3º PA'!$E$4:$E$2000='Analítico Cx.'!$B96)*('Diário 3º PA'!$B$4:$B$2000&gt;=C$4)*('Diário 3º PA'!$B$4:$B$2000&lt;=EOMONTH(C$4,0))*('Diário 3º PA'!$F$4:$F$2000))
+SUMPRODUCT(('Diário 4º PA'!$E$4:$E$2000='Analítico Cx.'!$B96)*('Diário 4º PA'!$B$4:$B$2000&gt;=C$4)*('Diário 4º PA'!$B$4:$B$2000&lt;=EOMONTH(C$4,0))*('Diário 4º PA'!$F$4:$F$2000))</f>
        <v>0</v>
      </c>
      <c r="D96" s="129">
        <f>SUMPRODUCT(('Diário 1º PA'!$E$4:$E$2011='Analítico Cx.'!$B96)*('Diário 1º PA'!$B$4:$B$2011&gt;=D$4)*('Diário 1º PA'!$B$4:$B$2011&lt;=EOMONTH(D$4,0))*('Diário 1º PA'!$F$4:$F$2011))
+SUMPRODUCT(('Diário 2º PA'!$E$4:$E$1980='Analítico Cx.'!$B96)*('Diário 2º PA'!$B$4:$B$1980&gt;=D$4)*('Diário 2º PA'!$B$4:$B$1980&lt;=EOMONTH(D$4,0))*('Diário 2º PA'!$F$4:$F$1980))
+SUMPRODUCT(('Diário 3º PA'!$E$4:$E$2000='Analítico Cx.'!$B96)*('Diário 3º PA'!$B$4:$B$2000&gt;=D$4)*('Diário 3º PA'!$B$4:$B$2000&lt;=EOMONTH(D$4,0))*('Diário 3º PA'!$F$4:$F$2000))
+SUMPRODUCT(('Diário 4º PA'!$E$4:$E$2000='Analítico Cx.'!$B96)*('Diário 4º PA'!$B$4:$B$2000&gt;=D$4)*('Diário 4º PA'!$B$4:$B$2000&lt;=EOMONTH(D$4,0))*('Diário 4º PA'!$F$4:$F$2000))</f>
        <v>0</v>
      </c>
      <c r="E96" s="129">
        <f>SUMPRODUCT(('Diário 1º PA'!$E$4:$E$2011='Analítico Cx.'!$B96)*('Diário 1º PA'!$B$4:$B$2011&gt;=E$4)*('Diário 1º PA'!$B$4:$B$2011&lt;=EOMONTH(E$4,0))*('Diário 1º PA'!$F$4:$F$2011))
+SUMPRODUCT(('Diário 2º PA'!$E$4:$E$1980='Analítico Cx.'!$B96)*('Diário 2º PA'!$B$4:$B$1980&gt;=E$4)*('Diário 2º PA'!$B$4:$B$1980&lt;=EOMONTH(E$4,0))*('Diário 2º PA'!$F$4:$F$1980))
+SUMPRODUCT(('Diário 3º PA'!$E$4:$E$2000='Analítico Cx.'!$B96)*('Diário 3º PA'!$B$4:$B$2000&gt;=E$4)*('Diário 3º PA'!$B$4:$B$2000&lt;=EOMONTH(E$4,0))*('Diário 3º PA'!$F$4:$F$2000))
+SUMPRODUCT(('Diário 4º PA'!$E$4:$E$2000='Analítico Cx.'!$B96)*('Diário 4º PA'!$B$4:$B$2000&gt;=E$4)*('Diário 4º PA'!$B$4:$B$2000&lt;=EOMONTH(E$4,0))*('Diário 4º PA'!$F$4:$F$2000))</f>
        <v>0</v>
      </c>
      <c r="F96" s="129">
        <f>SUMPRODUCT(('Diário 1º PA'!$E$4:$E$2011='Analítico Cx.'!$B96)*('Diário 1º PA'!$B$4:$B$2011&gt;=F$4)*('Diário 1º PA'!$B$4:$B$2011&lt;=EOMONTH(F$4,0))*('Diário 1º PA'!$F$4:$F$2011))
+SUMPRODUCT(('Diário 2º PA'!$E$4:$E$1980='Analítico Cx.'!$B96)*('Diário 2º PA'!$B$4:$B$1980&gt;=F$4)*('Diário 2º PA'!$B$4:$B$1980&lt;=EOMONTH(F$4,0))*('Diário 2º PA'!$F$4:$F$1980))
+SUMPRODUCT(('Diário 3º PA'!$E$4:$E$2000='Analítico Cx.'!$B96)*('Diário 3º PA'!$B$4:$B$2000&gt;=F$4)*('Diário 3º PA'!$B$4:$B$2000&lt;=EOMONTH(F$4,0))*('Diário 3º PA'!$F$4:$F$2000))
+SUMPRODUCT(('Diário 4º PA'!$E$4:$E$2000='Analítico Cx.'!$B96)*('Diário 4º PA'!$B$4:$B$2000&gt;=F$4)*('Diário 4º PA'!$B$4:$B$2000&lt;=EOMONTH(F$4,0))*('Diário 4º PA'!$F$4:$F$2000))</f>
        <v>0</v>
      </c>
      <c r="G96" s="129">
        <f>SUMPRODUCT(('Diário 1º PA'!$E$4:$E$2011='Analítico Cx.'!$B96)*('Diário 1º PA'!$B$4:$B$2011&gt;=G$4)*('Diário 1º PA'!$B$4:$B$2011&lt;=EOMONTH(G$4,0))*('Diário 1º PA'!$F$4:$F$2011))
+SUMPRODUCT(('Diário 2º PA'!$E$4:$E$1980='Analítico Cx.'!$B96)*('Diário 2º PA'!$B$4:$B$1980&gt;=G$4)*('Diário 2º PA'!$B$4:$B$1980&lt;=EOMONTH(G$4,0))*('Diário 2º PA'!$F$4:$F$1980))
+SUMPRODUCT(('Diário 3º PA'!$E$4:$E$2000='Analítico Cx.'!$B96)*('Diário 3º PA'!$B$4:$B$2000&gt;=G$4)*('Diário 3º PA'!$B$4:$B$2000&lt;=EOMONTH(G$4,0))*('Diário 3º PA'!$F$4:$F$2000))
+SUMPRODUCT(('Diário 4º PA'!$E$4:$E$2000='Analítico Cx.'!$B96)*('Diário 4º PA'!$B$4:$B$2000&gt;=G$4)*('Diário 4º PA'!$B$4:$B$2000&lt;=EOMONTH(G$4,0))*('Diário 4º PA'!$F$4:$F$2000))</f>
        <v>0</v>
      </c>
      <c r="H96" s="129">
        <f>SUMPRODUCT(('Diário 1º PA'!$E$4:$E$2011='Analítico Cx.'!$B96)*('Diário 1º PA'!$B$4:$B$2011&gt;=H$4)*('Diário 1º PA'!$B$4:$B$2011&lt;=EOMONTH(H$4,0))*('Diário 1º PA'!$F$4:$F$2011))
+SUMPRODUCT(('Diário 2º PA'!$E$4:$E$1980='Analítico Cx.'!$B96)*('Diário 2º PA'!$B$4:$B$1980&gt;=H$4)*('Diário 2º PA'!$B$4:$B$1980&lt;=EOMONTH(H$4,0))*('Diário 2º PA'!$F$4:$F$1980))
+SUMPRODUCT(('Diário 3º PA'!$E$4:$E$2000='Analítico Cx.'!$B96)*('Diário 3º PA'!$B$4:$B$2000&gt;=H$4)*('Diário 3º PA'!$B$4:$B$2000&lt;=EOMONTH(H$4,0))*('Diário 3º PA'!$F$4:$F$2000))
+SUMPRODUCT(('Diário 4º PA'!$E$4:$E$2000='Analítico Cx.'!$B96)*('Diário 4º PA'!$B$4:$B$2000&gt;=H$4)*('Diário 4º PA'!$B$4:$B$2000&lt;=EOMONTH(H$4,0))*('Diário 4º PA'!$F$4:$F$2000))</f>
        <v>0</v>
      </c>
      <c r="I96" s="129">
        <f>SUMPRODUCT(('Diário 1º PA'!$E$4:$E$2011='Analítico Cx.'!$B96)*('Diário 1º PA'!$B$4:$B$2011&gt;=I$4)*('Diário 1º PA'!$B$4:$B$2011&lt;=EOMONTH(I$4,0))*('Diário 1º PA'!$F$4:$F$2011))
+SUMPRODUCT(('Diário 2º PA'!$E$4:$E$1980='Analítico Cx.'!$B96)*('Diário 2º PA'!$B$4:$B$1980&gt;=I$4)*('Diário 2º PA'!$B$4:$B$1980&lt;=EOMONTH(I$4,0))*('Diário 2º PA'!$F$4:$F$1980))
+SUMPRODUCT(('Diário 3º PA'!$E$4:$E$2000='Analítico Cx.'!$B96)*('Diário 3º PA'!$B$4:$B$2000&gt;=I$4)*('Diário 3º PA'!$B$4:$B$2000&lt;=EOMONTH(I$4,0))*('Diário 3º PA'!$F$4:$F$2000))
+SUMPRODUCT(('Diário 4º PA'!$E$4:$E$2000='Analítico Cx.'!$B96)*('Diário 4º PA'!$B$4:$B$2000&gt;=I$4)*('Diário 4º PA'!$B$4:$B$2000&lt;=EOMONTH(I$4,0))*('Diário 4º PA'!$F$4:$F$2000))</f>
        <v>0</v>
      </c>
      <c r="J96" s="129">
        <f>SUMPRODUCT(('Diário 1º PA'!$E$4:$E$2011='Analítico Cx.'!$B96)*('Diário 1º PA'!$B$4:$B$2011&gt;=J$4)*('Diário 1º PA'!$B$4:$B$2011&lt;=EOMONTH(J$4,0))*('Diário 1º PA'!$F$4:$F$2011))
+SUMPRODUCT(('Diário 2º PA'!$E$4:$E$1980='Analítico Cx.'!$B96)*('Diário 2º PA'!$B$4:$B$1980&gt;=J$4)*('Diário 2º PA'!$B$4:$B$1980&lt;=EOMONTH(J$4,0))*('Diário 2º PA'!$F$4:$F$1980))
+SUMPRODUCT(('Diário 3º PA'!$E$4:$E$2000='Analítico Cx.'!$B96)*('Diário 3º PA'!$B$4:$B$2000&gt;=J$4)*('Diário 3º PA'!$B$4:$B$2000&lt;=EOMONTH(J$4,0))*('Diário 3º PA'!$F$4:$F$2000))
+SUMPRODUCT(('Diário 4º PA'!$E$4:$E$2000='Analítico Cx.'!$B96)*('Diário 4º PA'!$B$4:$B$2000&gt;=J$4)*('Diário 4º PA'!$B$4:$B$2000&lt;=EOMONTH(J$4,0))*('Diário 4º PA'!$F$4:$F$2000))</f>
        <v>0</v>
      </c>
      <c r="K96" s="129">
        <f>SUMPRODUCT(('Diário 1º PA'!$E$4:$E$2011='Analítico Cx.'!$B96)*('Diário 1º PA'!$B$4:$B$2011&gt;=K$4)*('Diário 1º PA'!$B$4:$B$2011&lt;=EOMONTH(K$4,0))*('Diário 1º PA'!$F$4:$F$2011))
+SUMPRODUCT(('Diário 2º PA'!$E$4:$E$1980='Analítico Cx.'!$B96)*('Diário 2º PA'!$B$4:$B$1980&gt;=K$4)*('Diário 2º PA'!$B$4:$B$1980&lt;=EOMONTH(K$4,0))*('Diário 2º PA'!$F$4:$F$1980))
+SUMPRODUCT(('Diário 3º PA'!$E$4:$E$2000='Analítico Cx.'!$B96)*('Diário 3º PA'!$B$4:$B$2000&gt;=K$4)*('Diário 3º PA'!$B$4:$B$2000&lt;=EOMONTH(K$4,0))*('Diário 3º PA'!$F$4:$F$2000))
+SUMPRODUCT(('Diário 4º PA'!$E$4:$E$2000='Analítico Cx.'!$B96)*('Diário 4º PA'!$B$4:$B$2000&gt;=K$4)*('Diário 4º PA'!$B$4:$B$2000&lt;=EOMONTH(K$4,0))*('Diário 4º PA'!$F$4:$F$2000))</f>
        <v>0</v>
      </c>
      <c r="L96" s="129">
        <f>SUMPRODUCT(('Diário 1º PA'!$E$4:$E$2011='Analítico Cx.'!$B96)*('Diário 1º PA'!$B$4:$B$2011&gt;=L$4)*('Diário 1º PA'!$B$4:$B$2011&lt;=EOMONTH(L$4,0))*('Diário 1º PA'!$F$4:$F$2011))
+SUMPRODUCT(('Diário 2º PA'!$E$4:$E$1980='Analítico Cx.'!$B96)*('Diário 2º PA'!$B$4:$B$1980&gt;=L$4)*('Diário 2º PA'!$B$4:$B$1980&lt;=EOMONTH(L$4,0))*('Diário 2º PA'!$F$4:$F$1980))
+SUMPRODUCT(('Diário 3º PA'!$E$4:$E$2000='Analítico Cx.'!$B96)*('Diário 3º PA'!$B$4:$B$2000&gt;=L$4)*('Diário 3º PA'!$B$4:$B$2000&lt;=EOMONTH(L$4,0))*('Diário 3º PA'!$F$4:$F$2000))
+SUMPRODUCT(('Diário 4º PA'!$E$4:$E$2000='Analítico Cx.'!$B96)*('Diário 4º PA'!$B$4:$B$2000&gt;=L$4)*('Diário 4º PA'!$B$4:$B$2000&lt;=EOMONTH(L$4,0))*('Diário 4º PA'!$F$4:$F$2000))</f>
        <v>0</v>
      </c>
      <c r="M96" s="129">
        <f>SUMPRODUCT(('Diário 1º PA'!$E$4:$E$2011='Analítico Cx.'!$B96)*('Diário 1º PA'!$B$4:$B$2011&gt;=M$4)*('Diário 1º PA'!$B$4:$B$2011&lt;=EOMONTH(M$4,0))*('Diário 1º PA'!$F$4:$F$2011))
+SUMPRODUCT(('Diário 2º PA'!$E$4:$E$1980='Analítico Cx.'!$B96)*('Diário 2º PA'!$B$4:$B$1980&gt;=M$4)*('Diário 2º PA'!$B$4:$B$1980&lt;=EOMONTH(M$4,0))*('Diário 2º PA'!$F$4:$F$1980))
+SUMPRODUCT(('Diário 3º PA'!$E$4:$E$2000='Analítico Cx.'!$B96)*('Diário 3º PA'!$B$4:$B$2000&gt;=M$4)*('Diário 3º PA'!$B$4:$B$2000&lt;=EOMONTH(M$4,0))*('Diário 3º PA'!$F$4:$F$2000))
+SUMPRODUCT(('Diário 4º PA'!$E$4:$E$2000='Analítico Cx.'!$B96)*('Diário 4º PA'!$B$4:$B$2000&gt;=M$4)*('Diário 4º PA'!$B$4:$B$2000&lt;=EOMONTH(M$4,0))*('Diário 4º PA'!$F$4:$F$2000))</f>
        <v>0</v>
      </c>
      <c r="N96" s="129">
        <f>SUMPRODUCT(('Diário 1º PA'!$E$4:$E$2011='Analítico Cx.'!$B96)*('Diário 1º PA'!$B$4:$B$2011&gt;=N$4)*('Diário 1º PA'!$B$4:$B$2011&lt;=EOMONTH(N$4,0))*('Diário 1º PA'!$F$4:$F$2011))
+SUMPRODUCT(('Diário 2º PA'!$E$4:$E$1980='Analítico Cx.'!$B96)*('Diário 2º PA'!$B$4:$B$1980&gt;=N$4)*('Diário 2º PA'!$B$4:$B$1980&lt;=EOMONTH(N$4,0))*('Diário 2º PA'!$F$4:$F$1980))
+SUMPRODUCT(('Diário 3º PA'!$E$4:$E$2000='Analítico Cx.'!$B96)*('Diário 3º PA'!$B$4:$B$2000&gt;=N$4)*('Diário 3º PA'!$B$4:$B$2000&lt;=EOMONTH(N$4,0))*('Diário 3º PA'!$F$4:$F$2000))
+SUMPRODUCT(('Diário 4º PA'!$E$4:$E$2000='Analítico Cx.'!$B96)*('Diário 4º PA'!$B$4:$B$2000&gt;=N$4)*('Diário 4º PA'!$B$4:$B$2000&lt;=EOMONTH(N$4,0))*('Diário 4º PA'!$F$4:$F$2000))</f>
        <v>0</v>
      </c>
      <c r="O96" s="179">
        <f t="shared" si="19"/>
        <v>0</v>
      </c>
      <c r="P96" s="180">
        <f t="shared" si="20"/>
        <v>0</v>
      </c>
      <c r="Q96" s="154"/>
      <c r="R96" s="154"/>
      <c r="S96" s="154"/>
      <c r="T96" s="154"/>
      <c r="U96" s="154"/>
      <c r="V96" s="154"/>
      <c r="W96" s="154"/>
      <c r="X96" s="154"/>
      <c r="Y96" s="154"/>
      <c r="Z96" s="154"/>
    </row>
    <row r="97" spans="1:26" ht="23.25" customHeight="1" x14ac:dyDescent="0.2">
      <c r="A97" s="199" t="s">
        <v>292</v>
      </c>
      <c r="B97" s="63" t="s">
        <v>293</v>
      </c>
      <c r="C97" s="129">
        <f>SUMPRODUCT(('Diário 1º PA'!$E$4:$E$2011='Analítico Cx.'!$B97)*('Diário 1º PA'!$B$4:$B$2011&gt;=C$4)*('Diário 1º PA'!$B$4:$B$2011&lt;=EOMONTH(C$4,0))*('Diário 1º PA'!$F$4:$F$2011))
+SUMPRODUCT(('Diário 2º PA'!$E$4:$E$1980='Analítico Cx.'!$B97)*('Diário 2º PA'!$B$4:$B$1980&gt;=C$4)*('Diário 2º PA'!$B$4:$B$1980&lt;=EOMONTH(C$4,0))*('Diário 2º PA'!$F$4:$F$1980))
+SUMPRODUCT(('Diário 3º PA'!$E$4:$E$2000='Analítico Cx.'!$B97)*('Diário 3º PA'!$B$4:$B$2000&gt;=C$4)*('Diário 3º PA'!$B$4:$B$2000&lt;=EOMONTH(C$4,0))*('Diário 3º PA'!$F$4:$F$2000))
+SUMPRODUCT(('Diário 4º PA'!$E$4:$E$2000='Analítico Cx.'!$B97)*('Diário 4º PA'!$B$4:$B$2000&gt;=C$4)*('Diário 4º PA'!$B$4:$B$2000&lt;=EOMONTH(C$4,0))*('Diário 4º PA'!$F$4:$F$2000))</f>
        <v>0</v>
      </c>
      <c r="D97" s="129">
        <f>SUMPRODUCT(('Diário 1º PA'!$E$4:$E$2011='Analítico Cx.'!$B97)*('Diário 1º PA'!$B$4:$B$2011&gt;=D$4)*('Diário 1º PA'!$B$4:$B$2011&lt;=EOMONTH(D$4,0))*('Diário 1º PA'!$F$4:$F$2011))
+SUMPRODUCT(('Diário 2º PA'!$E$4:$E$1980='Analítico Cx.'!$B97)*('Diário 2º PA'!$B$4:$B$1980&gt;=D$4)*('Diário 2º PA'!$B$4:$B$1980&lt;=EOMONTH(D$4,0))*('Diário 2º PA'!$F$4:$F$1980))
+SUMPRODUCT(('Diário 3º PA'!$E$4:$E$2000='Analítico Cx.'!$B97)*('Diário 3º PA'!$B$4:$B$2000&gt;=D$4)*('Diário 3º PA'!$B$4:$B$2000&lt;=EOMONTH(D$4,0))*('Diário 3º PA'!$F$4:$F$2000))
+SUMPRODUCT(('Diário 4º PA'!$E$4:$E$2000='Analítico Cx.'!$B97)*('Diário 4º PA'!$B$4:$B$2000&gt;=D$4)*('Diário 4º PA'!$B$4:$B$2000&lt;=EOMONTH(D$4,0))*('Diário 4º PA'!$F$4:$F$2000))</f>
        <v>0</v>
      </c>
      <c r="E97" s="129">
        <f>SUMPRODUCT(('Diário 1º PA'!$E$4:$E$2011='Analítico Cx.'!$B97)*('Diário 1º PA'!$B$4:$B$2011&gt;=E$4)*('Diário 1º PA'!$B$4:$B$2011&lt;=EOMONTH(E$4,0))*('Diário 1º PA'!$F$4:$F$2011))
+SUMPRODUCT(('Diário 2º PA'!$E$4:$E$1980='Analítico Cx.'!$B97)*('Diário 2º PA'!$B$4:$B$1980&gt;=E$4)*('Diário 2º PA'!$B$4:$B$1980&lt;=EOMONTH(E$4,0))*('Diário 2º PA'!$F$4:$F$1980))
+SUMPRODUCT(('Diário 3º PA'!$E$4:$E$2000='Analítico Cx.'!$B97)*('Diário 3º PA'!$B$4:$B$2000&gt;=E$4)*('Diário 3º PA'!$B$4:$B$2000&lt;=EOMONTH(E$4,0))*('Diário 3º PA'!$F$4:$F$2000))
+SUMPRODUCT(('Diário 4º PA'!$E$4:$E$2000='Analítico Cx.'!$B97)*('Diário 4º PA'!$B$4:$B$2000&gt;=E$4)*('Diário 4º PA'!$B$4:$B$2000&lt;=EOMONTH(E$4,0))*('Diário 4º PA'!$F$4:$F$2000))</f>
        <v>0</v>
      </c>
      <c r="F97" s="129">
        <f>SUMPRODUCT(('Diário 1º PA'!$E$4:$E$2011='Analítico Cx.'!$B97)*('Diário 1º PA'!$B$4:$B$2011&gt;=F$4)*('Diário 1º PA'!$B$4:$B$2011&lt;=EOMONTH(F$4,0))*('Diário 1º PA'!$F$4:$F$2011))
+SUMPRODUCT(('Diário 2º PA'!$E$4:$E$1980='Analítico Cx.'!$B97)*('Diário 2º PA'!$B$4:$B$1980&gt;=F$4)*('Diário 2º PA'!$B$4:$B$1980&lt;=EOMONTH(F$4,0))*('Diário 2º PA'!$F$4:$F$1980))
+SUMPRODUCT(('Diário 3º PA'!$E$4:$E$2000='Analítico Cx.'!$B97)*('Diário 3º PA'!$B$4:$B$2000&gt;=F$4)*('Diário 3º PA'!$B$4:$B$2000&lt;=EOMONTH(F$4,0))*('Diário 3º PA'!$F$4:$F$2000))
+SUMPRODUCT(('Diário 4º PA'!$E$4:$E$2000='Analítico Cx.'!$B97)*('Diário 4º PA'!$B$4:$B$2000&gt;=F$4)*('Diário 4º PA'!$B$4:$B$2000&lt;=EOMONTH(F$4,0))*('Diário 4º PA'!$F$4:$F$2000))</f>
        <v>0</v>
      </c>
      <c r="G97" s="129">
        <f>SUMPRODUCT(('Diário 1º PA'!$E$4:$E$2011='Analítico Cx.'!$B97)*('Diário 1º PA'!$B$4:$B$2011&gt;=G$4)*('Diário 1º PA'!$B$4:$B$2011&lt;=EOMONTH(G$4,0))*('Diário 1º PA'!$F$4:$F$2011))
+SUMPRODUCT(('Diário 2º PA'!$E$4:$E$1980='Analítico Cx.'!$B97)*('Diário 2º PA'!$B$4:$B$1980&gt;=G$4)*('Diário 2º PA'!$B$4:$B$1980&lt;=EOMONTH(G$4,0))*('Diário 2º PA'!$F$4:$F$1980))
+SUMPRODUCT(('Diário 3º PA'!$E$4:$E$2000='Analítico Cx.'!$B97)*('Diário 3º PA'!$B$4:$B$2000&gt;=G$4)*('Diário 3º PA'!$B$4:$B$2000&lt;=EOMONTH(G$4,0))*('Diário 3º PA'!$F$4:$F$2000))
+SUMPRODUCT(('Diário 4º PA'!$E$4:$E$2000='Analítico Cx.'!$B97)*('Diário 4º PA'!$B$4:$B$2000&gt;=G$4)*('Diário 4º PA'!$B$4:$B$2000&lt;=EOMONTH(G$4,0))*('Diário 4º PA'!$F$4:$F$2000))</f>
        <v>0</v>
      </c>
      <c r="H97" s="129">
        <f>SUMPRODUCT(('Diário 1º PA'!$E$4:$E$2011='Analítico Cx.'!$B97)*('Diário 1º PA'!$B$4:$B$2011&gt;=H$4)*('Diário 1º PA'!$B$4:$B$2011&lt;=EOMONTH(H$4,0))*('Diário 1º PA'!$F$4:$F$2011))
+SUMPRODUCT(('Diário 2º PA'!$E$4:$E$1980='Analítico Cx.'!$B97)*('Diário 2º PA'!$B$4:$B$1980&gt;=H$4)*('Diário 2º PA'!$B$4:$B$1980&lt;=EOMONTH(H$4,0))*('Diário 2º PA'!$F$4:$F$1980))
+SUMPRODUCT(('Diário 3º PA'!$E$4:$E$2000='Analítico Cx.'!$B97)*('Diário 3º PA'!$B$4:$B$2000&gt;=H$4)*('Diário 3º PA'!$B$4:$B$2000&lt;=EOMONTH(H$4,0))*('Diário 3º PA'!$F$4:$F$2000))
+SUMPRODUCT(('Diário 4º PA'!$E$4:$E$2000='Analítico Cx.'!$B97)*('Diário 4º PA'!$B$4:$B$2000&gt;=H$4)*('Diário 4º PA'!$B$4:$B$2000&lt;=EOMONTH(H$4,0))*('Diário 4º PA'!$F$4:$F$2000))</f>
        <v>0</v>
      </c>
      <c r="I97" s="129">
        <f>SUMPRODUCT(('Diário 1º PA'!$E$4:$E$2011='Analítico Cx.'!$B97)*('Diário 1º PA'!$B$4:$B$2011&gt;=I$4)*('Diário 1º PA'!$B$4:$B$2011&lt;=EOMONTH(I$4,0))*('Diário 1º PA'!$F$4:$F$2011))
+SUMPRODUCT(('Diário 2º PA'!$E$4:$E$1980='Analítico Cx.'!$B97)*('Diário 2º PA'!$B$4:$B$1980&gt;=I$4)*('Diário 2º PA'!$B$4:$B$1980&lt;=EOMONTH(I$4,0))*('Diário 2º PA'!$F$4:$F$1980))
+SUMPRODUCT(('Diário 3º PA'!$E$4:$E$2000='Analítico Cx.'!$B97)*('Diário 3º PA'!$B$4:$B$2000&gt;=I$4)*('Diário 3º PA'!$B$4:$B$2000&lt;=EOMONTH(I$4,0))*('Diário 3º PA'!$F$4:$F$2000))
+SUMPRODUCT(('Diário 4º PA'!$E$4:$E$2000='Analítico Cx.'!$B97)*('Diário 4º PA'!$B$4:$B$2000&gt;=I$4)*('Diário 4º PA'!$B$4:$B$2000&lt;=EOMONTH(I$4,0))*('Diário 4º PA'!$F$4:$F$2000))</f>
        <v>0</v>
      </c>
      <c r="J97" s="129">
        <f>SUMPRODUCT(('Diário 1º PA'!$E$4:$E$2011='Analítico Cx.'!$B97)*('Diário 1º PA'!$B$4:$B$2011&gt;=J$4)*('Diário 1º PA'!$B$4:$B$2011&lt;=EOMONTH(J$4,0))*('Diário 1º PA'!$F$4:$F$2011))
+SUMPRODUCT(('Diário 2º PA'!$E$4:$E$1980='Analítico Cx.'!$B97)*('Diário 2º PA'!$B$4:$B$1980&gt;=J$4)*('Diário 2º PA'!$B$4:$B$1980&lt;=EOMONTH(J$4,0))*('Diário 2º PA'!$F$4:$F$1980))
+SUMPRODUCT(('Diário 3º PA'!$E$4:$E$2000='Analítico Cx.'!$B97)*('Diário 3º PA'!$B$4:$B$2000&gt;=J$4)*('Diário 3º PA'!$B$4:$B$2000&lt;=EOMONTH(J$4,0))*('Diário 3º PA'!$F$4:$F$2000))
+SUMPRODUCT(('Diário 4º PA'!$E$4:$E$2000='Analítico Cx.'!$B97)*('Diário 4º PA'!$B$4:$B$2000&gt;=J$4)*('Diário 4º PA'!$B$4:$B$2000&lt;=EOMONTH(J$4,0))*('Diário 4º PA'!$F$4:$F$2000))</f>
        <v>0</v>
      </c>
      <c r="K97" s="129">
        <f>SUMPRODUCT(('Diário 1º PA'!$E$4:$E$2011='Analítico Cx.'!$B97)*('Diário 1º PA'!$B$4:$B$2011&gt;=K$4)*('Diário 1º PA'!$B$4:$B$2011&lt;=EOMONTH(K$4,0))*('Diário 1º PA'!$F$4:$F$2011))
+SUMPRODUCT(('Diário 2º PA'!$E$4:$E$1980='Analítico Cx.'!$B97)*('Diário 2º PA'!$B$4:$B$1980&gt;=K$4)*('Diário 2º PA'!$B$4:$B$1980&lt;=EOMONTH(K$4,0))*('Diário 2º PA'!$F$4:$F$1980))
+SUMPRODUCT(('Diário 3º PA'!$E$4:$E$2000='Analítico Cx.'!$B97)*('Diário 3º PA'!$B$4:$B$2000&gt;=K$4)*('Diário 3º PA'!$B$4:$B$2000&lt;=EOMONTH(K$4,0))*('Diário 3º PA'!$F$4:$F$2000))
+SUMPRODUCT(('Diário 4º PA'!$E$4:$E$2000='Analítico Cx.'!$B97)*('Diário 4º PA'!$B$4:$B$2000&gt;=K$4)*('Diário 4º PA'!$B$4:$B$2000&lt;=EOMONTH(K$4,0))*('Diário 4º PA'!$F$4:$F$2000))</f>
        <v>0</v>
      </c>
      <c r="L97" s="129">
        <f>SUMPRODUCT(('Diário 1º PA'!$E$4:$E$2011='Analítico Cx.'!$B97)*('Diário 1º PA'!$B$4:$B$2011&gt;=L$4)*('Diário 1º PA'!$B$4:$B$2011&lt;=EOMONTH(L$4,0))*('Diário 1º PA'!$F$4:$F$2011))
+SUMPRODUCT(('Diário 2º PA'!$E$4:$E$1980='Analítico Cx.'!$B97)*('Diário 2º PA'!$B$4:$B$1980&gt;=L$4)*('Diário 2º PA'!$B$4:$B$1980&lt;=EOMONTH(L$4,0))*('Diário 2º PA'!$F$4:$F$1980))
+SUMPRODUCT(('Diário 3º PA'!$E$4:$E$2000='Analítico Cx.'!$B97)*('Diário 3º PA'!$B$4:$B$2000&gt;=L$4)*('Diário 3º PA'!$B$4:$B$2000&lt;=EOMONTH(L$4,0))*('Diário 3º PA'!$F$4:$F$2000))
+SUMPRODUCT(('Diário 4º PA'!$E$4:$E$2000='Analítico Cx.'!$B97)*('Diário 4º PA'!$B$4:$B$2000&gt;=L$4)*('Diário 4º PA'!$B$4:$B$2000&lt;=EOMONTH(L$4,0))*('Diário 4º PA'!$F$4:$F$2000))</f>
        <v>0</v>
      </c>
      <c r="M97" s="129">
        <f>SUMPRODUCT(('Diário 1º PA'!$E$4:$E$2011='Analítico Cx.'!$B97)*('Diário 1º PA'!$B$4:$B$2011&gt;=M$4)*('Diário 1º PA'!$B$4:$B$2011&lt;=EOMONTH(M$4,0))*('Diário 1º PA'!$F$4:$F$2011))
+SUMPRODUCT(('Diário 2º PA'!$E$4:$E$1980='Analítico Cx.'!$B97)*('Diário 2º PA'!$B$4:$B$1980&gt;=M$4)*('Diário 2º PA'!$B$4:$B$1980&lt;=EOMONTH(M$4,0))*('Diário 2º PA'!$F$4:$F$1980))
+SUMPRODUCT(('Diário 3º PA'!$E$4:$E$2000='Analítico Cx.'!$B97)*('Diário 3º PA'!$B$4:$B$2000&gt;=M$4)*('Diário 3º PA'!$B$4:$B$2000&lt;=EOMONTH(M$4,0))*('Diário 3º PA'!$F$4:$F$2000))
+SUMPRODUCT(('Diário 4º PA'!$E$4:$E$2000='Analítico Cx.'!$B97)*('Diário 4º PA'!$B$4:$B$2000&gt;=M$4)*('Diário 4º PA'!$B$4:$B$2000&lt;=EOMONTH(M$4,0))*('Diário 4º PA'!$F$4:$F$2000))</f>
        <v>0</v>
      </c>
      <c r="N97" s="129">
        <f>SUMPRODUCT(('Diário 1º PA'!$E$4:$E$2011='Analítico Cx.'!$B97)*('Diário 1º PA'!$B$4:$B$2011&gt;=N$4)*('Diário 1º PA'!$B$4:$B$2011&lt;=EOMONTH(N$4,0))*('Diário 1º PA'!$F$4:$F$2011))
+SUMPRODUCT(('Diário 2º PA'!$E$4:$E$1980='Analítico Cx.'!$B97)*('Diário 2º PA'!$B$4:$B$1980&gt;=N$4)*('Diário 2º PA'!$B$4:$B$1980&lt;=EOMONTH(N$4,0))*('Diário 2º PA'!$F$4:$F$1980))
+SUMPRODUCT(('Diário 3º PA'!$E$4:$E$2000='Analítico Cx.'!$B97)*('Diário 3º PA'!$B$4:$B$2000&gt;=N$4)*('Diário 3º PA'!$B$4:$B$2000&lt;=EOMONTH(N$4,0))*('Diário 3º PA'!$F$4:$F$2000))
+SUMPRODUCT(('Diário 4º PA'!$E$4:$E$2000='Analítico Cx.'!$B97)*('Diário 4º PA'!$B$4:$B$2000&gt;=N$4)*('Diário 4º PA'!$B$4:$B$2000&lt;=EOMONTH(N$4,0))*('Diário 4º PA'!$F$4:$F$2000))</f>
        <v>0</v>
      </c>
      <c r="O97" s="179">
        <f t="shared" si="19"/>
        <v>0</v>
      </c>
      <c r="P97" s="180">
        <f t="shared" si="20"/>
        <v>0</v>
      </c>
      <c r="Q97" s="154"/>
      <c r="R97" s="154"/>
      <c r="S97" s="154"/>
      <c r="T97" s="154"/>
      <c r="U97" s="154"/>
      <c r="V97" s="154"/>
      <c r="W97" s="154"/>
      <c r="X97" s="154"/>
      <c r="Y97" s="154"/>
      <c r="Z97" s="154"/>
    </row>
    <row r="98" spans="1:26" ht="23.25" customHeight="1" x14ac:dyDescent="0.2">
      <c r="A98" s="199" t="s">
        <v>294</v>
      </c>
      <c r="B98" s="63" t="s">
        <v>295</v>
      </c>
      <c r="C98" s="129">
        <f>SUMPRODUCT(('Diário 1º PA'!$E$4:$E$2011='Analítico Cx.'!$B98)*('Diário 1º PA'!$B$4:$B$2011&gt;=C$4)*('Diário 1º PA'!$B$4:$B$2011&lt;=EOMONTH(C$4,0))*('Diário 1º PA'!$F$4:$F$2011))
+SUMPRODUCT(('Diário 2º PA'!$E$4:$E$1980='Analítico Cx.'!$B98)*('Diário 2º PA'!$B$4:$B$1980&gt;=C$4)*('Diário 2º PA'!$B$4:$B$1980&lt;=EOMONTH(C$4,0))*('Diário 2º PA'!$F$4:$F$1980))
+SUMPRODUCT(('Diário 3º PA'!$E$4:$E$2000='Analítico Cx.'!$B98)*('Diário 3º PA'!$B$4:$B$2000&gt;=C$4)*('Diário 3º PA'!$B$4:$B$2000&lt;=EOMONTH(C$4,0))*('Diário 3º PA'!$F$4:$F$2000))
+SUMPRODUCT(('Diário 4º PA'!$E$4:$E$2000='Analítico Cx.'!$B98)*('Diário 4º PA'!$B$4:$B$2000&gt;=C$4)*('Diário 4º PA'!$B$4:$B$2000&lt;=EOMONTH(C$4,0))*('Diário 4º PA'!$F$4:$F$2000))</f>
        <v>330.6</v>
      </c>
      <c r="D98" s="129">
        <f>SUMPRODUCT(('Diário 1º PA'!$E$4:$E$2011='Analítico Cx.'!$B98)*('Diário 1º PA'!$B$4:$B$2011&gt;=D$4)*('Diário 1º PA'!$B$4:$B$2011&lt;=EOMONTH(D$4,0))*('Diário 1º PA'!$F$4:$F$2011))
+SUMPRODUCT(('Diário 2º PA'!$E$4:$E$1980='Analítico Cx.'!$B98)*('Diário 2º PA'!$B$4:$B$1980&gt;=D$4)*('Diário 2º PA'!$B$4:$B$1980&lt;=EOMONTH(D$4,0))*('Diário 2º PA'!$F$4:$F$1980))
+SUMPRODUCT(('Diário 3º PA'!$E$4:$E$2000='Analítico Cx.'!$B98)*('Diário 3º PA'!$B$4:$B$2000&gt;=D$4)*('Diário 3º PA'!$B$4:$B$2000&lt;=EOMONTH(D$4,0))*('Diário 3º PA'!$F$4:$F$2000))
+SUMPRODUCT(('Diário 4º PA'!$E$4:$E$2000='Analítico Cx.'!$B98)*('Diário 4º PA'!$B$4:$B$2000&gt;=D$4)*('Diário 4º PA'!$B$4:$B$2000&lt;=EOMONTH(D$4,0))*('Diário 4º PA'!$F$4:$F$2000))</f>
        <v>16955.490000000002</v>
      </c>
      <c r="E98" s="129">
        <f>SUMPRODUCT(('Diário 1º PA'!$E$4:$E$2011='Analítico Cx.'!$B98)*('Diário 1º PA'!$B$4:$B$2011&gt;=E$4)*('Diário 1º PA'!$B$4:$B$2011&lt;=EOMONTH(E$4,0))*('Diário 1º PA'!$F$4:$F$2011))
+SUMPRODUCT(('Diário 2º PA'!$E$4:$E$1980='Analítico Cx.'!$B98)*('Diário 2º PA'!$B$4:$B$1980&gt;=E$4)*('Diário 2º PA'!$B$4:$B$1980&lt;=EOMONTH(E$4,0))*('Diário 2º PA'!$F$4:$F$1980))
+SUMPRODUCT(('Diário 3º PA'!$E$4:$E$2000='Analítico Cx.'!$B98)*('Diário 3º PA'!$B$4:$B$2000&gt;=E$4)*('Diário 3º PA'!$B$4:$B$2000&lt;=EOMONTH(E$4,0))*('Diário 3º PA'!$F$4:$F$2000))
+SUMPRODUCT(('Diário 4º PA'!$E$4:$E$2000='Analítico Cx.'!$B98)*('Diário 4º PA'!$B$4:$B$2000&gt;=E$4)*('Diário 4º PA'!$B$4:$B$2000&lt;=EOMONTH(E$4,0))*('Diário 4º PA'!$F$4:$F$2000))</f>
        <v>2303.7200000000003</v>
      </c>
      <c r="F98" s="129">
        <f>SUMPRODUCT(('Diário 1º PA'!$E$4:$E$2011='Analítico Cx.'!$B98)*('Diário 1º PA'!$B$4:$B$2011&gt;=F$4)*('Diário 1º PA'!$B$4:$B$2011&lt;=EOMONTH(F$4,0))*('Diário 1º PA'!$F$4:$F$2011))
+SUMPRODUCT(('Diário 2º PA'!$E$4:$E$1980='Analítico Cx.'!$B98)*('Diário 2º PA'!$B$4:$B$1980&gt;=F$4)*('Diário 2º PA'!$B$4:$B$1980&lt;=EOMONTH(F$4,0))*('Diário 2º PA'!$F$4:$F$1980))
+SUMPRODUCT(('Diário 3º PA'!$E$4:$E$2000='Analítico Cx.'!$B98)*('Diário 3º PA'!$B$4:$B$2000&gt;=F$4)*('Diário 3º PA'!$B$4:$B$2000&lt;=EOMONTH(F$4,0))*('Diário 3º PA'!$F$4:$F$2000))
+SUMPRODUCT(('Diário 4º PA'!$E$4:$E$2000='Analítico Cx.'!$B98)*('Diário 4º PA'!$B$4:$B$2000&gt;=F$4)*('Diário 4º PA'!$B$4:$B$2000&lt;=EOMONTH(F$4,0))*('Diário 4º PA'!$F$4:$F$2000))</f>
        <v>9747.02</v>
      </c>
      <c r="G98" s="129">
        <f>SUMPRODUCT(('Diário 1º PA'!$E$4:$E$2011='Analítico Cx.'!$B98)*('Diário 1º PA'!$B$4:$B$2011&gt;=G$4)*('Diário 1º PA'!$B$4:$B$2011&lt;=EOMONTH(G$4,0))*('Diário 1º PA'!$F$4:$F$2011))
+SUMPRODUCT(('Diário 2º PA'!$E$4:$E$1980='Analítico Cx.'!$B98)*('Diário 2º PA'!$B$4:$B$1980&gt;=G$4)*('Diário 2º PA'!$B$4:$B$1980&lt;=EOMONTH(G$4,0))*('Diário 2º PA'!$F$4:$F$1980))
+SUMPRODUCT(('Diário 3º PA'!$E$4:$E$2000='Analítico Cx.'!$B98)*('Diário 3º PA'!$B$4:$B$2000&gt;=G$4)*('Diário 3º PA'!$B$4:$B$2000&lt;=EOMONTH(G$4,0))*('Diário 3º PA'!$F$4:$F$2000))
+SUMPRODUCT(('Diário 4º PA'!$E$4:$E$2000='Analítico Cx.'!$B98)*('Diário 4º PA'!$B$4:$B$2000&gt;=G$4)*('Diário 4º PA'!$B$4:$B$2000&lt;=EOMONTH(G$4,0))*('Diário 4º PA'!$F$4:$F$2000))</f>
        <v>0</v>
      </c>
      <c r="H98" s="129">
        <f>SUMPRODUCT(('Diário 1º PA'!$E$4:$E$2011='Analítico Cx.'!$B98)*('Diário 1º PA'!$B$4:$B$2011&gt;=H$4)*('Diário 1º PA'!$B$4:$B$2011&lt;=EOMONTH(H$4,0))*('Diário 1º PA'!$F$4:$F$2011))
+SUMPRODUCT(('Diário 2º PA'!$E$4:$E$1980='Analítico Cx.'!$B98)*('Diário 2º PA'!$B$4:$B$1980&gt;=H$4)*('Diário 2º PA'!$B$4:$B$1980&lt;=EOMONTH(H$4,0))*('Diário 2º PA'!$F$4:$F$1980))
+SUMPRODUCT(('Diário 3º PA'!$E$4:$E$2000='Analítico Cx.'!$B98)*('Diário 3º PA'!$B$4:$B$2000&gt;=H$4)*('Diário 3º PA'!$B$4:$B$2000&lt;=EOMONTH(H$4,0))*('Diário 3º PA'!$F$4:$F$2000))
+SUMPRODUCT(('Diário 4º PA'!$E$4:$E$2000='Analítico Cx.'!$B98)*('Diário 4º PA'!$B$4:$B$2000&gt;=H$4)*('Diário 4º PA'!$B$4:$B$2000&lt;=EOMONTH(H$4,0))*('Diário 4º PA'!$F$4:$F$2000))</f>
        <v>0</v>
      </c>
      <c r="I98" s="129">
        <f>SUMPRODUCT(('Diário 1º PA'!$E$4:$E$2011='Analítico Cx.'!$B98)*('Diário 1º PA'!$B$4:$B$2011&gt;=I$4)*('Diário 1º PA'!$B$4:$B$2011&lt;=EOMONTH(I$4,0))*('Diário 1º PA'!$F$4:$F$2011))
+SUMPRODUCT(('Diário 2º PA'!$E$4:$E$1980='Analítico Cx.'!$B98)*('Diário 2º PA'!$B$4:$B$1980&gt;=I$4)*('Diário 2º PA'!$B$4:$B$1980&lt;=EOMONTH(I$4,0))*('Diário 2º PA'!$F$4:$F$1980))
+SUMPRODUCT(('Diário 3º PA'!$E$4:$E$2000='Analítico Cx.'!$B98)*('Diário 3º PA'!$B$4:$B$2000&gt;=I$4)*('Diário 3º PA'!$B$4:$B$2000&lt;=EOMONTH(I$4,0))*('Diário 3º PA'!$F$4:$F$2000))
+SUMPRODUCT(('Diário 4º PA'!$E$4:$E$2000='Analítico Cx.'!$B98)*('Diário 4º PA'!$B$4:$B$2000&gt;=I$4)*('Diário 4º PA'!$B$4:$B$2000&lt;=EOMONTH(I$4,0))*('Diário 4º PA'!$F$4:$F$2000))</f>
        <v>0</v>
      </c>
      <c r="J98" s="129">
        <f>SUMPRODUCT(('Diário 1º PA'!$E$4:$E$2011='Analítico Cx.'!$B98)*('Diário 1º PA'!$B$4:$B$2011&gt;=J$4)*('Diário 1º PA'!$B$4:$B$2011&lt;=EOMONTH(J$4,0))*('Diário 1º PA'!$F$4:$F$2011))
+SUMPRODUCT(('Diário 2º PA'!$E$4:$E$1980='Analítico Cx.'!$B98)*('Diário 2º PA'!$B$4:$B$1980&gt;=J$4)*('Diário 2º PA'!$B$4:$B$1980&lt;=EOMONTH(J$4,0))*('Diário 2º PA'!$F$4:$F$1980))
+SUMPRODUCT(('Diário 3º PA'!$E$4:$E$2000='Analítico Cx.'!$B98)*('Diário 3º PA'!$B$4:$B$2000&gt;=J$4)*('Diário 3º PA'!$B$4:$B$2000&lt;=EOMONTH(J$4,0))*('Diário 3º PA'!$F$4:$F$2000))
+SUMPRODUCT(('Diário 4º PA'!$E$4:$E$2000='Analítico Cx.'!$B98)*('Diário 4º PA'!$B$4:$B$2000&gt;=J$4)*('Diário 4º PA'!$B$4:$B$2000&lt;=EOMONTH(J$4,0))*('Diário 4º PA'!$F$4:$F$2000))</f>
        <v>0</v>
      </c>
      <c r="K98" s="129">
        <f>SUMPRODUCT(('Diário 1º PA'!$E$4:$E$2011='Analítico Cx.'!$B98)*('Diário 1º PA'!$B$4:$B$2011&gt;=K$4)*('Diário 1º PA'!$B$4:$B$2011&lt;=EOMONTH(K$4,0))*('Diário 1º PA'!$F$4:$F$2011))
+SUMPRODUCT(('Diário 2º PA'!$E$4:$E$1980='Analítico Cx.'!$B98)*('Diário 2º PA'!$B$4:$B$1980&gt;=K$4)*('Diário 2º PA'!$B$4:$B$1980&lt;=EOMONTH(K$4,0))*('Diário 2º PA'!$F$4:$F$1980))
+SUMPRODUCT(('Diário 3º PA'!$E$4:$E$2000='Analítico Cx.'!$B98)*('Diário 3º PA'!$B$4:$B$2000&gt;=K$4)*('Diário 3º PA'!$B$4:$B$2000&lt;=EOMONTH(K$4,0))*('Diário 3º PA'!$F$4:$F$2000))
+SUMPRODUCT(('Diário 4º PA'!$E$4:$E$2000='Analítico Cx.'!$B98)*('Diário 4º PA'!$B$4:$B$2000&gt;=K$4)*('Diário 4º PA'!$B$4:$B$2000&lt;=EOMONTH(K$4,0))*('Diário 4º PA'!$F$4:$F$2000))</f>
        <v>0</v>
      </c>
      <c r="L98" s="129">
        <f>SUMPRODUCT(('Diário 1º PA'!$E$4:$E$2011='Analítico Cx.'!$B98)*('Diário 1º PA'!$B$4:$B$2011&gt;=L$4)*('Diário 1º PA'!$B$4:$B$2011&lt;=EOMONTH(L$4,0))*('Diário 1º PA'!$F$4:$F$2011))
+SUMPRODUCT(('Diário 2º PA'!$E$4:$E$1980='Analítico Cx.'!$B98)*('Diário 2º PA'!$B$4:$B$1980&gt;=L$4)*('Diário 2º PA'!$B$4:$B$1980&lt;=EOMONTH(L$4,0))*('Diário 2º PA'!$F$4:$F$1980))
+SUMPRODUCT(('Diário 3º PA'!$E$4:$E$2000='Analítico Cx.'!$B98)*('Diário 3º PA'!$B$4:$B$2000&gt;=L$4)*('Diário 3º PA'!$B$4:$B$2000&lt;=EOMONTH(L$4,0))*('Diário 3º PA'!$F$4:$F$2000))
+SUMPRODUCT(('Diário 4º PA'!$E$4:$E$2000='Analítico Cx.'!$B98)*('Diário 4º PA'!$B$4:$B$2000&gt;=L$4)*('Diário 4º PA'!$B$4:$B$2000&lt;=EOMONTH(L$4,0))*('Diário 4º PA'!$F$4:$F$2000))</f>
        <v>0</v>
      </c>
      <c r="M98" s="129">
        <f>SUMPRODUCT(('Diário 1º PA'!$E$4:$E$2011='Analítico Cx.'!$B98)*('Diário 1º PA'!$B$4:$B$2011&gt;=M$4)*('Diário 1º PA'!$B$4:$B$2011&lt;=EOMONTH(M$4,0))*('Diário 1º PA'!$F$4:$F$2011))
+SUMPRODUCT(('Diário 2º PA'!$E$4:$E$1980='Analítico Cx.'!$B98)*('Diário 2º PA'!$B$4:$B$1980&gt;=M$4)*('Diário 2º PA'!$B$4:$B$1980&lt;=EOMONTH(M$4,0))*('Diário 2º PA'!$F$4:$F$1980))
+SUMPRODUCT(('Diário 3º PA'!$E$4:$E$2000='Analítico Cx.'!$B98)*('Diário 3º PA'!$B$4:$B$2000&gt;=M$4)*('Diário 3º PA'!$B$4:$B$2000&lt;=EOMONTH(M$4,0))*('Diário 3º PA'!$F$4:$F$2000))
+SUMPRODUCT(('Diário 4º PA'!$E$4:$E$2000='Analítico Cx.'!$B98)*('Diário 4º PA'!$B$4:$B$2000&gt;=M$4)*('Diário 4º PA'!$B$4:$B$2000&lt;=EOMONTH(M$4,0))*('Diário 4º PA'!$F$4:$F$2000))</f>
        <v>0</v>
      </c>
      <c r="N98" s="129">
        <f>SUMPRODUCT(('Diário 1º PA'!$E$4:$E$2011='Analítico Cx.'!$B98)*('Diário 1º PA'!$B$4:$B$2011&gt;=N$4)*('Diário 1º PA'!$B$4:$B$2011&lt;=EOMONTH(N$4,0))*('Diário 1º PA'!$F$4:$F$2011))
+SUMPRODUCT(('Diário 2º PA'!$E$4:$E$1980='Analítico Cx.'!$B98)*('Diário 2º PA'!$B$4:$B$1980&gt;=N$4)*('Diário 2º PA'!$B$4:$B$1980&lt;=EOMONTH(N$4,0))*('Diário 2º PA'!$F$4:$F$1980))
+SUMPRODUCT(('Diário 3º PA'!$E$4:$E$2000='Analítico Cx.'!$B98)*('Diário 3º PA'!$B$4:$B$2000&gt;=N$4)*('Diário 3º PA'!$B$4:$B$2000&lt;=EOMONTH(N$4,0))*('Diário 3º PA'!$F$4:$F$2000))
+SUMPRODUCT(('Diário 4º PA'!$E$4:$E$2000='Analítico Cx.'!$B98)*('Diário 4º PA'!$B$4:$B$2000&gt;=N$4)*('Diário 4º PA'!$B$4:$B$2000&lt;=EOMONTH(N$4,0))*('Diário 4º PA'!$F$4:$F$2000))</f>
        <v>0</v>
      </c>
      <c r="O98" s="179">
        <f t="shared" si="19"/>
        <v>29336.83</v>
      </c>
      <c r="P98" s="180">
        <f t="shared" si="20"/>
        <v>2.92992052790449E-3</v>
      </c>
      <c r="Q98" s="154"/>
      <c r="R98" s="154"/>
      <c r="S98" s="154"/>
      <c r="T98" s="154"/>
      <c r="U98" s="154"/>
      <c r="V98" s="154"/>
      <c r="W98" s="154"/>
      <c r="X98" s="154"/>
      <c r="Y98" s="154"/>
      <c r="Z98" s="154"/>
    </row>
    <row r="99" spans="1:26" ht="23.25" customHeight="1" x14ac:dyDescent="0.2">
      <c r="A99" s="199" t="s">
        <v>296</v>
      </c>
      <c r="B99" s="63" t="s">
        <v>297</v>
      </c>
      <c r="C99" s="129">
        <f>SUMPRODUCT(('Diário 1º PA'!$E$4:$E$2011='Analítico Cx.'!$B99)*('Diário 1º PA'!$B$4:$B$2011&gt;=C$4)*('Diário 1º PA'!$B$4:$B$2011&lt;=EOMONTH(C$4,0))*('Diário 1º PA'!$F$4:$F$2011))
+SUMPRODUCT(('Diário 2º PA'!$E$4:$E$1980='Analítico Cx.'!$B99)*('Diário 2º PA'!$B$4:$B$1980&gt;=C$4)*('Diário 2º PA'!$B$4:$B$1980&lt;=EOMONTH(C$4,0))*('Diário 2º PA'!$F$4:$F$1980))
+SUMPRODUCT(('Diário 3º PA'!$E$4:$E$2000='Analítico Cx.'!$B99)*('Diário 3º PA'!$B$4:$B$2000&gt;=C$4)*('Diário 3º PA'!$B$4:$B$2000&lt;=EOMONTH(C$4,0))*('Diário 3º PA'!$F$4:$F$2000))
+SUMPRODUCT(('Diário 4º PA'!$E$4:$E$2000='Analítico Cx.'!$B99)*('Diário 4º PA'!$B$4:$B$2000&gt;=C$4)*('Diário 4º PA'!$B$4:$B$2000&lt;=EOMONTH(C$4,0))*('Diário 4º PA'!$F$4:$F$2000))</f>
        <v>0</v>
      </c>
      <c r="D99" s="129">
        <f>SUMPRODUCT(('Diário 1º PA'!$E$4:$E$2011='Analítico Cx.'!$B99)*('Diário 1º PA'!$B$4:$B$2011&gt;=D$4)*('Diário 1º PA'!$B$4:$B$2011&lt;=EOMONTH(D$4,0))*('Diário 1º PA'!$F$4:$F$2011))
+SUMPRODUCT(('Diário 2º PA'!$E$4:$E$1980='Analítico Cx.'!$B99)*('Diário 2º PA'!$B$4:$B$1980&gt;=D$4)*('Diário 2º PA'!$B$4:$B$1980&lt;=EOMONTH(D$4,0))*('Diário 2º PA'!$F$4:$F$1980))
+SUMPRODUCT(('Diário 3º PA'!$E$4:$E$2000='Analítico Cx.'!$B99)*('Diário 3º PA'!$B$4:$B$2000&gt;=D$4)*('Diário 3º PA'!$B$4:$B$2000&lt;=EOMONTH(D$4,0))*('Diário 3º PA'!$F$4:$F$2000))
+SUMPRODUCT(('Diário 4º PA'!$E$4:$E$2000='Analítico Cx.'!$B99)*('Diário 4º PA'!$B$4:$B$2000&gt;=D$4)*('Diário 4º PA'!$B$4:$B$2000&lt;=EOMONTH(D$4,0))*('Diário 4º PA'!$F$4:$F$2000))</f>
        <v>2376.7600000000002</v>
      </c>
      <c r="E99" s="129">
        <f>SUMPRODUCT(('Diário 1º PA'!$E$4:$E$2011='Analítico Cx.'!$B99)*('Diário 1º PA'!$B$4:$B$2011&gt;=E$4)*('Diário 1º PA'!$B$4:$B$2011&lt;=EOMONTH(E$4,0))*('Diário 1º PA'!$F$4:$F$2011))
+SUMPRODUCT(('Diário 2º PA'!$E$4:$E$1980='Analítico Cx.'!$B99)*('Diário 2º PA'!$B$4:$B$1980&gt;=E$4)*('Diário 2º PA'!$B$4:$B$1980&lt;=EOMONTH(E$4,0))*('Diário 2º PA'!$F$4:$F$1980))
+SUMPRODUCT(('Diário 3º PA'!$E$4:$E$2000='Analítico Cx.'!$B99)*('Diário 3º PA'!$B$4:$B$2000&gt;=E$4)*('Diário 3º PA'!$B$4:$B$2000&lt;=EOMONTH(E$4,0))*('Diário 3º PA'!$F$4:$F$2000))
+SUMPRODUCT(('Diário 4º PA'!$E$4:$E$2000='Analítico Cx.'!$B99)*('Diário 4º PA'!$B$4:$B$2000&gt;=E$4)*('Diário 4º PA'!$B$4:$B$2000&lt;=EOMONTH(E$4,0))*('Diário 4º PA'!$F$4:$F$2000))</f>
        <v>0</v>
      </c>
      <c r="F99" s="129">
        <f>SUMPRODUCT(('Diário 1º PA'!$E$4:$E$2011='Analítico Cx.'!$B99)*('Diário 1º PA'!$B$4:$B$2011&gt;=F$4)*('Diário 1º PA'!$B$4:$B$2011&lt;=EOMONTH(F$4,0))*('Diário 1º PA'!$F$4:$F$2011))
+SUMPRODUCT(('Diário 2º PA'!$E$4:$E$1980='Analítico Cx.'!$B99)*('Diário 2º PA'!$B$4:$B$1980&gt;=F$4)*('Diário 2º PA'!$B$4:$B$1980&lt;=EOMONTH(F$4,0))*('Diário 2º PA'!$F$4:$F$1980))
+SUMPRODUCT(('Diário 3º PA'!$E$4:$E$2000='Analítico Cx.'!$B99)*('Diário 3º PA'!$B$4:$B$2000&gt;=F$4)*('Diário 3º PA'!$B$4:$B$2000&lt;=EOMONTH(F$4,0))*('Diário 3º PA'!$F$4:$F$2000))
+SUMPRODUCT(('Diário 4º PA'!$E$4:$E$2000='Analítico Cx.'!$B99)*('Diário 4º PA'!$B$4:$B$2000&gt;=F$4)*('Diário 4º PA'!$B$4:$B$2000&lt;=EOMONTH(F$4,0))*('Diário 4º PA'!$F$4:$F$2000))</f>
        <v>2862.33</v>
      </c>
      <c r="G99" s="129">
        <f>SUMPRODUCT(('Diário 1º PA'!$E$4:$E$2011='Analítico Cx.'!$B99)*('Diário 1º PA'!$B$4:$B$2011&gt;=G$4)*('Diário 1º PA'!$B$4:$B$2011&lt;=EOMONTH(G$4,0))*('Diário 1º PA'!$F$4:$F$2011))
+SUMPRODUCT(('Diário 2º PA'!$E$4:$E$1980='Analítico Cx.'!$B99)*('Diário 2º PA'!$B$4:$B$1980&gt;=G$4)*('Diário 2º PA'!$B$4:$B$1980&lt;=EOMONTH(G$4,0))*('Diário 2º PA'!$F$4:$F$1980))
+SUMPRODUCT(('Diário 3º PA'!$E$4:$E$2000='Analítico Cx.'!$B99)*('Diário 3º PA'!$B$4:$B$2000&gt;=G$4)*('Diário 3º PA'!$B$4:$B$2000&lt;=EOMONTH(G$4,0))*('Diário 3º PA'!$F$4:$F$2000))
+SUMPRODUCT(('Diário 4º PA'!$E$4:$E$2000='Analítico Cx.'!$B99)*('Diário 4º PA'!$B$4:$B$2000&gt;=G$4)*('Diário 4º PA'!$B$4:$B$2000&lt;=EOMONTH(G$4,0))*('Diário 4º PA'!$F$4:$F$2000))</f>
        <v>0</v>
      </c>
      <c r="H99" s="129">
        <f>SUMPRODUCT(('Diário 1º PA'!$E$4:$E$2011='Analítico Cx.'!$B99)*('Diário 1º PA'!$B$4:$B$2011&gt;=H$4)*('Diário 1º PA'!$B$4:$B$2011&lt;=EOMONTH(H$4,0))*('Diário 1º PA'!$F$4:$F$2011))
+SUMPRODUCT(('Diário 2º PA'!$E$4:$E$1980='Analítico Cx.'!$B99)*('Diário 2º PA'!$B$4:$B$1980&gt;=H$4)*('Diário 2º PA'!$B$4:$B$1980&lt;=EOMONTH(H$4,0))*('Diário 2º PA'!$F$4:$F$1980))
+SUMPRODUCT(('Diário 3º PA'!$E$4:$E$2000='Analítico Cx.'!$B99)*('Diário 3º PA'!$B$4:$B$2000&gt;=H$4)*('Diário 3º PA'!$B$4:$B$2000&lt;=EOMONTH(H$4,0))*('Diário 3º PA'!$F$4:$F$2000))
+SUMPRODUCT(('Diário 4º PA'!$E$4:$E$2000='Analítico Cx.'!$B99)*('Diário 4º PA'!$B$4:$B$2000&gt;=H$4)*('Diário 4º PA'!$B$4:$B$2000&lt;=EOMONTH(H$4,0))*('Diário 4º PA'!$F$4:$F$2000))</f>
        <v>0</v>
      </c>
      <c r="I99" s="129">
        <f>SUMPRODUCT(('Diário 1º PA'!$E$4:$E$2011='Analítico Cx.'!$B99)*('Diário 1º PA'!$B$4:$B$2011&gt;=I$4)*('Diário 1º PA'!$B$4:$B$2011&lt;=EOMONTH(I$4,0))*('Diário 1º PA'!$F$4:$F$2011))
+SUMPRODUCT(('Diário 2º PA'!$E$4:$E$1980='Analítico Cx.'!$B99)*('Diário 2º PA'!$B$4:$B$1980&gt;=I$4)*('Diário 2º PA'!$B$4:$B$1980&lt;=EOMONTH(I$4,0))*('Diário 2º PA'!$F$4:$F$1980))
+SUMPRODUCT(('Diário 3º PA'!$E$4:$E$2000='Analítico Cx.'!$B99)*('Diário 3º PA'!$B$4:$B$2000&gt;=I$4)*('Diário 3º PA'!$B$4:$B$2000&lt;=EOMONTH(I$4,0))*('Diário 3º PA'!$F$4:$F$2000))
+SUMPRODUCT(('Diário 4º PA'!$E$4:$E$2000='Analítico Cx.'!$B99)*('Diário 4º PA'!$B$4:$B$2000&gt;=I$4)*('Diário 4º PA'!$B$4:$B$2000&lt;=EOMONTH(I$4,0))*('Diário 4º PA'!$F$4:$F$2000))</f>
        <v>0</v>
      </c>
      <c r="J99" s="129">
        <f>SUMPRODUCT(('Diário 1º PA'!$E$4:$E$2011='Analítico Cx.'!$B99)*('Diário 1º PA'!$B$4:$B$2011&gt;=J$4)*('Diário 1º PA'!$B$4:$B$2011&lt;=EOMONTH(J$4,0))*('Diário 1º PA'!$F$4:$F$2011))
+SUMPRODUCT(('Diário 2º PA'!$E$4:$E$1980='Analítico Cx.'!$B99)*('Diário 2º PA'!$B$4:$B$1980&gt;=J$4)*('Diário 2º PA'!$B$4:$B$1980&lt;=EOMONTH(J$4,0))*('Diário 2º PA'!$F$4:$F$1980))
+SUMPRODUCT(('Diário 3º PA'!$E$4:$E$2000='Analítico Cx.'!$B99)*('Diário 3º PA'!$B$4:$B$2000&gt;=J$4)*('Diário 3º PA'!$B$4:$B$2000&lt;=EOMONTH(J$4,0))*('Diário 3º PA'!$F$4:$F$2000))
+SUMPRODUCT(('Diário 4º PA'!$E$4:$E$2000='Analítico Cx.'!$B99)*('Diário 4º PA'!$B$4:$B$2000&gt;=J$4)*('Diário 4º PA'!$B$4:$B$2000&lt;=EOMONTH(J$4,0))*('Diário 4º PA'!$F$4:$F$2000))</f>
        <v>0</v>
      </c>
      <c r="K99" s="129">
        <f>SUMPRODUCT(('Diário 1º PA'!$E$4:$E$2011='Analítico Cx.'!$B99)*('Diário 1º PA'!$B$4:$B$2011&gt;=K$4)*('Diário 1º PA'!$B$4:$B$2011&lt;=EOMONTH(K$4,0))*('Diário 1º PA'!$F$4:$F$2011))
+SUMPRODUCT(('Diário 2º PA'!$E$4:$E$1980='Analítico Cx.'!$B99)*('Diário 2º PA'!$B$4:$B$1980&gt;=K$4)*('Diário 2º PA'!$B$4:$B$1980&lt;=EOMONTH(K$4,0))*('Diário 2º PA'!$F$4:$F$1980))
+SUMPRODUCT(('Diário 3º PA'!$E$4:$E$2000='Analítico Cx.'!$B99)*('Diário 3º PA'!$B$4:$B$2000&gt;=K$4)*('Diário 3º PA'!$B$4:$B$2000&lt;=EOMONTH(K$4,0))*('Diário 3º PA'!$F$4:$F$2000))
+SUMPRODUCT(('Diário 4º PA'!$E$4:$E$2000='Analítico Cx.'!$B99)*('Diário 4º PA'!$B$4:$B$2000&gt;=K$4)*('Diário 4º PA'!$B$4:$B$2000&lt;=EOMONTH(K$4,0))*('Diário 4º PA'!$F$4:$F$2000))</f>
        <v>0</v>
      </c>
      <c r="L99" s="129">
        <f>SUMPRODUCT(('Diário 1º PA'!$E$4:$E$2011='Analítico Cx.'!$B99)*('Diário 1º PA'!$B$4:$B$2011&gt;=L$4)*('Diário 1º PA'!$B$4:$B$2011&lt;=EOMONTH(L$4,0))*('Diário 1º PA'!$F$4:$F$2011))
+SUMPRODUCT(('Diário 2º PA'!$E$4:$E$1980='Analítico Cx.'!$B99)*('Diário 2º PA'!$B$4:$B$1980&gt;=L$4)*('Diário 2º PA'!$B$4:$B$1980&lt;=EOMONTH(L$4,0))*('Diário 2º PA'!$F$4:$F$1980))
+SUMPRODUCT(('Diário 3º PA'!$E$4:$E$2000='Analítico Cx.'!$B99)*('Diário 3º PA'!$B$4:$B$2000&gt;=L$4)*('Diário 3º PA'!$B$4:$B$2000&lt;=EOMONTH(L$4,0))*('Diário 3º PA'!$F$4:$F$2000))
+SUMPRODUCT(('Diário 4º PA'!$E$4:$E$2000='Analítico Cx.'!$B99)*('Diário 4º PA'!$B$4:$B$2000&gt;=L$4)*('Diário 4º PA'!$B$4:$B$2000&lt;=EOMONTH(L$4,0))*('Diário 4º PA'!$F$4:$F$2000))</f>
        <v>0</v>
      </c>
      <c r="M99" s="129">
        <f>SUMPRODUCT(('Diário 1º PA'!$E$4:$E$2011='Analítico Cx.'!$B99)*('Diário 1º PA'!$B$4:$B$2011&gt;=M$4)*('Diário 1º PA'!$B$4:$B$2011&lt;=EOMONTH(M$4,0))*('Diário 1º PA'!$F$4:$F$2011))
+SUMPRODUCT(('Diário 2º PA'!$E$4:$E$1980='Analítico Cx.'!$B99)*('Diário 2º PA'!$B$4:$B$1980&gt;=M$4)*('Diário 2º PA'!$B$4:$B$1980&lt;=EOMONTH(M$4,0))*('Diário 2º PA'!$F$4:$F$1980))
+SUMPRODUCT(('Diário 3º PA'!$E$4:$E$2000='Analítico Cx.'!$B99)*('Diário 3º PA'!$B$4:$B$2000&gt;=M$4)*('Diário 3º PA'!$B$4:$B$2000&lt;=EOMONTH(M$4,0))*('Diário 3º PA'!$F$4:$F$2000))
+SUMPRODUCT(('Diário 4º PA'!$E$4:$E$2000='Analítico Cx.'!$B99)*('Diário 4º PA'!$B$4:$B$2000&gt;=M$4)*('Diário 4º PA'!$B$4:$B$2000&lt;=EOMONTH(M$4,0))*('Diário 4º PA'!$F$4:$F$2000))</f>
        <v>0</v>
      </c>
      <c r="N99" s="129">
        <f>SUMPRODUCT(('Diário 1º PA'!$E$4:$E$2011='Analítico Cx.'!$B99)*('Diário 1º PA'!$B$4:$B$2011&gt;=N$4)*('Diário 1º PA'!$B$4:$B$2011&lt;=EOMONTH(N$4,0))*('Diário 1º PA'!$F$4:$F$2011))
+SUMPRODUCT(('Diário 2º PA'!$E$4:$E$1980='Analítico Cx.'!$B99)*('Diário 2º PA'!$B$4:$B$1980&gt;=N$4)*('Diário 2º PA'!$B$4:$B$1980&lt;=EOMONTH(N$4,0))*('Diário 2º PA'!$F$4:$F$1980))
+SUMPRODUCT(('Diário 3º PA'!$E$4:$E$2000='Analítico Cx.'!$B99)*('Diário 3º PA'!$B$4:$B$2000&gt;=N$4)*('Diário 3º PA'!$B$4:$B$2000&lt;=EOMONTH(N$4,0))*('Diário 3º PA'!$F$4:$F$2000))
+SUMPRODUCT(('Diário 4º PA'!$E$4:$E$2000='Analítico Cx.'!$B99)*('Diário 4º PA'!$B$4:$B$2000&gt;=N$4)*('Diário 4º PA'!$B$4:$B$2000&lt;=EOMONTH(N$4,0))*('Diário 4º PA'!$F$4:$F$2000))</f>
        <v>0</v>
      </c>
      <c r="O99" s="179">
        <f t="shared" si="19"/>
        <v>5239.09</v>
      </c>
      <c r="P99" s="180">
        <f t="shared" si="20"/>
        <v>5.2323708248434245E-4</v>
      </c>
      <c r="Q99" s="154"/>
      <c r="R99" s="154"/>
      <c r="S99" s="154"/>
      <c r="T99" s="154"/>
      <c r="U99" s="154"/>
      <c r="V99" s="154"/>
      <c r="W99" s="154"/>
      <c r="X99" s="154"/>
      <c r="Y99" s="154"/>
      <c r="Z99" s="154"/>
    </row>
    <row r="100" spans="1:26" ht="23.25" customHeight="1" x14ac:dyDescent="0.2">
      <c r="A100" s="199" t="s">
        <v>298</v>
      </c>
      <c r="B100" s="63" t="s">
        <v>299</v>
      </c>
      <c r="C100" s="129">
        <f>SUMPRODUCT(('Diário 1º PA'!$E$4:$E$2011='Analítico Cx.'!$B100)*('Diário 1º PA'!$B$4:$B$2011&gt;=C$4)*('Diário 1º PA'!$B$4:$B$2011&lt;=EOMONTH(C$4,0))*('Diário 1º PA'!$F$4:$F$2011))
+SUMPRODUCT(('Diário 2º PA'!$E$4:$E$1980='Analítico Cx.'!$B100)*('Diário 2º PA'!$B$4:$B$1980&gt;=C$4)*('Diário 2º PA'!$B$4:$B$1980&lt;=EOMONTH(C$4,0))*('Diário 2º PA'!$F$4:$F$1980))
+SUMPRODUCT(('Diário 3º PA'!$E$4:$E$2000='Analítico Cx.'!$B100)*('Diário 3º PA'!$B$4:$B$2000&gt;=C$4)*('Diário 3º PA'!$B$4:$B$2000&lt;=EOMONTH(C$4,0))*('Diário 3º PA'!$F$4:$F$2000))
+SUMPRODUCT(('Diário 4º PA'!$E$4:$E$2000='Analítico Cx.'!$B100)*('Diário 4º PA'!$B$4:$B$2000&gt;=C$4)*('Diário 4º PA'!$B$4:$B$2000&lt;=EOMONTH(C$4,0))*('Diário 4º PA'!$F$4:$F$2000))</f>
        <v>90473.12999999999</v>
      </c>
      <c r="D100" s="129">
        <f>SUMPRODUCT(('Diário 1º PA'!$E$4:$E$2011='Analítico Cx.'!$B100)*('Diário 1º PA'!$B$4:$B$2011&gt;=D$4)*('Diário 1º PA'!$B$4:$B$2011&lt;=EOMONTH(D$4,0))*('Diário 1º PA'!$F$4:$F$2011))
+SUMPRODUCT(('Diário 2º PA'!$E$4:$E$1980='Analítico Cx.'!$B100)*('Diário 2º PA'!$B$4:$B$1980&gt;=D$4)*('Diário 2º PA'!$B$4:$B$1980&lt;=EOMONTH(D$4,0))*('Diário 2º PA'!$F$4:$F$1980))
+SUMPRODUCT(('Diário 3º PA'!$E$4:$E$2000='Analítico Cx.'!$B100)*('Diário 3º PA'!$B$4:$B$2000&gt;=D$4)*('Diário 3º PA'!$B$4:$B$2000&lt;=EOMONTH(D$4,0))*('Diário 3º PA'!$F$4:$F$2000))
+SUMPRODUCT(('Diário 4º PA'!$E$4:$E$2000='Analítico Cx.'!$B100)*('Diário 4º PA'!$B$4:$B$2000&gt;=D$4)*('Diário 4º PA'!$B$4:$B$2000&lt;=EOMONTH(D$4,0))*('Diário 4º PA'!$F$4:$F$2000))</f>
        <v>411143.06999999995</v>
      </c>
      <c r="E100" s="129">
        <f>SUMPRODUCT(('Diário 1º PA'!$E$4:$E$2011='Analítico Cx.'!$B100)*('Diário 1º PA'!$B$4:$B$2011&gt;=E$4)*('Diário 1º PA'!$B$4:$B$2011&lt;=EOMONTH(E$4,0))*('Diário 1º PA'!$F$4:$F$2011))
+SUMPRODUCT(('Diário 2º PA'!$E$4:$E$1980='Analítico Cx.'!$B100)*('Diário 2º PA'!$B$4:$B$1980&gt;=E$4)*('Diário 2º PA'!$B$4:$B$1980&lt;=EOMONTH(E$4,0))*('Diário 2º PA'!$F$4:$F$1980))
+SUMPRODUCT(('Diário 3º PA'!$E$4:$E$2000='Analítico Cx.'!$B100)*('Diário 3º PA'!$B$4:$B$2000&gt;=E$4)*('Diário 3º PA'!$B$4:$B$2000&lt;=EOMONTH(E$4,0))*('Diário 3º PA'!$F$4:$F$2000))
+SUMPRODUCT(('Diário 4º PA'!$E$4:$E$2000='Analítico Cx.'!$B100)*('Diário 4º PA'!$B$4:$B$2000&gt;=E$4)*('Diário 4º PA'!$B$4:$B$2000&lt;=EOMONTH(E$4,0))*('Diário 4º PA'!$F$4:$F$2000))</f>
        <v>416552.56000000006</v>
      </c>
      <c r="F100" s="129">
        <f>SUMPRODUCT(('Diário 1º PA'!$E$4:$E$2011='Analítico Cx.'!$B100)*('Diário 1º PA'!$B$4:$B$2011&gt;=F$4)*('Diário 1º PA'!$B$4:$B$2011&lt;=EOMONTH(F$4,0))*('Diário 1º PA'!$F$4:$F$2011))
+SUMPRODUCT(('Diário 2º PA'!$E$4:$E$1980='Analítico Cx.'!$B100)*('Diário 2º PA'!$B$4:$B$1980&gt;=F$4)*('Diário 2º PA'!$B$4:$B$1980&lt;=EOMONTH(F$4,0))*('Diário 2º PA'!$F$4:$F$1980))
+SUMPRODUCT(('Diário 3º PA'!$E$4:$E$2000='Analítico Cx.'!$B100)*('Diário 3º PA'!$B$4:$B$2000&gt;=F$4)*('Diário 3º PA'!$B$4:$B$2000&lt;=EOMONTH(F$4,0))*('Diário 3º PA'!$F$4:$F$2000))
+SUMPRODUCT(('Diário 4º PA'!$E$4:$E$2000='Analítico Cx.'!$B100)*('Diário 4º PA'!$B$4:$B$2000&gt;=F$4)*('Diário 4º PA'!$B$4:$B$2000&lt;=EOMONTH(F$4,0))*('Diário 4º PA'!$F$4:$F$2000))</f>
        <v>409426.13999999996</v>
      </c>
      <c r="G100" s="129">
        <f>SUMPRODUCT(('Diário 1º PA'!$E$4:$E$2011='Analítico Cx.'!$B100)*('Diário 1º PA'!$B$4:$B$2011&gt;=G$4)*('Diário 1º PA'!$B$4:$B$2011&lt;=EOMONTH(G$4,0))*('Diário 1º PA'!$F$4:$F$2011))
+SUMPRODUCT(('Diário 2º PA'!$E$4:$E$1980='Analítico Cx.'!$B100)*('Diário 2º PA'!$B$4:$B$1980&gt;=G$4)*('Diário 2º PA'!$B$4:$B$1980&lt;=EOMONTH(G$4,0))*('Diário 2º PA'!$F$4:$F$1980))
+SUMPRODUCT(('Diário 3º PA'!$E$4:$E$2000='Analítico Cx.'!$B100)*('Diário 3º PA'!$B$4:$B$2000&gt;=G$4)*('Diário 3º PA'!$B$4:$B$2000&lt;=EOMONTH(G$4,0))*('Diário 3º PA'!$F$4:$F$2000))
+SUMPRODUCT(('Diário 4º PA'!$E$4:$E$2000='Analítico Cx.'!$B100)*('Diário 4º PA'!$B$4:$B$2000&gt;=G$4)*('Diário 4º PA'!$B$4:$B$2000&lt;=EOMONTH(G$4,0))*('Diário 4º PA'!$F$4:$F$2000))</f>
        <v>0</v>
      </c>
      <c r="H100" s="129">
        <f>SUMPRODUCT(('Diário 1º PA'!$E$4:$E$2011='Analítico Cx.'!$B100)*('Diário 1º PA'!$B$4:$B$2011&gt;=H$4)*('Diário 1º PA'!$B$4:$B$2011&lt;=EOMONTH(H$4,0))*('Diário 1º PA'!$F$4:$F$2011))
+SUMPRODUCT(('Diário 2º PA'!$E$4:$E$1980='Analítico Cx.'!$B100)*('Diário 2º PA'!$B$4:$B$1980&gt;=H$4)*('Diário 2º PA'!$B$4:$B$1980&lt;=EOMONTH(H$4,0))*('Diário 2º PA'!$F$4:$F$1980))
+SUMPRODUCT(('Diário 3º PA'!$E$4:$E$2000='Analítico Cx.'!$B100)*('Diário 3º PA'!$B$4:$B$2000&gt;=H$4)*('Diário 3º PA'!$B$4:$B$2000&lt;=EOMONTH(H$4,0))*('Diário 3º PA'!$F$4:$F$2000))
+SUMPRODUCT(('Diário 4º PA'!$E$4:$E$2000='Analítico Cx.'!$B100)*('Diário 4º PA'!$B$4:$B$2000&gt;=H$4)*('Diário 4º PA'!$B$4:$B$2000&lt;=EOMONTH(H$4,0))*('Diário 4º PA'!$F$4:$F$2000))</f>
        <v>0</v>
      </c>
      <c r="I100" s="129">
        <f>SUMPRODUCT(('Diário 1º PA'!$E$4:$E$2011='Analítico Cx.'!$B100)*('Diário 1º PA'!$B$4:$B$2011&gt;=I$4)*('Diário 1º PA'!$B$4:$B$2011&lt;=EOMONTH(I$4,0))*('Diário 1º PA'!$F$4:$F$2011))
+SUMPRODUCT(('Diário 2º PA'!$E$4:$E$1980='Analítico Cx.'!$B100)*('Diário 2º PA'!$B$4:$B$1980&gt;=I$4)*('Diário 2º PA'!$B$4:$B$1980&lt;=EOMONTH(I$4,0))*('Diário 2º PA'!$F$4:$F$1980))
+SUMPRODUCT(('Diário 3º PA'!$E$4:$E$2000='Analítico Cx.'!$B100)*('Diário 3º PA'!$B$4:$B$2000&gt;=I$4)*('Diário 3º PA'!$B$4:$B$2000&lt;=EOMONTH(I$4,0))*('Diário 3º PA'!$F$4:$F$2000))
+SUMPRODUCT(('Diário 4º PA'!$E$4:$E$2000='Analítico Cx.'!$B100)*('Diário 4º PA'!$B$4:$B$2000&gt;=I$4)*('Diário 4º PA'!$B$4:$B$2000&lt;=EOMONTH(I$4,0))*('Diário 4º PA'!$F$4:$F$2000))</f>
        <v>0</v>
      </c>
      <c r="J100" s="129">
        <f>SUMPRODUCT(('Diário 1º PA'!$E$4:$E$2011='Analítico Cx.'!$B100)*('Diário 1º PA'!$B$4:$B$2011&gt;=J$4)*('Diário 1º PA'!$B$4:$B$2011&lt;=EOMONTH(J$4,0))*('Diário 1º PA'!$F$4:$F$2011))
+SUMPRODUCT(('Diário 2º PA'!$E$4:$E$1980='Analítico Cx.'!$B100)*('Diário 2º PA'!$B$4:$B$1980&gt;=J$4)*('Diário 2º PA'!$B$4:$B$1980&lt;=EOMONTH(J$4,0))*('Diário 2º PA'!$F$4:$F$1980))
+SUMPRODUCT(('Diário 3º PA'!$E$4:$E$2000='Analítico Cx.'!$B100)*('Diário 3º PA'!$B$4:$B$2000&gt;=J$4)*('Diário 3º PA'!$B$4:$B$2000&lt;=EOMONTH(J$4,0))*('Diário 3º PA'!$F$4:$F$2000))
+SUMPRODUCT(('Diário 4º PA'!$E$4:$E$2000='Analítico Cx.'!$B100)*('Diário 4º PA'!$B$4:$B$2000&gt;=J$4)*('Diário 4º PA'!$B$4:$B$2000&lt;=EOMONTH(J$4,0))*('Diário 4º PA'!$F$4:$F$2000))</f>
        <v>0</v>
      </c>
      <c r="K100" s="129">
        <f>SUMPRODUCT(('Diário 1º PA'!$E$4:$E$2011='Analítico Cx.'!$B100)*('Diário 1º PA'!$B$4:$B$2011&gt;=K$4)*('Diário 1º PA'!$B$4:$B$2011&lt;=EOMONTH(K$4,0))*('Diário 1º PA'!$F$4:$F$2011))
+SUMPRODUCT(('Diário 2º PA'!$E$4:$E$1980='Analítico Cx.'!$B100)*('Diário 2º PA'!$B$4:$B$1980&gt;=K$4)*('Diário 2º PA'!$B$4:$B$1980&lt;=EOMONTH(K$4,0))*('Diário 2º PA'!$F$4:$F$1980))
+SUMPRODUCT(('Diário 3º PA'!$E$4:$E$2000='Analítico Cx.'!$B100)*('Diário 3º PA'!$B$4:$B$2000&gt;=K$4)*('Diário 3º PA'!$B$4:$B$2000&lt;=EOMONTH(K$4,0))*('Diário 3º PA'!$F$4:$F$2000))
+SUMPRODUCT(('Diário 4º PA'!$E$4:$E$2000='Analítico Cx.'!$B100)*('Diário 4º PA'!$B$4:$B$2000&gt;=K$4)*('Diário 4º PA'!$B$4:$B$2000&lt;=EOMONTH(K$4,0))*('Diário 4º PA'!$F$4:$F$2000))</f>
        <v>0</v>
      </c>
      <c r="L100" s="129">
        <f>SUMPRODUCT(('Diário 1º PA'!$E$4:$E$2011='Analítico Cx.'!$B100)*('Diário 1º PA'!$B$4:$B$2011&gt;=L$4)*('Diário 1º PA'!$B$4:$B$2011&lt;=EOMONTH(L$4,0))*('Diário 1º PA'!$F$4:$F$2011))
+SUMPRODUCT(('Diário 2º PA'!$E$4:$E$1980='Analítico Cx.'!$B100)*('Diário 2º PA'!$B$4:$B$1980&gt;=L$4)*('Diário 2º PA'!$B$4:$B$1980&lt;=EOMONTH(L$4,0))*('Diário 2º PA'!$F$4:$F$1980))
+SUMPRODUCT(('Diário 3º PA'!$E$4:$E$2000='Analítico Cx.'!$B100)*('Diário 3º PA'!$B$4:$B$2000&gt;=L$4)*('Diário 3º PA'!$B$4:$B$2000&lt;=EOMONTH(L$4,0))*('Diário 3º PA'!$F$4:$F$2000))
+SUMPRODUCT(('Diário 4º PA'!$E$4:$E$2000='Analítico Cx.'!$B100)*('Diário 4º PA'!$B$4:$B$2000&gt;=L$4)*('Diário 4º PA'!$B$4:$B$2000&lt;=EOMONTH(L$4,0))*('Diário 4º PA'!$F$4:$F$2000))</f>
        <v>0</v>
      </c>
      <c r="M100" s="129">
        <f>SUMPRODUCT(('Diário 1º PA'!$E$4:$E$2011='Analítico Cx.'!$B100)*('Diário 1º PA'!$B$4:$B$2011&gt;=M$4)*('Diário 1º PA'!$B$4:$B$2011&lt;=EOMONTH(M$4,0))*('Diário 1º PA'!$F$4:$F$2011))
+SUMPRODUCT(('Diário 2º PA'!$E$4:$E$1980='Analítico Cx.'!$B100)*('Diário 2º PA'!$B$4:$B$1980&gt;=M$4)*('Diário 2º PA'!$B$4:$B$1980&lt;=EOMONTH(M$4,0))*('Diário 2º PA'!$F$4:$F$1980))
+SUMPRODUCT(('Diário 3º PA'!$E$4:$E$2000='Analítico Cx.'!$B100)*('Diário 3º PA'!$B$4:$B$2000&gt;=M$4)*('Diário 3º PA'!$B$4:$B$2000&lt;=EOMONTH(M$4,0))*('Diário 3º PA'!$F$4:$F$2000))
+SUMPRODUCT(('Diário 4º PA'!$E$4:$E$2000='Analítico Cx.'!$B100)*('Diário 4º PA'!$B$4:$B$2000&gt;=M$4)*('Diário 4º PA'!$B$4:$B$2000&lt;=EOMONTH(M$4,0))*('Diário 4º PA'!$F$4:$F$2000))</f>
        <v>0</v>
      </c>
      <c r="N100" s="129">
        <f>SUMPRODUCT(('Diário 1º PA'!$E$4:$E$2011='Analítico Cx.'!$B100)*('Diário 1º PA'!$B$4:$B$2011&gt;=N$4)*('Diário 1º PA'!$B$4:$B$2011&lt;=EOMONTH(N$4,0))*('Diário 1º PA'!$F$4:$F$2011))
+SUMPRODUCT(('Diário 2º PA'!$E$4:$E$1980='Analítico Cx.'!$B100)*('Diário 2º PA'!$B$4:$B$1980&gt;=N$4)*('Diário 2º PA'!$B$4:$B$1980&lt;=EOMONTH(N$4,0))*('Diário 2º PA'!$F$4:$F$1980))
+SUMPRODUCT(('Diário 3º PA'!$E$4:$E$2000='Analítico Cx.'!$B100)*('Diário 3º PA'!$B$4:$B$2000&gt;=N$4)*('Diário 3º PA'!$B$4:$B$2000&lt;=EOMONTH(N$4,0))*('Diário 3º PA'!$F$4:$F$2000))
+SUMPRODUCT(('Diário 4º PA'!$E$4:$E$2000='Analítico Cx.'!$B100)*('Diário 4º PA'!$B$4:$B$2000&gt;=N$4)*('Diário 4º PA'!$B$4:$B$2000&lt;=EOMONTH(N$4,0))*('Diário 4º PA'!$F$4:$F$2000))</f>
        <v>0</v>
      </c>
      <c r="O100" s="179">
        <f t="shared" si="19"/>
        <v>1327594.8999999999</v>
      </c>
      <c r="P100" s="180">
        <f t="shared" si="20"/>
        <v>0.13258922488391922</v>
      </c>
      <c r="Q100" s="154"/>
      <c r="R100" s="154"/>
      <c r="S100" s="154"/>
      <c r="T100" s="154"/>
      <c r="U100" s="154"/>
      <c r="V100" s="154"/>
      <c r="W100" s="154"/>
      <c r="X100" s="154"/>
      <c r="Y100" s="154"/>
      <c r="Z100" s="154"/>
    </row>
    <row r="101" spans="1:26" ht="23.25" customHeight="1" x14ac:dyDescent="0.2">
      <c r="A101" s="199" t="s">
        <v>300</v>
      </c>
      <c r="B101" s="63" t="s">
        <v>301</v>
      </c>
      <c r="C101" s="129">
        <f>SUMPRODUCT(('Diário 1º PA'!$E$4:$E$2011='Analítico Cx.'!$B101)*('Diário 1º PA'!$B$4:$B$2011&gt;=C$4)*('Diário 1º PA'!$B$4:$B$2011&lt;=EOMONTH(C$4,0))*('Diário 1º PA'!$F$4:$F$2011))
+SUMPRODUCT(('Diário 2º PA'!$E$4:$E$1980='Analítico Cx.'!$B101)*('Diário 2º PA'!$B$4:$B$1980&gt;=C$4)*('Diário 2º PA'!$B$4:$B$1980&lt;=EOMONTH(C$4,0))*('Diário 2º PA'!$F$4:$F$1980))
+SUMPRODUCT(('Diário 3º PA'!$E$4:$E$2000='Analítico Cx.'!$B101)*('Diário 3º PA'!$B$4:$B$2000&gt;=C$4)*('Diário 3º PA'!$B$4:$B$2000&lt;=EOMONTH(C$4,0))*('Diário 3º PA'!$F$4:$F$2000))
+SUMPRODUCT(('Diário 4º PA'!$E$4:$E$2000='Analítico Cx.'!$B101)*('Diário 4º PA'!$B$4:$B$2000&gt;=C$4)*('Diário 4º PA'!$B$4:$B$2000&lt;=EOMONTH(C$4,0))*('Diário 4º PA'!$F$4:$F$2000))</f>
        <v>0</v>
      </c>
      <c r="D101" s="129">
        <f>SUMPRODUCT(('Diário 1º PA'!$E$4:$E$2011='Analítico Cx.'!$B101)*('Diário 1º PA'!$B$4:$B$2011&gt;=D$4)*('Diário 1º PA'!$B$4:$B$2011&lt;=EOMONTH(D$4,0))*('Diário 1º PA'!$F$4:$F$2011))
+SUMPRODUCT(('Diário 2º PA'!$E$4:$E$1980='Analítico Cx.'!$B101)*('Diário 2º PA'!$B$4:$B$1980&gt;=D$4)*('Diário 2º PA'!$B$4:$B$1980&lt;=EOMONTH(D$4,0))*('Diário 2º PA'!$F$4:$F$1980))
+SUMPRODUCT(('Diário 3º PA'!$E$4:$E$2000='Analítico Cx.'!$B101)*('Diário 3º PA'!$B$4:$B$2000&gt;=D$4)*('Diário 3º PA'!$B$4:$B$2000&lt;=EOMONTH(D$4,0))*('Diário 3º PA'!$F$4:$F$2000))
+SUMPRODUCT(('Diário 4º PA'!$E$4:$E$2000='Analítico Cx.'!$B101)*('Diário 4º PA'!$B$4:$B$2000&gt;=D$4)*('Diário 4º PA'!$B$4:$B$2000&lt;=EOMONTH(D$4,0))*('Diário 4º PA'!$F$4:$F$2000))</f>
        <v>72.400000000000006</v>
      </c>
      <c r="E101" s="129">
        <f>SUMPRODUCT(('Diário 1º PA'!$E$4:$E$2011='Analítico Cx.'!$B101)*('Diário 1º PA'!$B$4:$B$2011&gt;=E$4)*('Diário 1º PA'!$B$4:$B$2011&lt;=EOMONTH(E$4,0))*('Diário 1º PA'!$F$4:$F$2011))
+SUMPRODUCT(('Diário 2º PA'!$E$4:$E$1980='Analítico Cx.'!$B101)*('Diário 2º PA'!$B$4:$B$1980&gt;=E$4)*('Diário 2º PA'!$B$4:$B$1980&lt;=EOMONTH(E$4,0))*('Diário 2º PA'!$F$4:$F$1980))
+SUMPRODUCT(('Diário 3º PA'!$E$4:$E$2000='Analítico Cx.'!$B101)*('Diário 3º PA'!$B$4:$B$2000&gt;=E$4)*('Diário 3º PA'!$B$4:$B$2000&lt;=EOMONTH(E$4,0))*('Diário 3º PA'!$F$4:$F$2000))
+SUMPRODUCT(('Diário 4º PA'!$E$4:$E$2000='Analítico Cx.'!$B101)*('Diário 4º PA'!$B$4:$B$2000&gt;=E$4)*('Diário 4º PA'!$B$4:$B$2000&lt;=EOMONTH(E$4,0))*('Diário 4º PA'!$F$4:$F$2000))</f>
        <v>270</v>
      </c>
      <c r="F101" s="129">
        <f>SUMPRODUCT(('Diário 1º PA'!$E$4:$E$2011='Analítico Cx.'!$B101)*('Diário 1º PA'!$B$4:$B$2011&gt;=F$4)*('Diário 1º PA'!$B$4:$B$2011&lt;=EOMONTH(F$4,0))*('Diário 1º PA'!$F$4:$F$2011))
+SUMPRODUCT(('Diário 2º PA'!$E$4:$E$1980='Analítico Cx.'!$B101)*('Diário 2º PA'!$B$4:$B$1980&gt;=F$4)*('Diário 2º PA'!$B$4:$B$1980&lt;=EOMONTH(F$4,0))*('Diário 2º PA'!$F$4:$F$1980))
+SUMPRODUCT(('Diário 3º PA'!$E$4:$E$2000='Analítico Cx.'!$B101)*('Diário 3º PA'!$B$4:$B$2000&gt;=F$4)*('Diário 3º PA'!$B$4:$B$2000&lt;=EOMONTH(F$4,0))*('Diário 3º PA'!$F$4:$F$2000))
+SUMPRODUCT(('Diário 4º PA'!$E$4:$E$2000='Analítico Cx.'!$B101)*('Diário 4º PA'!$B$4:$B$2000&gt;=F$4)*('Diário 4º PA'!$B$4:$B$2000&lt;=EOMONTH(F$4,0))*('Diário 4º PA'!$F$4:$F$2000))</f>
        <v>1564</v>
      </c>
      <c r="G101" s="129">
        <f>SUMPRODUCT(('Diário 1º PA'!$E$4:$E$2011='Analítico Cx.'!$B101)*('Diário 1º PA'!$B$4:$B$2011&gt;=G$4)*('Diário 1º PA'!$B$4:$B$2011&lt;=EOMONTH(G$4,0))*('Diário 1º PA'!$F$4:$F$2011))
+SUMPRODUCT(('Diário 2º PA'!$E$4:$E$1980='Analítico Cx.'!$B101)*('Diário 2º PA'!$B$4:$B$1980&gt;=G$4)*('Diário 2º PA'!$B$4:$B$1980&lt;=EOMONTH(G$4,0))*('Diário 2º PA'!$F$4:$F$1980))
+SUMPRODUCT(('Diário 3º PA'!$E$4:$E$2000='Analítico Cx.'!$B101)*('Diário 3º PA'!$B$4:$B$2000&gt;=G$4)*('Diário 3º PA'!$B$4:$B$2000&lt;=EOMONTH(G$4,0))*('Diário 3º PA'!$F$4:$F$2000))
+SUMPRODUCT(('Diário 4º PA'!$E$4:$E$2000='Analítico Cx.'!$B101)*('Diário 4º PA'!$B$4:$B$2000&gt;=G$4)*('Diário 4º PA'!$B$4:$B$2000&lt;=EOMONTH(G$4,0))*('Diário 4º PA'!$F$4:$F$2000))</f>
        <v>0</v>
      </c>
      <c r="H101" s="129">
        <f>SUMPRODUCT(('Diário 1º PA'!$E$4:$E$2011='Analítico Cx.'!$B101)*('Diário 1º PA'!$B$4:$B$2011&gt;=H$4)*('Diário 1º PA'!$B$4:$B$2011&lt;=EOMONTH(H$4,0))*('Diário 1º PA'!$F$4:$F$2011))
+SUMPRODUCT(('Diário 2º PA'!$E$4:$E$1980='Analítico Cx.'!$B101)*('Diário 2º PA'!$B$4:$B$1980&gt;=H$4)*('Diário 2º PA'!$B$4:$B$1980&lt;=EOMONTH(H$4,0))*('Diário 2º PA'!$F$4:$F$1980))
+SUMPRODUCT(('Diário 3º PA'!$E$4:$E$2000='Analítico Cx.'!$B101)*('Diário 3º PA'!$B$4:$B$2000&gt;=H$4)*('Diário 3º PA'!$B$4:$B$2000&lt;=EOMONTH(H$4,0))*('Diário 3º PA'!$F$4:$F$2000))
+SUMPRODUCT(('Diário 4º PA'!$E$4:$E$2000='Analítico Cx.'!$B101)*('Diário 4º PA'!$B$4:$B$2000&gt;=H$4)*('Diário 4º PA'!$B$4:$B$2000&lt;=EOMONTH(H$4,0))*('Diário 4º PA'!$F$4:$F$2000))</f>
        <v>0</v>
      </c>
      <c r="I101" s="129">
        <f>SUMPRODUCT(('Diário 1º PA'!$E$4:$E$2011='Analítico Cx.'!$B101)*('Diário 1º PA'!$B$4:$B$2011&gt;=I$4)*('Diário 1º PA'!$B$4:$B$2011&lt;=EOMONTH(I$4,0))*('Diário 1º PA'!$F$4:$F$2011))
+SUMPRODUCT(('Diário 2º PA'!$E$4:$E$1980='Analítico Cx.'!$B101)*('Diário 2º PA'!$B$4:$B$1980&gt;=I$4)*('Diário 2º PA'!$B$4:$B$1980&lt;=EOMONTH(I$4,0))*('Diário 2º PA'!$F$4:$F$1980))
+SUMPRODUCT(('Diário 3º PA'!$E$4:$E$2000='Analítico Cx.'!$B101)*('Diário 3º PA'!$B$4:$B$2000&gt;=I$4)*('Diário 3º PA'!$B$4:$B$2000&lt;=EOMONTH(I$4,0))*('Diário 3º PA'!$F$4:$F$2000))
+SUMPRODUCT(('Diário 4º PA'!$E$4:$E$2000='Analítico Cx.'!$B101)*('Diário 4º PA'!$B$4:$B$2000&gt;=I$4)*('Diário 4º PA'!$B$4:$B$2000&lt;=EOMONTH(I$4,0))*('Diário 4º PA'!$F$4:$F$2000))</f>
        <v>0</v>
      </c>
      <c r="J101" s="129">
        <f>SUMPRODUCT(('Diário 1º PA'!$E$4:$E$2011='Analítico Cx.'!$B101)*('Diário 1º PA'!$B$4:$B$2011&gt;=J$4)*('Diário 1º PA'!$B$4:$B$2011&lt;=EOMONTH(J$4,0))*('Diário 1º PA'!$F$4:$F$2011))
+SUMPRODUCT(('Diário 2º PA'!$E$4:$E$1980='Analítico Cx.'!$B101)*('Diário 2º PA'!$B$4:$B$1980&gt;=J$4)*('Diário 2º PA'!$B$4:$B$1980&lt;=EOMONTH(J$4,0))*('Diário 2º PA'!$F$4:$F$1980))
+SUMPRODUCT(('Diário 3º PA'!$E$4:$E$2000='Analítico Cx.'!$B101)*('Diário 3º PA'!$B$4:$B$2000&gt;=J$4)*('Diário 3º PA'!$B$4:$B$2000&lt;=EOMONTH(J$4,0))*('Diário 3º PA'!$F$4:$F$2000))
+SUMPRODUCT(('Diário 4º PA'!$E$4:$E$2000='Analítico Cx.'!$B101)*('Diário 4º PA'!$B$4:$B$2000&gt;=J$4)*('Diário 4º PA'!$B$4:$B$2000&lt;=EOMONTH(J$4,0))*('Diário 4º PA'!$F$4:$F$2000))</f>
        <v>0</v>
      </c>
      <c r="K101" s="129">
        <f>SUMPRODUCT(('Diário 1º PA'!$E$4:$E$2011='Analítico Cx.'!$B101)*('Diário 1º PA'!$B$4:$B$2011&gt;=K$4)*('Diário 1º PA'!$B$4:$B$2011&lt;=EOMONTH(K$4,0))*('Diário 1º PA'!$F$4:$F$2011))
+SUMPRODUCT(('Diário 2º PA'!$E$4:$E$1980='Analítico Cx.'!$B101)*('Diário 2º PA'!$B$4:$B$1980&gt;=K$4)*('Diário 2º PA'!$B$4:$B$1980&lt;=EOMONTH(K$4,0))*('Diário 2º PA'!$F$4:$F$1980))
+SUMPRODUCT(('Diário 3º PA'!$E$4:$E$2000='Analítico Cx.'!$B101)*('Diário 3º PA'!$B$4:$B$2000&gt;=K$4)*('Diário 3º PA'!$B$4:$B$2000&lt;=EOMONTH(K$4,0))*('Diário 3º PA'!$F$4:$F$2000))
+SUMPRODUCT(('Diário 4º PA'!$E$4:$E$2000='Analítico Cx.'!$B101)*('Diário 4º PA'!$B$4:$B$2000&gt;=K$4)*('Diário 4º PA'!$B$4:$B$2000&lt;=EOMONTH(K$4,0))*('Diário 4º PA'!$F$4:$F$2000))</f>
        <v>0</v>
      </c>
      <c r="L101" s="129">
        <f>SUMPRODUCT(('Diário 1º PA'!$E$4:$E$2011='Analítico Cx.'!$B101)*('Diário 1º PA'!$B$4:$B$2011&gt;=L$4)*('Diário 1º PA'!$B$4:$B$2011&lt;=EOMONTH(L$4,0))*('Diário 1º PA'!$F$4:$F$2011))
+SUMPRODUCT(('Diário 2º PA'!$E$4:$E$1980='Analítico Cx.'!$B101)*('Diário 2º PA'!$B$4:$B$1980&gt;=L$4)*('Diário 2º PA'!$B$4:$B$1980&lt;=EOMONTH(L$4,0))*('Diário 2º PA'!$F$4:$F$1980))
+SUMPRODUCT(('Diário 3º PA'!$E$4:$E$2000='Analítico Cx.'!$B101)*('Diário 3º PA'!$B$4:$B$2000&gt;=L$4)*('Diário 3º PA'!$B$4:$B$2000&lt;=EOMONTH(L$4,0))*('Diário 3º PA'!$F$4:$F$2000))
+SUMPRODUCT(('Diário 4º PA'!$E$4:$E$2000='Analítico Cx.'!$B101)*('Diário 4º PA'!$B$4:$B$2000&gt;=L$4)*('Diário 4º PA'!$B$4:$B$2000&lt;=EOMONTH(L$4,0))*('Diário 4º PA'!$F$4:$F$2000))</f>
        <v>0</v>
      </c>
      <c r="M101" s="129">
        <f>SUMPRODUCT(('Diário 1º PA'!$E$4:$E$2011='Analítico Cx.'!$B101)*('Diário 1º PA'!$B$4:$B$2011&gt;=M$4)*('Diário 1º PA'!$B$4:$B$2011&lt;=EOMONTH(M$4,0))*('Diário 1º PA'!$F$4:$F$2011))
+SUMPRODUCT(('Diário 2º PA'!$E$4:$E$1980='Analítico Cx.'!$B101)*('Diário 2º PA'!$B$4:$B$1980&gt;=M$4)*('Diário 2º PA'!$B$4:$B$1980&lt;=EOMONTH(M$4,0))*('Diário 2º PA'!$F$4:$F$1980))
+SUMPRODUCT(('Diário 3º PA'!$E$4:$E$2000='Analítico Cx.'!$B101)*('Diário 3º PA'!$B$4:$B$2000&gt;=M$4)*('Diário 3º PA'!$B$4:$B$2000&lt;=EOMONTH(M$4,0))*('Diário 3º PA'!$F$4:$F$2000))
+SUMPRODUCT(('Diário 4º PA'!$E$4:$E$2000='Analítico Cx.'!$B101)*('Diário 4º PA'!$B$4:$B$2000&gt;=M$4)*('Diário 4º PA'!$B$4:$B$2000&lt;=EOMONTH(M$4,0))*('Diário 4º PA'!$F$4:$F$2000))</f>
        <v>0</v>
      </c>
      <c r="N101" s="129">
        <f>SUMPRODUCT(('Diário 1º PA'!$E$4:$E$2011='Analítico Cx.'!$B101)*('Diário 1º PA'!$B$4:$B$2011&gt;=N$4)*('Diário 1º PA'!$B$4:$B$2011&lt;=EOMONTH(N$4,0))*('Diário 1º PA'!$F$4:$F$2011))
+SUMPRODUCT(('Diário 2º PA'!$E$4:$E$1980='Analítico Cx.'!$B101)*('Diário 2º PA'!$B$4:$B$1980&gt;=N$4)*('Diário 2º PA'!$B$4:$B$1980&lt;=EOMONTH(N$4,0))*('Diário 2º PA'!$F$4:$F$1980))
+SUMPRODUCT(('Diário 3º PA'!$E$4:$E$2000='Analítico Cx.'!$B101)*('Diário 3º PA'!$B$4:$B$2000&gt;=N$4)*('Diário 3º PA'!$B$4:$B$2000&lt;=EOMONTH(N$4,0))*('Diário 3º PA'!$F$4:$F$2000))
+SUMPRODUCT(('Diário 4º PA'!$E$4:$E$2000='Analítico Cx.'!$B101)*('Diário 4º PA'!$B$4:$B$2000&gt;=N$4)*('Diário 4º PA'!$B$4:$B$2000&lt;=EOMONTH(N$4,0))*('Diário 4º PA'!$F$4:$F$2000))</f>
        <v>0</v>
      </c>
      <c r="O101" s="179">
        <f t="shared" si="19"/>
        <v>1906.4</v>
      </c>
      <c r="P101" s="180">
        <f t="shared" si="20"/>
        <v>1.9039550266327751E-4</v>
      </c>
      <c r="Q101" s="154"/>
      <c r="R101" s="154"/>
      <c r="S101" s="154"/>
      <c r="T101" s="154"/>
      <c r="U101" s="154"/>
      <c r="V101" s="154"/>
      <c r="W101" s="154"/>
      <c r="X101" s="154"/>
      <c r="Y101" s="154"/>
      <c r="Z101" s="154"/>
    </row>
    <row r="102" spans="1:26" ht="23.25" customHeight="1" x14ac:dyDescent="0.2">
      <c r="A102" s="199" t="s">
        <v>302</v>
      </c>
      <c r="B102" s="63" t="s">
        <v>303</v>
      </c>
      <c r="C102" s="129">
        <f>SUMPRODUCT(('Diário 1º PA'!$E$4:$E$2011='Analítico Cx.'!$B102)*('Diário 1º PA'!$B$4:$B$2011&gt;=C$4)*('Diário 1º PA'!$B$4:$B$2011&lt;=EOMONTH(C$4,0))*('Diário 1º PA'!$F$4:$F$2011))
+SUMPRODUCT(('Diário 2º PA'!$E$4:$E$1980='Analítico Cx.'!$B102)*('Diário 2º PA'!$B$4:$B$1980&gt;=C$4)*('Diário 2º PA'!$B$4:$B$1980&lt;=EOMONTH(C$4,0))*('Diário 2º PA'!$F$4:$F$1980))
+SUMPRODUCT(('Diário 3º PA'!$E$4:$E$2000='Analítico Cx.'!$B102)*('Diário 3º PA'!$B$4:$B$2000&gt;=C$4)*('Diário 3º PA'!$B$4:$B$2000&lt;=EOMONTH(C$4,0))*('Diário 3º PA'!$F$4:$F$2000))
+SUMPRODUCT(('Diário 4º PA'!$E$4:$E$2000='Analítico Cx.'!$B102)*('Diário 4º PA'!$B$4:$B$2000&gt;=C$4)*('Diário 4º PA'!$B$4:$B$2000&lt;=EOMONTH(C$4,0))*('Diário 4º PA'!$F$4:$F$2000))</f>
        <v>0</v>
      </c>
      <c r="D102" s="129">
        <f>SUMPRODUCT(('Diário 1º PA'!$E$4:$E$2011='Analítico Cx.'!$B102)*('Diário 1º PA'!$B$4:$B$2011&gt;=D$4)*('Diário 1º PA'!$B$4:$B$2011&lt;=EOMONTH(D$4,0))*('Diário 1º PA'!$F$4:$F$2011))
+SUMPRODUCT(('Diário 2º PA'!$E$4:$E$1980='Analítico Cx.'!$B102)*('Diário 2º PA'!$B$4:$B$1980&gt;=D$4)*('Diário 2º PA'!$B$4:$B$1980&lt;=EOMONTH(D$4,0))*('Diário 2º PA'!$F$4:$F$1980))
+SUMPRODUCT(('Diário 3º PA'!$E$4:$E$2000='Analítico Cx.'!$B102)*('Diário 3º PA'!$B$4:$B$2000&gt;=D$4)*('Diário 3º PA'!$B$4:$B$2000&lt;=EOMONTH(D$4,0))*('Diário 3º PA'!$F$4:$F$2000))
+SUMPRODUCT(('Diário 4º PA'!$E$4:$E$2000='Analítico Cx.'!$B102)*('Diário 4º PA'!$B$4:$B$2000&gt;=D$4)*('Diário 4º PA'!$B$4:$B$2000&lt;=EOMONTH(D$4,0))*('Diário 4º PA'!$F$4:$F$2000))</f>
        <v>234</v>
      </c>
      <c r="E102" s="129">
        <f>SUMPRODUCT(('Diário 1º PA'!$E$4:$E$2011='Analítico Cx.'!$B102)*('Diário 1º PA'!$B$4:$B$2011&gt;=E$4)*('Diário 1º PA'!$B$4:$B$2011&lt;=EOMONTH(E$4,0))*('Diário 1º PA'!$F$4:$F$2011))
+SUMPRODUCT(('Diário 2º PA'!$E$4:$E$1980='Analítico Cx.'!$B102)*('Diário 2º PA'!$B$4:$B$1980&gt;=E$4)*('Diário 2º PA'!$B$4:$B$1980&lt;=EOMONTH(E$4,0))*('Diário 2º PA'!$F$4:$F$1980))
+SUMPRODUCT(('Diário 3º PA'!$E$4:$E$2000='Analítico Cx.'!$B102)*('Diário 3º PA'!$B$4:$B$2000&gt;=E$4)*('Diário 3º PA'!$B$4:$B$2000&lt;=EOMONTH(E$4,0))*('Diário 3º PA'!$F$4:$F$2000))
+SUMPRODUCT(('Diário 4º PA'!$E$4:$E$2000='Analítico Cx.'!$B102)*('Diário 4º PA'!$B$4:$B$2000&gt;=E$4)*('Diário 4º PA'!$B$4:$B$2000&lt;=EOMONTH(E$4,0))*('Diário 4º PA'!$F$4:$F$2000))</f>
        <v>477.6</v>
      </c>
      <c r="F102" s="129">
        <f>SUMPRODUCT(('Diário 1º PA'!$E$4:$E$2011='Analítico Cx.'!$B102)*('Diário 1º PA'!$B$4:$B$2011&gt;=F$4)*('Diário 1º PA'!$B$4:$B$2011&lt;=EOMONTH(F$4,0))*('Diário 1º PA'!$F$4:$F$2011))
+SUMPRODUCT(('Diário 2º PA'!$E$4:$E$1980='Analítico Cx.'!$B102)*('Diário 2º PA'!$B$4:$B$1980&gt;=F$4)*('Diário 2º PA'!$B$4:$B$1980&lt;=EOMONTH(F$4,0))*('Diário 2º PA'!$F$4:$F$1980))
+SUMPRODUCT(('Diário 3º PA'!$E$4:$E$2000='Analítico Cx.'!$B102)*('Diário 3º PA'!$B$4:$B$2000&gt;=F$4)*('Diário 3º PA'!$B$4:$B$2000&lt;=EOMONTH(F$4,0))*('Diário 3º PA'!$F$4:$F$2000))
+SUMPRODUCT(('Diário 4º PA'!$E$4:$E$2000='Analítico Cx.'!$B102)*('Diário 4º PA'!$B$4:$B$2000&gt;=F$4)*('Diário 4º PA'!$B$4:$B$2000&lt;=EOMONTH(F$4,0))*('Diário 4º PA'!$F$4:$F$2000))</f>
        <v>0</v>
      </c>
      <c r="G102" s="129">
        <f>SUMPRODUCT(('Diário 1º PA'!$E$4:$E$2011='Analítico Cx.'!$B102)*('Diário 1º PA'!$B$4:$B$2011&gt;=G$4)*('Diário 1º PA'!$B$4:$B$2011&lt;=EOMONTH(G$4,0))*('Diário 1º PA'!$F$4:$F$2011))
+SUMPRODUCT(('Diário 2º PA'!$E$4:$E$1980='Analítico Cx.'!$B102)*('Diário 2º PA'!$B$4:$B$1980&gt;=G$4)*('Diário 2º PA'!$B$4:$B$1980&lt;=EOMONTH(G$4,0))*('Diário 2º PA'!$F$4:$F$1980))
+SUMPRODUCT(('Diário 3º PA'!$E$4:$E$2000='Analítico Cx.'!$B102)*('Diário 3º PA'!$B$4:$B$2000&gt;=G$4)*('Diário 3º PA'!$B$4:$B$2000&lt;=EOMONTH(G$4,0))*('Diário 3º PA'!$F$4:$F$2000))
+SUMPRODUCT(('Diário 4º PA'!$E$4:$E$2000='Analítico Cx.'!$B102)*('Diário 4º PA'!$B$4:$B$2000&gt;=G$4)*('Diário 4º PA'!$B$4:$B$2000&lt;=EOMONTH(G$4,0))*('Diário 4º PA'!$F$4:$F$2000))</f>
        <v>0</v>
      </c>
      <c r="H102" s="129">
        <f>SUMPRODUCT(('Diário 1º PA'!$E$4:$E$2011='Analítico Cx.'!$B102)*('Diário 1º PA'!$B$4:$B$2011&gt;=H$4)*('Diário 1º PA'!$B$4:$B$2011&lt;=EOMONTH(H$4,0))*('Diário 1º PA'!$F$4:$F$2011))
+SUMPRODUCT(('Diário 2º PA'!$E$4:$E$1980='Analítico Cx.'!$B102)*('Diário 2º PA'!$B$4:$B$1980&gt;=H$4)*('Diário 2º PA'!$B$4:$B$1980&lt;=EOMONTH(H$4,0))*('Diário 2º PA'!$F$4:$F$1980))
+SUMPRODUCT(('Diário 3º PA'!$E$4:$E$2000='Analítico Cx.'!$B102)*('Diário 3º PA'!$B$4:$B$2000&gt;=H$4)*('Diário 3º PA'!$B$4:$B$2000&lt;=EOMONTH(H$4,0))*('Diário 3º PA'!$F$4:$F$2000))
+SUMPRODUCT(('Diário 4º PA'!$E$4:$E$2000='Analítico Cx.'!$B102)*('Diário 4º PA'!$B$4:$B$2000&gt;=H$4)*('Diário 4º PA'!$B$4:$B$2000&lt;=EOMONTH(H$4,0))*('Diário 4º PA'!$F$4:$F$2000))</f>
        <v>0</v>
      </c>
      <c r="I102" s="129">
        <f>SUMPRODUCT(('Diário 1º PA'!$E$4:$E$2011='Analítico Cx.'!$B102)*('Diário 1º PA'!$B$4:$B$2011&gt;=I$4)*('Diário 1º PA'!$B$4:$B$2011&lt;=EOMONTH(I$4,0))*('Diário 1º PA'!$F$4:$F$2011))
+SUMPRODUCT(('Diário 2º PA'!$E$4:$E$1980='Analítico Cx.'!$B102)*('Diário 2º PA'!$B$4:$B$1980&gt;=I$4)*('Diário 2º PA'!$B$4:$B$1980&lt;=EOMONTH(I$4,0))*('Diário 2º PA'!$F$4:$F$1980))
+SUMPRODUCT(('Diário 3º PA'!$E$4:$E$2000='Analítico Cx.'!$B102)*('Diário 3º PA'!$B$4:$B$2000&gt;=I$4)*('Diário 3º PA'!$B$4:$B$2000&lt;=EOMONTH(I$4,0))*('Diário 3º PA'!$F$4:$F$2000))
+SUMPRODUCT(('Diário 4º PA'!$E$4:$E$2000='Analítico Cx.'!$B102)*('Diário 4º PA'!$B$4:$B$2000&gt;=I$4)*('Diário 4º PA'!$B$4:$B$2000&lt;=EOMONTH(I$4,0))*('Diário 4º PA'!$F$4:$F$2000))</f>
        <v>0</v>
      </c>
      <c r="J102" s="129">
        <f>SUMPRODUCT(('Diário 1º PA'!$E$4:$E$2011='Analítico Cx.'!$B102)*('Diário 1º PA'!$B$4:$B$2011&gt;=J$4)*('Diário 1º PA'!$B$4:$B$2011&lt;=EOMONTH(J$4,0))*('Diário 1º PA'!$F$4:$F$2011))
+SUMPRODUCT(('Diário 2º PA'!$E$4:$E$1980='Analítico Cx.'!$B102)*('Diário 2º PA'!$B$4:$B$1980&gt;=J$4)*('Diário 2º PA'!$B$4:$B$1980&lt;=EOMONTH(J$4,0))*('Diário 2º PA'!$F$4:$F$1980))
+SUMPRODUCT(('Diário 3º PA'!$E$4:$E$2000='Analítico Cx.'!$B102)*('Diário 3º PA'!$B$4:$B$2000&gt;=J$4)*('Diário 3º PA'!$B$4:$B$2000&lt;=EOMONTH(J$4,0))*('Diário 3º PA'!$F$4:$F$2000))
+SUMPRODUCT(('Diário 4º PA'!$E$4:$E$2000='Analítico Cx.'!$B102)*('Diário 4º PA'!$B$4:$B$2000&gt;=J$4)*('Diário 4º PA'!$B$4:$B$2000&lt;=EOMONTH(J$4,0))*('Diário 4º PA'!$F$4:$F$2000))</f>
        <v>0</v>
      </c>
      <c r="K102" s="129">
        <f>SUMPRODUCT(('Diário 1º PA'!$E$4:$E$2011='Analítico Cx.'!$B102)*('Diário 1º PA'!$B$4:$B$2011&gt;=K$4)*('Diário 1º PA'!$B$4:$B$2011&lt;=EOMONTH(K$4,0))*('Diário 1º PA'!$F$4:$F$2011))
+SUMPRODUCT(('Diário 2º PA'!$E$4:$E$1980='Analítico Cx.'!$B102)*('Diário 2º PA'!$B$4:$B$1980&gt;=K$4)*('Diário 2º PA'!$B$4:$B$1980&lt;=EOMONTH(K$4,0))*('Diário 2º PA'!$F$4:$F$1980))
+SUMPRODUCT(('Diário 3º PA'!$E$4:$E$2000='Analítico Cx.'!$B102)*('Diário 3º PA'!$B$4:$B$2000&gt;=K$4)*('Diário 3º PA'!$B$4:$B$2000&lt;=EOMONTH(K$4,0))*('Diário 3º PA'!$F$4:$F$2000))
+SUMPRODUCT(('Diário 4º PA'!$E$4:$E$2000='Analítico Cx.'!$B102)*('Diário 4º PA'!$B$4:$B$2000&gt;=K$4)*('Diário 4º PA'!$B$4:$B$2000&lt;=EOMONTH(K$4,0))*('Diário 4º PA'!$F$4:$F$2000))</f>
        <v>0</v>
      </c>
      <c r="L102" s="129">
        <f>SUMPRODUCT(('Diário 1º PA'!$E$4:$E$2011='Analítico Cx.'!$B102)*('Diário 1º PA'!$B$4:$B$2011&gt;=L$4)*('Diário 1º PA'!$B$4:$B$2011&lt;=EOMONTH(L$4,0))*('Diário 1º PA'!$F$4:$F$2011))
+SUMPRODUCT(('Diário 2º PA'!$E$4:$E$1980='Analítico Cx.'!$B102)*('Diário 2º PA'!$B$4:$B$1980&gt;=L$4)*('Diário 2º PA'!$B$4:$B$1980&lt;=EOMONTH(L$4,0))*('Diário 2º PA'!$F$4:$F$1980))
+SUMPRODUCT(('Diário 3º PA'!$E$4:$E$2000='Analítico Cx.'!$B102)*('Diário 3º PA'!$B$4:$B$2000&gt;=L$4)*('Diário 3º PA'!$B$4:$B$2000&lt;=EOMONTH(L$4,0))*('Diário 3º PA'!$F$4:$F$2000))
+SUMPRODUCT(('Diário 4º PA'!$E$4:$E$2000='Analítico Cx.'!$B102)*('Diário 4º PA'!$B$4:$B$2000&gt;=L$4)*('Diário 4º PA'!$B$4:$B$2000&lt;=EOMONTH(L$4,0))*('Diário 4º PA'!$F$4:$F$2000))</f>
        <v>0</v>
      </c>
      <c r="M102" s="129">
        <f>SUMPRODUCT(('Diário 1º PA'!$E$4:$E$2011='Analítico Cx.'!$B102)*('Diário 1º PA'!$B$4:$B$2011&gt;=M$4)*('Diário 1º PA'!$B$4:$B$2011&lt;=EOMONTH(M$4,0))*('Diário 1º PA'!$F$4:$F$2011))
+SUMPRODUCT(('Diário 2º PA'!$E$4:$E$1980='Analítico Cx.'!$B102)*('Diário 2º PA'!$B$4:$B$1980&gt;=M$4)*('Diário 2º PA'!$B$4:$B$1980&lt;=EOMONTH(M$4,0))*('Diário 2º PA'!$F$4:$F$1980))
+SUMPRODUCT(('Diário 3º PA'!$E$4:$E$2000='Analítico Cx.'!$B102)*('Diário 3º PA'!$B$4:$B$2000&gt;=M$4)*('Diário 3º PA'!$B$4:$B$2000&lt;=EOMONTH(M$4,0))*('Diário 3º PA'!$F$4:$F$2000))
+SUMPRODUCT(('Diário 4º PA'!$E$4:$E$2000='Analítico Cx.'!$B102)*('Diário 4º PA'!$B$4:$B$2000&gt;=M$4)*('Diário 4º PA'!$B$4:$B$2000&lt;=EOMONTH(M$4,0))*('Diário 4º PA'!$F$4:$F$2000))</f>
        <v>0</v>
      </c>
      <c r="N102" s="129">
        <f>SUMPRODUCT(('Diário 1º PA'!$E$4:$E$2011='Analítico Cx.'!$B102)*('Diário 1º PA'!$B$4:$B$2011&gt;=N$4)*('Diário 1º PA'!$B$4:$B$2011&lt;=EOMONTH(N$4,0))*('Diário 1º PA'!$F$4:$F$2011))
+SUMPRODUCT(('Diário 2º PA'!$E$4:$E$1980='Analítico Cx.'!$B102)*('Diário 2º PA'!$B$4:$B$1980&gt;=N$4)*('Diário 2º PA'!$B$4:$B$1980&lt;=EOMONTH(N$4,0))*('Diário 2º PA'!$F$4:$F$1980))
+SUMPRODUCT(('Diário 3º PA'!$E$4:$E$2000='Analítico Cx.'!$B102)*('Diário 3º PA'!$B$4:$B$2000&gt;=N$4)*('Diário 3º PA'!$B$4:$B$2000&lt;=EOMONTH(N$4,0))*('Diário 3º PA'!$F$4:$F$2000))
+SUMPRODUCT(('Diário 4º PA'!$E$4:$E$2000='Analítico Cx.'!$B102)*('Diário 4º PA'!$B$4:$B$2000&gt;=N$4)*('Diário 4º PA'!$B$4:$B$2000&lt;=EOMONTH(N$4,0))*('Diário 4º PA'!$F$4:$F$2000))</f>
        <v>0</v>
      </c>
      <c r="O102" s="179">
        <f t="shared" si="19"/>
        <v>711.6</v>
      </c>
      <c r="P102" s="180">
        <f t="shared" si="20"/>
        <v>7.1068736726389141E-5</v>
      </c>
      <c r="Q102" s="154"/>
      <c r="R102" s="154"/>
      <c r="S102" s="154"/>
      <c r="T102" s="154"/>
      <c r="U102" s="154"/>
      <c r="V102" s="154"/>
      <c r="W102" s="154"/>
      <c r="X102" s="154"/>
      <c r="Y102" s="154"/>
      <c r="Z102" s="154"/>
    </row>
    <row r="103" spans="1:26" ht="23.25" customHeight="1" x14ac:dyDescent="0.2">
      <c r="A103" s="199" t="s">
        <v>304</v>
      </c>
      <c r="B103" s="63" t="s">
        <v>305</v>
      </c>
      <c r="C103" s="129">
        <f>SUMPRODUCT(('Diário 1º PA'!$E$4:$E$2011='Analítico Cx.'!$B103)*('Diário 1º PA'!$B$4:$B$2011&gt;=C$4)*('Diário 1º PA'!$B$4:$B$2011&lt;=EOMONTH(C$4,0))*('Diário 1º PA'!$F$4:$F$2011))
+SUMPRODUCT(('Diário 2º PA'!$E$4:$E$1980='Analítico Cx.'!$B103)*('Diário 2º PA'!$B$4:$B$1980&gt;=C$4)*('Diário 2º PA'!$B$4:$B$1980&lt;=EOMONTH(C$4,0))*('Diário 2º PA'!$F$4:$F$1980))
+SUMPRODUCT(('Diário 3º PA'!$E$4:$E$2000='Analítico Cx.'!$B103)*('Diário 3º PA'!$B$4:$B$2000&gt;=C$4)*('Diário 3º PA'!$B$4:$B$2000&lt;=EOMONTH(C$4,0))*('Diário 3º PA'!$F$4:$F$2000))
+SUMPRODUCT(('Diário 4º PA'!$E$4:$E$2000='Analítico Cx.'!$B103)*('Diário 4º PA'!$B$4:$B$2000&gt;=C$4)*('Diário 4º PA'!$B$4:$B$2000&lt;=EOMONTH(C$4,0))*('Diário 4º PA'!$F$4:$F$2000))</f>
        <v>0</v>
      </c>
      <c r="D103" s="129">
        <f>SUMPRODUCT(('Diário 1º PA'!$E$4:$E$2011='Analítico Cx.'!$B103)*('Diário 1º PA'!$B$4:$B$2011&gt;=D$4)*('Diário 1º PA'!$B$4:$B$2011&lt;=EOMONTH(D$4,0))*('Diário 1º PA'!$F$4:$F$2011))
+SUMPRODUCT(('Diário 2º PA'!$E$4:$E$1980='Analítico Cx.'!$B103)*('Diário 2º PA'!$B$4:$B$1980&gt;=D$4)*('Diário 2º PA'!$B$4:$B$1980&lt;=EOMONTH(D$4,0))*('Diário 2º PA'!$F$4:$F$1980))
+SUMPRODUCT(('Diário 3º PA'!$E$4:$E$2000='Analítico Cx.'!$B103)*('Diário 3º PA'!$B$4:$B$2000&gt;=D$4)*('Diário 3º PA'!$B$4:$B$2000&lt;=EOMONTH(D$4,0))*('Diário 3º PA'!$F$4:$F$2000))
+SUMPRODUCT(('Diário 4º PA'!$E$4:$E$2000='Analítico Cx.'!$B103)*('Diário 4º PA'!$B$4:$B$2000&gt;=D$4)*('Diário 4º PA'!$B$4:$B$2000&lt;=EOMONTH(D$4,0))*('Diário 4º PA'!$F$4:$F$2000))</f>
        <v>0</v>
      </c>
      <c r="E103" s="129">
        <f>SUMPRODUCT(('Diário 1º PA'!$E$4:$E$2011='Analítico Cx.'!$B103)*('Diário 1º PA'!$B$4:$B$2011&gt;=E$4)*('Diário 1º PA'!$B$4:$B$2011&lt;=EOMONTH(E$4,0))*('Diário 1º PA'!$F$4:$F$2011))
+SUMPRODUCT(('Diário 2º PA'!$E$4:$E$1980='Analítico Cx.'!$B103)*('Diário 2º PA'!$B$4:$B$1980&gt;=E$4)*('Diário 2º PA'!$B$4:$B$1980&lt;=EOMONTH(E$4,0))*('Diário 2º PA'!$F$4:$F$1980))
+SUMPRODUCT(('Diário 3º PA'!$E$4:$E$2000='Analítico Cx.'!$B103)*('Diário 3º PA'!$B$4:$B$2000&gt;=E$4)*('Diário 3º PA'!$B$4:$B$2000&lt;=EOMONTH(E$4,0))*('Diário 3º PA'!$F$4:$F$2000))
+SUMPRODUCT(('Diário 4º PA'!$E$4:$E$2000='Analítico Cx.'!$B103)*('Diário 4º PA'!$B$4:$B$2000&gt;=E$4)*('Diário 4º PA'!$B$4:$B$2000&lt;=EOMONTH(E$4,0))*('Diário 4º PA'!$F$4:$F$2000))</f>
        <v>1635.9</v>
      </c>
      <c r="F103" s="129">
        <f>SUMPRODUCT(('Diário 1º PA'!$E$4:$E$2011='Analítico Cx.'!$B103)*('Diário 1º PA'!$B$4:$B$2011&gt;=F$4)*('Diário 1º PA'!$B$4:$B$2011&lt;=EOMONTH(F$4,0))*('Diário 1º PA'!$F$4:$F$2011))
+SUMPRODUCT(('Diário 2º PA'!$E$4:$E$1980='Analítico Cx.'!$B103)*('Diário 2º PA'!$B$4:$B$1980&gt;=F$4)*('Diário 2º PA'!$B$4:$B$1980&lt;=EOMONTH(F$4,0))*('Diário 2º PA'!$F$4:$F$1980))
+SUMPRODUCT(('Diário 3º PA'!$E$4:$E$2000='Analítico Cx.'!$B103)*('Diário 3º PA'!$B$4:$B$2000&gt;=F$4)*('Diário 3º PA'!$B$4:$B$2000&lt;=EOMONTH(F$4,0))*('Diário 3º PA'!$F$4:$F$2000))
+SUMPRODUCT(('Diário 4º PA'!$E$4:$E$2000='Analítico Cx.'!$B103)*('Diário 4º PA'!$B$4:$B$2000&gt;=F$4)*('Diário 4º PA'!$B$4:$B$2000&lt;=EOMONTH(F$4,0))*('Diário 4º PA'!$F$4:$F$2000))</f>
        <v>9227.24</v>
      </c>
      <c r="G103" s="129">
        <f>SUMPRODUCT(('Diário 1º PA'!$E$4:$E$2011='Analítico Cx.'!$B103)*('Diário 1º PA'!$B$4:$B$2011&gt;=G$4)*('Diário 1º PA'!$B$4:$B$2011&lt;=EOMONTH(G$4,0))*('Diário 1º PA'!$F$4:$F$2011))
+SUMPRODUCT(('Diário 2º PA'!$E$4:$E$1980='Analítico Cx.'!$B103)*('Diário 2º PA'!$B$4:$B$1980&gt;=G$4)*('Diário 2º PA'!$B$4:$B$1980&lt;=EOMONTH(G$4,0))*('Diário 2º PA'!$F$4:$F$1980))
+SUMPRODUCT(('Diário 3º PA'!$E$4:$E$2000='Analítico Cx.'!$B103)*('Diário 3º PA'!$B$4:$B$2000&gt;=G$4)*('Diário 3º PA'!$B$4:$B$2000&lt;=EOMONTH(G$4,0))*('Diário 3º PA'!$F$4:$F$2000))
+SUMPRODUCT(('Diário 4º PA'!$E$4:$E$2000='Analítico Cx.'!$B103)*('Diário 4º PA'!$B$4:$B$2000&gt;=G$4)*('Diário 4º PA'!$B$4:$B$2000&lt;=EOMONTH(G$4,0))*('Diário 4º PA'!$F$4:$F$2000))</f>
        <v>0</v>
      </c>
      <c r="H103" s="129">
        <f>SUMPRODUCT(('Diário 1º PA'!$E$4:$E$2011='Analítico Cx.'!$B103)*('Diário 1º PA'!$B$4:$B$2011&gt;=H$4)*('Diário 1º PA'!$B$4:$B$2011&lt;=EOMONTH(H$4,0))*('Diário 1º PA'!$F$4:$F$2011))
+SUMPRODUCT(('Diário 2º PA'!$E$4:$E$1980='Analítico Cx.'!$B103)*('Diário 2º PA'!$B$4:$B$1980&gt;=H$4)*('Diário 2º PA'!$B$4:$B$1980&lt;=EOMONTH(H$4,0))*('Diário 2º PA'!$F$4:$F$1980))
+SUMPRODUCT(('Diário 3º PA'!$E$4:$E$2000='Analítico Cx.'!$B103)*('Diário 3º PA'!$B$4:$B$2000&gt;=H$4)*('Diário 3º PA'!$B$4:$B$2000&lt;=EOMONTH(H$4,0))*('Diário 3º PA'!$F$4:$F$2000))
+SUMPRODUCT(('Diário 4º PA'!$E$4:$E$2000='Analítico Cx.'!$B103)*('Diário 4º PA'!$B$4:$B$2000&gt;=H$4)*('Diário 4º PA'!$B$4:$B$2000&lt;=EOMONTH(H$4,0))*('Diário 4º PA'!$F$4:$F$2000))</f>
        <v>0</v>
      </c>
      <c r="I103" s="129">
        <f>SUMPRODUCT(('Diário 1º PA'!$E$4:$E$2011='Analítico Cx.'!$B103)*('Diário 1º PA'!$B$4:$B$2011&gt;=I$4)*('Diário 1º PA'!$B$4:$B$2011&lt;=EOMONTH(I$4,0))*('Diário 1º PA'!$F$4:$F$2011))
+SUMPRODUCT(('Diário 2º PA'!$E$4:$E$1980='Analítico Cx.'!$B103)*('Diário 2º PA'!$B$4:$B$1980&gt;=I$4)*('Diário 2º PA'!$B$4:$B$1980&lt;=EOMONTH(I$4,0))*('Diário 2º PA'!$F$4:$F$1980))
+SUMPRODUCT(('Diário 3º PA'!$E$4:$E$2000='Analítico Cx.'!$B103)*('Diário 3º PA'!$B$4:$B$2000&gt;=I$4)*('Diário 3º PA'!$B$4:$B$2000&lt;=EOMONTH(I$4,0))*('Diário 3º PA'!$F$4:$F$2000))
+SUMPRODUCT(('Diário 4º PA'!$E$4:$E$2000='Analítico Cx.'!$B103)*('Diário 4º PA'!$B$4:$B$2000&gt;=I$4)*('Diário 4º PA'!$B$4:$B$2000&lt;=EOMONTH(I$4,0))*('Diário 4º PA'!$F$4:$F$2000))</f>
        <v>0</v>
      </c>
      <c r="J103" s="129">
        <f>SUMPRODUCT(('Diário 1º PA'!$E$4:$E$2011='Analítico Cx.'!$B103)*('Diário 1º PA'!$B$4:$B$2011&gt;=J$4)*('Diário 1º PA'!$B$4:$B$2011&lt;=EOMONTH(J$4,0))*('Diário 1º PA'!$F$4:$F$2011))
+SUMPRODUCT(('Diário 2º PA'!$E$4:$E$1980='Analítico Cx.'!$B103)*('Diário 2º PA'!$B$4:$B$1980&gt;=J$4)*('Diário 2º PA'!$B$4:$B$1980&lt;=EOMONTH(J$4,0))*('Diário 2º PA'!$F$4:$F$1980))
+SUMPRODUCT(('Diário 3º PA'!$E$4:$E$2000='Analítico Cx.'!$B103)*('Diário 3º PA'!$B$4:$B$2000&gt;=J$4)*('Diário 3º PA'!$B$4:$B$2000&lt;=EOMONTH(J$4,0))*('Diário 3º PA'!$F$4:$F$2000))
+SUMPRODUCT(('Diário 4º PA'!$E$4:$E$2000='Analítico Cx.'!$B103)*('Diário 4º PA'!$B$4:$B$2000&gt;=J$4)*('Diário 4º PA'!$B$4:$B$2000&lt;=EOMONTH(J$4,0))*('Diário 4º PA'!$F$4:$F$2000))</f>
        <v>0</v>
      </c>
      <c r="K103" s="129">
        <f>SUMPRODUCT(('Diário 1º PA'!$E$4:$E$2011='Analítico Cx.'!$B103)*('Diário 1º PA'!$B$4:$B$2011&gt;=K$4)*('Diário 1º PA'!$B$4:$B$2011&lt;=EOMONTH(K$4,0))*('Diário 1º PA'!$F$4:$F$2011))
+SUMPRODUCT(('Diário 2º PA'!$E$4:$E$1980='Analítico Cx.'!$B103)*('Diário 2º PA'!$B$4:$B$1980&gt;=K$4)*('Diário 2º PA'!$B$4:$B$1980&lt;=EOMONTH(K$4,0))*('Diário 2º PA'!$F$4:$F$1980))
+SUMPRODUCT(('Diário 3º PA'!$E$4:$E$2000='Analítico Cx.'!$B103)*('Diário 3º PA'!$B$4:$B$2000&gt;=K$4)*('Diário 3º PA'!$B$4:$B$2000&lt;=EOMONTH(K$4,0))*('Diário 3º PA'!$F$4:$F$2000))
+SUMPRODUCT(('Diário 4º PA'!$E$4:$E$2000='Analítico Cx.'!$B103)*('Diário 4º PA'!$B$4:$B$2000&gt;=K$4)*('Diário 4º PA'!$B$4:$B$2000&lt;=EOMONTH(K$4,0))*('Diário 4º PA'!$F$4:$F$2000))</f>
        <v>0</v>
      </c>
      <c r="L103" s="129">
        <f>SUMPRODUCT(('Diário 1º PA'!$E$4:$E$2011='Analítico Cx.'!$B103)*('Diário 1º PA'!$B$4:$B$2011&gt;=L$4)*('Diário 1º PA'!$B$4:$B$2011&lt;=EOMONTH(L$4,0))*('Diário 1º PA'!$F$4:$F$2011))
+SUMPRODUCT(('Diário 2º PA'!$E$4:$E$1980='Analítico Cx.'!$B103)*('Diário 2º PA'!$B$4:$B$1980&gt;=L$4)*('Diário 2º PA'!$B$4:$B$1980&lt;=EOMONTH(L$4,0))*('Diário 2º PA'!$F$4:$F$1980))
+SUMPRODUCT(('Diário 3º PA'!$E$4:$E$2000='Analítico Cx.'!$B103)*('Diário 3º PA'!$B$4:$B$2000&gt;=L$4)*('Diário 3º PA'!$B$4:$B$2000&lt;=EOMONTH(L$4,0))*('Diário 3º PA'!$F$4:$F$2000))
+SUMPRODUCT(('Diário 4º PA'!$E$4:$E$2000='Analítico Cx.'!$B103)*('Diário 4º PA'!$B$4:$B$2000&gt;=L$4)*('Diário 4º PA'!$B$4:$B$2000&lt;=EOMONTH(L$4,0))*('Diário 4º PA'!$F$4:$F$2000))</f>
        <v>0</v>
      </c>
      <c r="M103" s="129">
        <f>SUMPRODUCT(('Diário 1º PA'!$E$4:$E$2011='Analítico Cx.'!$B103)*('Diário 1º PA'!$B$4:$B$2011&gt;=M$4)*('Diário 1º PA'!$B$4:$B$2011&lt;=EOMONTH(M$4,0))*('Diário 1º PA'!$F$4:$F$2011))
+SUMPRODUCT(('Diário 2º PA'!$E$4:$E$1980='Analítico Cx.'!$B103)*('Diário 2º PA'!$B$4:$B$1980&gt;=M$4)*('Diário 2º PA'!$B$4:$B$1980&lt;=EOMONTH(M$4,0))*('Diário 2º PA'!$F$4:$F$1980))
+SUMPRODUCT(('Diário 3º PA'!$E$4:$E$2000='Analítico Cx.'!$B103)*('Diário 3º PA'!$B$4:$B$2000&gt;=M$4)*('Diário 3º PA'!$B$4:$B$2000&lt;=EOMONTH(M$4,0))*('Diário 3º PA'!$F$4:$F$2000))
+SUMPRODUCT(('Diário 4º PA'!$E$4:$E$2000='Analítico Cx.'!$B103)*('Diário 4º PA'!$B$4:$B$2000&gt;=M$4)*('Diário 4º PA'!$B$4:$B$2000&lt;=EOMONTH(M$4,0))*('Diário 4º PA'!$F$4:$F$2000))</f>
        <v>0</v>
      </c>
      <c r="N103" s="129">
        <f>SUMPRODUCT(('Diário 1º PA'!$E$4:$E$2011='Analítico Cx.'!$B103)*('Diário 1º PA'!$B$4:$B$2011&gt;=N$4)*('Diário 1º PA'!$B$4:$B$2011&lt;=EOMONTH(N$4,0))*('Diário 1º PA'!$F$4:$F$2011))
+SUMPRODUCT(('Diário 2º PA'!$E$4:$E$1980='Analítico Cx.'!$B103)*('Diário 2º PA'!$B$4:$B$1980&gt;=N$4)*('Diário 2º PA'!$B$4:$B$1980&lt;=EOMONTH(N$4,0))*('Diário 2º PA'!$F$4:$F$1980))
+SUMPRODUCT(('Diário 3º PA'!$E$4:$E$2000='Analítico Cx.'!$B103)*('Diário 3º PA'!$B$4:$B$2000&gt;=N$4)*('Diário 3º PA'!$B$4:$B$2000&lt;=EOMONTH(N$4,0))*('Diário 3º PA'!$F$4:$F$2000))
+SUMPRODUCT(('Diário 4º PA'!$E$4:$E$2000='Analítico Cx.'!$B103)*('Diário 4º PA'!$B$4:$B$2000&gt;=N$4)*('Diário 4º PA'!$B$4:$B$2000&lt;=EOMONTH(N$4,0))*('Diário 4º PA'!$F$4:$F$2000))</f>
        <v>0</v>
      </c>
      <c r="O103" s="179">
        <f t="shared" si="19"/>
        <v>10863.14</v>
      </c>
      <c r="P103" s="180">
        <f t="shared" si="20"/>
        <v>1.084920793538374E-3</v>
      </c>
      <c r="Q103" s="154"/>
      <c r="R103" s="154"/>
      <c r="S103" s="154"/>
      <c r="T103" s="154"/>
      <c r="U103" s="154"/>
      <c r="V103" s="154"/>
      <c r="W103" s="154"/>
      <c r="X103" s="154"/>
      <c r="Y103" s="154"/>
      <c r="Z103" s="154"/>
    </row>
    <row r="104" spans="1:26" ht="23.25" customHeight="1" x14ac:dyDescent="0.2">
      <c r="A104" s="199" t="s">
        <v>306</v>
      </c>
      <c r="B104" s="200" t="s">
        <v>307</v>
      </c>
      <c r="C104" s="129">
        <f>SUMPRODUCT(('Diário 1º PA'!$E$4:$E$2011='Analítico Cx.'!$B104)*('Diário 1º PA'!$B$4:$B$2011&gt;=C$4)*('Diário 1º PA'!$B$4:$B$2011&lt;=EOMONTH(C$4,0))*('Diário 1º PA'!$F$4:$F$2011))
+SUMPRODUCT(('Diário 2º PA'!$E$4:$E$1980='Analítico Cx.'!$B104)*('Diário 2º PA'!$B$4:$B$1980&gt;=C$4)*('Diário 2º PA'!$B$4:$B$1980&lt;=EOMONTH(C$4,0))*('Diário 2º PA'!$F$4:$F$1980))
+SUMPRODUCT(('Diário 3º PA'!$E$4:$E$2000='Analítico Cx.'!$B104)*('Diário 3º PA'!$B$4:$B$2000&gt;=C$4)*('Diário 3º PA'!$B$4:$B$2000&lt;=EOMONTH(C$4,0))*('Diário 3º PA'!$F$4:$F$2000))
+SUMPRODUCT(('Diário 4º PA'!$E$4:$E$2000='Analítico Cx.'!$B104)*('Diário 4º PA'!$B$4:$B$2000&gt;=C$4)*('Diário 4º PA'!$B$4:$B$2000&lt;=EOMONTH(C$4,0))*('Diário 4º PA'!$F$4:$F$2000))</f>
        <v>1156.08</v>
      </c>
      <c r="D104" s="129">
        <f>SUMPRODUCT(('Diário 1º PA'!$E$4:$E$2011='Analítico Cx.'!$B104)*('Diário 1º PA'!$B$4:$B$2011&gt;=D$4)*('Diário 1º PA'!$B$4:$B$2011&lt;=EOMONTH(D$4,0))*('Diário 1º PA'!$F$4:$F$2011))
+SUMPRODUCT(('Diário 2º PA'!$E$4:$E$1980='Analítico Cx.'!$B104)*('Diário 2º PA'!$B$4:$B$1980&gt;=D$4)*('Diário 2º PA'!$B$4:$B$1980&lt;=EOMONTH(D$4,0))*('Diário 2º PA'!$F$4:$F$1980))
+SUMPRODUCT(('Diário 3º PA'!$E$4:$E$2000='Analítico Cx.'!$B104)*('Diário 3º PA'!$B$4:$B$2000&gt;=D$4)*('Diário 3º PA'!$B$4:$B$2000&lt;=EOMONTH(D$4,0))*('Diário 3º PA'!$F$4:$F$2000))
+SUMPRODUCT(('Diário 4º PA'!$E$4:$E$2000='Analítico Cx.'!$B104)*('Diário 4º PA'!$B$4:$B$2000&gt;=D$4)*('Diário 4º PA'!$B$4:$B$2000&lt;=EOMONTH(D$4,0))*('Diário 4º PA'!$F$4:$F$2000))</f>
        <v>5050.1099999999997</v>
      </c>
      <c r="E104" s="129">
        <f>SUMPRODUCT(('Diário 1º PA'!$E$4:$E$2011='Analítico Cx.'!$B104)*('Diário 1º PA'!$B$4:$B$2011&gt;=E$4)*('Diário 1º PA'!$B$4:$B$2011&lt;=EOMONTH(E$4,0))*('Diário 1º PA'!$F$4:$F$2011))
+SUMPRODUCT(('Diário 2º PA'!$E$4:$E$1980='Analítico Cx.'!$B104)*('Diário 2º PA'!$B$4:$B$1980&gt;=E$4)*('Diário 2º PA'!$B$4:$B$1980&lt;=EOMONTH(E$4,0))*('Diário 2º PA'!$F$4:$F$1980))
+SUMPRODUCT(('Diário 3º PA'!$E$4:$E$2000='Analítico Cx.'!$B104)*('Diário 3º PA'!$B$4:$B$2000&gt;=E$4)*('Diário 3º PA'!$B$4:$B$2000&lt;=EOMONTH(E$4,0))*('Diário 3º PA'!$F$4:$F$2000))
+SUMPRODUCT(('Diário 4º PA'!$E$4:$E$2000='Analítico Cx.'!$B104)*('Diário 4º PA'!$B$4:$B$2000&gt;=E$4)*('Diário 4º PA'!$B$4:$B$2000&lt;=EOMONTH(E$4,0))*('Diário 4º PA'!$F$4:$F$2000))</f>
        <v>6058.01</v>
      </c>
      <c r="F104" s="129">
        <f>SUMPRODUCT(('Diário 1º PA'!$E$4:$E$2011='Analítico Cx.'!$B104)*('Diário 1º PA'!$B$4:$B$2011&gt;=F$4)*('Diário 1º PA'!$B$4:$B$2011&lt;=EOMONTH(F$4,0))*('Diário 1º PA'!$F$4:$F$2011))
+SUMPRODUCT(('Diário 2º PA'!$E$4:$E$1980='Analítico Cx.'!$B104)*('Diário 2º PA'!$B$4:$B$1980&gt;=F$4)*('Diário 2º PA'!$B$4:$B$1980&lt;=EOMONTH(F$4,0))*('Diário 2º PA'!$F$4:$F$1980))
+SUMPRODUCT(('Diário 3º PA'!$E$4:$E$2000='Analítico Cx.'!$B104)*('Diário 3º PA'!$B$4:$B$2000&gt;=F$4)*('Diário 3º PA'!$B$4:$B$2000&lt;=EOMONTH(F$4,0))*('Diário 3º PA'!$F$4:$F$2000))
+SUMPRODUCT(('Diário 4º PA'!$E$4:$E$2000='Analítico Cx.'!$B104)*('Diário 4º PA'!$B$4:$B$2000&gt;=F$4)*('Diário 4º PA'!$B$4:$B$2000&lt;=EOMONTH(F$4,0))*('Diário 4º PA'!$F$4:$F$2000))</f>
        <v>18029.13</v>
      </c>
      <c r="G104" s="129">
        <f>SUMPRODUCT(('Diário 1º PA'!$E$4:$E$2011='Analítico Cx.'!$B104)*('Diário 1º PA'!$B$4:$B$2011&gt;=G$4)*('Diário 1º PA'!$B$4:$B$2011&lt;=EOMONTH(G$4,0))*('Diário 1º PA'!$F$4:$F$2011))
+SUMPRODUCT(('Diário 2º PA'!$E$4:$E$1980='Analítico Cx.'!$B104)*('Diário 2º PA'!$B$4:$B$1980&gt;=G$4)*('Diário 2º PA'!$B$4:$B$1980&lt;=EOMONTH(G$4,0))*('Diário 2º PA'!$F$4:$F$1980))
+SUMPRODUCT(('Diário 3º PA'!$E$4:$E$2000='Analítico Cx.'!$B104)*('Diário 3º PA'!$B$4:$B$2000&gt;=G$4)*('Diário 3º PA'!$B$4:$B$2000&lt;=EOMONTH(G$4,0))*('Diário 3º PA'!$F$4:$F$2000))
+SUMPRODUCT(('Diário 4º PA'!$E$4:$E$2000='Analítico Cx.'!$B104)*('Diário 4º PA'!$B$4:$B$2000&gt;=G$4)*('Diário 4º PA'!$B$4:$B$2000&lt;=EOMONTH(G$4,0))*('Diário 4º PA'!$F$4:$F$2000))</f>
        <v>0</v>
      </c>
      <c r="H104" s="129">
        <f>SUMPRODUCT(('Diário 1º PA'!$E$4:$E$2011='Analítico Cx.'!$B104)*('Diário 1º PA'!$B$4:$B$2011&gt;=H$4)*('Diário 1º PA'!$B$4:$B$2011&lt;=EOMONTH(H$4,0))*('Diário 1º PA'!$F$4:$F$2011))
+SUMPRODUCT(('Diário 2º PA'!$E$4:$E$1980='Analítico Cx.'!$B104)*('Diário 2º PA'!$B$4:$B$1980&gt;=H$4)*('Diário 2º PA'!$B$4:$B$1980&lt;=EOMONTH(H$4,0))*('Diário 2º PA'!$F$4:$F$1980))
+SUMPRODUCT(('Diário 3º PA'!$E$4:$E$2000='Analítico Cx.'!$B104)*('Diário 3º PA'!$B$4:$B$2000&gt;=H$4)*('Diário 3º PA'!$B$4:$B$2000&lt;=EOMONTH(H$4,0))*('Diário 3º PA'!$F$4:$F$2000))
+SUMPRODUCT(('Diário 4º PA'!$E$4:$E$2000='Analítico Cx.'!$B104)*('Diário 4º PA'!$B$4:$B$2000&gt;=H$4)*('Diário 4º PA'!$B$4:$B$2000&lt;=EOMONTH(H$4,0))*('Diário 4º PA'!$F$4:$F$2000))</f>
        <v>0</v>
      </c>
      <c r="I104" s="129">
        <f>SUMPRODUCT(('Diário 1º PA'!$E$4:$E$2011='Analítico Cx.'!$B104)*('Diário 1º PA'!$B$4:$B$2011&gt;=I$4)*('Diário 1º PA'!$B$4:$B$2011&lt;=EOMONTH(I$4,0))*('Diário 1º PA'!$F$4:$F$2011))
+SUMPRODUCT(('Diário 2º PA'!$E$4:$E$1980='Analítico Cx.'!$B104)*('Diário 2º PA'!$B$4:$B$1980&gt;=I$4)*('Diário 2º PA'!$B$4:$B$1980&lt;=EOMONTH(I$4,0))*('Diário 2º PA'!$F$4:$F$1980))
+SUMPRODUCT(('Diário 3º PA'!$E$4:$E$2000='Analítico Cx.'!$B104)*('Diário 3º PA'!$B$4:$B$2000&gt;=I$4)*('Diário 3º PA'!$B$4:$B$2000&lt;=EOMONTH(I$4,0))*('Diário 3º PA'!$F$4:$F$2000))
+SUMPRODUCT(('Diário 4º PA'!$E$4:$E$2000='Analítico Cx.'!$B104)*('Diário 4º PA'!$B$4:$B$2000&gt;=I$4)*('Diário 4º PA'!$B$4:$B$2000&lt;=EOMONTH(I$4,0))*('Diário 4º PA'!$F$4:$F$2000))</f>
        <v>0</v>
      </c>
      <c r="J104" s="129">
        <f>SUMPRODUCT(('Diário 1º PA'!$E$4:$E$2011='Analítico Cx.'!$B104)*('Diário 1º PA'!$B$4:$B$2011&gt;=J$4)*('Diário 1º PA'!$B$4:$B$2011&lt;=EOMONTH(J$4,0))*('Diário 1º PA'!$F$4:$F$2011))
+SUMPRODUCT(('Diário 2º PA'!$E$4:$E$1980='Analítico Cx.'!$B104)*('Diário 2º PA'!$B$4:$B$1980&gt;=J$4)*('Diário 2º PA'!$B$4:$B$1980&lt;=EOMONTH(J$4,0))*('Diário 2º PA'!$F$4:$F$1980))
+SUMPRODUCT(('Diário 3º PA'!$E$4:$E$2000='Analítico Cx.'!$B104)*('Diário 3º PA'!$B$4:$B$2000&gt;=J$4)*('Diário 3º PA'!$B$4:$B$2000&lt;=EOMONTH(J$4,0))*('Diário 3º PA'!$F$4:$F$2000))
+SUMPRODUCT(('Diário 4º PA'!$E$4:$E$2000='Analítico Cx.'!$B104)*('Diário 4º PA'!$B$4:$B$2000&gt;=J$4)*('Diário 4º PA'!$B$4:$B$2000&lt;=EOMONTH(J$4,0))*('Diário 4º PA'!$F$4:$F$2000))</f>
        <v>0</v>
      </c>
      <c r="K104" s="129">
        <f>SUMPRODUCT(('Diário 1º PA'!$E$4:$E$2011='Analítico Cx.'!$B104)*('Diário 1º PA'!$B$4:$B$2011&gt;=K$4)*('Diário 1º PA'!$B$4:$B$2011&lt;=EOMONTH(K$4,0))*('Diário 1º PA'!$F$4:$F$2011))
+SUMPRODUCT(('Diário 2º PA'!$E$4:$E$1980='Analítico Cx.'!$B104)*('Diário 2º PA'!$B$4:$B$1980&gt;=K$4)*('Diário 2º PA'!$B$4:$B$1980&lt;=EOMONTH(K$4,0))*('Diário 2º PA'!$F$4:$F$1980))
+SUMPRODUCT(('Diário 3º PA'!$E$4:$E$2000='Analítico Cx.'!$B104)*('Diário 3º PA'!$B$4:$B$2000&gt;=K$4)*('Diário 3º PA'!$B$4:$B$2000&lt;=EOMONTH(K$4,0))*('Diário 3º PA'!$F$4:$F$2000))
+SUMPRODUCT(('Diário 4º PA'!$E$4:$E$2000='Analítico Cx.'!$B104)*('Diário 4º PA'!$B$4:$B$2000&gt;=K$4)*('Diário 4º PA'!$B$4:$B$2000&lt;=EOMONTH(K$4,0))*('Diário 4º PA'!$F$4:$F$2000))</f>
        <v>0</v>
      </c>
      <c r="L104" s="129">
        <f>SUMPRODUCT(('Diário 1º PA'!$E$4:$E$2011='Analítico Cx.'!$B104)*('Diário 1º PA'!$B$4:$B$2011&gt;=L$4)*('Diário 1º PA'!$B$4:$B$2011&lt;=EOMONTH(L$4,0))*('Diário 1º PA'!$F$4:$F$2011))
+SUMPRODUCT(('Diário 2º PA'!$E$4:$E$1980='Analítico Cx.'!$B104)*('Diário 2º PA'!$B$4:$B$1980&gt;=L$4)*('Diário 2º PA'!$B$4:$B$1980&lt;=EOMONTH(L$4,0))*('Diário 2º PA'!$F$4:$F$1980))
+SUMPRODUCT(('Diário 3º PA'!$E$4:$E$2000='Analítico Cx.'!$B104)*('Diário 3º PA'!$B$4:$B$2000&gt;=L$4)*('Diário 3º PA'!$B$4:$B$2000&lt;=EOMONTH(L$4,0))*('Diário 3º PA'!$F$4:$F$2000))
+SUMPRODUCT(('Diário 4º PA'!$E$4:$E$2000='Analítico Cx.'!$B104)*('Diário 4º PA'!$B$4:$B$2000&gt;=L$4)*('Diário 4º PA'!$B$4:$B$2000&lt;=EOMONTH(L$4,0))*('Diário 4º PA'!$F$4:$F$2000))</f>
        <v>0</v>
      </c>
      <c r="M104" s="129">
        <f>SUMPRODUCT(('Diário 1º PA'!$E$4:$E$2011='Analítico Cx.'!$B104)*('Diário 1º PA'!$B$4:$B$2011&gt;=M$4)*('Diário 1º PA'!$B$4:$B$2011&lt;=EOMONTH(M$4,0))*('Diário 1º PA'!$F$4:$F$2011))
+SUMPRODUCT(('Diário 2º PA'!$E$4:$E$1980='Analítico Cx.'!$B104)*('Diário 2º PA'!$B$4:$B$1980&gt;=M$4)*('Diário 2º PA'!$B$4:$B$1980&lt;=EOMONTH(M$4,0))*('Diário 2º PA'!$F$4:$F$1980))
+SUMPRODUCT(('Diário 3º PA'!$E$4:$E$2000='Analítico Cx.'!$B104)*('Diário 3º PA'!$B$4:$B$2000&gt;=M$4)*('Diário 3º PA'!$B$4:$B$2000&lt;=EOMONTH(M$4,0))*('Diário 3º PA'!$F$4:$F$2000))
+SUMPRODUCT(('Diário 4º PA'!$E$4:$E$2000='Analítico Cx.'!$B104)*('Diário 4º PA'!$B$4:$B$2000&gt;=M$4)*('Diário 4º PA'!$B$4:$B$2000&lt;=EOMONTH(M$4,0))*('Diário 4º PA'!$F$4:$F$2000))</f>
        <v>0</v>
      </c>
      <c r="N104" s="129">
        <f>SUMPRODUCT(('Diário 1º PA'!$E$4:$E$2011='Analítico Cx.'!$B104)*('Diário 1º PA'!$B$4:$B$2011&gt;=N$4)*('Diário 1º PA'!$B$4:$B$2011&lt;=EOMONTH(N$4,0))*('Diário 1º PA'!$F$4:$F$2011))
+SUMPRODUCT(('Diário 2º PA'!$E$4:$E$1980='Analítico Cx.'!$B104)*('Diário 2º PA'!$B$4:$B$1980&gt;=N$4)*('Diário 2º PA'!$B$4:$B$1980&lt;=EOMONTH(N$4,0))*('Diário 2º PA'!$F$4:$F$1980))
+SUMPRODUCT(('Diário 3º PA'!$E$4:$E$2000='Analítico Cx.'!$B104)*('Diário 3º PA'!$B$4:$B$2000&gt;=N$4)*('Diário 3º PA'!$B$4:$B$2000&lt;=EOMONTH(N$4,0))*('Diário 3º PA'!$F$4:$F$2000))
+SUMPRODUCT(('Diário 4º PA'!$E$4:$E$2000='Analítico Cx.'!$B104)*('Diário 4º PA'!$B$4:$B$2000&gt;=N$4)*('Diário 4º PA'!$B$4:$B$2000&lt;=EOMONTH(N$4,0))*('Diário 4º PA'!$F$4:$F$2000))</f>
        <v>0</v>
      </c>
      <c r="O104" s="179">
        <f t="shared" si="19"/>
        <v>30293.33</v>
      </c>
      <c r="P104" s="180">
        <f t="shared" si="20"/>
        <v>3.0254478560084687E-3</v>
      </c>
      <c r="Q104" s="154"/>
      <c r="R104" s="154"/>
      <c r="S104" s="154"/>
      <c r="T104" s="154"/>
      <c r="U104" s="154"/>
      <c r="V104" s="154"/>
      <c r="W104" s="154"/>
      <c r="X104" s="154"/>
      <c r="Y104" s="154"/>
      <c r="Z104" s="154"/>
    </row>
    <row r="105" spans="1:26" ht="23.25" customHeight="1" x14ac:dyDescent="0.2">
      <c r="A105" s="199" t="s">
        <v>308</v>
      </c>
      <c r="B105" s="63" t="s">
        <v>309</v>
      </c>
      <c r="C105" s="129">
        <f>SUMPRODUCT(('Diário 1º PA'!$E$4:$E$2011='Analítico Cx.'!$B105)*('Diário 1º PA'!$B$4:$B$2011&gt;=C$4)*('Diário 1º PA'!$B$4:$B$2011&lt;=EOMONTH(C$4,0))*('Diário 1º PA'!$F$4:$F$2011))
+SUMPRODUCT(('Diário 2º PA'!$E$4:$E$1980='Analítico Cx.'!$B105)*('Diário 2º PA'!$B$4:$B$1980&gt;=C$4)*('Diário 2º PA'!$B$4:$B$1980&lt;=EOMONTH(C$4,0))*('Diário 2º PA'!$F$4:$F$1980))
+SUMPRODUCT(('Diário 3º PA'!$E$4:$E$2000='Analítico Cx.'!$B105)*('Diário 3º PA'!$B$4:$B$2000&gt;=C$4)*('Diário 3º PA'!$B$4:$B$2000&lt;=EOMONTH(C$4,0))*('Diário 3º PA'!$F$4:$F$2000))
+SUMPRODUCT(('Diário 4º PA'!$E$4:$E$2000='Analítico Cx.'!$B105)*('Diário 4º PA'!$B$4:$B$2000&gt;=C$4)*('Diário 4º PA'!$B$4:$B$2000&lt;=EOMONTH(C$4,0))*('Diário 4º PA'!$F$4:$F$2000))</f>
        <v>0</v>
      </c>
      <c r="D105" s="129">
        <f>SUMPRODUCT(('Diário 1º PA'!$E$4:$E$2011='Analítico Cx.'!$B105)*('Diário 1º PA'!$B$4:$B$2011&gt;=D$4)*('Diário 1º PA'!$B$4:$B$2011&lt;=EOMONTH(D$4,0))*('Diário 1º PA'!$F$4:$F$2011))
+SUMPRODUCT(('Diário 2º PA'!$E$4:$E$1980='Analítico Cx.'!$B105)*('Diário 2º PA'!$B$4:$B$1980&gt;=D$4)*('Diário 2º PA'!$B$4:$B$1980&lt;=EOMONTH(D$4,0))*('Diário 2º PA'!$F$4:$F$1980))
+SUMPRODUCT(('Diário 3º PA'!$E$4:$E$2000='Analítico Cx.'!$B105)*('Diário 3º PA'!$B$4:$B$2000&gt;=D$4)*('Diário 3º PA'!$B$4:$B$2000&lt;=EOMONTH(D$4,0))*('Diário 3º PA'!$F$4:$F$2000))
+SUMPRODUCT(('Diário 4º PA'!$E$4:$E$2000='Analítico Cx.'!$B105)*('Diário 4º PA'!$B$4:$B$2000&gt;=D$4)*('Diário 4º PA'!$B$4:$B$2000&lt;=EOMONTH(D$4,0))*('Diário 4º PA'!$F$4:$F$2000))</f>
        <v>0</v>
      </c>
      <c r="E105" s="129">
        <f>SUMPRODUCT(('Diário 1º PA'!$E$4:$E$2011='Analítico Cx.'!$B105)*('Diário 1º PA'!$B$4:$B$2011&gt;=E$4)*('Diário 1º PA'!$B$4:$B$2011&lt;=EOMONTH(E$4,0))*('Diário 1º PA'!$F$4:$F$2011))
+SUMPRODUCT(('Diário 2º PA'!$E$4:$E$1980='Analítico Cx.'!$B105)*('Diário 2º PA'!$B$4:$B$1980&gt;=E$4)*('Diário 2º PA'!$B$4:$B$1980&lt;=EOMONTH(E$4,0))*('Diário 2º PA'!$F$4:$F$1980))
+SUMPRODUCT(('Diário 3º PA'!$E$4:$E$2000='Analítico Cx.'!$B105)*('Diário 3º PA'!$B$4:$B$2000&gt;=E$4)*('Diário 3º PA'!$B$4:$B$2000&lt;=EOMONTH(E$4,0))*('Diário 3º PA'!$F$4:$F$2000))
+SUMPRODUCT(('Diário 4º PA'!$E$4:$E$2000='Analítico Cx.'!$B105)*('Diário 4º PA'!$B$4:$B$2000&gt;=E$4)*('Diário 4º PA'!$B$4:$B$2000&lt;=EOMONTH(E$4,0))*('Diário 4º PA'!$F$4:$F$2000))</f>
        <v>0</v>
      </c>
      <c r="F105" s="129">
        <f>SUMPRODUCT(('Diário 1º PA'!$E$4:$E$2011='Analítico Cx.'!$B105)*('Diário 1º PA'!$B$4:$B$2011&gt;=F$4)*('Diário 1º PA'!$B$4:$B$2011&lt;=EOMONTH(F$4,0))*('Diário 1º PA'!$F$4:$F$2011))
+SUMPRODUCT(('Diário 2º PA'!$E$4:$E$1980='Analítico Cx.'!$B105)*('Diário 2º PA'!$B$4:$B$1980&gt;=F$4)*('Diário 2º PA'!$B$4:$B$1980&lt;=EOMONTH(F$4,0))*('Diário 2º PA'!$F$4:$F$1980))
+SUMPRODUCT(('Diário 3º PA'!$E$4:$E$2000='Analítico Cx.'!$B105)*('Diário 3º PA'!$B$4:$B$2000&gt;=F$4)*('Diário 3º PA'!$B$4:$B$2000&lt;=EOMONTH(F$4,0))*('Diário 3º PA'!$F$4:$F$2000))
+SUMPRODUCT(('Diário 4º PA'!$E$4:$E$2000='Analítico Cx.'!$B105)*('Diário 4º PA'!$B$4:$B$2000&gt;=F$4)*('Diário 4º PA'!$B$4:$B$2000&lt;=EOMONTH(F$4,0))*('Diário 4º PA'!$F$4:$F$2000))</f>
        <v>0</v>
      </c>
      <c r="G105" s="129">
        <f>SUMPRODUCT(('Diário 1º PA'!$E$4:$E$2011='Analítico Cx.'!$B105)*('Diário 1º PA'!$B$4:$B$2011&gt;=G$4)*('Diário 1º PA'!$B$4:$B$2011&lt;=EOMONTH(G$4,0))*('Diário 1º PA'!$F$4:$F$2011))
+SUMPRODUCT(('Diário 2º PA'!$E$4:$E$1980='Analítico Cx.'!$B105)*('Diário 2º PA'!$B$4:$B$1980&gt;=G$4)*('Diário 2º PA'!$B$4:$B$1980&lt;=EOMONTH(G$4,0))*('Diário 2º PA'!$F$4:$F$1980))
+SUMPRODUCT(('Diário 3º PA'!$E$4:$E$2000='Analítico Cx.'!$B105)*('Diário 3º PA'!$B$4:$B$2000&gt;=G$4)*('Diário 3º PA'!$B$4:$B$2000&lt;=EOMONTH(G$4,0))*('Diário 3º PA'!$F$4:$F$2000))
+SUMPRODUCT(('Diário 4º PA'!$E$4:$E$2000='Analítico Cx.'!$B105)*('Diário 4º PA'!$B$4:$B$2000&gt;=G$4)*('Diário 4º PA'!$B$4:$B$2000&lt;=EOMONTH(G$4,0))*('Diário 4º PA'!$F$4:$F$2000))</f>
        <v>0</v>
      </c>
      <c r="H105" s="129">
        <f>SUMPRODUCT(('Diário 1º PA'!$E$4:$E$2011='Analítico Cx.'!$B105)*('Diário 1º PA'!$B$4:$B$2011&gt;=H$4)*('Diário 1º PA'!$B$4:$B$2011&lt;=EOMONTH(H$4,0))*('Diário 1º PA'!$F$4:$F$2011))
+SUMPRODUCT(('Diário 2º PA'!$E$4:$E$1980='Analítico Cx.'!$B105)*('Diário 2º PA'!$B$4:$B$1980&gt;=H$4)*('Diário 2º PA'!$B$4:$B$1980&lt;=EOMONTH(H$4,0))*('Diário 2º PA'!$F$4:$F$1980))
+SUMPRODUCT(('Diário 3º PA'!$E$4:$E$2000='Analítico Cx.'!$B105)*('Diário 3º PA'!$B$4:$B$2000&gt;=H$4)*('Diário 3º PA'!$B$4:$B$2000&lt;=EOMONTH(H$4,0))*('Diário 3º PA'!$F$4:$F$2000))
+SUMPRODUCT(('Diário 4º PA'!$E$4:$E$2000='Analítico Cx.'!$B105)*('Diário 4º PA'!$B$4:$B$2000&gt;=H$4)*('Diário 4º PA'!$B$4:$B$2000&lt;=EOMONTH(H$4,0))*('Diário 4º PA'!$F$4:$F$2000))</f>
        <v>0</v>
      </c>
      <c r="I105" s="129">
        <f>SUMPRODUCT(('Diário 1º PA'!$E$4:$E$2011='Analítico Cx.'!$B105)*('Diário 1º PA'!$B$4:$B$2011&gt;=I$4)*('Diário 1º PA'!$B$4:$B$2011&lt;=EOMONTH(I$4,0))*('Diário 1º PA'!$F$4:$F$2011))
+SUMPRODUCT(('Diário 2º PA'!$E$4:$E$1980='Analítico Cx.'!$B105)*('Diário 2º PA'!$B$4:$B$1980&gt;=I$4)*('Diário 2º PA'!$B$4:$B$1980&lt;=EOMONTH(I$4,0))*('Diário 2º PA'!$F$4:$F$1980))
+SUMPRODUCT(('Diário 3º PA'!$E$4:$E$2000='Analítico Cx.'!$B105)*('Diário 3º PA'!$B$4:$B$2000&gt;=I$4)*('Diário 3º PA'!$B$4:$B$2000&lt;=EOMONTH(I$4,0))*('Diário 3º PA'!$F$4:$F$2000))
+SUMPRODUCT(('Diário 4º PA'!$E$4:$E$2000='Analítico Cx.'!$B105)*('Diário 4º PA'!$B$4:$B$2000&gt;=I$4)*('Diário 4º PA'!$B$4:$B$2000&lt;=EOMONTH(I$4,0))*('Diário 4º PA'!$F$4:$F$2000))</f>
        <v>0</v>
      </c>
      <c r="J105" s="129">
        <f>SUMPRODUCT(('Diário 1º PA'!$E$4:$E$2011='Analítico Cx.'!$B105)*('Diário 1º PA'!$B$4:$B$2011&gt;=J$4)*('Diário 1º PA'!$B$4:$B$2011&lt;=EOMONTH(J$4,0))*('Diário 1º PA'!$F$4:$F$2011))
+SUMPRODUCT(('Diário 2º PA'!$E$4:$E$1980='Analítico Cx.'!$B105)*('Diário 2º PA'!$B$4:$B$1980&gt;=J$4)*('Diário 2º PA'!$B$4:$B$1980&lt;=EOMONTH(J$4,0))*('Diário 2º PA'!$F$4:$F$1980))
+SUMPRODUCT(('Diário 3º PA'!$E$4:$E$2000='Analítico Cx.'!$B105)*('Diário 3º PA'!$B$4:$B$2000&gt;=J$4)*('Diário 3º PA'!$B$4:$B$2000&lt;=EOMONTH(J$4,0))*('Diário 3º PA'!$F$4:$F$2000))
+SUMPRODUCT(('Diário 4º PA'!$E$4:$E$2000='Analítico Cx.'!$B105)*('Diário 4º PA'!$B$4:$B$2000&gt;=J$4)*('Diário 4º PA'!$B$4:$B$2000&lt;=EOMONTH(J$4,0))*('Diário 4º PA'!$F$4:$F$2000))</f>
        <v>0</v>
      </c>
      <c r="K105" s="129">
        <f>SUMPRODUCT(('Diário 1º PA'!$E$4:$E$2011='Analítico Cx.'!$B105)*('Diário 1º PA'!$B$4:$B$2011&gt;=K$4)*('Diário 1º PA'!$B$4:$B$2011&lt;=EOMONTH(K$4,0))*('Diário 1º PA'!$F$4:$F$2011))
+SUMPRODUCT(('Diário 2º PA'!$E$4:$E$1980='Analítico Cx.'!$B105)*('Diário 2º PA'!$B$4:$B$1980&gt;=K$4)*('Diário 2º PA'!$B$4:$B$1980&lt;=EOMONTH(K$4,0))*('Diário 2º PA'!$F$4:$F$1980))
+SUMPRODUCT(('Diário 3º PA'!$E$4:$E$2000='Analítico Cx.'!$B105)*('Diário 3º PA'!$B$4:$B$2000&gt;=K$4)*('Diário 3º PA'!$B$4:$B$2000&lt;=EOMONTH(K$4,0))*('Diário 3º PA'!$F$4:$F$2000))
+SUMPRODUCT(('Diário 4º PA'!$E$4:$E$2000='Analítico Cx.'!$B105)*('Diário 4º PA'!$B$4:$B$2000&gt;=K$4)*('Diário 4º PA'!$B$4:$B$2000&lt;=EOMONTH(K$4,0))*('Diário 4º PA'!$F$4:$F$2000))</f>
        <v>0</v>
      </c>
      <c r="L105" s="129">
        <f>SUMPRODUCT(('Diário 1º PA'!$E$4:$E$2011='Analítico Cx.'!$B105)*('Diário 1º PA'!$B$4:$B$2011&gt;=L$4)*('Diário 1º PA'!$B$4:$B$2011&lt;=EOMONTH(L$4,0))*('Diário 1º PA'!$F$4:$F$2011))
+SUMPRODUCT(('Diário 2º PA'!$E$4:$E$1980='Analítico Cx.'!$B105)*('Diário 2º PA'!$B$4:$B$1980&gt;=L$4)*('Diário 2º PA'!$B$4:$B$1980&lt;=EOMONTH(L$4,0))*('Diário 2º PA'!$F$4:$F$1980))
+SUMPRODUCT(('Diário 3º PA'!$E$4:$E$2000='Analítico Cx.'!$B105)*('Diário 3º PA'!$B$4:$B$2000&gt;=L$4)*('Diário 3º PA'!$B$4:$B$2000&lt;=EOMONTH(L$4,0))*('Diário 3º PA'!$F$4:$F$2000))
+SUMPRODUCT(('Diário 4º PA'!$E$4:$E$2000='Analítico Cx.'!$B105)*('Diário 4º PA'!$B$4:$B$2000&gt;=L$4)*('Diário 4º PA'!$B$4:$B$2000&lt;=EOMONTH(L$4,0))*('Diário 4º PA'!$F$4:$F$2000))</f>
        <v>0</v>
      </c>
      <c r="M105" s="129">
        <f>SUMPRODUCT(('Diário 1º PA'!$E$4:$E$2011='Analítico Cx.'!$B105)*('Diário 1º PA'!$B$4:$B$2011&gt;=M$4)*('Diário 1º PA'!$B$4:$B$2011&lt;=EOMONTH(M$4,0))*('Diário 1º PA'!$F$4:$F$2011))
+SUMPRODUCT(('Diário 2º PA'!$E$4:$E$1980='Analítico Cx.'!$B105)*('Diário 2º PA'!$B$4:$B$1980&gt;=M$4)*('Diário 2º PA'!$B$4:$B$1980&lt;=EOMONTH(M$4,0))*('Diário 2º PA'!$F$4:$F$1980))
+SUMPRODUCT(('Diário 3º PA'!$E$4:$E$2000='Analítico Cx.'!$B105)*('Diário 3º PA'!$B$4:$B$2000&gt;=M$4)*('Diário 3º PA'!$B$4:$B$2000&lt;=EOMONTH(M$4,0))*('Diário 3º PA'!$F$4:$F$2000))
+SUMPRODUCT(('Diário 4º PA'!$E$4:$E$2000='Analítico Cx.'!$B105)*('Diário 4º PA'!$B$4:$B$2000&gt;=M$4)*('Diário 4º PA'!$B$4:$B$2000&lt;=EOMONTH(M$4,0))*('Diário 4º PA'!$F$4:$F$2000))</f>
        <v>0</v>
      </c>
      <c r="N105" s="129">
        <f>SUMPRODUCT(('Diário 1º PA'!$E$4:$E$2011='Analítico Cx.'!$B105)*('Diário 1º PA'!$B$4:$B$2011&gt;=N$4)*('Diário 1º PA'!$B$4:$B$2011&lt;=EOMONTH(N$4,0))*('Diário 1º PA'!$F$4:$F$2011))
+SUMPRODUCT(('Diário 2º PA'!$E$4:$E$1980='Analítico Cx.'!$B105)*('Diário 2º PA'!$B$4:$B$1980&gt;=N$4)*('Diário 2º PA'!$B$4:$B$1980&lt;=EOMONTH(N$4,0))*('Diário 2º PA'!$F$4:$F$1980))
+SUMPRODUCT(('Diário 3º PA'!$E$4:$E$2000='Analítico Cx.'!$B105)*('Diário 3º PA'!$B$4:$B$2000&gt;=N$4)*('Diário 3º PA'!$B$4:$B$2000&lt;=EOMONTH(N$4,0))*('Diário 3º PA'!$F$4:$F$2000))
+SUMPRODUCT(('Diário 4º PA'!$E$4:$E$2000='Analítico Cx.'!$B105)*('Diário 4º PA'!$B$4:$B$2000&gt;=N$4)*('Diário 4º PA'!$B$4:$B$2000&lt;=EOMONTH(N$4,0))*('Diário 4º PA'!$F$4:$F$2000))</f>
        <v>0</v>
      </c>
      <c r="O105" s="179">
        <f t="shared" si="19"/>
        <v>0</v>
      </c>
      <c r="P105" s="180">
        <f t="shared" si="20"/>
        <v>0</v>
      </c>
      <c r="Q105" s="154"/>
      <c r="R105" s="154"/>
      <c r="S105" s="154"/>
      <c r="T105" s="154"/>
      <c r="U105" s="154"/>
      <c r="V105" s="154"/>
      <c r="W105" s="154"/>
      <c r="X105" s="154"/>
      <c r="Y105" s="154"/>
      <c r="Z105" s="154"/>
    </row>
    <row r="106" spans="1:26" ht="23.25" customHeight="1" x14ac:dyDescent="0.2">
      <c r="A106" s="199" t="s">
        <v>310</v>
      </c>
      <c r="B106" s="200" t="s">
        <v>311</v>
      </c>
      <c r="C106" s="129">
        <f>SUMPRODUCT(('Diário 1º PA'!$E$4:$E$2011='Analítico Cx.'!$B106)*('Diário 1º PA'!$B$4:$B$2011&gt;=C$4)*('Diário 1º PA'!$B$4:$B$2011&lt;=EOMONTH(C$4,0))*('Diário 1º PA'!$F$4:$F$2011))
+SUMPRODUCT(('Diário 2º PA'!$E$4:$E$1980='Analítico Cx.'!$B106)*('Diário 2º PA'!$B$4:$B$1980&gt;=C$4)*('Diário 2º PA'!$B$4:$B$1980&lt;=EOMONTH(C$4,0))*('Diário 2º PA'!$F$4:$F$1980))
+SUMPRODUCT(('Diário 3º PA'!$E$4:$E$2000='Analítico Cx.'!$B106)*('Diário 3º PA'!$B$4:$B$2000&gt;=C$4)*('Diário 3º PA'!$B$4:$B$2000&lt;=EOMONTH(C$4,0))*('Diário 3º PA'!$F$4:$F$2000))
+SUMPRODUCT(('Diário 4º PA'!$E$4:$E$2000='Analítico Cx.'!$B106)*('Diário 4º PA'!$B$4:$B$2000&gt;=C$4)*('Diário 4º PA'!$B$4:$B$2000&lt;=EOMONTH(C$4,0))*('Diário 4º PA'!$F$4:$F$2000))</f>
        <v>0</v>
      </c>
      <c r="D106" s="129">
        <f>SUMPRODUCT(('Diário 1º PA'!$E$4:$E$2011='Analítico Cx.'!$B106)*('Diário 1º PA'!$B$4:$B$2011&gt;=D$4)*('Diário 1º PA'!$B$4:$B$2011&lt;=EOMONTH(D$4,0))*('Diário 1º PA'!$F$4:$F$2011))
+SUMPRODUCT(('Diário 2º PA'!$E$4:$E$1980='Analítico Cx.'!$B106)*('Diário 2º PA'!$B$4:$B$1980&gt;=D$4)*('Diário 2º PA'!$B$4:$B$1980&lt;=EOMONTH(D$4,0))*('Diário 2º PA'!$F$4:$F$1980))
+SUMPRODUCT(('Diário 3º PA'!$E$4:$E$2000='Analítico Cx.'!$B106)*('Diário 3º PA'!$B$4:$B$2000&gt;=D$4)*('Diário 3º PA'!$B$4:$B$2000&lt;=EOMONTH(D$4,0))*('Diário 3º PA'!$F$4:$F$2000))
+SUMPRODUCT(('Diário 4º PA'!$E$4:$E$2000='Analítico Cx.'!$B106)*('Diário 4º PA'!$B$4:$B$2000&gt;=D$4)*('Diário 4º PA'!$B$4:$B$2000&lt;=EOMONTH(D$4,0))*('Diário 4º PA'!$F$4:$F$2000))</f>
        <v>0</v>
      </c>
      <c r="E106" s="129">
        <f>SUMPRODUCT(('Diário 1º PA'!$E$4:$E$2011='Analítico Cx.'!$B106)*('Diário 1º PA'!$B$4:$B$2011&gt;=E$4)*('Diário 1º PA'!$B$4:$B$2011&lt;=EOMONTH(E$4,0))*('Diário 1º PA'!$F$4:$F$2011))
+SUMPRODUCT(('Diário 2º PA'!$E$4:$E$1980='Analítico Cx.'!$B106)*('Diário 2º PA'!$B$4:$B$1980&gt;=E$4)*('Diário 2º PA'!$B$4:$B$1980&lt;=EOMONTH(E$4,0))*('Diário 2º PA'!$F$4:$F$1980))
+SUMPRODUCT(('Diário 3º PA'!$E$4:$E$2000='Analítico Cx.'!$B106)*('Diário 3º PA'!$B$4:$B$2000&gt;=E$4)*('Diário 3º PA'!$B$4:$B$2000&lt;=EOMONTH(E$4,0))*('Diário 3º PA'!$F$4:$F$2000))
+SUMPRODUCT(('Diário 4º PA'!$E$4:$E$2000='Analítico Cx.'!$B106)*('Diário 4º PA'!$B$4:$B$2000&gt;=E$4)*('Diário 4º PA'!$B$4:$B$2000&lt;=EOMONTH(E$4,0))*('Diário 4º PA'!$F$4:$F$2000))</f>
        <v>619</v>
      </c>
      <c r="F106" s="129">
        <f>SUMPRODUCT(('Diário 1º PA'!$E$4:$E$2011='Analítico Cx.'!$B106)*('Diário 1º PA'!$B$4:$B$2011&gt;=F$4)*('Diário 1º PA'!$B$4:$B$2011&lt;=EOMONTH(F$4,0))*('Diário 1º PA'!$F$4:$F$2011))
+SUMPRODUCT(('Diário 2º PA'!$E$4:$E$1980='Analítico Cx.'!$B106)*('Diário 2º PA'!$B$4:$B$1980&gt;=F$4)*('Diário 2º PA'!$B$4:$B$1980&lt;=EOMONTH(F$4,0))*('Diário 2º PA'!$F$4:$F$1980))
+SUMPRODUCT(('Diário 3º PA'!$E$4:$E$2000='Analítico Cx.'!$B106)*('Diário 3º PA'!$B$4:$B$2000&gt;=F$4)*('Diário 3º PA'!$B$4:$B$2000&lt;=EOMONTH(F$4,0))*('Diário 3º PA'!$F$4:$F$2000))
+SUMPRODUCT(('Diário 4º PA'!$E$4:$E$2000='Analítico Cx.'!$B106)*('Diário 4º PA'!$B$4:$B$2000&gt;=F$4)*('Diário 4º PA'!$B$4:$B$2000&lt;=EOMONTH(F$4,0))*('Diário 4º PA'!$F$4:$F$2000))</f>
        <v>0</v>
      </c>
      <c r="G106" s="129">
        <f>SUMPRODUCT(('Diário 1º PA'!$E$4:$E$2011='Analítico Cx.'!$B106)*('Diário 1º PA'!$B$4:$B$2011&gt;=G$4)*('Diário 1º PA'!$B$4:$B$2011&lt;=EOMONTH(G$4,0))*('Diário 1º PA'!$F$4:$F$2011))
+SUMPRODUCT(('Diário 2º PA'!$E$4:$E$1980='Analítico Cx.'!$B106)*('Diário 2º PA'!$B$4:$B$1980&gt;=G$4)*('Diário 2º PA'!$B$4:$B$1980&lt;=EOMONTH(G$4,0))*('Diário 2º PA'!$F$4:$F$1980))
+SUMPRODUCT(('Diário 3º PA'!$E$4:$E$2000='Analítico Cx.'!$B106)*('Diário 3º PA'!$B$4:$B$2000&gt;=G$4)*('Diário 3º PA'!$B$4:$B$2000&lt;=EOMONTH(G$4,0))*('Diário 3º PA'!$F$4:$F$2000))
+SUMPRODUCT(('Diário 4º PA'!$E$4:$E$2000='Analítico Cx.'!$B106)*('Diário 4º PA'!$B$4:$B$2000&gt;=G$4)*('Diário 4º PA'!$B$4:$B$2000&lt;=EOMONTH(G$4,0))*('Diário 4º PA'!$F$4:$F$2000))</f>
        <v>0</v>
      </c>
      <c r="H106" s="129">
        <f>SUMPRODUCT(('Diário 1º PA'!$E$4:$E$2011='Analítico Cx.'!$B106)*('Diário 1º PA'!$B$4:$B$2011&gt;=H$4)*('Diário 1º PA'!$B$4:$B$2011&lt;=EOMONTH(H$4,0))*('Diário 1º PA'!$F$4:$F$2011))
+SUMPRODUCT(('Diário 2º PA'!$E$4:$E$1980='Analítico Cx.'!$B106)*('Diário 2º PA'!$B$4:$B$1980&gt;=H$4)*('Diário 2º PA'!$B$4:$B$1980&lt;=EOMONTH(H$4,0))*('Diário 2º PA'!$F$4:$F$1980))
+SUMPRODUCT(('Diário 3º PA'!$E$4:$E$2000='Analítico Cx.'!$B106)*('Diário 3º PA'!$B$4:$B$2000&gt;=H$4)*('Diário 3º PA'!$B$4:$B$2000&lt;=EOMONTH(H$4,0))*('Diário 3º PA'!$F$4:$F$2000))
+SUMPRODUCT(('Diário 4º PA'!$E$4:$E$2000='Analítico Cx.'!$B106)*('Diário 4º PA'!$B$4:$B$2000&gt;=H$4)*('Diário 4º PA'!$B$4:$B$2000&lt;=EOMONTH(H$4,0))*('Diário 4º PA'!$F$4:$F$2000))</f>
        <v>0</v>
      </c>
      <c r="I106" s="129">
        <f>SUMPRODUCT(('Diário 1º PA'!$E$4:$E$2011='Analítico Cx.'!$B106)*('Diário 1º PA'!$B$4:$B$2011&gt;=I$4)*('Diário 1º PA'!$B$4:$B$2011&lt;=EOMONTH(I$4,0))*('Diário 1º PA'!$F$4:$F$2011))
+SUMPRODUCT(('Diário 2º PA'!$E$4:$E$1980='Analítico Cx.'!$B106)*('Diário 2º PA'!$B$4:$B$1980&gt;=I$4)*('Diário 2º PA'!$B$4:$B$1980&lt;=EOMONTH(I$4,0))*('Diário 2º PA'!$F$4:$F$1980))
+SUMPRODUCT(('Diário 3º PA'!$E$4:$E$2000='Analítico Cx.'!$B106)*('Diário 3º PA'!$B$4:$B$2000&gt;=I$4)*('Diário 3º PA'!$B$4:$B$2000&lt;=EOMONTH(I$4,0))*('Diário 3º PA'!$F$4:$F$2000))
+SUMPRODUCT(('Diário 4º PA'!$E$4:$E$2000='Analítico Cx.'!$B106)*('Diário 4º PA'!$B$4:$B$2000&gt;=I$4)*('Diário 4º PA'!$B$4:$B$2000&lt;=EOMONTH(I$4,0))*('Diário 4º PA'!$F$4:$F$2000))</f>
        <v>0</v>
      </c>
      <c r="J106" s="129">
        <f>SUMPRODUCT(('Diário 1º PA'!$E$4:$E$2011='Analítico Cx.'!$B106)*('Diário 1º PA'!$B$4:$B$2011&gt;=J$4)*('Diário 1º PA'!$B$4:$B$2011&lt;=EOMONTH(J$4,0))*('Diário 1º PA'!$F$4:$F$2011))
+SUMPRODUCT(('Diário 2º PA'!$E$4:$E$1980='Analítico Cx.'!$B106)*('Diário 2º PA'!$B$4:$B$1980&gt;=J$4)*('Diário 2º PA'!$B$4:$B$1980&lt;=EOMONTH(J$4,0))*('Diário 2º PA'!$F$4:$F$1980))
+SUMPRODUCT(('Diário 3º PA'!$E$4:$E$2000='Analítico Cx.'!$B106)*('Diário 3º PA'!$B$4:$B$2000&gt;=J$4)*('Diário 3º PA'!$B$4:$B$2000&lt;=EOMONTH(J$4,0))*('Diário 3º PA'!$F$4:$F$2000))
+SUMPRODUCT(('Diário 4º PA'!$E$4:$E$2000='Analítico Cx.'!$B106)*('Diário 4º PA'!$B$4:$B$2000&gt;=J$4)*('Diário 4º PA'!$B$4:$B$2000&lt;=EOMONTH(J$4,0))*('Diário 4º PA'!$F$4:$F$2000))</f>
        <v>0</v>
      </c>
      <c r="K106" s="129">
        <f>SUMPRODUCT(('Diário 1º PA'!$E$4:$E$2011='Analítico Cx.'!$B106)*('Diário 1º PA'!$B$4:$B$2011&gt;=K$4)*('Diário 1º PA'!$B$4:$B$2011&lt;=EOMONTH(K$4,0))*('Diário 1º PA'!$F$4:$F$2011))
+SUMPRODUCT(('Diário 2º PA'!$E$4:$E$1980='Analítico Cx.'!$B106)*('Diário 2º PA'!$B$4:$B$1980&gt;=K$4)*('Diário 2º PA'!$B$4:$B$1980&lt;=EOMONTH(K$4,0))*('Diário 2º PA'!$F$4:$F$1980))
+SUMPRODUCT(('Diário 3º PA'!$E$4:$E$2000='Analítico Cx.'!$B106)*('Diário 3º PA'!$B$4:$B$2000&gt;=K$4)*('Diário 3º PA'!$B$4:$B$2000&lt;=EOMONTH(K$4,0))*('Diário 3º PA'!$F$4:$F$2000))
+SUMPRODUCT(('Diário 4º PA'!$E$4:$E$2000='Analítico Cx.'!$B106)*('Diário 4º PA'!$B$4:$B$2000&gt;=K$4)*('Diário 4º PA'!$B$4:$B$2000&lt;=EOMONTH(K$4,0))*('Diário 4º PA'!$F$4:$F$2000))</f>
        <v>0</v>
      </c>
      <c r="L106" s="129">
        <f>SUMPRODUCT(('Diário 1º PA'!$E$4:$E$2011='Analítico Cx.'!$B106)*('Diário 1º PA'!$B$4:$B$2011&gt;=L$4)*('Diário 1º PA'!$B$4:$B$2011&lt;=EOMONTH(L$4,0))*('Diário 1º PA'!$F$4:$F$2011))
+SUMPRODUCT(('Diário 2º PA'!$E$4:$E$1980='Analítico Cx.'!$B106)*('Diário 2º PA'!$B$4:$B$1980&gt;=L$4)*('Diário 2º PA'!$B$4:$B$1980&lt;=EOMONTH(L$4,0))*('Diário 2º PA'!$F$4:$F$1980))
+SUMPRODUCT(('Diário 3º PA'!$E$4:$E$2000='Analítico Cx.'!$B106)*('Diário 3º PA'!$B$4:$B$2000&gt;=L$4)*('Diário 3º PA'!$B$4:$B$2000&lt;=EOMONTH(L$4,0))*('Diário 3º PA'!$F$4:$F$2000))
+SUMPRODUCT(('Diário 4º PA'!$E$4:$E$2000='Analítico Cx.'!$B106)*('Diário 4º PA'!$B$4:$B$2000&gt;=L$4)*('Diário 4º PA'!$B$4:$B$2000&lt;=EOMONTH(L$4,0))*('Diário 4º PA'!$F$4:$F$2000))</f>
        <v>0</v>
      </c>
      <c r="M106" s="129">
        <f>SUMPRODUCT(('Diário 1º PA'!$E$4:$E$2011='Analítico Cx.'!$B106)*('Diário 1º PA'!$B$4:$B$2011&gt;=M$4)*('Diário 1º PA'!$B$4:$B$2011&lt;=EOMONTH(M$4,0))*('Diário 1º PA'!$F$4:$F$2011))
+SUMPRODUCT(('Diário 2º PA'!$E$4:$E$1980='Analítico Cx.'!$B106)*('Diário 2º PA'!$B$4:$B$1980&gt;=M$4)*('Diário 2º PA'!$B$4:$B$1980&lt;=EOMONTH(M$4,0))*('Diário 2º PA'!$F$4:$F$1980))
+SUMPRODUCT(('Diário 3º PA'!$E$4:$E$2000='Analítico Cx.'!$B106)*('Diário 3º PA'!$B$4:$B$2000&gt;=M$4)*('Diário 3º PA'!$B$4:$B$2000&lt;=EOMONTH(M$4,0))*('Diário 3º PA'!$F$4:$F$2000))
+SUMPRODUCT(('Diário 4º PA'!$E$4:$E$2000='Analítico Cx.'!$B106)*('Diário 4º PA'!$B$4:$B$2000&gt;=M$4)*('Diário 4º PA'!$B$4:$B$2000&lt;=EOMONTH(M$4,0))*('Diário 4º PA'!$F$4:$F$2000))</f>
        <v>0</v>
      </c>
      <c r="N106" s="129">
        <f>SUMPRODUCT(('Diário 1º PA'!$E$4:$E$2011='Analítico Cx.'!$B106)*('Diário 1º PA'!$B$4:$B$2011&gt;=N$4)*('Diário 1º PA'!$B$4:$B$2011&lt;=EOMONTH(N$4,0))*('Diário 1º PA'!$F$4:$F$2011))
+SUMPRODUCT(('Diário 2º PA'!$E$4:$E$1980='Analítico Cx.'!$B106)*('Diário 2º PA'!$B$4:$B$1980&gt;=N$4)*('Diário 2º PA'!$B$4:$B$1980&lt;=EOMONTH(N$4,0))*('Diário 2º PA'!$F$4:$F$1980))
+SUMPRODUCT(('Diário 3º PA'!$E$4:$E$2000='Analítico Cx.'!$B106)*('Diário 3º PA'!$B$4:$B$2000&gt;=N$4)*('Diário 3º PA'!$B$4:$B$2000&lt;=EOMONTH(N$4,0))*('Diário 3º PA'!$F$4:$F$2000))
+SUMPRODUCT(('Diário 4º PA'!$E$4:$E$2000='Analítico Cx.'!$B106)*('Diário 4º PA'!$B$4:$B$2000&gt;=N$4)*('Diário 4º PA'!$B$4:$B$2000&lt;=EOMONTH(N$4,0))*('Diário 4º PA'!$F$4:$F$2000))</f>
        <v>0</v>
      </c>
      <c r="O106" s="179">
        <f t="shared" si="19"/>
        <v>619</v>
      </c>
      <c r="P106" s="180">
        <f t="shared" si="20"/>
        <v>6.1820612751032722E-5</v>
      </c>
      <c r="Q106" s="154"/>
      <c r="R106" s="154"/>
      <c r="S106" s="154"/>
      <c r="T106" s="154"/>
      <c r="U106" s="154"/>
      <c r="V106" s="154"/>
      <c r="W106" s="154"/>
      <c r="X106" s="154"/>
      <c r="Y106" s="154"/>
      <c r="Z106" s="154"/>
    </row>
    <row r="107" spans="1:26" ht="23.25" customHeight="1" x14ac:dyDescent="0.2">
      <c r="A107" s="199" t="s">
        <v>312</v>
      </c>
      <c r="B107" s="63" t="s">
        <v>313</v>
      </c>
      <c r="C107" s="129">
        <f>SUMPRODUCT(('Diário 1º PA'!$E$4:$E$2011='Analítico Cx.'!$B107)*('Diário 1º PA'!$B$4:$B$2011&gt;=C$4)*('Diário 1º PA'!$B$4:$B$2011&lt;=EOMONTH(C$4,0))*('Diário 1º PA'!$F$4:$F$2011))
+SUMPRODUCT(('Diário 2º PA'!$E$4:$E$1980='Analítico Cx.'!$B107)*('Diário 2º PA'!$B$4:$B$1980&gt;=C$4)*('Diário 2º PA'!$B$4:$B$1980&lt;=EOMONTH(C$4,0))*('Diário 2º PA'!$F$4:$F$1980))
+SUMPRODUCT(('Diário 3º PA'!$E$4:$E$2000='Analítico Cx.'!$B107)*('Diário 3º PA'!$B$4:$B$2000&gt;=C$4)*('Diário 3º PA'!$B$4:$B$2000&lt;=EOMONTH(C$4,0))*('Diário 3º PA'!$F$4:$F$2000))
+SUMPRODUCT(('Diário 4º PA'!$E$4:$E$2000='Analítico Cx.'!$B107)*('Diário 4º PA'!$B$4:$B$2000&gt;=C$4)*('Diário 4º PA'!$B$4:$B$2000&lt;=EOMONTH(C$4,0))*('Diário 4º PA'!$F$4:$F$2000))</f>
        <v>0</v>
      </c>
      <c r="D107" s="129">
        <f>SUMPRODUCT(('Diário 1º PA'!$E$4:$E$2011='Analítico Cx.'!$B107)*('Diário 1º PA'!$B$4:$B$2011&gt;=D$4)*('Diário 1º PA'!$B$4:$B$2011&lt;=EOMONTH(D$4,0))*('Diário 1º PA'!$F$4:$F$2011))
+SUMPRODUCT(('Diário 2º PA'!$E$4:$E$1980='Analítico Cx.'!$B107)*('Diário 2º PA'!$B$4:$B$1980&gt;=D$4)*('Diário 2º PA'!$B$4:$B$1980&lt;=EOMONTH(D$4,0))*('Diário 2º PA'!$F$4:$F$1980))
+SUMPRODUCT(('Diário 3º PA'!$E$4:$E$2000='Analítico Cx.'!$B107)*('Diário 3º PA'!$B$4:$B$2000&gt;=D$4)*('Diário 3º PA'!$B$4:$B$2000&lt;=EOMONTH(D$4,0))*('Diário 3º PA'!$F$4:$F$2000))
+SUMPRODUCT(('Diário 4º PA'!$E$4:$E$2000='Analítico Cx.'!$B107)*('Diário 4º PA'!$B$4:$B$2000&gt;=D$4)*('Diário 4º PA'!$B$4:$B$2000&lt;=EOMONTH(D$4,0))*('Diário 4º PA'!$F$4:$F$2000))</f>
        <v>1297.02</v>
      </c>
      <c r="E107" s="129">
        <f>SUMPRODUCT(('Diário 1º PA'!$E$4:$E$2011='Analítico Cx.'!$B107)*('Diário 1º PA'!$B$4:$B$2011&gt;=E$4)*('Diário 1º PA'!$B$4:$B$2011&lt;=EOMONTH(E$4,0))*('Diário 1º PA'!$F$4:$F$2011))
+SUMPRODUCT(('Diário 2º PA'!$E$4:$E$1980='Analítico Cx.'!$B107)*('Diário 2º PA'!$B$4:$B$1980&gt;=E$4)*('Diário 2º PA'!$B$4:$B$1980&lt;=EOMONTH(E$4,0))*('Diário 2º PA'!$F$4:$F$1980))
+SUMPRODUCT(('Diário 3º PA'!$E$4:$E$2000='Analítico Cx.'!$B107)*('Diário 3º PA'!$B$4:$B$2000&gt;=E$4)*('Diário 3º PA'!$B$4:$B$2000&lt;=EOMONTH(E$4,0))*('Diário 3º PA'!$F$4:$F$2000))
+SUMPRODUCT(('Diário 4º PA'!$E$4:$E$2000='Analítico Cx.'!$B107)*('Diário 4º PA'!$B$4:$B$2000&gt;=E$4)*('Diário 4º PA'!$B$4:$B$2000&lt;=EOMONTH(E$4,0))*('Diário 4º PA'!$F$4:$F$2000))</f>
        <v>4837.4500000000007</v>
      </c>
      <c r="F107" s="129">
        <f>SUMPRODUCT(('Diário 1º PA'!$E$4:$E$2011='Analítico Cx.'!$B107)*('Diário 1º PA'!$B$4:$B$2011&gt;=F$4)*('Diário 1º PA'!$B$4:$B$2011&lt;=EOMONTH(F$4,0))*('Diário 1º PA'!$F$4:$F$2011))
+SUMPRODUCT(('Diário 2º PA'!$E$4:$E$1980='Analítico Cx.'!$B107)*('Diário 2º PA'!$B$4:$B$1980&gt;=F$4)*('Diário 2º PA'!$B$4:$B$1980&lt;=EOMONTH(F$4,0))*('Diário 2º PA'!$F$4:$F$1980))
+SUMPRODUCT(('Diário 3º PA'!$E$4:$E$2000='Analítico Cx.'!$B107)*('Diário 3º PA'!$B$4:$B$2000&gt;=F$4)*('Diário 3º PA'!$B$4:$B$2000&lt;=EOMONTH(F$4,0))*('Diário 3º PA'!$F$4:$F$2000))
+SUMPRODUCT(('Diário 4º PA'!$E$4:$E$2000='Analítico Cx.'!$B107)*('Diário 4º PA'!$B$4:$B$2000&gt;=F$4)*('Diário 4º PA'!$B$4:$B$2000&lt;=EOMONTH(F$4,0))*('Diário 4º PA'!$F$4:$F$2000))</f>
        <v>0</v>
      </c>
      <c r="G107" s="129">
        <f>SUMPRODUCT(('Diário 1º PA'!$E$4:$E$2011='Analítico Cx.'!$B107)*('Diário 1º PA'!$B$4:$B$2011&gt;=G$4)*('Diário 1º PA'!$B$4:$B$2011&lt;=EOMONTH(G$4,0))*('Diário 1º PA'!$F$4:$F$2011))
+SUMPRODUCT(('Diário 2º PA'!$E$4:$E$1980='Analítico Cx.'!$B107)*('Diário 2º PA'!$B$4:$B$1980&gt;=G$4)*('Diário 2º PA'!$B$4:$B$1980&lt;=EOMONTH(G$4,0))*('Diário 2º PA'!$F$4:$F$1980))
+SUMPRODUCT(('Diário 3º PA'!$E$4:$E$2000='Analítico Cx.'!$B107)*('Diário 3º PA'!$B$4:$B$2000&gt;=G$4)*('Diário 3º PA'!$B$4:$B$2000&lt;=EOMONTH(G$4,0))*('Diário 3º PA'!$F$4:$F$2000))
+SUMPRODUCT(('Diário 4º PA'!$E$4:$E$2000='Analítico Cx.'!$B107)*('Diário 4º PA'!$B$4:$B$2000&gt;=G$4)*('Diário 4º PA'!$B$4:$B$2000&lt;=EOMONTH(G$4,0))*('Diário 4º PA'!$F$4:$F$2000))</f>
        <v>0</v>
      </c>
      <c r="H107" s="129">
        <f>SUMPRODUCT(('Diário 1º PA'!$E$4:$E$2011='Analítico Cx.'!$B107)*('Diário 1º PA'!$B$4:$B$2011&gt;=H$4)*('Diário 1º PA'!$B$4:$B$2011&lt;=EOMONTH(H$4,0))*('Diário 1º PA'!$F$4:$F$2011))
+SUMPRODUCT(('Diário 2º PA'!$E$4:$E$1980='Analítico Cx.'!$B107)*('Diário 2º PA'!$B$4:$B$1980&gt;=H$4)*('Diário 2º PA'!$B$4:$B$1980&lt;=EOMONTH(H$4,0))*('Diário 2º PA'!$F$4:$F$1980))
+SUMPRODUCT(('Diário 3º PA'!$E$4:$E$2000='Analítico Cx.'!$B107)*('Diário 3º PA'!$B$4:$B$2000&gt;=H$4)*('Diário 3º PA'!$B$4:$B$2000&lt;=EOMONTH(H$4,0))*('Diário 3º PA'!$F$4:$F$2000))
+SUMPRODUCT(('Diário 4º PA'!$E$4:$E$2000='Analítico Cx.'!$B107)*('Diário 4º PA'!$B$4:$B$2000&gt;=H$4)*('Diário 4º PA'!$B$4:$B$2000&lt;=EOMONTH(H$4,0))*('Diário 4º PA'!$F$4:$F$2000))</f>
        <v>0</v>
      </c>
      <c r="I107" s="129">
        <f>SUMPRODUCT(('Diário 1º PA'!$E$4:$E$2011='Analítico Cx.'!$B107)*('Diário 1º PA'!$B$4:$B$2011&gt;=I$4)*('Diário 1º PA'!$B$4:$B$2011&lt;=EOMONTH(I$4,0))*('Diário 1º PA'!$F$4:$F$2011))
+SUMPRODUCT(('Diário 2º PA'!$E$4:$E$1980='Analítico Cx.'!$B107)*('Diário 2º PA'!$B$4:$B$1980&gt;=I$4)*('Diário 2º PA'!$B$4:$B$1980&lt;=EOMONTH(I$4,0))*('Diário 2º PA'!$F$4:$F$1980))
+SUMPRODUCT(('Diário 3º PA'!$E$4:$E$2000='Analítico Cx.'!$B107)*('Diário 3º PA'!$B$4:$B$2000&gt;=I$4)*('Diário 3º PA'!$B$4:$B$2000&lt;=EOMONTH(I$4,0))*('Diário 3º PA'!$F$4:$F$2000))
+SUMPRODUCT(('Diário 4º PA'!$E$4:$E$2000='Analítico Cx.'!$B107)*('Diário 4º PA'!$B$4:$B$2000&gt;=I$4)*('Diário 4º PA'!$B$4:$B$2000&lt;=EOMONTH(I$4,0))*('Diário 4º PA'!$F$4:$F$2000))</f>
        <v>0</v>
      </c>
      <c r="J107" s="129">
        <f>SUMPRODUCT(('Diário 1º PA'!$E$4:$E$2011='Analítico Cx.'!$B107)*('Diário 1º PA'!$B$4:$B$2011&gt;=J$4)*('Diário 1º PA'!$B$4:$B$2011&lt;=EOMONTH(J$4,0))*('Diário 1º PA'!$F$4:$F$2011))
+SUMPRODUCT(('Diário 2º PA'!$E$4:$E$1980='Analítico Cx.'!$B107)*('Diário 2º PA'!$B$4:$B$1980&gt;=J$4)*('Diário 2º PA'!$B$4:$B$1980&lt;=EOMONTH(J$4,0))*('Diário 2º PA'!$F$4:$F$1980))
+SUMPRODUCT(('Diário 3º PA'!$E$4:$E$2000='Analítico Cx.'!$B107)*('Diário 3º PA'!$B$4:$B$2000&gt;=J$4)*('Diário 3º PA'!$B$4:$B$2000&lt;=EOMONTH(J$4,0))*('Diário 3º PA'!$F$4:$F$2000))
+SUMPRODUCT(('Diário 4º PA'!$E$4:$E$2000='Analítico Cx.'!$B107)*('Diário 4º PA'!$B$4:$B$2000&gt;=J$4)*('Diário 4º PA'!$B$4:$B$2000&lt;=EOMONTH(J$4,0))*('Diário 4º PA'!$F$4:$F$2000))</f>
        <v>0</v>
      </c>
      <c r="K107" s="129">
        <f>SUMPRODUCT(('Diário 1º PA'!$E$4:$E$2011='Analítico Cx.'!$B107)*('Diário 1º PA'!$B$4:$B$2011&gt;=K$4)*('Diário 1º PA'!$B$4:$B$2011&lt;=EOMONTH(K$4,0))*('Diário 1º PA'!$F$4:$F$2011))
+SUMPRODUCT(('Diário 2º PA'!$E$4:$E$1980='Analítico Cx.'!$B107)*('Diário 2º PA'!$B$4:$B$1980&gt;=K$4)*('Diário 2º PA'!$B$4:$B$1980&lt;=EOMONTH(K$4,0))*('Diário 2º PA'!$F$4:$F$1980))
+SUMPRODUCT(('Diário 3º PA'!$E$4:$E$2000='Analítico Cx.'!$B107)*('Diário 3º PA'!$B$4:$B$2000&gt;=K$4)*('Diário 3º PA'!$B$4:$B$2000&lt;=EOMONTH(K$4,0))*('Diário 3º PA'!$F$4:$F$2000))
+SUMPRODUCT(('Diário 4º PA'!$E$4:$E$2000='Analítico Cx.'!$B107)*('Diário 4º PA'!$B$4:$B$2000&gt;=K$4)*('Diário 4º PA'!$B$4:$B$2000&lt;=EOMONTH(K$4,0))*('Diário 4º PA'!$F$4:$F$2000))</f>
        <v>0</v>
      </c>
      <c r="L107" s="129">
        <f>SUMPRODUCT(('Diário 1º PA'!$E$4:$E$2011='Analítico Cx.'!$B107)*('Diário 1º PA'!$B$4:$B$2011&gt;=L$4)*('Diário 1º PA'!$B$4:$B$2011&lt;=EOMONTH(L$4,0))*('Diário 1º PA'!$F$4:$F$2011))
+SUMPRODUCT(('Diário 2º PA'!$E$4:$E$1980='Analítico Cx.'!$B107)*('Diário 2º PA'!$B$4:$B$1980&gt;=L$4)*('Diário 2º PA'!$B$4:$B$1980&lt;=EOMONTH(L$4,0))*('Diário 2º PA'!$F$4:$F$1980))
+SUMPRODUCT(('Diário 3º PA'!$E$4:$E$2000='Analítico Cx.'!$B107)*('Diário 3º PA'!$B$4:$B$2000&gt;=L$4)*('Diário 3º PA'!$B$4:$B$2000&lt;=EOMONTH(L$4,0))*('Diário 3º PA'!$F$4:$F$2000))
+SUMPRODUCT(('Diário 4º PA'!$E$4:$E$2000='Analítico Cx.'!$B107)*('Diário 4º PA'!$B$4:$B$2000&gt;=L$4)*('Diário 4º PA'!$B$4:$B$2000&lt;=EOMONTH(L$4,0))*('Diário 4º PA'!$F$4:$F$2000))</f>
        <v>0</v>
      </c>
      <c r="M107" s="129">
        <f>SUMPRODUCT(('Diário 1º PA'!$E$4:$E$2011='Analítico Cx.'!$B107)*('Diário 1º PA'!$B$4:$B$2011&gt;=M$4)*('Diário 1º PA'!$B$4:$B$2011&lt;=EOMONTH(M$4,0))*('Diário 1º PA'!$F$4:$F$2011))
+SUMPRODUCT(('Diário 2º PA'!$E$4:$E$1980='Analítico Cx.'!$B107)*('Diário 2º PA'!$B$4:$B$1980&gt;=M$4)*('Diário 2º PA'!$B$4:$B$1980&lt;=EOMONTH(M$4,0))*('Diário 2º PA'!$F$4:$F$1980))
+SUMPRODUCT(('Diário 3º PA'!$E$4:$E$2000='Analítico Cx.'!$B107)*('Diário 3º PA'!$B$4:$B$2000&gt;=M$4)*('Diário 3º PA'!$B$4:$B$2000&lt;=EOMONTH(M$4,0))*('Diário 3º PA'!$F$4:$F$2000))
+SUMPRODUCT(('Diário 4º PA'!$E$4:$E$2000='Analítico Cx.'!$B107)*('Diário 4º PA'!$B$4:$B$2000&gt;=M$4)*('Diário 4º PA'!$B$4:$B$2000&lt;=EOMONTH(M$4,0))*('Diário 4º PA'!$F$4:$F$2000))</f>
        <v>0</v>
      </c>
      <c r="N107" s="129">
        <f>SUMPRODUCT(('Diário 1º PA'!$E$4:$E$2011='Analítico Cx.'!$B107)*('Diário 1º PA'!$B$4:$B$2011&gt;=N$4)*('Diário 1º PA'!$B$4:$B$2011&lt;=EOMONTH(N$4,0))*('Diário 1º PA'!$F$4:$F$2011))
+SUMPRODUCT(('Diário 2º PA'!$E$4:$E$1980='Analítico Cx.'!$B107)*('Diário 2º PA'!$B$4:$B$1980&gt;=N$4)*('Diário 2º PA'!$B$4:$B$1980&lt;=EOMONTH(N$4,0))*('Diário 2º PA'!$F$4:$F$1980))
+SUMPRODUCT(('Diário 3º PA'!$E$4:$E$2000='Analítico Cx.'!$B107)*('Diário 3º PA'!$B$4:$B$2000&gt;=N$4)*('Diário 3º PA'!$B$4:$B$2000&lt;=EOMONTH(N$4,0))*('Diário 3º PA'!$F$4:$F$2000))
+SUMPRODUCT(('Diário 4º PA'!$E$4:$E$2000='Analítico Cx.'!$B107)*('Diário 4º PA'!$B$4:$B$2000&gt;=N$4)*('Diário 4º PA'!$B$4:$B$2000&lt;=EOMONTH(N$4,0))*('Diário 4º PA'!$F$4:$F$2000))</f>
        <v>0</v>
      </c>
      <c r="O107" s="179">
        <f t="shared" si="19"/>
        <v>6134.4700000000012</v>
      </c>
      <c r="P107" s="180">
        <f t="shared" si="20"/>
        <v>6.1266024927758924E-4</v>
      </c>
      <c r="Q107" s="154"/>
      <c r="R107" s="154"/>
      <c r="S107" s="154"/>
      <c r="T107" s="154"/>
      <c r="U107" s="154"/>
      <c r="V107" s="154"/>
      <c r="W107" s="154"/>
      <c r="X107" s="154"/>
      <c r="Y107" s="154"/>
      <c r="Z107" s="154"/>
    </row>
    <row r="108" spans="1:26" ht="23.25" customHeight="1" x14ac:dyDescent="0.2">
      <c r="A108" s="199" t="s">
        <v>314</v>
      </c>
      <c r="B108" s="63" t="s">
        <v>315</v>
      </c>
      <c r="C108" s="129">
        <f>SUMPRODUCT(('Diário 1º PA'!$E$4:$E$2011='Analítico Cx.'!$B108)*('Diário 1º PA'!$B$4:$B$2011&gt;=C$4)*('Diário 1º PA'!$B$4:$B$2011&lt;=EOMONTH(C$4,0))*('Diário 1º PA'!$F$4:$F$2011))
+SUMPRODUCT(('Diário 2º PA'!$E$4:$E$1980='Analítico Cx.'!$B108)*('Diário 2º PA'!$B$4:$B$1980&gt;=C$4)*('Diário 2º PA'!$B$4:$B$1980&lt;=EOMONTH(C$4,0))*('Diário 2º PA'!$F$4:$F$1980))
+SUMPRODUCT(('Diário 3º PA'!$E$4:$E$2000='Analítico Cx.'!$B108)*('Diário 3º PA'!$B$4:$B$2000&gt;=C$4)*('Diário 3º PA'!$B$4:$B$2000&lt;=EOMONTH(C$4,0))*('Diário 3º PA'!$F$4:$F$2000))
+SUMPRODUCT(('Diário 4º PA'!$E$4:$E$2000='Analítico Cx.'!$B108)*('Diário 4º PA'!$B$4:$B$2000&gt;=C$4)*('Diário 4º PA'!$B$4:$B$2000&lt;=EOMONTH(C$4,0))*('Diário 4º PA'!$F$4:$F$2000))</f>
        <v>700</v>
      </c>
      <c r="D108" s="129">
        <f>SUMPRODUCT(('Diário 1º PA'!$E$4:$E$2011='Analítico Cx.'!$B108)*('Diário 1º PA'!$B$4:$B$2011&gt;=D$4)*('Diário 1º PA'!$B$4:$B$2011&lt;=EOMONTH(D$4,0))*('Diário 1º PA'!$F$4:$F$2011))
+SUMPRODUCT(('Diário 2º PA'!$E$4:$E$1980='Analítico Cx.'!$B108)*('Diário 2º PA'!$B$4:$B$1980&gt;=D$4)*('Diário 2º PA'!$B$4:$B$1980&lt;=EOMONTH(D$4,0))*('Diário 2º PA'!$F$4:$F$1980))
+SUMPRODUCT(('Diário 3º PA'!$E$4:$E$2000='Analítico Cx.'!$B108)*('Diário 3º PA'!$B$4:$B$2000&gt;=D$4)*('Diário 3º PA'!$B$4:$B$2000&lt;=EOMONTH(D$4,0))*('Diário 3º PA'!$F$4:$F$2000))
+SUMPRODUCT(('Diário 4º PA'!$E$4:$E$2000='Analítico Cx.'!$B108)*('Diário 4º PA'!$B$4:$B$2000&gt;=D$4)*('Diário 4º PA'!$B$4:$B$2000&lt;=EOMONTH(D$4,0))*('Diário 4º PA'!$F$4:$F$2000))</f>
        <v>5340</v>
      </c>
      <c r="E108" s="129">
        <f>SUMPRODUCT(('Diário 1º PA'!$E$4:$E$2011='Analítico Cx.'!$B108)*('Diário 1º PA'!$B$4:$B$2011&gt;=E$4)*('Diário 1º PA'!$B$4:$B$2011&lt;=EOMONTH(E$4,0))*('Diário 1º PA'!$F$4:$F$2011))
+SUMPRODUCT(('Diário 2º PA'!$E$4:$E$1980='Analítico Cx.'!$B108)*('Diário 2º PA'!$B$4:$B$1980&gt;=E$4)*('Diário 2º PA'!$B$4:$B$1980&lt;=EOMONTH(E$4,0))*('Diário 2º PA'!$F$4:$F$1980))
+SUMPRODUCT(('Diário 3º PA'!$E$4:$E$2000='Analítico Cx.'!$B108)*('Diário 3º PA'!$B$4:$B$2000&gt;=E$4)*('Diário 3º PA'!$B$4:$B$2000&lt;=EOMONTH(E$4,0))*('Diário 3º PA'!$F$4:$F$2000))
+SUMPRODUCT(('Diário 4º PA'!$E$4:$E$2000='Analítico Cx.'!$B108)*('Diário 4º PA'!$B$4:$B$2000&gt;=E$4)*('Diário 4º PA'!$B$4:$B$2000&lt;=EOMONTH(E$4,0))*('Diário 4º PA'!$F$4:$F$2000))</f>
        <v>3660</v>
      </c>
      <c r="F108" s="129">
        <f>SUMPRODUCT(('Diário 1º PA'!$E$4:$E$2011='Analítico Cx.'!$B108)*('Diário 1º PA'!$B$4:$B$2011&gt;=F$4)*('Diário 1º PA'!$B$4:$B$2011&lt;=EOMONTH(F$4,0))*('Diário 1º PA'!$F$4:$F$2011))
+SUMPRODUCT(('Diário 2º PA'!$E$4:$E$1980='Analítico Cx.'!$B108)*('Diário 2º PA'!$B$4:$B$1980&gt;=F$4)*('Diário 2º PA'!$B$4:$B$1980&lt;=EOMONTH(F$4,0))*('Diário 2º PA'!$F$4:$F$1980))
+SUMPRODUCT(('Diário 3º PA'!$E$4:$E$2000='Analítico Cx.'!$B108)*('Diário 3º PA'!$B$4:$B$2000&gt;=F$4)*('Diário 3º PA'!$B$4:$B$2000&lt;=EOMONTH(F$4,0))*('Diário 3º PA'!$F$4:$F$2000))
+SUMPRODUCT(('Diário 4º PA'!$E$4:$E$2000='Analítico Cx.'!$B108)*('Diário 4º PA'!$B$4:$B$2000&gt;=F$4)*('Diário 4º PA'!$B$4:$B$2000&lt;=EOMONTH(F$4,0))*('Diário 4º PA'!$F$4:$F$2000))</f>
        <v>1540</v>
      </c>
      <c r="G108" s="129">
        <f>SUMPRODUCT(('Diário 1º PA'!$E$4:$E$2011='Analítico Cx.'!$B108)*('Diário 1º PA'!$B$4:$B$2011&gt;=G$4)*('Diário 1º PA'!$B$4:$B$2011&lt;=EOMONTH(G$4,0))*('Diário 1º PA'!$F$4:$F$2011))
+SUMPRODUCT(('Diário 2º PA'!$E$4:$E$1980='Analítico Cx.'!$B108)*('Diário 2º PA'!$B$4:$B$1980&gt;=G$4)*('Diário 2º PA'!$B$4:$B$1980&lt;=EOMONTH(G$4,0))*('Diário 2º PA'!$F$4:$F$1980))
+SUMPRODUCT(('Diário 3º PA'!$E$4:$E$2000='Analítico Cx.'!$B108)*('Diário 3º PA'!$B$4:$B$2000&gt;=G$4)*('Diário 3º PA'!$B$4:$B$2000&lt;=EOMONTH(G$4,0))*('Diário 3º PA'!$F$4:$F$2000))
+SUMPRODUCT(('Diário 4º PA'!$E$4:$E$2000='Analítico Cx.'!$B108)*('Diário 4º PA'!$B$4:$B$2000&gt;=G$4)*('Diário 4º PA'!$B$4:$B$2000&lt;=EOMONTH(G$4,0))*('Diário 4º PA'!$F$4:$F$2000))</f>
        <v>0</v>
      </c>
      <c r="H108" s="129">
        <f>SUMPRODUCT(('Diário 1º PA'!$E$4:$E$2011='Analítico Cx.'!$B108)*('Diário 1º PA'!$B$4:$B$2011&gt;=H$4)*('Diário 1º PA'!$B$4:$B$2011&lt;=EOMONTH(H$4,0))*('Diário 1º PA'!$F$4:$F$2011))
+SUMPRODUCT(('Diário 2º PA'!$E$4:$E$1980='Analítico Cx.'!$B108)*('Diário 2º PA'!$B$4:$B$1980&gt;=H$4)*('Diário 2º PA'!$B$4:$B$1980&lt;=EOMONTH(H$4,0))*('Diário 2º PA'!$F$4:$F$1980))
+SUMPRODUCT(('Diário 3º PA'!$E$4:$E$2000='Analítico Cx.'!$B108)*('Diário 3º PA'!$B$4:$B$2000&gt;=H$4)*('Diário 3º PA'!$B$4:$B$2000&lt;=EOMONTH(H$4,0))*('Diário 3º PA'!$F$4:$F$2000))
+SUMPRODUCT(('Diário 4º PA'!$E$4:$E$2000='Analítico Cx.'!$B108)*('Diário 4º PA'!$B$4:$B$2000&gt;=H$4)*('Diário 4º PA'!$B$4:$B$2000&lt;=EOMONTH(H$4,0))*('Diário 4º PA'!$F$4:$F$2000))</f>
        <v>0</v>
      </c>
      <c r="I108" s="129">
        <f>SUMPRODUCT(('Diário 1º PA'!$E$4:$E$2011='Analítico Cx.'!$B108)*('Diário 1º PA'!$B$4:$B$2011&gt;=I$4)*('Diário 1º PA'!$B$4:$B$2011&lt;=EOMONTH(I$4,0))*('Diário 1º PA'!$F$4:$F$2011))
+SUMPRODUCT(('Diário 2º PA'!$E$4:$E$1980='Analítico Cx.'!$B108)*('Diário 2º PA'!$B$4:$B$1980&gt;=I$4)*('Diário 2º PA'!$B$4:$B$1980&lt;=EOMONTH(I$4,0))*('Diário 2º PA'!$F$4:$F$1980))
+SUMPRODUCT(('Diário 3º PA'!$E$4:$E$2000='Analítico Cx.'!$B108)*('Diário 3º PA'!$B$4:$B$2000&gt;=I$4)*('Diário 3º PA'!$B$4:$B$2000&lt;=EOMONTH(I$4,0))*('Diário 3º PA'!$F$4:$F$2000))
+SUMPRODUCT(('Diário 4º PA'!$E$4:$E$2000='Analítico Cx.'!$B108)*('Diário 4º PA'!$B$4:$B$2000&gt;=I$4)*('Diário 4º PA'!$B$4:$B$2000&lt;=EOMONTH(I$4,0))*('Diário 4º PA'!$F$4:$F$2000))</f>
        <v>0</v>
      </c>
      <c r="J108" s="129">
        <f>SUMPRODUCT(('Diário 1º PA'!$E$4:$E$2011='Analítico Cx.'!$B108)*('Diário 1º PA'!$B$4:$B$2011&gt;=J$4)*('Diário 1º PA'!$B$4:$B$2011&lt;=EOMONTH(J$4,0))*('Diário 1º PA'!$F$4:$F$2011))
+SUMPRODUCT(('Diário 2º PA'!$E$4:$E$1980='Analítico Cx.'!$B108)*('Diário 2º PA'!$B$4:$B$1980&gt;=J$4)*('Diário 2º PA'!$B$4:$B$1980&lt;=EOMONTH(J$4,0))*('Diário 2º PA'!$F$4:$F$1980))
+SUMPRODUCT(('Diário 3º PA'!$E$4:$E$2000='Analítico Cx.'!$B108)*('Diário 3º PA'!$B$4:$B$2000&gt;=J$4)*('Diário 3º PA'!$B$4:$B$2000&lt;=EOMONTH(J$4,0))*('Diário 3º PA'!$F$4:$F$2000))
+SUMPRODUCT(('Diário 4º PA'!$E$4:$E$2000='Analítico Cx.'!$B108)*('Diário 4º PA'!$B$4:$B$2000&gt;=J$4)*('Diário 4º PA'!$B$4:$B$2000&lt;=EOMONTH(J$4,0))*('Diário 4º PA'!$F$4:$F$2000))</f>
        <v>0</v>
      </c>
      <c r="K108" s="129">
        <f>SUMPRODUCT(('Diário 1º PA'!$E$4:$E$2011='Analítico Cx.'!$B108)*('Diário 1º PA'!$B$4:$B$2011&gt;=K$4)*('Diário 1º PA'!$B$4:$B$2011&lt;=EOMONTH(K$4,0))*('Diário 1º PA'!$F$4:$F$2011))
+SUMPRODUCT(('Diário 2º PA'!$E$4:$E$1980='Analítico Cx.'!$B108)*('Diário 2º PA'!$B$4:$B$1980&gt;=K$4)*('Diário 2º PA'!$B$4:$B$1980&lt;=EOMONTH(K$4,0))*('Diário 2º PA'!$F$4:$F$1980))
+SUMPRODUCT(('Diário 3º PA'!$E$4:$E$2000='Analítico Cx.'!$B108)*('Diário 3º PA'!$B$4:$B$2000&gt;=K$4)*('Diário 3º PA'!$B$4:$B$2000&lt;=EOMONTH(K$4,0))*('Diário 3º PA'!$F$4:$F$2000))
+SUMPRODUCT(('Diário 4º PA'!$E$4:$E$2000='Analítico Cx.'!$B108)*('Diário 4º PA'!$B$4:$B$2000&gt;=K$4)*('Diário 4º PA'!$B$4:$B$2000&lt;=EOMONTH(K$4,0))*('Diário 4º PA'!$F$4:$F$2000))</f>
        <v>0</v>
      </c>
      <c r="L108" s="129">
        <f>SUMPRODUCT(('Diário 1º PA'!$E$4:$E$2011='Analítico Cx.'!$B108)*('Diário 1º PA'!$B$4:$B$2011&gt;=L$4)*('Diário 1º PA'!$B$4:$B$2011&lt;=EOMONTH(L$4,0))*('Diário 1º PA'!$F$4:$F$2011))
+SUMPRODUCT(('Diário 2º PA'!$E$4:$E$1980='Analítico Cx.'!$B108)*('Diário 2º PA'!$B$4:$B$1980&gt;=L$4)*('Diário 2º PA'!$B$4:$B$1980&lt;=EOMONTH(L$4,0))*('Diário 2º PA'!$F$4:$F$1980))
+SUMPRODUCT(('Diário 3º PA'!$E$4:$E$2000='Analítico Cx.'!$B108)*('Diário 3º PA'!$B$4:$B$2000&gt;=L$4)*('Diário 3º PA'!$B$4:$B$2000&lt;=EOMONTH(L$4,0))*('Diário 3º PA'!$F$4:$F$2000))
+SUMPRODUCT(('Diário 4º PA'!$E$4:$E$2000='Analítico Cx.'!$B108)*('Diário 4º PA'!$B$4:$B$2000&gt;=L$4)*('Diário 4º PA'!$B$4:$B$2000&lt;=EOMONTH(L$4,0))*('Diário 4º PA'!$F$4:$F$2000))</f>
        <v>0</v>
      </c>
      <c r="M108" s="129">
        <f>SUMPRODUCT(('Diário 1º PA'!$E$4:$E$2011='Analítico Cx.'!$B108)*('Diário 1º PA'!$B$4:$B$2011&gt;=M$4)*('Diário 1º PA'!$B$4:$B$2011&lt;=EOMONTH(M$4,0))*('Diário 1º PA'!$F$4:$F$2011))
+SUMPRODUCT(('Diário 2º PA'!$E$4:$E$1980='Analítico Cx.'!$B108)*('Diário 2º PA'!$B$4:$B$1980&gt;=M$4)*('Diário 2º PA'!$B$4:$B$1980&lt;=EOMONTH(M$4,0))*('Diário 2º PA'!$F$4:$F$1980))
+SUMPRODUCT(('Diário 3º PA'!$E$4:$E$2000='Analítico Cx.'!$B108)*('Diário 3º PA'!$B$4:$B$2000&gt;=M$4)*('Diário 3º PA'!$B$4:$B$2000&lt;=EOMONTH(M$4,0))*('Diário 3º PA'!$F$4:$F$2000))
+SUMPRODUCT(('Diário 4º PA'!$E$4:$E$2000='Analítico Cx.'!$B108)*('Diário 4º PA'!$B$4:$B$2000&gt;=M$4)*('Diário 4º PA'!$B$4:$B$2000&lt;=EOMONTH(M$4,0))*('Diário 4º PA'!$F$4:$F$2000))</f>
        <v>0</v>
      </c>
      <c r="N108" s="129">
        <f>SUMPRODUCT(('Diário 1º PA'!$E$4:$E$2011='Analítico Cx.'!$B108)*('Diário 1º PA'!$B$4:$B$2011&gt;=N$4)*('Diário 1º PA'!$B$4:$B$2011&lt;=EOMONTH(N$4,0))*('Diário 1º PA'!$F$4:$F$2011))
+SUMPRODUCT(('Diário 2º PA'!$E$4:$E$1980='Analítico Cx.'!$B108)*('Diário 2º PA'!$B$4:$B$1980&gt;=N$4)*('Diário 2º PA'!$B$4:$B$1980&lt;=EOMONTH(N$4,0))*('Diário 2º PA'!$F$4:$F$1980))
+SUMPRODUCT(('Diário 3º PA'!$E$4:$E$2000='Analítico Cx.'!$B108)*('Diário 3º PA'!$B$4:$B$2000&gt;=N$4)*('Diário 3º PA'!$B$4:$B$2000&lt;=EOMONTH(N$4,0))*('Diário 3º PA'!$F$4:$F$2000))
+SUMPRODUCT(('Diário 4º PA'!$E$4:$E$2000='Analítico Cx.'!$B108)*('Diário 4º PA'!$B$4:$B$2000&gt;=N$4)*('Diário 4º PA'!$B$4:$B$2000&lt;=EOMONTH(N$4,0))*('Diário 4º PA'!$F$4:$F$2000))</f>
        <v>0</v>
      </c>
      <c r="O108" s="179">
        <f t="shared" si="19"/>
        <v>11240</v>
      </c>
      <c r="P108" s="180">
        <f t="shared" si="20"/>
        <v>1.1225584609395925E-3</v>
      </c>
      <c r="Q108" s="154"/>
      <c r="R108" s="154"/>
      <c r="S108" s="154"/>
      <c r="T108" s="154"/>
      <c r="U108" s="154"/>
      <c r="V108" s="154"/>
      <c r="W108" s="154"/>
      <c r="X108" s="154"/>
      <c r="Y108" s="154"/>
      <c r="Z108" s="154"/>
    </row>
    <row r="109" spans="1:26" ht="23.25" customHeight="1" x14ac:dyDescent="0.2">
      <c r="A109" s="199" t="s">
        <v>316</v>
      </c>
      <c r="B109" s="63" t="s">
        <v>317</v>
      </c>
      <c r="C109" s="129">
        <f>SUMPRODUCT(('Diário 1º PA'!$E$4:$E$2011='Analítico Cx.'!$B109)*('Diário 1º PA'!$B$4:$B$2011&gt;=C$4)*('Diário 1º PA'!$B$4:$B$2011&lt;=EOMONTH(C$4,0))*('Diário 1º PA'!$F$4:$F$2011))
+SUMPRODUCT(('Diário 2º PA'!$E$4:$E$1980='Analítico Cx.'!$B109)*('Diário 2º PA'!$B$4:$B$1980&gt;=C$4)*('Diário 2º PA'!$B$4:$B$1980&lt;=EOMONTH(C$4,0))*('Diário 2º PA'!$F$4:$F$1980))
+SUMPRODUCT(('Diário 3º PA'!$E$4:$E$2000='Analítico Cx.'!$B109)*('Diário 3º PA'!$B$4:$B$2000&gt;=C$4)*('Diário 3º PA'!$B$4:$B$2000&lt;=EOMONTH(C$4,0))*('Diário 3º PA'!$F$4:$F$2000))
+SUMPRODUCT(('Diário 4º PA'!$E$4:$E$2000='Analítico Cx.'!$B109)*('Diário 4º PA'!$B$4:$B$2000&gt;=C$4)*('Diário 4º PA'!$B$4:$B$2000&lt;=EOMONTH(C$4,0))*('Diário 4º PA'!$F$4:$F$2000))</f>
        <v>0</v>
      </c>
      <c r="D109" s="129">
        <f>SUMPRODUCT(('Diário 1º PA'!$E$4:$E$2011='Analítico Cx.'!$B109)*('Diário 1º PA'!$B$4:$B$2011&gt;=D$4)*('Diário 1º PA'!$B$4:$B$2011&lt;=EOMONTH(D$4,0))*('Diário 1º PA'!$F$4:$F$2011))
+SUMPRODUCT(('Diário 2º PA'!$E$4:$E$1980='Analítico Cx.'!$B109)*('Diário 2º PA'!$B$4:$B$1980&gt;=D$4)*('Diário 2º PA'!$B$4:$B$1980&lt;=EOMONTH(D$4,0))*('Diário 2º PA'!$F$4:$F$1980))
+SUMPRODUCT(('Diário 3º PA'!$E$4:$E$2000='Analítico Cx.'!$B109)*('Diário 3º PA'!$B$4:$B$2000&gt;=D$4)*('Diário 3º PA'!$B$4:$B$2000&lt;=EOMONTH(D$4,0))*('Diário 3º PA'!$F$4:$F$2000))
+SUMPRODUCT(('Diário 4º PA'!$E$4:$E$2000='Analítico Cx.'!$B109)*('Diário 4º PA'!$B$4:$B$2000&gt;=D$4)*('Diário 4º PA'!$B$4:$B$2000&lt;=EOMONTH(D$4,0))*('Diário 4º PA'!$F$4:$F$2000))</f>
        <v>0</v>
      </c>
      <c r="E109" s="129">
        <f>SUMPRODUCT(('Diário 1º PA'!$E$4:$E$2011='Analítico Cx.'!$B109)*('Diário 1º PA'!$B$4:$B$2011&gt;=E$4)*('Diário 1º PA'!$B$4:$B$2011&lt;=EOMONTH(E$4,0))*('Diário 1º PA'!$F$4:$F$2011))
+SUMPRODUCT(('Diário 2º PA'!$E$4:$E$1980='Analítico Cx.'!$B109)*('Diário 2º PA'!$B$4:$B$1980&gt;=E$4)*('Diário 2º PA'!$B$4:$B$1980&lt;=EOMONTH(E$4,0))*('Diário 2º PA'!$F$4:$F$1980))
+SUMPRODUCT(('Diário 3º PA'!$E$4:$E$2000='Analítico Cx.'!$B109)*('Diário 3º PA'!$B$4:$B$2000&gt;=E$4)*('Diário 3º PA'!$B$4:$B$2000&lt;=EOMONTH(E$4,0))*('Diário 3º PA'!$F$4:$F$2000))
+SUMPRODUCT(('Diário 4º PA'!$E$4:$E$2000='Analítico Cx.'!$B109)*('Diário 4º PA'!$B$4:$B$2000&gt;=E$4)*('Diário 4º PA'!$B$4:$B$2000&lt;=EOMONTH(E$4,0))*('Diário 4º PA'!$F$4:$F$2000))</f>
        <v>0</v>
      </c>
      <c r="F109" s="129">
        <f>SUMPRODUCT(('Diário 1º PA'!$E$4:$E$2011='Analítico Cx.'!$B109)*('Diário 1º PA'!$B$4:$B$2011&gt;=F$4)*('Diário 1º PA'!$B$4:$B$2011&lt;=EOMONTH(F$4,0))*('Diário 1º PA'!$F$4:$F$2011))
+SUMPRODUCT(('Diário 2º PA'!$E$4:$E$1980='Analítico Cx.'!$B109)*('Diário 2º PA'!$B$4:$B$1980&gt;=F$4)*('Diário 2º PA'!$B$4:$B$1980&lt;=EOMONTH(F$4,0))*('Diário 2º PA'!$F$4:$F$1980))
+SUMPRODUCT(('Diário 3º PA'!$E$4:$E$2000='Analítico Cx.'!$B109)*('Diário 3º PA'!$B$4:$B$2000&gt;=F$4)*('Diário 3º PA'!$B$4:$B$2000&lt;=EOMONTH(F$4,0))*('Diário 3º PA'!$F$4:$F$2000))
+SUMPRODUCT(('Diário 4º PA'!$E$4:$E$2000='Analítico Cx.'!$B109)*('Diário 4º PA'!$B$4:$B$2000&gt;=F$4)*('Diário 4º PA'!$B$4:$B$2000&lt;=EOMONTH(F$4,0))*('Diário 4º PA'!$F$4:$F$2000))</f>
        <v>0</v>
      </c>
      <c r="G109" s="129">
        <f>SUMPRODUCT(('Diário 1º PA'!$E$4:$E$2011='Analítico Cx.'!$B109)*('Diário 1º PA'!$B$4:$B$2011&gt;=G$4)*('Diário 1º PA'!$B$4:$B$2011&lt;=EOMONTH(G$4,0))*('Diário 1º PA'!$F$4:$F$2011))
+SUMPRODUCT(('Diário 2º PA'!$E$4:$E$1980='Analítico Cx.'!$B109)*('Diário 2º PA'!$B$4:$B$1980&gt;=G$4)*('Diário 2º PA'!$B$4:$B$1980&lt;=EOMONTH(G$4,0))*('Diário 2º PA'!$F$4:$F$1980))
+SUMPRODUCT(('Diário 3º PA'!$E$4:$E$2000='Analítico Cx.'!$B109)*('Diário 3º PA'!$B$4:$B$2000&gt;=G$4)*('Diário 3º PA'!$B$4:$B$2000&lt;=EOMONTH(G$4,0))*('Diário 3º PA'!$F$4:$F$2000))
+SUMPRODUCT(('Diário 4º PA'!$E$4:$E$2000='Analítico Cx.'!$B109)*('Diário 4º PA'!$B$4:$B$2000&gt;=G$4)*('Diário 4º PA'!$B$4:$B$2000&lt;=EOMONTH(G$4,0))*('Diário 4º PA'!$F$4:$F$2000))</f>
        <v>0</v>
      </c>
      <c r="H109" s="129">
        <f>SUMPRODUCT(('Diário 1º PA'!$E$4:$E$2011='Analítico Cx.'!$B109)*('Diário 1º PA'!$B$4:$B$2011&gt;=H$4)*('Diário 1º PA'!$B$4:$B$2011&lt;=EOMONTH(H$4,0))*('Diário 1º PA'!$F$4:$F$2011))
+SUMPRODUCT(('Diário 2º PA'!$E$4:$E$1980='Analítico Cx.'!$B109)*('Diário 2º PA'!$B$4:$B$1980&gt;=H$4)*('Diário 2º PA'!$B$4:$B$1980&lt;=EOMONTH(H$4,0))*('Diário 2º PA'!$F$4:$F$1980))
+SUMPRODUCT(('Diário 3º PA'!$E$4:$E$2000='Analítico Cx.'!$B109)*('Diário 3º PA'!$B$4:$B$2000&gt;=H$4)*('Diário 3º PA'!$B$4:$B$2000&lt;=EOMONTH(H$4,0))*('Diário 3º PA'!$F$4:$F$2000))
+SUMPRODUCT(('Diário 4º PA'!$E$4:$E$2000='Analítico Cx.'!$B109)*('Diário 4º PA'!$B$4:$B$2000&gt;=H$4)*('Diário 4º PA'!$B$4:$B$2000&lt;=EOMONTH(H$4,0))*('Diário 4º PA'!$F$4:$F$2000))</f>
        <v>0</v>
      </c>
      <c r="I109" s="129">
        <f>SUMPRODUCT(('Diário 1º PA'!$E$4:$E$2011='Analítico Cx.'!$B109)*('Diário 1º PA'!$B$4:$B$2011&gt;=I$4)*('Diário 1º PA'!$B$4:$B$2011&lt;=EOMONTH(I$4,0))*('Diário 1º PA'!$F$4:$F$2011))
+SUMPRODUCT(('Diário 2º PA'!$E$4:$E$1980='Analítico Cx.'!$B109)*('Diário 2º PA'!$B$4:$B$1980&gt;=I$4)*('Diário 2º PA'!$B$4:$B$1980&lt;=EOMONTH(I$4,0))*('Diário 2º PA'!$F$4:$F$1980))
+SUMPRODUCT(('Diário 3º PA'!$E$4:$E$2000='Analítico Cx.'!$B109)*('Diário 3º PA'!$B$4:$B$2000&gt;=I$4)*('Diário 3º PA'!$B$4:$B$2000&lt;=EOMONTH(I$4,0))*('Diário 3º PA'!$F$4:$F$2000))
+SUMPRODUCT(('Diário 4º PA'!$E$4:$E$2000='Analítico Cx.'!$B109)*('Diário 4º PA'!$B$4:$B$2000&gt;=I$4)*('Diário 4º PA'!$B$4:$B$2000&lt;=EOMONTH(I$4,0))*('Diário 4º PA'!$F$4:$F$2000))</f>
        <v>0</v>
      </c>
      <c r="J109" s="129">
        <f>SUMPRODUCT(('Diário 1º PA'!$E$4:$E$2011='Analítico Cx.'!$B109)*('Diário 1º PA'!$B$4:$B$2011&gt;=J$4)*('Diário 1º PA'!$B$4:$B$2011&lt;=EOMONTH(J$4,0))*('Diário 1º PA'!$F$4:$F$2011))
+SUMPRODUCT(('Diário 2º PA'!$E$4:$E$1980='Analítico Cx.'!$B109)*('Diário 2º PA'!$B$4:$B$1980&gt;=J$4)*('Diário 2º PA'!$B$4:$B$1980&lt;=EOMONTH(J$4,0))*('Diário 2º PA'!$F$4:$F$1980))
+SUMPRODUCT(('Diário 3º PA'!$E$4:$E$2000='Analítico Cx.'!$B109)*('Diário 3º PA'!$B$4:$B$2000&gt;=J$4)*('Diário 3º PA'!$B$4:$B$2000&lt;=EOMONTH(J$4,0))*('Diário 3º PA'!$F$4:$F$2000))
+SUMPRODUCT(('Diário 4º PA'!$E$4:$E$2000='Analítico Cx.'!$B109)*('Diário 4º PA'!$B$4:$B$2000&gt;=J$4)*('Diário 4º PA'!$B$4:$B$2000&lt;=EOMONTH(J$4,0))*('Diário 4º PA'!$F$4:$F$2000))</f>
        <v>0</v>
      </c>
      <c r="K109" s="129">
        <f>SUMPRODUCT(('Diário 1º PA'!$E$4:$E$2011='Analítico Cx.'!$B109)*('Diário 1º PA'!$B$4:$B$2011&gt;=K$4)*('Diário 1º PA'!$B$4:$B$2011&lt;=EOMONTH(K$4,0))*('Diário 1º PA'!$F$4:$F$2011))
+SUMPRODUCT(('Diário 2º PA'!$E$4:$E$1980='Analítico Cx.'!$B109)*('Diário 2º PA'!$B$4:$B$1980&gt;=K$4)*('Diário 2º PA'!$B$4:$B$1980&lt;=EOMONTH(K$4,0))*('Diário 2º PA'!$F$4:$F$1980))
+SUMPRODUCT(('Diário 3º PA'!$E$4:$E$2000='Analítico Cx.'!$B109)*('Diário 3º PA'!$B$4:$B$2000&gt;=K$4)*('Diário 3º PA'!$B$4:$B$2000&lt;=EOMONTH(K$4,0))*('Diário 3º PA'!$F$4:$F$2000))
+SUMPRODUCT(('Diário 4º PA'!$E$4:$E$2000='Analítico Cx.'!$B109)*('Diário 4º PA'!$B$4:$B$2000&gt;=K$4)*('Diário 4º PA'!$B$4:$B$2000&lt;=EOMONTH(K$4,0))*('Diário 4º PA'!$F$4:$F$2000))</f>
        <v>0</v>
      </c>
      <c r="L109" s="129">
        <f>SUMPRODUCT(('Diário 1º PA'!$E$4:$E$2011='Analítico Cx.'!$B109)*('Diário 1º PA'!$B$4:$B$2011&gt;=L$4)*('Diário 1º PA'!$B$4:$B$2011&lt;=EOMONTH(L$4,0))*('Diário 1º PA'!$F$4:$F$2011))
+SUMPRODUCT(('Diário 2º PA'!$E$4:$E$1980='Analítico Cx.'!$B109)*('Diário 2º PA'!$B$4:$B$1980&gt;=L$4)*('Diário 2º PA'!$B$4:$B$1980&lt;=EOMONTH(L$4,0))*('Diário 2º PA'!$F$4:$F$1980))
+SUMPRODUCT(('Diário 3º PA'!$E$4:$E$2000='Analítico Cx.'!$B109)*('Diário 3º PA'!$B$4:$B$2000&gt;=L$4)*('Diário 3º PA'!$B$4:$B$2000&lt;=EOMONTH(L$4,0))*('Diário 3º PA'!$F$4:$F$2000))
+SUMPRODUCT(('Diário 4º PA'!$E$4:$E$2000='Analítico Cx.'!$B109)*('Diário 4º PA'!$B$4:$B$2000&gt;=L$4)*('Diário 4º PA'!$B$4:$B$2000&lt;=EOMONTH(L$4,0))*('Diário 4º PA'!$F$4:$F$2000))</f>
        <v>0</v>
      </c>
      <c r="M109" s="129">
        <f>SUMPRODUCT(('Diário 1º PA'!$E$4:$E$2011='Analítico Cx.'!$B109)*('Diário 1º PA'!$B$4:$B$2011&gt;=M$4)*('Diário 1º PA'!$B$4:$B$2011&lt;=EOMONTH(M$4,0))*('Diário 1º PA'!$F$4:$F$2011))
+SUMPRODUCT(('Diário 2º PA'!$E$4:$E$1980='Analítico Cx.'!$B109)*('Diário 2º PA'!$B$4:$B$1980&gt;=M$4)*('Diário 2º PA'!$B$4:$B$1980&lt;=EOMONTH(M$4,0))*('Diário 2º PA'!$F$4:$F$1980))
+SUMPRODUCT(('Diário 3º PA'!$E$4:$E$2000='Analítico Cx.'!$B109)*('Diário 3º PA'!$B$4:$B$2000&gt;=M$4)*('Diário 3º PA'!$B$4:$B$2000&lt;=EOMONTH(M$4,0))*('Diário 3º PA'!$F$4:$F$2000))
+SUMPRODUCT(('Diário 4º PA'!$E$4:$E$2000='Analítico Cx.'!$B109)*('Diário 4º PA'!$B$4:$B$2000&gt;=M$4)*('Diário 4º PA'!$B$4:$B$2000&lt;=EOMONTH(M$4,0))*('Diário 4º PA'!$F$4:$F$2000))</f>
        <v>0</v>
      </c>
      <c r="N109" s="129">
        <f>SUMPRODUCT(('Diário 1º PA'!$E$4:$E$2011='Analítico Cx.'!$B109)*('Diário 1º PA'!$B$4:$B$2011&gt;=N$4)*('Diário 1º PA'!$B$4:$B$2011&lt;=EOMONTH(N$4,0))*('Diário 1º PA'!$F$4:$F$2011))
+SUMPRODUCT(('Diário 2º PA'!$E$4:$E$1980='Analítico Cx.'!$B109)*('Diário 2º PA'!$B$4:$B$1980&gt;=N$4)*('Diário 2º PA'!$B$4:$B$1980&lt;=EOMONTH(N$4,0))*('Diário 2º PA'!$F$4:$F$1980))
+SUMPRODUCT(('Diário 3º PA'!$E$4:$E$2000='Analítico Cx.'!$B109)*('Diário 3º PA'!$B$4:$B$2000&gt;=N$4)*('Diário 3º PA'!$B$4:$B$2000&lt;=EOMONTH(N$4,0))*('Diário 3º PA'!$F$4:$F$2000))
+SUMPRODUCT(('Diário 4º PA'!$E$4:$E$2000='Analítico Cx.'!$B109)*('Diário 4º PA'!$B$4:$B$2000&gt;=N$4)*('Diário 4º PA'!$B$4:$B$2000&lt;=EOMONTH(N$4,0))*('Diário 4º PA'!$F$4:$F$2000))</f>
        <v>0</v>
      </c>
      <c r="O109" s="179">
        <f t="shared" si="19"/>
        <v>0</v>
      </c>
      <c r="P109" s="180">
        <f t="shared" si="20"/>
        <v>0</v>
      </c>
      <c r="Q109" s="154"/>
      <c r="R109" s="154"/>
      <c r="S109" s="154"/>
      <c r="T109" s="154"/>
      <c r="U109" s="154"/>
      <c r="V109" s="154"/>
      <c r="W109" s="154"/>
      <c r="X109" s="154"/>
      <c r="Y109" s="154"/>
      <c r="Z109" s="154"/>
    </row>
    <row r="110" spans="1:26" ht="23.25" customHeight="1" x14ac:dyDescent="0.2">
      <c r="A110" s="199" t="s">
        <v>318</v>
      </c>
      <c r="B110" s="63" t="s">
        <v>319</v>
      </c>
      <c r="C110" s="129">
        <f>SUMPRODUCT(('Diário 1º PA'!$E$4:$E$2011='Analítico Cx.'!$B110)*('Diário 1º PA'!$B$4:$B$2011&gt;=C$4)*('Diário 1º PA'!$B$4:$B$2011&lt;=EOMONTH(C$4,0))*('Diário 1º PA'!$F$4:$F$2011))
+SUMPRODUCT(('Diário 2º PA'!$E$4:$E$1980='Analítico Cx.'!$B110)*('Diário 2º PA'!$B$4:$B$1980&gt;=C$4)*('Diário 2º PA'!$B$4:$B$1980&lt;=EOMONTH(C$4,0))*('Diário 2º PA'!$F$4:$F$1980))
+SUMPRODUCT(('Diário 3º PA'!$E$4:$E$2000='Analítico Cx.'!$B110)*('Diário 3º PA'!$B$4:$B$2000&gt;=C$4)*('Diário 3º PA'!$B$4:$B$2000&lt;=EOMONTH(C$4,0))*('Diário 3º PA'!$F$4:$F$2000))
+SUMPRODUCT(('Diário 4º PA'!$E$4:$E$2000='Analítico Cx.'!$B110)*('Diário 4º PA'!$B$4:$B$2000&gt;=C$4)*('Diário 4º PA'!$B$4:$B$2000&lt;=EOMONTH(C$4,0))*('Diário 4º PA'!$F$4:$F$2000))</f>
        <v>10738</v>
      </c>
      <c r="D110" s="129">
        <f>SUMPRODUCT(('Diário 1º PA'!$E$4:$E$2011='Analítico Cx.'!$B110)*('Diário 1º PA'!$B$4:$B$2011&gt;=D$4)*('Diário 1º PA'!$B$4:$B$2011&lt;=EOMONTH(D$4,0))*('Diário 1º PA'!$F$4:$F$2011))
+SUMPRODUCT(('Diário 2º PA'!$E$4:$E$1980='Analítico Cx.'!$B110)*('Diário 2º PA'!$B$4:$B$1980&gt;=D$4)*('Diário 2º PA'!$B$4:$B$1980&lt;=EOMONTH(D$4,0))*('Diário 2º PA'!$F$4:$F$1980))
+SUMPRODUCT(('Diário 3º PA'!$E$4:$E$2000='Analítico Cx.'!$B110)*('Diário 3º PA'!$B$4:$B$2000&gt;=D$4)*('Diário 3º PA'!$B$4:$B$2000&lt;=EOMONTH(D$4,0))*('Diário 3º PA'!$F$4:$F$2000))
+SUMPRODUCT(('Diário 4º PA'!$E$4:$E$2000='Analítico Cx.'!$B110)*('Diário 4º PA'!$B$4:$B$2000&gt;=D$4)*('Diário 4º PA'!$B$4:$B$2000&lt;=EOMONTH(D$4,0))*('Diário 4º PA'!$F$4:$F$2000))</f>
        <v>36600</v>
      </c>
      <c r="E110" s="129">
        <f>SUMPRODUCT(('Diário 1º PA'!$E$4:$E$2011='Analítico Cx.'!$B110)*('Diário 1º PA'!$B$4:$B$2011&gt;=E$4)*('Diário 1º PA'!$B$4:$B$2011&lt;=EOMONTH(E$4,0))*('Diário 1º PA'!$F$4:$F$2011))
+SUMPRODUCT(('Diário 2º PA'!$E$4:$E$1980='Analítico Cx.'!$B110)*('Diário 2º PA'!$B$4:$B$1980&gt;=E$4)*('Diário 2º PA'!$B$4:$B$1980&lt;=EOMONTH(E$4,0))*('Diário 2º PA'!$F$4:$F$1980))
+SUMPRODUCT(('Diário 3º PA'!$E$4:$E$2000='Analítico Cx.'!$B110)*('Diário 3º PA'!$B$4:$B$2000&gt;=E$4)*('Diário 3º PA'!$B$4:$B$2000&lt;=EOMONTH(E$4,0))*('Diário 3º PA'!$F$4:$F$2000))
+SUMPRODUCT(('Diário 4º PA'!$E$4:$E$2000='Analítico Cx.'!$B110)*('Diário 4º PA'!$B$4:$B$2000&gt;=E$4)*('Diário 4º PA'!$B$4:$B$2000&lt;=EOMONTH(E$4,0))*('Diário 4º PA'!$F$4:$F$2000))</f>
        <v>36600</v>
      </c>
      <c r="F110" s="129">
        <f>SUMPRODUCT(('Diário 1º PA'!$E$4:$E$2011='Analítico Cx.'!$B110)*('Diário 1º PA'!$B$4:$B$2011&gt;=F$4)*('Diário 1º PA'!$B$4:$B$2011&lt;=EOMONTH(F$4,0))*('Diário 1º PA'!$F$4:$F$2011))
+SUMPRODUCT(('Diário 2º PA'!$E$4:$E$1980='Analítico Cx.'!$B110)*('Diário 2º PA'!$B$4:$B$1980&gt;=F$4)*('Diário 2º PA'!$B$4:$B$1980&lt;=EOMONTH(F$4,0))*('Diário 2º PA'!$F$4:$F$1980))
+SUMPRODUCT(('Diário 3º PA'!$E$4:$E$2000='Analítico Cx.'!$B110)*('Diário 3º PA'!$B$4:$B$2000&gt;=F$4)*('Diário 3º PA'!$B$4:$B$2000&lt;=EOMONTH(F$4,0))*('Diário 3º PA'!$F$4:$F$2000))
+SUMPRODUCT(('Diário 4º PA'!$E$4:$E$2000='Analítico Cx.'!$B110)*('Diário 4º PA'!$B$4:$B$2000&gt;=F$4)*('Diário 4º PA'!$B$4:$B$2000&lt;=EOMONTH(F$4,0))*('Diário 4º PA'!$F$4:$F$2000))</f>
        <v>41600</v>
      </c>
      <c r="G110" s="129">
        <f>SUMPRODUCT(('Diário 1º PA'!$E$4:$E$2011='Analítico Cx.'!$B110)*('Diário 1º PA'!$B$4:$B$2011&gt;=G$4)*('Diário 1º PA'!$B$4:$B$2011&lt;=EOMONTH(G$4,0))*('Diário 1º PA'!$F$4:$F$2011))
+SUMPRODUCT(('Diário 2º PA'!$E$4:$E$1980='Analítico Cx.'!$B110)*('Diário 2º PA'!$B$4:$B$1980&gt;=G$4)*('Diário 2º PA'!$B$4:$B$1980&lt;=EOMONTH(G$4,0))*('Diário 2º PA'!$F$4:$F$1980))
+SUMPRODUCT(('Diário 3º PA'!$E$4:$E$2000='Analítico Cx.'!$B110)*('Diário 3º PA'!$B$4:$B$2000&gt;=G$4)*('Diário 3º PA'!$B$4:$B$2000&lt;=EOMONTH(G$4,0))*('Diário 3º PA'!$F$4:$F$2000))
+SUMPRODUCT(('Diário 4º PA'!$E$4:$E$2000='Analítico Cx.'!$B110)*('Diário 4º PA'!$B$4:$B$2000&gt;=G$4)*('Diário 4º PA'!$B$4:$B$2000&lt;=EOMONTH(G$4,0))*('Diário 4º PA'!$F$4:$F$2000))</f>
        <v>0</v>
      </c>
      <c r="H110" s="129">
        <f>SUMPRODUCT(('Diário 1º PA'!$E$4:$E$2011='Analítico Cx.'!$B110)*('Diário 1º PA'!$B$4:$B$2011&gt;=H$4)*('Diário 1º PA'!$B$4:$B$2011&lt;=EOMONTH(H$4,0))*('Diário 1º PA'!$F$4:$F$2011))
+SUMPRODUCT(('Diário 2º PA'!$E$4:$E$1980='Analítico Cx.'!$B110)*('Diário 2º PA'!$B$4:$B$1980&gt;=H$4)*('Diário 2º PA'!$B$4:$B$1980&lt;=EOMONTH(H$4,0))*('Diário 2º PA'!$F$4:$F$1980))
+SUMPRODUCT(('Diário 3º PA'!$E$4:$E$2000='Analítico Cx.'!$B110)*('Diário 3º PA'!$B$4:$B$2000&gt;=H$4)*('Diário 3º PA'!$B$4:$B$2000&lt;=EOMONTH(H$4,0))*('Diário 3º PA'!$F$4:$F$2000))
+SUMPRODUCT(('Diário 4º PA'!$E$4:$E$2000='Analítico Cx.'!$B110)*('Diário 4º PA'!$B$4:$B$2000&gt;=H$4)*('Diário 4º PA'!$B$4:$B$2000&lt;=EOMONTH(H$4,0))*('Diário 4º PA'!$F$4:$F$2000))</f>
        <v>0</v>
      </c>
      <c r="I110" s="129">
        <f>SUMPRODUCT(('Diário 1º PA'!$E$4:$E$2011='Analítico Cx.'!$B110)*('Diário 1º PA'!$B$4:$B$2011&gt;=I$4)*('Diário 1º PA'!$B$4:$B$2011&lt;=EOMONTH(I$4,0))*('Diário 1º PA'!$F$4:$F$2011))
+SUMPRODUCT(('Diário 2º PA'!$E$4:$E$1980='Analítico Cx.'!$B110)*('Diário 2º PA'!$B$4:$B$1980&gt;=I$4)*('Diário 2º PA'!$B$4:$B$1980&lt;=EOMONTH(I$4,0))*('Diário 2º PA'!$F$4:$F$1980))
+SUMPRODUCT(('Diário 3º PA'!$E$4:$E$2000='Analítico Cx.'!$B110)*('Diário 3º PA'!$B$4:$B$2000&gt;=I$4)*('Diário 3º PA'!$B$4:$B$2000&lt;=EOMONTH(I$4,0))*('Diário 3º PA'!$F$4:$F$2000))
+SUMPRODUCT(('Diário 4º PA'!$E$4:$E$2000='Analítico Cx.'!$B110)*('Diário 4º PA'!$B$4:$B$2000&gt;=I$4)*('Diário 4º PA'!$B$4:$B$2000&lt;=EOMONTH(I$4,0))*('Diário 4º PA'!$F$4:$F$2000))</f>
        <v>0</v>
      </c>
      <c r="J110" s="129">
        <f>SUMPRODUCT(('Diário 1º PA'!$E$4:$E$2011='Analítico Cx.'!$B110)*('Diário 1º PA'!$B$4:$B$2011&gt;=J$4)*('Diário 1º PA'!$B$4:$B$2011&lt;=EOMONTH(J$4,0))*('Diário 1º PA'!$F$4:$F$2011))
+SUMPRODUCT(('Diário 2º PA'!$E$4:$E$1980='Analítico Cx.'!$B110)*('Diário 2º PA'!$B$4:$B$1980&gt;=J$4)*('Diário 2º PA'!$B$4:$B$1980&lt;=EOMONTH(J$4,0))*('Diário 2º PA'!$F$4:$F$1980))
+SUMPRODUCT(('Diário 3º PA'!$E$4:$E$2000='Analítico Cx.'!$B110)*('Diário 3º PA'!$B$4:$B$2000&gt;=J$4)*('Diário 3º PA'!$B$4:$B$2000&lt;=EOMONTH(J$4,0))*('Diário 3º PA'!$F$4:$F$2000))
+SUMPRODUCT(('Diário 4º PA'!$E$4:$E$2000='Analítico Cx.'!$B110)*('Diário 4º PA'!$B$4:$B$2000&gt;=J$4)*('Diário 4º PA'!$B$4:$B$2000&lt;=EOMONTH(J$4,0))*('Diário 4º PA'!$F$4:$F$2000))</f>
        <v>0</v>
      </c>
      <c r="K110" s="129">
        <f>SUMPRODUCT(('Diário 1º PA'!$E$4:$E$2011='Analítico Cx.'!$B110)*('Diário 1º PA'!$B$4:$B$2011&gt;=K$4)*('Diário 1º PA'!$B$4:$B$2011&lt;=EOMONTH(K$4,0))*('Diário 1º PA'!$F$4:$F$2011))
+SUMPRODUCT(('Diário 2º PA'!$E$4:$E$1980='Analítico Cx.'!$B110)*('Diário 2º PA'!$B$4:$B$1980&gt;=K$4)*('Diário 2º PA'!$B$4:$B$1980&lt;=EOMONTH(K$4,0))*('Diário 2º PA'!$F$4:$F$1980))
+SUMPRODUCT(('Diário 3º PA'!$E$4:$E$2000='Analítico Cx.'!$B110)*('Diário 3º PA'!$B$4:$B$2000&gt;=K$4)*('Diário 3º PA'!$B$4:$B$2000&lt;=EOMONTH(K$4,0))*('Diário 3º PA'!$F$4:$F$2000))
+SUMPRODUCT(('Diário 4º PA'!$E$4:$E$2000='Analítico Cx.'!$B110)*('Diário 4º PA'!$B$4:$B$2000&gt;=K$4)*('Diário 4º PA'!$B$4:$B$2000&lt;=EOMONTH(K$4,0))*('Diário 4º PA'!$F$4:$F$2000))</f>
        <v>0</v>
      </c>
      <c r="L110" s="129">
        <f>SUMPRODUCT(('Diário 1º PA'!$E$4:$E$2011='Analítico Cx.'!$B110)*('Diário 1º PA'!$B$4:$B$2011&gt;=L$4)*('Diário 1º PA'!$B$4:$B$2011&lt;=EOMONTH(L$4,0))*('Diário 1º PA'!$F$4:$F$2011))
+SUMPRODUCT(('Diário 2º PA'!$E$4:$E$1980='Analítico Cx.'!$B110)*('Diário 2º PA'!$B$4:$B$1980&gt;=L$4)*('Diário 2º PA'!$B$4:$B$1980&lt;=EOMONTH(L$4,0))*('Diário 2º PA'!$F$4:$F$1980))
+SUMPRODUCT(('Diário 3º PA'!$E$4:$E$2000='Analítico Cx.'!$B110)*('Diário 3º PA'!$B$4:$B$2000&gt;=L$4)*('Diário 3º PA'!$B$4:$B$2000&lt;=EOMONTH(L$4,0))*('Diário 3º PA'!$F$4:$F$2000))
+SUMPRODUCT(('Diário 4º PA'!$E$4:$E$2000='Analítico Cx.'!$B110)*('Diário 4º PA'!$B$4:$B$2000&gt;=L$4)*('Diário 4º PA'!$B$4:$B$2000&lt;=EOMONTH(L$4,0))*('Diário 4º PA'!$F$4:$F$2000))</f>
        <v>0</v>
      </c>
      <c r="M110" s="129">
        <f>SUMPRODUCT(('Diário 1º PA'!$E$4:$E$2011='Analítico Cx.'!$B110)*('Diário 1º PA'!$B$4:$B$2011&gt;=M$4)*('Diário 1º PA'!$B$4:$B$2011&lt;=EOMONTH(M$4,0))*('Diário 1º PA'!$F$4:$F$2011))
+SUMPRODUCT(('Diário 2º PA'!$E$4:$E$1980='Analítico Cx.'!$B110)*('Diário 2º PA'!$B$4:$B$1980&gt;=M$4)*('Diário 2º PA'!$B$4:$B$1980&lt;=EOMONTH(M$4,0))*('Diário 2º PA'!$F$4:$F$1980))
+SUMPRODUCT(('Diário 3º PA'!$E$4:$E$2000='Analítico Cx.'!$B110)*('Diário 3º PA'!$B$4:$B$2000&gt;=M$4)*('Diário 3º PA'!$B$4:$B$2000&lt;=EOMONTH(M$4,0))*('Diário 3º PA'!$F$4:$F$2000))
+SUMPRODUCT(('Diário 4º PA'!$E$4:$E$2000='Analítico Cx.'!$B110)*('Diário 4º PA'!$B$4:$B$2000&gt;=M$4)*('Diário 4º PA'!$B$4:$B$2000&lt;=EOMONTH(M$4,0))*('Diário 4º PA'!$F$4:$F$2000))</f>
        <v>0</v>
      </c>
      <c r="N110" s="129">
        <f>SUMPRODUCT(('Diário 1º PA'!$E$4:$E$2011='Analítico Cx.'!$B110)*('Diário 1º PA'!$B$4:$B$2011&gt;=N$4)*('Diário 1º PA'!$B$4:$B$2011&lt;=EOMONTH(N$4,0))*('Diário 1º PA'!$F$4:$F$2011))
+SUMPRODUCT(('Diário 2º PA'!$E$4:$E$1980='Analítico Cx.'!$B110)*('Diário 2º PA'!$B$4:$B$1980&gt;=N$4)*('Diário 2º PA'!$B$4:$B$1980&lt;=EOMONTH(N$4,0))*('Diário 2º PA'!$F$4:$F$1980))
+SUMPRODUCT(('Diário 3º PA'!$E$4:$E$2000='Analítico Cx.'!$B110)*('Diário 3º PA'!$B$4:$B$2000&gt;=N$4)*('Diário 3º PA'!$B$4:$B$2000&lt;=EOMONTH(N$4,0))*('Diário 3º PA'!$F$4:$F$2000))
+SUMPRODUCT(('Diário 4º PA'!$E$4:$E$2000='Analítico Cx.'!$B110)*('Diário 4º PA'!$B$4:$B$2000&gt;=N$4)*('Diário 4º PA'!$B$4:$B$2000&lt;=EOMONTH(N$4,0))*('Diário 4º PA'!$F$4:$F$2000))</f>
        <v>0</v>
      </c>
      <c r="O110" s="179">
        <f t="shared" si="19"/>
        <v>125538</v>
      </c>
      <c r="P110" s="180">
        <f t="shared" si="20"/>
        <v>1.2537699650305566E-2</v>
      </c>
      <c r="Q110" s="154"/>
      <c r="R110" s="154"/>
      <c r="S110" s="154"/>
      <c r="T110" s="154"/>
      <c r="U110" s="154"/>
      <c r="V110" s="154"/>
      <c r="W110" s="154"/>
      <c r="X110" s="154"/>
      <c r="Y110" s="154"/>
      <c r="Z110" s="154"/>
    </row>
    <row r="111" spans="1:26" ht="23.25" customHeight="1" x14ac:dyDescent="0.2">
      <c r="A111" s="199" t="s">
        <v>320</v>
      </c>
      <c r="B111" s="63" t="s">
        <v>321</v>
      </c>
      <c r="C111" s="129">
        <f>SUMPRODUCT(('Diário 1º PA'!$E$4:$E$2011='Analítico Cx.'!$B111)*('Diário 1º PA'!$B$4:$B$2011&gt;=C$4)*('Diário 1º PA'!$B$4:$B$2011&lt;=EOMONTH(C$4,0))*('Diário 1º PA'!$F$4:$F$2011))
+SUMPRODUCT(('Diário 2º PA'!$E$4:$E$1980='Analítico Cx.'!$B111)*('Diário 2º PA'!$B$4:$B$1980&gt;=C$4)*('Diário 2º PA'!$B$4:$B$1980&lt;=EOMONTH(C$4,0))*('Diário 2º PA'!$F$4:$F$1980))
+SUMPRODUCT(('Diário 3º PA'!$E$4:$E$2000='Analítico Cx.'!$B111)*('Diário 3º PA'!$B$4:$B$2000&gt;=C$4)*('Diário 3º PA'!$B$4:$B$2000&lt;=EOMONTH(C$4,0))*('Diário 3º PA'!$F$4:$F$2000))
+SUMPRODUCT(('Diário 4º PA'!$E$4:$E$2000='Analítico Cx.'!$B111)*('Diário 4º PA'!$B$4:$B$2000&gt;=C$4)*('Diário 4º PA'!$B$4:$B$2000&lt;=EOMONTH(C$4,0))*('Diário 4º PA'!$F$4:$F$2000))</f>
        <v>0</v>
      </c>
      <c r="D111" s="129">
        <f>SUMPRODUCT(('Diário 1º PA'!$E$4:$E$2011='Analítico Cx.'!$B111)*('Diário 1º PA'!$B$4:$B$2011&gt;=D$4)*('Diário 1º PA'!$B$4:$B$2011&lt;=EOMONTH(D$4,0))*('Diário 1º PA'!$F$4:$F$2011))
+SUMPRODUCT(('Diário 2º PA'!$E$4:$E$1980='Analítico Cx.'!$B111)*('Diário 2º PA'!$B$4:$B$1980&gt;=D$4)*('Diário 2º PA'!$B$4:$B$1980&lt;=EOMONTH(D$4,0))*('Diário 2º PA'!$F$4:$F$1980))
+SUMPRODUCT(('Diário 3º PA'!$E$4:$E$2000='Analítico Cx.'!$B111)*('Diário 3º PA'!$B$4:$B$2000&gt;=D$4)*('Diário 3º PA'!$B$4:$B$2000&lt;=EOMONTH(D$4,0))*('Diário 3º PA'!$F$4:$F$2000))
+SUMPRODUCT(('Diário 4º PA'!$E$4:$E$2000='Analítico Cx.'!$B111)*('Diário 4º PA'!$B$4:$B$2000&gt;=D$4)*('Diário 4º PA'!$B$4:$B$2000&lt;=EOMONTH(D$4,0))*('Diário 4º PA'!$F$4:$F$2000))</f>
        <v>1980</v>
      </c>
      <c r="E111" s="129">
        <f>SUMPRODUCT(('Diário 1º PA'!$E$4:$E$2011='Analítico Cx.'!$B111)*('Diário 1º PA'!$B$4:$B$2011&gt;=E$4)*('Diário 1º PA'!$B$4:$B$2011&lt;=EOMONTH(E$4,0))*('Diário 1º PA'!$F$4:$F$2011))
+SUMPRODUCT(('Diário 2º PA'!$E$4:$E$1980='Analítico Cx.'!$B111)*('Diário 2º PA'!$B$4:$B$1980&gt;=E$4)*('Diário 2º PA'!$B$4:$B$1980&lt;=EOMONTH(E$4,0))*('Diário 2º PA'!$F$4:$F$1980))
+SUMPRODUCT(('Diário 3º PA'!$E$4:$E$2000='Analítico Cx.'!$B111)*('Diário 3º PA'!$B$4:$B$2000&gt;=E$4)*('Diário 3º PA'!$B$4:$B$2000&lt;=EOMONTH(E$4,0))*('Diário 3º PA'!$F$4:$F$2000))
+SUMPRODUCT(('Diário 4º PA'!$E$4:$E$2000='Analítico Cx.'!$B111)*('Diário 4º PA'!$B$4:$B$2000&gt;=E$4)*('Diário 4º PA'!$B$4:$B$2000&lt;=EOMONTH(E$4,0))*('Diário 4º PA'!$F$4:$F$2000))</f>
        <v>0</v>
      </c>
      <c r="F111" s="129">
        <f>SUMPRODUCT(('Diário 1º PA'!$E$4:$E$2011='Analítico Cx.'!$B111)*('Diário 1º PA'!$B$4:$B$2011&gt;=F$4)*('Diário 1º PA'!$B$4:$B$2011&lt;=EOMONTH(F$4,0))*('Diário 1º PA'!$F$4:$F$2011))
+SUMPRODUCT(('Diário 2º PA'!$E$4:$E$1980='Analítico Cx.'!$B111)*('Diário 2º PA'!$B$4:$B$1980&gt;=F$4)*('Diário 2º PA'!$B$4:$B$1980&lt;=EOMONTH(F$4,0))*('Diário 2º PA'!$F$4:$F$1980))
+SUMPRODUCT(('Diário 3º PA'!$E$4:$E$2000='Analítico Cx.'!$B111)*('Diário 3º PA'!$B$4:$B$2000&gt;=F$4)*('Diário 3º PA'!$B$4:$B$2000&lt;=EOMONTH(F$4,0))*('Diário 3º PA'!$F$4:$F$2000))
+SUMPRODUCT(('Diário 4º PA'!$E$4:$E$2000='Analítico Cx.'!$B111)*('Diário 4º PA'!$B$4:$B$2000&gt;=F$4)*('Diário 4º PA'!$B$4:$B$2000&lt;=EOMONTH(F$4,0))*('Diário 4º PA'!$F$4:$F$2000))</f>
        <v>0</v>
      </c>
      <c r="G111" s="129">
        <f>SUMPRODUCT(('Diário 1º PA'!$E$4:$E$2011='Analítico Cx.'!$B111)*('Diário 1º PA'!$B$4:$B$2011&gt;=G$4)*('Diário 1º PA'!$B$4:$B$2011&lt;=EOMONTH(G$4,0))*('Diário 1º PA'!$F$4:$F$2011))
+SUMPRODUCT(('Diário 2º PA'!$E$4:$E$1980='Analítico Cx.'!$B111)*('Diário 2º PA'!$B$4:$B$1980&gt;=G$4)*('Diário 2º PA'!$B$4:$B$1980&lt;=EOMONTH(G$4,0))*('Diário 2º PA'!$F$4:$F$1980))
+SUMPRODUCT(('Diário 3º PA'!$E$4:$E$2000='Analítico Cx.'!$B111)*('Diário 3º PA'!$B$4:$B$2000&gt;=G$4)*('Diário 3º PA'!$B$4:$B$2000&lt;=EOMONTH(G$4,0))*('Diário 3º PA'!$F$4:$F$2000))
+SUMPRODUCT(('Diário 4º PA'!$E$4:$E$2000='Analítico Cx.'!$B111)*('Diário 4º PA'!$B$4:$B$2000&gt;=G$4)*('Diário 4º PA'!$B$4:$B$2000&lt;=EOMONTH(G$4,0))*('Diário 4º PA'!$F$4:$F$2000))</f>
        <v>0</v>
      </c>
      <c r="H111" s="129">
        <f>SUMPRODUCT(('Diário 1º PA'!$E$4:$E$2011='Analítico Cx.'!$B111)*('Diário 1º PA'!$B$4:$B$2011&gt;=H$4)*('Diário 1º PA'!$B$4:$B$2011&lt;=EOMONTH(H$4,0))*('Diário 1º PA'!$F$4:$F$2011))
+SUMPRODUCT(('Diário 2º PA'!$E$4:$E$1980='Analítico Cx.'!$B111)*('Diário 2º PA'!$B$4:$B$1980&gt;=H$4)*('Diário 2º PA'!$B$4:$B$1980&lt;=EOMONTH(H$4,0))*('Diário 2º PA'!$F$4:$F$1980))
+SUMPRODUCT(('Diário 3º PA'!$E$4:$E$2000='Analítico Cx.'!$B111)*('Diário 3º PA'!$B$4:$B$2000&gt;=H$4)*('Diário 3º PA'!$B$4:$B$2000&lt;=EOMONTH(H$4,0))*('Diário 3º PA'!$F$4:$F$2000))
+SUMPRODUCT(('Diário 4º PA'!$E$4:$E$2000='Analítico Cx.'!$B111)*('Diário 4º PA'!$B$4:$B$2000&gt;=H$4)*('Diário 4º PA'!$B$4:$B$2000&lt;=EOMONTH(H$4,0))*('Diário 4º PA'!$F$4:$F$2000))</f>
        <v>0</v>
      </c>
      <c r="I111" s="129">
        <f>SUMPRODUCT(('Diário 1º PA'!$E$4:$E$2011='Analítico Cx.'!$B111)*('Diário 1º PA'!$B$4:$B$2011&gt;=I$4)*('Diário 1º PA'!$B$4:$B$2011&lt;=EOMONTH(I$4,0))*('Diário 1º PA'!$F$4:$F$2011))
+SUMPRODUCT(('Diário 2º PA'!$E$4:$E$1980='Analítico Cx.'!$B111)*('Diário 2º PA'!$B$4:$B$1980&gt;=I$4)*('Diário 2º PA'!$B$4:$B$1980&lt;=EOMONTH(I$4,0))*('Diário 2º PA'!$F$4:$F$1980))
+SUMPRODUCT(('Diário 3º PA'!$E$4:$E$2000='Analítico Cx.'!$B111)*('Diário 3º PA'!$B$4:$B$2000&gt;=I$4)*('Diário 3º PA'!$B$4:$B$2000&lt;=EOMONTH(I$4,0))*('Diário 3º PA'!$F$4:$F$2000))
+SUMPRODUCT(('Diário 4º PA'!$E$4:$E$2000='Analítico Cx.'!$B111)*('Diário 4º PA'!$B$4:$B$2000&gt;=I$4)*('Diário 4º PA'!$B$4:$B$2000&lt;=EOMONTH(I$4,0))*('Diário 4º PA'!$F$4:$F$2000))</f>
        <v>0</v>
      </c>
      <c r="J111" s="129">
        <f>SUMPRODUCT(('Diário 1º PA'!$E$4:$E$2011='Analítico Cx.'!$B111)*('Diário 1º PA'!$B$4:$B$2011&gt;=J$4)*('Diário 1º PA'!$B$4:$B$2011&lt;=EOMONTH(J$4,0))*('Diário 1º PA'!$F$4:$F$2011))
+SUMPRODUCT(('Diário 2º PA'!$E$4:$E$1980='Analítico Cx.'!$B111)*('Diário 2º PA'!$B$4:$B$1980&gt;=J$4)*('Diário 2º PA'!$B$4:$B$1980&lt;=EOMONTH(J$4,0))*('Diário 2º PA'!$F$4:$F$1980))
+SUMPRODUCT(('Diário 3º PA'!$E$4:$E$2000='Analítico Cx.'!$B111)*('Diário 3º PA'!$B$4:$B$2000&gt;=J$4)*('Diário 3º PA'!$B$4:$B$2000&lt;=EOMONTH(J$4,0))*('Diário 3º PA'!$F$4:$F$2000))
+SUMPRODUCT(('Diário 4º PA'!$E$4:$E$2000='Analítico Cx.'!$B111)*('Diário 4º PA'!$B$4:$B$2000&gt;=J$4)*('Diário 4º PA'!$B$4:$B$2000&lt;=EOMONTH(J$4,0))*('Diário 4º PA'!$F$4:$F$2000))</f>
        <v>0</v>
      </c>
      <c r="K111" s="129">
        <f>SUMPRODUCT(('Diário 1º PA'!$E$4:$E$2011='Analítico Cx.'!$B111)*('Diário 1º PA'!$B$4:$B$2011&gt;=K$4)*('Diário 1º PA'!$B$4:$B$2011&lt;=EOMONTH(K$4,0))*('Diário 1º PA'!$F$4:$F$2011))
+SUMPRODUCT(('Diário 2º PA'!$E$4:$E$1980='Analítico Cx.'!$B111)*('Diário 2º PA'!$B$4:$B$1980&gt;=K$4)*('Diário 2º PA'!$B$4:$B$1980&lt;=EOMONTH(K$4,0))*('Diário 2º PA'!$F$4:$F$1980))
+SUMPRODUCT(('Diário 3º PA'!$E$4:$E$2000='Analítico Cx.'!$B111)*('Diário 3º PA'!$B$4:$B$2000&gt;=K$4)*('Diário 3º PA'!$B$4:$B$2000&lt;=EOMONTH(K$4,0))*('Diário 3º PA'!$F$4:$F$2000))
+SUMPRODUCT(('Diário 4º PA'!$E$4:$E$2000='Analítico Cx.'!$B111)*('Diário 4º PA'!$B$4:$B$2000&gt;=K$4)*('Diário 4º PA'!$B$4:$B$2000&lt;=EOMONTH(K$4,0))*('Diário 4º PA'!$F$4:$F$2000))</f>
        <v>0</v>
      </c>
      <c r="L111" s="129">
        <f>SUMPRODUCT(('Diário 1º PA'!$E$4:$E$2011='Analítico Cx.'!$B111)*('Diário 1º PA'!$B$4:$B$2011&gt;=L$4)*('Diário 1º PA'!$B$4:$B$2011&lt;=EOMONTH(L$4,0))*('Diário 1º PA'!$F$4:$F$2011))
+SUMPRODUCT(('Diário 2º PA'!$E$4:$E$1980='Analítico Cx.'!$B111)*('Diário 2º PA'!$B$4:$B$1980&gt;=L$4)*('Diário 2º PA'!$B$4:$B$1980&lt;=EOMONTH(L$4,0))*('Diário 2º PA'!$F$4:$F$1980))
+SUMPRODUCT(('Diário 3º PA'!$E$4:$E$2000='Analítico Cx.'!$B111)*('Diário 3º PA'!$B$4:$B$2000&gt;=L$4)*('Diário 3º PA'!$B$4:$B$2000&lt;=EOMONTH(L$4,0))*('Diário 3º PA'!$F$4:$F$2000))
+SUMPRODUCT(('Diário 4º PA'!$E$4:$E$2000='Analítico Cx.'!$B111)*('Diário 4º PA'!$B$4:$B$2000&gt;=L$4)*('Diário 4º PA'!$B$4:$B$2000&lt;=EOMONTH(L$4,0))*('Diário 4º PA'!$F$4:$F$2000))</f>
        <v>0</v>
      </c>
      <c r="M111" s="129">
        <f>SUMPRODUCT(('Diário 1º PA'!$E$4:$E$2011='Analítico Cx.'!$B111)*('Diário 1º PA'!$B$4:$B$2011&gt;=M$4)*('Diário 1º PA'!$B$4:$B$2011&lt;=EOMONTH(M$4,0))*('Diário 1º PA'!$F$4:$F$2011))
+SUMPRODUCT(('Diário 2º PA'!$E$4:$E$1980='Analítico Cx.'!$B111)*('Diário 2º PA'!$B$4:$B$1980&gt;=M$4)*('Diário 2º PA'!$B$4:$B$1980&lt;=EOMONTH(M$4,0))*('Diário 2º PA'!$F$4:$F$1980))
+SUMPRODUCT(('Diário 3º PA'!$E$4:$E$2000='Analítico Cx.'!$B111)*('Diário 3º PA'!$B$4:$B$2000&gt;=M$4)*('Diário 3º PA'!$B$4:$B$2000&lt;=EOMONTH(M$4,0))*('Diário 3º PA'!$F$4:$F$2000))
+SUMPRODUCT(('Diário 4º PA'!$E$4:$E$2000='Analítico Cx.'!$B111)*('Diário 4º PA'!$B$4:$B$2000&gt;=M$4)*('Diário 4º PA'!$B$4:$B$2000&lt;=EOMONTH(M$4,0))*('Diário 4º PA'!$F$4:$F$2000))</f>
        <v>0</v>
      </c>
      <c r="N111" s="129">
        <f>SUMPRODUCT(('Diário 1º PA'!$E$4:$E$2011='Analítico Cx.'!$B111)*('Diário 1º PA'!$B$4:$B$2011&gt;=N$4)*('Diário 1º PA'!$B$4:$B$2011&lt;=EOMONTH(N$4,0))*('Diário 1º PA'!$F$4:$F$2011))
+SUMPRODUCT(('Diário 2º PA'!$E$4:$E$1980='Analítico Cx.'!$B111)*('Diário 2º PA'!$B$4:$B$1980&gt;=N$4)*('Diário 2º PA'!$B$4:$B$1980&lt;=EOMONTH(N$4,0))*('Diário 2º PA'!$F$4:$F$1980))
+SUMPRODUCT(('Diário 3º PA'!$E$4:$E$2000='Analítico Cx.'!$B111)*('Diário 3º PA'!$B$4:$B$2000&gt;=N$4)*('Diário 3º PA'!$B$4:$B$2000&lt;=EOMONTH(N$4,0))*('Diário 3º PA'!$F$4:$F$2000))
+SUMPRODUCT(('Diário 4º PA'!$E$4:$E$2000='Analítico Cx.'!$B111)*('Diário 4º PA'!$B$4:$B$2000&gt;=N$4)*('Diário 4º PA'!$B$4:$B$2000&lt;=EOMONTH(N$4,0))*('Diário 4º PA'!$F$4:$F$2000))</f>
        <v>0</v>
      </c>
      <c r="O111" s="179">
        <f t="shared" si="19"/>
        <v>1980</v>
      </c>
      <c r="P111" s="180">
        <f t="shared" si="20"/>
        <v>1.9774606340394957E-4</v>
      </c>
      <c r="Q111" s="154"/>
      <c r="R111" s="154"/>
      <c r="S111" s="154"/>
      <c r="T111" s="154"/>
      <c r="U111" s="154"/>
      <c r="V111" s="154"/>
      <c r="W111" s="154"/>
      <c r="X111" s="154"/>
      <c r="Y111" s="154"/>
      <c r="Z111" s="154"/>
    </row>
    <row r="112" spans="1:26" ht="23.25" customHeight="1" x14ac:dyDescent="0.2">
      <c r="A112" s="199" t="s">
        <v>322</v>
      </c>
      <c r="B112" s="63" t="s">
        <v>323</v>
      </c>
      <c r="C112" s="129">
        <f>SUMPRODUCT(('Diário 1º PA'!$E$4:$E$2011='Analítico Cx.'!$B112)*('Diário 1º PA'!$B$4:$B$2011&gt;=C$4)*('Diário 1º PA'!$B$4:$B$2011&lt;=EOMONTH(C$4,0))*('Diário 1º PA'!$F$4:$F$2011))
+SUMPRODUCT(('Diário 2º PA'!$E$4:$E$1980='Analítico Cx.'!$B112)*('Diário 2º PA'!$B$4:$B$1980&gt;=C$4)*('Diário 2º PA'!$B$4:$B$1980&lt;=EOMONTH(C$4,0))*('Diário 2º PA'!$F$4:$F$1980))
+SUMPRODUCT(('Diário 3º PA'!$E$4:$E$2000='Analítico Cx.'!$B112)*('Diário 3º PA'!$B$4:$B$2000&gt;=C$4)*('Diário 3º PA'!$B$4:$B$2000&lt;=EOMONTH(C$4,0))*('Diário 3º PA'!$F$4:$F$2000))
+SUMPRODUCT(('Diário 4º PA'!$E$4:$E$2000='Analítico Cx.'!$B112)*('Diário 4º PA'!$B$4:$B$2000&gt;=C$4)*('Diário 4º PA'!$B$4:$B$2000&lt;=EOMONTH(C$4,0))*('Diário 4º PA'!$F$4:$F$2000))</f>
        <v>0</v>
      </c>
      <c r="D112" s="129">
        <f>SUMPRODUCT(('Diário 1º PA'!$E$4:$E$2011='Analítico Cx.'!$B112)*('Diário 1º PA'!$B$4:$B$2011&gt;=D$4)*('Diário 1º PA'!$B$4:$B$2011&lt;=EOMONTH(D$4,0))*('Diário 1º PA'!$F$4:$F$2011))
+SUMPRODUCT(('Diário 2º PA'!$E$4:$E$1980='Analítico Cx.'!$B112)*('Diário 2º PA'!$B$4:$B$1980&gt;=D$4)*('Diário 2º PA'!$B$4:$B$1980&lt;=EOMONTH(D$4,0))*('Diário 2º PA'!$F$4:$F$1980))
+SUMPRODUCT(('Diário 3º PA'!$E$4:$E$2000='Analítico Cx.'!$B112)*('Diário 3º PA'!$B$4:$B$2000&gt;=D$4)*('Diário 3º PA'!$B$4:$B$2000&lt;=EOMONTH(D$4,0))*('Diário 3º PA'!$F$4:$F$2000))
+SUMPRODUCT(('Diário 4º PA'!$E$4:$E$2000='Analítico Cx.'!$B112)*('Diário 4º PA'!$B$4:$B$2000&gt;=D$4)*('Diário 4º PA'!$B$4:$B$2000&lt;=EOMONTH(D$4,0))*('Diário 4º PA'!$F$4:$F$2000))</f>
        <v>0</v>
      </c>
      <c r="E112" s="129">
        <f>SUMPRODUCT(('Diário 1º PA'!$E$4:$E$2011='Analítico Cx.'!$B112)*('Diário 1º PA'!$B$4:$B$2011&gt;=E$4)*('Diário 1º PA'!$B$4:$B$2011&lt;=EOMONTH(E$4,0))*('Diário 1º PA'!$F$4:$F$2011))
+SUMPRODUCT(('Diário 2º PA'!$E$4:$E$1980='Analítico Cx.'!$B112)*('Diário 2º PA'!$B$4:$B$1980&gt;=E$4)*('Diário 2º PA'!$B$4:$B$1980&lt;=EOMONTH(E$4,0))*('Diário 2º PA'!$F$4:$F$1980))
+SUMPRODUCT(('Diário 3º PA'!$E$4:$E$2000='Analítico Cx.'!$B112)*('Diário 3º PA'!$B$4:$B$2000&gt;=E$4)*('Diário 3º PA'!$B$4:$B$2000&lt;=EOMONTH(E$4,0))*('Diário 3º PA'!$F$4:$F$2000))
+SUMPRODUCT(('Diário 4º PA'!$E$4:$E$2000='Analítico Cx.'!$B112)*('Diário 4º PA'!$B$4:$B$2000&gt;=E$4)*('Diário 4º PA'!$B$4:$B$2000&lt;=EOMONTH(E$4,0))*('Diário 4º PA'!$F$4:$F$2000))</f>
        <v>0</v>
      </c>
      <c r="F112" s="129">
        <f>SUMPRODUCT(('Diário 1º PA'!$E$4:$E$2011='Analítico Cx.'!$B112)*('Diário 1º PA'!$B$4:$B$2011&gt;=F$4)*('Diário 1º PA'!$B$4:$B$2011&lt;=EOMONTH(F$4,0))*('Diário 1º PA'!$F$4:$F$2011))
+SUMPRODUCT(('Diário 2º PA'!$E$4:$E$1980='Analítico Cx.'!$B112)*('Diário 2º PA'!$B$4:$B$1980&gt;=F$4)*('Diário 2º PA'!$B$4:$B$1980&lt;=EOMONTH(F$4,0))*('Diário 2º PA'!$F$4:$F$1980))
+SUMPRODUCT(('Diário 3º PA'!$E$4:$E$2000='Analítico Cx.'!$B112)*('Diário 3º PA'!$B$4:$B$2000&gt;=F$4)*('Diário 3º PA'!$B$4:$B$2000&lt;=EOMONTH(F$4,0))*('Diário 3º PA'!$F$4:$F$2000))
+SUMPRODUCT(('Diário 4º PA'!$E$4:$E$2000='Analítico Cx.'!$B112)*('Diário 4º PA'!$B$4:$B$2000&gt;=F$4)*('Diário 4º PA'!$B$4:$B$2000&lt;=EOMONTH(F$4,0))*('Diário 4º PA'!$F$4:$F$2000))</f>
        <v>0</v>
      </c>
      <c r="G112" s="129">
        <f>SUMPRODUCT(('Diário 1º PA'!$E$4:$E$2011='Analítico Cx.'!$B112)*('Diário 1º PA'!$B$4:$B$2011&gt;=G$4)*('Diário 1º PA'!$B$4:$B$2011&lt;=EOMONTH(G$4,0))*('Diário 1º PA'!$F$4:$F$2011))
+SUMPRODUCT(('Diário 2º PA'!$E$4:$E$1980='Analítico Cx.'!$B112)*('Diário 2º PA'!$B$4:$B$1980&gt;=G$4)*('Diário 2º PA'!$B$4:$B$1980&lt;=EOMONTH(G$4,0))*('Diário 2º PA'!$F$4:$F$1980))
+SUMPRODUCT(('Diário 3º PA'!$E$4:$E$2000='Analítico Cx.'!$B112)*('Diário 3º PA'!$B$4:$B$2000&gt;=G$4)*('Diário 3º PA'!$B$4:$B$2000&lt;=EOMONTH(G$4,0))*('Diário 3º PA'!$F$4:$F$2000))
+SUMPRODUCT(('Diário 4º PA'!$E$4:$E$2000='Analítico Cx.'!$B112)*('Diário 4º PA'!$B$4:$B$2000&gt;=G$4)*('Diário 4º PA'!$B$4:$B$2000&lt;=EOMONTH(G$4,0))*('Diário 4º PA'!$F$4:$F$2000))</f>
        <v>0</v>
      </c>
      <c r="H112" s="129">
        <f>SUMPRODUCT(('Diário 1º PA'!$E$4:$E$2011='Analítico Cx.'!$B112)*('Diário 1º PA'!$B$4:$B$2011&gt;=H$4)*('Diário 1º PA'!$B$4:$B$2011&lt;=EOMONTH(H$4,0))*('Diário 1º PA'!$F$4:$F$2011))
+SUMPRODUCT(('Diário 2º PA'!$E$4:$E$1980='Analítico Cx.'!$B112)*('Diário 2º PA'!$B$4:$B$1980&gt;=H$4)*('Diário 2º PA'!$B$4:$B$1980&lt;=EOMONTH(H$4,0))*('Diário 2º PA'!$F$4:$F$1980))
+SUMPRODUCT(('Diário 3º PA'!$E$4:$E$2000='Analítico Cx.'!$B112)*('Diário 3º PA'!$B$4:$B$2000&gt;=H$4)*('Diário 3º PA'!$B$4:$B$2000&lt;=EOMONTH(H$4,0))*('Diário 3º PA'!$F$4:$F$2000))
+SUMPRODUCT(('Diário 4º PA'!$E$4:$E$2000='Analítico Cx.'!$B112)*('Diário 4º PA'!$B$4:$B$2000&gt;=H$4)*('Diário 4º PA'!$B$4:$B$2000&lt;=EOMONTH(H$4,0))*('Diário 4º PA'!$F$4:$F$2000))</f>
        <v>0</v>
      </c>
      <c r="I112" s="129">
        <f>SUMPRODUCT(('Diário 1º PA'!$E$4:$E$2011='Analítico Cx.'!$B112)*('Diário 1º PA'!$B$4:$B$2011&gt;=I$4)*('Diário 1º PA'!$B$4:$B$2011&lt;=EOMONTH(I$4,0))*('Diário 1º PA'!$F$4:$F$2011))
+SUMPRODUCT(('Diário 2º PA'!$E$4:$E$1980='Analítico Cx.'!$B112)*('Diário 2º PA'!$B$4:$B$1980&gt;=I$4)*('Diário 2º PA'!$B$4:$B$1980&lt;=EOMONTH(I$4,0))*('Diário 2º PA'!$F$4:$F$1980))
+SUMPRODUCT(('Diário 3º PA'!$E$4:$E$2000='Analítico Cx.'!$B112)*('Diário 3º PA'!$B$4:$B$2000&gt;=I$4)*('Diário 3º PA'!$B$4:$B$2000&lt;=EOMONTH(I$4,0))*('Diário 3º PA'!$F$4:$F$2000))
+SUMPRODUCT(('Diário 4º PA'!$E$4:$E$2000='Analítico Cx.'!$B112)*('Diário 4º PA'!$B$4:$B$2000&gt;=I$4)*('Diário 4º PA'!$B$4:$B$2000&lt;=EOMONTH(I$4,0))*('Diário 4º PA'!$F$4:$F$2000))</f>
        <v>0</v>
      </c>
      <c r="J112" s="129">
        <f>SUMPRODUCT(('Diário 1º PA'!$E$4:$E$2011='Analítico Cx.'!$B112)*('Diário 1º PA'!$B$4:$B$2011&gt;=J$4)*('Diário 1º PA'!$B$4:$B$2011&lt;=EOMONTH(J$4,0))*('Diário 1º PA'!$F$4:$F$2011))
+SUMPRODUCT(('Diário 2º PA'!$E$4:$E$1980='Analítico Cx.'!$B112)*('Diário 2º PA'!$B$4:$B$1980&gt;=J$4)*('Diário 2º PA'!$B$4:$B$1980&lt;=EOMONTH(J$4,0))*('Diário 2º PA'!$F$4:$F$1980))
+SUMPRODUCT(('Diário 3º PA'!$E$4:$E$2000='Analítico Cx.'!$B112)*('Diário 3º PA'!$B$4:$B$2000&gt;=J$4)*('Diário 3º PA'!$B$4:$B$2000&lt;=EOMONTH(J$4,0))*('Diário 3º PA'!$F$4:$F$2000))
+SUMPRODUCT(('Diário 4º PA'!$E$4:$E$2000='Analítico Cx.'!$B112)*('Diário 4º PA'!$B$4:$B$2000&gt;=J$4)*('Diário 4º PA'!$B$4:$B$2000&lt;=EOMONTH(J$4,0))*('Diário 4º PA'!$F$4:$F$2000))</f>
        <v>0</v>
      </c>
      <c r="K112" s="129">
        <f>SUMPRODUCT(('Diário 1º PA'!$E$4:$E$2011='Analítico Cx.'!$B112)*('Diário 1º PA'!$B$4:$B$2011&gt;=K$4)*('Diário 1º PA'!$B$4:$B$2011&lt;=EOMONTH(K$4,0))*('Diário 1º PA'!$F$4:$F$2011))
+SUMPRODUCT(('Diário 2º PA'!$E$4:$E$1980='Analítico Cx.'!$B112)*('Diário 2º PA'!$B$4:$B$1980&gt;=K$4)*('Diário 2º PA'!$B$4:$B$1980&lt;=EOMONTH(K$4,0))*('Diário 2º PA'!$F$4:$F$1980))
+SUMPRODUCT(('Diário 3º PA'!$E$4:$E$2000='Analítico Cx.'!$B112)*('Diário 3º PA'!$B$4:$B$2000&gt;=K$4)*('Diário 3º PA'!$B$4:$B$2000&lt;=EOMONTH(K$4,0))*('Diário 3º PA'!$F$4:$F$2000))
+SUMPRODUCT(('Diário 4º PA'!$E$4:$E$2000='Analítico Cx.'!$B112)*('Diário 4º PA'!$B$4:$B$2000&gt;=K$4)*('Diário 4º PA'!$B$4:$B$2000&lt;=EOMONTH(K$4,0))*('Diário 4º PA'!$F$4:$F$2000))</f>
        <v>0</v>
      </c>
      <c r="L112" s="129">
        <f>SUMPRODUCT(('Diário 1º PA'!$E$4:$E$2011='Analítico Cx.'!$B112)*('Diário 1º PA'!$B$4:$B$2011&gt;=L$4)*('Diário 1º PA'!$B$4:$B$2011&lt;=EOMONTH(L$4,0))*('Diário 1º PA'!$F$4:$F$2011))
+SUMPRODUCT(('Diário 2º PA'!$E$4:$E$1980='Analítico Cx.'!$B112)*('Diário 2º PA'!$B$4:$B$1980&gt;=L$4)*('Diário 2º PA'!$B$4:$B$1980&lt;=EOMONTH(L$4,0))*('Diário 2º PA'!$F$4:$F$1980))
+SUMPRODUCT(('Diário 3º PA'!$E$4:$E$2000='Analítico Cx.'!$B112)*('Diário 3º PA'!$B$4:$B$2000&gt;=L$4)*('Diário 3º PA'!$B$4:$B$2000&lt;=EOMONTH(L$4,0))*('Diário 3º PA'!$F$4:$F$2000))
+SUMPRODUCT(('Diário 4º PA'!$E$4:$E$2000='Analítico Cx.'!$B112)*('Diário 4º PA'!$B$4:$B$2000&gt;=L$4)*('Diário 4º PA'!$B$4:$B$2000&lt;=EOMONTH(L$4,0))*('Diário 4º PA'!$F$4:$F$2000))</f>
        <v>0</v>
      </c>
      <c r="M112" s="129">
        <f>SUMPRODUCT(('Diário 1º PA'!$E$4:$E$2011='Analítico Cx.'!$B112)*('Diário 1º PA'!$B$4:$B$2011&gt;=M$4)*('Diário 1º PA'!$B$4:$B$2011&lt;=EOMONTH(M$4,0))*('Diário 1º PA'!$F$4:$F$2011))
+SUMPRODUCT(('Diário 2º PA'!$E$4:$E$1980='Analítico Cx.'!$B112)*('Diário 2º PA'!$B$4:$B$1980&gt;=M$4)*('Diário 2º PA'!$B$4:$B$1980&lt;=EOMONTH(M$4,0))*('Diário 2º PA'!$F$4:$F$1980))
+SUMPRODUCT(('Diário 3º PA'!$E$4:$E$2000='Analítico Cx.'!$B112)*('Diário 3º PA'!$B$4:$B$2000&gt;=M$4)*('Diário 3º PA'!$B$4:$B$2000&lt;=EOMONTH(M$4,0))*('Diário 3º PA'!$F$4:$F$2000))
+SUMPRODUCT(('Diário 4º PA'!$E$4:$E$2000='Analítico Cx.'!$B112)*('Diário 4º PA'!$B$4:$B$2000&gt;=M$4)*('Diário 4º PA'!$B$4:$B$2000&lt;=EOMONTH(M$4,0))*('Diário 4º PA'!$F$4:$F$2000))</f>
        <v>0</v>
      </c>
      <c r="N112" s="129">
        <f>SUMPRODUCT(('Diário 1º PA'!$E$4:$E$2011='Analítico Cx.'!$B112)*('Diário 1º PA'!$B$4:$B$2011&gt;=N$4)*('Diário 1º PA'!$B$4:$B$2011&lt;=EOMONTH(N$4,0))*('Diário 1º PA'!$F$4:$F$2011))
+SUMPRODUCT(('Diário 2º PA'!$E$4:$E$1980='Analítico Cx.'!$B112)*('Diário 2º PA'!$B$4:$B$1980&gt;=N$4)*('Diário 2º PA'!$B$4:$B$1980&lt;=EOMONTH(N$4,0))*('Diário 2º PA'!$F$4:$F$1980))
+SUMPRODUCT(('Diário 3º PA'!$E$4:$E$2000='Analítico Cx.'!$B112)*('Diário 3º PA'!$B$4:$B$2000&gt;=N$4)*('Diário 3º PA'!$B$4:$B$2000&lt;=EOMONTH(N$4,0))*('Diário 3º PA'!$F$4:$F$2000))
+SUMPRODUCT(('Diário 4º PA'!$E$4:$E$2000='Analítico Cx.'!$B112)*('Diário 4º PA'!$B$4:$B$2000&gt;=N$4)*('Diário 4º PA'!$B$4:$B$2000&lt;=EOMONTH(N$4,0))*('Diário 4º PA'!$F$4:$F$2000))</f>
        <v>0</v>
      </c>
      <c r="O112" s="179">
        <f t="shared" si="19"/>
        <v>0</v>
      </c>
      <c r="P112" s="180">
        <f t="shared" si="20"/>
        <v>0</v>
      </c>
      <c r="Q112" s="154"/>
      <c r="R112" s="154"/>
      <c r="S112" s="154"/>
      <c r="T112" s="154"/>
      <c r="U112" s="154"/>
      <c r="V112" s="154"/>
      <c r="W112" s="154"/>
      <c r="X112" s="154"/>
      <c r="Y112" s="154"/>
      <c r="Z112" s="154"/>
    </row>
    <row r="113" spans="1:26" ht="23.25" customHeight="1" x14ac:dyDescent="0.2">
      <c r="A113" s="199" t="s">
        <v>324</v>
      </c>
      <c r="B113" s="63" t="s">
        <v>325</v>
      </c>
      <c r="C113" s="129">
        <f>SUMPRODUCT(('Diário 1º PA'!$E$4:$E$2011='Analítico Cx.'!$B113)*('Diário 1º PA'!$B$4:$B$2011&gt;=C$4)*('Diário 1º PA'!$B$4:$B$2011&lt;=EOMONTH(C$4,0))*('Diário 1º PA'!$F$4:$F$2011))
+SUMPRODUCT(('Diário 2º PA'!$E$4:$E$1980='Analítico Cx.'!$B113)*('Diário 2º PA'!$B$4:$B$1980&gt;=C$4)*('Diário 2º PA'!$B$4:$B$1980&lt;=EOMONTH(C$4,0))*('Diário 2º PA'!$F$4:$F$1980))
+SUMPRODUCT(('Diário 3º PA'!$E$4:$E$2000='Analítico Cx.'!$B113)*('Diário 3º PA'!$B$4:$B$2000&gt;=C$4)*('Diário 3º PA'!$B$4:$B$2000&lt;=EOMONTH(C$4,0))*('Diário 3º PA'!$F$4:$F$2000))
+SUMPRODUCT(('Diário 4º PA'!$E$4:$E$2000='Analítico Cx.'!$B113)*('Diário 4º PA'!$B$4:$B$2000&gt;=C$4)*('Diário 4º PA'!$B$4:$B$2000&lt;=EOMONTH(C$4,0))*('Diário 4º PA'!$F$4:$F$2000))</f>
        <v>7649.2800000000007</v>
      </c>
      <c r="D113" s="129">
        <f>SUMPRODUCT(('Diário 1º PA'!$E$4:$E$2011='Analítico Cx.'!$B113)*('Diário 1º PA'!$B$4:$B$2011&gt;=D$4)*('Diário 1º PA'!$B$4:$B$2011&lt;=EOMONTH(D$4,0))*('Diário 1º PA'!$F$4:$F$2011))
+SUMPRODUCT(('Diário 2º PA'!$E$4:$E$1980='Analítico Cx.'!$B113)*('Diário 2º PA'!$B$4:$B$1980&gt;=D$4)*('Diário 2º PA'!$B$4:$B$1980&lt;=EOMONTH(D$4,0))*('Diário 2º PA'!$F$4:$F$1980))
+SUMPRODUCT(('Diário 3º PA'!$E$4:$E$2000='Analítico Cx.'!$B113)*('Diário 3º PA'!$B$4:$B$2000&gt;=D$4)*('Diário 3º PA'!$B$4:$B$2000&lt;=EOMONTH(D$4,0))*('Diário 3º PA'!$F$4:$F$2000))
+SUMPRODUCT(('Diário 4º PA'!$E$4:$E$2000='Analítico Cx.'!$B113)*('Diário 4º PA'!$B$4:$B$2000&gt;=D$4)*('Diário 4º PA'!$B$4:$B$2000&lt;=EOMONTH(D$4,0))*('Diário 4º PA'!$F$4:$F$2000))</f>
        <v>14014.21</v>
      </c>
      <c r="E113" s="129">
        <f>SUMPRODUCT(('Diário 1º PA'!$E$4:$E$2011='Analítico Cx.'!$B113)*('Diário 1º PA'!$B$4:$B$2011&gt;=E$4)*('Diário 1º PA'!$B$4:$B$2011&lt;=EOMONTH(E$4,0))*('Diário 1º PA'!$F$4:$F$2011))
+SUMPRODUCT(('Diário 2º PA'!$E$4:$E$1980='Analítico Cx.'!$B113)*('Diário 2º PA'!$B$4:$B$1980&gt;=E$4)*('Diário 2º PA'!$B$4:$B$1980&lt;=EOMONTH(E$4,0))*('Diário 2º PA'!$F$4:$F$1980))
+SUMPRODUCT(('Diário 3º PA'!$E$4:$E$2000='Analítico Cx.'!$B113)*('Diário 3º PA'!$B$4:$B$2000&gt;=E$4)*('Diário 3º PA'!$B$4:$B$2000&lt;=EOMONTH(E$4,0))*('Diário 3º PA'!$F$4:$F$2000))
+SUMPRODUCT(('Diário 4º PA'!$E$4:$E$2000='Analítico Cx.'!$B113)*('Diário 4º PA'!$B$4:$B$2000&gt;=E$4)*('Diário 4º PA'!$B$4:$B$2000&lt;=EOMONTH(E$4,0))*('Diário 4º PA'!$F$4:$F$2000))</f>
        <v>18557.259999999995</v>
      </c>
      <c r="F113" s="129">
        <f>SUMPRODUCT(('Diário 1º PA'!$E$4:$E$2011='Analítico Cx.'!$B113)*('Diário 1º PA'!$B$4:$B$2011&gt;=F$4)*('Diário 1º PA'!$B$4:$B$2011&lt;=EOMONTH(F$4,0))*('Diário 1º PA'!$F$4:$F$2011))
+SUMPRODUCT(('Diário 2º PA'!$E$4:$E$1980='Analítico Cx.'!$B113)*('Diário 2º PA'!$B$4:$B$1980&gt;=F$4)*('Diário 2º PA'!$B$4:$B$1980&lt;=EOMONTH(F$4,0))*('Diário 2º PA'!$F$4:$F$1980))
+SUMPRODUCT(('Diário 3º PA'!$E$4:$E$2000='Analítico Cx.'!$B113)*('Diário 3º PA'!$B$4:$B$2000&gt;=F$4)*('Diário 3º PA'!$B$4:$B$2000&lt;=EOMONTH(F$4,0))*('Diário 3º PA'!$F$4:$F$2000))
+SUMPRODUCT(('Diário 4º PA'!$E$4:$E$2000='Analítico Cx.'!$B113)*('Diário 4º PA'!$B$4:$B$2000&gt;=F$4)*('Diário 4º PA'!$B$4:$B$2000&lt;=EOMONTH(F$4,0))*('Diário 4º PA'!$F$4:$F$2000))</f>
        <v>21089.789999999997</v>
      </c>
      <c r="G113" s="129">
        <f>SUMPRODUCT(('Diário 1º PA'!$E$4:$E$2011='Analítico Cx.'!$B113)*('Diário 1º PA'!$B$4:$B$2011&gt;=G$4)*('Diário 1º PA'!$B$4:$B$2011&lt;=EOMONTH(G$4,0))*('Diário 1º PA'!$F$4:$F$2011))
+SUMPRODUCT(('Diário 2º PA'!$E$4:$E$1980='Analítico Cx.'!$B113)*('Diário 2º PA'!$B$4:$B$1980&gt;=G$4)*('Diário 2º PA'!$B$4:$B$1980&lt;=EOMONTH(G$4,0))*('Diário 2º PA'!$F$4:$F$1980))
+SUMPRODUCT(('Diário 3º PA'!$E$4:$E$2000='Analítico Cx.'!$B113)*('Diário 3º PA'!$B$4:$B$2000&gt;=G$4)*('Diário 3º PA'!$B$4:$B$2000&lt;=EOMONTH(G$4,0))*('Diário 3º PA'!$F$4:$F$2000))
+SUMPRODUCT(('Diário 4º PA'!$E$4:$E$2000='Analítico Cx.'!$B113)*('Diário 4º PA'!$B$4:$B$2000&gt;=G$4)*('Diário 4º PA'!$B$4:$B$2000&lt;=EOMONTH(G$4,0))*('Diário 4º PA'!$F$4:$F$2000))</f>
        <v>0</v>
      </c>
      <c r="H113" s="129">
        <f>SUMPRODUCT(('Diário 1º PA'!$E$4:$E$2011='Analítico Cx.'!$B113)*('Diário 1º PA'!$B$4:$B$2011&gt;=H$4)*('Diário 1º PA'!$B$4:$B$2011&lt;=EOMONTH(H$4,0))*('Diário 1º PA'!$F$4:$F$2011))
+SUMPRODUCT(('Diário 2º PA'!$E$4:$E$1980='Analítico Cx.'!$B113)*('Diário 2º PA'!$B$4:$B$1980&gt;=H$4)*('Diário 2º PA'!$B$4:$B$1980&lt;=EOMONTH(H$4,0))*('Diário 2º PA'!$F$4:$F$1980))
+SUMPRODUCT(('Diário 3º PA'!$E$4:$E$2000='Analítico Cx.'!$B113)*('Diário 3º PA'!$B$4:$B$2000&gt;=H$4)*('Diário 3º PA'!$B$4:$B$2000&lt;=EOMONTH(H$4,0))*('Diário 3º PA'!$F$4:$F$2000))
+SUMPRODUCT(('Diário 4º PA'!$E$4:$E$2000='Analítico Cx.'!$B113)*('Diário 4º PA'!$B$4:$B$2000&gt;=H$4)*('Diário 4º PA'!$B$4:$B$2000&lt;=EOMONTH(H$4,0))*('Diário 4º PA'!$F$4:$F$2000))</f>
        <v>0</v>
      </c>
      <c r="I113" s="129">
        <f>SUMPRODUCT(('Diário 1º PA'!$E$4:$E$2011='Analítico Cx.'!$B113)*('Diário 1º PA'!$B$4:$B$2011&gt;=I$4)*('Diário 1º PA'!$B$4:$B$2011&lt;=EOMONTH(I$4,0))*('Diário 1º PA'!$F$4:$F$2011))
+SUMPRODUCT(('Diário 2º PA'!$E$4:$E$1980='Analítico Cx.'!$B113)*('Diário 2º PA'!$B$4:$B$1980&gt;=I$4)*('Diário 2º PA'!$B$4:$B$1980&lt;=EOMONTH(I$4,0))*('Diário 2º PA'!$F$4:$F$1980))
+SUMPRODUCT(('Diário 3º PA'!$E$4:$E$2000='Analítico Cx.'!$B113)*('Diário 3º PA'!$B$4:$B$2000&gt;=I$4)*('Diário 3º PA'!$B$4:$B$2000&lt;=EOMONTH(I$4,0))*('Diário 3º PA'!$F$4:$F$2000))
+SUMPRODUCT(('Diário 4º PA'!$E$4:$E$2000='Analítico Cx.'!$B113)*('Diário 4º PA'!$B$4:$B$2000&gt;=I$4)*('Diário 4º PA'!$B$4:$B$2000&lt;=EOMONTH(I$4,0))*('Diário 4º PA'!$F$4:$F$2000))</f>
        <v>0</v>
      </c>
      <c r="J113" s="129">
        <f>SUMPRODUCT(('Diário 1º PA'!$E$4:$E$2011='Analítico Cx.'!$B113)*('Diário 1º PA'!$B$4:$B$2011&gt;=J$4)*('Diário 1º PA'!$B$4:$B$2011&lt;=EOMONTH(J$4,0))*('Diário 1º PA'!$F$4:$F$2011))
+SUMPRODUCT(('Diário 2º PA'!$E$4:$E$1980='Analítico Cx.'!$B113)*('Diário 2º PA'!$B$4:$B$1980&gt;=J$4)*('Diário 2º PA'!$B$4:$B$1980&lt;=EOMONTH(J$4,0))*('Diário 2º PA'!$F$4:$F$1980))
+SUMPRODUCT(('Diário 3º PA'!$E$4:$E$2000='Analítico Cx.'!$B113)*('Diário 3º PA'!$B$4:$B$2000&gt;=J$4)*('Diário 3º PA'!$B$4:$B$2000&lt;=EOMONTH(J$4,0))*('Diário 3º PA'!$F$4:$F$2000))
+SUMPRODUCT(('Diário 4º PA'!$E$4:$E$2000='Analítico Cx.'!$B113)*('Diário 4º PA'!$B$4:$B$2000&gt;=J$4)*('Diário 4º PA'!$B$4:$B$2000&lt;=EOMONTH(J$4,0))*('Diário 4º PA'!$F$4:$F$2000))</f>
        <v>0</v>
      </c>
      <c r="K113" s="129">
        <f>SUMPRODUCT(('Diário 1º PA'!$E$4:$E$2011='Analítico Cx.'!$B113)*('Diário 1º PA'!$B$4:$B$2011&gt;=K$4)*('Diário 1º PA'!$B$4:$B$2011&lt;=EOMONTH(K$4,0))*('Diário 1º PA'!$F$4:$F$2011))
+SUMPRODUCT(('Diário 2º PA'!$E$4:$E$1980='Analítico Cx.'!$B113)*('Diário 2º PA'!$B$4:$B$1980&gt;=K$4)*('Diário 2º PA'!$B$4:$B$1980&lt;=EOMONTH(K$4,0))*('Diário 2º PA'!$F$4:$F$1980))
+SUMPRODUCT(('Diário 3º PA'!$E$4:$E$2000='Analítico Cx.'!$B113)*('Diário 3º PA'!$B$4:$B$2000&gt;=K$4)*('Diário 3º PA'!$B$4:$B$2000&lt;=EOMONTH(K$4,0))*('Diário 3º PA'!$F$4:$F$2000))
+SUMPRODUCT(('Diário 4º PA'!$E$4:$E$2000='Analítico Cx.'!$B113)*('Diário 4º PA'!$B$4:$B$2000&gt;=K$4)*('Diário 4º PA'!$B$4:$B$2000&lt;=EOMONTH(K$4,0))*('Diário 4º PA'!$F$4:$F$2000))</f>
        <v>0</v>
      </c>
      <c r="L113" s="129">
        <f>SUMPRODUCT(('Diário 1º PA'!$E$4:$E$2011='Analítico Cx.'!$B113)*('Diário 1º PA'!$B$4:$B$2011&gt;=L$4)*('Diário 1º PA'!$B$4:$B$2011&lt;=EOMONTH(L$4,0))*('Diário 1º PA'!$F$4:$F$2011))
+SUMPRODUCT(('Diário 2º PA'!$E$4:$E$1980='Analítico Cx.'!$B113)*('Diário 2º PA'!$B$4:$B$1980&gt;=L$4)*('Diário 2º PA'!$B$4:$B$1980&lt;=EOMONTH(L$4,0))*('Diário 2º PA'!$F$4:$F$1980))
+SUMPRODUCT(('Diário 3º PA'!$E$4:$E$2000='Analítico Cx.'!$B113)*('Diário 3º PA'!$B$4:$B$2000&gt;=L$4)*('Diário 3º PA'!$B$4:$B$2000&lt;=EOMONTH(L$4,0))*('Diário 3º PA'!$F$4:$F$2000))
+SUMPRODUCT(('Diário 4º PA'!$E$4:$E$2000='Analítico Cx.'!$B113)*('Diário 4º PA'!$B$4:$B$2000&gt;=L$4)*('Diário 4º PA'!$B$4:$B$2000&lt;=EOMONTH(L$4,0))*('Diário 4º PA'!$F$4:$F$2000))</f>
        <v>0</v>
      </c>
      <c r="M113" s="129">
        <f>SUMPRODUCT(('Diário 1º PA'!$E$4:$E$2011='Analítico Cx.'!$B113)*('Diário 1º PA'!$B$4:$B$2011&gt;=M$4)*('Diário 1º PA'!$B$4:$B$2011&lt;=EOMONTH(M$4,0))*('Diário 1º PA'!$F$4:$F$2011))
+SUMPRODUCT(('Diário 2º PA'!$E$4:$E$1980='Analítico Cx.'!$B113)*('Diário 2º PA'!$B$4:$B$1980&gt;=M$4)*('Diário 2º PA'!$B$4:$B$1980&lt;=EOMONTH(M$4,0))*('Diário 2º PA'!$F$4:$F$1980))
+SUMPRODUCT(('Diário 3º PA'!$E$4:$E$2000='Analítico Cx.'!$B113)*('Diário 3º PA'!$B$4:$B$2000&gt;=M$4)*('Diário 3º PA'!$B$4:$B$2000&lt;=EOMONTH(M$4,0))*('Diário 3º PA'!$F$4:$F$2000))
+SUMPRODUCT(('Diário 4º PA'!$E$4:$E$2000='Analítico Cx.'!$B113)*('Diário 4º PA'!$B$4:$B$2000&gt;=M$4)*('Diário 4º PA'!$B$4:$B$2000&lt;=EOMONTH(M$4,0))*('Diário 4º PA'!$F$4:$F$2000))</f>
        <v>0</v>
      </c>
      <c r="N113" s="129">
        <f>SUMPRODUCT(('Diário 1º PA'!$E$4:$E$2011='Analítico Cx.'!$B113)*('Diário 1º PA'!$B$4:$B$2011&gt;=N$4)*('Diário 1º PA'!$B$4:$B$2011&lt;=EOMONTH(N$4,0))*('Diário 1º PA'!$F$4:$F$2011))
+SUMPRODUCT(('Diário 2º PA'!$E$4:$E$1980='Analítico Cx.'!$B113)*('Diário 2º PA'!$B$4:$B$1980&gt;=N$4)*('Diário 2º PA'!$B$4:$B$1980&lt;=EOMONTH(N$4,0))*('Diário 2º PA'!$F$4:$F$1980))
+SUMPRODUCT(('Diário 3º PA'!$E$4:$E$2000='Analítico Cx.'!$B113)*('Diário 3º PA'!$B$4:$B$2000&gt;=N$4)*('Diário 3º PA'!$B$4:$B$2000&lt;=EOMONTH(N$4,0))*('Diário 3º PA'!$F$4:$F$2000))
+SUMPRODUCT(('Diário 4º PA'!$E$4:$E$2000='Analítico Cx.'!$B113)*('Diário 4º PA'!$B$4:$B$2000&gt;=N$4)*('Diário 4º PA'!$B$4:$B$2000&lt;=EOMONTH(N$4,0))*('Diário 4º PA'!$F$4:$F$2000))</f>
        <v>0</v>
      </c>
      <c r="O113" s="179">
        <f t="shared" si="19"/>
        <v>61310.539999999994</v>
      </c>
      <c r="P113" s="180">
        <f t="shared" si="20"/>
        <v>6.1231908738234265E-3</v>
      </c>
      <c r="Q113" s="154"/>
      <c r="R113" s="154"/>
      <c r="S113" s="154"/>
      <c r="T113" s="154"/>
      <c r="U113" s="154"/>
      <c r="V113" s="154"/>
      <c r="W113" s="154"/>
      <c r="X113" s="154"/>
      <c r="Y113" s="154"/>
      <c r="Z113" s="154"/>
    </row>
    <row r="114" spans="1:26" ht="23.25" customHeight="1" x14ac:dyDescent="0.2">
      <c r="A114" s="199" t="s">
        <v>326</v>
      </c>
      <c r="B114" s="63" t="s">
        <v>327</v>
      </c>
      <c r="C114" s="129">
        <f>SUMPRODUCT(('Diário 1º PA'!$E$4:$E$2011='Analítico Cx.'!$B114)*('Diário 1º PA'!$B$4:$B$2011&gt;=C$4)*('Diário 1º PA'!$B$4:$B$2011&lt;=EOMONTH(C$4,0))*('Diário 1º PA'!$F$4:$F$2011))
+SUMPRODUCT(('Diário 2º PA'!$E$4:$E$1980='Analítico Cx.'!$B114)*('Diário 2º PA'!$B$4:$B$1980&gt;=C$4)*('Diário 2º PA'!$B$4:$B$1980&lt;=EOMONTH(C$4,0))*('Diário 2º PA'!$F$4:$F$1980))
+SUMPRODUCT(('Diário 3º PA'!$E$4:$E$2000='Analítico Cx.'!$B114)*('Diário 3º PA'!$B$4:$B$2000&gt;=C$4)*('Diário 3º PA'!$B$4:$B$2000&lt;=EOMONTH(C$4,0))*('Diário 3º PA'!$F$4:$F$2000))
+SUMPRODUCT(('Diário 4º PA'!$E$4:$E$2000='Analítico Cx.'!$B114)*('Diário 4º PA'!$B$4:$B$2000&gt;=C$4)*('Diário 4º PA'!$B$4:$B$2000&lt;=EOMONTH(C$4,0))*('Diário 4º PA'!$F$4:$F$2000))</f>
        <v>0</v>
      </c>
      <c r="D114" s="129">
        <f>SUMPRODUCT(('Diário 1º PA'!$E$4:$E$2011='Analítico Cx.'!$B114)*('Diário 1º PA'!$B$4:$B$2011&gt;=D$4)*('Diário 1º PA'!$B$4:$B$2011&lt;=EOMONTH(D$4,0))*('Diário 1º PA'!$F$4:$F$2011))
+SUMPRODUCT(('Diário 2º PA'!$E$4:$E$1980='Analítico Cx.'!$B114)*('Diário 2º PA'!$B$4:$B$1980&gt;=D$4)*('Diário 2º PA'!$B$4:$B$1980&lt;=EOMONTH(D$4,0))*('Diário 2º PA'!$F$4:$F$1980))
+SUMPRODUCT(('Diário 3º PA'!$E$4:$E$2000='Analítico Cx.'!$B114)*('Diário 3º PA'!$B$4:$B$2000&gt;=D$4)*('Diário 3º PA'!$B$4:$B$2000&lt;=EOMONTH(D$4,0))*('Diário 3º PA'!$F$4:$F$2000))
+SUMPRODUCT(('Diário 4º PA'!$E$4:$E$2000='Analítico Cx.'!$B114)*('Diário 4º PA'!$B$4:$B$2000&gt;=D$4)*('Diário 4º PA'!$B$4:$B$2000&lt;=EOMONTH(D$4,0))*('Diário 4º PA'!$F$4:$F$2000))</f>
        <v>0</v>
      </c>
      <c r="E114" s="129">
        <f>SUMPRODUCT(('Diário 1º PA'!$E$4:$E$2011='Analítico Cx.'!$B114)*('Diário 1º PA'!$B$4:$B$2011&gt;=E$4)*('Diário 1º PA'!$B$4:$B$2011&lt;=EOMONTH(E$4,0))*('Diário 1º PA'!$F$4:$F$2011))
+SUMPRODUCT(('Diário 2º PA'!$E$4:$E$1980='Analítico Cx.'!$B114)*('Diário 2º PA'!$B$4:$B$1980&gt;=E$4)*('Diário 2º PA'!$B$4:$B$1980&lt;=EOMONTH(E$4,0))*('Diário 2º PA'!$F$4:$F$1980))
+SUMPRODUCT(('Diário 3º PA'!$E$4:$E$2000='Analítico Cx.'!$B114)*('Diário 3º PA'!$B$4:$B$2000&gt;=E$4)*('Diário 3º PA'!$B$4:$B$2000&lt;=EOMONTH(E$4,0))*('Diário 3º PA'!$F$4:$F$2000))
+SUMPRODUCT(('Diário 4º PA'!$E$4:$E$2000='Analítico Cx.'!$B114)*('Diário 4º PA'!$B$4:$B$2000&gt;=E$4)*('Diário 4º PA'!$B$4:$B$2000&lt;=EOMONTH(E$4,0))*('Diário 4º PA'!$F$4:$F$2000))</f>
        <v>0</v>
      </c>
      <c r="F114" s="129">
        <f>SUMPRODUCT(('Diário 1º PA'!$E$4:$E$2011='Analítico Cx.'!$B114)*('Diário 1º PA'!$B$4:$B$2011&gt;=F$4)*('Diário 1º PA'!$B$4:$B$2011&lt;=EOMONTH(F$4,0))*('Diário 1º PA'!$F$4:$F$2011))
+SUMPRODUCT(('Diário 2º PA'!$E$4:$E$1980='Analítico Cx.'!$B114)*('Diário 2º PA'!$B$4:$B$1980&gt;=F$4)*('Diário 2º PA'!$B$4:$B$1980&lt;=EOMONTH(F$4,0))*('Diário 2º PA'!$F$4:$F$1980))
+SUMPRODUCT(('Diário 3º PA'!$E$4:$E$2000='Analítico Cx.'!$B114)*('Diário 3º PA'!$B$4:$B$2000&gt;=F$4)*('Diário 3º PA'!$B$4:$B$2000&lt;=EOMONTH(F$4,0))*('Diário 3º PA'!$F$4:$F$2000))
+SUMPRODUCT(('Diário 4º PA'!$E$4:$E$2000='Analítico Cx.'!$B114)*('Diário 4º PA'!$B$4:$B$2000&gt;=F$4)*('Diário 4º PA'!$B$4:$B$2000&lt;=EOMONTH(F$4,0))*('Diário 4º PA'!$F$4:$F$2000))</f>
        <v>0</v>
      </c>
      <c r="G114" s="129">
        <f>SUMPRODUCT(('Diário 1º PA'!$E$4:$E$2011='Analítico Cx.'!$B114)*('Diário 1º PA'!$B$4:$B$2011&gt;=G$4)*('Diário 1º PA'!$B$4:$B$2011&lt;=EOMONTH(G$4,0))*('Diário 1º PA'!$F$4:$F$2011))
+SUMPRODUCT(('Diário 2º PA'!$E$4:$E$1980='Analítico Cx.'!$B114)*('Diário 2º PA'!$B$4:$B$1980&gt;=G$4)*('Diário 2º PA'!$B$4:$B$1980&lt;=EOMONTH(G$4,0))*('Diário 2º PA'!$F$4:$F$1980))
+SUMPRODUCT(('Diário 3º PA'!$E$4:$E$2000='Analítico Cx.'!$B114)*('Diário 3º PA'!$B$4:$B$2000&gt;=G$4)*('Diário 3º PA'!$B$4:$B$2000&lt;=EOMONTH(G$4,0))*('Diário 3º PA'!$F$4:$F$2000))
+SUMPRODUCT(('Diário 4º PA'!$E$4:$E$2000='Analítico Cx.'!$B114)*('Diário 4º PA'!$B$4:$B$2000&gt;=G$4)*('Diário 4º PA'!$B$4:$B$2000&lt;=EOMONTH(G$4,0))*('Diário 4º PA'!$F$4:$F$2000))</f>
        <v>0</v>
      </c>
      <c r="H114" s="129">
        <f>SUMPRODUCT(('Diário 1º PA'!$E$4:$E$2011='Analítico Cx.'!$B114)*('Diário 1º PA'!$B$4:$B$2011&gt;=H$4)*('Diário 1º PA'!$B$4:$B$2011&lt;=EOMONTH(H$4,0))*('Diário 1º PA'!$F$4:$F$2011))
+SUMPRODUCT(('Diário 2º PA'!$E$4:$E$1980='Analítico Cx.'!$B114)*('Diário 2º PA'!$B$4:$B$1980&gt;=H$4)*('Diário 2º PA'!$B$4:$B$1980&lt;=EOMONTH(H$4,0))*('Diário 2º PA'!$F$4:$F$1980))
+SUMPRODUCT(('Diário 3º PA'!$E$4:$E$2000='Analítico Cx.'!$B114)*('Diário 3º PA'!$B$4:$B$2000&gt;=H$4)*('Diário 3º PA'!$B$4:$B$2000&lt;=EOMONTH(H$4,0))*('Diário 3º PA'!$F$4:$F$2000))
+SUMPRODUCT(('Diário 4º PA'!$E$4:$E$2000='Analítico Cx.'!$B114)*('Diário 4º PA'!$B$4:$B$2000&gt;=H$4)*('Diário 4º PA'!$B$4:$B$2000&lt;=EOMONTH(H$4,0))*('Diário 4º PA'!$F$4:$F$2000))</f>
        <v>0</v>
      </c>
      <c r="I114" s="129">
        <f>SUMPRODUCT(('Diário 1º PA'!$E$4:$E$2011='Analítico Cx.'!$B114)*('Diário 1º PA'!$B$4:$B$2011&gt;=I$4)*('Diário 1º PA'!$B$4:$B$2011&lt;=EOMONTH(I$4,0))*('Diário 1º PA'!$F$4:$F$2011))
+SUMPRODUCT(('Diário 2º PA'!$E$4:$E$1980='Analítico Cx.'!$B114)*('Diário 2º PA'!$B$4:$B$1980&gt;=I$4)*('Diário 2º PA'!$B$4:$B$1980&lt;=EOMONTH(I$4,0))*('Diário 2º PA'!$F$4:$F$1980))
+SUMPRODUCT(('Diário 3º PA'!$E$4:$E$2000='Analítico Cx.'!$B114)*('Diário 3º PA'!$B$4:$B$2000&gt;=I$4)*('Diário 3º PA'!$B$4:$B$2000&lt;=EOMONTH(I$4,0))*('Diário 3º PA'!$F$4:$F$2000))
+SUMPRODUCT(('Diário 4º PA'!$E$4:$E$2000='Analítico Cx.'!$B114)*('Diário 4º PA'!$B$4:$B$2000&gt;=I$4)*('Diário 4º PA'!$B$4:$B$2000&lt;=EOMONTH(I$4,0))*('Diário 4º PA'!$F$4:$F$2000))</f>
        <v>0</v>
      </c>
      <c r="J114" s="129">
        <f>SUMPRODUCT(('Diário 1º PA'!$E$4:$E$2011='Analítico Cx.'!$B114)*('Diário 1º PA'!$B$4:$B$2011&gt;=J$4)*('Diário 1º PA'!$B$4:$B$2011&lt;=EOMONTH(J$4,0))*('Diário 1º PA'!$F$4:$F$2011))
+SUMPRODUCT(('Diário 2º PA'!$E$4:$E$1980='Analítico Cx.'!$B114)*('Diário 2º PA'!$B$4:$B$1980&gt;=J$4)*('Diário 2º PA'!$B$4:$B$1980&lt;=EOMONTH(J$4,0))*('Diário 2º PA'!$F$4:$F$1980))
+SUMPRODUCT(('Diário 3º PA'!$E$4:$E$2000='Analítico Cx.'!$B114)*('Diário 3º PA'!$B$4:$B$2000&gt;=J$4)*('Diário 3º PA'!$B$4:$B$2000&lt;=EOMONTH(J$4,0))*('Diário 3º PA'!$F$4:$F$2000))
+SUMPRODUCT(('Diário 4º PA'!$E$4:$E$2000='Analítico Cx.'!$B114)*('Diário 4º PA'!$B$4:$B$2000&gt;=J$4)*('Diário 4º PA'!$B$4:$B$2000&lt;=EOMONTH(J$4,0))*('Diário 4º PA'!$F$4:$F$2000))</f>
        <v>0</v>
      </c>
      <c r="K114" s="129">
        <f>SUMPRODUCT(('Diário 1º PA'!$E$4:$E$2011='Analítico Cx.'!$B114)*('Diário 1º PA'!$B$4:$B$2011&gt;=K$4)*('Diário 1º PA'!$B$4:$B$2011&lt;=EOMONTH(K$4,0))*('Diário 1º PA'!$F$4:$F$2011))
+SUMPRODUCT(('Diário 2º PA'!$E$4:$E$1980='Analítico Cx.'!$B114)*('Diário 2º PA'!$B$4:$B$1980&gt;=K$4)*('Diário 2º PA'!$B$4:$B$1980&lt;=EOMONTH(K$4,0))*('Diário 2º PA'!$F$4:$F$1980))
+SUMPRODUCT(('Diário 3º PA'!$E$4:$E$2000='Analítico Cx.'!$B114)*('Diário 3º PA'!$B$4:$B$2000&gt;=K$4)*('Diário 3º PA'!$B$4:$B$2000&lt;=EOMONTH(K$4,0))*('Diário 3º PA'!$F$4:$F$2000))
+SUMPRODUCT(('Diário 4º PA'!$E$4:$E$2000='Analítico Cx.'!$B114)*('Diário 4º PA'!$B$4:$B$2000&gt;=K$4)*('Diário 4º PA'!$B$4:$B$2000&lt;=EOMONTH(K$4,0))*('Diário 4º PA'!$F$4:$F$2000))</f>
        <v>0</v>
      </c>
      <c r="L114" s="129">
        <f>SUMPRODUCT(('Diário 1º PA'!$E$4:$E$2011='Analítico Cx.'!$B114)*('Diário 1º PA'!$B$4:$B$2011&gt;=L$4)*('Diário 1º PA'!$B$4:$B$2011&lt;=EOMONTH(L$4,0))*('Diário 1º PA'!$F$4:$F$2011))
+SUMPRODUCT(('Diário 2º PA'!$E$4:$E$1980='Analítico Cx.'!$B114)*('Diário 2º PA'!$B$4:$B$1980&gt;=L$4)*('Diário 2º PA'!$B$4:$B$1980&lt;=EOMONTH(L$4,0))*('Diário 2º PA'!$F$4:$F$1980))
+SUMPRODUCT(('Diário 3º PA'!$E$4:$E$2000='Analítico Cx.'!$B114)*('Diário 3º PA'!$B$4:$B$2000&gt;=L$4)*('Diário 3º PA'!$B$4:$B$2000&lt;=EOMONTH(L$4,0))*('Diário 3º PA'!$F$4:$F$2000))
+SUMPRODUCT(('Diário 4º PA'!$E$4:$E$2000='Analítico Cx.'!$B114)*('Diário 4º PA'!$B$4:$B$2000&gt;=L$4)*('Diário 4º PA'!$B$4:$B$2000&lt;=EOMONTH(L$4,0))*('Diário 4º PA'!$F$4:$F$2000))</f>
        <v>0</v>
      </c>
      <c r="M114" s="129">
        <f>SUMPRODUCT(('Diário 1º PA'!$E$4:$E$2011='Analítico Cx.'!$B114)*('Diário 1º PA'!$B$4:$B$2011&gt;=M$4)*('Diário 1º PA'!$B$4:$B$2011&lt;=EOMONTH(M$4,0))*('Diário 1º PA'!$F$4:$F$2011))
+SUMPRODUCT(('Diário 2º PA'!$E$4:$E$1980='Analítico Cx.'!$B114)*('Diário 2º PA'!$B$4:$B$1980&gt;=M$4)*('Diário 2º PA'!$B$4:$B$1980&lt;=EOMONTH(M$4,0))*('Diário 2º PA'!$F$4:$F$1980))
+SUMPRODUCT(('Diário 3º PA'!$E$4:$E$2000='Analítico Cx.'!$B114)*('Diário 3º PA'!$B$4:$B$2000&gt;=M$4)*('Diário 3º PA'!$B$4:$B$2000&lt;=EOMONTH(M$4,0))*('Diário 3º PA'!$F$4:$F$2000))
+SUMPRODUCT(('Diário 4º PA'!$E$4:$E$2000='Analítico Cx.'!$B114)*('Diário 4º PA'!$B$4:$B$2000&gt;=M$4)*('Diário 4º PA'!$B$4:$B$2000&lt;=EOMONTH(M$4,0))*('Diário 4º PA'!$F$4:$F$2000))</f>
        <v>0</v>
      </c>
      <c r="N114" s="129">
        <f>SUMPRODUCT(('Diário 1º PA'!$E$4:$E$2011='Analítico Cx.'!$B114)*('Diário 1º PA'!$B$4:$B$2011&gt;=N$4)*('Diário 1º PA'!$B$4:$B$2011&lt;=EOMONTH(N$4,0))*('Diário 1º PA'!$F$4:$F$2011))
+SUMPRODUCT(('Diário 2º PA'!$E$4:$E$1980='Analítico Cx.'!$B114)*('Diário 2º PA'!$B$4:$B$1980&gt;=N$4)*('Diário 2º PA'!$B$4:$B$1980&lt;=EOMONTH(N$4,0))*('Diário 2º PA'!$F$4:$F$1980))
+SUMPRODUCT(('Diário 3º PA'!$E$4:$E$2000='Analítico Cx.'!$B114)*('Diário 3º PA'!$B$4:$B$2000&gt;=N$4)*('Diário 3º PA'!$B$4:$B$2000&lt;=EOMONTH(N$4,0))*('Diário 3º PA'!$F$4:$F$2000))
+SUMPRODUCT(('Diário 4º PA'!$E$4:$E$2000='Analítico Cx.'!$B114)*('Diário 4º PA'!$B$4:$B$2000&gt;=N$4)*('Diário 4º PA'!$B$4:$B$2000&lt;=EOMONTH(N$4,0))*('Diário 4º PA'!$F$4:$F$2000))</f>
        <v>0</v>
      </c>
      <c r="O114" s="179">
        <f t="shared" si="19"/>
        <v>0</v>
      </c>
      <c r="P114" s="180">
        <f t="shared" si="20"/>
        <v>0</v>
      </c>
      <c r="Q114" s="154"/>
      <c r="R114" s="154"/>
      <c r="S114" s="154"/>
      <c r="T114" s="154"/>
      <c r="U114" s="154"/>
      <c r="V114" s="154"/>
      <c r="W114" s="154"/>
      <c r="X114" s="154"/>
      <c r="Y114" s="154"/>
      <c r="Z114" s="154"/>
    </row>
    <row r="115" spans="1:26" ht="23.25" customHeight="1" x14ac:dyDescent="0.2">
      <c r="A115" s="199" t="s">
        <v>328</v>
      </c>
      <c r="B115" s="63" t="s">
        <v>329</v>
      </c>
      <c r="C115" s="129">
        <f>SUMPRODUCT(('Diário 1º PA'!$E$4:$E$2011='Analítico Cx.'!$B115)*('Diário 1º PA'!$B$4:$B$2011&gt;=C$4)*('Diário 1º PA'!$B$4:$B$2011&lt;=EOMONTH(C$4,0))*('Diário 1º PA'!$F$4:$F$2011))
+SUMPRODUCT(('Diário 2º PA'!$E$4:$E$1980='Analítico Cx.'!$B115)*('Diário 2º PA'!$B$4:$B$1980&gt;=C$4)*('Diário 2º PA'!$B$4:$B$1980&lt;=EOMONTH(C$4,0))*('Diário 2º PA'!$F$4:$F$1980))
+SUMPRODUCT(('Diário 3º PA'!$E$4:$E$2000='Analítico Cx.'!$B115)*('Diário 3º PA'!$B$4:$B$2000&gt;=C$4)*('Diário 3º PA'!$B$4:$B$2000&lt;=EOMONTH(C$4,0))*('Diário 3º PA'!$F$4:$F$2000))
+SUMPRODUCT(('Diário 4º PA'!$E$4:$E$2000='Analítico Cx.'!$B115)*('Diário 4º PA'!$B$4:$B$2000&gt;=C$4)*('Diário 4º PA'!$B$4:$B$2000&lt;=EOMONTH(C$4,0))*('Diário 4º PA'!$F$4:$F$2000))</f>
        <v>0</v>
      </c>
      <c r="D115" s="129">
        <f>SUMPRODUCT(('Diário 1º PA'!$E$4:$E$2011='Analítico Cx.'!$B115)*('Diário 1º PA'!$B$4:$B$2011&gt;=D$4)*('Diário 1º PA'!$B$4:$B$2011&lt;=EOMONTH(D$4,0))*('Diário 1º PA'!$F$4:$F$2011))
+SUMPRODUCT(('Diário 2º PA'!$E$4:$E$1980='Analítico Cx.'!$B115)*('Diário 2º PA'!$B$4:$B$1980&gt;=D$4)*('Diário 2º PA'!$B$4:$B$1980&lt;=EOMONTH(D$4,0))*('Diário 2º PA'!$F$4:$F$1980))
+SUMPRODUCT(('Diário 3º PA'!$E$4:$E$2000='Analítico Cx.'!$B115)*('Diário 3º PA'!$B$4:$B$2000&gt;=D$4)*('Diário 3º PA'!$B$4:$B$2000&lt;=EOMONTH(D$4,0))*('Diário 3º PA'!$F$4:$F$2000))
+SUMPRODUCT(('Diário 4º PA'!$E$4:$E$2000='Analítico Cx.'!$B115)*('Diário 4º PA'!$B$4:$B$2000&gt;=D$4)*('Diário 4º PA'!$B$4:$B$2000&lt;=EOMONTH(D$4,0))*('Diário 4º PA'!$F$4:$F$2000))</f>
        <v>0</v>
      </c>
      <c r="E115" s="129">
        <f>SUMPRODUCT(('Diário 1º PA'!$E$4:$E$2011='Analítico Cx.'!$B115)*('Diário 1º PA'!$B$4:$B$2011&gt;=E$4)*('Diário 1º PA'!$B$4:$B$2011&lt;=EOMONTH(E$4,0))*('Diário 1º PA'!$F$4:$F$2011))
+SUMPRODUCT(('Diário 2º PA'!$E$4:$E$1980='Analítico Cx.'!$B115)*('Diário 2º PA'!$B$4:$B$1980&gt;=E$4)*('Diário 2º PA'!$B$4:$B$1980&lt;=EOMONTH(E$4,0))*('Diário 2º PA'!$F$4:$F$1980))
+SUMPRODUCT(('Diário 3º PA'!$E$4:$E$2000='Analítico Cx.'!$B115)*('Diário 3º PA'!$B$4:$B$2000&gt;=E$4)*('Diário 3º PA'!$B$4:$B$2000&lt;=EOMONTH(E$4,0))*('Diário 3º PA'!$F$4:$F$2000))
+SUMPRODUCT(('Diário 4º PA'!$E$4:$E$2000='Analítico Cx.'!$B115)*('Diário 4º PA'!$B$4:$B$2000&gt;=E$4)*('Diário 4º PA'!$B$4:$B$2000&lt;=EOMONTH(E$4,0))*('Diário 4º PA'!$F$4:$F$2000))</f>
        <v>0</v>
      </c>
      <c r="F115" s="129">
        <f>SUMPRODUCT(('Diário 1º PA'!$E$4:$E$2011='Analítico Cx.'!$B115)*('Diário 1º PA'!$B$4:$B$2011&gt;=F$4)*('Diário 1º PA'!$B$4:$B$2011&lt;=EOMONTH(F$4,0))*('Diário 1º PA'!$F$4:$F$2011))
+SUMPRODUCT(('Diário 2º PA'!$E$4:$E$1980='Analítico Cx.'!$B115)*('Diário 2º PA'!$B$4:$B$1980&gt;=F$4)*('Diário 2º PA'!$B$4:$B$1980&lt;=EOMONTH(F$4,0))*('Diário 2º PA'!$F$4:$F$1980))
+SUMPRODUCT(('Diário 3º PA'!$E$4:$E$2000='Analítico Cx.'!$B115)*('Diário 3º PA'!$B$4:$B$2000&gt;=F$4)*('Diário 3º PA'!$B$4:$B$2000&lt;=EOMONTH(F$4,0))*('Diário 3º PA'!$F$4:$F$2000))
+SUMPRODUCT(('Diário 4º PA'!$E$4:$E$2000='Analítico Cx.'!$B115)*('Diário 4º PA'!$B$4:$B$2000&gt;=F$4)*('Diário 4º PA'!$B$4:$B$2000&lt;=EOMONTH(F$4,0))*('Diário 4º PA'!$F$4:$F$2000))</f>
        <v>0</v>
      </c>
      <c r="G115" s="129">
        <f>SUMPRODUCT(('Diário 1º PA'!$E$4:$E$2011='Analítico Cx.'!$B115)*('Diário 1º PA'!$B$4:$B$2011&gt;=G$4)*('Diário 1º PA'!$B$4:$B$2011&lt;=EOMONTH(G$4,0))*('Diário 1º PA'!$F$4:$F$2011))
+SUMPRODUCT(('Diário 2º PA'!$E$4:$E$1980='Analítico Cx.'!$B115)*('Diário 2º PA'!$B$4:$B$1980&gt;=G$4)*('Diário 2º PA'!$B$4:$B$1980&lt;=EOMONTH(G$4,0))*('Diário 2º PA'!$F$4:$F$1980))
+SUMPRODUCT(('Diário 3º PA'!$E$4:$E$2000='Analítico Cx.'!$B115)*('Diário 3º PA'!$B$4:$B$2000&gt;=G$4)*('Diário 3º PA'!$B$4:$B$2000&lt;=EOMONTH(G$4,0))*('Diário 3º PA'!$F$4:$F$2000))
+SUMPRODUCT(('Diário 4º PA'!$E$4:$E$2000='Analítico Cx.'!$B115)*('Diário 4º PA'!$B$4:$B$2000&gt;=G$4)*('Diário 4º PA'!$B$4:$B$2000&lt;=EOMONTH(G$4,0))*('Diário 4º PA'!$F$4:$F$2000))</f>
        <v>0</v>
      </c>
      <c r="H115" s="129">
        <f>SUMPRODUCT(('Diário 1º PA'!$E$4:$E$2011='Analítico Cx.'!$B115)*('Diário 1º PA'!$B$4:$B$2011&gt;=H$4)*('Diário 1º PA'!$B$4:$B$2011&lt;=EOMONTH(H$4,0))*('Diário 1º PA'!$F$4:$F$2011))
+SUMPRODUCT(('Diário 2º PA'!$E$4:$E$1980='Analítico Cx.'!$B115)*('Diário 2º PA'!$B$4:$B$1980&gt;=H$4)*('Diário 2º PA'!$B$4:$B$1980&lt;=EOMONTH(H$4,0))*('Diário 2º PA'!$F$4:$F$1980))
+SUMPRODUCT(('Diário 3º PA'!$E$4:$E$2000='Analítico Cx.'!$B115)*('Diário 3º PA'!$B$4:$B$2000&gt;=H$4)*('Diário 3º PA'!$B$4:$B$2000&lt;=EOMONTH(H$4,0))*('Diário 3º PA'!$F$4:$F$2000))
+SUMPRODUCT(('Diário 4º PA'!$E$4:$E$2000='Analítico Cx.'!$B115)*('Diário 4º PA'!$B$4:$B$2000&gt;=H$4)*('Diário 4º PA'!$B$4:$B$2000&lt;=EOMONTH(H$4,0))*('Diário 4º PA'!$F$4:$F$2000))</f>
        <v>0</v>
      </c>
      <c r="I115" s="129">
        <f>SUMPRODUCT(('Diário 1º PA'!$E$4:$E$2011='Analítico Cx.'!$B115)*('Diário 1º PA'!$B$4:$B$2011&gt;=I$4)*('Diário 1º PA'!$B$4:$B$2011&lt;=EOMONTH(I$4,0))*('Diário 1º PA'!$F$4:$F$2011))
+SUMPRODUCT(('Diário 2º PA'!$E$4:$E$1980='Analítico Cx.'!$B115)*('Diário 2º PA'!$B$4:$B$1980&gt;=I$4)*('Diário 2º PA'!$B$4:$B$1980&lt;=EOMONTH(I$4,0))*('Diário 2º PA'!$F$4:$F$1980))
+SUMPRODUCT(('Diário 3º PA'!$E$4:$E$2000='Analítico Cx.'!$B115)*('Diário 3º PA'!$B$4:$B$2000&gt;=I$4)*('Diário 3º PA'!$B$4:$B$2000&lt;=EOMONTH(I$4,0))*('Diário 3º PA'!$F$4:$F$2000))
+SUMPRODUCT(('Diário 4º PA'!$E$4:$E$2000='Analítico Cx.'!$B115)*('Diário 4º PA'!$B$4:$B$2000&gt;=I$4)*('Diário 4º PA'!$B$4:$B$2000&lt;=EOMONTH(I$4,0))*('Diário 4º PA'!$F$4:$F$2000))</f>
        <v>0</v>
      </c>
      <c r="J115" s="129">
        <f>SUMPRODUCT(('Diário 1º PA'!$E$4:$E$2011='Analítico Cx.'!$B115)*('Diário 1º PA'!$B$4:$B$2011&gt;=J$4)*('Diário 1º PA'!$B$4:$B$2011&lt;=EOMONTH(J$4,0))*('Diário 1º PA'!$F$4:$F$2011))
+SUMPRODUCT(('Diário 2º PA'!$E$4:$E$1980='Analítico Cx.'!$B115)*('Diário 2º PA'!$B$4:$B$1980&gt;=J$4)*('Diário 2º PA'!$B$4:$B$1980&lt;=EOMONTH(J$4,0))*('Diário 2º PA'!$F$4:$F$1980))
+SUMPRODUCT(('Diário 3º PA'!$E$4:$E$2000='Analítico Cx.'!$B115)*('Diário 3º PA'!$B$4:$B$2000&gt;=J$4)*('Diário 3º PA'!$B$4:$B$2000&lt;=EOMONTH(J$4,0))*('Diário 3º PA'!$F$4:$F$2000))
+SUMPRODUCT(('Diário 4º PA'!$E$4:$E$2000='Analítico Cx.'!$B115)*('Diário 4º PA'!$B$4:$B$2000&gt;=J$4)*('Diário 4º PA'!$B$4:$B$2000&lt;=EOMONTH(J$4,0))*('Diário 4º PA'!$F$4:$F$2000))</f>
        <v>0</v>
      </c>
      <c r="K115" s="129">
        <f>SUMPRODUCT(('Diário 1º PA'!$E$4:$E$2011='Analítico Cx.'!$B115)*('Diário 1º PA'!$B$4:$B$2011&gt;=K$4)*('Diário 1º PA'!$B$4:$B$2011&lt;=EOMONTH(K$4,0))*('Diário 1º PA'!$F$4:$F$2011))
+SUMPRODUCT(('Diário 2º PA'!$E$4:$E$1980='Analítico Cx.'!$B115)*('Diário 2º PA'!$B$4:$B$1980&gt;=K$4)*('Diário 2º PA'!$B$4:$B$1980&lt;=EOMONTH(K$4,0))*('Diário 2º PA'!$F$4:$F$1980))
+SUMPRODUCT(('Diário 3º PA'!$E$4:$E$2000='Analítico Cx.'!$B115)*('Diário 3º PA'!$B$4:$B$2000&gt;=K$4)*('Diário 3º PA'!$B$4:$B$2000&lt;=EOMONTH(K$4,0))*('Diário 3º PA'!$F$4:$F$2000))
+SUMPRODUCT(('Diário 4º PA'!$E$4:$E$2000='Analítico Cx.'!$B115)*('Diário 4º PA'!$B$4:$B$2000&gt;=K$4)*('Diário 4º PA'!$B$4:$B$2000&lt;=EOMONTH(K$4,0))*('Diário 4º PA'!$F$4:$F$2000))</f>
        <v>0</v>
      </c>
      <c r="L115" s="129">
        <f>SUMPRODUCT(('Diário 1º PA'!$E$4:$E$2011='Analítico Cx.'!$B115)*('Diário 1º PA'!$B$4:$B$2011&gt;=L$4)*('Diário 1º PA'!$B$4:$B$2011&lt;=EOMONTH(L$4,0))*('Diário 1º PA'!$F$4:$F$2011))
+SUMPRODUCT(('Diário 2º PA'!$E$4:$E$1980='Analítico Cx.'!$B115)*('Diário 2º PA'!$B$4:$B$1980&gt;=L$4)*('Diário 2º PA'!$B$4:$B$1980&lt;=EOMONTH(L$4,0))*('Diário 2º PA'!$F$4:$F$1980))
+SUMPRODUCT(('Diário 3º PA'!$E$4:$E$2000='Analítico Cx.'!$B115)*('Diário 3º PA'!$B$4:$B$2000&gt;=L$4)*('Diário 3º PA'!$B$4:$B$2000&lt;=EOMONTH(L$4,0))*('Diário 3º PA'!$F$4:$F$2000))
+SUMPRODUCT(('Diário 4º PA'!$E$4:$E$2000='Analítico Cx.'!$B115)*('Diário 4º PA'!$B$4:$B$2000&gt;=L$4)*('Diário 4º PA'!$B$4:$B$2000&lt;=EOMONTH(L$4,0))*('Diário 4º PA'!$F$4:$F$2000))</f>
        <v>0</v>
      </c>
      <c r="M115" s="129">
        <f>SUMPRODUCT(('Diário 1º PA'!$E$4:$E$2011='Analítico Cx.'!$B115)*('Diário 1º PA'!$B$4:$B$2011&gt;=M$4)*('Diário 1º PA'!$B$4:$B$2011&lt;=EOMONTH(M$4,0))*('Diário 1º PA'!$F$4:$F$2011))
+SUMPRODUCT(('Diário 2º PA'!$E$4:$E$1980='Analítico Cx.'!$B115)*('Diário 2º PA'!$B$4:$B$1980&gt;=M$4)*('Diário 2º PA'!$B$4:$B$1980&lt;=EOMONTH(M$4,0))*('Diário 2º PA'!$F$4:$F$1980))
+SUMPRODUCT(('Diário 3º PA'!$E$4:$E$2000='Analítico Cx.'!$B115)*('Diário 3º PA'!$B$4:$B$2000&gt;=M$4)*('Diário 3º PA'!$B$4:$B$2000&lt;=EOMONTH(M$4,0))*('Diário 3º PA'!$F$4:$F$2000))
+SUMPRODUCT(('Diário 4º PA'!$E$4:$E$2000='Analítico Cx.'!$B115)*('Diário 4º PA'!$B$4:$B$2000&gt;=M$4)*('Diário 4º PA'!$B$4:$B$2000&lt;=EOMONTH(M$4,0))*('Diário 4º PA'!$F$4:$F$2000))</f>
        <v>0</v>
      </c>
      <c r="N115" s="129">
        <f>SUMPRODUCT(('Diário 1º PA'!$E$4:$E$2011='Analítico Cx.'!$B115)*('Diário 1º PA'!$B$4:$B$2011&gt;=N$4)*('Diário 1º PA'!$B$4:$B$2011&lt;=EOMONTH(N$4,0))*('Diário 1º PA'!$F$4:$F$2011))
+SUMPRODUCT(('Diário 2º PA'!$E$4:$E$1980='Analítico Cx.'!$B115)*('Diário 2º PA'!$B$4:$B$1980&gt;=N$4)*('Diário 2º PA'!$B$4:$B$1980&lt;=EOMONTH(N$4,0))*('Diário 2º PA'!$F$4:$F$1980))
+SUMPRODUCT(('Diário 3º PA'!$E$4:$E$2000='Analítico Cx.'!$B115)*('Diário 3º PA'!$B$4:$B$2000&gt;=N$4)*('Diário 3º PA'!$B$4:$B$2000&lt;=EOMONTH(N$4,0))*('Diário 3º PA'!$F$4:$F$2000))
+SUMPRODUCT(('Diário 4º PA'!$E$4:$E$2000='Analítico Cx.'!$B115)*('Diário 4º PA'!$B$4:$B$2000&gt;=N$4)*('Diário 4º PA'!$B$4:$B$2000&lt;=EOMONTH(N$4,0))*('Diário 4º PA'!$F$4:$F$2000))</f>
        <v>0</v>
      </c>
      <c r="O115" s="179">
        <f t="shared" si="19"/>
        <v>0</v>
      </c>
      <c r="P115" s="180">
        <f t="shared" si="20"/>
        <v>0</v>
      </c>
      <c r="Q115" s="154"/>
      <c r="R115" s="154"/>
      <c r="S115" s="154"/>
      <c r="T115" s="154"/>
      <c r="U115" s="154"/>
      <c r="V115" s="154"/>
      <c r="W115" s="154"/>
      <c r="X115" s="154"/>
      <c r="Y115" s="154"/>
      <c r="Z115" s="154"/>
    </row>
    <row r="116" spans="1:26" ht="23.25" customHeight="1" x14ac:dyDescent="0.2">
      <c r="A116" s="199" t="s">
        <v>330</v>
      </c>
      <c r="B116" s="63" t="s">
        <v>331</v>
      </c>
      <c r="C116" s="129">
        <f>SUMPRODUCT(('Diário 1º PA'!$E$4:$E$2011='Analítico Cx.'!$B116)*('Diário 1º PA'!$B$4:$B$2011&gt;=C$4)*('Diário 1º PA'!$B$4:$B$2011&lt;=EOMONTH(C$4,0))*('Diário 1º PA'!$F$4:$F$2011))
+SUMPRODUCT(('Diário 2º PA'!$E$4:$E$1980='Analítico Cx.'!$B116)*('Diário 2º PA'!$B$4:$B$1980&gt;=C$4)*('Diário 2º PA'!$B$4:$B$1980&lt;=EOMONTH(C$4,0))*('Diário 2º PA'!$F$4:$F$1980))
+SUMPRODUCT(('Diário 3º PA'!$E$4:$E$2000='Analítico Cx.'!$B116)*('Diário 3º PA'!$B$4:$B$2000&gt;=C$4)*('Diário 3º PA'!$B$4:$B$2000&lt;=EOMONTH(C$4,0))*('Diário 3º PA'!$F$4:$F$2000))
+SUMPRODUCT(('Diário 4º PA'!$E$4:$E$2000='Analítico Cx.'!$B116)*('Diário 4º PA'!$B$4:$B$2000&gt;=C$4)*('Diário 4º PA'!$B$4:$B$2000&lt;=EOMONTH(C$4,0))*('Diário 4º PA'!$F$4:$F$2000))</f>
        <v>0</v>
      </c>
      <c r="D116" s="129">
        <f>SUMPRODUCT(('Diário 1º PA'!$E$4:$E$2011='Analítico Cx.'!$B116)*('Diário 1º PA'!$B$4:$B$2011&gt;=D$4)*('Diário 1º PA'!$B$4:$B$2011&lt;=EOMONTH(D$4,0))*('Diário 1º PA'!$F$4:$F$2011))
+SUMPRODUCT(('Diário 2º PA'!$E$4:$E$1980='Analítico Cx.'!$B116)*('Diário 2º PA'!$B$4:$B$1980&gt;=D$4)*('Diário 2º PA'!$B$4:$B$1980&lt;=EOMONTH(D$4,0))*('Diário 2º PA'!$F$4:$F$1980))
+SUMPRODUCT(('Diário 3º PA'!$E$4:$E$2000='Analítico Cx.'!$B116)*('Diário 3º PA'!$B$4:$B$2000&gt;=D$4)*('Diário 3º PA'!$B$4:$B$2000&lt;=EOMONTH(D$4,0))*('Diário 3º PA'!$F$4:$F$2000))
+SUMPRODUCT(('Diário 4º PA'!$E$4:$E$2000='Analítico Cx.'!$B116)*('Diário 4º PA'!$B$4:$B$2000&gt;=D$4)*('Diário 4º PA'!$B$4:$B$2000&lt;=EOMONTH(D$4,0))*('Diário 4º PA'!$F$4:$F$2000))</f>
        <v>0</v>
      </c>
      <c r="E116" s="129">
        <f>SUMPRODUCT(('Diário 1º PA'!$E$4:$E$2011='Analítico Cx.'!$B116)*('Diário 1º PA'!$B$4:$B$2011&gt;=E$4)*('Diário 1º PA'!$B$4:$B$2011&lt;=EOMONTH(E$4,0))*('Diário 1º PA'!$F$4:$F$2011))
+SUMPRODUCT(('Diário 2º PA'!$E$4:$E$1980='Analítico Cx.'!$B116)*('Diário 2º PA'!$B$4:$B$1980&gt;=E$4)*('Diário 2º PA'!$B$4:$B$1980&lt;=EOMONTH(E$4,0))*('Diário 2º PA'!$F$4:$F$1980))
+SUMPRODUCT(('Diário 3º PA'!$E$4:$E$2000='Analítico Cx.'!$B116)*('Diário 3º PA'!$B$4:$B$2000&gt;=E$4)*('Diário 3º PA'!$B$4:$B$2000&lt;=EOMONTH(E$4,0))*('Diário 3º PA'!$F$4:$F$2000))
+SUMPRODUCT(('Diário 4º PA'!$E$4:$E$2000='Analítico Cx.'!$B116)*('Diário 4º PA'!$B$4:$B$2000&gt;=E$4)*('Diário 4º PA'!$B$4:$B$2000&lt;=EOMONTH(E$4,0))*('Diário 4º PA'!$F$4:$F$2000))</f>
        <v>0</v>
      </c>
      <c r="F116" s="129">
        <f>SUMPRODUCT(('Diário 1º PA'!$E$4:$E$2011='Analítico Cx.'!$B116)*('Diário 1º PA'!$B$4:$B$2011&gt;=F$4)*('Diário 1º PA'!$B$4:$B$2011&lt;=EOMONTH(F$4,0))*('Diário 1º PA'!$F$4:$F$2011))
+SUMPRODUCT(('Diário 2º PA'!$E$4:$E$1980='Analítico Cx.'!$B116)*('Diário 2º PA'!$B$4:$B$1980&gt;=F$4)*('Diário 2º PA'!$B$4:$B$1980&lt;=EOMONTH(F$4,0))*('Diário 2º PA'!$F$4:$F$1980))
+SUMPRODUCT(('Diário 3º PA'!$E$4:$E$2000='Analítico Cx.'!$B116)*('Diário 3º PA'!$B$4:$B$2000&gt;=F$4)*('Diário 3º PA'!$B$4:$B$2000&lt;=EOMONTH(F$4,0))*('Diário 3º PA'!$F$4:$F$2000))
+SUMPRODUCT(('Diário 4º PA'!$E$4:$E$2000='Analítico Cx.'!$B116)*('Diário 4º PA'!$B$4:$B$2000&gt;=F$4)*('Diário 4º PA'!$B$4:$B$2000&lt;=EOMONTH(F$4,0))*('Diário 4º PA'!$F$4:$F$2000))</f>
        <v>0</v>
      </c>
      <c r="G116" s="129">
        <f>SUMPRODUCT(('Diário 1º PA'!$E$4:$E$2011='Analítico Cx.'!$B116)*('Diário 1º PA'!$B$4:$B$2011&gt;=G$4)*('Diário 1º PA'!$B$4:$B$2011&lt;=EOMONTH(G$4,0))*('Diário 1º PA'!$F$4:$F$2011))
+SUMPRODUCT(('Diário 2º PA'!$E$4:$E$1980='Analítico Cx.'!$B116)*('Diário 2º PA'!$B$4:$B$1980&gt;=G$4)*('Diário 2º PA'!$B$4:$B$1980&lt;=EOMONTH(G$4,0))*('Diário 2º PA'!$F$4:$F$1980))
+SUMPRODUCT(('Diário 3º PA'!$E$4:$E$2000='Analítico Cx.'!$B116)*('Diário 3º PA'!$B$4:$B$2000&gt;=G$4)*('Diário 3º PA'!$B$4:$B$2000&lt;=EOMONTH(G$4,0))*('Diário 3º PA'!$F$4:$F$2000))
+SUMPRODUCT(('Diário 4º PA'!$E$4:$E$2000='Analítico Cx.'!$B116)*('Diário 4º PA'!$B$4:$B$2000&gt;=G$4)*('Diário 4º PA'!$B$4:$B$2000&lt;=EOMONTH(G$4,0))*('Diário 4º PA'!$F$4:$F$2000))</f>
        <v>0</v>
      </c>
      <c r="H116" s="129">
        <f>SUMPRODUCT(('Diário 1º PA'!$E$4:$E$2011='Analítico Cx.'!$B116)*('Diário 1º PA'!$B$4:$B$2011&gt;=H$4)*('Diário 1º PA'!$B$4:$B$2011&lt;=EOMONTH(H$4,0))*('Diário 1º PA'!$F$4:$F$2011))
+SUMPRODUCT(('Diário 2º PA'!$E$4:$E$1980='Analítico Cx.'!$B116)*('Diário 2º PA'!$B$4:$B$1980&gt;=H$4)*('Diário 2º PA'!$B$4:$B$1980&lt;=EOMONTH(H$4,0))*('Diário 2º PA'!$F$4:$F$1980))
+SUMPRODUCT(('Diário 3º PA'!$E$4:$E$2000='Analítico Cx.'!$B116)*('Diário 3º PA'!$B$4:$B$2000&gt;=H$4)*('Diário 3º PA'!$B$4:$B$2000&lt;=EOMONTH(H$4,0))*('Diário 3º PA'!$F$4:$F$2000))
+SUMPRODUCT(('Diário 4º PA'!$E$4:$E$2000='Analítico Cx.'!$B116)*('Diário 4º PA'!$B$4:$B$2000&gt;=H$4)*('Diário 4º PA'!$B$4:$B$2000&lt;=EOMONTH(H$4,0))*('Diário 4º PA'!$F$4:$F$2000))</f>
        <v>0</v>
      </c>
      <c r="I116" s="129">
        <f>SUMPRODUCT(('Diário 1º PA'!$E$4:$E$2011='Analítico Cx.'!$B116)*('Diário 1º PA'!$B$4:$B$2011&gt;=I$4)*('Diário 1º PA'!$B$4:$B$2011&lt;=EOMONTH(I$4,0))*('Diário 1º PA'!$F$4:$F$2011))
+SUMPRODUCT(('Diário 2º PA'!$E$4:$E$1980='Analítico Cx.'!$B116)*('Diário 2º PA'!$B$4:$B$1980&gt;=I$4)*('Diário 2º PA'!$B$4:$B$1980&lt;=EOMONTH(I$4,0))*('Diário 2º PA'!$F$4:$F$1980))
+SUMPRODUCT(('Diário 3º PA'!$E$4:$E$2000='Analítico Cx.'!$B116)*('Diário 3º PA'!$B$4:$B$2000&gt;=I$4)*('Diário 3º PA'!$B$4:$B$2000&lt;=EOMONTH(I$4,0))*('Diário 3º PA'!$F$4:$F$2000))
+SUMPRODUCT(('Diário 4º PA'!$E$4:$E$2000='Analítico Cx.'!$B116)*('Diário 4º PA'!$B$4:$B$2000&gt;=I$4)*('Diário 4º PA'!$B$4:$B$2000&lt;=EOMONTH(I$4,0))*('Diário 4º PA'!$F$4:$F$2000))</f>
        <v>0</v>
      </c>
      <c r="J116" s="129">
        <f>SUMPRODUCT(('Diário 1º PA'!$E$4:$E$2011='Analítico Cx.'!$B116)*('Diário 1º PA'!$B$4:$B$2011&gt;=J$4)*('Diário 1º PA'!$B$4:$B$2011&lt;=EOMONTH(J$4,0))*('Diário 1º PA'!$F$4:$F$2011))
+SUMPRODUCT(('Diário 2º PA'!$E$4:$E$1980='Analítico Cx.'!$B116)*('Diário 2º PA'!$B$4:$B$1980&gt;=J$4)*('Diário 2º PA'!$B$4:$B$1980&lt;=EOMONTH(J$4,0))*('Diário 2º PA'!$F$4:$F$1980))
+SUMPRODUCT(('Diário 3º PA'!$E$4:$E$2000='Analítico Cx.'!$B116)*('Diário 3º PA'!$B$4:$B$2000&gt;=J$4)*('Diário 3º PA'!$B$4:$B$2000&lt;=EOMONTH(J$4,0))*('Diário 3º PA'!$F$4:$F$2000))
+SUMPRODUCT(('Diário 4º PA'!$E$4:$E$2000='Analítico Cx.'!$B116)*('Diário 4º PA'!$B$4:$B$2000&gt;=J$4)*('Diário 4º PA'!$B$4:$B$2000&lt;=EOMONTH(J$4,0))*('Diário 4º PA'!$F$4:$F$2000))</f>
        <v>0</v>
      </c>
      <c r="K116" s="129">
        <f>SUMPRODUCT(('Diário 1º PA'!$E$4:$E$2011='Analítico Cx.'!$B116)*('Diário 1º PA'!$B$4:$B$2011&gt;=K$4)*('Diário 1º PA'!$B$4:$B$2011&lt;=EOMONTH(K$4,0))*('Diário 1º PA'!$F$4:$F$2011))
+SUMPRODUCT(('Diário 2º PA'!$E$4:$E$1980='Analítico Cx.'!$B116)*('Diário 2º PA'!$B$4:$B$1980&gt;=K$4)*('Diário 2º PA'!$B$4:$B$1980&lt;=EOMONTH(K$4,0))*('Diário 2º PA'!$F$4:$F$1980))
+SUMPRODUCT(('Diário 3º PA'!$E$4:$E$2000='Analítico Cx.'!$B116)*('Diário 3º PA'!$B$4:$B$2000&gt;=K$4)*('Diário 3º PA'!$B$4:$B$2000&lt;=EOMONTH(K$4,0))*('Diário 3º PA'!$F$4:$F$2000))
+SUMPRODUCT(('Diário 4º PA'!$E$4:$E$2000='Analítico Cx.'!$B116)*('Diário 4º PA'!$B$4:$B$2000&gt;=K$4)*('Diário 4º PA'!$B$4:$B$2000&lt;=EOMONTH(K$4,0))*('Diário 4º PA'!$F$4:$F$2000))</f>
        <v>0</v>
      </c>
      <c r="L116" s="129">
        <f>SUMPRODUCT(('Diário 1º PA'!$E$4:$E$2011='Analítico Cx.'!$B116)*('Diário 1º PA'!$B$4:$B$2011&gt;=L$4)*('Diário 1º PA'!$B$4:$B$2011&lt;=EOMONTH(L$4,0))*('Diário 1º PA'!$F$4:$F$2011))
+SUMPRODUCT(('Diário 2º PA'!$E$4:$E$1980='Analítico Cx.'!$B116)*('Diário 2º PA'!$B$4:$B$1980&gt;=L$4)*('Diário 2º PA'!$B$4:$B$1980&lt;=EOMONTH(L$4,0))*('Diário 2º PA'!$F$4:$F$1980))
+SUMPRODUCT(('Diário 3º PA'!$E$4:$E$2000='Analítico Cx.'!$B116)*('Diário 3º PA'!$B$4:$B$2000&gt;=L$4)*('Diário 3º PA'!$B$4:$B$2000&lt;=EOMONTH(L$4,0))*('Diário 3º PA'!$F$4:$F$2000))
+SUMPRODUCT(('Diário 4º PA'!$E$4:$E$2000='Analítico Cx.'!$B116)*('Diário 4º PA'!$B$4:$B$2000&gt;=L$4)*('Diário 4º PA'!$B$4:$B$2000&lt;=EOMONTH(L$4,0))*('Diário 4º PA'!$F$4:$F$2000))</f>
        <v>0</v>
      </c>
      <c r="M116" s="129">
        <f>SUMPRODUCT(('Diário 1º PA'!$E$4:$E$2011='Analítico Cx.'!$B116)*('Diário 1º PA'!$B$4:$B$2011&gt;=M$4)*('Diário 1º PA'!$B$4:$B$2011&lt;=EOMONTH(M$4,0))*('Diário 1º PA'!$F$4:$F$2011))
+SUMPRODUCT(('Diário 2º PA'!$E$4:$E$1980='Analítico Cx.'!$B116)*('Diário 2º PA'!$B$4:$B$1980&gt;=M$4)*('Diário 2º PA'!$B$4:$B$1980&lt;=EOMONTH(M$4,0))*('Diário 2º PA'!$F$4:$F$1980))
+SUMPRODUCT(('Diário 3º PA'!$E$4:$E$2000='Analítico Cx.'!$B116)*('Diário 3º PA'!$B$4:$B$2000&gt;=M$4)*('Diário 3º PA'!$B$4:$B$2000&lt;=EOMONTH(M$4,0))*('Diário 3º PA'!$F$4:$F$2000))
+SUMPRODUCT(('Diário 4º PA'!$E$4:$E$2000='Analítico Cx.'!$B116)*('Diário 4º PA'!$B$4:$B$2000&gt;=M$4)*('Diário 4º PA'!$B$4:$B$2000&lt;=EOMONTH(M$4,0))*('Diário 4º PA'!$F$4:$F$2000))</f>
        <v>0</v>
      </c>
      <c r="N116" s="129">
        <f>SUMPRODUCT(('Diário 1º PA'!$E$4:$E$2011='Analítico Cx.'!$B116)*('Diário 1º PA'!$B$4:$B$2011&gt;=N$4)*('Diário 1º PA'!$B$4:$B$2011&lt;=EOMONTH(N$4,0))*('Diário 1º PA'!$F$4:$F$2011))
+SUMPRODUCT(('Diário 2º PA'!$E$4:$E$1980='Analítico Cx.'!$B116)*('Diário 2º PA'!$B$4:$B$1980&gt;=N$4)*('Diário 2º PA'!$B$4:$B$1980&lt;=EOMONTH(N$4,0))*('Diário 2º PA'!$F$4:$F$1980))
+SUMPRODUCT(('Diário 3º PA'!$E$4:$E$2000='Analítico Cx.'!$B116)*('Diário 3º PA'!$B$4:$B$2000&gt;=N$4)*('Diário 3º PA'!$B$4:$B$2000&lt;=EOMONTH(N$4,0))*('Diário 3º PA'!$F$4:$F$2000))
+SUMPRODUCT(('Diário 4º PA'!$E$4:$E$2000='Analítico Cx.'!$B116)*('Diário 4º PA'!$B$4:$B$2000&gt;=N$4)*('Diário 4º PA'!$B$4:$B$2000&lt;=EOMONTH(N$4,0))*('Diário 4º PA'!$F$4:$F$2000))</f>
        <v>0</v>
      </c>
      <c r="O116" s="179">
        <f t="shared" si="19"/>
        <v>0</v>
      </c>
      <c r="P116" s="180">
        <f t="shared" si="20"/>
        <v>0</v>
      </c>
      <c r="Q116" s="154"/>
      <c r="R116" s="154"/>
      <c r="S116" s="154"/>
      <c r="T116" s="154"/>
      <c r="U116" s="154"/>
      <c r="V116" s="154"/>
      <c r="W116" s="154"/>
      <c r="X116" s="154"/>
      <c r="Y116" s="154"/>
      <c r="Z116" s="154"/>
    </row>
    <row r="117" spans="1:26" ht="23.25" customHeight="1" x14ac:dyDescent="0.2">
      <c r="A117" s="199" t="s">
        <v>332</v>
      </c>
      <c r="B117" s="63" t="s">
        <v>333</v>
      </c>
      <c r="C117" s="129">
        <f>SUMPRODUCT(('Diário 1º PA'!$E$4:$E$2011='Analítico Cx.'!$B117)*('Diário 1º PA'!$B$4:$B$2011&gt;=C$4)*('Diário 1º PA'!$B$4:$B$2011&lt;=EOMONTH(C$4,0))*('Diário 1º PA'!$F$4:$F$2011))
+SUMPRODUCT(('Diário 2º PA'!$E$4:$E$1980='Analítico Cx.'!$B117)*('Diário 2º PA'!$B$4:$B$1980&gt;=C$4)*('Diário 2º PA'!$B$4:$B$1980&lt;=EOMONTH(C$4,0))*('Diário 2º PA'!$F$4:$F$1980))
+SUMPRODUCT(('Diário 3º PA'!$E$4:$E$2000='Analítico Cx.'!$B117)*('Diário 3º PA'!$B$4:$B$2000&gt;=C$4)*('Diário 3º PA'!$B$4:$B$2000&lt;=EOMONTH(C$4,0))*('Diário 3º PA'!$F$4:$F$2000))
+SUMPRODUCT(('Diário 4º PA'!$E$4:$E$2000='Analítico Cx.'!$B117)*('Diário 4º PA'!$B$4:$B$2000&gt;=C$4)*('Diário 4º PA'!$B$4:$B$2000&lt;=EOMONTH(C$4,0))*('Diário 4º PA'!$F$4:$F$2000))</f>
        <v>0</v>
      </c>
      <c r="D117" s="129">
        <f>SUMPRODUCT(('Diário 1º PA'!$E$4:$E$2011='Analítico Cx.'!$B117)*('Diário 1º PA'!$B$4:$B$2011&gt;=D$4)*('Diário 1º PA'!$B$4:$B$2011&lt;=EOMONTH(D$4,0))*('Diário 1º PA'!$F$4:$F$2011))
+SUMPRODUCT(('Diário 2º PA'!$E$4:$E$1980='Analítico Cx.'!$B117)*('Diário 2º PA'!$B$4:$B$1980&gt;=D$4)*('Diário 2º PA'!$B$4:$B$1980&lt;=EOMONTH(D$4,0))*('Diário 2º PA'!$F$4:$F$1980))
+SUMPRODUCT(('Diário 3º PA'!$E$4:$E$2000='Analítico Cx.'!$B117)*('Diário 3º PA'!$B$4:$B$2000&gt;=D$4)*('Diário 3º PA'!$B$4:$B$2000&lt;=EOMONTH(D$4,0))*('Diário 3º PA'!$F$4:$F$2000))
+SUMPRODUCT(('Diário 4º PA'!$E$4:$E$2000='Analítico Cx.'!$B117)*('Diário 4º PA'!$B$4:$B$2000&gt;=D$4)*('Diário 4º PA'!$B$4:$B$2000&lt;=EOMONTH(D$4,0))*('Diário 4º PA'!$F$4:$F$2000))</f>
        <v>0</v>
      </c>
      <c r="E117" s="129">
        <f>SUMPRODUCT(('Diário 1º PA'!$E$4:$E$2011='Analítico Cx.'!$B117)*('Diário 1º PA'!$B$4:$B$2011&gt;=E$4)*('Diário 1º PA'!$B$4:$B$2011&lt;=EOMONTH(E$4,0))*('Diário 1º PA'!$F$4:$F$2011))
+SUMPRODUCT(('Diário 2º PA'!$E$4:$E$1980='Analítico Cx.'!$B117)*('Diário 2º PA'!$B$4:$B$1980&gt;=E$4)*('Diário 2º PA'!$B$4:$B$1980&lt;=EOMONTH(E$4,0))*('Diário 2º PA'!$F$4:$F$1980))
+SUMPRODUCT(('Diário 3º PA'!$E$4:$E$2000='Analítico Cx.'!$B117)*('Diário 3º PA'!$B$4:$B$2000&gt;=E$4)*('Diário 3º PA'!$B$4:$B$2000&lt;=EOMONTH(E$4,0))*('Diário 3º PA'!$F$4:$F$2000))
+SUMPRODUCT(('Diário 4º PA'!$E$4:$E$2000='Analítico Cx.'!$B117)*('Diário 4º PA'!$B$4:$B$2000&gt;=E$4)*('Diário 4º PA'!$B$4:$B$2000&lt;=EOMONTH(E$4,0))*('Diário 4º PA'!$F$4:$F$2000))</f>
        <v>0</v>
      </c>
      <c r="F117" s="129">
        <f>SUMPRODUCT(('Diário 1º PA'!$E$4:$E$2011='Analítico Cx.'!$B117)*('Diário 1º PA'!$B$4:$B$2011&gt;=F$4)*('Diário 1º PA'!$B$4:$B$2011&lt;=EOMONTH(F$4,0))*('Diário 1º PA'!$F$4:$F$2011))
+SUMPRODUCT(('Diário 2º PA'!$E$4:$E$1980='Analítico Cx.'!$B117)*('Diário 2º PA'!$B$4:$B$1980&gt;=F$4)*('Diário 2º PA'!$B$4:$B$1980&lt;=EOMONTH(F$4,0))*('Diário 2º PA'!$F$4:$F$1980))
+SUMPRODUCT(('Diário 3º PA'!$E$4:$E$2000='Analítico Cx.'!$B117)*('Diário 3º PA'!$B$4:$B$2000&gt;=F$4)*('Diário 3º PA'!$B$4:$B$2000&lt;=EOMONTH(F$4,0))*('Diário 3º PA'!$F$4:$F$2000))
+SUMPRODUCT(('Diário 4º PA'!$E$4:$E$2000='Analítico Cx.'!$B117)*('Diário 4º PA'!$B$4:$B$2000&gt;=F$4)*('Diário 4º PA'!$B$4:$B$2000&lt;=EOMONTH(F$4,0))*('Diário 4º PA'!$F$4:$F$2000))</f>
        <v>0</v>
      </c>
      <c r="G117" s="129">
        <f>SUMPRODUCT(('Diário 1º PA'!$E$4:$E$2011='Analítico Cx.'!$B117)*('Diário 1º PA'!$B$4:$B$2011&gt;=G$4)*('Diário 1º PA'!$B$4:$B$2011&lt;=EOMONTH(G$4,0))*('Diário 1º PA'!$F$4:$F$2011))
+SUMPRODUCT(('Diário 2º PA'!$E$4:$E$1980='Analítico Cx.'!$B117)*('Diário 2º PA'!$B$4:$B$1980&gt;=G$4)*('Diário 2º PA'!$B$4:$B$1980&lt;=EOMONTH(G$4,0))*('Diário 2º PA'!$F$4:$F$1980))
+SUMPRODUCT(('Diário 3º PA'!$E$4:$E$2000='Analítico Cx.'!$B117)*('Diário 3º PA'!$B$4:$B$2000&gt;=G$4)*('Diário 3º PA'!$B$4:$B$2000&lt;=EOMONTH(G$4,0))*('Diário 3º PA'!$F$4:$F$2000))
+SUMPRODUCT(('Diário 4º PA'!$E$4:$E$2000='Analítico Cx.'!$B117)*('Diário 4º PA'!$B$4:$B$2000&gt;=G$4)*('Diário 4º PA'!$B$4:$B$2000&lt;=EOMONTH(G$4,0))*('Diário 4º PA'!$F$4:$F$2000))</f>
        <v>0</v>
      </c>
      <c r="H117" s="129">
        <f>SUMPRODUCT(('Diário 1º PA'!$E$4:$E$2011='Analítico Cx.'!$B117)*('Diário 1º PA'!$B$4:$B$2011&gt;=H$4)*('Diário 1º PA'!$B$4:$B$2011&lt;=EOMONTH(H$4,0))*('Diário 1º PA'!$F$4:$F$2011))
+SUMPRODUCT(('Diário 2º PA'!$E$4:$E$1980='Analítico Cx.'!$B117)*('Diário 2º PA'!$B$4:$B$1980&gt;=H$4)*('Diário 2º PA'!$B$4:$B$1980&lt;=EOMONTH(H$4,0))*('Diário 2º PA'!$F$4:$F$1980))
+SUMPRODUCT(('Diário 3º PA'!$E$4:$E$2000='Analítico Cx.'!$B117)*('Diário 3º PA'!$B$4:$B$2000&gt;=H$4)*('Diário 3º PA'!$B$4:$B$2000&lt;=EOMONTH(H$4,0))*('Diário 3º PA'!$F$4:$F$2000))
+SUMPRODUCT(('Diário 4º PA'!$E$4:$E$2000='Analítico Cx.'!$B117)*('Diário 4º PA'!$B$4:$B$2000&gt;=H$4)*('Diário 4º PA'!$B$4:$B$2000&lt;=EOMONTH(H$4,0))*('Diário 4º PA'!$F$4:$F$2000))</f>
        <v>0</v>
      </c>
      <c r="I117" s="129">
        <f>SUMPRODUCT(('Diário 1º PA'!$E$4:$E$2011='Analítico Cx.'!$B117)*('Diário 1º PA'!$B$4:$B$2011&gt;=I$4)*('Diário 1º PA'!$B$4:$B$2011&lt;=EOMONTH(I$4,0))*('Diário 1º PA'!$F$4:$F$2011))
+SUMPRODUCT(('Diário 2º PA'!$E$4:$E$1980='Analítico Cx.'!$B117)*('Diário 2º PA'!$B$4:$B$1980&gt;=I$4)*('Diário 2º PA'!$B$4:$B$1980&lt;=EOMONTH(I$4,0))*('Diário 2º PA'!$F$4:$F$1980))
+SUMPRODUCT(('Diário 3º PA'!$E$4:$E$2000='Analítico Cx.'!$B117)*('Diário 3º PA'!$B$4:$B$2000&gt;=I$4)*('Diário 3º PA'!$B$4:$B$2000&lt;=EOMONTH(I$4,0))*('Diário 3º PA'!$F$4:$F$2000))
+SUMPRODUCT(('Diário 4º PA'!$E$4:$E$2000='Analítico Cx.'!$B117)*('Diário 4º PA'!$B$4:$B$2000&gt;=I$4)*('Diário 4º PA'!$B$4:$B$2000&lt;=EOMONTH(I$4,0))*('Diário 4º PA'!$F$4:$F$2000))</f>
        <v>0</v>
      </c>
      <c r="J117" s="129">
        <f>SUMPRODUCT(('Diário 1º PA'!$E$4:$E$2011='Analítico Cx.'!$B117)*('Diário 1º PA'!$B$4:$B$2011&gt;=J$4)*('Diário 1º PA'!$B$4:$B$2011&lt;=EOMONTH(J$4,0))*('Diário 1º PA'!$F$4:$F$2011))
+SUMPRODUCT(('Diário 2º PA'!$E$4:$E$1980='Analítico Cx.'!$B117)*('Diário 2º PA'!$B$4:$B$1980&gt;=J$4)*('Diário 2º PA'!$B$4:$B$1980&lt;=EOMONTH(J$4,0))*('Diário 2º PA'!$F$4:$F$1980))
+SUMPRODUCT(('Diário 3º PA'!$E$4:$E$2000='Analítico Cx.'!$B117)*('Diário 3º PA'!$B$4:$B$2000&gt;=J$4)*('Diário 3º PA'!$B$4:$B$2000&lt;=EOMONTH(J$4,0))*('Diário 3º PA'!$F$4:$F$2000))
+SUMPRODUCT(('Diário 4º PA'!$E$4:$E$2000='Analítico Cx.'!$B117)*('Diário 4º PA'!$B$4:$B$2000&gt;=J$4)*('Diário 4º PA'!$B$4:$B$2000&lt;=EOMONTH(J$4,0))*('Diário 4º PA'!$F$4:$F$2000))</f>
        <v>0</v>
      </c>
      <c r="K117" s="129">
        <f>SUMPRODUCT(('Diário 1º PA'!$E$4:$E$2011='Analítico Cx.'!$B117)*('Diário 1º PA'!$B$4:$B$2011&gt;=K$4)*('Diário 1º PA'!$B$4:$B$2011&lt;=EOMONTH(K$4,0))*('Diário 1º PA'!$F$4:$F$2011))
+SUMPRODUCT(('Diário 2º PA'!$E$4:$E$1980='Analítico Cx.'!$B117)*('Diário 2º PA'!$B$4:$B$1980&gt;=K$4)*('Diário 2º PA'!$B$4:$B$1980&lt;=EOMONTH(K$4,0))*('Diário 2º PA'!$F$4:$F$1980))
+SUMPRODUCT(('Diário 3º PA'!$E$4:$E$2000='Analítico Cx.'!$B117)*('Diário 3º PA'!$B$4:$B$2000&gt;=K$4)*('Diário 3º PA'!$B$4:$B$2000&lt;=EOMONTH(K$4,0))*('Diário 3º PA'!$F$4:$F$2000))
+SUMPRODUCT(('Diário 4º PA'!$E$4:$E$2000='Analítico Cx.'!$B117)*('Diário 4º PA'!$B$4:$B$2000&gt;=K$4)*('Diário 4º PA'!$B$4:$B$2000&lt;=EOMONTH(K$4,0))*('Diário 4º PA'!$F$4:$F$2000))</f>
        <v>0</v>
      </c>
      <c r="L117" s="129">
        <f>SUMPRODUCT(('Diário 1º PA'!$E$4:$E$2011='Analítico Cx.'!$B117)*('Diário 1º PA'!$B$4:$B$2011&gt;=L$4)*('Diário 1º PA'!$B$4:$B$2011&lt;=EOMONTH(L$4,0))*('Diário 1º PA'!$F$4:$F$2011))
+SUMPRODUCT(('Diário 2º PA'!$E$4:$E$1980='Analítico Cx.'!$B117)*('Diário 2º PA'!$B$4:$B$1980&gt;=L$4)*('Diário 2º PA'!$B$4:$B$1980&lt;=EOMONTH(L$4,0))*('Diário 2º PA'!$F$4:$F$1980))
+SUMPRODUCT(('Diário 3º PA'!$E$4:$E$2000='Analítico Cx.'!$B117)*('Diário 3º PA'!$B$4:$B$2000&gt;=L$4)*('Diário 3º PA'!$B$4:$B$2000&lt;=EOMONTH(L$4,0))*('Diário 3º PA'!$F$4:$F$2000))
+SUMPRODUCT(('Diário 4º PA'!$E$4:$E$2000='Analítico Cx.'!$B117)*('Diário 4º PA'!$B$4:$B$2000&gt;=L$4)*('Diário 4º PA'!$B$4:$B$2000&lt;=EOMONTH(L$4,0))*('Diário 4º PA'!$F$4:$F$2000))</f>
        <v>0</v>
      </c>
      <c r="M117" s="129">
        <f>SUMPRODUCT(('Diário 1º PA'!$E$4:$E$2011='Analítico Cx.'!$B117)*('Diário 1º PA'!$B$4:$B$2011&gt;=M$4)*('Diário 1º PA'!$B$4:$B$2011&lt;=EOMONTH(M$4,0))*('Diário 1º PA'!$F$4:$F$2011))
+SUMPRODUCT(('Diário 2º PA'!$E$4:$E$1980='Analítico Cx.'!$B117)*('Diário 2º PA'!$B$4:$B$1980&gt;=M$4)*('Diário 2º PA'!$B$4:$B$1980&lt;=EOMONTH(M$4,0))*('Diário 2º PA'!$F$4:$F$1980))
+SUMPRODUCT(('Diário 3º PA'!$E$4:$E$2000='Analítico Cx.'!$B117)*('Diário 3º PA'!$B$4:$B$2000&gt;=M$4)*('Diário 3º PA'!$B$4:$B$2000&lt;=EOMONTH(M$4,0))*('Diário 3º PA'!$F$4:$F$2000))
+SUMPRODUCT(('Diário 4º PA'!$E$4:$E$2000='Analítico Cx.'!$B117)*('Diário 4º PA'!$B$4:$B$2000&gt;=M$4)*('Diário 4º PA'!$B$4:$B$2000&lt;=EOMONTH(M$4,0))*('Diário 4º PA'!$F$4:$F$2000))</f>
        <v>0</v>
      </c>
      <c r="N117" s="129">
        <f>SUMPRODUCT(('Diário 1º PA'!$E$4:$E$2011='Analítico Cx.'!$B117)*('Diário 1º PA'!$B$4:$B$2011&gt;=N$4)*('Diário 1º PA'!$B$4:$B$2011&lt;=EOMONTH(N$4,0))*('Diário 1º PA'!$F$4:$F$2011))
+SUMPRODUCT(('Diário 2º PA'!$E$4:$E$1980='Analítico Cx.'!$B117)*('Diário 2º PA'!$B$4:$B$1980&gt;=N$4)*('Diário 2º PA'!$B$4:$B$1980&lt;=EOMONTH(N$4,0))*('Diário 2º PA'!$F$4:$F$1980))
+SUMPRODUCT(('Diário 3º PA'!$E$4:$E$2000='Analítico Cx.'!$B117)*('Diário 3º PA'!$B$4:$B$2000&gt;=N$4)*('Diário 3º PA'!$B$4:$B$2000&lt;=EOMONTH(N$4,0))*('Diário 3º PA'!$F$4:$F$2000))
+SUMPRODUCT(('Diário 4º PA'!$E$4:$E$2000='Analítico Cx.'!$B117)*('Diário 4º PA'!$B$4:$B$2000&gt;=N$4)*('Diário 4º PA'!$B$4:$B$2000&lt;=EOMONTH(N$4,0))*('Diário 4º PA'!$F$4:$F$2000))</f>
        <v>0</v>
      </c>
      <c r="O117" s="179">
        <f t="shared" si="19"/>
        <v>0</v>
      </c>
      <c r="P117" s="180">
        <f t="shared" si="20"/>
        <v>0</v>
      </c>
      <c r="Q117" s="154"/>
      <c r="R117" s="154"/>
      <c r="S117" s="154"/>
      <c r="T117" s="154"/>
      <c r="U117" s="154"/>
      <c r="V117" s="154"/>
      <c r="W117" s="154"/>
      <c r="X117" s="154"/>
      <c r="Y117" s="154"/>
      <c r="Z117" s="154"/>
    </row>
    <row r="118" spans="1:26" ht="23.25" customHeight="1" x14ac:dyDescent="0.2">
      <c r="A118" s="199" t="s">
        <v>334</v>
      </c>
      <c r="B118" s="63" t="s">
        <v>335</v>
      </c>
      <c r="C118" s="129">
        <f>SUMPRODUCT(('Diário 1º PA'!$E$4:$E$2011='Analítico Cx.'!$B118)*('Diário 1º PA'!$B$4:$B$2011&gt;=C$4)*('Diário 1º PA'!$B$4:$B$2011&lt;=EOMONTH(C$4,0))*('Diário 1º PA'!$F$4:$F$2011))
+SUMPRODUCT(('Diário 2º PA'!$E$4:$E$1980='Analítico Cx.'!$B118)*('Diário 2º PA'!$B$4:$B$1980&gt;=C$4)*('Diário 2º PA'!$B$4:$B$1980&lt;=EOMONTH(C$4,0))*('Diário 2º PA'!$F$4:$F$1980))
+SUMPRODUCT(('Diário 3º PA'!$E$4:$E$2000='Analítico Cx.'!$B118)*('Diário 3º PA'!$B$4:$B$2000&gt;=C$4)*('Diário 3º PA'!$B$4:$B$2000&lt;=EOMONTH(C$4,0))*('Diário 3º PA'!$F$4:$F$2000))
+SUMPRODUCT(('Diário 4º PA'!$E$4:$E$2000='Analítico Cx.'!$B118)*('Diário 4º PA'!$B$4:$B$2000&gt;=C$4)*('Diário 4º PA'!$B$4:$B$2000&lt;=EOMONTH(C$4,0))*('Diário 4º PA'!$F$4:$F$2000))</f>
        <v>0</v>
      </c>
      <c r="D118" s="129">
        <f>SUMPRODUCT(('Diário 1º PA'!$E$4:$E$2011='Analítico Cx.'!$B118)*('Diário 1º PA'!$B$4:$B$2011&gt;=D$4)*('Diário 1º PA'!$B$4:$B$2011&lt;=EOMONTH(D$4,0))*('Diário 1º PA'!$F$4:$F$2011))
+SUMPRODUCT(('Diário 2º PA'!$E$4:$E$1980='Analítico Cx.'!$B118)*('Diário 2º PA'!$B$4:$B$1980&gt;=D$4)*('Diário 2º PA'!$B$4:$B$1980&lt;=EOMONTH(D$4,0))*('Diário 2º PA'!$F$4:$F$1980))
+SUMPRODUCT(('Diário 3º PA'!$E$4:$E$2000='Analítico Cx.'!$B118)*('Diário 3º PA'!$B$4:$B$2000&gt;=D$4)*('Diário 3º PA'!$B$4:$B$2000&lt;=EOMONTH(D$4,0))*('Diário 3º PA'!$F$4:$F$2000))
+SUMPRODUCT(('Diário 4º PA'!$E$4:$E$2000='Analítico Cx.'!$B118)*('Diário 4º PA'!$B$4:$B$2000&gt;=D$4)*('Diário 4º PA'!$B$4:$B$2000&lt;=EOMONTH(D$4,0))*('Diário 4º PA'!$F$4:$F$2000))</f>
        <v>0</v>
      </c>
      <c r="E118" s="129">
        <f>SUMPRODUCT(('Diário 1º PA'!$E$4:$E$2011='Analítico Cx.'!$B118)*('Diário 1º PA'!$B$4:$B$2011&gt;=E$4)*('Diário 1º PA'!$B$4:$B$2011&lt;=EOMONTH(E$4,0))*('Diário 1º PA'!$F$4:$F$2011))
+SUMPRODUCT(('Diário 2º PA'!$E$4:$E$1980='Analítico Cx.'!$B118)*('Diário 2º PA'!$B$4:$B$1980&gt;=E$4)*('Diário 2º PA'!$B$4:$B$1980&lt;=EOMONTH(E$4,0))*('Diário 2º PA'!$F$4:$F$1980))
+SUMPRODUCT(('Diário 3º PA'!$E$4:$E$2000='Analítico Cx.'!$B118)*('Diário 3º PA'!$B$4:$B$2000&gt;=E$4)*('Diário 3º PA'!$B$4:$B$2000&lt;=EOMONTH(E$4,0))*('Diário 3º PA'!$F$4:$F$2000))
+SUMPRODUCT(('Diário 4º PA'!$E$4:$E$2000='Analítico Cx.'!$B118)*('Diário 4º PA'!$B$4:$B$2000&gt;=E$4)*('Diário 4º PA'!$B$4:$B$2000&lt;=EOMONTH(E$4,0))*('Diário 4º PA'!$F$4:$F$2000))</f>
        <v>0</v>
      </c>
      <c r="F118" s="129">
        <f>SUMPRODUCT(('Diário 1º PA'!$E$4:$E$2011='Analítico Cx.'!$B118)*('Diário 1º PA'!$B$4:$B$2011&gt;=F$4)*('Diário 1º PA'!$B$4:$B$2011&lt;=EOMONTH(F$4,0))*('Diário 1º PA'!$F$4:$F$2011))
+SUMPRODUCT(('Diário 2º PA'!$E$4:$E$1980='Analítico Cx.'!$B118)*('Diário 2º PA'!$B$4:$B$1980&gt;=F$4)*('Diário 2º PA'!$B$4:$B$1980&lt;=EOMONTH(F$4,0))*('Diário 2º PA'!$F$4:$F$1980))
+SUMPRODUCT(('Diário 3º PA'!$E$4:$E$2000='Analítico Cx.'!$B118)*('Diário 3º PA'!$B$4:$B$2000&gt;=F$4)*('Diário 3º PA'!$B$4:$B$2000&lt;=EOMONTH(F$4,0))*('Diário 3º PA'!$F$4:$F$2000))
+SUMPRODUCT(('Diário 4º PA'!$E$4:$E$2000='Analítico Cx.'!$B118)*('Diário 4º PA'!$B$4:$B$2000&gt;=F$4)*('Diário 4º PA'!$B$4:$B$2000&lt;=EOMONTH(F$4,0))*('Diário 4º PA'!$F$4:$F$2000))</f>
        <v>0</v>
      </c>
      <c r="G118" s="129">
        <f>SUMPRODUCT(('Diário 1º PA'!$E$4:$E$2011='Analítico Cx.'!$B118)*('Diário 1º PA'!$B$4:$B$2011&gt;=G$4)*('Diário 1º PA'!$B$4:$B$2011&lt;=EOMONTH(G$4,0))*('Diário 1º PA'!$F$4:$F$2011))
+SUMPRODUCT(('Diário 2º PA'!$E$4:$E$1980='Analítico Cx.'!$B118)*('Diário 2º PA'!$B$4:$B$1980&gt;=G$4)*('Diário 2º PA'!$B$4:$B$1980&lt;=EOMONTH(G$4,0))*('Diário 2º PA'!$F$4:$F$1980))
+SUMPRODUCT(('Diário 3º PA'!$E$4:$E$2000='Analítico Cx.'!$B118)*('Diário 3º PA'!$B$4:$B$2000&gt;=G$4)*('Diário 3º PA'!$B$4:$B$2000&lt;=EOMONTH(G$4,0))*('Diário 3º PA'!$F$4:$F$2000))
+SUMPRODUCT(('Diário 4º PA'!$E$4:$E$2000='Analítico Cx.'!$B118)*('Diário 4º PA'!$B$4:$B$2000&gt;=G$4)*('Diário 4º PA'!$B$4:$B$2000&lt;=EOMONTH(G$4,0))*('Diário 4º PA'!$F$4:$F$2000))</f>
        <v>0</v>
      </c>
      <c r="H118" s="129">
        <f>SUMPRODUCT(('Diário 1º PA'!$E$4:$E$2011='Analítico Cx.'!$B118)*('Diário 1º PA'!$B$4:$B$2011&gt;=H$4)*('Diário 1º PA'!$B$4:$B$2011&lt;=EOMONTH(H$4,0))*('Diário 1º PA'!$F$4:$F$2011))
+SUMPRODUCT(('Diário 2º PA'!$E$4:$E$1980='Analítico Cx.'!$B118)*('Diário 2º PA'!$B$4:$B$1980&gt;=H$4)*('Diário 2º PA'!$B$4:$B$1980&lt;=EOMONTH(H$4,0))*('Diário 2º PA'!$F$4:$F$1980))
+SUMPRODUCT(('Diário 3º PA'!$E$4:$E$2000='Analítico Cx.'!$B118)*('Diário 3º PA'!$B$4:$B$2000&gt;=H$4)*('Diário 3º PA'!$B$4:$B$2000&lt;=EOMONTH(H$4,0))*('Diário 3º PA'!$F$4:$F$2000))
+SUMPRODUCT(('Diário 4º PA'!$E$4:$E$2000='Analítico Cx.'!$B118)*('Diário 4º PA'!$B$4:$B$2000&gt;=H$4)*('Diário 4º PA'!$B$4:$B$2000&lt;=EOMONTH(H$4,0))*('Diário 4º PA'!$F$4:$F$2000))</f>
        <v>0</v>
      </c>
      <c r="I118" s="129">
        <f>SUMPRODUCT(('Diário 1º PA'!$E$4:$E$2011='Analítico Cx.'!$B118)*('Diário 1º PA'!$B$4:$B$2011&gt;=I$4)*('Diário 1º PA'!$B$4:$B$2011&lt;=EOMONTH(I$4,0))*('Diário 1º PA'!$F$4:$F$2011))
+SUMPRODUCT(('Diário 2º PA'!$E$4:$E$1980='Analítico Cx.'!$B118)*('Diário 2º PA'!$B$4:$B$1980&gt;=I$4)*('Diário 2º PA'!$B$4:$B$1980&lt;=EOMONTH(I$4,0))*('Diário 2º PA'!$F$4:$F$1980))
+SUMPRODUCT(('Diário 3º PA'!$E$4:$E$2000='Analítico Cx.'!$B118)*('Diário 3º PA'!$B$4:$B$2000&gt;=I$4)*('Diário 3º PA'!$B$4:$B$2000&lt;=EOMONTH(I$4,0))*('Diário 3º PA'!$F$4:$F$2000))
+SUMPRODUCT(('Diário 4º PA'!$E$4:$E$2000='Analítico Cx.'!$B118)*('Diário 4º PA'!$B$4:$B$2000&gt;=I$4)*('Diário 4º PA'!$B$4:$B$2000&lt;=EOMONTH(I$4,0))*('Diário 4º PA'!$F$4:$F$2000))</f>
        <v>0</v>
      </c>
      <c r="J118" s="129">
        <f>SUMPRODUCT(('Diário 1º PA'!$E$4:$E$2011='Analítico Cx.'!$B118)*('Diário 1º PA'!$B$4:$B$2011&gt;=J$4)*('Diário 1º PA'!$B$4:$B$2011&lt;=EOMONTH(J$4,0))*('Diário 1º PA'!$F$4:$F$2011))
+SUMPRODUCT(('Diário 2º PA'!$E$4:$E$1980='Analítico Cx.'!$B118)*('Diário 2º PA'!$B$4:$B$1980&gt;=J$4)*('Diário 2º PA'!$B$4:$B$1980&lt;=EOMONTH(J$4,0))*('Diário 2º PA'!$F$4:$F$1980))
+SUMPRODUCT(('Diário 3º PA'!$E$4:$E$2000='Analítico Cx.'!$B118)*('Diário 3º PA'!$B$4:$B$2000&gt;=J$4)*('Diário 3º PA'!$B$4:$B$2000&lt;=EOMONTH(J$4,0))*('Diário 3º PA'!$F$4:$F$2000))
+SUMPRODUCT(('Diário 4º PA'!$E$4:$E$2000='Analítico Cx.'!$B118)*('Diário 4º PA'!$B$4:$B$2000&gt;=J$4)*('Diário 4º PA'!$B$4:$B$2000&lt;=EOMONTH(J$4,0))*('Diário 4º PA'!$F$4:$F$2000))</f>
        <v>0</v>
      </c>
      <c r="K118" s="129">
        <f>SUMPRODUCT(('Diário 1º PA'!$E$4:$E$2011='Analítico Cx.'!$B118)*('Diário 1º PA'!$B$4:$B$2011&gt;=K$4)*('Diário 1º PA'!$B$4:$B$2011&lt;=EOMONTH(K$4,0))*('Diário 1º PA'!$F$4:$F$2011))
+SUMPRODUCT(('Diário 2º PA'!$E$4:$E$1980='Analítico Cx.'!$B118)*('Diário 2º PA'!$B$4:$B$1980&gt;=K$4)*('Diário 2º PA'!$B$4:$B$1980&lt;=EOMONTH(K$4,0))*('Diário 2º PA'!$F$4:$F$1980))
+SUMPRODUCT(('Diário 3º PA'!$E$4:$E$2000='Analítico Cx.'!$B118)*('Diário 3º PA'!$B$4:$B$2000&gt;=K$4)*('Diário 3º PA'!$B$4:$B$2000&lt;=EOMONTH(K$4,0))*('Diário 3º PA'!$F$4:$F$2000))
+SUMPRODUCT(('Diário 4º PA'!$E$4:$E$2000='Analítico Cx.'!$B118)*('Diário 4º PA'!$B$4:$B$2000&gt;=K$4)*('Diário 4º PA'!$B$4:$B$2000&lt;=EOMONTH(K$4,0))*('Diário 4º PA'!$F$4:$F$2000))</f>
        <v>0</v>
      </c>
      <c r="L118" s="129">
        <f>SUMPRODUCT(('Diário 1º PA'!$E$4:$E$2011='Analítico Cx.'!$B118)*('Diário 1º PA'!$B$4:$B$2011&gt;=L$4)*('Diário 1º PA'!$B$4:$B$2011&lt;=EOMONTH(L$4,0))*('Diário 1º PA'!$F$4:$F$2011))
+SUMPRODUCT(('Diário 2º PA'!$E$4:$E$1980='Analítico Cx.'!$B118)*('Diário 2º PA'!$B$4:$B$1980&gt;=L$4)*('Diário 2º PA'!$B$4:$B$1980&lt;=EOMONTH(L$4,0))*('Diário 2º PA'!$F$4:$F$1980))
+SUMPRODUCT(('Diário 3º PA'!$E$4:$E$2000='Analítico Cx.'!$B118)*('Diário 3º PA'!$B$4:$B$2000&gt;=L$4)*('Diário 3º PA'!$B$4:$B$2000&lt;=EOMONTH(L$4,0))*('Diário 3º PA'!$F$4:$F$2000))
+SUMPRODUCT(('Diário 4º PA'!$E$4:$E$2000='Analítico Cx.'!$B118)*('Diário 4º PA'!$B$4:$B$2000&gt;=L$4)*('Diário 4º PA'!$B$4:$B$2000&lt;=EOMONTH(L$4,0))*('Diário 4º PA'!$F$4:$F$2000))</f>
        <v>0</v>
      </c>
      <c r="M118" s="129">
        <f>SUMPRODUCT(('Diário 1º PA'!$E$4:$E$2011='Analítico Cx.'!$B118)*('Diário 1º PA'!$B$4:$B$2011&gt;=M$4)*('Diário 1º PA'!$B$4:$B$2011&lt;=EOMONTH(M$4,0))*('Diário 1º PA'!$F$4:$F$2011))
+SUMPRODUCT(('Diário 2º PA'!$E$4:$E$1980='Analítico Cx.'!$B118)*('Diário 2º PA'!$B$4:$B$1980&gt;=M$4)*('Diário 2º PA'!$B$4:$B$1980&lt;=EOMONTH(M$4,0))*('Diário 2º PA'!$F$4:$F$1980))
+SUMPRODUCT(('Diário 3º PA'!$E$4:$E$2000='Analítico Cx.'!$B118)*('Diário 3º PA'!$B$4:$B$2000&gt;=M$4)*('Diário 3º PA'!$B$4:$B$2000&lt;=EOMONTH(M$4,0))*('Diário 3º PA'!$F$4:$F$2000))
+SUMPRODUCT(('Diário 4º PA'!$E$4:$E$2000='Analítico Cx.'!$B118)*('Diário 4º PA'!$B$4:$B$2000&gt;=M$4)*('Diário 4º PA'!$B$4:$B$2000&lt;=EOMONTH(M$4,0))*('Diário 4º PA'!$F$4:$F$2000))</f>
        <v>0</v>
      </c>
      <c r="N118" s="129">
        <f>SUMPRODUCT(('Diário 1º PA'!$E$4:$E$2011='Analítico Cx.'!$B118)*('Diário 1º PA'!$B$4:$B$2011&gt;=N$4)*('Diário 1º PA'!$B$4:$B$2011&lt;=EOMONTH(N$4,0))*('Diário 1º PA'!$F$4:$F$2011))
+SUMPRODUCT(('Diário 2º PA'!$E$4:$E$1980='Analítico Cx.'!$B118)*('Diário 2º PA'!$B$4:$B$1980&gt;=N$4)*('Diário 2º PA'!$B$4:$B$1980&lt;=EOMONTH(N$4,0))*('Diário 2º PA'!$F$4:$F$1980))
+SUMPRODUCT(('Diário 3º PA'!$E$4:$E$2000='Analítico Cx.'!$B118)*('Diário 3º PA'!$B$4:$B$2000&gt;=N$4)*('Diário 3º PA'!$B$4:$B$2000&lt;=EOMONTH(N$4,0))*('Diário 3º PA'!$F$4:$F$2000))
+SUMPRODUCT(('Diário 4º PA'!$E$4:$E$2000='Analítico Cx.'!$B118)*('Diário 4º PA'!$B$4:$B$2000&gt;=N$4)*('Diário 4º PA'!$B$4:$B$2000&lt;=EOMONTH(N$4,0))*('Diário 4º PA'!$F$4:$F$2000))</f>
        <v>0</v>
      </c>
      <c r="O118" s="179">
        <f t="shared" si="19"/>
        <v>0</v>
      </c>
      <c r="P118" s="180">
        <f t="shared" si="20"/>
        <v>0</v>
      </c>
      <c r="Q118" s="154"/>
      <c r="R118" s="154"/>
      <c r="S118" s="154"/>
      <c r="T118" s="154"/>
      <c r="U118" s="154"/>
      <c r="V118" s="154"/>
      <c r="W118" s="154"/>
      <c r="X118" s="154"/>
      <c r="Y118" s="154"/>
      <c r="Z118" s="154"/>
    </row>
    <row r="119" spans="1:26" ht="23.25" customHeight="1" x14ac:dyDescent="0.2">
      <c r="A119" s="199" t="s">
        <v>336</v>
      </c>
      <c r="B119" s="63" t="s">
        <v>337</v>
      </c>
      <c r="C119" s="129">
        <f>SUMPRODUCT(('Diário 1º PA'!$E$4:$E$2011='Analítico Cx.'!$B119)*('Diário 1º PA'!$B$4:$B$2011&gt;=C$4)*('Diário 1º PA'!$B$4:$B$2011&lt;=EOMONTH(C$4,0))*('Diário 1º PA'!$F$4:$F$2011))
+SUMPRODUCT(('Diário 2º PA'!$E$4:$E$1980='Analítico Cx.'!$B119)*('Diário 2º PA'!$B$4:$B$1980&gt;=C$4)*('Diário 2º PA'!$B$4:$B$1980&lt;=EOMONTH(C$4,0))*('Diário 2º PA'!$F$4:$F$1980))
+SUMPRODUCT(('Diário 3º PA'!$E$4:$E$2000='Analítico Cx.'!$B119)*('Diário 3º PA'!$B$4:$B$2000&gt;=C$4)*('Diário 3º PA'!$B$4:$B$2000&lt;=EOMONTH(C$4,0))*('Diário 3º PA'!$F$4:$F$2000))
+SUMPRODUCT(('Diário 4º PA'!$E$4:$E$2000='Analítico Cx.'!$B119)*('Diário 4º PA'!$B$4:$B$2000&gt;=C$4)*('Diário 4º PA'!$B$4:$B$2000&lt;=EOMONTH(C$4,0))*('Diário 4º PA'!$F$4:$F$2000))</f>
        <v>17162.760000000002</v>
      </c>
      <c r="D119" s="129">
        <f>SUMPRODUCT(('Diário 1º PA'!$E$4:$E$2011='Analítico Cx.'!$B119)*('Diário 1º PA'!$B$4:$B$2011&gt;=D$4)*('Diário 1º PA'!$B$4:$B$2011&lt;=EOMONTH(D$4,0))*('Diário 1º PA'!$F$4:$F$2011))
+SUMPRODUCT(('Diário 2º PA'!$E$4:$E$1980='Analítico Cx.'!$B119)*('Diário 2º PA'!$B$4:$B$1980&gt;=D$4)*('Diário 2º PA'!$B$4:$B$1980&lt;=EOMONTH(D$4,0))*('Diário 2º PA'!$F$4:$F$1980))
+SUMPRODUCT(('Diário 3º PA'!$E$4:$E$2000='Analítico Cx.'!$B119)*('Diário 3º PA'!$B$4:$B$2000&gt;=D$4)*('Diário 3º PA'!$B$4:$B$2000&lt;=EOMONTH(D$4,0))*('Diário 3º PA'!$F$4:$F$2000))
+SUMPRODUCT(('Diário 4º PA'!$E$4:$E$2000='Analítico Cx.'!$B119)*('Diário 4º PA'!$B$4:$B$2000&gt;=D$4)*('Diário 4º PA'!$B$4:$B$2000&lt;=EOMONTH(D$4,0))*('Diário 4º PA'!$F$4:$F$2000))</f>
        <v>45346.98000000001</v>
      </c>
      <c r="E119" s="129">
        <f>SUMPRODUCT(('Diário 1º PA'!$E$4:$E$2011='Analítico Cx.'!$B119)*('Diário 1º PA'!$B$4:$B$2011&gt;=E$4)*('Diário 1º PA'!$B$4:$B$2011&lt;=EOMONTH(E$4,0))*('Diário 1º PA'!$F$4:$F$2011))
+SUMPRODUCT(('Diário 2º PA'!$E$4:$E$1980='Analítico Cx.'!$B119)*('Diário 2º PA'!$B$4:$B$1980&gt;=E$4)*('Diário 2º PA'!$B$4:$B$1980&lt;=EOMONTH(E$4,0))*('Diário 2º PA'!$F$4:$F$1980))
+SUMPRODUCT(('Diário 3º PA'!$E$4:$E$2000='Analítico Cx.'!$B119)*('Diário 3º PA'!$B$4:$B$2000&gt;=E$4)*('Diário 3º PA'!$B$4:$B$2000&lt;=EOMONTH(E$4,0))*('Diário 3º PA'!$F$4:$F$2000))
+SUMPRODUCT(('Diário 4º PA'!$E$4:$E$2000='Analítico Cx.'!$B119)*('Diário 4º PA'!$B$4:$B$2000&gt;=E$4)*('Diário 4º PA'!$B$4:$B$2000&lt;=EOMONTH(E$4,0))*('Diário 4º PA'!$F$4:$F$2000))</f>
        <v>5190.0699999999988</v>
      </c>
      <c r="F119" s="129">
        <f>SUMPRODUCT(('Diário 1º PA'!$E$4:$E$2011='Analítico Cx.'!$B119)*('Diário 1º PA'!$B$4:$B$2011&gt;=F$4)*('Diário 1º PA'!$B$4:$B$2011&lt;=EOMONTH(F$4,0))*('Diário 1º PA'!$F$4:$F$2011))
+SUMPRODUCT(('Diário 2º PA'!$E$4:$E$1980='Analítico Cx.'!$B119)*('Diário 2º PA'!$B$4:$B$1980&gt;=F$4)*('Diário 2º PA'!$B$4:$B$1980&lt;=EOMONTH(F$4,0))*('Diário 2º PA'!$F$4:$F$1980))
+SUMPRODUCT(('Diário 3º PA'!$E$4:$E$2000='Analítico Cx.'!$B119)*('Diário 3º PA'!$B$4:$B$2000&gt;=F$4)*('Diário 3º PA'!$B$4:$B$2000&lt;=EOMONTH(F$4,0))*('Diário 3º PA'!$F$4:$F$2000))
+SUMPRODUCT(('Diário 4º PA'!$E$4:$E$2000='Analítico Cx.'!$B119)*('Diário 4º PA'!$B$4:$B$2000&gt;=F$4)*('Diário 4º PA'!$B$4:$B$2000&lt;=EOMONTH(F$4,0))*('Diário 4º PA'!$F$4:$F$2000))</f>
        <v>11957.699999999999</v>
      </c>
      <c r="G119" s="129">
        <f>SUMPRODUCT(('Diário 1º PA'!$E$4:$E$2011='Analítico Cx.'!$B119)*('Diário 1º PA'!$B$4:$B$2011&gt;=G$4)*('Diário 1º PA'!$B$4:$B$2011&lt;=EOMONTH(G$4,0))*('Diário 1º PA'!$F$4:$F$2011))
+SUMPRODUCT(('Diário 2º PA'!$E$4:$E$1980='Analítico Cx.'!$B119)*('Diário 2º PA'!$B$4:$B$1980&gt;=G$4)*('Diário 2º PA'!$B$4:$B$1980&lt;=EOMONTH(G$4,0))*('Diário 2º PA'!$F$4:$F$1980))
+SUMPRODUCT(('Diário 3º PA'!$E$4:$E$2000='Analítico Cx.'!$B119)*('Diário 3º PA'!$B$4:$B$2000&gt;=G$4)*('Diário 3º PA'!$B$4:$B$2000&lt;=EOMONTH(G$4,0))*('Diário 3º PA'!$F$4:$F$2000))
+SUMPRODUCT(('Diário 4º PA'!$E$4:$E$2000='Analítico Cx.'!$B119)*('Diário 4º PA'!$B$4:$B$2000&gt;=G$4)*('Diário 4º PA'!$B$4:$B$2000&lt;=EOMONTH(G$4,0))*('Diário 4º PA'!$F$4:$F$2000))</f>
        <v>0</v>
      </c>
      <c r="H119" s="129">
        <f>SUMPRODUCT(('Diário 1º PA'!$E$4:$E$2011='Analítico Cx.'!$B119)*('Diário 1º PA'!$B$4:$B$2011&gt;=H$4)*('Diário 1º PA'!$B$4:$B$2011&lt;=EOMONTH(H$4,0))*('Diário 1º PA'!$F$4:$F$2011))
+SUMPRODUCT(('Diário 2º PA'!$E$4:$E$1980='Analítico Cx.'!$B119)*('Diário 2º PA'!$B$4:$B$1980&gt;=H$4)*('Diário 2º PA'!$B$4:$B$1980&lt;=EOMONTH(H$4,0))*('Diário 2º PA'!$F$4:$F$1980))
+SUMPRODUCT(('Diário 3º PA'!$E$4:$E$2000='Analítico Cx.'!$B119)*('Diário 3º PA'!$B$4:$B$2000&gt;=H$4)*('Diário 3º PA'!$B$4:$B$2000&lt;=EOMONTH(H$4,0))*('Diário 3º PA'!$F$4:$F$2000))
+SUMPRODUCT(('Diário 4º PA'!$E$4:$E$2000='Analítico Cx.'!$B119)*('Diário 4º PA'!$B$4:$B$2000&gt;=H$4)*('Diário 4º PA'!$B$4:$B$2000&lt;=EOMONTH(H$4,0))*('Diário 4º PA'!$F$4:$F$2000))</f>
        <v>0</v>
      </c>
      <c r="I119" s="129">
        <f>SUMPRODUCT(('Diário 1º PA'!$E$4:$E$2011='Analítico Cx.'!$B119)*('Diário 1º PA'!$B$4:$B$2011&gt;=I$4)*('Diário 1º PA'!$B$4:$B$2011&lt;=EOMONTH(I$4,0))*('Diário 1º PA'!$F$4:$F$2011))
+SUMPRODUCT(('Diário 2º PA'!$E$4:$E$1980='Analítico Cx.'!$B119)*('Diário 2º PA'!$B$4:$B$1980&gt;=I$4)*('Diário 2º PA'!$B$4:$B$1980&lt;=EOMONTH(I$4,0))*('Diário 2º PA'!$F$4:$F$1980))
+SUMPRODUCT(('Diário 3º PA'!$E$4:$E$2000='Analítico Cx.'!$B119)*('Diário 3º PA'!$B$4:$B$2000&gt;=I$4)*('Diário 3º PA'!$B$4:$B$2000&lt;=EOMONTH(I$4,0))*('Diário 3º PA'!$F$4:$F$2000))
+SUMPRODUCT(('Diário 4º PA'!$E$4:$E$2000='Analítico Cx.'!$B119)*('Diário 4º PA'!$B$4:$B$2000&gt;=I$4)*('Diário 4º PA'!$B$4:$B$2000&lt;=EOMONTH(I$4,0))*('Diário 4º PA'!$F$4:$F$2000))</f>
        <v>0</v>
      </c>
      <c r="J119" s="129">
        <f>SUMPRODUCT(('Diário 1º PA'!$E$4:$E$2011='Analítico Cx.'!$B119)*('Diário 1º PA'!$B$4:$B$2011&gt;=J$4)*('Diário 1º PA'!$B$4:$B$2011&lt;=EOMONTH(J$4,0))*('Diário 1º PA'!$F$4:$F$2011))
+SUMPRODUCT(('Diário 2º PA'!$E$4:$E$1980='Analítico Cx.'!$B119)*('Diário 2º PA'!$B$4:$B$1980&gt;=J$4)*('Diário 2º PA'!$B$4:$B$1980&lt;=EOMONTH(J$4,0))*('Diário 2º PA'!$F$4:$F$1980))
+SUMPRODUCT(('Diário 3º PA'!$E$4:$E$2000='Analítico Cx.'!$B119)*('Diário 3º PA'!$B$4:$B$2000&gt;=J$4)*('Diário 3º PA'!$B$4:$B$2000&lt;=EOMONTH(J$4,0))*('Diário 3º PA'!$F$4:$F$2000))
+SUMPRODUCT(('Diário 4º PA'!$E$4:$E$2000='Analítico Cx.'!$B119)*('Diário 4º PA'!$B$4:$B$2000&gt;=J$4)*('Diário 4º PA'!$B$4:$B$2000&lt;=EOMONTH(J$4,0))*('Diário 4º PA'!$F$4:$F$2000))</f>
        <v>0</v>
      </c>
      <c r="K119" s="129">
        <f>SUMPRODUCT(('Diário 1º PA'!$E$4:$E$2011='Analítico Cx.'!$B119)*('Diário 1º PA'!$B$4:$B$2011&gt;=K$4)*('Diário 1º PA'!$B$4:$B$2011&lt;=EOMONTH(K$4,0))*('Diário 1º PA'!$F$4:$F$2011))
+SUMPRODUCT(('Diário 2º PA'!$E$4:$E$1980='Analítico Cx.'!$B119)*('Diário 2º PA'!$B$4:$B$1980&gt;=K$4)*('Diário 2º PA'!$B$4:$B$1980&lt;=EOMONTH(K$4,0))*('Diário 2º PA'!$F$4:$F$1980))
+SUMPRODUCT(('Diário 3º PA'!$E$4:$E$2000='Analítico Cx.'!$B119)*('Diário 3º PA'!$B$4:$B$2000&gt;=K$4)*('Diário 3º PA'!$B$4:$B$2000&lt;=EOMONTH(K$4,0))*('Diário 3º PA'!$F$4:$F$2000))
+SUMPRODUCT(('Diário 4º PA'!$E$4:$E$2000='Analítico Cx.'!$B119)*('Diário 4º PA'!$B$4:$B$2000&gt;=K$4)*('Diário 4º PA'!$B$4:$B$2000&lt;=EOMONTH(K$4,0))*('Diário 4º PA'!$F$4:$F$2000))</f>
        <v>0</v>
      </c>
      <c r="L119" s="129">
        <f>SUMPRODUCT(('Diário 1º PA'!$E$4:$E$2011='Analítico Cx.'!$B119)*('Diário 1º PA'!$B$4:$B$2011&gt;=L$4)*('Diário 1º PA'!$B$4:$B$2011&lt;=EOMONTH(L$4,0))*('Diário 1º PA'!$F$4:$F$2011))
+SUMPRODUCT(('Diário 2º PA'!$E$4:$E$1980='Analítico Cx.'!$B119)*('Diário 2º PA'!$B$4:$B$1980&gt;=L$4)*('Diário 2º PA'!$B$4:$B$1980&lt;=EOMONTH(L$4,0))*('Diário 2º PA'!$F$4:$F$1980))
+SUMPRODUCT(('Diário 3º PA'!$E$4:$E$2000='Analítico Cx.'!$B119)*('Diário 3º PA'!$B$4:$B$2000&gt;=L$4)*('Diário 3º PA'!$B$4:$B$2000&lt;=EOMONTH(L$4,0))*('Diário 3º PA'!$F$4:$F$2000))
+SUMPRODUCT(('Diário 4º PA'!$E$4:$E$2000='Analítico Cx.'!$B119)*('Diário 4º PA'!$B$4:$B$2000&gt;=L$4)*('Diário 4º PA'!$B$4:$B$2000&lt;=EOMONTH(L$4,0))*('Diário 4º PA'!$F$4:$F$2000))</f>
        <v>0</v>
      </c>
      <c r="M119" s="129">
        <f>SUMPRODUCT(('Diário 1º PA'!$E$4:$E$2011='Analítico Cx.'!$B119)*('Diário 1º PA'!$B$4:$B$2011&gt;=M$4)*('Diário 1º PA'!$B$4:$B$2011&lt;=EOMONTH(M$4,0))*('Diário 1º PA'!$F$4:$F$2011))
+SUMPRODUCT(('Diário 2º PA'!$E$4:$E$1980='Analítico Cx.'!$B119)*('Diário 2º PA'!$B$4:$B$1980&gt;=M$4)*('Diário 2º PA'!$B$4:$B$1980&lt;=EOMONTH(M$4,0))*('Diário 2º PA'!$F$4:$F$1980))
+SUMPRODUCT(('Diário 3º PA'!$E$4:$E$2000='Analítico Cx.'!$B119)*('Diário 3º PA'!$B$4:$B$2000&gt;=M$4)*('Diário 3º PA'!$B$4:$B$2000&lt;=EOMONTH(M$4,0))*('Diário 3º PA'!$F$4:$F$2000))
+SUMPRODUCT(('Diário 4º PA'!$E$4:$E$2000='Analítico Cx.'!$B119)*('Diário 4º PA'!$B$4:$B$2000&gt;=M$4)*('Diário 4º PA'!$B$4:$B$2000&lt;=EOMONTH(M$4,0))*('Diário 4º PA'!$F$4:$F$2000))</f>
        <v>0</v>
      </c>
      <c r="N119" s="129">
        <f>SUMPRODUCT(('Diário 1º PA'!$E$4:$E$2011='Analítico Cx.'!$B119)*('Diário 1º PA'!$B$4:$B$2011&gt;=N$4)*('Diário 1º PA'!$B$4:$B$2011&lt;=EOMONTH(N$4,0))*('Diário 1º PA'!$F$4:$F$2011))
+SUMPRODUCT(('Diário 2º PA'!$E$4:$E$1980='Analítico Cx.'!$B119)*('Diário 2º PA'!$B$4:$B$1980&gt;=N$4)*('Diário 2º PA'!$B$4:$B$1980&lt;=EOMONTH(N$4,0))*('Diário 2º PA'!$F$4:$F$1980))
+SUMPRODUCT(('Diário 3º PA'!$E$4:$E$2000='Analítico Cx.'!$B119)*('Diário 3º PA'!$B$4:$B$2000&gt;=N$4)*('Diário 3º PA'!$B$4:$B$2000&lt;=EOMONTH(N$4,0))*('Diário 3º PA'!$F$4:$F$2000))
+SUMPRODUCT(('Diário 4º PA'!$E$4:$E$2000='Analítico Cx.'!$B119)*('Diário 4º PA'!$B$4:$B$2000&gt;=N$4)*('Diário 4º PA'!$B$4:$B$2000&lt;=EOMONTH(N$4,0))*('Diário 4º PA'!$F$4:$F$2000))</f>
        <v>0</v>
      </c>
      <c r="O119" s="179">
        <f t="shared" si="19"/>
        <v>79657.510000000009</v>
      </c>
      <c r="P119" s="180">
        <f t="shared" si="20"/>
        <v>7.95553486013169E-3</v>
      </c>
      <c r="Q119" s="154"/>
      <c r="R119" s="154"/>
      <c r="S119" s="154"/>
      <c r="T119" s="154"/>
      <c r="U119" s="154"/>
      <c r="V119" s="154"/>
      <c r="W119" s="154"/>
      <c r="X119" s="154"/>
      <c r="Y119" s="154"/>
      <c r="Z119" s="154"/>
    </row>
    <row r="120" spans="1:26" ht="23.25" customHeight="1" x14ac:dyDescent="0.2">
      <c r="A120" s="199" t="s">
        <v>338</v>
      </c>
      <c r="B120" s="63" t="s">
        <v>339</v>
      </c>
      <c r="C120" s="129">
        <f>SUMPRODUCT(('Diário 1º PA'!$E$4:$E$2011='Analítico Cx.'!$B120)*('Diário 1º PA'!$B$4:$B$2011&gt;=C$4)*('Diário 1º PA'!$B$4:$B$2011&lt;=EOMONTH(C$4,0))*('Diário 1º PA'!$F$4:$F$2011))
+SUMPRODUCT(('Diário 2º PA'!$E$4:$E$1980='Analítico Cx.'!$B120)*('Diário 2º PA'!$B$4:$B$1980&gt;=C$4)*('Diário 2º PA'!$B$4:$B$1980&lt;=EOMONTH(C$4,0))*('Diário 2º PA'!$F$4:$F$1980))
+SUMPRODUCT(('Diário 3º PA'!$E$4:$E$2000='Analítico Cx.'!$B120)*('Diário 3º PA'!$B$4:$B$2000&gt;=C$4)*('Diário 3º PA'!$B$4:$B$2000&lt;=EOMONTH(C$4,0))*('Diário 3º PA'!$F$4:$F$2000))
+SUMPRODUCT(('Diário 4º PA'!$E$4:$E$2000='Analítico Cx.'!$B120)*('Diário 4º PA'!$B$4:$B$2000&gt;=C$4)*('Diário 4º PA'!$B$4:$B$2000&lt;=EOMONTH(C$4,0))*('Diário 4º PA'!$F$4:$F$2000))</f>
        <v>5762.2899999999991</v>
      </c>
      <c r="D120" s="129">
        <f>SUMPRODUCT(('Diário 1º PA'!$E$4:$E$2011='Analítico Cx.'!$B120)*('Diário 1º PA'!$B$4:$B$2011&gt;=D$4)*('Diário 1º PA'!$B$4:$B$2011&lt;=EOMONTH(D$4,0))*('Diário 1º PA'!$F$4:$F$2011))
+SUMPRODUCT(('Diário 2º PA'!$E$4:$E$1980='Analítico Cx.'!$B120)*('Diário 2º PA'!$B$4:$B$1980&gt;=D$4)*('Diário 2º PA'!$B$4:$B$1980&lt;=EOMONTH(D$4,0))*('Diário 2º PA'!$F$4:$F$1980))
+SUMPRODUCT(('Diário 3º PA'!$E$4:$E$2000='Analítico Cx.'!$B120)*('Diário 3º PA'!$B$4:$B$2000&gt;=D$4)*('Diário 3º PA'!$B$4:$B$2000&lt;=EOMONTH(D$4,0))*('Diário 3º PA'!$F$4:$F$2000))
+SUMPRODUCT(('Diário 4º PA'!$E$4:$E$2000='Analítico Cx.'!$B120)*('Diário 4º PA'!$B$4:$B$2000&gt;=D$4)*('Diário 4º PA'!$B$4:$B$2000&lt;=EOMONTH(D$4,0))*('Diário 4º PA'!$F$4:$F$2000))</f>
        <v>4760.87</v>
      </c>
      <c r="E120" s="129">
        <f>SUMPRODUCT(('Diário 1º PA'!$E$4:$E$2011='Analítico Cx.'!$B120)*('Diário 1º PA'!$B$4:$B$2011&gt;=E$4)*('Diário 1º PA'!$B$4:$B$2011&lt;=EOMONTH(E$4,0))*('Diário 1º PA'!$F$4:$F$2011))
+SUMPRODUCT(('Diário 2º PA'!$E$4:$E$1980='Analítico Cx.'!$B120)*('Diário 2º PA'!$B$4:$B$1980&gt;=E$4)*('Diário 2º PA'!$B$4:$B$1980&lt;=EOMONTH(E$4,0))*('Diário 2º PA'!$F$4:$F$1980))
+SUMPRODUCT(('Diário 3º PA'!$E$4:$E$2000='Analítico Cx.'!$B120)*('Diário 3º PA'!$B$4:$B$2000&gt;=E$4)*('Diário 3º PA'!$B$4:$B$2000&lt;=EOMONTH(E$4,0))*('Diário 3º PA'!$F$4:$F$2000))
+SUMPRODUCT(('Diário 4º PA'!$E$4:$E$2000='Analítico Cx.'!$B120)*('Diário 4º PA'!$B$4:$B$2000&gt;=E$4)*('Diário 4º PA'!$B$4:$B$2000&lt;=EOMONTH(E$4,0))*('Diário 4º PA'!$F$4:$F$2000))</f>
        <v>10523.24</v>
      </c>
      <c r="F120" s="129">
        <f>SUMPRODUCT(('Diário 1º PA'!$E$4:$E$2011='Analítico Cx.'!$B120)*('Diário 1º PA'!$B$4:$B$2011&gt;=F$4)*('Diário 1º PA'!$B$4:$B$2011&lt;=EOMONTH(F$4,0))*('Diário 1º PA'!$F$4:$F$2011))
+SUMPRODUCT(('Diário 2º PA'!$E$4:$E$1980='Analítico Cx.'!$B120)*('Diário 2º PA'!$B$4:$B$1980&gt;=F$4)*('Diário 2º PA'!$B$4:$B$1980&lt;=EOMONTH(F$4,0))*('Diário 2º PA'!$F$4:$F$1980))
+SUMPRODUCT(('Diário 3º PA'!$E$4:$E$2000='Analítico Cx.'!$B120)*('Diário 3º PA'!$B$4:$B$2000&gt;=F$4)*('Diário 3º PA'!$B$4:$B$2000&lt;=EOMONTH(F$4,0))*('Diário 3º PA'!$F$4:$F$2000))
+SUMPRODUCT(('Diário 4º PA'!$E$4:$E$2000='Analítico Cx.'!$B120)*('Diário 4º PA'!$B$4:$B$2000&gt;=F$4)*('Diário 4º PA'!$B$4:$B$2000&lt;=EOMONTH(F$4,0))*('Diário 4º PA'!$F$4:$F$2000))</f>
        <v>16369.960000000001</v>
      </c>
      <c r="G120" s="129">
        <f>SUMPRODUCT(('Diário 1º PA'!$E$4:$E$2011='Analítico Cx.'!$B120)*('Diário 1º PA'!$B$4:$B$2011&gt;=G$4)*('Diário 1º PA'!$B$4:$B$2011&lt;=EOMONTH(G$4,0))*('Diário 1º PA'!$F$4:$F$2011))
+SUMPRODUCT(('Diário 2º PA'!$E$4:$E$1980='Analítico Cx.'!$B120)*('Diário 2º PA'!$B$4:$B$1980&gt;=G$4)*('Diário 2º PA'!$B$4:$B$1980&lt;=EOMONTH(G$4,0))*('Diário 2º PA'!$F$4:$F$1980))
+SUMPRODUCT(('Diário 3º PA'!$E$4:$E$2000='Analítico Cx.'!$B120)*('Diário 3º PA'!$B$4:$B$2000&gt;=G$4)*('Diário 3º PA'!$B$4:$B$2000&lt;=EOMONTH(G$4,0))*('Diário 3º PA'!$F$4:$F$2000))
+SUMPRODUCT(('Diário 4º PA'!$E$4:$E$2000='Analítico Cx.'!$B120)*('Diário 4º PA'!$B$4:$B$2000&gt;=G$4)*('Diário 4º PA'!$B$4:$B$2000&lt;=EOMONTH(G$4,0))*('Diário 4º PA'!$F$4:$F$2000))</f>
        <v>0</v>
      </c>
      <c r="H120" s="129">
        <f>SUMPRODUCT(('Diário 1º PA'!$E$4:$E$2011='Analítico Cx.'!$B120)*('Diário 1º PA'!$B$4:$B$2011&gt;=H$4)*('Diário 1º PA'!$B$4:$B$2011&lt;=EOMONTH(H$4,0))*('Diário 1º PA'!$F$4:$F$2011))
+SUMPRODUCT(('Diário 2º PA'!$E$4:$E$1980='Analítico Cx.'!$B120)*('Diário 2º PA'!$B$4:$B$1980&gt;=H$4)*('Diário 2º PA'!$B$4:$B$1980&lt;=EOMONTH(H$4,0))*('Diário 2º PA'!$F$4:$F$1980))
+SUMPRODUCT(('Diário 3º PA'!$E$4:$E$2000='Analítico Cx.'!$B120)*('Diário 3º PA'!$B$4:$B$2000&gt;=H$4)*('Diário 3º PA'!$B$4:$B$2000&lt;=EOMONTH(H$4,0))*('Diário 3º PA'!$F$4:$F$2000))
+SUMPRODUCT(('Diário 4º PA'!$E$4:$E$2000='Analítico Cx.'!$B120)*('Diário 4º PA'!$B$4:$B$2000&gt;=H$4)*('Diário 4º PA'!$B$4:$B$2000&lt;=EOMONTH(H$4,0))*('Diário 4º PA'!$F$4:$F$2000))</f>
        <v>0</v>
      </c>
      <c r="I120" s="129">
        <f>SUMPRODUCT(('Diário 1º PA'!$E$4:$E$2011='Analítico Cx.'!$B120)*('Diário 1º PA'!$B$4:$B$2011&gt;=I$4)*('Diário 1º PA'!$B$4:$B$2011&lt;=EOMONTH(I$4,0))*('Diário 1º PA'!$F$4:$F$2011))
+SUMPRODUCT(('Diário 2º PA'!$E$4:$E$1980='Analítico Cx.'!$B120)*('Diário 2º PA'!$B$4:$B$1980&gt;=I$4)*('Diário 2º PA'!$B$4:$B$1980&lt;=EOMONTH(I$4,0))*('Diário 2º PA'!$F$4:$F$1980))
+SUMPRODUCT(('Diário 3º PA'!$E$4:$E$2000='Analítico Cx.'!$B120)*('Diário 3º PA'!$B$4:$B$2000&gt;=I$4)*('Diário 3º PA'!$B$4:$B$2000&lt;=EOMONTH(I$4,0))*('Diário 3º PA'!$F$4:$F$2000))
+SUMPRODUCT(('Diário 4º PA'!$E$4:$E$2000='Analítico Cx.'!$B120)*('Diário 4º PA'!$B$4:$B$2000&gt;=I$4)*('Diário 4º PA'!$B$4:$B$2000&lt;=EOMONTH(I$4,0))*('Diário 4º PA'!$F$4:$F$2000))</f>
        <v>0</v>
      </c>
      <c r="J120" s="129">
        <f>SUMPRODUCT(('Diário 1º PA'!$E$4:$E$2011='Analítico Cx.'!$B120)*('Diário 1º PA'!$B$4:$B$2011&gt;=J$4)*('Diário 1º PA'!$B$4:$B$2011&lt;=EOMONTH(J$4,0))*('Diário 1º PA'!$F$4:$F$2011))
+SUMPRODUCT(('Diário 2º PA'!$E$4:$E$1980='Analítico Cx.'!$B120)*('Diário 2º PA'!$B$4:$B$1980&gt;=J$4)*('Diário 2º PA'!$B$4:$B$1980&lt;=EOMONTH(J$4,0))*('Diário 2º PA'!$F$4:$F$1980))
+SUMPRODUCT(('Diário 3º PA'!$E$4:$E$2000='Analítico Cx.'!$B120)*('Diário 3º PA'!$B$4:$B$2000&gt;=J$4)*('Diário 3º PA'!$B$4:$B$2000&lt;=EOMONTH(J$4,0))*('Diário 3º PA'!$F$4:$F$2000))
+SUMPRODUCT(('Diário 4º PA'!$E$4:$E$2000='Analítico Cx.'!$B120)*('Diário 4º PA'!$B$4:$B$2000&gt;=J$4)*('Diário 4º PA'!$B$4:$B$2000&lt;=EOMONTH(J$4,0))*('Diário 4º PA'!$F$4:$F$2000))</f>
        <v>0</v>
      </c>
      <c r="K120" s="129">
        <f>SUMPRODUCT(('Diário 1º PA'!$E$4:$E$2011='Analítico Cx.'!$B120)*('Diário 1º PA'!$B$4:$B$2011&gt;=K$4)*('Diário 1º PA'!$B$4:$B$2011&lt;=EOMONTH(K$4,0))*('Diário 1º PA'!$F$4:$F$2011))
+SUMPRODUCT(('Diário 2º PA'!$E$4:$E$1980='Analítico Cx.'!$B120)*('Diário 2º PA'!$B$4:$B$1980&gt;=K$4)*('Diário 2º PA'!$B$4:$B$1980&lt;=EOMONTH(K$4,0))*('Diário 2º PA'!$F$4:$F$1980))
+SUMPRODUCT(('Diário 3º PA'!$E$4:$E$2000='Analítico Cx.'!$B120)*('Diário 3º PA'!$B$4:$B$2000&gt;=K$4)*('Diário 3º PA'!$B$4:$B$2000&lt;=EOMONTH(K$4,0))*('Diário 3º PA'!$F$4:$F$2000))
+SUMPRODUCT(('Diário 4º PA'!$E$4:$E$2000='Analítico Cx.'!$B120)*('Diário 4º PA'!$B$4:$B$2000&gt;=K$4)*('Diário 4º PA'!$B$4:$B$2000&lt;=EOMONTH(K$4,0))*('Diário 4º PA'!$F$4:$F$2000))</f>
        <v>0</v>
      </c>
      <c r="L120" s="129">
        <f>SUMPRODUCT(('Diário 1º PA'!$E$4:$E$2011='Analítico Cx.'!$B120)*('Diário 1º PA'!$B$4:$B$2011&gt;=L$4)*('Diário 1º PA'!$B$4:$B$2011&lt;=EOMONTH(L$4,0))*('Diário 1º PA'!$F$4:$F$2011))
+SUMPRODUCT(('Diário 2º PA'!$E$4:$E$1980='Analítico Cx.'!$B120)*('Diário 2º PA'!$B$4:$B$1980&gt;=L$4)*('Diário 2º PA'!$B$4:$B$1980&lt;=EOMONTH(L$4,0))*('Diário 2º PA'!$F$4:$F$1980))
+SUMPRODUCT(('Diário 3º PA'!$E$4:$E$2000='Analítico Cx.'!$B120)*('Diário 3º PA'!$B$4:$B$2000&gt;=L$4)*('Diário 3º PA'!$B$4:$B$2000&lt;=EOMONTH(L$4,0))*('Diário 3º PA'!$F$4:$F$2000))
+SUMPRODUCT(('Diário 4º PA'!$E$4:$E$2000='Analítico Cx.'!$B120)*('Diário 4º PA'!$B$4:$B$2000&gt;=L$4)*('Diário 4º PA'!$B$4:$B$2000&lt;=EOMONTH(L$4,0))*('Diário 4º PA'!$F$4:$F$2000))</f>
        <v>0</v>
      </c>
      <c r="M120" s="129">
        <f>SUMPRODUCT(('Diário 1º PA'!$E$4:$E$2011='Analítico Cx.'!$B120)*('Diário 1º PA'!$B$4:$B$2011&gt;=M$4)*('Diário 1º PA'!$B$4:$B$2011&lt;=EOMONTH(M$4,0))*('Diário 1º PA'!$F$4:$F$2011))
+SUMPRODUCT(('Diário 2º PA'!$E$4:$E$1980='Analítico Cx.'!$B120)*('Diário 2º PA'!$B$4:$B$1980&gt;=M$4)*('Diário 2º PA'!$B$4:$B$1980&lt;=EOMONTH(M$4,0))*('Diário 2º PA'!$F$4:$F$1980))
+SUMPRODUCT(('Diário 3º PA'!$E$4:$E$2000='Analítico Cx.'!$B120)*('Diário 3º PA'!$B$4:$B$2000&gt;=M$4)*('Diário 3º PA'!$B$4:$B$2000&lt;=EOMONTH(M$4,0))*('Diário 3º PA'!$F$4:$F$2000))
+SUMPRODUCT(('Diário 4º PA'!$E$4:$E$2000='Analítico Cx.'!$B120)*('Diário 4º PA'!$B$4:$B$2000&gt;=M$4)*('Diário 4º PA'!$B$4:$B$2000&lt;=EOMONTH(M$4,0))*('Diário 4º PA'!$F$4:$F$2000))</f>
        <v>0</v>
      </c>
      <c r="N120" s="129">
        <f>SUMPRODUCT(('Diário 1º PA'!$E$4:$E$2011='Analítico Cx.'!$B120)*('Diário 1º PA'!$B$4:$B$2011&gt;=N$4)*('Diário 1º PA'!$B$4:$B$2011&lt;=EOMONTH(N$4,0))*('Diário 1º PA'!$F$4:$F$2011))
+SUMPRODUCT(('Diário 2º PA'!$E$4:$E$1980='Analítico Cx.'!$B120)*('Diário 2º PA'!$B$4:$B$1980&gt;=N$4)*('Diário 2º PA'!$B$4:$B$1980&lt;=EOMONTH(N$4,0))*('Diário 2º PA'!$F$4:$F$1980))
+SUMPRODUCT(('Diário 3º PA'!$E$4:$E$2000='Analítico Cx.'!$B120)*('Diário 3º PA'!$B$4:$B$2000&gt;=N$4)*('Diário 3º PA'!$B$4:$B$2000&lt;=EOMONTH(N$4,0))*('Diário 3º PA'!$F$4:$F$2000))
+SUMPRODUCT(('Diário 4º PA'!$E$4:$E$2000='Analítico Cx.'!$B120)*('Diário 4º PA'!$B$4:$B$2000&gt;=N$4)*('Diário 4º PA'!$B$4:$B$2000&lt;=EOMONTH(N$4,0))*('Diário 4º PA'!$F$4:$F$2000))</f>
        <v>0</v>
      </c>
      <c r="O120" s="179">
        <f t="shared" si="19"/>
        <v>37416.36</v>
      </c>
      <c r="P120" s="180">
        <f t="shared" si="20"/>
        <v>3.7368373216691932E-3</v>
      </c>
      <c r="Q120" s="154"/>
      <c r="R120" s="154"/>
      <c r="S120" s="154"/>
      <c r="T120" s="154"/>
      <c r="U120" s="154"/>
      <c r="V120" s="154"/>
      <c r="W120" s="154"/>
      <c r="X120" s="154"/>
      <c r="Y120" s="154"/>
      <c r="Z120" s="154"/>
    </row>
    <row r="121" spans="1:26" ht="23.25" customHeight="1" x14ac:dyDescent="0.2">
      <c r="A121" s="199" t="s">
        <v>340</v>
      </c>
      <c r="B121" s="63" t="s">
        <v>341</v>
      </c>
      <c r="C121" s="129">
        <f>SUMPRODUCT(('Diário 1º PA'!$E$4:$E$2011='Analítico Cx.'!$B121)*('Diário 1º PA'!$B$4:$B$2011&gt;=C$4)*('Diário 1º PA'!$B$4:$B$2011&lt;=EOMONTH(C$4,0))*('Diário 1º PA'!$F$4:$F$2011))
+SUMPRODUCT(('Diário 2º PA'!$E$4:$E$1980='Analítico Cx.'!$B121)*('Diário 2º PA'!$B$4:$B$1980&gt;=C$4)*('Diário 2º PA'!$B$4:$B$1980&lt;=EOMONTH(C$4,0))*('Diário 2º PA'!$F$4:$F$1980))
+SUMPRODUCT(('Diário 3º PA'!$E$4:$E$2000='Analítico Cx.'!$B121)*('Diário 3º PA'!$B$4:$B$2000&gt;=C$4)*('Diário 3º PA'!$B$4:$B$2000&lt;=EOMONTH(C$4,0))*('Diário 3º PA'!$F$4:$F$2000))
+SUMPRODUCT(('Diário 4º PA'!$E$4:$E$2000='Analítico Cx.'!$B121)*('Diário 4º PA'!$B$4:$B$2000&gt;=C$4)*('Diário 4º PA'!$B$4:$B$2000&lt;=EOMONTH(C$4,0))*('Diário 4º PA'!$F$4:$F$2000))</f>
        <v>51680</v>
      </c>
      <c r="D121" s="129">
        <f>SUMPRODUCT(('Diário 1º PA'!$E$4:$E$2011='Analítico Cx.'!$B121)*('Diário 1º PA'!$B$4:$B$2011&gt;=D$4)*('Diário 1º PA'!$B$4:$B$2011&lt;=EOMONTH(D$4,0))*('Diário 1º PA'!$F$4:$F$2011))
+SUMPRODUCT(('Diário 2º PA'!$E$4:$E$1980='Analítico Cx.'!$B121)*('Diário 2º PA'!$B$4:$B$1980&gt;=D$4)*('Diário 2º PA'!$B$4:$B$1980&lt;=EOMONTH(D$4,0))*('Diário 2º PA'!$F$4:$F$1980))
+SUMPRODUCT(('Diário 3º PA'!$E$4:$E$2000='Analítico Cx.'!$B121)*('Diário 3º PA'!$B$4:$B$2000&gt;=D$4)*('Diário 3º PA'!$B$4:$B$2000&lt;=EOMONTH(D$4,0))*('Diário 3º PA'!$F$4:$F$2000))
+SUMPRODUCT(('Diário 4º PA'!$E$4:$E$2000='Analítico Cx.'!$B121)*('Diário 4º PA'!$B$4:$B$2000&gt;=D$4)*('Diário 4º PA'!$B$4:$B$2000&lt;=EOMONTH(D$4,0))*('Diário 4º PA'!$F$4:$F$2000))</f>
        <v>65214.350000000006</v>
      </c>
      <c r="E121" s="129">
        <f>SUMPRODUCT(('Diário 1º PA'!$E$4:$E$2011='Analítico Cx.'!$B121)*('Diário 1º PA'!$B$4:$B$2011&gt;=E$4)*('Diário 1º PA'!$B$4:$B$2011&lt;=EOMONTH(E$4,0))*('Diário 1º PA'!$F$4:$F$2011))
+SUMPRODUCT(('Diário 2º PA'!$E$4:$E$1980='Analítico Cx.'!$B121)*('Diário 2º PA'!$B$4:$B$1980&gt;=E$4)*('Diário 2º PA'!$B$4:$B$1980&lt;=EOMONTH(E$4,0))*('Diário 2º PA'!$F$4:$F$1980))
+SUMPRODUCT(('Diário 3º PA'!$E$4:$E$2000='Analítico Cx.'!$B121)*('Diário 3º PA'!$B$4:$B$2000&gt;=E$4)*('Diário 3º PA'!$B$4:$B$2000&lt;=EOMONTH(E$4,0))*('Diário 3º PA'!$F$4:$F$2000))
+SUMPRODUCT(('Diário 4º PA'!$E$4:$E$2000='Analítico Cx.'!$B121)*('Diário 4º PA'!$B$4:$B$2000&gt;=E$4)*('Diário 4º PA'!$B$4:$B$2000&lt;=EOMONTH(E$4,0))*('Diário 4º PA'!$F$4:$F$2000))</f>
        <v>87090.35</v>
      </c>
      <c r="F121" s="129">
        <f>SUMPRODUCT(('Diário 1º PA'!$E$4:$E$2011='Analítico Cx.'!$B121)*('Diário 1º PA'!$B$4:$B$2011&gt;=F$4)*('Diário 1º PA'!$B$4:$B$2011&lt;=EOMONTH(F$4,0))*('Diário 1º PA'!$F$4:$F$2011))
+SUMPRODUCT(('Diário 2º PA'!$E$4:$E$1980='Analítico Cx.'!$B121)*('Diário 2º PA'!$B$4:$B$1980&gt;=F$4)*('Diário 2º PA'!$B$4:$B$1980&lt;=EOMONTH(F$4,0))*('Diário 2º PA'!$F$4:$F$1980))
+SUMPRODUCT(('Diário 3º PA'!$E$4:$E$2000='Analítico Cx.'!$B121)*('Diário 3º PA'!$B$4:$B$2000&gt;=F$4)*('Diário 3º PA'!$B$4:$B$2000&lt;=EOMONTH(F$4,0))*('Diário 3º PA'!$F$4:$F$2000))
+SUMPRODUCT(('Diário 4º PA'!$E$4:$E$2000='Analítico Cx.'!$B121)*('Diário 4º PA'!$B$4:$B$2000&gt;=F$4)*('Diário 4º PA'!$B$4:$B$2000&lt;=EOMONTH(F$4,0))*('Diário 4º PA'!$F$4:$F$2000))</f>
        <v>103521.98999999999</v>
      </c>
      <c r="G121" s="129">
        <f>SUMPRODUCT(('Diário 1º PA'!$E$4:$E$2011='Analítico Cx.'!$B121)*('Diário 1º PA'!$B$4:$B$2011&gt;=G$4)*('Diário 1º PA'!$B$4:$B$2011&lt;=EOMONTH(G$4,0))*('Diário 1º PA'!$F$4:$F$2011))
+SUMPRODUCT(('Diário 2º PA'!$E$4:$E$1980='Analítico Cx.'!$B121)*('Diário 2º PA'!$B$4:$B$1980&gt;=G$4)*('Diário 2º PA'!$B$4:$B$1980&lt;=EOMONTH(G$4,0))*('Diário 2º PA'!$F$4:$F$1980))
+SUMPRODUCT(('Diário 3º PA'!$E$4:$E$2000='Analítico Cx.'!$B121)*('Diário 3º PA'!$B$4:$B$2000&gt;=G$4)*('Diário 3º PA'!$B$4:$B$2000&lt;=EOMONTH(G$4,0))*('Diário 3º PA'!$F$4:$F$2000))
+SUMPRODUCT(('Diário 4º PA'!$E$4:$E$2000='Analítico Cx.'!$B121)*('Diário 4º PA'!$B$4:$B$2000&gt;=G$4)*('Diário 4º PA'!$B$4:$B$2000&lt;=EOMONTH(G$4,0))*('Diário 4º PA'!$F$4:$F$2000))</f>
        <v>0</v>
      </c>
      <c r="H121" s="129">
        <f>SUMPRODUCT(('Diário 1º PA'!$E$4:$E$2011='Analítico Cx.'!$B121)*('Diário 1º PA'!$B$4:$B$2011&gt;=H$4)*('Diário 1º PA'!$B$4:$B$2011&lt;=EOMONTH(H$4,0))*('Diário 1º PA'!$F$4:$F$2011))
+SUMPRODUCT(('Diário 2º PA'!$E$4:$E$1980='Analítico Cx.'!$B121)*('Diário 2º PA'!$B$4:$B$1980&gt;=H$4)*('Diário 2º PA'!$B$4:$B$1980&lt;=EOMONTH(H$4,0))*('Diário 2º PA'!$F$4:$F$1980))
+SUMPRODUCT(('Diário 3º PA'!$E$4:$E$2000='Analítico Cx.'!$B121)*('Diário 3º PA'!$B$4:$B$2000&gt;=H$4)*('Diário 3º PA'!$B$4:$B$2000&lt;=EOMONTH(H$4,0))*('Diário 3º PA'!$F$4:$F$2000))
+SUMPRODUCT(('Diário 4º PA'!$E$4:$E$2000='Analítico Cx.'!$B121)*('Diário 4º PA'!$B$4:$B$2000&gt;=H$4)*('Diário 4º PA'!$B$4:$B$2000&lt;=EOMONTH(H$4,0))*('Diário 4º PA'!$F$4:$F$2000))</f>
        <v>0</v>
      </c>
      <c r="I121" s="129">
        <f>SUMPRODUCT(('Diário 1º PA'!$E$4:$E$2011='Analítico Cx.'!$B121)*('Diário 1º PA'!$B$4:$B$2011&gt;=I$4)*('Diário 1º PA'!$B$4:$B$2011&lt;=EOMONTH(I$4,0))*('Diário 1º PA'!$F$4:$F$2011))
+SUMPRODUCT(('Diário 2º PA'!$E$4:$E$1980='Analítico Cx.'!$B121)*('Diário 2º PA'!$B$4:$B$1980&gt;=I$4)*('Diário 2º PA'!$B$4:$B$1980&lt;=EOMONTH(I$4,0))*('Diário 2º PA'!$F$4:$F$1980))
+SUMPRODUCT(('Diário 3º PA'!$E$4:$E$2000='Analítico Cx.'!$B121)*('Diário 3º PA'!$B$4:$B$2000&gt;=I$4)*('Diário 3º PA'!$B$4:$B$2000&lt;=EOMONTH(I$4,0))*('Diário 3º PA'!$F$4:$F$2000))
+SUMPRODUCT(('Diário 4º PA'!$E$4:$E$2000='Analítico Cx.'!$B121)*('Diário 4º PA'!$B$4:$B$2000&gt;=I$4)*('Diário 4º PA'!$B$4:$B$2000&lt;=EOMONTH(I$4,0))*('Diário 4º PA'!$F$4:$F$2000))</f>
        <v>0</v>
      </c>
      <c r="J121" s="129">
        <f>SUMPRODUCT(('Diário 1º PA'!$E$4:$E$2011='Analítico Cx.'!$B121)*('Diário 1º PA'!$B$4:$B$2011&gt;=J$4)*('Diário 1º PA'!$B$4:$B$2011&lt;=EOMONTH(J$4,0))*('Diário 1º PA'!$F$4:$F$2011))
+SUMPRODUCT(('Diário 2º PA'!$E$4:$E$1980='Analítico Cx.'!$B121)*('Diário 2º PA'!$B$4:$B$1980&gt;=J$4)*('Diário 2º PA'!$B$4:$B$1980&lt;=EOMONTH(J$4,0))*('Diário 2º PA'!$F$4:$F$1980))
+SUMPRODUCT(('Diário 3º PA'!$E$4:$E$2000='Analítico Cx.'!$B121)*('Diário 3º PA'!$B$4:$B$2000&gt;=J$4)*('Diário 3º PA'!$B$4:$B$2000&lt;=EOMONTH(J$4,0))*('Diário 3º PA'!$F$4:$F$2000))
+SUMPRODUCT(('Diário 4º PA'!$E$4:$E$2000='Analítico Cx.'!$B121)*('Diário 4º PA'!$B$4:$B$2000&gt;=J$4)*('Diário 4º PA'!$B$4:$B$2000&lt;=EOMONTH(J$4,0))*('Diário 4º PA'!$F$4:$F$2000))</f>
        <v>0</v>
      </c>
      <c r="K121" s="129">
        <f>SUMPRODUCT(('Diário 1º PA'!$E$4:$E$2011='Analítico Cx.'!$B121)*('Diário 1º PA'!$B$4:$B$2011&gt;=K$4)*('Diário 1º PA'!$B$4:$B$2011&lt;=EOMONTH(K$4,0))*('Diário 1º PA'!$F$4:$F$2011))
+SUMPRODUCT(('Diário 2º PA'!$E$4:$E$1980='Analítico Cx.'!$B121)*('Diário 2º PA'!$B$4:$B$1980&gt;=K$4)*('Diário 2º PA'!$B$4:$B$1980&lt;=EOMONTH(K$4,0))*('Diário 2º PA'!$F$4:$F$1980))
+SUMPRODUCT(('Diário 3º PA'!$E$4:$E$2000='Analítico Cx.'!$B121)*('Diário 3º PA'!$B$4:$B$2000&gt;=K$4)*('Diário 3º PA'!$B$4:$B$2000&lt;=EOMONTH(K$4,0))*('Diário 3º PA'!$F$4:$F$2000))
+SUMPRODUCT(('Diário 4º PA'!$E$4:$E$2000='Analítico Cx.'!$B121)*('Diário 4º PA'!$B$4:$B$2000&gt;=K$4)*('Diário 4º PA'!$B$4:$B$2000&lt;=EOMONTH(K$4,0))*('Diário 4º PA'!$F$4:$F$2000))</f>
        <v>0</v>
      </c>
      <c r="L121" s="129">
        <f>SUMPRODUCT(('Diário 1º PA'!$E$4:$E$2011='Analítico Cx.'!$B121)*('Diário 1º PA'!$B$4:$B$2011&gt;=L$4)*('Diário 1º PA'!$B$4:$B$2011&lt;=EOMONTH(L$4,0))*('Diário 1º PA'!$F$4:$F$2011))
+SUMPRODUCT(('Diário 2º PA'!$E$4:$E$1980='Analítico Cx.'!$B121)*('Diário 2º PA'!$B$4:$B$1980&gt;=L$4)*('Diário 2º PA'!$B$4:$B$1980&lt;=EOMONTH(L$4,0))*('Diário 2º PA'!$F$4:$F$1980))
+SUMPRODUCT(('Diário 3º PA'!$E$4:$E$2000='Analítico Cx.'!$B121)*('Diário 3º PA'!$B$4:$B$2000&gt;=L$4)*('Diário 3º PA'!$B$4:$B$2000&lt;=EOMONTH(L$4,0))*('Diário 3º PA'!$F$4:$F$2000))
+SUMPRODUCT(('Diário 4º PA'!$E$4:$E$2000='Analítico Cx.'!$B121)*('Diário 4º PA'!$B$4:$B$2000&gt;=L$4)*('Diário 4º PA'!$B$4:$B$2000&lt;=EOMONTH(L$4,0))*('Diário 4º PA'!$F$4:$F$2000))</f>
        <v>0</v>
      </c>
      <c r="M121" s="129">
        <f>SUMPRODUCT(('Diário 1º PA'!$E$4:$E$2011='Analítico Cx.'!$B121)*('Diário 1º PA'!$B$4:$B$2011&gt;=M$4)*('Diário 1º PA'!$B$4:$B$2011&lt;=EOMONTH(M$4,0))*('Diário 1º PA'!$F$4:$F$2011))
+SUMPRODUCT(('Diário 2º PA'!$E$4:$E$1980='Analítico Cx.'!$B121)*('Diário 2º PA'!$B$4:$B$1980&gt;=M$4)*('Diário 2º PA'!$B$4:$B$1980&lt;=EOMONTH(M$4,0))*('Diário 2º PA'!$F$4:$F$1980))
+SUMPRODUCT(('Diário 3º PA'!$E$4:$E$2000='Analítico Cx.'!$B121)*('Diário 3º PA'!$B$4:$B$2000&gt;=M$4)*('Diário 3º PA'!$B$4:$B$2000&lt;=EOMONTH(M$4,0))*('Diário 3º PA'!$F$4:$F$2000))
+SUMPRODUCT(('Diário 4º PA'!$E$4:$E$2000='Analítico Cx.'!$B121)*('Diário 4º PA'!$B$4:$B$2000&gt;=M$4)*('Diário 4º PA'!$B$4:$B$2000&lt;=EOMONTH(M$4,0))*('Diário 4º PA'!$F$4:$F$2000))</f>
        <v>0</v>
      </c>
      <c r="N121" s="129">
        <f>SUMPRODUCT(('Diário 1º PA'!$E$4:$E$2011='Analítico Cx.'!$B121)*('Diário 1º PA'!$B$4:$B$2011&gt;=N$4)*('Diário 1º PA'!$B$4:$B$2011&lt;=EOMONTH(N$4,0))*('Diário 1º PA'!$F$4:$F$2011))
+SUMPRODUCT(('Diário 2º PA'!$E$4:$E$1980='Analítico Cx.'!$B121)*('Diário 2º PA'!$B$4:$B$1980&gt;=N$4)*('Diário 2º PA'!$B$4:$B$1980&lt;=EOMONTH(N$4,0))*('Diário 2º PA'!$F$4:$F$1980))
+SUMPRODUCT(('Diário 3º PA'!$E$4:$E$2000='Analítico Cx.'!$B121)*('Diário 3º PA'!$B$4:$B$2000&gt;=N$4)*('Diário 3º PA'!$B$4:$B$2000&lt;=EOMONTH(N$4,0))*('Diário 3º PA'!$F$4:$F$2000))
+SUMPRODUCT(('Diário 4º PA'!$E$4:$E$2000='Analítico Cx.'!$B121)*('Diário 4º PA'!$B$4:$B$2000&gt;=N$4)*('Diário 4º PA'!$B$4:$B$2000&lt;=EOMONTH(N$4,0))*('Diário 4º PA'!$F$4:$F$2000))</f>
        <v>0</v>
      </c>
      <c r="O121" s="179">
        <f t="shared" si="19"/>
        <v>307506.69</v>
      </c>
      <c r="P121" s="180">
        <f t="shared" si="20"/>
        <v>3.0711231019130637E-2</v>
      </c>
      <c r="Q121" s="154"/>
      <c r="R121" s="154"/>
      <c r="S121" s="154"/>
      <c r="T121" s="154"/>
      <c r="U121" s="154"/>
      <c r="V121" s="154"/>
      <c r="W121" s="154"/>
      <c r="X121" s="154"/>
      <c r="Y121" s="154"/>
      <c r="Z121" s="154"/>
    </row>
    <row r="122" spans="1:26" ht="12.75" customHeight="1" x14ac:dyDescent="0.2">
      <c r="A122" s="199" t="s">
        <v>342</v>
      </c>
      <c r="B122" s="213" t="s">
        <v>343</v>
      </c>
      <c r="C122" s="129">
        <f>SUMPRODUCT(('Diário 1º PA'!$E$4:$E$2011='Analítico Cx.'!$B122)*('Diário 1º PA'!$B$4:$B$2011&gt;=C$4)*('Diário 1º PA'!$B$4:$B$2011&lt;=EOMONTH(C$4,0))*('Diário 1º PA'!$F$4:$F$2011))
+SUMPRODUCT(('Diário 2º PA'!$E$4:$E$1980='Analítico Cx.'!$B122)*('Diário 2º PA'!$B$4:$B$1980&gt;=C$4)*('Diário 2º PA'!$B$4:$B$1980&lt;=EOMONTH(C$4,0))*('Diário 2º PA'!$F$4:$F$1980))
+SUMPRODUCT(('Diário 3º PA'!$E$4:$E$2000='Analítico Cx.'!$B122)*('Diário 3º PA'!$B$4:$B$2000&gt;=C$4)*('Diário 3º PA'!$B$4:$B$2000&lt;=EOMONTH(C$4,0))*('Diário 3º PA'!$F$4:$F$2000))
+SUMPRODUCT(('Diário 4º PA'!$E$4:$E$2000='Analítico Cx.'!$B122)*('Diário 4º PA'!$B$4:$B$2000&gt;=C$4)*('Diário 4º PA'!$B$4:$B$2000&lt;=EOMONTH(C$4,0))*('Diário 4º PA'!$F$4:$F$2000))</f>
        <v>900</v>
      </c>
      <c r="D122" s="129">
        <f>SUMPRODUCT(('Diário 1º PA'!$E$4:$E$2011='Analítico Cx.'!$B122)*('Diário 1º PA'!$B$4:$B$2011&gt;=D$4)*('Diário 1º PA'!$B$4:$B$2011&lt;=EOMONTH(D$4,0))*('Diário 1º PA'!$F$4:$F$2011))
+SUMPRODUCT(('Diário 2º PA'!$E$4:$E$1980='Analítico Cx.'!$B122)*('Diário 2º PA'!$B$4:$B$1980&gt;=D$4)*('Diário 2º PA'!$B$4:$B$1980&lt;=EOMONTH(D$4,0))*('Diário 2º PA'!$F$4:$F$1980))
+SUMPRODUCT(('Diário 3º PA'!$E$4:$E$2000='Analítico Cx.'!$B122)*('Diário 3º PA'!$B$4:$B$2000&gt;=D$4)*('Diário 3º PA'!$B$4:$B$2000&lt;=EOMONTH(D$4,0))*('Diário 3º PA'!$F$4:$F$2000))
+SUMPRODUCT(('Diário 4º PA'!$E$4:$E$2000='Analítico Cx.'!$B122)*('Diário 4º PA'!$B$4:$B$2000&gt;=D$4)*('Diário 4º PA'!$B$4:$B$2000&lt;=EOMONTH(D$4,0))*('Diário 4º PA'!$F$4:$F$2000))</f>
        <v>4509.3</v>
      </c>
      <c r="E122" s="129">
        <f>SUMPRODUCT(('Diário 1º PA'!$E$4:$E$2011='Analítico Cx.'!$B122)*('Diário 1º PA'!$B$4:$B$2011&gt;=E$4)*('Diário 1º PA'!$B$4:$B$2011&lt;=EOMONTH(E$4,0))*('Diário 1º PA'!$F$4:$F$2011))
+SUMPRODUCT(('Diário 2º PA'!$E$4:$E$1980='Analítico Cx.'!$B122)*('Diário 2º PA'!$B$4:$B$1980&gt;=E$4)*('Diário 2º PA'!$B$4:$B$1980&lt;=EOMONTH(E$4,0))*('Diário 2º PA'!$F$4:$F$1980))
+SUMPRODUCT(('Diário 3º PA'!$E$4:$E$2000='Analítico Cx.'!$B122)*('Diário 3º PA'!$B$4:$B$2000&gt;=E$4)*('Diário 3º PA'!$B$4:$B$2000&lt;=EOMONTH(E$4,0))*('Diário 3º PA'!$F$4:$F$2000))
+SUMPRODUCT(('Diário 4º PA'!$E$4:$E$2000='Analítico Cx.'!$B122)*('Diário 4º PA'!$B$4:$B$2000&gt;=E$4)*('Diário 4º PA'!$B$4:$B$2000&lt;=EOMONTH(E$4,0))*('Diário 4º PA'!$F$4:$F$2000))</f>
        <v>2779.5</v>
      </c>
      <c r="F122" s="129">
        <f>SUMPRODUCT(('Diário 1º PA'!$E$4:$E$2011='Analítico Cx.'!$B122)*('Diário 1º PA'!$B$4:$B$2011&gt;=F$4)*('Diário 1º PA'!$B$4:$B$2011&lt;=EOMONTH(F$4,0))*('Diário 1º PA'!$F$4:$F$2011))
+SUMPRODUCT(('Diário 2º PA'!$E$4:$E$1980='Analítico Cx.'!$B122)*('Diário 2º PA'!$B$4:$B$1980&gt;=F$4)*('Diário 2º PA'!$B$4:$B$1980&lt;=EOMONTH(F$4,0))*('Diário 2º PA'!$F$4:$F$1980))
+SUMPRODUCT(('Diário 3º PA'!$E$4:$E$2000='Analítico Cx.'!$B122)*('Diário 3º PA'!$B$4:$B$2000&gt;=F$4)*('Diário 3º PA'!$B$4:$B$2000&lt;=EOMONTH(F$4,0))*('Diário 3º PA'!$F$4:$F$2000))
+SUMPRODUCT(('Diário 4º PA'!$E$4:$E$2000='Analítico Cx.'!$B122)*('Diário 4º PA'!$B$4:$B$2000&gt;=F$4)*('Diário 4º PA'!$B$4:$B$2000&lt;=EOMONTH(F$4,0))*('Diário 4º PA'!$F$4:$F$2000))</f>
        <v>4065.5</v>
      </c>
      <c r="G122" s="129">
        <f>SUMPRODUCT(('Diário 1º PA'!$E$4:$E$2011='Analítico Cx.'!$B122)*('Diário 1º PA'!$B$4:$B$2011&gt;=G$4)*('Diário 1º PA'!$B$4:$B$2011&lt;=EOMONTH(G$4,0))*('Diário 1º PA'!$F$4:$F$2011))
+SUMPRODUCT(('Diário 2º PA'!$E$4:$E$1980='Analítico Cx.'!$B122)*('Diário 2º PA'!$B$4:$B$1980&gt;=G$4)*('Diário 2º PA'!$B$4:$B$1980&lt;=EOMONTH(G$4,0))*('Diário 2º PA'!$F$4:$F$1980))
+SUMPRODUCT(('Diário 3º PA'!$E$4:$E$2000='Analítico Cx.'!$B122)*('Diário 3º PA'!$B$4:$B$2000&gt;=G$4)*('Diário 3º PA'!$B$4:$B$2000&lt;=EOMONTH(G$4,0))*('Diário 3º PA'!$F$4:$F$2000))
+SUMPRODUCT(('Diário 4º PA'!$E$4:$E$2000='Analítico Cx.'!$B122)*('Diário 4º PA'!$B$4:$B$2000&gt;=G$4)*('Diário 4º PA'!$B$4:$B$2000&lt;=EOMONTH(G$4,0))*('Diário 4º PA'!$F$4:$F$2000))</f>
        <v>0</v>
      </c>
      <c r="H122" s="129">
        <f>SUMPRODUCT(('Diário 1º PA'!$E$4:$E$2011='Analítico Cx.'!$B122)*('Diário 1º PA'!$B$4:$B$2011&gt;=H$4)*('Diário 1º PA'!$B$4:$B$2011&lt;=EOMONTH(H$4,0))*('Diário 1º PA'!$F$4:$F$2011))
+SUMPRODUCT(('Diário 2º PA'!$E$4:$E$1980='Analítico Cx.'!$B122)*('Diário 2º PA'!$B$4:$B$1980&gt;=H$4)*('Diário 2º PA'!$B$4:$B$1980&lt;=EOMONTH(H$4,0))*('Diário 2º PA'!$F$4:$F$1980))
+SUMPRODUCT(('Diário 3º PA'!$E$4:$E$2000='Analítico Cx.'!$B122)*('Diário 3º PA'!$B$4:$B$2000&gt;=H$4)*('Diário 3º PA'!$B$4:$B$2000&lt;=EOMONTH(H$4,0))*('Diário 3º PA'!$F$4:$F$2000))
+SUMPRODUCT(('Diário 4º PA'!$E$4:$E$2000='Analítico Cx.'!$B122)*('Diário 4º PA'!$B$4:$B$2000&gt;=H$4)*('Diário 4º PA'!$B$4:$B$2000&lt;=EOMONTH(H$4,0))*('Diário 4º PA'!$F$4:$F$2000))</f>
        <v>0</v>
      </c>
      <c r="I122" s="129">
        <f>SUMPRODUCT(('Diário 1º PA'!$E$4:$E$2011='Analítico Cx.'!$B122)*('Diário 1º PA'!$B$4:$B$2011&gt;=I$4)*('Diário 1º PA'!$B$4:$B$2011&lt;=EOMONTH(I$4,0))*('Diário 1º PA'!$F$4:$F$2011))
+SUMPRODUCT(('Diário 2º PA'!$E$4:$E$1980='Analítico Cx.'!$B122)*('Diário 2º PA'!$B$4:$B$1980&gt;=I$4)*('Diário 2º PA'!$B$4:$B$1980&lt;=EOMONTH(I$4,0))*('Diário 2º PA'!$F$4:$F$1980))
+SUMPRODUCT(('Diário 3º PA'!$E$4:$E$2000='Analítico Cx.'!$B122)*('Diário 3º PA'!$B$4:$B$2000&gt;=I$4)*('Diário 3º PA'!$B$4:$B$2000&lt;=EOMONTH(I$4,0))*('Diário 3º PA'!$F$4:$F$2000))
+SUMPRODUCT(('Diário 4º PA'!$E$4:$E$2000='Analítico Cx.'!$B122)*('Diário 4º PA'!$B$4:$B$2000&gt;=I$4)*('Diário 4º PA'!$B$4:$B$2000&lt;=EOMONTH(I$4,0))*('Diário 4º PA'!$F$4:$F$2000))</f>
        <v>0</v>
      </c>
      <c r="J122" s="129">
        <f>SUMPRODUCT(('Diário 1º PA'!$E$4:$E$2011='Analítico Cx.'!$B122)*('Diário 1º PA'!$B$4:$B$2011&gt;=J$4)*('Diário 1º PA'!$B$4:$B$2011&lt;=EOMONTH(J$4,0))*('Diário 1º PA'!$F$4:$F$2011))
+SUMPRODUCT(('Diário 2º PA'!$E$4:$E$1980='Analítico Cx.'!$B122)*('Diário 2º PA'!$B$4:$B$1980&gt;=J$4)*('Diário 2º PA'!$B$4:$B$1980&lt;=EOMONTH(J$4,0))*('Diário 2º PA'!$F$4:$F$1980))
+SUMPRODUCT(('Diário 3º PA'!$E$4:$E$2000='Analítico Cx.'!$B122)*('Diário 3º PA'!$B$4:$B$2000&gt;=J$4)*('Diário 3º PA'!$B$4:$B$2000&lt;=EOMONTH(J$4,0))*('Diário 3º PA'!$F$4:$F$2000))
+SUMPRODUCT(('Diário 4º PA'!$E$4:$E$2000='Analítico Cx.'!$B122)*('Diário 4º PA'!$B$4:$B$2000&gt;=J$4)*('Diário 4º PA'!$B$4:$B$2000&lt;=EOMONTH(J$4,0))*('Diário 4º PA'!$F$4:$F$2000))</f>
        <v>0</v>
      </c>
      <c r="K122" s="129">
        <f>SUMPRODUCT(('Diário 1º PA'!$E$4:$E$2011='Analítico Cx.'!$B122)*('Diário 1º PA'!$B$4:$B$2011&gt;=K$4)*('Diário 1º PA'!$B$4:$B$2011&lt;=EOMONTH(K$4,0))*('Diário 1º PA'!$F$4:$F$2011))
+SUMPRODUCT(('Diário 2º PA'!$E$4:$E$1980='Analítico Cx.'!$B122)*('Diário 2º PA'!$B$4:$B$1980&gt;=K$4)*('Diário 2º PA'!$B$4:$B$1980&lt;=EOMONTH(K$4,0))*('Diário 2º PA'!$F$4:$F$1980))
+SUMPRODUCT(('Diário 3º PA'!$E$4:$E$2000='Analítico Cx.'!$B122)*('Diário 3º PA'!$B$4:$B$2000&gt;=K$4)*('Diário 3º PA'!$B$4:$B$2000&lt;=EOMONTH(K$4,0))*('Diário 3º PA'!$F$4:$F$2000))
+SUMPRODUCT(('Diário 4º PA'!$E$4:$E$2000='Analítico Cx.'!$B122)*('Diário 4º PA'!$B$4:$B$2000&gt;=K$4)*('Diário 4º PA'!$B$4:$B$2000&lt;=EOMONTH(K$4,0))*('Diário 4º PA'!$F$4:$F$2000))</f>
        <v>0</v>
      </c>
      <c r="L122" s="129">
        <f>SUMPRODUCT(('Diário 1º PA'!$E$4:$E$2011='Analítico Cx.'!$B122)*('Diário 1º PA'!$B$4:$B$2011&gt;=L$4)*('Diário 1º PA'!$B$4:$B$2011&lt;=EOMONTH(L$4,0))*('Diário 1º PA'!$F$4:$F$2011))
+SUMPRODUCT(('Diário 2º PA'!$E$4:$E$1980='Analítico Cx.'!$B122)*('Diário 2º PA'!$B$4:$B$1980&gt;=L$4)*('Diário 2º PA'!$B$4:$B$1980&lt;=EOMONTH(L$4,0))*('Diário 2º PA'!$F$4:$F$1980))
+SUMPRODUCT(('Diário 3º PA'!$E$4:$E$2000='Analítico Cx.'!$B122)*('Diário 3º PA'!$B$4:$B$2000&gt;=L$4)*('Diário 3º PA'!$B$4:$B$2000&lt;=EOMONTH(L$4,0))*('Diário 3º PA'!$F$4:$F$2000))
+SUMPRODUCT(('Diário 4º PA'!$E$4:$E$2000='Analítico Cx.'!$B122)*('Diário 4º PA'!$B$4:$B$2000&gt;=L$4)*('Diário 4º PA'!$B$4:$B$2000&lt;=EOMONTH(L$4,0))*('Diário 4º PA'!$F$4:$F$2000))</f>
        <v>0</v>
      </c>
      <c r="M122" s="129">
        <f>SUMPRODUCT(('Diário 1º PA'!$E$4:$E$2011='Analítico Cx.'!$B122)*('Diário 1º PA'!$B$4:$B$2011&gt;=M$4)*('Diário 1º PA'!$B$4:$B$2011&lt;=EOMONTH(M$4,0))*('Diário 1º PA'!$F$4:$F$2011))
+SUMPRODUCT(('Diário 2º PA'!$E$4:$E$1980='Analítico Cx.'!$B122)*('Diário 2º PA'!$B$4:$B$1980&gt;=M$4)*('Diário 2º PA'!$B$4:$B$1980&lt;=EOMONTH(M$4,0))*('Diário 2º PA'!$F$4:$F$1980))
+SUMPRODUCT(('Diário 3º PA'!$E$4:$E$2000='Analítico Cx.'!$B122)*('Diário 3º PA'!$B$4:$B$2000&gt;=M$4)*('Diário 3º PA'!$B$4:$B$2000&lt;=EOMONTH(M$4,0))*('Diário 3º PA'!$F$4:$F$2000))
+SUMPRODUCT(('Diário 4º PA'!$E$4:$E$2000='Analítico Cx.'!$B122)*('Diário 4º PA'!$B$4:$B$2000&gt;=M$4)*('Diário 4º PA'!$B$4:$B$2000&lt;=EOMONTH(M$4,0))*('Diário 4º PA'!$F$4:$F$2000))</f>
        <v>0</v>
      </c>
      <c r="N122" s="129">
        <f>SUMPRODUCT(('Diário 1º PA'!$E$4:$E$2011='Analítico Cx.'!$B122)*('Diário 1º PA'!$B$4:$B$2011&gt;=N$4)*('Diário 1º PA'!$B$4:$B$2011&lt;=EOMONTH(N$4,0))*('Diário 1º PA'!$F$4:$F$2011))
+SUMPRODUCT(('Diário 2º PA'!$E$4:$E$1980='Analítico Cx.'!$B122)*('Diário 2º PA'!$B$4:$B$1980&gt;=N$4)*('Diário 2º PA'!$B$4:$B$1980&lt;=EOMONTH(N$4,0))*('Diário 2º PA'!$F$4:$F$1980))
+SUMPRODUCT(('Diário 3º PA'!$E$4:$E$2000='Analítico Cx.'!$B122)*('Diário 3º PA'!$B$4:$B$2000&gt;=N$4)*('Diário 3º PA'!$B$4:$B$2000&lt;=EOMONTH(N$4,0))*('Diário 3º PA'!$F$4:$F$2000))
+SUMPRODUCT(('Diário 4º PA'!$E$4:$E$2000='Analítico Cx.'!$B122)*('Diário 4º PA'!$B$4:$B$2000&gt;=N$4)*('Diário 4º PA'!$B$4:$B$2000&lt;=EOMONTH(N$4,0))*('Diário 4º PA'!$F$4:$F$2000))</f>
        <v>0</v>
      </c>
      <c r="O122" s="179">
        <f t="shared" si="19"/>
        <v>12254.3</v>
      </c>
      <c r="P122" s="180">
        <f t="shared" si="20"/>
        <v>1.2238583761469792E-3</v>
      </c>
      <c r="Q122" s="154"/>
      <c r="R122" s="154"/>
      <c r="S122" s="154"/>
      <c r="T122" s="154"/>
      <c r="U122" s="154"/>
      <c r="V122" s="154"/>
      <c r="W122" s="154"/>
      <c r="X122" s="154"/>
      <c r="Y122" s="154"/>
      <c r="Z122" s="154"/>
    </row>
    <row r="123" spans="1:26" ht="23.25" customHeight="1" x14ac:dyDescent="0.2">
      <c r="A123" s="199" t="s">
        <v>344</v>
      </c>
      <c r="B123" s="213" t="s">
        <v>345</v>
      </c>
      <c r="C123" s="129">
        <f>SUMPRODUCT(('Diário 1º PA'!$E$4:$E$2011='Analítico Cx.'!$B123)*('Diário 1º PA'!$B$4:$B$2011&gt;=C$4)*('Diário 1º PA'!$B$4:$B$2011&lt;=EOMONTH(C$4,0))*('Diário 1º PA'!$F$4:$F$2011))
+SUMPRODUCT(('Diário 2º PA'!$E$4:$E$1980='Analítico Cx.'!$B123)*('Diário 2º PA'!$B$4:$B$1980&gt;=C$4)*('Diário 2º PA'!$B$4:$B$1980&lt;=EOMONTH(C$4,0))*('Diário 2º PA'!$F$4:$F$1980))
+SUMPRODUCT(('Diário 3º PA'!$E$4:$E$2000='Analítico Cx.'!$B123)*('Diário 3º PA'!$B$4:$B$2000&gt;=C$4)*('Diário 3º PA'!$B$4:$B$2000&lt;=EOMONTH(C$4,0))*('Diário 3º PA'!$F$4:$F$2000))
+SUMPRODUCT(('Diário 4º PA'!$E$4:$E$2000='Analítico Cx.'!$B123)*('Diário 4º PA'!$B$4:$B$2000&gt;=C$4)*('Diário 4º PA'!$B$4:$B$2000&lt;=EOMONTH(C$4,0))*('Diário 4º PA'!$F$4:$F$2000))</f>
        <v>5498.5</v>
      </c>
      <c r="D123" s="129">
        <f>SUMPRODUCT(('Diário 1º PA'!$E$4:$E$2011='Analítico Cx.'!$B123)*('Diário 1º PA'!$B$4:$B$2011&gt;=D$4)*('Diário 1º PA'!$B$4:$B$2011&lt;=EOMONTH(D$4,0))*('Diário 1º PA'!$F$4:$F$2011))
+SUMPRODUCT(('Diário 2º PA'!$E$4:$E$1980='Analítico Cx.'!$B123)*('Diário 2º PA'!$B$4:$B$1980&gt;=D$4)*('Diário 2º PA'!$B$4:$B$1980&lt;=EOMONTH(D$4,0))*('Diário 2º PA'!$F$4:$F$1980))
+SUMPRODUCT(('Diário 3º PA'!$E$4:$E$2000='Analítico Cx.'!$B123)*('Diário 3º PA'!$B$4:$B$2000&gt;=D$4)*('Diário 3º PA'!$B$4:$B$2000&lt;=EOMONTH(D$4,0))*('Diário 3º PA'!$F$4:$F$2000))
+SUMPRODUCT(('Diário 4º PA'!$E$4:$E$2000='Analítico Cx.'!$B123)*('Diário 4º PA'!$B$4:$B$2000&gt;=D$4)*('Diário 4º PA'!$B$4:$B$2000&lt;=EOMONTH(D$4,0))*('Diário 4º PA'!$F$4:$F$2000))</f>
        <v>61628.05</v>
      </c>
      <c r="E123" s="129">
        <f>SUMPRODUCT(('Diário 1º PA'!$E$4:$E$2011='Analítico Cx.'!$B123)*('Diário 1º PA'!$B$4:$B$2011&gt;=E$4)*('Diário 1º PA'!$B$4:$B$2011&lt;=EOMONTH(E$4,0))*('Diário 1º PA'!$F$4:$F$2011))
+SUMPRODUCT(('Diário 2º PA'!$E$4:$E$1980='Analítico Cx.'!$B123)*('Diário 2º PA'!$B$4:$B$1980&gt;=E$4)*('Diário 2º PA'!$B$4:$B$1980&lt;=EOMONTH(E$4,0))*('Diário 2º PA'!$F$4:$F$1980))
+SUMPRODUCT(('Diário 3º PA'!$E$4:$E$2000='Analítico Cx.'!$B123)*('Diário 3º PA'!$B$4:$B$2000&gt;=E$4)*('Diário 3º PA'!$B$4:$B$2000&lt;=EOMONTH(E$4,0))*('Diário 3º PA'!$F$4:$F$2000))
+SUMPRODUCT(('Diário 4º PA'!$E$4:$E$2000='Analítico Cx.'!$B123)*('Diário 4º PA'!$B$4:$B$2000&gt;=E$4)*('Diário 4º PA'!$B$4:$B$2000&lt;=EOMONTH(E$4,0))*('Diário 4º PA'!$F$4:$F$2000))</f>
        <v>76923.28</v>
      </c>
      <c r="F123" s="129">
        <f>SUMPRODUCT(('Diário 1º PA'!$E$4:$E$2011='Analítico Cx.'!$B123)*('Diário 1º PA'!$B$4:$B$2011&gt;=F$4)*('Diário 1º PA'!$B$4:$B$2011&lt;=EOMONTH(F$4,0))*('Diário 1º PA'!$F$4:$F$2011))
+SUMPRODUCT(('Diário 2º PA'!$E$4:$E$1980='Analítico Cx.'!$B123)*('Diário 2º PA'!$B$4:$B$1980&gt;=F$4)*('Diário 2º PA'!$B$4:$B$1980&lt;=EOMONTH(F$4,0))*('Diário 2º PA'!$F$4:$F$1980))
+SUMPRODUCT(('Diário 3º PA'!$E$4:$E$2000='Analítico Cx.'!$B123)*('Diário 3º PA'!$B$4:$B$2000&gt;=F$4)*('Diário 3º PA'!$B$4:$B$2000&lt;=EOMONTH(F$4,0))*('Diário 3º PA'!$F$4:$F$2000))
+SUMPRODUCT(('Diário 4º PA'!$E$4:$E$2000='Analítico Cx.'!$B123)*('Diário 4º PA'!$B$4:$B$2000&gt;=F$4)*('Diário 4º PA'!$B$4:$B$2000&lt;=EOMONTH(F$4,0))*('Diário 4º PA'!$F$4:$F$2000))</f>
        <v>65634.44</v>
      </c>
      <c r="G123" s="129">
        <f>SUMPRODUCT(('Diário 1º PA'!$E$4:$E$2011='Analítico Cx.'!$B123)*('Diário 1º PA'!$B$4:$B$2011&gt;=G$4)*('Diário 1º PA'!$B$4:$B$2011&lt;=EOMONTH(G$4,0))*('Diário 1º PA'!$F$4:$F$2011))
+SUMPRODUCT(('Diário 2º PA'!$E$4:$E$1980='Analítico Cx.'!$B123)*('Diário 2º PA'!$B$4:$B$1980&gt;=G$4)*('Diário 2º PA'!$B$4:$B$1980&lt;=EOMONTH(G$4,0))*('Diário 2º PA'!$F$4:$F$1980))
+SUMPRODUCT(('Diário 3º PA'!$E$4:$E$2000='Analítico Cx.'!$B123)*('Diário 3º PA'!$B$4:$B$2000&gt;=G$4)*('Diário 3º PA'!$B$4:$B$2000&lt;=EOMONTH(G$4,0))*('Diário 3º PA'!$F$4:$F$2000))
+SUMPRODUCT(('Diário 4º PA'!$E$4:$E$2000='Analítico Cx.'!$B123)*('Diário 4º PA'!$B$4:$B$2000&gt;=G$4)*('Diário 4º PA'!$B$4:$B$2000&lt;=EOMONTH(G$4,0))*('Diário 4º PA'!$F$4:$F$2000))</f>
        <v>0</v>
      </c>
      <c r="H123" s="129">
        <f>SUMPRODUCT(('Diário 1º PA'!$E$4:$E$2011='Analítico Cx.'!$B123)*('Diário 1º PA'!$B$4:$B$2011&gt;=H$4)*('Diário 1º PA'!$B$4:$B$2011&lt;=EOMONTH(H$4,0))*('Diário 1º PA'!$F$4:$F$2011))
+SUMPRODUCT(('Diário 2º PA'!$E$4:$E$1980='Analítico Cx.'!$B123)*('Diário 2º PA'!$B$4:$B$1980&gt;=H$4)*('Diário 2º PA'!$B$4:$B$1980&lt;=EOMONTH(H$4,0))*('Diário 2º PA'!$F$4:$F$1980))
+SUMPRODUCT(('Diário 3º PA'!$E$4:$E$2000='Analítico Cx.'!$B123)*('Diário 3º PA'!$B$4:$B$2000&gt;=H$4)*('Diário 3º PA'!$B$4:$B$2000&lt;=EOMONTH(H$4,0))*('Diário 3º PA'!$F$4:$F$2000))
+SUMPRODUCT(('Diário 4º PA'!$E$4:$E$2000='Analítico Cx.'!$B123)*('Diário 4º PA'!$B$4:$B$2000&gt;=H$4)*('Diário 4º PA'!$B$4:$B$2000&lt;=EOMONTH(H$4,0))*('Diário 4º PA'!$F$4:$F$2000))</f>
        <v>0</v>
      </c>
      <c r="I123" s="129">
        <f>SUMPRODUCT(('Diário 1º PA'!$E$4:$E$2011='Analítico Cx.'!$B123)*('Diário 1º PA'!$B$4:$B$2011&gt;=I$4)*('Diário 1º PA'!$B$4:$B$2011&lt;=EOMONTH(I$4,0))*('Diário 1º PA'!$F$4:$F$2011))
+SUMPRODUCT(('Diário 2º PA'!$E$4:$E$1980='Analítico Cx.'!$B123)*('Diário 2º PA'!$B$4:$B$1980&gt;=I$4)*('Diário 2º PA'!$B$4:$B$1980&lt;=EOMONTH(I$4,0))*('Diário 2º PA'!$F$4:$F$1980))
+SUMPRODUCT(('Diário 3º PA'!$E$4:$E$2000='Analítico Cx.'!$B123)*('Diário 3º PA'!$B$4:$B$2000&gt;=I$4)*('Diário 3º PA'!$B$4:$B$2000&lt;=EOMONTH(I$4,0))*('Diário 3º PA'!$F$4:$F$2000))
+SUMPRODUCT(('Diário 4º PA'!$E$4:$E$2000='Analítico Cx.'!$B123)*('Diário 4º PA'!$B$4:$B$2000&gt;=I$4)*('Diário 4º PA'!$B$4:$B$2000&lt;=EOMONTH(I$4,0))*('Diário 4º PA'!$F$4:$F$2000))</f>
        <v>0</v>
      </c>
      <c r="J123" s="129">
        <f>SUMPRODUCT(('Diário 1º PA'!$E$4:$E$2011='Analítico Cx.'!$B123)*('Diário 1º PA'!$B$4:$B$2011&gt;=J$4)*('Diário 1º PA'!$B$4:$B$2011&lt;=EOMONTH(J$4,0))*('Diário 1º PA'!$F$4:$F$2011))
+SUMPRODUCT(('Diário 2º PA'!$E$4:$E$1980='Analítico Cx.'!$B123)*('Diário 2º PA'!$B$4:$B$1980&gt;=J$4)*('Diário 2º PA'!$B$4:$B$1980&lt;=EOMONTH(J$4,0))*('Diário 2º PA'!$F$4:$F$1980))
+SUMPRODUCT(('Diário 3º PA'!$E$4:$E$2000='Analítico Cx.'!$B123)*('Diário 3º PA'!$B$4:$B$2000&gt;=J$4)*('Diário 3º PA'!$B$4:$B$2000&lt;=EOMONTH(J$4,0))*('Diário 3º PA'!$F$4:$F$2000))
+SUMPRODUCT(('Diário 4º PA'!$E$4:$E$2000='Analítico Cx.'!$B123)*('Diário 4º PA'!$B$4:$B$2000&gt;=J$4)*('Diário 4º PA'!$B$4:$B$2000&lt;=EOMONTH(J$4,0))*('Diário 4º PA'!$F$4:$F$2000))</f>
        <v>0</v>
      </c>
      <c r="K123" s="129">
        <f>SUMPRODUCT(('Diário 1º PA'!$E$4:$E$2011='Analítico Cx.'!$B123)*('Diário 1º PA'!$B$4:$B$2011&gt;=K$4)*('Diário 1º PA'!$B$4:$B$2011&lt;=EOMONTH(K$4,0))*('Diário 1º PA'!$F$4:$F$2011))
+SUMPRODUCT(('Diário 2º PA'!$E$4:$E$1980='Analítico Cx.'!$B123)*('Diário 2º PA'!$B$4:$B$1980&gt;=K$4)*('Diário 2º PA'!$B$4:$B$1980&lt;=EOMONTH(K$4,0))*('Diário 2º PA'!$F$4:$F$1980))
+SUMPRODUCT(('Diário 3º PA'!$E$4:$E$2000='Analítico Cx.'!$B123)*('Diário 3º PA'!$B$4:$B$2000&gt;=K$4)*('Diário 3º PA'!$B$4:$B$2000&lt;=EOMONTH(K$4,0))*('Diário 3º PA'!$F$4:$F$2000))
+SUMPRODUCT(('Diário 4º PA'!$E$4:$E$2000='Analítico Cx.'!$B123)*('Diário 4º PA'!$B$4:$B$2000&gt;=K$4)*('Diário 4º PA'!$B$4:$B$2000&lt;=EOMONTH(K$4,0))*('Diário 4º PA'!$F$4:$F$2000))</f>
        <v>0</v>
      </c>
      <c r="L123" s="129">
        <f>SUMPRODUCT(('Diário 1º PA'!$E$4:$E$2011='Analítico Cx.'!$B123)*('Diário 1º PA'!$B$4:$B$2011&gt;=L$4)*('Diário 1º PA'!$B$4:$B$2011&lt;=EOMONTH(L$4,0))*('Diário 1º PA'!$F$4:$F$2011))
+SUMPRODUCT(('Diário 2º PA'!$E$4:$E$1980='Analítico Cx.'!$B123)*('Diário 2º PA'!$B$4:$B$1980&gt;=L$4)*('Diário 2º PA'!$B$4:$B$1980&lt;=EOMONTH(L$4,0))*('Diário 2º PA'!$F$4:$F$1980))
+SUMPRODUCT(('Diário 3º PA'!$E$4:$E$2000='Analítico Cx.'!$B123)*('Diário 3º PA'!$B$4:$B$2000&gt;=L$4)*('Diário 3º PA'!$B$4:$B$2000&lt;=EOMONTH(L$4,0))*('Diário 3º PA'!$F$4:$F$2000))
+SUMPRODUCT(('Diário 4º PA'!$E$4:$E$2000='Analítico Cx.'!$B123)*('Diário 4º PA'!$B$4:$B$2000&gt;=L$4)*('Diário 4º PA'!$B$4:$B$2000&lt;=EOMONTH(L$4,0))*('Diário 4º PA'!$F$4:$F$2000))</f>
        <v>0</v>
      </c>
      <c r="M123" s="129">
        <f>SUMPRODUCT(('Diário 1º PA'!$E$4:$E$2011='Analítico Cx.'!$B123)*('Diário 1º PA'!$B$4:$B$2011&gt;=M$4)*('Diário 1º PA'!$B$4:$B$2011&lt;=EOMONTH(M$4,0))*('Diário 1º PA'!$F$4:$F$2011))
+SUMPRODUCT(('Diário 2º PA'!$E$4:$E$1980='Analítico Cx.'!$B123)*('Diário 2º PA'!$B$4:$B$1980&gt;=M$4)*('Diário 2º PA'!$B$4:$B$1980&lt;=EOMONTH(M$4,0))*('Diário 2º PA'!$F$4:$F$1980))
+SUMPRODUCT(('Diário 3º PA'!$E$4:$E$2000='Analítico Cx.'!$B123)*('Diário 3º PA'!$B$4:$B$2000&gt;=M$4)*('Diário 3º PA'!$B$4:$B$2000&lt;=EOMONTH(M$4,0))*('Diário 3º PA'!$F$4:$F$2000))
+SUMPRODUCT(('Diário 4º PA'!$E$4:$E$2000='Analítico Cx.'!$B123)*('Diário 4º PA'!$B$4:$B$2000&gt;=M$4)*('Diário 4º PA'!$B$4:$B$2000&lt;=EOMONTH(M$4,0))*('Diário 4º PA'!$F$4:$F$2000))</f>
        <v>0</v>
      </c>
      <c r="N123" s="129">
        <f>SUMPRODUCT(('Diário 1º PA'!$E$4:$E$2011='Analítico Cx.'!$B123)*('Diário 1º PA'!$B$4:$B$2011&gt;=N$4)*('Diário 1º PA'!$B$4:$B$2011&lt;=EOMONTH(N$4,0))*('Diário 1º PA'!$F$4:$F$2011))
+SUMPRODUCT(('Diário 2º PA'!$E$4:$E$1980='Analítico Cx.'!$B123)*('Diário 2º PA'!$B$4:$B$1980&gt;=N$4)*('Diário 2º PA'!$B$4:$B$1980&lt;=EOMONTH(N$4,0))*('Diário 2º PA'!$F$4:$F$1980))
+SUMPRODUCT(('Diário 3º PA'!$E$4:$E$2000='Analítico Cx.'!$B123)*('Diário 3º PA'!$B$4:$B$2000&gt;=N$4)*('Diário 3º PA'!$B$4:$B$2000&lt;=EOMONTH(N$4,0))*('Diário 3º PA'!$F$4:$F$2000))
+SUMPRODUCT(('Diário 4º PA'!$E$4:$E$2000='Analítico Cx.'!$B123)*('Diário 4º PA'!$B$4:$B$2000&gt;=N$4)*('Diário 4º PA'!$B$4:$B$2000&lt;=EOMONTH(N$4,0))*('Diário 4º PA'!$F$4:$F$2000))</f>
        <v>0</v>
      </c>
      <c r="O123" s="179">
        <f t="shared" si="19"/>
        <v>209684.27000000002</v>
      </c>
      <c r="P123" s="180">
        <f t="shared" si="20"/>
        <v>2.0941534823348932E-2</v>
      </c>
      <c r="Q123" s="154"/>
      <c r="R123" s="154"/>
      <c r="S123" s="154"/>
      <c r="T123" s="154"/>
      <c r="U123" s="154"/>
      <c r="V123" s="154"/>
      <c r="W123" s="154"/>
      <c r="X123" s="154"/>
      <c r="Y123" s="154"/>
      <c r="Z123" s="154"/>
    </row>
    <row r="124" spans="1:26" ht="23.25" customHeight="1" x14ac:dyDescent="0.2">
      <c r="A124" s="199" t="s">
        <v>346</v>
      </c>
      <c r="B124" s="213" t="s">
        <v>347</v>
      </c>
      <c r="C124" s="129">
        <f>SUMPRODUCT(('Diário 1º PA'!$E$4:$E$2011='Analítico Cx.'!$B124)*('Diário 1º PA'!$B$4:$B$2011&gt;=C$4)*('Diário 1º PA'!$B$4:$B$2011&lt;=EOMONTH(C$4,0))*('Diário 1º PA'!$F$4:$F$2011))
+SUMPRODUCT(('Diário 2º PA'!$E$4:$E$1980='Analítico Cx.'!$B124)*('Diário 2º PA'!$B$4:$B$1980&gt;=C$4)*('Diário 2º PA'!$B$4:$B$1980&lt;=EOMONTH(C$4,0))*('Diário 2º PA'!$F$4:$F$1980))
+SUMPRODUCT(('Diário 3º PA'!$E$4:$E$2000='Analítico Cx.'!$B124)*('Diário 3º PA'!$B$4:$B$2000&gt;=C$4)*('Diário 3º PA'!$B$4:$B$2000&lt;=EOMONTH(C$4,0))*('Diário 3º PA'!$F$4:$F$2000))
+SUMPRODUCT(('Diário 4º PA'!$E$4:$E$2000='Analítico Cx.'!$B124)*('Diário 4º PA'!$B$4:$B$2000&gt;=C$4)*('Diário 4º PA'!$B$4:$B$2000&lt;=EOMONTH(C$4,0))*('Diário 4º PA'!$F$4:$F$2000))</f>
        <v>0</v>
      </c>
      <c r="D124" s="129">
        <f>SUMPRODUCT(('Diário 1º PA'!$E$4:$E$2011='Analítico Cx.'!$B124)*('Diário 1º PA'!$B$4:$B$2011&gt;=D$4)*('Diário 1º PA'!$B$4:$B$2011&lt;=EOMONTH(D$4,0))*('Diário 1º PA'!$F$4:$F$2011))
+SUMPRODUCT(('Diário 2º PA'!$E$4:$E$1980='Analítico Cx.'!$B124)*('Diário 2º PA'!$B$4:$B$1980&gt;=D$4)*('Diário 2º PA'!$B$4:$B$1980&lt;=EOMONTH(D$4,0))*('Diário 2º PA'!$F$4:$F$1980))
+SUMPRODUCT(('Diário 3º PA'!$E$4:$E$2000='Analítico Cx.'!$B124)*('Diário 3º PA'!$B$4:$B$2000&gt;=D$4)*('Diário 3º PA'!$B$4:$B$2000&lt;=EOMONTH(D$4,0))*('Diário 3º PA'!$F$4:$F$2000))
+SUMPRODUCT(('Diário 4º PA'!$E$4:$E$2000='Analítico Cx.'!$B124)*('Diário 4º PA'!$B$4:$B$2000&gt;=D$4)*('Diário 4º PA'!$B$4:$B$2000&lt;=EOMONTH(D$4,0))*('Diário 4º PA'!$F$4:$F$2000))</f>
        <v>0</v>
      </c>
      <c r="E124" s="129">
        <f>SUMPRODUCT(('Diário 1º PA'!$E$4:$E$2011='Analítico Cx.'!$B124)*('Diário 1º PA'!$B$4:$B$2011&gt;=E$4)*('Diário 1º PA'!$B$4:$B$2011&lt;=EOMONTH(E$4,0))*('Diário 1º PA'!$F$4:$F$2011))
+SUMPRODUCT(('Diário 2º PA'!$E$4:$E$1980='Analítico Cx.'!$B124)*('Diário 2º PA'!$B$4:$B$1980&gt;=E$4)*('Diário 2º PA'!$B$4:$B$1980&lt;=EOMONTH(E$4,0))*('Diário 2º PA'!$F$4:$F$1980))
+SUMPRODUCT(('Diário 3º PA'!$E$4:$E$2000='Analítico Cx.'!$B124)*('Diário 3º PA'!$B$4:$B$2000&gt;=E$4)*('Diário 3º PA'!$B$4:$B$2000&lt;=EOMONTH(E$4,0))*('Diário 3º PA'!$F$4:$F$2000))
+SUMPRODUCT(('Diário 4º PA'!$E$4:$E$2000='Analítico Cx.'!$B124)*('Diário 4º PA'!$B$4:$B$2000&gt;=E$4)*('Diário 4º PA'!$B$4:$B$2000&lt;=EOMONTH(E$4,0))*('Diário 4º PA'!$F$4:$F$2000))</f>
        <v>590</v>
      </c>
      <c r="F124" s="129">
        <f>SUMPRODUCT(('Diário 1º PA'!$E$4:$E$2011='Analítico Cx.'!$B124)*('Diário 1º PA'!$B$4:$B$2011&gt;=F$4)*('Diário 1º PA'!$B$4:$B$2011&lt;=EOMONTH(F$4,0))*('Diário 1º PA'!$F$4:$F$2011))
+SUMPRODUCT(('Diário 2º PA'!$E$4:$E$1980='Analítico Cx.'!$B124)*('Diário 2º PA'!$B$4:$B$1980&gt;=F$4)*('Diário 2º PA'!$B$4:$B$1980&lt;=EOMONTH(F$4,0))*('Diário 2º PA'!$F$4:$F$1980))
+SUMPRODUCT(('Diário 3º PA'!$E$4:$E$2000='Analítico Cx.'!$B124)*('Diário 3º PA'!$B$4:$B$2000&gt;=F$4)*('Diário 3º PA'!$B$4:$B$2000&lt;=EOMONTH(F$4,0))*('Diário 3º PA'!$F$4:$F$2000))
+SUMPRODUCT(('Diário 4º PA'!$E$4:$E$2000='Analítico Cx.'!$B124)*('Diário 4º PA'!$B$4:$B$2000&gt;=F$4)*('Diário 4º PA'!$B$4:$B$2000&lt;=EOMONTH(F$4,0))*('Diário 4º PA'!$F$4:$F$2000))</f>
        <v>135</v>
      </c>
      <c r="G124" s="129">
        <f>SUMPRODUCT(('Diário 1º PA'!$E$4:$E$2011='Analítico Cx.'!$B124)*('Diário 1º PA'!$B$4:$B$2011&gt;=G$4)*('Diário 1º PA'!$B$4:$B$2011&lt;=EOMONTH(G$4,0))*('Diário 1º PA'!$F$4:$F$2011))
+SUMPRODUCT(('Diário 2º PA'!$E$4:$E$1980='Analítico Cx.'!$B124)*('Diário 2º PA'!$B$4:$B$1980&gt;=G$4)*('Diário 2º PA'!$B$4:$B$1980&lt;=EOMONTH(G$4,0))*('Diário 2º PA'!$F$4:$F$1980))
+SUMPRODUCT(('Diário 3º PA'!$E$4:$E$2000='Analítico Cx.'!$B124)*('Diário 3º PA'!$B$4:$B$2000&gt;=G$4)*('Diário 3º PA'!$B$4:$B$2000&lt;=EOMONTH(G$4,0))*('Diário 3º PA'!$F$4:$F$2000))
+SUMPRODUCT(('Diário 4º PA'!$E$4:$E$2000='Analítico Cx.'!$B124)*('Diário 4º PA'!$B$4:$B$2000&gt;=G$4)*('Diário 4º PA'!$B$4:$B$2000&lt;=EOMONTH(G$4,0))*('Diário 4º PA'!$F$4:$F$2000))</f>
        <v>0</v>
      </c>
      <c r="H124" s="129">
        <f>SUMPRODUCT(('Diário 1º PA'!$E$4:$E$2011='Analítico Cx.'!$B124)*('Diário 1º PA'!$B$4:$B$2011&gt;=H$4)*('Diário 1º PA'!$B$4:$B$2011&lt;=EOMONTH(H$4,0))*('Diário 1º PA'!$F$4:$F$2011))
+SUMPRODUCT(('Diário 2º PA'!$E$4:$E$1980='Analítico Cx.'!$B124)*('Diário 2º PA'!$B$4:$B$1980&gt;=H$4)*('Diário 2º PA'!$B$4:$B$1980&lt;=EOMONTH(H$4,0))*('Diário 2º PA'!$F$4:$F$1980))
+SUMPRODUCT(('Diário 3º PA'!$E$4:$E$2000='Analítico Cx.'!$B124)*('Diário 3º PA'!$B$4:$B$2000&gt;=H$4)*('Diário 3º PA'!$B$4:$B$2000&lt;=EOMONTH(H$4,0))*('Diário 3º PA'!$F$4:$F$2000))
+SUMPRODUCT(('Diário 4º PA'!$E$4:$E$2000='Analítico Cx.'!$B124)*('Diário 4º PA'!$B$4:$B$2000&gt;=H$4)*('Diário 4º PA'!$B$4:$B$2000&lt;=EOMONTH(H$4,0))*('Diário 4º PA'!$F$4:$F$2000))</f>
        <v>0</v>
      </c>
      <c r="I124" s="129">
        <f>SUMPRODUCT(('Diário 1º PA'!$E$4:$E$2011='Analítico Cx.'!$B124)*('Diário 1º PA'!$B$4:$B$2011&gt;=I$4)*('Diário 1º PA'!$B$4:$B$2011&lt;=EOMONTH(I$4,0))*('Diário 1º PA'!$F$4:$F$2011))
+SUMPRODUCT(('Diário 2º PA'!$E$4:$E$1980='Analítico Cx.'!$B124)*('Diário 2º PA'!$B$4:$B$1980&gt;=I$4)*('Diário 2º PA'!$B$4:$B$1980&lt;=EOMONTH(I$4,0))*('Diário 2º PA'!$F$4:$F$1980))
+SUMPRODUCT(('Diário 3º PA'!$E$4:$E$2000='Analítico Cx.'!$B124)*('Diário 3º PA'!$B$4:$B$2000&gt;=I$4)*('Diário 3º PA'!$B$4:$B$2000&lt;=EOMONTH(I$4,0))*('Diário 3º PA'!$F$4:$F$2000))
+SUMPRODUCT(('Diário 4º PA'!$E$4:$E$2000='Analítico Cx.'!$B124)*('Diário 4º PA'!$B$4:$B$2000&gt;=I$4)*('Diário 4º PA'!$B$4:$B$2000&lt;=EOMONTH(I$4,0))*('Diário 4º PA'!$F$4:$F$2000))</f>
        <v>0</v>
      </c>
      <c r="J124" s="129">
        <f>SUMPRODUCT(('Diário 1º PA'!$E$4:$E$2011='Analítico Cx.'!$B124)*('Diário 1º PA'!$B$4:$B$2011&gt;=J$4)*('Diário 1º PA'!$B$4:$B$2011&lt;=EOMONTH(J$4,0))*('Diário 1º PA'!$F$4:$F$2011))
+SUMPRODUCT(('Diário 2º PA'!$E$4:$E$1980='Analítico Cx.'!$B124)*('Diário 2º PA'!$B$4:$B$1980&gt;=J$4)*('Diário 2º PA'!$B$4:$B$1980&lt;=EOMONTH(J$4,0))*('Diário 2º PA'!$F$4:$F$1980))
+SUMPRODUCT(('Diário 3º PA'!$E$4:$E$2000='Analítico Cx.'!$B124)*('Diário 3º PA'!$B$4:$B$2000&gt;=J$4)*('Diário 3º PA'!$B$4:$B$2000&lt;=EOMONTH(J$4,0))*('Diário 3º PA'!$F$4:$F$2000))
+SUMPRODUCT(('Diário 4º PA'!$E$4:$E$2000='Analítico Cx.'!$B124)*('Diário 4º PA'!$B$4:$B$2000&gt;=J$4)*('Diário 4º PA'!$B$4:$B$2000&lt;=EOMONTH(J$4,0))*('Diário 4º PA'!$F$4:$F$2000))</f>
        <v>0</v>
      </c>
      <c r="K124" s="129">
        <f>SUMPRODUCT(('Diário 1º PA'!$E$4:$E$2011='Analítico Cx.'!$B124)*('Diário 1º PA'!$B$4:$B$2011&gt;=K$4)*('Diário 1º PA'!$B$4:$B$2011&lt;=EOMONTH(K$4,0))*('Diário 1º PA'!$F$4:$F$2011))
+SUMPRODUCT(('Diário 2º PA'!$E$4:$E$1980='Analítico Cx.'!$B124)*('Diário 2º PA'!$B$4:$B$1980&gt;=K$4)*('Diário 2º PA'!$B$4:$B$1980&lt;=EOMONTH(K$4,0))*('Diário 2º PA'!$F$4:$F$1980))
+SUMPRODUCT(('Diário 3º PA'!$E$4:$E$2000='Analítico Cx.'!$B124)*('Diário 3º PA'!$B$4:$B$2000&gt;=K$4)*('Diário 3º PA'!$B$4:$B$2000&lt;=EOMONTH(K$4,0))*('Diário 3º PA'!$F$4:$F$2000))
+SUMPRODUCT(('Diário 4º PA'!$E$4:$E$2000='Analítico Cx.'!$B124)*('Diário 4º PA'!$B$4:$B$2000&gt;=K$4)*('Diário 4º PA'!$B$4:$B$2000&lt;=EOMONTH(K$4,0))*('Diário 4º PA'!$F$4:$F$2000))</f>
        <v>0</v>
      </c>
      <c r="L124" s="129">
        <f>SUMPRODUCT(('Diário 1º PA'!$E$4:$E$2011='Analítico Cx.'!$B124)*('Diário 1º PA'!$B$4:$B$2011&gt;=L$4)*('Diário 1º PA'!$B$4:$B$2011&lt;=EOMONTH(L$4,0))*('Diário 1º PA'!$F$4:$F$2011))
+SUMPRODUCT(('Diário 2º PA'!$E$4:$E$1980='Analítico Cx.'!$B124)*('Diário 2º PA'!$B$4:$B$1980&gt;=L$4)*('Diário 2º PA'!$B$4:$B$1980&lt;=EOMONTH(L$4,0))*('Diário 2º PA'!$F$4:$F$1980))
+SUMPRODUCT(('Diário 3º PA'!$E$4:$E$2000='Analítico Cx.'!$B124)*('Diário 3º PA'!$B$4:$B$2000&gt;=L$4)*('Diário 3º PA'!$B$4:$B$2000&lt;=EOMONTH(L$4,0))*('Diário 3º PA'!$F$4:$F$2000))
+SUMPRODUCT(('Diário 4º PA'!$E$4:$E$2000='Analítico Cx.'!$B124)*('Diário 4º PA'!$B$4:$B$2000&gt;=L$4)*('Diário 4º PA'!$B$4:$B$2000&lt;=EOMONTH(L$4,0))*('Diário 4º PA'!$F$4:$F$2000))</f>
        <v>0</v>
      </c>
      <c r="M124" s="129">
        <f>SUMPRODUCT(('Diário 1º PA'!$E$4:$E$2011='Analítico Cx.'!$B124)*('Diário 1º PA'!$B$4:$B$2011&gt;=M$4)*('Diário 1º PA'!$B$4:$B$2011&lt;=EOMONTH(M$4,0))*('Diário 1º PA'!$F$4:$F$2011))
+SUMPRODUCT(('Diário 2º PA'!$E$4:$E$1980='Analítico Cx.'!$B124)*('Diário 2º PA'!$B$4:$B$1980&gt;=M$4)*('Diário 2º PA'!$B$4:$B$1980&lt;=EOMONTH(M$4,0))*('Diário 2º PA'!$F$4:$F$1980))
+SUMPRODUCT(('Diário 3º PA'!$E$4:$E$2000='Analítico Cx.'!$B124)*('Diário 3º PA'!$B$4:$B$2000&gt;=M$4)*('Diário 3º PA'!$B$4:$B$2000&lt;=EOMONTH(M$4,0))*('Diário 3º PA'!$F$4:$F$2000))
+SUMPRODUCT(('Diário 4º PA'!$E$4:$E$2000='Analítico Cx.'!$B124)*('Diário 4º PA'!$B$4:$B$2000&gt;=M$4)*('Diário 4º PA'!$B$4:$B$2000&lt;=EOMONTH(M$4,0))*('Diário 4º PA'!$F$4:$F$2000))</f>
        <v>0</v>
      </c>
      <c r="N124" s="129">
        <f>SUMPRODUCT(('Diário 1º PA'!$E$4:$E$2011='Analítico Cx.'!$B124)*('Diário 1º PA'!$B$4:$B$2011&gt;=N$4)*('Diário 1º PA'!$B$4:$B$2011&lt;=EOMONTH(N$4,0))*('Diário 1º PA'!$F$4:$F$2011))
+SUMPRODUCT(('Diário 2º PA'!$E$4:$E$1980='Analítico Cx.'!$B124)*('Diário 2º PA'!$B$4:$B$1980&gt;=N$4)*('Diário 2º PA'!$B$4:$B$1980&lt;=EOMONTH(N$4,0))*('Diário 2º PA'!$F$4:$F$1980))
+SUMPRODUCT(('Diário 3º PA'!$E$4:$E$2000='Analítico Cx.'!$B124)*('Diário 3º PA'!$B$4:$B$2000&gt;=N$4)*('Diário 3º PA'!$B$4:$B$2000&lt;=EOMONTH(N$4,0))*('Diário 3º PA'!$F$4:$F$2000))
+SUMPRODUCT(('Diário 4º PA'!$E$4:$E$2000='Analítico Cx.'!$B124)*('Diário 4º PA'!$B$4:$B$2000&gt;=N$4)*('Diário 4º PA'!$B$4:$B$2000&lt;=EOMONTH(N$4,0))*('Diário 4º PA'!$F$4:$F$2000))</f>
        <v>0</v>
      </c>
      <c r="O124" s="179">
        <f t="shared" si="19"/>
        <v>725</v>
      </c>
      <c r="P124" s="180">
        <f t="shared" si="20"/>
        <v>7.2407018165587591E-5</v>
      </c>
      <c r="Q124" s="154"/>
      <c r="R124" s="154"/>
      <c r="S124" s="154"/>
      <c r="T124" s="154"/>
      <c r="U124" s="154"/>
      <c r="V124" s="154"/>
      <c r="W124" s="154"/>
      <c r="X124" s="154"/>
      <c r="Y124" s="154"/>
      <c r="Z124" s="154"/>
    </row>
    <row r="125" spans="1:26" ht="23.25" customHeight="1" x14ac:dyDescent="0.2">
      <c r="A125" s="199" t="s">
        <v>348</v>
      </c>
      <c r="B125" s="213" t="s">
        <v>349</v>
      </c>
      <c r="C125" s="129">
        <f>SUMPRODUCT(('Diário 1º PA'!$E$4:$E$2011='Analítico Cx.'!$B125)*('Diário 1º PA'!$B$4:$B$2011&gt;=C$4)*('Diário 1º PA'!$B$4:$B$2011&lt;=EOMONTH(C$4,0))*('Diário 1º PA'!$F$4:$F$2011))
+SUMPRODUCT(('Diário 2º PA'!$E$4:$E$1980='Analítico Cx.'!$B125)*('Diário 2º PA'!$B$4:$B$1980&gt;=C$4)*('Diário 2º PA'!$B$4:$B$1980&lt;=EOMONTH(C$4,0))*('Diário 2º PA'!$F$4:$F$1980))
+SUMPRODUCT(('Diário 3º PA'!$E$4:$E$2000='Analítico Cx.'!$B125)*('Diário 3º PA'!$B$4:$B$2000&gt;=C$4)*('Diário 3º PA'!$B$4:$B$2000&lt;=EOMONTH(C$4,0))*('Diário 3º PA'!$F$4:$F$2000))
+SUMPRODUCT(('Diário 4º PA'!$E$4:$E$2000='Analítico Cx.'!$B125)*('Diário 4º PA'!$B$4:$B$2000&gt;=C$4)*('Diário 4º PA'!$B$4:$B$2000&lt;=EOMONTH(C$4,0))*('Diário 4º PA'!$F$4:$F$2000))</f>
        <v>0</v>
      </c>
      <c r="D125" s="129">
        <f>SUMPRODUCT(('Diário 1º PA'!$E$4:$E$2011='Analítico Cx.'!$B125)*('Diário 1º PA'!$B$4:$B$2011&gt;=D$4)*('Diário 1º PA'!$B$4:$B$2011&lt;=EOMONTH(D$4,0))*('Diário 1º PA'!$F$4:$F$2011))
+SUMPRODUCT(('Diário 2º PA'!$E$4:$E$1980='Analítico Cx.'!$B125)*('Diário 2º PA'!$B$4:$B$1980&gt;=D$4)*('Diário 2º PA'!$B$4:$B$1980&lt;=EOMONTH(D$4,0))*('Diário 2º PA'!$F$4:$F$1980))
+SUMPRODUCT(('Diário 3º PA'!$E$4:$E$2000='Analítico Cx.'!$B125)*('Diário 3º PA'!$B$4:$B$2000&gt;=D$4)*('Diário 3º PA'!$B$4:$B$2000&lt;=EOMONTH(D$4,0))*('Diário 3º PA'!$F$4:$F$2000))
+SUMPRODUCT(('Diário 4º PA'!$E$4:$E$2000='Analítico Cx.'!$B125)*('Diário 4º PA'!$B$4:$B$2000&gt;=D$4)*('Diário 4º PA'!$B$4:$B$2000&lt;=EOMONTH(D$4,0))*('Diário 4º PA'!$F$4:$F$2000))</f>
        <v>0</v>
      </c>
      <c r="E125" s="129">
        <f>SUMPRODUCT(('Diário 1º PA'!$E$4:$E$2011='Analítico Cx.'!$B125)*('Diário 1º PA'!$B$4:$B$2011&gt;=E$4)*('Diário 1º PA'!$B$4:$B$2011&lt;=EOMONTH(E$4,0))*('Diário 1º PA'!$F$4:$F$2011))
+SUMPRODUCT(('Diário 2º PA'!$E$4:$E$1980='Analítico Cx.'!$B125)*('Diário 2º PA'!$B$4:$B$1980&gt;=E$4)*('Diário 2º PA'!$B$4:$B$1980&lt;=EOMONTH(E$4,0))*('Diário 2º PA'!$F$4:$F$1980))
+SUMPRODUCT(('Diário 3º PA'!$E$4:$E$2000='Analítico Cx.'!$B125)*('Diário 3º PA'!$B$4:$B$2000&gt;=E$4)*('Diário 3º PA'!$B$4:$B$2000&lt;=EOMONTH(E$4,0))*('Diário 3º PA'!$F$4:$F$2000))
+SUMPRODUCT(('Diário 4º PA'!$E$4:$E$2000='Analítico Cx.'!$B125)*('Diário 4º PA'!$B$4:$B$2000&gt;=E$4)*('Diário 4º PA'!$B$4:$B$2000&lt;=EOMONTH(E$4,0))*('Diário 4º PA'!$F$4:$F$2000))</f>
        <v>285</v>
      </c>
      <c r="F125" s="129">
        <f>SUMPRODUCT(('Diário 1º PA'!$E$4:$E$2011='Analítico Cx.'!$B125)*('Diário 1º PA'!$B$4:$B$2011&gt;=F$4)*('Diário 1º PA'!$B$4:$B$2011&lt;=EOMONTH(F$4,0))*('Diário 1º PA'!$F$4:$F$2011))
+SUMPRODUCT(('Diário 2º PA'!$E$4:$E$1980='Analítico Cx.'!$B125)*('Diário 2º PA'!$B$4:$B$1980&gt;=F$4)*('Diário 2º PA'!$B$4:$B$1980&lt;=EOMONTH(F$4,0))*('Diário 2º PA'!$F$4:$F$1980))
+SUMPRODUCT(('Diário 3º PA'!$E$4:$E$2000='Analítico Cx.'!$B125)*('Diário 3º PA'!$B$4:$B$2000&gt;=F$4)*('Diário 3º PA'!$B$4:$B$2000&lt;=EOMONTH(F$4,0))*('Diário 3º PA'!$F$4:$F$2000))
+SUMPRODUCT(('Diário 4º PA'!$E$4:$E$2000='Analítico Cx.'!$B125)*('Diário 4º PA'!$B$4:$B$2000&gt;=F$4)*('Diário 4º PA'!$B$4:$B$2000&lt;=EOMONTH(F$4,0))*('Diário 4º PA'!$F$4:$F$2000))</f>
        <v>1779</v>
      </c>
      <c r="G125" s="129">
        <f>SUMPRODUCT(('Diário 1º PA'!$E$4:$E$2011='Analítico Cx.'!$B125)*('Diário 1º PA'!$B$4:$B$2011&gt;=G$4)*('Diário 1º PA'!$B$4:$B$2011&lt;=EOMONTH(G$4,0))*('Diário 1º PA'!$F$4:$F$2011))
+SUMPRODUCT(('Diário 2º PA'!$E$4:$E$1980='Analítico Cx.'!$B125)*('Diário 2º PA'!$B$4:$B$1980&gt;=G$4)*('Diário 2º PA'!$B$4:$B$1980&lt;=EOMONTH(G$4,0))*('Diário 2º PA'!$F$4:$F$1980))
+SUMPRODUCT(('Diário 3º PA'!$E$4:$E$2000='Analítico Cx.'!$B125)*('Diário 3º PA'!$B$4:$B$2000&gt;=G$4)*('Diário 3º PA'!$B$4:$B$2000&lt;=EOMONTH(G$4,0))*('Diário 3º PA'!$F$4:$F$2000))
+SUMPRODUCT(('Diário 4º PA'!$E$4:$E$2000='Analítico Cx.'!$B125)*('Diário 4º PA'!$B$4:$B$2000&gt;=G$4)*('Diário 4º PA'!$B$4:$B$2000&lt;=EOMONTH(G$4,0))*('Diário 4º PA'!$F$4:$F$2000))</f>
        <v>0</v>
      </c>
      <c r="H125" s="129">
        <f>SUMPRODUCT(('Diário 1º PA'!$E$4:$E$2011='Analítico Cx.'!$B125)*('Diário 1º PA'!$B$4:$B$2011&gt;=H$4)*('Diário 1º PA'!$B$4:$B$2011&lt;=EOMONTH(H$4,0))*('Diário 1º PA'!$F$4:$F$2011))
+SUMPRODUCT(('Diário 2º PA'!$E$4:$E$1980='Analítico Cx.'!$B125)*('Diário 2º PA'!$B$4:$B$1980&gt;=H$4)*('Diário 2º PA'!$B$4:$B$1980&lt;=EOMONTH(H$4,0))*('Diário 2º PA'!$F$4:$F$1980))
+SUMPRODUCT(('Diário 3º PA'!$E$4:$E$2000='Analítico Cx.'!$B125)*('Diário 3º PA'!$B$4:$B$2000&gt;=H$4)*('Diário 3º PA'!$B$4:$B$2000&lt;=EOMONTH(H$4,0))*('Diário 3º PA'!$F$4:$F$2000))
+SUMPRODUCT(('Diário 4º PA'!$E$4:$E$2000='Analítico Cx.'!$B125)*('Diário 4º PA'!$B$4:$B$2000&gt;=H$4)*('Diário 4º PA'!$B$4:$B$2000&lt;=EOMONTH(H$4,0))*('Diário 4º PA'!$F$4:$F$2000))</f>
        <v>0</v>
      </c>
      <c r="I125" s="129">
        <f>SUMPRODUCT(('Diário 1º PA'!$E$4:$E$2011='Analítico Cx.'!$B125)*('Diário 1º PA'!$B$4:$B$2011&gt;=I$4)*('Diário 1º PA'!$B$4:$B$2011&lt;=EOMONTH(I$4,0))*('Diário 1º PA'!$F$4:$F$2011))
+SUMPRODUCT(('Diário 2º PA'!$E$4:$E$1980='Analítico Cx.'!$B125)*('Diário 2º PA'!$B$4:$B$1980&gt;=I$4)*('Diário 2º PA'!$B$4:$B$1980&lt;=EOMONTH(I$4,0))*('Diário 2º PA'!$F$4:$F$1980))
+SUMPRODUCT(('Diário 3º PA'!$E$4:$E$2000='Analítico Cx.'!$B125)*('Diário 3º PA'!$B$4:$B$2000&gt;=I$4)*('Diário 3º PA'!$B$4:$B$2000&lt;=EOMONTH(I$4,0))*('Diário 3º PA'!$F$4:$F$2000))
+SUMPRODUCT(('Diário 4º PA'!$E$4:$E$2000='Analítico Cx.'!$B125)*('Diário 4º PA'!$B$4:$B$2000&gt;=I$4)*('Diário 4º PA'!$B$4:$B$2000&lt;=EOMONTH(I$4,0))*('Diário 4º PA'!$F$4:$F$2000))</f>
        <v>0</v>
      </c>
      <c r="J125" s="129">
        <f>SUMPRODUCT(('Diário 1º PA'!$E$4:$E$2011='Analítico Cx.'!$B125)*('Diário 1º PA'!$B$4:$B$2011&gt;=J$4)*('Diário 1º PA'!$B$4:$B$2011&lt;=EOMONTH(J$4,0))*('Diário 1º PA'!$F$4:$F$2011))
+SUMPRODUCT(('Diário 2º PA'!$E$4:$E$1980='Analítico Cx.'!$B125)*('Diário 2º PA'!$B$4:$B$1980&gt;=J$4)*('Diário 2º PA'!$B$4:$B$1980&lt;=EOMONTH(J$4,0))*('Diário 2º PA'!$F$4:$F$1980))
+SUMPRODUCT(('Diário 3º PA'!$E$4:$E$2000='Analítico Cx.'!$B125)*('Diário 3º PA'!$B$4:$B$2000&gt;=J$4)*('Diário 3º PA'!$B$4:$B$2000&lt;=EOMONTH(J$4,0))*('Diário 3º PA'!$F$4:$F$2000))
+SUMPRODUCT(('Diário 4º PA'!$E$4:$E$2000='Analítico Cx.'!$B125)*('Diário 4º PA'!$B$4:$B$2000&gt;=J$4)*('Diário 4º PA'!$B$4:$B$2000&lt;=EOMONTH(J$4,0))*('Diário 4º PA'!$F$4:$F$2000))</f>
        <v>0</v>
      </c>
      <c r="K125" s="129">
        <f>SUMPRODUCT(('Diário 1º PA'!$E$4:$E$2011='Analítico Cx.'!$B125)*('Diário 1º PA'!$B$4:$B$2011&gt;=K$4)*('Diário 1º PA'!$B$4:$B$2011&lt;=EOMONTH(K$4,0))*('Diário 1º PA'!$F$4:$F$2011))
+SUMPRODUCT(('Diário 2º PA'!$E$4:$E$1980='Analítico Cx.'!$B125)*('Diário 2º PA'!$B$4:$B$1980&gt;=K$4)*('Diário 2º PA'!$B$4:$B$1980&lt;=EOMONTH(K$4,0))*('Diário 2º PA'!$F$4:$F$1980))
+SUMPRODUCT(('Diário 3º PA'!$E$4:$E$2000='Analítico Cx.'!$B125)*('Diário 3º PA'!$B$4:$B$2000&gt;=K$4)*('Diário 3º PA'!$B$4:$B$2000&lt;=EOMONTH(K$4,0))*('Diário 3º PA'!$F$4:$F$2000))
+SUMPRODUCT(('Diário 4º PA'!$E$4:$E$2000='Analítico Cx.'!$B125)*('Diário 4º PA'!$B$4:$B$2000&gt;=K$4)*('Diário 4º PA'!$B$4:$B$2000&lt;=EOMONTH(K$4,0))*('Diário 4º PA'!$F$4:$F$2000))</f>
        <v>0</v>
      </c>
      <c r="L125" s="129">
        <f>SUMPRODUCT(('Diário 1º PA'!$E$4:$E$2011='Analítico Cx.'!$B125)*('Diário 1º PA'!$B$4:$B$2011&gt;=L$4)*('Diário 1º PA'!$B$4:$B$2011&lt;=EOMONTH(L$4,0))*('Diário 1º PA'!$F$4:$F$2011))
+SUMPRODUCT(('Diário 2º PA'!$E$4:$E$1980='Analítico Cx.'!$B125)*('Diário 2º PA'!$B$4:$B$1980&gt;=L$4)*('Diário 2º PA'!$B$4:$B$1980&lt;=EOMONTH(L$4,0))*('Diário 2º PA'!$F$4:$F$1980))
+SUMPRODUCT(('Diário 3º PA'!$E$4:$E$2000='Analítico Cx.'!$B125)*('Diário 3º PA'!$B$4:$B$2000&gt;=L$4)*('Diário 3º PA'!$B$4:$B$2000&lt;=EOMONTH(L$4,0))*('Diário 3º PA'!$F$4:$F$2000))
+SUMPRODUCT(('Diário 4º PA'!$E$4:$E$2000='Analítico Cx.'!$B125)*('Diário 4º PA'!$B$4:$B$2000&gt;=L$4)*('Diário 4º PA'!$B$4:$B$2000&lt;=EOMONTH(L$4,0))*('Diário 4º PA'!$F$4:$F$2000))</f>
        <v>0</v>
      </c>
      <c r="M125" s="129">
        <f>SUMPRODUCT(('Diário 1º PA'!$E$4:$E$2011='Analítico Cx.'!$B125)*('Diário 1º PA'!$B$4:$B$2011&gt;=M$4)*('Diário 1º PA'!$B$4:$B$2011&lt;=EOMONTH(M$4,0))*('Diário 1º PA'!$F$4:$F$2011))
+SUMPRODUCT(('Diário 2º PA'!$E$4:$E$1980='Analítico Cx.'!$B125)*('Diário 2º PA'!$B$4:$B$1980&gt;=M$4)*('Diário 2º PA'!$B$4:$B$1980&lt;=EOMONTH(M$4,0))*('Diário 2º PA'!$F$4:$F$1980))
+SUMPRODUCT(('Diário 3º PA'!$E$4:$E$2000='Analítico Cx.'!$B125)*('Diário 3º PA'!$B$4:$B$2000&gt;=M$4)*('Diário 3º PA'!$B$4:$B$2000&lt;=EOMONTH(M$4,0))*('Diário 3º PA'!$F$4:$F$2000))
+SUMPRODUCT(('Diário 4º PA'!$E$4:$E$2000='Analítico Cx.'!$B125)*('Diário 4º PA'!$B$4:$B$2000&gt;=M$4)*('Diário 4º PA'!$B$4:$B$2000&lt;=EOMONTH(M$4,0))*('Diário 4º PA'!$F$4:$F$2000))</f>
        <v>0</v>
      </c>
      <c r="N125" s="129">
        <f>SUMPRODUCT(('Diário 1º PA'!$E$4:$E$2011='Analítico Cx.'!$B125)*('Diário 1º PA'!$B$4:$B$2011&gt;=N$4)*('Diário 1º PA'!$B$4:$B$2011&lt;=EOMONTH(N$4,0))*('Diário 1º PA'!$F$4:$F$2011))
+SUMPRODUCT(('Diário 2º PA'!$E$4:$E$1980='Analítico Cx.'!$B125)*('Diário 2º PA'!$B$4:$B$1980&gt;=N$4)*('Diário 2º PA'!$B$4:$B$1980&lt;=EOMONTH(N$4,0))*('Diário 2º PA'!$F$4:$F$1980))
+SUMPRODUCT(('Diário 3º PA'!$E$4:$E$2000='Analítico Cx.'!$B125)*('Diário 3º PA'!$B$4:$B$2000&gt;=N$4)*('Diário 3º PA'!$B$4:$B$2000&lt;=EOMONTH(N$4,0))*('Diário 3º PA'!$F$4:$F$2000))
+SUMPRODUCT(('Diário 4º PA'!$E$4:$E$2000='Analítico Cx.'!$B125)*('Diário 4º PA'!$B$4:$B$2000&gt;=N$4)*('Diário 4º PA'!$B$4:$B$2000&lt;=EOMONTH(N$4,0))*('Diário 4º PA'!$F$4:$F$2000))</f>
        <v>0</v>
      </c>
      <c r="O125" s="179">
        <f t="shared" si="19"/>
        <v>2064</v>
      </c>
      <c r="P125" s="180">
        <f t="shared" si="20"/>
        <v>2.0613529033623832E-4</v>
      </c>
      <c r="Q125" s="154"/>
      <c r="R125" s="154"/>
      <c r="S125" s="154"/>
      <c r="T125" s="154"/>
      <c r="U125" s="154"/>
      <c r="V125" s="154"/>
      <c r="W125" s="154"/>
      <c r="X125" s="154"/>
      <c r="Y125" s="154"/>
      <c r="Z125" s="154"/>
    </row>
    <row r="126" spans="1:26" ht="23.25" customHeight="1" x14ac:dyDescent="0.2">
      <c r="A126" s="199" t="s">
        <v>350</v>
      </c>
      <c r="B126" s="213" t="s">
        <v>351</v>
      </c>
      <c r="C126" s="129">
        <f>SUMPRODUCT(('Diário 1º PA'!$E$4:$E$2011='Analítico Cx.'!$B126)*('Diário 1º PA'!$B$4:$B$2011&gt;=C$4)*('Diário 1º PA'!$B$4:$B$2011&lt;=EOMONTH(C$4,0))*('Diário 1º PA'!$F$4:$F$2011))
+SUMPRODUCT(('Diário 2º PA'!$E$4:$E$1980='Analítico Cx.'!$B126)*('Diário 2º PA'!$B$4:$B$1980&gt;=C$4)*('Diário 2º PA'!$B$4:$B$1980&lt;=EOMONTH(C$4,0))*('Diário 2º PA'!$F$4:$F$1980))
+SUMPRODUCT(('Diário 3º PA'!$E$4:$E$2000='Analítico Cx.'!$B126)*('Diário 3º PA'!$B$4:$B$2000&gt;=C$4)*('Diário 3º PA'!$B$4:$B$2000&lt;=EOMONTH(C$4,0))*('Diário 3º PA'!$F$4:$F$2000))
+SUMPRODUCT(('Diário 4º PA'!$E$4:$E$2000='Analítico Cx.'!$B126)*('Diário 4º PA'!$B$4:$B$2000&gt;=C$4)*('Diário 4º PA'!$B$4:$B$2000&lt;=EOMONTH(C$4,0))*('Diário 4º PA'!$F$4:$F$2000))</f>
        <v>0</v>
      </c>
      <c r="D126" s="129">
        <f>SUMPRODUCT(('Diário 1º PA'!$E$4:$E$2011='Analítico Cx.'!$B126)*('Diário 1º PA'!$B$4:$B$2011&gt;=D$4)*('Diário 1º PA'!$B$4:$B$2011&lt;=EOMONTH(D$4,0))*('Diário 1º PA'!$F$4:$F$2011))
+SUMPRODUCT(('Diário 2º PA'!$E$4:$E$1980='Analítico Cx.'!$B126)*('Diário 2º PA'!$B$4:$B$1980&gt;=D$4)*('Diário 2º PA'!$B$4:$B$1980&lt;=EOMONTH(D$4,0))*('Diário 2º PA'!$F$4:$F$1980))
+SUMPRODUCT(('Diário 3º PA'!$E$4:$E$2000='Analítico Cx.'!$B126)*('Diário 3º PA'!$B$4:$B$2000&gt;=D$4)*('Diário 3º PA'!$B$4:$B$2000&lt;=EOMONTH(D$4,0))*('Diário 3º PA'!$F$4:$F$2000))
+SUMPRODUCT(('Diário 4º PA'!$E$4:$E$2000='Analítico Cx.'!$B126)*('Diário 4º PA'!$B$4:$B$2000&gt;=D$4)*('Diário 4º PA'!$B$4:$B$2000&lt;=EOMONTH(D$4,0))*('Diário 4º PA'!$F$4:$F$2000))</f>
        <v>0</v>
      </c>
      <c r="E126" s="129">
        <f>SUMPRODUCT(('Diário 1º PA'!$E$4:$E$2011='Analítico Cx.'!$B126)*('Diário 1º PA'!$B$4:$B$2011&gt;=E$4)*('Diário 1º PA'!$B$4:$B$2011&lt;=EOMONTH(E$4,0))*('Diário 1º PA'!$F$4:$F$2011))
+SUMPRODUCT(('Diário 2º PA'!$E$4:$E$1980='Analítico Cx.'!$B126)*('Diário 2º PA'!$B$4:$B$1980&gt;=E$4)*('Diário 2º PA'!$B$4:$B$1980&lt;=EOMONTH(E$4,0))*('Diário 2º PA'!$F$4:$F$1980))
+SUMPRODUCT(('Diário 3º PA'!$E$4:$E$2000='Analítico Cx.'!$B126)*('Diário 3º PA'!$B$4:$B$2000&gt;=E$4)*('Diário 3º PA'!$B$4:$B$2000&lt;=EOMONTH(E$4,0))*('Diário 3º PA'!$F$4:$F$2000))
+SUMPRODUCT(('Diário 4º PA'!$E$4:$E$2000='Analítico Cx.'!$B126)*('Diário 4º PA'!$B$4:$B$2000&gt;=E$4)*('Diário 4º PA'!$B$4:$B$2000&lt;=EOMONTH(E$4,0))*('Diário 4º PA'!$F$4:$F$2000))</f>
        <v>0</v>
      </c>
      <c r="F126" s="129">
        <f>SUMPRODUCT(('Diário 1º PA'!$E$4:$E$2011='Analítico Cx.'!$B126)*('Diário 1º PA'!$B$4:$B$2011&gt;=F$4)*('Diário 1º PA'!$B$4:$B$2011&lt;=EOMONTH(F$4,0))*('Diário 1º PA'!$F$4:$F$2011))
+SUMPRODUCT(('Diário 2º PA'!$E$4:$E$1980='Analítico Cx.'!$B126)*('Diário 2º PA'!$B$4:$B$1980&gt;=F$4)*('Diário 2º PA'!$B$4:$B$1980&lt;=EOMONTH(F$4,0))*('Diário 2º PA'!$F$4:$F$1980))
+SUMPRODUCT(('Diário 3º PA'!$E$4:$E$2000='Analítico Cx.'!$B126)*('Diário 3º PA'!$B$4:$B$2000&gt;=F$4)*('Diário 3º PA'!$B$4:$B$2000&lt;=EOMONTH(F$4,0))*('Diário 3º PA'!$F$4:$F$2000))
+SUMPRODUCT(('Diário 4º PA'!$E$4:$E$2000='Analítico Cx.'!$B126)*('Diário 4º PA'!$B$4:$B$2000&gt;=F$4)*('Diário 4º PA'!$B$4:$B$2000&lt;=EOMONTH(F$4,0))*('Diário 4º PA'!$F$4:$F$2000))</f>
        <v>0</v>
      </c>
      <c r="G126" s="129">
        <f>SUMPRODUCT(('Diário 1º PA'!$E$4:$E$2011='Analítico Cx.'!$B126)*('Diário 1º PA'!$B$4:$B$2011&gt;=G$4)*('Diário 1º PA'!$B$4:$B$2011&lt;=EOMONTH(G$4,0))*('Diário 1º PA'!$F$4:$F$2011))
+SUMPRODUCT(('Diário 2º PA'!$E$4:$E$1980='Analítico Cx.'!$B126)*('Diário 2º PA'!$B$4:$B$1980&gt;=G$4)*('Diário 2º PA'!$B$4:$B$1980&lt;=EOMONTH(G$4,0))*('Diário 2º PA'!$F$4:$F$1980))
+SUMPRODUCT(('Diário 3º PA'!$E$4:$E$2000='Analítico Cx.'!$B126)*('Diário 3º PA'!$B$4:$B$2000&gt;=G$4)*('Diário 3º PA'!$B$4:$B$2000&lt;=EOMONTH(G$4,0))*('Diário 3º PA'!$F$4:$F$2000))
+SUMPRODUCT(('Diário 4º PA'!$E$4:$E$2000='Analítico Cx.'!$B126)*('Diário 4º PA'!$B$4:$B$2000&gt;=G$4)*('Diário 4º PA'!$B$4:$B$2000&lt;=EOMONTH(G$4,0))*('Diário 4º PA'!$F$4:$F$2000))</f>
        <v>0</v>
      </c>
      <c r="H126" s="129">
        <f>SUMPRODUCT(('Diário 1º PA'!$E$4:$E$2011='Analítico Cx.'!$B126)*('Diário 1º PA'!$B$4:$B$2011&gt;=H$4)*('Diário 1º PA'!$B$4:$B$2011&lt;=EOMONTH(H$4,0))*('Diário 1º PA'!$F$4:$F$2011))
+SUMPRODUCT(('Diário 2º PA'!$E$4:$E$1980='Analítico Cx.'!$B126)*('Diário 2º PA'!$B$4:$B$1980&gt;=H$4)*('Diário 2º PA'!$B$4:$B$1980&lt;=EOMONTH(H$4,0))*('Diário 2º PA'!$F$4:$F$1980))
+SUMPRODUCT(('Diário 3º PA'!$E$4:$E$2000='Analítico Cx.'!$B126)*('Diário 3º PA'!$B$4:$B$2000&gt;=H$4)*('Diário 3º PA'!$B$4:$B$2000&lt;=EOMONTH(H$4,0))*('Diário 3º PA'!$F$4:$F$2000))
+SUMPRODUCT(('Diário 4º PA'!$E$4:$E$2000='Analítico Cx.'!$B126)*('Diário 4º PA'!$B$4:$B$2000&gt;=H$4)*('Diário 4º PA'!$B$4:$B$2000&lt;=EOMONTH(H$4,0))*('Diário 4º PA'!$F$4:$F$2000))</f>
        <v>0</v>
      </c>
      <c r="I126" s="129">
        <f>SUMPRODUCT(('Diário 1º PA'!$E$4:$E$2011='Analítico Cx.'!$B126)*('Diário 1º PA'!$B$4:$B$2011&gt;=I$4)*('Diário 1º PA'!$B$4:$B$2011&lt;=EOMONTH(I$4,0))*('Diário 1º PA'!$F$4:$F$2011))
+SUMPRODUCT(('Diário 2º PA'!$E$4:$E$1980='Analítico Cx.'!$B126)*('Diário 2º PA'!$B$4:$B$1980&gt;=I$4)*('Diário 2º PA'!$B$4:$B$1980&lt;=EOMONTH(I$4,0))*('Diário 2º PA'!$F$4:$F$1980))
+SUMPRODUCT(('Diário 3º PA'!$E$4:$E$2000='Analítico Cx.'!$B126)*('Diário 3º PA'!$B$4:$B$2000&gt;=I$4)*('Diário 3º PA'!$B$4:$B$2000&lt;=EOMONTH(I$4,0))*('Diário 3º PA'!$F$4:$F$2000))
+SUMPRODUCT(('Diário 4º PA'!$E$4:$E$2000='Analítico Cx.'!$B126)*('Diário 4º PA'!$B$4:$B$2000&gt;=I$4)*('Diário 4º PA'!$B$4:$B$2000&lt;=EOMONTH(I$4,0))*('Diário 4º PA'!$F$4:$F$2000))</f>
        <v>0</v>
      </c>
      <c r="J126" s="129">
        <f>SUMPRODUCT(('Diário 1º PA'!$E$4:$E$2011='Analítico Cx.'!$B126)*('Diário 1º PA'!$B$4:$B$2011&gt;=J$4)*('Diário 1º PA'!$B$4:$B$2011&lt;=EOMONTH(J$4,0))*('Diário 1º PA'!$F$4:$F$2011))
+SUMPRODUCT(('Diário 2º PA'!$E$4:$E$1980='Analítico Cx.'!$B126)*('Diário 2º PA'!$B$4:$B$1980&gt;=J$4)*('Diário 2º PA'!$B$4:$B$1980&lt;=EOMONTH(J$4,0))*('Diário 2º PA'!$F$4:$F$1980))
+SUMPRODUCT(('Diário 3º PA'!$E$4:$E$2000='Analítico Cx.'!$B126)*('Diário 3º PA'!$B$4:$B$2000&gt;=J$4)*('Diário 3º PA'!$B$4:$B$2000&lt;=EOMONTH(J$4,0))*('Diário 3º PA'!$F$4:$F$2000))
+SUMPRODUCT(('Diário 4º PA'!$E$4:$E$2000='Analítico Cx.'!$B126)*('Diário 4º PA'!$B$4:$B$2000&gt;=J$4)*('Diário 4º PA'!$B$4:$B$2000&lt;=EOMONTH(J$4,0))*('Diário 4º PA'!$F$4:$F$2000))</f>
        <v>0</v>
      </c>
      <c r="K126" s="129">
        <f>SUMPRODUCT(('Diário 1º PA'!$E$4:$E$2011='Analítico Cx.'!$B126)*('Diário 1º PA'!$B$4:$B$2011&gt;=K$4)*('Diário 1º PA'!$B$4:$B$2011&lt;=EOMONTH(K$4,0))*('Diário 1º PA'!$F$4:$F$2011))
+SUMPRODUCT(('Diário 2º PA'!$E$4:$E$1980='Analítico Cx.'!$B126)*('Diário 2º PA'!$B$4:$B$1980&gt;=K$4)*('Diário 2º PA'!$B$4:$B$1980&lt;=EOMONTH(K$4,0))*('Diário 2º PA'!$F$4:$F$1980))
+SUMPRODUCT(('Diário 3º PA'!$E$4:$E$2000='Analítico Cx.'!$B126)*('Diário 3º PA'!$B$4:$B$2000&gt;=K$4)*('Diário 3º PA'!$B$4:$B$2000&lt;=EOMONTH(K$4,0))*('Diário 3º PA'!$F$4:$F$2000))
+SUMPRODUCT(('Diário 4º PA'!$E$4:$E$2000='Analítico Cx.'!$B126)*('Diário 4º PA'!$B$4:$B$2000&gt;=K$4)*('Diário 4º PA'!$B$4:$B$2000&lt;=EOMONTH(K$4,0))*('Diário 4º PA'!$F$4:$F$2000))</f>
        <v>0</v>
      </c>
      <c r="L126" s="129">
        <f>SUMPRODUCT(('Diário 1º PA'!$E$4:$E$2011='Analítico Cx.'!$B126)*('Diário 1º PA'!$B$4:$B$2011&gt;=L$4)*('Diário 1º PA'!$B$4:$B$2011&lt;=EOMONTH(L$4,0))*('Diário 1º PA'!$F$4:$F$2011))
+SUMPRODUCT(('Diário 2º PA'!$E$4:$E$1980='Analítico Cx.'!$B126)*('Diário 2º PA'!$B$4:$B$1980&gt;=L$4)*('Diário 2º PA'!$B$4:$B$1980&lt;=EOMONTH(L$4,0))*('Diário 2º PA'!$F$4:$F$1980))
+SUMPRODUCT(('Diário 3º PA'!$E$4:$E$2000='Analítico Cx.'!$B126)*('Diário 3º PA'!$B$4:$B$2000&gt;=L$4)*('Diário 3º PA'!$B$4:$B$2000&lt;=EOMONTH(L$4,0))*('Diário 3º PA'!$F$4:$F$2000))
+SUMPRODUCT(('Diário 4º PA'!$E$4:$E$2000='Analítico Cx.'!$B126)*('Diário 4º PA'!$B$4:$B$2000&gt;=L$4)*('Diário 4º PA'!$B$4:$B$2000&lt;=EOMONTH(L$4,0))*('Diário 4º PA'!$F$4:$F$2000))</f>
        <v>0</v>
      </c>
      <c r="M126" s="129">
        <f>SUMPRODUCT(('Diário 1º PA'!$E$4:$E$2011='Analítico Cx.'!$B126)*('Diário 1º PA'!$B$4:$B$2011&gt;=M$4)*('Diário 1º PA'!$B$4:$B$2011&lt;=EOMONTH(M$4,0))*('Diário 1º PA'!$F$4:$F$2011))
+SUMPRODUCT(('Diário 2º PA'!$E$4:$E$1980='Analítico Cx.'!$B126)*('Diário 2º PA'!$B$4:$B$1980&gt;=M$4)*('Diário 2º PA'!$B$4:$B$1980&lt;=EOMONTH(M$4,0))*('Diário 2º PA'!$F$4:$F$1980))
+SUMPRODUCT(('Diário 3º PA'!$E$4:$E$2000='Analítico Cx.'!$B126)*('Diário 3º PA'!$B$4:$B$2000&gt;=M$4)*('Diário 3º PA'!$B$4:$B$2000&lt;=EOMONTH(M$4,0))*('Diário 3º PA'!$F$4:$F$2000))
+SUMPRODUCT(('Diário 4º PA'!$E$4:$E$2000='Analítico Cx.'!$B126)*('Diário 4º PA'!$B$4:$B$2000&gt;=M$4)*('Diário 4º PA'!$B$4:$B$2000&lt;=EOMONTH(M$4,0))*('Diário 4º PA'!$F$4:$F$2000))</f>
        <v>0</v>
      </c>
      <c r="N126" s="129">
        <f>SUMPRODUCT(('Diário 1º PA'!$E$4:$E$2011='Analítico Cx.'!$B126)*('Diário 1º PA'!$B$4:$B$2011&gt;=N$4)*('Diário 1º PA'!$B$4:$B$2011&lt;=EOMONTH(N$4,0))*('Diário 1º PA'!$F$4:$F$2011))
+SUMPRODUCT(('Diário 2º PA'!$E$4:$E$1980='Analítico Cx.'!$B126)*('Diário 2º PA'!$B$4:$B$1980&gt;=N$4)*('Diário 2º PA'!$B$4:$B$1980&lt;=EOMONTH(N$4,0))*('Diário 2º PA'!$F$4:$F$1980))
+SUMPRODUCT(('Diário 3º PA'!$E$4:$E$2000='Analítico Cx.'!$B126)*('Diário 3º PA'!$B$4:$B$2000&gt;=N$4)*('Diário 3º PA'!$B$4:$B$2000&lt;=EOMONTH(N$4,0))*('Diário 3º PA'!$F$4:$F$2000))
+SUMPRODUCT(('Diário 4º PA'!$E$4:$E$2000='Analítico Cx.'!$B126)*('Diário 4º PA'!$B$4:$B$2000&gt;=N$4)*('Diário 4º PA'!$B$4:$B$2000&lt;=EOMONTH(N$4,0))*('Diário 4º PA'!$F$4:$F$2000))</f>
        <v>0</v>
      </c>
      <c r="O126" s="179">
        <f t="shared" si="19"/>
        <v>0</v>
      </c>
      <c r="P126" s="180">
        <f t="shared" si="20"/>
        <v>0</v>
      </c>
      <c r="Q126" s="154"/>
      <c r="R126" s="154"/>
      <c r="S126" s="154"/>
      <c r="T126" s="154"/>
      <c r="U126" s="154"/>
      <c r="V126" s="154"/>
      <c r="W126" s="154"/>
      <c r="X126" s="154"/>
      <c r="Y126" s="154"/>
      <c r="Z126" s="154"/>
    </row>
    <row r="127" spans="1:26" ht="23.25" customHeight="1" x14ac:dyDescent="0.2">
      <c r="A127" s="199" t="s">
        <v>352</v>
      </c>
      <c r="B127" s="213" t="s">
        <v>353</v>
      </c>
      <c r="C127" s="129">
        <f>SUMPRODUCT(('Diário 1º PA'!$E$4:$E$2011='Analítico Cx.'!$B127)*('Diário 1º PA'!$B$4:$B$2011&gt;=C$4)*('Diário 1º PA'!$B$4:$B$2011&lt;=EOMONTH(C$4,0))*('Diário 1º PA'!$F$4:$F$2011))
+SUMPRODUCT(('Diário 2º PA'!$E$4:$E$1980='Analítico Cx.'!$B127)*('Diário 2º PA'!$B$4:$B$1980&gt;=C$4)*('Diário 2º PA'!$B$4:$B$1980&lt;=EOMONTH(C$4,0))*('Diário 2º PA'!$F$4:$F$1980))
+SUMPRODUCT(('Diário 3º PA'!$E$4:$E$2000='Analítico Cx.'!$B127)*('Diário 3º PA'!$B$4:$B$2000&gt;=C$4)*('Diário 3º PA'!$B$4:$B$2000&lt;=EOMONTH(C$4,0))*('Diário 3º PA'!$F$4:$F$2000))
+SUMPRODUCT(('Diário 4º PA'!$E$4:$E$2000='Analítico Cx.'!$B127)*('Diário 4º PA'!$B$4:$B$2000&gt;=C$4)*('Diário 4º PA'!$B$4:$B$2000&lt;=EOMONTH(C$4,0))*('Diário 4º PA'!$F$4:$F$2000))</f>
        <v>0</v>
      </c>
      <c r="D127" s="129">
        <f>SUMPRODUCT(('Diário 1º PA'!$E$4:$E$2011='Analítico Cx.'!$B127)*('Diário 1º PA'!$B$4:$B$2011&gt;=D$4)*('Diário 1º PA'!$B$4:$B$2011&lt;=EOMONTH(D$4,0))*('Diário 1º PA'!$F$4:$F$2011))
+SUMPRODUCT(('Diário 2º PA'!$E$4:$E$1980='Analítico Cx.'!$B127)*('Diário 2º PA'!$B$4:$B$1980&gt;=D$4)*('Diário 2º PA'!$B$4:$B$1980&lt;=EOMONTH(D$4,0))*('Diário 2º PA'!$F$4:$F$1980))
+SUMPRODUCT(('Diário 3º PA'!$E$4:$E$2000='Analítico Cx.'!$B127)*('Diário 3º PA'!$B$4:$B$2000&gt;=D$4)*('Diário 3º PA'!$B$4:$B$2000&lt;=EOMONTH(D$4,0))*('Diário 3º PA'!$F$4:$F$2000))
+SUMPRODUCT(('Diário 4º PA'!$E$4:$E$2000='Analítico Cx.'!$B127)*('Diário 4º PA'!$B$4:$B$2000&gt;=D$4)*('Diário 4º PA'!$B$4:$B$2000&lt;=EOMONTH(D$4,0))*('Diário 4º PA'!$F$4:$F$2000))</f>
        <v>0</v>
      </c>
      <c r="E127" s="129">
        <f>SUMPRODUCT(('Diário 1º PA'!$E$4:$E$2011='Analítico Cx.'!$B127)*('Diário 1º PA'!$B$4:$B$2011&gt;=E$4)*('Diário 1º PA'!$B$4:$B$2011&lt;=EOMONTH(E$4,0))*('Diário 1º PA'!$F$4:$F$2011))
+SUMPRODUCT(('Diário 2º PA'!$E$4:$E$1980='Analítico Cx.'!$B127)*('Diário 2º PA'!$B$4:$B$1980&gt;=E$4)*('Diário 2º PA'!$B$4:$B$1980&lt;=EOMONTH(E$4,0))*('Diário 2º PA'!$F$4:$F$1980))
+SUMPRODUCT(('Diário 3º PA'!$E$4:$E$2000='Analítico Cx.'!$B127)*('Diário 3º PA'!$B$4:$B$2000&gt;=E$4)*('Diário 3º PA'!$B$4:$B$2000&lt;=EOMONTH(E$4,0))*('Diário 3º PA'!$F$4:$F$2000))
+SUMPRODUCT(('Diário 4º PA'!$E$4:$E$2000='Analítico Cx.'!$B127)*('Diário 4º PA'!$B$4:$B$2000&gt;=E$4)*('Diário 4º PA'!$B$4:$B$2000&lt;=EOMONTH(E$4,0))*('Diário 4º PA'!$F$4:$F$2000))</f>
        <v>0</v>
      </c>
      <c r="F127" s="129">
        <f>SUMPRODUCT(('Diário 1º PA'!$E$4:$E$2011='Analítico Cx.'!$B127)*('Diário 1º PA'!$B$4:$B$2011&gt;=F$4)*('Diário 1º PA'!$B$4:$B$2011&lt;=EOMONTH(F$4,0))*('Diário 1º PA'!$F$4:$F$2011))
+SUMPRODUCT(('Diário 2º PA'!$E$4:$E$1980='Analítico Cx.'!$B127)*('Diário 2º PA'!$B$4:$B$1980&gt;=F$4)*('Diário 2º PA'!$B$4:$B$1980&lt;=EOMONTH(F$4,0))*('Diário 2º PA'!$F$4:$F$1980))
+SUMPRODUCT(('Diário 3º PA'!$E$4:$E$2000='Analítico Cx.'!$B127)*('Diário 3º PA'!$B$4:$B$2000&gt;=F$4)*('Diário 3º PA'!$B$4:$B$2000&lt;=EOMONTH(F$4,0))*('Diário 3º PA'!$F$4:$F$2000))
+SUMPRODUCT(('Diário 4º PA'!$E$4:$E$2000='Analítico Cx.'!$B127)*('Diário 4º PA'!$B$4:$B$2000&gt;=F$4)*('Diário 4º PA'!$B$4:$B$2000&lt;=EOMONTH(F$4,0))*('Diário 4º PA'!$F$4:$F$2000))</f>
        <v>24224.07</v>
      </c>
      <c r="G127" s="129">
        <f>SUMPRODUCT(('Diário 1º PA'!$E$4:$E$2011='Analítico Cx.'!$B127)*('Diário 1º PA'!$B$4:$B$2011&gt;=G$4)*('Diário 1º PA'!$B$4:$B$2011&lt;=EOMONTH(G$4,0))*('Diário 1º PA'!$F$4:$F$2011))
+SUMPRODUCT(('Diário 2º PA'!$E$4:$E$1980='Analítico Cx.'!$B127)*('Diário 2º PA'!$B$4:$B$1980&gt;=G$4)*('Diário 2º PA'!$B$4:$B$1980&lt;=EOMONTH(G$4,0))*('Diário 2º PA'!$F$4:$F$1980))
+SUMPRODUCT(('Diário 3º PA'!$E$4:$E$2000='Analítico Cx.'!$B127)*('Diário 3º PA'!$B$4:$B$2000&gt;=G$4)*('Diário 3º PA'!$B$4:$B$2000&lt;=EOMONTH(G$4,0))*('Diário 3º PA'!$F$4:$F$2000))
+SUMPRODUCT(('Diário 4º PA'!$E$4:$E$2000='Analítico Cx.'!$B127)*('Diário 4º PA'!$B$4:$B$2000&gt;=G$4)*('Diário 4º PA'!$B$4:$B$2000&lt;=EOMONTH(G$4,0))*('Diário 4º PA'!$F$4:$F$2000))</f>
        <v>0</v>
      </c>
      <c r="H127" s="129">
        <f>SUMPRODUCT(('Diário 1º PA'!$E$4:$E$2011='Analítico Cx.'!$B127)*('Diário 1º PA'!$B$4:$B$2011&gt;=H$4)*('Diário 1º PA'!$B$4:$B$2011&lt;=EOMONTH(H$4,0))*('Diário 1º PA'!$F$4:$F$2011))
+SUMPRODUCT(('Diário 2º PA'!$E$4:$E$1980='Analítico Cx.'!$B127)*('Diário 2º PA'!$B$4:$B$1980&gt;=H$4)*('Diário 2º PA'!$B$4:$B$1980&lt;=EOMONTH(H$4,0))*('Diário 2º PA'!$F$4:$F$1980))
+SUMPRODUCT(('Diário 3º PA'!$E$4:$E$2000='Analítico Cx.'!$B127)*('Diário 3º PA'!$B$4:$B$2000&gt;=H$4)*('Diário 3º PA'!$B$4:$B$2000&lt;=EOMONTH(H$4,0))*('Diário 3º PA'!$F$4:$F$2000))
+SUMPRODUCT(('Diário 4º PA'!$E$4:$E$2000='Analítico Cx.'!$B127)*('Diário 4º PA'!$B$4:$B$2000&gt;=H$4)*('Diário 4º PA'!$B$4:$B$2000&lt;=EOMONTH(H$4,0))*('Diário 4º PA'!$F$4:$F$2000))</f>
        <v>0</v>
      </c>
      <c r="I127" s="129">
        <f>SUMPRODUCT(('Diário 1º PA'!$E$4:$E$2011='Analítico Cx.'!$B127)*('Diário 1º PA'!$B$4:$B$2011&gt;=I$4)*('Diário 1º PA'!$B$4:$B$2011&lt;=EOMONTH(I$4,0))*('Diário 1º PA'!$F$4:$F$2011))
+SUMPRODUCT(('Diário 2º PA'!$E$4:$E$1980='Analítico Cx.'!$B127)*('Diário 2º PA'!$B$4:$B$1980&gt;=I$4)*('Diário 2º PA'!$B$4:$B$1980&lt;=EOMONTH(I$4,0))*('Diário 2º PA'!$F$4:$F$1980))
+SUMPRODUCT(('Diário 3º PA'!$E$4:$E$2000='Analítico Cx.'!$B127)*('Diário 3º PA'!$B$4:$B$2000&gt;=I$4)*('Diário 3º PA'!$B$4:$B$2000&lt;=EOMONTH(I$4,0))*('Diário 3º PA'!$F$4:$F$2000))
+SUMPRODUCT(('Diário 4º PA'!$E$4:$E$2000='Analítico Cx.'!$B127)*('Diário 4º PA'!$B$4:$B$2000&gt;=I$4)*('Diário 4º PA'!$B$4:$B$2000&lt;=EOMONTH(I$4,0))*('Diário 4º PA'!$F$4:$F$2000))</f>
        <v>0</v>
      </c>
      <c r="J127" s="129">
        <f>SUMPRODUCT(('Diário 1º PA'!$E$4:$E$2011='Analítico Cx.'!$B127)*('Diário 1º PA'!$B$4:$B$2011&gt;=J$4)*('Diário 1º PA'!$B$4:$B$2011&lt;=EOMONTH(J$4,0))*('Diário 1º PA'!$F$4:$F$2011))
+SUMPRODUCT(('Diário 2º PA'!$E$4:$E$1980='Analítico Cx.'!$B127)*('Diário 2º PA'!$B$4:$B$1980&gt;=J$4)*('Diário 2º PA'!$B$4:$B$1980&lt;=EOMONTH(J$4,0))*('Diário 2º PA'!$F$4:$F$1980))
+SUMPRODUCT(('Diário 3º PA'!$E$4:$E$2000='Analítico Cx.'!$B127)*('Diário 3º PA'!$B$4:$B$2000&gt;=J$4)*('Diário 3º PA'!$B$4:$B$2000&lt;=EOMONTH(J$4,0))*('Diário 3º PA'!$F$4:$F$2000))
+SUMPRODUCT(('Diário 4º PA'!$E$4:$E$2000='Analítico Cx.'!$B127)*('Diário 4º PA'!$B$4:$B$2000&gt;=J$4)*('Diário 4º PA'!$B$4:$B$2000&lt;=EOMONTH(J$4,0))*('Diário 4º PA'!$F$4:$F$2000))</f>
        <v>0</v>
      </c>
      <c r="K127" s="129">
        <f>SUMPRODUCT(('Diário 1º PA'!$E$4:$E$2011='Analítico Cx.'!$B127)*('Diário 1º PA'!$B$4:$B$2011&gt;=K$4)*('Diário 1º PA'!$B$4:$B$2011&lt;=EOMONTH(K$4,0))*('Diário 1º PA'!$F$4:$F$2011))
+SUMPRODUCT(('Diário 2º PA'!$E$4:$E$1980='Analítico Cx.'!$B127)*('Diário 2º PA'!$B$4:$B$1980&gt;=K$4)*('Diário 2º PA'!$B$4:$B$1980&lt;=EOMONTH(K$4,0))*('Diário 2º PA'!$F$4:$F$1980))
+SUMPRODUCT(('Diário 3º PA'!$E$4:$E$2000='Analítico Cx.'!$B127)*('Diário 3º PA'!$B$4:$B$2000&gt;=K$4)*('Diário 3º PA'!$B$4:$B$2000&lt;=EOMONTH(K$4,0))*('Diário 3º PA'!$F$4:$F$2000))
+SUMPRODUCT(('Diário 4º PA'!$E$4:$E$2000='Analítico Cx.'!$B127)*('Diário 4º PA'!$B$4:$B$2000&gt;=K$4)*('Diário 4º PA'!$B$4:$B$2000&lt;=EOMONTH(K$4,0))*('Diário 4º PA'!$F$4:$F$2000))</f>
        <v>0</v>
      </c>
      <c r="L127" s="129">
        <f>SUMPRODUCT(('Diário 1º PA'!$E$4:$E$2011='Analítico Cx.'!$B127)*('Diário 1º PA'!$B$4:$B$2011&gt;=L$4)*('Diário 1º PA'!$B$4:$B$2011&lt;=EOMONTH(L$4,0))*('Diário 1º PA'!$F$4:$F$2011))
+SUMPRODUCT(('Diário 2º PA'!$E$4:$E$1980='Analítico Cx.'!$B127)*('Diário 2º PA'!$B$4:$B$1980&gt;=L$4)*('Diário 2º PA'!$B$4:$B$1980&lt;=EOMONTH(L$4,0))*('Diário 2º PA'!$F$4:$F$1980))
+SUMPRODUCT(('Diário 3º PA'!$E$4:$E$2000='Analítico Cx.'!$B127)*('Diário 3º PA'!$B$4:$B$2000&gt;=L$4)*('Diário 3º PA'!$B$4:$B$2000&lt;=EOMONTH(L$4,0))*('Diário 3º PA'!$F$4:$F$2000))
+SUMPRODUCT(('Diário 4º PA'!$E$4:$E$2000='Analítico Cx.'!$B127)*('Diário 4º PA'!$B$4:$B$2000&gt;=L$4)*('Diário 4º PA'!$B$4:$B$2000&lt;=EOMONTH(L$4,0))*('Diário 4º PA'!$F$4:$F$2000))</f>
        <v>0</v>
      </c>
      <c r="M127" s="129">
        <f>SUMPRODUCT(('Diário 1º PA'!$E$4:$E$2011='Analítico Cx.'!$B127)*('Diário 1º PA'!$B$4:$B$2011&gt;=M$4)*('Diário 1º PA'!$B$4:$B$2011&lt;=EOMONTH(M$4,0))*('Diário 1º PA'!$F$4:$F$2011))
+SUMPRODUCT(('Diário 2º PA'!$E$4:$E$1980='Analítico Cx.'!$B127)*('Diário 2º PA'!$B$4:$B$1980&gt;=M$4)*('Diário 2º PA'!$B$4:$B$1980&lt;=EOMONTH(M$4,0))*('Diário 2º PA'!$F$4:$F$1980))
+SUMPRODUCT(('Diário 3º PA'!$E$4:$E$2000='Analítico Cx.'!$B127)*('Diário 3º PA'!$B$4:$B$2000&gt;=M$4)*('Diário 3º PA'!$B$4:$B$2000&lt;=EOMONTH(M$4,0))*('Diário 3º PA'!$F$4:$F$2000))
+SUMPRODUCT(('Diário 4º PA'!$E$4:$E$2000='Analítico Cx.'!$B127)*('Diário 4º PA'!$B$4:$B$2000&gt;=M$4)*('Diário 4º PA'!$B$4:$B$2000&lt;=EOMONTH(M$4,0))*('Diário 4º PA'!$F$4:$F$2000))</f>
        <v>0</v>
      </c>
      <c r="N127" s="129">
        <f>SUMPRODUCT(('Diário 1º PA'!$E$4:$E$2011='Analítico Cx.'!$B127)*('Diário 1º PA'!$B$4:$B$2011&gt;=N$4)*('Diário 1º PA'!$B$4:$B$2011&lt;=EOMONTH(N$4,0))*('Diário 1º PA'!$F$4:$F$2011))
+SUMPRODUCT(('Diário 2º PA'!$E$4:$E$1980='Analítico Cx.'!$B127)*('Diário 2º PA'!$B$4:$B$1980&gt;=N$4)*('Diário 2º PA'!$B$4:$B$1980&lt;=EOMONTH(N$4,0))*('Diário 2º PA'!$F$4:$F$1980))
+SUMPRODUCT(('Diário 3º PA'!$E$4:$E$2000='Analítico Cx.'!$B127)*('Diário 3º PA'!$B$4:$B$2000&gt;=N$4)*('Diário 3º PA'!$B$4:$B$2000&lt;=EOMONTH(N$4,0))*('Diário 3º PA'!$F$4:$F$2000))
+SUMPRODUCT(('Diário 4º PA'!$E$4:$E$2000='Analítico Cx.'!$B127)*('Diário 4º PA'!$B$4:$B$2000&gt;=N$4)*('Diário 4º PA'!$B$4:$B$2000&lt;=EOMONTH(N$4,0))*('Diário 4º PA'!$F$4:$F$2000))</f>
        <v>0</v>
      </c>
      <c r="O127" s="179">
        <f t="shared" si="19"/>
        <v>24224.07</v>
      </c>
      <c r="P127" s="180">
        <f t="shared" si="20"/>
        <v>2.4193002434958143E-3</v>
      </c>
      <c r="Q127" s="154"/>
      <c r="R127" s="154"/>
      <c r="S127" s="154"/>
      <c r="T127" s="154"/>
      <c r="U127" s="154"/>
      <c r="V127" s="154"/>
      <c r="W127" s="154"/>
      <c r="X127" s="154"/>
      <c r="Y127" s="154"/>
      <c r="Z127" s="154"/>
    </row>
    <row r="128" spans="1:26" ht="23.25" customHeight="1" x14ac:dyDescent="0.2">
      <c r="A128" s="199" t="s">
        <v>354</v>
      </c>
      <c r="B128" s="213" t="s">
        <v>355</v>
      </c>
      <c r="C128" s="129">
        <f>SUMPRODUCT(('Diário 1º PA'!$E$4:$E$2011='Analítico Cx.'!$B128)*('Diário 1º PA'!$B$4:$B$2011&gt;=C$4)*('Diário 1º PA'!$B$4:$B$2011&lt;=EOMONTH(C$4,0))*('Diário 1º PA'!$F$4:$F$2011))
+SUMPRODUCT(('Diário 2º PA'!$E$4:$E$1980='Analítico Cx.'!$B128)*('Diário 2º PA'!$B$4:$B$1980&gt;=C$4)*('Diário 2º PA'!$B$4:$B$1980&lt;=EOMONTH(C$4,0))*('Diário 2º PA'!$F$4:$F$1980))
+SUMPRODUCT(('Diário 3º PA'!$E$4:$E$2000='Analítico Cx.'!$B128)*('Diário 3º PA'!$B$4:$B$2000&gt;=C$4)*('Diário 3º PA'!$B$4:$B$2000&lt;=EOMONTH(C$4,0))*('Diário 3º PA'!$F$4:$F$2000))
+SUMPRODUCT(('Diário 4º PA'!$E$4:$E$2000='Analítico Cx.'!$B128)*('Diário 4º PA'!$B$4:$B$2000&gt;=C$4)*('Diário 4º PA'!$B$4:$B$2000&lt;=EOMONTH(C$4,0))*('Diário 4º PA'!$F$4:$F$2000))</f>
        <v>95.2</v>
      </c>
      <c r="D128" s="129">
        <f>SUMPRODUCT(('Diário 1º PA'!$E$4:$E$2011='Analítico Cx.'!$B128)*('Diário 1º PA'!$B$4:$B$2011&gt;=D$4)*('Diário 1º PA'!$B$4:$B$2011&lt;=EOMONTH(D$4,0))*('Diário 1º PA'!$F$4:$F$2011))
+SUMPRODUCT(('Diário 2º PA'!$E$4:$E$1980='Analítico Cx.'!$B128)*('Diário 2º PA'!$B$4:$B$1980&gt;=D$4)*('Diário 2º PA'!$B$4:$B$1980&lt;=EOMONTH(D$4,0))*('Diário 2º PA'!$F$4:$F$1980))
+SUMPRODUCT(('Diário 3º PA'!$E$4:$E$2000='Analítico Cx.'!$B128)*('Diário 3º PA'!$B$4:$B$2000&gt;=D$4)*('Diário 3º PA'!$B$4:$B$2000&lt;=EOMONTH(D$4,0))*('Diário 3º PA'!$F$4:$F$2000))
+SUMPRODUCT(('Diário 4º PA'!$E$4:$E$2000='Analítico Cx.'!$B128)*('Diário 4º PA'!$B$4:$B$2000&gt;=D$4)*('Diário 4º PA'!$B$4:$B$2000&lt;=EOMONTH(D$4,0))*('Diário 4º PA'!$F$4:$F$2000))</f>
        <v>10550.189999999999</v>
      </c>
      <c r="E128" s="129">
        <f>SUMPRODUCT(('Diário 1º PA'!$E$4:$E$2011='Analítico Cx.'!$B128)*('Diário 1º PA'!$B$4:$B$2011&gt;=E$4)*('Diário 1º PA'!$B$4:$B$2011&lt;=EOMONTH(E$4,0))*('Diário 1º PA'!$F$4:$F$2011))
+SUMPRODUCT(('Diário 2º PA'!$E$4:$E$1980='Analítico Cx.'!$B128)*('Diário 2º PA'!$B$4:$B$1980&gt;=E$4)*('Diário 2º PA'!$B$4:$B$1980&lt;=EOMONTH(E$4,0))*('Diário 2º PA'!$F$4:$F$1980))
+SUMPRODUCT(('Diário 3º PA'!$E$4:$E$2000='Analítico Cx.'!$B128)*('Diário 3º PA'!$B$4:$B$2000&gt;=E$4)*('Diário 3º PA'!$B$4:$B$2000&lt;=EOMONTH(E$4,0))*('Diário 3º PA'!$F$4:$F$2000))
+SUMPRODUCT(('Diário 4º PA'!$E$4:$E$2000='Analítico Cx.'!$B128)*('Diário 4º PA'!$B$4:$B$2000&gt;=E$4)*('Diário 4º PA'!$B$4:$B$2000&lt;=EOMONTH(E$4,0))*('Diário 4º PA'!$F$4:$F$2000))</f>
        <v>998.78</v>
      </c>
      <c r="F128" s="129">
        <f>SUMPRODUCT(('Diário 1º PA'!$E$4:$E$2011='Analítico Cx.'!$B128)*('Diário 1º PA'!$B$4:$B$2011&gt;=F$4)*('Diário 1º PA'!$B$4:$B$2011&lt;=EOMONTH(F$4,0))*('Diário 1º PA'!$F$4:$F$2011))
+SUMPRODUCT(('Diário 2º PA'!$E$4:$E$1980='Analítico Cx.'!$B128)*('Diário 2º PA'!$B$4:$B$1980&gt;=F$4)*('Diário 2º PA'!$B$4:$B$1980&lt;=EOMONTH(F$4,0))*('Diário 2º PA'!$F$4:$F$1980))
+SUMPRODUCT(('Diário 3º PA'!$E$4:$E$2000='Analítico Cx.'!$B128)*('Diário 3º PA'!$B$4:$B$2000&gt;=F$4)*('Diário 3º PA'!$B$4:$B$2000&lt;=EOMONTH(F$4,0))*('Diário 3º PA'!$F$4:$F$2000))
+SUMPRODUCT(('Diário 4º PA'!$E$4:$E$2000='Analítico Cx.'!$B128)*('Diário 4º PA'!$B$4:$B$2000&gt;=F$4)*('Diário 4º PA'!$B$4:$B$2000&lt;=EOMONTH(F$4,0))*('Diário 4º PA'!$F$4:$F$2000))</f>
        <v>5369.88</v>
      </c>
      <c r="G128" s="129">
        <f>SUMPRODUCT(('Diário 1º PA'!$E$4:$E$2011='Analítico Cx.'!$B128)*('Diário 1º PA'!$B$4:$B$2011&gt;=G$4)*('Diário 1º PA'!$B$4:$B$2011&lt;=EOMONTH(G$4,0))*('Diário 1º PA'!$F$4:$F$2011))
+SUMPRODUCT(('Diário 2º PA'!$E$4:$E$1980='Analítico Cx.'!$B128)*('Diário 2º PA'!$B$4:$B$1980&gt;=G$4)*('Diário 2º PA'!$B$4:$B$1980&lt;=EOMONTH(G$4,0))*('Diário 2º PA'!$F$4:$F$1980))
+SUMPRODUCT(('Diário 3º PA'!$E$4:$E$2000='Analítico Cx.'!$B128)*('Diário 3º PA'!$B$4:$B$2000&gt;=G$4)*('Diário 3º PA'!$B$4:$B$2000&lt;=EOMONTH(G$4,0))*('Diário 3º PA'!$F$4:$F$2000))
+SUMPRODUCT(('Diário 4º PA'!$E$4:$E$2000='Analítico Cx.'!$B128)*('Diário 4º PA'!$B$4:$B$2000&gt;=G$4)*('Diário 4º PA'!$B$4:$B$2000&lt;=EOMONTH(G$4,0))*('Diário 4º PA'!$F$4:$F$2000))</f>
        <v>0</v>
      </c>
      <c r="H128" s="129">
        <f>SUMPRODUCT(('Diário 1º PA'!$E$4:$E$2011='Analítico Cx.'!$B128)*('Diário 1º PA'!$B$4:$B$2011&gt;=H$4)*('Diário 1º PA'!$B$4:$B$2011&lt;=EOMONTH(H$4,0))*('Diário 1º PA'!$F$4:$F$2011))
+SUMPRODUCT(('Diário 2º PA'!$E$4:$E$1980='Analítico Cx.'!$B128)*('Diário 2º PA'!$B$4:$B$1980&gt;=H$4)*('Diário 2º PA'!$B$4:$B$1980&lt;=EOMONTH(H$4,0))*('Diário 2º PA'!$F$4:$F$1980))
+SUMPRODUCT(('Diário 3º PA'!$E$4:$E$2000='Analítico Cx.'!$B128)*('Diário 3º PA'!$B$4:$B$2000&gt;=H$4)*('Diário 3º PA'!$B$4:$B$2000&lt;=EOMONTH(H$4,0))*('Diário 3º PA'!$F$4:$F$2000))
+SUMPRODUCT(('Diário 4º PA'!$E$4:$E$2000='Analítico Cx.'!$B128)*('Diário 4º PA'!$B$4:$B$2000&gt;=H$4)*('Diário 4º PA'!$B$4:$B$2000&lt;=EOMONTH(H$4,0))*('Diário 4º PA'!$F$4:$F$2000))</f>
        <v>0</v>
      </c>
      <c r="I128" s="129">
        <f>SUMPRODUCT(('Diário 1º PA'!$E$4:$E$2011='Analítico Cx.'!$B128)*('Diário 1º PA'!$B$4:$B$2011&gt;=I$4)*('Diário 1º PA'!$B$4:$B$2011&lt;=EOMONTH(I$4,0))*('Diário 1º PA'!$F$4:$F$2011))
+SUMPRODUCT(('Diário 2º PA'!$E$4:$E$1980='Analítico Cx.'!$B128)*('Diário 2º PA'!$B$4:$B$1980&gt;=I$4)*('Diário 2º PA'!$B$4:$B$1980&lt;=EOMONTH(I$4,0))*('Diário 2º PA'!$F$4:$F$1980))
+SUMPRODUCT(('Diário 3º PA'!$E$4:$E$2000='Analítico Cx.'!$B128)*('Diário 3º PA'!$B$4:$B$2000&gt;=I$4)*('Diário 3º PA'!$B$4:$B$2000&lt;=EOMONTH(I$4,0))*('Diário 3º PA'!$F$4:$F$2000))
+SUMPRODUCT(('Diário 4º PA'!$E$4:$E$2000='Analítico Cx.'!$B128)*('Diário 4º PA'!$B$4:$B$2000&gt;=I$4)*('Diário 4º PA'!$B$4:$B$2000&lt;=EOMONTH(I$4,0))*('Diário 4º PA'!$F$4:$F$2000))</f>
        <v>0</v>
      </c>
      <c r="J128" s="129">
        <f>SUMPRODUCT(('Diário 1º PA'!$E$4:$E$2011='Analítico Cx.'!$B128)*('Diário 1º PA'!$B$4:$B$2011&gt;=J$4)*('Diário 1º PA'!$B$4:$B$2011&lt;=EOMONTH(J$4,0))*('Diário 1º PA'!$F$4:$F$2011))
+SUMPRODUCT(('Diário 2º PA'!$E$4:$E$1980='Analítico Cx.'!$B128)*('Diário 2º PA'!$B$4:$B$1980&gt;=J$4)*('Diário 2º PA'!$B$4:$B$1980&lt;=EOMONTH(J$4,0))*('Diário 2º PA'!$F$4:$F$1980))
+SUMPRODUCT(('Diário 3º PA'!$E$4:$E$2000='Analítico Cx.'!$B128)*('Diário 3º PA'!$B$4:$B$2000&gt;=J$4)*('Diário 3º PA'!$B$4:$B$2000&lt;=EOMONTH(J$4,0))*('Diário 3º PA'!$F$4:$F$2000))
+SUMPRODUCT(('Diário 4º PA'!$E$4:$E$2000='Analítico Cx.'!$B128)*('Diário 4º PA'!$B$4:$B$2000&gt;=J$4)*('Diário 4º PA'!$B$4:$B$2000&lt;=EOMONTH(J$4,0))*('Diário 4º PA'!$F$4:$F$2000))</f>
        <v>0</v>
      </c>
      <c r="K128" s="129">
        <f>SUMPRODUCT(('Diário 1º PA'!$E$4:$E$2011='Analítico Cx.'!$B128)*('Diário 1º PA'!$B$4:$B$2011&gt;=K$4)*('Diário 1º PA'!$B$4:$B$2011&lt;=EOMONTH(K$4,0))*('Diário 1º PA'!$F$4:$F$2011))
+SUMPRODUCT(('Diário 2º PA'!$E$4:$E$1980='Analítico Cx.'!$B128)*('Diário 2º PA'!$B$4:$B$1980&gt;=K$4)*('Diário 2º PA'!$B$4:$B$1980&lt;=EOMONTH(K$4,0))*('Diário 2º PA'!$F$4:$F$1980))
+SUMPRODUCT(('Diário 3º PA'!$E$4:$E$2000='Analítico Cx.'!$B128)*('Diário 3º PA'!$B$4:$B$2000&gt;=K$4)*('Diário 3º PA'!$B$4:$B$2000&lt;=EOMONTH(K$4,0))*('Diário 3º PA'!$F$4:$F$2000))
+SUMPRODUCT(('Diário 4º PA'!$E$4:$E$2000='Analítico Cx.'!$B128)*('Diário 4º PA'!$B$4:$B$2000&gt;=K$4)*('Diário 4º PA'!$B$4:$B$2000&lt;=EOMONTH(K$4,0))*('Diário 4º PA'!$F$4:$F$2000))</f>
        <v>0</v>
      </c>
      <c r="L128" s="129">
        <f>SUMPRODUCT(('Diário 1º PA'!$E$4:$E$2011='Analítico Cx.'!$B128)*('Diário 1º PA'!$B$4:$B$2011&gt;=L$4)*('Diário 1º PA'!$B$4:$B$2011&lt;=EOMONTH(L$4,0))*('Diário 1º PA'!$F$4:$F$2011))
+SUMPRODUCT(('Diário 2º PA'!$E$4:$E$1980='Analítico Cx.'!$B128)*('Diário 2º PA'!$B$4:$B$1980&gt;=L$4)*('Diário 2º PA'!$B$4:$B$1980&lt;=EOMONTH(L$4,0))*('Diário 2º PA'!$F$4:$F$1980))
+SUMPRODUCT(('Diário 3º PA'!$E$4:$E$2000='Analítico Cx.'!$B128)*('Diário 3º PA'!$B$4:$B$2000&gt;=L$4)*('Diário 3º PA'!$B$4:$B$2000&lt;=EOMONTH(L$4,0))*('Diário 3º PA'!$F$4:$F$2000))
+SUMPRODUCT(('Diário 4º PA'!$E$4:$E$2000='Analítico Cx.'!$B128)*('Diário 4º PA'!$B$4:$B$2000&gt;=L$4)*('Diário 4º PA'!$B$4:$B$2000&lt;=EOMONTH(L$4,0))*('Diário 4º PA'!$F$4:$F$2000))</f>
        <v>0</v>
      </c>
      <c r="M128" s="129">
        <f>SUMPRODUCT(('Diário 1º PA'!$E$4:$E$2011='Analítico Cx.'!$B128)*('Diário 1º PA'!$B$4:$B$2011&gt;=M$4)*('Diário 1º PA'!$B$4:$B$2011&lt;=EOMONTH(M$4,0))*('Diário 1º PA'!$F$4:$F$2011))
+SUMPRODUCT(('Diário 2º PA'!$E$4:$E$1980='Analítico Cx.'!$B128)*('Diário 2º PA'!$B$4:$B$1980&gt;=M$4)*('Diário 2º PA'!$B$4:$B$1980&lt;=EOMONTH(M$4,0))*('Diário 2º PA'!$F$4:$F$1980))
+SUMPRODUCT(('Diário 3º PA'!$E$4:$E$2000='Analítico Cx.'!$B128)*('Diário 3º PA'!$B$4:$B$2000&gt;=M$4)*('Diário 3º PA'!$B$4:$B$2000&lt;=EOMONTH(M$4,0))*('Diário 3º PA'!$F$4:$F$2000))
+SUMPRODUCT(('Diário 4º PA'!$E$4:$E$2000='Analítico Cx.'!$B128)*('Diário 4º PA'!$B$4:$B$2000&gt;=M$4)*('Diário 4º PA'!$B$4:$B$2000&lt;=EOMONTH(M$4,0))*('Diário 4º PA'!$F$4:$F$2000))</f>
        <v>0</v>
      </c>
      <c r="N128" s="129">
        <f>SUMPRODUCT(('Diário 1º PA'!$E$4:$E$2011='Analítico Cx.'!$B128)*('Diário 1º PA'!$B$4:$B$2011&gt;=N$4)*('Diário 1º PA'!$B$4:$B$2011&lt;=EOMONTH(N$4,0))*('Diário 1º PA'!$F$4:$F$2011))
+SUMPRODUCT(('Diário 2º PA'!$E$4:$E$1980='Analítico Cx.'!$B128)*('Diário 2º PA'!$B$4:$B$1980&gt;=N$4)*('Diário 2º PA'!$B$4:$B$1980&lt;=EOMONTH(N$4,0))*('Diário 2º PA'!$F$4:$F$1980))
+SUMPRODUCT(('Diário 3º PA'!$E$4:$E$2000='Analítico Cx.'!$B128)*('Diário 3º PA'!$B$4:$B$2000&gt;=N$4)*('Diário 3º PA'!$B$4:$B$2000&lt;=EOMONTH(N$4,0))*('Diário 3º PA'!$F$4:$F$2000))
+SUMPRODUCT(('Diário 4º PA'!$E$4:$E$2000='Analítico Cx.'!$B128)*('Diário 4º PA'!$B$4:$B$2000&gt;=N$4)*('Diário 4º PA'!$B$4:$B$2000&lt;=EOMONTH(N$4,0))*('Diário 4º PA'!$F$4:$F$2000))</f>
        <v>0</v>
      </c>
      <c r="O128" s="179">
        <f t="shared" si="19"/>
        <v>17014.05</v>
      </c>
      <c r="P128" s="180">
        <f t="shared" si="20"/>
        <v>1.6992229343727109E-3</v>
      </c>
      <c r="Q128" s="154"/>
      <c r="R128" s="154"/>
      <c r="S128" s="154"/>
      <c r="T128" s="154"/>
      <c r="U128" s="154"/>
      <c r="V128" s="154"/>
      <c r="W128" s="154"/>
      <c r="X128" s="154"/>
      <c r="Y128" s="154"/>
      <c r="Z128" s="154"/>
    </row>
    <row r="129" spans="1:26" ht="23.25" customHeight="1" x14ac:dyDescent="0.2">
      <c r="A129" s="199" t="s">
        <v>356</v>
      </c>
      <c r="B129" s="213" t="s">
        <v>357</v>
      </c>
      <c r="C129" s="129">
        <f>SUMPRODUCT(('Diário 1º PA'!$E$4:$E$2011='Analítico Cx.'!$B129)*('Diário 1º PA'!$B$4:$B$2011&gt;=C$4)*('Diário 1º PA'!$B$4:$B$2011&lt;=EOMONTH(C$4,0))*('Diário 1º PA'!$F$4:$F$2011))
+SUMPRODUCT(('Diário 2º PA'!$E$4:$E$1980='Analítico Cx.'!$B129)*('Diário 2º PA'!$B$4:$B$1980&gt;=C$4)*('Diário 2º PA'!$B$4:$B$1980&lt;=EOMONTH(C$4,0))*('Diário 2º PA'!$F$4:$F$1980))
+SUMPRODUCT(('Diário 3º PA'!$E$4:$E$2000='Analítico Cx.'!$B129)*('Diário 3º PA'!$B$4:$B$2000&gt;=C$4)*('Diário 3º PA'!$B$4:$B$2000&lt;=EOMONTH(C$4,0))*('Diário 3º PA'!$F$4:$F$2000))
+SUMPRODUCT(('Diário 4º PA'!$E$4:$E$2000='Analítico Cx.'!$B129)*('Diário 4º PA'!$B$4:$B$2000&gt;=C$4)*('Diário 4º PA'!$B$4:$B$2000&lt;=EOMONTH(C$4,0))*('Diário 4º PA'!$F$4:$F$2000))</f>
        <v>0</v>
      </c>
      <c r="D129" s="129">
        <f>SUMPRODUCT(('Diário 1º PA'!$E$4:$E$2011='Analítico Cx.'!$B129)*('Diário 1º PA'!$B$4:$B$2011&gt;=D$4)*('Diário 1º PA'!$B$4:$B$2011&lt;=EOMONTH(D$4,0))*('Diário 1º PA'!$F$4:$F$2011))
+SUMPRODUCT(('Diário 2º PA'!$E$4:$E$1980='Analítico Cx.'!$B129)*('Diário 2º PA'!$B$4:$B$1980&gt;=D$4)*('Diário 2º PA'!$B$4:$B$1980&lt;=EOMONTH(D$4,0))*('Diário 2º PA'!$F$4:$F$1980))
+SUMPRODUCT(('Diário 3º PA'!$E$4:$E$2000='Analítico Cx.'!$B129)*('Diário 3º PA'!$B$4:$B$2000&gt;=D$4)*('Diário 3º PA'!$B$4:$B$2000&lt;=EOMONTH(D$4,0))*('Diário 3º PA'!$F$4:$F$2000))
+SUMPRODUCT(('Diário 4º PA'!$E$4:$E$2000='Analítico Cx.'!$B129)*('Diário 4º PA'!$B$4:$B$2000&gt;=D$4)*('Diário 4º PA'!$B$4:$B$2000&lt;=EOMONTH(D$4,0))*('Diário 4º PA'!$F$4:$F$2000))</f>
        <v>0</v>
      </c>
      <c r="E129" s="129">
        <f>SUMPRODUCT(('Diário 1º PA'!$E$4:$E$2011='Analítico Cx.'!$B129)*('Diário 1º PA'!$B$4:$B$2011&gt;=E$4)*('Diário 1º PA'!$B$4:$B$2011&lt;=EOMONTH(E$4,0))*('Diário 1º PA'!$F$4:$F$2011))
+SUMPRODUCT(('Diário 2º PA'!$E$4:$E$1980='Analítico Cx.'!$B129)*('Diário 2º PA'!$B$4:$B$1980&gt;=E$4)*('Diário 2º PA'!$B$4:$B$1980&lt;=EOMONTH(E$4,0))*('Diário 2º PA'!$F$4:$F$1980))
+SUMPRODUCT(('Diário 3º PA'!$E$4:$E$2000='Analítico Cx.'!$B129)*('Diário 3º PA'!$B$4:$B$2000&gt;=E$4)*('Diário 3º PA'!$B$4:$B$2000&lt;=EOMONTH(E$4,0))*('Diário 3º PA'!$F$4:$F$2000))
+SUMPRODUCT(('Diário 4º PA'!$E$4:$E$2000='Analítico Cx.'!$B129)*('Diário 4º PA'!$B$4:$B$2000&gt;=E$4)*('Diário 4º PA'!$B$4:$B$2000&lt;=EOMONTH(E$4,0))*('Diário 4º PA'!$F$4:$F$2000))</f>
        <v>0</v>
      </c>
      <c r="F129" s="129">
        <f>SUMPRODUCT(('Diário 1º PA'!$E$4:$E$2011='Analítico Cx.'!$B129)*('Diário 1º PA'!$B$4:$B$2011&gt;=F$4)*('Diário 1º PA'!$B$4:$B$2011&lt;=EOMONTH(F$4,0))*('Diário 1º PA'!$F$4:$F$2011))
+SUMPRODUCT(('Diário 2º PA'!$E$4:$E$1980='Analítico Cx.'!$B129)*('Diário 2º PA'!$B$4:$B$1980&gt;=F$4)*('Diário 2º PA'!$B$4:$B$1980&lt;=EOMONTH(F$4,0))*('Diário 2º PA'!$F$4:$F$1980))
+SUMPRODUCT(('Diário 3º PA'!$E$4:$E$2000='Analítico Cx.'!$B129)*('Diário 3º PA'!$B$4:$B$2000&gt;=F$4)*('Diário 3º PA'!$B$4:$B$2000&lt;=EOMONTH(F$4,0))*('Diário 3º PA'!$F$4:$F$2000))
+SUMPRODUCT(('Diário 4º PA'!$E$4:$E$2000='Analítico Cx.'!$B129)*('Diário 4º PA'!$B$4:$B$2000&gt;=F$4)*('Diário 4º PA'!$B$4:$B$2000&lt;=EOMONTH(F$4,0))*('Diário 4º PA'!$F$4:$F$2000))</f>
        <v>1539.75</v>
      </c>
      <c r="G129" s="129">
        <f>SUMPRODUCT(('Diário 1º PA'!$E$4:$E$2011='Analítico Cx.'!$B129)*('Diário 1º PA'!$B$4:$B$2011&gt;=G$4)*('Diário 1º PA'!$B$4:$B$2011&lt;=EOMONTH(G$4,0))*('Diário 1º PA'!$F$4:$F$2011))
+SUMPRODUCT(('Diário 2º PA'!$E$4:$E$1980='Analítico Cx.'!$B129)*('Diário 2º PA'!$B$4:$B$1980&gt;=G$4)*('Diário 2º PA'!$B$4:$B$1980&lt;=EOMONTH(G$4,0))*('Diário 2º PA'!$F$4:$F$1980))
+SUMPRODUCT(('Diário 3º PA'!$E$4:$E$2000='Analítico Cx.'!$B129)*('Diário 3º PA'!$B$4:$B$2000&gt;=G$4)*('Diário 3º PA'!$B$4:$B$2000&lt;=EOMONTH(G$4,0))*('Diário 3º PA'!$F$4:$F$2000))
+SUMPRODUCT(('Diário 4º PA'!$E$4:$E$2000='Analítico Cx.'!$B129)*('Diário 4º PA'!$B$4:$B$2000&gt;=G$4)*('Diário 4º PA'!$B$4:$B$2000&lt;=EOMONTH(G$4,0))*('Diário 4º PA'!$F$4:$F$2000))</f>
        <v>0</v>
      </c>
      <c r="H129" s="129">
        <f>SUMPRODUCT(('Diário 1º PA'!$E$4:$E$2011='Analítico Cx.'!$B129)*('Diário 1º PA'!$B$4:$B$2011&gt;=H$4)*('Diário 1º PA'!$B$4:$B$2011&lt;=EOMONTH(H$4,0))*('Diário 1º PA'!$F$4:$F$2011))
+SUMPRODUCT(('Diário 2º PA'!$E$4:$E$1980='Analítico Cx.'!$B129)*('Diário 2º PA'!$B$4:$B$1980&gt;=H$4)*('Diário 2º PA'!$B$4:$B$1980&lt;=EOMONTH(H$4,0))*('Diário 2º PA'!$F$4:$F$1980))
+SUMPRODUCT(('Diário 3º PA'!$E$4:$E$2000='Analítico Cx.'!$B129)*('Diário 3º PA'!$B$4:$B$2000&gt;=H$4)*('Diário 3º PA'!$B$4:$B$2000&lt;=EOMONTH(H$4,0))*('Diário 3º PA'!$F$4:$F$2000))
+SUMPRODUCT(('Diário 4º PA'!$E$4:$E$2000='Analítico Cx.'!$B129)*('Diário 4º PA'!$B$4:$B$2000&gt;=H$4)*('Diário 4º PA'!$B$4:$B$2000&lt;=EOMONTH(H$4,0))*('Diário 4º PA'!$F$4:$F$2000))</f>
        <v>0</v>
      </c>
      <c r="I129" s="129">
        <f>SUMPRODUCT(('Diário 1º PA'!$E$4:$E$2011='Analítico Cx.'!$B129)*('Diário 1º PA'!$B$4:$B$2011&gt;=I$4)*('Diário 1º PA'!$B$4:$B$2011&lt;=EOMONTH(I$4,0))*('Diário 1º PA'!$F$4:$F$2011))
+SUMPRODUCT(('Diário 2º PA'!$E$4:$E$1980='Analítico Cx.'!$B129)*('Diário 2º PA'!$B$4:$B$1980&gt;=I$4)*('Diário 2º PA'!$B$4:$B$1980&lt;=EOMONTH(I$4,0))*('Diário 2º PA'!$F$4:$F$1980))
+SUMPRODUCT(('Diário 3º PA'!$E$4:$E$2000='Analítico Cx.'!$B129)*('Diário 3º PA'!$B$4:$B$2000&gt;=I$4)*('Diário 3º PA'!$B$4:$B$2000&lt;=EOMONTH(I$4,0))*('Diário 3º PA'!$F$4:$F$2000))
+SUMPRODUCT(('Diário 4º PA'!$E$4:$E$2000='Analítico Cx.'!$B129)*('Diário 4º PA'!$B$4:$B$2000&gt;=I$4)*('Diário 4º PA'!$B$4:$B$2000&lt;=EOMONTH(I$4,0))*('Diário 4º PA'!$F$4:$F$2000))</f>
        <v>0</v>
      </c>
      <c r="J129" s="129">
        <f>SUMPRODUCT(('Diário 1º PA'!$E$4:$E$2011='Analítico Cx.'!$B129)*('Diário 1º PA'!$B$4:$B$2011&gt;=J$4)*('Diário 1º PA'!$B$4:$B$2011&lt;=EOMONTH(J$4,0))*('Diário 1º PA'!$F$4:$F$2011))
+SUMPRODUCT(('Diário 2º PA'!$E$4:$E$1980='Analítico Cx.'!$B129)*('Diário 2º PA'!$B$4:$B$1980&gt;=J$4)*('Diário 2º PA'!$B$4:$B$1980&lt;=EOMONTH(J$4,0))*('Diário 2º PA'!$F$4:$F$1980))
+SUMPRODUCT(('Diário 3º PA'!$E$4:$E$2000='Analítico Cx.'!$B129)*('Diário 3º PA'!$B$4:$B$2000&gt;=J$4)*('Diário 3º PA'!$B$4:$B$2000&lt;=EOMONTH(J$4,0))*('Diário 3º PA'!$F$4:$F$2000))
+SUMPRODUCT(('Diário 4º PA'!$E$4:$E$2000='Analítico Cx.'!$B129)*('Diário 4º PA'!$B$4:$B$2000&gt;=J$4)*('Diário 4º PA'!$B$4:$B$2000&lt;=EOMONTH(J$4,0))*('Diário 4º PA'!$F$4:$F$2000))</f>
        <v>0</v>
      </c>
      <c r="K129" s="129">
        <f>SUMPRODUCT(('Diário 1º PA'!$E$4:$E$2011='Analítico Cx.'!$B129)*('Diário 1º PA'!$B$4:$B$2011&gt;=K$4)*('Diário 1º PA'!$B$4:$B$2011&lt;=EOMONTH(K$4,0))*('Diário 1º PA'!$F$4:$F$2011))
+SUMPRODUCT(('Diário 2º PA'!$E$4:$E$1980='Analítico Cx.'!$B129)*('Diário 2º PA'!$B$4:$B$1980&gt;=K$4)*('Diário 2º PA'!$B$4:$B$1980&lt;=EOMONTH(K$4,0))*('Diário 2º PA'!$F$4:$F$1980))
+SUMPRODUCT(('Diário 3º PA'!$E$4:$E$2000='Analítico Cx.'!$B129)*('Diário 3º PA'!$B$4:$B$2000&gt;=K$4)*('Diário 3º PA'!$B$4:$B$2000&lt;=EOMONTH(K$4,0))*('Diário 3º PA'!$F$4:$F$2000))
+SUMPRODUCT(('Diário 4º PA'!$E$4:$E$2000='Analítico Cx.'!$B129)*('Diário 4º PA'!$B$4:$B$2000&gt;=K$4)*('Diário 4º PA'!$B$4:$B$2000&lt;=EOMONTH(K$4,0))*('Diário 4º PA'!$F$4:$F$2000))</f>
        <v>0</v>
      </c>
      <c r="L129" s="129">
        <f>SUMPRODUCT(('Diário 1º PA'!$E$4:$E$2011='Analítico Cx.'!$B129)*('Diário 1º PA'!$B$4:$B$2011&gt;=L$4)*('Diário 1º PA'!$B$4:$B$2011&lt;=EOMONTH(L$4,0))*('Diário 1º PA'!$F$4:$F$2011))
+SUMPRODUCT(('Diário 2º PA'!$E$4:$E$1980='Analítico Cx.'!$B129)*('Diário 2º PA'!$B$4:$B$1980&gt;=L$4)*('Diário 2º PA'!$B$4:$B$1980&lt;=EOMONTH(L$4,0))*('Diário 2º PA'!$F$4:$F$1980))
+SUMPRODUCT(('Diário 3º PA'!$E$4:$E$2000='Analítico Cx.'!$B129)*('Diário 3º PA'!$B$4:$B$2000&gt;=L$4)*('Diário 3º PA'!$B$4:$B$2000&lt;=EOMONTH(L$4,0))*('Diário 3º PA'!$F$4:$F$2000))
+SUMPRODUCT(('Diário 4º PA'!$E$4:$E$2000='Analítico Cx.'!$B129)*('Diário 4º PA'!$B$4:$B$2000&gt;=L$4)*('Diário 4º PA'!$B$4:$B$2000&lt;=EOMONTH(L$4,0))*('Diário 4º PA'!$F$4:$F$2000))</f>
        <v>0</v>
      </c>
      <c r="M129" s="129">
        <f>SUMPRODUCT(('Diário 1º PA'!$E$4:$E$2011='Analítico Cx.'!$B129)*('Diário 1º PA'!$B$4:$B$2011&gt;=M$4)*('Diário 1º PA'!$B$4:$B$2011&lt;=EOMONTH(M$4,0))*('Diário 1º PA'!$F$4:$F$2011))
+SUMPRODUCT(('Diário 2º PA'!$E$4:$E$1980='Analítico Cx.'!$B129)*('Diário 2º PA'!$B$4:$B$1980&gt;=M$4)*('Diário 2º PA'!$B$4:$B$1980&lt;=EOMONTH(M$4,0))*('Diário 2º PA'!$F$4:$F$1980))
+SUMPRODUCT(('Diário 3º PA'!$E$4:$E$2000='Analítico Cx.'!$B129)*('Diário 3º PA'!$B$4:$B$2000&gt;=M$4)*('Diário 3º PA'!$B$4:$B$2000&lt;=EOMONTH(M$4,0))*('Diário 3º PA'!$F$4:$F$2000))
+SUMPRODUCT(('Diário 4º PA'!$E$4:$E$2000='Analítico Cx.'!$B129)*('Diário 4º PA'!$B$4:$B$2000&gt;=M$4)*('Diário 4º PA'!$B$4:$B$2000&lt;=EOMONTH(M$4,0))*('Diário 4º PA'!$F$4:$F$2000))</f>
        <v>0</v>
      </c>
      <c r="N129" s="129">
        <f>SUMPRODUCT(('Diário 1º PA'!$E$4:$E$2011='Analítico Cx.'!$B129)*('Diário 1º PA'!$B$4:$B$2011&gt;=N$4)*('Diário 1º PA'!$B$4:$B$2011&lt;=EOMONTH(N$4,0))*('Diário 1º PA'!$F$4:$F$2011))
+SUMPRODUCT(('Diário 2º PA'!$E$4:$E$1980='Analítico Cx.'!$B129)*('Diário 2º PA'!$B$4:$B$1980&gt;=N$4)*('Diário 2º PA'!$B$4:$B$1980&lt;=EOMONTH(N$4,0))*('Diário 2º PA'!$F$4:$F$1980))
+SUMPRODUCT(('Diário 3º PA'!$E$4:$E$2000='Analítico Cx.'!$B129)*('Diário 3º PA'!$B$4:$B$2000&gt;=N$4)*('Diário 3º PA'!$B$4:$B$2000&lt;=EOMONTH(N$4,0))*('Diário 3º PA'!$F$4:$F$2000))
+SUMPRODUCT(('Diário 4º PA'!$E$4:$E$2000='Analítico Cx.'!$B129)*('Diário 4º PA'!$B$4:$B$2000&gt;=N$4)*('Diário 4º PA'!$B$4:$B$2000&lt;=EOMONTH(N$4,0))*('Diário 4º PA'!$F$4:$F$2000))</f>
        <v>0</v>
      </c>
      <c r="O129" s="179">
        <f t="shared" si="19"/>
        <v>1539.75</v>
      </c>
      <c r="P129" s="180">
        <f t="shared" si="20"/>
        <v>1.5377752582132896E-4</v>
      </c>
      <c r="Q129" s="154"/>
      <c r="R129" s="154"/>
      <c r="S129" s="154"/>
      <c r="T129" s="154"/>
      <c r="U129" s="154"/>
      <c r="V129" s="154"/>
      <c r="W129" s="154"/>
      <c r="X129" s="154"/>
      <c r="Y129" s="154"/>
      <c r="Z129" s="154"/>
    </row>
    <row r="130" spans="1:26" ht="23.25" customHeight="1" x14ac:dyDescent="0.2">
      <c r="A130" s="199" t="s">
        <v>358</v>
      </c>
      <c r="B130" s="213" t="s">
        <v>359</v>
      </c>
      <c r="C130" s="129">
        <f>SUMPRODUCT(('Diário 1º PA'!$E$4:$E$2011='Analítico Cx.'!$B130)*('Diário 1º PA'!$B$4:$B$2011&gt;=C$4)*('Diário 1º PA'!$B$4:$B$2011&lt;=EOMONTH(C$4,0))*('Diário 1º PA'!$F$4:$F$2011))
+SUMPRODUCT(('Diário 2º PA'!$E$4:$E$1980='Analítico Cx.'!$B130)*('Diário 2º PA'!$B$4:$B$1980&gt;=C$4)*('Diário 2º PA'!$B$4:$B$1980&lt;=EOMONTH(C$4,0))*('Diário 2º PA'!$F$4:$F$1980))
+SUMPRODUCT(('Diário 3º PA'!$E$4:$E$2000='Analítico Cx.'!$B130)*('Diário 3º PA'!$B$4:$B$2000&gt;=C$4)*('Diário 3º PA'!$B$4:$B$2000&lt;=EOMONTH(C$4,0))*('Diário 3º PA'!$F$4:$F$2000))
+SUMPRODUCT(('Diário 4º PA'!$E$4:$E$2000='Analítico Cx.'!$B130)*('Diário 4º PA'!$B$4:$B$2000&gt;=C$4)*('Diário 4º PA'!$B$4:$B$2000&lt;=EOMONTH(C$4,0))*('Diário 4º PA'!$F$4:$F$2000))</f>
        <v>192.42</v>
      </c>
      <c r="D130" s="129">
        <f>SUMPRODUCT(('Diário 1º PA'!$E$4:$E$2011='Analítico Cx.'!$B130)*('Diário 1º PA'!$B$4:$B$2011&gt;=D$4)*('Diário 1º PA'!$B$4:$B$2011&lt;=EOMONTH(D$4,0))*('Diário 1º PA'!$F$4:$F$2011))
+SUMPRODUCT(('Diário 2º PA'!$E$4:$E$1980='Analítico Cx.'!$B130)*('Diário 2º PA'!$B$4:$B$1980&gt;=D$4)*('Diário 2º PA'!$B$4:$B$1980&lt;=EOMONTH(D$4,0))*('Diário 2º PA'!$F$4:$F$1980))
+SUMPRODUCT(('Diário 3º PA'!$E$4:$E$2000='Analítico Cx.'!$B130)*('Diário 3º PA'!$B$4:$B$2000&gt;=D$4)*('Diário 3º PA'!$B$4:$B$2000&lt;=EOMONTH(D$4,0))*('Diário 3º PA'!$F$4:$F$2000))
+SUMPRODUCT(('Diário 4º PA'!$E$4:$E$2000='Analítico Cx.'!$B130)*('Diário 4º PA'!$B$4:$B$2000&gt;=D$4)*('Diário 4º PA'!$B$4:$B$2000&lt;=EOMONTH(D$4,0))*('Diário 4º PA'!$F$4:$F$2000))</f>
        <v>146.5</v>
      </c>
      <c r="E130" s="129">
        <f>SUMPRODUCT(('Diário 1º PA'!$E$4:$E$2011='Analítico Cx.'!$B130)*('Diário 1º PA'!$B$4:$B$2011&gt;=E$4)*('Diário 1º PA'!$B$4:$B$2011&lt;=EOMONTH(E$4,0))*('Diário 1º PA'!$F$4:$F$2011))
+SUMPRODUCT(('Diário 2º PA'!$E$4:$E$1980='Analítico Cx.'!$B130)*('Diário 2º PA'!$B$4:$B$1980&gt;=E$4)*('Diário 2º PA'!$B$4:$B$1980&lt;=EOMONTH(E$4,0))*('Diário 2º PA'!$F$4:$F$1980))
+SUMPRODUCT(('Diário 3º PA'!$E$4:$E$2000='Analítico Cx.'!$B130)*('Diário 3º PA'!$B$4:$B$2000&gt;=E$4)*('Diário 3º PA'!$B$4:$B$2000&lt;=EOMONTH(E$4,0))*('Diário 3º PA'!$F$4:$F$2000))
+SUMPRODUCT(('Diário 4º PA'!$E$4:$E$2000='Analítico Cx.'!$B130)*('Diário 4º PA'!$B$4:$B$2000&gt;=E$4)*('Diário 4º PA'!$B$4:$B$2000&lt;=EOMONTH(E$4,0))*('Diário 4º PA'!$F$4:$F$2000))</f>
        <v>294.95999999999998</v>
      </c>
      <c r="F130" s="129">
        <f>SUMPRODUCT(('Diário 1º PA'!$E$4:$E$2011='Analítico Cx.'!$B130)*('Diário 1º PA'!$B$4:$B$2011&gt;=F$4)*('Diário 1º PA'!$B$4:$B$2011&lt;=EOMONTH(F$4,0))*('Diário 1º PA'!$F$4:$F$2011))
+SUMPRODUCT(('Diário 2º PA'!$E$4:$E$1980='Analítico Cx.'!$B130)*('Diário 2º PA'!$B$4:$B$1980&gt;=F$4)*('Diário 2º PA'!$B$4:$B$1980&lt;=EOMONTH(F$4,0))*('Diário 2º PA'!$F$4:$F$1980))
+SUMPRODUCT(('Diário 3º PA'!$E$4:$E$2000='Analítico Cx.'!$B130)*('Diário 3º PA'!$B$4:$B$2000&gt;=F$4)*('Diário 3º PA'!$B$4:$B$2000&lt;=EOMONTH(F$4,0))*('Diário 3º PA'!$F$4:$F$2000))
+SUMPRODUCT(('Diário 4º PA'!$E$4:$E$2000='Analítico Cx.'!$B130)*('Diário 4º PA'!$B$4:$B$2000&gt;=F$4)*('Diário 4º PA'!$B$4:$B$2000&lt;=EOMONTH(F$4,0))*('Diário 4º PA'!$F$4:$F$2000))</f>
        <v>1869.88</v>
      </c>
      <c r="G130" s="129">
        <f>SUMPRODUCT(('Diário 1º PA'!$E$4:$E$2011='Analítico Cx.'!$B130)*('Diário 1º PA'!$B$4:$B$2011&gt;=G$4)*('Diário 1º PA'!$B$4:$B$2011&lt;=EOMONTH(G$4,0))*('Diário 1º PA'!$F$4:$F$2011))
+SUMPRODUCT(('Diário 2º PA'!$E$4:$E$1980='Analítico Cx.'!$B130)*('Diário 2º PA'!$B$4:$B$1980&gt;=G$4)*('Diário 2º PA'!$B$4:$B$1980&lt;=EOMONTH(G$4,0))*('Diário 2º PA'!$F$4:$F$1980))
+SUMPRODUCT(('Diário 3º PA'!$E$4:$E$2000='Analítico Cx.'!$B130)*('Diário 3º PA'!$B$4:$B$2000&gt;=G$4)*('Diário 3º PA'!$B$4:$B$2000&lt;=EOMONTH(G$4,0))*('Diário 3º PA'!$F$4:$F$2000))
+SUMPRODUCT(('Diário 4º PA'!$E$4:$E$2000='Analítico Cx.'!$B130)*('Diário 4º PA'!$B$4:$B$2000&gt;=G$4)*('Diário 4º PA'!$B$4:$B$2000&lt;=EOMONTH(G$4,0))*('Diário 4º PA'!$F$4:$F$2000))</f>
        <v>0</v>
      </c>
      <c r="H130" s="129">
        <f>SUMPRODUCT(('Diário 1º PA'!$E$4:$E$2011='Analítico Cx.'!$B130)*('Diário 1º PA'!$B$4:$B$2011&gt;=H$4)*('Diário 1º PA'!$B$4:$B$2011&lt;=EOMONTH(H$4,0))*('Diário 1º PA'!$F$4:$F$2011))
+SUMPRODUCT(('Diário 2º PA'!$E$4:$E$1980='Analítico Cx.'!$B130)*('Diário 2º PA'!$B$4:$B$1980&gt;=H$4)*('Diário 2º PA'!$B$4:$B$1980&lt;=EOMONTH(H$4,0))*('Diário 2º PA'!$F$4:$F$1980))
+SUMPRODUCT(('Diário 3º PA'!$E$4:$E$2000='Analítico Cx.'!$B130)*('Diário 3º PA'!$B$4:$B$2000&gt;=H$4)*('Diário 3º PA'!$B$4:$B$2000&lt;=EOMONTH(H$4,0))*('Diário 3º PA'!$F$4:$F$2000))
+SUMPRODUCT(('Diário 4º PA'!$E$4:$E$2000='Analítico Cx.'!$B130)*('Diário 4º PA'!$B$4:$B$2000&gt;=H$4)*('Diário 4º PA'!$B$4:$B$2000&lt;=EOMONTH(H$4,0))*('Diário 4º PA'!$F$4:$F$2000))</f>
        <v>0</v>
      </c>
      <c r="I130" s="129">
        <f>SUMPRODUCT(('Diário 1º PA'!$E$4:$E$2011='Analítico Cx.'!$B130)*('Diário 1º PA'!$B$4:$B$2011&gt;=I$4)*('Diário 1º PA'!$B$4:$B$2011&lt;=EOMONTH(I$4,0))*('Diário 1º PA'!$F$4:$F$2011))
+SUMPRODUCT(('Diário 2º PA'!$E$4:$E$1980='Analítico Cx.'!$B130)*('Diário 2º PA'!$B$4:$B$1980&gt;=I$4)*('Diário 2º PA'!$B$4:$B$1980&lt;=EOMONTH(I$4,0))*('Diário 2º PA'!$F$4:$F$1980))
+SUMPRODUCT(('Diário 3º PA'!$E$4:$E$2000='Analítico Cx.'!$B130)*('Diário 3º PA'!$B$4:$B$2000&gt;=I$4)*('Diário 3º PA'!$B$4:$B$2000&lt;=EOMONTH(I$4,0))*('Diário 3º PA'!$F$4:$F$2000))
+SUMPRODUCT(('Diário 4º PA'!$E$4:$E$2000='Analítico Cx.'!$B130)*('Diário 4º PA'!$B$4:$B$2000&gt;=I$4)*('Diário 4º PA'!$B$4:$B$2000&lt;=EOMONTH(I$4,0))*('Diário 4º PA'!$F$4:$F$2000))</f>
        <v>0</v>
      </c>
      <c r="J130" s="129">
        <f>SUMPRODUCT(('Diário 1º PA'!$E$4:$E$2011='Analítico Cx.'!$B130)*('Diário 1º PA'!$B$4:$B$2011&gt;=J$4)*('Diário 1º PA'!$B$4:$B$2011&lt;=EOMONTH(J$4,0))*('Diário 1º PA'!$F$4:$F$2011))
+SUMPRODUCT(('Diário 2º PA'!$E$4:$E$1980='Analítico Cx.'!$B130)*('Diário 2º PA'!$B$4:$B$1980&gt;=J$4)*('Diário 2º PA'!$B$4:$B$1980&lt;=EOMONTH(J$4,0))*('Diário 2º PA'!$F$4:$F$1980))
+SUMPRODUCT(('Diário 3º PA'!$E$4:$E$2000='Analítico Cx.'!$B130)*('Diário 3º PA'!$B$4:$B$2000&gt;=J$4)*('Diário 3º PA'!$B$4:$B$2000&lt;=EOMONTH(J$4,0))*('Diário 3º PA'!$F$4:$F$2000))
+SUMPRODUCT(('Diário 4º PA'!$E$4:$E$2000='Analítico Cx.'!$B130)*('Diário 4º PA'!$B$4:$B$2000&gt;=J$4)*('Diário 4º PA'!$B$4:$B$2000&lt;=EOMONTH(J$4,0))*('Diário 4º PA'!$F$4:$F$2000))</f>
        <v>0</v>
      </c>
      <c r="K130" s="129">
        <f>SUMPRODUCT(('Diário 1º PA'!$E$4:$E$2011='Analítico Cx.'!$B130)*('Diário 1º PA'!$B$4:$B$2011&gt;=K$4)*('Diário 1º PA'!$B$4:$B$2011&lt;=EOMONTH(K$4,0))*('Diário 1º PA'!$F$4:$F$2011))
+SUMPRODUCT(('Diário 2º PA'!$E$4:$E$1980='Analítico Cx.'!$B130)*('Diário 2º PA'!$B$4:$B$1980&gt;=K$4)*('Diário 2º PA'!$B$4:$B$1980&lt;=EOMONTH(K$4,0))*('Diário 2º PA'!$F$4:$F$1980))
+SUMPRODUCT(('Diário 3º PA'!$E$4:$E$2000='Analítico Cx.'!$B130)*('Diário 3º PA'!$B$4:$B$2000&gt;=K$4)*('Diário 3º PA'!$B$4:$B$2000&lt;=EOMONTH(K$4,0))*('Diário 3º PA'!$F$4:$F$2000))
+SUMPRODUCT(('Diário 4º PA'!$E$4:$E$2000='Analítico Cx.'!$B130)*('Diário 4º PA'!$B$4:$B$2000&gt;=K$4)*('Diário 4º PA'!$B$4:$B$2000&lt;=EOMONTH(K$4,0))*('Diário 4º PA'!$F$4:$F$2000))</f>
        <v>0</v>
      </c>
      <c r="L130" s="129">
        <f>SUMPRODUCT(('Diário 1º PA'!$E$4:$E$2011='Analítico Cx.'!$B130)*('Diário 1º PA'!$B$4:$B$2011&gt;=L$4)*('Diário 1º PA'!$B$4:$B$2011&lt;=EOMONTH(L$4,0))*('Diário 1º PA'!$F$4:$F$2011))
+SUMPRODUCT(('Diário 2º PA'!$E$4:$E$1980='Analítico Cx.'!$B130)*('Diário 2º PA'!$B$4:$B$1980&gt;=L$4)*('Diário 2º PA'!$B$4:$B$1980&lt;=EOMONTH(L$4,0))*('Diário 2º PA'!$F$4:$F$1980))
+SUMPRODUCT(('Diário 3º PA'!$E$4:$E$2000='Analítico Cx.'!$B130)*('Diário 3º PA'!$B$4:$B$2000&gt;=L$4)*('Diário 3º PA'!$B$4:$B$2000&lt;=EOMONTH(L$4,0))*('Diário 3º PA'!$F$4:$F$2000))
+SUMPRODUCT(('Diário 4º PA'!$E$4:$E$2000='Analítico Cx.'!$B130)*('Diário 4º PA'!$B$4:$B$2000&gt;=L$4)*('Diário 4º PA'!$B$4:$B$2000&lt;=EOMONTH(L$4,0))*('Diário 4º PA'!$F$4:$F$2000))</f>
        <v>0</v>
      </c>
      <c r="M130" s="129">
        <f>SUMPRODUCT(('Diário 1º PA'!$E$4:$E$2011='Analítico Cx.'!$B130)*('Diário 1º PA'!$B$4:$B$2011&gt;=M$4)*('Diário 1º PA'!$B$4:$B$2011&lt;=EOMONTH(M$4,0))*('Diário 1º PA'!$F$4:$F$2011))
+SUMPRODUCT(('Diário 2º PA'!$E$4:$E$1980='Analítico Cx.'!$B130)*('Diário 2º PA'!$B$4:$B$1980&gt;=M$4)*('Diário 2º PA'!$B$4:$B$1980&lt;=EOMONTH(M$4,0))*('Diário 2º PA'!$F$4:$F$1980))
+SUMPRODUCT(('Diário 3º PA'!$E$4:$E$2000='Analítico Cx.'!$B130)*('Diário 3º PA'!$B$4:$B$2000&gt;=M$4)*('Diário 3º PA'!$B$4:$B$2000&lt;=EOMONTH(M$4,0))*('Diário 3º PA'!$F$4:$F$2000))
+SUMPRODUCT(('Diário 4º PA'!$E$4:$E$2000='Analítico Cx.'!$B130)*('Diário 4º PA'!$B$4:$B$2000&gt;=M$4)*('Diário 4º PA'!$B$4:$B$2000&lt;=EOMONTH(M$4,0))*('Diário 4º PA'!$F$4:$F$2000))</f>
        <v>0</v>
      </c>
      <c r="N130" s="129">
        <f>SUMPRODUCT(('Diário 1º PA'!$E$4:$E$2011='Analítico Cx.'!$B130)*('Diário 1º PA'!$B$4:$B$2011&gt;=N$4)*('Diário 1º PA'!$B$4:$B$2011&lt;=EOMONTH(N$4,0))*('Diário 1º PA'!$F$4:$F$2011))
+SUMPRODUCT(('Diário 2º PA'!$E$4:$E$1980='Analítico Cx.'!$B130)*('Diário 2º PA'!$B$4:$B$1980&gt;=N$4)*('Diário 2º PA'!$B$4:$B$1980&lt;=EOMONTH(N$4,0))*('Diário 2º PA'!$F$4:$F$1980))
+SUMPRODUCT(('Diário 3º PA'!$E$4:$E$2000='Analítico Cx.'!$B130)*('Diário 3º PA'!$B$4:$B$2000&gt;=N$4)*('Diário 3º PA'!$B$4:$B$2000&lt;=EOMONTH(N$4,0))*('Diário 3º PA'!$F$4:$F$2000))
+SUMPRODUCT(('Diário 4º PA'!$E$4:$E$2000='Analítico Cx.'!$B130)*('Diário 4º PA'!$B$4:$B$2000&gt;=N$4)*('Diário 4º PA'!$B$4:$B$2000&lt;=EOMONTH(N$4,0))*('Diário 4º PA'!$F$4:$F$2000))</f>
        <v>0</v>
      </c>
      <c r="O130" s="179">
        <f t="shared" si="19"/>
        <v>2503.7600000000002</v>
      </c>
      <c r="P130" s="180">
        <f t="shared" si="20"/>
        <v>2.5005489076175395E-4</v>
      </c>
      <c r="Q130" s="154"/>
      <c r="R130" s="154"/>
      <c r="S130" s="154"/>
      <c r="T130" s="154"/>
      <c r="U130" s="154"/>
      <c r="V130" s="154"/>
      <c r="W130" s="154"/>
      <c r="X130" s="154"/>
      <c r="Y130" s="154"/>
      <c r="Z130" s="154"/>
    </row>
    <row r="131" spans="1:26" ht="23.25" customHeight="1" x14ac:dyDescent="0.2">
      <c r="A131" s="199" t="s">
        <v>360</v>
      </c>
      <c r="B131" s="213" t="s">
        <v>361</v>
      </c>
      <c r="C131" s="129">
        <f>SUMPRODUCT(('Diário 1º PA'!$E$4:$E$2011='Analítico Cx.'!$B131)*('Diário 1º PA'!$B$4:$B$2011&gt;=C$4)*('Diário 1º PA'!$B$4:$B$2011&lt;=EOMONTH(C$4,0))*('Diário 1º PA'!$F$4:$F$2011))
+SUMPRODUCT(('Diário 2º PA'!$E$4:$E$1980='Analítico Cx.'!$B131)*('Diário 2º PA'!$B$4:$B$1980&gt;=C$4)*('Diário 2º PA'!$B$4:$B$1980&lt;=EOMONTH(C$4,0))*('Diário 2º PA'!$F$4:$F$1980))
+SUMPRODUCT(('Diário 3º PA'!$E$4:$E$2000='Analítico Cx.'!$B131)*('Diário 3º PA'!$B$4:$B$2000&gt;=C$4)*('Diário 3º PA'!$B$4:$B$2000&lt;=EOMONTH(C$4,0))*('Diário 3º PA'!$F$4:$F$2000))
+SUMPRODUCT(('Diário 4º PA'!$E$4:$E$2000='Analítico Cx.'!$B131)*('Diário 4º PA'!$B$4:$B$2000&gt;=C$4)*('Diário 4º PA'!$B$4:$B$2000&lt;=EOMONTH(C$4,0))*('Diário 4º PA'!$F$4:$F$2000))</f>
        <v>864.37</v>
      </c>
      <c r="D131" s="129">
        <f>SUMPRODUCT(('Diário 1º PA'!$E$4:$E$2011='Analítico Cx.'!$B131)*('Diário 1º PA'!$B$4:$B$2011&gt;=D$4)*('Diário 1º PA'!$B$4:$B$2011&lt;=EOMONTH(D$4,0))*('Diário 1º PA'!$F$4:$F$2011))
+SUMPRODUCT(('Diário 2º PA'!$E$4:$E$1980='Analítico Cx.'!$B131)*('Diário 2º PA'!$B$4:$B$1980&gt;=D$4)*('Diário 2º PA'!$B$4:$B$1980&lt;=EOMONTH(D$4,0))*('Diário 2º PA'!$F$4:$F$1980))
+SUMPRODUCT(('Diário 3º PA'!$E$4:$E$2000='Analítico Cx.'!$B131)*('Diário 3º PA'!$B$4:$B$2000&gt;=D$4)*('Diário 3º PA'!$B$4:$B$2000&lt;=EOMONTH(D$4,0))*('Diário 3º PA'!$F$4:$F$2000))
+SUMPRODUCT(('Diário 4º PA'!$E$4:$E$2000='Analítico Cx.'!$B131)*('Diário 4º PA'!$B$4:$B$2000&gt;=D$4)*('Diário 4º PA'!$B$4:$B$2000&lt;=EOMONTH(D$4,0))*('Diário 4º PA'!$F$4:$F$2000))</f>
        <v>0</v>
      </c>
      <c r="E131" s="129">
        <f>SUMPRODUCT(('Diário 1º PA'!$E$4:$E$2011='Analítico Cx.'!$B131)*('Diário 1º PA'!$B$4:$B$2011&gt;=E$4)*('Diário 1º PA'!$B$4:$B$2011&lt;=EOMONTH(E$4,0))*('Diário 1º PA'!$F$4:$F$2011))
+SUMPRODUCT(('Diário 2º PA'!$E$4:$E$1980='Analítico Cx.'!$B131)*('Diário 2º PA'!$B$4:$B$1980&gt;=E$4)*('Diário 2º PA'!$B$4:$B$1980&lt;=EOMONTH(E$4,0))*('Diário 2º PA'!$F$4:$F$1980))
+SUMPRODUCT(('Diário 3º PA'!$E$4:$E$2000='Analítico Cx.'!$B131)*('Diário 3º PA'!$B$4:$B$2000&gt;=E$4)*('Diário 3º PA'!$B$4:$B$2000&lt;=EOMONTH(E$4,0))*('Diário 3º PA'!$F$4:$F$2000))
+SUMPRODUCT(('Diário 4º PA'!$E$4:$E$2000='Analítico Cx.'!$B131)*('Diário 4º PA'!$B$4:$B$2000&gt;=E$4)*('Diário 4º PA'!$B$4:$B$2000&lt;=EOMONTH(E$4,0))*('Diário 4º PA'!$F$4:$F$2000))</f>
        <v>0</v>
      </c>
      <c r="F131" s="129">
        <f>SUMPRODUCT(('Diário 1º PA'!$E$4:$E$2011='Analítico Cx.'!$B131)*('Diário 1º PA'!$B$4:$B$2011&gt;=F$4)*('Diário 1º PA'!$B$4:$B$2011&lt;=EOMONTH(F$4,0))*('Diário 1º PA'!$F$4:$F$2011))
+SUMPRODUCT(('Diário 2º PA'!$E$4:$E$1980='Analítico Cx.'!$B131)*('Diário 2º PA'!$B$4:$B$1980&gt;=F$4)*('Diário 2º PA'!$B$4:$B$1980&lt;=EOMONTH(F$4,0))*('Diário 2º PA'!$F$4:$F$1980))
+SUMPRODUCT(('Diário 3º PA'!$E$4:$E$2000='Analítico Cx.'!$B131)*('Diário 3º PA'!$B$4:$B$2000&gt;=F$4)*('Diário 3º PA'!$B$4:$B$2000&lt;=EOMONTH(F$4,0))*('Diário 3º PA'!$F$4:$F$2000))
+SUMPRODUCT(('Diário 4º PA'!$E$4:$E$2000='Analítico Cx.'!$B131)*('Diário 4º PA'!$B$4:$B$2000&gt;=F$4)*('Diário 4º PA'!$B$4:$B$2000&lt;=EOMONTH(F$4,0))*('Diário 4º PA'!$F$4:$F$2000))</f>
        <v>1015.21</v>
      </c>
      <c r="G131" s="129">
        <f>SUMPRODUCT(('Diário 1º PA'!$E$4:$E$2011='Analítico Cx.'!$B131)*('Diário 1º PA'!$B$4:$B$2011&gt;=G$4)*('Diário 1º PA'!$B$4:$B$2011&lt;=EOMONTH(G$4,0))*('Diário 1º PA'!$F$4:$F$2011))
+SUMPRODUCT(('Diário 2º PA'!$E$4:$E$1980='Analítico Cx.'!$B131)*('Diário 2º PA'!$B$4:$B$1980&gt;=G$4)*('Diário 2º PA'!$B$4:$B$1980&lt;=EOMONTH(G$4,0))*('Diário 2º PA'!$F$4:$F$1980))
+SUMPRODUCT(('Diário 3º PA'!$E$4:$E$2000='Analítico Cx.'!$B131)*('Diário 3º PA'!$B$4:$B$2000&gt;=G$4)*('Diário 3º PA'!$B$4:$B$2000&lt;=EOMONTH(G$4,0))*('Diário 3º PA'!$F$4:$F$2000))
+SUMPRODUCT(('Diário 4º PA'!$E$4:$E$2000='Analítico Cx.'!$B131)*('Diário 4º PA'!$B$4:$B$2000&gt;=G$4)*('Diário 4º PA'!$B$4:$B$2000&lt;=EOMONTH(G$4,0))*('Diário 4º PA'!$F$4:$F$2000))</f>
        <v>0</v>
      </c>
      <c r="H131" s="129">
        <f>SUMPRODUCT(('Diário 1º PA'!$E$4:$E$2011='Analítico Cx.'!$B131)*('Diário 1º PA'!$B$4:$B$2011&gt;=H$4)*('Diário 1º PA'!$B$4:$B$2011&lt;=EOMONTH(H$4,0))*('Diário 1º PA'!$F$4:$F$2011))
+SUMPRODUCT(('Diário 2º PA'!$E$4:$E$1980='Analítico Cx.'!$B131)*('Diário 2º PA'!$B$4:$B$1980&gt;=H$4)*('Diário 2º PA'!$B$4:$B$1980&lt;=EOMONTH(H$4,0))*('Diário 2º PA'!$F$4:$F$1980))
+SUMPRODUCT(('Diário 3º PA'!$E$4:$E$2000='Analítico Cx.'!$B131)*('Diário 3º PA'!$B$4:$B$2000&gt;=H$4)*('Diário 3º PA'!$B$4:$B$2000&lt;=EOMONTH(H$4,0))*('Diário 3º PA'!$F$4:$F$2000))
+SUMPRODUCT(('Diário 4º PA'!$E$4:$E$2000='Analítico Cx.'!$B131)*('Diário 4º PA'!$B$4:$B$2000&gt;=H$4)*('Diário 4º PA'!$B$4:$B$2000&lt;=EOMONTH(H$4,0))*('Diário 4º PA'!$F$4:$F$2000))</f>
        <v>0</v>
      </c>
      <c r="I131" s="129">
        <f>SUMPRODUCT(('Diário 1º PA'!$E$4:$E$2011='Analítico Cx.'!$B131)*('Diário 1º PA'!$B$4:$B$2011&gt;=I$4)*('Diário 1º PA'!$B$4:$B$2011&lt;=EOMONTH(I$4,0))*('Diário 1º PA'!$F$4:$F$2011))
+SUMPRODUCT(('Diário 2º PA'!$E$4:$E$1980='Analítico Cx.'!$B131)*('Diário 2º PA'!$B$4:$B$1980&gt;=I$4)*('Diário 2º PA'!$B$4:$B$1980&lt;=EOMONTH(I$4,0))*('Diário 2º PA'!$F$4:$F$1980))
+SUMPRODUCT(('Diário 3º PA'!$E$4:$E$2000='Analítico Cx.'!$B131)*('Diário 3º PA'!$B$4:$B$2000&gt;=I$4)*('Diário 3º PA'!$B$4:$B$2000&lt;=EOMONTH(I$4,0))*('Diário 3º PA'!$F$4:$F$2000))
+SUMPRODUCT(('Diário 4º PA'!$E$4:$E$2000='Analítico Cx.'!$B131)*('Diário 4º PA'!$B$4:$B$2000&gt;=I$4)*('Diário 4º PA'!$B$4:$B$2000&lt;=EOMONTH(I$4,0))*('Diário 4º PA'!$F$4:$F$2000))</f>
        <v>0</v>
      </c>
      <c r="J131" s="129">
        <f>SUMPRODUCT(('Diário 1º PA'!$E$4:$E$2011='Analítico Cx.'!$B131)*('Diário 1º PA'!$B$4:$B$2011&gt;=J$4)*('Diário 1º PA'!$B$4:$B$2011&lt;=EOMONTH(J$4,0))*('Diário 1º PA'!$F$4:$F$2011))
+SUMPRODUCT(('Diário 2º PA'!$E$4:$E$1980='Analítico Cx.'!$B131)*('Diário 2º PA'!$B$4:$B$1980&gt;=J$4)*('Diário 2º PA'!$B$4:$B$1980&lt;=EOMONTH(J$4,0))*('Diário 2º PA'!$F$4:$F$1980))
+SUMPRODUCT(('Diário 3º PA'!$E$4:$E$2000='Analítico Cx.'!$B131)*('Diário 3º PA'!$B$4:$B$2000&gt;=J$4)*('Diário 3º PA'!$B$4:$B$2000&lt;=EOMONTH(J$4,0))*('Diário 3º PA'!$F$4:$F$2000))
+SUMPRODUCT(('Diário 4º PA'!$E$4:$E$2000='Analítico Cx.'!$B131)*('Diário 4º PA'!$B$4:$B$2000&gt;=J$4)*('Diário 4º PA'!$B$4:$B$2000&lt;=EOMONTH(J$4,0))*('Diário 4º PA'!$F$4:$F$2000))</f>
        <v>0</v>
      </c>
      <c r="K131" s="129">
        <f>SUMPRODUCT(('Diário 1º PA'!$E$4:$E$2011='Analítico Cx.'!$B131)*('Diário 1º PA'!$B$4:$B$2011&gt;=K$4)*('Diário 1º PA'!$B$4:$B$2011&lt;=EOMONTH(K$4,0))*('Diário 1º PA'!$F$4:$F$2011))
+SUMPRODUCT(('Diário 2º PA'!$E$4:$E$1980='Analítico Cx.'!$B131)*('Diário 2º PA'!$B$4:$B$1980&gt;=K$4)*('Diário 2º PA'!$B$4:$B$1980&lt;=EOMONTH(K$4,0))*('Diário 2º PA'!$F$4:$F$1980))
+SUMPRODUCT(('Diário 3º PA'!$E$4:$E$2000='Analítico Cx.'!$B131)*('Diário 3º PA'!$B$4:$B$2000&gt;=K$4)*('Diário 3º PA'!$B$4:$B$2000&lt;=EOMONTH(K$4,0))*('Diário 3º PA'!$F$4:$F$2000))
+SUMPRODUCT(('Diário 4º PA'!$E$4:$E$2000='Analítico Cx.'!$B131)*('Diário 4º PA'!$B$4:$B$2000&gt;=K$4)*('Diário 4º PA'!$B$4:$B$2000&lt;=EOMONTH(K$4,0))*('Diário 4º PA'!$F$4:$F$2000))</f>
        <v>0</v>
      </c>
      <c r="L131" s="129">
        <f>SUMPRODUCT(('Diário 1º PA'!$E$4:$E$2011='Analítico Cx.'!$B131)*('Diário 1º PA'!$B$4:$B$2011&gt;=L$4)*('Diário 1º PA'!$B$4:$B$2011&lt;=EOMONTH(L$4,0))*('Diário 1º PA'!$F$4:$F$2011))
+SUMPRODUCT(('Diário 2º PA'!$E$4:$E$1980='Analítico Cx.'!$B131)*('Diário 2º PA'!$B$4:$B$1980&gt;=L$4)*('Diário 2º PA'!$B$4:$B$1980&lt;=EOMONTH(L$4,0))*('Diário 2º PA'!$F$4:$F$1980))
+SUMPRODUCT(('Diário 3º PA'!$E$4:$E$2000='Analítico Cx.'!$B131)*('Diário 3º PA'!$B$4:$B$2000&gt;=L$4)*('Diário 3º PA'!$B$4:$B$2000&lt;=EOMONTH(L$4,0))*('Diário 3º PA'!$F$4:$F$2000))
+SUMPRODUCT(('Diário 4º PA'!$E$4:$E$2000='Analítico Cx.'!$B131)*('Diário 4º PA'!$B$4:$B$2000&gt;=L$4)*('Diário 4º PA'!$B$4:$B$2000&lt;=EOMONTH(L$4,0))*('Diário 4º PA'!$F$4:$F$2000))</f>
        <v>0</v>
      </c>
      <c r="M131" s="129">
        <f>SUMPRODUCT(('Diário 1º PA'!$E$4:$E$2011='Analítico Cx.'!$B131)*('Diário 1º PA'!$B$4:$B$2011&gt;=M$4)*('Diário 1º PA'!$B$4:$B$2011&lt;=EOMONTH(M$4,0))*('Diário 1º PA'!$F$4:$F$2011))
+SUMPRODUCT(('Diário 2º PA'!$E$4:$E$1980='Analítico Cx.'!$B131)*('Diário 2º PA'!$B$4:$B$1980&gt;=M$4)*('Diário 2º PA'!$B$4:$B$1980&lt;=EOMONTH(M$4,0))*('Diário 2º PA'!$F$4:$F$1980))
+SUMPRODUCT(('Diário 3º PA'!$E$4:$E$2000='Analítico Cx.'!$B131)*('Diário 3º PA'!$B$4:$B$2000&gt;=M$4)*('Diário 3º PA'!$B$4:$B$2000&lt;=EOMONTH(M$4,0))*('Diário 3º PA'!$F$4:$F$2000))
+SUMPRODUCT(('Diário 4º PA'!$E$4:$E$2000='Analítico Cx.'!$B131)*('Diário 4º PA'!$B$4:$B$2000&gt;=M$4)*('Diário 4º PA'!$B$4:$B$2000&lt;=EOMONTH(M$4,0))*('Diário 4º PA'!$F$4:$F$2000))</f>
        <v>0</v>
      </c>
      <c r="N131" s="129">
        <f>SUMPRODUCT(('Diário 1º PA'!$E$4:$E$2011='Analítico Cx.'!$B131)*('Diário 1º PA'!$B$4:$B$2011&gt;=N$4)*('Diário 1º PA'!$B$4:$B$2011&lt;=EOMONTH(N$4,0))*('Diário 1º PA'!$F$4:$F$2011))
+SUMPRODUCT(('Diário 2º PA'!$E$4:$E$1980='Analítico Cx.'!$B131)*('Diário 2º PA'!$B$4:$B$1980&gt;=N$4)*('Diário 2º PA'!$B$4:$B$1980&lt;=EOMONTH(N$4,0))*('Diário 2º PA'!$F$4:$F$1980))
+SUMPRODUCT(('Diário 3º PA'!$E$4:$E$2000='Analítico Cx.'!$B131)*('Diário 3º PA'!$B$4:$B$2000&gt;=N$4)*('Diário 3º PA'!$B$4:$B$2000&lt;=EOMONTH(N$4,0))*('Diário 3º PA'!$F$4:$F$2000))
+SUMPRODUCT(('Diário 4º PA'!$E$4:$E$2000='Analítico Cx.'!$B131)*('Diário 4º PA'!$B$4:$B$2000&gt;=N$4)*('Diário 4º PA'!$B$4:$B$2000&lt;=EOMONTH(N$4,0))*('Diário 4º PA'!$F$4:$F$2000))</f>
        <v>0</v>
      </c>
      <c r="O131" s="179">
        <f t="shared" si="19"/>
        <v>1879.58</v>
      </c>
      <c r="P131" s="180">
        <f t="shared" si="20"/>
        <v>1.8771694234989673E-4</v>
      </c>
      <c r="Q131" s="154"/>
      <c r="R131" s="154"/>
      <c r="S131" s="154"/>
      <c r="T131" s="154"/>
      <c r="U131" s="154"/>
      <c r="V131" s="154"/>
      <c r="W131" s="154"/>
      <c r="X131" s="154"/>
      <c r="Y131" s="154"/>
      <c r="Z131" s="154"/>
    </row>
    <row r="132" spans="1:26" ht="23.25" customHeight="1" x14ac:dyDescent="0.2">
      <c r="A132" s="199" t="s">
        <v>362</v>
      </c>
      <c r="B132" s="213" t="s">
        <v>363</v>
      </c>
      <c r="C132" s="129">
        <f>SUMPRODUCT(('Diário 1º PA'!$E$4:$E$2011='Analítico Cx.'!$B132)*('Diário 1º PA'!$B$4:$B$2011&gt;=C$4)*('Diário 1º PA'!$B$4:$B$2011&lt;=EOMONTH(C$4,0))*('Diário 1º PA'!$F$4:$F$2011))
+SUMPRODUCT(('Diário 2º PA'!$E$4:$E$1980='Analítico Cx.'!$B132)*('Diário 2º PA'!$B$4:$B$1980&gt;=C$4)*('Diário 2º PA'!$B$4:$B$1980&lt;=EOMONTH(C$4,0))*('Diário 2º PA'!$F$4:$F$1980))
+SUMPRODUCT(('Diário 3º PA'!$E$4:$E$2000='Analítico Cx.'!$B132)*('Diário 3º PA'!$B$4:$B$2000&gt;=C$4)*('Diário 3º PA'!$B$4:$B$2000&lt;=EOMONTH(C$4,0))*('Diário 3º PA'!$F$4:$F$2000))
+SUMPRODUCT(('Diário 4º PA'!$E$4:$E$2000='Analítico Cx.'!$B132)*('Diário 4º PA'!$B$4:$B$2000&gt;=C$4)*('Diário 4º PA'!$B$4:$B$2000&lt;=EOMONTH(C$4,0))*('Diário 4º PA'!$F$4:$F$2000))</f>
        <v>0</v>
      </c>
      <c r="D132" s="129">
        <f>SUMPRODUCT(('Diário 1º PA'!$E$4:$E$2011='Analítico Cx.'!$B132)*('Diário 1º PA'!$B$4:$B$2011&gt;=D$4)*('Diário 1º PA'!$B$4:$B$2011&lt;=EOMONTH(D$4,0))*('Diário 1º PA'!$F$4:$F$2011))
+SUMPRODUCT(('Diário 2º PA'!$E$4:$E$1980='Analítico Cx.'!$B132)*('Diário 2º PA'!$B$4:$B$1980&gt;=D$4)*('Diário 2º PA'!$B$4:$B$1980&lt;=EOMONTH(D$4,0))*('Diário 2º PA'!$F$4:$F$1980))
+SUMPRODUCT(('Diário 3º PA'!$E$4:$E$2000='Analítico Cx.'!$B132)*('Diário 3º PA'!$B$4:$B$2000&gt;=D$4)*('Diário 3º PA'!$B$4:$B$2000&lt;=EOMONTH(D$4,0))*('Diário 3º PA'!$F$4:$F$2000))
+SUMPRODUCT(('Diário 4º PA'!$E$4:$E$2000='Analítico Cx.'!$B132)*('Diário 4º PA'!$B$4:$B$2000&gt;=D$4)*('Diário 4º PA'!$B$4:$B$2000&lt;=EOMONTH(D$4,0))*('Diário 4º PA'!$F$4:$F$2000))</f>
        <v>0</v>
      </c>
      <c r="E132" s="129">
        <f>SUMPRODUCT(('Diário 1º PA'!$E$4:$E$2011='Analítico Cx.'!$B132)*('Diário 1º PA'!$B$4:$B$2011&gt;=E$4)*('Diário 1º PA'!$B$4:$B$2011&lt;=EOMONTH(E$4,0))*('Diário 1º PA'!$F$4:$F$2011))
+SUMPRODUCT(('Diário 2º PA'!$E$4:$E$1980='Analítico Cx.'!$B132)*('Diário 2º PA'!$B$4:$B$1980&gt;=E$4)*('Diário 2º PA'!$B$4:$B$1980&lt;=EOMONTH(E$4,0))*('Diário 2º PA'!$F$4:$F$1980))
+SUMPRODUCT(('Diário 3º PA'!$E$4:$E$2000='Analítico Cx.'!$B132)*('Diário 3º PA'!$B$4:$B$2000&gt;=E$4)*('Diário 3º PA'!$B$4:$B$2000&lt;=EOMONTH(E$4,0))*('Diário 3º PA'!$F$4:$F$2000))
+SUMPRODUCT(('Diário 4º PA'!$E$4:$E$2000='Analítico Cx.'!$B132)*('Diário 4º PA'!$B$4:$B$2000&gt;=E$4)*('Diário 4º PA'!$B$4:$B$2000&lt;=EOMONTH(E$4,0))*('Diário 4º PA'!$F$4:$F$2000))</f>
        <v>0</v>
      </c>
      <c r="F132" s="129">
        <f>SUMPRODUCT(('Diário 1º PA'!$E$4:$E$2011='Analítico Cx.'!$B132)*('Diário 1º PA'!$B$4:$B$2011&gt;=F$4)*('Diário 1º PA'!$B$4:$B$2011&lt;=EOMONTH(F$4,0))*('Diário 1º PA'!$F$4:$F$2011))
+SUMPRODUCT(('Diário 2º PA'!$E$4:$E$1980='Analítico Cx.'!$B132)*('Diário 2º PA'!$B$4:$B$1980&gt;=F$4)*('Diário 2º PA'!$B$4:$B$1980&lt;=EOMONTH(F$4,0))*('Diário 2º PA'!$F$4:$F$1980))
+SUMPRODUCT(('Diário 3º PA'!$E$4:$E$2000='Analítico Cx.'!$B132)*('Diário 3º PA'!$B$4:$B$2000&gt;=F$4)*('Diário 3º PA'!$B$4:$B$2000&lt;=EOMONTH(F$4,0))*('Diário 3º PA'!$F$4:$F$2000))
+SUMPRODUCT(('Diário 4º PA'!$E$4:$E$2000='Analítico Cx.'!$B132)*('Diário 4º PA'!$B$4:$B$2000&gt;=F$4)*('Diário 4º PA'!$B$4:$B$2000&lt;=EOMONTH(F$4,0))*('Diário 4º PA'!$F$4:$F$2000))</f>
        <v>0</v>
      </c>
      <c r="G132" s="129">
        <f>SUMPRODUCT(('Diário 1º PA'!$E$4:$E$2011='Analítico Cx.'!$B132)*('Diário 1º PA'!$B$4:$B$2011&gt;=G$4)*('Diário 1º PA'!$B$4:$B$2011&lt;=EOMONTH(G$4,0))*('Diário 1º PA'!$F$4:$F$2011))
+SUMPRODUCT(('Diário 2º PA'!$E$4:$E$1980='Analítico Cx.'!$B132)*('Diário 2º PA'!$B$4:$B$1980&gt;=G$4)*('Diário 2º PA'!$B$4:$B$1980&lt;=EOMONTH(G$4,0))*('Diário 2º PA'!$F$4:$F$1980))
+SUMPRODUCT(('Diário 3º PA'!$E$4:$E$2000='Analítico Cx.'!$B132)*('Diário 3º PA'!$B$4:$B$2000&gt;=G$4)*('Diário 3º PA'!$B$4:$B$2000&lt;=EOMONTH(G$4,0))*('Diário 3º PA'!$F$4:$F$2000))
+SUMPRODUCT(('Diário 4º PA'!$E$4:$E$2000='Analítico Cx.'!$B132)*('Diário 4º PA'!$B$4:$B$2000&gt;=G$4)*('Diário 4º PA'!$B$4:$B$2000&lt;=EOMONTH(G$4,0))*('Diário 4º PA'!$F$4:$F$2000))</f>
        <v>0</v>
      </c>
      <c r="H132" s="129">
        <f>SUMPRODUCT(('Diário 1º PA'!$E$4:$E$2011='Analítico Cx.'!$B132)*('Diário 1º PA'!$B$4:$B$2011&gt;=H$4)*('Diário 1º PA'!$B$4:$B$2011&lt;=EOMONTH(H$4,0))*('Diário 1º PA'!$F$4:$F$2011))
+SUMPRODUCT(('Diário 2º PA'!$E$4:$E$1980='Analítico Cx.'!$B132)*('Diário 2º PA'!$B$4:$B$1980&gt;=H$4)*('Diário 2º PA'!$B$4:$B$1980&lt;=EOMONTH(H$4,0))*('Diário 2º PA'!$F$4:$F$1980))
+SUMPRODUCT(('Diário 3º PA'!$E$4:$E$2000='Analítico Cx.'!$B132)*('Diário 3º PA'!$B$4:$B$2000&gt;=H$4)*('Diário 3º PA'!$B$4:$B$2000&lt;=EOMONTH(H$4,0))*('Diário 3º PA'!$F$4:$F$2000))
+SUMPRODUCT(('Diário 4º PA'!$E$4:$E$2000='Analítico Cx.'!$B132)*('Diário 4º PA'!$B$4:$B$2000&gt;=H$4)*('Diário 4º PA'!$B$4:$B$2000&lt;=EOMONTH(H$4,0))*('Diário 4º PA'!$F$4:$F$2000))</f>
        <v>0</v>
      </c>
      <c r="I132" s="129">
        <f>SUMPRODUCT(('Diário 1º PA'!$E$4:$E$2011='Analítico Cx.'!$B132)*('Diário 1º PA'!$B$4:$B$2011&gt;=I$4)*('Diário 1º PA'!$B$4:$B$2011&lt;=EOMONTH(I$4,0))*('Diário 1º PA'!$F$4:$F$2011))
+SUMPRODUCT(('Diário 2º PA'!$E$4:$E$1980='Analítico Cx.'!$B132)*('Diário 2º PA'!$B$4:$B$1980&gt;=I$4)*('Diário 2º PA'!$B$4:$B$1980&lt;=EOMONTH(I$4,0))*('Diário 2º PA'!$F$4:$F$1980))
+SUMPRODUCT(('Diário 3º PA'!$E$4:$E$2000='Analítico Cx.'!$B132)*('Diário 3º PA'!$B$4:$B$2000&gt;=I$4)*('Diário 3º PA'!$B$4:$B$2000&lt;=EOMONTH(I$4,0))*('Diário 3º PA'!$F$4:$F$2000))
+SUMPRODUCT(('Diário 4º PA'!$E$4:$E$2000='Analítico Cx.'!$B132)*('Diário 4º PA'!$B$4:$B$2000&gt;=I$4)*('Diário 4º PA'!$B$4:$B$2000&lt;=EOMONTH(I$4,0))*('Diário 4º PA'!$F$4:$F$2000))</f>
        <v>0</v>
      </c>
      <c r="J132" s="129">
        <f>SUMPRODUCT(('Diário 1º PA'!$E$4:$E$2011='Analítico Cx.'!$B132)*('Diário 1º PA'!$B$4:$B$2011&gt;=J$4)*('Diário 1º PA'!$B$4:$B$2011&lt;=EOMONTH(J$4,0))*('Diário 1º PA'!$F$4:$F$2011))
+SUMPRODUCT(('Diário 2º PA'!$E$4:$E$1980='Analítico Cx.'!$B132)*('Diário 2º PA'!$B$4:$B$1980&gt;=J$4)*('Diário 2º PA'!$B$4:$B$1980&lt;=EOMONTH(J$4,0))*('Diário 2º PA'!$F$4:$F$1980))
+SUMPRODUCT(('Diário 3º PA'!$E$4:$E$2000='Analítico Cx.'!$B132)*('Diário 3º PA'!$B$4:$B$2000&gt;=J$4)*('Diário 3º PA'!$B$4:$B$2000&lt;=EOMONTH(J$4,0))*('Diário 3º PA'!$F$4:$F$2000))
+SUMPRODUCT(('Diário 4º PA'!$E$4:$E$2000='Analítico Cx.'!$B132)*('Diário 4º PA'!$B$4:$B$2000&gt;=J$4)*('Diário 4º PA'!$B$4:$B$2000&lt;=EOMONTH(J$4,0))*('Diário 4º PA'!$F$4:$F$2000))</f>
        <v>0</v>
      </c>
      <c r="K132" s="129">
        <f>SUMPRODUCT(('Diário 1º PA'!$E$4:$E$2011='Analítico Cx.'!$B132)*('Diário 1º PA'!$B$4:$B$2011&gt;=K$4)*('Diário 1º PA'!$B$4:$B$2011&lt;=EOMONTH(K$4,0))*('Diário 1º PA'!$F$4:$F$2011))
+SUMPRODUCT(('Diário 2º PA'!$E$4:$E$1980='Analítico Cx.'!$B132)*('Diário 2º PA'!$B$4:$B$1980&gt;=K$4)*('Diário 2º PA'!$B$4:$B$1980&lt;=EOMONTH(K$4,0))*('Diário 2º PA'!$F$4:$F$1980))
+SUMPRODUCT(('Diário 3º PA'!$E$4:$E$2000='Analítico Cx.'!$B132)*('Diário 3º PA'!$B$4:$B$2000&gt;=K$4)*('Diário 3º PA'!$B$4:$B$2000&lt;=EOMONTH(K$4,0))*('Diário 3º PA'!$F$4:$F$2000))
+SUMPRODUCT(('Diário 4º PA'!$E$4:$E$2000='Analítico Cx.'!$B132)*('Diário 4º PA'!$B$4:$B$2000&gt;=K$4)*('Diário 4º PA'!$B$4:$B$2000&lt;=EOMONTH(K$4,0))*('Diário 4º PA'!$F$4:$F$2000))</f>
        <v>0</v>
      </c>
      <c r="L132" s="129">
        <f>SUMPRODUCT(('Diário 1º PA'!$E$4:$E$2011='Analítico Cx.'!$B132)*('Diário 1º PA'!$B$4:$B$2011&gt;=L$4)*('Diário 1º PA'!$B$4:$B$2011&lt;=EOMONTH(L$4,0))*('Diário 1º PA'!$F$4:$F$2011))
+SUMPRODUCT(('Diário 2º PA'!$E$4:$E$1980='Analítico Cx.'!$B132)*('Diário 2º PA'!$B$4:$B$1980&gt;=L$4)*('Diário 2º PA'!$B$4:$B$1980&lt;=EOMONTH(L$4,0))*('Diário 2º PA'!$F$4:$F$1980))
+SUMPRODUCT(('Diário 3º PA'!$E$4:$E$2000='Analítico Cx.'!$B132)*('Diário 3º PA'!$B$4:$B$2000&gt;=L$4)*('Diário 3º PA'!$B$4:$B$2000&lt;=EOMONTH(L$4,0))*('Diário 3º PA'!$F$4:$F$2000))
+SUMPRODUCT(('Diário 4º PA'!$E$4:$E$2000='Analítico Cx.'!$B132)*('Diário 4º PA'!$B$4:$B$2000&gt;=L$4)*('Diário 4º PA'!$B$4:$B$2000&lt;=EOMONTH(L$4,0))*('Diário 4º PA'!$F$4:$F$2000))</f>
        <v>0</v>
      </c>
      <c r="M132" s="129">
        <f>SUMPRODUCT(('Diário 1º PA'!$E$4:$E$2011='Analítico Cx.'!$B132)*('Diário 1º PA'!$B$4:$B$2011&gt;=M$4)*('Diário 1º PA'!$B$4:$B$2011&lt;=EOMONTH(M$4,0))*('Diário 1º PA'!$F$4:$F$2011))
+SUMPRODUCT(('Diário 2º PA'!$E$4:$E$1980='Analítico Cx.'!$B132)*('Diário 2º PA'!$B$4:$B$1980&gt;=M$4)*('Diário 2º PA'!$B$4:$B$1980&lt;=EOMONTH(M$4,0))*('Diário 2º PA'!$F$4:$F$1980))
+SUMPRODUCT(('Diário 3º PA'!$E$4:$E$2000='Analítico Cx.'!$B132)*('Diário 3º PA'!$B$4:$B$2000&gt;=M$4)*('Diário 3º PA'!$B$4:$B$2000&lt;=EOMONTH(M$4,0))*('Diário 3º PA'!$F$4:$F$2000))
+SUMPRODUCT(('Diário 4º PA'!$E$4:$E$2000='Analítico Cx.'!$B132)*('Diário 4º PA'!$B$4:$B$2000&gt;=M$4)*('Diário 4º PA'!$B$4:$B$2000&lt;=EOMONTH(M$4,0))*('Diário 4º PA'!$F$4:$F$2000))</f>
        <v>0</v>
      </c>
      <c r="N132" s="129">
        <f>SUMPRODUCT(('Diário 1º PA'!$E$4:$E$2011='Analítico Cx.'!$B132)*('Diário 1º PA'!$B$4:$B$2011&gt;=N$4)*('Diário 1º PA'!$B$4:$B$2011&lt;=EOMONTH(N$4,0))*('Diário 1º PA'!$F$4:$F$2011))
+SUMPRODUCT(('Diário 2º PA'!$E$4:$E$1980='Analítico Cx.'!$B132)*('Diário 2º PA'!$B$4:$B$1980&gt;=N$4)*('Diário 2º PA'!$B$4:$B$1980&lt;=EOMONTH(N$4,0))*('Diário 2º PA'!$F$4:$F$1980))
+SUMPRODUCT(('Diário 3º PA'!$E$4:$E$2000='Analítico Cx.'!$B132)*('Diário 3º PA'!$B$4:$B$2000&gt;=N$4)*('Diário 3º PA'!$B$4:$B$2000&lt;=EOMONTH(N$4,0))*('Diário 3º PA'!$F$4:$F$2000))
+SUMPRODUCT(('Diário 4º PA'!$E$4:$E$2000='Analítico Cx.'!$B132)*('Diário 4º PA'!$B$4:$B$2000&gt;=N$4)*('Diário 4º PA'!$B$4:$B$2000&lt;=EOMONTH(N$4,0))*('Diário 4º PA'!$F$4:$F$2000))</f>
        <v>0</v>
      </c>
      <c r="O132" s="179">
        <f t="shared" si="19"/>
        <v>0</v>
      </c>
      <c r="P132" s="180">
        <f t="shared" si="20"/>
        <v>0</v>
      </c>
      <c r="Q132" s="154"/>
      <c r="R132" s="154"/>
      <c r="S132" s="154"/>
      <c r="T132" s="154"/>
      <c r="U132" s="154"/>
      <c r="V132" s="154"/>
      <c r="W132" s="154"/>
      <c r="X132" s="154"/>
      <c r="Y132" s="154"/>
      <c r="Z132" s="154"/>
    </row>
    <row r="133" spans="1:26" ht="23.25" customHeight="1" x14ac:dyDescent="0.2">
      <c r="A133" s="214"/>
      <c r="B133" s="215" t="s">
        <v>364</v>
      </c>
      <c r="C133" s="216">
        <f t="shared" ref="C133:O133" si="21">SUBTOTAL(109,C60:C132)</f>
        <v>293077.37</v>
      </c>
      <c r="D133" s="216">
        <f t="shared" si="21"/>
        <v>1060117.8999999999</v>
      </c>
      <c r="E133" s="216">
        <f t="shared" si="21"/>
        <v>998579.10999999987</v>
      </c>
      <c r="F133" s="216">
        <f t="shared" si="21"/>
        <v>998851.99999999988</v>
      </c>
      <c r="G133" s="216">
        <f t="shared" si="21"/>
        <v>0</v>
      </c>
      <c r="H133" s="216">
        <f t="shared" si="21"/>
        <v>0</v>
      </c>
      <c r="I133" s="216">
        <f t="shared" si="21"/>
        <v>0</v>
      </c>
      <c r="J133" s="216">
        <f t="shared" si="21"/>
        <v>0</v>
      </c>
      <c r="K133" s="216">
        <f t="shared" si="21"/>
        <v>0</v>
      </c>
      <c r="L133" s="216">
        <f t="shared" si="21"/>
        <v>0</v>
      </c>
      <c r="M133" s="216">
        <f t="shared" si="21"/>
        <v>0</v>
      </c>
      <c r="N133" s="216">
        <f t="shared" si="21"/>
        <v>0</v>
      </c>
      <c r="O133" s="216">
        <f t="shared" si="21"/>
        <v>3350626.38</v>
      </c>
      <c r="P133" s="217">
        <f t="shared" si="20"/>
        <v>0.3346329174658717</v>
      </c>
      <c r="Q133" s="154"/>
      <c r="R133" s="154"/>
      <c r="S133" s="154"/>
      <c r="T133" s="154"/>
      <c r="U133" s="154"/>
      <c r="V133" s="154"/>
      <c r="W133" s="154"/>
      <c r="X133" s="154"/>
      <c r="Y133" s="154"/>
      <c r="Z133" s="154"/>
    </row>
    <row r="134" spans="1:26" ht="23.25" customHeight="1" x14ac:dyDescent="0.2">
      <c r="A134" s="210" t="s">
        <v>106</v>
      </c>
      <c r="B134" s="172" t="s">
        <v>107</v>
      </c>
      <c r="C134" s="211"/>
      <c r="D134" s="211"/>
      <c r="E134" s="211"/>
      <c r="F134" s="211"/>
      <c r="G134" s="211"/>
      <c r="H134" s="211"/>
      <c r="I134" s="211"/>
      <c r="J134" s="211"/>
      <c r="K134" s="211"/>
      <c r="L134" s="211"/>
      <c r="M134" s="211"/>
      <c r="N134" s="211"/>
      <c r="O134" s="211"/>
      <c r="P134" s="212"/>
      <c r="Q134" s="154"/>
      <c r="R134" s="154"/>
      <c r="S134" s="154"/>
      <c r="T134" s="154"/>
      <c r="U134" s="154"/>
      <c r="V134" s="154"/>
      <c r="W134" s="154"/>
      <c r="X134" s="154"/>
      <c r="Y134" s="154"/>
      <c r="Z134" s="154"/>
    </row>
    <row r="135" spans="1:26" ht="23.25" customHeight="1" x14ac:dyDescent="0.2">
      <c r="A135" s="199" t="s">
        <v>365</v>
      </c>
      <c r="B135" s="200" t="s">
        <v>366</v>
      </c>
      <c r="C135" s="129">
        <f>SUMPRODUCT(('Diário 1º PA'!$E$4:$E$2011='Analítico Cx.'!$B135)*('Diário 1º PA'!$B$4:$B$2011&gt;=C$4)*('Diário 1º PA'!$B$4:$B$2011&lt;=EOMONTH(C$4,0))*('Diário 1º PA'!$F$4:$F$2011))
+SUMPRODUCT(('Diário 2º PA'!$E$4:$E$1980='Analítico Cx.'!$B135)*('Diário 2º PA'!$B$4:$B$1980&gt;=C$4)*('Diário 2º PA'!$B$4:$B$1980&lt;=EOMONTH(C$4,0))*('Diário 2º PA'!$F$4:$F$1980))
+SUMPRODUCT(('Diário 3º PA'!$E$4:$E$2000='Analítico Cx.'!$B135)*('Diário 3º PA'!$B$4:$B$2000&gt;=C$4)*('Diário 3º PA'!$B$4:$B$2000&lt;=EOMONTH(C$4,0))*('Diário 3º PA'!$F$4:$F$2000))
+SUMPRODUCT(('Diário 4º PA'!$E$4:$E$2000='Analítico Cx.'!$B135)*('Diário 4º PA'!$B$4:$B$2000&gt;=C$4)*('Diário 4º PA'!$B$4:$B$2000&lt;=EOMONTH(C$4,0))*('Diário 4º PA'!$F$4:$F$2000))</f>
        <v>0</v>
      </c>
      <c r="D135" s="129">
        <f>SUMPRODUCT(('Diário 1º PA'!$E$4:$E$2011='Analítico Cx.'!$B135)*('Diário 1º PA'!$B$4:$B$2011&gt;=D$4)*('Diário 1º PA'!$B$4:$B$2011&lt;=EOMONTH(D$4,0))*('Diário 1º PA'!$F$4:$F$2011))
+SUMPRODUCT(('Diário 2º PA'!$E$4:$E$1980='Analítico Cx.'!$B135)*('Diário 2º PA'!$B$4:$B$1980&gt;=D$4)*('Diário 2º PA'!$B$4:$B$1980&lt;=EOMONTH(D$4,0))*('Diário 2º PA'!$F$4:$F$1980))
+SUMPRODUCT(('Diário 3º PA'!$E$4:$E$2000='Analítico Cx.'!$B135)*('Diário 3º PA'!$B$4:$B$2000&gt;=D$4)*('Diário 3º PA'!$B$4:$B$2000&lt;=EOMONTH(D$4,0))*('Diário 3º PA'!$F$4:$F$2000))
+SUMPRODUCT(('Diário 4º PA'!$E$4:$E$2000='Analítico Cx.'!$B135)*('Diário 4º PA'!$B$4:$B$2000&gt;=D$4)*('Diário 4º PA'!$B$4:$B$2000&lt;=EOMONTH(D$4,0))*('Diário 4º PA'!$F$4:$F$2000))</f>
        <v>6028</v>
      </c>
      <c r="E135" s="129">
        <f>SUMPRODUCT(('Diário 1º PA'!$E$4:$E$2011='Analítico Cx.'!$B135)*('Diário 1º PA'!$B$4:$B$2011&gt;=E$4)*('Diário 1º PA'!$B$4:$B$2011&lt;=EOMONTH(E$4,0))*('Diário 1º PA'!$F$4:$F$2011))
+SUMPRODUCT(('Diário 2º PA'!$E$4:$E$1980='Analítico Cx.'!$B135)*('Diário 2º PA'!$B$4:$B$1980&gt;=E$4)*('Diário 2º PA'!$B$4:$B$1980&lt;=EOMONTH(E$4,0))*('Diário 2º PA'!$F$4:$F$1980))
+SUMPRODUCT(('Diário 3º PA'!$E$4:$E$2000='Analítico Cx.'!$B135)*('Diário 3º PA'!$B$4:$B$2000&gt;=E$4)*('Diário 3º PA'!$B$4:$B$2000&lt;=EOMONTH(E$4,0))*('Diário 3º PA'!$F$4:$F$2000))
+SUMPRODUCT(('Diário 4º PA'!$E$4:$E$2000='Analítico Cx.'!$B135)*('Diário 4º PA'!$B$4:$B$2000&gt;=E$4)*('Diário 4º PA'!$B$4:$B$2000&lt;=EOMONTH(E$4,0))*('Diário 4º PA'!$F$4:$F$2000))</f>
        <v>0</v>
      </c>
      <c r="F135" s="129">
        <f>SUMPRODUCT(('Diário 1º PA'!$E$4:$E$2011='Analítico Cx.'!$B135)*('Diário 1º PA'!$B$4:$B$2011&gt;=F$4)*('Diário 1º PA'!$B$4:$B$2011&lt;=EOMONTH(F$4,0))*('Diário 1º PA'!$F$4:$F$2011))
+SUMPRODUCT(('Diário 2º PA'!$E$4:$E$1980='Analítico Cx.'!$B135)*('Diário 2º PA'!$B$4:$B$1980&gt;=F$4)*('Diário 2º PA'!$B$4:$B$1980&lt;=EOMONTH(F$4,0))*('Diário 2º PA'!$F$4:$F$1980))
+SUMPRODUCT(('Diário 3º PA'!$E$4:$E$2000='Analítico Cx.'!$B135)*('Diário 3º PA'!$B$4:$B$2000&gt;=F$4)*('Diário 3º PA'!$B$4:$B$2000&lt;=EOMONTH(F$4,0))*('Diário 3º PA'!$F$4:$F$2000))
+SUMPRODUCT(('Diário 4º PA'!$E$4:$E$2000='Analítico Cx.'!$B135)*('Diário 4º PA'!$B$4:$B$2000&gt;=F$4)*('Diário 4º PA'!$B$4:$B$2000&lt;=EOMONTH(F$4,0))*('Diário 4º PA'!$F$4:$F$2000))</f>
        <v>0</v>
      </c>
      <c r="G135" s="129">
        <f>SUMPRODUCT(('Diário 1º PA'!$E$4:$E$2011='Analítico Cx.'!$B135)*('Diário 1º PA'!$B$4:$B$2011&gt;=G$4)*('Diário 1º PA'!$B$4:$B$2011&lt;=EOMONTH(G$4,0))*('Diário 1º PA'!$F$4:$F$2011))
+SUMPRODUCT(('Diário 2º PA'!$E$4:$E$1980='Analítico Cx.'!$B135)*('Diário 2º PA'!$B$4:$B$1980&gt;=G$4)*('Diário 2º PA'!$B$4:$B$1980&lt;=EOMONTH(G$4,0))*('Diário 2º PA'!$F$4:$F$1980))
+SUMPRODUCT(('Diário 3º PA'!$E$4:$E$2000='Analítico Cx.'!$B135)*('Diário 3º PA'!$B$4:$B$2000&gt;=G$4)*('Diário 3º PA'!$B$4:$B$2000&lt;=EOMONTH(G$4,0))*('Diário 3º PA'!$F$4:$F$2000))
+SUMPRODUCT(('Diário 4º PA'!$E$4:$E$2000='Analítico Cx.'!$B135)*('Diário 4º PA'!$B$4:$B$2000&gt;=G$4)*('Diário 4º PA'!$B$4:$B$2000&lt;=EOMONTH(G$4,0))*('Diário 4º PA'!$F$4:$F$2000))</f>
        <v>0</v>
      </c>
      <c r="H135" s="129">
        <f>SUMPRODUCT(('Diário 1º PA'!$E$4:$E$2011='Analítico Cx.'!$B135)*('Diário 1º PA'!$B$4:$B$2011&gt;=H$4)*('Diário 1º PA'!$B$4:$B$2011&lt;=EOMONTH(H$4,0))*('Diário 1º PA'!$F$4:$F$2011))
+SUMPRODUCT(('Diário 2º PA'!$E$4:$E$1980='Analítico Cx.'!$B135)*('Diário 2º PA'!$B$4:$B$1980&gt;=H$4)*('Diário 2º PA'!$B$4:$B$1980&lt;=EOMONTH(H$4,0))*('Diário 2º PA'!$F$4:$F$1980))
+SUMPRODUCT(('Diário 3º PA'!$E$4:$E$2000='Analítico Cx.'!$B135)*('Diário 3º PA'!$B$4:$B$2000&gt;=H$4)*('Diário 3º PA'!$B$4:$B$2000&lt;=EOMONTH(H$4,0))*('Diário 3º PA'!$F$4:$F$2000))
+SUMPRODUCT(('Diário 4º PA'!$E$4:$E$2000='Analítico Cx.'!$B135)*('Diário 4º PA'!$B$4:$B$2000&gt;=H$4)*('Diário 4º PA'!$B$4:$B$2000&lt;=EOMONTH(H$4,0))*('Diário 4º PA'!$F$4:$F$2000))</f>
        <v>0</v>
      </c>
      <c r="I135" s="129">
        <f>SUMPRODUCT(('Diário 1º PA'!$E$4:$E$2011='Analítico Cx.'!$B135)*('Diário 1º PA'!$B$4:$B$2011&gt;=I$4)*('Diário 1º PA'!$B$4:$B$2011&lt;=EOMONTH(I$4,0))*('Diário 1º PA'!$F$4:$F$2011))
+SUMPRODUCT(('Diário 2º PA'!$E$4:$E$1980='Analítico Cx.'!$B135)*('Diário 2º PA'!$B$4:$B$1980&gt;=I$4)*('Diário 2º PA'!$B$4:$B$1980&lt;=EOMONTH(I$4,0))*('Diário 2º PA'!$F$4:$F$1980))
+SUMPRODUCT(('Diário 3º PA'!$E$4:$E$2000='Analítico Cx.'!$B135)*('Diário 3º PA'!$B$4:$B$2000&gt;=I$4)*('Diário 3º PA'!$B$4:$B$2000&lt;=EOMONTH(I$4,0))*('Diário 3º PA'!$F$4:$F$2000))
+SUMPRODUCT(('Diário 4º PA'!$E$4:$E$2000='Analítico Cx.'!$B135)*('Diário 4º PA'!$B$4:$B$2000&gt;=I$4)*('Diário 4º PA'!$B$4:$B$2000&lt;=EOMONTH(I$4,0))*('Diário 4º PA'!$F$4:$F$2000))</f>
        <v>0</v>
      </c>
      <c r="J135" s="129">
        <f>SUMPRODUCT(('Diário 1º PA'!$E$4:$E$2011='Analítico Cx.'!$B135)*('Diário 1º PA'!$B$4:$B$2011&gt;=J$4)*('Diário 1º PA'!$B$4:$B$2011&lt;=EOMONTH(J$4,0))*('Diário 1º PA'!$F$4:$F$2011))
+SUMPRODUCT(('Diário 2º PA'!$E$4:$E$1980='Analítico Cx.'!$B135)*('Diário 2º PA'!$B$4:$B$1980&gt;=J$4)*('Diário 2º PA'!$B$4:$B$1980&lt;=EOMONTH(J$4,0))*('Diário 2º PA'!$F$4:$F$1980))
+SUMPRODUCT(('Diário 3º PA'!$E$4:$E$2000='Analítico Cx.'!$B135)*('Diário 3º PA'!$B$4:$B$2000&gt;=J$4)*('Diário 3º PA'!$B$4:$B$2000&lt;=EOMONTH(J$4,0))*('Diário 3º PA'!$F$4:$F$2000))
+SUMPRODUCT(('Diário 4º PA'!$E$4:$E$2000='Analítico Cx.'!$B135)*('Diário 4º PA'!$B$4:$B$2000&gt;=J$4)*('Diário 4º PA'!$B$4:$B$2000&lt;=EOMONTH(J$4,0))*('Diário 4º PA'!$F$4:$F$2000))</f>
        <v>0</v>
      </c>
      <c r="K135" s="129">
        <f>SUMPRODUCT(('Diário 1º PA'!$E$4:$E$2011='Analítico Cx.'!$B135)*('Diário 1º PA'!$B$4:$B$2011&gt;=K$4)*('Diário 1º PA'!$B$4:$B$2011&lt;=EOMONTH(K$4,0))*('Diário 1º PA'!$F$4:$F$2011))
+SUMPRODUCT(('Diário 2º PA'!$E$4:$E$1980='Analítico Cx.'!$B135)*('Diário 2º PA'!$B$4:$B$1980&gt;=K$4)*('Diário 2º PA'!$B$4:$B$1980&lt;=EOMONTH(K$4,0))*('Diário 2º PA'!$F$4:$F$1980))
+SUMPRODUCT(('Diário 3º PA'!$E$4:$E$2000='Analítico Cx.'!$B135)*('Diário 3º PA'!$B$4:$B$2000&gt;=K$4)*('Diário 3º PA'!$B$4:$B$2000&lt;=EOMONTH(K$4,0))*('Diário 3º PA'!$F$4:$F$2000))
+SUMPRODUCT(('Diário 4º PA'!$E$4:$E$2000='Analítico Cx.'!$B135)*('Diário 4º PA'!$B$4:$B$2000&gt;=K$4)*('Diário 4º PA'!$B$4:$B$2000&lt;=EOMONTH(K$4,0))*('Diário 4º PA'!$F$4:$F$2000))</f>
        <v>0</v>
      </c>
      <c r="L135" s="129">
        <f>SUMPRODUCT(('Diário 1º PA'!$E$4:$E$2011='Analítico Cx.'!$B135)*('Diário 1º PA'!$B$4:$B$2011&gt;=L$4)*('Diário 1º PA'!$B$4:$B$2011&lt;=EOMONTH(L$4,0))*('Diário 1º PA'!$F$4:$F$2011))
+SUMPRODUCT(('Diário 2º PA'!$E$4:$E$1980='Analítico Cx.'!$B135)*('Diário 2º PA'!$B$4:$B$1980&gt;=L$4)*('Diário 2º PA'!$B$4:$B$1980&lt;=EOMONTH(L$4,0))*('Diário 2º PA'!$F$4:$F$1980))
+SUMPRODUCT(('Diário 3º PA'!$E$4:$E$2000='Analítico Cx.'!$B135)*('Diário 3º PA'!$B$4:$B$2000&gt;=L$4)*('Diário 3º PA'!$B$4:$B$2000&lt;=EOMONTH(L$4,0))*('Diário 3º PA'!$F$4:$F$2000))
+SUMPRODUCT(('Diário 4º PA'!$E$4:$E$2000='Analítico Cx.'!$B135)*('Diário 4º PA'!$B$4:$B$2000&gt;=L$4)*('Diário 4º PA'!$B$4:$B$2000&lt;=EOMONTH(L$4,0))*('Diário 4º PA'!$F$4:$F$2000))</f>
        <v>0</v>
      </c>
      <c r="M135" s="129">
        <f>SUMPRODUCT(('Diário 1º PA'!$E$4:$E$2011='Analítico Cx.'!$B135)*('Diário 1º PA'!$B$4:$B$2011&gt;=M$4)*('Diário 1º PA'!$B$4:$B$2011&lt;=EOMONTH(M$4,0))*('Diário 1º PA'!$F$4:$F$2011))
+SUMPRODUCT(('Diário 2º PA'!$E$4:$E$1980='Analítico Cx.'!$B135)*('Diário 2º PA'!$B$4:$B$1980&gt;=M$4)*('Diário 2º PA'!$B$4:$B$1980&lt;=EOMONTH(M$4,0))*('Diário 2º PA'!$F$4:$F$1980))
+SUMPRODUCT(('Diário 3º PA'!$E$4:$E$2000='Analítico Cx.'!$B135)*('Diário 3º PA'!$B$4:$B$2000&gt;=M$4)*('Diário 3º PA'!$B$4:$B$2000&lt;=EOMONTH(M$4,0))*('Diário 3º PA'!$F$4:$F$2000))
+SUMPRODUCT(('Diário 4º PA'!$E$4:$E$2000='Analítico Cx.'!$B135)*('Diário 4º PA'!$B$4:$B$2000&gt;=M$4)*('Diário 4º PA'!$B$4:$B$2000&lt;=EOMONTH(M$4,0))*('Diário 4º PA'!$F$4:$F$2000))</f>
        <v>0</v>
      </c>
      <c r="N135" s="129">
        <f>SUMPRODUCT(('Diário 1º PA'!$E$4:$E$2011='Analítico Cx.'!$B135)*('Diário 1º PA'!$B$4:$B$2011&gt;=N$4)*('Diário 1º PA'!$B$4:$B$2011&lt;=EOMONTH(N$4,0))*('Diário 1º PA'!$F$4:$F$2011))
+SUMPRODUCT(('Diário 2º PA'!$E$4:$E$1980='Analítico Cx.'!$B135)*('Diário 2º PA'!$B$4:$B$1980&gt;=N$4)*('Diário 2º PA'!$B$4:$B$1980&lt;=EOMONTH(N$4,0))*('Diário 2º PA'!$F$4:$F$1980))
+SUMPRODUCT(('Diário 3º PA'!$E$4:$E$2000='Analítico Cx.'!$B135)*('Diário 3º PA'!$B$4:$B$2000&gt;=N$4)*('Diário 3º PA'!$B$4:$B$2000&lt;=EOMONTH(N$4,0))*('Diário 3º PA'!$F$4:$F$2000))
+SUMPRODUCT(('Diário 4º PA'!$E$4:$E$2000='Analítico Cx.'!$B135)*('Diário 4º PA'!$B$4:$B$2000&gt;=N$4)*('Diário 4º PA'!$B$4:$B$2000&lt;=EOMONTH(N$4,0))*('Diário 4º PA'!$F$4:$F$2000))</f>
        <v>0</v>
      </c>
      <c r="O135" s="179">
        <f t="shared" ref="O135:O148" si="22">SUM(C135:N135)</f>
        <v>6028</v>
      </c>
      <c r="P135" s="180">
        <f t="shared" ref="P135:P151" si="23">IF($O$151=0,0,O135/$O$151)</f>
        <v>6.0202690414091315E-4</v>
      </c>
      <c r="Q135" s="154"/>
      <c r="R135" s="154"/>
      <c r="S135" s="154"/>
      <c r="T135" s="154"/>
      <c r="U135" s="154"/>
      <c r="V135" s="154"/>
      <c r="W135" s="154"/>
      <c r="X135" s="154"/>
      <c r="Y135" s="154"/>
      <c r="Z135" s="154"/>
    </row>
    <row r="136" spans="1:26" ht="23.25" customHeight="1" x14ac:dyDescent="0.2">
      <c r="A136" s="199" t="s">
        <v>367</v>
      </c>
      <c r="B136" s="200" t="s">
        <v>368</v>
      </c>
      <c r="C136" s="129">
        <f>SUMPRODUCT(('Diário 1º PA'!$E$4:$E$2011='Analítico Cx.'!$B136)*('Diário 1º PA'!$B$4:$B$2011&gt;=C$4)*('Diário 1º PA'!$B$4:$B$2011&lt;=EOMONTH(C$4,0))*('Diário 1º PA'!$F$4:$F$2011))
+SUMPRODUCT(('Diário 2º PA'!$E$4:$E$1980='Analítico Cx.'!$B136)*('Diário 2º PA'!$B$4:$B$1980&gt;=C$4)*('Diário 2º PA'!$B$4:$B$1980&lt;=EOMONTH(C$4,0))*('Diário 2º PA'!$F$4:$F$1980))
+SUMPRODUCT(('Diário 3º PA'!$E$4:$E$2000='Analítico Cx.'!$B136)*('Diário 3º PA'!$B$4:$B$2000&gt;=C$4)*('Diário 3º PA'!$B$4:$B$2000&lt;=EOMONTH(C$4,0))*('Diário 3º PA'!$F$4:$F$2000))
+SUMPRODUCT(('Diário 4º PA'!$E$4:$E$2000='Analítico Cx.'!$B136)*('Diário 4º PA'!$B$4:$B$2000&gt;=C$4)*('Diário 4º PA'!$B$4:$B$2000&lt;=EOMONTH(C$4,0))*('Diário 4º PA'!$F$4:$F$2000))</f>
        <v>17334.34</v>
      </c>
      <c r="D136" s="129">
        <f>SUMPRODUCT(('Diário 1º PA'!$E$4:$E$2011='Analítico Cx.'!$B136)*('Diário 1º PA'!$B$4:$B$2011&gt;=D$4)*('Diário 1º PA'!$B$4:$B$2011&lt;=EOMONTH(D$4,0))*('Diário 1º PA'!$F$4:$F$2011))
+SUMPRODUCT(('Diário 2º PA'!$E$4:$E$1980='Analítico Cx.'!$B136)*('Diário 2º PA'!$B$4:$B$1980&gt;=D$4)*('Diário 2º PA'!$B$4:$B$1980&lt;=EOMONTH(D$4,0))*('Diário 2º PA'!$F$4:$F$1980))
+SUMPRODUCT(('Diário 3º PA'!$E$4:$E$2000='Analítico Cx.'!$B136)*('Diário 3º PA'!$B$4:$B$2000&gt;=D$4)*('Diário 3º PA'!$B$4:$B$2000&lt;=EOMONTH(D$4,0))*('Diário 3º PA'!$F$4:$F$2000))
+SUMPRODUCT(('Diário 4º PA'!$E$4:$E$2000='Analítico Cx.'!$B136)*('Diário 4º PA'!$B$4:$B$2000&gt;=D$4)*('Diário 4º PA'!$B$4:$B$2000&lt;=EOMONTH(D$4,0))*('Diário 4º PA'!$F$4:$F$2000))</f>
        <v>0</v>
      </c>
      <c r="E136" s="129">
        <f>SUMPRODUCT(('Diário 1º PA'!$E$4:$E$2011='Analítico Cx.'!$B136)*('Diário 1º PA'!$B$4:$B$2011&gt;=E$4)*('Diário 1º PA'!$B$4:$B$2011&lt;=EOMONTH(E$4,0))*('Diário 1º PA'!$F$4:$F$2011))
+SUMPRODUCT(('Diário 2º PA'!$E$4:$E$1980='Analítico Cx.'!$B136)*('Diário 2º PA'!$B$4:$B$1980&gt;=E$4)*('Diário 2º PA'!$B$4:$B$1980&lt;=EOMONTH(E$4,0))*('Diário 2º PA'!$F$4:$F$1980))
+SUMPRODUCT(('Diário 3º PA'!$E$4:$E$2000='Analítico Cx.'!$B136)*('Diário 3º PA'!$B$4:$B$2000&gt;=E$4)*('Diário 3º PA'!$B$4:$B$2000&lt;=EOMONTH(E$4,0))*('Diário 3º PA'!$F$4:$F$2000))
+SUMPRODUCT(('Diário 4º PA'!$E$4:$E$2000='Analítico Cx.'!$B136)*('Diário 4º PA'!$B$4:$B$2000&gt;=E$4)*('Diário 4º PA'!$B$4:$B$2000&lt;=EOMONTH(E$4,0))*('Diário 4º PA'!$F$4:$F$2000))</f>
        <v>0</v>
      </c>
      <c r="F136" s="129">
        <f>SUMPRODUCT(('Diário 1º PA'!$E$4:$E$2011='Analítico Cx.'!$B136)*('Diário 1º PA'!$B$4:$B$2011&gt;=F$4)*('Diário 1º PA'!$B$4:$B$2011&lt;=EOMONTH(F$4,0))*('Diário 1º PA'!$F$4:$F$2011))
+SUMPRODUCT(('Diário 2º PA'!$E$4:$E$1980='Analítico Cx.'!$B136)*('Diário 2º PA'!$B$4:$B$1980&gt;=F$4)*('Diário 2º PA'!$B$4:$B$1980&lt;=EOMONTH(F$4,0))*('Diário 2º PA'!$F$4:$F$1980))
+SUMPRODUCT(('Diário 3º PA'!$E$4:$E$2000='Analítico Cx.'!$B136)*('Diário 3º PA'!$B$4:$B$2000&gt;=F$4)*('Diário 3º PA'!$B$4:$B$2000&lt;=EOMONTH(F$4,0))*('Diário 3º PA'!$F$4:$F$2000))
+SUMPRODUCT(('Diário 4º PA'!$E$4:$E$2000='Analítico Cx.'!$B136)*('Diário 4º PA'!$B$4:$B$2000&gt;=F$4)*('Diário 4º PA'!$B$4:$B$2000&lt;=EOMONTH(F$4,0))*('Diário 4º PA'!$F$4:$F$2000))</f>
        <v>0</v>
      </c>
      <c r="G136" s="129">
        <f>SUMPRODUCT(('Diário 1º PA'!$E$4:$E$2011='Analítico Cx.'!$B136)*('Diário 1º PA'!$B$4:$B$2011&gt;=G$4)*('Diário 1º PA'!$B$4:$B$2011&lt;=EOMONTH(G$4,0))*('Diário 1º PA'!$F$4:$F$2011))
+SUMPRODUCT(('Diário 2º PA'!$E$4:$E$1980='Analítico Cx.'!$B136)*('Diário 2º PA'!$B$4:$B$1980&gt;=G$4)*('Diário 2º PA'!$B$4:$B$1980&lt;=EOMONTH(G$4,0))*('Diário 2º PA'!$F$4:$F$1980))
+SUMPRODUCT(('Diário 3º PA'!$E$4:$E$2000='Analítico Cx.'!$B136)*('Diário 3º PA'!$B$4:$B$2000&gt;=G$4)*('Diário 3º PA'!$B$4:$B$2000&lt;=EOMONTH(G$4,0))*('Diário 3º PA'!$F$4:$F$2000))
+SUMPRODUCT(('Diário 4º PA'!$E$4:$E$2000='Analítico Cx.'!$B136)*('Diário 4º PA'!$B$4:$B$2000&gt;=G$4)*('Diário 4º PA'!$B$4:$B$2000&lt;=EOMONTH(G$4,0))*('Diário 4º PA'!$F$4:$F$2000))</f>
        <v>0</v>
      </c>
      <c r="H136" s="129">
        <f>SUMPRODUCT(('Diário 1º PA'!$E$4:$E$2011='Analítico Cx.'!$B136)*('Diário 1º PA'!$B$4:$B$2011&gt;=H$4)*('Diário 1º PA'!$B$4:$B$2011&lt;=EOMONTH(H$4,0))*('Diário 1º PA'!$F$4:$F$2011))
+SUMPRODUCT(('Diário 2º PA'!$E$4:$E$1980='Analítico Cx.'!$B136)*('Diário 2º PA'!$B$4:$B$1980&gt;=H$4)*('Diário 2º PA'!$B$4:$B$1980&lt;=EOMONTH(H$4,0))*('Diário 2º PA'!$F$4:$F$1980))
+SUMPRODUCT(('Diário 3º PA'!$E$4:$E$2000='Analítico Cx.'!$B136)*('Diário 3º PA'!$B$4:$B$2000&gt;=H$4)*('Diário 3º PA'!$B$4:$B$2000&lt;=EOMONTH(H$4,0))*('Diário 3º PA'!$F$4:$F$2000))
+SUMPRODUCT(('Diário 4º PA'!$E$4:$E$2000='Analítico Cx.'!$B136)*('Diário 4º PA'!$B$4:$B$2000&gt;=H$4)*('Diário 4º PA'!$B$4:$B$2000&lt;=EOMONTH(H$4,0))*('Diário 4º PA'!$F$4:$F$2000))</f>
        <v>0</v>
      </c>
      <c r="I136" s="129">
        <f>SUMPRODUCT(('Diário 1º PA'!$E$4:$E$2011='Analítico Cx.'!$B136)*('Diário 1º PA'!$B$4:$B$2011&gt;=I$4)*('Diário 1º PA'!$B$4:$B$2011&lt;=EOMONTH(I$4,0))*('Diário 1º PA'!$F$4:$F$2011))
+SUMPRODUCT(('Diário 2º PA'!$E$4:$E$1980='Analítico Cx.'!$B136)*('Diário 2º PA'!$B$4:$B$1980&gt;=I$4)*('Diário 2º PA'!$B$4:$B$1980&lt;=EOMONTH(I$4,0))*('Diário 2º PA'!$F$4:$F$1980))
+SUMPRODUCT(('Diário 3º PA'!$E$4:$E$2000='Analítico Cx.'!$B136)*('Diário 3º PA'!$B$4:$B$2000&gt;=I$4)*('Diário 3º PA'!$B$4:$B$2000&lt;=EOMONTH(I$4,0))*('Diário 3º PA'!$F$4:$F$2000))
+SUMPRODUCT(('Diário 4º PA'!$E$4:$E$2000='Analítico Cx.'!$B136)*('Diário 4º PA'!$B$4:$B$2000&gt;=I$4)*('Diário 4º PA'!$B$4:$B$2000&lt;=EOMONTH(I$4,0))*('Diário 4º PA'!$F$4:$F$2000))</f>
        <v>0</v>
      </c>
      <c r="J136" s="129">
        <f>SUMPRODUCT(('Diário 1º PA'!$E$4:$E$2011='Analítico Cx.'!$B136)*('Diário 1º PA'!$B$4:$B$2011&gt;=J$4)*('Diário 1º PA'!$B$4:$B$2011&lt;=EOMONTH(J$4,0))*('Diário 1º PA'!$F$4:$F$2011))
+SUMPRODUCT(('Diário 2º PA'!$E$4:$E$1980='Analítico Cx.'!$B136)*('Diário 2º PA'!$B$4:$B$1980&gt;=J$4)*('Diário 2º PA'!$B$4:$B$1980&lt;=EOMONTH(J$4,0))*('Diário 2º PA'!$F$4:$F$1980))
+SUMPRODUCT(('Diário 3º PA'!$E$4:$E$2000='Analítico Cx.'!$B136)*('Diário 3º PA'!$B$4:$B$2000&gt;=J$4)*('Diário 3º PA'!$B$4:$B$2000&lt;=EOMONTH(J$4,0))*('Diário 3º PA'!$F$4:$F$2000))
+SUMPRODUCT(('Diário 4º PA'!$E$4:$E$2000='Analítico Cx.'!$B136)*('Diário 4º PA'!$B$4:$B$2000&gt;=J$4)*('Diário 4º PA'!$B$4:$B$2000&lt;=EOMONTH(J$4,0))*('Diário 4º PA'!$F$4:$F$2000))</f>
        <v>0</v>
      </c>
      <c r="K136" s="129">
        <f>SUMPRODUCT(('Diário 1º PA'!$E$4:$E$2011='Analítico Cx.'!$B136)*('Diário 1º PA'!$B$4:$B$2011&gt;=K$4)*('Diário 1º PA'!$B$4:$B$2011&lt;=EOMONTH(K$4,0))*('Diário 1º PA'!$F$4:$F$2011))
+SUMPRODUCT(('Diário 2º PA'!$E$4:$E$1980='Analítico Cx.'!$B136)*('Diário 2º PA'!$B$4:$B$1980&gt;=K$4)*('Diário 2º PA'!$B$4:$B$1980&lt;=EOMONTH(K$4,0))*('Diário 2º PA'!$F$4:$F$1980))
+SUMPRODUCT(('Diário 3º PA'!$E$4:$E$2000='Analítico Cx.'!$B136)*('Diário 3º PA'!$B$4:$B$2000&gt;=K$4)*('Diário 3º PA'!$B$4:$B$2000&lt;=EOMONTH(K$4,0))*('Diário 3º PA'!$F$4:$F$2000))
+SUMPRODUCT(('Diário 4º PA'!$E$4:$E$2000='Analítico Cx.'!$B136)*('Diário 4º PA'!$B$4:$B$2000&gt;=K$4)*('Diário 4º PA'!$B$4:$B$2000&lt;=EOMONTH(K$4,0))*('Diário 4º PA'!$F$4:$F$2000))</f>
        <v>0</v>
      </c>
      <c r="L136" s="129">
        <f>SUMPRODUCT(('Diário 1º PA'!$E$4:$E$2011='Analítico Cx.'!$B136)*('Diário 1º PA'!$B$4:$B$2011&gt;=L$4)*('Diário 1º PA'!$B$4:$B$2011&lt;=EOMONTH(L$4,0))*('Diário 1º PA'!$F$4:$F$2011))
+SUMPRODUCT(('Diário 2º PA'!$E$4:$E$1980='Analítico Cx.'!$B136)*('Diário 2º PA'!$B$4:$B$1980&gt;=L$4)*('Diário 2º PA'!$B$4:$B$1980&lt;=EOMONTH(L$4,0))*('Diário 2º PA'!$F$4:$F$1980))
+SUMPRODUCT(('Diário 3º PA'!$E$4:$E$2000='Analítico Cx.'!$B136)*('Diário 3º PA'!$B$4:$B$2000&gt;=L$4)*('Diário 3º PA'!$B$4:$B$2000&lt;=EOMONTH(L$4,0))*('Diário 3º PA'!$F$4:$F$2000))
+SUMPRODUCT(('Diário 4º PA'!$E$4:$E$2000='Analítico Cx.'!$B136)*('Diário 4º PA'!$B$4:$B$2000&gt;=L$4)*('Diário 4º PA'!$B$4:$B$2000&lt;=EOMONTH(L$4,0))*('Diário 4º PA'!$F$4:$F$2000))</f>
        <v>0</v>
      </c>
      <c r="M136" s="129">
        <f>SUMPRODUCT(('Diário 1º PA'!$E$4:$E$2011='Analítico Cx.'!$B136)*('Diário 1º PA'!$B$4:$B$2011&gt;=M$4)*('Diário 1º PA'!$B$4:$B$2011&lt;=EOMONTH(M$4,0))*('Diário 1º PA'!$F$4:$F$2011))
+SUMPRODUCT(('Diário 2º PA'!$E$4:$E$1980='Analítico Cx.'!$B136)*('Diário 2º PA'!$B$4:$B$1980&gt;=M$4)*('Diário 2º PA'!$B$4:$B$1980&lt;=EOMONTH(M$4,0))*('Diário 2º PA'!$F$4:$F$1980))
+SUMPRODUCT(('Diário 3º PA'!$E$4:$E$2000='Analítico Cx.'!$B136)*('Diário 3º PA'!$B$4:$B$2000&gt;=M$4)*('Diário 3º PA'!$B$4:$B$2000&lt;=EOMONTH(M$4,0))*('Diário 3º PA'!$F$4:$F$2000))
+SUMPRODUCT(('Diário 4º PA'!$E$4:$E$2000='Analítico Cx.'!$B136)*('Diário 4º PA'!$B$4:$B$2000&gt;=M$4)*('Diário 4º PA'!$B$4:$B$2000&lt;=EOMONTH(M$4,0))*('Diário 4º PA'!$F$4:$F$2000))</f>
        <v>0</v>
      </c>
      <c r="N136" s="129">
        <f>SUMPRODUCT(('Diário 1º PA'!$E$4:$E$2011='Analítico Cx.'!$B136)*('Diário 1º PA'!$B$4:$B$2011&gt;=N$4)*('Diário 1º PA'!$B$4:$B$2011&lt;=EOMONTH(N$4,0))*('Diário 1º PA'!$F$4:$F$2011))
+SUMPRODUCT(('Diário 2º PA'!$E$4:$E$1980='Analítico Cx.'!$B136)*('Diário 2º PA'!$B$4:$B$1980&gt;=N$4)*('Diário 2º PA'!$B$4:$B$1980&lt;=EOMONTH(N$4,0))*('Diário 2º PA'!$F$4:$F$1980))
+SUMPRODUCT(('Diário 3º PA'!$E$4:$E$2000='Analítico Cx.'!$B136)*('Diário 3º PA'!$B$4:$B$2000&gt;=N$4)*('Diário 3º PA'!$B$4:$B$2000&lt;=EOMONTH(N$4,0))*('Diário 3º PA'!$F$4:$F$2000))
+SUMPRODUCT(('Diário 4º PA'!$E$4:$E$2000='Analítico Cx.'!$B136)*('Diário 4º PA'!$B$4:$B$2000&gt;=N$4)*('Diário 4º PA'!$B$4:$B$2000&lt;=EOMONTH(N$4,0))*('Diário 4º PA'!$F$4:$F$2000))</f>
        <v>0</v>
      </c>
      <c r="O136" s="179">
        <f t="shared" si="22"/>
        <v>17334.34</v>
      </c>
      <c r="P136" s="180">
        <f t="shared" si="23"/>
        <v>1.7312108569220298E-3</v>
      </c>
      <c r="Q136" s="154"/>
      <c r="R136" s="154"/>
      <c r="S136" s="154"/>
      <c r="T136" s="154"/>
      <c r="U136" s="154"/>
      <c r="V136" s="154"/>
      <c r="W136" s="154"/>
      <c r="X136" s="154"/>
      <c r="Y136" s="154"/>
      <c r="Z136" s="154"/>
    </row>
    <row r="137" spans="1:26" ht="23.25" customHeight="1" x14ac:dyDescent="0.2">
      <c r="A137" s="199" t="s">
        <v>369</v>
      </c>
      <c r="B137" s="200" t="s">
        <v>370</v>
      </c>
      <c r="C137" s="129">
        <f>SUMPRODUCT(('Diário 1º PA'!$E$4:$E$2011='Analítico Cx.'!$B137)*('Diário 1º PA'!$B$4:$B$2011&gt;=C$4)*('Diário 1º PA'!$B$4:$B$2011&lt;=EOMONTH(C$4,0))*('Diário 1º PA'!$F$4:$F$2011))
+SUMPRODUCT(('Diário 2º PA'!$E$4:$E$1980='Analítico Cx.'!$B137)*('Diário 2º PA'!$B$4:$B$1980&gt;=C$4)*('Diário 2º PA'!$B$4:$B$1980&lt;=EOMONTH(C$4,0))*('Diário 2º PA'!$F$4:$F$1980))
+SUMPRODUCT(('Diário 3º PA'!$E$4:$E$2000='Analítico Cx.'!$B137)*('Diário 3º PA'!$B$4:$B$2000&gt;=C$4)*('Diário 3º PA'!$B$4:$B$2000&lt;=EOMONTH(C$4,0))*('Diário 3º PA'!$F$4:$F$2000))
+SUMPRODUCT(('Diário 4º PA'!$E$4:$E$2000='Analítico Cx.'!$B137)*('Diário 4º PA'!$B$4:$B$2000&gt;=C$4)*('Diário 4º PA'!$B$4:$B$2000&lt;=EOMONTH(C$4,0))*('Diário 4º PA'!$F$4:$F$2000))</f>
        <v>2599.81</v>
      </c>
      <c r="D137" s="129">
        <f>SUMPRODUCT(('Diário 1º PA'!$E$4:$E$2011='Analítico Cx.'!$B137)*('Diário 1º PA'!$B$4:$B$2011&gt;=D$4)*('Diário 1º PA'!$B$4:$B$2011&lt;=EOMONTH(D$4,0))*('Diário 1º PA'!$F$4:$F$2011))
+SUMPRODUCT(('Diário 2º PA'!$E$4:$E$1980='Analítico Cx.'!$B137)*('Diário 2º PA'!$B$4:$B$1980&gt;=D$4)*('Diário 2º PA'!$B$4:$B$1980&lt;=EOMONTH(D$4,0))*('Diário 2º PA'!$F$4:$F$1980))
+SUMPRODUCT(('Diário 3º PA'!$E$4:$E$2000='Analítico Cx.'!$B137)*('Diário 3º PA'!$B$4:$B$2000&gt;=D$4)*('Diário 3º PA'!$B$4:$B$2000&lt;=EOMONTH(D$4,0))*('Diário 3º PA'!$F$4:$F$2000))
+SUMPRODUCT(('Diário 4º PA'!$E$4:$E$2000='Analítico Cx.'!$B137)*('Diário 4º PA'!$B$4:$B$2000&gt;=D$4)*('Diário 4º PA'!$B$4:$B$2000&lt;=EOMONTH(D$4,0))*('Diário 4º PA'!$F$4:$F$2000))</f>
        <v>46173.939999999995</v>
      </c>
      <c r="E137" s="129">
        <f>SUMPRODUCT(('Diário 1º PA'!$E$4:$E$2011='Analítico Cx.'!$B137)*('Diário 1º PA'!$B$4:$B$2011&gt;=E$4)*('Diário 1º PA'!$B$4:$B$2011&lt;=EOMONTH(E$4,0))*('Diário 1º PA'!$F$4:$F$2011))
+SUMPRODUCT(('Diário 2º PA'!$E$4:$E$1980='Analítico Cx.'!$B137)*('Diário 2º PA'!$B$4:$B$1980&gt;=E$4)*('Diário 2º PA'!$B$4:$B$1980&lt;=EOMONTH(E$4,0))*('Diário 2º PA'!$F$4:$F$1980))
+SUMPRODUCT(('Diário 3º PA'!$E$4:$E$2000='Analítico Cx.'!$B137)*('Diário 3º PA'!$B$4:$B$2000&gt;=E$4)*('Diário 3º PA'!$B$4:$B$2000&lt;=EOMONTH(E$4,0))*('Diário 3º PA'!$F$4:$F$2000))
+SUMPRODUCT(('Diário 4º PA'!$E$4:$E$2000='Analítico Cx.'!$B137)*('Diário 4º PA'!$B$4:$B$2000&gt;=E$4)*('Diário 4º PA'!$B$4:$B$2000&lt;=EOMONTH(E$4,0))*('Diário 4º PA'!$F$4:$F$2000))</f>
        <v>69786.149999999994</v>
      </c>
      <c r="F137" s="129">
        <f>SUMPRODUCT(('Diário 1º PA'!$E$4:$E$2011='Analítico Cx.'!$B137)*('Diário 1º PA'!$B$4:$B$2011&gt;=F$4)*('Diário 1º PA'!$B$4:$B$2011&lt;=EOMONTH(F$4,0))*('Diário 1º PA'!$F$4:$F$2011))
+SUMPRODUCT(('Diário 2º PA'!$E$4:$E$1980='Analítico Cx.'!$B137)*('Diário 2º PA'!$B$4:$B$1980&gt;=F$4)*('Diário 2º PA'!$B$4:$B$1980&lt;=EOMONTH(F$4,0))*('Diário 2º PA'!$F$4:$F$1980))
+SUMPRODUCT(('Diário 3º PA'!$E$4:$E$2000='Analítico Cx.'!$B137)*('Diário 3º PA'!$B$4:$B$2000&gt;=F$4)*('Diário 3º PA'!$B$4:$B$2000&lt;=EOMONTH(F$4,0))*('Diário 3º PA'!$F$4:$F$2000))
+SUMPRODUCT(('Diário 4º PA'!$E$4:$E$2000='Analítico Cx.'!$B137)*('Diário 4º PA'!$B$4:$B$2000&gt;=F$4)*('Diário 4º PA'!$B$4:$B$2000&lt;=EOMONTH(F$4,0))*('Diário 4º PA'!$F$4:$F$2000))</f>
        <v>51985.84</v>
      </c>
      <c r="G137" s="129">
        <f>SUMPRODUCT(('Diário 1º PA'!$E$4:$E$2011='Analítico Cx.'!$B137)*('Diário 1º PA'!$B$4:$B$2011&gt;=G$4)*('Diário 1º PA'!$B$4:$B$2011&lt;=EOMONTH(G$4,0))*('Diário 1º PA'!$F$4:$F$2011))
+SUMPRODUCT(('Diário 2º PA'!$E$4:$E$1980='Analítico Cx.'!$B137)*('Diário 2º PA'!$B$4:$B$1980&gt;=G$4)*('Diário 2º PA'!$B$4:$B$1980&lt;=EOMONTH(G$4,0))*('Diário 2º PA'!$F$4:$F$1980))
+SUMPRODUCT(('Diário 3º PA'!$E$4:$E$2000='Analítico Cx.'!$B137)*('Diário 3º PA'!$B$4:$B$2000&gt;=G$4)*('Diário 3º PA'!$B$4:$B$2000&lt;=EOMONTH(G$4,0))*('Diário 3º PA'!$F$4:$F$2000))
+SUMPRODUCT(('Diário 4º PA'!$E$4:$E$2000='Analítico Cx.'!$B137)*('Diário 4º PA'!$B$4:$B$2000&gt;=G$4)*('Diário 4º PA'!$B$4:$B$2000&lt;=EOMONTH(G$4,0))*('Diário 4º PA'!$F$4:$F$2000))</f>
        <v>0</v>
      </c>
      <c r="H137" s="129">
        <f>SUMPRODUCT(('Diário 1º PA'!$E$4:$E$2011='Analítico Cx.'!$B137)*('Diário 1º PA'!$B$4:$B$2011&gt;=H$4)*('Diário 1º PA'!$B$4:$B$2011&lt;=EOMONTH(H$4,0))*('Diário 1º PA'!$F$4:$F$2011))
+SUMPRODUCT(('Diário 2º PA'!$E$4:$E$1980='Analítico Cx.'!$B137)*('Diário 2º PA'!$B$4:$B$1980&gt;=H$4)*('Diário 2º PA'!$B$4:$B$1980&lt;=EOMONTH(H$4,0))*('Diário 2º PA'!$F$4:$F$1980))
+SUMPRODUCT(('Diário 3º PA'!$E$4:$E$2000='Analítico Cx.'!$B137)*('Diário 3º PA'!$B$4:$B$2000&gt;=H$4)*('Diário 3º PA'!$B$4:$B$2000&lt;=EOMONTH(H$4,0))*('Diário 3º PA'!$F$4:$F$2000))
+SUMPRODUCT(('Diário 4º PA'!$E$4:$E$2000='Analítico Cx.'!$B137)*('Diário 4º PA'!$B$4:$B$2000&gt;=H$4)*('Diário 4º PA'!$B$4:$B$2000&lt;=EOMONTH(H$4,0))*('Diário 4º PA'!$F$4:$F$2000))</f>
        <v>0</v>
      </c>
      <c r="I137" s="129">
        <f>SUMPRODUCT(('Diário 1º PA'!$E$4:$E$2011='Analítico Cx.'!$B137)*('Diário 1º PA'!$B$4:$B$2011&gt;=I$4)*('Diário 1º PA'!$B$4:$B$2011&lt;=EOMONTH(I$4,0))*('Diário 1º PA'!$F$4:$F$2011))
+SUMPRODUCT(('Diário 2º PA'!$E$4:$E$1980='Analítico Cx.'!$B137)*('Diário 2º PA'!$B$4:$B$1980&gt;=I$4)*('Diário 2º PA'!$B$4:$B$1980&lt;=EOMONTH(I$4,0))*('Diário 2º PA'!$F$4:$F$1980))
+SUMPRODUCT(('Diário 3º PA'!$E$4:$E$2000='Analítico Cx.'!$B137)*('Diário 3º PA'!$B$4:$B$2000&gt;=I$4)*('Diário 3º PA'!$B$4:$B$2000&lt;=EOMONTH(I$4,0))*('Diário 3º PA'!$F$4:$F$2000))
+SUMPRODUCT(('Diário 4º PA'!$E$4:$E$2000='Analítico Cx.'!$B137)*('Diário 4º PA'!$B$4:$B$2000&gt;=I$4)*('Diário 4º PA'!$B$4:$B$2000&lt;=EOMONTH(I$4,0))*('Diário 4º PA'!$F$4:$F$2000))</f>
        <v>0</v>
      </c>
      <c r="J137" s="129">
        <f>SUMPRODUCT(('Diário 1º PA'!$E$4:$E$2011='Analítico Cx.'!$B137)*('Diário 1º PA'!$B$4:$B$2011&gt;=J$4)*('Diário 1º PA'!$B$4:$B$2011&lt;=EOMONTH(J$4,0))*('Diário 1º PA'!$F$4:$F$2011))
+SUMPRODUCT(('Diário 2º PA'!$E$4:$E$1980='Analítico Cx.'!$B137)*('Diário 2º PA'!$B$4:$B$1980&gt;=J$4)*('Diário 2º PA'!$B$4:$B$1980&lt;=EOMONTH(J$4,0))*('Diário 2º PA'!$F$4:$F$1980))
+SUMPRODUCT(('Diário 3º PA'!$E$4:$E$2000='Analítico Cx.'!$B137)*('Diário 3º PA'!$B$4:$B$2000&gt;=J$4)*('Diário 3º PA'!$B$4:$B$2000&lt;=EOMONTH(J$4,0))*('Diário 3º PA'!$F$4:$F$2000))
+SUMPRODUCT(('Diário 4º PA'!$E$4:$E$2000='Analítico Cx.'!$B137)*('Diário 4º PA'!$B$4:$B$2000&gt;=J$4)*('Diário 4º PA'!$B$4:$B$2000&lt;=EOMONTH(J$4,0))*('Diário 4º PA'!$F$4:$F$2000))</f>
        <v>0</v>
      </c>
      <c r="K137" s="129">
        <f>SUMPRODUCT(('Diário 1º PA'!$E$4:$E$2011='Analítico Cx.'!$B137)*('Diário 1º PA'!$B$4:$B$2011&gt;=K$4)*('Diário 1º PA'!$B$4:$B$2011&lt;=EOMONTH(K$4,0))*('Diário 1º PA'!$F$4:$F$2011))
+SUMPRODUCT(('Diário 2º PA'!$E$4:$E$1980='Analítico Cx.'!$B137)*('Diário 2º PA'!$B$4:$B$1980&gt;=K$4)*('Diário 2º PA'!$B$4:$B$1980&lt;=EOMONTH(K$4,0))*('Diário 2º PA'!$F$4:$F$1980))
+SUMPRODUCT(('Diário 3º PA'!$E$4:$E$2000='Analítico Cx.'!$B137)*('Diário 3º PA'!$B$4:$B$2000&gt;=K$4)*('Diário 3º PA'!$B$4:$B$2000&lt;=EOMONTH(K$4,0))*('Diário 3º PA'!$F$4:$F$2000))
+SUMPRODUCT(('Diário 4º PA'!$E$4:$E$2000='Analítico Cx.'!$B137)*('Diário 4º PA'!$B$4:$B$2000&gt;=K$4)*('Diário 4º PA'!$B$4:$B$2000&lt;=EOMONTH(K$4,0))*('Diário 4º PA'!$F$4:$F$2000))</f>
        <v>0</v>
      </c>
      <c r="L137" s="129">
        <f>SUMPRODUCT(('Diário 1º PA'!$E$4:$E$2011='Analítico Cx.'!$B137)*('Diário 1º PA'!$B$4:$B$2011&gt;=L$4)*('Diário 1º PA'!$B$4:$B$2011&lt;=EOMONTH(L$4,0))*('Diário 1º PA'!$F$4:$F$2011))
+SUMPRODUCT(('Diário 2º PA'!$E$4:$E$1980='Analítico Cx.'!$B137)*('Diário 2º PA'!$B$4:$B$1980&gt;=L$4)*('Diário 2º PA'!$B$4:$B$1980&lt;=EOMONTH(L$4,0))*('Diário 2º PA'!$F$4:$F$1980))
+SUMPRODUCT(('Diário 3º PA'!$E$4:$E$2000='Analítico Cx.'!$B137)*('Diário 3º PA'!$B$4:$B$2000&gt;=L$4)*('Diário 3º PA'!$B$4:$B$2000&lt;=EOMONTH(L$4,0))*('Diário 3º PA'!$F$4:$F$2000))
+SUMPRODUCT(('Diário 4º PA'!$E$4:$E$2000='Analítico Cx.'!$B137)*('Diário 4º PA'!$B$4:$B$2000&gt;=L$4)*('Diário 4º PA'!$B$4:$B$2000&lt;=EOMONTH(L$4,0))*('Diário 4º PA'!$F$4:$F$2000))</f>
        <v>0</v>
      </c>
      <c r="M137" s="129">
        <f>SUMPRODUCT(('Diário 1º PA'!$E$4:$E$2011='Analítico Cx.'!$B137)*('Diário 1º PA'!$B$4:$B$2011&gt;=M$4)*('Diário 1º PA'!$B$4:$B$2011&lt;=EOMONTH(M$4,0))*('Diário 1º PA'!$F$4:$F$2011))
+SUMPRODUCT(('Diário 2º PA'!$E$4:$E$1980='Analítico Cx.'!$B137)*('Diário 2º PA'!$B$4:$B$1980&gt;=M$4)*('Diário 2º PA'!$B$4:$B$1980&lt;=EOMONTH(M$4,0))*('Diário 2º PA'!$F$4:$F$1980))
+SUMPRODUCT(('Diário 3º PA'!$E$4:$E$2000='Analítico Cx.'!$B137)*('Diário 3º PA'!$B$4:$B$2000&gt;=M$4)*('Diário 3º PA'!$B$4:$B$2000&lt;=EOMONTH(M$4,0))*('Diário 3º PA'!$F$4:$F$2000))
+SUMPRODUCT(('Diário 4º PA'!$E$4:$E$2000='Analítico Cx.'!$B137)*('Diário 4º PA'!$B$4:$B$2000&gt;=M$4)*('Diário 4º PA'!$B$4:$B$2000&lt;=EOMONTH(M$4,0))*('Diário 4º PA'!$F$4:$F$2000))</f>
        <v>0</v>
      </c>
      <c r="N137" s="129">
        <f>SUMPRODUCT(('Diário 1º PA'!$E$4:$E$2011='Analítico Cx.'!$B137)*('Diário 1º PA'!$B$4:$B$2011&gt;=N$4)*('Diário 1º PA'!$B$4:$B$2011&lt;=EOMONTH(N$4,0))*('Diário 1º PA'!$F$4:$F$2011))
+SUMPRODUCT(('Diário 2º PA'!$E$4:$E$1980='Analítico Cx.'!$B137)*('Diário 2º PA'!$B$4:$B$1980&gt;=N$4)*('Diário 2º PA'!$B$4:$B$1980&lt;=EOMONTH(N$4,0))*('Diário 2º PA'!$F$4:$F$1980))
+SUMPRODUCT(('Diário 3º PA'!$E$4:$E$2000='Analítico Cx.'!$B137)*('Diário 3º PA'!$B$4:$B$2000&gt;=N$4)*('Diário 3º PA'!$B$4:$B$2000&lt;=EOMONTH(N$4,0))*('Diário 3º PA'!$F$4:$F$2000))
+SUMPRODUCT(('Diário 4º PA'!$E$4:$E$2000='Analítico Cx.'!$B137)*('Diário 4º PA'!$B$4:$B$2000&gt;=N$4)*('Diário 4º PA'!$B$4:$B$2000&lt;=EOMONTH(N$4,0))*('Diário 4º PA'!$F$4:$F$2000))</f>
        <v>0</v>
      </c>
      <c r="O137" s="179">
        <f t="shared" si="22"/>
        <v>170545.74</v>
      </c>
      <c r="P137" s="180">
        <f t="shared" si="23"/>
        <v>1.7032701371370453E-2</v>
      </c>
      <c r="Q137" s="154"/>
      <c r="R137" s="154"/>
      <c r="S137" s="154"/>
      <c r="T137" s="154"/>
      <c r="U137" s="154"/>
      <c r="V137" s="154"/>
      <c r="W137" s="154"/>
      <c r="X137" s="154"/>
      <c r="Y137" s="154"/>
      <c r="Z137" s="154"/>
    </row>
    <row r="138" spans="1:26" ht="23.25" customHeight="1" x14ac:dyDescent="0.2">
      <c r="A138" s="199" t="s">
        <v>371</v>
      </c>
      <c r="B138" s="200" t="s">
        <v>372</v>
      </c>
      <c r="C138" s="129">
        <f>SUMPRODUCT(('Diário 1º PA'!$E$4:$E$2011='Analítico Cx.'!$B138)*('Diário 1º PA'!$B$4:$B$2011&gt;=C$4)*('Diário 1º PA'!$B$4:$B$2011&lt;=EOMONTH(C$4,0))*('Diário 1º PA'!$F$4:$F$2011))
+SUMPRODUCT(('Diário 2º PA'!$E$4:$E$1980='Analítico Cx.'!$B138)*('Diário 2º PA'!$B$4:$B$1980&gt;=C$4)*('Diário 2º PA'!$B$4:$B$1980&lt;=EOMONTH(C$4,0))*('Diário 2º PA'!$F$4:$F$1980))
+SUMPRODUCT(('Diário 3º PA'!$E$4:$E$2000='Analítico Cx.'!$B138)*('Diário 3º PA'!$B$4:$B$2000&gt;=C$4)*('Diário 3º PA'!$B$4:$B$2000&lt;=EOMONTH(C$4,0))*('Diário 3º PA'!$F$4:$F$2000))
+SUMPRODUCT(('Diário 4º PA'!$E$4:$E$2000='Analítico Cx.'!$B138)*('Diário 4º PA'!$B$4:$B$2000&gt;=C$4)*('Diário 4º PA'!$B$4:$B$2000&lt;=EOMONTH(C$4,0))*('Diário 4º PA'!$F$4:$F$2000))</f>
        <v>15192.4</v>
      </c>
      <c r="D138" s="129">
        <f>SUMPRODUCT(('Diário 1º PA'!$E$4:$E$2011='Analítico Cx.'!$B138)*('Diário 1º PA'!$B$4:$B$2011&gt;=D$4)*('Diário 1º PA'!$B$4:$B$2011&lt;=EOMONTH(D$4,0))*('Diário 1º PA'!$F$4:$F$2011))
+SUMPRODUCT(('Diário 2º PA'!$E$4:$E$1980='Analítico Cx.'!$B138)*('Diário 2º PA'!$B$4:$B$1980&gt;=D$4)*('Diário 2º PA'!$B$4:$B$1980&lt;=EOMONTH(D$4,0))*('Diário 2º PA'!$F$4:$F$1980))
+SUMPRODUCT(('Diário 3º PA'!$E$4:$E$2000='Analítico Cx.'!$B138)*('Diário 3º PA'!$B$4:$B$2000&gt;=D$4)*('Diário 3º PA'!$B$4:$B$2000&lt;=EOMONTH(D$4,0))*('Diário 3º PA'!$F$4:$F$2000))
+SUMPRODUCT(('Diário 4º PA'!$E$4:$E$2000='Analítico Cx.'!$B138)*('Diário 4º PA'!$B$4:$B$2000&gt;=D$4)*('Diário 4º PA'!$B$4:$B$2000&lt;=EOMONTH(D$4,0))*('Diário 4º PA'!$F$4:$F$2000))</f>
        <v>930.05</v>
      </c>
      <c r="E138" s="129">
        <f>SUMPRODUCT(('Diário 1º PA'!$E$4:$E$2011='Analítico Cx.'!$B138)*('Diário 1º PA'!$B$4:$B$2011&gt;=E$4)*('Diário 1º PA'!$B$4:$B$2011&lt;=EOMONTH(E$4,0))*('Diário 1º PA'!$F$4:$F$2011))
+SUMPRODUCT(('Diário 2º PA'!$E$4:$E$1980='Analítico Cx.'!$B138)*('Diário 2º PA'!$B$4:$B$1980&gt;=E$4)*('Diário 2º PA'!$B$4:$B$1980&lt;=EOMONTH(E$4,0))*('Diário 2º PA'!$F$4:$F$1980))
+SUMPRODUCT(('Diário 3º PA'!$E$4:$E$2000='Analítico Cx.'!$B138)*('Diário 3º PA'!$B$4:$B$2000&gt;=E$4)*('Diário 3º PA'!$B$4:$B$2000&lt;=EOMONTH(E$4,0))*('Diário 3º PA'!$F$4:$F$2000))
+SUMPRODUCT(('Diário 4º PA'!$E$4:$E$2000='Analítico Cx.'!$B138)*('Diário 4º PA'!$B$4:$B$2000&gt;=E$4)*('Diário 4º PA'!$B$4:$B$2000&lt;=EOMONTH(E$4,0))*('Diário 4º PA'!$F$4:$F$2000))</f>
        <v>1139.05</v>
      </c>
      <c r="F138" s="129">
        <f>SUMPRODUCT(('Diário 1º PA'!$E$4:$E$2011='Analítico Cx.'!$B138)*('Diário 1º PA'!$B$4:$B$2011&gt;=F$4)*('Diário 1º PA'!$B$4:$B$2011&lt;=EOMONTH(F$4,0))*('Diário 1º PA'!$F$4:$F$2011))
+SUMPRODUCT(('Diário 2º PA'!$E$4:$E$1980='Analítico Cx.'!$B138)*('Diário 2º PA'!$B$4:$B$1980&gt;=F$4)*('Diário 2º PA'!$B$4:$B$1980&lt;=EOMONTH(F$4,0))*('Diário 2º PA'!$F$4:$F$1980))
+SUMPRODUCT(('Diário 3º PA'!$E$4:$E$2000='Analítico Cx.'!$B138)*('Diário 3º PA'!$B$4:$B$2000&gt;=F$4)*('Diário 3º PA'!$B$4:$B$2000&lt;=EOMONTH(F$4,0))*('Diário 3º PA'!$F$4:$F$2000))
+SUMPRODUCT(('Diário 4º PA'!$E$4:$E$2000='Analítico Cx.'!$B138)*('Diário 4º PA'!$B$4:$B$2000&gt;=F$4)*('Diário 4º PA'!$B$4:$B$2000&lt;=EOMONTH(F$4,0))*('Diário 4º PA'!$F$4:$F$2000))</f>
        <v>1249.25</v>
      </c>
      <c r="G138" s="129">
        <f>SUMPRODUCT(('Diário 1º PA'!$E$4:$E$2011='Analítico Cx.'!$B138)*('Diário 1º PA'!$B$4:$B$2011&gt;=G$4)*('Diário 1º PA'!$B$4:$B$2011&lt;=EOMONTH(G$4,0))*('Diário 1º PA'!$F$4:$F$2011))
+SUMPRODUCT(('Diário 2º PA'!$E$4:$E$1980='Analítico Cx.'!$B138)*('Diário 2º PA'!$B$4:$B$1980&gt;=G$4)*('Diário 2º PA'!$B$4:$B$1980&lt;=EOMONTH(G$4,0))*('Diário 2º PA'!$F$4:$F$1980))
+SUMPRODUCT(('Diário 3º PA'!$E$4:$E$2000='Analítico Cx.'!$B138)*('Diário 3º PA'!$B$4:$B$2000&gt;=G$4)*('Diário 3º PA'!$B$4:$B$2000&lt;=EOMONTH(G$4,0))*('Diário 3º PA'!$F$4:$F$2000))
+SUMPRODUCT(('Diário 4º PA'!$E$4:$E$2000='Analítico Cx.'!$B138)*('Diário 4º PA'!$B$4:$B$2000&gt;=G$4)*('Diário 4º PA'!$B$4:$B$2000&lt;=EOMONTH(G$4,0))*('Diário 4º PA'!$F$4:$F$2000))</f>
        <v>0</v>
      </c>
      <c r="H138" s="129">
        <f>SUMPRODUCT(('Diário 1º PA'!$E$4:$E$2011='Analítico Cx.'!$B138)*('Diário 1º PA'!$B$4:$B$2011&gt;=H$4)*('Diário 1º PA'!$B$4:$B$2011&lt;=EOMONTH(H$4,0))*('Diário 1º PA'!$F$4:$F$2011))
+SUMPRODUCT(('Diário 2º PA'!$E$4:$E$1980='Analítico Cx.'!$B138)*('Diário 2º PA'!$B$4:$B$1980&gt;=H$4)*('Diário 2º PA'!$B$4:$B$1980&lt;=EOMONTH(H$4,0))*('Diário 2º PA'!$F$4:$F$1980))
+SUMPRODUCT(('Diário 3º PA'!$E$4:$E$2000='Analítico Cx.'!$B138)*('Diário 3º PA'!$B$4:$B$2000&gt;=H$4)*('Diário 3º PA'!$B$4:$B$2000&lt;=EOMONTH(H$4,0))*('Diário 3º PA'!$F$4:$F$2000))
+SUMPRODUCT(('Diário 4º PA'!$E$4:$E$2000='Analítico Cx.'!$B138)*('Diário 4º PA'!$B$4:$B$2000&gt;=H$4)*('Diário 4º PA'!$B$4:$B$2000&lt;=EOMONTH(H$4,0))*('Diário 4º PA'!$F$4:$F$2000))</f>
        <v>0</v>
      </c>
      <c r="I138" s="129">
        <f>SUMPRODUCT(('Diário 1º PA'!$E$4:$E$2011='Analítico Cx.'!$B138)*('Diário 1º PA'!$B$4:$B$2011&gt;=I$4)*('Diário 1º PA'!$B$4:$B$2011&lt;=EOMONTH(I$4,0))*('Diário 1º PA'!$F$4:$F$2011))
+SUMPRODUCT(('Diário 2º PA'!$E$4:$E$1980='Analítico Cx.'!$B138)*('Diário 2º PA'!$B$4:$B$1980&gt;=I$4)*('Diário 2º PA'!$B$4:$B$1980&lt;=EOMONTH(I$4,0))*('Diário 2º PA'!$F$4:$F$1980))
+SUMPRODUCT(('Diário 3º PA'!$E$4:$E$2000='Analítico Cx.'!$B138)*('Diário 3º PA'!$B$4:$B$2000&gt;=I$4)*('Diário 3º PA'!$B$4:$B$2000&lt;=EOMONTH(I$4,0))*('Diário 3º PA'!$F$4:$F$2000))
+SUMPRODUCT(('Diário 4º PA'!$E$4:$E$2000='Analítico Cx.'!$B138)*('Diário 4º PA'!$B$4:$B$2000&gt;=I$4)*('Diário 4º PA'!$B$4:$B$2000&lt;=EOMONTH(I$4,0))*('Diário 4º PA'!$F$4:$F$2000))</f>
        <v>0</v>
      </c>
      <c r="J138" s="129">
        <f>SUMPRODUCT(('Diário 1º PA'!$E$4:$E$2011='Analítico Cx.'!$B138)*('Diário 1º PA'!$B$4:$B$2011&gt;=J$4)*('Diário 1º PA'!$B$4:$B$2011&lt;=EOMONTH(J$4,0))*('Diário 1º PA'!$F$4:$F$2011))
+SUMPRODUCT(('Diário 2º PA'!$E$4:$E$1980='Analítico Cx.'!$B138)*('Diário 2º PA'!$B$4:$B$1980&gt;=J$4)*('Diário 2º PA'!$B$4:$B$1980&lt;=EOMONTH(J$4,0))*('Diário 2º PA'!$F$4:$F$1980))
+SUMPRODUCT(('Diário 3º PA'!$E$4:$E$2000='Analítico Cx.'!$B138)*('Diário 3º PA'!$B$4:$B$2000&gt;=J$4)*('Diário 3º PA'!$B$4:$B$2000&lt;=EOMONTH(J$4,0))*('Diário 3º PA'!$F$4:$F$2000))
+SUMPRODUCT(('Diário 4º PA'!$E$4:$E$2000='Analítico Cx.'!$B138)*('Diário 4º PA'!$B$4:$B$2000&gt;=J$4)*('Diário 4º PA'!$B$4:$B$2000&lt;=EOMONTH(J$4,0))*('Diário 4º PA'!$F$4:$F$2000))</f>
        <v>0</v>
      </c>
      <c r="K138" s="129">
        <f>SUMPRODUCT(('Diário 1º PA'!$E$4:$E$2011='Analítico Cx.'!$B138)*('Diário 1º PA'!$B$4:$B$2011&gt;=K$4)*('Diário 1º PA'!$B$4:$B$2011&lt;=EOMONTH(K$4,0))*('Diário 1º PA'!$F$4:$F$2011))
+SUMPRODUCT(('Diário 2º PA'!$E$4:$E$1980='Analítico Cx.'!$B138)*('Diário 2º PA'!$B$4:$B$1980&gt;=K$4)*('Diário 2º PA'!$B$4:$B$1980&lt;=EOMONTH(K$4,0))*('Diário 2º PA'!$F$4:$F$1980))
+SUMPRODUCT(('Diário 3º PA'!$E$4:$E$2000='Analítico Cx.'!$B138)*('Diário 3º PA'!$B$4:$B$2000&gt;=K$4)*('Diário 3º PA'!$B$4:$B$2000&lt;=EOMONTH(K$4,0))*('Diário 3º PA'!$F$4:$F$2000))
+SUMPRODUCT(('Diário 4º PA'!$E$4:$E$2000='Analítico Cx.'!$B138)*('Diário 4º PA'!$B$4:$B$2000&gt;=K$4)*('Diário 4º PA'!$B$4:$B$2000&lt;=EOMONTH(K$4,0))*('Diário 4º PA'!$F$4:$F$2000))</f>
        <v>0</v>
      </c>
      <c r="L138" s="129">
        <f>SUMPRODUCT(('Diário 1º PA'!$E$4:$E$2011='Analítico Cx.'!$B138)*('Diário 1º PA'!$B$4:$B$2011&gt;=L$4)*('Diário 1º PA'!$B$4:$B$2011&lt;=EOMONTH(L$4,0))*('Diário 1º PA'!$F$4:$F$2011))
+SUMPRODUCT(('Diário 2º PA'!$E$4:$E$1980='Analítico Cx.'!$B138)*('Diário 2º PA'!$B$4:$B$1980&gt;=L$4)*('Diário 2º PA'!$B$4:$B$1980&lt;=EOMONTH(L$4,0))*('Diário 2º PA'!$F$4:$F$1980))
+SUMPRODUCT(('Diário 3º PA'!$E$4:$E$2000='Analítico Cx.'!$B138)*('Diário 3º PA'!$B$4:$B$2000&gt;=L$4)*('Diário 3º PA'!$B$4:$B$2000&lt;=EOMONTH(L$4,0))*('Diário 3º PA'!$F$4:$F$2000))
+SUMPRODUCT(('Diário 4º PA'!$E$4:$E$2000='Analítico Cx.'!$B138)*('Diário 4º PA'!$B$4:$B$2000&gt;=L$4)*('Diário 4º PA'!$B$4:$B$2000&lt;=EOMONTH(L$4,0))*('Diário 4º PA'!$F$4:$F$2000))</f>
        <v>0</v>
      </c>
      <c r="M138" s="129">
        <f>SUMPRODUCT(('Diário 1º PA'!$E$4:$E$2011='Analítico Cx.'!$B138)*('Diário 1º PA'!$B$4:$B$2011&gt;=M$4)*('Diário 1º PA'!$B$4:$B$2011&lt;=EOMONTH(M$4,0))*('Diário 1º PA'!$F$4:$F$2011))
+SUMPRODUCT(('Diário 2º PA'!$E$4:$E$1980='Analítico Cx.'!$B138)*('Diário 2º PA'!$B$4:$B$1980&gt;=M$4)*('Diário 2º PA'!$B$4:$B$1980&lt;=EOMONTH(M$4,0))*('Diário 2º PA'!$F$4:$F$1980))
+SUMPRODUCT(('Diário 3º PA'!$E$4:$E$2000='Analítico Cx.'!$B138)*('Diário 3º PA'!$B$4:$B$2000&gt;=M$4)*('Diário 3º PA'!$B$4:$B$2000&lt;=EOMONTH(M$4,0))*('Diário 3º PA'!$F$4:$F$2000))
+SUMPRODUCT(('Diário 4º PA'!$E$4:$E$2000='Analítico Cx.'!$B138)*('Diário 4º PA'!$B$4:$B$2000&gt;=M$4)*('Diário 4º PA'!$B$4:$B$2000&lt;=EOMONTH(M$4,0))*('Diário 4º PA'!$F$4:$F$2000))</f>
        <v>0</v>
      </c>
      <c r="N138" s="129">
        <f>SUMPRODUCT(('Diário 1º PA'!$E$4:$E$2011='Analítico Cx.'!$B138)*('Diário 1º PA'!$B$4:$B$2011&gt;=N$4)*('Diário 1º PA'!$B$4:$B$2011&lt;=EOMONTH(N$4,0))*('Diário 1º PA'!$F$4:$F$2011))
+SUMPRODUCT(('Diário 2º PA'!$E$4:$E$1980='Analítico Cx.'!$B138)*('Diário 2º PA'!$B$4:$B$1980&gt;=N$4)*('Diário 2º PA'!$B$4:$B$1980&lt;=EOMONTH(N$4,0))*('Diário 2º PA'!$F$4:$F$1980))
+SUMPRODUCT(('Diário 3º PA'!$E$4:$E$2000='Analítico Cx.'!$B138)*('Diário 3º PA'!$B$4:$B$2000&gt;=N$4)*('Diário 3º PA'!$B$4:$B$2000&lt;=EOMONTH(N$4,0))*('Diário 3º PA'!$F$4:$F$2000))
+SUMPRODUCT(('Diário 4º PA'!$E$4:$E$2000='Analítico Cx.'!$B138)*('Diário 4º PA'!$B$4:$B$2000&gt;=N$4)*('Diário 4º PA'!$B$4:$B$2000&lt;=EOMONTH(N$4,0))*('Diário 4º PA'!$F$4:$F$2000))</f>
        <v>0</v>
      </c>
      <c r="O138" s="179">
        <f t="shared" si="22"/>
        <v>18510.75</v>
      </c>
      <c r="P138" s="180">
        <f t="shared" si="23"/>
        <v>1.8487009813912421E-3</v>
      </c>
      <c r="Q138" s="154"/>
      <c r="R138" s="154"/>
      <c r="S138" s="154"/>
      <c r="T138" s="154"/>
      <c r="U138" s="154"/>
      <c r="V138" s="154"/>
      <c r="W138" s="154"/>
      <c r="X138" s="154"/>
      <c r="Y138" s="154"/>
      <c r="Z138" s="154"/>
    </row>
    <row r="139" spans="1:26" ht="23.25" customHeight="1" x14ac:dyDescent="0.2">
      <c r="A139" s="199" t="s">
        <v>373</v>
      </c>
      <c r="B139" s="200" t="s">
        <v>374</v>
      </c>
      <c r="C139" s="129">
        <f>SUMPRODUCT(('Diário 1º PA'!$E$4:$E$2011='Analítico Cx.'!$B139)*('Diário 1º PA'!$B$4:$B$2011&gt;=C$4)*('Diário 1º PA'!$B$4:$B$2011&lt;=EOMONTH(C$4,0))*('Diário 1º PA'!$F$4:$F$2011))
+SUMPRODUCT(('Diário 2º PA'!$E$4:$E$1980='Analítico Cx.'!$B139)*('Diário 2º PA'!$B$4:$B$1980&gt;=C$4)*('Diário 2º PA'!$B$4:$B$1980&lt;=EOMONTH(C$4,0))*('Diário 2º PA'!$F$4:$F$1980))
+SUMPRODUCT(('Diário 3º PA'!$E$4:$E$2000='Analítico Cx.'!$B139)*('Diário 3º PA'!$B$4:$B$2000&gt;=C$4)*('Diário 3º PA'!$B$4:$B$2000&lt;=EOMONTH(C$4,0))*('Diário 3º PA'!$F$4:$F$2000))
+SUMPRODUCT(('Diário 4º PA'!$E$4:$E$2000='Analítico Cx.'!$B139)*('Diário 4º PA'!$B$4:$B$2000&gt;=C$4)*('Diário 4º PA'!$B$4:$B$2000&lt;=EOMONTH(C$4,0))*('Diário 4º PA'!$F$4:$F$2000))</f>
        <v>0</v>
      </c>
      <c r="D139" s="129">
        <f>SUMPRODUCT(('Diário 1º PA'!$E$4:$E$2011='Analítico Cx.'!$B139)*('Diário 1º PA'!$B$4:$B$2011&gt;=D$4)*('Diário 1º PA'!$B$4:$B$2011&lt;=EOMONTH(D$4,0))*('Diário 1º PA'!$F$4:$F$2011))
+SUMPRODUCT(('Diário 2º PA'!$E$4:$E$1980='Analítico Cx.'!$B139)*('Diário 2º PA'!$B$4:$B$1980&gt;=D$4)*('Diário 2º PA'!$B$4:$B$1980&lt;=EOMONTH(D$4,0))*('Diário 2º PA'!$F$4:$F$1980))
+SUMPRODUCT(('Diário 3º PA'!$E$4:$E$2000='Analítico Cx.'!$B139)*('Diário 3º PA'!$B$4:$B$2000&gt;=D$4)*('Diário 3º PA'!$B$4:$B$2000&lt;=EOMONTH(D$4,0))*('Diário 3º PA'!$F$4:$F$2000))
+SUMPRODUCT(('Diário 4º PA'!$E$4:$E$2000='Analítico Cx.'!$B139)*('Diário 4º PA'!$B$4:$B$2000&gt;=D$4)*('Diário 4º PA'!$B$4:$B$2000&lt;=EOMONTH(D$4,0))*('Diário 4º PA'!$F$4:$F$2000))</f>
        <v>27843.300000000003</v>
      </c>
      <c r="E139" s="129">
        <f>SUMPRODUCT(('Diário 1º PA'!$E$4:$E$2011='Analítico Cx.'!$B139)*('Diário 1º PA'!$B$4:$B$2011&gt;=E$4)*('Diário 1º PA'!$B$4:$B$2011&lt;=EOMONTH(E$4,0))*('Diário 1º PA'!$F$4:$F$2011))
+SUMPRODUCT(('Diário 2º PA'!$E$4:$E$1980='Analítico Cx.'!$B139)*('Diário 2º PA'!$B$4:$B$1980&gt;=E$4)*('Diário 2º PA'!$B$4:$B$1980&lt;=EOMONTH(E$4,0))*('Diário 2º PA'!$F$4:$F$1980))
+SUMPRODUCT(('Diário 3º PA'!$E$4:$E$2000='Analítico Cx.'!$B139)*('Diário 3º PA'!$B$4:$B$2000&gt;=E$4)*('Diário 3º PA'!$B$4:$B$2000&lt;=EOMONTH(E$4,0))*('Diário 3º PA'!$F$4:$F$2000))
+SUMPRODUCT(('Diário 4º PA'!$E$4:$E$2000='Analítico Cx.'!$B139)*('Diário 4º PA'!$B$4:$B$2000&gt;=E$4)*('Diário 4º PA'!$B$4:$B$2000&lt;=EOMONTH(E$4,0))*('Diário 4º PA'!$F$4:$F$2000))</f>
        <v>0</v>
      </c>
      <c r="F139" s="129">
        <f>SUMPRODUCT(('Diário 1º PA'!$E$4:$E$2011='Analítico Cx.'!$B139)*('Diário 1º PA'!$B$4:$B$2011&gt;=F$4)*('Diário 1º PA'!$B$4:$B$2011&lt;=EOMONTH(F$4,0))*('Diário 1º PA'!$F$4:$F$2011))
+SUMPRODUCT(('Diário 2º PA'!$E$4:$E$1980='Analítico Cx.'!$B139)*('Diário 2º PA'!$B$4:$B$1980&gt;=F$4)*('Diário 2º PA'!$B$4:$B$1980&lt;=EOMONTH(F$4,0))*('Diário 2º PA'!$F$4:$F$1980))
+SUMPRODUCT(('Diário 3º PA'!$E$4:$E$2000='Analítico Cx.'!$B139)*('Diário 3º PA'!$B$4:$B$2000&gt;=F$4)*('Diário 3º PA'!$B$4:$B$2000&lt;=EOMONTH(F$4,0))*('Diário 3º PA'!$F$4:$F$2000))
+SUMPRODUCT(('Diário 4º PA'!$E$4:$E$2000='Analítico Cx.'!$B139)*('Diário 4º PA'!$B$4:$B$2000&gt;=F$4)*('Diário 4º PA'!$B$4:$B$2000&lt;=EOMONTH(F$4,0))*('Diário 4º PA'!$F$4:$F$2000))</f>
        <v>19484.57</v>
      </c>
      <c r="G139" s="129">
        <f>SUMPRODUCT(('Diário 1º PA'!$E$4:$E$2011='Analítico Cx.'!$B139)*('Diário 1º PA'!$B$4:$B$2011&gt;=G$4)*('Diário 1º PA'!$B$4:$B$2011&lt;=EOMONTH(G$4,0))*('Diário 1º PA'!$F$4:$F$2011))
+SUMPRODUCT(('Diário 2º PA'!$E$4:$E$1980='Analítico Cx.'!$B139)*('Diário 2º PA'!$B$4:$B$1980&gt;=G$4)*('Diário 2º PA'!$B$4:$B$1980&lt;=EOMONTH(G$4,0))*('Diário 2º PA'!$F$4:$F$1980))
+SUMPRODUCT(('Diário 3º PA'!$E$4:$E$2000='Analítico Cx.'!$B139)*('Diário 3º PA'!$B$4:$B$2000&gt;=G$4)*('Diário 3º PA'!$B$4:$B$2000&lt;=EOMONTH(G$4,0))*('Diário 3º PA'!$F$4:$F$2000))
+SUMPRODUCT(('Diário 4º PA'!$E$4:$E$2000='Analítico Cx.'!$B139)*('Diário 4º PA'!$B$4:$B$2000&gt;=G$4)*('Diário 4º PA'!$B$4:$B$2000&lt;=EOMONTH(G$4,0))*('Diário 4º PA'!$F$4:$F$2000))</f>
        <v>0</v>
      </c>
      <c r="H139" s="129">
        <f>SUMPRODUCT(('Diário 1º PA'!$E$4:$E$2011='Analítico Cx.'!$B139)*('Diário 1º PA'!$B$4:$B$2011&gt;=H$4)*('Diário 1º PA'!$B$4:$B$2011&lt;=EOMONTH(H$4,0))*('Diário 1º PA'!$F$4:$F$2011))
+SUMPRODUCT(('Diário 2º PA'!$E$4:$E$1980='Analítico Cx.'!$B139)*('Diário 2º PA'!$B$4:$B$1980&gt;=H$4)*('Diário 2º PA'!$B$4:$B$1980&lt;=EOMONTH(H$4,0))*('Diário 2º PA'!$F$4:$F$1980))
+SUMPRODUCT(('Diário 3º PA'!$E$4:$E$2000='Analítico Cx.'!$B139)*('Diário 3º PA'!$B$4:$B$2000&gt;=H$4)*('Diário 3º PA'!$B$4:$B$2000&lt;=EOMONTH(H$4,0))*('Diário 3º PA'!$F$4:$F$2000))
+SUMPRODUCT(('Diário 4º PA'!$E$4:$E$2000='Analítico Cx.'!$B139)*('Diário 4º PA'!$B$4:$B$2000&gt;=H$4)*('Diário 4º PA'!$B$4:$B$2000&lt;=EOMONTH(H$4,0))*('Diário 4º PA'!$F$4:$F$2000))</f>
        <v>0</v>
      </c>
      <c r="I139" s="129">
        <f>SUMPRODUCT(('Diário 1º PA'!$E$4:$E$2011='Analítico Cx.'!$B139)*('Diário 1º PA'!$B$4:$B$2011&gt;=I$4)*('Diário 1º PA'!$B$4:$B$2011&lt;=EOMONTH(I$4,0))*('Diário 1º PA'!$F$4:$F$2011))
+SUMPRODUCT(('Diário 2º PA'!$E$4:$E$1980='Analítico Cx.'!$B139)*('Diário 2º PA'!$B$4:$B$1980&gt;=I$4)*('Diário 2º PA'!$B$4:$B$1980&lt;=EOMONTH(I$4,0))*('Diário 2º PA'!$F$4:$F$1980))
+SUMPRODUCT(('Diário 3º PA'!$E$4:$E$2000='Analítico Cx.'!$B139)*('Diário 3º PA'!$B$4:$B$2000&gt;=I$4)*('Diário 3º PA'!$B$4:$B$2000&lt;=EOMONTH(I$4,0))*('Diário 3º PA'!$F$4:$F$2000))
+SUMPRODUCT(('Diário 4º PA'!$E$4:$E$2000='Analítico Cx.'!$B139)*('Diário 4º PA'!$B$4:$B$2000&gt;=I$4)*('Diário 4º PA'!$B$4:$B$2000&lt;=EOMONTH(I$4,0))*('Diário 4º PA'!$F$4:$F$2000))</f>
        <v>0</v>
      </c>
      <c r="J139" s="129">
        <f>SUMPRODUCT(('Diário 1º PA'!$E$4:$E$2011='Analítico Cx.'!$B139)*('Diário 1º PA'!$B$4:$B$2011&gt;=J$4)*('Diário 1º PA'!$B$4:$B$2011&lt;=EOMONTH(J$4,0))*('Diário 1º PA'!$F$4:$F$2011))
+SUMPRODUCT(('Diário 2º PA'!$E$4:$E$1980='Analítico Cx.'!$B139)*('Diário 2º PA'!$B$4:$B$1980&gt;=J$4)*('Diário 2º PA'!$B$4:$B$1980&lt;=EOMONTH(J$4,0))*('Diário 2º PA'!$F$4:$F$1980))
+SUMPRODUCT(('Diário 3º PA'!$E$4:$E$2000='Analítico Cx.'!$B139)*('Diário 3º PA'!$B$4:$B$2000&gt;=J$4)*('Diário 3º PA'!$B$4:$B$2000&lt;=EOMONTH(J$4,0))*('Diário 3º PA'!$F$4:$F$2000))
+SUMPRODUCT(('Diário 4º PA'!$E$4:$E$2000='Analítico Cx.'!$B139)*('Diário 4º PA'!$B$4:$B$2000&gt;=J$4)*('Diário 4º PA'!$B$4:$B$2000&lt;=EOMONTH(J$4,0))*('Diário 4º PA'!$F$4:$F$2000))</f>
        <v>0</v>
      </c>
      <c r="K139" s="129">
        <f>SUMPRODUCT(('Diário 1º PA'!$E$4:$E$2011='Analítico Cx.'!$B139)*('Diário 1º PA'!$B$4:$B$2011&gt;=K$4)*('Diário 1º PA'!$B$4:$B$2011&lt;=EOMONTH(K$4,0))*('Diário 1º PA'!$F$4:$F$2011))
+SUMPRODUCT(('Diário 2º PA'!$E$4:$E$1980='Analítico Cx.'!$B139)*('Diário 2º PA'!$B$4:$B$1980&gt;=K$4)*('Diário 2º PA'!$B$4:$B$1980&lt;=EOMONTH(K$4,0))*('Diário 2º PA'!$F$4:$F$1980))
+SUMPRODUCT(('Diário 3º PA'!$E$4:$E$2000='Analítico Cx.'!$B139)*('Diário 3º PA'!$B$4:$B$2000&gt;=K$4)*('Diário 3º PA'!$B$4:$B$2000&lt;=EOMONTH(K$4,0))*('Diário 3º PA'!$F$4:$F$2000))
+SUMPRODUCT(('Diário 4º PA'!$E$4:$E$2000='Analítico Cx.'!$B139)*('Diário 4º PA'!$B$4:$B$2000&gt;=K$4)*('Diário 4º PA'!$B$4:$B$2000&lt;=EOMONTH(K$4,0))*('Diário 4º PA'!$F$4:$F$2000))</f>
        <v>0</v>
      </c>
      <c r="L139" s="129">
        <f>SUMPRODUCT(('Diário 1º PA'!$E$4:$E$2011='Analítico Cx.'!$B139)*('Diário 1º PA'!$B$4:$B$2011&gt;=L$4)*('Diário 1º PA'!$B$4:$B$2011&lt;=EOMONTH(L$4,0))*('Diário 1º PA'!$F$4:$F$2011))
+SUMPRODUCT(('Diário 2º PA'!$E$4:$E$1980='Analítico Cx.'!$B139)*('Diário 2º PA'!$B$4:$B$1980&gt;=L$4)*('Diário 2º PA'!$B$4:$B$1980&lt;=EOMONTH(L$4,0))*('Diário 2º PA'!$F$4:$F$1980))
+SUMPRODUCT(('Diário 3º PA'!$E$4:$E$2000='Analítico Cx.'!$B139)*('Diário 3º PA'!$B$4:$B$2000&gt;=L$4)*('Diário 3º PA'!$B$4:$B$2000&lt;=EOMONTH(L$4,0))*('Diário 3º PA'!$F$4:$F$2000))
+SUMPRODUCT(('Diário 4º PA'!$E$4:$E$2000='Analítico Cx.'!$B139)*('Diário 4º PA'!$B$4:$B$2000&gt;=L$4)*('Diário 4º PA'!$B$4:$B$2000&lt;=EOMONTH(L$4,0))*('Diário 4º PA'!$F$4:$F$2000))</f>
        <v>0</v>
      </c>
      <c r="M139" s="129">
        <f>SUMPRODUCT(('Diário 1º PA'!$E$4:$E$2011='Analítico Cx.'!$B139)*('Diário 1º PA'!$B$4:$B$2011&gt;=M$4)*('Diário 1º PA'!$B$4:$B$2011&lt;=EOMONTH(M$4,0))*('Diário 1º PA'!$F$4:$F$2011))
+SUMPRODUCT(('Diário 2º PA'!$E$4:$E$1980='Analítico Cx.'!$B139)*('Diário 2º PA'!$B$4:$B$1980&gt;=M$4)*('Diário 2º PA'!$B$4:$B$1980&lt;=EOMONTH(M$4,0))*('Diário 2º PA'!$F$4:$F$1980))
+SUMPRODUCT(('Diário 3º PA'!$E$4:$E$2000='Analítico Cx.'!$B139)*('Diário 3º PA'!$B$4:$B$2000&gt;=M$4)*('Diário 3º PA'!$B$4:$B$2000&lt;=EOMONTH(M$4,0))*('Diário 3º PA'!$F$4:$F$2000))
+SUMPRODUCT(('Diário 4º PA'!$E$4:$E$2000='Analítico Cx.'!$B139)*('Diário 4º PA'!$B$4:$B$2000&gt;=M$4)*('Diário 4º PA'!$B$4:$B$2000&lt;=EOMONTH(M$4,0))*('Diário 4º PA'!$F$4:$F$2000))</f>
        <v>0</v>
      </c>
      <c r="N139" s="129">
        <f>SUMPRODUCT(('Diário 1º PA'!$E$4:$E$2011='Analítico Cx.'!$B139)*('Diário 1º PA'!$B$4:$B$2011&gt;=N$4)*('Diário 1º PA'!$B$4:$B$2011&lt;=EOMONTH(N$4,0))*('Diário 1º PA'!$F$4:$F$2011))
+SUMPRODUCT(('Diário 2º PA'!$E$4:$E$1980='Analítico Cx.'!$B139)*('Diário 2º PA'!$B$4:$B$1980&gt;=N$4)*('Diário 2º PA'!$B$4:$B$1980&lt;=EOMONTH(N$4,0))*('Diário 2º PA'!$F$4:$F$1980))
+SUMPRODUCT(('Diário 3º PA'!$E$4:$E$2000='Analítico Cx.'!$B139)*('Diário 3º PA'!$B$4:$B$2000&gt;=N$4)*('Diário 3º PA'!$B$4:$B$2000&lt;=EOMONTH(N$4,0))*('Diário 3º PA'!$F$4:$F$2000))
+SUMPRODUCT(('Diário 4º PA'!$E$4:$E$2000='Analítico Cx.'!$B139)*('Diário 4º PA'!$B$4:$B$2000&gt;=N$4)*('Diário 4º PA'!$B$4:$B$2000&lt;=EOMONTH(N$4,0))*('Diário 4º PA'!$F$4:$F$2000))</f>
        <v>0</v>
      </c>
      <c r="O139" s="179">
        <f t="shared" si="22"/>
        <v>47327.87</v>
      </c>
      <c r="P139" s="180">
        <f t="shared" si="23"/>
        <v>4.7267171625221633E-3</v>
      </c>
      <c r="Q139" s="154"/>
      <c r="R139" s="154"/>
      <c r="S139" s="154"/>
      <c r="T139" s="154"/>
      <c r="U139" s="154"/>
      <c r="V139" s="154"/>
      <c r="W139" s="154"/>
      <c r="X139" s="154"/>
      <c r="Y139" s="154"/>
      <c r="Z139" s="154"/>
    </row>
    <row r="140" spans="1:26" ht="23.25" customHeight="1" x14ac:dyDescent="0.2">
      <c r="A140" s="199" t="s">
        <v>375</v>
      </c>
      <c r="B140" s="200" t="s">
        <v>376</v>
      </c>
      <c r="C140" s="129">
        <f>SUMPRODUCT(('Diário 1º PA'!$E$4:$E$2011='Analítico Cx.'!$B140)*('Diário 1º PA'!$B$4:$B$2011&gt;=C$4)*('Diário 1º PA'!$B$4:$B$2011&lt;=EOMONTH(C$4,0))*('Diário 1º PA'!$F$4:$F$2011))
+SUMPRODUCT(('Diário 2º PA'!$E$4:$E$1980='Analítico Cx.'!$B140)*('Diário 2º PA'!$B$4:$B$1980&gt;=C$4)*('Diário 2º PA'!$B$4:$B$1980&lt;=EOMONTH(C$4,0))*('Diário 2º PA'!$F$4:$F$1980))
+SUMPRODUCT(('Diário 3º PA'!$E$4:$E$2000='Analítico Cx.'!$B140)*('Diário 3º PA'!$B$4:$B$2000&gt;=C$4)*('Diário 3º PA'!$B$4:$B$2000&lt;=EOMONTH(C$4,0))*('Diário 3º PA'!$F$4:$F$2000))
+SUMPRODUCT(('Diário 4º PA'!$E$4:$E$2000='Analítico Cx.'!$B140)*('Diário 4º PA'!$B$4:$B$2000&gt;=C$4)*('Diário 4º PA'!$B$4:$B$2000&lt;=EOMONTH(C$4,0))*('Diário 4º PA'!$F$4:$F$2000))</f>
        <v>0</v>
      </c>
      <c r="D140" s="129">
        <f>SUMPRODUCT(('Diário 1º PA'!$E$4:$E$2011='Analítico Cx.'!$B140)*('Diário 1º PA'!$B$4:$B$2011&gt;=D$4)*('Diário 1º PA'!$B$4:$B$2011&lt;=EOMONTH(D$4,0))*('Diário 1º PA'!$F$4:$F$2011))
+SUMPRODUCT(('Diário 2º PA'!$E$4:$E$1980='Analítico Cx.'!$B140)*('Diário 2º PA'!$B$4:$B$1980&gt;=D$4)*('Diário 2º PA'!$B$4:$B$1980&lt;=EOMONTH(D$4,0))*('Diário 2º PA'!$F$4:$F$1980))
+SUMPRODUCT(('Diário 3º PA'!$E$4:$E$2000='Analítico Cx.'!$B140)*('Diário 3º PA'!$B$4:$B$2000&gt;=D$4)*('Diário 3º PA'!$B$4:$B$2000&lt;=EOMONTH(D$4,0))*('Diário 3º PA'!$F$4:$F$2000))
+SUMPRODUCT(('Diário 4º PA'!$E$4:$E$2000='Analítico Cx.'!$B140)*('Diário 4º PA'!$B$4:$B$2000&gt;=D$4)*('Diário 4º PA'!$B$4:$B$2000&lt;=EOMONTH(D$4,0))*('Diário 4º PA'!$F$4:$F$2000))</f>
        <v>7420</v>
      </c>
      <c r="E140" s="129">
        <f>SUMPRODUCT(('Diário 1º PA'!$E$4:$E$2011='Analítico Cx.'!$B140)*('Diário 1º PA'!$B$4:$B$2011&gt;=E$4)*('Diário 1º PA'!$B$4:$B$2011&lt;=EOMONTH(E$4,0))*('Diário 1º PA'!$F$4:$F$2011))
+SUMPRODUCT(('Diário 2º PA'!$E$4:$E$1980='Analítico Cx.'!$B140)*('Diário 2º PA'!$B$4:$B$1980&gt;=E$4)*('Diário 2º PA'!$B$4:$B$1980&lt;=EOMONTH(E$4,0))*('Diário 2º PA'!$F$4:$F$1980))
+SUMPRODUCT(('Diário 3º PA'!$E$4:$E$2000='Analítico Cx.'!$B140)*('Diário 3º PA'!$B$4:$B$2000&gt;=E$4)*('Diário 3º PA'!$B$4:$B$2000&lt;=EOMONTH(E$4,0))*('Diário 3º PA'!$F$4:$F$2000))
+SUMPRODUCT(('Diário 4º PA'!$E$4:$E$2000='Analítico Cx.'!$B140)*('Diário 4º PA'!$B$4:$B$2000&gt;=E$4)*('Diário 4º PA'!$B$4:$B$2000&lt;=EOMONTH(E$4,0))*('Diário 4º PA'!$F$4:$F$2000))</f>
        <v>0</v>
      </c>
      <c r="F140" s="129">
        <f>SUMPRODUCT(('Diário 1º PA'!$E$4:$E$2011='Analítico Cx.'!$B140)*('Diário 1º PA'!$B$4:$B$2011&gt;=F$4)*('Diário 1º PA'!$B$4:$B$2011&lt;=EOMONTH(F$4,0))*('Diário 1º PA'!$F$4:$F$2011))
+SUMPRODUCT(('Diário 2º PA'!$E$4:$E$1980='Analítico Cx.'!$B140)*('Diário 2º PA'!$B$4:$B$1980&gt;=F$4)*('Diário 2º PA'!$B$4:$B$1980&lt;=EOMONTH(F$4,0))*('Diário 2º PA'!$F$4:$F$1980))
+SUMPRODUCT(('Diário 3º PA'!$E$4:$E$2000='Analítico Cx.'!$B140)*('Diário 3º PA'!$B$4:$B$2000&gt;=F$4)*('Diário 3º PA'!$B$4:$B$2000&lt;=EOMONTH(F$4,0))*('Diário 3º PA'!$F$4:$F$2000))
+SUMPRODUCT(('Diário 4º PA'!$E$4:$E$2000='Analítico Cx.'!$B140)*('Diário 4º PA'!$B$4:$B$2000&gt;=F$4)*('Diário 4º PA'!$B$4:$B$2000&lt;=EOMONTH(F$4,0))*('Diário 4º PA'!$F$4:$F$2000))</f>
        <v>0</v>
      </c>
      <c r="G140" s="129">
        <f>SUMPRODUCT(('Diário 1º PA'!$E$4:$E$2011='Analítico Cx.'!$B140)*('Diário 1º PA'!$B$4:$B$2011&gt;=G$4)*('Diário 1º PA'!$B$4:$B$2011&lt;=EOMONTH(G$4,0))*('Diário 1º PA'!$F$4:$F$2011))
+SUMPRODUCT(('Diário 2º PA'!$E$4:$E$1980='Analítico Cx.'!$B140)*('Diário 2º PA'!$B$4:$B$1980&gt;=G$4)*('Diário 2º PA'!$B$4:$B$1980&lt;=EOMONTH(G$4,0))*('Diário 2º PA'!$F$4:$F$1980))
+SUMPRODUCT(('Diário 3º PA'!$E$4:$E$2000='Analítico Cx.'!$B140)*('Diário 3º PA'!$B$4:$B$2000&gt;=G$4)*('Diário 3º PA'!$B$4:$B$2000&lt;=EOMONTH(G$4,0))*('Diário 3º PA'!$F$4:$F$2000))
+SUMPRODUCT(('Diário 4º PA'!$E$4:$E$2000='Analítico Cx.'!$B140)*('Diário 4º PA'!$B$4:$B$2000&gt;=G$4)*('Diário 4º PA'!$B$4:$B$2000&lt;=EOMONTH(G$4,0))*('Diário 4º PA'!$F$4:$F$2000))</f>
        <v>0</v>
      </c>
      <c r="H140" s="129">
        <f>SUMPRODUCT(('Diário 1º PA'!$E$4:$E$2011='Analítico Cx.'!$B140)*('Diário 1º PA'!$B$4:$B$2011&gt;=H$4)*('Diário 1º PA'!$B$4:$B$2011&lt;=EOMONTH(H$4,0))*('Diário 1º PA'!$F$4:$F$2011))
+SUMPRODUCT(('Diário 2º PA'!$E$4:$E$1980='Analítico Cx.'!$B140)*('Diário 2º PA'!$B$4:$B$1980&gt;=H$4)*('Diário 2º PA'!$B$4:$B$1980&lt;=EOMONTH(H$4,0))*('Diário 2º PA'!$F$4:$F$1980))
+SUMPRODUCT(('Diário 3º PA'!$E$4:$E$2000='Analítico Cx.'!$B140)*('Diário 3º PA'!$B$4:$B$2000&gt;=H$4)*('Diário 3º PA'!$B$4:$B$2000&lt;=EOMONTH(H$4,0))*('Diário 3º PA'!$F$4:$F$2000))
+SUMPRODUCT(('Diário 4º PA'!$E$4:$E$2000='Analítico Cx.'!$B140)*('Diário 4º PA'!$B$4:$B$2000&gt;=H$4)*('Diário 4º PA'!$B$4:$B$2000&lt;=EOMONTH(H$4,0))*('Diário 4º PA'!$F$4:$F$2000))</f>
        <v>0</v>
      </c>
      <c r="I140" s="129">
        <f>SUMPRODUCT(('Diário 1º PA'!$E$4:$E$2011='Analítico Cx.'!$B140)*('Diário 1º PA'!$B$4:$B$2011&gt;=I$4)*('Diário 1º PA'!$B$4:$B$2011&lt;=EOMONTH(I$4,0))*('Diário 1º PA'!$F$4:$F$2011))
+SUMPRODUCT(('Diário 2º PA'!$E$4:$E$1980='Analítico Cx.'!$B140)*('Diário 2º PA'!$B$4:$B$1980&gt;=I$4)*('Diário 2º PA'!$B$4:$B$1980&lt;=EOMONTH(I$4,0))*('Diário 2º PA'!$F$4:$F$1980))
+SUMPRODUCT(('Diário 3º PA'!$E$4:$E$2000='Analítico Cx.'!$B140)*('Diário 3º PA'!$B$4:$B$2000&gt;=I$4)*('Diário 3º PA'!$B$4:$B$2000&lt;=EOMONTH(I$4,0))*('Diário 3º PA'!$F$4:$F$2000))
+SUMPRODUCT(('Diário 4º PA'!$E$4:$E$2000='Analítico Cx.'!$B140)*('Diário 4º PA'!$B$4:$B$2000&gt;=I$4)*('Diário 4º PA'!$B$4:$B$2000&lt;=EOMONTH(I$4,0))*('Diário 4º PA'!$F$4:$F$2000))</f>
        <v>0</v>
      </c>
      <c r="J140" s="129">
        <f>SUMPRODUCT(('Diário 1º PA'!$E$4:$E$2011='Analítico Cx.'!$B140)*('Diário 1º PA'!$B$4:$B$2011&gt;=J$4)*('Diário 1º PA'!$B$4:$B$2011&lt;=EOMONTH(J$4,0))*('Diário 1º PA'!$F$4:$F$2011))
+SUMPRODUCT(('Diário 2º PA'!$E$4:$E$1980='Analítico Cx.'!$B140)*('Diário 2º PA'!$B$4:$B$1980&gt;=J$4)*('Diário 2º PA'!$B$4:$B$1980&lt;=EOMONTH(J$4,0))*('Diário 2º PA'!$F$4:$F$1980))
+SUMPRODUCT(('Diário 3º PA'!$E$4:$E$2000='Analítico Cx.'!$B140)*('Diário 3º PA'!$B$4:$B$2000&gt;=J$4)*('Diário 3º PA'!$B$4:$B$2000&lt;=EOMONTH(J$4,0))*('Diário 3º PA'!$F$4:$F$2000))
+SUMPRODUCT(('Diário 4º PA'!$E$4:$E$2000='Analítico Cx.'!$B140)*('Diário 4º PA'!$B$4:$B$2000&gt;=J$4)*('Diário 4º PA'!$B$4:$B$2000&lt;=EOMONTH(J$4,0))*('Diário 4º PA'!$F$4:$F$2000))</f>
        <v>0</v>
      </c>
      <c r="K140" s="129">
        <f>SUMPRODUCT(('Diário 1º PA'!$E$4:$E$2011='Analítico Cx.'!$B140)*('Diário 1º PA'!$B$4:$B$2011&gt;=K$4)*('Diário 1º PA'!$B$4:$B$2011&lt;=EOMONTH(K$4,0))*('Diário 1º PA'!$F$4:$F$2011))
+SUMPRODUCT(('Diário 2º PA'!$E$4:$E$1980='Analítico Cx.'!$B140)*('Diário 2º PA'!$B$4:$B$1980&gt;=K$4)*('Diário 2º PA'!$B$4:$B$1980&lt;=EOMONTH(K$4,0))*('Diário 2º PA'!$F$4:$F$1980))
+SUMPRODUCT(('Diário 3º PA'!$E$4:$E$2000='Analítico Cx.'!$B140)*('Diário 3º PA'!$B$4:$B$2000&gt;=K$4)*('Diário 3º PA'!$B$4:$B$2000&lt;=EOMONTH(K$4,0))*('Diário 3º PA'!$F$4:$F$2000))
+SUMPRODUCT(('Diário 4º PA'!$E$4:$E$2000='Analítico Cx.'!$B140)*('Diário 4º PA'!$B$4:$B$2000&gt;=K$4)*('Diário 4º PA'!$B$4:$B$2000&lt;=EOMONTH(K$4,0))*('Diário 4º PA'!$F$4:$F$2000))</f>
        <v>0</v>
      </c>
      <c r="L140" s="129">
        <f>SUMPRODUCT(('Diário 1º PA'!$E$4:$E$2011='Analítico Cx.'!$B140)*('Diário 1º PA'!$B$4:$B$2011&gt;=L$4)*('Diário 1º PA'!$B$4:$B$2011&lt;=EOMONTH(L$4,0))*('Diário 1º PA'!$F$4:$F$2011))
+SUMPRODUCT(('Diário 2º PA'!$E$4:$E$1980='Analítico Cx.'!$B140)*('Diário 2º PA'!$B$4:$B$1980&gt;=L$4)*('Diário 2º PA'!$B$4:$B$1980&lt;=EOMONTH(L$4,0))*('Diário 2º PA'!$F$4:$F$1980))
+SUMPRODUCT(('Diário 3º PA'!$E$4:$E$2000='Analítico Cx.'!$B140)*('Diário 3º PA'!$B$4:$B$2000&gt;=L$4)*('Diário 3º PA'!$B$4:$B$2000&lt;=EOMONTH(L$4,0))*('Diário 3º PA'!$F$4:$F$2000))
+SUMPRODUCT(('Diário 4º PA'!$E$4:$E$2000='Analítico Cx.'!$B140)*('Diário 4º PA'!$B$4:$B$2000&gt;=L$4)*('Diário 4º PA'!$B$4:$B$2000&lt;=EOMONTH(L$4,0))*('Diário 4º PA'!$F$4:$F$2000))</f>
        <v>0</v>
      </c>
      <c r="M140" s="129">
        <f>SUMPRODUCT(('Diário 1º PA'!$E$4:$E$2011='Analítico Cx.'!$B140)*('Diário 1º PA'!$B$4:$B$2011&gt;=M$4)*('Diário 1º PA'!$B$4:$B$2011&lt;=EOMONTH(M$4,0))*('Diário 1º PA'!$F$4:$F$2011))
+SUMPRODUCT(('Diário 2º PA'!$E$4:$E$1980='Analítico Cx.'!$B140)*('Diário 2º PA'!$B$4:$B$1980&gt;=M$4)*('Diário 2º PA'!$B$4:$B$1980&lt;=EOMONTH(M$4,0))*('Diário 2º PA'!$F$4:$F$1980))
+SUMPRODUCT(('Diário 3º PA'!$E$4:$E$2000='Analítico Cx.'!$B140)*('Diário 3º PA'!$B$4:$B$2000&gt;=M$4)*('Diário 3º PA'!$B$4:$B$2000&lt;=EOMONTH(M$4,0))*('Diário 3º PA'!$F$4:$F$2000))
+SUMPRODUCT(('Diário 4º PA'!$E$4:$E$2000='Analítico Cx.'!$B140)*('Diário 4º PA'!$B$4:$B$2000&gt;=M$4)*('Diário 4º PA'!$B$4:$B$2000&lt;=EOMONTH(M$4,0))*('Diário 4º PA'!$F$4:$F$2000))</f>
        <v>0</v>
      </c>
      <c r="N140" s="129">
        <f>SUMPRODUCT(('Diário 1º PA'!$E$4:$E$2011='Analítico Cx.'!$B140)*('Diário 1º PA'!$B$4:$B$2011&gt;=N$4)*('Diário 1º PA'!$B$4:$B$2011&lt;=EOMONTH(N$4,0))*('Diário 1º PA'!$F$4:$F$2011))
+SUMPRODUCT(('Diário 2º PA'!$E$4:$E$1980='Analítico Cx.'!$B140)*('Diário 2º PA'!$B$4:$B$1980&gt;=N$4)*('Diário 2º PA'!$B$4:$B$1980&lt;=EOMONTH(N$4,0))*('Diário 2º PA'!$F$4:$F$1980))
+SUMPRODUCT(('Diário 3º PA'!$E$4:$E$2000='Analítico Cx.'!$B140)*('Diário 3º PA'!$B$4:$B$2000&gt;=N$4)*('Diário 3º PA'!$B$4:$B$2000&lt;=EOMONTH(N$4,0))*('Diário 3º PA'!$F$4:$F$2000))
+SUMPRODUCT(('Diário 4º PA'!$E$4:$E$2000='Analítico Cx.'!$B140)*('Diário 4º PA'!$B$4:$B$2000&gt;=N$4)*('Diário 4º PA'!$B$4:$B$2000&lt;=EOMONTH(N$4,0))*('Diário 4º PA'!$F$4:$F$2000))</f>
        <v>0</v>
      </c>
      <c r="O140" s="179">
        <f t="shared" si="22"/>
        <v>7420</v>
      </c>
      <c r="P140" s="180">
        <f t="shared" si="23"/>
        <v>7.4104837901884128E-4</v>
      </c>
      <c r="Q140" s="154"/>
      <c r="R140" s="154"/>
      <c r="S140" s="154"/>
      <c r="T140" s="154"/>
      <c r="U140" s="154"/>
      <c r="V140" s="154"/>
      <c r="W140" s="154"/>
      <c r="X140" s="154"/>
      <c r="Y140" s="154"/>
      <c r="Z140" s="154"/>
    </row>
    <row r="141" spans="1:26" ht="23.25" customHeight="1" x14ac:dyDescent="0.2">
      <c r="A141" s="199" t="s">
        <v>377</v>
      </c>
      <c r="B141" s="200" t="s">
        <v>378</v>
      </c>
      <c r="C141" s="129">
        <f>SUMPRODUCT(('Diário 1º PA'!$E$4:$E$2011='Analítico Cx.'!$B141)*('Diário 1º PA'!$B$4:$B$2011&gt;=C$4)*('Diário 1º PA'!$B$4:$B$2011&lt;=EOMONTH(C$4,0))*('Diário 1º PA'!$F$4:$F$2011))
+SUMPRODUCT(('Diário 2º PA'!$E$4:$E$1980='Analítico Cx.'!$B141)*('Diário 2º PA'!$B$4:$B$1980&gt;=C$4)*('Diário 2º PA'!$B$4:$B$1980&lt;=EOMONTH(C$4,0))*('Diário 2º PA'!$F$4:$F$1980))
+SUMPRODUCT(('Diário 3º PA'!$E$4:$E$2000='Analítico Cx.'!$B141)*('Diário 3º PA'!$B$4:$B$2000&gt;=C$4)*('Diário 3º PA'!$B$4:$B$2000&lt;=EOMONTH(C$4,0))*('Diário 3º PA'!$F$4:$F$2000))
+SUMPRODUCT(('Diário 4º PA'!$E$4:$E$2000='Analítico Cx.'!$B141)*('Diário 4º PA'!$B$4:$B$2000&gt;=C$4)*('Diário 4º PA'!$B$4:$B$2000&lt;=EOMONTH(C$4,0))*('Diário 4º PA'!$F$4:$F$2000))</f>
        <v>0</v>
      </c>
      <c r="D141" s="129">
        <f>SUMPRODUCT(('Diário 1º PA'!$E$4:$E$2011='Analítico Cx.'!$B141)*('Diário 1º PA'!$B$4:$B$2011&gt;=D$4)*('Diário 1º PA'!$B$4:$B$2011&lt;=EOMONTH(D$4,0))*('Diário 1º PA'!$F$4:$F$2011))
+SUMPRODUCT(('Diário 2º PA'!$E$4:$E$1980='Analítico Cx.'!$B141)*('Diário 2º PA'!$B$4:$B$1980&gt;=D$4)*('Diário 2º PA'!$B$4:$B$1980&lt;=EOMONTH(D$4,0))*('Diário 2º PA'!$F$4:$F$1980))
+SUMPRODUCT(('Diário 3º PA'!$E$4:$E$2000='Analítico Cx.'!$B141)*('Diário 3º PA'!$B$4:$B$2000&gt;=D$4)*('Diário 3º PA'!$B$4:$B$2000&lt;=EOMONTH(D$4,0))*('Diário 3º PA'!$F$4:$F$2000))
+SUMPRODUCT(('Diário 4º PA'!$E$4:$E$2000='Analítico Cx.'!$B141)*('Diário 4º PA'!$B$4:$B$2000&gt;=D$4)*('Diário 4º PA'!$B$4:$B$2000&lt;=EOMONTH(D$4,0))*('Diário 4º PA'!$F$4:$F$2000))</f>
        <v>20209</v>
      </c>
      <c r="E141" s="129">
        <f>SUMPRODUCT(('Diário 1º PA'!$E$4:$E$2011='Analítico Cx.'!$B141)*('Diário 1º PA'!$B$4:$B$2011&gt;=E$4)*('Diário 1º PA'!$B$4:$B$2011&lt;=EOMONTH(E$4,0))*('Diário 1º PA'!$F$4:$F$2011))
+SUMPRODUCT(('Diário 2º PA'!$E$4:$E$1980='Analítico Cx.'!$B141)*('Diário 2º PA'!$B$4:$B$1980&gt;=E$4)*('Diário 2º PA'!$B$4:$B$1980&lt;=EOMONTH(E$4,0))*('Diário 2º PA'!$F$4:$F$1980))
+SUMPRODUCT(('Diário 3º PA'!$E$4:$E$2000='Analítico Cx.'!$B141)*('Diário 3º PA'!$B$4:$B$2000&gt;=E$4)*('Diário 3º PA'!$B$4:$B$2000&lt;=EOMONTH(E$4,0))*('Diário 3º PA'!$F$4:$F$2000))
+SUMPRODUCT(('Diário 4º PA'!$E$4:$E$2000='Analítico Cx.'!$B141)*('Diário 4º PA'!$B$4:$B$2000&gt;=E$4)*('Diário 4º PA'!$B$4:$B$2000&lt;=EOMONTH(E$4,0))*('Diário 4º PA'!$F$4:$F$2000))</f>
        <v>778</v>
      </c>
      <c r="F141" s="129">
        <f>SUMPRODUCT(('Diário 1º PA'!$E$4:$E$2011='Analítico Cx.'!$B141)*('Diário 1º PA'!$B$4:$B$2011&gt;=F$4)*('Diário 1º PA'!$B$4:$B$2011&lt;=EOMONTH(F$4,0))*('Diário 1º PA'!$F$4:$F$2011))
+SUMPRODUCT(('Diário 2º PA'!$E$4:$E$1980='Analítico Cx.'!$B141)*('Diário 2º PA'!$B$4:$B$1980&gt;=F$4)*('Diário 2º PA'!$B$4:$B$1980&lt;=EOMONTH(F$4,0))*('Diário 2º PA'!$F$4:$F$1980))
+SUMPRODUCT(('Diário 3º PA'!$E$4:$E$2000='Analítico Cx.'!$B141)*('Diário 3º PA'!$B$4:$B$2000&gt;=F$4)*('Diário 3º PA'!$B$4:$B$2000&lt;=EOMONTH(F$4,0))*('Diário 3º PA'!$F$4:$F$2000))
+SUMPRODUCT(('Diário 4º PA'!$E$4:$E$2000='Analítico Cx.'!$B141)*('Diário 4º PA'!$B$4:$B$2000&gt;=F$4)*('Diário 4º PA'!$B$4:$B$2000&lt;=EOMONTH(F$4,0))*('Diário 4º PA'!$F$4:$F$2000))</f>
        <v>39197</v>
      </c>
      <c r="G141" s="129">
        <f>SUMPRODUCT(('Diário 1º PA'!$E$4:$E$2011='Analítico Cx.'!$B141)*('Diário 1º PA'!$B$4:$B$2011&gt;=G$4)*('Diário 1º PA'!$B$4:$B$2011&lt;=EOMONTH(G$4,0))*('Diário 1º PA'!$F$4:$F$2011))
+SUMPRODUCT(('Diário 2º PA'!$E$4:$E$1980='Analítico Cx.'!$B141)*('Diário 2º PA'!$B$4:$B$1980&gt;=G$4)*('Diário 2º PA'!$B$4:$B$1980&lt;=EOMONTH(G$4,0))*('Diário 2º PA'!$F$4:$F$1980))
+SUMPRODUCT(('Diário 3º PA'!$E$4:$E$2000='Analítico Cx.'!$B141)*('Diário 3º PA'!$B$4:$B$2000&gt;=G$4)*('Diário 3º PA'!$B$4:$B$2000&lt;=EOMONTH(G$4,0))*('Diário 3º PA'!$F$4:$F$2000))
+SUMPRODUCT(('Diário 4º PA'!$E$4:$E$2000='Analítico Cx.'!$B141)*('Diário 4º PA'!$B$4:$B$2000&gt;=G$4)*('Diário 4º PA'!$B$4:$B$2000&lt;=EOMONTH(G$4,0))*('Diário 4º PA'!$F$4:$F$2000))</f>
        <v>0</v>
      </c>
      <c r="H141" s="129">
        <f>SUMPRODUCT(('Diário 1º PA'!$E$4:$E$2011='Analítico Cx.'!$B141)*('Diário 1º PA'!$B$4:$B$2011&gt;=H$4)*('Diário 1º PA'!$B$4:$B$2011&lt;=EOMONTH(H$4,0))*('Diário 1º PA'!$F$4:$F$2011))
+SUMPRODUCT(('Diário 2º PA'!$E$4:$E$1980='Analítico Cx.'!$B141)*('Diário 2º PA'!$B$4:$B$1980&gt;=H$4)*('Diário 2º PA'!$B$4:$B$1980&lt;=EOMONTH(H$4,0))*('Diário 2º PA'!$F$4:$F$1980))
+SUMPRODUCT(('Diário 3º PA'!$E$4:$E$2000='Analítico Cx.'!$B141)*('Diário 3º PA'!$B$4:$B$2000&gt;=H$4)*('Diário 3º PA'!$B$4:$B$2000&lt;=EOMONTH(H$4,0))*('Diário 3º PA'!$F$4:$F$2000))
+SUMPRODUCT(('Diário 4º PA'!$E$4:$E$2000='Analítico Cx.'!$B141)*('Diário 4º PA'!$B$4:$B$2000&gt;=H$4)*('Diário 4º PA'!$B$4:$B$2000&lt;=EOMONTH(H$4,0))*('Diário 4º PA'!$F$4:$F$2000))</f>
        <v>0</v>
      </c>
      <c r="I141" s="129">
        <f>SUMPRODUCT(('Diário 1º PA'!$E$4:$E$2011='Analítico Cx.'!$B141)*('Diário 1º PA'!$B$4:$B$2011&gt;=I$4)*('Diário 1º PA'!$B$4:$B$2011&lt;=EOMONTH(I$4,0))*('Diário 1º PA'!$F$4:$F$2011))
+SUMPRODUCT(('Diário 2º PA'!$E$4:$E$1980='Analítico Cx.'!$B141)*('Diário 2º PA'!$B$4:$B$1980&gt;=I$4)*('Diário 2º PA'!$B$4:$B$1980&lt;=EOMONTH(I$4,0))*('Diário 2º PA'!$F$4:$F$1980))
+SUMPRODUCT(('Diário 3º PA'!$E$4:$E$2000='Analítico Cx.'!$B141)*('Diário 3º PA'!$B$4:$B$2000&gt;=I$4)*('Diário 3º PA'!$B$4:$B$2000&lt;=EOMONTH(I$4,0))*('Diário 3º PA'!$F$4:$F$2000))
+SUMPRODUCT(('Diário 4º PA'!$E$4:$E$2000='Analítico Cx.'!$B141)*('Diário 4º PA'!$B$4:$B$2000&gt;=I$4)*('Diário 4º PA'!$B$4:$B$2000&lt;=EOMONTH(I$4,0))*('Diário 4º PA'!$F$4:$F$2000))</f>
        <v>0</v>
      </c>
      <c r="J141" s="129">
        <f>SUMPRODUCT(('Diário 1º PA'!$E$4:$E$2011='Analítico Cx.'!$B141)*('Diário 1º PA'!$B$4:$B$2011&gt;=J$4)*('Diário 1º PA'!$B$4:$B$2011&lt;=EOMONTH(J$4,0))*('Diário 1º PA'!$F$4:$F$2011))
+SUMPRODUCT(('Diário 2º PA'!$E$4:$E$1980='Analítico Cx.'!$B141)*('Diário 2º PA'!$B$4:$B$1980&gt;=J$4)*('Diário 2º PA'!$B$4:$B$1980&lt;=EOMONTH(J$4,0))*('Diário 2º PA'!$F$4:$F$1980))
+SUMPRODUCT(('Diário 3º PA'!$E$4:$E$2000='Analítico Cx.'!$B141)*('Diário 3º PA'!$B$4:$B$2000&gt;=J$4)*('Diário 3º PA'!$B$4:$B$2000&lt;=EOMONTH(J$4,0))*('Diário 3º PA'!$F$4:$F$2000))
+SUMPRODUCT(('Diário 4º PA'!$E$4:$E$2000='Analítico Cx.'!$B141)*('Diário 4º PA'!$B$4:$B$2000&gt;=J$4)*('Diário 4º PA'!$B$4:$B$2000&lt;=EOMONTH(J$4,0))*('Diário 4º PA'!$F$4:$F$2000))</f>
        <v>0</v>
      </c>
      <c r="K141" s="129">
        <f>SUMPRODUCT(('Diário 1º PA'!$E$4:$E$2011='Analítico Cx.'!$B141)*('Diário 1º PA'!$B$4:$B$2011&gt;=K$4)*('Diário 1º PA'!$B$4:$B$2011&lt;=EOMONTH(K$4,0))*('Diário 1º PA'!$F$4:$F$2011))
+SUMPRODUCT(('Diário 2º PA'!$E$4:$E$1980='Analítico Cx.'!$B141)*('Diário 2º PA'!$B$4:$B$1980&gt;=K$4)*('Diário 2º PA'!$B$4:$B$1980&lt;=EOMONTH(K$4,0))*('Diário 2º PA'!$F$4:$F$1980))
+SUMPRODUCT(('Diário 3º PA'!$E$4:$E$2000='Analítico Cx.'!$B141)*('Diário 3º PA'!$B$4:$B$2000&gt;=K$4)*('Diário 3º PA'!$B$4:$B$2000&lt;=EOMONTH(K$4,0))*('Diário 3º PA'!$F$4:$F$2000))
+SUMPRODUCT(('Diário 4º PA'!$E$4:$E$2000='Analítico Cx.'!$B141)*('Diário 4º PA'!$B$4:$B$2000&gt;=K$4)*('Diário 4º PA'!$B$4:$B$2000&lt;=EOMONTH(K$4,0))*('Diário 4º PA'!$F$4:$F$2000))</f>
        <v>0</v>
      </c>
      <c r="L141" s="129">
        <f>SUMPRODUCT(('Diário 1º PA'!$E$4:$E$2011='Analítico Cx.'!$B141)*('Diário 1º PA'!$B$4:$B$2011&gt;=L$4)*('Diário 1º PA'!$B$4:$B$2011&lt;=EOMONTH(L$4,0))*('Diário 1º PA'!$F$4:$F$2011))
+SUMPRODUCT(('Diário 2º PA'!$E$4:$E$1980='Analítico Cx.'!$B141)*('Diário 2º PA'!$B$4:$B$1980&gt;=L$4)*('Diário 2º PA'!$B$4:$B$1980&lt;=EOMONTH(L$4,0))*('Diário 2º PA'!$F$4:$F$1980))
+SUMPRODUCT(('Diário 3º PA'!$E$4:$E$2000='Analítico Cx.'!$B141)*('Diário 3º PA'!$B$4:$B$2000&gt;=L$4)*('Diário 3º PA'!$B$4:$B$2000&lt;=EOMONTH(L$4,0))*('Diário 3º PA'!$F$4:$F$2000))
+SUMPRODUCT(('Diário 4º PA'!$E$4:$E$2000='Analítico Cx.'!$B141)*('Diário 4º PA'!$B$4:$B$2000&gt;=L$4)*('Diário 4º PA'!$B$4:$B$2000&lt;=EOMONTH(L$4,0))*('Diário 4º PA'!$F$4:$F$2000))</f>
        <v>0</v>
      </c>
      <c r="M141" s="129">
        <f>SUMPRODUCT(('Diário 1º PA'!$E$4:$E$2011='Analítico Cx.'!$B141)*('Diário 1º PA'!$B$4:$B$2011&gt;=M$4)*('Diário 1º PA'!$B$4:$B$2011&lt;=EOMONTH(M$4,0))*('Diário 1º PA'!$F$4:$F$2011))
+SUMPRODUCT(('Diário 2º PA'!$E$4:$E$1980='Analítico Cx.'!$B141)*('Diário 2º PA'!$B$4:$B$1980&gt;=M$4)*('Diário 2º PA'!$B$4:$B$1980&lt;=EOMONTH(M$4,0))*('Diário 2º PA'!$F$4:$F$1980))
+SUMPRODUCT(('Diário 3º PA'!$E$4:$E$2000='Analítico Cx.'!$B141)*('Diário 3º PA'!$B$4:$B$2000&gt;=M$4)*('Diário 3º PA'!$B$4:$B$2000&lt;=EOMONTH(M$4,0))*('Diário 3º PA'!$F$4:$F$2000))
+SUMPRODUCT(('Diário 4º PA'!$E$4:$E$2000='Analítico Cx.'!$B141)*('Diário 4º PA'!$B$4:$B$2000&gt;=M$4)*('Diário 4º PA'!$B$4:$B$2000&lt;=EOMONTH(M$4,0))*('Diário 4º PA'!$F$4:$F$2000))</f>
        <v>0</v>
      </c>
      <c r="N141" s="129">
        <f>SUMPRODUCT(('Diário 1º PA'!$E$4:$E$2011='Analítico Cx.'!$B141)*('Diário 1º PA'!$B$4:$B$2011&gt;=N$4)*('Diário 1º PA'!$B$4:$B$2011&lt;=EOMONTH(N$4,0))*('Diário 1º PA'!$F$4:$F$2011))
+SUMPRODUCT(('Diário 2º PA'!$E$4:$E$1980='Analítico Cx.'!$B141)*('Diário 2º PA'!$B$4:$B$1980&gt;=N$4)*('Diário 2º PA'!$B$4:$B$1980&lt;=EOMONTH(N$4,0))*('Diário 2º PA'!$F$4:$F$1980))
+SUMPRODUCT(('Diário 3º PA'!$E$4:$E$2000='Analítico Cx.'!$B141)*('Diário 3º PA'!$B$4:$B$2000&gt;=N$4)*('Diário 3º PA'!$B$4:$B$2000&lt;=EOMONTH(N$4,0))*('Diário 3º PA'!$F$4:$F$2000))
+SUMPRODUCT(('Diário 4º PA'!$E$4:$E$2000='Analítico Cx.'!$B141)*('Diário 4º PA'!$B$4:$B$2000&gt;=N$4)*('Diário 4º PA'!$B$4:$B$2000&lt;=EOMONTH(N$4,0))*('Diário 4º PA'!$F$4:$F$2000))</f>
        <v>0</v>
      </c>
      <c r="O141" s="179">
        <f t="shared" si="22"/>
        <v>60184</v>
      </c>
      <c r="P141" s="180">
        <f t="shared" si="23"/>
        <v>6.0106813534865156E-3</v>
      </c>
      <c r="Q141" s="154"/>
      <c r="R141" s="154"/>
      <c r="S141" s="154"/>
      <c r="T141" s="154"/>
      <c r="U141" s="154"/>
      <c r="V141" s="154"/>
      <c r="W141" s="154"/>
      <c r="X141" s="154"/>
      <c r="Y141" s="154"/>
      <c r="Z141" s="154"/>
    </row>
    <row r="142" spans="1:26" ht="23.25" customHeight="1" x14ac:dyDescent="0.2">
      <c r="A142" s="199" t="s">
        <v>379</v>
      </c>
      <c r="B142" s="200" t="s">
        <v>380</v>
      </c>
      <c r="C142" s="129">
        <f>SUMPRODUCT(('Diário 1º PA'!$E$4:$E$2011='Analítico Cx.'!$B142)*('Diário 1º PA'!$B$4:$B$2011&gt;=C$4)*('Diário 1º PA'!$B$4:$B$2011&lt;=EOMONTH(C$4,0))*('Diário 1º PA'!$F$4:$F$2011))
+SUMPRODUCT(('Diário 2º PA'!$E$4:$E$1980='Analítico Cx.'!$B142)*('Diário 2º PA'!$B$4:$B$1980&gt;=C$4)*('Diário 2º PA'!$B$4:$B$1980&lt;=EOMONTH(C$4,0))*('Diário 2º PA'!$F$4:$F$1980))
+SUMPRODUCT(('Diário 3º PA'!$E$4:$E$2000='Analítico Cx.'!$B142)*('Diário 3º PA'!$B$4:$B$2000&gt;=C$4)*('Diário 3º PA'!$B$4:$B$2000&lt;=EOMONTH(C$4,0))*('Diário 3º PA'!$F$4:$F$2000))
+SUMPRODUCT(('Diário 4º PA'!$E$4:$E$2000='Analítico Cx.'!$B142)*('Diário 4º PA'!$B$4:$B$2000&gt;=C$4)*('Diário 4º PA'!$B$4:$B$2000&lt;=EOMONTH(C$4,0))*('Diário 4º PA'!$F$4:$F$2000))</f>
        <v>0</v>
      </c>
      <c r="D142" s="129">
        <f>SUMPRODUCT(('Diário 1º PA'!$E$4:$E$2011='Analítico Cx.'!$B142)*('Diário 1º PA'!$B$4:$B$2011&gt;=D$4)*('Diário 1º PA'!$B$4:$B$2011&lt;=EOMONTH(D$4,0))*('Diário 1º PA'!$F$4:$F$2011))
+SUMPRODUCT(('Diário 2º PA'!$E$4:$E$1980='Analítico Cx.'!$B142)*('Diário 2º PA'!$B$4:$B$1980&gt;=D$4)*('Diário 2º PA'!$B$4:$B$1980&lt;=EOMONTH(D$4,0))*('Diário 2º PA'!$F$4:$F$1980))
+SUMPRODUCT(('Diário 3º PA'!$E$4:$E$2000='Analítico Cx.'!$B142)*('Diário 3º PA'!$B$4:$B$2000&gt;=D$4)*('Diário 3º PA'!$B$4:$B$2000&lt;=EOMONTH(D$4,0))*('Diário 3º PA'!$F$4:$F$2000))
+SUMPRODUCT(('Diário 4º PA'!$E$4:$E$2000='Analítico Cx.'!$B142)*('Diário 4º PA'!$B$4:$B$2000&gt;=D$4)*('Diário 4º PA'!$B$4:$B$2000&lt;=EOMONTH(D$4,0))*('Diário 4º PA'!$F$4:$F$2000))</f>
        <v>0</v>
      </c>
      <c r="E142" s="129">
        <f>SUMPRODUCT(('Diário 1º PA'!$E$4:$E$2011='Analítico Cx.'!$B142)*('Diário 1º PA'!$B$4:$B$2011&gt;=E$4)*('Diário 1º PA'!$B$4:$B$2011&lt;=EOMONTH(E$4,0))*('Diário 1º PA'!$F$4:$F$2011))
+SUMPRODUCT(('Diário 2º PA'!$E$4:$E$1980='Analítico Cx.'!$B142)*('Diário 2º PA'!$B$4:$B$1980&gt;=E$4)*('Diário 2º PA'!$B$4:$B$1980&lt;=EOMONTH(E$4,0))*('Diário 2º PA'!$F$4:$F$1980))
+SUMPRODUCT(('Diário 3º PA'!$E$4:$E$2000='Analítico Cx.'!$B142)*('Diário 3º PA'!$B$4:$B$2000&gt;=E$4)*('Diário 3º PA'!$B$4:$B$2000&lt;=EOMONTH(E$4,0))*('Diário 3º PA'!$F$4:$F$2000))
+SUMPRODUCT(('Diário 4º PA'!$E$4:$E$2000='Analítico Cx.'!$B142)*('Diário 4º PA'!$B$4:$B$2000&gt;=E$4)*('Diário 4º PA'!$B$4:$B$2000&lt;=EOMONTH(E$4,0))*('Diário 4º PA'!$F$4:$F$2000))</f>
        <v>0</v>
      </c>
      <c r="F142" s="129">
        <f>SUMPRODUCT(('Diário 1º PA'!$E$4:$E$2011='Analítico Cx.'!$B142)*('Diário 1º PA'!$B$4:$B$2011&gt;=F$4)*('Diário 1º PA'!$B$4:$B$2011&lt;=EOMONTH(F$4,0))*('Diário 1º PA'!$F$4:$F$2011))
+SUMPRODUCT(('Diário 2º PA'!$E$4:$E$1980='Analítico Cx.'!$B142)*('Diário 2º PA'!$B$4:$B$1980&gt;=F$4)*('Diário 2º PA'!$B$4:$B$1980&lt;=EOMONTH(F$4,0))*('Diário 2º PA'!$F$4:$F$1980))
+SUMPRODUCT(('Diário 3º PA'!$E$4:$E$2000='Analítico Cx.'!$B142)*('Diário 3º PA'!$B$4:$B$2000&gt;=F$4)*('Diário 3º PA'!$B$4:$B$2000&lt;=EOMONTH(F$4,0))*('Diário 3º PA'!$F$4:$F$2000))
+SUMPRODUCT(('Diário 4º PA'!$E$4:$E$2000='Analítico Cx.'!$B142)*('Diário 4º PA'!$B$4:$B$2000&gt;=F$4)*('Diário 4º PA'!$B$4:$B$2000&lt;=EOMONTH(F$4,0))*('Diário 4º PA'!$F$4:$F$2000))</f>
        <v>0</v>
      </c>
      <c r="G142" s="129">
        <f>SUMPRODUCT(('Diário 1º PA'!$E$4:$E$2011='Analítico Cx.'!$B142)*('Diário 1º PA'!$B$4:$B$2011&gt;=G$4)*('Diário 1º PA'!$B$4:$B$2011&lt;=EOMONTH(G$4,0))*('Diário 1º PA'!$F$4:$F$2011))
+SUMPRODUCT(('Diário 2º PA'!$E$4:$E$1980='Analítico Cx.'!$B142)*('Diário 2º PA'!$B$4:$B$1980&gt;=G$4)*('Diário 2º PA'!$B$4:$B$1980&lt;=EOMONTH(G$4,0))*('Diário 2º PA'!$F$4:$F$1980))
+SUMPRODUCT(('Diário 3º PA'!$E$4:$E$2000='Analítico Cx.'!$B142)*('Diário 3º PA'!$B$4:$B$2000&gt;=G$4)*('Diário 3º PA'!$B$4:$B$2000&lt;=EOMONTH(G$4,0))*('Diário 3º PA'!$F$4:$F$2000))
+SUMPRODUCT(('Diário 4º PA'!$E$4:$E$2000='Analítico Cx.'!$B142)*('Diário 4º PA'!$B$4:$B$2000&gt;=G$4)*('Diário 4º PA'!$B$4:$B$2000&lt;=EOMONTH(G$4,0))*('Diário 4º PA'!$F$4:$F$2000))</f>
        <v>0</v>
      </c>
      <c r="H142" s="129">
        <f>SUMPRODUCT(('Diário 1º PA'!$E$4:$E$2011='Analítico Cx.'!$B142)*('Diário 1º PA'!$B$4:$B$2011&gt;=H$4)*('Diário 1º PA'!$B$4:$B$2011&lt;=EOMONTH(H$4,0))*('Diário 1º PA'!$F$4:$F$2011))
+SUMPRODUCT(('Diário 2º PA'!$E$4:$E$1980='Analítico Cx.'!$B142)*('Diário 2º PA'!$B$4:$B$1980&gt;=H$4)*('Diário 2º PA'!$B$4:$B$1980&lt;=EOMONTH(H$4,0))*('Diário 2º PA'!$F$4:$F$1980))
+SUMPRODUCT(('Diário 3º PA'!$E$4:$E$2000='Analítico Cx.'!$B142)*('Diário 3º PA'!$B$4:$B$2000&gt;=H$4)*('Diário 3º PA'!$B$4:$B$2000&lt;=EOMONTH(H$4,0))*('Diário 3º PA'!$F$4:$F$2000))
+SUMPRODUCT(('Diário 4º PA'!$E$4:$E$2000='Analítico Cx.'!$B142)*('Diário 4º PA'!$B$4:$B$2000&gt;=H$4)*('Diário 4º PA'!$B$4:$B$2000&lt;=EOMONTH(H$4,0))*('Diário 4º PA'!$F$4:$F$2000))</f>
        <v>0</v>
      </c>
      <c r="I142" s="129">
        <f>SUMPRODUCT(('Diário 1º PA'!$E$4:$E$2011='Analítico Cx.'!$B142)*('Diário 1º PA'!$B$4:$B$2011&gt;=I$4)*('Diário 1º PA'!$B$4:$B$2011&lt;=EOMONTH(I$4,0))*('Diário 1º PA'!$F$4:$F$2011))
+SUMPRODUCT(('Diário 2º PA'!$E$4:$E$1980='Analítico Cx.'!$B142)*('Diário 2º PA'!$B$4:$B$1980&gt;=I$4)*('Diário 2º PA'!$B$4:$B$1980&lt;=EOMONTH(I$4,0))*('Diário 2º PA'!$F$4:$F$1980))
+SUMPRODUCT(('Diário 3º PA'!$E$4:$E$2000='Analítico Cx.'!$B142)*('Diário 3º PA'!$B$4:$B$2000&gt;=I$4)*('Diário 3º PA'!$B$4:$B$2000&lt;=EOMONTH(I$4,0))*('Diário 3º PA'!$F$4:$F$2000))
+SUMPRODUCT(('Diário 4º PA'!$E$4:$E$2000='Analítico Cx.'!$B142)*('Diário 4º PA'!$B$4:$B$2000&gt;=I$4)*('Diário 4º PA'!$B$4:$B$2000&lt;=EOMONTH(I$4,0))*('Diário 4º PA'!$F$4:$F$2000))</f>
        <v>0</v>
      </c>
      <c r="J142" s="129">
        <f>SUMPRODUCT(('Diário 1º PA'!$E$4:$E$2011='Analítico Cx.'!$B142)*('Diário 1º PA'!$B$4:$B$2011&gt;=J$4)*('Diário 1º PA'!$B$4:$B$2011&lt;=EOMONTH(J$4,0))*('Diário 1º PA'!$F$4:$F$2011))
+SUMPRODUCT(('Diário 2º PA'!$E$4:$E$1980='Analítico Cx.'!$B142)*('Diário 2º PA'!$B$4:$B$1980&gt;=J$4)*('Diário 2º PA'!$B$4:$B$1980&lt;=EOMONTH(J$4,0))*('Diário 2º PA'!$F$4:$F$1980))
+SUMPRODUCT(('Diário 3º PA'!$E$4:$E$2000='Analítico Cx.'!$B142)*('Diário 3º PA'!$B$4:$B$2000&gt;=J$4)*('Diário 3º PA'!$B$4:$B$2000&lt;=EOMONTH(J$4,0))*('Diário 3º PA'!$F$4:$F$2000))
+SUMPRODUCT(('Diário 4º PA'!$E$4:$E$2000='Analítico Cx.'!$B142)*('Diário 4º PA'!$B$4:$B$2000&gt;=J$4)*('Diário 4º PA'!$B$4:$B$2000&lt;=EOMONTH(J$4,0))*('Diário 4º PA'!$F$4:$F$2000))</f>
        <v>0</v>
      </c>
      <c r="K142" s="129">
        <f>SUMPRODUCT(('Diário 1º PA'!$E$4:$E$2011='Analítico Cx.'!$B142)*('Diário 1º PA'!$B$4:$B$2011&gt;=K$4)*('Diário 1º PA'!$B$4:$B$2011&lt;=EOMONTH(K$4,0))*('Diário 1º PA'!$F$4:$F$2011))
+SUMPRODUCT(('Diário 2º PA'!$E$4:$E$1980='Analítico Cx.'!$B142)*('Diário 2º PA'!$B$4:$B$1980&gt;=K$4)*('Diário 2º PA'!$B$4:$B$1980&lt;=EOMONTH(K$4,0))*('Diário 2º PA'!$F$4:$F$1980))
+SUMPRODUCT(('Diário 3º PA'!$E$4:$E$2000='Analítico Cx.'!$B142)*('Diário 3º PA'!$B$4:$B$2000&gt;=K$4)*('Diário 3º PA'!$B$4:$B$2000&lt;=EOMONTH(K$4,0))*('Diário 3º PA'!$F$4:$F$2000))
+SUMPRODUCT(('Diário 4º PA'!$E$4:$E$2000='Analítico Cx.'!$B142)*('Diário 4º PA'!$B$4:$B$2000&gt;=K$4)*('Diário 4º PA'!$B$4:$B$2000&lt;=EOMONTH(K$4,0))*('Diário 4º PA'!$F$4:$F$2000))</f>
        <v>0</v>
      </c>
      <c r="L142" s="129">
        <f>SUMPRODUCT(('Diário 1º PA'!$E$4:$E$2011='Analítico Cx.'!$B142)*('Diário 1º PA'!$B$4:$B$2011&gt;=L$4)*('Diário 1º PA'!$B$4:$B$2011&lt;=EOMONTH(L$4,0))*('Diário 1º PA'!$F$4:$F$2011))
+SUMPRODUCT(('Diário 2º PA'!$E$4:$E$1980='Analítico Cx.'!$B142)*('Diário 2º PA'!$B$4:$B$1980&gt;=L$4)*('Diário 2º PA'!$B$4:$B$1980&lt;=EOMONTH(L$4,0))*('Diário 2º PA'!$F$4:$F$1980))
+SUMPRODUCT(('Diário 3º PA'!$E$4:$E$2000='Analítico Cx.'!$B142)*('Diário 3º PA'!$B$4:$B$2000&gt;=L$4)*('Diário 3º PA'!$B$4:$B$2000&lt;=EOMONTH(L$4,0))*('Diário 3º PA'!$F$4:$F$2000))
+SUMPRODUCT(('Diário 4º PA'!$E$4:$E$2000='Analítico Cx.'!$B142)*('Diário 4º PA'!$B$4:$B$2000&gt;=L$4)*('Diário 4º PA'!$B$4:$B$2000&lt;=EOMONTH(L$4,0))*('Diário 4º PA'!$F$4:$F$2000))</f>
        <v>0</v>
      </c>
      <c r="M142" s="129">
        <f>SUMPRODUCT(('Diário 1º PA'!$E$4:$E$2011='Analítico Cx.'!$B142)*('Diário 1º PA'!$B$4:$B$2011&gt;=M$4)*('Diário 1º PA'!$B$4:$B$2011&lt;=EOMONTH(M$4,0))*('Diário 1º PA'!$F$4:$F$2011))
+SUMPRODUCT(('Diário 2º PA'!$E$4:$E$1980='Analítico Cx.'!$B142)*('Diário 2º PA'!$B$4:$B$1980&gt;=M$4)*('Diário 2º PA'!$B$4:$B$1980&lt;=EOMONTH(M$4,0))*('Diário 2º PA'!$F$4:$F$1980))
+SUMPRODUCT(('Diário 3º PA'!$E$4:$E$2000='Analítico Cx.'!$B142)*('Diário 3º PA'!$B$4:$B$2000&gt;=M$4)*('Diário 3º PA'!$B$4:$B$2000&lt;=EOMONTH(M$4,0))*('Diário 3º PA'!$F$4:$F$2000))
+SUMPRODUCT(('Diário 4º PA'!$E$4:$E$2000='Analítico Cx.'!$B142)*('Diário 4º PA'!$B$4:$B$2000&gt;=M$4)*('Diário 4º PA'!$B$4:$B$2000&lt;=EOMONTH(M$4,0))*('Diário 4º PA'!$F$4:$F$2000))</f>
        <v>0</v>
      </c>
      <c r="N142" s="129">
        <f>SUMPRODUCT(('Diário 1º PA'!$E$4:$E$2011='Analítico Cx.'!$B142)*('Diário 1º PA'!$B$4:$B$2011&gt;=N$4)*('Diário 1º PA'!$B$4:$B$2011&lt;=EOMONTH(N$4,0))*('Diário 1º PA'!$F$4:$F$2011))
+SUMPRODUCT(('Diário 2º PA'!$E$4:$E$1980='Analítico Cx.'!$B142)*('Diário 2º PA'!$B$4:$B$1980&gt;=N$4)*('Diário 2º PA'!$B$4:$B$1980&lt;=EOMONTH(N$4,0))*('Diário 2º PA'!$F$4:$F$1980))
+SUMPRODUCT(('Diário 3º PA'!$E$4:$E$2000='Analítico Cx.'!$B142)*('Diário 3º PA'!$B$4:$B$2000&gt;=N$4)*('Diário 3º PA'!$B$4:$B$2000&lt;=EOMONTH(N$4,0))*('Diário 3º PA'!$F$4:$F$2000))
+SUMPRODUCT(('Diário 4º PA'!$E$4:$E$2000='Analítico Cx.'!$B142)*('Diário 4º PA'!$B$4:$B$2000&gt;=N$4)*('Diário 4º PA'!$B$4:$B$2000&lt;=EOMONTH(N$4,0))*('Diário 4º PA'!$F$4:$F$2000))</f>
        <v>0</v>
      </c>
      <c r="O142" s="179">
        <f t="shared" si="22"/>
        <v>0</v>
      </c>
      <c r="P142" s="180">
        <f t="shared" si="23"/>
        <v>0</v>
      </c>
      <c r="Q142" s="154"/>
      <c r="R142" s="154"/>
      <c r="S142" s="154"/>
      <c r="T142" s="154"/>
      <c r="U142" s="154"/>
      <c r="V142" s="154"/>
      <c r="W142" s="154"/>
      <c r="X142" s="154"/>
      <c r="Y142" s="154"/>
      <c r="Z142" s="154"/>
    </row>
    <row r="143" spans="1:26" ht="23.25" customHeight="1" x14ac:dyDescent="0.2">
      <c r="A143" s="199" t="s">
        <v>381</v>
      </c>
      <c r="B143" s="200" t="s">
        <v>382</v>
      </c>
      <c r="C143" s="129">
        <f>SUMPRODUCT(('Diário 1º PA'!$E$4:$E$2011='Analítico Cx.'!$B143)*('Diário 1º PA'!$B$4:$B$2011&gt;=C$4)*('Diário 1º PA'!$B$4:$B$2011&lt;=EOMONTH(C$4,0))*('Diário 1º PA'!$F$4:$F$2011))
+SUMPRODUCT(('Diário 2º PA'!$E$4:$E$1980='Analítico Cx.'!$B143)*('Diário 2º PA'!$B$4:$B$1980&gt;=C$4)*('Diário 2º PA'!$B$4:$B$1980&lt;=EOMONTH(C$4,0))*('Diário 2º PA'!$F$4:$F$1980))
+SUMPRODUCT(('Diário 3º PA'!$E$4:$E$2000='Analítico Cx.'!$B143)*('Diário 3º PA'!$B$4:$B$2000&gt;=C$4)*('Diário 3º PA'!$B$4:$B$2000&lt;=EOMONTH(C$4,0))*('Diário 3º PA'!$F$4:$F$2000))
+SUMPRODUCT(('Diário 4º PA'!$E$4:$E$2000='Analítico Cx.'!$B143)*('Diário 4º PA'!$B$4:$B$2000&gt;=C$4)*('Diário 4º PA'!$B$4:$B$2000&lt;=EOMONTH(C$4,0))*('Diário 4º PA'!$F$4:$F$2000))</f>
        <v>0</v>
      </c>
      <c r="D143" s="129">
        <f>SUMPRODUCT(('Diário 1º PA'!$E$4:$E$2011='Analítico Cx.'!$B143)*('Diário 1º PA'!$B$4:$B$2011&gt;=D$4)*('Diário 1º PA'!$B$4:$B$2011&lt;=EOMONTH(D$4,0))*('Diário 1º PA'!$F$4:$F$2011))
+SUMPRODUCT(('Diário 2º PA'!$E$4:$E$1980='Analítico Cx.'!$B143)*('Diário 2º PA'!$B$4:$B$1980&gt;=D$4)*('Diário 2º PA'!$B$4:$B$1980&lt;=EOMONTH(D$4,0))*('Diário 2º PA'!$F$4:$F$1980))
+SUMPRODUCT(('Diário 3º PA'!$E$4:$E$2000='Analítico Cx.'!$B143)*('Diário 3º PA'!$B$4:$B$2000&gt;=D$4)*('Diário 3º PA'!$B$4:$B$2000&lt;=EOMONTH(D$4,0))*('Diário 3º PA'!$F$4:$F$2000))
+SUMPRODUCT(('Diário 4º PA'!$E$4:$E$2000='Analítico Cx.'!$B143)*('Diário 4º PA'!$B$4:$B$2000&gt;=D$4)*('Diário 4º PA'!$B$4:$B$2000&lt;=EOMONTH(D$4,0))*('Diário 4º PA'!$F$4:$F$2000))</f>
        <v>0</v>
      </c>
      <c r="E143" s="129">
        <f>SUMPRODUCT(('Diário 1º PA'!$E$4:$E$2011='Analítico Cx.'!$B143)*('Diário 1º PA'!$B$4:$B$2011&gt;=E$4)*('Diário 1º PA'!$B$4:$B$2011&lt;=EOMONTH(E$4,0))*('Diário 1º PA'!$F$4:$F$2011))
+SUMPRODUCT(('Diário 2º PA'!$E$4:$E$1980='Analítico Cx.'!$B143)*('Diário 2º PA'!$B$4:$B$1980&gt;=E$4)*('Diário 2º PA'!$B$4:$B$1980&lt;=EOMONTH(E$4,0))*('Diário 2º PA'!$F$4:$F$1980))
+SUMPRODUCT(('Diário 3º PA'!$E$4:$E$2000='Analítico Cx.'!$B143)*('Diário 3º PA'!$B$4:$B$2000&gt;=E$4)*('Diário 3º PA'!$B$4:$B$2000&lt;=EOMONTH(E$4,0))*('Diário 3º PA'!$F$4:$F$2000))
+SUMPRODUCT(('Diário 4º PA'!$E$4:$E$2000='Analítico Cx.'!$B143)*('Diário 4º PA'!$B$4:$B$2000&gt;=E$4)*('Diário 4º PA'!$B$4:$B$2000&lt;=EOMONTH(E$4,0))*('Diário 4º PA'!$F$4:$F$2000))</f>
        <v>0</v>
      </c>
      <c r="F143" s="129">
        <f>SUMPRODUCT(('Diário 1º PA'!$E$4:$E$2011='Analítico Cx.'!$B143)*('Diário 1º PA'!$B$4:$B$2011&gt;=F$4)*('Diário 1º PA'!$B$4:$B$2011&lt;=EOMONTH(F$4,0))*('Diário 1º PA'!$F$4:$F$2011))
+SUMPRODUCT(('Diário 2º PA'!$E$4:$E$1980='Analítico Cx.'!$B143)*('Diário 2º PA'!$B$4:$B$1980&gt;=F$4)*('Diário 2º PA'!$B$4:$B$1980&lt;=EOMONTH(F$4,0))*('Diário 2º PA'!$F$4:$F$1980))
+SUMPRODUCT(('Diário 3º PA'!$E$4:$E$2000='Analítico Cx.'!$B143)*('Diário 3º PA'!$B$4:$B$2000&gt;=F$4)*('Diário 3º PA'!$B$4:$B$2000&lt;=EOMONTH(F$4,0))*('Diário 3º PA'!$F$4:$F$2000))
+SUMPRODUCT(('Diário 4º PA'!$E$4:$E$2000='Analítico Cx.'!$B143)*('Diário 4º PA'!$B$4:$B$2000&gt;=F$4)*('Diário 4º PA'!$B$4:$B$2000&lt;=EOMONTH(F$4,0))*('Diário 4º PA'!$F$4:$F$2000))</f>
        <v>0</v>
      </c>
      <c r="G143" s="129">
        <f>SUMPRODUCT(('Diário 1º PA'!$E$4:$E$2011='Analítico Cx.'!$B143)*('Diário 1º PA'!$B$4:$B$2011&gt;=G$4)*('Diário 1º PA'!$B$4:$B$2011&lt;=EOMONTH(G$4,0))*('Diário 1º PA'!$F$4:$F$2011))
+SUMPRODUCT(('Diário 2º PA'!$E$4:$E$1980='Analítico Cx.'!$B143)*('Diário 2º PA'!$B$4:$B$1980&gt;=G$4)*('Diário 2º PA'!$B$4:$B$1980&lt;=EOMONTH(G$4,0))*('Diário 2º PA'!$F$4:$F$1980))
+SUMPRODUCT(('Diário 3º PA'!$E$4:$E$2000='Analítico Cx.'!$B143)*('Diário 3º PA'!$B$4:$B$2000&gt;=G$4)*('Diário 3º PA'!$B$4:$B$2000&lt;=EOMONTH(G$4,0))*('Diário 3º PA'!$F$4:$F$2000))
+SUMPRODUCT(('Diário 4º PA'!$E$4:$E$2000='Analítico Cx.'!$B143)*('Diário 4º PA'!$B$4:$B$2000&gt;=G$4)*('Diário 4º PA'!$B$4:$B$2000&lt;=EOMONTH(G$4,0))*('Diário 4º PA'!$F$4:$F$2000))</f>
        <v>0</v>
      </c>
      <c r="H143" s="129">
        <f>SUMPRODUCT(('Diário 1º PA'!$E$4:$E$2011='Analítico Cx.'!$B143)*('Diário 1º PA'!$B$4:$B$2011&gt;=H$4)*('Diário 1º PA'!$B$4:$B$2011&lt;=EOMONTH(H$4,0))*('Diário 1º PA'!$F$4:$F$2011))
+SUMPRODUCT(('Diário 2º PA'!$E$4:$E$1980='Analítico Cx.'!$B143)*('Diário 2º PA'!$B$4:$B$1980&gt;=H$4)*('Diário 2º PA'!$B$4:$B$1980&lt;=EOMONTH(H$4,0))*('Diário 2º PA'!$F$4:$F$1980))
+SUMPRODUCT(('Diário 3º PA'!$E$4:$E$2000='Analítico Cx.'!$B143)*('Diário 3º PA'!$B$4:$B$2000&gt;=H$4)*('Diário 3º PA'!$B$4:$B$2000&lt;=EOMONTH(H$4,0))*('Diário 3º PA'!$F$4:$F$2000))
+SUMPRODUCT(('Diário 4º PA'!$E$4:$E$2000='Analítico Cx.'!$B143)*('Diário 4º PA'!$B$4:$B$2000&gt;=H$4)*('Diário 4º PA'!$B$4:$B$2000&lt;=EOMONTH(H$4,0))*('Diário 4º PA'!$F$4:$F$2000))</f>
        <v>0</v>
      </c>
      <c r="I143" s="129">
        <f>SUMPRODUCT(('Diário 1º PA'!$E$4:$E$2011='Analítico Cx.'!$B143)*('Diário 1º PA'!$B$4:$B$2011&gt;=I$4)*('Diário 1º PA'!$B$4:$B$2011&lt;=EOMONTH(I$4,0))*('Diário 1º PA'!$F$4:$F$2011))
+SUMPRODUCT(('Diário 2º PA'!$E$4:$E$1980='Analítico Cx.'!$B143)*('Diário 2º PA'!$B$4:$B$1980&gt;=I$4)*('Diário 2º PA'!$B$4:$B$1980&lt;=EOMONTH(I$4,0))*('Diário 2º PA'!$F$4:$F$1980))
+SUMPRODUCT(('Diário 3º PA'!$E$4:$E$2000='Analítico Cx.'!$B143)*('Diário 3º PA'!$B$4:$B$2000&gt;=I$4)*('Diário 3º PA'!$B$4:$B$2000&lt;=EOMONTH(I$4,0))*('Diário 3º PA'!$F$4:$F$2000))
+SUMPRODUCT(('Diário 4º PA'!$E$4:$E$2000='Analítico Cx.'!$B143)*('Diário 4º PA'!$B$4:$B$2000&gt;=I$4)*('Diário 4º PA'!$B$4:$B$2000&lt;=EOMONTH(I$4,0))*('Diário 4º PA'!$F$4:$F$2000))</f>
        <v>0</v>
      </c>
      <c r="J143" s="129">
        <f>SUMPRODUCT(('Diário 1º PA'!$E$4:$E$2011='Analítico Cx.'!$B143)*('Diário 1º PA'!$B$4:$B$2011&gt;=J$4)*('Diário 1º PA'!$B$4:$B$2011&lt;=EOMONTH(J$4,0))*('Diário 1º PA'!$F$4:$F$2011))
+SUMPRODUCT(('Diário 2º PA'!$E$4:$E$1980='Analítico Cx.'!$B143)*('Diário 2º PA'!$B$4:$B$1980&gt;=J$4)*('Diário 2º PA'!$B$4:$B$1980&lt;=EOMONTH(J$4,0))*('Diário 2º PA'!$F$4:$F$1980))
+SUMPRODUCT(('Diário 3º PA'!$E$4:$E$2000='Analítico Cx.'!$B143)*('Diário 3º PA'!$B$4:$B$2000&gt;=J$4)*('Diário 3º PA'!$B$4:$B$2000&lt;=EOMONTH(J$4,0))*('Diário 3º PA'!$F$4:$F$2000))
+SUMPRODUCT(('Diário 4º PA'!$E$4:$E$2000='Analítico Cx.'!$B143)*('Diário 4º PA'!$B$4:$B$2000&gt;=J$4)*('Diário 4º PA'!$B$4:$B$2000&lt;=EOMONTH(J$4,0))*('Diário 4º PA'!$F$4:$F$2000))</f>
        <v>0</v>
      </c>
      <c r="K143" s="129">
        <f>SUMPRODUCT(('Diário 1º PA'!$E$4:$E$2011='Analítico Cx.'!$B143)*('Diário 1º PA'!$B$4:$B$2011&gt;=K$4)*('Diário 1º PA'!$B$4:$B$2011&lt;=EOMONTH(K$4,0))*('Diário 1º PA'!$F$4:$F$2011))
+SUMPRODUCT(('Diário 2º PA'!$E$4:$E$1980='Analítico Cx.'!$B143)*('Diário 2º PA'!$B$4:$B$1980&gt;=K$4)*('Diário 2º PA'!$B$4:$B$1980&lt;=EOMONTH(K$4,0))*('Diário 2º PA'!$F$4:$F$1980))
+SUMPRODUCT(('Diário 3º PA'!$E$4:$E$2000='Analítico Cx.'!$B143)*('Diário 3º PA'!$B$4:$B$2000&gt;=K$4)*('Diário 3º PA'!$B$4:$B$2000&lt;=EOMONTH(K$4,0))*('Diário 3º PA'!$F$4:$F$2000))
+SUMPRODUCT(('Diário 4º PA'!$E$4:$E$2000='Analítico Cx.'!$B143)*('Diário 4º PA'!$B$4:$B$2000&gt;=K$4)*('Diário 4º PA'!$B$4:$B$2000&lt;=EOMONTH(K$4,0))*('Diário 4º PA'!$F$4:$F$2000))</f>
        <v>0</v>
      </c>
      <c r="L143" s="129">
        <f>SUMPRODUCT(('Diário 1º PA'!$E$4:$E$2011='Analítico Cx.'!$B143)*('Diário 1º PA'!$B$4:$B$2011&gt;=L$4)*('Diário 1º PA'!$B$4:$B$2011&lt;=EOMONTH(L$4,0))*('Diário 1º PA'!$F$4:$F$2011))
+SUMPRODUCT(('Diário 2º PA'!$E$4:$E$1980='Analítico Cx.'!$B143)*('Diário 2º PA'!$B$4:$B$1980&gt;=L$4)*('Diário 2º PA'!$B$4:$B$1980&lt;=EOMONTH(L$4,0))*('Diário 2º PA'!$F$4:$F$1980))
+SUMPRODUCT(('Diário 3º PA'!$E$4:$E$2000='Analítico Cx.'!$B143)*('Diário 3º PA'!$B$4:$B$2000&gt;=L$4)*('Diário 3º PA'!$B$4:$B$2000&lt;=EOMONTH(L$4,0))*('Diário 3º PA'!$F$4:$F$2000))
+SUMPRODUCT(('Diário 4º PA'!$E$4:$E$2000='Analítico Cx.'!$B143)*('Diário 4º PA'!$B$4:$B$2000&gt;=L$4)*('Diário 4º PA'!$B$4:$B$2000&lt;=EOMONTH(L$4,0))*('Diário 4º PA'!$F$4:$F$2000))</f>
        <v>0</v>
      </c>
      <c r="M143" s="129">
        <f>SUMPRODUCT(('Diário 1º PA'!$E$4:$E$2011='Analítico Cx.'!$B143)*('Diário 1º PA'!$B$4:$B$2011&gt;=M$4)*('Diário 1º PA'!$B$4:$B$2011&lt;=EOMONTH(M$4,0))*('Diário 1º PA'!$F$4:$F$2011))
+SUMPRODUCT(('Diário 2º PA'!$E$4:$E$1980='Analítico Cx.'!$B143)*('Diário 2º PA'!$B$4:$B$1980&gt;=M$4)*('Diário 2º PA'!$B$4:$B$1980&lt;=EOMONTH(M$4,0))*('Diário 2º PA'!$F$4:$F$1980))
+SUMPRODUCT(('Diário 3º PA'!$E$4:$E$2000='Analítico Cx.'!$B143)*('Diário 3º PA'!$B$4:$B$2000&gt;=M$4)*('Diário 3º PA'!$B$4:$B$2000&lt;=EOMONTH(M$4,0))*('Diário 3º PA'!$F$4:$F$2000))
+SUMPRODUCT(('Diário 4º PA'!$E$4:$E$2000='Analítico Cx.'!$B143)*('Diário 4º PA'!$B$4:$B$2000&gt;=M$4)*('Diário 4º PA'!$B$4:$B$2000&lt;=EOMONTH(M$4,0))*('Diário 4º PA'!$F$4:$F$2000))</f>
        <v>0</v>
      </c>
      <c r="N143" s="129">
        <f>SUMPRODUCT(('Diário 1º PA'!$E$4:$E$2011='Analítico Cx.'!$B143)*('Diário 1º PA'!$B$4:$B$2011&gt;=N$4)*('Diário 1º PA'!$B$4:$B$2011&lt;=EOMONTH(N$4,0))*('Diário 1º PA'!$F$4:$F$2011))
+SUMPRODUCT(('Diário 2º PA'!$E$4:$E$1980='Analítico Cx.'!$B143)*('Diário 2º PA'!$B$4:$B$1980&gt;=N$4)*('Diário 2º PA'!$B$4:$B$1980&lt;=EOMONTH(N$4,0))*('Diário 2º PA'!$F$4:$F$1980))
+SUMPRODUCT(('Diário 3º PA'!$E$4:$E$2000='Analítico Cx.'!$B143)*('Diário 3º PA'!$B$4:$B$2000&gt;=N$4)*('Diário 3º PA'!$B$4:$B$2000&lt;=EOMONTH(N$4,0))*('Diário 3º PA'!$F$4:$F$2000))
+SUMPRODUCT(('Diário 4º PA'!$E$4:$E$2000='Analítico Cx.'!$B143)*('Diário 4º PA'!$B$4:$B$2000&gt;=N$4)*('Diário 4º PA'!$B$4:$B$2000&lt;=EOMONTH(N$4,0))*('Diário 4º PA'!$F$4:$F$2000))</f>
        <v>0</v>
      </c>
      <c r="O143" s="179">
        <f t="shared" si="22"/>
        <v>0</v>
      </c>
      <c r="P143" s="180">
        <f t="shared" si="23"/>
        <v>0</v>
      </c>
      <c r="Q143" s="154"/>
      <c r="R143" s="154"/>
      <c r="S143" s="154"/>
      <c r="T143" s="154"/>
      <c r="U143" s="154"/>
      <c r="V143" s="154"/>
      <c r="W143" s="154"/>
      <c r="X143" s="154"/>
      <c r="Y143" s="154"/>
      <c r="Z143" s="154"/>
    </row>
    <row r="144" spans="1:26" ht="23.25" customHeight="1" x14ac:dyDescent="0.2">
      <c r="A144" s="199" t="s">
        <v>383</v>
      </c>
      <c r="B144" s="200" t="s">
        <v>384</v>
      </c>
      <c r="C144" s="129">
        <f>SUMPRODUCT(('Diário 1º PA'!$E$4:$E$2011='Analítico Cx.'!$B144)*('Diário 1º PA'!$B$4:$B$2011&gt;=C$4)*('Diário 1º PA'!$B$4:$B$2011&lt;=EOMONTH(C$4,0))*('Diário 1º PA'!$F$4:$F$2011))
+SUMPRODUCT(('Diário 2º PA'!$E$4:$E$1980='Analítico Cx.'!$B144)*('Diário 2º PA'!$B$4:$B$1980&gt;=C$4)*('Diário 2º PA'!$B$4:$B$1980&lt;=EOMONTH(C$4,0))*('Diário 2º PA'!$F$4:$F$1980))
+SUMPRODUCT(('Diário 3º PA'!$E$4:$E$2000='Analítico Cx.'!$B144)*('Diário 3º PA'!$B$4:$B$2000&gt;=C$4)*('Diário 3º PA'!$B$4:$B$2000&lt;=EOMONTH(C$4,0))*('Diário 3º PA'!$F$4:$F$2000))
+SUMPRODUCT(('Diário 4º PA'!$E$4:$E$2000='Analítico Cx.'!$B144)*('Diário 4º PA'!$B$4:$B$2000&gt;=C$4)*('Diário 4º PA'!$B$4:$B$2000&lt;=EOMONTH(C$4,0))*('Diário 4º PA'!$F$4:$F$2000))</f>
        <v>0</v>
      </c>
      <c r="D144" s="129">
        <f>SUMPRODUCT(('Diário 1º PA'!$E$4:$E$2011='Analítico Cx.'!$B144)*('Diário 1º PA'!$B$4:$B$2011&gt;=D$4)*('Diário 1º PA'!$B$4:$B$2011&lt;=EOMONTH(D$4,0))*('Diário 1º PA'!$F$4:$F$2011))
+SUMPRODUCT(('Diário 2º PA'!$E$4:$E$1980='Analítico Cx.'!$B144)*('Diário 2º PA'!$B$4:$B$1980&gt;=D$4)*('Diário 2º PA'!$B$4:$B$1980&lt;=EOMONTH(D$4,0))*('Diário 2º PA'!$F$4:$F$1980))
+SUMPRODUCT(('Diário 3º PA'!$E$4:$E$2000='Analítico Cx.'!$B144)*('Diário 3º PA'!$B$4:$B$2000&gt;=D$4)*('Diário 3º PA'!$B$4:$B$2000&lt;=EOMONTH(D$4,0))*('Diário 3º PA'!$F$4:$F$2000))
+SUMPRODUCT(('Diário 4º PA'!$E$4:$E$2000='Analítico Cx.'!$B144)*('Diário 4º PA'!$B$4:$B$2000&gt;=D$4)*('Diário 4º PA'!$B$4:$B$2000&lt;=EOMONTH(D$4,0))*('Diário 4º PA'!$F$4:$F$2000))</f>
        <v>0</v>
      </c>
      <c r="E144" s="129">
        <f>SUMPRODUCT(('Diário 1º PA'!$E$4:$E$2011='Analítico Cx.'!$B144)*('Diário 1º PA'!$B$4:$B$2011&gt;=E$4)*('Diário 1º PA'!$B$4:$B$2011&lt;=EOMONTH(E$4,0))*('Diário 1º PA'!$F$4:$F$2011))
+SUMPRODUCT(('Diário 2º PA'!$E$4:$E$1980='Analítico Cx.'!$B144)*('Diário 2º PA'!$B$4:$B$1980&gt;=E$4)*('Diário 2º PA'!$B$4:$B$1980&lt;=EOMONTH(E$4,0))*('Diário 2º PA'!$F$4:$F$1980))
+SUMPRODUCT(('Diário 3º PA'!$E$4:$E$2000='Analítico Cx.'!$B144)*('Diário 3º PA'!$B$4:$B$2000&gt;=E$4)*('Diário 3º PA'!$B$4:$B$2000&lt;=EOMONTH(E$4,0))*('Diário 3º PA'!$F$4:$F$2000))
+SUMPRODUCT(('Diário 4º PA'!$E$4:$E$2000='Analítico Cx.'!$B144)*('Diário 4º PA'!$B$4:$B$2000&gt;=E$4)*('Diário 4º PA'!$B$4:$B$2000&lt;=EOMONTH(E$4,0))*('Diário 4º PA'!$F$4:$F$2000))</f>
        <v>0</v>
      </c>
      <c r="F144" s="129">
        <f>SUMPRODUCT(('Diário 1º PA'!$E$4:$E$2011='Analítico Cx.'!$B144)*('Diário 1º PA'!$B$4:$B$2011&gt;=F$4)*('Diário 1º PA'!$B$4:$B$2011&lt;=EOMONTH(F$4,0))*('Diário 1º PA'!$F$4:$F$2011))
+SUMPRODUCT(('Diário 2º PA'!$E$4:$E$1980='Analítico Cx.'!$B144)*('Diário 2º PA'!$B$4:$B$1980&gt;=F$4)*('Diário 2º PA'!$B$4:$B$1980&lt;=EOMONTH(F$4,0))*('Diário 2º PA'!$F$4:$F$1980))
+SUMPRODUCT(('Diário 3º PA'!$E$4:$E$2000='Analítico Cx.'!$B144)*('Diário 3º PA'!$B$4:$B$2000&gt;=F$4)*('Diário 3º PA'!$B$4:$B$2000&lt;=EOMONTH(F$4,0))*('Diário 3º PA'!$F$4:$F$2000))
+SUMPRODUCT(('Diário 4º PA'!$E$4:$E$2000='Analítico Cx.'!$B144)*('Diário 4º PA'!$B$4:$B$2000&gt;=F$4)*('Diário 4º PA'!$B$4:$B$2000&lt;=EOMONTH(F$4,0))*('Diário 4º PA'!$F$4:$F$2000))</f>
        <v>0</v>
      </c>
      <c r="G144" s="129">
        <f>SUMPRODUCT(('Diário 1º PA'!$E$4:$E$2011='Analítico Cx.'!$B144)*('Diário 1º PA'!$B$4:$B$2011&gt;=G$4)*('Diário 1º PA'!$B$4:$B$2011&lt;=EOMONTH(G$4,0))*('Diário 1º PA'!$F$4:$F$2011))
+SUMPRODUCT(('Diário 2º PA'!$E$4:$E$1980='Analítico Cx.'!$B144)*('Diário 2º PA'!$B$4:$B$1980&gt;=G$4)*('Diário 2º PA'!$B$4:$B$1980&lt;=EOMONTH(G$4,0))*('Diário 2º PA'!$F$4:$F$1980))
+SUMPRODUCT(('Diário 3º PA'!$E$4:$E$2000='Analítico Cx.'!$B144)*('Diário 3º PA'!$B$4:$B$2000&gt;=G$4)*('Diário 3º PA'!$B$4:$B$2000&lt;=EOMONTH(G$4,0))*('Diário 3º PA'!$F$4:$F$2000))
+SUMPRODUCT(('Diário 4º PA'!$E$4:$E$2000='Analítico Cx.'!$B144)*('Diário 4º PA'!$B$4:$B$2000&gt;=G$4)*('Diário 4º PA'!$B$4:$B$2000&lt;=EOMONTH(G$4,0))*('Diário 4º PA'!$F$4:$F$2000))</f>
        <v>0</v>
      </c>
      <c r="H144" s="129">
        <f>SUMPRODUCT(('Diário 1º PA'!$E$4:$E$2011='Analítico Cx.'!$B144)*('Diário 1º PA'!$B$4:$B$2011&gt;=H$4)*('Diário 1º PA'!$B$4:$B$2011&lt;=EOMONTH(H$4,0))*('Diário 1º PA'!$F$4:$F$2011))
+SUMPRODUCT(('Diário 2º PA'!$E$4:$E$1980='Analítico Cx.'!$B144)*('Diário 2º PA'!$B$4:$B$1980&gt;=H$4)*('Diário 2º PA'!$B$4:$B$1980&lt;=EOMONTH(H$4,0))*('Diário 2º PA'!$F$4:$F$1980))
+SUMPRODUCT(('Diário 3º PA'!$E$4:$E$2000='Analítico Cx.'!$B144)*('Diário 3º PA'!$B$4:$B$2000&gt;=H$4)*('Diário 3º PA'!$B$4:$B$2000&lt;=EOMONTH(H$4,0))*('Diário 3º PA'!$F$4:$F$2000))
+SUMPRODUCT(('Diário 4º PA'!$E$4:$E$2000='Analítico Cx.'!$B144)*('Diário 4º PA'!$B$4:$B$2000&gt;=H$4)*('Diário 4º PA'!$B$4:$B$2000&lt;=EOMONTH(H$4,0))*('Diário 4º PA'!$F$4:$F$2000))</f>
        <v>0</v>
      </c>
      <c r="I144" s="129">
        <f>SUMPRODUCT(('Diário 1º PA'!$E$4:$E$2011='Analítico Cx.'!$B144)*('Diário 1º PA'!$B$4:$B$2011&gt;=I$4)*('Diário 1º PA'!$B$4:$B$2011&lt;=EOMONTH(I$4,0))*('Diário 1º PA'!$F$4:$F$2011))
+SUMPRODUCT(('Diário 2º PA'!$E$4:$E$1980='Analítico Cx.'!$B144)*('Diário 2º PA'!$B$4:$B$1980&gt;=I$4)*('Diário 2º PA'!$B$4:$B$1980&lt;=EOMONTH(I$4,0))*('Diário 2º PA'!$F$4:$F$1980))
+SUMPRODUCT(('Diário 3º PA'!$E$4:$E$2000='Analítico Cx.'!$B144)*('Diário 3º PA'!$B$4:$B$2000&gt;=I$4)*('Diário 3º PA'!$B$4:$B$2000&lt;=EOMONTH(I$4,0))*('Diário 3º PA'!$F$4:$F$2000))
+SUMPRODUCT(('Diário 4º PA'!$E$4:$E$2000='Analítico Cx.'!$B144)*('Diário 4º PA'!$B$4:$B$2000&gt;=I$4)*('Diário 4º PA'!$B$4:$B$2000&lt;=EOMONTH(I$4,0))*('Diário 4º PA'!$F$4:$F$2000))</f>
        <v>0</v>
      </c>
      <c r="J144" s="129">
        <f>SUMPRODUCT(('Diário 1º PA'!$E$4:$E$2011='Analítico Cx.'!$B144)*('Diário 1º PA'!$B$4:$B$2011&gt;=J$4)*('Diário 1º PA'!$B$4:$B$2011&lt;=EOMONTH(J$4,0))*('Diário 1º PA'!$F$4:$F$2011))
+SUMPRODUCT(('Diário 2º PA'!$E$4:$E$1980='Analítico Cx.'!$B144)*('Diário 2º PA'!$B$4:$B$1980&gt;=J$4)*('Diário 2º PA'!$B$4:$B$1980&lt;=EOMONTH(J$4,0))*('Diário 2º PA'!$F$4:$F$1980))
+SUMPRODUCT(('Diário 3º PA'!$E$4:$E$2000='Analítico Cx.'!$B144)*('Diário 3º PA'!$B$4:$B$2000&gt;=J$4)*('Diário 3º PA'!$B$4:$B$2000&lt;=EOMONTH(J$4,0))*('Diário 3º PA'!$F$4:$F$2000))
+SUMPRODUCT(('Diário 4º PA'!$E$4:$E$2000='Analítico Cx.'!$B144)*('Diário 4º PA'!$B$4:$B$2000&gt;=J$4)*('Diário 4º PA'!$B$4:$B$2000&lt;=EOMONTH(J$4,0))*('Diário 4º PA'!$F$4:$F$2000))</f>
        <v>0</v>
      </c>
      <c r="K144" s="129">
        <f>SUMPRODUCT(('Diário 1º PA'!$E$4:$E$2011='Analítico Cx.'!$B144)*('Diário 1º PA'!$B$4:$B$2011&gt;=K$4)*('Diário 1º PA'!$B$4:$B$2011&lt;=EOMONTH(K$4,0))*('Diário 1º PA'!$F$4:$F$2011))
+SUMPRODUCT(('Diário 2º PA'!$E$4:$E$1980='Analítico Cx.'!$B144)*('Diário 2º PA'!$B$4:$B$1980&gt;=K$4)*('Diário 2º PA'!$B$4:$B$1980&lt;=EOMONTH(K$4,0))*('Diário 2º PA'!$F$4:$F$1980))
+SUMPRODUCT(('Diário 3º PA'!$E$4:$E$2000='Analítico Cx.'!$B144)*('Diário 3º PA'!$B$4:$B$2000&gt;=K$4)*('Diário 3º PA'!$B$4:$B$2000&lt;=EOMONTH(K$4,0))*('Diário 3º PA'!$F$4:$F$2000))
+SUMPRODUCT(('Diário 4º PA'!$E$4:$E$2000='Analítico Cx.'!$B144)*('Diário 4º PA'!$B$4:$B$2000&gt;=K$4)*('Diário 4º PA'!$B$4:$B$2000&lt;=EOMONTH(K$4,0))*('Diário 4º PA'!$F$4:$F$2000))</f>
        <v>0</v>
      </c>
      <c r="L144" s="129">
        <f>SUMPRODUCT(('Diário 1º PA'!$E$4:$E$2011='Analítico Cx.'!$B144)*('Diário 1º PA'!$B$4:$B$2011&gt;=L$4)*('Diário 1º PA'!$B$4:$B$2011&lt;=EOMONTH(L$4,0))*('Diário 1º PA'!$F$4:$F$2011))
+SUMPRODUCT(('Diário 2º PA'!$E$4:$E$1980='Analítico Cx.'!$B144)*('Diário 2º PA'!$B$4:$B$1980&gt;=L$4)*('Diário 2º PA'!$B$4:$B$1980&lt;=EOMONTH(L$4,0))*('Diário 2º PA'!$F$4:$F$1980))
+SUMPRODUCT(('Diário 3º PA'!$E$4:$E$2000='Analítico Cx.'!$B144)*('Diário 3º PA'!$B$4:$B$2000&gt;=L$4)*('Diário 3º PA'!$B$4:$B$2000&lt;=EOMONTH(L$4,0))*('Diário 3º PA'!$F$4:$F$2000))
+SUMPRODUCT(('Diário 4º PA'!$E$4:$E$2000='Analítico Cx.'!$B144)*('Diário 4º PA'!$B$4:$B$2000&gt;=L$4)*('Diário 4º PA'!$B$4:$B$2000&lt;=EOMONTH(L$4,0))*('Diário 4º PA'!$F$4:$F$2000))</f>
        <v>0</v>
      </c>
      <c r="M144" s="129">
        <f>SUMPRODUCT(('Diário 1º PA'!$E$4:$E$2011='Analítico Cx.'!$B144)*('Diário 1º PA'!$B$4:$B$2011&gt;=M$4)*('Diário 1º PA'!$B$4:$B$2011&lt;=EOMONTH(M$4,0))*('Diário 1º PA'!$F$4:$F$2011))
+SUMPRODUCT(('Diário 2º PA'!$E$4:$E$1980='Analítico Cx.'!$B144)*('Diário 2º PA'!$B$4:$B$1980&gt;=M$4)*('Diário 2º PA'!$B$4:$B$1980&lt;=EOMONTH(M$4,0))*('Diário 2º PA'!$F$4:$F$1980))
+SUMPRODUCT(('Diário 3º PA'!$E$4:$E$2000='Analítico Cx.'!$B144)*('Diário 3º PA'!$B$4:$B$2000&gt;=M$4)*('Diário 3º PA'!$B$4:$B$2000&lt;=EOMONTH(M$4,0))*('Diário 3º PA'!$F$4:$F$2000))
+SUMPRODUCT(('Diário 4º PA'!$E$4:$E$2000='Analítico Cx.'!$B144)*('Diário 4º PA'!$B$4:$B$2000&gt;=M$4)*('Diário 4º PA'!$B$4:$B$2000&lt;=EOMONTH(M$4,0))*('Diário 4º PA'!$F$4:$F$2000))</f>
        <v>0</v>
      </c>
      <c r="N144" s="129">
        <f>SUMPRODUCT(('Diário 1º PA'!$E$4:$E$2011='Analítico Cx.'!$B144)*('Diário 1º PA'!$B$4:$B$2011&gt;=N$4)*('Diário 1º PA'!$B$4:$B$2011&lt;=EOMONTH(N$4,0))*('Diário 1º PA'!$F$4:$F$2011))
+SUMPRODUCT(('Diário 2º PA'!$E$4:$E$1980='Analítico Cx.'!$B144)*('Diário 2º PA'!$B$4:$B$1980&gt;=N$4)*('Diário 2º PA'!$B$4:$B$1980&lt;=EOMONTH(N$4,0))*('Diário 2º PA'!$F$4:$F$1980))
+SUMPRODUCT(('Diário 3º PA'!$E$4:$E$2000='Analítico Cx.'!$B144)*('Diário 3º PA'!$B$4:$B$2000&gt;=N$4)*('Diário 3º PA'!$B$4:$B$2000&lt;=EOMONTH(N$4,0))*('Diário 3º PA'!$F$4:$F$2000))
+SUMPRODUCT(('Diário 4º PA'!$E$4:$E$2000='Analítico Cx.'!$B144)*('Diário 4º PA'!$B$4:$B$2000&gt;=N$4)*('Diário 4º PA'!$B$4:$B$2000&lt;=EOMONTH(N$4,0))*('Diário 4º PA'!$F$4:$F$2000))</f>
        <v>0</v>
      </c>
      <c r="O144" s="179">
        <f t="shared" si="22"/>
        <v>0</v>
      </c>
      <c r="P144" s="180">
        <f t="shared" si="23"/>
        <v>0</v>
      </c>
      <c r="Q144" s="154"/>
      <c r="R144" s="154"/>
      <c r="S144" s="154"/>
      <c r="T144" s="154"/>
      <c r="U144" s="154"/>
      <c r="V144" s="154"/>
      <c r="W144" s="154"/>
      <c r="X144" s="154"/>
      <c r="Y144" s="154"/>
      <c r="Z144" s="154"/>
    </row>
    <row r="145" spans="1:26" ht="23.25" customHeight="1" x14ac:dyDescent="0.2">
      <c r="A145" s="199" t="s">
        <v>385</v>
      </c>
      <c r="B145" s="200" t="s">
        <v>386</v>
      </c>
      <c r="C145" s="129">
        <f>SUMPRODUCT(('Diário 1º PA'!$E$4:$E$2011='Analítico Cx.'!$B145)*('Diário 1º PA'!$B$4:$B$2011&gt;=C$4)*('Diário 1º PA'!$B$4:$B$2011&lt;=EOMONTH(C$4,0))*('Diário 1º PA'!$F$4:$F$2011))
+SUMPRODUCT(('Diário 2º PA'!$E$4:$E$1980='Analítico Cx.'!$B145)*('Diário 2º PA'!$B$4:$B$1980&gt;=C$4)*('Diário 2º PA'!$B$4:$B$1980&lt;=EOMONTH(C$4,0))*('Diário 2º PA'!$F$4:$F$1980))
+SUMPRODUCT(('Diário 3º PA'!$E$4:$E$2000='Analítico Cx.'!$B145)*('Diário 3º PA'!$B$4:$B$2000&gt;=C$4)*('Diário 3º PA'!$B$4:$B$2000&lt;=EOMONTH(C$4,0))*('Diário 3º PA'!$F$4:$F$2000))
+SUMPRODUCT(('Diário 4º PA'!$E$4:$E$2000='Analítico Cx.'!$B145)*('Diário 4º PA'!$B$4:$B$2000&gt;=C$4)*('Diário 4º PA'!$B$4:$B$2000&lt;=EOMONTH(C$4,0))*('Diário 4º PA'!$F$4:$F$2000))</f>
        <v>0</v>
      </c>
      <c r="D145" s="129">
        <f>SUMPRODUCT(('Diário 1º PA'!$E$4:$E$2011='Analítico Cx.'!$B145)*('Diário 1º PA'!$B$4:$B$2011&gt;=D$4)*('Diário 1º PA'!$B$4:$B$2011&lt;=EOMONTH(D$4,0))*('Diário 1º PA'!$F$4:$F$2011))
+SUMPRODUCT(('Diário 2º PA'!$E$4:$E$1980='Analítico Cx.'!$B145)*('Diário 2º PA'!$B$4:$B$1980&gt;=D$4)*('Diário 2º PA'!$B$4:$B$1980&lt;=EOMONTH(D$4,0))*('Diário 2º PA'!$F$4:$F$1980))
+SUMPRODUCT(('Diário 3º PA'!$E$4:$E$2000='Analítico Cx.'!$B145)*('Diário 3º PA'!$B$4:$B$2000&gt;=D$4)*('Diário 3º PA'!$B$4:$B$2000&lt;=EOMONTH(D$4,0))*('Diário 3º PA'!$F$4:$F$2000))
+SUMPRODUCT(('Diário 4º PA'!$E$4:$E$2000='Analítico Cx.'!$B145)*('Diário 4º PA'!$B$4:$B$2000&gt;=D$4)*('Diário 4º PA'!$B$4:$B$2000&lt;=EOMONTH(D$4,0))*('Diário 4º PA'!$F$4:$F$2000))</f>
        <v>6308.52</v>
      </c>
      <c r="E145" s="129">
        <f>SUMPRODUCT(('Diário 1º PA'!$E$4:$E$2011='Analítico Cx.'!$B145)*('Diário 1º PA'!$B$4:$B$2011&gt;=E$4)*('Diário 1º PA'!$B$4:$B$2011&lt;=EOMONTH(E$4,0))*('Diário 1º PA'!$F$4:$F$2011))
+SUMPRODUCT(('Diário 2º PA'!$E$4:$E$1980='Analítico Cx.'!$B145)*('Diário 2º PA'!$B$4:$B$1980&gt;=E$4)*('Diário 2º PA'!$B$4:$B$1980&lt;=EOMONTH(E$4,0))*('Diário 2º PA'!$F$4:$F$1980))
+SUMPRODUCT(('Diário 3º PA'!$E$4:$E$2000='Analítico Cx.'!$B145)*('Diário 3º PA'!$B$4:$B$2000&gt;=E$4)*('Diário 3º PA'!$B$4:$B$2000&lt;=EOMONTH(E$4,0))*('Diário 3º PA'!$F$4:$F$2000))
+SUMPRODUCT(('Diário 4º PA'!$E$4:$E$2000='Analítico Cx.'!$B145)*('Diário 4º PA'!$B$4:$B$2000&gt;=E$4)*('Diário 4º PA'!$B$4:$B$2000&lt;=EOMONTH(E$4,0))*('Diário 4º PA'!$F$4:$F$2000))</f>
        <v>0</v>
      </c>
      <c r="F145" s="129">
        <f>SUMPRODUCT(('Diário 1º PA'!$E$4:$E$2011='Analítico Cx.'!$B145)*('Diário 1º PA'!$B$4:$B$2011&gt;=F$4)*('Diário 1º PA'!$B$4:$B$2011&lt;=EOMONTH(F$4,0))*('Diário 1º PA'!$F$4:$F$2011))
+SUMPRODUCT(('Diário 2º PA'!$E$4:$E$1980='Analítico Cx.'!$B145)*('Diário 2º PA'!$B$4:$B$1980&gt;=F$4)*('Diário 2º PA'!$B$4:$B$1980&lt;=EOMONTH(F$4,0))*('Diário 2º PA'!$F$4:$F$1980))
+SUMPRODUCT(('Diário 3º PA'!$E$4:$E$2000='Analítico Cx.'!$B145)*('Diário 3º PA'!$B$4:$B$2000&gt;=F$4)*('Diário 3º PA'!$B$4:$B$2000&lt;=EOMONTH(F$4,0))*('Diário 3º PA'!$F$4:$F$2000))
+SUMPRODUCT(('Diário 4º PA'!$E$4:$E$2000='Analítico Cx.'!$B145)*('Diário 4º PA'!$B$4:$B$2000&gt;=F$4)*('Diário 4º PA'!$B$4:$B$2000&lt;=EOMONTH(F$4,0))*('Diário 4º PA'!$F$4:$F$2000))</f>
        <v>2348.81</v>
      </c>
      <c r="G145" s="129">
        <f>SUMPRODUCT(('Diário 1º PA'!$E$4:$E$2011='Analítico Cx.'!$B145)*('Diário 1º PA'!$B$4:$B$2011&gt;=G$4)*('Diário 1º PA'!$B$4:$B$2011&lt;=EOMONTH(G$4,0))*('Diário 1º PA'!$F$4:$F$2011))
+SUMPRODUCT(('Diário 2º PA'!$E$4:$E$1980='Analítico Cx.'!$B145)*('Diário 2º PA'!$B$4:$B$1980&gt;=G$4)*('Diário 2º PA'!$B$4:$B$1980&lt;=EOMONTH(G$4,0))*('Diário 2º PA'!$F$4:$F$1980))
+SUMPRODUCT(('Diário 3º PA'!$E$4:$E$2000='Analítico Cx.'!$B145)*('Diário 3º PA'!$B$4:$B$2000&gt;=G$4)*('Diário 3º PA'!$B$4:$B$2000&lt;=EOMONTH(G$4,0))*('Diário 3º PA'!$F$4:$F$2000))
+SUMPRODUCT(('Diário 4º PA'!$E$4:$E$2000='Analítico Cx.'!$B145)*('Diário 4º PA'!$B$4:$B$2000&gt;=G$4)*('Diário 4º PA'!$B$4:$B$2000&lt;=EOMONTH(G$4,0))*('Diário 4º PA'!$F$4:$F$2000))</f>
        <v>0</v>
      </c>
      <c r="H145" s="129">
        <f>SUMPRODUCT(('Diário 1º PA'!$E$4:$E$2011='Analítico Cx.'!$B145)*('Diário 1º PA'!$B$4:$B$2011&gt;=H$4)*('Diário 1º PA'!$B$4:$B$2011&lt;=EOMONTH(H$4,0))*('Diário 1º PA'!$F$4:$F$2011))
+SUMPRODUCT(('Diário 2º PA'!$E$4:$E$1980='Analítico Cx.'!$B145)*('Diário 2º PA'!$B$4:$B$1980&gt;=H$4)*('Diário 2º PA'!$B$4:$B$1980&lt;=EOMONTH(H$4,0))*('Diário 2º PA'!$F$4:$F$1980))
+SUMPRODUCT(('Diário 3º PA'!$E$4:$E$2000='Analítico Cx.'!$B145)*('Diário 3º PA'!$B$4:$B$2000&gt;=H$4)*('Diário 3º PA'!$B$4:$B$2000&lt;=EOMONTH(H$4,0))*('Diário 3º PA'!$F$4:$F$2000))
+SUMPRODUCT(('Diário 4º PA'!$E$4:$E$2000='Analítico Cx.'!$B145)*('Diário 4º PA'!$B$4:$B$2000&gt;=H$4)*('Diário 4º PA'!$B$4:$B$2000&lt;=EOMONTH(H$4,0))*('Diário 4º PA'!$F$4:$F$2000))</f>
        <v>0</v>
      </c>
      <c r="I145" s="129">
        <f>SUMPRODUCT(('Diário 1º PA'!$E$4:$E$2011='Analítico Cx.'!$B145)*('Diário 1º PA'!$B$4:$B$2011&gt;=I$4)*('Diário 1º PA'!$B$4:$B$2011&lt;=EOMONTH(I$4,0))*('Diário 1º PA'!$F$4:$F$2011))
+SUMPRODUCT(('Diário 2º PA'!$E$4:$E$1980='Analítico Cx.'!$B145)*('Diário 2º PA'!$B$4:$B$1980&gt;=I$4)*('Diário 2º PA'!$B$4:$B$1980&lt;=EOMONTH(I$4,0))*('Diário 2º PA'!$F$4:$F$1980))
+SUMPRODUCT(('Diário 3º PA'!$E$4:$E$2000='Analítico Cx.'!$B145)*('Diário 3º PA'!$B$4:$B$2000&gt;=I$4)*('Diário 3º PA'!$B$4:$B$2000&lt;=EOMONTH(I$4,0))*('Diário 3º PA'!$F$4:$F$2000))
+SUMPRODUCT(('Diário 4º PA'!$E$4:$E$2000='Analítico Cx.'!$B145)*('Diário 4º PA'!$B$4:$B$2000&gt;=I$4)*('Diário 4º PA'!$B$4:$B$2000&lt;=EOMONTH(I$4,0))*('Diário 4º PA'!$F$4:$F$2000))</f>
        <v>0</v>
      </c>
      <c r="J145" s="129">
        <f>SUMPRODUCT(('Diário 1º PA'!$E$4:$E$2011='Analítico Cx.'!$B145)*('Diário 1º PA'!$B$4:$B$2011&gt;=J$4)*('Diário 1º PA'!$B$4:$B$2011&lt;=EOMONTH(J$4,0))*('Diário 1º PA'!$F$4:$F$2011))
+SUMPRODUCT(('Diário 2º PA'!$E$4:$E$1980='Analítico Cx.'!$B145)*('Diário 2º PA'!$B$4:$B$1980&gt;=J$4)*('Diário 2º PA'!$B$4:$B$1980&lt;=EOMONTH(J$4,0))*('Diário 2º PA'!$F$4:$F$1980))
+SUMPRODUCT(('Diário 3º PA'!$E$4:$E$2000='Analítico Cx.'!$B145)*('Diário 3º PA'!$B$4:$B$2000&gt;=J$4)*('Diário 3º PA'!$B$4:$B$2000&lt;=EOMONTH(J$4,0))*('Diário 3º PA'!$F$4:$F$2000))
+SUMPRODUCT(('Diário 4º PA'!$E$4:$E$2000='Analítico Cx.'!$B145)*('Diário 4º PA'!$B$4:$B$2000&gt;=J$4)*('Diário 4º PA'!$B$4:$B$2000&lt;=EOMONTH(J$4,0))*('Diário 4º PA'!$F$4:$F$2000))</f>
        <v>0</v>
      </c>
      <c r="K145" s="129">
        <f>SUMPRODUCT(('Diário 1º PA'!$E$4:$E$2011='Analítico Cx.'!$B145)*('Diário 1º PA'!$B$4:$B$2011&gt;=K$4)*('Diário 1º PA'!$B$4:$B$2011&lt;=EOMONTH(K$4,0))*('Diário 1º PA'!$F$4:$F$2011))
+SUMPRODUCT(('Diário 2º PA'!$E$4:$E$1980='Analítico Cx.'!$B145)*('Diário 2º PA'!$B$4:$B$1980&gt;=K$4)*('Diário 2º PA'!$B$4:$B$1980&lt;=EOMONTH(K$4,0))*('Diário 2º PA'!$F$4:$F$1980))
+SUMPRODUCT(('Diário 3º PA'!$E$4:$E$2000='Analítico Cx.'!$B145)*('Diário 3º PA'!$B$4:$B$2000&gt;=K$4)*('Diário 3º PA'!$B$4:$B$2000&lt;=EOMONTH(K$4,0))*('Diário 3º PA'!$F$4:$F$2000))
+SUMPRODUCT(('Diário 4º PA'!$E$4:$E$2000='Analítico Cx.'!$B145)*('Diário 4º PA'!$B$4:$B$2000&gt;=K$4)*('Diário 4º PA'!$B$4:$B$2000&lt;=EOMONTH(K$4,0))*('Diário 4º PA'!$F$4:$F$2000))</f>
        <v>0</v>
      </c>
      <c r="L145" s="129">
        <f>SUMPRODUCT(('Diário 1º PA'!$E$4:$E$2011='Analítico Cx.'!$B145)*('Diário 1º PA'!$B$4:$B$2011&gt;=L$4)*('Diário 1º PA'!$B$4:$B$2011&lt;=EOMONTH(L$4,0))*('Diário 1º PA'!$F$4:$F$2011))
+SUMPRODUCT(('Diário 2º PA'!$E$4:$E$1980='Analítico Cx.'!$B145)*('Diário 2º PA'!$B$4:$B$1980&gt;=L$4)*('Diário 2º PA'!$B$4:$B$1980&lt;=EOMONTH(L$4,0))*('Diário 2º PA'!$F$4:$F$1980))
+SUMPRODUCT(('Diário 3º PA'!$E$4:$E$2000='Analítico Cx.'!$B145)*('Diário 3º PA'!$B$4:$B$2000&gt;=L$4)*('Diário 3º PA'!$B$4:$B$2000&lt;=EOMONTH(L$4,0))*('Diário 3º PA'!$F$4:$F$2000))
+SUMPRODUCT(('Diário 4º PA'!$E$4:$E$2000='Analítico Cx.'!$B145)*('Diário 4º PA'!$B$4:$B$2000&gt;=L$4)*('Diário 4º PA'!$B$4:$B$2000&lt;=EOMONTH(L$4,0))*('Diário 4º PA'!$F$4:$F$2000))</f>
        <v>0</v>
      </c>
      <c r="M145" s="129">
        <f>SUMPRODUCT(('Diário 1º PA'!$E$4:$E$2011='Analítico Cx.'!$B145)*('Diário 1º PA'!$B$4:$B$2011&gt;=M$4)*('Diário 1º PA'!$B$4:$B$2011&lt;=EOMONTH(M$4,0))*('Diário 1º PA'!$F$4:$F$2011))
+SUMPRODUCT(('Diário 2º PA'!$E$4:$E$1980='Analítico Cx.'!$B145)*('Diário 2º PA'!$B$4:$B$1980&gt;=M$4)*('Diário 2º PA'!$B$4:$B$1980&lt;=EOMONTH(M$4,0))*('Diário 2º PA'!$F$4:$F$1980))
+SUMPRODUCT(('Diário 3º PA'!$E$4:$E$2000='Analítico Cx.'!$B145)*('Diário 3º PA'!$B$4:$B$2000&gt;=M$4)*('Diário 3º PA'!$B$4:$B$2000&lt;=EOMONTH(M$4,0))*('Diário 3º PA'!$F$4:$F$2000))
+SUMPRODUCT(('Diário 4º PA'!$E$4:$E$2000='Analítico Cx.'!$B145)*('Diário 4º PA'!$B$4:$B$2000&gt;=M$4)*('Diário 4º PA'!$B$4:$B$2000&lt;=EOMONTH(M$4,0))*('Diário 4º PA'!$F$4:$F$2000))</f>
        <v>0</v>
      </c>
      <c r="N145" s="129">
        <f>SUMPRODUCT(('Diário 1º PA'!$E$4:$E$2011='Analítico Cx.'!$B145)*('Diário 1º PA'!$B$4:$B$2011&gt;=N$4)*('Diário 1º PA'!$B$4:$B$2011&lt;=EOMONTH(N$4,0))*('Diário 1º PA'!$F$4:$F$2011))
+SUMPRODUCT(('Diário 2º PA'!$E$4:$E$1980='Analítico Cx.'!$B145)*('Diário 2º PA'!$B$4:$B$1980&gt;=N$4)*('Diário 2º PA'!$B$4:$B$1980&lt;=EOMONTH(N$4,0))*('Diário 2º PA'!$F$4:$F$1980))
+SUMPRODUCT(('Diário 3º PA'!$E$4:$E$2000='Analítico Cx.'!$B145)*('Diário 3º PA'!$B$4:$B$2000&gt;=N$4)*('Diário 3º PA'!$B$4:$B$2000&lt;=EOMONTH(N$4,0))*('Diário 3º PA'!$F$4:$F$2000))
+SUMPRODUCT(('Diário 4º PA'!$E$4:$E$2000='Analítico Cx.'!$B145)*('Diário 4º PA'!$B$4:$B$2000&gt;=N$4)*('Diário 4º PA'!$B$4:$B$2000&lt;=EOMONTH(N$4,0))*('Diário 4º PA'!$F$4:$F$2000))</f>
        <v>0</v>
      </c>
      <c r="O145" s="179">
        <f t="shared" si="22"/>
        <v>8657.33</v>
      </c>
      <c r="P145" s="180">
        <f t="shared" si="23"/>
        <v>8.6462269044894683E-4</v>
      </c>
      <c r="Q145" s="154"/>
      <c r="R145" s="154"/>
      <c r="S145" s="154"/>
      <c r="T145" s="154"/>
      <c r="U145" s="154"/>
      <c r="V145" s="154"/>
      <c r="W145" s="154"/>
      <c r="X145" s="154"/>
      <c r="Y145" s="154"/>
      <c r="Z145" s="154"/>
    </row>
    <row r="146" spans="1:26" ht="23.25" customHeight="1" x14ac:dyDescent="0.2">
      <c r="A146" s="199" t="s">
        <v>387</v>
      </c>
      <c r="B146" s="200" t="s">
        <v>388</v>
      </c>
      <c r="C146" s="129">
        <f>SUMPRODUCT(('Diário 1º PA'!$E$4:$E$2011='Analítico Cx.'!$B146)*('Diário 1º PA'!$B$4:$B$2011&gt;=C$4)*('Diário 1º PA'!$B$4:$B$2011&lt;=EOMONTH(C$4,0))*('Diário 1º PA'!$F$4:$F$2011))
+SUMPRODUCT(('Diário 2º PA'!$E$4:$E$1980='Analítico Cx.'!$B146)*('Diário 2º PA'!$B$4:$B$1980&gt;=C$4)*('Diário 2º PA'!$B$4:$B$1980&lt;=EOMONTH(C$4,0))*('Diário 2º PA'!$F$4:$F$1980))
+SUMPRODUCT(('Diário 3º PA'!$E$4:$E$2000='Analítico Cx.'!$B146)*('Diário 3º PA'!$B$4:$B$2000&gt;=C$4)*('Diário 3º PA'!$B$4:$B$2000&lt;=EOMONTH(C$4,0))*('Diário 3º PA'!$F$4:$F$2000))
+SUMPRODUCT(('Diário 4º PA'!$E$4:$E$2000='Analítico Cx.'!$B146)*('Diário 4º PA'!$B$4:$B$2000&gt;=C$4)*('Diário 4º PA'!$B$4:$B$2000&lt;=EOMONTH(C$4,0))*('Diário 4º PA'!$F$4:$F$2000))</f>
        <v>0</v>
      </c>
      <c r="D146" s="129">
        <f>SUMPRODUCT(('Diário 1º PA'!$E$4:$E$2011='Analítico Cx.'!$B146)*('Diário 1º PA'!$B$4:$B$2011&gt;=D$4)*('Diário 1º PA'!$B$4:$B$2011&lt;=EOMONTH(D$4,0))*('Diário 1º PA'!$F$4:$F$2011))
+SUMPRODUCT(('Diário 2º PA'!$E$4:$E$1980='Analítico Cx.'!$B146)*('Diário 2º PA'!$B$4:$B$1980&gt;=D$4)*('Diário 2º PA'!$B$4:$B$1980&lt;=EOMONTH(D$4,0))*('Diário 2º PA'!$F$4:$F$1980))
+SUMPRODUCT(('Diário 3º PA'!$E$4:$E$2000='Analítico Cx.'!$B146)*('Diário 3º PA'!$B$4:$B$2000&gt;=D$4)*('Diário 3º PA'!$B$4:$B$2000&lt;=EOMONTH(D$4,0))*('Diário 3º PA'!$F$4:$F$2000))
+SUMPRODUCT(('Diário 4º PA'!$E$4:$E$2000='Analítico Cx.'!$B146)*('Diário 4º PA'!$B$4:$B$2000&gt;=D$4)*('Diário 4º PA'!$B$4:$B$2000&lt;=EOMONTH(D$4,0))*('Diário 4º PA'!$F$4:$F$2000))</f>
        <v>0</v>
      </c>
      <c r="E146" s="129">
        <f>SUMPRODUCT(('Diário 1º PA'!$E$4:$E$2011='Analítico Cx.'!$B146)*('Diário 1º PA'!$B$4:$B$2011&gt;=E$4)*('Diário 1º PA'!$B$4:$B$2011&lt;=EOMONTH(E$4,0))*('Diário 1º PA'!$F$4:$F$2011))
+SUMPRODUCT(('Diário 2º PA'!$E$4:$E$1980='Analítico Cx.'!$B146)*('Diário 2º PA'!$B$4:$B$1980&gt;=E$4)*('Diário 2º PA'!$B$4:$B$1980&lt;=EOMONTH(E$4,0))*('Diário 2º PA'!$F$4:$F$1980))
+SUMPRODUCT(('Diário 3º PA'!$E$4:$E$2000='Analítico Cx.'!$B146)*('Diário 3º PA'!$B$4:$B$2000&gt;=E$4)*('Diário 3º PA'!$B$4:$B$2000&lt;=EOMONTH(E$4,0))*('Diário 3º PA'!$F$4:$F$2000))
+SUMPRODUCT(('Diário 4º PA'!$E$4:$E$2000='Analítico Cx.'!$B146)*('Diário 4º PA'!$B$4:$B$2000&gt;=E$4)*('Diário 4º PA'!$B$4:$B$2000&lt;=EOMONTH(E$4,0))*('Diário 4º PA'!$F$4:$F$2000))</f>
        <v>0</v>
      </c>
      <c r="F146" s="129">
        <f>SUMPRODUCT(('Diário 1º PA'!$E$4:$E$2011='Analítico Cx.'!$B146)*('Diário 1º PA'!$B$4:$B$2011&gt;=F$4)*('Diário 1º PA'!$B$4:$B$2011&lt;=EOMONTH(F$4,0))*('Diário 1º PA'!$F$4:$F$2011))
+SUMPRODUCT(('Diário 2º PA'!$E$4:$E$1980='Analítico Cx.'!$B146)*('Diário 2º PA'!$B$4:$B$1980&gt;=F$4)*('Diário 2º PA'!$B$4:$B$1980&lt;=EOMONTH(F$4,0))*('Diário 2º PA'!$F$4:$F$1980))
+SUMPRODUCT(('Diário 3º PA'!$E$4:$E$2000='Analítico Cx.'!$B146)*('Diário 3º PA'!$B$4:$B$2000&gt;=F$4)*('Diário 3º PA'!$B$4:$B$2000&lt;=EOMONTH(F$4,0))*('Diário 3º PA'!$F$4:$F$2000))
+SUMPRODUCT(('Diário 4º PA'!$E$4:$E$2000='Analítico Cx.'!$B146)*('Diário 4º PA'!$B$4:$B$2000&gt;=F$4)*('Diário 4º PA'!$B$4:$B$2000&lt;=EOMONTH(F$4,0))*('Diário 4º PA'!$F$4:$F$2000))</f>
        <v>0</v>
      </c>
      <c r="G146" s="129">
        <f>SUMPRODUCT(('Diário 1º PA'!$E$4:$E$2011='Analítico Cx.'!$B146)*('Diário 1º PA'!$B$4:$B$2011&gt;=G$4)*('Diário 1º PA'!$B$4:$B$2011&lt;=EOMONTH(G$4,0))*('Diário 1º PA'!$F$4:$F$2011))
+SUMPRODUCT(('Diário 2º PA'!$E$4:$E$1980='Analítico Cx.'!$B146)*('Diário 2º PA'!$B$4:$B$1980&gt;=G$4)*('Diário 2º PA'!$B$4:$B$1980&lt;=EOMONTH(G$4,0))*('Diário 2º PA'!$F$4:$F$1980))
+SUMPRODUCT(('Diário 3º PA'!$E$4:$E$2000='Analítico Cx.'!$B146)*('Diário 3º PA'!$B$4:$B$2000&gt;=G$4)*('Diário 3º PA'!$B$4:$B$2000&lt;=EOMONTH(G$4,0))*('Diário 3º PA'!$F$4:$F$2000))
+SUMPRODUCT(('Diário 4º PA'!$E$4:$E$2000='Analítico Cx.'!$B146)*('Diário 4º PA'!$B$4:$B$2000&gt;=G$4)*('Diário 4º PA'!$B$4:$B$2000&lt;=EOMONTH(G$4,0))*('Diário 4º PA'!$F$4:$F$2000))</f>
        <v>0</v>
      </c>
      <c r="H146" s="129">
        <f>SUMPRODUCT(('Diário 1º PA'!$E$4:$E$2011='Analítico Cx.'!$B146)*('Diário 1º PA'!$B$4:$B$2011&gt;=H$4)*('Diário 1º PA'!$B$4:$B$2011&lt;=EOMONTH(H$4,0))*('Diário 1º PA'!$F$4:$F$2011))
+SUMPRODUCT(('Diário 2º PA'!$E$4:$E$1980='Analítico Cx.'!$B146)*('Diário 2º PA'!$B$4:$B$1980&gt;=H$4)*('Diário 2º PA'!$B$4:$B$1980&lt;=EOMONTH(H$4,0))*('Diário 2º PA'!$F$4:$F$1980))
+SUMPRODUCT(('Diário 3º PA'!$E$4:$E$2000='Analítico Cx.'!$B146)*('Diário 3º PA'!$B$4:$B$2000&gt;=H$4)*('Diário 3º PA'!$B$4:$B$2000&lt;=EOMONTH(H$4,0))*('Diário 3º PA'!$F$4:$F$2000))
+SUMPRODUCT(('Diário 4º PA'!$E$4:$E$2000='Analítico Cx.'!$B146)*('Diário 4º PA'!$B$4:$B$2000&gt;=H$4)*('Diário 4º PA'!$B$4:$B$2000&lt;=EOMONTH(H$4,0))*('Diário 4º PA'!$F$4:$F$2000))</f>
        <v>0</v>
      </c>
      <c r="I146" s="129">
        <f>SUMPRODUCT(('Diário 1º PA'!$E$4:$E$2011='Analítico Cx.'!$B146)*('Diário 1º PA'!$B$4:$B$2011&gt;=I$4)*('Diário 1º PA'!$B$4:$B$2011&lt;=EOMONTH(I$4,0))*('Diário 1º PA'!$F$4:$F$2011))
+SUMPRODUCT(('Diário 2º PA'!$E$4:$E$1980='Analítico Cx.'!$B146)*('Diário 2º PA'!$B$4:$B$1980&gt;=I$4)*('Diário 2º PA'!$B$4:$B$1980&lt;=EOMONTH(I$4,0))*('Diário 2º PA'!$F$4:$F$1980))
+SUMPRODUCT(('Diário 3º PA'!$E$4:$E$2000='Analítico Cx.'!$B146)*('Diário 3º PA'!$B$4:$B$2000&gt;=I$4)*('Diário 3º PA'!$B$4:$B$2000&lt;=EOMONTH(I$4,0))*('Diário 3º PA'!$F$4:$F$2000))
+SUMPRODUCT(('Diário 4º PA'!$E$4:$E$2000='Analítico Cx.'!$B146)*('Diário 4º PA'!$B$4:$B$2000&gt;=I$4)*('Diário 4º PA'!$B$4:$B$2000&lt;=EOMONTH(I$4,0))*('Diário 4º PA'!$F$4:$F$2000))</f>
        <v>0</v>
      </c>
      <c r="J146" s="129">
        <f>SUMPRODUCT(('Diário 1º PA'!$E$4:$E$2011='Analítico Cx.'!$B146)*('Diário 1º PA'!$B$4:$B$2011&gt;=J$4)*('Diário 1º PA'!$B$4:$B$2011&lt;=EOMONTH(J$4,0))*('Diário 1º PA'!$F$4:$F$2011))
+SUMPRODUCT(('Diário 2º PA'!$E$4:$E$1980='Analítico Cx.'!$B146)*('Diário 2º PA'!$B$4:$B$1980&gt;=J$4)*('Diário 2º PA'!$B$4:$B$1980&lt;=EOMONTH(J$4,0))*('Diário 2º PA'!$F$4:$F$1980))
+SUMPRODUCT(('Diário 3º PA'!$E$4:$E$2000='Analítico Cx.'!$B146)*('Diário 3º PA'!$B$4:$B$2000&gt;=J$4)*('Diário 3º PA'!$B$4:$B$2000&lt;=EOMONTH(J$4,0))*('Diário 3º PA'!$F$4:$F$2000))
+SUMPRODUCT(('Diário 4º PA'!$E$4:$E$2000='Analítico Cx.'!$B146)*('Diário 4º PA'!$B$4:$B$2000&gt;=J$4)*('Diário 4º PA'!$B$4:$B$2000&lt;=EOMONTH(J$4,0))*('Diário 4º PA'!$F$4:$F$2000))</f>
        <v>0</v>
      </c>
      <c r="K146" s="129">
        <f>SUMPRODUCT(('Diário 1º PA'!$E$4:$E$2011='Analítico Cx.'!$B146)*('Diário 1º PA'!$B$4:$B$2011&gt;=K$4)*('Diário 1º PA'!$B$4:$B$2011&lt;=EOMONTH(K$4,0))*('Diário 1º PA'!$F$4:$F$2011))
+SUMPRODUCT(('Diário 2º PA'!$E$4:$E$1980='Analítico Cx.'!$B146)*('Diário 2º PA'!$B$4:$B$1980&gt;=K$4)*('Diário 2º PA'!$B$4:$B$1980&lt;=EOMONTH(K$4,0))*('Diário 2º PA'!$F$4:$F$1980))
+SUMPRODUCT(('Diário 3º PA'!$E$4:$E$2000='Analítico Cx.'!$B146)*('Diário 3º PA'!$B$4:$B$2000&gt;=K$4)*('Diário 3º PA'!$B$4:$B$2000&lt;=EOMONTH(K$4,0))*('Diário 3º PA'!$F$4:$F$2000))
+SUMPRODUCT(('Diário 4º PA'!$E$4:$E$2000='Analítico Cx.'!$B146)*('Diário 4º PA'!$B$4:$B$2000&gt;=K$4)*('Diário 4º PA'!$B$4:$B$2000&lt;=EOMONTH(K$4,0))*('Diário 4º PA'!$F$4:$F$2000))</f>
        <v>0</v>
      </c>
      <c r="L146" s="129">
        <f>SUMPRODUCT(('Diário 1º PA'!$E$4:$E$2011='Analítico Cx.'!$B146)*('Diário 1º PA'!$B$4:$B$2011&gt;=L$4)*('Diário 1º PA'!$B$4:$B$2011&lt;=EOMONTH(L$4,0))*('Diário 1º PA'!$F$4:$F$2011))
+SUMPRODUCT(('Diário 2º PA'!$E$4:$E$1980='Analítico Cx.'!$B146)*('Diário 2º PA'!$B$4:$B$1980&gt;=L$4)*('Diário 2º PA'!$B$4:$B$1980&lt;=EOMONTH(L$4,0))*('Diário 2º PA'!$F$4:$F$1980))
+SUMPRODUCT(('Diário 3º PA'!$E$4:$E$2000='Analítico Cx.'!$B146)*('Diário 3º PA'!$B$4:$B$2000&gt;=L$4)*('Diário 3º PA'!$B$4:$B$2000&lt;=EOMONTH(L$4,0))*('Diário 3º PA'!$F$4:$F$2000))
+SUMPRODUCT(('Diário 4º PA'!$E$4:$E$2000='Analítico Cx.'!$B146)*('Diário 4º PA'!$B$4:$B$2000&gt;=L$4)*('Diário 4º PA'!$B$4:$B$2000&lt;=EOMONTH(L$4,0))*('Diário 4º PA'!$F$4:$F$2000))</f>
        <v>0</v>
      </c>
      <c r="M146" s="129">
        <f>SUMPRODUCT(('Diário 1º PA'!$E$4:$E$2011='Analítico Cx.'!$B146)*('Diário 1º PA'!$B$4:$B$2011&gt;=M$4)*('Diário 1º PA'!$B$4:$B$2011&lt;=EOMONTH(M$4,0))*('Diário 1º PA'!$F$4:$F$2011))
+SUMPRODUCT(('Diário 2º PA'!$E$4:$E$1980='Analítico Cx.'!$B146)*('Diário 2º PA'!$B$4:$B$1980&gt;=M$4)*('Diário 2º PA'!$B$4:$B$1980&lt;=EOMONTH(M$4,0))*('Diário 2º PA'!$F$4:$F$1980))
+SUMPRODUCT(('Diário 3º PA'!$E$4:$E$2000='Analítico Cx.'!$B146)*('Diário 3º PA'!$B$4:$B$2000&gt;=M$4)*('Diário 3º PA'!$B$4:$B$2000&lt;=EOMONTH(M$4,0))*('Diário 3º PA'!$F$4:$F$2000))
+SUMPRODUCT(('Diário 4º PA'!$E$4:$E$2000='Analítico Cx.'!$B146)*('Diário 4º PA'!$B$4:$B$2000&gt;=M$4)*('Diário 4º PA'!$B$4:$B$2000&lt;=EOMONTH(M$4,0))*('Diário 4º PA'!$F$4:$F$2000))</f>
        <v>0</v>
      </c>
      <c r="N146" s="129">
        <f>SUMPRODUCT(('Diário 1º PA'!$E$4:$E$2011='Analítico Cx.'!$B146)*('Diário 1º PA'!$B$4:$B$2011&gt;=N$4)*('Diário 1º PA'!$B$4:$B$2011&lt;=EOMONTH(N$4,0))*('Diário 1º PA'!$F$4:$F$2011))
+SUMPRODUCT(('Diário 2º PA'!$E$4:$E$1980='Analítico Cx.'!$B146)*('Diário 2º PA'!$B$4:$B$1980&gt;=N$4)*('Diário 2º PA'!$B$4:$B$1980&lt;=EOMONTH(N$4,0))*('Diário 2º PA'!$F$4:$F$1980))
+SUMPRODUCT(('Diário 3º PA'!$E$4:$E$2000='Analítico Cx.'!$B146)*('Diário 3º PA'!$B$4:$B$2000&gt;=N$4)*('Diário 3º PA'!$B$4:$B$2000&lt;=EOMONTH(N$4,0))*('Diário 3º PA'!$F$4:$F$2000))
+SUMPRODUCT(('Diário 4º PA'!$E$4:$E$2000='Analítico Cx.'!$B146)*('Diário 4º PA'!$B$4:$B$2000&gt;=N$4)*('Diário 4º PA'!$B$4:$B$2000&lt;=EOMONTH(N$4,0))*('Diário 4º PA'!$F$4:$F$2000))</f>
        <v>0</v>
      </c>
      <c r="O146" s="179">
        <f t="shared" si="22"/>
        <v>0</v>
      </c>
      <c r="P146" s="180">
        <f t="shared" si="23"/>
        <v>0</v>
      </c>
      <c r="Q146" s="154"/>
      <c r="R146" s="154"/>
      <c r="S146" s="154"/>
      <c r="T146" s="154"/>
      <c r="U146" s="154"/>
      <c r="V146" s="154"/>
      <c r="W146" s="154"/>
      <c r="X146" s="154"/>
      <c r="Y146" s="154"/>
      <c r="Z146" s="154"/>
    </row>
    <row r="147" spans="1:26" ht="23.25" customHeight="1" x14ac:dyDescent="0.2">
      <c r="A147" s="199" t="s">
        <v>389</v>
      </c>
      <c r="B147" s="200" t="s">
        <v>390</v>
      </c>
      <c r="C147" s="129">
        <f>SUMPRODUCT(('Diário 1º PA'!$E$4:$E$2011='Analítico Cx.'!$B147)*('Diário 1º PA'!$B$4:$B$2011&gt;=C$4)*('Diário 1º PA'!$B$4:$B$2011&lt;=EOMONTH(C$4,0))*('Diário 1º PA'!$F$4:$F$2011))
+SUMPRODUCT(('Diário 2º PA'!$E$4:$E$1980='Analítico Cx.'!$B147)*('Diário 2º PA'!$B$4:$B$1980&gt;=C$4)*('Diário 2º PA'!$B$4:$B$1980&lt;=EOMONTH(C$4,0))*('Diário 2º PA'!$F$4:$F$1980))
+SUMPRODUCT(('Diário 3º PA'!$E$4:$E$2000='Analítico Cx.'!$B147)*('Diário 3º PA'!$B$4:$B$2000&gt;=C$4)*('Diário 3º PA'!$B$4:$B$2000&lt;=EOMONTH(C$4,0))*('Diário 3º PA'!$F$4:$F$2000))
+SUMPRODUCT(('Diário 4º PA'!$E$4:$E$2000='Analítico Cx.'!$B147)*('Diário 4º PA'!$B$4:$B$2000&gt;=C$4)*('Diário 4º PA'!$B$4:$B$2000&lt;=EOMONTH(C$4,0))*('Diário 4º PA'!$F$4:$F$2000))</f>
        <v>0</v>
      </c>
      <c r="D147" s="129">
        <f>SUMPRODUCT(('Diário 1º PA'!$E$4:$E$2011='Analítico Cx.'!$B147)*('Diário 1º PA'!$B$4:$B$2011&gt;=D$4)*('Diário 1º PA'!$B$4:$B$2011&lt;=EOMONTH(D$4,0))*('Diário 1º PA'!$F$4:$F$2011))
+SUMPRODUCT(('Diário 2º PA'!$E$4:$E$1980='Analítico Cx.'!$B147)*('Diário 2º PA'!$B$4:$B$1980&gt;=D$4)*('Diário 2º PA'!$B$4:$B$1980&lt;=EOMONTH(D$4,0))*('Diário 2º PA'!$F$4:$F$1980))
+SUMPRODUCT(('Diário 3º PA'!$E$4:$E$2000='Analítico Cx.'!$B147)*('Diário 3º PA'!$B$4:$B$2000&gt;=D$4)*('Diário 3º PA'!$B$4:$B$2000&lt;=EOMONTH(D$4,0))*('Diário 3º PA'!$F$4:$F$2000))
+SUMPRODUCT(('Diário 4º PA'!$E$4:$E$2000='Analítico Cx.'!$B147)*('Diário 4º PA'!$B$4:$B$2000&gt;=D$4)*('Diário 4º PA'!$B$4:$B$2000&lt;=EOMONTH(D$4,0))*('Diário 4º PA'!$F$4:$F$2000))</f>
        <v>0</v>
      </c>
      <c r="E147" s="129">
        <f>SUMPRODUCT(('Diário 1º PA'!$E$4:$E$2011='Analítico Cx.'!$B147)*('Diário 1º PA'!$B$4:$B$2011&gt;=E$4)*('Diário 1º PA'!$B$4:$B$2011&lt;=EOMONTH(E$4,0))*('Diário 1º PA'!$F$4:$F$2011))
+SUMPRODUCT(('Diário 2º PA'!$E$4:$E$1980='Analítico Cx.'!$B147)*('Diário 2º PA'!$B$4:$B$1980&gt;=E$4)*('Diário 2º PA'!$B$4:$B$1980&lt;=EOMONTH(E$4,0))*('Diário 2º PA'!$F$4:$F$1980))
+SUMPRODUCT(('Diário 3º PA'!$E$4:$E$2000='Analítico Cx.'!$B147)*('Diário 3º PA'!$B$4:$B$2000&gt;=E$4)*('Diário 3º PA'!$B$4:$B$2000&lt;=EOMONTH(E$4,0))*('Diário 3º PA'!$F$4:$F$2000))
+SUMPRODUCT(('Diário 4º PA'!$E$4:$E$2000='Analítico Cx.'!$B147)*('Diário 4º PA'!$B$4:$B$2000&gt;=E$4)*('Diário 4º PA'!$B$4:$B$2000&lt;=EOMONTH(E$4,0))*('Diário 4º PA'!$F$4:$F$2000))</f>
        <v>0</v>
      </c>
      <c r="F147" s="129">
        <f>SUMPRODUCT(('Diário 1º PA'!$E$4:$E$2011='Analítico Cx.'!$B147)*('Diário 1º PA'!$B$4:$B$2011&gt;=F$4)*('Diário 1º PA'!$B$4:$B$2011&lt;=EOMONTH(F$4,0))*('Diário 1º PA'!$F$4:$F$2011))
+SUMPRODUCT(('Diário 2º PA'!$E$4:$E$1980='Analítico Cx.'!$B147)*('Diário 2º PA'!$B$4:$B$1980&gt;=F$4)*('Diário 2º PA'!$B$4:$B$1980&lt;=EOMONTH(F$4,0))*('Diário 2º PA'!$F$4:$F$1980))
+SUMPRODUCT(('Diário 3º PA'!$E$4:$E$2000='Analítico Cx.'!$B147)*('Diário 3º PA'!$B$4:$B$2000&gt;=F$4)*('Diário 3º PA'!$B$4:$B$2000&lt;=EOMONTH(F$4,0))*('Diário 3º PA'!$F$4:$F$2000))
+SUMPRODUCT(('Diário 4º PA'!$E$4:$E$2000='Analítico Cx.'!$B147)*('Diário 4º PA'!$B$4:$B$2000&gt;=F$4)*('Diário 4º PA'!$B$4:$B$2000&lt;=EOMONTH(F$4,0))*('Diário 4º PA'!$F$4:$F$2000))</f>
        <v>0</v>
      </c>
      <c r="G147" s="129">
        <f>SUMPRODUCT(('Diário 1º PA'!$E$4:$E$2011='Analítico Cx.'!$B147)*('Diário 1º PA'!$B$4:$B$2011&gt;=G$4)*('Diário 1º PA'!$B$4:$B$2011&lt;=EOMONTH(G$4,0))*('Diário 1º PA'!$F$4:$F$2011))
+SUMPRODUCT(('Diário 2º PA'!$E$4:$E$1980='Analítico Cx.'!$B147)*('Diário 2º PA'!$B$4:$B$1980&gt;=G$4)*('Diário 2º PA'!$B$4:$B$1980&lt;=EOMONTH(G$4,0))*('Diário 2º PA'!$F$4:$F$1980))
+SUMPRODUCT(('Diário 3º PA'!$E$4:$E$2000='Analítico Cx.'!$B147)*('Diário 3º PA'!$B$4:$B$2000&gt;=G$4)*('Diário 3º PA'!$B$4:$B$2000&lt;=EOMONTH(G$4,0))*('Diário 3º PA'!$F$4:$F$2000))
+SUMPRODUCT(('Diário 4º PA'!$E$4:$E$2000='Analítico Cx.'!$B147)*('Diário 4º PA'!$B$4:$B$2000&gt;=G$4)*('Diário 4º PA'!$B$4:$B$2000&lt;=EOMONTH(G$4,0))*('Diário 4º PA'!$F$4:$F$2000))</f>
        <v>0</v>
      </c>
      <c r="H147" s="129">
        <f>SUMPRODUCT(('Diário 1º PA'!$E$4:$E$2011='Analítico Cx.'!$B147)*('Diário 1º PA'!$B$4:$B$2011&gt;=H$4)*('Diário 1º PA'!$B$4:$B$2011&lt;=EOMONTH(H$4,0))*('Diário 1º PA'!$F$4:$F$2011))
+SUMPRODUCT(('Diário 2º PA'!$E$4:$E$1980='Analítico Cx.'!$B147)*('Diário 2º PA'!$B$4:$B$1980&gt;=H$4)*('Diário 2º PA'!$B$4:$B$1980&lt;=EOMONTH(H$4,0))*('Diário 2º PA'!$F$4:$F$1980))
+SUMPRODUCT(('Diário 3º PA'!$E$4:$E$2000='Analítico Cx.'!$B147)*('Diário 3º PA'!$B$4:$B$2000&gt;=H$4)*('Diário 3º PA'!$B$4:$B$2000&lt;=EOMONTH(H$4,0))*('Diário 3º PA'!$F$4:$F$2000))
+SUMPRODUCT(('Diário 4º PA'!$E$4:$E$2000='Analítico Cx.'!$B147)*('Diário 4º PA'!$B$4:$B$2000&gt;=H$4)*('Diário 4º PA'!$B$4:$B$2000&lt;=EOMONTH(H$4,0))*('Diário 4º PA'!$F$4:$F$2000))</f>
        <v>0</v>
      </c>
      <c r="I147" s="129">
        <f>SUMPRODUCT(('Diário 1º PA'!$E$4:$E$2011='Analítico Cx.'!$B147)*('Diário 1º PA'!$B$4:$B$2011&gt;=I$4)*('Diário 1º PA'!$B$4:$B$2011&lt;=EOMONTH(I$4,0))*('Diário 1º PA'!$F$4:$F$2011))
+SUMPRODUCT(('Diário 2º PA'!$E$4:$E$1980='Analítico Cx.'!$B147)*('Diário 2º PA'!$B$4:$B$1980&gt;=I$4)*('Diário 2º PA'!$B$4:$B$1980&lt;=EOMONTH(I$4,0))*('Diário 2º PA'!$F$4:$F$1980))
+SUMPRODUCT(('Diário 3º PA'!$E$4:$E$2000='Analítico Cx.'!$B147)*('Diário 3º PA'!$B$4:$B$2000&gt;=I$4)*('Diário 3º PA'!$B$4:$B$2000&lt;=EOMONTH(I$4,0))*('Diário 3º PA'!$F$4:$F$2000))
+SUMPRODUCT(('Diário 4º PA'!$E$4:$E$2000='Analítico Cx.'!$B147)*('Diário 4º PA'!$B$4:$B$2000&gt;=I$4)*('Diário 4º PA'!$B$4:$B$2000&lt;=EOMONTH(I$4,0))*('Diário 4º PA'!$F$4:$F$2000))</f>
        <v>0</v>
      </c>
      <c r="J147" s="129">
        <f>SUMPRODUCT(('Diário 1º PA'!$E$4:$E$2011='Analítico Cx.'!$B147)*('Diário 1º PA'!$B$4:$B$2011&gt;=J$4)*('Diário 1º PA'!$B$4:$B$2011&lt;=EOMONTH(J$4,0))*('Diário 1º PA'!$F$4:$F$2011))
+SUMPRODUCT(('Diário 2º PA'!$E$4:$E$1980='Analítico Cx.'!$B147)*('Diário 2º PA'!$B$4:$B$1980&gt;=J$4)*('Diário 2º PA'!$B$4:$B$1980&lt;=EOMONTH(J$4,0))*('Diário 2º PA'!$F$4:$F$1980))
+SUMPRODUCT(('Diário 3º PA'!$E$4:$E$2000='Analítico Cx.'!$B147)*('Diário 3º PA'!$B$4:$B$2000&gt;=J$4)*('Diário 3º PA'!$B$4:$B$2000&lt;=EOMONTH(J$4,0))*('Diário 3º PA'!$F$4:$F$2000))
+SUMPRODUCT(('Diário 4º PA'!$E$4:$E$2000='Analítico Cx.'!$B147)*('Diário 4º PA'!$B$4:$B$2000&gt;=J$4)*('Diário 4º PA'!$B$4:$B$2000&lt;=EOMONTH(J$4,0))*('Diário 4º PA'!$F$4:$F$2000))</f>
        <v>0</v>
      </c>
      <c r="K147" s="129">
        <f>SUMPRODUCT(('Diário 1º PA'!$E$4:$E$2011='Analítico Cx.'!$B147)*('Diário 1º PA'!$B$4:$B$2011&gt;=K$4)*('Diário 1º PA'!$B$4:$B$2011&lt;=EOMONTH(K$4,0))*('Diário 1º PA'!$F$4:$F$2011))
+SUMPRODUCT(('Diário 2º PA'!$E$4:$E$1980='Analítico Cx.'!$B147)*('Diário 2º PA'!$B$4:$B$1980&gt;=K$4)*('Diário 2º PA'!$B$4:$B$1980&lt;=EOMONTH(K$4,0))*('Diário 2º PA'!$F$4:$F$1980))
+SUMPRODUCT(('Diário 3º PA'!$E$4:$E$2000='Analítico Cx.'!$B147)*('Diário 3º PA'!$B$4:$B$2000&gt;=K$4)*('Diário 3º PA'!$B$4:$B$2000&lt;=EOMONTH(K$4,0))*('Diário 3º PA'!$F$4:$F$2000))
+SUMPRODUCT(('Diário 4º PA'!$E$4:$E$2000='Analítico Cx.'!$B147)*('Diário 4º PA'!$B$4:$B$2000&gt;=K$4)*('Diário 4º PA'!$B$4:$B$2000&lt;=EOMONTH(K$4,0))*('Diário 4º PA'!$F$4:$F$2000))</f>
        <v>0</v>
      </c>
      <c r="L147" s="129">
        <f>SUMPRODUCT(('Diário 1º PA'!$E$4:$E$2011='Analítico Cx.'!$B147)*('Diário 1º PA'!$B$4:$B$2011&gt;=L$4)*('Diário 1º PA'!$B$4:$B$2011&lt;=EOMONTH(L$4,0))*('Diário 1º PA'!$F$4:$F$2011))
+SUMPRODUCT(('Diário 2º PA'!$E$4:$E$1980='Analítico Cx.'!$B147)*('Diário 2º PA'!$B$4:$B$1980&gt;=L$4)*('Diário 2º PA'!$B$4:$B$1980&lt;=EOMONTH(L$4,0))*('Diário 2º PA'!$F$4:$F$1980))
+SUMPRODUCT(('Diário 3º PA'!$E$4:$E$2000='Analítico Cx.'!$B147)*('Diário 3º PA'!$B$4:$B$2000&gt;=L$4)*('Diário 3º PA'!$B$4:$B$2000&lt;=EOMONTH(L$4,0))*('Diário 3º PA'!$F$4:$F$2000))
+SUMPRODUCT(('Diário 4º PA'!$E$4:$E$2000='Analítico Cx.'!$B147)*('Diário 4º PA'!$B$4:$B$2000&gt;=L$4)*('Diário 4º PA'!$B$4:$B$2000&lt;=EOMONTH(L$4,0))*('Diário 4º PA'!$F$4:$F$2000))</f>
        <v>0</v>
      </c>
      <c r="M147" s="129">
        <f>SUMPRODUCT(('Diário 1º PA'!$E$4:$E$2011='Analítico Cx.'!$B147)*('Diário 1º PA'!$B$4:$B$2011&gt;=M$4)*('Diário 1º PA'!$B$4:$B$2011&lt;=EOMONTH(M$4,0))*('Diário 1º PA'!$F$4:$F$2011))
+SUMPRODUCT(('Diário 2º PA'!$E$4:$E$1980='Analítico Cx.'!$B147)*('Diário 2º PA'!$B$4:$B$1980&gt;=M$4)*('Diário 2º PA'!$B$4:$B$1980&lt;=EOMONTH(M$4,0))*('Diário 2º PA'!$F$4:$F$1980))
+SUMPRODUCT(('Diário 3º PA'!$E$4:$E$2000='Analítico Cx.'!$B147)*('Diário 3º PA'!$B$4:$B$2000&gt;=M$4)*('Diário 3º PA'!$B$4:$B$2000&lt;=EOMONTH(M$4,0))*('Diário 3º PA'!$F$4:$F$2000))
+SUMPRODUCT(('Diário 4º PA'!$E$4:$E$2000='Analítico Cx.'!$B147)*('Diário 4º PA'!$B$4:$B$2000&gt;=M$4)*('Diário 4º PA'!$B$4:$B$2000&lt;=EOMONTH(M$4,0))*('Diário 4º PA'!$F$4:$F$2000))</f>
        <v>0</v>
      </c>
      <c r="N147" s="129">
        <f>SUMPRODUCT(('Diário 1º PA'!$E$4:$E$2011='Analítico Cx.'!$B147)*('Diário 1º PA'!$B$4:$B$2011&gt;=N$4)*('Diário 1º PA'!$B$4:$B$2011&lt;=EOMONTH(N$4,0))*('Diário 1º PA'!$F$4:$F$2011))
+SUMPRODUCT(('Diário 2º PA'!$E$4:$E$1980='Analítico Cx.'!$B147)*('Diário 2º PA'!$B$4:$B$1980&gt;=N$4)*('Diário 2º PA'!$B$4:$B$1980&lt;=EOMONTH(N$4,0))*('Diário 2º PA'!$F$4:$F$1980))
+SUMPRODUCT(('Diário 3º PA'!$E$4:$E$2000='Analítico Cx.'!$B147)*('Diário 3º PA'!$B$4:$B$2000&gt;=N$4)*('Diário 3º PA'!$B$4:$B$2000&lt;=EOMONTH(N$4,0))*('Diário 3º PA'!$F$4:$F$2000))
+SUMPRODUCT(('Diário 4º PA'!$E$4:$E$2000='Analítico Cx.'!$B147)*('Diário 4º PA'!$B$4:$B$2000&gt;=N$4)*('Diário 4º PA'!$B$4:$B$2000&lt;=EOMONTH(N$4,0))*('Diário 4º PA'!$F$4:$F$2000))</f>
        <v>0</v>
      </c>
      <c r="O147" s="179">
        <f t="shared" si="22"/>
        <v>0</v>
      </c>
      <c r="P147" s="180">
        <f t="shared" si="23"/>
        <v>0</v>
      </c>
      <c r="Q147" s="154"/>
      <c r="R147" s="154"/>
      <c r="S147" s="154"/>
      <c r="T147" s="154"/>
      <c r="U147" s="154"/>
      <c r="V147" s="154"/>
      <c r="W147" s="154"/>
      <c r="X147" s="154"/>
      <c r="Y147" s="154"/>
      <c r="Z147" s="154"/>
    </row>
    <row r="148" spans="1:26" ht="23.25" customHeight="1" x14ac:dyDescent="0.2">
      <c r="A148" s="199" t="s">
        <v>391</v>
      </c>
      <c r="B148" s="206" t="s">
        <v>392</v>
      </c>
      <c r="C148" s="129">
        <f>SUMPRODUCT(('Diário 1º PA'!$E$4:$E$2011='Analítico Cx.'!$B148)*('Diário 1º PA'!$B$4:$B$2011&gt;=C$4)*('Diário 1º PA'!$B$4:$B$2011&lt;=EOMONTH(C$4,0))*('Diário 1º PA'!$F$4:$F$2011))
+SUMPRODUCT(('Diário 2º PA'!$E$4:$E$1980='Analítico Cx.'!$B148)*('Diário 2º PA'!$B$4:$B$1980&gt;=C$4)*('Diário 2º PA'!$B$4:$B$1980&lt;=EOMONTH(C$4,0))*('Diário 2º PA'!$F$4:$F$1980))
+SUMPRODUCT(('Diário 3º PA'!$E$4:$E$2000='Analítico Cx.'!$B148)*('Diário 3º PA'!$B$4:$B$2000&gt;=C$4)*('Diário 3º PA'!$B$4:$B$2000&lt;=EOMONTH(C$4,0))*('Diário 3º PA'!$F$4:$F$2000))
+SUMPRODUCT(('Diário 4º PA'!$E$4:$E$2000='Analítico Cx.'!$B148)*('Diário 4º PA'!$B$4:$B$2000&gt;=C$4)*('Diário 4º PA'!$B$4:$B$2000&lt;=EOMONTH(C$4,0))*('Diário 4º PA'!$F$4:$F$2000))</f>
        <v>0</v>
      </c>
      <c r="D148" s="129">
        <f>SUMPRODUCT(('Diário 1º PA'!$E$4:$E$2011='Analítico Cx.'!$B148)*('Diário 1º PA'!$B$4:$B$2011&gt;=D$4)*('Diário 1º PA'!$B$4:$B$2011&lt;=EOMONTH(D$4,0))*('Diário 1º PA'!$F$4:$F$2011))
+SUMPRODUCT(('Diário 2º PA'!$E$4:$E$1980='Analítico Cx.'!$B148)*('Diário 2º PA'!$B$4:$B$1980&gt;=D$4)*('Diário 2º PA'!$B$4:$B$1980&lt;=EOMONTH(D$4,0))*('Diário 2º PA'!$F$4:$F$1980))
+SUMPRODUCT(('Diário 3º PA'!$E$4:$E$2000='Analítico Cx.'!$B148)*('Diário 3º PA'!$B$4:$B$2000&gt;=D$4)*('Diário 3º PA'!$B$4:$B$2000&lt;=EOMONTH(D$4,0))*('Diário 3º PA'!$F$4:$F$2000))
+SUMPRODUCT(('Diário 4º PA'!$E$4:$E$2000='Analítico Cx.'!$B148)*('Diário 4º PA'!$B$4:$B$2000&gt;=D$4)*('Diário 4º PA'!$B$4:$B$2000&lt;=EOMONTH(D$4,0))*('Diário 4º PA'!$F$4:$F$2000))</f>
        <v>1174.2</v>
      </c>
      <c r="E148" s="129">
        <f>SUMPRODUCT(('Diário 1º PA'!$E$4:$E$2011='Analítico Cx.'!$B148)*('Diário 1º PA'!$B$4:$B$2011&gt;=E$4)*('Diário 1º PA'!$B$4:$B$2011&lt;=EOMONTH(E$4,0))*('Diário 1º PA'!$F$4:$F$2011))
+SUMPRODUCT(('Diário 2º PA'!$E$4:$E$1980='Analítico Cx.'!$B148)*('Diário 2º PA'!$B$4:$B$1980&gt;=E$4)*('Diário 2º PA'!$B$4:$B$1980&lt;=EOMONTH(E$4,0))*('Diário 2º PA'!$F$4:$F$1980))
+SUMPRODUCT(('Diário 3º PA'!$E$4:$E$2000='Analítico Cx.'!$B148)*('Diário 3º PA'!$B$4:$B$2000&gt;=E$4)*('Diário 3º PA'!$B$4:$B$2000&lt;=EOMONTH(E$4,0))*('Diário 3º PA'!$F$4:$F$2000))
+SUMPRODUCT(('Diário 4º PA'!$E$4:$E$2000='Analítico Cx.'!$B148)*('Diário 4º PA'!$B$4:$B$2000&gt;=E$4)*('Diário 4º PA'!$B$4:$B$2000&lt;=EOMONTH(E$4,0))*('Diário 4º PA'!$F$4:$F$2000))</f>
        <v>0</v>
      </c>
      <c r="F148" s="129">
        <f>SUMPRODUCT(('Diário 1º PA'!$E$4:$E$2011='Analítico Cx.'!$B148)*('Diário 1º PA'!$B$4:$B$2011&gt;=F$4)*('Diário 1º PA'!$B$4:$B$2011&lt;=EOMONTH(F$4,0))*('Diário 1º PA'!$F$4:$F$2011))
+SUMPRODUCT(('Diário 2º PA'!$E$4:$E$1980='Analítico Cx.'!$B148)*('Diário 2º PA'!$B$4:$B$1980&gt;=F$4)*('Diário 2º PA'!$B$4:$B$1980&lt;=EOMONTH(F$4,0))*('Diário 2º PA'!$F$4:$F$1980))
+SUMPRODUCT(('Diário 3º PA'!$E$4:$E$2000='Analítico Cx.'!$B148)*('Diário 3º PA'!$B$4:$B$2000&gt;=F$4)*('Diário 3º PA'!$B$4:$B$2000&lt;=EOMONTH(F$4,0))*('Diário 3º PA'!$F$4:$F$2000))
+SUMPRODUCT(('Diário 4º PA'!$E$4:$E$2000='Analítico Cx.'!$B148)*('Diário 4º PA'!$B$4:$B$2000&gt;=F$4)*('Diário 4º PA'!$B$4:$B$2000&lt;=EOMONTH(F$4,0))*('Diário 4º PA'!$F$4:$F$2000))</f>
        <v>965</v>
      </c>
      <c r="G148" s="129">
        <f>SUMPRODUCT(('Diário 1º PA'!$E$4:$E$2011='Analítico Cx.'!$B148)*('Diário 1º PA'!$B$4:$B$2011&gt;=G$4)*('Diário 1º PA'!$B$4:$B$2011&lt;=EOMONTH(G$4,0))*('Diário 1º PA'!$F$4:$F$2011))
+SUMPRODUCT(('Diário 2º PA'!$E$4:$E$1980='Analítico Cx.'!$B148)*('Diário 2º PA'!$B$4:$B$1980&gt;=G$4)*('Diário 2º PA'!$B$4:$B$1980&lt;=EOMONTH(G$4,0))*('Diário 2º PA'!$F$4:$F$1980))
+SUMPRODUCT(('Diário 3º PA'!$E$4:$E$2000='Analítico Cx.'!$B148)*('Diário 3º PA'!$B$4:$B$2000&gt;=G$4)*('Diário 3º PA'!$B$4:$B$2000&lt;=EOMONTH(G$4,0))*('Diário 3º PA'!$F$4:$F$2000))
+SUMPRODUCT(('Diário 4º PA'!$E$4:$E$2000='Analítico Cx.'!$B148)*('Diário 4º PA'!$B$4:$B$2000&gt;=G$4)*('Diário 4º PA'!$B$4:$B$2000&lt;=EOMONTH(G$4,0))*('Diário 4º PA'!$F$4:$F$2000))</f>
        <v>0</v>
      </c>
      <c r="H148" s="129">
        <f>SUMPRODUCT(('Diário 1º PA'!$E$4:$E$2011='Analítico Cx.'!$B148)*('Diário 1º PA'!$B$4:$B$2011&gt;=H$4)*('Diário 1º PA'!$B$4:$B$2011&lt;=EOMONTH(H$4,0))*('Diário 1º PA'!$F$4:$F$2011))
+SUMPRODUCT(('Diário 2º PA'!$E$4:$E$1980='Analítico Cx.'!$B148)*('Diário 2º PA'!$B$4:$B$1980&gt;=H$4)*('Diário 2º PA'!$B$4:$B$1980&lt;=EOMONTH(H$4,0))*('Diário 2º PA'!$F$4:$F$1980))
+SUMPRODUCT(('Diário 3º PA'!$E$4:$E$2000='Analítico Cx.'!$B148)*('Diário 3º PA'!$B$4:$B$2000&gt;=H$4)*('Diário 3º PA'!$B$4:$B$2000&lt;=EOMONTH(H$4,0))*('Diário 3º PA'!$F$4:$F$2000))
+SUMPRODUCT(('Diário 4º PA'!$E$4:$E$2000='Analítico Cx.'!$B148)*('Diário 4º PA'!$B$4:$B$2000&gt;=H$4)*('Diário 4º PA'!$B$4:$B$2000&lt;=EOMONTH(H$4,0))*('Diário 4º PA'!$F$4:$F$2000))</f>
        <v>0</v>
      </c>
      <c r="I148" s="129">
        <f>SUMPRODUCT(('Diário 1º PA'!$E$4:$E$2011='Analítico Cx.'!$B148)*('Diário 1º PA'!$B$4:$B$2011&gt;=I$4)*('Diário 1º PA'!$B$4:$B$2011&lt;=EOMONTH(I$4,0))*('Diário 1º PA'!$F$4:$F$2011))
+SUMPRODUCT(('Diário 2º PA'!$E$4:$E$1980='Analítico Cx.'!$B148)*('Diário 2º PA'!$B$4:$B$1980&gt;=I$4)*('Diário 2º PA'!$B$4:$B$1980&lt;=EOMONTH(I$4,0))*('Diário 2º PA'!$F$4:$F$1980))
+SUMPRODUCT(('Diário 3º PA'!$E$4:$E$2000='Analítico Cx.'!$B148)*('Diário 3º PA'!$B$4:$B$2000&gt;=I$4)*('Diário 3º PA'!$B$4:$B$2000&lt;=EOMONTH(I$4,0))*('Diário 3º PA'!$F$4:$F$2000))
+SUMPRODUCT(('Diário 4º PA'!$E$4:$E$2000='Analítico Cx.'!$B148)*('Diário 4º PA'!$B$4:$B$2000&gt;=I$4)*('Diário 4º PA'!$B$4:$B$2000&lt;=EOMONTH(I$4,0))*('Diário 4º PA'!$F$4:$F$2000))</f>
        <v>0</v>
      </c>
      <c r="J148" s="129">
        <f>SUMPRODUCT(('Diário 1º PA'!$E$4:$E$2011='Analítico Cx.'!$B148)*('Diário 1º PA'!$B$4:$B$2011&gt;=J$4)*('Diário 1º PA'!$B$4:$B$2011&lt;=EOMONTH(J$4,0))*('Diário 1º PA'!$F$4:$F$2011))
+SUMPRODUCT(('Diário 2º PA'!$E$4:$E$1980='Analítico Cx.'!$B148)*('Diário 2º PA'!$B$4:$B$1980&gt;=J$4)*('Diário 2º PA'!$B$4:$B$1980&lt;=EOMONTH(J$4,0))*('Diário 2º PA'!$F$4:$F$1980))
+SUMPRODUCT(('Diário 3º PA'!$E$4:$E$2000='Analítico Cx.'!$B148)*('Diário 3º PA'!$B$4:$B$2000&gt;=J$4)*('Diário 3º PA'!$B$4:$B$2000&lt;=EOMONTH(J$4,0))*('Diário 3º PA'!$F$4:$F$2000))
+SUMPRODUCT(('Diário 4º PA'!$E$4:$E$2000='Analítico Cx.'!$B148)*('Diário 4º PA'!$B$4:$B$2000&gt;=J$4)*('Diário 4º PA'!$B$4:$B$2000&lt;=EOMONTH(J$4,0))*('Diário 4º PA'!$F$4:$F$2000))</f>
        <v>0</v>
      </c>
      <c r="K148" s="129">
        <f>SUMPRODUCT(('Diário 1º PA'!$E$4:$E$2011='Analítico Cx.'!$B148)*('Diário 1º PA'!$B$4:$B$2011&gt;=K$4)*('Diário 1º PA'!$B$4:$B$2011&lt;=EOMONTH(K$4,0))*('Diário 1º PA'!$F$4:$F$2011))
+SUMPRODUCT(('Diário 2º PA'!$E$4:$E$1980='Analítico Cx.'!$B148)*('Diário 2º PA'!$B$4:$B$1980&gt;=K$4)*('Diário 2º PA'!$B$4:$B$1980&lt;=EOMONTH(K$4,0))*('Diário 2º PA'!$F$4:$F$1980))
+SUMPRODUCT(('Diário 3º PA'!$E$4:$E$2000='Analítico Cx.'!$B148)*('Diário 3º PA'!$B$4:$B$2000&gt;=K$4)*('Diário 3º PA'!$B$4:$B$2000&lt;=EOMONTH(K$4,0))*('Diário 3º PA'!$F$4:$F$2000))
+SUMPRODUCT(('Diário 4º PA'!$E$4:$E$2000='Analítico Cx.'!$B148)*('Diário 4º PA'!$B$4:$B$2000&gt;=K$4)*('Diário 4º PA'!$B$4:$B$2000&lt;=EOMONTH(K$4,0))*('Diário 4º PA'!$F$4:$F$2000))</f>
        <v>0</v>
      </c>
      <c r="L148" s="129">
        <f>SUMPRODUCT(('Diário 1º PA'!$E$4:$E$2011='Analítico Cx.'!$B148)*('Diário 1º PA'!$B$4:$B$2011&gt;=L$4)*('Diário 1º PA'!$B$4:$B$2011&lt;=EOMONTH(L$4,0))*('Diário 1º PA'!$F$4:$F$2011))
+SUMPRODUCT(('Diário 2º PA'!$E$4:$E$1980='Analítico Cx.'!$B148)*('Diário 2º PA'!$B$4:$B$1980&gt;=L$4)*('Diário 2º PA'!$B$4:$B$1980&lt;=EOMONTH(L$4,0))*('Diário 2º PA'!$F$4:$F$1980))
+SUMPRODUCT(('Diário 3º PA'!$E$4:$E$2000='Analítico Cx.'!$B148)*('Diário 3º PA'!$B$4:$B$2000&gt;=L$4)*('Diário 3º PA'!$B$4:$B$2000&lt;=EOMONTH(L$4,0))*('Diário 3º PA'!$F$4:$F$2000))
+SUMPRODUCT(('Diário 4º PA'!$E$4:$E$2000='Analítico Cx.'!$B148)*('Diário 4º PA'!$B$4:$B$2000&gt;=L$4)*('Diário 4º PA'!$B$4:$B$2000&lt;=EOMONTH(L$4,0))*('Diário 4º PA'!$F$4:$F$2000))</f>
        <v>0</v>
      </c>
      <c r="M148" s="129">
        <f>SUMPRODUCT(('Diário 1º PA'!$E$4:$E$2011='Analítico Cx.'!$B148)*('Diário 1º PA'!$B$4:$B$2011&gt;=M$4)*('Diário 1º PA'!$B$4:$B$2011&lt;=EOMONTH(M$4,0))*('Diário 1º PA'!$F$4:$F$2011))
+SUMPRODUCT(('Diário 2º PA'!$E$4:$E$1980='Analítico Cx.'!$B148)*('Diário 2º PA'!$B$4:$B$1980&gt;=M$4)*('Diário 2º PA'!$B$4:$B$1980&lt;=EOMONTH(M$4,0))*('Diário 2º PA'!$F$4:$F$1980))
+SUMPRODUCT(('Diário 3º PA'!$E$4:$E$2000='Analítico Cx.'!$B148)*('Diário 3º PA'!$B$4:$B$2000&gt;=M$4)*('Diário 3º PA'!$B$4:$B$2000&lt;=EOMONTH(M$4,0))*('Diário 3º PA'!$F$4:$F$2000))
+SUMPRODUCT(('Diário 4º PA'!$E$4:$E$2000='Analítico Cx.'!$B148)*('Diário 4º PA'!$B$4:$B$2000&gt;=M$4)*('Diário 4º PA'!$B$4:$B$2000&lt;=EOMONTH(M$4,0))*('Diário 4º PA'!$F$4:$F$2000))</f>
        <v>0</v>
      </c>
      <c r="N148" s="129">
        <f>SUMPRODUCT(('Diário 1º PA'!$E$4:$E$2011='Analítico Cx.'!$B148)*('Diário 1º PA'!$B$4:$B$2011&gt;=N$4)*('Diário 1º PA'!$B$4:$B$2011&lt;=EOMONTH(N$4,0))*('Diário 1º PA'!$F$4:$F$2011))
+SUMPRODUCT(('Diário 2º PA'!$E$4:$E$1980='Analítico Cx.'!$B148)*('Diário 2º PA'!$B$4:$B$1980&gt;=N$4)*('Diário 2º PA'!$B$4:$B$1980&lt;=EOMONTH(N$4,0))*('Diário 2º PA'!$F$4:$F$1980))
+SUMPRODUCT(('Diário 3º PA'!$E$4:$E$2000='Analítico Cx.'!$B148)*('Diário 3º PA'!$B$4:$B$2000&gt;=N$4)*('Diário 3º PA'!$B$4:$B$2000&lt;=EOMONTH(N$4,0))*('Diário 3º PA'!$F$4:$F$2000))
+SUMPRODUCT(('Diário 4º PA'!$E$4:$E$2000='Analítico Cx.'!$B148)*('Diário 4º PA'!$B$4:$B$2000&gt;=N$4)*('Diário 4º PA'!$B$4:$B$2000&lt;=EOMONTH(N$4,0))*('Diário 4º PA'!$F$4:$F$2000))</f>
        <v>0</v>
      </c>
      <c r="O148" s="179">
        <f t="shared" si="22"/>
        <v>2139.1999999999998</v>
      </c>
      <c r="P148" s="180">
        <f t="shared" si="23"/>
        <v>2.1364564587562064E-4</v>
      </c>
      <c r="Q148" s="154"/>
      <c r="R148" s="154"/>
      <c r="S148" s="154"/>
      <c r="T148" s="154"/>
      <c r="U148" s="154"/>
      <c r="V148" s="154"/>
      <c r="W148" s="154"/>
      <c r="X148" s="154"/>
      <c r="Y148" s="154"/>
      <c r="Z148" s="154"/>
    </row>
    <row r="149" spans="1:26" ht="23.25" customHeight="1" x14ac:dyDescent="0.2">
      <c r="A149" s="214"/>
      <c r="B149" s="215" t="s">
        <v>393</v>
      </c>
      <c r="C149" s="216">
        <f t="shared" ref="C149:O149" si="24">SUBTOTAL(109,C135:C148)</f>
        <v>35126.550000000003</v>
      </c>
      <c r="D149" s="216">
        <f t="shared" si="24"/>
        <v>116087.01000000001</v>
      </c>
      <c r="E149" s="216">
        <f t="shared" si="24"/>
        <v>71703.199999999997</v>
      </c>
      <c r="F149" s="216">
        <f t="shared" si="24"/>
        <v>115230.47</v>
      </c>
      <c r="G149" s="216">
        <f t="shared" si="24"/>
        <v>0</v>
      </c>
      <c r="H149" s="216">
        <f t="shared" si="24"/>
        <v>0</v>
      </c>
      <c r="I149" s="216">
        <f t="shared" si="24"/>
        <v>0</v>
      </c>
      <c r="J149" s="216">
        <f t="shared" si="24"/>
        <v>0</v>
      </c>
      <c r="K149" s="216">
        <f t="shared" si="24"/>
        <v>0</v>
      </c>
      <c r="L149" s="216">
        <f t="shared" si="24"/>
        <v>0</v>
      </c>
      <c r="M149" s="216">
        <f t="shared" si="24"/>
        <v>0</v>
      </c>
      <c r="N149" s="216">
        <f t="shared" si="24"/>
        <v>0</v>
      </c>
      <c r="O149" s="216">
        <f t="shared" si="24"/>
        <v>338147.23</v>
      </c>
      <c r="P149" s="217">
        <f t="shared" si="23"/>
        <v>3.3771355345176723E-2</v>
      </c>
      <c r="Q149" s="154"/>
      <c r="R149" s="154"/>
      <c r="S149" s="154"/>
      <c r="T149" s="154"/>
      <c r="U149" s="154"/>
      <c r="V149" s="154"/>
      <c r="W149" s="154"/>
      <c r="X149" s="154"/>
      <c r="Y149" s="154"/>
      <c r="Z149" s="154"/>
    </row>
    <row r="150" spans="1:26" ht="23.25" customHeight="1" x14ac:dyDescent="0.2">
      <c r="A150" s="210" t="s">
        <v>108</v>
      </c>
      <c r="B150" s="172" t="s">
        <v>59</v>
      </c>
      <c r="C150" s="218">
        <f>SUMPRODUCT(('Diário 1º PA'!$E$4:$E$2011='Analítico Cx.'!$B150)*('Diário 1º PA'!$B$4:$B$2011&gt;=C$4)*('Diário 1º PA'!$B$4:$B$2011&lt;=EOMONTH(C$4,0))*('Diário 1º PA'!$F$4:$F$2011))
+SUMPRODUCT(('Diário 2º PA'!$E$4:$E$1980='Analítico Cx.'!$B150)*('Diário 2º PA'!$B$4:$B$1980&gt;=C$4)*('Diário 2º PA'!$B$4:$B$1980&lt;=EOMONTH(C$4,0))*('Diário 2º PA'!$F$4:$F$1980))
+SUMPRODUCT(('Diário 3º PA'!$E$4:$E$2000='Analítico Cx.'!$B150)*('Diário 3º PA'!$B$4:$B$2000&gt;=C$4)*('Diário 3º PA'!$B$4:$B$2000&lt;=EOMONTH(C$4,0))*('Diário 3º PA'!$F$4:$F$2000))
+SUMPRODUCT(('Diário 4º PA'!$E$4:$E$2000='Analítico Cx.'!$B150)*('Diário 4º PA'!$B$4:$B$2000&gt;=C$4)*('Diário 4º PA'!$B$4:$B$2000&lt;=EOMONTH(C$4,0))*('Diário 4º PA'!$F$4:$F$2000))</f>
        <v>0</v>
      </c>
      <c r="D150" s="218">
        <f>SUMPRODUCT(('Diário 1º PA'!$E$4:$E$2011='Analítico Cx.'!$B150)*('Diário 1º PA'!$B$4:$B$2011&gt;=D$4)*('Diário 1º PA'!$B$4:$B$2011&lt;=EOMONTH(D$4,0))*('Diário 1º PA'!$F$4:$F$2011))
+SUMPRODUCT(('Diário 2º PA'!$E$4:$E$1980='Analítico Cx.'!$B150)*('Diário 2º PA'!$B$4:$B$1980&gt;=D$4)*('Diário 2º PA'!$B$4:$B$1980&lt;=EOMONTH(D$4,0))*('Diário 2º PA'!$F$4:$F$1980))
+SUMPRODUCT(('Diário 3º PA'!$E$4:$E$2000='Analítico Cx.'!$B150)*('Diário 3º PA'!$B$4:$B$2000&gt;=D$4)*('Diário 3º PA'!$B$4:$B$2000&lt;=EOMONTH(D$4,0))*('Diário 3º PA'!$F$4:$F$2000))
+SUMPRODUCT(('Diário 4º PA'!$E$4:$E$2000='Analítico Cx.'!$B150)*('Diário 4º PA'!$B$4:$B$2000&gt;=D$4)*('Diário 4º PA'!$B$4:$B$2000&lt;=EOMONTH(D$4,0))*('Diário 4º PA'!$F$4:$F$2000))</f>
        <v>119608.96000000001</v>
      </c>
      <c r="E150" s="218">
        <f>SUMPRODUCT(('Diário 1º PA'!$E$4:$E$2011='Analítico Cx.'!$B150)*('Diário 1º PA'!$B$4:$B$2011&gt;=E$4)*('Diário 1º PA'!$B$4:$B$2011&lt;=EOMONTH(E$4,0))*('Diário 1º PA'!$F$4:$F$2011))
+SUMPRODUCT(('Diário 2º PA'!$E$4:$E$1980='Analítico Cx.'!$B150)*('Diário 2º PA'!$B$4:$B$1980&gt;=E$4)*('Diário 2º PA'!$B$4:$B$1980&lt;=EOMONTH(E$4,0))*('Diário 2º PA'!$F$4:$F$1980))
+SUMPRODUCT(('Diário 3º PA'!$E$4:$E$2000='Analítico Cx.'!$B150)*('Diário 3º PA'!$B$4:$B$2000&gt;=E$4)*('Diário 3º PA'!$B$4:$B$2000&lt;=EOMONTH(E$4,0))*('Diário 3º PA'!$F$4:$F$2000))
+SUMPRODUCT(('Diário 4º PA'!$E$4:$E$2000='Analítico Cx.'!$B150)*('Diário 4º PA'!$B$4:$B$2000&gt;=E$4)*('Diário 4º PA'!$B$4:$B$2000&lt;=EOMONTH(E$4,0))*('Diário 4º PA'!$F$4:$F$2000))</f>
        <v>151503.53</v>
      </c>
      <c r="F150" s="218">
        <f>SUMPRODUCT(('Diário 1º PA'!$E$4:$E$2011='Analítico Cx.'!$B150)*('Diário 1º PA'!$B$4:$B$2011&gt;=F$4)*('Diário 1º PA'!$B$4:$B$2011&lt;=EOMONTH(F$4,0))*('Diário 1º PA'!$F$4:$F$2011))
+SUMPRODUCT(('Diário 2º PA'!$E$4:$E$1980='Analítico Cx.'!$B150)*('Diário 2º PA'!$B$4:$B$1980&gt;=F$4)*('Diário 2º PA'!$B$4:$B$1980&lt;=EOMONTH(F$4,0))*('Diário 2º PA'!$F$4:$F$1980))
+SUMPRODUCT(('Diário 3º PA'!$E$4:$E$2000='Analítico Cx.'!$B150)*('Diário 3º PA'!$B$4:$B$2000&gt;=F$4)*('Diário 3º PA'!$B$4:$B$2000&lt;=EOMONTH(F$4,0))*('Diário 3º PA'!$F$4:$F$2000))
+SUMPRODUCT(('Diário 4º PA'!$E$4:$E$2000='Analítico Cx.'!$B150)*('Diário 4º PA'!$B$4:$B$2000&gt;=F$4)*('Diário 4º PA'!$B$4:$B$2000&lt;=EOMONTH(F$4,0))*('Diário 4º PA'!$F$4:$F$2000))</f>
        <v>0</v>
      </c>
      <c r="G150" s="218">
        <f>SUMPRODUCT(('Diário 1º PA'!$E$4:$E$2011='Analítico Cx.'!$B150)*('Diário 1º PA'!$B$4:$B$2011&gt;=G$4)*('Diário 1º PA'!$B$4:$B$2011&lt;=EOMONTH(G$4,0))*('Diário 1º PA'!$F$4:$F$2011))
+SUMPRODUCT(('Diário 2º PA'!$E$4:$E$1980='Analítico Cx.'!$B150)*('Diário 2º PA'!$B$4:$B$1980&gt;=G$4)*('Diário 2º PA'!$B$4:$B$1980&lt;=EOMONTH(G$4,0))*('Diário 2º PA'!$F$4:$F$1980))
+SUMPRODUCT(('Diário 3º PA'!$E$4:$E$2000='Analítico Cx.'!$B150)*('Diário 3º PA'!$B$4:$B$2000&gt;=G$4)*('Diário 3º PA'!$B$4:$B$2000&lt;=EOMONTH(G$4,0))*('Diário 3º PA'!$F$4:$F$2000))
+SUMPRODUCT(('Diário 4º PA'!$E$4:$E$2000='Analítico Cx.'!$B150)*('Diário 4º PA'!$B$4:$B$2000&gt;=G$4)*('Diário 4º PA'!$B$4:$B$2000&lt;=EOMONTH(G$4,0))*('Diário 4º PA'!$F$4:$F$2000))</f>
        <v>0</v>
      </c>
      <c r="H150" s="218">
        <f>SUMPRODUCT(('Diário 1º PA'!$E$4:$E$2011='Analítico Cx.'!$B150)*('Diário 1º PA'!$B$4:$B$2011&gt;=H$4)*('Diário 1º PA'!$B$4:$B$2011&lt;=EOMONTH(H$4,0))*('Diário 1º PA'!$F$4:$F$2011))
+SUMPRODUCT(('Diário 2º PA'!$E$4:$E$1980='Analítico Cx.'!$B150)*('Diário 2º PA'!$B$4:$B$1980&gt;=H$4)*('Diário 2º PA'!$B$4:$B$1980&lt;=EOMONTH(H$4,0))*('Diário 2º PA'!$F$4:$F$1980))
+SUMPRODUCT(('Diário 3º PA'!$E$4:$E$2000='Analítico Cx.'!$B150)*('Diário 3º PA'!$B$4:$B$2000&gt;=H$4)*('Diário 3º PA'!$B$4:$B$2000&lt;=EOMONTH(H$4,0))*('Diário 3º PA'!$F$4:$F$2000))
+SUMPRODUCT(('Diário 4º PA'!$E$4:$E$2000='Analítico Cx.'!$B150)*('Diário 4º PA'!$B$4:$B$2000&gt;=H$4)*('Diário 4º PA'!$B$4:$B$2000&lt;=EOMONTH(H$4,0))*('Diário 4º PA'!$F$4:$F$2000))</f>
        <v>0</v>
      </c>
      <c r="I150" s="218">
        <f>SUMPRODUCT(('Diário 1º PA'!$E$4:$E$2011='Analítico Cx.'!$B150)*('Diário 1º PA'!$B$4:$B$2011&gt;=I$4)*('Diário 1º PA'!$B$4:$B$2011&lt;=EOMONTH(I$4,0))*('Diário 1º PA'!$F$4:$F$2011))
+SUMPRODUCT(('Diário 2º PA'!$E$4:$E$1980='Analítico Cx.'!$B150)*('Diário 2º PA'!$B$4:$B$1980&gt;=I$4)*('Diário 2º PA'!$B$4:$B$1980&lt;=EOMONTH(I$4,0))*('Diário 2º PA'!$F$4:$F$1980))
+SUMPRODUCT(('Diário 3º PA'!$E$4:$E$2000='Analítico Cx.'!$B150)*('Diário 3º PA'!$B$4:$B$2000&gt;=I$4)*('Diário 3º PA'!$B$4:$B$2000&lt;=EOMONTH(I$4,0))*('Diário 3º PA'!$F$4:$F$2000))
+SUMPRODUCT(('Diário 4º PA'!$E$4:$E$2000='Analítico Cx.'!$B150)*('Diário 4º PA'!$B$4:$B$2000&gt;=I$4)*('Diário 4º PA'!$B$4:$B$2000&lt;=EOMONTH(I$4,0))*('Diário 4º PA'!$F$4:$F$2000))</f>
        <v>0</v>
      </c>
      <c r="J150" s="218">
        <f>SUMPRODUCT(('Diário 1º PA'!$E$4:$E$2011='Analítico Cx.'!$B150)*('Diário 1º PA'!$B$4:$B$2011&gt;=J$4)*('Diário 1º PA'!$B$4:$B$2011&lt;=EOMONTH(J$4,0))*('Diário 1º PA'!$F$4:$F$2011))
+SUMPRODUCT(('Diário 2º PA'!$E$4:$E$1980='Analítico Cx.'!$B150)*('Diário 2º PA'!$B$4:$B$1980&gt;=J$4)*('Diário 2º PA'!$B$4:$B$1980&lt;=EOMONTH(J$4,0))*('Diário 2º PA'!$F$4:$F$1980))
+SUMPRODUCT(('Diário 3º PA'!$E$4:$E$2000='Analítico Cx.'!$B150)*('Diário 3º PA'!$B$4:$B$2000&gt;=J$4)*('Diário 3º PA'!$B$4:$B$2000&lt;=EOMONTH(J$4,0))*('Diário 3º PA'!$F$4:$F$2000))
+SUMPRODUCT(('Diário 4º PA'!$E$4:$E$2000='Analítico Cx.'!$B150)*('Diário 4º PA'!$B$4:$B$2000&gt;=J$4)*('Diário 4º PA'!$B$4:$B$2000&lt;=EOMONTH(J$4,0))*('Diário 4º PA'!$F$4:$F$2000))</f>
        <v>0</v>
      </c>
      <c r="K150" s="218">
        <f>SUMPRODUCT(('Diário 1º PA'!$E$4:$E$2011='Analítico Cx.'!$B150)*('Diário 1º PA'!$B$4:$B$2011&gt;=K$4)*('Diário 1º PA'!$B$4:$B$2011&lt;=EOMONTH(K$4,0))*('Diário 1º PA'!$F$4:$F$2011))
+SUMPRODUCT(('Diário 2º PA'!$E$4:$E$1980='Analítico Cx.'!$B150)*('Diário 2º PA'!$B$4:$B$1980&gt;=K$4)*('Diário 2º PA'!$B$4:$B$1980&lt;=EOMONTH(K$4,0))*('Diário 2º PA'!$F$4:$F$1980))
+SUMPRODUCT(('Diário 3º PA'!$E$4:$E$2000='Analítico Cx.'!$B150)*('Diário 3º PA'!$B$4:$B$2000&gt;=K$4)*('Diário 3º PA'!$B$4:$B$2000&lt;=EOMONTH(K$4,0))*('Diário 3º PA'!$F$4:$F$2000))
+SUMPRODUCT(('Diário 4º PA'!$E$4:$E$2000='Analítico Cx.'!$B150)*('Diário 4º PA'!$B$4:$B$2000&gt;=K$4)*('Diário 4º PA'!$B$4:$B$2000&lt;=EOMONTH(K$4,0))*('Diário 4º PA'!$F$4:$F$2000))</f>
        <v>0</v>
      </c>
      <c r="L150" s="218">
        <f>SUMPRODUCT(('Diário 1º PA'!$E$4:$E$2011='Analítico Cx.'!$B150)*('Diário 1º PA'!$B$4:$B$2011&gt;=L$4)*('Diário 1º PA'!$B$4:$B$2011&lt;=EOMONTH(L$4,0))*('Diário 1º PA'!$F$4:$F$2011))
+SUMPRODUCT(('Diário 2º PA'!$E$4:$E$1980='Analítico Cx.'!$B150)*('Diário 2º PA'!$B$4:$B$1980&gt;=L$4)*('Diário 2º PA'!$B$4:$B$1980&lt;=EOMONTH(L$4,0))*('Diário 2º PA'!$F$4:$F$1980))
+SUMPRODUCT(('Diário 3º PA'!$E$4:$E$2000='Analítico Cx.'!$B150)*('Diário 3º PA'!$B$4:$B$2000&gt;=L$4)*('Diário 3º PA'!$B$4:$B$2000&lt;=EOMONTH(L$4,0))*('Diário 3º PA'!$F$4:$F$2000))
+SUMPRODUCT(('Diário 4º PA'!$E$4:$E$2000='Analítico Cx.'!$B150)*('Diário 4º PA'!$B$4:$B$2000&gt;=L$4)*('Diário 4º PA'!$B$4:$B$2000&lt;=EOMONTH(L$4,0))*('Diário 4º PA'!$F$4:$F$2000))</f>
        <v>0</v>
      </c>
      <c r="M150" s="218">
        <f>SUMPRODUCT(('Diário 1º PA'!$E$4:$E$2011='Analítico Cx.'!$B150)*('Diário 1º PA'!$B$4:$B$2011&gt;=M$4)*('Diário 1º PA'!$B$4:$B$2011&lt;=EOMONTH(M$4,0))*('Diário 1º PA'!$F$4:$F$2011))
+SUMPRODUCT(('Diário 2º PA'!$E$4:$E$1980='Analítico Cx.'!$B150)*('Diário 2º PA'!$B$4:$B$1980&gt;=M$4)*('Diário 2º PA'!$B$4:$B$1980&lt;=EOMONTH(M$4,0))*('Diário 2º PA'!$F$4:$F$1980))
+SUMPRODUCT(('Diário 3º PA'!$E$4:$E$2000='Analítico Cx.'!$B150)*('Diário 3º PA'!$B$4:$B$2000&gt;=M$4)*('Diário 3º PA'!$B$4:$B$2000&lt;=EOMONTH(M$4,0))*('Diário 3º PA'!$F$4:$F$2000))
+SUMPRODUCT(('Diário 4º PA'!$E$4:$E$2000='Analítico Cx.'!$B150)*('Diário 4º PA'!$B$4:$B$2000&gt;=M$4)*('Diário 4º PA'!$B$4:$B$2000&lt;=EOMONTH(M$4,0))*('Diário 4º PA'!$F$4:$F$2000))</f>
        <v>0</v>
      </c>
      <c r="N150" s="218">
        <f>SUMPRODUCT(('Diário 1º PA'!$E$4:$E$2011='Analítico Cx.'!$B150)*('Diário 1º PA'!$B$4:$B$2011&gt;=N$4)*('Diário 1º PA'!$B$4:$B$2011&lt;=EOMONTH(N$4,0))*('Diário 1º PA'!$F$4:$F$2011))
+SUMPRODUCT(('Diário 2º PA'!$E$4:$E$1980='Analítico Cx.'!$B150)*('Diário 2º PA'!$B$4:$B$1980&gt;=N$4)*('Diário 2º PA'!$B$4:$B$1980&lt;=EOMONTH(N$4,0))*('Diário 2º PA'!$F$4:$F$1980))
+SUMPRODUCT(('Diário 3º PA'!$E$4:$E$2000='Analítico Cx.'!$B150)*('Diário 3º PA'!$B$4:$B$2000&gt;=N$4)*('Diário 3º PA'!$B$4:$B$2000&lt;=EOMONTH(N$4,0))*('Diário 3º PA'!$F$4:$F$2000))
+SUMPRODUCT(('Diário 4º PA'!$E$4:$E$2000='Analítico Cx.'!$B150)*('Diário 4º PA'!$B$4:$B$2000&gt;=N$4)*('Diário 4º PA'!$B$4:$B$2000&lt;=EOMONTH(N$4,0))*('Diário 4º PA'!$F$4:$F$2000))</f>
        <v>0</v>
      </c>
      <c r="O150" s="174">
        <f>SUM(C150:N150)</f>
        <v>271112.49</v>
      </c>
      <c r="P150" s="175">
        <f t="shared" si="23"/>
        <v>2.7076478604617496E-2</v>
      </c>
      <c r="Q150" s="154"/>
      <c r="R150" s="154"/>
      <c r="S150" s="154"/>
      <c r="T150" s="154"/>
      <c r="U150" s="154"/>
      <c r="V150" s="154"/>
      <c r="W150" s="154"/>
      <c r="X150" s="154"/>
      <c r="Y150" s="154"/>
      <c r="Z150" s="154"/>
    </row>
    <row r="151" spans="1:26" ht="23.25" customHeight="1" x14ac:dyDescent="0.2">
      <c r="A151" s="191" t="s">
        <v>394</v>
      </c>
      <c r="B151" s="83"/>
      <c r="C151" s="160">
        <f t="shared" ref="C151:O151" si="25">SUBTOTAL(109,C20:C150)</f>
        <v>767534.9</v>
      </c>
      <c r="D151" s="160">
        <f t="shared" si="25"/>
        <v>2749532.0899999989</v>
      </c>
      <c r="E151" s="160">
        <f t="shared" si="25"/>
        <v>3515831.0499999993</v>
      </c>
      <c r="F151" s="160">
        <f t="shared" si="25"/>
        <v>2979943.5099999988</v>
      </c>
      <c r="G151" s="160">
        <f t="shared" si="25"/>
        <v>0</v>
      </c>
      <c r="H151" s="160">
        <f t="shared" si="25"/>
        <v>0</v>
      </c>
      <c r="I151" s="160">
        <f t="shared" si="25"/>
        <v>0</v>
      </c>
      <c r="J151" s="160">
        <f t="shared" si="25"/>
        <v>0</v>
      </c>
      <c r="K151" s="160">
        <f t="shared" si="25"/>
        <v>0</v>
      </c>
      <c r="L151" s="160">
        <f t="shared" si="25"/>
        <v>0</v>
      </c>
      <c r="M151" s="160">
        <f t="shared" si="25"/>
        <v>0</v>
      </c>
      <c r="N151" s="160">
        <f t="shared" si="25"/>
        <v>0</v>
      </c>
      <c r="O151" s="219">
        <f t="shared" si="25"/>
        <v>10012841.549999997</v>
      </c>
      <c r="P151" s="220">
        <f t="shared" si="23"/>
        <v>1</v>
      </c>
      <c r="Q151" s="154"/>
      <c r="R151" s="154"/>
      <c r="S151" s="154"/>
      <c r="T151" s="154"/>
      <c r="U151" s="154"/>
      <c r="V151" s="154"/>
      <c r="W151" s="154"/>
      <c r="X151" s="154"/>
      <c r="Y151" s="154"/>
      <c r="Z151" s="154"/>
    </row>
    <row r="152" spans="1:26" ht="12.75" customHeight="1" x14ac:dyDescent="0.2">
      <c r="A152" s="98"/>
      <c r="B152" s="221"/>
      <c r="C152" s="179"/>
      <c r="D152" s="179"/>
      <c r="E152" s="179"/>
      <c r="F152" s="179"/>
      <c r="G152" s="179"/>
      <c r="H152" s="179"/>
      <c r="I152" s="179"/>
      <c r="J152" s="179"/>
      <c r="K152" s="179"/>
      <c r="L152" s="179"/>
      <c r="M152" s="179"/>
      <c r="N152" s="179"/>
      <c r="O152" s="179"/>
      <c r="P152" s="154"/>
      <c r="Q152" s="154"/>
      <c r="R152" s="154"/>
      <c r="S152" s="154"/>
      <c r="T152" s="154"/>
      <c r="U152" s="154"/>
      <c r="V152" s="154"/>
      <c r="W152" s="154"/>
      <c r="X152" s="154"/>
      <c r="Y152" s="154"/>
      <c r="Z152" s="154"/>
    </row>
    <row r="153" spans="1:26" ht="12.75" customHeight="1" x14ac:dyDescent="0.2">
      <c r="A153" s="154"/>
      <c r="B153" s="154"/>
      <c r="C153" s="154"/>
      <c r="D153" s="154"/>
      <c r="E153" s="154"/>
      <c r="F153" s="154"/>
      <c r="G153" s="154"/>
      <c r="H153" s="154"/>
      <c r="I153" s="154"/>
      <c r="J153" s="154"/>
      <c r="K153" s="154"/>
      <c r="L153" s="154"/>
      <c r="M153" s="154"/>
      <c r="N153" s="154"/>
      <c r="O153" s="154"/>
      <c r="P153" s="154"/>
      <c r="Q153" s="154"/>
      <c r="R153" s="154"/>
      <c r="S153" s="154"/>
      <c r="T153" s="154"/>
      <c r="U153" s="154"/>
      <c r="V153" s="154"/>
      <c r="W153" s="154"/>
      <c r="X153" s="154"/>
      <c r="Y153" s="154"/>
      <c r="Z153" s="154"/>
    </row>
    <row r="154" spans="1:26" ht="12.75" customHeight="1" x14ac:dyDescent="0.2">
      <c r="A154" s="154"/>
      <c r="B154" s="154"/>
      <c r="C154" s="154"/>
      <c r="D154" s="154"/>
      <c r="E154" s="154"/>
      <c r="F154" s="154"/>
      <c r="G154" s="154"/>
      <c r="H154" s="154"/>
      <c r="I154" s="154"/>
      <c r="J154" s="154"/>
      <c r="K154" s="154"/>
      <c r="L154" s="154"/>
      <c r="M154" s="154"/>
      <c r="N154" s="154"/>
      <c r="O154" s="154"/>
      <c r="P154" s="154"/>
      <c r="Q154" s="154"/>
      <c r="R154" s="154"/>
      <c r="S154" s="154"/>
      <c r="T154" s="154"/>
      <c r="U154" s="154"/>
      <c r="V154" s="154"/>
      <c r="W154" s="154"/>
      <c r="X154" s="154"/>
      <c r="Y154" s="154"/>
      <c r="Z154" s="154"/>
    </row>
    <row r="155" spans="1:26" ht="12.75" customHeight="1" x14ac:dyDescent="0.2">
      <c r="A155" s="154"/>
      <c r="B155" s="154"/>
      <c r="C155" s="154"/>
      <c r="D155" s="154"/>
      <c r="E155" s="154"/>
      <c r="F155" s="154"/>
      <c r="G155" s="154"/>
      <c r="H155" s="154"/>
      <c r="I155" s="154"/>
      <c r="J155" s="154"/>
      <c r="K155" s="154"/>
      <c r="L155" s="154"/>
      <c r="M155" s="154"/>
      <c r="N155" s="154"/>
      <c r="O155" s="154"/>
      <c r="P155" s="154"/>
      <c r="Q155" s="154"/>
      <c r="R155" s="154"/>
      <c r="S155" s="154"/>
      <c r="T155" s="154"/>
      <c r="U155" s="154"/>
      <c r="V155" s="154"/>
      <c r="W155" s="154"/>
      <c r="X155" s="154"/>
      <c r="Y155" s="154"/>
      <c r="Z155" s="154"/>
    </row>
    <row r="156" spans="1:26" ht="12.75" customHeight="1" x14ac:dyDescent="0.2">
      <c r="A156" s="154"/>
      <c r="B156" s="154"/>
      <c r="C156" s="154"/>
      <c r="D156" s="154"/>
      <c r="E156" s="154"/>
      <c r="F156" s="154"/>
      <c r="G156" s="154"/>
      <c r="H156" s="154"/>
      <c r="I156" s="154"/>
      <c r="J156" s="154"/>
      <c r="K156" s="154"/>
      <c r="L156" s="154"/>
      <c r="M156" s="154"/>
      <c r="N156" s="154"/>
      <c r="O156" s="154"/>
      <c r="P156" s="154"/>
      <c r="Q156" s="154"/>
      <c r="R156" s="154"/>
      <c r="S156" s="154"/>
      <c r="T156" s="154"/>
      <c r="U156" s="154"/>
      <c r="V156" s="154"/>
      <c r="W156" s="154"/>
      <c r="X156" s="154"/>
      <c r="Y156" s="154"/>
      <c r="Z156" s="154"/>
    </row>
    <row r="157" spans="1:26" ht="12.75" customHeight="1" x14ac:dyDescent="0.2">
      <c r="A157" s="154"/>
      <c r="B157" s="154"/>
      <c r="C157" s="154"/>
      <c r="D157" s="154"/>
      <c r="E157" s="154"/>
      <c r="F157" s="154"/>
      <c r="G157" s="154"/>
      <c r="H157" s="154"/>
      <c r="I157" s="154"/>
      <c r="J157" s="154"/>
      <c r="K157" s="154"/>
      <c r="L157" s="154"/>
      <c r="M157" s="154"/>
      <c r="N157" s="154"/>
      <c r="O157" s="154"/>
      <c r="P157" s="154"/>
      <c r="Q157" s="154"/>
      <c r="R157" s="154"/>
      <c r="S157" s="154"/>
      <c r="T157" s="154"/>
      <c r="U157" s="154"/>
      <c r="V157" s="154"/>
      <c r="W157" s="154"/>
      <c r="X157" s="154"/>
      <c r="Y157" s="154"/>
      <c r="Z157" s="154"/>
    </row>
    <row r="158" spans="1:26" ht="12.75" customHeight="1" x14ac:dyDescent="0.2">
      <c r="A158" s="154"/>
      <c r="B158" s="154"/>
      <c r="C158" s="154"/>
      <c r="D158" s="154"/>
      <c r="E158" s="154"/>
      <c r="F158" s="154"/>
      <c r="G158" s="154"/>
      <c r="H158" s="154"/>
      <c r="I158" s="154"/>
      <c r="J158" s="154"/>
      <c r="K158" s="154"/>
      <c r="L158" s="154"/>
      <c r="M158" s="154"/>
      <c r="N158" s="154"/>
      <c r="O158" s="154"/>
      <c r="P158" s="154"/>
      <c r="Q158" s="154"/>
      <c r="R158" s="154"/>
      <c r="S158" s="154"/>
      <c r="T158" s="154"/>
      <c r="U158" s="154"/>
      <c r="V158" s="154"/>
      <c r="W158" s="154"/>
      <c r="X158" s="154"/>
      <c r="Y158" s="154"/>
      <c r="Z158" s="154"/>
    </row>
    <row r="159" spans="1:26" ht="12.75" customHeight="1" x14ac:dyDescent="0.2">
      <c r="A159" s="154"/>
      <c r="B159" s="154"/>
      <c r="C159" s="154"/>
      <c r="D159" s="154"/>
      <c r="E159" s="154"/>
      <c r="F159" s="154"/>
      <c r="G159" s="154"/>
      <c r="H159" s="154"/>
      <c r="I159" s="154"/>
      <c r="J159" s="154"/>
      <c r="K159" s="154"/>
      <c r="L159" s="154"/>
      <c r="M159" s="154"/>
      <c r="N159" s="154"/>
      <c r="O159" s="154"/>
      <c r="P159" s="154"/>
      <c r="Q159" s="154"/>
      <c r="R159" s="154"/>
      <c r="S159" s="154"/>
      <c r="T159" s="154"/>
      <c r="U159" s="154"/>
      <c r="V159" s="154"/>
      <c r="W159" s="154"/>
      <c r="X159" s="154"/>
      <c r="Y159" s="154"/>
      <c r="Z159" s="154"/>
    </row>
    <row r="160" spans="1:26" ht="12.75" customHeight="1" x14ac:dyDescent="0.2">
      <c r="A160" s="154"/>
      <c r="B160" s="154"/>
      <c r="C160" s="154"/>
      <c r="D160" s="154"/>
      <c r="E160" s="154"/>
      <c r="F160" s="154"/>
      <c r="G160" s="154"/>
      <c r="H160" s="154"/>
      <c r="I160" s="154"/>
      <c r="J160" s="154"/>
      <c r="K160" s="154"/>
      <c r="L160" s="154"/>
      <c r="M160" s="154"/>
      <c r="N160" s="154"/>
      <c r="O160" s="154"/>
      <c r="P160" s="154"/>
      <c r="Q160" s="154"/>
      <c r="R160" s="154"/>
      <c r="S160" s="154"/>
      <c r="T160" s="154"/>
      <c r="U160" s="154"/>
      <c r="V160" s="154"/>
      <c r="W160" s="154"/>
      <c r="X160" s="154"/>
      <c r="Y160" s="154"/>
      <c r="Z160" s="154"/>
    </row>
    <row r="161" spans="1:26" ht="12.75" customHeight="1" x14ac:dyDescent="0.2">
      <c r="A161" s="154"/>
      <c r="B161" s="154"/>
      <c r="C161" s="154"/>
      <c r="D161" s="154"/>
      <c r="E161" s="154"/>
      <c r="F161" s="154"/>
      <c r="G161" s="154"/>
      <c r="H161" s="154"/>
      <c r="I161" s="154"/>
      <c r="J161" s="154"/>
      <c r="K161" s="154"/>
      <c r="L161" s="154"/>
      <c r="M161" s="154"/>
      <c r="N161" s="154"/>
      <c r="O161" s="154"/>
      <c r="P161" s="154"/>
      <c r="Q161" s="154"/>
      <c r="R161" s="154"/>
      <c r="S161" s="154"/>
      <c r="T161" s="154"/>
      <c r="U161" s="154"/>
      <c r="V161" s="154"/>
      <c r="W161" s="154"/>
      <c r="X161" s="154"/>
      <c r="Y161" s="154"/>
      <c r="Z161" s="154"/>
    </row>
    <row r="162" spans="1:26" ht="12.75" customHeight="1" x14ac:dyDescent="0.2">
      <c r="A162" s="154"/>
      <c r="B162" s="154"/>
      <c r="C162" s="154"/>
      <c r="D162" s="154"/>
      <c r="E162" s="154"/>
      <c r="F162" s="154"/>
      <c r="G162" s="154"/>
      <c r="H162" s="154"/>
      <c r="I162" s="154"/>
      <c r="J162" s="154"/>
      <c r="K162" s="154"/>
      <c r="L162" s="154"/>
      <c r="M162" s="154"/>
      <c r="N162" s="154"/>
      <c r="O162" s="154"/>
      <c r="P162" s="154"/>
      <c r="Q162" s="154"/>
      <c r="R162" s="154"/>
      <c r="S162" s="154"/>
      <c r="T162" s="154"/>
      <c r="U162" s="154"/>
      <c r="V162" s="154"/>
      <c r="W162" s="154"/>
      <c r="X162" s="154"/>
      <c r="Y162" s="154"/>
      <c r="Z162" s="154"/>
    </row>
    <row r="163" spans="1:26" ht="12.75" customHeight="1" x14ac:dyDescent="0.2">
      <c r="A163" s="154"/>
      <c r="B163" s="154"/>
      <c r="C163" s="154"/>
      <c r="D163" s="154"/>
      <c r="E163" s="154"/>
      <c r="F163" s="154"/>
      <c r="G163" s="154"/>
      <c r="H163" s="154"/>
      <c r="I163" s="154"/>
      <c r="J163" s="154"/>
      <c r="K163" s="154"/>
      <c r="L163" s="154"/>
      <c r="M163" s="154"/>
      <c r="N163" s="154"/>
      <c r="O163" s="154"/>
      <c r="P163" s="154"/>
      <c r="Q163" s="154"/>
      <c r="R163" s="154"/>
      <c r="S163" s="154"/>
      <c r="T163" s="154"/>
      <c r="U163" s="154"/>
      <c r="V163" s="154"/>
      <c r="W163" s="154"/>
      <c r="X163" s="154"/>
      <c r="Y163" s="154"/>
      <c r="Z163" s="154"/>
    </row>
    <row r="164" spans="1:26" ht="12.75" customHeight="1" x14ac:dyDescent="0.2">
      <c r="A164" s="154"/>
      <c r="B164" s="154"/>
      <c r="C164" s="154"/>
      <c r="D164" s="154"/>
      <c r="E164" s="154"/>
      <c r="F164" s="154"/>
      <c r="G164" s="154"/>
      <c r="H164" s="154"/>
      <c r="I164" s="154"/>
      <c r="J164" s="154"/>
      <c r="K164" s="154"/>
      <c r="L164" s="154"/>
      <c r="M164" s="154"/>
      <c r="N164" s="154"/>
      <c r="O164" s="154"/>
      <c r="P164" s="154"/>
      <c r="Q164" s="154"/>
      <c r="R164" s="154"/>
      <c r="S164" s="154"/>
      <c r="T164" s="154"/>
      <c r="U164" s="154"/>
      <c r="V164" s="154"/>
      <c r="W164" s="154"/>
      <c r="X164" s="154"/>
      <c r="Y164" s="154"/>
      <c r="Z164" s="154"/>
    </row>
    <row r="165" spans="1:26" ht="12.75" customHeight="1" x14ac:dyDescent="0.2">
      <c r="A165" s="154"/>
      <c r="B165" s="154"/>
      <c r="C165" s="154"/>
      <c r="D165" s="154"/>
      <c r="E165" s="154"/>
      <c r="F165" s="154"/>
      <c r="G165" s="154"/>
      <c r="H165" s="154"/>
      <c r="I165" s="154"/>
      <c r="J165" s="154"/>
      <c r="K165" s="154"/>
      <c r="L165" s="154"/>
      <c r="M165" s="154"/>
      <c r="N165" s="154"/>
      <c r="O165" s="154"/>
      <c r="P165" s="154"/>
      <c r="Q165" s="154"/>
      <c r="R165" s="154"/>
      <c r="S165" s="154"/>
      <c r="T165" s="154"/>
      <c r="U165" s="154"/>
      <c r="V165" s="154"/>
      <c r="W165" s="154"/>
      <c r="X165" s="154"/>
      <c r="Y165" s="154"/>
      <c r="Z165" s="154"/>
    </row>
    <row r="166" spans="1:26" ht="12.75" customHeight="1" x14ac:dyDescent="0.2">
      <c r="A166" s="154"/>
      <c r="B166" s="154"/>
      <c r="C166" s="154"/>
      <c r="D166" s="154"/>
      <c r="E166" s="154"/>
      <c r="F166" s="154"/>
      <c r="G166" s="154"/>
      <c r="H166" s="154"/>
      <c r="I166" s="154"/>
      <c r="J166" s="154"/>
      <c r="K166" s="154"/>
      <c r="L166" s="154"/>
      <c r="M166" s="154"/>
      <c r="N166" s="154"/>
      <c r="O166" s="154"/>
      <c r="P166" s="154"/>
      <c r="Q166" s="154"/>
      <c r="R166" s="154"/>
      <c r="S166" s="154"/>
      <c r="T166" s="154"/>
      <c r="U166" s="154"/>
      <c r="V166" s="154"/>
      <c r="W166" s="154"/>
      <c r="X166" s="154"/>
      <c r="Y166" s="154"/>
      <c r="Z166" s="154"/>
    </row>
    <row r="167" spans="1:26" ht="12.75" customHeight="1" x14ac:dyDescent="0.2">
      <c r="A167" s="154"/>
      <c r="B167" s="154"/>
      <c r="C167" s="154"/>
      <c r="D167" s="154"/>
      <c r="E167" s="154"/>
      <c r="F167" s="154"/>
      <c r="G167" s="154"/>
      <c r="H167" s="154"/>
      <c r="I167" s="154"/>
      <c r="J167" s="154"/>
      <c r="K167" s="154"/>
      <c r="L167" s="154"/>
      <c r="M167" s="154"/>
      <c r="N167" s="154"/>
      <c r="O167" s="154"/>
      <c r="P167" s="154"/>
      <c r="Q167" s="154"/>
      <c r="R167" s="154"/>
      <c r="S167" s="154"/>
      <c r="T167" s="154"/>
      <c r="U167" s="154"/>
      <c r="V167" s="154"/>
      <c r="W167" s="154"/>
      <c r="X167" s="154"/>
      <c r="Y167" s="154"/>
      <c r="Z167" s="154"/>
    </row>
    <row r="168" spans="1:26" ht="12.75" customHeight="1" x14ac:dyDescent="0.2">
      <c r="A168" s="154"/>
      <c r="B168" s="154"/>
      <c r="C168" s="154"/>
      <c r="D168" s="154"/>
      <c r="E168" s="154"/>
      <c r="F168" s="154"/>
      <c r="G168" s="154"/>
      <c r="H168" s="154"/>
      <c r="I168" s="154"/>
      <c r="J168" s="154"/>
      <c r="K168" s="154"/>
      <c r="L168" s="154"/>
      <c r="M168" s="154"/>
      <c r="N168" s="154"/>
      <c r="O168" s="154"/>
      <c r="P168" s="154"/>
      <c r="Q168" s="154"/>
      <c r="R168" s="154"/>
      <c r="S168" s="154"/>
      <c r="T168" s="154"/>
      <c r="U168" s="154"/>
      <c r="V168" s="154"/>
      <c r="W168" s="154"/>
      <c r="X168" s="154"/>
      <c r="Y168" s="154"/>
      <c r="Z168" s="154"/>
    </row>
    <row r="169" spans="1:26" ht="12.75" customHeight="1" x14ac:dyDescent="0.2">
      <c r="A169" s="154"/>
      <c r="B169" s="154"/>
      <c r="C169" s="154"/>
      <c r="D169" s="154"/>
      <c r="E169" s="154"/>
      <c r="F169" s="154"/>
      <c r="G169" s="154"/>
      <c r="H169" s="154"/>
      <c r="I169" s="154"/>
      <c r="J169" s="154"/>
      <c r="K169" s="154"/>
      <c r="L169" s="154"/>
      <c r="M169" s="154"/>
      <c r="N169" s="154"/>
      <c r="O169" s="154"/>
      <c r="P169" s="154"/>
      <c r="Q169" s="154"/>
      <c r="R169" s="154"/>
      <c r="S169" s="154"/>
      <c r="T169" s="154"/>
      <c r="U169" s="154"/>
      <c r="V169" s="154"/>
      <c r="W169" s="154"/>
      <c r="X169" s="154"/>
      <c r="Y169" s="154"/>
      <c r="Z169" s="154"/>
    </row>
    <row r="170" spans="1:26" ht="12.75" customHeight="1" x14ac:dyDescent="0.2">
      <c r="A170" s="154"/>
      <c r="B170" s="154"/>
      <c r="C170" s="154"/>
      <c r="D170" s="154"/>
      <c r="E170" s="154"/>
      <c r="F170" s="154"/>
      <c r="G170" s="154"/>
      <c r="H170" s="154"/>
      <c r="I170" s="154"/>
      <c r="J170" s="154"/>
      <c r="K170" s="154"/>
      <c r="L170" s="154"/>
      <c r="M170" s="154"/>
      <c r="N170" s="154"/>
      <c r="O170" s="154"/>
      <c r="P170" s="154"/>
      <c r="Q170" s="154"/>
      <c r="R170" s="154"/>
      <c r="S170" s="154"/>
      <c r="T170" s="154"/>
      <c r="U170" s="154"/>
      <c r="V170" s="154"/>
      <c r="W170" s="154"/>
      <c r="X170" s="154"/>
      <c r="Y170" s="154"/>
      <c r="Z170" s="154"/>
    </row>
    <row r="171" spans="1:26" ht="12.75" customHeight="1" x14ac:dyDescent="0.2">
      <c r="A171" s="154"/>
      <c r="B171" s="154"/>
      <c r="C171" s="154"/>
      <c r="D171" s="154"/>
      <c r="E171" s="154"/>
      <c r="F171" s="154"/>
      <c r="G171" s="154"/>
      <c r="H171" s="154"/>
      <c r="I171" s="154"/>
      <c r="J171" s="154"/>
      <c r="K171" s="154"/>
      <c r="L171" s="154"/>
      <c r="M171" s="154"/>
      <c r="N171" s="154"/>
      <c r="O171" s="154"/>
      <c r="P171" s="154"/>
      <c r="Q171" s="154"/>
      <c r="R171" s="154"/>
      <c r="S171" s="154"/>
      <c r="T171" s="154"/>
      <c r="U171" s="154"/>
      <c r="V171" s="154"/>
      <c r="W171" s="154"/>
      <c r="X171" s="154"/>
      <c r="Y171" s="154"/>
      <c r="Z171" s="154"/>
    </row>
    <row r="172" spans="1:26" ht="12.75" customHeight="1" x14ac:dyDescent="0.2">
      <c r="A172" s="154"/>
      <c r="B172" s="154"/>
      <c r="C172" s="154"/>
      <c r="D172" s="154"/>
      <c r="E172" s="154"/>
      <c r="F172" s="154"/>
      <c r="G172" s="154"/>
      <c r="H172" s="154"/>
      <c r="I172" s="154"/>
      <c r="J172" s="154"/>
      <c r="K172" s="154"/>
      <c r="L172" s="154"/>
      <c r="M172" s="154"/>
      <c r="N172" s="154"/>
      <c r="O172" s="154"/>
      <c r="P172" s="154"/>
      <c r="Q172" s="154"/>
      <c r="R172" s="154"/>
      <c r="S172" s="154"/>
      <c r="T172" s="154"/>
      <c r="U172" s="154"/>
      <c r="V172" s="154"/>
      <c r="W172" s="154"/>
      <c r="X172" s="154"/>
      <c r="Y172" s="154"/>
      <c r="Z172" s="154"/>
    </row>
    <row r="173" spans="1:26" ht="12.75" customHeight="1" x14ac:dyDescent="0.2">
      <c r="A173" s="154"/>
      <c r="B173" s="154"/>
      <c r="C173" s="154"/>
      <c r="D173" s="154"/>
      <c r="E173" s="154"/>
      <c r="F173" s="154"/>
      <c r="G173" s="154"/>
      <c r="H173" s="154"/>
      <c r="I173" s="154"/>
      <c r="J173" s="154"/>
      <c r="K173" s="154"/>
      <c r="L173" s="154"/>
      <c r="M173" s="154"/>
      <c r="N173" s="154"/>
      <c r="O173" s="154"/>
      <c r="P173" s="154"/>
      <c r="Q173" s="154"/>
      <c r="R173" s="154"/>
      <c r="S173" s="154"/>
      <c r="T173" s="154"/>
      <c r="U173" s="154"/>
      <c r="V173" s="154"/>
      <c r="W173" s="154"/>
      <c r="X173" s="154"/>
      <c r="Y173" s="154"/>
      <c r="Z173" s="154"/>
    </row>
    <row r="174" spans="1:26" ht="12.75" customHeight="1" x14ac:dyDescent="0.2">
      <c r="A174" s="154"/>
      <c r="B174" s="154"/>
      <c r="C174" s="154"/>
      <c r="D174" s="154"/>
      <c r="E174" s="154"/>
      <c r="F174" s="154"/>
      <c r="G174" s="154"/>
      <c r="H174" s="154"/>
      <c r="I174" s="154"/>
      <c r="J174" s="154"/>
      <c r="K174" s="154"/>
      <c r="L174" s="154"/>
      <c r="M174" s="154"/>
      <c r="N174" s="154"/>
      <c r="O174" s="154"/>
      <c r="P174" s="154"/>
      <c r="Q174" s="154"/>
      <c r="R174" s="154"/>
      <c r="S174" s="154"/>
      <c r="T174" s="154"/>
      <c r="U174" s="154"/>
      <c r="V174" s="154"/>
      <c r="W174" s="154"/>
      <c r="X174" s="154"/>
      <c r="Y174" s="154"/>
      <c r="Z174" s="154"/>
    </row>
    <row r="175" spans="1:26" ht="12.75" customHeight="1" x14ac:dyDescent="0.2">
      <c r="A175" s="154"/>
      <c r="B175" s="154"/>
      <c r="C175" s="154"/>
      <c r="D175" s="154"/>
      <c r="E175" s="154"/>
      <c r="F175" s="154"/>
      <c r="G175" s="154"/>
      <c r="H175" s="154"/>
      <c r="I175" s="154"/>
      <c r="J175" s="154"/>
      <c r="K175" s="154"/>
      <c r="L175" s="154"/>
      <c r="M175" s="154"/>
      <c r="N175" s="154"/>
      <c r="O175" s="154"/>
      <c r="P175" s="154"/>
      <c r="Q175" s="154"/>
      <c r="R175" s="154"/>
      <c r="S175" s="154"/>
      <c r="T175" s="154"/>
      <c r="U175" s="154"/>
      <c r="V175" s="154"/>
      <c r="W175" s="154"/>
      <c r="X175" s="154"/>
      <c r="Y175" s="154"/>
      <c r="Z175" s="154"/>
    </row>
    <row r="176" spans="1:26" ht="12.75" customHeight="1" x14ac:dyDescent="0.2">
      <c r="A176" s="154"/>
      <c r="B176" s="154"/>
      <c r="C176" s="154"/>
      <c r="D176" s="154"/>
      <c r="E176" s="154"/>
      <c r="F176" s="154"/>
      <c r="G176" s="154"/>
      <c r="H176" s="154"/>
      <c r="I176" s="154"/>
      <c r="J176" s="154"/>
      <c r="K176" s="154"/>
      <c r="L176" s="154"/>
      <c r="M176" s="154"/>
      <c r="N176" s="154"/>
      <c r="O176" s="154"/>
      <c r="P176" s="154"/>
      <c r="Q176" s="154"/>
      <c r="R176" s="154"/>
      <c r="S176" s="154"/>
      <c r="T176" s="154"/>
      <c r="U176" s="154"/>
      <c r="V176" s="154"/>
      <c r="W176" s="154"/>
      <c r="X176" s="154"/>
      <c r="Y176" s="154"/>
      <c r="Z176" s="154"/>
    </row>
    <row r="177" spans="1:26" ht="12.75" customHeight="1" x14ac:dyDescent="0.2">
      <c r="A177" s="154"/>
      <c r="B177" s="154"/>
      <c r="C177" s="154"/>
      <c r="D177" s="154"/>
      <c r="E177" s="154"/>
      <c r="F177" s="154"/>
      <c r="G177" s="154"/>
      <c r="H177" s="154"/>
      <c r="I177" s="154"/>
      <c r="J177" s="154"/>
      <c r="K177" s="154"/>
      <c r="L177" s="154"/>
      <c r="M177" s="154"/>
      <c r="N177" s="154"/>
      <c r="O177" s="154"/>
      <c r="P177" s="154"/>
      <c r="Q177" s="154"/>
      <c r="R177" s="154"/>
      <c r="S177" s="154"/>
      <c r="T177" s="154"/>
      <c r="U177" s="154"/>
      <c r="V177" s="154"/>
      <c r="W177" s="154"/>
      <c r="X177" s="154"/>
      <c r="Y177" s="154"/>
      <c r="Z177" s="154"/>
    </row>
    <row r="178" spans="1:26" ht="12.75" customHeight="1" x14ac:dyDescent="0.2">
      <c r="A178" s="154"/>
      <c r="B178" s="154"/>
      <c r="C178" s="154"/>
      <c r="D178" s="154"/>
      <c r="E178" s="154"/>
      <c r="F178" s="154"/>
      <c r="G178" s="154"/>
      <c r="H178" s="154"/>
      <c r="I178" s="154"/>
      <c r="J178" s="154"/>
      <c r="K178" s="154"/>
      <c r="L178" s="154"/>
      <c r="M178" s="154"/>
      <c r="N178" s="154"/>
      <c r="O178" s="154"/>
      <c r="P178" s="154"/>
      <c r="Q178" s="154"/>
      <c r="R178" s="154"/>
      <c r="S178" s="154"/>
      <c r="T178" s="154"/>
      <c r="U178" s="154"/>
      <c r="V178" s="154"/>
      <c r="W178" s="154"/>
      <c r="X178" s="154"/>
      <c r="Y178" s="154"/>
      <c r="Z178" s="154"/>
    </row>
    <row r="179" spans="1:26" ht="12.75" customHeight="1" x14ac:dyDescent="0.2">
      <c r="A179" s="154"/>
      <c r="B179" s="154"/>
      <c r="C179" s="154"/>
      <c r="D179" s="154"/>
      <c r="E179" s="154"/>
      <c r="F179" s="154"/>
      <c r="G179" s="154"/>
      <c r="H179" s="154"/>
      <c r="I179" s="154"/>
      <c r="J179" s="154"/>
      <c r="K179" s="154"/>
      <c r="L179" s="154"/>
      <c r="M179" s="154"/>
      <c r="N179" s="154"/>
      <c r="O179" s="154"/>
      <c r="P179" s="154"/>
      <c r="Q179" s="154"/>
      <c r="R179" s="154"/>
      <c r="S179" s="154"/>
      <c r="T179" s="154"/>
      <c r="U179" s="154"/>
      <c r="V179" s="154"/>
      <c r="W179" s="154"/>
      <c r="X179" s="154"/>
      <c r="Y179" s="154"/>
      <c r="Z179" s="154"/>
    </row>
    <row r="180" spans="1:26" ht="12.75" customHeight="1" x14ac:dyDescent="0.2">
      <c r="A180" s="154"/>
      <c r="B180" s="154"/>
      <c r="C180" s="154"/>
      <c r="D180" s="154"/>
      <c r="E180" s="154"/>
      <c r="F180" s="154"/>
      <c r="G180" s="154"/>
      <c r="H180" s="154"/>
      <c r="I180" s="154"/>
      <c r="J180" s="154"/>
      <c r="K180" s="154"/>
      <c r="L180" s="154"/>
      <c r="M180" s="154"/>
      <c r="N180" s="154"/>
      <c r="O180" s="154"/>
      <c r="P180" s="154"/>
      <c r="Q180" s="154"/>
      <c r="R180" s="154"/>
      <c r="S180" s="154"/>
      <c r="T180" s="154"/>
      <c r="U180" s="154"/>
      <c r="V180" s="154"/>
      <c r="W180" s="154"/>
      <c r="X180" s="154"/>
      <c r="Y180" s="154"/>
      <c r="Z180" s="154"/>
    </row>
    <row r="181" spans="1:26" ht="12.75" customHeight="1" x14ac:dyDescent="0.2">
      <c r="A181" s="154"/>
      <c r="B181" s="154"/>
      <c r="C181" s="154"/>
      <c r="D181" s="154"/>
      <c r="E181" s="154"/>
      <c r="F181" s="154"/>
      <c r="G181" s="154"/>
      <c r="H181" s="154"/>
      <c r="I181" s="154"/>
      <c r="J181" s="154"/>
      <c r="K181" s="154"/>
      <c r="L181" s="154"/>
      <c r="M181" s="154"/>
      <c r="N181" s="154"/>
      <c r="O181" s="154"/>
      <c r="P181" s="154"/>
      <c r="Q181" s="154"/>
      <c r="R181" s="154"/>
      <c r="S181" s="154"/>
      <c r="T181" s="154"/>
      <c r="U181" s="154"/>
      <c r="V181" s="154"/>
      <c r="W181" s="154"/>
      <c r="X181" s="154"/>
      <c r="Y181" s="154"/>
      <c r="Z181" s="154"/>
    </row>
    <row r="182" spans="1:26" ht="12.75" customHeight="1" x14ac:dyDescent="0.2">
      <c r="A182" s="154"/>
      <c r="B182" s="154"/>
      <c r="C182" s="154"/>
      <c r="D182" s="154"/>
      <c r="E182" s="154"/>
      <c r="F182" s="154"/>
      <c r="G182" s="154"/>
      <c r="H182" s="154"/>
      <c r="I182" s="154"/>
      <c r="J182" s="154"/>
      <c r="K182" s="154"/>
      <c r="L182" s="154"/>
      <c r="M182" s="154"/>
      <c r="N182" s="154"/>
      <c r="O182" s="154"/>
      <c r="P182" s="154"/>
      <c r="Q182" s="154"/>
      <c r="R182" s="154"/>
      <c r="S182" s="154"/>
      <c r="T182" s="154"/>
      <c r="U182" s="154"/>
      <c r="V182" s="154"/>
      <c r="W182" s="154"/>
      <c r="X182" s="154"/>
      <c r="Y182" s="154"/>
      <c r="Z182" s="154"/>
    </row>
    <row r="183" spans="1:26" ht="12.75" customHeight="1" x14ac:dyDescent="0.2">
      <c r="A183" s="154"/>
      <c r="B183" s="154"/>
      <c r="C183" s="154"/>
      <c r="D183" s="154"/>
      <c r="E183" s="154"/>
      <c r="F183" s="154"/>
      <c r="G183" s="154"/>
      <c r="H183" s="154"/>
      <c r="I183" s="154"/>
      <c r="J183" s="154"/>
      <c r="K183" s="154"/>
      <c r="L183" s="154"/>
      <c r="M183" s="154"/>
      <c r="N183" s="154"/>
      <c r="O183" s="154"/>
      <c r="P183" s="154"/>
      <c r="Q183" s="154"/>
      <c r="R183" s="154"/>
      <c r="S183" s="154"/>
      <c r="T183" s="154"/>
      <c r="U183" s="154"/>
      <c r="V183" s="154"/>
      <c r="W183" s="154"/>
      <c r="X183" s="154"/>
      <c r="Y183" s="154"/>
      <c r="Z183" s="154"/>
    </row>
    <row r="184" spans="1:26" ht="12.75" customHeight="1" x14ac:dyDescent="0.2">
      <c r="A184" s="154"/>
      <c r="B184" s="154"/>
      <c r="C184" s="154"/>
      <c r="D184" s="154"/>
      <c r="E184" s="154"/>
      <c r="F184" s="154"/>
      <c r="G184" s="154"/>
      <c r="H184" s="154"/>
      <c r="I184" s="154"/>
      <c r="J184" s="154"/>
      <c r="K184" s="154"/>
      <c r="L184" s="154"/>
      <c r="M184" s="154"/>
      <c r="N184" s="154"/>
      <c r="O184" s="154"/>
      <c r="P184" s="154"/>
      <c r="Q184" s="154"/>
      <c r="R184" s="154"/>
      <c r="S184" s="154"/>
      <c r="T184" s="154"/>
      <c r="U184" s="154"/>
      <c r="V184" s="154"/>
      <c r="W184" s="154"/>
      <c r="X184" s="154"/>
      <c r="Y184" s="154"/>
      <c r="Z184" s="154"/>
    </row>
    <row r="185" spans="1:26" ht="12.75" customHeight="1" x14ac:dyDescent="0.2">
      <c r="A185" s="154"/>
      <c r="B185" s="154"/>
      <c r="C185" s="154"/>
      <c r="D185" s="154"/>
      <c r="E185" s="154"/>
      <c r="F185" s="154"/>
      <c r="G185" s="154"/>
      <c r="H185" s="154"/>
      <c r="I185" s="154"/>
      <c r="J185" s="154"/>
      <c r="K185" s="154"/>
      <c r="L185" s="154"/>
      <c r="M185" s="154"/>
      <c r="N185" s="154"/>
      <c r="O185" s="154"/>
      <c r="P185" s="154"/>
      <c r="Q185" s="154"/>
      <c r="R185" s="154"/>
      <c r="S185" s="154"/>
      <c r="T185" s="154"/>
      <c r="U185" s="154"/>
      <c r="V185" s="154"/>
      <c r="W185" s="154"/>
      <c r="X185" s="154"/>
      <c r="Y185" s="154"/>
      <c r="Z185" s="154"/>
    </row>
    <row r="186" spans="1:26" ht="12.75" customHeight="1" x14ac:dyDescent="0.2">
      <c r="A186" s="154"/>
      <c r="B186" s="154"/>
      <c r="C186" s="154"/>
      <c r="D186" s="154"/>
      <c r="E186" s="154"/>
      <c r="F186" s="154"/>
      <c r="G186" s="154"/>
      <c r="H186" s="154"/>
      <c r="I186" s="154"/>
      <c r="J186" s="154"/>
      <c r="K186" s="154"/>
      <c r="L186" s="154"/>
      <c r="M186" s="154"/>
      <c r="N186" s="154"/>
      <c r="O186" s="154"/>
      <c r="P186" s="154"/>
      <c r="Q186" s="154"/>
      <c r="R186" s="154"/>
      <c r="S186" s="154"/>
      <c r="T186" s="154"/>
      <c r="U186" s="154"/>
      <c r="V186" s="154"/>
      <c r="W186" s="154"/>
      <c r="X186" s="154"/>
      <c r="Y186" s="154"/>
      <c r="Z186" s="154"/>
    </row>
    <row r="187" spans="1:26" ht="12.75" customHeight="1" x14ac:dyDescent="0.2">
      <c r="A187" s="154"/>
      <c r="B187" s="154"/>
      <c r="C187" s="154"/>
      <c r="D187" s="154"/>
      <c r="E187" s="154"/>
      <c r="F187" s="154"/>
      <c r="G187" s="154"/>
      <c r="H187" s="154"/>
      <c r="I187" s="154"/>
      <c r="J187" s="154"/>
      <c r="K187" s="154"/>
      <c r="L187" s="154"/>
      <c r="M187" s="154"/>
      <c r="N187" s="154"/>
      <c r="O187" s="154"/>
      <c r="P187" s="154"/>
      <c r="Q187" s="154"/>
      <c r="R187" s="154"/>
      <c r="S187" s="154"/>
      <c r="T187" s="154"/>
      <c r="U187" s="154"/>
      <c r="V187" s="154"/>
      <c r="W187" s="154"/>
      <c r="X187" s="154"/>
      <c r="Y187" s="154"/>
      <c r="Z187" s="154"/>
    </row>
    <row r="188" spans="1:26" ht="12.75" customHeight="1" x14ac:dyDescent="0.2">
      <c r="A188" s="154"/>
      <c r="B188" s="154"/>
      <c r="C188" s="154"/>
      <c r="D188" s="154"/>
      <c r="E188" s="154"/>
      <c r="F188" s="154"/>
      <c r="G188" s="154"/>
      <c r="H188" s="154"/>
      <c r="I188" s="154"/>
      <c r="J188" s="154"/>
      <c r="K188" s="154"/>
      <c r="L188" s="154"/>
      <c r="M188" s="154"/>
      <c r="N188" s="154"/>
      <c r="O188" s="154"/>
      <c r="P188" s="154"/>
      <c r="Q188" s="154"/>
      <c r="R188" s="154"/>
      <c r="S188" s="154"/>
      <c r="T188" s="154"/>
      <c r="U188" s="154"/>
      <c r="V188" s="154"/>
      <c r="W188" s="154"/>
      <c r="X188" s="154"/>
      <c r="Y188" s="154"/>
      <c r="Z188" s="154"/>
    </row>
    <row r="189" spans="1:26" ht="12.75" customHeight="1" x14ac:dyDescent="0.2">
      <c r="A189" s="154"/>
      <c r="B189" s="154"/>
      <c r="C189" s="154"/>
      <c r="D189" s="154"/>
      <c r="E189" s="154"/>
      <c r="F189" s="154"/>
      <c r="G189" s="154"/>
      <c r="H189" s="154"/>
      <c r="I189" s="154"/>
      <c r="J189" s="154"/>
      <c r="K189" s="154"/>
      <c r="L189" s="154"/>
      <c r="M189" s="154"/>
      <c r="N189" s="154"/>
      <c r="O189" s="154"/>
      <c r="P189" s="154"/>
      <c r="Q189" s="154"/>
      <c r="R189" s="154"/>
      <c r="S189" s="154"/>
      <c r="T189" s="154"/>
      <c r="U189" s="154"/>
      <c r="V189" s="154"/>
      <c r="W189" s="154"/>
      <c r="X189" s="154"/>
      <c r="Y189" s="154"/>
      <c r="Z189" s="154"/>
    </row>
    <row r="190" spans="1:26" ht="12.75" customHeight="1" x14ac:dyDescent="0.2">
      <c r="A190" s="154"/>
      <c r="B190" s="154"/>
      <c r="C190" s="154"/>
      <c r="D190" s="154"/>
      <c r="E190" s="154"/>
      <c r="F190" s="154"/>
      <c r="G190" s="154"/>
      <c r="H190" s="154"/>
      <c r="I190" s="154"/>
      <c r="J190" s="154"/>
      <c r="K190" s="154"/>
      <c r="L190" s="154"/>
      <c r="M190" s="154"/>
      <c r="N190" s="154"/>
      <c r="O190" s="154"/>
      <c r="P190" s="154"/>
      <c r="Q190" s="154"/>
      <c r="R190" s="154"/>
      <c r="S190" s="154"/>
      <c r="T190" s="154"/>
      <c r="U190" s="154"/>
      <c r="V190" s="154"/>
      <c r="W190" s="154"/>
      <c r="X190" s="154"/>
      <c r="Y190" s="154"/>
      <c r="Z190" s="154"/>
    </row>
    <row r="191" spans="1:26" ht="12.75" customHeight="1" x14ac:dyDescent="0.2">
      <c r="A191" s="154"/>
      <c r="B191" s="154"/>
      <c r="C191" s="154"/>
      <c r="D191" s="154"/>
      <c r="E191" s="154"/>
      <c r="F191" s="154"/>
      <c r="G191" s="154"/>
      <c r="H191" s="154"/>
      <c r="I191" s="154"/>
      <c r="J191" s="154"/>
      <c r="K191" s="154"/>
      <c r="L191" s="154"/>
      <c r="M191" s="154"/>
      <c r="N191" s="154"/>
      <c r="O191" s="154"/>
      <c r="P191" s="154"/>
      <c r="Q191" s="154"/>
      <c r="R191" s="154"/>
      <c r="S191" s="154"/>
      <c r="T191" s="154"/>
      <c r="U191" s="154"/>
      <c r="V191" s="154"/>
      <c r="W191" s="154"/>
      <c r="X191" s="154"/>
      <c r="Y191" s="154"/>
      <c r="Z191" s="154"/>
    </row>
    <row r="192" spans="1:26" ht="12.75" customHeight="1" x14ac:dyDescent="0.2">
      <c r="A192" s="154"/>
      <c r="B192" s="154"/>
      <c r="C192" s="154"/>
      <c r="D192" s="154"/>
      <c r="E192" s="154"/>
      <c r="F192" s="154"/>
      <c r="G192" s="154"/>
      <c r="H192" s="154"/>
      <c r="I192" s="154"/>
      <c r="J192" s="154"/>
      <c r="K192" s="154"/>
      <c r="L192" s="154"/>
      <c r="M192" s="154"/>
      <c r="N192" s="154"/>
      <c r="O192" s="154"/>
      <c r="P192" s="154"/>
      <c r="Q192" s="154"/>
      <c r="R192" s="154"/>
      <c r="S192" s="154"/>
      <c r="T192" s="154"/>
      <c r="U192" s="154"/>
      <c r="V192" s="154"/>
      <c r="W192" s="154"/>
      <c r="X192" s="154"/>
      <c r="Y192" s="154"/>
      <c r="Z192" s="154"/>
    </row>
    <row r="193" spans="1:26" ht="12.75" customHeight="1" x14ac:dyDescent="0.2">
      <c r="A193" s="154"/>
      <c r="B193" s="154"/>
      <c r="C193" s="154"/>
      <c r="D193" s="154"/>
      <c r="E193" s="154"/>
      <c r="F193" s="154"/>
      <c r="G193" s="154"/>
      <c r="H193" s="154"/>
      <c r="I193" s="154"/>
      <c r="J193" s="154"/>
      <c r="K193" s="154"/>
      <c r="L193" s="154"/>
      <c r="M193" s="154"/>
      <c r="N193" s="154"/>
      <c r="O193" s="154"/>
      <c r="P193" s="154"/>
      <c r="Q193" s="154"/>
      <c r="R193" s="154"/>
      <c r="S193" s="154"/>
      <c r="T193" s="154"/>
      <c r="U193" s="154"/>
      <c r="V193" s="154"/>
      <c r="W193" s="154"/>
      <c r="X193" s="154"/>
      <c r="Y193" s="154"/>
      <c r="Z193" s="154"/>
    </row>
    <row r="194" spans="1:26" ht="12.75" customHeight="1" x14ac:dyDescent="0.2">
      <c r="A194" s="154"/>
      <c r="B194" s="154"/>
      <c r="C194" s="154"/>
      <c r="D194" s="154"/>
      <c r="E194" s="154"/>
      <c r="F194" s="154"/>
      <c r="G194" s="154"/>
      <c r="H194" s="154"/>
      <c r="I194" s="154"/>
      <c r="J194" s="154"/>
      <c r="K194" s="154"/>
      <c r="L194" s="154"/>
      <c r="M194" s="154"/>
      <c r="N194" s="154"/>
      <c r="O194" s="154"/>
      <c r="P194" s="154"/>
      <c r="Q194" s="154"/>
      <c r="R194" s="154"/>
      <c r="S194" s="154"/>
      <c r="T194" s="154"/>
      <c r="U194" s="154"/>
      <c r="V194" s="154"/>
      <c r="W194" s="154"/>
      <c r="X194" s="154"/>
      <c r="Y194" s="154"/>
      <c r="Z194" s="154"/>
    </row>
    <row r="195" spans="1:26" ht="12.75" customHeight="1" x14ac:dyDescent="0.2">
      <c r="A195" s="154"/>
      <c r="B195" s="154"/>
      <c r="C195" s="154"/>
      <c r="D195" s="154"/>
      <c r="E195" s="154"/>
      <c r="F195" s="154"/>
      <c r="G195" s="154"/>
      <c r="H195" s="154"/>
      <c r="I195" s="154"/>
      <c r="J195" s="154"/>
      <c r="K195" s="154"/>
      <c r="L195" s="154"/>
      <c r="M195" s="154"/>
      <c r="N195" s="154"/>
      <c r="O195" s="154"/>
      <c r="P195" s="154"/>
      <c r="Q195" s="154"/>
      <c r="R195" s="154"/>
      <c r="S195" s="154"/>
      <c r="T195" s="154"/>
      <c r="U195" s="154"/>
      <c r="V195" s="154"/>
      <c r="W195" s="154"/>
      <c r="X195" s="154"/>
      <c r="Y195" s="154"/>
      <c r="Z195" s="154"/>
    </row>
    <row r="196" spans="1:26" ht="12.75" customHeight="1" x14ac:dyDescent="0.2">
      <c r="A196" s="154"/>
      <c r="B196" s="154"/>
      <c r="C196" s="154"/>
      <c r="D196" s="154"/>
      <c r="E196" s="154"/>
      <c r="F196" s="154"/>
      <c r="G196" s="154"/>
      <c r="H196" s="154"/>
      <c r="I196" s="154"/>
      <c r="J196" s="154"/>
      <c r="K196" s="154"/>
      <c r="L196" s="154"/>
      <c r="M196" s="154"/>
      <c r="N196" s="154"/>
      <c r="O196" s="154"/>
      <c r="P196" s="154"/>
      <c r="Q196" s="154"/>
      <c r="R196" s="154"/>
      <c r="S196" s="154"/>
      <c r="T196" s="154"/>
      <c r="U196" s="154"/>
      <c r="V196" s="154"/>
      <c r="W196" s="154"/>
      <c r="X196" s="154"/>
      <c r="Y196" s="154"/>
      <c r="Z196" s="154"/>
    </row>
    <row r="197" spans="1:26" ht="12.75" customHeight="1" x14ac:dyDescent="0.2">
      <c r="A197" s="154"/>
      <c r="B197" s="154"/>
      <c r="C197" s="154"/>
      <c r="D197" s="154"/>
      <c r="E197" s="154"/>
      <c r="F197" s="154"/>
      <c r="G197" s="154"/>
      <c r="H197" s="154"/>
      <c r="I197" s="154"/>
      <c r="J197" s="154"/>
      <c r="K197" s="154"/>
      <c r="L197" s="154"/>
      <c r="M197" s="154"/>
      <c r="N197" s="154"/>
      <c r="O197" s="154"/>
      <c r="P197" s="154"/>
      <c r="Q197" s="154"/>
      <c r="R197" s="154"/>
      <c r="S197" s="154"/>
      <c r="T197" s="154"/>
      <c r="U197" s="154"/>
      <c r="V197" s="154"/>
      <c r="W197" s="154"/>
      <c r="X197" s="154"/>
      <c r="Y197" s="154"/>
      <c r="Z197" s="154"/>
    </row>
    <row r="198" spans="1:26" ht="12.75" customHeight="1" x14ac:dyDescent="0.2">
      <c r="A198" s="154"/>
      <c r="B198" s="154"/>
      <c r="C198" s="154"/>
      <c r="D198" s="154"/>
      <c r="E198" s="154"/>
      <c r="F198" s="154"/>
      <c r="G198" s="154"/>
      <c r="H198" s="154"/>
      <c r="I198" s="154"/>
      <c r="J198" s="154"/>
      <c r="K198" s="154"/>
      <c r="L198" s="154"/>
      <c r="M198" s="154"/>
      <c r="N198" s="154"/>
      <c r="O198" s="154"/>
      <c r="P198" s="154"/>
      <c r="Q198" s="154"/>
      <c r="R198" s="154"/>
      <c r="S198" s="154"/>
      <c r="T198" s="154"/>
      <c r="U198" s="154"/>
      <c r="V198" s="154"/>
      <c r="W198" s="154"/>
      <c r="X198" s="154"/>
      <c r="Y198" s="154"/>
      <c r="Z198" s="154"/>
    </row>
    <row r="199" spans="1:26" ht="12.75" customHeight="1" x14ac:dyDescent="0.2">
      <c r="A199" s="154"/>
      <c r="B199" s="154"/>
      <c r="C199" s="154"/>
      <c r="D199" s="154"/>
      <c r="E199" s="154"/>
      <c r="F199" s="154"/>
      <c r="G199" s="154"/>
      <c r="H199" s="154"/>
      <c r="I199" s="154"/>
      <c r="J199" s="154"/>
      <c r="K199" s="154"/>
      <c r="L199" s="154"/>
      <c r="M199" s="154"/>
      <c r="N199" s="154"/>
      <c r="O199" s="154"/>
      <c r="P199" s="154"/>
      <c r="Q199" s="154"/>
      <c r="R199" s="154"/>
      <c r="S199" s="154"/>
      <c r="T199" s="154"/>
      <c r="U199" s="154"/>
      <c r="V199" s="154"/>
      <c r="W199" s="154"/>
      <c r="X199" s="154"/>
      <c r="Y199" s="154"/>
      <c r="Z199" s="154"/>
    </row>
    <row r="200" spans="1:26" ht="12.75" customHeight="1" x14ac:dyDescent="0.2">
      <c r="A200" s="154"/>
      <c r="B200" s="154"/>
      <c r="C200" s="154"/>
      <c r="D200" s="154"/>
      <c r="E200" s="154"/>
      <c r="F200" s="154"/>
      <c r="G200" s="154"/>
      <c r="H200" s="154"/>
      <c r="I200" s="154"/>
      <c r="J200" s="154"/>
      <c r="K200" s="154"/>
      <c r="L200" s="154"/>
      <c r="M200" s="154"/>
      <c r="N200" s="154"/>
      <c r="O200" s="154"/>
      <c r="P200" s="154"/>
      <c r="Q200" s="154"/>
      <c r="R200" s="154"/>
      <c r="S200" s="154"/>
      <c r="T200" s="154"/>
      <c r="U200" s="154"/>
      <c r="V200" s="154"/>
      <c r="W200" s="154"/>
      <c r="X200" s="154"/>
      <c r="Y200" s="154"/>
      <c r="Z200" s="154"/>
    </row>
    <row r="201" spans="1:26" ht="12.75" customHeight="1" x14ac:dyDescent="0.2">
      <c r="A201" s="154"/>
      <c r="B201" s="154"/>
      <c r="C201" s="154"/>
      <c r="D201" s="154"/>
      <c r="E201" s="154"/>
      <c r="F201" s="154"/>
      <c r="G201" s="154"/>
      <c r="H201" s="154"/>
      <c r="I201" s="154"/>
      <c r="J201" s="154"/>
      <c r="K201" s="154"/>
      <c r="L201" s="154"/>
      <c r="M201" s="154"/>
      <c r="N201" s="154"/>
      <c r="O201" s="154"/>
      <c r="P201" s="154"/>
      <c r="Q201" s="154"/>
      <c r="R201" s="154"/>
      <c r="S201" s="154"/>
      <c r="T201" s="154"/>
      <c r="U201" s="154"/>
      <c r="V201" s="154"/>
      <c r="W201" s="154"/>
      <c r="X201" s="154"/>
      <c r="Y201" s="154"/>
      <c r="Z201" s="154"/>
    </row>
    <row r="202" spans="1:26" ht="12.75" customHeight="1" x14ac:dyDescent="0.2">
      <c r="A202" s="154"/>
      <c r="B202" s="154"/>
      <c r="C202" s="154"/>
      <c r="D202" s="154"/>
      <c r="E202" s="154"/>
      <c r="F202" s="154"/>
      <c r="G202" s="154"/>
      <c r="H202" s="154"/>
      <c r="I202" s="154"/>
      <c r="J202" s="154"/>
      <c r="K202" s="154"/>
      <c r="L202" s="154"/>
      <c r="M202" s="154"/>
      <c r="N202" s="154"/>
      <c r="O202" s="154"/>
      <c r="P202" s="154"/>
      <c r="Q202" s="154"/>
      <c r="R202" s="154"/>
      <c r="S202" s="154"/>
      <c r="T202" s="154"/>
      <c r="U202" s="154"/>
      <c r="V202" s="154"/>
      <c r="W202" s="154"/>
      <c r="X202" s="154"/>
      <c r="Y202" s="154"/>
      <c r="Z202" s="154"/>
    </row>
    <row r="203" spans="1:26" ht="12.75" customHeight="1" x14ac:dyDescent="0.2">
      <c r="A203" s="154"/>
      <c r="B203" s="154"/>
      <c r="C203" s="154"/>
      <c r="D203" s="154"/>
      <c r="E203" s="154"/>
      <c r="F203" s="154"/>
      <c r="G203" s="154"/>
      <c r="H203" s="154"/>
      <c r="I203" s="154"/>
      <c r="J203" s="154"/>
      <c r="K203" s="154"/>
      <c r="L203" s="154"/>
      <c r="M203" s="154"/>
      <c r="N203" s="154"/>
      <c r="O203" s="154"/>
      <c r="P203" s="154"/>
      <c r="Q203" s="154"/>
      <c r="R203" s="154"/>
      <c r="S203" s="154"/>
      <c r="T203" s="154"/>
      <c r="U203" s="154"/>
      <c r="V203" s="154"/>
      <c r="W203" s="154"/>
      <c r="X203" s="154"/>
      <c r="Y203" s="154"/>
      <c r="Z203" s="154"/>
    </row>
    <row r="204" spans="1:26" ht="12.75" customHeight="1" x14ac:dyDescent="0.2">
      <c r="A204" s="154"/>
      <c r="B204" s="154"/>
      <c r="C204" s="154"/>
      <c r="D204" s="154"/>
      <c r="E204" s="154"/>
      <c r="F204" s="154"/>
      <c r="G204" s="154"/>
      <c r="H204" s="154"/>
      <c r="I204" s="154"/>
      <c r="J204" s="154"/>
      <c r="K204" s="154"/>
      <c r="L204" s="154"/>
      <c r="M204" s="154"/>
      <c r="N204" s="154"/>
      <c r="O204" s="154"/>
      <c r="P204" s="154"/>
      <c r="Q204" s="154"/>
      <c r="R204" s="154"/>
      <c r="S204" s="154"/>
      <c r="T204" s="154"/>
      <c r="U204" s="154"/>
      <c r="V204" s="154"/>
      <c r="W204" s="154"/>
      <c r="X204" s="154"/>
      <c r="Y204" s="154"/>
      <c r="Z204" s="154"/>
    </row>
    <row r="205" spans="1:26" ht="12.75" customHeight="1" x14ac:dyDescent="0.2">
      <c r="A205" s="154"/>
      <c r="B205" s="154"/>
      <c r="C205" s="154"/>
      <c r="D205" s="154"/>
      <c r="E205" s="154"/>
      <c r="F205" s="154"/>
      <c r="G205" s="154"/>
      <c r="H205" s="154"/>
      <c r="I205" s="154"/>
      <c r="J205" s="154"/>
      <c r="K205" s="154"/>
      <c r="L205" s="154"/>
      <c r="M205" s="154"/>
      <c r="N205" s="154"/>
      <c r="O205" s="154"/>
      <c r="P205" s="154"/>
      <c r="Q205" s="154"/>
      <c r="R205" s="154"/>
      <c r="S205" s="154"/>
      <c r="T205" s="154"/>
      <c r="U205" s="154"/>
      <c r="V205" s="154"/>
      <c r="W205" s="154"/>
      <c r="X205" s="154"/>
      <c r="Y205" s="154"/>
      <c r="Z205" s="154"/>
    </row>
    <row r="206" spans="1:26" ht="12.75" customHeight="1" x14ac:dyDescent="0.2">
      <c r="A206" s="154"/>
      <c r="B206" s="154"/>
      <c r="C206" s="154"/>
      <c r="D206" s="154"/>
      <c r="E206" s="154"/>
      <c r="F206" s="154"/>
      <c r="G206" s="154"/>
      <c r="H206" s="154"/>
      <c r="I206" s="154"/>
      <c r="J206" s="154"/>
      <c r="K206" s="154"/>
      <c r="L206" s="154"/>
      <c r="M206" s="154"/>
      <c r="N206" s="154"/>
      <c r="O206" s="154"/>
      <c r="P206" s="154"/>
      <c r="Q206" s="154"/>
      <c r="R206" s="154"/>
      <c r="S206" s="154"/>
      <c r="T206" s="154"/>
      <c r="U206" s="154"/>
      <c r="V206" s="154"/>
      <c r="W206" s="154"/>
      <c r="X206" s="154"/>
      <c r="Y206" s="154"/>
      <c r="Z206" s="154"/>
    </row>
    <row r="207" spans="1:26" ht="12.75" customHeight="1" x14ac:dyDescent="0.2">
      <c r="A207" s="154"/>
      <c r="B207" s="154"/>
      <c r="C207" s="154"/>
      <c r="D207" s="154"/>
      <c r="E207" s="154"/>
      <c r="F207" s="154"/>
      <c r="G207" s="154"/>
      <c r="H207" s="154"/>
      <c r="I207" s="154"/>
      <c r="J207" s="154"/>
      <c r="K207" s="154"/>
      <c r="L207" s="154"/>
      <c r="M207" s="154"/>
      <c r="N207" s="154"/>
      <c r="O207" s="154"/>
      <c r="P207" s="154"/>
      <c r="Q207" s="154"/>
      <c r="R207" s="154"/>
      <c r="S207" s="154"/>
      <c r="T207" s="154"/>
      <c r="U207" s="154"/>
      <c r="V207" s="154"/>
      <c r="W207" s="154"/>
      <c r="X207" s="154"/>
      <c r="Y207" s="154"/>
      <c r="Z207" s="154"/>
    </row>
    <row r="208" spans="1:26" ht="12.75" customHeight="1" x14ac:dyDescent="0.2">
      <c r="A208" s="154"/>
      <c r="B208" s="154"/>
      <c r="C208" s="154"/>
      <c r="D208" s="154"/>
      <c r="E208" s="154"/>
      <c r="F208" s="154"/>
      <c r="G208" s="154"/>
      <c r="H208" s="154"/>
      <c r="I208" s="154"/>
      <c r="J208" s="154"/>
      <c r="K208" s="154"/>
      <c r="L208" s="154"/>
      <c r="M208" s="154"/>
      <c r="N208" s="154"/>
      <c r="O208" s="154"/>
      <c r="P208" s="154"/>
      <c r="Q208" s="154"/>
      <c r="R208" s="154"/>
      <c r="S208" s="154"/>
      <c r="T208" s="154"/>
      <c r="U208" s="154"/>
      <c r="V208" s="154"/>
      <c r="W208" s="154"/>
      <c r="X208" s="154"/>
      <c r="Y208" s="154"/>
      <c r="Z208" s="154"/>
    </row>
    <row r="209" spans="1:26" ht="12.75" customHeight="1" x14ac:dyDescent="0.2">
      <c r="A209" s="154"/>
      <c r="B209" s="154"/>
      <c r="C209" s="154"/>
      <c r="D209" s="154"/>
      <c r="E209" s="154"/>
      <c r="F209" s="154"/>
      <c r="G209" s="154"/>
      <c r="H209" s="154"/>
      <c r="I209" s="154"/>
      <c r="J209" s="154"/>
      <c r="K209" s="154"/>
      <c r="L209" s="154"/>
      <c r="M209" s="154"/>
      <c r="N209" s="154"/>
      <c r="O209" s="154"/>
      <c r="P209" s="154"/>
      <c r="Q209" s="154"/>
      <c r="R209" s="154"/>
      <c r="S209" s="154"/>
      <c r="T209" s="154"/>
      <c r="U209" s="154"/>
      <c r="V209" s="154"/>
      <c r="W209" s="154"/>
      <c r="X209" s="154"/>
      <c r="Y209" s="154"/>
      <c r="Z209" s="154"/>
    </row>
    <row r="210" spans="1:26" ht="12.75" customHeight="1" x14ac:dyDescent="0.2">
      <c r="A210" s="154"/>
      <c r="B210" s="154"/>
      <c r="C210" s="154"/>
      <c r="D210" s="154"/>
      <c r="E210" s="154"/>
      <c r="F210" s="154"/>
      <c r="G210" s="154"/>
      <c r="H210" s="154"/>
      <c r="I210" s="154"/>
      <c r="J210" s="154"/>
      <c r="K210" s="154"/>
      <c r="L210" s="154"/>
      <c r="M210" s="154"/>
      <c r="N210" s="154"/>
      <c r="O210" s="154"/>
      <c r="P210" s="154"/>
      <c r="Q210" s="154"/>
      <c r="R210" s="154"/>
      <c r="S210" s="154"/>
      <c r="T210" s="154"/>
      <c r="U210" s="154"/>
      <c r="V210" s="154"/>
      <c r="W210" s="154"/>
      <c r="X210" s="154"/>
      <c r="Y210" s="154"/>
      <c r="Z210" s="154"/>
    </row>
    <row r="211" spans="1:26" ht="12.75" customHeight="1" x14ac:dyDescent="0.2">
      <c r="A211" s="154"/>
      <c r="B211" s="154"/>
      <c r="C211" s="154"/>
      <c r="D211" s="154"/>
      <c r="E211" s="154"/>
      <c r="F211" s="154"/>
      <c r="G211" s="154"/>
      <c r="H211" s="154"/>
      <c r="I211" s="154"/>
      <c r="J211" s="154"/>
      <c r="K211" s="154"/>
      <c r="L211" s="154"/>
      <c r="M211" s="154"/>
      <c r="N211" s="154"/>
      <c r="O211" s="154"/>
      <c r="P211" s="154"/>
      <c r="Q211" s="154"/>
      <c r="R211" s="154"/>
      <c r="S211" s="154"/>
      <c r="T211" s="154"/>
      <c r="U211" s="154"/>
      <c r="V211" s="154"/>
      <c r="W211" s="154"/>
      <c r="X211" s="154"/>
      <c r="Y211" s="154"/>
      <c r="Z211" s="154"/>
    </row>
    <row r="212" spans="1:26" ht="12.75" customHeight="1" x14ac:dyDescent="0.2">
      <c r="A212" s="154"/>
      <c r="B212" s="154"/>
      <c r="C212" s="154"/>
      <c r="D212" s="154"/>
      <c r="E212" s="154"/>
      <c r="F212" s="154"/>
      <c r="G212" s="154"/>
      <c r="H212" s="154"/>
      <c r="I212" s="154"/>
      <c r="J212" s="154"/>
      <c r="K212" s="154"/>
      <c r="L212" s="154"/>
      <c r="M212" s="154"/>
      <c r="N212" s="154"/>
      <c r="O212" s="154"/>
      <c r="P212" s="154"/>
      <c r="Q212" s="154"/>
      <c r="R212" s="154"/>
      <c r="S212" s="154"/>
      <c r="T212" s="154"/>
      <c r="U212" s="154"/>
      <c r="V212" s="154"/>
      <c r="W212" s="154"/>
      <c r="X212" s="154"/>
      <c r="Y212" s="154"/>
      <c r="Z212" s="154"/>
    </row>
    <row r="213" spans="1:26" ht="12.75" customHeight="1" x14ac:dyDescent="0.2">
      <c r="A213" s="154"/>
      <c r="B213" s="154"/>
      <c r="C213" s="154"/>
      <c r="D213" s="154"/>
      <c r="E213" s="154"/>
      <c r="F213" s="154"/>
      <c r="G213" s="154"/>
      <c r="H213" s="154"/>
      <c r="I213" s="154"/>
      <c r="J213" s="154"/>
      <c r="K213" s="154"/>
      <c r="L213" s="154"/>
      <c r="M213" s="154"/>
      <c r="N213" s="154"/>
      <c r="O213" s="154"/>
      <c r="P213" s="154"/>
      <c r="Q213" s="154"/>
      <c r="R213" s="154"/>
      <c r="S213" s="154"/>
      <c r="T213" s="154"/>
      <c r="U213" s="154"/>
      <c r="V213" s="154"/>
      <c r="W213" s="154"/>
      <c r="X213" s="154"/>
      <c r="Y213" s="154"/>
      <c r="Z213" s="154"/>
    </row>
    <row r="214" spans="1:26" ht="12.75" customHeight="1" x14ac:dyDescent="0.2">
      <c r="A214" s="154"/>
      <c r="B214" s="154"/>
      <c r="C214" s="154"/>
      <c r="D214" s="154"/>
      <c r="E214" s="154"/>
      <c r="F214" s="154"/>
      <c r="G214" s="154"/>
      <c r="H214" s="154"/>
      <c r="I214" s="154"/>
      <c r="J214" s="154"/>
      <c r="K214" s="154"/>
      <c r="L214" s="154"/>
      <c r="M214" s="154"/>
      <c r="N214" s="154"/>
      <c r="O214" s="154"/>
      <c r="P214" s="154"/>
      <c r="Q214" s="154"/>
      <c r="R214" s="154"/>
      <c r="S214" s="154"/>
      <c r="T214" s="154"/>
      <c r="U214" s="154"/>
      <c r="V214" s="154"/>
      <c r="W214" s="154"/>
      <c r="X214" s="154"/>
      <c r="Y214" s="154"/>
      <c r="Z214" s="154"/>
    </row>
    <row r="215" spans="1:26" ht="12.75" customHeight="1" x14ac:dyDescent="0.2">
      <c r="A215" s="154"/>
      <c r="B215" s="154"/>
      <c r="C215" s="154"/>
      <c r="D215" s="154"/>
      <c r="E215" s="154"/>
      <c r="F215" s="154"/>
      <c r="G215" s="154"/>
      <c r="H215" s="154"/>
      <c r="I215" s="154"/>
      <c r="J215" s="154"/>
      <c r="K215" s="154"/>
      <c r="L215" s="154"/>
      <c r="M215" s="154"/>
      <c r="N215" s="154"/>
      <c r="O215" s="154"/>
      <c r="P215" s="154"/>
      <c r="Q215" s="154"/>
      <c r="R215" s="154"/>
      <c r="S215" s="154"/>
      <c r="T215" s="154"/>
      <c r="U215" s="154"/>
      <c r="V215" s="154"/>
      <c r="W215" s="154"/>
      <c r="X215" s="154"/>
      <c r="Y215" s="154"/>
      <c r="Z215" s="154"/>
    </row>
    <row r="216" spans="1:26" ht="12.75" customHeight="1" x14ac:dyDescent="0.2">
      <c r="A216" s="154"/>
      <c r="B216" s="154"/>
      <c r="C216" s="154"/>
      <c r="D216" s="154"/>
      <c r="E216" s="154"/>
      <c r="F216" s="154"/>
      <c r="G216" s="154"/>
      <c r="H216" s="154"/>
      <c r="I216" s="154"/>
      <c r="J216" s="154"/>
      <c r="K216" s="154"/>
      <c r="L216" s="154"/>
      <c r="M216" s="154"/>
      <c r="N216" s="154"/>
      <c r="O216" s="154"/>
      <c r="P216" s="154"/>
      <c r="Q216" s="154"/>
      <c r="R216" s="154"/>
      <c r="S216" s="154"/>
      <c r="T216" s="154"/>
      <c r="U216" s="154"/>
      <c r="V216" s="154"/>
      <c r="W216" s="154"/>
      <c r="X216" s="154"/>
      <c r="Y216" s="154"/>
      <c r="Z216" s="154"/>
    </row>
    <row r="217" spans="1:26" ht="12.75" customHeight="1" x14ac:dyDescent="0.2">
      <c r="A217" s="154"/>
      <c r="B217" s="154"/>
      <c r="C217" s="154"/>
      <c r="D217" s="154"/>
      <c r="E217" s="154"/>
      <c r="F217" s="154"/>
      <c r="G217" s="154"/>
      <c r="H217" s="154"/>
      <c r="I217" s="154"/>
      <c r="J217" s="154"/>
      <c r="K217" s="154"/>
      <c r="L217" s="154"/>
      <c r="M217" s="154"/>
      <c r="N217" s="154"/>
      <c r="O217" s="154"/>
      <c r="P217" s="154"/>
      <c r="Q217" s="154"/>
      <c r="R217" s="154"/>
      <c r="S217" s="154"/>
      <c r="T217" s="154"/>
      <c r="U217" s="154"/>
      <c r="V217" s="154"/>
      <c r="W217" s="154"/>
      <c r="X217" s="154"/>
      <c r="Y217" s="154"/>
      <c r="Z217" s="154"/>
    </row>
    <row r="218" spans="1:26" ht="12.75" customHeight="1" x14ac:dyDescent="0.2">
      <c r="A218" s="154"/>
      <c r="B218" s="154"/>
      <c r="C218" s="154"/>
      <c r="D218" s="154"/>
      <c r="E218" s="154"/>
      <c r="F218" s="154"/>
      <c r="G218" s="154"/>
      <c r="H218" s="154"/>
      <c r="I218" s="154"/>
      <c r="J218" s="154"/>
      <c r="K218" s="154"/>
      <c r="L218" s="154"/>
      <c r="M218" s="154"/>
      <c r="N218" s="154"/>
      <c r="O218" s="154"/>
      <c r="P218" s="154"/>
      <c r="Q218" s="154"/>
      <c r="R218" s="154"/>
      <c r="S218" s="154"/>
      <c r="T218" s="154"/>
      <c r="U218" s="154"/>
      <c r="V218" s="154"/>
      <c r="W218" s="154"/>
      <c r="X218" s="154"/>
      <c r="Y218" s="154"/>
      <c r="Z218" s="154"/>
    </row>
    <row r="219" spans="1:26" ht="12.75" customHeight="1" x14ac:dyDescent="0.2">
      <c r="A219" s="154"/>
      <c r="B219" s="154"/>
      <c r="C219" s="154"/>
      <c r="D219" s="154"/>
      <c r="E219" s="154"/>
      <c r="F219" s="154"/>
      <c r="G219" s="154"/>
      <c r="H219" s="154"/>
      <c r="I219" s="154"/>
      <c r="J219" s="154"/>
      <c r="K219" s="154"/>
      <c r="L219" s="154"/>
      <c r="M219" s="154"/>
      <c r="N219" s="154"/>
      <c r="O219" s="154"/>
      <c r="P219" s="154"/>
      <c r="Q219" s="154"/>
      <c r="R219" s="154"/>
      <c r="S219" s="154"/>
      <c r="T219" s="154"/>
      <c r="U219" s="154"/>
      <c r="V219" s="154"/>
      <c r="W219" s="154"/>
      <c r="X219" s="154"/>
      <c r="Y219" s="154"/>
      <c r="Z219" s="154"/>
    </row>
    <row r="220" spans="1:26" ht="12.75" customHeight="1" x14ac:dyDescent="0.2">
      <c r="A220" s="154"/>
      <c r="B220" s="154"/>
      <c r="C220" s="154"/>
      <c r="D220" s="154"/>
      <c r="E220" s="154"/>
      <c r="F220" s="154"/>
      <c r="G220" s="154"/>
      <c r="H220" s="154"/>
      <c r="I220" s="154"/>
      <c r="J220" s="154"/>
      <c r="K220" s="154"/>
      <c r="L220" s="154"/>
      <c r="M220" s="154"/>
      <c r="N220" s="154"/>
      <c r="O220" s="154"/>
      <c r="P220" s="154"/>
      <c r="Q220" s="154"/>
      <c r="R220" s="154"/>
      <c r="S220" s="154"/>
      <c r="T220" s="154"/>
      <c r="U220" s="154"/>
      <c r="V220" s="154"/>
      <c r="W220" s="154"/>
      <c r="X220" s="154"/>
      <c r="Y220" s="154"/>
      <c r="Z220" s="154"/>
    </row>
    <row r="221" spans="1:26" ht="12.75" customHeight="1" x14ac:dyDescent="0.2">
      <c r="A221" s="154"/>
      <c r="B221" s="154"/>
      <c r="C221" s="154"/>
      <c r="D221" s="154"/>
      <c r="E221" s="154"/>
      <c r="F221" s="154"/>
      <c r="G221" s="154"/>
      <c r="H221" s="154"/>
      <c r="I221" s="154"/>
      <c r="J221" s="154"/>
      <c r="K221" s="154"/>
      <c r="L221" s="154"/>
      <c r="M221" s="154"/>
      <c r="N221" s="154"/>
      <c r="O221" s="154"/>
      <c r="P221" s="154"/>
      <c r="Q221" s="154"/>
      <c r="R221" s="154"/>
      <c r="S221" s="154"/>
      <c r="T221" s="154"/>
      <c r="U221" s="154"/>
      <c r="V221" s="154"/>
      <c r="W221" s="154"/>
      <c r="X221" s="154"/>
      <c r="Y221" s="154"/>
      <c r="Z221" s="154"/>
    </row>
    <row r="222" spans="1:26" ht="12.75" customHeight="1" x14ac:dyDescent="0.2">
      <c r="A222" s="154"/>
      <c r="B222" s="154"/>
      <c r="C222" s="154"/>
      <c r="D222" s="154"/>
      <c r="E222" s="154"/>
      <c r="F222" s="154"/>
      <c r="G222" s="154"/>
      <c r="H222" s="154"/>
      <c r="I222" s="154"/>
      <c r="J222" s="154"/>
      <c r="K222" s="154"/>
      <c r="L222" s="154"/>
      <c r="M222" s="154"/>
      <c r="N222" s="154"/>
      <c r="O222" s="154"/>
      <c r="P222" s="154"/>
      <c r="Q222" s="154"/>
      <c r="R222" s="154"/>
      <c r="S222" s="154"/>
      <c r="T222" s="154"/>
      <c r="U222" s="154"/>
      <c r="V222" s="154"/>
      <c r="W222" s="154"/>
      <c r="X222" s="154"/>
      <c r="Y222" s="154"/>
      <c r="Z222" s="154"/>
    </row>
    <row r="223" spans="1:26" ht="12.75" customHeight="1" x14ac:dyDescent="0.2">
      <c r="A223" s="154"/>
      <c r="B223" s="154"/>
      <c r="C223" s="154"/>
      <c r="D223" s="154"/>
      <c r="E223" s="154"/>
      <c r="F223" s="154"/>
      <c r="G223" s="154"/>
      <c r="H223" s="154"/>
      <c r="I223" s="154"/>
      <c r="J223" s="154"/>
      <c r="K223" s="154"/>
      <c r="L223" s="154"/>
      <c r="M223" s="154"/>
      <c r="N223" s="154"/>
      <c r="O223" s="154"/>
      <c r="P223" s="154"/>
      <c r="Q223" s="154"/>
      <c r="R223" s="154"/>
      <c r="S223" s="154"/>
      <c r="T223" s="154"/>
      <c r="U223" s="154"/>
      <c r="V223" s="154"/>
      <c r="W223" s="154"/>
      <c r="X223" s="154"/>
      <c r="Y223" s="154"/>
      <c r="Z223" s="154"/>
    </row>
    <row r="224" spans="1:26" ht="12.75" customHeight="1" x14ac:dyDescent="0.2">
      <c r="A224" s="154"/>
      <c r="B224" s="154"/>
      <c r="C224" s="154"/>
      <c r="D224" s="154"/>
      <c r="E224" s="154"/>
      <c r="F224" s="154"/>
      <c r="G224" s="154"/>
      <c r="H224" s="154"/>
      <c r="I224" s="154"/>
      <c r="J224" s="154"/>
      <c r="K224" s="154"/>
      <c r="L224" s="154"/>
      <c r="M224" s="154"/>
      <c r="N224" s="154"/>
      <c r="O224" s="154"/>
      <c r="P224" s="154"/>
      <c r="Q224" s="154"/>
      <c r="R224" s="154"/>
      <c r="S224" s="154"/>
      <c r="T224" s="154"/>
      <c r="U224" s="154"/>
      <c r="V224" s="154"/>
      <c r="W224" s="154"/>
      <c r="X224" s="154"/>
      <c r="Y224" s="154"/>
      <c r="Z224" s="154"/>
    </row>
    <row r="225" spans="1:26" ht="12.75" customHeight="1" x14ac:dyDescent="0.2">
      <c r="A225" s="154"/>
      <c r="B225" s="154"/>
      <c r="C225" s="154"/>
      <c r="D225" s="154"/>
      <c r="E225" s="154"/>
      <c r="F225" s="154"/>
      <c r="G225" s="154"/>
      <c r="H225" s="154"/>
      <c r="I225" s="154"/>
      <c r="J225" s="154"/>
      <c r="K225" s="154"/>
      <c r="L225" s="154"/>
      <c r="M225" s="154"/>
      <c r="N225" s="154"/>
      <c r="O225" s="154"/>
      <c r="P225" s="154"/>
      <c r="Q225" s="154"/>
      <c r="R225" s="154"/>
      <c r="S225" s="154"/>
      <c r="T225" s="154"/>
      <c r="U225" s="154"/>
      <c r="V225" s="154"/>
      <c r="W225" s="154"/>
      <c r="X225" s="154"/>
      <c r="Y225" s="154"/>
      <c r="Z225" s="154"/>
    </row>
    <row r="226" spans="1:26" ht="12.75" customHeight="1" x14ac:dyDescent="0.2">
      <c r="A226" s="154"/>
      <c r="B226" s="154"/>
      <c r="C226" s="154"/>
      <c r="D226" s="154"/>
      <c r="E226" s="154"/>
      <c r="F226" s="154"/>
      <c r="G226" s="154"/>
      <c r="H226" s="154"/>
      <c r="I226" s="154"/>
      <c r="J226" s="154"/>
      <c r="K226" s="154"/>
      <c r="L226" s="154"/>
      <c r="M226" s="154"/>
      <c r="N226" s="154"/>
      <c r="O226" s="154"/>
      <c r="P226" s="154"/>
      <c r="Q226" s="154"/>
      <c r="R226" s="154"/>
      <c r="S226" s="154"/>
      <c r="T226" s="154"/>
      <c r="U226" s="154"/>
      <c r="V226" s="154"/>
      <c r="W226" s="154"/>
      <c r="X226" s="154"/>
      <c r="Y226" s="154"/>
      <c r="Z226" s="154"/>
    </row>
    <row r="227" spans="1:26" ht="12.75" customHeight="1" x14ac:dyDescent="0.2">
      <c r="A227" s="154"/>
      <c r="B227" s="154"/>
      <c r="C227" s="154"/>
      <c r="D227" s="154"/>
      <c r="E227" s="154"/>
      <c r="F227" s="154"/>
      <c r="G227" s="154"/>
      <c r="H227" s="154"/>
      <c r="I227" s="154"/>
      <c r="J227" s="154"/>
      <c r="K227" s="154"/>
      <c r="L227" s="154"/>
      <c r="M227" s="154"/>
      <c r="N227" s="154"/>
      <c r="O227" s="154"/>
      <c r="P227" s="154"/>
      <c r="Q227" s="154"/>
      <c r="R227" s="154"/>
      <c r="S227" s="154"/>
      <c r="T227" s="154"/>
      <c r="U227" s="154"/>
      <c r="V227" s="154"/>
      <c r="W227" s="154"/>
      <c r="X227" s="154"/>
      <c r="Y227" s="154"/>
      <c r="Z227" s="154"/>
    </row>
    <row r="228" spans="1:26" ht="12.75" customHeight="1" x14ac:dyDescent="0.2">
      <c r="A228" s="154"/>
      <c r="B228" s="154"/>
      <c r="C228" s="154"/>
      <c r="D228" s="154"/>
      <c r="E228" s="154"/>
      <c r="F228" s="154"/>
      <c r="G228" s="154"/>
      <c r="H228" s="154"/>
      <c r="I228" s="154"/>
      <c r="J228" s="154"/>
      <c r="K228" s="154"/>
      <c r="L228" s="154"/>
      <c r="M228" s="154"/>
      <c r="N228" s="154"/>
      <c r="O228" s="154"/>
      <c r="P228" s="154"/>
      <c r="Q228" s="154"/>
      <c r="R228" s="154"/>
      <c r="S228" s="154"/>
      <c r="T228" s="154"/>
      <c r="U228" s="154"/>
      <c r="V228" s="154"/>
      <c r="W228" s="154"/>
      <c r="X228" s="154"/>
      <c r="Y228" s="154"/>
      <c r="Z228" s="154"/>
    </row>
    <row r="229" spans="1:26" ht="12.75" customHeight="1" x14ac:dyDescent="0.2">
      <c r="A229" s="154"/>
      <c r="B229" s="154"/>
      <c r="C229" s="154"/>
      <c r="D229" s="154"/>
      <c r="E229" s="154"/>
      <c r="F229" s="154"/>
      <c r="G229" s="154"/>
      <c r="H229" s="154"/>
      <c r="I229" s="154"/>
      <c r="J229" s="154"/>
      <c r="K229" s="154"/>
      <c r="L229" s="154"/>
      <c r="M229" s="154"/>
      <c r="N229" s="154"/>
      <c r="O229" s="154"/>
      <c r="P229" s="154"/>
      <c r="Q229" s="154"/>
      <c r="R229" s="154"/>
      <c r="S229" s="154"/>
      <c r="T229" s="154"/>
      <c r="U229" s="154"/>
      <c r="V229" s="154"/>
      <c r="W229" s="154"/>
      <c r="X229" s="154"/>
      <c r="Y229" s="154"/>
      <c r="Z229" s="154"/>
    </row>
    <row r="230" spans="1:26" ht="12.75" customHeight="1" x14ac:dyDescent="0.2">
      <c r="A230" s="154"/>
      <c r="B230" s="154"/>
      <c r="C230" s="154"/>
      <c r="D230" s="154"/>
      <c r="E230" s="154"/>
      <c r="F230" s="154"/>
      <c r="G230" s="154"/>
      <c r="H230" s="154"/>
      <c r="I230" s="154"/>
      <c r="J230" s="154"/>
      <c r="K230" s="154"/>
      <c r="L230" s="154"/>
      <c r="M230" s="154"/>
      <c r="N230" s="154"/>
      <c r="O230" s="154"/>
      <c r="P230" s="154"/>
      <c r="Q230" s="154"/>
      <c r="R230" s="154"/>
      <c r="S230" s="154"/>
      <c r="T230" s="154"/>
      <c r="U230" s="154"/>
      <c r="V230" s="154"/>
      <c r="W230" s="154"/>
      <c r="X230" s="154"/>
      <c r="Y230" s="154"/>
      <c r="Z230" s="154"/>
    </row>
    <row r="231" spans="1:26" ht="12.75" customHeight="1" x14ac:dyDescent="0.2">
      <c r="A231" s="154"/>
      <c r="B231" s="154"/>
      <c r="C231" s="154"/>
      <c r="D231" s="154"/>
      <c r="E231" s="154"/>
      <c r="F231" s="154"/>
      <c r="G231" s="154"/>
      <c r="H231" s="154"/>
      <c r="I231" s="154"/>
      <c r="J231" s="154"/>
      <c r="K231" s="154"/>
      <c r="L231" s="154"/>
      <c r="M231" s="154"/>
      <c r="N231" s="154"/>
      <c r="O231" s="154"/>
      <c r="P231" s="154"/>
      <c r="Q231" s="154"/>
      <c r="R231" s="154"/>
      <c r="S231" s="154"/>
      <c r="T231" s="154"/>
      <c r="U231" s="154"/>
      <c r="V231" s="154"/>
      <c r="W231" s="154"/>
      <c r="X231" s="154"/>
      <c r="Y231" s="154"/>
      <c r="Z231" s="154"/>
    </row>
    <row r="232" spans="1:26" ht="12.75" customHeight="1" x14ac:dyDescent="0.2">
      <c r="A232" s="154"/>
      <c r="B232" s="154"/>
      <c r="C232" s="154"/>
      <c r="D232" s="154"/>
      <c r="E232" s="154"/>
      <c r="F232" s="154"/>
      <c r="G232" s="154"/>
      <c r="H232" s="154"/>
      <c r="I232" s="154"/>
      <c r="J232" s="154"/>
      <c r="K232" s="154"/>
      <c r="L232" s="154"/>
      <c r="M232" s="154"/>
      <c r="N232" s="154"/>
      <c r="O232" s="154"/>
      <c r="P232" s="154"/>
      <c r="Q232" s="154"/>
      <c r="R232" s="154"/>
      <c r="S232" s="154"/>
      <c r="T232" s="154"/>
      <c r="U232" s="154"/>
      <c r="V232" s="154"/>
      <c r="W232" s="154"/>
      <c r="X232" s="154"/>
      <c r="Y232" s="154"/>
      <c r="Z232" s="154"/>
    </row>
    <row r="233" spans="1:26" ht="12.75" customHeight="1" x14ac:dyDescent="0.2">
      <c r="A233" s="154"/>
      <c r="B233" s="154"/>
      <c r="C233" s="154"/>
      <c r="D233" s="154"/>
      <c r="E233" s="154"/>
      <c r="F233" s="154"/>
      <c r="G233" s="154"/>
      <c r="H233" s="154"/>
      <c r="I233" s="154"/>
      <c r="J233" s="154"/>
      <c r="K233" s="154"/>
      <c r="L233" s="154"/>
      <c r="M233" s="154"/>
      <c r="N233" s="154"/>
      <c r="O233" s="154"/>
      <c r="P233" s="154"/>
      <c r="Q233" s="154"/>
      <c r="R233" s="154"/>
      <c r="S233" s="154"/>
      <c r="T233" s="154"/>
      <c r="U233" s="154"/>
      <c r="V233" s="154"/>
      <c r="W233" s="154"/>
      <c r="X233" s="154"/>
      <c r="Y233" s="154"/>
      <c r="Z233" s="154"/>
    </row>
    <row r="234" spans="1:26" ht="12.75" customHeight="1" x14ac:dyDescent="0.2">
      <c r="A234" s="154"/>
      <c r="B234" s="154"/>
      <c r="C234" s="154"/>
      <c r="D234" s="154"/>
      <c r="E234" s="154"/>
      <c r="F234" s="154"/>
      <c r="G234" s="154"/>
      <c r="H234" s="154"/>
      <c r="I234" s="154"/>
      <c r="J234" s="154"/>
      <c r="K234" s="154"/>
      <c r="L234" s="154"/>
      <c r="M234" s="154"/>
      <c r="N234" s="154"/>
      <c r="O234" s="154"/>
      <c r="P234" s="154"/>
      <c r="Q234" s="154"/>
      <c r="R234" s="154"/>
      <c r="S234" s="154"/>
      <c r="T234" s="154"/>
      <c r="U234" s="154"/>
      <c r="V234" s="154"/>
      <c r="W234" s="154"/>
      <c r="X234" s="154"/>
      <c r="Y234" s="154"/>
      <c r="Z234" s="154"/>
    </row>
    <row r="235" spans="1:26" ht="12.75" customHeight="1" x14ac:dyDescent="0.2">
      <c r="A235" s="154"/>
      <c r="B235" s="154"/>
      <c r="C235" s="154"/>
      <c r="D235" s="154"/>
      <c r="E235" s="154"/>
      <c r="F235" s="154"/>
      <c r="G235" s="154"/>
      <c r="H235" s="154"/>
      <c r="I235" s="154"/>
      <c r="J235" s="154"/>
      <c r="K235" s="154"/>
      <c r="L235" s="154"/>
      <c r="M235" s="154"/>
      <c r="N235" s="154"/>
      <c r="O235" s="154"/>
      <c r="P235" s="154"/>
      <c r="Q235" s="154"/>
      <c r="R235" s="154"/>
      <c r="S235" s="154"/>
      <c r="T235" s="154"/>
      <c r="U235" s="154"/>
      <c r="V235" s="154"/>
      <c r="W235" s="154"/>
      <c r="X235" s="154"/>
      <c r="Y235" s="154"/>
      <c r="Z235" s="154"/>
    </row>
    <row r="236" spans="1:26" ht="12.75" customHeight="1" x14ac:dyDescent="0.2">
      <c r="A236" s="154"/>
      <c r="B236" s="154"/>
      <c r="C236" s="154"/>
      <c r="D236" s="154"/>
      <c r="E236" s="154"/>
      <c r="F236" s="154"/>
      <c r="G236" s="154"/>
      <c r="H236" s="154"/>
      <c r="I236" s="154"/>
      <c r="J236" s="154"/>
      <c r="K236" s="154"/>
      <c r="L236" s="154"/>
      <c r="M236" s="154"/>
      <c r="N236" s="154"/>
      <c r="O236" s="154"/>
      <c r="P236" s="154"/>
      <c r="Q236" s="154"/>
      <c r="R236" s="154"/>
      <c r="S236" s="154"/>
      <c r="T236" s="154"/>
      <c r="U236" s="154"/>
      <c r="V236" s="154"/>
      <c r="W236" s="154"/>
      <c r="X236" s="154"/>
      <c r="Y236" s="154"/>
      <c r="Z236" s="154"/>
    </row>
    <row r="237" spans="1:26" ht="12.75" customHeight="1" x14ac:dyDescent="0.2">
      <c r="A237" s="154"/>
      <c r="B237" s="154"/>
      <c r="C237" s="154"/>
      <c r="D237" s="154"/>
      <c r="E237" s="154"/>
      <c r="F237" s="154"/>
      <c r="G237" s="154"/>
      <c r="H237" s="154"/>
      <c r="I237" s="154"/>
      <c r="J237" s="154"/>
      <c r="K237" s="154"/>
      <c r="L237" s="154"/>
      <c r="M237" s="154"/>
      <c r="N237" s="154"/>
      <c r="O237" s="154"/>
      <c r="P237" s="154"/>
      <c r="Q237" s="154"/>
      <c r="R237" s="154"/>
      <c r="S237" s="154"/>
      <c r="T237" s="154"/>
      <c r="U237" s="154"/>
      <c r="V237" s="154"/>
      <c r="W237" s="154"/>
      <c r="X237" s="154"/>
      <c r="Y237" s="154"/>
      <c r="Z237" s="154"/>
    </row>
    <row r="238" spans="1:26" ht="12.75" customHeight="1" x14ac:dyDescent="0.2">
      <c r="A238" s="154"/>
      <c r="B238" s="154"/>
      <c r="C238" s="154"/>
      <c r="D238" s="154"/>
      <c r="E238" s="154"/>
      <c r="F238" s="154"/>
      <c r="G238" s="154"/>
      <c r="H238" s="154"/>
      <c r="I238" s="154"/>
      <c r="J238" s="154"/>
      <c r="K238" s="154"/>
      <c r="L238" s="154"/>
      <c r="M238" s="154"/>
      <c r="N238" s="154"/>
      <c r="O238" s="154"/>
      <c r="P238" s="154"/>
      <c r="Q238" s="154"/>
      <c r="R238" s="154"/>
      <c r="S238" s="154"/>
      <c r="T238" s="154"/>
      <c r="U238" s="154"/>
      <c r="V238" s="154"/>
      <c r="W238" s="154"/>
      <c r="X238" s="154"/>
      <c r="Y238" s="154"/>
      <c r="Z238" s="154"/>
    </row>
    <row r="239" spans="1:26" ht="12.75" customHeight="1" x14ac:dyDescent="0.2">
      <c r="A239" s="154"/>
      <c r="B239" s="154"/>
      <c r="C239" s="154"/>
      <c r="D239" s="154"/>
      <c r="E239" s="154"/>
      <c r="F239" s="154"/>
      <c r="G239" s="154"/>
      <c r="H239" s="154"/>
      <c r="I239" s="154"/>
      <c r="J239" s="154"/>
      <c r="K239" s="154"/>
      <c r="L239" s="154"/>
      <c r="M239" s="154"/>
      <c r="N239" s="154"/>
      <c r="O239" s="154"/>
      <c r="P239" s="154"/>
      <c r="Q239" s="154"/>
      <c r="R239" s="154"/>
      <c r="S239" s="154"/>
      <c r="T239" s="154"/>
      <c r="U239" s="154"/>
      <c r="V239" s="154"/>
      <c r="W239" s="154"/>
      <c r="X239" s="154"/>
      <c r="Y239" s="154"/>
      <c r="Z239" s="154"/>
    </row>
    <row r="240" spans="1:26" ht="12.75" customHeight="1" x14ac:dyDescent="0.2">
      <c r="A240" s="154"/>
      <c r="B240" s="154"/>
      <c r="C240" s="154"/>
      <c r="D240" s="154"/>
      <c r="E240" s="154"/>
      <c r="F240" s="154"/>
      <c r="G240" s="154"/>
      <c r="H240" s="154"/>
      <c r="I240" s="154"/>
      <c r="J240" s="154"/>
      <c r="K240" s="154"/>
      <c r="L240" s="154"/>
      <c r="M240" s="154"/>
      <c r="N240" s="154"/>
      <c r="O240" s="154"/>
      <c r="P240" s="154"/>
      <c r="Q240" s="154"/>
      <c r="R240" s="154"/>
      <c r="S240" s="154"/>
      <c r="T240" s="154"/>
      <c r="U240" s="154"/>
      <c r="V240" s="154"/>
      <c r="W240" s="154"/>
      <c r="X240" s="154"/>
      <c r="Y240" s="154"/>
      <c r="Z240" s="154"/>
    </row>
    <row r="241" spans="1:26" ht="12.75" customHeight="1" x14ac:dyDescent="0.2">
      <c r="A241" s="154"/>
      <c r="B241" s="154"/>
      <c r="C241" s="154"/>
      <c r="D241" s="154"/>
      <c r="E241" s="154"/>
      <c r="F241" s="154"/>
      <c r="G241" s="154"/>
      <c r="H241" s="154"/>
      <c r="I241" s="154"/>
      <c r="J241" s="154"/>
      <c r="K241" s="154"/>
      <c r="L241" s="154"/>
      <c r="M241" s="154"/>
      <c r="N241" s="154"/>
      <c r="O241" s="154"/>
      <c r="P241" s="154"/>
      <c r="Q241" s="154"/>
      <c r="R241" s="154"/>
      <c r="S241" s="154"/>
      <c r="T241" s="154"/>
      <c r="U241" s="154"/>
      <c r="V241" s="154"/>
      <c r="W241" s="154"/>
      <c r="X241" s="154"/>
      <c r="Y241" s="154"/>
      <c r="Z241" s="154"/>
    </row>
    <row r="242" spans="1:26" ht="12.75" customHeight="1" x14ac:dyDescent="0.2">
      <c r="A242" s="154"/>
      <c r="B242" s="154"/>
      <c r="C242" s="154"/>
      <c r="D242" s="154"/>
      <c r="E242" s="154"/>
      <c r="F242" s="154"/>
      <c r="G242" s="154"/>
      <c r="H242" s="154"/>
      <c r="I242" s="154"/>
      <c r="J242" s="154"/>
      <c r="K242" s="154"/>
      <c r="L242" s="154"/>
      <c r="M242" s="154"/>
      <c r="N242" s="154"/>
      <c r="O242" s="154"/>
      <c r="P242" s="154"/>
      <c r="Q242" s="154"/>
      <c r="R242" s="154"/>
      <c r="S242" s="154"/>
      <c r="T242" s="154"/>
      <c r="U242" s="154"/>
      <c r="V242" s="154"/>
      <c r="W242" s="154"/>
      <c r="X242" s="154"/>
      <c r="Y242" s="154"/>
      <c r="Z242" s="154"/>
    </row>
    <row r="243" spans="1:26" ht="12.75" customHeight="1" x14ac:dyDescent="0.2">
      <c r="A243" s="154"/>
      <c r="B243" s="154"/>
      <c r="C243" s="154"/>
      <c r="D243" s="154"/>
      <c r="E243" s="154"/>
      <c r="F243" s="154"/>
      <c r="G243" s="154"/>
      <c r="H243" s="154"/>
      <c r="I243" s="154"/>
      <c r="J243" s="154"/>
      <c r="K243" s="154"/>
      <c r="L243" s="154"/>
      <c r="M243" s="154"/>
      <c r="N243" s="154"/>
      <c r="O243" s="154"/>
      <c r="P243" s="154"/>
      <c r="Q243" s="154"/>
      <c r="R243" s="154"/>
      <c r="S243" s="154"/>
      <c r="T243" s="154"/>
      <c r="U243" s="154"/>
      <c r="V243" s="154"/>
      <c r="W243" s="154"/>
      <c r="X243" s="154"/>
      <c r="Y243" s="154"/>
      <c r="Z243" s="154"/>
    </row>
    <row r="244" spans="1:26" ht="12.75" customHeight="1" x14ac:dyDescent="0.2">
      <c r="A244" s="154"/>
      <c r="B244" s="154"/>
      <c r="C244" s="154"/>
      <c r="D244" s="154"/>
      <c r="E244" s="154"/>
      <c r="F244" s="154"/>
      <c r="G244" s="154"/>
      <c r="H244" s="154"/>
      <c r="I244" s="154"/>
      <c r="J244" s="154"/>
      <c r="K244" s="154"/>
      <c r="L244" s="154"/>
      <c r="M244" s="154"/>
      <c r="N244" s="154"/>
      <c r="O244" s="154"/>
      <c r="P244" s="154"/>
      <c r="Q244" s="154"/>
      <c r="R244" s="154"/>
      <c r="S244" s="154"/>
      <c r="T244" s="154"/>
      <c r="U244" s="154"/>
      <c r="V244" s="154"/>
      <c r="W244" s="154"/>
      <c r="X244" s="154"/>
      <c r="Y244" s="154"/>
      <c r="Z244" s="154"/>
    </row>
    <row r="245" spans="1:26" ht="12.75" customHeight="1" x14ac:dyDescent="0.2">
      <c r="A245" s="154"/>
      <c r="B245" s="154"/>
      <c r="C245" s="154"/>
      <c r="D245" s="154"/>
      <c r="E245" s="154"/>
      <c r="F245" s="154"/>
      <c r="G245" s="154"/>
      <c r="H245" s="154"/>
      <c r="I245" s="154"/>
      <c r="J245" s="154"/>
      <c r="K245" s="154"/>
      <c r="L245" s="154"/>
      <c r="M245" s="154"/>
      <c r="N245" s="154"/>
      <c r="O245" s="154"/>
      <c r="P245" s="154"/>
      <c r="Q245" s="154"/>
      <c r="R245" s="154"/>
      <c r="S245" s="154"/>
      <c r="T245" s="154"/>
      <c r="U245" s="154"/>
      <c r="V245" s="154"/>
      <c r="W245" s="154"/>
      <c r="X245" s="154"/>
      <c r="Y245" s="154"/>
      <c r="Z245" s="154"/>
    </row>
    <row r="246" spans="1:26" ht="12.75" customHeight="1" x14ac:dyDescent="0.2">
      <c r="A246" s="154"/>
      <c r="B246" s="154"/>
      <c r="C246" s="154"/>
      <c r="D246" s="154"/>
      <c r="E246" s="154"/>
      <c r="F246" s="154"/>
      <c r="G246" s="154"/>
      <c r="H246" s="154"/>
      <c r="I246" s="154"/>
      <c r="J246" s="154"/>
      <c r="K246" s="154"/>
      <c r="L246" s="154"/>
      <c r="M246" s="154"/>
      <c r="N246" s="154"/>
      <c r="O246" s="154"/>
      <c r="P246" s="154"/>
      <c r="Q246" s="154"/>
      <c r="R246" s="154"/>
      <c r="S246" s="154"/>
      <c r="T246" s="154"/>
      <c r="U246" s="154"/>
      <c r="V246" s="154"/>
      <c r="W246" s="154"/>
      <c r="X246" s="154"/>
      <c r="Y246" s="154"/>
      <c r="Z246" s="154"/>
    </row>
    <row r="247" spans="1:26" ht="12.75" customHeight="1" x14ac:dyDescent="0.2">
      <c r="A247" s="154"/>
      <c r="B247" s="154"/>
      <c r="C247" s="154"/>
      <c r="D247" s="154"/>
      <c r="E247" s="154"/>
      <c r="F247" s="154"/>
      <c r="G247" s="154"/>
      <c r="H247" s="154"/>
      <c r="I247" s="154"/>
      <c r="J247" s="154"/>
      <c r="K247" s="154"/>
      <c r="L247" s="154"/>
      <c r="M247" s="154"/>
      <c r="N247" s="154"/>
      <c r="O247" s="154"/>
      <c r="P247" s="154"/>
      <c r="Q247" s="154"/>
      <c r="R247" s="154"/>
      <c r="S247" s="154"/>
      <c r="T247" s="154"/>
      <c r="U247" s="154"/>
      <c r="V247" s="154"/>
      <c r="W247" s="154"/>
      <c r="X247" s="154"/>
      <c r="Y247" s="154"/>
      <c r="Z247" s="154"/>
    </row>
    <row r="248" spans="1:26" ht="12.75" customHeight="1" x14ac:dyDescent="0.2">
      <c r="A248" s="154"/>
      <c r="B248" s="154"/>
      <c r="C248" s="154"/>
      <c r="D248" s="154"/>
      <c r="E248" s="154"/>
      <c r="F248" s="154"/>
      <c r="G248" s="154"/>
      <c r="H248" s="154"/>
      <c r="I248" s="154"/>
      <c r="J248" s="154"/>
      <c r="K248" s="154"/>
      <c r="L248" s="154"/>
      <c r="M248" s="154"/>
      <c r="N248" s="154"/>
      <c r="O248" s="154"/>
      <c r="P248" s="154"/>
      <c r="Q248" s="154"/>
      <c r="R248" s="154"/>
      <c r="S248" s="154"/>
      <c r="T248" s="154"/>
      <c r="U248" s="154"/>
      <c r="V248" s="154"/>
      <c r="W248" s="154"/>
      <c r="X248" s="154"/>
      <c r="Y248" s="154"/>
      <c r="Z248" s="154"/>
    </row>
    <row r="249" spans="1:26" ht="12.75" customHeight="1" x14ac:dyDescent="0.2">
      <c r="A249" s="154"/>
      <c r="B249" s="154"/>
      <c r="C249" s="154"/>
      <c r="D249" s="154"/>
      <c r="E249" s="154"/>
      <c r="F249" s="154"/>
      <c r="G249" s="154"/>
      <c r="H249" s="154"/>
      <c r="I249" s="154"/>
      <c r="J249" s="154"/>
      <c r="K249" s="154"/>
      <c r="L249" s="154"/>
      <c r="M249" s="154"/>
      <c r="N249" s="154"/>
      <c r="O249" s="154"/>
      <c r="P249" s="154"/>
      <c r="Q249" s="154"/>
      <c r="R249" s="154"/>
      <c r="S249" s="154"/>
      <c r="T249" s="154"/>
      <c r="U249" s="154"/>
      <c r="V249" s="154"/>
      <c r="W249" s="154"/>
      <c r="X249" s="154"/>
      <c r="Y249" s="154"/>
      <c r="Z249" s="154"/>
    </row>
    <row r="250" spans="1:26" ht="12.75" customHeight="1" x14ac:dyDescent="0.2">
      <c r="A250" s="154"/>
      <c r="B250" s="154"/>
      <c r="C250" s="154"/>
      <c r="D250" s="154"/>
      <c r="E250" s="154"/>
      <c r="F250" s="154"/>
      <c r="G250" s="154"/>
      <c r="H250" s="154"/>
      <c r="I250" s="154"/>
      <c r="J250" s="154"/>
      <c r="K250" s="154"/>
      <c r="L250" s="154"/>
      <c r="M250" s="154"/>
      <c r="N250" s="154"/>
      <c r="O250" s="154"/>
      <c r="P250" s="154"/>
      <c r="Q250" s="154"/>
      <c r="R250" s="154"/>
      <c r="S250" s="154"/>
      <c r="T250" s="154"/>
      <c r="U250" s="154"/>
      <c r="V250" s="154"/>
      <c r="W250" s="154"/>
      <c r="X250" s="154"/>
      <c r="Y250" s="154"/>
      <c r="Z250" s="154"/>
    </row>
    <row r="251" spans="1:26" ht="12.75" customHeight="1" x14ac:dyDescent="0.2">
      <c r="A251" s="154"/>
      <c r="B251" s="154"/>
      <c r="C251" s="154"/>
      <c r="D251" s="154"/>
      <c r="E251" s="154"/>
      <c r="F251" s="154"/>
      <c r="G251" s="154"/>
      <c r="H251" s="154"/>
      <c r="I251" s="154"/>
      <c r="J251" s="154"/>
      <c r="K251" s="154"/>
      <c r="L251" s="154"/>
      <c r="M251" s="154"/>
      <c r="N251" s="154"/>
      <c r="O251" s="154"/>
      <c r="P251" s="154"/>
      <c r="Q251" s="154"/>
      <c r="R251" s="154"/>
      <c r="S251" s="154"/>
      <c r="T251" s="154"/>
      <c r="U251" s="154"/>
      <c r="V251" s="154"/>
      <c r="W251" s="154"/>
      <c r="X251" s="154"/>
      <c r="Y251" s="154"/>
      <c r="Z251" s="154"/>
    </row>
    <row r="252" spans="1:26" ht="12.75" customHeight="1" x14ac:dyDescent="0.2">
      <c r="A252" s="154"/>
      <c r="B252" s="154"/>
      <c r="C252" s="154"/>
      <c r="D252" s="154"/>
      <c r="E252" s="154"/>
      <c r="F252" s="154"/>
      <c r="G252" s="154"/>
      <c r="H252" s="154"/>
      <c r="I252" s="154"/>
      <c r="J252" s="154"/>
      <c r="K252" s="154"/>
      <c r="L252" s="154"/>
      <c r="M252" s="154"/>
      <c r="N252" s="154"/>
      <c r="O252" s="154"/>
      <c r="P252" s="154"/>
      <c r="Q252" s="154"/>
      <c r="R252" s="154"/>
      <c r="S252" s="154"/>
      <c r="T252" s="154"/>
      <c r="U252" s="154"/>
      <c r="V252" s="154"/>
      <c r="W252" s="154"/>
      <c r="X252" s="154"/>
      <c r="Y252" s="154"/>
      <c r="Z252" s="154"/>
    </row>
    <row r="253" spans="1:26" ht="12.75" customHeight="1" x14ac:dyDescent="0.2">
      <c r="A253" s="154"/>
      <c r="B253" s="154"/>
      <c r="C253" s="154"/>
      <c r="D253" s="154"/>
      <c r="E253" s="154"/>
      <c r="F253" s="154"/>
      <c r="G253" s="154"/>
      <c r="H253" s="154"/>
      <c r="I253" s="154"/>
      <c r="J253" s="154"/>
      <c r="K253" s="154"/>
      <c r="L253" s="154"/>
      <c r="M253" s="154"/>
      <c r="N253" s="154"/>
      <c r="O253" s="154"/>
      <c r="P253" s="154"/>
      <c r="Q253" s="154"/>
      <c r="R253" s="154"/>
      <c r="S253" s="154"/>
      <c r="T253" s="154"/>
      <c r="U253" s="154"/>
      <c r="V253" s="154"/>
      <c r="W253" s="154"/>
      <c r="X253" s="154"/>
      <c r="Y253" s="154"/>
      <c r="Z253" s="154"/>
    </row>
    <row r="254" spans="1:26" ht="12.75" customHeight="1" x14ac:dyDescent="0.2">
      <c r="A254" s="154"/>
      <c r="B254" s="154"/>
      <c r="C254" s="154"/>
      <c r="D254" s="154"/>
      <c r="E254" s="154"/>
      <c r="F254" s="154"/>
      <c r="G254" s="154"/>
      <c r="H254" s="154"/>
      <c r="I254" s="154"/>
      <c r="J254" s="154"/>
      <c r="K254" s="154"/>
      <c r="L254" s="154"/>
      <c r="M254" s="154"/>
      <c r="N254" s="154"/>
      <c r="O254" s="154"/>
      <c r="P254" s="154"/>
      <c r="Q254" s="154"/>
      <c r="R254" s="154"/>
      <c r="S254" s="154"/>
      <c r="T254" s="154"/>
      <c r="U254" s="154"/>
      <c r="V254" s="154"/>
      <c r="W254" s="154"/>
      <c r="X254" s="154"/>
      <c r="Y254" s="154"/>
      <c r="Z254" s="154"/>
    </row>
    <row r="255" spans="1:26" ht="12.75" customHeight="1" x14ac:dyDescent="0.2">
      <c r="A255" s="154"/>
      <c r="B255" s="154"/>
      <c r="C255" s="154"/>
      <c r="D255" s="154"/>
      <c r="E255" s="154"/>
      <c r="F255" s="154"/>
      <c r="G255" s="154"/>
      <c r="H255" s="154"/>
      <c r="I255" s="154"/>
      <c r="J255" s="154"/>
      <c r="K255" s="154"/>
      <c r="L255" s="154"/>
      <c r="M255" s="154"/>
      <c r="N255" s="154"/>
      <c r="O255" s="154"/>
      <c r="P255" s="154"/>
      <c r="Q255" s="154"/>
      <c r="R255" s="154"/>
      <c r="S255" s="154"/>
      <c r="T255" s="154"/>
      <c r="U255" s="154"/>
      <c r="V255" s="154"/>
      <c r="W255" s="154"/>
      <c r="X255" s="154"/>
      <c r="Y255" s="154"/>
      <c r="Z255" s="154"/>
    </row>
    <row r="256" spans="1:26" ht="12.75" customHeight="1" x14ac:dyDescent="0.2">
      <c r="A256" s="154"/>
      <c r="B256" s="154"/>
      <c r="C256" s="154"/>
      <c r="D256" s="154"/>
      <c r="E256" s="154"/>
      <c r="F256" s="154"/>
      <c r="G256" s="154"/>
      <c r="H256" s="154"/>
      <c r="I256" s="154"/>
      <c r="J256" s="154"/>
      <c r="K256" s="154"/>
      <c r="L256" s="154"/>
      <c r="M256" s="154"/>
      <c r="N256" s="154"/>
      <c r="O256" s="154"/>
      <c r="P256" s="154"/>
      <c r="Q256" s="154"/>
      <c r="R256" s="154"/>
      <c r="S256" s="154"/>
      <c r="T256" s="154"/>
      <c r="U256" s="154"/>
      <c r="V256" s="154"/>
      <c r="W256" s="154"/>
      <c r="X256" s="154"/>
      <c r="Y256" s="154"/>
      <c r="Z256" s="154"/>
    </row>
    <row r="257" spans="1:26" ht="12.75" customHeight="1" x14ac:dyDescent="0.2">
      <c r="A257" s="154"/>
      <c r="B257" s="154"/>
      <c r="C257" s="154"/>
      <c r="D257" s="154"/>
      <c r="E257" s="154"/>
      <c r="F257" s="154"/>
      <c r="G257" s="154"/>
      <c r="H257" s="154"/>
      <c r="I257" s="154"/>
      <c r="J257" s="154"/>
      <c r="K257" s="154"/>
      <c r="L257" s="154"/>
      <c r="M257" s="154"/>
      <c r="N257" s="154"/>
      <c r="O257" s="154"/>
      <c r="P257" s="154"/>
      <c r="Q257" s="154"/>
      <c r="R257" s="154"/>
      <c r="S257" s="154"/>
      <c r="T257" s="154"/>
      <c r="U257" s="154"/>
      <c r="V257" s="154"/>
      <c r="W257" s="154"/>
      <c r="X257" s="154"/>
      <c r="Y257" s="154"/>
      <c r="Z257" s="154"/>
    </row>
    <row r="258" spans="1:26" ht="12.75" customHeight="1" x14ac:dyDescent="0.2">
      <c r="A258" s="154"/>
      <c r="B258" s="154"/>
      <c r="C258" s="154"/>
      <c r="D258" s="154"/>
      <c r="E258" s="154"/>
      <c r="F258" s="154"/>
      <c r="G258" s="154"/>
      <c r="H258" s="154"/>
      <c r="I258" s="154"/>
      <c r="J258" s="154"/>
      <c r="K258" s="154"/>
      <c r="L258" s="154"/>
      <c r="M258" s="154"/>
      <c r="N258" s="154"/>
      <c r="O258" s="154"/>
      <c r="P258" s="154"/>
      <c r="Q258" s="154"/>
      <c r="R258" s="154"/>
      <c r="S258" s="154"/>
      <c r="T258" s="154"/>
      <c r="U258" s="154"/>
      <c r="V258" s="154"/>
      <c r="W258" s="154"/>
      <c r="X258" s="154"/>
      <c r="Y258" s="154"/>
      <c r="Z258" s="154"/>
    </row>
    <row r="259" spans="1:26" ht="12.75" customHeight="1" x14ac:dyDescent="0.2">
      <c r="A259" s="154"/>
      <c r="B259" s="154"/>
      <c r="C259" s="154"/>
      <c r="D259" s="154"/>
      <c r="E259" s="154"/>
      <c r="F259" s="154"/>
      <c r="G259" s="154"/>
      <c r="H259" s="154"/>
      <c r="I259" s="154"/>
      <c r="J259" s="154"/>
      <c r="K259" s="154"/>
      <c r="L259" s="154"/>
      <c r="M259" s="154"/>
      <c r="N259" s="154"/>
      <c r="O259" s="154"/>
      <c r="P259" s="154"/>
      <c r="Q259" s="154"/>
      <c r="R259" s="154"/>
      <c r="S259" s="154"/>
      <c r="T259" s="154"/>
      <c r="U259" s="154"/>
      <c r="V259" s="154"/>
      <c r="W259" s="154"/>
      <c r="X259" s="154"/>
      <c r="Y259" s="154"/>
      <c r="Z259" s="154"/>
    </row>
    <row r="260" spans="1:26" ht="12.75" customHeight="1" x14ac:dyDescent="0.2">
      <c r="A260" s="154"/>
      <c r="B260" s="154"/>
      <c r="C260" s="154"/>
      <c r="D260" s="154"/>
      <c r="E260" s="154"/>
      <c r="F260" s="154"/>
      <c r="G260" s="154"/>
      <c r="H260" s="154"/>
      <c r="I260" s="154"/>
      <c r="J260" s="154"/>
      <c r="K260" s="154"/>
      <c r="L260" s="154"/>
      <c r="M260" s="154"/>
      <c r="N260" s="154"/>
      <c r="O260" s="154"/>
      <c r="P260" s="154"/>
      <c r="Q260" s="154"/>
      <c r="R260" s="154"/>
      <c r="S260" s="154"/>
      <c r="T260" s="154"/>
      <c r="U260" s="154"/>
      <c r="V260" s="154"/>
      <c r="W260" s="154"/>
      <c r="X260" s="154"/>
      <c r="Y260" s="154"/>
      <c r="Z260" s="154"/>
    </row>
    <row r="261" spans="1:26" ht="12.75" customHeight="1" x14ac:dyDescent="0.2">
      <c r="A261" s="154"/>
      <c r="B261" s="154"/>
      <c r="C261" s="154"/>
      <c r="D261" s="154"/>
      <c r="E261" s="154"/>
      <c r="F261" s="154"/>
      <c r="G261" s="154"/>
      <c r="H261" s="154"/>
      <c r="I261" s="154"/>
      <c r="J261" s="154"/>
      <c r="K261" s="154"/>
      <c r="L261" s="154"/>
      <c r="M261" s="154"/>
      <c r="N261" s="154"/>
      <c r="O261" s="154"/>
      <c r="P261" s="154"/>
      <c r="Q261" s="154"/>
      <c r="R261" s="154"/>
      <c r="S261" s="154"/>
      <c r="T261" s="154"/>
      <c r="U261" s="154"/>
      <c r="V261" s="154"/>
      <c r="W261" s="154"/>
      <c r="X261" s="154"/>
      <c r="Y261" s="154"/>
      <c r="Z261" s="154"/>
    </row>
    <row r="262" spans="1:26" ht="12.75" customHeight="1" x14ac:dyDescent="0.2">
      <c r="A262" s="154"/>
      <c r="B262" s="154"/>
      <c r="C262" s="154"/>
      <c r="D262" s="154"/>
      <c r="E262" s="154"/>
      <c r="F262" s="154"/>
      <c r="G262" s="154"/>
      <c r="H262" s="154"/>
      <c r="I262" s="154"/>
      <c r="J262" s="154"/>
      <c r="K262" s="154"/>
      <c r="L262" s="154"/>
      <c r="M262" s="154"/>
      <c r="N262" s="154"/>
      <c r="O262" s="154"/>
      <c r="P262" s="154"/>
      <c r="Q262" s="154"/>
      <c r="R262" s="154"/>
      <c r="S262" s="154"/>
      <c r="T262" s="154"/>
      <c r="U262" s="154"/>
      <c r="V262" s="154"/>
      <c r="W262" s="154"/>
      <c r="X262" s="154"/>
      <c r="Y262" s="154"/>
      <c r="Z262" s="154"/>
    </row>
    <row r="263" spans="1:26" ht="12.75" customHeight="1" x14ac:dyDescent="0.2">
      <c r="A263" s="154"/>
      <c r="B263" s="154"/>
      <c r="C263" s="154"/>
      <c r="D263" s="154"/>
      <c r="E263" s="154"/>
      <c r="F263" s="154"/>
      <c r="G263" s="154"/>
      <c r="H263" s="154"/>
      <c r="I263" s="154"/>
      <c r="J263" s="154"/>
      <c r="K263" s="154"/>
      <c r="L263" s="154"/>
      <c r="M263" s="154"/>
      <c r="N263" s="154"/>
      <c r="O263" s="154"/>
      <c r="P263" s="154"/>
      <c r="Q263" s="154"/>
      <c r="R263" s="154"/>
      <c r="S263" s="154"/>
      <c r="T263" s="154"/>
      <c r="U263" s="154"/>
      <c r="V263" s="154"/>
      <c r="W263" s="154"/>
      <c r="X263" s="154"/>
      <c r="Y263" s="154"/>
      <c r="Z263" s="154"/>
    </row>
    <row r="264" spans="1:26" ht="12.75" customHeight="1" x14ac:dyDescent="0.2">
      <c r="A264" s="154"/>
      <c r="B264" s="154"/>
      <c r="C264" s="154"/>
      <c r="D264" s="154"/>
      <c r="E264" s="154"/>
      <c r="F264" s="154"/>
      <c r="G264" s="154"/>
      <c r="H264" s="154"/>
      <c r="I264" s="154"/>
      <c r="J264" s="154"/>
      <c r="K264" s="154"/>
      <c r="L264" s="154"/>
      <c r="M264" s="154"/>
      <c r="N264" s="154"/>
      <c r="O264" s="154"/>
      <c r="P264" s="154"/>
      <c r="Q264" s="154"/>
      <c r="R264" s="154"/>
      <c r="S264" s="154"/>
      <c r="T264" s="154"/>
      <c r="U264" s="154"/>
      <c r="V264" s="154"/>
      <c r="W264" s="154"/>
      <c r="X264" s="154"/>
      <c r="Y264" s="154"/>
      <c r="Z264" s="154"/>
    </row>
    <row r="265" spans="1:26" ht="12.75" customHeight="1" x14ac:dyDescent="0.2">
      <c r="A265" s="154"/>
      <c r="B265" s="154"/>
      <c r="C265" s="154"/>
      <c r="D265" s="154"/>
      <c r="E265" s="154"/>
      <c r="F265" s="154"/>
      <c r="G265" s="154"/>
      <c r="H265" s="154"/>
      <c r="I265" s="154"/>
      <c r="J265" s="154"/>
      <c r="K265" s="154"/>
      <c r="L265" s="154"/>
      <c r="M265" s="154"/>
      <c r="N265" s="154"/>
      <c r="O265" s="154"/>
      <c r="P265" s="154"/>
      <c r="Q265" s="154"/>
      <c r="R265" s="154"/>
      <c r="S265" s="154"/>
      <c r="T265" s="154"/>
      <c r="U265" s="154"/>
      <c r="V265" s="154"/>
      <c r="W265" s="154"/>
      <c r="X265" s="154"/>
      <c r="Y265" s="154"/>
      <c r="Z265" s="154"/>
    </row>
    <row r="266" spans="1:26" ht="12.75" customHeight="1" x14ac:dyDescent="0.2">
      <c r="A266" s="154"/>
      <c r="B266" s="154"/>
      <c r="C266" s="154"/>
      <c r="D266" s="154"/>
      <c r="E266" s="154"/>
      <c r="F266" s="154"/>
      <c r="G266" s="154"/>
      <c r="H266" s="154"/>
      <c r="I266" s="154"/>
      <c r="J266" s="154"/>
      <c r="K266" s="154"/>
      <c r="L266" s="154"/>
      <c r="M266" s="154"/>
      <c r="N266" s="154"/>
      <c r="O266" s="154"/>
      <c r="P266" s="154"/>
      <c r="Q266" s="154"/>
      <c r="R266" s="154"/>
      <c r="S266" s="154"/>
      <c r="T266" s="154"/>
      <c r="U266" s="154"/>
      <c r="V266" s="154"/>
      <c r="W266" s="154"/>
      <c r="X266" s="154"/>
      <c r="Y266" s="154"/>
      <c r="Z266" s="154"/>
    </row>
    <row r="267" spans="1:26" ht="12.75" customHeight="1" x14ac:dyDescent="0.2">
      <c r="A267" s="154"/>
      <c r="B267" s="154"/>
      <c r="C267" s="154"/>
      <c r="D267" s="154"/>
      <c r="E267" s="154"/>
      <c r="F267" s="154"/>
      <c r="G267" s="154"/>
      <c r="H267" s="154"/>
      <c r="I267" s="154"/>
      <c r="J267" s="154"/>
      <c r="K267" s="154"/>
      <c r="L267" s="154"/>
      <c r="M267" s="154"/>
      <c r="N267" s="154"/>
      <c r="O267" s="154"/>
      <c r="P267" s="154"/>
      <c r="Q267" s="154"/>
      <c r="R267" s="154"/>
      <c r="S267" s="154"/>
      <c r="T267" s="154"/>
      <c r="U267" s="154"/>
      <c r="V267" s="154"/>
      <c r="W267" s="154"/>
      <c r="X267" s="154"/>
      <c r="Y267" s="154"/>
      <c r="Z267" s="154"/>
    </row>
    <row r="268" spans="1:26" ht="12.75" customHeight="1" x14ac:dyDescent="0.2">
      <c r="A268" s="154"/>
      <c r="B268" s="154"/>
      <c r="C268" s="154"/>
      <c r="D268" s="154"/>
      <c r="E268" s="154"/>
      <c r="F268" s="154"/>
      <c r="G268" s="154"/>
      <c r="H268" s="154"/>
      <c r="I268" s="154"/>
      <c r="J268" s="154"/>
      <c r="K268" s="154"/>
      <c r="L268" s="154"/>
      <c r="M268" s="154"/>
      <c r="N268" s="154"/>
      <c r="O268" s="154"/>
      <c r="P268" s="154"/>
      <c r="Q268" s="154"/>
      <c r="R268" s="154"/>
      <c r="S268" s="154"/>
      <c r="T268" s="154"/>
      <c r="U268" s="154"/>
      <c r="V268" s="154"/>
      <c r="W268" s="154"/>
      <c r="X268" s="154"/>
      <c r="Y268" s="154"/>
      <c r="Z268" s="154"/>
    </row>
    <row r="269" spans="1:26" ht="12.75" customHeight="1" x14ac:dyDescent="0.2">
      <c r="A269" s="154"/>
      <c r="B269" s="154"/>
      <c r="C269" s="154"/>
      <c r="D269" s="154"/>
      <c r="E269" s="154"/>
      <c r="F269" s="154"/>
      <c r="G269" s="154"/>
      <c r="H269" s="154"/>
      <c r="I269" s="154"/>
      <c r="J269" s="154"/>
      <c r="K269" s="154"/>
      <c r="L269" s="154"/>
      <c r="M269" s="154"/>
      <c r="N269" s="154"/>
      <c r="O269" s="154"/>
      <c r="P269" s="154"/>
      <c r="Q269" s="154"/>
      <c r="R269" s="154"/>
      <c r="S269" s="154"/>
      <c r="T269" s="154"/>
      <c r="U269" s="154"/>
      <c r="V269" s="154"/>
      <c r="W269" s="154"/>
      <c r="X269" s="154"/>
      <c r="Y269" s="154"/>
      <c r="Z269" s="154"/>
    </row>
    <row r="270" spans="1:26" ht="12.75" customHeight="1" x14ac:dyDescent="0.2">
      <c r="A270" s="154"/>
      <c r="B270" s="154"/>
      <c r="C270" s="154"/>
      <c r="D270" s="154"/>
      <c r="E270" s="154"/>
      <c r="F270" s="154"/>
      <c r="G270" s="154"/>
      <c r="H270" s="154"/>
      <c r="I270" s="154"/>
      <c r="J270" s="154"/>
      <c r="K270" s="154"/>
      <c r="L270" s="154"/>
      <c r="M270" s="154"/>
      <c r="N270" s="154"/>
      <c r="O270" s="154"/>
      <c r="P270" s="154"/>
      <c r="Q270" s="154"/>
      <c r="R270" s="154"/>
      <c r="S270" s="154"/>
      <c r="T270" s="154"/>
      <c r="U270" s="154"/>
      <c r="V270" s="154"/>
      <c r="W270" s="154"/>
      <c r="X270" s="154"/>
      <c r="Y270" s="154"/>
      <c r="Z270" s="154"/>
    </row>
    <row r="271" spans="1:26" ht="12.75" customHeight="1" x14ac:dyDescent="0.2">
      <c r="A271" s="154"/>
      <c r="B271" s="154"/>
      <c r="C271" s="154"/>
      <c r="D271" s="154"/>
      <c r="E271" s="154"/>
      <c r="F271" s="154"/>
      <c r="G271" s="154"/>
      <c r="H271" s="154"/>
      <c r="I271" s="154"/>
      <c r="J271" s="154"/>
      <c r="K271" s="154"/>
      <c r="L271" s="154"/>
      <c r="M271" s="154"/>
      <c r="N271" s="154"/>
      <c r="O271" s="154"/>
      <c r="P271" s="154"/>
      <c r="Q271" s="154"/>
      <c r="R271" s="154"/>
      <c r="S271" s="154"/>
      <c r="T271" s="154"/>
      <c r="U271" s="154"/>
      <c r="V271" s="154"/>
      <c r="W271" s="154"/>
      <c r="X271" s="154"/>
      <c r="Y271" s="154"/>
      <c r="Z271" s="154"/>
    </row>
    <row r="272" spans="1:26" ht="12.75" customHeight="1" x14ac:dyDescent="0.2">
      <c r="A272" s="154"/>
      <c r="B272" s="154"/>
      <c r="C272" s="154"/>
      <c r="D272" s="154"/>
      <c r="E272" s="154"/>
      <c r="F272" s="154"/>
      <c r="G272" s="154"/>
      <c r="H272" s="154"/>
      <c r="I272" s="154"/>
      <c r="J272" s="154"/>
      <c r="K272" s="154"/>
      <c r="L272" s="154"/>
      <c r="M272" s="154"/>
      <c r="N272" s="154"/>
      <c r="O272" s="154"/>
      <c r="P272" s="154"/>
      <c r="Q272" s="154"/>
      <c r="R272" s="154"/>
      <c r="S272" s="154"/>
      <c r="T272" s="154"/>
      <c r="U272" s="154"/>
      <c r="V272" s="154"/>
      <c r="W272" s="154"/>
      <c r="X272" s="154"/>
      <c r="Y272" s="154"/>
      <c r="Z272" s="154"/>
    </row>
    <row r="273" spans="1:26" ht="12.75" customHeight="1" x14ac:dyDescent="0.2">
      <c r="A273" s="154"/>
      <c r="B273" s="154"/>
      <c r="C273" s="154"/>
      <c r="D273" s="154"/>
      <c r="E273" s="154"/>
      <c r="F273" s="154"/>
      <c r="G273" s="154"/>
      <c r="H273" s="154"/>
      <c r="I273" s="154"/>
      <c r="J273" s="154"/>
      <c r="K273" s="154"/>
      <c r="L273" s="154"/>
      <c r="M273" s="154"/>
      <c r="N273" s="154"/>
      <c r="O273" s="154"/>
      <c r="P273" s="154"/>
      <c r="Q273" s="154"/>
      <c r="R273" s="154"/>
      <c r="S273" s="154"/>
      <c r="T273" s="154"/>
      <c r="U273" s="154"/>
      <c r="V273" s="154"/>
      <c r="W273" s="154"/>
      <c r="X273" s="154"/>
      <c r="Y273" s="154"/>
      <c r="Z273" s="154"/>
    </row>
    <row r="274" spans="1:26" ht="12.75" customHeight="1" x14ac:dyDescent="0.2">
      <c r="A274" s="154"/>
      <c r="B274" s="154"/>
      <c r="C274" s="154"/>
      <c r="D274" s="154"/>
      <c r="E274" s="154"/>
      <c r="F274" s="154"/>
      <c r="G274" s="154"/>
      <c r="H274" s="154"/>
      <c r="I274" s="154"/>
      <c r="J274" s="154"/>
      <c r="K274" s="154"/>
      <c r="L274" s="154"/>
      <c r="M274" s="154"/>
      <c r="N274" s="154"/>
      <c r="O274" s="154"/>
      <c r="P274" s="154"/>
      <c r="Q274" s="154"/>
      <c r="R274" s="154"/>
      <c r="S274" s="154"/>
      <c r="T274" s="154"/>
      <c r="U274" s="154"/>
      <c r="V274" s="154"/>
      <c r="W274" s="154"/>
      <c r="X274" s="154"/>
      <c r="Y274" s="154"/>
      <c r="Z274" s="154"/>
    </row>
    <row r="275" spans="1:26" ht="12.75" customHeight="1" x14ac:dyDescent="0.2">
      <c r="A275" s="154"/>
      <c r="B275" s="154"/>
      <c r="C275" s="154"/>
      <c r="D275" s="154"/>
      <c r="E275" s="154"/>
      <c r="F275" s="154"/>
      <c r="G275" s="154"/>
      <c r="H275" s="154"/>
      <c r="I275" s="154"/>
      <c r="J275" s="154"/>
      <c r="K275" s="154"/>
      <c r="L275" s="154"/>
      <c r="M275" s="154"/>
      <c r="N275" s="154"/>
      <c r="O275" s="154"/>
      <c r="P275" s="154"/>
      <c r="Q275" s="154"/>
      <c r="R275" s="154"/>
      <c r="S275" s="154"/>
      <c r="T275" s="154"/>
      <c r="U275" s="154"/>
      <c r="V275" s="154"/>
      <c r="W275" s="154"/>
      <c r="X275" s="154"/>
      <c r="Y275" s="154"/>
      <c r="Z275" s="154"/>
    </row>
    <row r="276" spans="1:26" ht="12.75" customHeight="1" x14ac:dyDescent="0.2">
      <c r="A276" s="154"/>
      <c r="B276" s="154"/>
      <c r="C276" s="154"/>
      <c r="D276" s="154"/>
      <c r="E276" s="154"/>
      <c r="F276" s="154"/>
      <c r="G276" s="154"/>
      <c r="H276" s="154"/>
      <c r="I276" s="154"/>
      <c r="J276" s="154"/>
      <c r="K276" s="154"/>
      <c r="L276" s="154"/>
      <c r="M276" s="154"/>
      <c r="N276" s="154"/>
      <c r="O276" s="154"/>
      <c r="P276" s="154"/>
      <c r="Q276" s="154"/>
      <c r="R276" s="154"/>
      <c r="S276" s="154"/>
      <c r="T276" s="154"/>
      <c r="U276" s="154"/>
      <c r="V276" s="154"/>
      <c r="W276" s="154"/>
      <c r="X276" s="154"/>
      <c r="Y276" s="154"/>
      <c r="Z276" s="154"/>
    </row>
    <row r="277" spans="1:26" ht="12.75" customHeight="1" x14ac:dyDescent="0.2">
      <c r="A277" s="154"/>
      <c r="B277" s="154"/>
      <c r="C277" s="154"/>
      <c r="D277" s="154"/>
      <c r="E277" s="154"/>
      <c r="F277" s="154"/>
      <c r="G277" s="154"/>
      <c r="H277" s="154"/>
      <c r="I277" s="154"/>
      <c r="J277" s="154"/>
      <c r="K277" s="154"/>
      <c r="L277" s="154"/>
      <c r="M277" s="154"/>
      <c r="N277" s="154"/>
      <c r="O277" s="154"/>
      <c r="P277" s="154"/>
      <c r="Q277" s="154"/>
      <c r="R277" s="154"/>
      <c r="S277" s="154"/>
      <c r="T277" s="154"/>
      <c r="U277" s="154"/>
      <c r="V277" s="154"/>
      <c r="W277" s="154"/>
      <c r="X277" s="154"/>
      <c r="Y277" s="154"/>
      <c r="Z277" s="154"/>
    </row>
    <row r="278" spans="1:26" ht="12.75" customHeight="1" x14ac:dyDescent="0.2">
      <c r="A278" s="154"/>
      <c r="B278" s="154"/>
      <c r="C278" s="154"/>
      <c r="D278" s="154"/>
      <c r="E278" s="154"/>
      <c r="F278" s="154"/>
      <c r="G278" s="154"/>
      <c r="H278" s="154"/>
      <c r="I278" s="154"/>
      <c r="J278" s="154"/>
      <c r="K278" s="154"/>
      <c r="L278" s="154"/>
      <c r="M278" s="154"/>
      <c r="N278" s="154"/>
      <c r="O278" s="154"/>
      <c r="P278" s="154"/>
      <c r="Q278" s="154"/>
      <c r="R278" s="154"/>
      <c r="S278" s="154"/>
      <c r="T278" s="154"/>
      <c r="U278" s="154"/>
      <c r="V278" s="154"/>
      <c r="W278" s="154"/>
      <c r="X278" s="154"/>
      <c r="Y278" s="154"/>
      <c r="Z278" s="154"/>
    </row>
    <row r="279" spans="1:26" ht="12.75" customHeight="1" x14ac:dyDescent="0.2">
      <c r="A279" s="154"/>
      <c r="B279" s="154"/>
      <c r="C279" s="154"/>
      <c r="D279" s="154"/>
      <c r="E279" s="154"/>
      <c r="F279" s="154"/>
      <c r="G279" s="154"/>
      <c r="H279" s="154"/>
      <c r="I279" s="154"/>
      <c r="J279" s="154"/>
      <c r="K279" s="154"/>
      <c r="L279" s="154"/>
      <c r="M279" s="154"/>
      <c r="N279" s="154"/>
      <c r="O279" s="154"/>
      <c r="P279" s="154"/>
      <c r="Q279" s="154"/>
      <c r="R279" s="154"/>
      <c r="S279" s="154"/>
      <c r="T279" s="154"/>
      <c r="U279" s="154"/>
      <c r="V279" s="154"/>
      <c r="W279" s="154"/>
      <c r="X279" s="154"/>
      <c r="Y279" s="154"/>
      <c r="Z279" s="154"/>
    </row>
    <row r="280" spans="1:26" ht="12.75" customHeight="1" x14ac:dyDescent="0.2">
      <c r="A280" s="154"/>
      <c r="B280" s="154"/>
      <c r="C280" s="154"/>
      <c r="D280" s="154"/>
      <c r="E280" s="154"/>
      <c r="F280" s="154"/>
      <c r="G280" s="154"/>
      <c r="H280" s="154"/>
      <c r="I280" s="154"/>
      <c r="J280" s="154"/>
      <c r="K280" s="154"/>
      <c r="L280" s="154"/>
      <c r="M280" s="154"/>
      <c r="N280" s="154"/>
      <c r="O280" s="154"/>
      <c r="P280" s="154"/>
      <c r="Q280" s="154"/>
      <c r="R280" s="154"/>
      <c r="S280" s="154"/>
      <c r="T280" s="154"/>
      <c r="U280" s="154"/>
      <c r="V280" s="154"/>
      <c r="W280" s="154"/>
      <c r="X280" s="154"/>
      <c r="Y280" s="154"/>
      <c r="Z280" s="154"/>
    </row>
    <row r="281" spans="1:26" ht="12.75" customHeight="1" x14ac:dyDescent="0.2">
      <c r="A281" s="154"/>
      <c r="B281" s="154"/>
      <c r="C281" s="154"/>
      <c r="D281" s="154"/>
      <c r="E281" s="154"/>
      <c r="F281" s="154"/>
      <c r="G281" s="154"/>
      <c r="H281" s="154"/>
      <c r="I281" s="154"/>
      <c r="J281" s="154"/>
      <c r="K281" s="154"/>
      <c r="L281" s="154"/>
      <c r="M281" s="154"/>
      <c r="N281" s="154"/>
      <c r="O281" s="154"/>
      <c r="P281" s="154"/>
      <c r="Q281" s="154"/>
      <c r="R281" s="154"/>
      <c r="S281" s="154"/>
      <c r="T281" s="154"/>
      <c r="U281" s="154"/>
      <c r="V281" s="154"/>
      <c r="W281" s="154"/>
      <c r="X281" s="154"/>
      <c r="Y281" s="154"/>
      <c r="Z281" s="154"/>
    </row>
    <row r="282" spans="1:26" ht="12.75" customHeight="1" x14ac:dyDescent="0.2">
      <c r="A282" s="154"/>
      <c r="B282" s="154"/>
      <c r="C282" s="154"/>
      <c r="D282" s="154"/>
      <c r="E282" s="154"/>
      <c r="F282" s="154"/>
      <c r="G282" s="154"/>
      <c r="H282" s="154"/>
      <c r="I282" s="154"/>
      <c r="J282" s="154"/>
      <c r="K282" s="154"/>
      <c r="L282" s="154"/>
      <c r="M282" s="154"/>
      <c r="N282" s="154"/>
      <c r="O282" s="154"/>
      <c r="P282" s="154"/>
      <c r="Q282" s="154"/>
      <c r="R282" s="154"/>
      <c r="S282" s="154"/>
      <c r="T282" s="154"/>
      <c r="U282" s="154"/>
      <c r="V282" s="154"/>
      <c r="W282" s="154"/>
      <c r="X282" s="154"/>
      <c r="Y282" s="154"/>
      <c r="Z282" s="154"/>
    </row>
    <row r="283" spans="1:26" ht="12.75" customHeight="1" x14ac:dyDescent="0.2">
      <c r="A283" s="154"/>
      <c r="B283" s="154"/>
      <c r="C283" s="154"/>
      <c r="D283" s="154"/>
      <c r="E283" s="154"/>
      <c r="F283" s="154"/>
      <c r="G283" s="154"/>
      <c r="H283" s="154"/>
      <c r="I283" s="154"/>
      <c r="J283" s="154"/>
      <c r="K283" s="154"/>
      <c r="L283" s="154"/>
      <c r="M283" s="154"/>
      <c r="N283" s="154"/>
      <c r="O283" s="154"/>
      <c r="P283" s="154"/>
      <c r="Q283" s="154"/>
      <c r="R283" s="154"/>
      <c r="S283" s="154"/>
      <c r="T283" s="154"/>
      <c r="U283" s="154"/>
      <c r="V283" s="154"/>
      <c r="W283" s="154"/>
      <c r="X283" s="154"/>
      <c r="Y283" s="154"/>
      <c r="Z283" s="154"/>
    </row>
    <row r="284" spans="1:26" ht="12.75" customHeight="1" x14ac:dyDescent="0.2">
      <c r="A284" s="154"/>
      <c r="B284" s="154"/>
      <c r="C284" s="154"/>
      <c r="D284" s="154"/>
      <c r="E284" s="154"/>
      <c r="F284" s="154"/>
      <c r="G284" s="154"/>
      <c r="H284" s="154"/>
      <c r="I284" s="154"/>
      <c r="J284" s="154"/>
      <c r="K284" s="154"/>
      <c r="L284" s="154"/>
      <c r="M284" s="154"/>
      <c r="N284" s="154"/>
      <c r="O284" s="154"/>
      <c r="P284" s="154"/>
      <c r="Q284" s="154"/>
      <c r="R284" s="154"/>
      <c r="S284" s="154"/>
      <c r="T284" s="154"/>
      <c r="U284" s="154"/>
      <c r="V284" s="154"/>
      <c r="W284" s="154"/>
      <c r="X284" s="154"/>
      <c r="Y284" s="154"/>
      <c r="Z284" s="154"/>
    </row>
    <row r="285" spans="1:26" ht="12.75" customHeight="1" x14ac:dyDescent="0.2">
      <c r="A285" s="154"/>
      <c r="B285" s="154"/>
      <c r="C285" s="154"/>
      <c r="D285" s="154"/>
      <c r="E285" s="154"/>
      <c r="F285" s="154"/>
      <c r="G285" s="154"/>
      <c r="H285" s="154"/>
      <c r="I285" s="154"/>
      <c r="J285" s="154"/>
      <c r="K285" s="154"/>
      <c r="L285" s="154"/>
      <c r="M285" s="154"/>
      <c r="N285" s="154"/>
      <c r="O285" s="154"/>
      <c r="P285" s="154"/>
      <c r="Q285" s="154"/>
      <c r="R285" s="154"/>
      <c r="S285" s="154"/>
      <c r="T285" s="154"/>
      <c r="U285" s="154"/>
      <c r="V285" s="154"/>
      <c r="W285" s="154"/>
      <c r="X285" s="154"/>
      <c r="Y285" s="154"/>
      <c r="Z285" s="154"/>
    </row>
    <row r="286" spans="1:26" ht="12.75" customHeight="1" x14ac:dyDescent="0.2">
      <c r="A286" s="154"/>
      <c r="B286" s="154"/>
      <c r="C286" s="154"/>
      <c r="D286" s="154"/>
      <c r="E286" s="154"/>
      <c r="F286" s="154"/>
      <c r="G286" s="154"/>
      <c r="H286" s="154"/>
      <c r="I286" s="154"/>
      <c r="J286" s="154"/>
      <c r="K286" s="154"/>
      <c r="L286" s="154"/>
      <c r="M286" s="154"/>
      <c r="N286" s="154"/>
      <c r="O286" s="154"/>
      <c r="P286" s="154"/>
      <c r="Q286" s="154"/>
      <c r="R286" s="154"/>
      <c r="S286" s="154"/>
      <c r="T286" s="154"/>
      <c r="U286" s="154"/>
      <c r="V286" s="154"/>
      <c r="W286" s="154"/>
      <c r="X286" s="154"/>
      <c r="Y286" s="154"/>
      <c r="Z286" s="154"/>
    </row>
    <row r="287" spans="1:26" ht="12.75" customHeight="1" x14ac:dyDescent="0.2">
      <c r="A287" s="154"/>
      <c r="B287" s="154"/>
      <c r="C287" s="154"/>
      <c r="D287" s="154"/>
      <c r="E287" s="154"/>
      <c r="F287" s="154"/>
      <c r="G287" s="154"/>
      <c r="H287" s="154"/>
      <c r="I287" s="154"/>
      <c r="J287" s="154"/>
      <c r="K287" s="154"/>
      <c r="L287" s="154"/>
      <c r="M287" s="154"/>
      <c r="N287" s="154"/>
      <c r="O287" s="154"/>
      <c r="P287" s="154"/>
      <c r="Q287" s="154"/>
      <c r="R287" s="154"/>
      <c r="S287" s="154"/>
      <c r="T287" s="154"/>
      <c r="U287" s="154"/>
      <c r="V287" s="154"/>
      <c r="W287" s="154"/>
      <c r="X287" s="154"/>
      <c r="Y287" s="154"/>
      <c r="Z287" s="154"/>
    </row>
    <row r="288" spans="1:26" ht="12.75" customHeight="1" x14ac:dyDescent="0.2">
      <c r="A288" s="154"/>
      <c r="B288" s="154"/>
      <c r="C288" s="154"/>
      <c r="D288" s="154"/>
      <c r="E288" s="154"/>
      <c r="F288" s="154"/>
      <c r="G288" s="154"/>
      <c r="H288" s="154"/>
      <c r="I288" s="154"/>
      <c r="J288" s="154"/>
      <c r="K288" s="154"/>
      <c r="L288" s="154"/>
      <c r="M288" s="154"/>
      <c r="N288" s="154"/>
      <c r="O288" s="154"/>
      <c r="P288" s="154"/>
      <c r="Q288" s="154"/>
      <c r="R288" s="154"/>
      <c r="S288" s="154"/>
      <c r="T288" s="154"/>
      <c r="U288" s="154"/>
      <c r="V288" s="154"/>
      <c r="W288" s="154"/>
      <c r="X288" s="154"/>
      <c r="Y288" s="154"/>
      <c r="Z288" s="154"/>
    </row>
    <row r="289" spans="1:26" ht="12.75" customHeight="1" x14ac:dyDescent="0.2">
      <c r="A289" s="154"/>
      <c r="B289" s="154"/>
      <c r="C289" s="154"/>
      <c r="D289" s="154"/>
      <c r="E289" s="154"/>
      <c r="F289" s="154"/>
      <c r="G289" s="154"/>
      <c r="H289" s="154"/>
      <c r="I289" s="154"/>
      <c r="J289" s="154"/>
      <c r="K289" s="154"/>
      <c r="L289" s="154"/>
      <c r="M289" s="154"/>
      <c r="N289" s="154"/>
      <c r="O289" s="154"/>
      <c r="P289" s="154"/>
      <c r="Q289" s="154"/>
      <c r="R289" s="154"/>
      <c r="S289" s="154"/>
      <c r="T289" s="154"/>
      <c r="U289" s="154"/>
      <c r="V289" s="154"/>
      <c r="W289" s="154"/>
      <c r="X289" s="154"/>
      <c r="Y289" s="154"/>
      <c r="Z289" s="154"/>
    </row>
    <row r="290" spans="1:26" ht="12.75" customHeight="1" x14ac:dyDescent="0.2">
      <c r="A290" s="154"/>
      <c r="B290" s="154"/>
      <c r="C290" s="154"/>
      <c r="D290" s="154"/>
      <c r="E290" s="154"/>
      <c r="F290" s="154"/>
      <c r="G290" s="154"/>
      <c r="H290" s="154"/>
      <c r="I290" s="154"/>
      <c r="J290" s="154"/>
      <c r="K290" s="154"/>
      <c r="L290" s="154"/>
      <c r="M290" s="154"/>
      <c r="N290" s="154"/>
      <c r="O290" s="154"/>
      <c r="P290" s="154"/>
      <c r="Q290" s="154"/>
      <c r="R290" s="154"/>
      <c r="S290" s="154"/>
      <c r="T290" s="154"/>
      <c r="U290" s="154"/>
      <c r="V290" s="154"/>
      <c r="W290" s="154"/>
      <c r="X290" s="154"/>
      <c r="Y290" s="154"/>
      <c r="Z290" s="154"/>
    </row>
    <row r="291" spans="1:26" ht="12.75" customHeight="1" x14ac:dyDescent="0.2">
      <c r="A291" s="154"/>
      <c r="B291" s="154"/>
      <c r="C291" s="154"/>
      <c r="D291" s="154"/>
      <c r="E291" s="154"/>
      <c r="F291" s="154"/>
      <c r="G291" s="154"/>
      <c r="H291" s="154"/>
      <c r="I291" s="154"/>
      <c r="J291" s="154"/>
      <c r="K291" s="154"/>
      <c r="L291" s="154"/>
      <c r="M291" s="154"/>
      <c r="N291" s="154"/>
      <c r="O291" s="154"/>
      <c r="P291" s="154"/>
      <c r="Q291" s="154"/>
      <c r="R291" s="154"/>
      <c r="S291" s="154"/>
      <c r="T291" s="154"/>
      <c r="U291" s="154"/>
      <c r="V291" s="154"/>
      <c r="W291" s="154"/>
      <c r="X291" s="154"/>
      <c r="Y291" s="154"/>
      <c r="Z291" s="154"/>
    </row>
    <row r="292" spans="1:26" ht="12.75" customHeight="1" x14ac:dyDescent="0.2">
      <c r="A292" s="154"/>
      <c r="B292" s="154"/>
      <c r="C292" s="154"/>
      <c r="D292" s="154"/>
      <c r="E292" s="154"/>
      <c r="F292" s="154"/>
      <c r="G292" s="154"/>
      <c r="H292" s="154"/>
      <c r="I292" s="154"/>
      <c r="J292" s="154"/>
      <c r="K292" s="154"/>
      <c r="L292" s="154"/>
      <c r="M292" s="154"/>
      <c r="N292" s="154"/>
      <c r="O292" s="154"/>
      <c r="P292" s="154"/>
      <c r="Q292" s="154"/>
      <c r="R292" s="154"/>
      <c r="S292" s="154"/>
      <c r="T292" s="154"/>
      <c r="U292" s="154"/>
      <c r="V292" s="154"/>
      <c r="W292" s="154"/>
      <c r="X292" s="154"/>
      <c r="Y292" s="154"/>
      <c r="Z292" s="154"/>
    </row>
    <row r="293" spans="1:26" ht="12.75" customHeight="1" x14ac:dyDescent="0.2">
      <c r="A293" s="154"/>
      <c r="B293" s="154"/>
      <c r="C293" s="154"/>
      <c r="D293" s="154"/>
      <c r="E293" s="154"/>
      <c r="F293" s="154"/>
      <c r="G293" s="154"/>
      <c r="H293" s="154"/>
      <c r="I293" s="154"/>
      <c r="J293" s="154"/>
      <c r="K293" s="154"/>
      <c r="L293" s="154"/>
      <c r="M293" s="154"/>
      <c r="N293" s="154"/>
      <c r="O293" s="154"/>
      <c r="P293" s="154"/>
      <c r="Q293" s="154"/>
      <c r="R293" s="154"/>
      <c r="S293" s="154"/>
      <c r="T293" s="154"/>
      <c r="U293" s="154"/>
      <c r="V293" s="154"/>
      <c r="W293" s="154"/>
      <c r="X293" s="154"/>
      <c r="Y293" s="154"/>
      <c r="Z293" s="154"/>
    </row>
    <row r="294" spans="1:26" ht="12.75" customHeight="1" x14ac:dyDescent="0.2">
      <c r="A294" s="154"/>
      <c r="B294" s="154"/>
      <c r="C294" s="154"/>
      <c r="D294" s="154"/>
      <c r="E294" s="154"/>
      <c r="F294" s="154"/>
      <c r="G294" s="154"/>
      <c r="H294" s="154"/>
      <c r="I294" s="154"/>
      <c r="J294" s="154"/>
      <c r="K294" s="154"/>
      <c r="L294" s="154"/>
      <c r="M294" s="154"/>
      <c r="N294" s="154"/>
      <c r="O294" s="154"/>
      <c r="P294" s="154"/>
      <c r="Q294" s="154"/>
      <c r="R294" s="154"/>
      <c r="S294" s="154"/>
      <c r="T294" s="154"/>
      <c r="U294" s="154"/>
      <c r="V294" s="154"/>
      <c r="W294" s="154"/>
      <c r="X294" s="154"/>
      <c r="Y294" s="154"/>
      <c r="Z294" s="154"/>
    </row>
    <row r="295" spans="1:26" ht="12.75" customHeight="1" x14ac:dyDescent="0.2">
      <c r="A295" s="154"/>
      <c r="B295" s="154"/>
      <c r="C295" s="154"/>
      <c r="D295" s="154"/>
      <c r="E295" s="154"/>
      <c r="F295" s="154"/>
      <c r="G295" s="154"/>
      <c r="H295" s="154"/>
      <c r="I295" s="154"/>
      <c r="J295" s="154"/>
      <c r="K295" s="154"/>
      <c r="L295" s="154"/>
      <c r="M295" s="154"/>
      <c r="N295" s="154"/>
      <c r="O295" s="154"/>
      <c r="P295" s="154"/>
      <c r="Q295" s="154"/>
      <c r="R295" s="154"/>
      <c r="S295" s="154"/>
      <c r="T295" s="154"/>
      <c r="U295" s="154"/>
      <c r="V295" s="154"/>
      <c r="W295" s="154"/>
      <c r="X295" s="154"/>
      <c r="Y295" s="154"/>
      <c r="Z295" s="154"/>
    </row>
    <row r="296" spans="1:26" ht="12.75" customHeight="1" x14ac:dyDescent="0.2">
      <c r="A296" s="154"/>
      <c r="B296" s="154"/>
      <c r="C296" s="154"/>
      <c r="D296" s="154"/>
      <c r="E296" s="154"/>
      <c r="F296" s="154"/>
      <c r="G296" s="154"/>
      <c r="H296" s="154"/>
      <c r="I296" s="154"/>
      <c r="J296" s="154"/>
      <c r="K296" s="154"/>
      <c r="L296" s="154"/>
      <c r="M296" s="154"/>
      <c r="N296" s="154"/>
      <c r="O296" s="154"/>
      <c r="P296" s="154"/>
      <c r="Q296" s="154"/>
      <c r="R296" s="154"/>
      <c r="S296" s="154"/>
      <c r="T296" s="154"/>
      <c r="U296" s="154"/>
      <c r="V296" s="154"/>
      <c r="W296" s="154"/>
      <c r="X296" s="154"/>
      <c r="Y296" s="154"/>
      <c r="Z296" s="154"/>
    </row>
    <row r="297" spans="1:26" ht="12.75" customHeight="1" x14ac:dyDescent="0.2">
      <c r="A297" s="154"/>
      <c r="B297" s="154"/>
      <c r="C297" s="154"/>
      <c r="D297" s="154"/>
      <c r="E297" s="154"/>
      <c r="F297" s="154"/>
      <c r="G297" s="154"/>
      <c r="H297" s="154"/>
      <c r="I297" s="154"/>
      <c r="J297" s="154"/>
      <c r="K297" s="154"/>
      <c r="L297" s="154"/>
      <c r="M297" s="154"/>
      <c r="N297" s="154"/>
      <c r="O297" s="154"/>
      <c r="P297" s="154"/>
      <c r="Q297" s="154"/>
      <c r="R297" s="154"/>
      <c r="S297" s="154"/>
      <c r="T297" s="154"/>
      <c r="U297" s="154"/>
      <c r="V297" s="154"/>
      <c r="W297" s="154"/>
      <c r="X297" s="154"/>
      <c r="Y297" s="154"/>
      <c r="Z297" s="154"/>
    </row>
    <row r="298" spans="1:26" ht="12.75" customHeight="1" x14ac:dyDescent="0.2">
      <c r="A298" s="154"/>
      <c r="B298" s="154"/>
      <c r="C298" s="154"/>
      <c r="D298" s="154"/>
      <c r="E298" s="154"/>
      <c r="F298" s="154"/>
      <c r="G298" s="154"/>
      <c r="H298" s="154"/>
      <c r="I298" s="154"/>
      <c r="J298" s="154"/>
      <c r="K298" s="154"/>
      <c r="L298" s="154"/>
      <c r="M298" s="154"/>
      <c r="N298" s="154"/>
      <c r="O298" s="154"/>
      <c r="P298" s="154"/>
      <c r="Q298" s="154"/>
      <c r="R298" s="154"/>
      <c r="S298" s="154"/>
      <c r="T298" s="154"/>
      <c r="U298" s="154"/>
      <c r="V298" s="154"/>
      <c r="W298" s="154"/>
      <c r="X298" s="154"/>
      <c r="Y298" s="154"/>
      <c r="Z298" s="154"/>
    </row>
    <row r="299" spans="1:26" ht="12.75" customHeight="1" x14ac:dyDescent="0.2">
      <c r="A299" s="154"/>
      <c r="B299" s="154"/>
      <c r="C299" s="154"/>
      <c r="D299" s="154"/>
      <c r="E299" s="154"/>
      <c r="F299" s="154"/>
      <c r="G299" s="154"/>
      <c r="H299" s="154"/>
      <c r="I299" s="154"/>
      <c r="J299" s="154"/>
      <c r="K299" s="154"/>
      <c r="L299" s="154"/>
      <c r="M299" s="154"/>
      <c r="N299" s="154"/>
      <c r="O299" s="154"/>
      <c r="P299" s="154"/>
      <c r="Q299" s="154"/>
      <c r="R299" s="154"/>
      <c r="S299" s="154"/>
      <c r="T299" s="154"/>
      <c r="U299" s="154"/>
      <c r="V299" s="154"/>
      <c r="W299" s="154"/>
      <c r="X299" s="154"/>
      <c r="Y299" s="154"/>
      <c r="Z299" s="154"/>
    </row>
    <row r="300" spans="1:26" ht="12.75" customHeight="1" x14ac:dyDescent="0.2">
      <c r="A300" s="154"/>
      <c r="B300" s="154"/>
      <c r="C300" s="154"/>
      <c r="D300" s="154"/>
      <c r="E300" s="154"/>
      <c r="F300" s="154"/>
      <c r="G300" s="154"/>
      <c r="H300" s="154"/>
      <c r="I300" s="154"/>
      <c r="J300" s="154"/>
      <c r="K300" s="154"/>
      <c r="L300" s="154"/>
      <c r="M300" s="154"/>
      <c r="N300" s="154"/>
      <c r="O300" s="154"/>
      <c r="P300" s="154"/>
      <c r="Q300" s="154"/>
      <c r="R300" s="154"/>
      <c r="S300" s="154"/>
      <c r="T300" s="154"/>
      <c r="U300" s="154"/>
      <c r="V300" s="154"/>
      <c r="W300" s="154"/>
      <c r="X300" s="154"/>
      <c r="Y300" s="154"/>
      <c r="Z300" s="154"/>
    </row>
    <row r="301" spans="1:26" ht="12.75" customHeight="1" x14ac:dyDescent="0.2">
      <c r="A301" s="154"/>
      <c r="B301" s="154"/>
      <c r="C301" s="154"/>
      <c r="D301" s="154"/>
      <c r="E301" s="154"/>
      <c r="F301" s="154"/>
      <c r="G301" s="154"/>
      <c r="H301" s="154"/>
      <c r="I301" s="154"/>
      <c r="J301" s="154"/>
      <c r="K301" s="154"/>
      <c r="L301" s="154"/>
      <c r="M301" s="154"/>
      <c r="N301" s="154"/>
      <c r="O301" s="154"/>
      <c r="P301" s="154"/>
      <c r="Q301" s="154"/>
      <c r="R301" s="154"/>
      <c r="S301" s="154"/>
      <c r="T301" s="154"/>
      <c r="U301" s="154"/>
      <c r="V301" s="154"/>
      <c r="W301" s="154"/>
      <c r="X301" s="154"/>
      <c r="Y301" s="154"/>
      <c r="Z301" s="154"/>
    </row>
    <row r="302" spans="1:26" ht="12.75" customHeight="1" x14ac:dyDescent="0.2">
      <c r="A302" s="154"/>
      <c r="B302" s="154"/>
      <c r="C302" s="154"/>
      <c r="D302" s="154"/>
      <c r="E302" s="154"/>
      <c r="F302" s="154"/>
      <c r="G302" s="154"/>
      <c r="H302" s="154"/>
      <c r="I302" s="154"/>
      <c r="J302" s="154"/>
      <c r="K302" s="154"/>
      <c r="L302" s="154"/>
      <c r="M302" s="154"/>
      <c r="N302" s="154"/>
      <c r="O302" s="154"/>
      <c r="P302" s="154"/>
      <c r="Q302" s="154"/>
      <c r="R302" s="154"/>
      <c r="S302" s="154"/>
      <c r="T302" s="154"/>
      <c r="U302" s="154"/>
      <c r="V302" s="154"/>
      <c r="W302" s="154"/>
      <c r="X302" s="154"/>
      <c r="Y302" s="154"/>
      <c r="Z302" s="154"/>
    </row>
    <row r="303" spans="1:26" ht="12.75" customHeight="1" x14ac:dyDescent="0.2">
      <c r="A303" s="154"/>
      <c r="B303" s="154"/>
      <c r="C303" s="154"/>
      <c r="D303" s="154"/>
      <c r="E303" s="154"/>
      <c r="F303" s="154"/>
      <c r="G303" s="154"/>
      <c r="H303" s="154"/>
      <c r="I303" s="154"/>
      <c r="J303" s="154"/>
      <c r="K303" s="154"/>
      <c r="L303" s="154"/>
      <c r="M303" s="154"/>
      <c r="N303" s="154"/>
      <c r="O303" s="154"/>
      <c r="P303" s="154"/>
      <c r="Q303" s="154"/>
      <c r="R303" s="154"/>
      <c r="S303" s="154"/>
      <c r="T303" s="154"/>
      <c r="U303" s="154"/>
      <c r="V303" s="154"/>
      <c r="W303" s="154"/>
      <c r="X303" s="154"/>
      <c r="Y303" s="154"/>
      <c r="Z303" s="154"/>
    </row>
    <row r="304" spans="1:26" ht="12.75" customHeight="1" x14ac:dyDescent="0.2">
      <c r="A304" s="154"/>
      <c r="B304" s="154"/>
      <c r="C304" s="154"/>
      <c r="D304" s="154"/>
      <c r="E304" s="154"/>
      <c r="F304" s="154"/>
      <c r="G304" s="154"/>
      <c r="H304" s="154"/>
      <c r="I304" s="154"/>
      <c r="J304" s="154"/>
      <c r="K304" s="154"/>
      <c r="L304" s="154"/>
      <c r="M304" s="154"/>
      <c r="N304" s="154"/>
      <c r="O304" s="154"/>
      <c r="P304" s="154"/>
      <c r="Q304" s="154"/>
      <c r="R304" s="154"/>
      <c r="S304" s="154"/>
      <c r="T304" s="154"/>
      <c r="U304" s="154"/>
      <c r="V304" s="154"/>
      <c r="W304" s="154"/>
      <c r="X304" s="154"/>
      <c r="Y304" s="154"/>
      <c r="Z304" s="154"/>
    </row>
    <row r="305" spans="1:26" ht="12.75" customHeight="1" x14ac:dyDescent="0.2">
      <c r="A305" s="154"/>
      <c r="B305" s="154"/>
      <c r="C305" s="154"/>
      <c r="D305" s="154"/>
      <c r="E305" s="154"/>
      <c r="F305" s="154"/>
      <c r="G305" s="154"/>
      <c r="H305" s="154"/>
      <c r="I305" s="154"/>
      <c r="J305" s="154"/>
      <c r="K305" s="154"/>
      <c r="L305" s="154"/>
      <c r="M305" s="154"/>
      <c r="N305" s="154"/>
      <c r="O305" s="154"/>
      <c r="P305" s="154"/>
      <c r="Q305" s="154"/>
      <c r="R305" s="154"/>
      <c r="S305" s="154"/>
      <c r="T305" s="154"/>
      <c r="U305" s="154"/>
      <c r="V305" s="154"/>
      <c r="W305" s="154"/>
      <c r="X305" s="154"/>
      <c r="Y305" s="154"/>
      <c r="Z305" s="154"/>
    </row>
    <row r="306" spans="1:26" ht="12.75" customHeight="1" x14ac:dyDescent="0.2">
      <c r="A306" s="154"/>
      <c r="B306" s="154"/>
      <c r="C306" s="154"/>
      <c r="D306" s="154"/>
      <c r="E306" s="154"/>
      <c r="F306" s="154"/>
      <c r="G306" s="154"/>
      <c r="H306" s="154"/>
      <c r="I306" s="154"/>
      <c r="J306" s="154"/>
      <c r="K306" s="154"/>
      <c r="L306" s="154"/>
      <c r="M306" s="154"/>
      <c r="N306" s="154"/>
      <c r="O306" s="154"/>
      <c r="P306" s="154"/>
      <c r="Q306" s="154"/>
      <c r="R306" s="154"/>
      <c r="S306" s="154"/>
      <c r="T306" s="154"/>
      <c r="U306" s="154"/>
      <c r="V306" s="154"/>
      <c r="W306" s="154"/>
      <c r="X306" s="154"/>
      <c r="Y306" s="154"/>
      <c r="Z306" s="154"/>
    </row>
    <row r="307" spans="1:26" ht="12.75" customHeight="1" x14ac:dyDescent="0.2">
      <c r="A307" s="154"/>
      <c r="B307" s="154"/>
      <c r="C307" s="154"/>
      <c r="D307" s="154"/>
      <c r="E307" s="154"/>
      <c r="F307" s="154"/>
      <c r="G307" s="154"/>
      <c r="H307" s="154"/>
      <c r="I307" s="154"/>
      <c r="J307" s="154"/>
      <c r="K307" s="154"/>
      <c r="L307" s="154"/>
      <c r="M307" s="154"/>
      <c r="N307" s="154"/>
      <c r="O307" s="154"/>
      <c r="P307" s="154"/>
      <c r="Q307" s="154"/>
      <c r="R307" s="154"/>
      <c r="S307" s="154"/>
      <c r="T307" s="154"/>
      <c r="U307" s="154"/>
      <c r="V307" s="154"/>
      <c r="W307" s="154"/>
      <c r="X307" s="154"/>
      <c r="Y307" s="154"/>
      <c r="Z307" s="154"/>
    </row>
    <row r="308" spans="1:26" ht="12.75" customHeight="1" x14ac:dyDescent="0.2">
      <c r="A308" s="154"/>
      <c r="B308" s="154"/>
      <c r="C308" s="154"/>
      <c r="D308" s="154"/>
      <c r="E308" s="154"/>
      <c r="F308" s="154"/>
      <c r="G308" s="154"/>
      <c r="H308" s="154"/>
      <c r="I308" s="154"/>
      <c r="J308" s="154"/>
      <c r="K308" s="154"/>
      <c r="L308" s="154"/>
      <c r="M308" s="154"/>
      <c r="N308" s="154"/>
      <c r="O308" s="154"/>
      <c r="P308" s="154"/>
      <c r="Q308" s="154"/>
      <c r="R308" s="154"/>
      <c r="S308" s="154"/>
      <c r="T308" s="154"/>
      <c r="U308" s="154"/>
      <c r="V308" s="154"/>
      <c r="W308" s="154"/>
      <c r="X308" s="154"/>
      <c r="Y308" s="154"/>
      <c r="Z308" s="154"/>
    </row>
    <row r="309" spans="1:26" ht="12.75" customHeight="1" x14ac:dyDescent="0.2">
      <c r="A309" s="154"/>
      <c r="B309" s="154"/>
      <c r="C309" s="154"/>
      <c r="D309" s="154"/>
      <c r="E309" s="154"/>
      <c r="F309" s="154"/>
      <c r="G309" s="154"/>
      <c r="H309" s="154"/>
      <c r="I309" s="154"/>
      <c r="J309" s="154"/>
      <c r="K309" s="154"/>
      <c r="L309" s="154"/>
      <c r="M309" s="154"/>
      <c r="N309" s="154"/>
      <c r="O309" s="154"/>
      <c r="P309" s="154"/>
      <c r="Q309" s="154"/>
      <c r="R309" s="154"/>
      <c r="S309" s="154"/>
      <c r="T309" s="154"/>
      <c r="U309" s="154"/>
      <c r="V309" s="154"/>
      <c r="W309" s="154"/>
      <c r="X309" s="154"/>
      <c r="Y309" s="154"/>
      <c r="Z309" s="154"/>
    </row>
    <row r="310" spans="1:26" ht="12.75" customHeight="1" x14ac:dyDescent="0.2">
      <c r="A310" s="154"/>
      <c r="B310" s="154"/>
      <c r="C310" s="154"/>
      <c r="D310" s="154"/>
      <c r="E310" s="154"/>
      <c r="F310" s="154"/>
      <c r="G310" s="154"/>
      <c r="H310" s="154"/>
      <c r="I310" s="154"/>
      <c r="J310" s="154"/>
      <c r="K310" s="154"/>
      <c r="L310" s="154"/>
      <c r="M310" s="154"/>
      <c r="N310" s="154"/>
      <c r="O310" s="154"/>
      <c r="P310" s="154"/>
      <c r="Q310" s="154"/>
      <c r="R310" s="154"/>
      <c r="S310" s="154"/>
      <c r="T310" s="154"/>
      <c r="U310" s="154"/>
      <c r="V310" s="154"/>
      <c r="W310" s="154"/>
      <c r="X310" s="154"/>
      <c r="Y310" s="154"/>
      <c r="Z310" s="154"/>
    </row>
    <row r="311" spans="1:26" ht="12.75" customHeight="1" x14ac:dyDescent="0.2">
      <c r="A311" s="154"/>
      <c r="B311" s="154"/>
      <c r="C311" s="154"/>
      <c r="D311" s="154"/>
      <c r="E311" s="154"/>
      <c r="F311" s="154"/>
      <c r="G311" s="154"/>
      <c r="H311" s="154"/>
      <c r="I311" s="154"/>
      <c r="J311" s="154"/>
      <c r="K311" s="154"/>
      <c r="L311" s="154"/>
      <c r="M311" s="154"/>
      <c r="N311" s="154"/>
      <c r="O311" s="154"/>
      <c r="P311" s="154"/>
      <c r="Q311" s="154"/>
      <c r="R311" s="154"/>
      <c r="S311" s="154"/>
      <c r="T311" s="154"/>
      <c r="U311" s="154"/>
      <c r="V311" s="154"/>
      <c r="W311" s="154"/>
      <c r="X311" s="154"/>
      <c r="Y311" s="154"/>
      <c r="Z311" s="154"/>
    </row>
    <row r="312" spans="1:26" ht="12.75" customHeight="1" x14ac:dyDescent="0.2">
      <c r="A312" s="154"/>
      <c r="B312" s="154"/>
      <c r="C312" s="154"/>
      <c r="D312" s="154"/>
      <c r="E312" s="154"/>
      <c r="F312" s="154"/>
      <c r="G312" s="154"/>
      <c r="H312" s="154"/>
      <c r="I312" s="154"/>
      <c r="J312" s="154"/>
      <c r="K312" s="154"/>
      <c r="L312" s="154"/>
      <c r="M312" s="154"/>
      <c r="N312" s="154"/>
      <c r="O312" s="154"/>
      <c r="P312" s="154"/>
      <c r="Q312" s="154"/>
      <c r="R312" s="154"/>
      <c r="S312" s="154"/>
      <c r="T312" s="154"/>
      <c r="U312" s="154"/>
      <c r="V312" s="154"/>
      <c r="W312" s="154"/>
      <c r="X312" s="154"/>
      <c r="Y312" s="154"/>
      <c r="Z312" s="154"/>
    </row>
    <row r="313" spans="1:26" ht="12.75" customHeight="1" x14ac:dyDescent="0.2">
      <c r="A313" s="154"/>
      <c r="B313" s="154"/>
      <c r="C313" s="154"/>
      <c r="D313" s="154"/>
      <c r="E313" s="154"/>
      <c r="F313" s="154"/>
      <c r="G313" s="154"/>
      <c r="H313" s="154"/>
      <c r="I313" s="154"/>
      <c r="J313" s="154"/>
      <c r="K313" s="154"/>
      <c r="L313" s="154"/>
      <c r="M313" s="154"/>
      <c r="N313" s="154"/>
      <c r="O313" s="154"/>
      <c r="P313" s="154"/>
      <c r="Q313" s="154"/>
      <c r="R313" s="154"/>
      <c r="S313" s="154"/>
      <c r="T313" s="154"/>
      <c r="U313" s="154"/>
      <c r="V313" s="154"/>
      <c r="W313" s="154"/>
      <c r="X313" s="154"/>
      <c r="Y313" s="154"/>
      <c r="Z313" s="154"/>
    </row>
    <row r="314" spans="1:26" ht="12.75" customHeight="1" x14ac:dyDescent="0.2">
      <c r="A314" s="154"/>
      <c r="B314" s="154"/>
      <c r="C314" s="154"/>
      <c r="D314" s="154"/>
      <c r="E314" s="154"/>
      <c r="F314" s="154"/>
      <c r="G314" s="154"/>
      <c r="H314" s="154"/>
      <c r="I314" s="154"/>
      <c r="J314" s="154"/>
      <c r="K314" s="154"/>
      <c r="L314" s="154"/>
      <c r="M314" s="154"/>
      <c r="N314" s="154"/>
      <c r="O314" s="154"/>
      <c r="P314" s="154"/>
      <c r="Q314" s="154"/>
      <c r="R314" s="154"/>
      <c r="S314" s="154"/>
      <c r="T314" s="154"/>
      <c r="U314" s="154"/>
      <c r="V314" s="154"/>
      <c r="W314" s="154"/>
      <c r="X314" s="154"/>
      <c r="Y314" s="154"/>
      <c r="Z314" s="154"/>
    </row>
    <row r="315" spans="1:26" ht="12.75" customHeight="1" x14ac:dyDescent="0.2">
      <c r="A315" s="154"/>
      <c r="B315" s="154"/>
      <c r="C315" s="154"/>
      <c r="D315" s="154"/>
      <c r="E315" s="154"/>
      <c r="F315" s="154"/>
      <c r="G315" s="154"/>
      <c r="H315" s="154"/>
      <c r="I315" s="154"/>
      <c r="J315" s="154"/>
      <c r="K315" s="154"/>
      <c r="L315" s="154"/>
      <c r="M315" s="154"/>
      <c r="N315" s="154"/>
      <c r="O315" s="154"/>
      <c r="P315" s="154"/>
      <c r="Q315" s="154"/>
      <c r="R315" s="154"/>
      <c r="S315" s="154"/>
      <c r="T315" s="154"/>
      <c r="U315" s="154"/>
      <c r="V315" s="154"/>
      <c r="W315" s="154"/>
      <c r="X315" s="154"/>
      <c r="Y315" s="154"/>
      <c r="Z315" s="154"/>
    </row>
    <row r="316" spans="1:26" ht="12.75" customHeight="1" x14ac:dyDescent="0.2">
      <c r="A316" s="154"/>
      <c r="B316" s="154"/>
      <c r="C316" s="154"/>
      <c r="D316" s="154"/>
      <c r="E316" s="154"/>
      <c r="F316" s="154"/>
      <c r="G316" s="154"/>
      <c r="H316" s="154"/>
      <c r="I316" s="154"/>
      <c r="J316" s="154"/>
      <c r="K316" s="154"/>
      <c r="L316" s="154"/>
      <c r="M316" s="154"/>
      <c r="N316" s="154"/>
      <c r="O316" s="154"/>
      <c r="P316" s="154"/>
      <c r="Q316" s="154"/>
      <c r="R316" s="154"/>
      <c r="S316" s="154"/>
      <c r="T316" s="154"/>
      <c r="U316" s="154"/>
      <c r="V316" s="154"/>
      <c r="W316" s="154"/>
      <c r="X316" s="154"/>
      <c r="Y316" s="154"/>
      <c r="Z316" s="154"/>
    </row>
    <row r="317" spans="1:26" ht="12.75" customHeight="1" x14ac:dyDescent="0.2">
      <c r="A317" s="154"/>
      <c r="B317" s="154"/>
      <c r="C317" s="154"/>
      <c r="D317" s="154"/>
      <c r="E317" s="154"/>
      <c r="F317" s="154"/>
      <c r="G317" s="154"/>
      <c r="H317" s="154"/>
      <c r="I317" s="154"/>
      <c r="J317" s="154"/>
      <c r="K317" s="154"/>
      <c r="L317" s="154"/>
      <c r="M317" s="154"/>
      <c r="N317" s="154"/>
      <c r="O317" s="154"/>
      <c r="P317" s="154"/>
      <c r="Q317" s="154"/>
      <c r="R317" s="154"/>
      <c r="S317" s="154"/>
      <c r="T317" s="154"/>
      <c r="U317" s="154"/>
      <c r="V317" s="154"/>
      <c r="W317" s="154"/>
      <c r="X317" s="154"/>
      <c r="Y317" s="154"/>
      <c r="Z317" s="154"/>
    </row>
    <row r="318" spans="1:26" ht="12.75" customHeight="1" x14ac:dyDescent="0.2">
      <c r="A318" s="154"/>
      <c r="B318" s="154"/>
      <c r="C318" s="154"/>
      <c r="D318" s="154"/>
      <c r="E318" s="154"/>
      <c r="F318" s="154"/>
      <c r="G318" s="154"/>
      <c r="H318" s="154"/>
      <c r="I318" s="154"/>
      <c r="J318" s="154"/>
      <c r="K318" s="154"/>
      <c r="L318" s="154"/>
      <c r="M318" s="154"/>
      <c r="N318" s="154"/>
      <c r="O318" s="154"/>
      <c r="P318" s="154"/>
      <c r="Q318" s="154"/>
      <c r="R318" s="154"/>
      <c r="S318" s="154"/>
      <c r="T318" s="154"/>
      <c r="U318" s="154"/>
      <c r="V318" s="154"/>
      <c r="W318" s="154"/>
      <c r="X318" s="154"/>
      <c r="Y318" s="154"/>
      <c r="Z318" s="154"/>
    </row>
    <row r="319" spans="1:26" ht="12.75" customHeight="1" x14ac:dyDescent="0.2">
      <c r="A319" s="154"/>
      <c r="B319" s="154"/>
      <c r="C319" s="154"/>
      <c r="D319" s="154"/>
      <c r="E319" s="154"/>
      <c r="F319" s="154"/>
      <c r="G319" s="154"/>
      <c r="H319" s="154"/>
      <c r="I319" s="154"/>
      <c r="J319" s="154"/>
      <c r="K319" s="154"/>
      <c r="L319" s="154"/>
      <c r="M319" s="154"/>
      <c r="N319" s="154"/>
      <c r="O319" s="154"/>
      <c r="P319" s="154"/>
      <c r="Q319" s="154"/>
      <c r="R319" s="154"/>
      <c r="S319" s="154"/>
      <c r="T319" s="154"/>
      <c r="U319" s="154"/>
      <c r="V319" s="154"/>
      <c r="W319" s="154"/>
      <c r="X319" s="154"/>
      <c r="Y319" s="154"/>
      <c r="Z319" s="154"/>
    </row>
    <row r="320" spans="1:26" ht="12.75" customHeight="1" x14ac:dyDescent="0.2">
      <c r="A320" s="154"/>
      <c r="B320" s="154"/>
      <c r="C320" s="154"/>
      <c r="D320" s="154"/>
      <c r="E320" s="154"/>
      <c r="F320" s="154"/>
      <c r="G320" s="154"/>
      <c r="H320" s="154"/>
      <c r="I320" s="154"/>
      <c r="J320" s="154"/>
      <c r="K320" s="154"/>
      <c r="L320" s="154"/>
      <c r="M320" s="154"/>
      <c r="N320" s="154"/>
      <c r="O320" s="154"/>
      <c r="P320" s="154"/>
      <c r="Q320" s="154"/>
      <c r="R320" s="154"/>
      <c r="S320" s="154"/>
      <c r="T320" s="154"/>
      <c r="U320" s="154"/>
      <c r="V320" s="154"/>
      <c r="W320" s="154"/>
      <c r="X320" s="154"/>
      <c r="Y320" s="154"/>
      <c r="Z320" s="154"/>
    </row>
    <row r="321" spans="1:26" ht="12.75" customHeight="1" x14ac:dyDescent="0.2">
      <c r="A321" s="154"/>
      <c r="B321" s="154"/>
      <c r="C321" s="154"/>
      <c r="D321" s="154"/>
      <c r="E321" s="154"/>
      <c r="F321" s="154"/>
      <c r="G321" s="154"/>
      <c r="H321" s="154"/>
      <c r="I321" s="154"/>
      <c r="J321" s="154"/>
      <c r="K321" s="154"/>
      <c r="L321" s="154"/>
      <c r="M321" s="154"/>
      <c r="N321" s="154"/>
      <c r="O321" s="154"/>
      <c r="P321" s="154"/>
      <c r="Q321" s="154"/>
      <c r="R321" s="154"/>
      <c r="S321" s="154"/>
      <c r="T321" s="154"/>
      <c r="U321" s="154"/>
      <c r="V321" s="154"/>
      <c r="W321" s="154"/>
      <c r="X321" s="154"/>
      <c r="Y321" s="154"/>
      <c r="Z321" s="154"/>
    </row>
    <row r="322" spans="1:26" ht="12.75" customHeight="1" x14ac:dyDescent="0.2">
      <c r="A322" s="154"/>
      <c r="B322" s="154"/>
      <c r="C322" s="154"/>
      <c r="D322" s="154"/>
      <c r="E322" s="154"/>
      <c r="F322" s="154"/>
      <c r="G322" s="154"/>
      <c r="H322" s="154"/>
      <c r="I322" s="154"/>
      <c r="J322" s="154"/>
      <c r="K322" s="154"/>
      <c r="L322" s="154"/>
      <c r="M322" s="154"/>
      <c r="N322" s="154"/>
      <c r="O322" s="154"/>
      <c r="P322" s="154"/>
      <c r="Q322" s="154"/>
      <c r="R322" s="154"/>
      <c r="S322" s="154"/>
      <c r="T322" s="154"/>
      <c r="U322" s="154"/>
      <c r="V322" s="154"/>
      <c r="W322" s="154"/>
      <c r="X322" s="154"/>
      <c r="Y322" s="154"/>
      <c r="Z322" s="154"/>
    </row>
    <row r="323" spans="1:26" ht="12.75" customHeight="1" x14ac:dyDescent="0.2">
      <c r="A323" s="154"/>
      <c r="B323" s="154"/>
      <c r="C323" s="154"/>
      <c r="D323" s="154"/>
      <c r="E323" s="154"/>
      <c r="F323" s="154"/>
      <c r="G323" s="154"/>
      <c r="H323" s="154"/>
      <c r="I323" s="154"/>
      <c r="J323" s="154"/>
      <c r="K323" s="154"/>
      <c r="L323" s="154"/>
      <c r="M323" s="154"/>
      <c r="N323" s="154"/>
      <c r="O323" s="154"/>
      <c r="P323" s="154"/>
      <c r="Q323" s="154"/>
      <c r="R323" s="154"/>
      <c r="S323" s="154"/>
      <c r="T323" s="154"/>
      <c r="U323" s="154"/>
      <c r="V323" s="154"/>
      <c r="W323" s="154"/>
      <c r="X323" s="154"/>
      <c r="Y323" s="154"/>
      <c r="Z323" s="154"/>
    </row>
    <row r="324" spans="1:26" ht="12.75" customHeight="1" x14ac:dyDescent="0.2">
      <c r="A324" s="154"/>
      <c r="B324" s="154"/>
      <c r="C324" s="154"/>
      <c r="D324" s="154"/>
      <c r="E324" s="154"/>
      <c r="F324" s="154"/>
      <c r="G324" s="154"/>
      <c r="H324" s="154"/>
      <c r="I324" s="154"/>
      <c r="J324" s="154"/>
      <c r="K324" s="154"/>
      <c r="L324" s="154"/>
      <c r="M324" s="154"/>
      <c r="N324" s="154"/>
      <c r="O324" s="154"/>
      <c r="P324" s="154"/>
      <c r="Q324" s="154"/>
      <c r="R324" s="154"/>
      <c r="S324" s="154"/>
      <c r="T324" s="154"/>
      <c r="U324" s="154"/>
      <c r="V324" s="154"/>
      <c r="W324" s="154"/>
      <c r="X324" s="154"/>
      <c r="Y324" s="154"/>
      <c r="Z324" s="154"/>
    </row>
    <row r="325" spans="1:26" ht="12.75" customHeight="1" x14ac:dyDescent="0.2">
      <c r="A325" s="154"/>
      <c r="B325" s="154"/>
      <c r="C325" s="154"/>
      <c r="D325" s="154"/>
      <c r="E325" s="154"/>
      <c r="F325" s="154"/>
      <c r="G325" s="154"/>
      <c r="H325" s="154"/>
      <c r="I325" s="154"/>
      <c r="J325" s="154"/>
      <c r="K325" s="154"/>
      <c r="L325" s="154"/>
      <c r="M325" s="154"/>
      <c r="N325" s="154"/>
      <c r="O325" s="154"/>
      <c r="P325" s="154"/>
      <c r="Q325" s="154"/>
      <c r="R325" s="154"/>
      <c r="S325" s="154"/>
      <c r="T325" s="154"/>
      <c r="U325" s="154"/>
      <c r="V325" s="154"/>
      <c r="W325" s="154"/>
      <c r="X325" s="154"/>
      <c r="Y325" s="154"/>
      <c r="Z325" s="154"/>
    </row>
    <row r="326" spans="1:26" ht="12.75" customHeight="1" x14ac:dyDescent="0.2">
      <c r="A326" s="154"/>
      <c r="B326" s="154"/>
      <c r="C326" s="154"/>
      <c r="D326" s="154"/>
      <c r="E326" s="154"/>
      <c r="F326" s="154"/>
      <c r="G326" s="154"/>
      <c r="H326" s="154"/>
      <c r="I326" s="154"/>
      <c r="J326" s="154"/>
      <c r="K326" s="154"/>
      <c r="L326" s="154"/>
      <c r="M326" s="154"/>
      <c r="N326" s="154"/>
      <c r="O326" s="154"/>
      <c r="P326" s="154"/>
      <c r="Q326" s="154"/>
      <c r="R326" s="154"/>
      <c r="S326" s="154"/>
      <c r="T326" s="154"/>
      <c r="U326" s="154"/>
      <c r="V326" s="154"/>
      <c r="W326" s="154"/>
      <c r="X326" s="154"/>
      <c r="Y326" s="154"/>
      <c r="Z326" s="154"/>
    </row>
    <row r="327" spans="1:26" ht="12.75" customHeight="1" x14ac:dyDescent="0.2">
      <c r="A327" s="154"/>
      <c r="B327" s="154"/>
      <c r="C327" s="154"/>
      <c r="D327" s="154"/>
      <c r="E327" s="154"/>
      <c r="F327" s="154"/>
      <c r="G327" s="154"/>
      <c r="H327" s="154"/>
      <c r="I327" s="154"/>
      <c r="J327" s="154"/>
      <c r="K327" s="154"/>
      <c r="L327" s="154"/>
      <c r="M327" s="154"/>
      <c r="N327" s="154"/>
      <c r="O327" s="154"/>
      <c r="P327" s="154"/>
      <c r="Q327" s="154"/>
      <c r="R327" s="154"/>
      <c r="S327" s="154"/>
      <c r="T327" s="154"/>
      <c r="U327" s="154"/>
      <c r="V327" s="154"/>
      <c r="W327" s="154"/>
      <c r="X327" s="154"/>
      <c r="Y327" s="154"/>
      <c r="Z327" s="154"/>
    </row>
    <row r="328" spans="1:26" ht="12.75" customHeight="1" x14ac:dyDescent="0.2">
      <c r="A328" s="154"/>
      <c r="B328" s="154"/>
      <c r="C328" s="154"/>
      <c r="D328" s="154"/>
      <c r="E328" s="154"/>
      <c r="F328" s="154"/>
      <c r="G328" s="154"/>
      <c r="H328" s="154"/>
      <c r="I328" s="154"/>
      <c r="J328" s="154"/>
      <c r="K328" s="154"/>
      <c r="L328" s="154"/>
      <c r="M328" s="154"/>
      <c r="N328" s="154"/>
      <c r="O328" s="154"/>
      <c r="P328" s="154"/>
      <c r="Q328" s="154"/>
      <c r="R328" s="154"/>
      <c r="S328" s="154"/>
      <c r="T328" s="154"/>
      <c r="U328" s="154"/>
      <c r="V328" s="154"/>
      <c r="W328" s="154"/>
      <c r="X328" s="154"/>
      <c r="Y328" s="154"/>
      <c r="Z328" s="154"/>
    </row>
    <row r="329" spans="1:26" ht="12.75" customHeight="1" x14ac:dyDescent="0.2">
      <c r="A329" s="154"/>
      <c r="B329" s="154"/>
      <c r="C329" s="154"/>
      <c r="D329" s="154"/>
      <c r="E329" s="154"/>
      <c r="F329" s="154"/>
      <c r="G329" s="154"/>
      <c r="H329" s="154"/>
      <c r="I329" s="154"/>
      <c r="J329" s="154"/>
      <c r="K329" s="154"/>
      <c r="L329" s="154"/>
      <c r="M329" s="154"/>
      <c r="N329" s="154"/>
      <c r="O329" s="154"/>
      <c r="P329" s="154"/>
      <c r="Q329" s="154"/>
      <c r="R329" s="154"/>
      <c r="S329" s="154"/>
      <c r="T329" s="154"/>
      <c r="U329" s="154"/>
      <c r="V329" s="154"/>
      <c r="W329" s="154"/>
      <c r="X329" s="154"/>
      <c r="Y329" s="154"/>
      <c r="Z329" s="154"/>
    </row>
    <row r="330" spans="1:26" ht="12.75" customHeight="1" x14ac:dyDescent="0.2">
      <c r="A330" s="154"/>
      <c r="B330" s="154"/>
      <c r="C330" s="154"/>
      <c r="D330" s="154"/>
      <c r="E330" s="154"/>
      <c r="F330" s="154"/>
      <c r="G330" s="154"/>
      <c r="H330" s="154"/>
      <c r="I330" s="154"/>
      <c r="J330" s="154"/>
      <c r="K330" s="154"/>
      <c r="L330" s="154"/>
      <c r="M330" s="154"/>
      <c r="N330" s="154"/>
      <c r="O330" s="154"/>
      <c r="P330" s="154"/>
      <c r="Q330" s="154"/>
      <c r="R330" s="154"/>
      <c r="S330" s="154"/>
      <c r="T330" s="154"/>
      <c r="U330" s="154"/>
      <c r="V330" s="154"/>
      <c r="W330" s="154"/>
      <c r="X330" s="154"/>
      <c r="Y330" s="154"/>
      <c r="Z330" s="154"/>
    </row>
    <row r="331" spans="1:26" ht="12.75" customHeight="1" x14ac:dyDescent="0.2">
      <c r="A331" s="154"/>
      <c r="B331" s="154"/>
      <c r="C331" s="154"/>
      <c r="D331" s="154"/>
      <c r="E331" s="154"/>
      <c r="F331" s="154"/>
      <c r="G331" s="154"/>
      <c r="H331" s="154"/>
      <c r="I331" s="154"/>
      <c r="J331" s="154"/>
      <c r="K331" s="154"/>
      <c r="L331" s="154"/>
      <c r="M331" s="154"/>
      <c r="N331" s="154"/>
      <c r="O331" s="154"/>
      <c r="P331" s="154"/>
      <c r="Q331" s="154"/>
      <c r="R331" s="154"/>
      <c r="S331" s="154"/>
      <c r="T331" s="154"/>
      <c r="U331" s="154"/>
      <c r="V331" s="154"/>
      <c r="W331" s="154"/>
      <c r="X331" s="154"/>
      <c r="Y331" s="154"/>
      <c r="Z331" s="154"/>
    </row>
    <row r="332" spans="1:26" ht="12.75" customHeight="1" x14ac:dyDescent="0.2">
      <c r="A332" s="154"/>
      <c r="B332" s="154"/>
      <c r="C332" s="154"/>
      <c r="D332" s="154"/>
      <c r="E332" s="154"/>
      <c r="F332" s="154"/>
      <c r="G332" s="154"/>
      <c r="H332" s="154"/>
      <c r="I332" s="154"/>
      <c r="J332" s="154"/>
      <c r="K332" s="154"/>
      <c r="L332" s="154"/>
      <c r="M332" s="154"/>
      <c r="N332" s="154"/>
      <c r="O332" s="154"/>
      <c r="P332" s="154"/>
      <c r="Q332" s="154"/>
      <c r="R332" s="154"/>
      <c r="S332" s="154"/>
      <c r="T332" s="154"/>
      <c r="U332" s="154"/>
      <c r="V332" s="154"/>
      <c r="W332" s="154"/>
      <c r="X332" s="154"/>
      <c r="Y332" s="154"/>
      <c r="Z332" s="154"/>
    </row>
    <row r="333" spans="1:26" ht="12.75" customHeight="1" x14ac:dyDescent="0.2">
      <c r="A333" s="154"/>
      <c r="B333" s="154"/>
      <c r="C333" s="154"/>
      <c r="D333" s="154"/>
      <c r="E333" s="154"/>
      <c r="F333" s="154"/>
      <c r="G333" s="154"/>
      <c r="H333" s="154"/>
      <c r="I333" s="154"/>
      <c r="J333" s="154"/>
      <c r="K333" s="154"/>
      <c r="L333" s="154"/>
      <c r="M333" s="154"/>
      <c r="N333" s="154"/>
      <c r="O333" s="154"/>
      <c r="P333" s="154"/>
      <c r="Q333" s="154"/>
      <c r="R333" s="154"/>
      <c r="S333" s="154"/>
      <c r="T333" s="154"/>
      <c r="U333" s="154"/>
      <c r="V333" s="154"/>
      <c r="W333" s="154"/>
      <c r="X333" s="154"/>
      <c r="Y333" s="154"/>
      <c r="Z333" s="154"/>
    </row>
    <row r="334" spans="1:26" ht="12.75" customHeight="1" x14ac:dyDescent="0.2">
      <c r="A334" s="154"/>
      <c r="B334" s="154"/>
      <c r="C334" s="154"/>
      <c r="D334" s="154"/>
      <c r="E334" s="154"/>
      <c r="F334" s="154"/>
      <c r="G334" s="154"/>
      <c r="H334" s="154"/>
      <c r="I334" s="154"/>
      <c r="J334" s="154"/>
      <c r="K334" s="154"/>
      <c r="L334" s="154"/>
      <c r="M334" s="154"/>
      <c r="N334" s="154"/>
      <c r="O334" s="154"/>
      <c r="P334" s="154"/>
      <c r="Q334" s="154"/>
      <c r="R334" s="154"/>
      <c r="S334" s="154"/>
      <c r="T334" s="154"/>
      <c r="U334" s="154"/>
      <c r="V334" s="154"/>
      <c r="W334" s="154"/>
      <c r="X334" s="154"/>
      <c r="Y334" s="154"/>
      <c r="Z334" s="154"/>
    </row>
    <row r="335" spans="1:26" ht="12.75" customHeight="1" x14ac:dyDescent="0.2">
      <c r="A335" s="154"/>
      <c r="B335" s="154"/>
      <c r="C335" s="154"/>
      <c r="D335" s="154"/>
      <c r="E335" s="154"/>
      <c r="F335" s="154"/>
      <c r="G335" s="154"/>
      <c r="H335" s="154"/>
      <c r="I335" s="154"/>
      <c r="J335" s="154"/>
      <c r="K335" s="154"/>
      <c r="L335" s="154"/>
      <c r="M335" s="154"/>
      <c r="N335" s="154"/>
      <c r="O335" s="154"/>
      <c r="P335" s="154"/>
      <c r="Q335" s="154"/>
      <c r="R335" s="154"/>
      <c r="S335" s="154"/>
      <c r="T335" s="154"/>
      <c r="U335" s="154"/>
      <c r="V335" s="154"/>
      <c r="W335" s="154"/>
      <c r="X335" s="154"/>
      <c r="Y335" s="154"/>
      <c r="Z335" s="154"/>
    </row>
    <row r="336" spans="1:26" ht="12.75" customHeight="1" x14ac:dyDescent="0.2">
      <c r="A336" s="154"/>
      <c r="B336" s="154"/>
      <c r="C336" s="154"/>
      <c r="D336" s="154"/>
      <c r="E336" s="154"/>
      <c r="F336" s="154"/>
      <c r="G336" s="154"/>
      <c r="H336" s="154"/>
      <c r="I336" s="154"/>
      <c r="J336" s="154"/>
      <c r="K336" s="154"/>
      <c r="L336" s="154"/>
      <c r="M336" s="154"/>
      <c r="N336" s="154"/>
      <c r="O336" s="154"/>
      <c r="P336" s="154"/>
      <c r="Q336" s="154"/>
      <c r="R336" s="154"/>
      <c r="S336" s="154"/>
      <c r="T336" s="154"/>
      <c r="U336" s="154"/>
      <c r="V336" s="154"/>
      <c r="W336" s="154"/>
      <c r="X336" s="154"/>
      <c r="Y336" s="154"/>
      <c r="Z336" s="154"/>
    </row>
    <row r="337" spans="1:26" ht="12.75" customHeight="1" x14ac:dyDescent="0.2">
      <c r="A337" s="154"/>
      <c r="B337" s="154"/>
      <c r="C337" s="154"/>
      <c r="D337" s="154"/>
      <c r="E337" s="154"/>
      <c r="F337" s="154"/>
      <c r="G337" s="154"/>
      <c r="H337" s="154"/>
      <c r="I337" s="154"/>
      <c r="J337" s="154"/>
      <c r="K337" s="154"/>
      <c r="L337" s="154"/>
      <c r="M337" s="154"/>
      <c r="N337" s="154"/>
      <c r="O337" s="154"/>
      <c r="P337" s="154"/>
      <c r="Q337" s="154"/>
      <c r="R337" s="154"/>
      <c r="S337" s="154"/>
      <c r="T337" s="154"/>
      <c r="U337" s="154"/>
      <c r="V337" s="154"/>
      <c r="W337" s="154"/>
      <c r="X337" s="154"/>
      <c r="Y337" s="154"/>
      <c r="Z337" s="154"/>
    </row>
    <row r="338" spans="1:26" ht="12.75" customHeight="1" x14ac:dyDescent="0.2">
      <c r="A338" s="154"/>
      <c r="B338" s="154"/>
      <c r="C338" s="154"/>
      <c r="D338" s="154"/>
      <c r="E338" s="154"/>
      <c r="F338" s="154"/>
      <c r="G338" s="154"/>
      <c r="H338" s="154"/>
      <c r="I338" s="154"/>
      <c r="J338" s="154"/>
      <c r="K338" s="154"/>
      <c r="L338" s="154"/>
      <c r="M338" s="154"/>
      <c r="N338" s="154"/>
      <c r="O338" s="154"/>
      <c r="P338" s="154"/>
      <c r="Q338" s="154"/>
      <c r="R338" s="154"/>
      <c r="S338" s="154"/>
      <c r="T338" s="154"/>
      <c r="U338" s="154"/>
      <c r="V338" s="154"/>
      <c r="W338" s="154"/>
      <c r="X338" s="154"/>
      <c r="Y338" s="154"/>
      <c r="Z338" s="154"/>
    </row>
    <row r="339" spans="1:26" ht="12.75" customHeight="1" x14ac:dyDescent="0.2">
      <c r="A339" s="154"/>
      <c r="B339" s="154"/>
      <c r="C339" s="154"/>
      <c r="D339" s="154"/>
      <c r="E339" s="154"/>
      <c r="F339" s="154"/>
      <c r="G339" s="154"/>
      <c r="H339" s="154"/>
      <c r="I339" s="154"/>
      <c r="J339" s="154"/>
      <c r="K339" s="154"/>
      <c r="L339" s="154"/>
      <c r="M339" s="154"/>
      <c r="N339" s="154"/>
      <c r="O339" s="154"/>
      <c r="P339" s="154"/>
      <c r="Q339" s="154"/>
      <c r="R339" s="154"/>
      <c r="S339" s="154"/>
      <c r="T339" s="154"/>
      <c r="U339" s="154"/>
      <c r="V339" s="154"/>
      <c r="W339" s="154"/>
      <c r="X339" s="154"/>
      <c r="Y339" s="154"/>
      <c r="Z339" s="154"/>
    </row>
    <row r="340" spans="1:26" ht="12.75" customHeight="1" x14ac:dyDescent="0.2">
      <c r="A340" s="154"/>
      <c r="B340" s="154"/>
      <c r="C340" s="154"/>
      <c r="D340" s="154"/>
      <c r="E340" s="154"/>
      <c r="F340" s="154"/>
      <c r="G340" s="154"/>
      <c r="H340" s="154"/>
      <c r="I340" s="154"/>
      <c r="J340" s="154"/>
      <c r="K340" s="154"/>
      <c r="L340" s="154"/>
      <c r="M340" s="154"/>
      <c r="N340" s="154"/>
      <c r="O340" s="154"/>
      <c r="P340" s="154"/>
      <c r="Q340" s="154"/>
      <c r="R340" s="154"/>
      <c r="S340" s="154"/>
      <c r="T340" s="154"/>
      <c r="U340" s="154"/>
      <c r="V340" s="154"/>
      <c r="W340" s="154"/>
      <c r="X340" s="154"/>
      <c r="Y340" s="154"/>
      <c r="Z340" s="154"/>
    </row>
    <row r="341" spans="1:26" ht="12.75" customHeight="1" x14ac:dyDescent="0.2">
      <c r="A341" s="154"/>
      <c r="B341" s="154"/>
      <c r="C341" s="154"/>
      <c r="D341" s="154"/>
      <c r="E341" s="154"/>
      <c r="F341" s="154"/>
      <c r="G341" s="154"/>
      <c r="H341" s="154"/>
      <c r="I341" s="154"/>
      <c r="J341" s="154"/>
      <c r="K341" s="154"/>
      <c r="L341" s="154"/>
      <c r="M341" s="154"/>
      <c r="N341" s="154"/>
      <c r="O341" s="154"/>
      <c r="P341" s="154"/>
      <c r="Q341" s="154"/>
      <c r="R341" s="154"/>
      <c r="S341" s="154"/>
      <c r="T341" s="154"/>
      <c r="U341" s="154"/>
      <c r="V341" s="154"/>
      <c r="W341" s="154"/>
      <c r="X341" s="154"/>
      <c r="Y341" s="154"/>
      <c r="Z341" s="154"/>
    </row>
    <row r="342" spans="1:26" ht="12.75" customHeight="1" x14ac:dyDescent="0.2">
      <c r="A342" s="154"/>
      <c r="B342" s="154"/>
      <c r="C342" s="154"/>
      <c r="D342" s="154"/>
      <c r="E342" s="154"/>
      <c r="F342" s="154"/>
      <c r="G342" s="154"/>
      <c r="H342" s="154"/>
      <c r="I342" s="154"/>
      <c r="J342" s="154"/>
      <c r="K342" s="154"/>
      <c r="L342" s="154"/>
      <c r="M342" s="154"/>
      <c r="N342" s="154"/>
      <c r="O342" s="154"/>
      <c r="P342" s="154"/>
      <c r="Q342" s="154"/>
      <c r="R342" s="154"/>
      <c r="S342" s="154"/>
      <c r="T342" s="154"/>
      <c r="U342" s="154"/>
      <c r="V342" s="154"/>
      <c r="W342" s="154"/>
      <c r="X342" s="154"/>
      <c r="Y342" s="154"/>
      <c r="Z342" s="154"/>
    </row>
    <row r="343" spans="1:26" ht="12.75" customHeight="1" x14ac:dyDescent="0.2">
      <c r="A343" s="154"/>
      <c r="B343" s="154"/>
      <c r="C343" s="154"/>
      <c r="D343" s="154"/>
      <c r="E343" s="154"/>
      <c r="F343" s="154"/>
      <c r="G343" s="154"/>
      <c r="H343" s="154"/>
      <c r="I343" s="154"/>
      <c r="J343" s="154"/>
      <c r="K343" s="154"/>
      <c r="L343" s="154"/>
      <c r="M343" s="154"/>
      <c r="N343" s="154"/>
      <c r="O343" s="154"/>
      <c r="P343" s="154"/>
      <c r="Q343" s="154"/>
      <c r="R343" s="154"/>
      <c r="S343" s="154"/>
      <c r="T343" s="154"/>
      <c r="U343" s="154"/>
      <c r="V343" s="154"/>
      <c r="W343" s="154"/>
      <c r="X343" s="154"/>
      <c r="Y343" s="154"/>
      <c r="Z343" s="154"/>
    </row>
    <row r="344" spans="1:26" ht="12.75" customHeight="1" x14ac:dyDescent="0.2">
      <c r="A344" s="154"/>
      <c r="B344" s="154"/>
      <c r="C344" s="154"/>
      <c r="D344" s="154"/>
      <c r="E344" s="154"/>
      <c r="F344" s="154"/>
      <c r="G344" s="154"/>
      <c r="H344" s="154"/>
      <c r="I344" s="154"/>
      <c r="J344" s="154"/>
      <c r="K344" s="154"/>
      <c r="L344" s="154"/>
      <c r="M344" s="154"/>
      <c r="N344" s="154"/>
      <c r="O344" s="154"/>
      <c r="P344" s="154"/>
      <c r="Q344" s="154"/>
      <c r="R344" s="154"/>
      <c r="S344" s="154"/>
      <c r="T344" s="154"/>
      <c r="U344" s="154"/>
      <c r="V344" s="154"/>
      <c r="W344" s="154"/>
      <c r="X344" s="154"/>
      <c r="Y344" s="154"/>
      <c r="Z344" s="154"/>
    </row>
    <row r="345" spans="1:26" ht="12.75" customHeight="1" x14ac:dyDescent="0.2">
      <c r="A345" s="154"/>
      <c r="B345" s="154"/>
      <c r="C345" s="154"/>
      <c r="D345" s="154"/>
      <c r="E345" s="154"/>
      <c r="F345" s="154"/>
      <c r="G345" s="154"/>
      <c r="H345" s="154"/>
      <c r="I345" s="154"/>
      <c r="J345" s="154"/>
      <c r="K345" s="154"/>
      <c r="L345" s="154"/>
      <c r="M345" s="154"/>
      <c r="N345" s="154"/>
      <c r="O345" s="154"/>
      <c r="P345" s="154"/>
      <c r="Q345" s="154"/>
      <c r="R345" s="154"/>
      <c r="S345" s="154"/>
      <c r="T345" s="154"/>
      <c r="U345" s="154"/>
      <c r="V345" s="154"/>
      <c r="W345" s="154"/>
      <c r="X345" s="154"/>
      <c r="Y345" s="154"/>
      <c r="Z345" s="154"/>
    </row>
    <row r="346" spans="1:26" ht="12.75" customHeight="1" x14ac:dyDescent="0.2">
      <c r="A346" s="154"/>
      <c r="B346" s="154"/>
      <c r="C346" s="154"/>
      <c r="D346" s="154"/>
      <c r="E346" s="154"/>
      <c r="F346" s="154"/>
      <c r="G346" s="154"/>
      <c r="H346" s="154"/>
      <c r="I346" s="154"/>
      <c r="J346" s="154"/>
      <c r="K346" s="154"/>
      <c r="L346" s="154"/>
      <c r="M346" s="154"/>
      <c r="N346" s="154"/>
      <c r="O346" s="154"/>
      <c r="P346" s="154"/>
      <c r="Q346" s="154"/>
      <c r="R346" s="154"/>
      <c r="S346" s="154"/>
      <c r="T346" s="154"/>
      <c r="U346" s="154"/>
      <c r="V346" s="154"/>
      <c r="W346" s="154"/>
      <c r="X346" s="154"/>
      <c r="Y346" s="154"/>
      <c r="Z346" s="154"/>
    </row>
    <row r="347" spans="1:26" ht="12.75" customHeight="1" x14ac:dyDescent="0.2">
      <c r="A347" s="154"/>
      <c r="B347" s="154"/>
      <c r="C347" s="154"/>
      <c r="D347" s="154"/>
      <c r="E347" s="154"/>
      <c r="F347" s="154"/>
      <c r="G347" s="154"/>
      <c r="H347" s="154"/>
      <c r="I347" s="154"/>
      <c r="J347" s="154"/>
      <c r="K347" s="154"/>
      <c r="L347" s="154"/>
      <c r="M347" s="154"/>
      <c r="N347" s="154"/>
      <c r="O347" s="154"/>
      <c r="P347" s="154"/>
      <c r="Q347" s="154"/>
      <c r="R347" s="154"/>
      <c r="S347" s="154"/>
      <c r="T347" s="154"/>
      <c r="U347" s="154"/>
      <c r="V347" s="154"/>
      <c r="W347" s="154"/>
      <c r="X347" s="154"/>
      <c r="Y347" s="154"/>
      <c r="Z347" s="154"/>
    </row>
    <row r="348" spans="1:26" ht="12.75" customHeight="1" x14ac:dyDescent="0.2">
      <c r="A348" s="154"/>
      <c r="B348" s="154"/>
      <c r="C348" s="154"/>
      <c r="D348" s="154"/>
      <c r="E348" s="154"/>
      <c r="F348" s="154"/>
      <c r="G348" s="154"/>
      <c r="H348" s="154"/>
      <c r="I348" s="154"/>
      <c r="J348" s="154"/>
      <c r="K348" s="154"/>
      <c r="L348" s="154"/>
      <c r="M348" s="154"/>
      <c r="N348" s="154"/>
      <c r="O348" s="154"/>
      <c r="P348" s="154"/>
      <c r="Q348" s="154"/>
      <c r="R348" s="154"/>
      <c r="S348" s="154"/>
      <c r="T348" s="154"/>
      <c r="U348" s="154"/>
      <c r="V348" s="154"/>
      <c r="W348" s="154"/>
      <c r="X348" s="154"/>
      <c r="Y348" s="154"/>
      <c r="Z348" s="154"/>
    </row>
    <row r="349" spans="1:26" ht="12.75" customHeight="1" x14ac:dyDescent="0.2">
      <c r="A349" s="154"/>
      <c r="B349" s="154"/>
      <c r="C349" s="154"/>
      <c r="D349" s="154"/>
      <c r="E349" s="154"/>
      <c r="F349" s="154"/>
      <c r="G349" s="154"/>
      <c r="H349" s="154"/>
      <c r="I349" s="154"/>
      <c r="J349" s="154"/>
      <c r="K349" s="154"/>
      <c r="L349" s="154"/>
      <c r="M349" s="154"/>
      <c r="N349" s="154"/>
      <c r="O349" s="154"/>
      <c r="P349" s="154"/>
      <c r="Q349" s="154"/>
      <c r="R349" s="154"/>
      <c r="S349" s="154"/>
      <c r="T349" s="154"/>
      <c r="U349" s="154"/>
      <c r="V349" s="154"/>
      <c r="W349" s="154"/>
      <c r="X349" s="154"/>
      <c r="Y349" s="154"/>
      <c r="Z349" s="154"/>
    </row>
    <row r="350" spans="1:26" ht="12.75" customHeight="1" x14ac:dyDescent="0.2">
      <c r="A350" s="154"/>
      <c r="B350" s="154"/>
      <c r="C350" s="154"/>
      <c r="D350" s="154"/>
      <c r="E350" s="154"/>
      <c r="F350" s="154"/>
      <c r="G350" s="154"/>
      <c r="H350" s="154"/>
      <c r="I350" s="154"/>
      <c r="J350" s="154"/>
      <c r="K350" s="154"/>
      <c r="L350" s="154"/>
      <c r="M350" s="154"/>
      <c r="N350" s="154"/>
      <c r="O350" s="154"/>
      <c r="P350" s="154"/>
      <c r="Q350" s="154"/>
      <c r="R350" s="154"/>
      <c r="S350" s="154"/>
      <c r="T350" s="154"/>
      <c r="U350" s="154"/>
      <c r="V350" s="154"/>
      <c r="W350" s="154"/>
      <c r="X350" s="154"/>
      <c r="Y350" s="154"/>
      <c r="Z350" s="154"/>
    </row>
    <row r="351" spans="1:26" ht="12.75" customHeight="1" x14ac:dyDescent="0.2">
      <c r="A351" s="154"/>
      <c r="B351" s="154"/>
      <c r="C351" s="154"/>
      <c r="D351" s="154"/>
      <c r="E351" s="154"/>
      <c r="F351" s="154"/>
      <c r="G351" s="154"/>
      <c r="H351" s="154"/>
      <c r="I351" s="154"/>
      <c r="J351" s="154"/>
      <c r="K351" s="154"/>
      <c r="L351" s="154"/>
      <c r="M351" s="154"/>
      <c r="N351" s="154"/>
      <c r="O351" s="154"/>
      <c r="P351" s="154"/>
      <c r="Q351" s="154"/>
      <c r="R351" s="154"/>
      <c r="S351" s="154"/>
      <c r="T351" s="154"/>
      <c r="U351" s="154"/>
      <c r="V351" s="154"/>
      <c r="W351" s="154"/>
      <c r="X351" s="154"/>
      <c r="Y351" s="154"/>
      <c r="Z351" s="154"/>
    </row>
    <row r="352" spans="1:26" ht="12.75" customHeight="1" x14ac:dyDescent="0.2">
      <c r="A352" s="154"/>
      <c r="B352" s="154"/>
      <c r="C352" s="154"/>
      <c r="D352" s="154"/>
      <c r="E352" s="154"/>
      <c r="F352" s="154"/>
      <c r="G352" s="154"/>
      <c r="H352" s="154"/>
      <c r="I352" s="154"/>
      <c r="J352" s="154"/>
      <c r="K352" s="154"/>
      <c r="L352" s="154"/>
      <c r="M352" s="154"/>
      <c r="N352" s="154"/>
      <c r="O352" s="154"/>
      <c r="P352" s="154"/>
      <c r="Q352" s="154"/>
      <c r="R352" s="154"/>
      <c r="S352" s="154"/>
      <c r="T352" s="154"/>
      <c r="U352" s="154"/>
      <c r="V352" s="154"/>
      <c r="W352" s="154"/>
      <c r="X352" s="154"/>
      <c r="Y352" s="154"/>
      <c r="Z352" s="154"/>
    </row>
    <row r="353" spans="1:26" ht="12.75" customHeight="1" x14ac:dyDescent="0.2">
      <c r="A353" s="154"/>
      <c r="B353" s="154"/>
      <c r="C353" s="154"/>
      <c r="D353" s="154"/>
      <c r="E353" s="154"/>
      <c r="F353" s="154"/>
      <c r="G353" s="154"/>
      <c r="H353" s="154"/>
      <c r="I353" s="154"/>
      <c r="J353" s="154"/>
      <c r="K353" s="154"/>
      <c r="L353" s="154"/>
      <c r="M353" s="154"/>
      <c r="N353" s="154"/>
      <c r="O353" s="154"/>
      <c r="P353" s="154"/>
      <c r="Q353" s="154"/>
      <c r="R353" s="154"/>
      <c r="S353" s="154"/>
      <c r="T353" s="154"/>
      <c r="U353" s="154"/>
      <c r="V353" s="154"/>
      <c r="W353" s="154"/>
      <c r="X353" s="154"/>
      <c r="Y353" s="154"/>
      <c r="Z353" s="154"/>
    </row>
    <row r="354" spans="1:26" ht="12.75" customHeight="1" x14ac:dyDescent="0.2">
      <c r="A354" s="154"/>
      <c r="B354" s="154"/>
      <c r="C354" s="154"/>
      <c r="D354" s="154"/>
      <c r="E354" s="154"/>
      <c r="F354" s="154"/>
      <c r="G354" s="154"/>
      <c r="H354" s="154"/>
      <c r="I354" s="154"/>
      <c r="J354" s="154"/>
      <c r="K354" s="154"/>
      <c r="L354" s="154"/>
      <c r="M354" s="154"/>
      <c r="N354" s="154"/>
      <c r="O354" s="154"/>
      <c r="P354" s="154"/>
      <c r="Q354" s="154"/>
      <c r="R354" s="154"/>
      <c r="S354" s="154"/>
      <c r="T354" s="154"/>
      <c r="U354" s="154"/>
      <c r="V354" s="154"/>
      <c r="W354" s="154"/>
      <c r="X354" s="154"/>
      <c r="Y354" s="154"/>
      <c r="Z354" s="154"/>
    </row>
    <row r="355" spans="1:26" ht="12.75" customHeight="1" x14ac:dyDescent="0.2">
      <c r="A355" s="154"/>
      <c r="B355" s="154"/>
      <c r="C355" s="154"/>
      <c r="D355" s="154"/>
      <c r="E355" s="154"/>
      <c r="F355" s="154"/>
      <c r="G355" s="154"/>
      <c r="H355" s="154"/>
      <c r="I355" s="154"/>
      <c r="J355" s="154"/>
      <c r="K355" s="154"/>
      <c r="L355" s="154"/>
      <c r="M355" s="154"/>
      <c r="N355" s="154"/>
      <c r="O355" s="154"/>
      <c r="P355" s="154"/>
      <c r="Q355" s="154"/>
      <c r="R355" s="154"/>
      <c r="S355" s="154"/>
      <c r="T355" s="154"/>
      <c r="U355" s="154"/>
      <c r="V355" s="154"/>
      <c r="W355" s="154"/>
      <c r="X355" s="154"/>
      <c r="Y355" s="154"/>
      <c r="Z355" s="154"/>
    </row>
    <row r="356" spans="1:26" ht="12.75" customHeight="1" x14ac:dyDescent="0.2">
      <c r="A356" s="154"/>
      <c r="B356" s="154"/>
      <c r="C356" s="154"/>
      <c r="D356" s="154"/>
      <c r="E356" s="154"/>
      <c r="F356" s="154"/>
      <c r="G356" s="154"/>
      <c r="H356" s="154"/>
      <c r="I356" s="154"/>
      <c r="J356" s="154"/>
      <c r="K356" s="154"/>
      <c r="L356" s="154"/>
      <c r="M356" s="154"/>
      <c r="N356" s="154"/>
      <c r="O356" s="154"/>
      <c r="P356" s="154"/>
      <c r="Q356" s="154"/>
      <c r="R356" s="154"/>
      <c r="S356" s="154"/>
      <c r="T356" s="154"/>
      <c r="U356" s="154"/>
      <c r="V356" s="154"/>
      <c r="W356" s="154"/>
      <c r="X356" s="154"/>
      <c r="Y356" s="154"/>
      <c r="Z356" s="154"/>
    </row>
    <row r="357" spans="1:26" ht="12.75" customHeight="1" x14ac:dyDescent="0.2">
      <c r="A357" s="154"/>
      <c r="B357" s="154"/>
      <c r="C357" s="154"/>
      <c r="D357" s="154"/>
      <c r="E357" s="154"/>
      <c r="F357" s="154"/>
      <c r="G357" s="154"/>
      <c r="H357" s="154"/>
      <c r="I357" s="154"/>
      <c r="J357" s="154"/>
      <c r="K357" s="154"/>
      <c r="L357" s="154"/>
      <c r="M357" s="154"/>
      <c r="N357" s="154"/>
      <c r="O357" s="154"/>
      <c r="P357" s="154"/>
      <c r="Q357" s="154"/>
      <c r="R357" s="154"/>
      <c r="S357" s="154"/>
      <c r="T357" s="154"/>
      <c r="U357" s="154"/>
      <c r="V357" s="154"/>
      <c r="W357" s="154"/>
      <c r="X357" s="154"/>
      <c r="Y357" s="154"/>
      <c r="Z357" s="154"/>
    </row>
    <row r="358" spans="1:26" ht="12.75" customHeight="1" x14ac:dyDescent="0.2">
      <c r="A358" s="154"/>
      <c r="B358" s="154"/>
      <c r="C358" s="154"/>
      <c r="D358" s="154"/>
      <c r="E358" s="154"/>
      <c r="F358" s="154"/>
      <c r="G358" s="154"/>
      <c r="H358" s="154"/>
      <c r="I358" s="154"/>
      <c r="J358" s="154"/>
      <c r="K358" s="154"/>
      <c r="L358" s="154"/>
      <c r="M358" s="154"/>
      <c r="N358" s="154"/>
      <c r="O358" s="154"/>
      <c r="P358" s="154"/>
      <c r="Q358" s="154"/>
      <c r="R358" s="154"/>
      <c r="S358" s="154"/>
      <c r="T358" s="154"/>
      <c r="U358" s="154"/>
      <c r="V358" s="154"/>
      <c r="W358" s="154"/>
      <c r="X358" s="154"/>
      <c r="Y358" s="154"/>
      <c r="Z358" s="154"/>
    </row>
    <row r="359" spans="1:26" ht="12.75" customHeight="1" x14ac:dyDescent="0.2">
      <c r="A359" s="154"/>
      <c r="B359" s="154"/>
      <c r="C359" s="154"/>
      <c r="D359" s="154"/>
      <c r="E359" s="154"/>
      <c r="F359" s="154"/>
      <c r="G359" s="154"/>
      <c r="H359" s="154"/>
      <c r="I359" s="154"/>
      <c r="J359" s="154"/>
      <c r="K359" s="154"/>
      <c r="L359" s="154"/>
      <c r="M359" s="154"/>
      <c r="N359" s="154"/>
      <c r="O359" s="154"/>
      <c r="P359" s="154"/>
      <c r="Q359" s="154"/>
      <c r="R359" s="154"/>
      <c r="S359" s="154"/>
      <c r="T359" s="154"/>
      <c r="U359" s="154"/>
      <c r="V359" s="154"/>
      <c r="W359" s="154"/>
      <c r="X359" s="154"/>
      <c r="Y359" s="154"/>
      <c r="Z359" s="154"/>
    </row>
    <row r="360" spans="1:26" ht="12.75" customHeight="1" x14ac:dyDescent="0.2">
      <c r="A360" s="154"/>
      <c r="B360" s="154"/>
      <c r="C360" s="154"/>
      <c r="D360" s="154"/>
      <c r="E360" s="154"/>
      <c r="F360" s="154"/>
      <c r="G360" s="154"/>
      <c r="H360" s="154"/>
      <c r="I360" s="154"/>
      <c r="J360" s="154"/>
      <c r="K360" s="154"/>
      <c r="L360" s="154"/>
      <c r="M360" s="154"/>
      <c r="N360" s="154"/>
      <c r="O360" s="154"/>
      <c r="P360" s="154"/>
      <c r="Q360" s="154"/>
      <c r="R360" s="154"/>
      <c r="S360" s="154"/>
      <c r="T360" s="154"/>
      <c r="U360" s="154"/>
      <c r="V360" s="154"/>
      <c r="W360" s="154"/>
      <c r="X360" s="154"/>
      <c r="Y360" s="154"/>
      <c r="Z360" s="154"/>
    </row>
    <row r="361" spans="1:26" ht="12.75" customHeight="1" x14ac:dyDescent="0.2">
      <c r="A361" s="154"/>
      <c r="B361" s="154"/>
      <c r="C361" s="154"/>
      <c r="D361" s="154"/>
      <c r="E361" s="154"/>
      <c r="F361" s="154"/>
      <c r="G361" s="154"/>
      <c r="H361" s="154"/>
      <c r="I361" s="154"/>
      <c r="J361" s="154"/>
      <c r="K361" s="154"/>
      <c r="L361" s="154"/>
      <c r="M361" s="154"/>
      <c r="N361" s="154"/>
      <c r="O361" s="154"/>
      <c r="P361" s="154"/>
      <c r="Q361" s="154"/>
      <c r="R361" s="154"/>
      <c r="S361" s="154"/>
      <c r="T361" s="154"/>
      <c r="U361" s="154"/>
      <c r="V361" s="154"/>
      <c r="W361" s="154"/>
      <c r="X361" s="154"/>
      <c r="Y361" s="154"/>
      <c r="Z361" s="154"/>
    </row>
    <row r="362" spans="1:26" ht="12.75" customHeight="1" x14ac:dyDescent="0.2">
      <c r="A362" s="154"/>
      <c r="B362" s="154"/>
      <c r="C362" s="154"/>
      <c r="D362" s="154"/>
      <c r="E362" s="154"/>
      <c r="F362" s="154"/>
      <c r="G362" s="154"/>
      <c r="H362" s="154"/>
      <c r="I362" s="154"/>
      <c r="J362" s="154"/>
      <c r="K362" s="154"/>
      <c r="L362" s="154"/>
      <c r="M362" s="154"/>
      <c r="N362" s="154"/>
      <c r="O362" s="154"/>
      <c r="P362" s="154"/>
      <c r="Q362" s="154"/>
      <c r="R362" s="154"/>
      <c r="S362" s="154"/>
      <c r="T362" s="154"/>
      <c r="U362" s="154"/>
      <c r="V362" s="154"/>
      <c r="W362" s="154"/>
      <c r="X362" s="154"/>
      <c r="Y362" s="154"/>
      <c r="Z362" s="154"/>
    </row>
    <row r="363" spans="1:26" ht="12.75" customHeight="1" x14ac:dyDescent="0.2">
      <c r="A363" s="154"/>
      <c r="B363" s="154"/>
      <c r="C363" s="154"/>
      <c r="D363" s="154"/>
      <c r="E363" s="154"/>
      <c r="F363" s="154"/>
      <c r="G363" s="154"/>
      <c r="H363" s="154"/>
      <c r="I363" s="154"/>
      <c r="J363" s="154"/>
      <c r="K363" s="154"/>
      <c r="L363" s="154"/>
      <c r="M363" s="154"/>
      <c r="N363" s="154"/>
      <c r="O363" s="154"/>
      <c r="P363" s="154"/>
      <c r="Q363" s="154"/>
      <c r="R363" s="154"/>
      <c r="S363" s="154"/>
      <c r="T363" s="154"/>
      <c r="U363" s="154"/>
      <c r="V363" s="154"/>
      <c r="W363" s="154"/>
      <c r="X363" s="154"/>
      <c r="Y363" s="154"/>
      <c r="Z363" s="154"/>
    </row>
    <row r="364" spans="1:26" ht="12.75" customHeight="1" x14ac:dyDescent="0.2">
      <c r="A364" s="154"/>
      <c r="B364" s="154"/>
      <c r="C364" s="154"/>
      <c r="D364" s="154"/>
      <c r="E364" s="154"/>
      <c r="F364" s="154"/>
      <c r="G364" s="154"/>
      <c r="H364" s="154"/>
      <c r="I364" s="154"/>
      <c r="J364" s="154"/>
      <c r="K364" s="154"/>
      <c r="L364" s="154"/>
      <c r="M364" s="154"/>
      <c r="N364" s="154"/>
      <c r="O364" s="154"/>
      <c r="P364" s="154"/>
      <c r="Q364" s="154"/>
      <c r="R364" s="154"/>
      <c r="S364" s="154"/>
      <c r="T364" s="154"/>
      <c r="U364" s="154"/>
      <c r="V364" s="154"/>
      <c r="W364" s="154"/>
      <c r="X364" s="154"/>
      <c r="Y364" s="154"/>
      <c r="Z364" s="154"/>
    </row>
    <row r="365" spans="1:26" ht="12.75" customHeight="1" x14ac:dyDescent="0.2">
      <c r="A365" s="154"/>
      <c r="B365" s="154"/>
      <c r="C365" s="154"/>
      <c r="D365" s="154"/>
      <c r="E365" s="154"/>
      <c r="F365" s="154"/>
      <c r="G365" s="154"/>
      <c r="H365" s="154"/>
      <c r="I365" s="154"/>
      <c r="J365" s="154"/>
      <c r="K365" s="154"/>
      <c r="L365" s="154"/>
      <c r="M365" s="154"/>
      <c r="N365" s="154"/>
      <c r="O365" s="154"/>
      <c r="P365" s="154"/>
      <c r="Q365" s="154"/>
      <c r="R365" s="154"/>
      <c r="S365" s="154"/>
      <c r="T365" s="154"/>
      <c r="U365" s="154"/>
      <c r="V365" s="154"/>
      <c r="W365" s="154"/>
      <c r="X365" s="154"/>
      <c r="Y365" s="154"/>
      <c r="Z365" s="154"/>
    </row>
    <row r="366" spans="1:26" ht="12.75" customHeight="1" x14ac:dyDescent="0.2">
      <c r="A366" s="154"/>
      <c r="B366" s="154"/>
      <c r="C366" s="154"/>
      <c r="D366" s="154"/>
      <c r="E366" s="154"/>
      <c r="F366" s="154"/>
      <c r="G366" s="154"/>
      <c r="H366" s="154"/>
      <c r="I366" s="154"/>
      <c r="J366" s="154"/>
      <c r="K366" s="154"/>
      <c r="L366" s="154"/>
      <c r="M366" s="154"/>
      <c r="N366" s="154"/>
      <c r="O366" s="154"/>
      <c r="P366" s="154"/>
      <c r="Q366" s="154"/>
      <c r="R366" s="154"/>
      <c r="S366" s="154"/>
      <c r="T366" s="154"/>
      <c r="U366" s="154"/>
      <c r="V366" s="154"/>
      <c r="W366" s="154"/>
      <c r="X366" s="154"/>
      <c r="Y366" s="154"/>
      <c r="Z366" s="154"/>
    </row>
    <row r="367" spans="1:26" ht="12.75" customHeight="1" x14ac:dyDescent="0.2">
      <c r="A367" s="154"/>
      <c r="B367" s="154"/>
      <c r="C367" s="154"/>
      <c r="D367" s="154"/>
      <c r="E367" s="154"/>
      <c r="F367" s="154"/>
      <c r="G367" s="154"/>
      <c r="H367" s="154"/>
      <c r="I367" s="154"/>
      <c r="J367" s="154"/>
      <c r="K367" s="154"/>
      <c r="L367" s="154"/>
      <c r="M367" s="154"/>
      <c r="N367" s="154"/>
      <c r="O367" s="154"/>
      <c r="P367" s="154"/>
      <c r="Q367" s="154"/>
      <c r="R367" s="154"/>
      <c r="S367" s="154"/>
      <c r="T367" s="154"/>
      <c r="U367" s="154"/>
      <c r="V367" s="154"/>
      <c r="W367" s="154"/>
      <c r="X367" s="154"/>
      <c r="Y367" s="154"/>
      <c r="Z367" s="154"/>
    </row>
    <row r="368" spans="1:26" ht="12.75" customHeight="1" x14ac:dyDescent="0.2">
      <c r="A368" s="154"/>
      <c r="B368" s="154"/>
      <c r="C368" s="154"/>
      <c r="D368" s="154"/>
      <c r="E368" s="154"/>
      <c r="F368" s="154"/>
      <c r="G368" s="154"/>
      <c r="H368" s="154"/>
      <c r="I368" s="154"/>
      <c r="J368" s="154"/>
      <c r="K368" s="154"/>
      <c r="L368" s="154"/>
      <c r="M368" s="154"/>
      <c r="N368" s="154"/>
      <c r="O368" s="154"/>
      <c r="P368" s="154"/>
      <c r="Q368" s="154"/>
      <c r="R368" s="154"/>
      <c r="S368" s="154"/>
      <c r="T368" s="154"/>
      <c r="U368" s="154"/>
      <c r="V368" s="154"/>
      <c r="W368" s="154"/>
      <c r="X368" s="154"/>
      <c r="Y368" s="154"/>
      <c r="Z368" s="154"/>
    </row>
    <row r="369" spans="1:26" ht="12.75" customHeight="1" x14ac:dyDescent="0.2">
      <c r="A369" s="154"/>
      <c r="B369" s="154"/>
      <c r="C369" s="154"/>
      <c r="D369" s="154"/>
      <c r="E369" s="154"/>
      <c r="F369" s="154"/>
      <c r="G369" s="154"/>
      <c r="H369" s="154"/>
      <c r="I369" s="154"/>
      <c r="J369" s="154"/>
      <c r="K369" s="154"/>
      <c r="L369" s="154"/>
      <c r="M369" s="154"/>
      <c r="N369" s="154"/>
      <c r="O369" s="154"/>
      <c r="P369" s="154"/>
      <c r="Q369" s="154"/>
      <c r="R369" s="154"/>
      <c r="S369" s="154"/>
      <c r="T369" s="154"/>
      <c r="U369" s="154"/>
      <c r="V369" s="154"/>
      <c r="W369" s="154"/>
      <c r="X369" s="154"/>
      <c r="Y369" s="154"/>
      <c r="Z369" s="154"/>
    </row>
    <row r="370" spans="1:26" ht="12.75" customHeight="1" x14ac:dyDescent="0.2">
      <c r="A370" s="154"/>
      <c r="B370" s="154"/>
      <c r="C370" s="154"/>
      <c r="D370" s="154"/>
      <c r="E370" s="154"/>
      <c r="F370" s="154"/>
      <c r="G370" s="154"/>
      <c r="H370" s="154"/>
      <c r="I370" s="154"/>
      <c r="J370" s="154"/>
      <c r="K370" s="154"/>
      <c r="L370" s="154"/>
      <c r="M370" s="154"/>
      <c r="N370" s="154"/>
      <c r="O370" s="154"/>
      <c r="P370" s="154"/>
      <c r="Q370" s="154"/>
      <c r="R370" s="154"/>
      <c r="S370" s="154"/>
      <c r="T370" s="154"/>
      <c r="U370" s="154"/>
      <c r="V370" s="154"/>
      <c r="W370" s="154"/>
      <c r="X370" s="154"/>
      <c r="Y370" s="154"/>
      <c r="Z370" s="154"/>
    </row>
    <row r="371" spans="1:26" ht="12.75" customHeight="1" x14ac:dyDescent="0.2">
      <c r="A371" s="154"/>
      <c r="B371" s="154"/>
      <c r="C371" s="154"/>
      <c r="D371" s="154"/>
      <c r="E371" s="154"/>
      <c r="F371" s="154"/>
      <c r="G371" s="154"/>
      <c r="H371" s="154"/>
      <c r="I371" s="154"/>
      <c r="J371" s="154"/>
      <c r="K371" s="154"/>
      <c r="L371" s="154"/>
      <c r="M371" s="154"/>
      <c r="N371" s="154"/>
      <c r="O371" s="154"/>
      <c r="P371" s="154"/>
      <c r="Q371" s="154"/>
      <c r="R371" s="154"/>
      <c r="S371" s="154"/>
      <c r="T371" s="154"/>
      <c r="U371" s="154"/>
      <c r="V371" s="154"/>
      <c r="W371" s="154"/>
      <c r="X371" s="154"/>
      <c r="Y371" s="154"/>
      <c r="Z371" s="154"/>
    </row>
    <row r="372" spans="1:26" ht="12.75" customHeight="1" x14ac:dyDescent="0.2">
      <c r="A372" s="154"/>
      <c r="B372" s="154"/>
      <c r="C372" s="154"/>
      <c r="D372" s="154"/>
      <c r="E372" s="154"/>
      <c r="F372" s="154"/>
      <c r="G372" s="154"/>
      <c r="H372" s="154"/>
      <c r="I372" s="154"/>
      <c r="J372" s="154"/>
      <c r="K372" s="154"/>
      <c r="L372" s="154"/>
      <c r="M372" s="154"/>
      <c r="N372" s="154"/>
      <c r="O372" s="154"/>
      <c r="P372" s="154"/>
      <c r="Q372" s="154"/>
      <c r="R372" s="154"/>
      <c r="S372" s="154"/>
      <c r="T372" s="154"/>
      <c r="U372" s="154"/>
      <c r="V372" s="154"/>
      <c r="W372" s="154"/>
      <c r="X372" s="154"/>
      <c r="Y372" s="154"/>
      <c r="Z372" s="154"/>
    </row>
    <row r="373" spans="1:26" ht="12.75" customHeight="1" x14ac:dyDescent="0.2">
      <c r="A373" s="154"/>
      <c r="B373" s="154"/>
      <c r="C373" s="154"/>
      <c r="D373" s="154"/>
      <c r="E373" s="154"/>
      <c r="F373" s="154"/>
      <c r="G373" s="154"/>
      <c r="H373" s="154"/>
      <c r="I373" s="154"/>
      <c r="J373" s="154"/>
      <c r="K373" s="154"/>
      <c r="L373" s="154"/>
      <c r="M373" s="154"/>
      <c r="N373" s="154"/>
      <c r="O373" s="154"/>
      <c r="P373" s="154"/>
      <c r="Q373" s="154"/>
      <c r="R373" s="154"/>
      <c r="S373" s="154"/>
      <c r="T373" s="154"/>
      <c r="U373" s="154"/>
      <c r="V373" s="154"/>
      <c r="W373" s="154"/>
      <c r="X373" s="154"/>
      <c r="Y373" s="154"/>
      <c r="Z373" s="154"/>
    </row>
    <row r="374" spans="1:26" ht="12.75" customHeight="1" x14ac:dyDescent="0.2">
      <c r="A374" s="154"/>
      <c r="B374" s="154"/>
      <c r="C374" s="154"/>
      <c r="D374" s="154"/>
      <c r="E374" s="154"/>
      <c r="F374" s="154"/>
      <c r="G374" s="154"/>
      <c r="H374" s="154"/>
      <c r="I374" s="154"/>
      <c r="J374" s="154"/>
      <c r="K374" s="154"/>
      <c r="L374" s="154"/>
      <c r="M374" s="154"/>
      <c r="N374" s="154"/>
      <c r="O374" s="154"/>
      <c r="P374" s="154"/>
      <c r="Q374" s="154"/>
      <c r="R374" s="154"/>
      <c r="S374" s="154"/>
      <c r="T374" s="154"/>
      <c r="U374" s="154"/>
      <c r="V374" s="154"/>
      <c r="W374" s="154"/>
      <c r="X374" s="154"/>
      <c r="Y374" s="154"/>
      <c r="Z374" s="154"/>
    </row>
    <row r="375" spans="1:26" ht="12.75" customHeight="1" x14ac:dyDescent="0.2">
      <c r="A375" s="154"/>
      <c r="B375" s="154"/>
      <c r="C375" s="154"/>
      <c r="D375" s="154"/>
      <c r="E375" s="154"/>
      <c r="F375" s="154"/>
      <c r="G375" s="154"/>
      <c r="H375" s="154"/>
      <c r="I375" s="154"/>
      <c r="J375" s="154"/>
      <c r="K375" s="154"/>
      <c r="L375" s="154"/>
      <c r="M375" s="154"/>
      <c r="N375" s="154"/>
      <c r="O375" s="154"/>
      <c r="P375" s="154"/>
      <c r="Q375" s="154"/>
      <c r="R375" s="154"/>
      <c r="S375" s="154"/>
      <c r="T375" s="154"/>
      <c r="U375" s="154"/>
      <c r="V375" s="154"/>
      <c r="W375" s="154"/>
      <c r="X375" s="154"/>
      <c r="Y375" s="154"/>
      <c r="Z375" s="154"/>
    </row>
    <row r="376" spans="1:26" ht="12.75" customHeight="1" x14ac:dyDescent="0.2">
      <c r="A376" s="154"/>
      <c r="B376" s="154"/>
      <c r="C376" s="154"/>
      <c r="D376" s="154"/>
      <c r="E376" s="154"/>
      <c r="F376" s="154"/>
      <c r="G376" s="154"/>
      <c r="H376" s="154"/>
      <c r="I376" s="154"/>
      <c r="J376" s="154"/>
      <c r="K376" s="154"/>
      <c r="L376" s="154"/>
      <c r="M376" s="154"/>
      <c r="N376" s="154"/>
      <c r="O376" s="154"/>
      <c r="P376" s="154"/>
      <c r="Q376" s="154"/>
      <c r="R376" s="154"/>
      <c r="S376" s="154"/>
      <c r="T376" s="154"/>
      <c r="U376" s="154"/>
      <c r="V376" s="154"/>
      <c r="W376" s="154"/>
      <c r="X376" s="154"/>
      <c r="Y376" s="154"/>
      <c r="Z376" s="154"/>
    </row>
    <row r="377" spans="1:26" ht="12.75" customHeight="1" x14ac:dyDescent="0.2">
      <c r="A377" s="154"/>
      <c r="B377" s="154"/>
      <c r="C377" s="154"/>
      <c r="D377" s="154"/>
      <c r="E377" s="154"/>
      <c r="F377" s="154"/>
      <c r="G377" s="154"/>
      <c r="H377" s="154"/>
      <c r="I377" s="154"/>
      <c r="J377" s="154"/>
      <c r="K377" s="154"/>
      <c r="L377" s="154"/>
      <c r="M377" s="154"/>
      <c r="N377" s="154"/>
      <c r="O377" s="154"/>
      <c r="P377" s="154"/>
      <c r="Q377" s="154"/>
      <c r="R377" s="154"/>
      <c r="S377" s="154"/>
      <c r="T377" s="154"/>
      <c r="U377" s="154"/>
      <c r="V377" s="154"/>
      <c r="W377" s="154"/>
      <c r="X377" s="154"/>
      <c r="Y377" s="154"/>
      <c r="Z377" s="154"/>
    </row>
    <row r="378" spans="1:26" ht="12.75" customHeight="1" x14ac:dyDescent="0.2">
      <c r="A378" s="154"/>
      <c r="B378" s="154"/>
      <c r="C378" s="154"/>
      <c r="D378" s="154"/>
      <c r="E378" s="154"/>
      <c r="F378" s="154"/>
      <c r="G378" s="154"/>
      <c r="H378" s="154"/>
      <c r="I378" s="154"/>
      <c r="J378" s="154"/>
      <c r="K378" s="154"/>
      <c r="L378" s="154"/>
      <c r="M378" s="154"/>
      <c r="N378" s="154"/>
      <c r="O378" s="154"/>
      <c r="P378" s="154"/>
      <c r="Q378" s="154"/>
      <c r="R378" s="154"/>
      <c r="S378" s="154"/>
      <c r="T378" s="154"/>
      <c r="U378" s="154"/>
      <c r="V378" s="154"/>
      <c r="W378" s="154"/>
      <c r="X378" s="154"/>
      <c r="Y378" s="154"/>
      <c r="Z378" s="154"/>
    </row>
    <row r="379" spans="1:26" ht="12.75" customHeight="1" x14ac:dyDescent="0.2">
      <c r="A379" s="154"/>
      <c r="B379" s="154"/>
      <c r="C379" s="154"/>
      <c r="D379" s="154"/>
      <c r="E379" s="154"/>
      <c r="F379" s="154"/>
      <c r="G379" s="154"/>
      <c r="H379" s="154"/>
      <c r="I379" s="154"/>
      <c r="J379" s="154"/>
      <c r="K379" s="154"/>
      <c r="L379" s="154"/>
      <c r="M379" s="154"/>
      <c r="N379" s="154"/>
      <c r="O379" s="154"/>
      <c r="P379" s="154"/>
      <c r="Q379" s="154"/>
      <c r="R379" s="154"/>
      <c r="S379" s="154"/>
      <c r="T379" s="154"/>
      <c r="U379" s="154"/>
      <c r="V379" s="154"/>
      <c r="W379" s="154"/>
      <c r="X379" s="154"/>
      <c r="Y379" s="154"/>
      <c r="Z379" s="154"/>
    </row>
    <row r="380" spans="1:26" ht="12.75" customHeight="1" x14ac:dyDescent="0.2">
      <c r="A380" s="154"/>
      <c r="B380" s="154"/>
      <c r="C380" s="154"/>
      <c r="D380" s="154"/>
      <c r="E380" s="154"/>
      <c r="F380" s="154"/>
      <c r="G380" s="154"/>
      <c r="H380" s="154"/>
      <c r="I380" s="154"/>
      <c r="J380" s="154"/>
      <c r="K380" s="154"/>
      <c r="L380" s="154"/>
      <c r="M380" s="154"/>
      <c r="N380" s="154"/>
      <c r="O380" s="154"/>
      <c r="P380" s="154"/>
      <c r="Q380" s="154"/>
      <c r="R380" s="154"/>
      <c r="S380" s="154"/>
      <c r="T380" s="154"/>
      <c r="U380" s="154"/>
      <c r="V380" s="154"/>
      <c r="W380" s="154"/>
      <c r="X380" s="154"/>
      <c r="Y380" s="154"/>
      <c r="Z380" s="154"/>
    </row>
    <row r="381" spans="1:26" ht="12.75" customHeight="1" x14ac:dyDescent="0.2">
      <c r="A381" s="154"/>
      <c r="B381" s="154"/>
      <c r="C381" s="154"/>
      <c r="D381" s="154"/>
      <c r="E381" s="154"/>
      <c r="F381" s="154"/>
      <c r="G381" s="154"/>
      <c r="H381" s="154"/>
      <c r="I381" s="154"/>
      <c r="J381" s="154"/>
      <c r="K381" s="154"/>
      <c r="L381" s="154"/>
      <c r="M381" s="154"/>
      <c r="N381" s="154"/>
      <c r="O381" s="154"/>
      <c r="P381" s="154"/>
      <c r="Q381" s="154"/>
      <c r="R381" s="154"/>
      <c r="S381" s="154"/>
      <c r="T381" s="154"/>
      <c r="U381" s="154"/>
      <c r="V381" s="154"/>
      <c r="W381" s="154"/>
      <c r="X381" s="154"/>
      <c r="Y381" s="154"/>
      <c r="Z381" s="154"/>
    </row>
    <row r="382" spans="1:26" ht="12.75" customHeight="1" x14ac:dyDescent="0.2">
      <c r="A382" s="154"/>
      <c r="B382" s="154"/>
      <c r="C382" s="154"/>
      <c r="D382" s="154"/>
      <c r="E382" s="154"/>
      <c r="F382" s="154"/>
      <c r="G382" s="154"/>
      <c r="H382" s="154"/>
      <c r="I382" s="154"/>
      <c r="J382" s="154"/>
      <c r="K382" s="154"/>
      <c r="L382" s="154"/>
      <c r="M382" s="154"/>
      <c r="N382" s="154"/>
      <c r="O382" s="154"/>
      <c r="P382" s="154"/>
      <c r="Q382" s="154"/>
      <c r="R382" s="154"/>
      <c r="S382" s="154"/>
      <c r="T382" s="154"/>
      <c r="U382" s="154"/>
      <c r="V382" s="154"/>
      <c r="W382" s="154"/>
      <c r="X382" s="154"/>
      <c r="Y382" s="154"/>
      <c r="Z382" s="154"/>
    </row>
    <row r="383" spans="1:26" ht="12.75" customHeight="1" x14ac:dyDescent="0.2">
      <c r="A383" s="154"/>
      <c r="B383" s="154"/>
      <c r="C383" s="154"/>
      <c r="D383" s="154"/>
      <c r="E383" s="154"/>
      <c r="F383" s="154"/>
      <c r="G383" s="154"/>
      <c r="H383" s="154"/>
      <c r="I383" s="154"/>
      <c r="J383" s="154"/>
      <c r="K383" s="154"/>
      <c r="L383" s="154"/>
      <c r="M383" s="154"/>
      <c r="N383" s="154"/>
      <c r="O383" s="154"/>
      <c r="P383" s="154"/>
      <c r="Q383" s="154"/>
      <c r="R383" s="154"/>
      <c r="S383" s="154"/>
      <c r="T383" s="154"/>
      <c r="U383" s="154"/>
      <c r="V383" s="154"/>
      <c r="W383" s="154"/>
      <c r="X383" s="154"/>
      <c r="Y383" s="154"/>
      <c r="Z383" s="154"/>
    </row>
    <row r="384" spans="1:26" ht="12.75" customHeight="1" x14ac:dyDescent="0.2">
      <c r="A384" s="154"/>
      <c r="B384" s="154"/>
      <c r="C384" s="154"/>
      <c r="D384" s="154"/>
      <c r="E384" s="154"/>
      <c r="F384" s="154"/>
      <c r="G384" s="154"/>
      <c r="H384" s="154"/>
      <c r="I384" s="154"/>
      <c r="J384" s="154"/>
      <c r="K384" s="154"/>
      <c r="L384" s="154"/>
      <c r="M384" s="154"/>
      <c r="N384" s="154"/>
      <c r="O384" s="154"/>
      <c r="P384" s="154"/>
      <c r="Q384" s="154"/>
      <c r="R384" s="154"/>
      <c r="S384" s="154"/>
      <c r="T384" s="154"/>
      <c r="U384" s="154"/>
      <c r="V384" s="154"/>
      <c r="W384" s="154"/>
      <c r="X384" s="154"/>
      <c r="Y384" s="154"/>
      <c r="Z384" s="154"/>
    </row>
    <row r="385" spans="1:26" ht="12.75" customHeight="1" x14ac:dyDescent="0.2">
      <c r="A385" s="154"/>
      <c r="B385" s="154"/>
      <c r="C385" s="154"/>
      <c r="D385" s="154"/>
      <c r="E385" s="154"/>
      <c r="F385" s="154"/>
      <c r="G385" s="154"/>
      <c r="H385" s="154"/>
      <c r="I385" s="154"/>
      <c r="J385" s="154"/>
      <c r="K385" s="154"/>
      <c r="L385" s="154"/>
      <c r="M385" s="154"/>
      <c r="N385" s="154"/>
      <c r="O385" s="154"/>
      <c r="P385" s="154"/>
      <c r="Q385" s="154"/>
      <c r="R385" s="154"/>
      <c r="S385" s="154"/>
      <c r="T385" s="154"/>
      <c r="U385" s="154"/>
      <c r="V385" s="154"/>
      <c r="W385" s="154"/>
      <c r="X385" s="154"/>
      <c r="Y385" s="154"/>
      <c r="Z385" s="154"/>
    </row>
    <row r="386" spans="1:26" ht="12.75" customHeight="1" x14ac:dyDescent="0.2">
      <c r="A386" s="154"/>
      <c r="B386" s="154"/>
      <c r="C386" s="154"/>
      <c r="D386" s="154"/>
      <c r="E386" s="154"/>
      <c r="F386" s="154"/>
      <c r="G386" s="154"/>
      <c r="H386" s="154"/>
      <c r="I386" s="154"/>
      <c r="J386" s="154"/>
      <c r="K386" s="154"/>
      <c r="L386" s="154"/>
      <c r="M386" s="154"/>
      <c r="N386" s="154"/>
      <c r="O386" s="154"/>
      <c r="P386" s="154"/>
      <c r="Q386" s="154"/>
      <c r="R386" s="154"/>
      <c r="S386" s="154"/>
      <c r="T386" s="154"/>
      <c r="U386" s="154"/>
      <c r="V386" s="154"/>
      <c r="W386" s="154"/>
      <c r="X386" s="154"/>
      <c r="Y386" s="154"/>
      <c r="Z386" s="154"/>
    </row>
    <row r="387" spans="1:26" ht="12.75" customHeight="1" x14ac:dyDescent="0.2">
      <c r="A387" s="154"/>
      <c r="B387" s="154"/>
      <c r="C387" s="154"/>
      <c r="D387" s="154"/>
      <c r="E387" s="154"/>
      <c r="F387" s="154"/>
      <c r="G387" s="154"/>
      <c r="H387" s="154"/>
      <c r="I387" s="154"/>
      <c r="J387" s="154"/>
      <c r="K387" s="154"/>
      <c r="L387" s="154"/>
      <c r="M387" s="154"/>
      <c r="N387" s="154"/>
      <c r="O387" s="154"/>
      <c r="P387" s="154"/>
      <c r="Q387" s="154"/>
      <c r="R387" s="154"/>
      <c r="S387" s="154"/>
      <c r="T387" s="154"/>
      <c r="U387" s="154"/>
      <c r="V387" s="154"/>
      <c r="W387" s="154"/>
      <c r="X387" s="154"/>
      <c r="Y387" s="154"/>
      <c r="Z387" s="154"/>
    </row>
    <row r="388" spans="1:26" ht="12.75" customHeight="1" x14ac:dyDescent="0.2">
      <c r="A388" s="154"/>
      <c r="B388" s="154"/>
      <c r="C388" s="154"/>
      <c r="D388" s="154"/>
      <c r="E388" s="154"/>
      <c r="F388" s="154"/>
      <c r="G388" s="154"/>
      <c r="H388" s="154"/>
      <c r="I388" s="154"/>
      <c r="J388" s="154"/>
      <c r="K388" s="154"/>
      <c r="L388" s="154"/>
      <c r="M388" s="154"/>
      <c r="N388" s="154"/>
      <c r="O388" s="154"/>
      <c r="P388" s="154"/>
      <c r="Q388" s="154"/>
      <c r="R388" s="154"/>
      <c r="S388" s="154"/>
      <c r="T388" s="154"/>
      <c r="U388" s="154"/>
      <c r="V388" s="154"/>
      <c r="W388" s="154"/>
      <c r="X388" s="154"/>
      <c r="Y388" s="154"/>
      <c r="Z388" s="154"/>
    </row>
    <row r="389" spans="1:26" ht="12.75" customHeight="1" x14ac:dyDescent="0.2">
      <c r="A389" s="154"/>
      <c r="B389" s="154"/>
      <c r="C389" s="154"/>
      <c r="D389" s="154"/>
      <c r="E389" s="154"/>
      <c r="F389" s="154"/>
      <c r="G389" s="154"/>
      <c r="H389" s="154"/>
      <c r="I389" s="154"/>
      <c r="J389" s="154"/>
      <c r="K389" s="154"/>
      <c r="L389" s="154"/>
      <c r="M389" s="154"/>
      <c r="N389" s="154"/>
      <c r="O389" s="154"/>
      <c r="P389" s="154"/>
      <c r="Q389" s="154"/>
      <c r="R389" s="154"/>
      <c r="S389" s="154"/>
      <c r="T389" s="154"/>
      <c r="U389" s="154"/>
      <c r="V389" s="154"/>
      <c r="W389" s="154"/>
      <c r="X389" s="154"/>
      <c r="Y389" s="154"/>
      <c r="Z389" s="154"/>
    </row>
    <row r="390" spans="1:26" ht="12.75" customHeight="1" x14ac:dyDescent="0.2">
      <c r="A390" s="154"/>
      <c r="B390" s="154"/>
      <c r="C390" s="154"/>
      <c r="D390" s="154"/>
      <c r="E390" s="154"/>
      <c r="F390" s="154"/>
      <c r="G390" s="154"/>
      <c r="H390" s="154"/>
      <c r="I390" s="154"/>
      <c r="J390" s="154"/>
      <c r="K390" s="154"/>
      <c r="L390" s="154"/>
      <c r="M390" s="154"/>
      <c r="N390" s="154"/>
      <c r="O390" s="154"/>
      <c r="P390" s="154"/>
      <c r="Q390" s="154"/>
      <c r="R390" s="154"/>
      <c r="S390" s="154"/>
      <c r="T390" s="154"/>
      <c r="U390" s="154"/>
      <c r="V390" s="154"/>
      <c r="W390" s="154"/>
      <c r="X390" s="154"/>
      <c r="Y390" s="154"/>
      <c r="Z390" s="154"/>
    </row>
    <row r="391" spans="1:26" ht="12.75" customHeight="1" x14ac:dyDescent="0.2">
      <c r="A391" s="154"/>
      <c r="B391" s="154"/>
      <c r="C391" s="154"/>
      <c r="D391" s="154"/>
      <c r="E391" s="154"/>
      <c r="F391" s="154"/>
      <c r="G391" s="154"/>
      <c r="H391" s="154"/>
      <c r="I391" s="154"/>
      <c r="J391" s="154"/>
      <c r="K391" s="154"/>
      <c r="L391" s="154"/>
      <c r="M391" s="154"/>
      <c r="N391" s="154"/>
      <c r="O391" s="154"/>
      <c r="P391" s="154"/>
      <c r="Q391" s="154"/>
      <c r="R391" s="154"/>
      <c r="S391" s="154"/>
      <c r="T391" s="154"/>
      <c r="U391" s="154"/>
      <c r="V391" s="154"/>
      <c r="W391" s="154"/>
      <c r="X391" s="154"/>
      <c r="Y391" s="154"/>
      <c r="Z391" s="154"/>
    </row>
    <row r="392" spans="1:26" ht="12.75" customHeight="1" x14ac:dyDescent="0.2">
      <c r="A392" s="154"/>
      <c r="B392" s="154"/>
      <c r="C392" s="154"/>
      <c r="D392" s="154"/>
      <c r="E392" s="154"/>
      <c r="F392" s="154"/>
      <c r="G392" s="154"/>
      <c r="H392" s="154"/>
      <c r="I392" s="154"/>
      <c r="J392" s="154"/>
      <c r="K392" s="154"/>
      <c r="L392" s="154"/>
      <c r="M392" s="154"/>
      <c r="N392" s="154"/>
      <c r="O392" s="154"/>
      <c r="P392" s="154"/>
      <c r="Q392" s="154"/>
      <c r="R392" s="154"/>
      <c r="S392" s="154"/>
      <c r="T392" s="154"/>
      <c r="U392" s="154"/>
      <c r="V392" s="154"/>
      <c r="W392" s="154"/>
      <c r="X392" s="154"/>
      <c r="Y392" s="154"/>
      <c r="Z392" s="154"/>
    </row>
    <row r="393" spans="1:26" ht="12.75" customHeight="1" x14ac:dyDescent="0.2">
      <c r="A393" s="154"/>
      <c r="B393" s="154"/>
      <c r="C393" s="154"/>
      <c r="D393" s="154"/>
      <c r="E393" s="154"/>
      <c r="F393" s="154"/>
      <c r="G393" s="154"/>
      <c r="H393" s="154"/>
      <c r="I393" s="154"/>
      <c r="J393" s="154"/>
      <c r="K393" s="154"/>
      <c r="L393" s="154"/>
      <c r="M393" s="154"/>
      <c r="N393" s="154"/>
      <c r="O393" s="154"/>
      <c r="P393" s="154"/>
      <c r="Q393" s="154"/>
      <c r="R393" s="154"/>
      <c r="S393" s="154"/>
      <c r="T393" s="154"/>
      <c r="U393" s="154"/>
      <c r="V393" s="154"/>
      <c r="W393" s="154"/>
      <c r="X393" s="154"/>
      <c r="Y393" s="154"/>
      <c r="Z393" s="154"/>
    </row>
    <row r="394" spans="1:26" ht="12.75" customHeight="1" x14ac:dyDescent="0.2">
      <c r="A394" s="154"/>
      <c r="B394" s="154"/>
      <c r="C394" s="154"/>
      <c r="D394" s="154"/>
      <c r="E394" s="154"/>
      <c r="F394" s="154"/>
      <c r="G394" s="154"/>
      <c r="H394" s="154"/>
      <c r="I394" s="154"/>
      <c r="J394" s="154"/>
      <c r="K394" s="154"/>
      <c r="L394" s="154"/>
      <c r="M394" s="154"/>
      <c r="N394" s="154"/>
      <c r="O394" s="154"/>
      <c r="P394" s="154"/>
      <c r="Q394" s="154"/>
      <c r="R394" s="154"/>
      <c r="S394" s="154"/>
      <c r="T394" s="154"/>
      <c r="U394" s="154"/>
      <c r="V394" s="154"/>
      <c r="W394" s="154"/>
      <c r="X394" s="154"/>
      <c r="Y394" s="154"/>
      <c r="Z394" s="154"/>
    </row>
    <row r="395" spans="1:26" ht="12.75" customHeight="1" x14ac:dyDescent="0.2">
      <c r="A395" s="154"/>
      <c r="B395" s="154"/>
      <c r="C395" s="154"/>
      <c r="D395" s="154"/>
      <c r="E395" s="154"/>
      <c r="F395" s="154"/>
      <c r="G395" s="154"/>
      <c r="H395" s="154"/>
      <c r="I395" s="154"/>
      <c r="J395" s="154"/>
      <c r="K395" s="154"/>
      <c r="L395" s="154"/>
      <c r="M395" s="154"/>
      <c r="N395" s="154"/>
      <c r="O395" s="154"/>
      <c r="P395" s="154"/>
      <c r="Q395" s="154"/>
      <c r="R395" s="154"/>
      <c r="S395" s="154"/>
      <c r="T395" s="154"/>
      <c r="U395" s="154"/>
      <c r="V395" s="154"/>
      <c r="W395" s="154"/>
      <c r="X395" s="154"/>
      <c r="Y395" s="154"/>
      <c r="Z395" s="154"/>
    </row>
    <row r="396" spans="1:26" ht="12.75" customHeight="1" x14ac:dyDescent="0.2">
      <c r="A396" s="154"/>
      <c r="B396" s="154"/>
      <c r="C396" s="154"/>
      <c r="D396" s="154"/>
      <c r="E396" s="154"/>
      <c r="F396" s="154"/>
      <c r="G396" s="154"/>
      <c r="H396" s="154"/>
      <c r="I396" s="154"/>
      <c r="J396" s="154"/>
      <c r="K396" s="154"/>
      <c r="L396" s="154"/>
      <c r="M396" s="154"/>
      <c r="N396" s="154"/>
      <c r="O396" s="154"/>
      <c r="P396" s="154"/>
      <c r="Q396" s="154"/>
      <c r="R396" s="154"/>
      <c r="S396" s="154"/>
      <c r="T396" s="154"/>
      <c r="U396" s="154"/>
      <c r="V396" s="154"/>
      <c r="W396" s="154"/>
      <c r="X396" s="154"/>
      <c r="Y396" s="154"/>
      <c r="Z396" s="154"/>
    </row>
    <row r="397" spans="1:26" ht="12.75" customHeight="1" x14ac:dyDescent="0.2">
      <c r="A397" s="154"/>
      <c r="B397" s="154"/>
      <c r="C397" s="154"/>
      <c r="D397" s="154"/>
      <c r="E397" s="154"/>
      <c r="F397" s="154"/>
      <c r="G397" s="154"/>
      <c r="H397" s="154"/>
      <c r="I397" s="154"/>
      <c r="J397" s="154"/>
      <c r="K397" s="154"/>
      <c r="L397" s="154"/>
      <c r="M397" s="154"/>
      <c r="N397" s="154"/>
      <c r="O397" s="154"/>
      <c r="P397" s="154"/>
      <c r="Q397" s="154"/>
      <c r="R397" s="154"/>
      <c r="S397" s="154"/>
      <c r="T397" s="154"/>
      <c r="U397" s="154"/>
      <c r="V397" s="154"/>
      <c r="W397" s="154"/>
      <c r="X397" s="154"/>
      <c r="Y397" s="154"/>
      <c r="Z397" s="154"/>
    </row>
    <row r="398" spans="1:26" ht="12.75" customHeight="1" x14ac:dyDescent="0.2">
      <c r="A398" s="154"/>
      <c r="B398" s="154"/>
      <c r="C398" s="154"/>
      <c r="D398" s="154"/>
      <c r="E398" s="154"/>
      <c r="F398" s="154"/>
      <c r="G398" s="154"/>
      <c r="H398" s="154"/>
      <c r="I398" s="154"/>
      <c r="J398" s="154"/>
      <c r="K398" s="154"/>
      <c r="L398" s="154"/>
      <c r="M398" s="154"/>
      <c r="N398" s="154"/>
      <c r="O398" s="154"/>
      <c r="P398" s="154"/>
      <c r="Q398" s="154"/>
      <c r="R398" s="154"/>
      <c r="S398" s="154"/>
      <c r="T398" s="154"/>
      <c r="U398" s="154"/>
      <c r="V398" s="154"/>
      <c r="W398" s="154"/>
      <c r="X398" s="154"/>
      <c r="Y398" s="154"/>
      <c r="Z398" s="154"/>
    </row>
    <row r="399" spans="1:26" ht="12.75" customHeight="1" x14ac:dyDescent="0.2">
      <c r="A399" s="154"/>
      <c r="B399" s="154"/>
      <c r="C399" s="154"/>
      <c r="D399" s="154"/>
      <c r="E399" s="154"/>
      <c r="F399" s="154"/>
      <c r="G399" s="154"/>
      <c r="H399" s="154"/>
      <c r="I399" s="154"/>
      <c r="J399" s="154"/>
      <c r="K399" s="154"/>
      <c r="L399" s="154"/>
      <c r="M399" s="154"/>
      <c r="N399" s="154"/>
      <c r="O399" s="154"/>
      <c r="P399" s="154"/>
      <c r="Q399" s="154"/>
      <c r="R399" s="154"/>
      <c r="S399" s="154"/>
      <c r="T399" s="154"/>
      <c r="U399" s="154"/>
      <c r="V399" s="154"/>
      <c r="W399" s="154"/>
      <c r="X399" s="154"/>
      <c r="Y399" s="154"/>
      <c r="Z399" s="154"/>
    </row>
    <row r="400" spans="1:26" ht="12.75" customHeight="1" x14ac:dyDescent="0.2">
      <c r="A400" s="154"/>
      <c r="B400" s="154"/>
      <c r="C400" s="154"/>
      <c r="D400" s="154"/>
      <c r="E400" s="154"/>
      <c r="F400" s="154"/>
      <c r="G400" s="154"/>
      <c r="H400" s="154"/>
      <c r="I400" s="154"/>
      <c r="J400" s="154"/>
      <c r="K400" s="154"/>
      <c r="L400" s="154"/>
      <c r="M400" s="154"/>
      <c r="N400" s="154"/>
      <c r="O400" s="154"/>
      <c r="P400" s="154"/>
      <c r="Q400" s="154"/>
      <c r="R400" s="154"/>
      <c r="S400" s="154"/>
      <c r="T400" s="154"/>
      <c r="U400" s="154"/>
      <c r="V400" s="154"/>
      <c r="W400" s="154"/>
      <c r="X400" s="154"/>
      <c r="Y400" s="154"/>
      <c r="Z400" s="154"/>
    </row>
    <row r="401" spans="1:26" ht="12.75" customHeight="1" x14ac:dyDescent="0.2">
      <c r="A401" s="154"/>
      <c r="B401" s="154"/>
      <c r="C401" s="154"/>
      <c r="D401" s="154"/>
      <c r="E401" s="154"/>
      <c r="F401" s="154"/>
      <c r="G401" s="154"/>
      <c r="H401" s="154"/>
      <c r="I401" s="154"/>
      <c r="J401" s="154"/>
      <c r="K401" s="154"/>
      <c r="L401" s="154"/>
      <c r="M401" s="154"/>
      <c r="N401" s="154"/>
      <c r="O401" s="154"/>
      <c r="P401" s="154"/>
      <c r="Q401" s="154"/>
      <c r="R401" s="154"/>
      <c r="S401" s="154"/>
      <c r="T401" s="154"/>
      <c r="U401" s="154"/>
      <c r="V401" s="154"/>
      <c r="W401" s="154"/>
      <c r="X401" s="154"/>
      <c r="Y401" s="154"/>
      <c r="Z401" s="154"/>
    </row>
    <row r="402" spans="1:26" ht="12.75" customHeight="1" x14ac:dyDescent="0.2">
      <c r="A402" s="154"/>
      <c r="B402" s="154"/>
      <c r="C402" s="154"/>
      <c r="D402" s="154"/>
      <c r="E402" s="154"/>
      <c r="F402" s="154"/>
      <c r="G402" s="154"/>
      <c r="H402" s="154"/>
      <c r="I402" s="154"/>
      <c r="J402" s="154"/>
      <c r="K402" s="154"/>
      <c r="L402" s="154"/>
      <c r="M402" s="154"/>
      <c r="N402" s="154"/>
      <c r="O402" s="154"/>
      <c r="P402" s="154"/>
      <c r="Q402" s="154"/>
      <c r="R402" s="154"/>
      <c r="S402" s="154"/>
      <c r="T402" s="154"/>
      <c r="U402" s="154"/>
      <c r="V402" s="154"/>
      <c r="W402" s="154"/>
      <c r="X402" s="154"/>
      <c r="Y402" s="154"/>
      <c r="Z402" s="154"/>
    </row>
    <row r="403" spans="1:26" ht="12.75" customHeight="1" x14ac:dyDescent="0.2">
      <c r="A403" s="154"/>
      <c r="B403" s="154"/>
      <c r="C403" s="154"/>
      <c r="D403" s="154"/>
      <c r="E403" s="154"/>
      <c r="F403" s="154"/>
      <c r="G403" s="154"/>
      <c r="H403" s="154"/>
      <c r="I403" s="154"/>
      <c r="J403" s="154"/>
      <c r="K403" s="154"/>
      <c r="L403" s="154"/>
      <c r="M403" s="154"/>
      <c r="N403" s="154"/>
      <c r="O403" s="154"/>
      <c r="P403" s="154"/>
      <c r="Q403" s="154"/>
      <c r="R403" s="154"/>
      <c r="S403" s="154"/>
      <c r="T403" s="154"/>
      <c r="U403" s="154"/>
      <c r="V403" s="154"/>
      <c r="W403" s="154"/>
      <c r="X403" s="154"/>
      <c r="Y403" s="154"/>
      <c r="Z403" s="154"/>
    </row>
    <row r="404" spans="1:26" ht="12.75" customHeight="1" x14ac:dyDescent="0.2">
      <c r="A404" s="154"/>
      <c r="B404" s="154"/>
      <c r="C404" s="154"/>
      <c r="D404" s="154"/>
      <c r="E404" s="154"/>
      <c r="F404" s="154"/>
      <c r="G404" s="154"/>
      <c r="H404" s="154"/>
      <c r="I404" s="154"/>
      <c r="J404" s="154"/>
      <c r="K404" s="154"/>
      <c r="L404" s="154"/>
      <c r="M404" s="154"/>
      <c r="N404" s="154"/>
      <c r="O404" s="154"/>
      <c r="P404" s="154"/>
      <c r="Q404" s="154"/>
      <c r="R404" s="154"/>
      <c r="S404" s="154"/>
      <c r="T404" s="154"/>
      <c r="U404" s="154"/>
      <c r="V404" s="154"/>
      <c r="W404" s="154"/>
      <c r="X404" s="154"/>
      <c r="Y404" s="154"/>
      <c r="Z404" s="154"/>
    </row>
    <row r="405" spans="1:26" ht="12.75" customHeight="1" x14ac:dyDescent="0.2">
      <c r="A405" s="154"/>
      <c r="B405" s="154"/>
      <c r="C405" s="154"/>
      <c r="D405" s="154"/>
      <c r="E405" s="154"/>
      <c r="F405" s="154"/>
      <c r="G405" s="154"/>
      <c r="H405" s="154"/>
      <c r="I405" s="154"/>
      <c r="J405" s="154"/>
      <c r="K405" s="154"/>
      <c r="L405" s="154"/>
      <c r="M405" s="154"/>
      <c r="N405" s="154"/>
      <c r="O405" s="154"/>
      <c r="P405" s="154"/>
      <c r="Q405" s="154"/>
      <c r="R405" s="154"/>
      <c r="S405" s="154"/>
      <c r="T405" s="154"/>
      <c r="U405" s="154"/>
      <c r="V405" s="154"/>
      <c r="W405" s="154"/>
      <c r="X405" s="154"/>
      <c r="Y405" s="154"/>
      <c r="Z405" s="154"/>
    </row>
    <row r="406" spans="1:26" ht="12.75" customHeight="1" x14ac:dyDescent="0.2">
      <c r="A406" s="154"/>
      <c r="B406" s="154"/>
      <c r="C406" s="154"/>
      <c r="D406" s="154"/>
      <c r="E406" s="154"/>
      <c r="F406" s="154"/>
      <c r="G406" s="154"/>
      <c r="H406" s="154"/>
      <c r="I406" s="154"/>
      <c r="J406" s="154"/>
      <c r="K406" s="154"/>
      <c r="L406" s="154"/>
      <c r="M406" s="154"/>
      <c r="N406" s="154"/>
      <c r="O406" s="154"/>
      <c r="P406" s="154"/>
      <c r="Q406" s="154"/>
      <c r="R406" s="154"/>
      <c r="S406" s="154"/>
      <c r="T406" s="154"/>
      <c r="U406" s="154"/>
      <c r="V406" s="154"/>
      <c r="W406" s="154"/>
      <c r="X406" s="154"/>
      <c r="Y406" s="154"/>
      <c r="Z406" s="154"/>
    </row>
    <row r="407" spans="1:26" ht="12.75" customHeight="1" x14ac:dyDescent="0.2">
      <c r="A407" s="154"/>
      <c r="B407" s="154"/>
      <c r="C407" s="154"/>
      <c r="D407" s="154"/>
      <c r="E407" s="154"/>
      <c r="F407" s="154"/>
      <c r="G407" s="154"/>
      <c r="H407" s="154"/>
      <c r="I407" s="154"/>
      <c r="J407" s="154"/>
      <c r="K407" s="154"/>
      <c r="L407" s="154"/>
      <c r="M407" s="154"/>
      <c r="N407" s="154"/>
      <c r="O407" s="154"/>
      <c r="P407" s="154"/>
      <c r="Q407" s="154"/>
      <c r="R407" s="154"/>
      <c r="S407" s="154"/>
      <c r="T407" s="154"/>
      <c r="U407" s="154"/>
      <c r="V407" s="154"/>
      <c r="W407" s="154"/>
      <c r="X407" s="154"/>
      <c r="Y407" s="154"/>
      <c r="Z407" s="154"/>
    </row>
    <row r="408" spans="1:26" ht="12.75" customHeight="1" x14ac:dyDescent="0.2">
      <c r="A408" s="154"/>
      <c r="B408" s="154"/>
      <c r="C408" s="154"/>
      <c r="D408" s="154"/>
      <c r="E408" s="154"/>
      <c r="F408" s="154"/>
      <c r="G408" s="154"/>
      <c r="H408" s="154"/>
      <c r="I408" s="154"/>
      <c r="J408" s="154"/>
      <c r="K408" s="154"/>
      <c r="L408" s="154"/>
      <c r="M408" s="154"/>
      <c r="N408" s="154"/>
      <c r="O408" s="154"/>
      <c r="P408" s="154"/>
      <c r="Q408" s="154"/>
      <c r="R408" s="154"/>
      <c r="S408" s="154"/>
      <c r="T408" s="154"/>
      <c r="U408" s="154"/>
      <c r="V408" s="154"/>
      <c r="W408" s="154"/>
      <c r="X408" s="154"/>
      <c r="Y408" s="154"/>
      <c r="Z408" s="154"/>
    </row>
    <row r="409" spans="1:26" ht="12.75" customHeight="1" x14ac:dyDescent="0.2">
      <c r="A409" s="154"/>
      <c r="B409" s="154"/>
      <c r="C409" s="154"/>
      <c r="D409" s="154"/>
      <c r="E409" s="154"/>
      <c r="F409" s="154"/>
      <c r="G409" s="154"/>
      <c r="H409" s="154"/>
      <c r="I409" s="154"/>
      <c r="J409" s="154"/>
      <c r="K409" s="154"/>
      <c r="L409" s="154"/>
      <c r="M409" s="154"/>
      <c r="N409" s="154"/>
      <c r="O409" s="154"/>
      <c r="P409" s="154"/>
      <c r="Q409" s="154"/>
      <c r="R409" s="154"/>
      <c r="S409" s="154"/>
      <c r="T409" s="154"/>
      <c r="U409" s="154"/>
      <c r="V409" s="154"/>
      <c r="W409" s="154"/>
      <c r="X409" s="154"/>
      <c r="Y409" s="154"/>
      <c r="Z409" s="154"/>
    </row>
    <row r="410" spans="1:26" ht="12.75" customHeight="1" x14ac:dyDescent="0.2">
      <c r="A410" s="154"/>
      <c r="B410" s="154"/>
      <c r="C410" s="154"/>
      <c r="D410" s="154"/>
      <c r="E410" s="154"/>
      <c r="F410" s="154"/>
      <c r="G410" s="154"/>
      <c r="H410" s="154"/>
      <c r="I410" s="154"/>
      <c r="J410" s="154"/>
      <c r="K410" s="154"/>
      <c r="L410" s="154"/>
      <c r="M410" s="154"/>
      <c r="N410" s="154"/>
      <c r="O410" s="154"/>
      <c r="P410" s="154"/>
      <c r="Q410" s="154"/>
      <c r="R410" s="154"/>
      <c r="S410" s="154"/>
      <c r="T410" s="154"/>
      <c r="U410" s="154"/>
      <c r="V410" s="154"/>
      <c r="W410" s="154"/>
      <c r="X410" s="154"/>
      <c r="Y410" s="154"/>
      <c r="Z410" s="154"/>
    </row>
    <row r="411" spans="1:26" ht="12.75" customHeight="1" x14ac:dyDescent="0.2">
      <c r="A411" s="154"/>
      <c r="B411" s="154"/>
      <c r="C411" s="154"/>
      <c r="D411" s="154"/>
      <c r="E411" s="154"/>
      <c r="F411" s="154"/>
      <c r="G411" s="154"/>
      <c r="H411" s="154"/>
      <c r="I411" s="154"/>
      <c r="J411" s="154"/>
      <c r="K411" s="154"/>
      <c r="L411" s="154"/>
      <c r="M411" s="154"/>
      <c r="N411" s="154"/>
      <c r="O411" s="154"/>
      <c r="P411" s="154"/>
      <c r="Q411" s="154"/>
      <c r="R411" s="154"/>
      <c r="S411" s="154"/>
      <c r="T411" s="154"/>
      <c r="U411" s="154"/>
      <c r="V411" s="154"/>
      <c r="W411" s="154"/>
      <c r="X411" s="154"/>
      <c r="Y411" s="154"/>
      <c r="Z411" s="154"/>
    </row>
    <row r="412" spans="1:26" ht="12.75" customHeight="1" x14ac:dyDescent="0.2">
      <c r="A412" s="154"/>
      <c r="B412" s="154"/>
      <c r="C412" s="154"/>
      <c r="D412" s="154"/>
      <c r="E412" s="154"/>
      <c r="F412" s="154"/>
      <c r="G412" s="154"/>
      <c r="H412" s="154"/>
      <c r="I412" s="154"/>
      <c r="J412" s="154"/>
      <c r="K412" s="154"/>
      <c r="L412" s="154"/>
      <c r="M412" s="154"/>
      <c r="N412" s="154"/>
      <c r="O412" s="154"/>
      <c r="P412" s="154"/>
      <c r="Q412" s="154"/>
      <c r="R412" s="154"/>
      <c r="S412" s="154"/>
      <c r="T412" s="154"/>
      <c r="U412" s="154"/>
      <c r="V412" s="154"/>
      <c r="W412" s="154"/>
      <c r="X412" s="154"/>
      <c r="Y412" s="154"/>
      <c r="Z412" s="154"/>
    </row>
    <row r="413" spans="1:26" ht="12.75" customHeight="1" x14ac:dyDescent="0.2">
      <c r="A413" s="154"/>
      <c r="B413" s="154"/>
      <c r="C413" s="154"/>
      <c r="D413" s="154"/>
      <c r="E413" s="154"/>
      <c r="F413" s="154"/>
      <c r="G413" s="154"/>
      <c r="H413" s="154"/>
      <c r="I413" s="154"/>
      <c r="J413" s="154"/>
      <c r="K413" s="154"/>
      <c r="L413" s="154"/>
      <c r="M413" s="154"/>
      <c r="N413" s="154"/>
      <c r="O413" s="154"/>
      <c r="P413" s="154"/>
      <c r="Q413" s="154"/>
      <c r="R413" s="154"/>
      <c r="S413" s="154"/>
      <c r="T413" s="154"/>
      <c r="U413" s="154"/>
      <c r="V413" s="154"/>
      <c r="W413" s="154"/>
      <c r="X413" s="154"/>
      <c r="Y413" s="154"/>
      <c r="Z413" s="154"/>
    </row>
    <row r="414" spans="1:26" ht="12.75" customHeight="1" x14ac:dyDescent="0.2">
      <c r="A414" s="154"/>
      <c r="B414" s="154"/>
      <c r="C414" s="154"/>
      <c r="D414" s="154"/>
      <c r="E414" s="154"/>
      <c r="F414" s="154"/>
      <c r="G414" s="154"/>
      <c r="H414" s="154"/>
      <c r="I414" s="154"/>
      <c r="J414" s="154"/>
      <c r="K414" s="154"/>
      <c r="L414" s="154"/>
      <c r="M414" s="154"/>
      <c r="N414" s="154"/>
      <c r="O414" s="154"/>
      <c r="P414" s="154"/>
      <c r="Q414" s="154"/>
      <c r="R414" s="154"/>
      <c r="S414" s="154"/>
      <c r="T414" s="154"/>
      <c r="U414" s="154"/>
      <c r="V414" s="154"/>
      <c r="W414" s="154"/>
      <c r="X414" s="154"/>
      <c r="Y414" s="154"/>
      <c r="Z414" s="154"/>
    </row>
    <row r="415" spans="1:26" ht="12.75" customHeight="1" x14ac:dyDescent="0.2">
      <c r="A415" s="154"/>
      <c r="B415" s="154"/>
      <c r="C415" s="154"/>
      <c r="D415" s="154"/>
      <c r="E415" s="154"/>
      <c r="F415" s="154"/>
      <c r="G415" s="154"/>
      <c r="H415" s="154"/>
      <c r="I415" s="154"/>
      <c r="J415" s="154"/>
      <c r="K415" s="154"/>
      <c r="L415" s="154"/>
      <c r="M415" s="154"/>
      <c r="N415" s="154"/>
      <c r="O415" s="154"/>
      <c r="P415" s="154"/>
      <c r="Q415" s="154"/>
      <c r="R415" s="154"/>
      <c r="S415" s="154"/>
      <c r="T415" s="154"/>
      <c r="U415" s="154"/>
      <c r="V415" s="154"/>
      <c r="W415" s="154"/>
      <c r="X415" s="154"/>
      <c r="Y415" s="154"/>
      <c r="Z415" s="154"/>
    </row>
    <row r="416" spans="1:26" ht="12.75" customHeight="1" x14ac:dyDescent="0.2">
      <c r="A416" s="154"/>
      <c r="B416" s="154"/>
      <c r="C416" s="154"/>
      <c r="D416" s="154"/>
      <c r="E416" s="154"/>
      <c r="F416" s="154"/>
      <c r="G416" s="154"/>
      <c r="H416" s="154"/>
      <c r="I416" s="154"/>
      <c r="J416" s="154"/>
      <c r="K416" s="154"/>
      <c r="L416" s="154"/>
      <c r="M416" s="154"/>
      <c r="N416" s="154"/>
      <c r="O416" s="154"/>
      <c r="P416" s="154"/>
      <c r="Q416" s="154"/>
      <c r="R416" s="154"/>
      <c r="S416" s="154"/>
      <c r="T416" s="154"/>
      <c r="U416" s="154"/>
      <c r="V416" s="154"/>
      <c r="W416" s="154"/>
      <c r="X416" s="154"/>
      <c r="Y416" s="154"/>
      <c r="Z416" s="154"/>
    </row>
    <row r="417" spans="1:26" ht="12.75" customHeight="1" x14ac:dyDescent="0.2">
      <c r="A417" s="154"/>
      <c r="B417" s="154"/>
      <c r="C417" s="154"/>
      <c r="D417" s="154"/>
      <c r="E417" s="154"/>
      <c r="F417" s="154"/>
      <c r="G417" s="154"/>
      <c r="H417" s="154"/>
      <c r="I417" s="154"/>
      <c r="J417" s="154"/>
      <c r="K417" s="154"/>
      <c r="L417" s="154"/>
      <c r="M417" s="154"/>
      <c r="N417" s="154"/>
      <c r="O417" s="154"/>
      <c r="P417" s="154"/>
      <c r="Q417" s="154"/>
      <c r="R417" s="154"/>
      <c r="S417" s="154"/>
      <c r="T417" s="154"/>
      <c r="U417" s="154"/>
      <c r="V417" s="154"/>
      <c r="W417" s="154"/>
      <c r="X417" s="154"/>
      <c r="Y417" s="154"/>
      <c r="Z417" s="154"/>
    </row>
    <row r="418" spans="1:26" ht="12.75" customHeight="1" x14ac:dyDescent="0.2">
      <c r="A418" s="154"/>
      <c r="B418" s="154"/>
      <c r="C418" s="154"/>
      <c r="D418" s="154"/>
      <c r="E418" s="154"/>
      <c r="F418" s="154"/>
      <c r="G418" s="154"/>
      <c r="H418" s="154"/>
      <c r="I418" s="154"/>
      <c r="J418" s="154"/>
      <c r="K418" s="154"/>
      <c r="L418" s="154"/>
      <c r="M418" s="154"/>
      <c r="N418" s="154"/>
      <c r="O418" s="154"/>
      <c r="P418" s="154"/>
      <c r="Q418" s="154"/>
      <c r="R418" s="154"/>
      <c r="S418" s="154"/>
      <c r="T418" s="154"/>
      <c r="U418" s="154"/>
      <c r="V418" s="154"/>
      <c r="W418" s="154"/>
      <c r="X418" s="154"/>
      <c r="Y418" s="154"/>
      <c r="Z418" s="154"/>
    </row>
    <row r="419" spans="1:26" ht="12.75" customHeight="1" x14ac:dyDescent="0.2">
      <c r="A419" s="154"/>
      <c r="B419" s="154"/>
      <c r="C419" s="154"/>
      <c r="D419" s="154"/>
      <c r="E419" s="154"/>
      <c r="F419" s="154"/>
      <c r="G419" s="154"/>
      <c r="H419" s="154"/>
      <c r="I419" s="154"/>
      <c r="J419" s="154"/>
      <c r="K419" s="154"/>
      <c r="L419" s="154"/>
      <c r="M419" s="154"/>
      <c r="N419" s="154"/>
      <c r="O419" s="154"/>
      <c r="P419" s="154"/>
      <c r="Q419" s="154"/>
      <c r="R419" s="154"/>
      <c r="S419" s="154"/>
      <c r="T419" s="154"/>
      <c r="U419" s="154"/>
      <c r="V419" s="154"/>
      <c r="W419" s="154"/>
      <c r="X419" s="154"/>
      <c r="Y419" s="154"/>
      <c r="Z419" s="154"/>
    </row>
    <row r="420" spans="1:26" ht="12.75" customHeight="1" x14ac:dyDescent="0.2">
      <c r="A420" s="154"/>
      <c r="B420" s="154"/>
      <c r="C420" s="154"/>
      <c r="D420" s="154"/>
      <c r="E420" s="154"/>
      <c r="F420" s="154"/>
      <c r="G420" s="154"/>
      <c r="H420" s="154"/>
      <c r="I420" s="154"/>
      <c r="J420" s="154"/>
      <c r="K420" s="154"/>
      <c r="L420" s="154"/>
      <c r="M420" s="154"/>
      <c r="N420" s="154"/>
      <c r="O420" s="154"/>
      <c r="P420" s="154"/>
      <c r="Q420" s="154"/>
      <c r="R420" s="154"/>
      <c r="S420" s="154"/>
      <c r="T420" s="154"/>
      <c r="U420" s="154"/>
      <c r="V420" s="154"/>
      <c r="W420" s="154"/>
      <c r="X420" s="154"/>
      <c r="Y420" s="154"/>
      <c r="Z420" s="154"/>
    </row>
    <row r="421" spans="1:26" ht="12.75" customHeight="1" x14ac:dyDescent="0.2">
      <c r="A421" s="154"/>
      <c r="B421" s="154"/>
      <c r="C421" s="154"/>
      <c r="D421" s="154"/>
      <c r="E421" s="154"/>
      <c r="F421" s="154"/>
      <c r="G421" s="154"/>
      <c r="H421" s="154"/>
      <c r="I421" s="154"/>
      <c r="J421" s="154"/>
      <c r="K421" s="154"/>
      <c r="L421" s="154"/>
      <c r="M421" s="154"/>
      <c r="N421" s="154"/>
      <c r="O421" s="154"/>
      <c r="P421" s="154"/>
      <c r="Q421" s="154"/>
      <c r="R421" s="154"/>
      <c r="S421" s="154"/>
      <c r="T421" s="154"/>
      <c r="U421" s="154"/>
      <c r="V421" s="154"/>
      <c r="W421" s="154"/>
      <c r="X421" s="154"/>
      <c r="Y421" s="154"/>
      <c r="Z421" s="154"/>
    </row>
    <row r="422" spans="1:26" ht="12.75" customHeight="1" x14ac:dyDescent="0.2">
      <c r="A422" s="154"/>
      <c r="B422" s="154"/>
      <c r="C422" s="154"/>
      <c r="D422" s="154"/>
      <c r="E422" s="154"/>
      <c r="F422" s="154"/>
      <c r="G422" s="154"/>
      <c r="H422" s="154"/>
      <c r="I422" s="154"/>
      <c r="J422" s="154"/>
      <c r="K422" s="154"/>
      <c r="L422" s="154"/>
      <c r="M422" s="154"/>
      <c r="N422" s="154"/>
      <c r="O422" s="154"/>
      <c r="P422" s="154"/>
      <c r="Q422" s="154"/>
      <c r="R422" s="154"/>
      <c r="S422" s="154"/>
      <c r="T422" s="154"/>
      <c r="U422" s="154"/>
      <c r="V422" s="154"/>
      <c r="W422" s="154"/>
      <c r="X422" s="154"/>
      <c r="Y422" s="154"/>
      <c r="Z422" s="154"/>
    </row>
    <row r="423" spans="1:26" ht="12.75" customHeight="1" x14ac:dyDescent="0.2">
      <c r="A423" s="154"/>
      <c r="B423" s="154"/>
      <c r="C423" s="154"/>
      <c r="D423" s="154"/>
      <c r="E423" s="154"/>
      <c r="F423" s="154"/>
      <c r="G423" s="154"/>
      <c r="H423" s="154"/>
      <c r="I423" s="154"/>
      <c r="J423" s="154"/>
      <c r="K423" s="154"/>
      <c r="L423" s="154"/>
      <c r="M423" s="154"/>
      <c r="N423" s="154"/>
      <c r="O423" s="154"/>
      <c r="P423" s="154"/>
      <c r="Q423" s="154"/>
      <c r="R423" s="154"/>
      <c r="S423" s="154"/>
      <c r="T423" s="154"/>
      <c r="U423" s="154"/>
      <c r="V423" s="154"/>
      <c r="W423" s="154"/>
      <c r="X423" s="154"/>
      <c r="Y423" s="154"/>
      <c r="Z423" s="154"/>
    </row>
    <row r="424" spans="1:26" ht="12.75" customHeight="1" x14ac:dyDescent="0.2">
      <c r="A424" s="154"/>
      <c r="B424" s="154"/>
      <c r="C424" s="154"/>
      <c r="D424" s="154"/>
      <c r="E424" s="154"/>
      <c r="F424" s="154"/>
      <c r="G424" s="154"/>
      <c r="H424" s="154"/>
      <c r="I424" s="154"/>
      <c r="J424" s="154"/>
      <c r="K424" s="154"/>
      <c r="L424" s="154"/>
      <c r="M424" s="154"/>
      <c r="N424" s="154"/>
      <c r="O424" s="154"/>
      <c r="P424" s="154"/>
      <c r="Q424" s="154"/>
      <c r="R424" s="154"/>
      <c r="S424" s="154"/>
      <c r="T424" s="154"/>
      <c r="U424" s="154"/>
      <c r="V424" s="154"/>
      <c r="W424" s="154"/>
      <c r="X424" s="154"/>
      <c r="Y424" s="154"/>
      <c r="Z424" s="154"/>
    </row>
    <row r="425" spans="1:26" ht="12.75" customHeight="1" x14ac:dyDescent="0.2">
      <c r="A425" s="154"/>
      <c r="B425" s="154"/>
      <c r="C425" s="154"/>
      <c r="D425" s="154"/>
      <c r="E425" s="154"/>
      <c r="F425" s="154"/>
      <c r="G425" s="154"/>
      <c r="H425" s="154"/>
      <c r="I425" s="154"/>
      <c r="J425" s="154"/>
      <c r="K425" s="154"/>
      <c r="L425" s="154"/>
      <c r="M425" s="154"/>
      <c r="N425" s="154"/>
      <c r="O425" s="154"/>
      <c r="P425" s="154"/>
      <c r="Q425" s="154"/>
      <c r="R425" s="154"/>
      <c r="S425" s="154"/>
      <c r="T425" s="154"/>
      <c r="U425" s="154"/>
      <c r="V425" s="154"/>
      <c r="W425" s="154"/>
      <c r="X425" s="154"/>
      <c r="Y425" s="154"/>
      <c r="Z425" s="154"/>
    </row>
    <row r="426" spans="1:26" ht="12.75" customHeight="1" x14ac:dyDescent="0.2">
      <c r="A426" s="154"/>
      <c r="B426" s="154"/>
      <c r="C426" s="154"/>
      <c r="D426" s="154"/>
      <c r="E426" s="154"/>
      <c r="F426" s="154"/>
      <c r="G426" s="154"/>
      <c r="H426" s="154"/>
      <c r="I426" s="154"/>
      <c r="J426" s="154"/>
      <c r="K426" s="154"/>
      <c r="L426" s="154"/>
      <c r="M426" s="154"/>
      <c r="N426" s="154"/>
      <c r="O426" s="154"/>
      <c r="P426" s="154"/>
      <c r="Q426" s="154"/>
      <c r="R426" s="154"/>
      <c r="S426" s="154"/>
      <c r="T426" s="154"/>
      <c r="U426" s="154"/>
      <c r="V426" s="154"/>
      <c r="W426" s="154"/>
      <c r="X426" s="154"/>
      <c r="Y426" s="154"/>
      <c r="Z426" s="154"/>
    </row>
    <row r="427" spans="1:26" ht="12.75" customHeight="1" x14ac:dyDescent="0.2">
      <c r="A427" s="154"/>
      <c r="B427" s="154"/>
      <c r="C427" s="154"/>
      <c r="D427" s="154"/>
      <c r="E427" s="154"/>
      <c r="F427" s="154"/>
      <c r="G427" s="154"/>
      <c r="H427" s="154"/>
      <c r="I427" s="154"/>
      <c r="J427" s="154"/>
      <c r="K427" s="154"/>
      <c r="L427" s="154"/>
      <c r="M427" s="154"/>
      <c r="N427" s="154"/>
      <c r="O427" s="154"/>
      <c r="P427" s="154"/>
      <c r="Q427" s="154"/>
      <c r="R427" s="154"/>
      <c r="S427" s="154"/>
      <c r="T427" s="154"/>
      <c r="U427" s="154"/>
      <c r="V427" s="154"/>
      <c r="W427" s="154"/>
      <c r="X427" s="154"/>
      <c r="Y427" s="154"/>
      <c r="Z427" s="154"/>
    </row>
    <row r="428" spans="1:26" ht="12.75" customHeight="1" x14ac:dyDescent="0.2">
      <c r="A428" s="154"/>
      <c r="B428" s="154"/>
      <c r="C428" s="154"/>
      <c r="D428" s="154"/>
      <c r="E428" s="154"/>
      <c r="F428" s="154"/>
      <c r="G428" s="154"/>
      <c r="H428" s="154"/>
      <c r="I428" s="154"/>
      <c r="J428" s="154"/>
      <c r="K428" s="154"/>
      <c r="L428" s="154"/>
      <c r="M428" s="154"/>
      <c r="N428" s="154"/>
      <c r="O428" s="154"/>
      <c r="P428" s="154"/>
      <c r="Q428" s="154"/>
      <c r="R428" s="154"/>
      <c r="S428" s="154"/>
      <c r="T428" s="154"/>
      <c r="U428" s="154"/>
      <c r="V428" s="154"/>
      <c r="W428" s="154"/>
      <c r="X428" s="154"/>
      <c r="Y428" s="154"/>
      <c r="Z428" s="154"/>
    </row>
    <row r="429" spans="1:26" ht="12.75" customHeight="1" x14ac:dyDescent="0.2">
      <c r="A429" s="154"/>
      <c r="B429" s="154"/>
      <c r="C429" s="154"/>
      <c r="D429" s="154"/>
      <c r="E429" s="154"/>
      <c r="F429" s="154"/>
      <c r="G429" s="154"/>
      <c r="H429" s="154"/>
      <c r="I429" s="154"/>
      <c r="J429" s="154"/>
      <c r="K429" s="154"/>
      <c r="L429" s="154"/>
      <c r="M429" s="154"/>
      <c r="N429" s="154"/>
      <c r="O429" s="154"/>
      <c r="P429" s="154"/>
      <c r="Q429" s="154"/>
      <c r="R429" s="154"/>
      <c r="S429" s="154"/>
      <c r="T429" s="154"/>
      <c r="U429" s="154"/>
      <c r="V429" s="154"/>
      <c r="W429" s="154"/>
      <c r="X429" s="154"/>
      <c r="Y429" s="154"/>
      <c r="Z429" s="154"/>
    </row>
    <row r="430" spans="1:26" ht="12.75" customHeight="1" x14ac:dyDescent="0.2">
      <c r="A430" s="154"/>
      <c r="B430" s="154"/>
      <c r="C430" s="154"/>
      <c r="D430" s="154"/>
      <c r="E430" s="154"/>
      <c r="F430" s="154"/>
      <c r="G430" s="154"/>
      <c r="H430" s="154"/>
      <c r="I430" s="154"/>
      <c r="J430" s="154"/>
      <c r="K430" s="154"/>
      <c r="L430" s="154"/>
      <c r="M430" s="154"/>
      <c r="N430" s="154"/>
      <c r="O430" s="154"/>
      <c r="P430" s="154"/>
      <c r="Q430" s="154"/>
      <c r="R430" s="154"/>
      <c r="S430" s="154"/>
      <c r="T430" s="154"/>
      <c r="U430" s="154"/>
      <c r="V430" s="154"/>
      <c r="W430" s="154"/>
      <c r="X430" s="154"/>
      <c r="Y430" s="154"/>
      <c r="Z430" s="154"/>
    </row>
    <row r="431" spans="1:26" ht="12.75" customHeight="1" x14ac:dyDescent="0.2">
      <c r="A431" s="154"/>
      <c r="B431" s="154"/>
      <c r="C431" s="154"/>
      <c r="D431" s="154"/>
      <c r="E431" s="154"/>
      <c r="F431" s="154"/>
      <c r="G431" s="154"/>
      <c r="H431" s="154"/>
      <c r="I431" s="154"/>
      <c r="J431" s="154"/>
      <c r="K431" s="154"/>
      <c r="L431" s="154"/>
      <c r="M431" s="154"/>
      <c r="N431" s="154"/>
      <c r="O431" s="154"/>
      <c r="P431" s="154"/>
      <c r="Q431" s="154"/>
      <c r="R431" s="154"/>
      <c r="S431" s="154"/>
      <c r="T431" s="154"/>
      <c r="U431" s="154"/>
      <c r="V431" s="154"/>
      <c r="W431" s="154"/>
      <c r="X431" s="154"/>
      <c r="Y431" s="154"/>
      <c r="Z431" s="154"/>
    </row>
    <row r="432" spans="1:26" ht="12.75" customHeight="1" x14ac:dyDescent="0.2">
      <c r="A432" s="154"/>
      <c r="B432" s="154"/>
      <c r="C432" s="154"/>
      <c r="D432" s="154"/>
      <c r="E432" s="154"/>
      <c r="F432" s="154"/>
      <c r="G432" s="154"/>
      <c r="H432" s="154"/>
      <c r="I432" s="154"/>
      <c r="J432" s="154"/>
      <c r="K432" s="154"/>
      <c r="L432" s="154"/>
      <c r="M432" s="154"/>
      <c r="N432" s="154"/>
      <c r="O432" s="154"/>
      <c r="P432" s="154"/>
      <c r="Q432" s="154"/>
      <c r="R432" s="154"/>
      <c r="S432" s="154"/>
      <c r="T432" s="154"/>
      <c r="U432" s="154"/>
      <c r="V432" s="154"/>
      <c r="W432" s="154"/>
      <c r="X432" s="154"/>
      <c r="Y432" s="154"/>
      <c r="Z432" s="154"/>
    </row>
    <row r="433" spans="1:26" ht="12.75" customHeight="1" x14ac:dyDescent="0.2">
      <c r="A433" s="154"/>
      <c r="B433" s="154"/>
      <c r="C433" s="154"/>
      <c r="D433" s="154"/>
      <c r="E433" s="154"/>
      <c r="F433" s="154"/>
      <c r="G433" s="154"/>
      <c r="H433" s="154"/>
      <c r="I433" s="154"/>
      <c r="J433" s="154"/>
      <c r="K433" s="154"/>
      <c r="L433" s="154"/>
      <c r="M433" s="154"/>
      <c r="N433" s="154"/>
      <c r="O433" s="154"/>
      <c r="P433" s="154"/>
      <c r="Q433" s="154"/>
      <c r="R433" s="154"/>
      <c r="S433" s="154"/>
      <c r="T433" s="154"/>
      <c r="U433" s="154"/>
      <c r="V433" s="154"/>
      <c r="W433" s="154"/>
      <c r="X433" s="154"/>
      <c r="Y433" s="154"/>
      <c r="Z433" s="154"/>
    </row>
    <row r="434" spans="1:26" ht="12.75" customHeight="1" x14ac:dyDescent="0.2">
      <c r="A434" s="154"/>
      <c r="B434" s="154"/>
      <c r="C434" s="154"/>
      <c r="D434" s="154"/>
      <c r="E434" s="154"/>
      <c r="F434" s="154"/>
      <c r="G434" s="154"/>
      <c r="H434" s="154"/>
      <c r="I434" s="154"/>
      <c r="J434" s="154"/>
      <c r="K434" s="154"/>
      <c r="L434" s="154"/>
      <c r="M434" s="154"/>
      <c r="N434" s="154"/>
      <c r="O434" s="154"/>
      <c r="P434" s="154"/>
      <c r="Q434" s="154"/>
      <c r="R434" s="154"/>
      <c r="S434" s="154"/>
      <c r="T434" s="154"/>
      <c r="U434" s="154"/>
      <c r="V434" s="154"/>
      <c r="W434" s="154"/>
      <c r="X434" s="154"/>
      <c r="Y434" s="154"/>
      <c r="Z434" s="154"/>
    </row>
    <row r="435" spans="1:26" ht="12.75" customHeight="1" x14ac:dyDescent="0.2">
      <c r="A435" s="154"/>
      <c r="B435" s="154"/>
      <c r="C435" s="154"/>
      <c r="D435" s="154"/>
      <c r="E435" s="154"/>
      <c r="F435" s="154"/>
      <c r="G435" s="154"/>
      <c r="H435" s="154"/>
      <c r="I435" s="154"/>
      <c r="J435" s="154"/>
      <c r="K435" s="154"/>
      <c r="L435" s="154"/>
      <c r="M435" s="154"/>
      <c r="N435" s="154"/>
      <c r="O435" s="154"/>
      <c r="P435" s="154"/>
      <c r="Q435" s="154"/>
      <c r="R435" s="154"/>
      <c r="S435" s="154"/>
      <c r="T435" s="154"/>
      <c r="U435" s="154"/>
      <c r="V435" s="154"/>
      <c r="W435" s="154"/>
      <c r="X435" s="154"/>
      <c r="Y435" s="154"/>
      <c r="Z435" s="154"/>
    </row>
    <row r="436" spans="1:26" ht="12.75" customHeight="1" x14ac:dyDescent="0.2">
      <c r="A436" s="154"/>
      <c r="B436" s="154"/>
      <c r="C436" s="154"/>
      <c r="D436" s="154"/>
      <c r="E436" s="154"/>
      <c r="F436" s="154"/>
      <c r="G436" s="154"/>
      <c r="H436" s="154"/>
      <c r="I436" s="154"/>
      <c r="J436" s="154"/>
      <c r="K436" s="154"/>
      <c r="L436" s="154"/>
      <c r="M436" s="154"/>
      <c r="N436" s="154"/>
      <c r="O436" s="154"/>
      <c r="P436" s="154"/>
      <c r="Q436" s="154"/>
      <c r="R436" s="154"/>
      <c r="S436" s="154"/>
      <c r="T436" s="154"/>
      <c r="U436" s="154"/>
      <c r="V436" s="154"/>
      <c r="W436" s="154"/>
      <c r="X436" s="154"/>
      <c r="Y436" s="154"/>
      <c r="Z436" s="154"/>
    </row>
    <row r="437" spans="1:26" ht="12.75" customHeight="1" x14ac:dyDescent="0.2">
      <c r="A437" s="154"/>
      <c r="B437" s="154"/>
      <c r="C437" s="154"/>
      <c r="D437" s="154"/>
      <c r="E437" s="154"/>
      <c r="F437" s="154"/>
      <c r="G437" s="154"/>
      <c r="H437" s="154"/>
      <c r="I437" s="154"/>
      <c r="J437" s="154"/>
      <c r="K437" s="154"/>
      <c r="L437" s="154"/>
      <c r="M437" s="154"/>
      <c r="N437" s="154"/>
      <c r="O437" s="154"/>
      <c r="P437" s="154"/>
      <c r="Q437" s="154"/>
      <c r="R437" s="154"/>
      <c r="S437" s="154"/>
      <c r="T437" s="154"/>
      <c r="U437" s="154"/>
      <c r="V437" s="154"/>
      <c r="W437" s="154"/>
      <c r="X437" s="154"/>
      <c r="Y437" s="154"/>
      <c r="Z437" s="154"/>
    </row>
    <row r="438" spans="1:26" ht="12.75" customHeight="1" x14ac:dyDescent="0.2">
      <c r="A438" s="154"/>
      <c r="B438" s="154"/>
      <c r="C438" s="154"/>
      <c r="D438" s="154"/>
      <c r="E438" s="154"/>
      <c r="F438" s="154"/>
      <c r="G438" s="154"/>
      <c r="H438" s="154"/>
      <c r="I438" s="154"/>
      <c r="J438" s="154"/>
      <c r="K438" s="154"/>
      <c r="L438" s="154"/>
      <c r="M438" s="154"/>
      <c r="N438" s="154"/>
      <c r="O438" s="154"/>
      <c r="P438" s="154"/>
      <c r="Q438" s="154"/>
      <c r="R438" s="154"/>
      <c r="S438" s="154"/>
      <c r="T438" s="154"/>
      <c r="U438" s="154"/>
      <c r="V438" s="154"/>
      <c r="W438" s="154"/>
      <c r="X438" s="154"/>
      <c r="Y438" s="154"/>
      <c r="Z438" s="154"/>
    </row>
    <row r="439" spans="1:26" ht="12.75" customHeight="1" x14ac:dyDescent="0.2">
      <c r="A439" s="154"/>
      <c r="B439" s="154"/>
      <c r="C439" s="154"/>
      <c r="D439" s="154"/>
      <c r="E439" s="154"/>
      <c r="F439" s="154"/>
      <c r="G439" s="154"/>
      <c r="H439" s="154"/>
      <c r="I439" s="154"/>
      <c r="J439" s="154"/>
      <c r="K439" s="154"/>
      <c r="L439" s="154"/>
      <c r="M439" s="154"/>
      <c r="N439" s="154"/>
      <c r="O439" s="154"/>
      <c r="P439" s="154"/>
      <c r="Q439" s="154"/>
      <c r="R439" s="154"/>
      <c r="S439" s="154"/>
      <c r="T439" s="154"/>
      <c r="U439" s="154"/>
      <c r="V439" s="154"/>
      <c r="W439" s="154"/>
      <c r="X439" s="154"/>
      <c r="Y439" s="154"/>
      <c r="Z439" s="154"/>
    </row>
    <row r="440" spans="1:26" ht="12.75" customHeight="1" x14ac:dyDescent="0.2">
      <c r="A440" s="154"/>
      <c r="B440" s="154"/>
      <c r="C440" s="154"/>
      <c r="D440" s="154"/>
      <c r="E440" s="154"/>
      <c r="F440" s="154"/>
      <c r="G440" s="154"/>
      <c r="H440" s="154"/>
      <c r="I440" s="154"/>
      <c r="J440" s="154"/>
      <c r="K440" s="154"/>
      <c r="L440" s="154"/>
      <c r="M440" s="154"/>
      <c r="N440" s="154"/>
      <c r="O440" s="154"/>
      <c r="P440" s="154"/>
      <c r="Q440" s="154"/>
      <c r="R440" s="154"/>
      <c r="S440" s="154"/>
      <c r="T440" s="154"/>
      <c r="U440" s="154"/>
      <c r="V440" s="154"/>
      <c r="W440" s="154"/>
      <c r="X440" s="154"/>
      <c r="Y440" s="154"/>
      <c r="Z440" s="154"/>
    </row>
    <row r="441" spans="1:26" ht="12.75" customHeight="1" x14ac:dyDescent="0.2">
      <c r="A441" s="154"/>
      <c r="B441" s="154"/>
      <c r="C441" s="154"/>
      <c r="D441" s="154"/>
      <c r="E441" s="154"/>
      <c r="F441" s="154"/>
      <c r="G441" s="154"/>
      <c r="H441" s="154"/>
      <c r="I441" s="154"/>
      <c r="J441" s="154"/>
      <c r="K441" s="154"/>
      <c r="L441" s="154"/>
      <c r="M441" s="154"/>
      <c r="N441" s="154"/>
      <c r="O441" s="154"/>
      <c r="P441" s="154"/>
      <c r="Q441" s="154"/>
      <c r="R441" s="154"/>
      <c r="S441" s="154"/>
      <c r="T441" s="154"/>
      <c r="U441" s="154"/>
      <c r="V441" s="154"/>
      <c r="W441" s="154"/>
      <c r="X441" s="154"/>
      <c r="Y441" s="154"/>
      <c r="Z441" s="154"/>
    </row>
    <row r="442" spans="1:26" ht="12.75" customHeight="1" x14ac:dyDescent="0.2">
      <c r="A442" s="154"/>
      <c r="B442" s="154"/>
      <c r="C442" s="154"/>
      <c r="D442" s="154"/>
      <c r="E442" s="154"/>
      <c r="F442" s="154"/>
      <c r="G442" s="154"/>
      <c r="H442" s="154"/>
      <c r="I442" s="154"/>
      <c r="J442" s="154"/>
      <c r="K442" s="154"/>
      <c r="L442" s="154"/>
      <c r="M442" s="154"/>
      <c r="N442" s="154"/>
      <c r="O442" s="154"/>
      <c r="P442" s="154"/>
      <c r="Q442" s="154"/>
      <c r="R442" s="154"/>
      <c r="S442" s="154"/>
      <c r="T442" s="154"/>
      <c r="U442" s="154"/>
      <c r="V442" s="154"/>
      <c r="W442" s="154"/>
      <c r="X442" s="154"/>
      <c r="Y442" s="154"/>
      <c r="Z442" s="154"/>
    </row>
    <row r="443" spans="1:26" ht="12.75" customHeight="1" x14ac:dyDescent="0.2">
      <c r="A443" s="154"/>
      <c r="B443" s="154"/>
      <c r="C443" s="154"/>
      <c r="D443" s="154"/>
      <c r="E443" s="154"/>
      <c r="F443" s="154"/>
      <c r="G443" s="154"/>
      <c r="H443" s="154"/>
      <c r="I443" s="154"/>
      <c r="J443" s="154"/>
      <c r="K443" s="154"/>
      <c r="L443" s="154"/>
      <c r="M443" s="154"/>
      <c r="N443" s="154"/>
      <c r="O443" s="154"/>
      <c r="P443" s="154"/>
      <c r="Q443" s="154"/>
      <c r="R443" s="154"/>
      <c r="S443" s="154"/>
      <c r="T443" s="154"/>
      <c r="U443" s="154"/>
      <c r="V443" s="154"/>
      <c r="W443" s="154"/>
      <c r="X443" s="154"/>
      <c r="Y443" s="154"/>
      <c r="Z443" s="154"/>
    </row>
    <row r="444" spans="1:26" ht="12.75" customHeight="1" x14ac:dyDescent="0.2">
      <c r="A444" s="154"/>
      <c r="B444" s="154"/>
      <c r="C444" s="154"/>
      <c r="D444" s="154"/>
      <c r="E444" s="154"/>
      <c r="F444" s="154"/>
      <c r="G444" s="154"/>
      <c r="H444" s="154"/>
      <c r="I444" s="154"/>
      <c r="J444" s="154"/>
      <c r="K444" s="154"/>
      <c r="L444" s="154"/>
      <c r="M444" s="154"/>
      <c r="N444" s="154"/>
      <c r="O444" s="154"/>
      <c r="P444" s="154"/>
      <c r="Q444" s="154"/>
      <c r="R444" s="154"/>
      <c r="S444" s="154"/>
      <c r="T444" s="154"/>
      <c r="U444" s="154"/>
      <c r="V444" s="154"/>
      <c r="W444" s="154"/>
      <c r="X444" s="154"/>
      <c r="Y444" s="154"/>
      <c r="Z444" s="154"/>
    </row>
    <row r="445" spans="1:26" ht="12.75" customHeight="1" x14ac:dyDescent="0.2">
      <c r="A445" s="154"/>
      <c r="B445" s="154"/>
      <c r="C445" s="154"/>
      <c r="D445" s="154"/>
      <c r="E445" s="154"/>
      <c r="F445" s="154"/>
      <c r="G445" s="154"/>
      <c r="H445" s="154"/>
      <c r="I445" s="154"/>
      <c r="J445" s="154"/>
      <c r="K445" s="154"/>
      <c r="L445" s="154"/>
      <c r="M445" s="154"/>
      <c r="N445" s="154"/>
      <c r="O445" s="154"/>
      <c r="P445" s="154"/>
      <c r="Q445" s="154"/>
      <c r="R445" s="154"/>
      <c r="S445" s="154"/>
      <c r="T445" s="154"/>
      <c r="U445" s="154"/>
      <c r="V445" s="154"/>
      <c r="W445" s="154"/>
      <c r="X445" s="154"/>
      <c r="Y445" s="154"/>
      <c r="Z445" s="154"/>
    </row>
    <row r="446" spans="1:26" ht="12.75" customHeight="1" x14ac:dyDescent="0.2">
      <c r="A446" s="154"/>
      <c r="B446" s="154"/>
      <c r="C446" s="154"/>
      <c r="D446" s="154"/>
      <c r="E446" s="154"/>
      <c r="F446" s="154"/>
      <c r="G446" s="154"/>
      <c r="H446" s="154"/>
      <c r="I446" s="154"/>
      <c r="J446" s="154"/>
      <c r="K446" s="154"/>
      <c r="L446" s="154"/>
      <c r="M446" s="154"/>
      <c r="N446" s="154"/>
      <c r="O446" s="154"/>
      <c r="P446" s="154"/>
      <c r="Q446" s="154"/>
      <c r="R446" s="154"/>
      <c r="S446" s="154"/>
      <c r="T446" s="154"/>
      <c r="U446" s="154"/>
      <c r="V446" s="154"/>
      <c r="W446" s="154"/>
      <c r="X446" s="154"/>
      <c r="Y446" s="154"/>
      <c r="Z446" s="154"/>
    </row>
    <row r="447" spans="1:26" ht="12.75" customHeight="1" x14ac:dyDescent="0.2">
      <c r="A447" s="154"/>
      <c r="B447" s="154"/>
      <c r="C447" s="154"/>
      <c r="D447" s="154"/>
      <c r="E447" s="154"/>
      <c r="F447" s="154"/>
      <c r="G447" s="154"/>
      <c r="H447" s="154"/>
      <c r="I447" s="154"/>
      <c r="J447" s="154"/>
      <c r="K447" s="154"/>
      <c r="L447" s="154"/>
      <c r="M447" s="154"/>
      <c r="N447" s="154"/>
      <c r="O447" s="154"/>
      <c r="P447" s="154"/>
      <c r="Q447" s="154"/>
      <c r="R447" s="154"/>
      <c r="S447" s="154"/>
      <c r="T447" s="154"/>
      <c r="U447" s="154"/>
      <c r="V447" s="154"/>
      <c r="W447" s="154"/>
      <c r="X447" s="154"/>
      <c r="Y447" s="154"/>
      <c r="Z447" s="154"/>
    </row>
    <row r="448" spans="1:26" ht="12.75" customHeight="1" x14ac:dyDescent="0.2">
      <c r="A448" s="154"/>
      <c r="B448" s="154"/>
      <c r="C448" s="154"/>
      <c r="D448" s="154"/>
      <c r="E448" s="154"/>
      <c r="F448" s="154"/>
      <c r="G448" s="154"/>
      <c r="H448" s="154"/>
      <c r="I448" s="154"/>
      <c r="J448" s="154"/>
      <c r="K448" s="154"/>
      <c r="L448" s="154"/>
      <c r="M448" s="154"/>
      <c r="N448" s="154"/>
      <c r="O448" s="154"/>
      <c r="P448" s="154"/>
      <c r="Q448" s="154"/>
      <c r="R448" s="154"/>
      <c r="S448" s="154"/>
      <c r="T448" s="154"/>
      <c r="U448" s="154"/>
      <c r="V448" s="154"/>
      <c r="W448" s="154"/>
      <c r="X448" s="154"/>
      <c r="Y448" s="154"/>
      <c r="Z448" s="154"/>
    </row>
    <row r="449" spans="1:26" ht="12.75" customHeight="1" x14ac:dyDescent="0.2">
      <c r="A449" s="154"/>
      <c r="B449" s="154"/>
      <c r="C449" s="154"/>
      <c r="D449" s="154"/>
      <c r="E449" s="154"/>
      <c r="F449" s="154"/>
      <c r="G449" s="154"/>
      <c r="H449" s="154"/>
      <c r="I449" s="154"/>
      <c r="J449" s="154"/>
      <c r="K449" s="154"/>
      <c r="L449" s="154"/>
      <c r="M449" s="154"/>
      <c r="N449" s="154"/>
      <c r="O449" s="154"/>
      <c r="P449" s="154"/>
      <c r="Q449" s="154"/>
      <c r="R449" s="154"/>
      <c r="S449" s="154"/>
      <c r="T449" s="154"/>
      <c r="U449" s="154"/>
      <c r="V449" s="154"/>
      <c r="W449" s="154"/>
      <c r="X449" s="154"/>
      <c r="Y449" s="154"/>
      <c r="Z449" s="154"/>
    </row>
    <row r="450" spans="1:26" ht="12.75" customHeight="1" x14ac:dyDescent="0.2">
      <c r="A450" s="154"/>
      <c r="B450" s="154"/>
      <c r="C450" s="154"/>
      <c r="D450" s="154"/>
      <c r="E450" s="154"/>
      <c r="F450" s="154"/>
      <c r="G450" s="154"/>
      <c r="H450" s="154"/>
      <c r="I450" s="154"/>
      <c r="J450" s="154"/>
      <c r="K450" s="154"/>
      <c r="L450" s="154"/>
      <c r="M450" s="154"/>
      <c r="N450" s="154"/>
      <c r="O450" s="154"/>
      <c r="P450" s="154"/>
      <c r="Q450" s="154"/>
      <c r="R450" s="154"/>
      <c r="S450" s="154"/>
      <c r="T450" s="154"/>
      <c r="U450" s="154"/>
      <c r="V450" s="154"/>
      <c r="W450" s="154"/>
      <c r="X450" s="154"/>
      <c r="Y450" s="154"/>
      <c r="Z450" s="154"/>
    </row>
    <row r="451" spans="1:26" ht="12.75" customHeight="1" x14ac:dyDescent="0.2">
      <c r="A451" s="154"/>
      <c r="B451" s="154"/>
      <c r="C451" s="154"/>
      <c r="D451" s="154"/>
      <c r="E451" s="154"/>
      <c r="F451" s="154"/>
      <c r="G451" s="154"/>
      <c r="H451" s="154"/>
      <c r="I451" s="154"/>
      <c r="J451" s="154"/>
      <c r="K451" s="154"/>
      <c r="L451" s="154"/>
      <c r="M451" s="154"/>
      <c r="N451" s="154"/>
      <c r="O451" s="154"/>
      <c r="P451" s="154"/>
      <c r="Q451" s="154"/>
      <c r="R451" s="154"/>
      <c r="S451" s="154"/>
      <c r="T451" s="154"/>
      <c r="U451" s="154"/>
      <c r="V451" s="154"/>
      <c r="W451" s="154"/>
      <c r="X451" s="154"/>
      <c r="Y451" s="154"/>
      <c r="Z451" s="154"/>
    </row>
    <row r="452" spans="1:26" ht="12.75" customHeight="1" x14ac:dyDescent="0.2">
      <c r="A452" s="154"/>
      <c r="B452" s="154"/>
      <c r="C452" s="154"/>
      <c r="D452" s="154"/>
      <c r="E452" s="154"/>
      <c r="F452" s="154"/>
      <c r="G452" s="154"/>
      <c r="H452" s="154"/>
      <c r="I452" s="154"/>
      <c r="J452" s="154"/>
      <c r="K452" s="154"/>
      <c r="L452" s="154"/>
      <c r="M452" s="154"/>
      <c r="N452" s="154"/>
      <c r="O452" s="154"/>
      <c r="P452" s="154"/>
      <c r="Q452" s="154"/>
      <c r="R452" s="154"/>
      <c r="S452" s="154"/>
      <c r="T452" s="154"/>
      <c r="U452" s="154"/>
      <c r="V452" s="154"/>
      <c r="W452" s="154"/>
      <c r="X452" s="154"/>
      <c r="Y452" s="154"/>
      <c r="Z452" s="154"/>
    </row>
    <row r="453" spans="1:26" ht="12.75" customHeight="1" x14ac:dyDescent="0.2">
      <c r="A453" s="154"/>
      <c r="B453" s="154"/>
      <c r="C453" s="154"/>
      <c r="D453" s="154"/>
      <c r="E453" s="154"/>
      <c r="F453" s="154"/>
      <c r="G453" s="154"/>
      <c r="H453" s="154"/>
      <c r="I453" s="154"/>
      <c r="J453" s="154"/>
      <c r="K453" s="154"/>
      <c r="L453" s="154"/>
      <c r="M453" s="154"/>
      <c r="N453" s="154"/>
      <c r="O453" s="154"/>
      <c r="P453" s="154"/>
      <c r="Q453" s="154"/>
      <c r="R453" s="154"/>
      <c r="S453" s="154"/>
      <c r="T453" s="154"/>
      <c r="U453" s="154"/>
      <c r="V453" s="154"/>
      <c r="W453" s="154"/>
      <c r="X453" s="154"/>
      <c r="Y453" s="154"/>
      <c r="Z453" s="154"/>
    </row>
    <row r="454" spans="1:26" ht="12.75" customHeight="1" x14ac:dyDescent="0.2">
      <c r="A454" s="154"/>
      <c r="B454" s="154"/>
      <c r="C454" s="154"/>
      <c r="D454" s="154"/>
      <c r="E454" s="154"/>
      <c r="F454" s="154"/>
      <c r="G454" s="154"/>
      <c r="H454" s="154"/>
      <c r="I454" s="154"/>
      <c r="J454" s="154"/>
      <c r="K454" s="154"/>
      <c r="L454" s="154"/>
      <c r="M454" s="154"/>
      <c r="N454" s="154"/>
      <c r="O454" s="154"/>
      <c r="P454" s="154"/>
      <c r="Q454" s="154"/>
      <c r="R454" s="154"/>
      <c r="S454" s="154"/>
      <c r="T454" s="154"/>
      <c r="U454" s="154"/>
      <c r="V454" s="154"/>
      <c r="W454" s="154"/>
      <c r="X454" s="154"/>
      <c r="Y454" s="154"/>
      <c r="Z454" s="154"/>
    </row>
    <row r="455" spans="1:26" ht="12.75" customHeight="1" x14ac:dyDescent="0.2">
      <c r="A455" s="154"/>
      <c r="B455" s="154"/>
      <c r="C455" s="154"/>
      <c r="D455" s="154"/>
      <c r="E455" s="154"/>
      <c r="F455" s="154"/>
      <c r="G455" s="154"/>
      <c r="H455" s="154"/>
      <c r="I455" s="154"/>
      <c r="J455" s="154"/>
      <c r="K455" s="154"/>
      <c r="L455" s="154"/>
      <c r="M455" s="154"/>
      <c r="N455" s="154"/>
      <c r="O455" s="154"/>
      <c r="P455" s="154"/>
      <c r="Q455" s="154"/>
      <c r="R455" s="154"/>
      <c r="S455" s="154"/>
      <c r="T455" s="154"/>
      <c r="U455" s="154"/>
      <c r="V455" s="154"/>
      <c r="W455" s="154"/>
      <c r="X455" s="154"/>
      <c r="Y455" s="154"/>
      <c r="Z455" s="154"/>
    </row>
    <row r="456" spans="1:26" ht="12.75" customHeight="1" x14ac:dyDescent="0.2">
      <c r="A456" s="154"/>
      <c r="B456" s="154"/>
      <c r="C456" s="154"/>
      <c r="D456" s="154"/>
      <c r="E456" s="154"/>
      <c r="F456" s="154"/>
      <c r="G456" s="154"/>
      <c r="H456" s="154"/>
      <c r="I456" s="154"/>
      <c r="J456" s="154"/>
      <c r="K456" s="154"/>
      <c r="L456" s="154"/>
      <c r="M456" s="154"/>
      <c r="N456" s="154"/>
      <c r="O456" s="154"/>
      <c r="P456" s="154"/>
      <c r="Q456" s="154"/>
      <c r="R456" s="154"/>
      <c r="S456" s="154"/>
      <c r="T456" s="154"/>
      <c r="U456" s="154"/>
      <c r="V456" s="154"/>
      <c r="W456" s="154"/>
      <c r="X456" s="154"/>
      <c r="Y456" s="154"/>
      <c r="Z456" s="154"/>
    </row>
    <row r="457" spans="1:26" ht="12.75" customHeight="1" x14ac:dyDescent="0.2">
      <c r="A457" s="154"/>
      <c r="B457" s="154"/>
      <c r="C457" s="154"/>
      <c r="D457" s="154"/>
      <c r="E457" s="154"/>
      <c r="F457" s="154"/>
      <c r="G457" s="154"/>
      <c r="H457" s="154"/>
      <c r="I457" s="154"/>
      <c r="J457" s="154"/>
      <c r="K457" s="154"/>
      <c r="L457" s="154"/>
      <c r="M457" s="154"/>
      <c r="N457" s="154"/>
      <c r="O457" s="154"/>
      <c r="P457" s="154"/>
      <c r="Q457" s="154"/>
      <c r="R457" s="154"/>
      <c r="S457" s="154"/>
      <c r="T457" s="154"/>
      <c r="U457" s="154"/>
      <c r="V457" s="154"/>
      <c r="W457" s="154"/>
      <c r="X457" s="154"/>
      <c r="Y457" s="154"/>
      <c r="Z457" s="154"/>
    </row>
    <row r="458" spans="1:26" ht="12.75" customHeight="1" x14ac:dyDescent="0.2">
      <c r="A458" s="154"/>
      <c r="B458" s="154"/>
      <c r="C458" s="154"/>
      <c r="D458" s="154"/>
      <c r="E458" s="154"/>
      <c r="F458" s="154"/>
      <c r="G458" s="154"/>
      <c r="H458" s="154"/>
      <c r="I458" s="154"/>
      <c r="J458" s="154"/>
      <c r="K458" s="154"/>
      <c r="L458" s="154"/>
      <c r="M458" s="154"/>
      <c r="N458" s="154"/>
      <c r="O458" s="154"/>
      <c r="P458" s="154"/>
      <c r="Q458" s="154"/>
      <c r="R458" s="154"/>
      <c r="S458" s="154"/>
      <c r="T458" s="154"/>
      <c r="U458" s="154"/>
      <c r="V458" s="154"/>
      <c r="W458" s="154"/>
      <c r="X458" s="154"/>
      <c r="Y458" s="154"/>
      <c r="Z458" s="154"/>
    </row>
    <row r="459" spans="1:26" ht="12.75" customHeight="1" x14ac:dyDescent="0.2">
      <c r="A459" s="154"/>
      <c r="B459" s="154"/>
      <c r="C459" s="154"/>
      <c r="D459" s="154"/>
      <c r="E459" s="154"/>
      <c r="F459" s="154"/>
      <c r="G459" s="154"/>
      <c r="H459" s="154"/>
      <c r="I459" s="154"/>
      <c r="J459" s="154"/>
      <c r="K459" s="154"/>
      <c r="L459" s="154"/>
      <c r="M459" s="154"/>
      <c r="N459" s="154"/>
      <c r="O459" s="154"/>
      <c r="P459" s="154"/>
      <c r="Q459" s="154"/>
      <c r="R459" s="154"/>
      <c r="S459" s="154"/>
      <c r="T459" s="154"/>
      <c r="U459" s="154"/>
      <c r="V459" s="154"/>
      <c r="W459" s="154"/>
      <c r="X459" s="154"/>
      <c r="Y459" s="154"/>
      <c r="Z459" s="154"/>
    </row>
    <row r="460" spans="1:26" ht="12.75" customHeight="1" x14ac:dyDescent="0.2">
      <c r="A460" s="154"/>
      <c r="B460" s="154"/>
      <c r="C460" s="154"/>
      <c r="D460" s="154"/>
      <c r="E460" s="154"/>
      <c r="F460" s="154"/>
      <c r="G460" s="154"/>
      <c r="H460" s="154"/>
      <c r="I460" s="154"/>
      <c r="J460" s="154"/>
      <c r="K460" s="154"/>
      <c r="L460" s="154"/>
      <c r="M460" s="154"/>
      <c r="N460" s="154"/>
      <c r="O460" s="154"/>
      <c r="P460" s="154"/>
      <c r="Q460" s="154"/>
      <c r="R460" s="154"/>
      <c r="S460" s="154"/>
      <c r="T460" s="154"/>
      <c r="U460" s="154"/>
      <c r="V460" s="154"/>
      <c r="W460" s="154"/>
      <c r="X460" s="154"/>
      <c r="Y460" s="154"/>
      <c r="Z460" s="154"/>
    </row>
    <row r="461" spans="1:26" ht="12.75" customHeight="1" x14ac:dyDescent="0.2">
      <c r="A461" s="154"/>
      <c r="B461" s="154"/>
      <c r="C461" s="154"/>
      <c r="D461" s="154"/>
      <c r="E461" s="154"/>
      <c r="F461" s="154"/>
      <c r="G461" s="154"/>
      <c r="H461" s="154"/>
      <c r="I461" s="154"/>
      <c r="J461" s="154"/>
      <c r="K461" s="154"/>
      <c r="L461" s="154"/>
      <c r="M461" s="154"/>
      <c r="N461" s="154"/>
      <c r="O461" s="154"/>
      <c r="P461" s="154"/>
      <c r="Q461" s="154"/>
      <c r="R461" s="154"/>
      <c r="S461" s="154"/>
      <c r="T461" s="154"/>
      <c r="U461" s="154"/>
      <c r="V461" s="154"/>
      <c r="W461" s="154"/>
      <c r="X461" s="154"/>
      <c r="Y461" s="154"/>
      <c r="Z461" s="154"/>
    </row>
    <row r="462" spans="1:26" ht="12.75" customHeight="1" x14ac:dyDescent="0.2">
      <c r="A462" s="154"/>
      <c r="B462" s="154"/>
      <c r="C462" s="154"/>
      <c r="D462" s="154"/>
      <c r="E462" s="154"/>
      <c r="F462" s="154"/>
      <c r="G462" s="154"/>
      <c r="H462" s="154"/>
      <c r="I462" s="154"/>
      <c r="J462" s="154"/>
      <c r="K462" s="154"/>
      <c r="L462" s="154"/>
      <c r="M462" s="154"/>
      <c r="N462" s="154"/>
      <c r="O462" s="154"/>
      <c r="P462" s="154"/>
      <c r="Q462" s="154"/>
      <c r="R462" s="154"/>
      <c r="S462" s="154"/>
      <c r="T462" s="154"/>
      <c r="U462" s="154"/>
      <c r="V462" s="154"/>
      <c r="W462" s="154"/>
      <c r="X462" s="154"/>
      <c r="Y462" s="154"/>
      <c r="Z462" s="154"/>
    </row>
    <row r="463" spans="1:26" ht="12.75" customHeight="1" x14ac:dyDescent="0.2">
      <c r="A463" s="154"/>
      <c r="B463" s="154"/>
      <c r="C463" s="154"/>
      <c r="D463" s="154"/>
      <c r="E463" s="154"/>
      <c r="F463" s="154"/>
      <c r="G463" s="154"/>
      <c r="H463" s="154"/>
      <c r="I463" s="154"/>
      <c r="J463" s="154"/>
      <c r="K463" s="154"/>
      <c r="L463" s="154"/>
      <c r="M463" s="154"/>
      <c r="N463" s="154"/>
      <c r="O463" s="154"/>
      <c r="P463" s="154"/>
      <c r="Q463" s="154"/>
      <c r="R463" s="154"/>
      <c r="S463" s="154"/>
      <c r="T463" s="154"/>
      <c r="U463" s="154"/>
      <c r="V463" s="154"/>
      <c r="W463" s="154"/>
      <c r="X463" s="154"/>
      <c r="Y463" s="154"/>
      <c r="Z463" s="154"/>
    </row>
    <row r="464" spans="1:26" ht="12.75" customHeight="1" x14ac:dyDescent="0.2">
      <c r="A464" s="154"/>
      <c r="B464" s="154"/>
      <c r="C464" s="154"/>
      <c r="D464" s="154"/>
      <c r="E464" s="154"/>
      <c r="F464" s="154"/>
      <c r="G464" s="154"/>
      <c r="H464" s="154"/>
      <c r="I464" s="154"/>
      <c r="J464" s="154"/>
      <c r="K464" s="154"/>
      <c r="L464" s="154"/>
      <c r="M464" s="154"/>
      <c r="N464" s="154"/>
      <c r="O464" s="154"/>
      <c r="P464" s="154"/>
      <c r="Q464" s="154"/>
      <c r="R464" s="154"/>
      <c r="S464" s="154"/>
      <c r="T464" s="154"/>
      <c r="U464" s="154"/>
      <c r="V464" s="154"/>
      <c r="W464" s="154"/>
      <c r="X464" s="154"/>
      <c r="Y464" s="154"/>
      <c r="Z464" s="154"/>
    </row>
    <row r="465" spans="1:26" ht="12.75" customHeight="1" x14ac:dyDescent="0.2">
      <c r="A465" s="154"/>
      <c r="B465" s="154"/>
      <c r="C465" s="154"/>
      <c r="D465" s="154"/>
      <c r="E465" s="154"/>
      <c r="F465" s="154"/>
      <c r="G465" s="154"/>
      <c r="H465" s="154"/>
      <c r="I465" s="154"/>
      <c r="J465" s="154"/>
      <c r="K465" s="154"/>
      <c r="L465" s="154"/>
      <c r="M465" s="154"/>
      <c r="N465" s="154"/>
      <c r="O465" s="154"/>
      <c r="P465" s="154"/>
      <c r="Q465" s="154"/>
      <c r="R465" s="154"/>
      <c r="S465" s="154"/>
      <c r="T465" s="154"/>
      <c r="U465" s="154"/>
      <c r="V465" s="154"/>
      <c r="W465" s="154"/>
      <c r="X465" s="154"/>
      <c r="Y465" s="154"/>
      <c r="Z465" s="154"/>
    </row>
    <row r="466" spans="1:26" ht="12.75" customHeight="1" x14ac:dyDescent="0.2">
      <c r="A466" s="154"/>
      <c r="B466" s="154"/>
      <c r="C466" s="154"/>
      <c r="D466" s="154"/>
      <c r="E466" s="154"/>
      <c r="F466" s="154"/>
      <c r="G466" s="154"/>
      <c r="H466" s="154"/>
      <c r="I466" s="154"/>
      <c r="J466" s="154"/>
      <c r="K466" s="154"/>
      <c r="L466" s="154"/>
      <c r="M466" s="154"/>
      <c r="N466" s="154"/>
      <c r="O466" s="154"/>
      <c r="P466" s="154"/>
      <c r="Q466" s="154"/>
      <c r="R466" s="154"/>
      <c r="S466" s="154"/>
      <c r="T466" s="154"/>
      <c r="U466" s="154"/>
      <c r="V466" s="154"/>
      <c r="W466" s="154"/>
      <c r="X466" s="154"/>
      <c r="Y466" s="154"/>
      <c r="Z466" s="154"/>
    </row>
    <row r="467" spans="1:26" ht="12.75" customHeight="1" x14ac:dyDescent="0.2">
      <c r="A467" s="154"/>
      <c r="B467" s="154"/>
      <c r="C467" s="154"/>
      <c r="D467" s="154"/>
      <c r="E467" s="154"/>
      <c r="F467" s="154"/>
      <c r="G467" s="154"/>
      <c r="H467" s="154"/>
      <c r="I467" s="154"/>
      <c r="J467" s="154"/>
      <c r="K467" s="154"/>
      <c r="L467" s="154"/>
      <c r="M467" s="154"/>
      <c r="N467" s="154"/>
      <c r="O467" s="154"/>
      <c r="P467" s="154"/>
      <c r="Q467" s="154"/>
      <c r="R467" s="154"/>
      <c r="S467" s="154"/>
      <c r="T467" s="154"/>
      <c r="U467" s="154"/>
      <c r="V467" s="154"/>
      <c r="W467" s="154"/>
      <c r="X467" s="154"/>
      <c r="Y467" s="154"/>
      <c r="Z467" s="154"/>
    </row>
    <row r="468" spans="1:26" ht="12.75" customHeight="1" x14ac:dyDescent="0.2">
      <c r="A468" s="154"/>
      <c r="B468" s="154"/>
      <c r="C468" s="154"/>
      <c r="D468" s="154"/>
      <c r="E468" s="154"/>
      <c r="F468" s="154"/>
      <c r="G468" s="154"/>
      <c r="H468" s="154"/>
      <c r="I468" s="154"/>
      <c r="J468" s="154"/>
      <c r="K468" s="154"/>
      <c r="L468" s="154"/>
      <c r="M468" s="154"/>
      <c r="N468" s="154"/>
      <c r="O468" s="154"/>
      <c r="P468" s="154"/>
      <c r="Q468" s="154"/>
      <c r="R468" s="154"/>
      <c r="S468" s="154"/>
      <c r="T468" s="154"/>
      <c r="U468" s="154"/>
      <c r="V468" s="154"/>
      <c r="W468" s="154"/>
      <c r="X468" s="154"/>
      <c r="Y468" s="154"/>
      <c r="Z468" s="154"/>
    </row>
    <row r="469" spans="1:26" ht="12.75" customHeight="1" x14ac:dyDescent="0.2">
      <c r="A469" s="154"/>
      <c r="B469" s="154"/>
      <c r="C469" s="154"/>
      <c r="D469" s="154"/>
      <c r="E469" s="154"/>
      <c r="F469" s="154"/>
      <c r="G469" s="154"/>
      <c r="H469" s="154"/>
      <c r="I469" s="154"/>
      <c r="J469" s="154"/>
      <c r="K469" s="154"/>
      <c r="L469" s="154"/>
      <c r="M469" s="154"/>
      <c r="N469" s="154"/>
      <c r="O469" s="154"/>
      <c r="P469" s="154"/>
      <c r="Q469" s="154"/>
      <c r="R469" s="154"/>
      <c r="S469" s="154"/>
      <c r="T469" s="154"/>
      <c r="U469" s="154"/>
      <c r="V469" s="154"/>
      <c r="W469" s="154"/>
      <c r="X469" s="154"/>
      <c r="Y469" s="154"/>
      <c r="Z469" s="154"/>
    </row>
    <row r="470" spans="1:26" ht="12.75" customHeight="1" x14ac:dyDescent="0.2">
      <c r="A470" s="154"/>
      <c r="B470" s="154"/>
      <c r="C470" s="154"/>
      <c r="D470" s="154"/>
      <c r="E470" s="154"/>
      <c r="F470" s="154"/>
      <c r="G470" s="154"/>
      <c r="H470" s="154"/>
      <c r="I470" s="154"/>
      <c r="J470" s="154"/>
      <c r="K470" s="154"/>
      <c r="L470" s="154"/>
      <c r="M470" s="154"/>
      <c r="N470" s="154"/>
      <c r="O470" s="154"/>
      <c r="P470" s="154"/>
      <c r="Q470" s="154"/>
      <c r="R470" s="154"/>
      <c r="S470" s="154"/>
      <c r="T470" s="154"/>
      <c r="U470" s="154"/>
      <c r="V470" s="154"/>
      <c r="W470" s="154"/>
      <c r="X470" s="154"/>
      <c r="Y470" s="154"/>
      <c r="Z470" s="154"/>
    </row>
    <row r="471" spans="1:26" ht="12.75" customHeight="1" x14ac:dyDescent="0.2">
      <c r="A471" s="154"/>
      <c r="B471" s="154"/>
      <c r="C471" s="154"/>
      <c r="D471" s="154"/>
      <c r="E471" s="154"/>
      <c r="F471" s="154"/>
      <c r="G471" s="154"/>
      <c r="H471" s="154"/>
      <c r="I471" s="154"/>
      <c r="J471" s="154"/>
      <c r="K471" s="154"/>
      <c r="L471" s="154"/>
      <c r="M471" s="154"/>
      <c r="N471" s="154"/>
      <c r="O471" s="154"/>
      <c r="P471" s="154"/>
      <c r="Q471" s="154"/>
      <c r="R471" s="154"/>
      <c r="S471" s="154"/>
      <c r="T471" s="154"/>
      <c r="U471" s="154"/>
      <c r="V471" s="154"/>
      <c r="W471" s="154"/>
      <c r="X471" s="154"/>
      <c r="Y471" s="154"/>
      <c r="Z471" s="154"/>
    </row>
    <row r="472" spans="1:26" ht="12.75" customHeight="1" x14ac:dyDescent="0.2">
      <c r="A472" s="154"/>
      <c r="B472" s="154"/>
      <c r="C472" s="154"/>
      <c r="D472" s="154"/>
      <c r="E472" s="154"/>
      <c r="F472" s="154"/>
      <c r="G472" s="154"/>
      <c r="H472" s="154"/>
      <c r="I472" s="154"/>
      <c r="J472" s="154"/>
      <c r="K472" s="154"/>
      <c r="L472" s="154"/>
      <c r="M472" s="154"/>
      <c r="N472" s="154"/>
      <c r="O472" s="154"/>
      <c r="P472" s="154"/>
      <c r="Q472" s="154"/>
      <c r="R472" s="154"/>
      <c r="S472" s="154"/>
      <c r="T472" s="154"/>
      <c r="U472" s="154"/>
      <c r="V472" s="154"/>
      <c r="W472" s="154"/>
      <c r="X472" s="154"/>
      <c r="Y472" s="154"/>
      <c r="Z472" s="154"/>
    </row>
    <row r="473" spans="1:26" ht="12.75" customHeight="1" x14ac:dyDescent="0.2">
      <c r="A473" s="154"/>
      <c r="B473" s="154"/>
      <c r="C473" s="154"/>
      <c r="D473" s="154"/>
      <c r="E473" s="154"/>
      <c r="F473" s="154"/>
      <c r="G473" s="154"/>
      <c r="H473" s="154"/>
      <c r="I473" s="154"/>
      <c r="J473" s="154"/>
      <c r="K473" s="154"/>
      <c r="L473" s="154"/>
      <c r="M473" s="154"/>
      <c r="N473" s="154"/>
      <c r="O473" s="154"/>
      <c r="P473" s="154"/>
      <c r="Q473" s="154"/>
      <c r="R473" s="154"/>
      <c r="S473" s="154"/>
      <c r="T473" s="154"/>
      <c r="U473" s="154"/>
      <c r="V473" s="154"/>
      <c r="W473" s="154"/>
      <c r="X473" s="154"/>
      <c r="Y473" s="154"/>
      <c r="Z473" s="154"/>
    </row>
    <row r="474" spans="1:26" ht="12.75" customHeight="1" x14ac:dyDescent="0.2">
      <c r="A474" s="154"/>
      <c r="B474" s="154"/>
      <c r="C474" s="154"/>
      <c r="D474" s="154"/>
      <c r="E474" s="154"/>
      <c r="F474" s="154"/>
      <c r="G474" s="154"/>
      <c r="H474" s="154"/>
      <c r="I474" s="154"/>
      <c r="J474" s="154"/>
      <c r="K474" s="154"/>
      <c r="L474" s="154"/>
      <c r="M474" s="154"/>
      <c r="N474" s="154"/>
      <c r="O474" s="154"/>
      <c r="P474" s="154"/>
      <c r="Q474" s="154"/>
      <c r="R474" s="154"/>
      <c r="S474" s="154"/>
      <c r="T474" s="154"/>
      <c r="U474" s="154"/>
      <c r="V474" s="154"/>
      <c r="W474" s="154"/>
      <c r="X474" s="154"/>
      <c r="Y474" s="154"/>
      <c r="Z474" s="154"/>
    </row>
    <row r="475" spans="1:26" ht="12.75" customHeight="1" x14ac:dyDescent="0.2">
      <c r="A475" s="154"/>
      <c r="B475" s="154"/>
      <c r="C475" s="154"/>
      <c r="D475" s="154"/>
      <c r="E475" s="154"/>
      <c r="F475" s="154"/>
      <c r="G475" s="154"/>
      <c r="H475" s="154"/>
      <c r="I475" s="154"/>
      <c r="J475" s="154"/>
      <c r="K475" s="154"/>
      <c r="L475" s="154"/>
      <c r="M475" s="154"/>
      <c r="N475" s="154"/>
      <c r="O475" s="154"/>
      <c r="P475" s="154"/>
      <c r="Q475" s="154"/>
      <c r="R475" s="154"/>
      <c r="S475" s="154"/>
      <c r="T475" s="154"/>
      <c r="U475" s="154"/>
      <c r="V475" s="154"/>
      <c r="W475" s="154"/>
      <c r="X475" s="154"/>
      <c r="Y475" s="154"/>
      <c r="Z475" s="154"/>
    </row>
    <row r="476" spans="1:26" ht="12.75" customHeight="1" x14ac:dyDescent="0.2">
      <c r="A476" s="154"/>
      <c r="B476" s="154"/>
      <c r="C476" s="154"/>
      <c r="D476" s="154"/>
      <c r="E476" s="154"/>
      <c r="F476" s="154"/>
      <c r="G476" s="154"/>
      <c r="H476" s="154"/>
      <c r="I476" s="154"/>
      <c r="J476" s="154"/>
      <c r="K476" s="154"/>
      <c r="L476" s="154"/>
      <c r="M476" s="154"/>
      <c r="N476" s="154"/>
      <c r="O476" s="154"/>
      <c r="P476" s="154"/>
      <c r="Q476" s="154"/>
      <c r="R476" s="154"/>
      <c r="S476" s="154"/>
      <c r="T476" s="154"/>
      <c r="U476" s="154"/>
      <c r="V476" s="154"/>
      <c r="W476" s="154"/>
      <c r="X476" s="154"/>
      <c r="Y476" s="154"/>
      <c r="Z476" s="154"/>
    </row>
    <row r="477" spans="1:26" ht="12.75" customHeight="1" x14ac:dyDescent="0.2">
      <c r="A477" s="154"/>
      <c r="B477" s="154"/>
      <c r="C477" s="154"/>
      <c r="D477" s="154"/>
      <c r="E477" s="154"/>
      <c r="F477" s="154"/>
      <c r="G477" s="154"/>
      <c r="H477" s="154"/>
      <c r="I477" s="154"/>
      <c r="J477" s="154"/>
      <c r="K477" s="154"/>
      <c r="L477" s="154"/>
      <c r="M477" s="154"/>
      <c r="N477" s="154"/>
      <c r="O477" s="154"/>
      <c r="P477" s="154"/>
      <c r="Q477" s="154"/>
      <c r="R477" s="154"/>
      <c r="S477" s="154"/>
      <c r="T477" s="154"/>
      <c r="U477" s="154"/>
      <c r="V477" s="154"/>
      <c r="W477" s="154"/>
      <c r="X477" s="154"/>
      <c r="Y477" s="154"/>
      <c r="Z477" s="154"/>
    </row>
    <row r="478" spans="1:26" ht="12.75" customHeight="1" x14ac:dyDescent="0.2">
      <c r="A478" s="154"/>
      <c r="B478" s="154"/>
      <c r="C478" s="154"/>
      <c r="D478" s="154"/>
      <c r="E478" s="154"/>
      <c r="F478" s="154"/>
      <c r="G478" s="154"/>
      <c r="H478" s="154"/>
      <c r="I478" s="154"/>
      <c r="J478" s="154"/>
      <c r="K478" s="154"/>
      <c r="L478" s="154"/>
      <c r="M478" s="154"/>
      <c r="N478" s="154"/>
      <c r="O478" s="154"/>
      <c r="P478" s="154"/>
      <c r="Q478" s="154"/>
      <c r="R478" s="154"/>
      <c r="S478" s="154"/>
      <c r="T478" s="154"/>
      <c r="U478" s="154"/>
      <c r="V478" s="154"/>
      <c r="W478" s="154"/>
      <c r="X478" s="154"/>
      <c r="Y478" s="154"/>
      <c r="Z478" s="154"/>
    </row>
    <row r="479" spans="1:26" ht="12.75" customHeight="1" x14ac:dyDescent="0.2">
      <c r="A479" s="154"/>
      <c r="B479" s="154"/>
      <c r="C479" s="154"/>
      <c r="D479" s="154"/>
      <c r="E479" s="154"/>
      <c r="F479" s="154"/>
      <c r="G479" s="154"/>
      <c r="H479" s="154"/>
      <c r="I479" s="154"/>
      <c r="J479" s="154"/>
      <c r="K479" s="154"/>
      <c r="L479" s="154"/>
      <c r="M479" s="154"/>
      <c r="N479" s="154"/>
      <c r="O479" s="154"/>
      <c r="P479" s="154"/>
      <c r="Q479" s="154"/>
      <c r="R479" s="154"/>
      <c r="S479" s="154"/>
      <c r="T479" s="154"/>
      <c r="U479" s="154"/>
      <c r="V479" s="154"/>
      <c r="W479" s="154"/>
      <c r="X479" s="154"/>
      <c r="Y479" s="154"/>
      <c r="Z479" s="154"/>
    </row>
    <row r="480" spans="1:26" ht="12.75" customHeight="1" x14ac:dyDescent="0.2">
      <c r="A480" s="154"/>
      <c r="B480" s="154"/>
      <c r="C480" s="154"/>
      <c r="D480" s="154"/>
      <c r="E480" s="154"/>
      <c r="F480" s="154"/>
      <c r="G480" s="154"/>
      <c r="H480" s="154"/>
      <c r="I480" s="154"/>
      <c r="J480" s="154"/>
      <c r="K480" s="154"/>
      <c r="L480" s="154"/>
      <c r="M480" s="154"/>
      <c r="N480" s="154"/>
      <c r="O480" s="154"/>
      <c r="P480" s="154"/>
      <c r="Q480" s="154"/>
      <c r="R480" s="154"/>
      <c r="S480" s="154"/>
      <c r="T480" s="154"/>
      <c r="U480" s="154"/>
      <c r="V480" s="154"/>
      <c r="W480" s="154"/>
      <c r="X480" s="154"/>
      <c r="Y480" s="154"/>
      <c r="Z480" s="154"/>
    </row>
    <row r="481" spans="1:26" ht="12.75" customHeight="1" x14ac:dyDescent="0.2">
      <c r="A481" s="154"/>
      <c r="B481" s="154"/>
      <c r="C481" s="154"/>
      <c r="D481" s="154"/>
      <c r="E481" s="154"/>
      <c r="F481" s="154"/>
      <c r="G481" s="154"/>
      <c r="H481" s="154"/>
      <c r="I481" s="154"/>
      <c r="J481" s="154"/>
      <c r="K481" s="154"/>
      <c r="L481" s="154"/>
      <c r="M481" s="154"/>
      <c r="N481" s="154"/>
      <c r="O481" s="154"/>
      <c r="P481" s="154"/>
      <c r="Q481" s="154"/>
      <c r="R481" s="154"/>
      <c r="S481" s="154"/>
      <c r="T481" s="154"/>
      <c r="U481" s="154"/>
      <c r="V481" s="154"/>
      <c r="W481" s="154"/>
      <c r="X481" s="154"/>
      <c r="Y481" s="154"/>
      <c r="Z481" s="154"/>
    </row>
    <row r="482" spans="1:26" ht="12.75" customHeight="1" x14ac:dyDescent="0.2">
      <c r="A482" s="154"/>
      <c r="B482" s="154"/>
      <c r="C482" s="154"/>
      <c r="D482" s="154"/>
      <c r="E482" s="154"/>
      <c r="F482" s="154"/>
      <c r="G482" s="154"/>
      <c r="H482" s="154"/>
      <c r="I482" s="154"/>
      <c r="J482" s="154"/>
      <c r="K482" s="154"/>
      <c r="L482" s="154"/>
      <c r="M482" s="154"/>
      <c r="N482" s="154"/>
      <c r="O482" s="154"/>
      <c r="P482" s="154"/>
      <c r="Q482" s="154"/>
      <c r="R482" s="154"/>
      <c r="S482" s="154"/>
      <c r="T482" s="154"/>
      <c r="U482" s="154"/>
      <c r="V482" s="154"/>
      <c r="W482" s="154"/>
      <c r="X482" s="154"/>
      <c r="Y482" s="154"/>
      <c r="Z482" s="154"/>
    </row>
    <row r="483" spans="1:26" ht="12.75" customHeight="1" x14ac:dyDescent="0.2">
      <c r="A483" s="154"/>
      <c r="B483" s="154"/>
      <c r="C483" s="154"/>
      <c r="D483" s="154"/>
      <c r="E483" s="154"/>
      <c r="F483" s="154"/>
      <c r="G483" s="154"/>
      <c r="H483" s="154"/>
      <c r="I483" s="154"/>
      <c r="J483" s="154"/>
      <c r="K483" s="154"/>
      <c r="L483" s="154"/>
      <c r="M483" s="154"/>
      <c r="N483" s="154"/>
      <c r="O483" s="154"/>
      <c r="P483" s="154"/>
      <c r="Q483" s="154"/>
      <c r="R483" s="154"/>
      <c r="S483" s="154"/>
      <c r="T483" s="154"/>
      <c r="U483" s="154"/>
      <c r="V483" s="154"/>
      <c r="W483" s="154"/>
      <c r="X483" s="154"/>
      <c r="Y483" s="154"/>
      <c r="Z483" s="154"/>
    </row>
    <row r="484" spans="1:26" ht="12.75" customHeight="1" x14ac:dyDescent="0.2">
      <c r="A484" s="154"/>
      <c r="B484" s="154"/>
      <c r="C484" s="154"/>
      <c r="D484" s="154"/>
      <c r="E484" s="154"/>
      <c r="F484" s="154"/>
      <c r="G484" s="154"/>
      <c r="H484" s="154"/>
      <c r="I484" s="154"/>
      <c r="J484" s="154"/>
      <c r="K484" s="154"/>
      <c r="L484" s="154"/>
      <c r="M484" s="154"/>
      <c r="N484" s="154"/>
      <c r="O484" s="154"/>
      <c r="P484" s="154"/>
      <c r="Q484" s="154"/>
      <c r="R484" s="154"/>
      <c r="S484" s="154"/>
      <c r="T484" s="154"/>
      <c r="U484" s="154"/>
      <c r="V484" s="154"/>
      <c r="W484" s="154"/>
      <c r="X484" s="154"/>
      <c r="Y484" s="154"/>
      <c r="Z484" s="154"/>
    </row>
    <row r="485" spans="1:26" ht="12.75" customHeight="1" x14ac:dyDescent="0.2">
      <c r="A485" s="154"/>
      <c r="B485" s="154"/>
      <c r="C485" s="154"/>
      <c r="D485" s="154"/>
      <c r="E485" s="154"/>
      <c r="F485" s="154"/>
      <c r="G485" s="154"/>
      <c r="H485" s="154"/>
      <c r="I485" s="154"/>
      <c r="J485" s="154"/>
      <c r="K485" s="154"/>
      <c r="L485" s="154"/>
      <c r="M485" s="154"/>
      <c r="N485" s="154"/>
      <c r="O485" s="154"/>
      <c r="P485" s="154"/>
      <c r="Q485" s="154"/>
      <c r="R485" s="154"/>
      <c r="S485" s="154"/>
      <c r="T485" s="154"/>
      <c r="U485" s="154"/>
      <c r="V485" s="154"/>
      <c r="W485" s="154"/>
      <c r="X485" s="154"/>
      <c r="Y485" s="154"/>
      <c r="Z485" s="154"/>
    </row>
    <row r="486" spans="1:26" ht="12.75" customHeight="1" x14ac:dyDescent="0.2">
      <c r="A486" s="154"/>
      <c r="B486" s="154"/>
      <c r="C486" s="154"/>
      <c r="D486" s="154"/>
      <c r="E486" s="154"/>
      <c r="F486" s="154"/>
      <c r="G486" s="154"/>
      <c r="H486" s="154"/>
      <c r="I486" s="154"/>
      <c r="J486" s="154"/>
      <c r="K486" s="154"/>
      <c r="L486" s="154"/>
      <c r="M486" s="154"/>
      <c r="N486" s="154"/>
      <c r="O486" s="154"/>
      <c r="P486" s="154"/>
      <c r="Q486" s="154"/>
      <c r="R486" s="154"/>
      <c r="S486" s="154"/>
      <c r="T486" s="154"/>
      <c r="U486" s="154"/>
      <c r="V486" s="154"/>
      <c r="W486" s="154"/>
      <c r="X486" s="154"/>
      <c r="Y486" s="154"/>
      <c r="Z486" s="154"/>
    </row>
    <row r="487" spans="1:26" ht="12.75" customHeight="1" x14ac:dyDescent="0.2">
      <c r="A487" s="154"/>
      <c r="B487" s="154"/>
      <c r="C487" s="154"/>
      <c r="D487" s="154"/>
      <c r="E487" s="154"/>
      <c r="F487" s="154"/>
      <c r="G487" s="154"/>
      <c r="H487" s="154"/>
      <c r="I487" s="154"/>
      <c r="J487" s="154"/>
      <c r="K487" s="154"/>
      <c r="L487" s="154"/>
      <c r="M487" s="154"/>
      <c r="N487" s="154"/>
      <c r="O487" s="154"/>
      <c r="P487" s="154"/>
      <c r="Q487" s="154"/>
      <c r="R487" s="154"/>
      <c r="S487" s="154"/>
      <c r="T487" s="154"/>
      <c r="U487" s="154"/>
      <c r="V487" s="154"/>
      <c r="W487" s="154"/>
      <c r="X487" s="154"/>
      <c r="Y487" s="154"/>
      <c r="Z487" s="154"/>
    </row>
    <row r="488" spans="1:26" ht="12.75" customHeight="1" x14ac:dyDescent="0.2">
      <c r="A488" s="154"/>
      <c r="B488" s="154"/>
      <c r="C488" s="154"/>
      <c r="D488" s="154"/>
      <c r="E488" s="154"/>
      <c r="F488" s="154"/>
      <c r="G488" s="154"/>
      <c r="H488" s="154"/>
      <c r="I488" s="154"/>
      <c r="J488" s="154"/>
      <c r="K488" s="154"/>
      <c r="L488" s="154"/>
      <c r="M488" s="154"/>
      <c r="N488" s="154"/>
      <c r="O488" s="154"/>
      <c r="P488" s="154"/>
      <c r="Q488" s="154"/>
      <c r="R488" s="154"/>
      <c r="S488" s="154"/>
      <c r="T488" s="154"/>
      <c r="U488" s="154"/>
      <c r="V488" s="154"/>
      <c r="W488" s="154"/>
      <c r="X488" s="154"/>
      <c r="Y488" s="154"/>
      <c r="Z488" s="154"/>
    </row>
    <row r="489" spans="1:26" ht="12.75" customHeight="1" x14ac:dyDescent="0.2">
      <c r="A489" s="154"/>
      <c r="B489" s="154"/>
      <c r="C489" s="154"/>
      <c r="D489" s="154"/>
      <c r="E489" s="154"/>
      <c r="F489" s="154"/>
      <c r="G489" s="154"/>
      <c r="H489" s="154"/>
      <c r="I489" s="154"/>
      <c r="J489" s="154"/>
      <c r="K489" s="154"/>
      <c r="L489" s="154"/>
      <c r="M489" s="154"/>
      <c r="N489" s="154"/>
      <c r="O489" s="154"/>
      <c r="P489" s="154"/>
      <c r="Q489" s="154"/>
      <c r="R489" s="154"/>
      <c r="S489" s="154"/>
      <c r="T489" s="154"/>
      <c r="U489" s="154"/>
      <c r="V489" s="154"/>
      <c r="W489" s="154"/>
      <c r="X489" s="154"/>
      <c r="Y489" s="154"/>
      <c r="Z489" s="154"/>
    </row>
    <row r="490" spans="1:26" ht="12.75" customHeight="1" x14ac:dyDescent="0.2">
      <c r="A490" s="154"/>
      <c r="B490" s="154"/>
      <c r="C490" s="154"/>
      <c r="D490" s="154"/>
      <c r="E490" s="154"/>
      <c r="F490" s="154"/>
      <c r="G490" s="154"/>
      <c r="H490" s="154"/>
      <c r="I490" s="154"/>
      <c r="J490" s="154"/>
      <c r="K490" s="154"/>
      <c r="L490" s="154"/>
      <c r="M490" s="154"/>
      <c r="N490" s="154"/>
      <c r="O490" s="154"/>
      <c r="P490" s="154"/>
      <c r="Q490" s="154"/>
      <c r="R490" s="154"/>
      <c r="S490" s="154"/>
      <c r="T490" s="154"/>
      <c r="U490" s="154"/>
      <c r="V490" s="154"/>
      <c r="W490" s="154"/>
      <c r="X490" s="154"/>
      <c r="Y490" s="154"/>
      <c r="Z490" s="154"/>
    </row>
    <row r="491" spans="1:26" ht="12.75" customHeight="1" x14ac:dyDescent="0.2">
      <c r="A491" s="154"/>
      <c r="B491" s="154"/>
      <c r="C491" s="154"/>
      <c r="D491" s="154"/>
      <c r="E491" s="154"/>
      <c r="F491" s="154"/>
      <c r="G491" s="154"/>
      <c r="H491" s="154"/>
      <c r="I491" s="154"/>
      <c r="J491" s="154"/>
      <c r="K491" s="154"/>
      <c r="L491" s="154"/>
      <c r="M491" s="154"/>
      <c r="N491" s="154"/>
      <c r="O491" s="154"/>
      <c r="P491" s="154"/>
      <c r="Q491" s="154"/>
      <c r="R491" s="154"/>
      <c r="S491" s="154"/>
      <c r="T491" s="154"/>
      <c r="U491" s="154"/>
      <c r="V491" s="154"/>
      <c r="W491" s="154"/>
      <c r="X491" s="154"/>
      <c r="Y491" s="154"/>
      <c r="Z491" s="154"/>
    </row>
    <row r="492" spans="1:26" ht="12.75" customHeight="1" x14ac:dyDescent="0.2">
      <c r="A492" s="154"/>
      <c r="B492" s="154"/>
      <c r="C492" s="154"/>
      <c r="D492" s="154"/>
      <c r="E492" s="154"/>
      <c r="F492" s="154"/>
      <c r="G492" s="154"/>
      <c r="H492" s="154"/>
      <c r="I492" s="154"/>
      <c r="J492" s="154"/>
      <c r="K492" s="154"/>
      <c r="L492" s="154"/>
      <c r="M492" s="154"/>
      <c r="N492" s="154"/>
      <c r="O492" s="154"/>
      <c r="P492" s="154"/>
      <c r="Q492" s="154"/>
      <c r="R492" s="154"/>
      <c r="S492" s="154"/>
      <c r="T492" s="154"/>
      <c r="U492" s="154"/>
      <c r="V492" s="154"/>
      <c r="W492" s="154"/>
      <c r="X492" s="154"/>
      <c r="Y492" s="154"/>
      <c r="Z492" s="154"/>
    </row>
    <row r="493" spans="1:26" ht="12.75" customHeight="1" x14ac:dyDescent="0.2">
      <c r="A493" s="154"/>
      <c r="B493" s="154"/>
      <c r="C493" s="154"/>
      <c r="D493" s="154"/>
      <c r="E493" s="154"/>
      <c r="F493" s="154"/>
      <c r="G493" s="154"/>
      <c r="H493" s="154"/>
      <c r="I493" s="154"/>
      <c r="J493" s="154"/>
      <c r="K493" s="154"/>
      <c r="L493" s="154"/>
      <c r="M493" s="154"/>
      <c r="N493" s="154"/>
      <c r="O493" s="154"/>
      <c r="P493" s="154"/>
      <c r="Q493" s="154"/>
      <c r="R493" s="154"/>
      <c r="S493" s="154"/>
      <c r="T493" s="154"/>
      <c r="U493" s="154"/>
      <c r="V493" s="154"/>
      <c r="W493" s="154"/>
      <c r="X493" s="154"/>
      <c r="Y493" s="154"/>
      <c r="Z493" s="154"/>
    </row>
    <row r="494" spans="1:26" ht="12.75" customHeight="1" x14ac:dyDescent="0.2">
      <c r="A494" s="154"/>
      <c r="B494" s="154"/>
      <c r="C494" s="154"/>
      <c r="D494" s="154"/>
      <c r="E494" s="154"/>
      <c r="F494" s="154"/>
      <c r="G494" s="154"/>
      <c r="H494" s="154"/>
      <c r="I494" s="154"/>
      <c r="J494" s="154"/>
      <c r="K494" s="154"/>
      <c r="L494" s="154"/>
      <c r="M494" s="154"/>
      <c r="N494" s="154"/>
      <c r="O494" s="154"/>
      <c r="P494" s="154"/>
      <c r="Q494" s="154"/>
      <c r="R494" s="154"/>
      <c r="S494" s="154"/>
      <c r="T494" s="154"/>
      <c r="U494" s="154"/>
      <c r="V494" s="154"/>
      <c r="W494" s="154"/>
      <c r="X494" s="154"/>
      <c r="Y494" s="154"/>
      <c r="Z494" s="154"/>
    </row>
    <row r="495" spans="1:26" ht="12.75" customHeight="1" x14ac:dyDescent="0.2">
      <c r="A495" s="154"/>
      <c r="B495" s="154"/>
      <c r="C495" s="154"/>
      <c r="D495" s="154"/>
      <c r="E495" s="154"/>
      <c r="F495" s="154"/>
      <c r="G495" s="154"/>
      <c r="H495" s="154"/>
      <c r="I495" s="154"/>
      <c r="J495" s="154"/>
      <c r="K495" s="154"/>
      <c r="L495" s="154"/>
      <c r="M495" s="154"/>
      <c r="N495" s="154"/>
      <c r="O495" s="154"/>
      <c r="P495" s="154"/>
      <c r="Q495" s="154"/>
      <c r="R495" s="154"/>
      <c r="S495" s="154"/>
      <c r="T495" s="154"/>
      <c r="U495" s="154"/>
      <c r="V495" s="154"/>
      <c r="W495" s="154"/>
      <c r="X495" s="154"/>
      <c r="Y495" s="154"/>
      <c r="Z495" s="154"/>
    </row>
    <row r="496" spans="1:26" ht="12.75" customHeight="1" x14ac:dyDescent="0.2">
      <c r="A496" s="154"/>
      <c r="B496" s="154"/>
      <c r="C496" s="154"/>
      <c r="D496" s="154"/>
      <c r="E496" s="154"/>
      <c r="F496" s="154"/>
      <c r="G496" s="154"/>
      <c r="H496" s="154"/>
      <c r="I496" s="154"/>
      <c r="J496" s="154"/>
      <c r="K496" s="154"/>
      <c r="L496" s="154"/>
      <c r="M496" s="154"/>
      <c r="N496" s="154"/>
      <c r="O496" s="154"/>
      <c r="P496" s="154"/>
      <c r="Q496" s="154"/>
      <c r="R496" s="154"/>
      <c r="S496" s="154"/>
      <c r="T496" s="154"/>
      <c r="U496" s="154"/>
      <c r="V496" s="154"/>
      <c r="W496" s="154"/>
      <c r="X496" s="154"/>
      <c r="Y496" s="154"/>
      <c r="Z496" s="154"/>
    </row>
    <row r="497" spans="1:26" ht="12.75" customHeight="1" x14ac:dyDescent="0.2">
      <c r="A497" s="154"/>
      <c r="B497" s="154"/>
      <c r="C497" s="154"/>
      <c r="D497" s="154"/>
      <c r="E497" s="154"/>
      <c r="F497" s="154"/>
      <c r="G497" s="154"/>
      <c r="H497" s="154"/>
      <c r="I497" s="154"/>
      <c r="J497" s="154"/>
      <c r="K497" s="154"/>
      <c r="L497" s="154"/>
      <c r="M497" s="154"/>
      <c r="N497" s="154"/>
      <c r="O497" s="154"/>
      <c r="P497" s="154"/>
      <c r="Q497" s="154"/>
      <c r="R497" s="154"/>
      <c r="S497" s="154"/>
      <c r="T497" s="154"/>
      <c r="U497" s="154"/>
      <c r="V497" s="154"/>
      <c r="W497" s="154"/>
      <c r="X497" s="154"/>
      <c r="Y497" s="154"/>
      <c r="Z497" s="154"/>
    </row>
    <row r="498" spans="1:26" ht="12.75" customHeight="1" x14ac:dyDescent="0.2">
      <c r="A498" s="154"/>
      <c r="B498" s="154"/>
      <c r="C498" s="154"/>
      <c r="D498" s="154"/>
      <c r="E498" s="154"/>
      <c r="F498" s="154"/>
      <c r="G498" s="154"/>
      <c r="H498" s="154"/>
      <c r="I498" s="154"/>
      <c r="J498" s="154"/>
      <c r="K498" s="154"/>
      <c r="L498" s="154"/>
      <c r="M498" s="154"/>
      <c r="N498" s="154"/>
      <c r="O498" s="154"/>
      <c r="P498" s="154"/>
      <c r="Q498" s="154"/>
      <c r="R498" s="154"/>
      <c r="S498" s="154"/>
      <c r="T498" s="154"/>
      <c r="U498" s="154"/>
      <c r="V498" s="154"/>
      <c r="W498" s="154"/>
      <c r="X498" s="154"/>
      <c r="Y498" s="154"/>
      <c r="Z498" s="154"/>
    </row>
    <row r="499" spans="1:26" ht="12.75" customHeight="1" x14ac:dyDescent="0.2">
      <c r="A499" s="154"/>
      <c r="B499" s="154"/>
      <c r="C499" s="154"/>
      <c r="D499" s="154"/>
      <c r="E499" s="154"/>
      <c r="F499" s="154"/>
      <c r="G499" s="154"/>
      <c r="H499" s="154"/>
      <c r="I499" s="154"/>
      <c r="J499" s="154"/>
      <c r="K499" s="154"/>
      <c r="L499" s="154"/>
      <c r="M499" s="154"/>
      <c r="N499" s="154"/>
      <c r="O499" s="154"/>
      <c r="P499" s="154"/>
      <c r="Q499" s="154"/>
      <c r="R499" s="154"/>
      <c r="S499" s="154"/>
      <c r="T499" s="154"/>
      <c r="U499" s="154"/>
      <c r="V499" s="154"/>
      <c r="W499" s="154"/>
      <c r="X499" s="154"/>
      <c r="Y499" s="154"/>
      <c r="Z499" s="154"/>
    </row>
    <row r="500" spans="1:26" ht="12.75" customHeight="1" x14ac:dyDescent="0.2">
      <c r="A500" s="154"/>
      <c r="B500" s="154"/>
      <c r="C500" s="154"/>
      <c r="D500" s="154"/>
      <c r="E500" s="154"/>
      <c r="F500" s="154"/>
      <c r="G500" s="154"/>
      <c r="H500" s="154"/>
      <c r="I500" s="154"/>
      <c r="J500" s="154"/>
      <c r="K500" s="154"/>
      <c r="L500" s="154"/>
      <c r="M500" s="154"/>
      <c r="N500" s="154"/>
      <c r="O500" s="154"/>
      <c r="P500" s="154"/>
      <c r="Q500" s="154"/>
      <c r="R500" s="154"/>
      <c r="S500" s="154"/>
      <c r="T500" s="154"/>
      <c r="U500" s="154"/>
      <c r="V500" s="154"/>
      <c r="W500" s="154"/>
      <c r="X500" s="154"/>
      <c r="Y500" s="154"/>
      <c r="Z500" s="154"/>
    </row>
    <row r="501" spans="1:26" ht="12.75" customHeight="1" x14ac:dyDescent="0.2">
      <c r="A501" s="154"/>
      <c r="B501" s="154"/>
      <c r="C501" s="154"/>
      <c r="D501" s="154"/>
      <c r="E501" s="154"/>
      <c r="F501" s="154"/>
      <c r="G501" s="154"/>
      <c r="H501" s="154"/>
      <c r="I501" s="154"/>
      <c r="J501" s="154"/>
      <c r="K501" s="154"/>
      <c r="L501" s="154"/>
      <c r="M501" s="154"/>
      <c r="N501" s="154"/>
      <c r="O501" s="154"/>
      <c r="P501" s="154"/>
      <c r="Q501" s="154"/>
      <c r="R501" s="154"/>
      <c r="S501" s="154"/>
      <c r="T501" s="154"/>
      <c r="U501" s="154"/>
      <c r="V501" s="154"/>
      <c r="W501" s="154"/>
      <c r="X501" s="154"/>
      <c r="Y501" s="154"/>
      <c r="Z501" s="154"/>
    </row>
    <row r="502" spans="1:26" ht="12.75" customHeight="1" x14ac:dyDescent="0.2">
      <c r="A502" s="154"/>
      <c r="B502" s="154"/>
      <c r="C502" s="154"/>
      <c r="D502" s="154"/>
      <c r="E502" s="154"/>
      <c r="F502" s="154"/>
      <c r="G502" s="154"/>
      <c r="H502" s="154"/>
      <c r="I502" s="154"/>
      <c r="J502" s="154"/>
      <c r="K502" s="154"/>
      <c r="L502" s="154"/>
      <c r="M502" s="154"/>
      <c r="N502" s="154"/>
      <c r="O502" s="154"/>
      <c r="P502" s="154"/>
      <c r="Q502" s="154"/>
      <c r="R502" s="154"/>
      <c r="S502" s="154"/>
      <c r="T502" s="154"/>
      <c r="U502" s="154"/>
      <c r="V502" s="154"/>
      <c r="W502" s="154"/>
      <c r="X502" s="154"/>
      <c r="Y502" s="154"/>
      <c r="Z502" s="154"/>
    </row>
    <row r="503" spans="1:26" ht="12.75" customHeight="1" x14ac:dyDescent="0.2">
      <c r="A503" s="154"/>
      <c r="B503" s="154"/>
      <c r="C503" s="154"/>
      <c r="D503" s="154"/>
      <c r="E503" s="154"/>
      <c r="F503" s="154"/>
      <c r="G503" s="154"/>
      <c r="H503" s="154"/>
      <c r="I503" s="154"/>
      <c r="J503" s="154"/>
      <c r="K503" s="154"/>
      <c r="L503" s="154"/>
      <c r="M503" s="154"/>
      <c r="N503" s="154"/>
      <c r="O503" s="154"/>
      <c r="P503" s="154"/>
      <c r="Q503" s="154"/>
      <c r="R503" s="154"/>
      <c r="S503" s="154"/>
      <c r="T503" s="154"/>
      <c r="U503" s="154"/>
      <c r="V503" s="154"/>
      <c r="W503" s="154"/>
      <c r="X503" s="154"/>
      <c r="Y503" s="154"/>
      <c r="Z503" s="154"/>
    </row>
    <row r="504" spans="1:26" ht="12.75" customHeight="1" x14ac:dyDescent="0.2">
      <c r="A504" s="154"/>
      <c r="B504" s="154"/>
      <c r="C504" s="154"/>
      <c r="D504" s="154"/>
      <c r="E504" s="154"/>
      <c r="F504" s="154"/>
      <c r="G504" s="154"/>
      <c r="H504" s="154"/>
      <c r="I504" s="154"/>
      <c r="J504" s="154"/>
      <c r="K504" s="154"/>
      <c r="L504" s="154"/>
      <c r="M504" s="154"/>
      <c r="N504" s="154"/>
      <c r="O504" s="154"/>
      <c r="P504" s="154"/>
      <c r="Q504" s="154"/>
      <c r="R504" s="154"/>
      <c r="S504" s="154"/>
      <c r="T504" s="154"/>
      <c r="U504" s="154"/>
      <c r="V504" s="154"/>
      <c r="W504" s="154"/>
      <c r="X504" s="154"/>
      <c r="Y504" s="154"/>
      <c r="Z504" s="154"/>
    </row>
    <row r="505" spans="1:26" ht="12.75" customHeight="1" x14ac:dyDescent="0.2">
      <c r="A505" s="154"/>
      <c r="B505" s="154"/>
      <c r="C505" s="154"/>
      <c r="D505" s="154"/>
      <c r="E505" s="154"/>
      <c r="F505" s="154"/>
      <c r="G505" s="154"/>
      <c r="H505" s="154"/>
      <c r="I505" s="154"/>
      <c r="J505" s="154"/>
      <c r="K505" s="154"/>
      <c r="L505" s="154"/>
      <c r="M505" s="154"/>
      <c r="N505" s="154"/>
      <c r="O505" s="154"/>
      <c r="P505" s="154"/>
      <c r="Q505" s="154"/>
      <c r="R505" s="154"/>
      <c r="S505" s="154"/>
      <c r="T505" s="154"/>
      <c r="U505" s="154"/>
      <c r="V505" s="154"/>
      <c r="W505" s="154"/>
      <c r="X505" s="154"/>
      <c r="Y505" s="154"/>
      <c r="Z505" s="154"/>
    </row>
    <row r="506" spans="1:26" ht="12.75" customHeight="1" x14ac:dyDescent="0.2">
      <c r="A506" s="154"/>
      <c r="B506" s="154"/>
      <c r="C506" s="154"/>
      <c r="D506" s="154"/>
      <c r="E506" s="154"/>
      <c r="F506" s="154"/>
      <c r="G506" s="154"/>
      <c r="H506" s="154"/>
      <c r="I506" s="154"/>
      <c r="J506" s="154"/>
      <c r="K506" s="154"/>
      <c r="L506" s="154"/>
      <c r="M506" s="154"/>
      <c r="N506" s="154"/>
      <c r="O506" s="154"/>
      <c r="P506" s="154"/>
      <c r="Q506" s="154"/>
      <c r="R506" s="154"/>
      <c r="S506" s="154"/>
      <c r="T506" s="154"/>
      <c r="U506" s="154"/>
      <c r="V506" s="154"/>
      <c r="W506" s="154"/>
      <c r="X506" s="154"/>
      <c r="Y506" s="154"/>
      <c r="Z506" s="154"/>
    </row>
    <row r="507" spans="1:26" ht="12.75" customHeight="1" x14ac:dyDescent="0.2">
      <c r="A507" s="154"/>
      <c r="B507" s="154"/>
      <c r="C507" s="154"/>
      <c r="D507" s="154"/>
      <c r="E507" s="154"/>
      <c r="F507" s="154"/>
      <c r="G507" s="154"/>
      <c r="H507" s="154"/>
      <c r="I507" s="154"/>
      <c r="J507" s="154"/>
      <c r="K507" s="154"/>
      <c r="L507" s="154"/>
      <c r="M507" s="154"/>
      <c r="N507" s="154"/>
      <c r="O507" s="154"/>
      <c r="P507" s="154"/>
      <c r="Q507" s="154"/>
      <c r="R507" s="154"/>
      <c r="S507" s="154"/>
      <c r="T507" s="154"/>
      <c r="U507" s="154"/>
      <c r="V507" s="154"/>
      <c r="W507" s="154"/>
      <c r="X507" s="154"/>
      <c r="Y507" s="154"/>
      <c r="Z507" s="154"/>
    </row>
    <row r="508" spans="1:26" ht="12.75" customHeight="1" x14ac:dyDescent="0.2">
      <c r="A508" s="154"/>
      <c r="B508" s="154"/>
      <c r="C508" s="154"/>
      <c r="D508" s="154"/>
      <c r="E508" s="154"/>
      <c r="F508" s="154"/>
      <c r="G508" s="154"/>
      <c r="H508" s="154"/>
      <c r="I508" s="154"/>
      <c r="J508" s="154"/>
      <c r="K508" s="154"/>
      <c r="L508" s="154"/>
      <c r="M508" s="154"/>
      <c r="N508" s="154"/>
      <c r="O508" s="154"/>
      <c r="P508" s="154"/>
      <c r="Q508" s="154"/>
      <c r="R508" s="154"/>
      <c r="S508" s="154"/>
      <c r="T508" s="154"/>
      <c r="U508" s="154"/>
      <c r="V508" s="154"/>
      <c r="W508" s="154"/>
      <c r="X508" s="154"/>
      <c r="Y508" s="154"/>
      <c r="Z508" s="154"/>
    </row>
    <row r="509" spans="1:26" ht="12.75" customHeight="1" x14ac:dyDescent="0.2">
      <c r="A509" s="154"/>
      <c r="B509" s="154"/>
      <c r="C509" s="154"/>
      <c r="D509" s="154"/>
      <c r="E509" s="154"/>
      <c r="F509" s="154"/>
      <c r="G509" s="154"/>
      <c r="H509" s="154"/>
      <c r="I509" s="154"/>
      <c r="J509" s="154"/>
      <c r="K509" s="154"/>
      <c r="L509" s="154"/>
      <c r="M509" s="154"/>
      <c r="N509" s="154"/>
      <c r="O509" s="154"/>
      <c r="P509" s="154"/>
      <c r="Q509" s="154"/>
      <c r="R509" s="154"/>
      <c r="S509" s="154"/>
      <c r="T509" s="154"/>
      <c r="U509" s="154"/>
      <c r="V509" s="154"/>
      <c r="W509" s="154"/>
      <c r="X509" s="154"/>
      <c r="Y509" s="154"/>
      <c r="Z509" s="154"/>
    </row>
    <row r="510" spans="1:26" ht="12.75" customHeight="1" x14ac:dyDescent="0.2">
      <c r="A510" s="154"/>
      <c r="B510" s="154"/>
      <c r="C510" s="154"/>
      <c r="D510" s="154"/>
      <c r="E510" s="154"/>
      <c r="F510" s="154"/>
      <c r="G510" s="154"/>
      <c r="H510" s="154"/>
      <c r="I510" s="154"/>
      <c r="J510" s="154"/>
      <c r="K510" s="154"/>
      <c r="L510" s="154"/>
      <c r="M510" s="154"/>
      <c r="N510" s="154"/>
      <c r="O510" s="154"/>
      <c r="P510" s="154"/>
      <c r="Q510" s="154"/>
      <c r="R510" s="154"/>
      <c r="S510" s="154"/>
      <c r="T510" s="154"/>
      <c r="U510" s="154"/>
      <c r="V510" s="154"/>
      <c r="W510" s="154"/>
      <c r="X510" s="154"/>
      <c r="Y510" s="154"/>
      <c r="Z510" s="154"/>
    </row>
    <row r="511" spans="1:26" ht="12.75" customHeight="1" x14ac:dyDescent="0.2">
      <c r="A511" s="154"/>
      <c r="B511" s="154"/>
      <c r="C511" s="154"/>
      <c r="D511" s="154"/>
      <c r="E511" s="154"/>
      <c r="F511" s="154"/>
      <c r="G511" s="154"/>
      <c r="H511" s="154"/>
      <c r="I511" s="154"/>
      <c r="J511" s="154"/>
      <c r="K511" s="154"/>
      <c r="L511" s="154"/>
      <c r="M511" s="154"/>
      <c r="N511" s="154"/>
      <c r="O511" s="154"/>
      <c r="P511" s="154"/>
      <c r="Q511" s="154"/>
      <c r="R511" s="154"/>
      <c r="S511" s="154"/>
      <c r="T511" s="154"/>
      <c r="U511" s="154"/>
      <c r="V511" s="154"/>
      <c r="W511" s="154"/>
      <c r="X511" s="154"/>
      <c r="Y511" s="154"/>
      <c r="Z511" s="154"/>
    </row>
    <row r="512" spans="1:26" ht="12.75" customHeight="1" x14ac:dyDescent="0.2">
      <c r="A512" s="154"/>
      <c r="B512" s="154"/>
      <c r="C512" s="154"/>
      <c r="D512" s="154"/>
      <c r="E512" s="154"/>
      <c r="F512" s="154"/>
      <c r="G512" s="154"/>
      <c r="H512" s="154"/>
      <c r="I512" s="154"/>
      <c r="J512" s="154"/>
      <c r="K512" s="154"/>
      <c r="L512" s="154"/>
      <c r="M512" s="154"/>
      <c r="N512" s="154"/>
      <c r="O512" s="154"/>
      <c r="P512" s="154"/>
      <c r="Q512" s="154"/>
      <c r="R512" s="154"/>
      <c r="S512" s="154"/>
      <c r="T512" s="154"/>
      <c r="U512" s="154"/>
      <c r="V512" s="154"/>
      <c r="W512" s="154"/>
      <c r="X512" s="154"/>
      <c r="Y512" s="154"/>
      <c r="Z512" s="154"/>
    </row>
    <row r="513" spans="1:26" ht="12.75" customHeight="1" x14ac:dyDescent="0.2">
      <c r="A513" s="154"/>
      <c r="B513" s="154"/>
      <c r="C513" s="154"/>
      <c r="D513" s="154"/>
      <c r="E513" s="154"/>
      <c r="F513" s="154"/>
      <c r="G513" s="154"/>
      <c r="H513" s="154"/>
      <c r="I513" s="154"/>
      <c r="J513" s="154"/>
      <c r="K513" s="154"/>
      <c r="L513" s="154"/>
      <c r="M513" s="154"/>
      <c r="N513" s="154"/>
      <c r="O513" s="154"/>
      <c r="P513" s="154"/>
      <c r="Q513" s="154"/>
      <c r="R513" s="154"/>
      <c r="S513" s="154"/>
      <c r="T513" s="154"/>
      <c r="U513" s="154"/>
      <c r="V513" s="154"/>
      <c r="W513" s="154"/>
      <c r="X513" s="154"/>
      <c r="Y513" s="154"/>
      <c r="Z513" s="154"/>
    </row>
    <row r="514" spans="1:26" ht="12.75" customHeight="1" x14ac:dyDescent="0.2">
      <c r="A514" s="154"/>
      <c r="B514" s="154"/>
      <c r="C514" s="154"/>
      <c r="D514" s="154"/>
      <c r="E514" s="154"/>
      <c r="F514" s="154"/>
      <c r="G514" s="154"/>
      <c r="H514" s="154"/>
      <c r="I514" s="154"/>
      <c r="J514" s="154"/>
      <c r="K514" s="154"/>
      <c r="L514" s="154"/>
      <c r="M514" s="154"/>
      <c r="N514" s="154"/>
      <c r="O514" s="154"/>
      <c r="P514" s="154"/>
      <c r="Q514" s="154"/>
      <c r="R514" s="154"/>
      <c r="S514" s="154"/>
      <c r="T514" s="154"/>
      <c r="U514" s="154"/>
      <c r="V514" s="154"/>
      <c r="W514" s="154"/>
      <c r="X514" s="154"/>
      <c r="Y514" s="154"/>
      <c r="Z514" s="154"/>
    </row>
    <row r="515" spans="1:26" ht="12.75" customHeight="1" x14ac:dyDescent="0.2">
      <c r="A515" s="154"/>
      <c r="B515" s="154"/>
      <c r="C515" s="154"/>
      <c r="D515" s="154"/>
      <c r="E515" s="154"/>
      <c r="F515" s="154"/>
      <c r="G515" s="154"/>
      <c r="H515" s="154"/>
      <c r="I515" s="154"/>
      <c r="J515" s="154"/>
      <c r="K515" s="154"/>
      <c r="L515" s="154"/>
      <c r="M515" s="154"/>
      <c r="N515" s="154"/>
      <c r="O515" s="154"/>
      <c r="P515" s="154"/>
      <c r="Q515" s="154"/>
      <c r="R515" s="154"/>
      <c r="S515" s="154"/>
      <c r="T515" s="154"/>
      <c r="U515" s="154"/>
      <c r="V515" s="154"/>
      <c r="W515" s="154"/>
      <c r="X515" s="154"/>
      <c r="Y515" s="154"/>
      <c r="Z515" s="154"/>
    </row>
    <row r="516" spans="1:26" ht="12.75" customHeight="1" x14ac:dyDescent="0.2">
      <c r="A516" s="154"/>
      <c r="B516" s="154"/>
      <c r="C516" s="154"/>
      <c r="D516" s="154"/>
      <c r="E516" s="154"/>
      <c r="F516" s="154"/>
      <c r="G516" s="154"/>
      <c r="H516" s="154"/>
      <c r="I516" s="154"/>
      <c r="J516" s="154"/>
      <c r="K516" s="154"/>
      <c r="L516" s="154"/>
      <c r="M516" s="154"/>
      <c r="N516" s="154"/>
      <c r="O516" s="154"/>
      <c r="P516" s="154"/>
      <c r="Q516" s="154"/>
      <c r="R516" s="154"/>
      <c r="S516" s="154"/>
      <c r="T516" s="154"/>
      <c r="U516" s="154"/>
      <c r="V516" s="154"/>
      <c r="W516" s="154"/>
      <c r="X516" s="154"/>
      <c r="Y516" s="154"/>
      <c r="Z516" s="154"/>
    </row>
    <row r="517" spans="1:26" ht="12.75" customHeight="1" x14ac:dyDescent="0.2">
      <c r="A517" s="154"/>
      <c r="B517" s="154"/>
      <c r="C517" s="154"/>
      <c r="D517" s="154"/>
      <c r="E517" s="154"/>
      <c r="F517" s="154"/>
      <c r="G517" s="154"/>
      <c r="H517" s="154"/>
      <c r="I517" s="154"/>
      <c r="J517" s="154"/>
      <c r="K517" s="154"/>
      <c r="L517" s="154"/>
      <c r="M517" s="154"/>
      <c r="N517" s="154"/>
      <c r="O517" s="154"/>
      <c r="P517" s="154"/>
      <c r="Q517" s="154"/>
      <c r="R517" s="154"/>
      <c r="S517" s="154"/>
      <c r="T517" s="154"/>
      <c r="U517" s="154"/>
      <c r="V517" s="154"/>
      <c r="W517" s="154"/>
      <c r="X517" s="154"/>
      <c r="Y517" s="154"/>
      <c r="Z517" s="154"/>
    </row>
    <row r="518" spans="1:26" ht="12.75" customHeight="1" x14ac:dyDescent="0.2">
      <c r="A518" s="154"/>
      <c r="B518" s="154"/>
      <c r="C518" s="154"/>
      <c r="D518" s="154"/>
      <c r="E518" s="154"/>
      <c r="F518" s="154"/>
      <c r="G518" s="154"/>
      <c r="H518" s="154"/>
      <c r="I518" s="154"/>
      <c r="J518" s="154"/>
      <c r="K518" s="154"/>
      <c r="L518" s="154"/>
      <c r="M518" s="154"/>
      <c r="N518" s="154"/>
      <c r="O518" s="154"/>
      <c r="P518" s="154"/>
      <c r="Q518" s="154"/>
      <c r="R518" s="154"/>
      <c r="S518" s="154"/>
      <c r="T518" s="154"/>
      <c r="U518" s="154"/>
      <c r="V518" s="154"/>
      <c r="W518" s="154"/>
      <c r="X518" s="154"/>
      <c r="Y518" s="154"/>
      <c r="Z518" s="154"/>
    </row>
    <row r="519" spans="1:26" ht="12.75" customHeight="1" x14ac:dyDescent="0.2">
      <c r="A519" s="154"/>
      <c r="B519" s="154"/>
      <c r="C519" s="154"/>
      <c r="D519" s="154"/>
      <c r="E519" s="154"/>
      <c r="F519" s="154"/>
      <c r="G519" s="154"/>
      <c r="H519" s="154"/>
      <c r="I519" s="154"/>
      <c r="J519" s="154"/>
      <c r="K519" s="154"/>
      <c r="L519" s="154"/>
      <c r="M519" s="154"/>
      <c r="N519" s="154"/>
      <c r="O519" s="154"/>
      <c r="P519" s="154"/>
      <c r="Q519" s="154"/>
      <c r="R519" s="154"/>
      <c r="S519" s="154"/>
      <c r="T519" s="154"/>
      <c r="U519" s="154"/>
      <c r="V519" s="154"/>
      <c r="W519" s="154"/>
      <c r="X519" s="154"/>
      <c r="Y519" s="154"/>
      <c r="Z519" s="154"/>
    </row>
    <row r="520" spans="1:26" ht="12.75" customHeight="1" x14ac:dyDescent="0.2">
      <c r="A520" s="154"/>
      <c r="B520" s="154"/>
      <c r="C520" s="154"/>
      <c r="D520" s="154"/>
      <c r="E520" s="154"/>
      <c r="F520" s="154"/>
      <c r="G520" s="154"/>
      <c r="H520" s="154"/>
      <c r="I520" s="154"/>
      <c r="J520" s="154"/>
      <c r="K520" s="154"/>
      <c r="L520" s="154"/>
      <c r="M520" s="154"/>
      <c r="N520" s="154"/>
      <c r="O520" s="154"/>
      <c r="P520" s="154"/>
      <c r="Q520" s="154"/>
      <c r="R520" s="154"/>
      <c r="S520" s="154"/>
      <c r="T520" s="154"/>
      <c r="U520" s="154"/>
      <c r="V520" s="154"/>
      <c r="W520" s="154"/>
      <c r="X520" s="154"/>
      <c r="Y520" s="154"/>
      <c r="Z520" s="154"/>
    </row>
    <row r="521" spans="1:26" ht="12.75" customHeight="1" x14ac:dyDescent="0.2">
      <c r="A521" s="154"/>
      <c r="B521" s="154"/>
      <c r="C521" s="154"/>
      <c r="D521" s="154"/>
      <c r="E521" s="154"/>
      <c r="F521" s="154"/>
      <c r="G521" s="154"/>
      <c r="H521" s="154"/>
      <c r="I521" s="154"/>
      <c r="J521" s="154"/>
      <c r="K521" s="154"/>
      <c r="L521" s="154"/>
      <c r="M521" s="154"/>
      <c r="N521" s="154"/>
      <c r="O521" s="154"/>
      <c r="P521" s="154"/>
      <c r="Q521" s="154"/>
      <c r="R521" s="154"/>
      <c r="S521" s="154"/>
      <c r="T521" s="154"/>
      <c r="U521" s="154"/>
      <c r="V521" s="154"/>
      <c r="W521" s="154"/>
      <c r="X521" s="154"/>
      <c r="Y521" s="154"/>
      <c r="Z521" s="154"/>
    </row>
    <row r="522" spans="1:26" ht="12.75" customHeight="1" x14ac:dyDescent="0.2">
      <c r="A522" s="154"/>
      <c r="B522" s="154"/>
      <c r="C522" s="154"/>
      <c r="D522" s="154"/>
      <c r="E522" s="154"/>
      <c r="F522" s="154"/>
      <c r="G522" s="154"/>
      <c r="H522" s="154"/>
      <c r="I522" s="154"/>
      <c r="J522" s="154"/>
      <c r="K522" s="154"/>
      <c r="L522" s="154"/>
      <c r="M522" s="154"/>
      <c r="N522" s="154"/>
      <c r="O522" s="154"/>
      <c r="P522" s="154"/>
      <c r="Q522" s="154"/>
      <c r="R522" s="154"/>
      <c r="S522" s="154"/>
      <c r="T522" s="154"/>
      <c r="U522" s="154"/>
      <c r="V522" s="154"/>
      <c r="W522" s="154"/>
      <c r="X522" s="154"/>
      <c r="Y522" s="154"/>
      <c r="Z522" s="154"/>
    </row>
    <row r="523" spans="1:26" ht="12.75" customHeight="1" x14ac:dyDescent="0.2">
      <c r="A523" s="154"/>
      <c r="B523" s="154"/>
      <c r="C523" s="154"/>
      <c r="D523" s="154"/>
      <c r="E523" s="154"/>
      <c r="F523" s="154"/>
      <c r="G523" s="154"/>
      <c r="H523" s="154"/>
      <c r="I523" s="154"/>
      <c r="J523" s="154"/>
      <c r="K523" s="154"/>
      <c r="L523" s="154"/>
      <c r="M523" s="154"/>
      <c r="N523" s="154"/>
      <c r="O523" s="154"/>
      <c r="P523" s="154"/>
      <c r="Q523" s="154"/>
      <c r="R523" s="154"/>
      <c r="S523" s="154"/>
      <c r="T523" s="154"/>
      <c r="U523" s="154"/>
      <c r="V523" s="154"/>
      <c r="W523" s="154"/>
      <c r="X523" s="154"/>
      <c r="Y523" s="154"/>
      <c r="Z523" s="154"/>
    </row>
    <row r="524" spans="1:26" ht="12.75" customHeight="1" x14ac:dyDescent="0.2">
      <c r="A524" s="154"/>
      <c r="B524" s="154"/>
      <c r="C524" s="154"/>
      <c r="D524" s="154"/>
      <c r="E524" s="154"/>
      <c r="F524" s="154"/>
      <c r="G524" s="154"/>
      <c r="H524" s="154"/>
      <c r="I524" s="154"/>
      <c r="J524" s="154"/>
      <c r="K524" s="154"/>
      <c r="L524" s="154"/>
      <c r="M524" s="154"/>
      <c r="N524" s="154"/>
      <c r="O524" s="154"/>
      <c r="P524" s="154"/>
      <c r="Q524" s="154"/>
      <c r="R524" s="154"/>
      <c r="S524" s="154"/>
      <c r="T524" s="154"/>
      <c r="U524" s="154"/>
      <c r="V524" s="154"/>
      <c r="W524" s="154"/>
      <c r="X524" s="154"/>
      <c r="Y524" s="154"/>
      <c r="Z524" s="154"/>
    </row>
    <row r="525" spans="1:26" ht="12.75" customHeight="1" x14ac:dyDescent="0.2">
      <c r="A525" s="154"/>
      <c r="B525" s="154"/>
      <c r="C525" s="154"/>
      <c r="D525" s="154"/>
      <c r="E525" s="154"/>
      <c r="F525" s="154"/>
      <c r="G525" s="154"/>
      <c r="H525" s="154"/>
      <c r="I525" s="154"/>
      <c r="J525" s="154"/>
      <c r="K525" s="154"/>
      <c r="L525" s="154"/>
      <c r="M525" s="154"/>
      <c r="N525" s="154"/>
      <c r="O525" s="154"/>
      <c r="P525" s="154"/>
      <c r="Q525" s="154"/>
      <c r="R525" s="154"/>
      <c r="S525" s="154"/>
      <c r="T525" s="154"/>
      <c r="U525" s="154"/>
      <c r="V525" s="154"/>
      <c r="W525" s="154"/>
      <c r="X525" s="154"/>
      <c r="Y525" s="154"/>
      <c r="Z525" s="154"/>
    </row>
    <row r="526" spans="1:26" ht="12.75" customHeight="1" x14ac:dyDescent="0.2">
      <c r="A526" s="154"/>
      <c r="B526" s="154"/>
      <c r="C526" s="154"/>
      <c r="D526" s="154"/>
      <c r="E526" s="154"/>
      <c r="F526" s="154"/>
      <c r="G526" s="154"/>
      <c r="H526" s="154"/>
      <c r="I526" s="154"/>
      <c r="J526" s="154"/>
      <c r="K526" s="154"/>
      <c r="L526" s="154"/>
      <c r="M526" s="154"/>
      <c r="N526" s="154"/>
      <c r="O526" s="154"/>
      <c r="P526" s="154"/>
      <c r="Q526" s="154"/>
      <c r="R526" s="154"/>
      <c r="S526" s="154"/>
      <c r="T526" s="154"/>
      <c r="U526" s="154"/>
      <c r="V526" s="154"/>
      <c r="W526" s="154"/>
      <c r="X526" s="154"/>
      <c r="Y526" s="154"/>
      <c r="Z526" s="154"/>
    </row>
    <row r="527" spans="1:26" ht="12.75" customHeight="1" x14ac:dyDescent="0.2">
      <c r="A527" s="154"/>
      <c r="B527" s="154"/>
      <c r="C527" s="154"/>
      <c r="D527" s="154"/>
      <c r="E527" s="154"/>
      <c r="F527" s="154"/>
      <c r="G527" s="154"/>
      <c r="H527" s="154"/>
      <c r="I527" s="154"/>
      <c r="J527" s="154"/>
      <c r="K527" s="154"/>
      <c r="L527" s="154"/>
      <c r="M527" s="154"/>
      <c r="N527" s="154"/>
      <c r="O527" s="154"/>
      <c r="P527" s="154"/>
      <c r="Q527" s="154"/>
      <c r="R527" s="154"/>
      <c r="S527" s="154"/>
      <c r="T527" s="154"/>
      <c r="U527" s="154"/>
      <c r="V527" s="154"/>
      <c r="W527" s="154"/>
      <c r="X527" s="154"/>
      <c r="Y527" s="154"/>
      <c r="Z527" s="154"/>
    </row>
    <row r="528" spans="1:26" ht="12.75" customHeight="1" x14ac:dyDescent="0.2">
      <c r="A528" s="154"/>
      <c r="B528" s="154"/>
      <c r="C528" s="154"/>
      <c r="D528" s="154"/>
      <c r="E528" s="154"/>
      <c r="F528" s="154"/>
      <c r="G528" s="154"/>
      <c r="H528" s="154"/>
      <c r="I528" s="154"/>
      <c r="J528" s="154"/>
      <c r="K528" s="154"/>
      <c r="L528" s="154"/>
      <c r="M528" s="154"/>
      <c r="N528" s="154"/>
      <c r="O528" s="154"/>
      <c r="P528" s="154"/>
      <c r="Q528" s="154"/>
      <c r="R528" s="154"/>
      <c r="S528" s="154"/>
      <c r="T528" s="154"/>
      <c r="U528" s="154"/>
      <c r="V528" s="154"/>
      <c r="W528" s="154"/>
      <c r="X528" s="154"/>
      <c r="Y528" s="154"/>
      <c r="Z528" s="154"/>
    </row>
    <row r="529" spans="1:26" ht="12.75" customHeight="1" x14ac:dyDescent="0.2">
      <c r="A529" s="154"/>
      <c r="B529" s="154"/>
      <c r="C529" s="154"/>
      <c r="D529" s="154"/>
      <c r="E529" s="154"/>
      <c r="F529" s="154"/>
      <c r="G529" s="154"/>
      <c r="H529" s="154"/>
      <c r="I529" s="154"/>
      <c r="J529" s="154"/>
      <c r="K529" s="154"/>
      <c r="L529" s="154"/>
      <c r="M529" s="154"/>
      <c r="N529" s="154"/>
      <c r="O529" s="154"/>
      <c r="P529" s="154"/>
      <c r="Q529" s="154"/>
      <c r="R529" s="154"/>
      <c r="S529" s="154"/>
      <c r="T529" s="154"/>
      <c r="U529" s="154"/>
      <c r="V529" s="154"/>
      <c r="W529" s="154"/>
      <c r="X529" s="154"/>
      <c r="Y529" s="154"/>
      <c r="Z529" s="154"/>
    </row>
    <row r="530" spans="1:26" ht="12.75" customHeight="1" x14ac:dyDescent="0.2">
      <c r="A530" s="154"/>
      <c r="B530" s="154"/>
      <c r="C530" s="154"/>
      <c r="D530" s="154"/>
      <c r="E530" s="154"/>
      <c r="F530" s="154"/>
      <c r="G530" s="154"/>
      <c r="H530" s="154"/>
      <c r="I530" s="154"/>
      <c r="J530" s="154"/>
      <c r="K530" s="154"/>
      <c r="L530" s="154"/>
      <c r="M530" s="154"/>
      <c r="N530" s="154"/>
      <c r="O530" s="154"/>
      <c r="P530" s="154"/>
      <c r="Q530" s="154"/>
      <c r="R530" s="154"/>
      <c r="S530" s="154"/>
      <c r="T530" s="154"/>
      <c r="U530" s="154"/>
      <c r="V530" s="154"/>
      <c r="W530" s="154"/>
      <c r="X530" s="154"/>
      <c r="Y530" s="154"/>
      <c r="Z530" s="154"/>
    </row>
    <row r="531" spans="1:26" ht="12.75" customHeight="1" x14ac:dyDescent="0.2">
      <c r="A531" s="154"/>
      <c r="B531" s="154"/>
      <c r="C531" s="154"/>
      <c r="D531" s="154"/>
      <c r="E531" s="154"/>
      <c r="F531" s="154"/>
      <c r="G531" s="154"/>
      <c r="H531" s="154"/>
      <c r="I531" s="154"/>
      <c r="J531" s="154"/>
      <c r="K531" s="154"/>
      <c r="L531" s="154"/>
      <c r="M531" s="154"/>
      <c r="N531" s="154"/>
      <c r="O531" s="154"/>
      <c r="P531" s="154"/>
      <c r="Q531" s="154"/>
      <c r="R531" s="154"/>
      <c r="S531" s="154"/>
      <c r="T531" s="154"/>
      <c r="U531" s="154"/>
      <c r="V531" s="154"/>
      <c r="W531" s="154"/>
      <c r="X531" s="154"/>
      <c r="Y531" s="154"/>
      <c r="Z531" s="154"/>
    </row>
    <row r="532" spans="1:26" ht="12.75" customHeight="1" x14ac:dyDescent="0.2">
      <c r="A532" s="154"/>
      <c r="B532" s="154"/>
      <c r="C532" s="154"/>
      <c r="D532" s="154"/>
      <c r="E532" s="154"/>
      <c r="F532" s="154"/>
      <c r="G532" s="154"/>
      <c r="H532" s="154"/>
      <c r="I532" s="154"/>
      <c r="J532" s="154"/>
      <c r="K532" s="154"/>
      <c r="L532" s="154"/>
      <c r="M532" s="154"/>
      <c r="N532" s="154"/>
      <c r="O532" s="154"/>
      <c r="P532" s="154"/>
      <c r="Q532" s="154"/>
      <c r="R532" s="154"/>
      <c r="S532" s="154"/>
      <c r="T532" s="154"/>
      <c r="U532" s="154"/>
      <c r="V532" s="154"/>
      <c r="W532" s="154"/>
      <c r="X532" s="154"/>
      <c r="Y532" s="154"/>
      <c r="Z532" s="154"/>
    </row>
    <row r="533" spans="1:26" ht="12.75" customHeight="1" x14ac:dyDescent="0.2">
      <c r="A533" s="154"/>
      <c r="B533" s="154"/>
      <c r="C533" s="154"/>
      <c r="D533" s="154"/>
      <c r="E533" s="154"/>
      <c r="F533" s="154"/>
      <c r="G533" s="154"/>
      <c r="H533" s="154"/>
      <c r="I533" s="154"/>
      <c r="J533" s="154"/>
      <c r="K533" s="154"/>
      <c r="L533" s="154"/>
      <c r="M533" s="154"/>
      <c r="N533" s="154"/>
      <c r="O533" s="154"/>
      <c r="P533" s="154"/>
      <c r="Q533" s="154"/>
      <c r="R533" s="154"/>
      <c r="S533" s="154"/>
      <c r="T533" s="154"/>
      <c r="U533" s="154"/>
      <c r="V533" s="154"/>
      <c r="W533" s="154"/>
      <c r="X533" s="154"/>
      <c r="Y533" s="154"/>
      <c r="Z533" s="154"/>
    </row>
    <row r="534" spans="1:26" ht="12.75" customHeight="1" x14ac:dyDescent="0.2">
      <c r="A534" s="154"/>
      <c r="B534" s="154"/>
      <c r="C534" s="154"/>
      <c r="D534" s="154"/>
      <c r="E534" s="154"/>
      <c r="F534" s="154"/>
      <c r="G534" s="154"/>
      <c r="H534" s="154"/>
      <c r="I534" s="154"/>
      <c r="J534" s="154"/>
      <c r="K534" s="154"/>
      <c r="L534" s="154"/>
      <c r="M534" s="154"/>
      <c r="N534" s="154"/>
      <c r="O534" s="154"/>
      <c r="P534" s="154"/>
      <c r="Q534" s="154"/>
      <c r="R534" s="154"/>
      <c r="S534" s="154"/>
      <c r="T534" s="154"/>
      <c r="U534" s="154"/>
      <c r="V534" s="154"/>
      <c r="W534" s="154"/>
      <c r="X534" s="154"/>
      <c r="Y534" s="154"/>
      <c r="Z534" s="154"/>
    </row>
    <row r="535" spans="1:26" ht="12.75" customHeight="1" x14ac:dyDescent="0.2">
      <c r="A535" s="154"/>
      <c r="B535" s="154"/>
      <c r="C535" s="154"/>
      <c r="D535" s="154"/>
      <c r="E535" s="154"/>
      <c r="F535" s="154"/>
      <c r="G535" s="154"/>
      <c r="H535" s="154"/>
      <c r="I535" s="154"/>
      <c r="J535" s="154"/>
      <c r="K535" s="154"/>
      <c r="L535" s="154"/>
      <c r="M535" s="154"/>
      <c r="N535" s="154"/>
      <c r="O535" s="154"/>
      <c r="P535" s="154"/>
      <c r="Q535" s="154"/>
      <c r="R535" s="154"/>
      <c r="S535" s="154"/>
      <c r="T535" s="154"/>
      <c r="U535" s="154"/>
      <c r="V535" s="154"/>
      <c r="W535" s="154"/>
      <c r="X535" s="154"/>
      <c r="Y535" s="154"/>
      <c r="Z535" s="154"/>
    </row>
    <row r="536" spans="1:26" ht="12.75" customHeight="1" x14ac:dyDescent="0.2">
      <c r="A536" s="154"/>
      <c r="B536" s="154"/>
      <c r="C536" s="154"/>
      <c r="D536" s="154"/>
      <c r="E536" s="154"/>
      <c r="F536" s="154"/>
      <c r="G536" s="154"/>
      <c r="H536" s="154"/>
      <c r="I536" s="154"/>
      <c r="J536" s="154"/>
      <c r="K536" s="154"/>
      <c r="L536" s="154"/>
      <c r="M536" s="154"/>
      <c r="N536" s="154"/>
      <c r="O536" s="154"/>
      <c r="P536" s="154"/>
      <c r="Q536" s="154"/>
      <c r="R536" s="154"/>
      <c r="S536" s="154"/>
      <c r="T536" s="154"/>
      <c r="U536" s="154"/>
      <c r="V536" s="154"/>
      <c r="W536" s="154"/>
      <c r="X536" s="154"/>
      <c r="Y536" s="154"/>
      <c r="Z536" s="154"/>
    </row>
    <row r="537" spans="1:26" ht="12.75" customHeight="1" x14ac:dyDescent="0.2">
      <c r="A537" s="154"/>
      <c r="B537" s="154"/>
      <c r="C537" s="154"/>
      <c r="D537" s="154"/>
      <c r="E537" s="154"/>
      <c r="F537" s="154"/>
      <c r="G537" s="154"/>
      <c r="H537" s="154"/>
      <c r="I537" s="154"/>
      <c r="J537" s="154"/>
      <c r="K537" s="154"/>
      <c r="L537" s="154"/>
      <c r="M537" s="154"/>
      <c r="N537" s="154"/>
      <c r="O537" s="154"/>
      <c r="P537" s="154"/>
      <c r="Q537" s="154"/>
      <c r="R537" s="154"/>
      <c r="S537" s="154"/>
      <c r="T537" s="154"/>
      <c r="U537" s="154"/>
      <c r="V537" s="154"/>
      <c r="W537" s="154"/>
      <c r="X537" s="154"/>
      <c r="Y537" s="154"/>
      <c r="Z537" s="154"/>
    </row>
    <row r="538" spans="1:26" ht="12.75" customHeight="1" x14ac:dyDescent="0.2">
      <c r="A538" s="154"/>
      <c r="B538" s="154"/>
      <c r="C538" s="154"/>
      <c r="D538" s="154"/>
      <c r="E538" s="154"/>
      <c r="F538" s="154"/>
      <c r="G538" s="154"/>
      <c r="H538" s="154"/>
      <c r="I538" s="154"/>
      <c r="J538" s="154"/>
      <c r="K538" s="154"/>
      <c r="L538" s="154"/>
      <c r="M538" s="154"/>
      <c r="N538" s="154"/>
      <c r="O538" s="154"/>
      <c r="P538" s="154"/>
      <c r="Q538" s="154"/>
      <c r="R538" s="154"/>
      <c r="S538" s="154"/>
      <c r="T538" s="154"/>
      <c r="U538" s="154"/>
      <c r="V538" s="154"/>
      <c r="W538" s="154"/>
      <c r="X538" s="154"/>
      <c r="Y538" s="154"/>
      <c r="Z538" s="154"/>
    </row>
    <row r="539" spans="1:26" ht="12.75" customHeight="1" x14ac:dyDescent="0.2">
      <c r="A539" s="154"/>
      <c r="B539" s="154"/>
      <c r="C539" s="154"/>
      <c r="D539" s="154"/>
      <c r="E539" s="154"/>
      <c r="F539" s="154"/>
      <c r="G539" s="154"/>
      <c r="H539" s="154"/>
      <c r="I539" s="154"/>
      <c r="J539" s="154"/>
      <c r="K539" s="154"/>
      <c r="L539" s="154"/>
      <c r="M539" s="154"/>
      <c r="N539" s="154"/>
      <c r="O539" s="154"/>
      <c r="P539" s="154"/>
      <c r="Q539" s="154"/>
      <c r="R539" s="154"/>
      <c r="S539" s="154"/>
      <c r="T539" s="154"/>
      <c r="U539" s="154"/>
      <c r="V539" s="154"/>
      <c r="W539" s="154"/>
      <c r="X539" s="154"/>
      <c r="Y539" s="154"/>
      <c r="Z539" s="154"/>
    </row>
    <row r="540" spans="1:26" ht="12.75" customHeight="1" x14ac:dyDescent="0.2">
      <c r="A540" s="154"/>
      <c r="B540" s="154"/>
      <c r="C540" s="154"/>
      <c r="D540" s="154"/>
      <c r="E540" s="154"/>
      <c r="F540" s="154"/>
      <c r="G540" s="154"/>
      <c r="H540" s="154"/>
      <c r="I540" s="154"/>
      <c r="J540" s="154"/>
      <c r="K540" s="154"/>
      <c r="L540" s="154"/>
      <c r="M540" s="154"/>
      <c r="N540" s="154"/>
      <c r="O540" s="154"/>
      <c r="P540" s="154"/>
      <c r="Q540" s="154"/>
      <c r="R540" s="154"/>
      <c r="S540" s="154"/>
      <c r="T540" s="154"/>
      <c r="U540" s="154"/>
      <c r="V540" s="154"/>
      <c r="W540" s="154"/>
      <c r="X540" s="154"/>
      <c r="Y540" s="154"/>
      <c r="Z540" s="154"/>
    </row>
    <row r="541" spans="1:26" ht="12.75" customHeight="1" x14ac:dyDescent="0.2">
      <c r="A541" s="154"/>
      <c r="B541" s="154"/>
      <c r="C541" s="154"/>
      <c r="D541" s="154"/>
      <c r="E541" s="154"/>
      <c r="F541" s="154"/>
      <c r="G541" s="154"/>
      <c r="H541" s="154"/>
      <c r="I541" s="154"/>
      <c r="J541" s="154"/>
      <c r="K541" s="154"/>
      <c r="L541" s="154"/>
      <c r="M541" s="154"/>
      <c r="N541" s="154"/>
      <c r="O541" s="154"/>
      <c r="P541" s="154"/>
      <c r="Q541" s="154"/>
      <c r="R541" s="154"/>
      <c r="S541" s="154"/>
      <c r="T541" s="154"/>
      <c r="U541" s="154"/>
      <c r="V541" s="154"/>
      <c r="W541" s="154"/>
      <c r="X541" s="154"/>
      <c r="Y541" s="154"/>
      <c r="Z541" s="154"/>
    </row>
    <row r="542" spans="1:26" ht="12.75" customHeight="1" x14ac:dyDescent="0.2">
      <c r="A542" s="154"/>
      <c r="B542" s="154"/>
      <c r="C542" s="154"/>
      <c r="D542" s="154"/>
      <c r="E542" s="154"/>
      <c r="F542" s="154"/>
      <c r="G542" s="154"/>
      <c r="H542" s="154"/>
      <c r="I542" s="154"/>
      <c r="J542" s="154"/>
      <c r="K542" s="154"/>
      <c r="L542" s="154"/>
      <c r="M542" s="154"/>
      <c r="N542" s="154"/>
      <c r="O542" s="154"/>
      <c r="P542" s="154"/>
      <c r="Q542" s="154"/>
      <c r="R542" s="154"/>
      <c r="S542" s="154"/>
      <c r="T542" s="154"/>
      <c r="U542" s="154"/>
      <c r="V542" s="154"/>
      <c r="W542" s="154"/>
      <c r="X542" s="154"/>
      <c r="Y542" s="154"/>
      <c r="Z542" s="154"/>
    </row>
    <row r="543" spans="1:26" ht="12.75" customHeight="1" x14ac:dyDescent="0.2">
      <c r="A543" s="154"/>
      <c r="B543" s="154"/>
      <c r="C543" s="154"/>
      <c r="D543" s="154"/>
      <c r="E543" s="154"/>
      <c r="F543" s="154"/>
      <c r="G543" s="154"/>
      <c r="H543" s="154"/>
      <c r="I543" s="154"/>
      <c r="J543" s="154"/>
      <c r="K543" s="154"/>
      <c r="L543" s="154"/>
      <c r="M543" s="154"/>
      <c r="N543" s="154"/>
      <c r="O543" s="154"/>
      <c r="P543" s="154"/>
      <c r="Q543" s="154"/>
      <c r="R543" s="154"/>
      <c r="S543" s="154"/>
      <c r="T543" s="154"/>
      <c r="U543" s="154"/>
      <c r="V543" s="154"/>
      <c r="W543" s="154"/>
      <c r="X543" s="154"/>
      <c r="Y543" s="154"/>
      <c r="Z543" s="154"/>
    </row>
    <row r="544" spans="1:26" ht="12.75" customHeight="1" x14ac:dyDescent="0.2">
      <c r="A544" s="154"/>
      <c r="B544" s="154"/>
      <c r="C544" s="154"/>
      <c r="D544" s="154"/>
      <c r="E544" s="154"/>
      <c r="F544" s="154"/>
      <c r="G544" s="154"/>
      <c r="H544" s="154"/>
      <c r="I544" s="154"/>
      <c r="J544" s="154"/>
      <c r="K544" s="154"/>
      <c r="L544" s="154"/>
      <c r="M544" s="154"/>
      <c r="N544" s="154"/>
      <c r="O544" s="154"/>
      <c r="P544" s="154"/>
      <c r="Q544" s="154"/>
      <c r="R544" s="154"/>
      <c r="S544" s="154"/>
      <c r="T544" s="154"/>
      <c r="U544" s="154"/>
      <c r="V544" s="154"/>
      <c r="W544" s="154"/>
      <c r="X544" s="154"/>
      <c r="Y544" s="154"/>
      <c r="Z544" s="154"/>
    </row>
    <row r="545" spans="1:26" ht="12.75" customHeight="1" x14ac:dyDescent="0.2">
      <c r="A545" s="154"/>
      <c r="B545" s="154"/>
      <c r="C545" s="154"/>
      <c r="D545" s="154"/>
      <c r="E545" s="154"/>
      <c r="F545" s="154"/>
      <c r="G545" s="154"/>
      <c r="H545" s="154"/>
      <c r="I545" s="154"/>
      <c r="J545" s="154"/>
      <c r="K545" s="154"/>
      <c r="L545" s="154"/>
      <c r="M545" s="154"/>
      <c r="N545" s="154"/>
      <c r="O545" s="154"/>
      <c r="P545" s="154"/>
      <c r="Q545" s="154"/>
      <c r="R545" s="154"/>
      <c r="S545" s="154"/>
      <c r="T545" s="154"/>
      <c r="U545" s="154"/>
      <c r="V545" s="154"/>
      <c r="W545" s="154"/>
      <c r="X545" s="154"/>
      <c r="Y545" s="154"/>
      <c r="Z545" s="154"/>
    </row>
    <row r="546" spans="1:26" ht="12.75" customHeight="1" x14ac:dyDescent="0.2">
      <c r="A546" s="154"/>
      <c r="B546" s="154"/>
      <c r="C546" s="154"/>
      <c r="D546" s="154"/>
      <c r="E546" s="154"/>
      <c r="F546" s="154"/>
      <c r="G546" s="154"/>
      <c r="H546" s="154"/>
      <c r="I546" s="154"/>
      <c r="J546" s="154"/>
      <c r="K546" s="154"/>
      <c r="L546" s="154"/>
      <c r="M546" s="154"/>
      <c r="N546" s="154"/>
      <c r="O546" s="154"/>
      <c r="P546" s="154"/>
      <c r="Q546" s="154"/>
      <c r="R546" s="154"/>
      <c r="S546" s="154"/>
      <c r="T546" s="154"/>
      <c r="U546" s="154"/>
      <c r="V546" s="154"/>
      <c r="W546" s="154"/>
      <c r="X546" s="154"/>
      <c r="Y546" s="154"/>
      <c r="Z546" s="154"/>
    </row>
    <row r="547" spans="1:26" ht="12.75" customHeight="1" x14ac:dyDescent="0.2">
      <c r="A547" s="154"/>
      <c r="B547" s="154"/>
      <c r="C547" s="154"/>
      <c r="D547" s="154"/>
      <c r="E547" s="154"/>
      <c r="F547" s="154"/>
      <c r="G547" s="154"/>
      <c r="H547" s="154"/>
      <c r="I547" s="154"/>
      <c r="J547" s="154"/>
      <c r="K547" s="154"/>
      <c r="L547" s="154"/>
      <c r="M547" s="154"/>
      <c r="N547" s="154"/>
      <c r="O547" s="154"/>
      <c r="P547" s="154"/>
      <c r="Q547" s="154"/>
      <c r="R547" s="154"/>
      <c r="S547" s="154"/>
      <c r="T547" s="154"/>
      <c r="U547" s="154"/>
      <c r="V547" s="154"/>
      <c r="W547" s="154"/>
      <c r="X547" s="154"/>
      <c r="Y547" s="154"/>
      <c r="Z547" s="154"/>
    </row>
    <row r="548" spans="1:26" ht="12.75" customHeight="1" x14ac:dyDescent="0.2">
      <c r="A548" s="154"/>
      <c r="B548" s="154"/>
      <c r="C548" s="154"/>
      <c r="D548" s="154"/>
      <c r="E548" s="154"/>
      <c r="F548" s="154"/>
      <c r="G548" s="154"/>
      <c r="H548" s="154"/>
      <c r="I548" s="154"/>
      <c r="J548" s="154"/>
      <c r="K548" s="154"/>
      <c r="L548" s="154"/>
      <c r="M548" s="154"/>
      <c r="N548" s="154"/>
      <c r="O548" s="154"/>
      <c r="P548" s="154"/>
      <c r="Q548" s="154"/>
      <c r="R548" s="154"/>
      <c r="S548" s="154"/>
      <c r="T548" s="154"/>
      <c r="U548" s="154"/>
      <c r="V548" s="154"/>
      <c r="W548" s="154"/>
      <c r="X548" s="154"/>
      <c r="Y548" s="154"/>
      <c r="Z548" s="154"/>
    </row>
    <row r="549" spans="1:26" ht="12.75" customHeight="1" x14ac:dyDescent="0.2">
      <c r="A549" s="154"/>
      <c r="B549" s="154"/>
      <c r="C549" s="154"/>
      <c r="D549" s="154"/>
      <c r="E549" s="154"/>
      <c r="F549" s="154"/>
      <c r="G549" s="154"/>
      <c r="H549" s="154"/>
      <c r="I549" s="154"/>
      <c r="J549" s="154"/>
      <c r="K549" s="154"/>
      <c r="L549" s="154"/>
      <c r="M549" s="154"/>
      <c r="N549" s="154"/>
      <c r="O549" s="154"/>
      <c r="P549" s="154"/>
      <c r="Q549" s="154"/>
      <c r="R549" s="154"/>
      <c r="S549" s="154"/>
      <c r="T549" s="154"/>
      <c r="U549" s="154"/>
      <c r="V549" s="154"/>
      <c r="W549" s="154"/>
      <c r="X549" s="154"/>
      <c r="Y549" s="154"/>
      <c r="Z549" s="154"/>
    </row>
    <row r="550" spans="1:26" ht="12.75" customHeight="1" x14ac:dyDescent="0.2">
      <c r="A550" s="154"/>
      <c r="B550" s="154"/>
      <c r="C550" s="154"/>
      <c r="D550" s="154"/>
      <c r="E550" s="154"/>
      <c r="F550" s="154"/>
      <c r="G550" s="154"/>
      <c r="H550" s="154"/>
      <c r="I550" s="154"/>
      <c r="J550" s="154"/>
      <c r="K550" s="154"/>
      <c r="L550" s="154"/>
      <c r="M550" s="154"/>
      <c r="N550" s="154"/>
      <c r="O550" s="154"/>
      <c r="P550" s="154"/>
      <c r="Q550" s="154"/>
      <c r="R550" s="154"/>
      <c r="S550" s="154"/>
      <c r="T550" s="154"/>
      <c r="U550" s="154"/>
      <c r="V550" s="154"/>
      <c r="W550" s="154"/>
      <c r="X550" s="154"/>
      <c r="Y550" s="154"/>
      <c r="Z550" s="154"/>
    </row>
    <row r="551" spans="1:26" ht="12.75" customHeight="1" x14ac:dyDescent="0.2">
      <c r="A551" s="154"/>
      <c r="B551" s="154"/>
      <c r="C551" s="154"/>
      <c r="D551" s="154"/>
      <c r="E551" s="154"/>
      <c r="F551" s="154"/>
      <c r="G551" s="154"/>
      <c r="H551" s="154"/>
      <c r="I551" s="154"/>
      <c r="J551" s="154"/>
      <c r="K551" s="154"/>
      <c r="L551" s="154"/>
      <c r="M551" s="154"/>
      <c r="N551" s="154"/>
      <c r="O551" s="154"/>
      <c r="P551" s="154"/>
      <c r="Q551" s="154"/>
      <c r="R551" s="154"/>
      <c r="S551" s="154"/>
      <c r="T551" s="154"/>
      <c r="U551" s="154"/>
      <c r="V551" s="154"/>
      <c r="W551" s="154"/>
      <c r="X551" s="154"/>
      <c r="Y551" s="154"/>
      <c r="Z551" s="154"/>
    </row>
    <row r="552" spans="1:26" ht="12.75" customHeight="1" x14ac:dyDescent="0.2">
      <c r="A552" s="154"/>
      <c r="B552" s="154"/>
      <c r="C552" s="154"/>
      <c r="D552" s="154"/>
      <c r="E552" s="154"/>
      <c r="F552" s="154"/>
      <c r="G552" s="154"/>
      <c r="H552" s="154"/>
      <c r="I552" s="154"/>
      <c r="J552" s="154"/>
      <c r="K552" s="154"/>
      <c r="L552" s="154"/>
      <c r="M552" s="154"/>
      <c r="N552" s="154"/>
      <c r="O552" s="154"/>
      <c r="P552" s="154"/>
      <c r="Q552" s="154"/>
      <c r="R552" s="154"/>
      <c r="S552" s="154"/>
      <c r="T552" s="154"/>
      <c r="U552" s="154"/>
      <c r="V552" s="154"/>
      <c r="W552" s="154"/>
      <c r="X552" s="154"/>
      <c r="Y552" s="154"/>
      <c r="Z552" s="154"/>
    </row>
    <row r="553" spans="1:26" ht="12.75" customHeight="1" x14ac:dyDescent="0.2">
      <c r="A553" s="154"/>
      <c r="B553" s="154"/>
      <c r="C553" s="154"/>
      <c r="D553" s="154"/>
      <c r="E553" s="154"/>
      <c r="F553" s="154"/>
      <c r="G553" s="154"/>
      <c r="H553" s="154"/>
      <c r="I553" s="154"/>
      <c r="J553" s="154"/>
      <c r="K553" s="154"/>
      <c r="L553" s="154"/>
      <c r="M553" s="154"/>
      <c r="N553" s="154"/>
      <c r="O553" s="154"/>
      <c r="P553" s="154"/>
      <c r="Q553" s="154"/>
      <c r="R553" s="154"/>
      <c r="S553" s="154"/>
      <c r="T553" s="154"/>
      <c r="U553" s="154"/>
      <c r="V553" s="154"/>
      <c r="W553" s="154"/>
      <c r="X553" s="154"/>
      <c r="Y553" s="154"/>
      <c r="Z553" s="154"/>
    </row>
    <row r="554" spans="1:26" ht="12.75" customHeight="1" x14ac:dyDescent="0.2">
      <c r="A554" s="154"/>
      <c r="B554" s="154"/>
      <c r="C554" s="154"/>
      <c r="D554" s="154"/>
      <c r="E554" s="154"/>
      <c r="F554" s="154"/>
      <c r="G554" s="154"/>
      <c r="H554" s="154"/>
      <c r="I554" s="154"/>
      <c r="J554" s="154"/>
      <c r="K554" s="154"/>
      <c r="L554" s="154"/>
      <c r="M554" s="154"/>
      <c r="N554" s="154"/>
      <c r="O554" s="154"/>
      <c r="P554" s="154"/>
      <c r="Q554" s="154"/>
      <c r="R554" s="154"/>
      <c r="S554" s="154"/>
      <c r="T554" s="154"/>
      <c r="U554" s="154"/>
      <c r="V554" s="154"/>
      <c r="W554" s="154"/>
      <c r="X554" s="154"/>
      <c r="Y554" s="154"/>
      <c r="Z554" s="154"/>
    </row>
    <row r="555" spans="1:26" ht="12.75" customHeight="1" x14ac:dyDescent="0.2">
      <c r="A555" s="154"/>
      <c r="B555" s="154"/>
      <c r="C555" s="154"/>
      <c r="D555" s="154"/>
      <c r="E555" s="154"/>
      <c r="F555" s="154"/>
      <c r="G555" s="154"/>
      <c r="H555" s="154"/>
      <c r="I555" s="154"/>
      <c r="J555" s="154"/>
      <c r="K555" s="154"/>
      <c r="L555" s="154"/>
      <c r="M555" s="154"/>
      <c r="N555" s="154"/>
      <c r="O555" s="154"/>
      <c r="P555" s="154"/>
      <c r="Q555" s="154"/>
      <c r="R555" s="154"/>
      <c r="S555" s="154"/>
      <c r="T555" s="154"/>
      <c r="U555" s="154"/>
      <c r="V555" s="154"/>
      <c r="W555" s="154"/>
      <c r="X555" s="154"/>
      <c r="Y555" s="154"/>
      <c r="Z555" s="154"/>
    </row>
    <row r="556" spans="1:26" ht="12.75" customHeight="1" x14ac:dyDescent="0.2">
      <c r="A556" s="154"/>
      <c r="B556" s="154"/>
      <c r="C556" s="154"/>
      <c r="D556" s="154"/>
      <c r="E556" s="154"/>
      <c r="F556" s="154"/>
      <c r="G556" s="154"/>
      <c r="H556" s="154"/>
      <c r="I556" s="154"/>
      <c r="J556" s="154"/>
      <c r="K556" s="154"/>
      <c r="L556" s="154"/>
      <c r="M556" s="154"/>
      <c r="N556" s="154"/>
      <c r="O556" s="154"/>
      <c r="P556" s="154"/>
      <c r="Q556" s="154"/>
      <c r="R556" s="154"/>
      <c r="S556" s="154"/>
      <c r="T556" s="154"/>
      <c r="U556" s="154"/>
      <c r="V556" s="154"/>
      <c r="W556" s="154"/>
      <c r="X556" s="154"/>
      <c r="Y556" s="154"/>
      <c r="Z556" s="154"/>
    </row>
    <row r="557" spans="1:26" ht="12.75" customHeight="1" x14ac:dyDescent="0.2">
      <c r="A557" s="154"/>
      <c r="B557" s="154"/>
      <c r="C557" s="154"/>
      <c r="D557" s="154"/>
      <c r="E557" s="154"/>
      <c r="F557" s="154"/>
      <c r="G557" s="154"/>
      <c r="H557" s="154"/>
      <c r="I557" s="154"/>
      <c r="J557" s="154"/>
      <c r="K557" s="154"/>
      <c r="L557" s="154"/>
      <c r="M557" s="154"/>
      <c r="N557" s="154"/>
      <c r="O557" s="154"/>
      <c r="P557" s="154"/>
      <c r="Q557" s="154"/>
      <c r="R557" s="154"/>
      <c r="S557" s="154"/>
      <c r="T557" s="154"/>
      <c r="U557" s="154"/>
      <c r="V557" s="154"/>
      <c r="W557" s="154"/>
      <c r="X557" s="154"/>
      <c r="Y557" s="154"/>
      <c r="Z557" s="154"/>
    </row>
    <row r="558" spans="1:26" ht="12.75" customHeight="1" x14ac:dyDescent="0.2">
      <c r="A558" s="154"/>
      <c r="B558" s="154"/>
      <c r="C558" s="154"/>
      <c r="D558" s="154"/>
      <c r="E558" s="154"/>
      <c r="F558" s="154"/>
      <c r="G558" s="154"/>
      <c r="H558" s="154"/>
      <c r="I558" s="154"/>
      <c r="J558" s="154"/>
      <c r="K558" s="154"/>
      <c r="L558" s="154"/>
      <c r="M558" s="154"/>
      <c r="N558" s="154"/>
      <c r="O558" s="154"/>
      <c r="P558" s="154"/>
      <c r="Q558" s="154"/>
      <c r="R558" s="154"/>
      <c r="S558" s="154"/>
      <c r="T558" s="154"/>
      <c r="U558" s="154"/>
      <c r="V558" s="154"/>
      <c r="W558" s="154"/>
      <c r="X558" s="154"/>
      <c r="Y558" s="154"/>
      <c r="Z558" s="154"/>
    </row>
    <row r="559" spans="1:26" ht="12.75" customHeight="1" x14ac:dyDescent="0.2">
      <c r="A559" s="154"/>
      <c r="B559" s="154"/>
      <c r="C559" s="154"/>
      <c r="D559" s="154"/>
      <c r="E559" s="154"/>
      <c r="F559" s="154"/>
      <c r="G559" s="154"/>
      <c r="H559" s="154"/>
      <c r="I559" s="154"/>
      <c r="J559" s="154"/>
      <c r="K559" s="154"/>
      <c r="L559" s="154"/>
      <c r="M559" s="154"/>
      <c r="N559" s="154"/>
      <c r="O559" s="154"/>
      <c r="P559" s="154"/>
      <c r="Q559" s="154"/>
      <c r="R559" s="154"/>
      <c r="S559" s="154"/>
      <c r="T559" s="154"/>
      <c r="U559" s="154"/>
      <c r="V559" s="154"/>
      <c r="W559" s="154"/>
      <c r="X559" s="154"/>
      <c r="Y559" s="154"/>
      <c r="Z559" s="154"/>
    </row>
    <row r="560" spans="1:26" ht="12.75" customHeight="1" x14ac:dyDescent="0.2">
      <c r="A560" s="154"/>
      <c r="B560" s="154"/>
      <c r="C560" s="154"/>
      <c r="D560" s="154"/>
      <c r="E560" s="154"/>
      <c r="F560" s="154"/>
      <c r="G560" s="154"/>
      <c r="H560" s="154"/>
      <c r="I560" s="154"/>
      <c r="J560" s="154"/>
      <c r="K560" s="154"/>
      <c r="L560" s="154"/>
      <c r="M560" s="154"/>
      <c r="N560" s="154"/>
      <c r="O560" s="154"/>
      <c r="P560" s="154"/>
      <c r="Q560" s="154"/>
      <c r="R560" s="154"/>
      <c r="S560" s="154"/>
      <c r="T560" s="154"/>
      <c r="U560" s="154"/>
      <c r="V560" s="154"/>
      <c r="W560" s="154"/>
      <c r="X560" s="154"/>
      <c r="Y560" s="154"/>
      <c r="Z560" s="154"/>
    </row>
    <row r="561" spans="1:26" ht="12.75" customHeight="1" x14ac:dyDescent="0.2">
      <c r="A561" s="154"/>
      <c r="B561" s="154"/>
      <c r="C561" s="154"/>
      <c r="D561" s="154"/>
      <c r="E561" s="154"/>
      <c r="F561" s="154"/>
      <c r="G561" s="154"/>
      <c r="H561" s="154"/>
      <c r="I561" s="154"/>
      <c r="J561" s="154"/>
      <c r="K561" s="154"/>
      <c r="L561" s="154"/>
      <c r="M561" s="154"/>
      <c r="N561" s="154"/>
      <c r="O561" s="154"/>
      <c r="P561" s="154"/>
      <c r="Q561" s="154"/>
      <c r="R561" s="154"/>
      <c r="S561" s="154"/>
      <c r="T561" s="154"/>
      <c r="U561" s="154"/>
      <c r="V561" s="154"/>
      <c r="W561" s="154"/>
      <c r="X561" s="154"/>
      <c r="Y561" s="154"/>
      <c r="Z561" s="154"/>
    </row>
    <row r="562" spans="1:26" ht="12.75" customHeight="1" x14ac:dyDescent="0.2">
      <c r="A562" s="154"/>
      <c r="B562" s="154"/>
      <c r="C562" s="154"/>
      <c r="D562" s="154"/>
      <c r="E562" s="154"/>
      <c r="F562" s="154"/>
      <c r="G562" s="154"/>
      <c r="H562" s="154"/>
      <c r="I562" s="154"/>
      <c r="J562" s="154"/>
      <c r="K562" s="154"/>
      <c r="L562" s="154"/>
      <c r="M562" s="154"/>
      <c r="N562" s="154"/>
      <c r="O562" s="154"/>
      <c r="P562" s="154"/>
      <c r="Q562" s="154"/>
      <c r="R562" s="154"/>
      <c r="S562" s="154"/>
      <c r="T562" s="154"/>
      <c r="U562" s="154"/>
      <c r="V562" s="154"/>
      <c r="W562" s="154"/>
      <c r="X562" s="154"/>
      <c r="Y562" s="154"/>
      <c r="Z562" s="154"/>
    </row>
    <row r="563" spans="1:26" ht="12.75" customHeight="1" x14ac:dyDescent="0.2">
      <c r="A563" s="154"/>
      <c r="B563" s="154"/>
      <c r="C563" s="154"/>
      <c r="D563" s="154"/>
      <c r="E563" s="154"/>
      <c r="F563" s="154"/>
      <c r="G563" s="154"/>
      <c r="H563" s="154"/>
      <c r="I563" s="154"/>
      <c r="J563" s="154"/>
      <c r="K563" s="154"/>
      <c r="L563" s="154"/>
      <c r="M563" s="154"/>
      <c r="N563" s="154"/>
      <c r="O563" s="154"/>
      <c r="P563" s="154"/>
      <c r="Q563" s="154"/>
      <c r="R563" s="154"/>
      <c r="S563" s="154"/>
      <c r="T563" s="154"/>
      <c r="U563" s="154"/>
      <c r="V563" s="154"/>
      <c r="W563" s="154"/>
      <c r="X563" s="154"/>
      <c r="Y563" s="154"/>
      <c r="Z563" s="154"/>
    </row>
    <row r="564" spans="1:26" ht="12.75" customHeight="1" x14ac:dyDescent="0.2">
      <c r="A564" s="154"/>
      <c r="B564" s="154"/>
      <c r="C564" s="154"/>
      <c r="D564" s="154"/>
      <c r="E564" s="154"/>
      <c r="F564" s="154"/>
      <c r="G564" s="154"/>
      <c r="H564" s="154"/>
      <c r="I564" s="154"/>
      <c r="J564" s="154"/>
      <c r="K564" s="154"/>
      <c r="L564" s="154"/>
      <c r="M564" s="154"/>
      <c r="N564" s="154"/>
      <c r="O564" s="154"/>
      <c r="P564" s="154"/>
      <c r="Q564" s="154"/>
      <c r="R564" s="154"/>
      <c r="S564" s="154"/>
      <c r="T564" s="154"/>
      <c r="U564" s="154"/>
      <c r="V564" s="154"/>
      <c r="W564" s="154"/>
      <c r="X564" s="154"/>
      <c r="Y564" s="154"/>
      <c r="Z564" s="154"/>
    </row>
    <row r="565" spans="1:26" ht="12.75" customHeight="1" x14ac:dyDescent="0.2">
      <c r="A565" s="154"/>
      <c r="B565" s="154"/>
      <c r="C565" s="154"/>
      <c r="D565" s="154"/>
      <c r="E565" s="154"/>
      <c r="F565" s="154"/>
      <c r="G565" s="154"/>
      <c r="H565" s="154"/>
      <c r="I565" s="154"/>
      <c r="J565" s="154"/>
      <c r="K565" s="154"/>
      <c r="L565" s="154"/>
      <c r="M565" s="154"/>
      <c r="N565" s="154"/>
      <c r="O565" s="154"/>
      <c r="P565" s="154"/>
      <c r="Q565" s="154"/>
      <c r="R565" s="154"/>
      <c r="S565" s="154"/>
      <c r="T565" s="154"/>
      <c r="U565" s="154"/>
      <c r="V565" s="154"/>
      <c r="W565" s="154"/>
      <c r="X565" s="154"/>
      <c r="Y565" s="154"/>
      <c r="Z565" s="154"/>
    </row>
    <row r="566" spans="1:26" ht="12.75" customHeight="1" x14ac:dyDescent="0.2">
      <c r="A566" s="154"/>
      <c r="B566" s="154"/>
      <c r="C566" s="154"/>
      <c r="D566" s="154"/>
      <c r="E566" s="154"/>
      <c r="F566" s="154"/>
      <c r="G566" s="154"/>
      <c r="H566" s="154"/>
      <c r="I566" s="154"/>
      <c r="J566" s="154"/>
      <c r="K566" s="154"/>
      <c r="L566" s="154"/>
      <c r="M566" s="154"/>
      <c r="N566" s="154"/>
      <c r="O566" s="154"/>
      <c r="P566" s="154"/>
      <c r="Q566" s="154"/>
      <c r="R566" s="154"/>
      <c r="S566" s="154"/>
      <c r="T566" s="154"/>
      <c r="U566" s="154"/>
      <c r="V566" s="154"/>
      <c r="W566" s="154"/>
      <c r="X566" s="154"/>
      <c r="Y566" s="154"/>
      <c r="Z566" s="154"/>
    </row>
    <row r="567" spans="1:26" ht="12.75" customHeight="1" x14ac:dyDescent="0.2">
      <c r="A567" s="154"/>
      <c r="B567" s="154"/>
      <c r="C567" s="154"/>
      <c r="D567" s="154"/>
      <c r="E567" s="154"/>
      <c r="F567" s="154"/>
      <c r="G567" s="154"/>
      <c r="H567" s="154"/>
      <c r="I567" s="154"/>
      <c r="J567" s="154"/>
      <c r="K567" s="154"/>
      <c r="L567" s="154"/>
      <c r="M567" s="154"/>
      <c r="N567" s="154"/>
      <c r="O567" s="154"/>
      <c r="P567" s="154"/>
      <c r="Q567" s="154"/>
      <c r="R567" s="154"/>
      <c r="S567" s="154"/>
      <c r="T567" s="154"/>
      <c r="U567" s="154"/>
      <c r="V567" s="154"/>
      <c r="W567" s="154"/>
      <c r="X567" s="154"/>
      <c r="Y567" s="154"/>
      <c r="Z567" s="154"/>
    </row>
    <row r="568" spans="1:26" ht="12.75" customHeight="1" x14ac:dyDescent="0.2">
      <c r="A568" s="154"/>
      <c r="B568" s="154"/>
      <c r="C568" s="154"/>
      <c r="D568" s="154"/>
      <c r="E568" s="154"/>
      <c r="F568" s="154"/>
      <c r="G568" s="154"/>
      <c r="H568" s="154"/>
      <c r="I568" s="154"/>
      <c r="J568" s="154"/>
      <c r="K568" s="154"/>
      <c r="L568" s="154"/>
      <c r="M568" s="154"/>
      <c r="N568" s="154"/>
      <c r="O568" s="154"/>
      <c r="P568" s="154"/>
      <c r="Q568" s="154"/>
      <c r="R568" s="154"/>
      <c r="S568" s="154"/>
      <c r="T568" s="154"/>
      <c r="U568" s="154"/>
      <c r="V568" s="154"/>
      <c r="W568" s="154"/>
      <c r="X568" s="154"/>
      <c r="Y568" s="154"/>
      <c r="Z568" s="154"/>
    </row>
    <row r="569" spans="1:26" ht="12.75" customHeight="1" x14ac:dyDescent="0.2">
      <c r="A569" s="154"/>
      <c r="B569" s="154"/>
      <c r="C569" s="154"/>
      <c r="D569" s="154"/>
      <c r="E569" s="154"/>
      <c r="F569" s="154"/>
      <c r="G569" s="154"/>
      <c r="H569" s="154"/>
      <c r="I569" s="154"/>
      <c r="J569" s="154"/>
      <c r="K569" s="154"/>
      <c r="L569" s="154"/>
      <c r="M569" s="154"/>
      <c r="N569" s="154"/>
      <c r="O569" s="154"/>
      <c r="P569" s="154"/>
      <c r="Q569" s="154"/>
      <c r="R569" s="154"/>
      <c r="S569" s="154"/>
      <c r="T569" s="154"/>
      <c r="U569" s="154"/>
      <c r="V569" s="154"/>
      <c r="W569" s="154"/>
      <c r="X569" s="154"/>
      <c r="Y569" s="154"/>
      <c r="Z569" s="154"/>
    </row>
    <row r="570" spans="1:26" ht="12.75" customHeight="1" x14ac:dyDescent="0.2">
      <c r="A570" s="154"/>
      <c r="B570" s="154"/>
      <c r="C570" s="154"/>
      <c r="D570" s="154"/>
      <c r="E570" s="154"/>
      <c r="F570" s="154"/>
      <c r="G570" s="154"/>
      <c r="H570" s="154"/>
      <c r="I570" s="154"/>
      <c r="J570" s="154"/>
      <c r="K570" s="154"/>
      <c r="L570" s="154"/>
      <c r="M570" s="154"/>
      <c r="N570" s="154"/>
      <c r="O570" s="154"/>
      <c r="P570" s="154"/>
      <c r="Q570" s="154"/>
      <c r="R570" s="154"/>
      <c r="S570" s="154"/>
      <c r="T570" s="154"/>
      <c r="U570" s="154"/>
      <c r="V570" s="154"/>
      <c r="W570" s="154"/>
      <c r="X570" s="154"/>
      <c r="Y570" s="154"/>
      <c r="Z570" s="154"/>
    </row>
    <row r="571" spans="1:26" ht="12.75" customHeight="1" x14ac:dyDescent="0.2">
      <c r="A571" s="154"/>
      <c r="B571" s="154"/>
      <c r="C571" s="154"/>
      <c r="D571" s="154"/>
      <c r="E571" s="154"/>
      <c r="F571" s="154"/>
      <c r="G571" s="154"/>
      <c r="H571" s="154"/>
      <c r="I571" s="154"/>
      <c r="J571" s="154"/>
      <c r="K571" s="154"/>
      <c r="L571" s="154"/>
      <c r="M571" s="154"/>
      <c r="N571" s="154"/>
      <c r="O571" s="154"/>
      <c r="P571" s="154"/>
      <c r="Q571" s="154"/>
      <c r="R571" s="154"/>
      <c r="S571" s="154"/>
      <c r="T571" s="154"/>
      <c r="U571" s="154"/>
      <c r="V571" s="154"/>
      <c r="W571" s="154"/>
      <c r="X571" s="154"/>
      <c r="Y571" s="154"/>
      <c r="Z571" s="154"/>
    </row>
    <row r="572" spans="1:26" ht="12.75" customHeight="1" x14ac:dyDescent="0.2">
      <c r="A572" s="154"/>
      <c r="B572" s="154"/>
      <c r="C572" s="154"/>
      <c r="D572" s="154"/>
      <c r="E572" s="154"/>
      <c r="F572" s="154"/>
      <c r="G572" s="154"/>
      <c r="H572" s="154"/>
      <c r="I572" s="154"/>
      <c r="J572" s="154"/>
      <c r="K572" s="154"/>
      <c r="L572" s="154"/>
      <c r="M572" s="154"/>
      <c r="N572" s="154"/>
      <c r="O572" s="154"/>
      <c r="P572" s="154"/>
      <c r="Q572" s="154"/>
      <c r="R572" s="154"/>
      <c r="S572" s="154"/>
      <c r="T572" s="154"/>
      <c r="U572" s="154"/>
      <c r="V572" s="154"/>
      <c r="W572" s="154"/>
      <c r="X572" s="154"/>
      <c r="Y572" s="154"/>
      <c r="Z572" s="154"/>
    </row>
    <row r="573" spans="1:26" ht="12.75" customHeight="1" x14ac:dyDescent="0.2">
      <c r="A573" s="154"/>
      <c r="B573" s="154"/>
      <c r="C573" s="154"/>
      <c r="D573" s="154"/>
      <c r="E573" s="154"/>
      <c r="F573" s="154"/>
      <c r="G573" s="154"/>
      <c r="H573" s="154"/>
      <c r="I573" s="154"/>
      <c r="J573" s="154"/>
      <c r="K573" s="154"/>
      <c r="L573" s="154"/>
      <c r="M573" s="154"/>
      <c r="N573" s="154"/>
      <c r="O573" s="154"/>
      <c r="P573" s="154"/>
      <c r="Q573" s="154"/>
      <c r="R573" s="154"/>
      <c r="S573" s="154"/>
      <c r="T573" s="154"/>
      <c r="U573" s="154"/>
      <c r="V573" s="154"/>
      <c r="W573" s="154"/>
      <c r="X573" s="154"/>
      <c r="Y573" s="154"/>
      <c r="Z573" s="154"/>
    </row>
    <row r="574" spans="1:26" ht="12.75" customHeight="1" x14ac:dyDescent="0.2">
      <c r="A574" s="154"/>
      <c r="B574" s="154"/>
      <c r="C574" s="154"/>
      <c r="D574" s="154"/>
      <c r="E574" s="154"/>
      <c r="F574" s="154"/>
      <c r="G574" s="154"/>
      <c r="H574" s="154"/>
      <c r="I574" s="154"/>
      <c r="J574" s="154"/>
      <c r="K574" s="154"/>
      <c r="L574" s="154"/>
      <c r="M574" s="154"/>
      <c r="N574" s="154"/>
      <c r="O574" s="154"/>
      <c r="P574" s="154"/>
      <c r="Q574" s="154"/>
      <c r="R574" s="154"/>
      <c r="S574" s="154"/>
      <c r="T574" s="154"/>
      <c r="U574" s="154"/>
      <c r="V574" s="154"/>
      <c r="W574" s="154"/>
      <c r="X574" s="154"/>
      <c r="Y574" s="154"/>
      <c r="Z574" s="154"/>
    </row>
    <row r="575" spans="1:26" ht="12.75" customHeight="1" x14ac:dyDescent="0.2">
      <c r="A575" s="154"/>
      <c r="B575" s="154"/>
      <c r="C575" s="154"/>
      <c r="D575" s="154"/>
      <c r="E575" s="154"/>
      <c r="F575" s="154"/>
      <c r="G575" s="154"/>
      <c r="H575" s="154"/>
      <c r="I575" s="154"/>
      <c r="J575" s="154"/>
      <c r="K575" s="154"/>
      <c r="L575" s="154"/>
      <c r="M575" s="154"/>
      <c r="N575" s="154"/>
      <c r="O575" s="154"/>
      <c r="P575" s="154"/>
      <c r="Q575" s="154"/>
      <c r="R575" s="154"/>
      <c r="S575" s="154"/>
      <c r="T575" s="154"/>
      <c r="U575" s="154"/>
      <c r="V575" s="154"/>
      <c r="W575" s="154"/>
      <c r="X575" s="154"/>
      <c r="Y575" s="154"/>
      <c r="Z575" s="154"/>
    </row>
    <row r="576" spans="1:26" ht="12.75" customHeight="1" x14ac:dyDescent="0.2">
      <c r="A576" s="154"/>
      <c r="B576" s="154"/>
      <c r="C576" s="154"/>
      <c r="D576" s="154"/>
      <c r="E576" s="154"/>
      <c r="F576" s="154"/>
      <c r="G576" s="154"/>
      <c r="H576" s="154"/>
      <c r="I576" s="154"/>
      <c r="J576" s="154"/>
      <c r="K576" s="154"/>
      <c r="L576" s="154"/>
      <c r="M576" s="154"/>
      <c r="N576" s="154"/>
      <c r="O576" s="154"/>
      <c r="P576" s="154"/>
      <c r="Q576" s="154"/>
      <c r="R576" s="154"/>
      <c r="S576" s="154"/>
      <c r="T576" s="154"/>
      <c r="U576" s="154"/>
      <c r="V576" s="154"/>
      <c r="W576" s="154"/>
      <c r="X576" s="154"/>
      <c r="Y576" s="154"/>
      <c r="Z576" s="154"/>
    </row>
    <row r="577" spans="1:26" ht="12.75" customHeight="1" x14ac:dyDescent="0.2">
      <c r="A577" s="154"/>
      <c r="B577" s="154"/>
      <c r="C577" s="154"/>
      <c r="D577" s="154"/>
      <c r="E577" s="154"/>
      <c r="F577" s="154"/>
      <c r="G577" s="154"/>
      <c r="H577" s="154"/>
      <c r="I577" s="154"/>
      <c r="J577" s="154"/>
      <c r="K577" s="154"/>
      <c r="L577" s="154"/>
      <c r="M577" s="154"/>
      <c r="N577" s="154"/>
      <c r="O577" s="154"/>
      <c r="P577" s="154"/>
      <c r="Q577" s="154"/>
      <c r="R577" s="154"/>
      <c r="S577" s="154"/>
      <c r="T577" s="154"/>
      <c r="U577" s="154"/>
      <c r="V577" s="154"/>
      <c r="W577" s="154"/>
      <c r="X577" s="154"/>
      <c r="Y577" s="154"/>
      <c r="Z577" s="154"/>
    </row>
    <row r="578" spans="1:26" ht="12.75" customHeight="1" x14ac:dyDescent="0.2">
      <c r="A578" s="154"/>
      <c r="B578" s="154"/>
      <c r="C578" s="154"/>
      <c r="D578" s="154"/>
      <c r="E578" s="154"/>
      <c r="F578" s="154"/>
      <c r="G578" s="154"/>
      <c r="H578" s="154"/>
      <c r="I578" s="154"/>
      <c r="J578" s="154"/>
      <c r="K578" s="154"/>
      <c r="L578" s="154"/>
      <c r="M578" s="154"/>
      <c r="N578" s="154"/>
      <c r="O578" s="154"/>
      <c r="P578" s="154"/>
      <c r="Q578" s="154"/>
      <c r="R578" s="154"/>
      <c r="S578" s="154"/>
      <c r="T578" s="154"/>
      <c r="U578" s="154"/>
      <c r="V578" s="154"/>
      <c r="W578" s="154"/>
      <c r="X578" s="154"/>
      <c r="Y578" s="154"/>
      <c r="Z578" s="154"/>
    </row>
    <row r="579" spans="1:26" ht="12.75" customHeight="1" x14ac:dyDescent="0.2">
      <c r="A579" s="154"/>
      <c r="B579" s="154"/>
      <c r="C579" s="154"/>
      <c r="D579" s="154"/>
      <c r="E579" s="154"/>
      <c r="F579" s="154"/>
      <c r="G579" s="154"/>
      <c r="H579" s="154"/>
      <c r="I579" s="154"/>
      <c r="J579" s="154"/>
      <c r="K579" s="154"/>
      <c r="L579" s="154"/>
      <c r="M579" s="154"/>
      <c r="N579" s="154"/>
      <c r="O579" s="154"/>
      <c r="P579" s="154"/>
      <c r="Q579" s="154"/>
      <c r="R579" s="154"/>
      <c r="S579" s="154"/>
      <c r="T579" s="154"/>
      <c r="U579" s="154"/>
      <c r="V579" s="154"/>
      <c r="W579" s="154"/>
      <c r="X579" s="154"/>
      <c r="Y579" s="154"/>
      <c r="Z579" s="154"/>
    </row>
    <row r="580" spans="1:26" ht="12.75" customHeight="1" x14ac:dyDescent="0.2">
      <c r="A580" s="154"/>
      <c r="B580" s="154"/>
      <c r="C580" s="154"/>
      <c r="D580" s="154"/>
      <c r="E580" s="154"/>
      <c r="F580" s="154"/>
      <c r="G580" s="154"/>
      <c r="H580" s="154"/>
      <c r="I580" s="154"/>
      <c r="J580" s="154"/>
      <c r="K580" s="154"/>
      <c r="L580" s="154"/>
      <c r="M580" s="154"/>
      <c r="N580" s="154"/>
      <c r="O580" s="154"/>
      <c r="P580" s="154"/>
      <c r="Q580" s="154"/>
      <c r="R580" s="154"/>
      <c r="S580" s="154"/>
      <c r="T580" s="154"/>
      <c r="U580" s="154"/>
      <c r="V580" s="154"/>
      <c r="W580" s="154"/>
      <c r="X580" s="154"/>
      <c r="Y580" s="154"/>
      <c r="Z580" s="154"/>
    </row>
    <row r="581" spans="1:26" ht="12.75" customHeight="1" x14ac:dyDescent="0.2">
      <c r="A581" s="154"/>
      <c r="B581" s="154"/>
      <c r="C581" s="154"/>
      <c r="D581" s="154"/>
      <c r="E581" s="154"/>
      <c r="F581" s="154"/>
      <c r="G581" s="154"/>
      <c r="H581" s="154"/>
      <c r="I581" s="154"/>
      <c r="J581" s="154"/>
      <c r="K581" s="154"/>
      <c r="L581" s="154"/>
      <c r="M581" s="154"/>
      <c r="N581" s="154"/>
      <c r="O581" s="154"/>
      <c r="P581" s="154"/>
      <c r="Q581" s="154"/>
      <c r="R581" s="154"/>
      <c r="S581" s="154"/>
      <c r="T581" s="154"/>
      <c r="U581" s="154"/>
      <c r="V581" s="154"/>
      <c r="W581" s="154"/>
      <c r="X581" s="154"/>
      <c r="Y581" s="154"/>
      <c r="Z581" s="154"/>
    </row>
    <row r="582" spans="1:26" ht="12.75" customHeight="1" x14ac:dyDescent="0.2">
      <c r="A582" s="154"/>
      <c r="B582" s="154"/>
      <c r="C582" s="154"/>
      <c r="D582" s="154"/>
      <c r="E582" s="154"/>
      <c r="F582" s="154"/>
      <c r="G582" s="154"/>
      <c r="H582" s="154"/>
      <c r="I582" s="154"/>
      <c r="J582" s="154"/>
      <c r="K582" s="154"/>
      <c r="L582" s="154"/>
      <c r="M582" s="154"/>
      <c r="N582" s="154"/>
      <c r="O582" s="154"/>
      <c r="P582" s="154"/>
      <c r="Q582" s="154"/>
      <c r="R582" s="154"/>
      <c r="S582" s="154"/>
      <c r="T582" s="154"/>
      <c r="U582" s="154"/>
      <c r="V582" s="154"/>
      <c r="W582" s="154"/>
      <c r="X582" s="154"/>
      <c r="Y582" s="154"/>
      <c r="Z582" s="154"/>
    </row>
    <row r="583" spans="1:26" ht="12.75" customHeight="1" x14ac:dyDescent="0.2">
      <c r="A583" s="154"/>
      <c r="B583" s="154"/>
      <c r="C583" s="154"/>
      <c r="D583" s="154"/>
      <c r="E583" s="154"/>
      <c r="F583" s="154"/>
      <c r="G583" s="154"/>
      <c r="H583" s="154"/>
      <c r="I583" s="154"/>
      <c r="J583" s="154"/>
      <c r="K583" s="154"/>
      <c r="L583" s="154"/>
      <c r="M583" s="154"/>
      <c r="N583" s="154"/>
      <c r="O583" s="154"/>
      <c r="P583" s="154"/>
      <c r="Q583" s="154"/>
      <c r="R583" s="154"/>
      <c r="S583" s="154"/>
      <c r="T583" s="154"/>
      <c r="U583" s="154"/>
      <c r="V583" s="154"/>
      <c r="W583" s="154"/>
      <c r="X583" s="154"/>
      <c r="Y583" s="154"/>
      <c r="Z583" s="154"/>
    </row>
    <row r="584" spans="1:26" ht="12.75" customHeight="1" x14ac:dyDescent="0.2">
      <c r="A584" s="154"/>
      <c r="B584" s="154"/>
      <c r="C584" s="154"/>
      <c r="D584" s="154"/>
      <c r="E584" s="154"/>
      <c r="F584" s="154"/>
      <c r="G584" s="154"/>
      <c r="H584" s="154"/>
      <c r="I584" s="154"/>
      <c r="J584" s="154"/>
      <c r="K584" s="154"/>
      <c r="L584" s="154"/>
      <c r="M584" s="154"/>
      <c r="N584" s="154"/>
      <c r="O584" s="154"/>
      <c r="P584" s="154"/>
      <c r="Q584" s="154"/>
      <c r="R584" s="154"/>
      <c r="S584" s="154"/>
      <c r="T584" s="154"/>
      <c r="U584" s="154"/>
      <c r="V584" s="154"/>
      <c r="W584" s="154"/>
      <c r="X584" s="154"/>
      <c r="Y584" s="154"/>
      <c r="Z584" s="154"/>
    </row>
    <row r="585" spans="1:26" ht="12.75" customHeight="1" x14ac:dyDescent="0.2">
      <c r="A585" s="154"/>
      <c r="B585" s="154"/>
      <c r="C585" s="154"/>
      <c r="D585" s="154"/>
      <c r="E585" s="154"/>
      <c r="F585" s="154"/>
      <c r="G585" s="154"/>
      <c r="H585" s="154"/>
      <c r="I585" s="154"/>
      <c r="J585" s="154"/>
      <c r="K585" s="154"/>
      <c r="L585" s="154"/>
      <c r="M585" s="154"/>
      <c r="N585" s="154"/>
      <c r="O585" s="154"/>
      <c r="P585" s="154"/>
      <c r="Q585" s="154"/>
      <c r="R585" s="154"/>
      <c r="S585" s="154"/>
      <c r="T585" s="154"/>
      <c r="U585" s="154"/>
      <c r="V585" s="154"/>
      <c r="W585" s="154"/>
      <c r="X585" s="154"/>
      <c r="Y585" s="154"/>
      <c r="Z585" s="154"/>
    </row>
    <row r="586" spans="1:26" ht="12.75" customHeight="1" x14ac:dyDescent="0.2">
      <c r="A586" s="154"/>
      <c r="B586" s="154"/>
      <c r="C586" s="154"/>
      <c r="D586" s="154"/>
      <c r="E586" s="154"/>
      <c r="F586" s="154"/>
      <c r="G586" s="154"/>
      <c r="H586" s="154"/>
      <c r="I586" s="154"/>
      <c r="J586" s="154"/>
      <c r="K586" s="154"/>
      <c r="L586" s="154"/>
      <c r="M586" s="154"/>
      <c r="N586" s="154"/>
      <c r="O586" s="154"/>
      <c r="P586" s="154"/>
      <c r="Q586" s="154"/>
      <c r="R586" s="154"/>
      <c r="S586" s="154"/>
      <c r="T586" s="154"/>
      <c r="U586" s="154"/>
      <c r="V586" s="154"/>
      <c r="W586" s="154"/>
      <c r="X586" s="154"/>
      <c r="Y586" s="154"/>
      <c r="Z586" s="154"/>
    </row>
    <row r="587" spans="1:26" ht="12.75" customHeight="1" x14ac:dyDescent="0.2">
      <c r="A587" s="154"/>
      <c r="B587" s="154"/>
      <c r="C587" s="154"/>
      <c r="D587" s="154"/>
      <c r="E587" s="154"/>
      <c r="F587" s="154"/>
      <c r="G587" s="154"/>
      <c r="H587" s="154"/>
      <c r="I587" s="154"/>
      <c r="J587" s="154"/>
      <c r="K587" s="154"/>
      <c r="L587" s="154"/>
      <c r="M587" s="154"/>
      <c r="N587" s="154"/>
      <c r="O587" s="154"/>
      <c r="P587" s="154"/>
      <c r="Q587" s="154"/>
      <c r="R587" s="154"/>
      <c r="S587" s="154"/>
      <c r="T587" s="154"/>
      <c r="U587" s="154"/>
      <c r="V587" s="154"/>
      <c r="W587" s="154"/>
      <c r="X587" s="154"/>
      <c r="Y587" s="154"/>
      <c r="Z587" s="154"/>
    </row>
    <row r="588" spans="1:26" ht="12.75" customHeight="1" x14ac:dyDescent="0.2">
      <c r="A588" s="154"/>
      <c r="B588" s="154"/>
      <c r="C588" s="154"/>
      <c r="D588" s="154"/>
      <c r="E588" s="154"/>
      <c r="F588" s="154"/>
      <c r="G588" s="154"/>
      <c r="H588" s="154"/>
      <c r="I588" s="154"/>
      <c r="J588" s="154"/>
      <c r="K588" s="154"/>
      <c r="L588" s="154"/>
      <c r="M588" s="154"/>
      <c r="N588" s="154"/>
      <c r="O588" s="154"/>
      <c r="P588" s="154"/>
      <c r="Q588" s="154"/>
      <c r="R588" s="154"/>
      <c r="S588" s="154"/>
      <c r="T588" s="154"/>
      <c r="U588" s="154"/>
      <c r="V588" s="154"/>
      <c r="W588" s="154"/>
      <c r="X588" s="154"/>
      <c r="Y588" s="154"/>
      <c r="Z588" s="154"/>
    </row>
    <row r="589" spans="1:26" ht="12.75" customHeight="1" x14ac:dyDescent="0.2">
      <c r="A589" s="154"/>
      <c r="B589" s="154"/>
      <c r="C589" s="154"/>
      <c r="D589" s="154"/>
      <c r="E589" s="154"/>
      <c r="F589" s="154"/>
      <c r="G589" s="154"/>
      <c r="H589" s="154"/>
      <c r="I589" s="154"/>
      <c r="J589" s="154"/>
      <c r="K589" s="154"/>
      <c r="L589" s="154"/>
      <c r="M589" s="154"/>
      <c r="N589" s="154"/>
      <c r="O589" s="154"/>
      <c r="P589" s="154"/>
      <c r="Q589" s="154"/>
      <c r="R589" s="154"/>
      <c r="S589" s="154"/>
      <c r="T589" s="154"/>
      <c r="U589" s="154"/>
      <c r="V589" s="154"/>
      <c r="W589" s="154"/>
      <c r="X589" s="154"/>
      <c r="Y589" s="154"/>
      <c r="Z589" s="154"/>
    </row>
    <row r="590" spans="1:26" ht="12.75" customHeight="1" x14ac:dyDescent="0.2">
      <c r="A590" s="154"/>
      <c r="B590" s="154"/>
      <c r="C590" s="154"/>
      <c r="D590" s="154"/>
      <c r="E590" s="154"/>
      <c r="F590" s="154"/>
      <c r="G590" s="154"/>
      <c r="H590" s="154"/>
      <c r="I590" s="154"/>
      <c r="J590" s="154"/>
      <c r="K590" s="154"/>
      <c r="L590" s="154"/>
      <c r="M590" s="154"/>
      <c r="N590" s="154"/>
      <c r="O590" s="154"/>
      <c r="P590" s="154"/>
      <c r="Q590" s="154"/>
      <c r="R590" s="154"/>
      <c r="S590" s="154"/>
      <c r="T590" s="154"/>
      <c r="U590" s="154"/>
      <c r="V590" s="154"/>
      <c r="W590" s="154"/>
      <c r="X590" s="154"/>
      <c r="Y590" s="154"/>
      <c r="Z590" s="154"/>
    </row>
    <row r="591" spans="1:26" ht="12.75" customHeight="1" x14ac:dyDescent="0.2">
      <c r="A591" s="154"/>
      <c r="B591" s="154"/>
      <c r="C591" s="154"/>
      <c r="D591" s="154"/>
      <c r="E591" s="154"/>
      <c r="F591" s="154"/>
      <c r="G591" s="154"/>
      <c r="H591" s="154"/>
      <c r="I591" s="154"/>
      <c r="J591" s="154"/>
      <c r="K591" s="154"/>
      <c r="L591" s="154"/>
      <c r="M591" s="154"/>
      <c r="N591" s="154"/>
      <c r="O591" s="154"/>
      <c r="P591" s="154"/>
      <c r="Q591" s="154"/>
      <c r="R591" s="154"/>
      <c r="S591" s="154"/>
      <c r="T591" s="154"/>
      <c r="U591" s="154"/>
      <c r="V591" s="154"/>
      <c r="W591" s="154"/>
      <c r="X591" s="154"/>
      <c r="Y591" s="154"/>
      <c r="Z591" s="154"/>
    </row>
    <row r="592" spans="1:26" ht="12.75" customHeight="1" x14ac:dyDescent="0.2">
      <c r="A592" s="154"/>
      <c r="B592" s="154"/>
      <c r="C592" s="154"/>
      <c r="D592" s="154"/>
      <c r="E592" s="154"/>
      <c r="F592" s="154"/>
      <c r="G592" s="154"/>
      <c r="H592" s="154"/>
      <c r="I592" s="154"/>
      <c r="J592" s="154"/>
      <c r="K592" s="154"/>
      <c r="L592" s="154"/>
      <c r="M592" s="154"/>
      <c r="N592" s="154"/>
      <c r="O592" s="154"/>
      <c r="P592" s="154"/>
      <c r="Q592" s="154"/>
      <c r="R592" s="154"/>
      <c r="S592" s="154"/>
      <c r="T592" s="154"/>
      <c r="U592" s="154"/>
      <c r="V592" s="154"/>
      <c r="W592" s="154"/>
      <c r="X592" s="154"/>
      <c r="Y592" s="154"/>
      <c r="Z592" s="154"/>
    </row>
    <row r="593" spans="1:26" ht="12.75" customHeight="1" x14ac:dyDescent="0.2">
      <c r="A593" s="154"/>
      <c r="B593" s="154"/>
      <c r="C593" s="154"/>
      <c r="D593" s="154"/>
      <c r="E593" s="154"/>
      <c r="F593" s="154"/>
      <c r="G593" s="154"/>
      <c r="H593" s="154"/>
      <c r="I593" s="154"/>
      <c r="J593" s="154"/>
      <c r="K593" s="154"/>
      <c r="L593" s="154"/>
      <c r="M593" s="154"/>
      <c r="N593" s="154"/>
      <c r="O593" s="154"/>
      <c r="P593" s="154"/>
      <c r="Q593" s="154"/>
      <c r="R593" s="154"/>
      <c r="S593" s="154"/>
      <c r="T593" s="154"/>
      <c r="U593" s="154"/>
      <c r="V593" s="154"/>
      <c r="W593" s="154"/>
      <c r="X593" s="154"/>
      <c r="Y593" s="154"/>
      <c r="Z593" s="154"/>
    </row>
    <row r="594" spans="1:26" ht="12.75" customHeight="1" x14ac:dyDescent="0.2">
      <c r="A594" s="154"/>
      <c r="B594" s="154"/>
      <c r="C594" s="154"/>
      <c r="D594" s="154"/>
      <c r="E594" s="154"/>
      <c r="F594" s="154"/>
      <c r="G594" s="154"/>
      <c r="H594" s="154"/>
      <c r="I594" s="154"/>
      <c r="J594" s="154"/>
      <c r="K594" s="154"/>
      <c r="L594" s="154"/>
      <c r="M594" s="154"/>
      <c r="N594" s="154"/>
      <c r="O594" s="154"/>
      <c r="P594" s="154"/>
      <c r="Q594" s="154"/>
      <c r="R594" s="154"/>
      <c r="S594" s="154"/>
      <c r="T594" s="154"/>
      <c r="U594" s="154"/>
      <c r="V594" s="154"/>
      <c r="W594" s="154"/>
      <c r="X594" s="154"/>
      <c r="Y594" s="154"/>
      <c r="Z594" s="154"/>
    </row>
    <row r="595" spans="1:26" ht="12.75" customHeight="1" x14ac:dyDescent="0.2">
      <c r="A595" s="154"/>
      <c r="B595" s="154"/>
      <c r="C595" s="154"/>
      <c r="D595" s="154"/>
      <c r="E595" s="154"/>
      <c r="F595" s="154"/>
      <c r="G595" s="154"/>
      <c r="H595" s="154"/>
      <c r="I595" s="154"/>
      <c r="J595" s="154"/>
      <c r="K595" s="154"/>
      <c r="L595" s="154"/>
      <c r="M595" s="154"/>
      <c r="N595" s="154"/>
      <c r="O595" s="154"/>
      <c r="P595" s="154"/>
      <c r="Q595" s="154"/>
      <c r="R595" s="154"/>
      <c r="S595" s="154"/>
      <c r="T595" s="154"/>
      <c r="U595" s="154"/>
      <c r="V595" s="154"/>
      <c r="W595" s="154"/>
      <c r="X595" s="154"/>
      <c r="Y595" s="154"/>
      <c r="Z595" s="154"/>
    </row>
    <row r="596" spans="1:26" ht="12.75" customHeight="1" x14ac:dyDescent="0.2">
      <c r="A596" s="154"/>
      <c r="B596" s="154"/>
      <c r="C596" s="154"/>
      <c r="D596" s="154"/>
      <c r="E596" s="154"/>
      <c r="F596" s="154"/>
      <c r="G596" s="154"/>
      <c r="H596" s="154"/>
      <c r="I596" s="154"/>
      <c r="J596" s="154"/>
      <c r="K596" s="154"/>
      <c r="L596" s="154"/>
      <c r="M596" s="154"/>
      <c r="N596" s="154"/>
      <c r="O596" s="154"/>
      <c r="P596" s="154"/>
      <c r="Q596" s="154"/>
      <c r="R596" s="154"/>
      <c r="S596" s="154"/>
      <c r="T596" s="154"/>
      <c r="U596" s="154"/>
      <c r="V596" s="154"/>
      <c r="W596" s="154"/>
      <c r="X596" s="154"/>
      <c r="Y596" s="154"/>
      <c r="Z596" s="154"/>
    </row>
    <row r="597" spans="1:26" ht="12.75" customHeight="1" x14ac:dyDescent="0.2">
      <c r="A597" s="154"/>
      <c r="B597" s="154"/>
      <c r="C597" s="154"/>
      <c r="D597" s="154"/>
      <c r="E597" s="154"/>
      <c r="F597" s="154"/>
      <c r="G597" s="154"/>
      <c r="H597" s="154"/>
      <c r="I597" s="154"/>
      <c r="J597" s="154"/>
      <c r="K597" s="154"/>
      <c r="L597" s="154"/>
      <c r="M597" s="154"/>
      <c r="N597" s="154"/>
      <c r="O597" s="154"/>
      <c r="P597" s="154"/>
      <c r="Q597" s="154"/>
      <c r="R597" s="154"/>
      <c r="S597" s="154"/>
      <c r="T597" s="154"/>
      <c r="U597" s="154"/>
      <c r="V597" s="154"/>
      <c r="W597" s="154"/>
      <c r="X597" s="154"/>
      <c r="Y597" s="154"/>
      <c r="Z597" s="154"/>
    </row>
    <row r="598" spans="1:26" ht="12.75" customHeight="1" x14ac:dyDescent="0.2">
      <c r="A598" s="154"/>
      <c r="B598" s="154"/>
      <c r="C598" s="154"/>
      <c r="D598" s="154"/>
      <c r="E598" s="154"/>
      <c r="F598" s="154"/>
      <c r="G598" s="154"/>
      <c r="H598" s="154"/>
      <c r="I598" s="154"/>
      <c r="J598" s="154"/>
      <c r="K598" s="154"/>
      <c r="L598" s="154"/>
      <c r="M598" s="154"/>
      <c r="N598" s="154"/>
      <c r="O598" s="154"/>
      <c r="P598" s="154"/>
      <c r="Q598" s="154"/>
      <c r="R598" s="154"/>
      <c r="S598" s="154"/>
      <c r="T598" s="154"/>
      <c r="U598" s="154"/>
      <c r="V598" s="154"/>
      <c r="W598" s="154"/>
      <c r="X598" s="154"/>
      <c r="Y598" s="154"/>
      <c r="Z598" s="154"/>
    </row>
    <row r="599" spans="1:26" ht="12.75" customHeight="1" x14ac:dyDescent="0.2">
      <c r="A599" s="154"/>
      <c r="B599" s="154"/>
      <c r="C599" s="154"/>
      <c r="D599" s="154"/>
      <c r="E599" s="154"/>
      <c r="F599" s="154"/>
      <c r="G599" s="154"/>
      <c r="H599" s="154"/>
      <c r="I599" s="154"/>
      <c r="J599" s="154"/>
      <c r="K599" s="154"/>
      <c r="L599" s="154"/>
      <c r="M599" s="154"/>
      <c r="N599" s="154"/>
      <c r="O599" s="154"/>
      <c r="P599" s="154"/>
      <c r="Q599" s="154"/>
      <c r="R599" s="154"/>
      <c r="S599" s="154"/>
      <c r="T599" s="154"/>
      <c r="U599" s="154"/>
      <c r="V599" s="154"/>
      <c r="W599" s="154"/>
      <c r="X599" s="154"/>
      <c r="Y599" s="154"/>
      <c r="Z599" s="154"/>
    </row>
    <row r="600" spans="1:26" ht="12.75" customHeight="1" x14ac:dyDescent="0.2">
      <c r="A600" s="154"/>
      <c r="B600" s="154"/>
      <c r="C600" s="154"/>
      <c r="D600" s="154"/>
      <c r="E600" s="154"/>
      <c r="F600" s="154"/>
      <c r="G600" s="154"/>
      <c r="H600" s="154"/>
      <c r="I600" s="154"/>
      <c r="J600" s="154"/>
      <c r="K600" s="154"/>
      <c r="L600" s="154"/>
      <c r="M600" s="154"/>
      <c r="N600" s="154"/>
      <c r="O600" s="154"/>
      <c r="P600" s="154"/>
      <c r="Q600" s="154"/>
      <c r="R600" s="154"/>
      <c r="S600" s="154"/>
      <c r="T600" s="154"/>
      <c r="U600" s="154"/>
      <c r="V600" s="154"/>
      <c r="W600" s="154"/>
      <c r="X600" s="154"/>
      <c r="Y600" s="154"/>
      <c r="Z600" s="154"/>
    </row>
    <row r="601" spans="1:26" ht="12.75" customHeight="1" x14ac:dyDescent="0.2">
      <c r="A601" s="154"/>
      <c r="B601" s="154"/>
      <c r="C601" s="154"/>
      <c r="D601" s="154"/>
      <c r="E601" s="154"/>
      <c r="F601" s="154"/>
      <c r="G601" s="154"/>
      <c r="H601" s="154"/>
      <c r="I601" s="154"/>
      <c r="J601" s="154"/>
      <c r="K601" s="154"/>
      <c r="L601" s="154"/>
      <c r="M601" s="154"/>
      <c r="N601" s="154"/>
      <c r="O601" s="154"/>
      <c r="P601" s="154"/>
      <c r="Q601" s="154"/>
      <c r="R601" s="154"/>
      <c r="S601" s="154"/>
      <c r="T601" s="154"/>
      <c r="U601" s="154"/>
      <c r="V601" s="154"/>
      <c r="W601" s="154"/>
      <c r="X601" s="154"/>
      <c r="Y601" s="154"/>
      <c r="Z601" s="154"/>
    </row>
    <row r="602" spans="1:26" ht="12.75" customHeight="1" x14ac:dyDescent="0.2">
      <c r="A602" s="154"/>
      <c r="B602" s="154"/>
      <c r="C602" s="154"/>
      <c r="D602" s="154"/>
      <c r="E602" s="154"/>
      <c r="F602" s="154"/>
      <c r="G602" s="154"/>
      <c r="H602" s="154"/>
      <c r="I602" s="154"/>
      <c r="J602" s="154"/>
      <c r="K602" s="154"/>
      <c r="L602" s="154"/>
      <c r="M602" s="154"/>
      <c r="N602" s="154"/>
      <c r="O602" s="154"/>
      <c r="P602" s="154"/>
      <c r="Q602" s="154"/>
      <c r="R602" s="154"/>
      <c r="S602" s="154"/>
      <c r="T602" s="154"/>
      <c r="U602" s="154"/>
      <c r="V602" s="154"/>
      <c r="W602" s="154"/>
      <c r="X602" s="154"/>
      <c r="Y602" s="154"/>
      <c r="Z602" s="154"/>
    </row>
    <row r="603" spans="1:26" ht="12.75" customHeight="1" x14ac:dyDescent="0.2">
      <c r="A603" s="154"/>
      <c r="B603" s="154"/>
      <c r="C603" s="154"/>
      <c r="D603" s="154"/>
      <c r="E603" s="154"/>
      <c r="F603" s="154"/>
      <c r="G603" s="154"/>
      <c r="H603" s="154"/>
      <c r="I603" s="154"/>
      <c r="J603" s="154"/>
      <c r="K603" s="154"/>
      <c r="L603" s="154"/>
      <c r="M603" s="154"/>
      <c r="N603" s="154"/>
      <c r="O603" s="154"/>
      <c r="P603" s="154"/>
      <c r="Q603" s="154"/>
      <c r="R603" s="154"/>
      <c r="S603" s="154"/>
      <c r="T603" s="154"/>
      <c r="U603" s="154"/>
      <c r="V603" s="154"/>
      <c r="W603" s="154"/>
      <c r="X603" s="154"/>
      <c r="Y603" s="154"/>
      <c r="Z603" s="154"/>
    </row>
    <row r="604" spans="1:26" ht="12.75" customHeight="1" x14ac:dyDescent="0.2">
      <c r="A604" s="154"/>
      <c r="B604" s="154"/>
      <c r="C604" s="154"/>
      <c r="D604" s="154"/>
      <c r="E604" s="154"/>
      <c r="F604" s="154"/>
      <c r="G604" s="154"/>
      <c r="H604" s="154"/>
      <c r="I604" s="154"/>
      <c r="J604" s="154"/>
      <c r="K604" s="154"/>
      <c r="L604" s="154"/>
      <c r="M604" s="154"/>
      <c r="N604" s="154"/>
      <c r="O604" s="154"/>
      <c r="P604" s="154"/>
      <c r="Q604" s="154"/>
      <c r="R604" s="154"/>
      <c r="S604" s="154"/>
      <c r="T604" s="154"/>
      <c r="U604" s="154"/>
      <c r="V604" s="154"/>
      <c r="W604" s="154"/>
      <c r="X604" s="154"/>
      <c r="Y604" s="154"/>
      <c r="Z604" s="154"/>
    </row>
    <row r="605" spans="1:26" ht="12.75" customHeight="1" x14ac:dyDescent="0.2">
      <c r="A605" s="154"/>
      <c r="B605" s="154"/>
      <c r="C605" s="154"/>
      <c r="D605" s="154"/>
      <c r="E605" s="154"/>
      <c r="F605" s="154"/>
      <c r="G605" s="154"/>
      <c r="H605" s="154"/>
      <c r="I605" s="154"/>
      <c r="J605" s="154"/>
      <c r="K605" s="154"/>
      <c r="L605" s="154"/>
      <c r="M605" s="154"/>
      <c r="N605" s="154"/>
      <c r="O605" s="154"/>
      <c r="P605" s="154"/>
      <c r="Q605" s="154"/>
      <c r="R605" s="154"/>
      <c r="S605" s="154"/>
      <c r="T605" s="154"/>
      <c r="U605" s="154"/>
      <c r="V605" s="154"/>
      <c r="W605" s="154"/>
      <c r="X605" s="154"/>
      <c r="Y605" s="154"/>
      <c r="Z605" s="154"/>
    </row>
    <row r="606" spans="1:26" ht="12.75" customHeight="1" x14ac:dyDescent="0.2">
      <c r="A606" s="154"/>
      <c r="B606" s="154"/>
      <c r="C606" s="154"/>
      <c r="D606" s="154"/>
      <c r="E606" s="154"/>
      <c r="F606" s="154"/>
      <c r="G606" s="154"/>
      <c r="H606" s="154"/>
      <c r="I606" s="154"/>
      <c r="J606" s="154"/>
      <c r="K606" s="154"/>
      <c r="L606" s="154"/>
      <c r="M606" s="154"/>
      <c r="N606" s="154"/>
      <c r="O606" s="154"/>
      <c r="P606" s="154"/>
      <c r="Q606" s="154"/>
      <c r="R606" s="154"/>
      <c r="S606" s="154"/>
      <c r="T606" s="154"/>
      <c r="U606" s="154"/>
      <c r="V606" s="154"/>
      <c r="W606" s="154"/>
      <c r="X606" s="154"/>
      <c r="Y606" s="154"/>
      <c r="Z606" s="154"/>
    </row>
    <row r="607" spans="1:26" ht="12.75" customHeight="1" x14ac:dyDescent="0.2">
      <c r="A607" s="154"/>
      <c r="B607" s="154"/>
      <c r="C607" s="154"/>
      <c r="D607" s="154"/>
      <c r="E607" s="154"/>
      <c r="F607" s="154"/>
      <c r="G607" s="154"/>
      <c r="H607" s="154"/>
      <c r="I607" s="154"/>
      <c r="J607" s="154"/>
      <c r="K607" s="154"/>
      <c r="L607" s="154"/>
      <c r="M607" s="154"/>
      <c r="N607" s="154"/>
      <c r="O607" s="154"/>
      <c r="P607" s="154"/>
      <c r="Q607" s="154"/>
      <c r="R607" s="154"/>
      <c r="S607" s="154"/>
      <c r="T607" s="154"/>
      <c r="U607" s="154"/>
      <c r="V607" s="154"/>
      <c r="W607" s="154"/>
      <c r="X607" s="154"/>
      <c r="Y607" s="154"/>
      <c r="Z607" s="154"/>
    </row>
    <row r="608" spans="1:26" ht="12.75" customHeight="1" x14ac:dyDescent="0.2">
      <c r="A608" s="154"/>
      <c r="B608" s="154"/>
      <c r="C608" s="154"/>
      <c r="D608" s="154"/>
      <c r="E608" s="154"/>
      <c r="F608" s="154"/>
      <c r="G608" s="154"/>
      <c r="H608" s="154"/>
      <c r="I608" s="154"/>
      <c r="J608" s="154"/>
      <c r="K608" s="154"/>
      <c r="L608" s="154"/>
      <c r="M608" s="154"/>
      <c r="N608" s="154"/>
      <c r="O608" s="154"/>
      <c r="P608" s="154"/>
      <c r="Q608" s="154"/>
      <c r="R608" s="154"/>
      <c r="S608" s="154"/>
      <c r="T608" s="154"/>
      <c r="U608" s="154"/>
      <c r="V608" s="154"/>
      <c r="W608" s="154"/>
      <c r="X608" s="154"/>
      <c r="Y608" s="154"/>
      <c r="Z608" s="154"/>
    </row>
    <row r="609" spans="1:26" ht="12.75" customHeight="1" x14ac:dyDescent="0.2">
      <c r="A609" s="154"/>
      <c r="B609" s="154"/>
      <c r="C609" s="154"/>
      <c r="D609" s="154"/>
      <c r="E609" s="154"/>
      <c r="F609" s="154"/>
      <c r="G609" s="154"/>
      <c r="H609" s="154"/>
      <c r="I609" s="154"/>
      <c r="J609" s="154"/>
      <c r="K609" s="154"/>
      <c r="L609" s="154"/>
      <c r="M609" s="154"/>
      <c r="N609" s="154"/>
      <c r="O609" s="154"/>
      <c r="P609" s="154"/>
      <c r="Q609" s="154"/>
      <c r="R609" s="154"/>
      <c r="S609" s="154"/>
      <c r="T609" s="154"/>
      <c r="U609" s="154"/>
      <c r="V609" s="154"/>
      <c r="W609" s="154"/>
      <c r="X609" s="154"/>
      <c r="Y609" s="154"/>
      <c r="Z609" s="154"/>
    </row>
    <row r="610" spans="1:26" ht="12.75" customHeight="1" x14ac:dyDescent="0.2">
      <c r="A610" s="154"/>
      <c r="B610" s="154"/>
      <c r="C610" s="154"/>
      <c r="D610" s="154"/>
      <c r="E610" s="154"/>
      <c r="F610" s="154"/>
      <c r="G610" s="154"/>
      <c r="H610" s="154"/>
      <c r="I610" s="154"/>
      <c r="J610" s="154"/>
      <c r="K610" s="154"/>
      <c r="L610" s="154"/>
      <c r="M610" s="154"/>
      <c r="N610" s="154"/>
      <c r="O610" s="154"/>
      <c r="P610" s="154"/>
      <c r="Q610" s="154"/>
      <c r="R610" s="154"/>
      <c r="S610" s="154"/>
      <c r="T610" s="154"/>
      <c r="U610" s="154"/>
      <c r="V610" s="154"/>
      <c r="W610" s="154"/>
      <c r="X610" s="154"/>
      <c r="Y610" s="154"/>
      <c r="Z610" s="154"/>
    </row>
    <row r="611" spans="1:26" ht="12.75" customHeight="1" x14ac:dyDescent="0.2">
      <c r="A611" s="154"/>
      <c r="B611" s="154"/>
      <c r="C611" s="154"/>
      <c r="D611" s="154"/>
      <c r="E611" s="154"/>
      <c r="F611" s="154"/>
      <c r="G611" s="154"/>
      <c r="H611" s="154"/>
      <c r="I611" s="154"/>
      <c r="J611" s="154"/>
      <c r="K611" s="154"/>
      <c r="L611" s="154"/>
      <c r="M611" s="154"/>
      <c r="N611" s="154"/>
      <c r="O611" s="154"/>
      <c r="P611" s="154"/>
      <c r="Q611" s="154"/>
      <c r="R611" s="154"/>
      <c r="S611" s="154"/>
      <c r="T611" s="154"/>
      <c r="U611" s="154"/>
      <c r="V611" s="154"/>
      <c r="W611" s="154"/>
      <c r="X611" s="154"/>
      <c r="Y611" s="154"/>
      <c r="Z611" s="154"/>
    </row>
    <row r="612" spans="1:26" ht="12.75" customHeight="1" x14ac:dyDescent="0.2">
      <c r="A612" s="154"/>
      <c r="B612" s="154"/>
      <c r="C612" s="154"/>
      <c r="D612" s="154"/>
      <c r="E612" s="154"/>
      <c r="F612" s="154"/>
      <c r="G612" s="154"/>
      <c r="H612" s="154"/>
      <c r="I612" s="154"/>
      <c r="J612" s="154"/>
      <c r="K612" s="154"/>
      <c r="L612" s="154"/>
      <c r="M612" s="154"/>
      <c r="N612" s="154"/>
      <c r="O612" s="154"/>
      <c r="P612" s="154"/>
      <c r="Q612" s="154"/>
      <c r="R612" s="154"/>
      <c r="S612" s="154"/>
      <c r="T612" s="154"/>
      <c r="U612" s="154"/>
      <c r="V612" s="154"/>
      <c r="W612" s="154"/>
      <c r="X612" s="154"/>
      <c r="Y612" s="154"/>
      <c r="Z612" s="154"/>
    </row>
    <row r="613" spans="1:26" ht="12.75" customHeight="1" x14ac:dyDescent="0.2">
      <c r="A613" s="154"/>
      <c r="B613" s="154"/>
      <c r="C613" s="154"/>
      <c r="D613" s="154"/>
      <c r="E613" s="154"/>
      <c r="F613" s="154"/>
      <c r="G613" s="154"/>
      <c r="H613" s="154"/>
      <c r="I613" s="154"/>
      <c r="J613" s="154"/>
      <c r="K613" s="154"/>
      <c r="L613" s="154"/>
      <c r="M613" s="154"/>
      <c r="N613" s="154"/>
      <c r="O613" s="154"/>
      <c r="P613" s="154"/>
      <c r="Q613" s="154"/>
      <c r="R613" s="154"/>
      <c r="S613" s="154"/>
      <c r="T613" s="154"/>
      <c r="U613" s="154"/>
      <c r="V613" s="154"/>
      <c r="W613" s="154"/>
      <c r="X613" s="154"/>
      <c r="Y613" s="154"/>
      <c r="Z613" s="154"/>
    </row>
    <row r="614" spans="1:26" ht="12.75" customHeight="1" x14ac:dyDescent="0.2">
      <c r="A614" s="154"/>
      <c r="B614" s="154"/>
      <c r="C614" s="154"/>
      <c r="D614" s="154"/>
      <c r="E614" s="154"/>
      <c r="F614" s="154"/>
      <c r="G614" s="154"/>
      <c r="H614" s="154"/>
      <c r="I614" s="154"/>
      <c r="J614" s="154"/>
      <c r="K614" s="154"/>
      <c r="L614" s="154"/>
      <c r="M614" s="154"/>
      <c r="N614" s="154"/>
      <c r="O614" s="154"/>
      <c r="P614" s="154"/>
      <c r="Q614" s="154"/>
      <c r="R614" s="154"/>
      <c r="S614" s="154"/>
      <c r="T614" s="154"/>
      <c r="U614" s="154"/>
      <c r="V614" s="154"/>
      <c r="W614" s="154"/>
      <c r="X614" s="154"/>
      <c r="Y614" s="154"/>
      <c r="Z614" s="154"/>
    </row>
    <row r="615" spans="1:26" ht="12.75" customHeight="1" x14ac:dyDescent="0.2">
      <c r="A615" s="154"/>
      <c r="B615" s="154"/>
      <c r="C615" s="154"/>
      <c r="D615" s="154"/>
      <c r="E615" s="154"/>
      <c r="F615" s="154"/>
      <c r="G615" s="154"/>
      <c r="H615" s="154"/>
      <c r="I615" s="154"/>
      <c r="J615" s="154"/>
      <c r="K615" s="154"/>
      <c r="L615" s="154"/>
      <c r="M615" s="154"/>
      <c r="N615" s="154"/>
      <c r="O615" s="154"/>
      <c r="P615" s="154"/>
      <c r="Q615" s="154"/>
      <c r="R615" s="154"/>
      <c r="S615" s="154"/>
      <c r="T615" s="154"/>
      <c r="U615" s="154"/>
      <c r="V615" s="154"/>
      <c r="W615" s="154"/>
      <c r="X615" s="154"/>
      <c r="Y615" s="154"/>
      <c r="Z615" s="154"/>
    </row>
    <row r="616" spans="1:26" ht="12.75" customHeight="1" x14ac:dyDescent="0.2">
      <c r="A616" s="154"/>
      <c r="B616" s="154"/>
      <c r="C616" s="154"/>
      <c r="D616" s="154"/>
      <c r="E616" s="154"/>
      <c r="F616" s="154"/>
      <c r="G616" s="154"/>
      <c r="H616" s="154"/>
      <c r="I616" s="154"/>
      <c r="J616" s="154"/>
      <c r="K616" s="154"/>
      <c r="L616" s="154"/>
      <c r="M616" s="154"/>
      <c r="N616" s="154"/>
      <c r="O616" s="154"/>
      <c r="P616" s="154"/>
      <c r="Q616" s="154"/>
      <c r="R616" s="154"/>
      <c r="S616" s="154"/>
      <c r="T616" s="154"/>
      <c r="U616" s="154"/>
      <c r="V616" s="154"/>
      <c r="W616" s="154"/>
      <c r="X616" s="154"/>
      <c r="Y616" s="154"/>
      <c r="Z616" s="154"/>
    </row>
    <row r="617" spans="1:26" ht="12.75" customHeight="1" x14ac:dyDescent="0.2">
      <c r="A617" s="154"/>
      <c r="B617" s="154"/>
      <c r="C617" s="154"/>
      <c r="D617" s="154"/>
      <c r="E617" s="154"/>
      <c r="F617" s="154"/>
      <c r="G617" s="154"/>
      <c r="H617" s="154"/>
      <c r="I617" s="154"/>
      <c r="J617" s="154"/>
      <c r="K617" s="154"/>
      <c r="L617" s="154"/>
      <c r="M617" s="154"/>
      <c r="N617" s="154"/>
      <c r="O617" s="154"/>
      <c r="P617" s="154"/>
      <c r="Q617" s="154"/>
      <c r="R617" s="154"/>
      <c r="S617" s="154"/>
      <c r="T617" s="154"/>
      <c r="U617" s="154"/>
      <c r="V617" s="154"/>
      <c r="W617" s="154"/>
      <c r="X617" s="154"/>
      <c r="Y617" s="154"/>
      <c r="Z617" s="154"/>
    </row>
    <row r="618" spans="1:26" ht="12.75" customHeight="1" x14ac:dyDescent="0.2">
      <c r="A618" s="154"/>
      <c r="B618" s="154"/>
      <c r="C618" s="154"/>
      <c r="D618" s="154"/>
      <c r="E618" s="154"/>
      <c r="F618" s="154"/>
      <c r="G618" s="154"/>
      <c r="H618" s="154"/>
      <c r="I618" s="154"/>
      <c r="J618" s="154"/>
      <c r="K618" s="154"/>
      <c r="L618" s="154"/>
      <c r="M618" s="154"/>
      <c r="N618" s="154"/>
      <c r="O618" s="154"/>
      <c r="P618" s="154"/>
      <c r="Q618" s="154"/>
      <c r="R618" s="154"/>
      <c r="S618" s="154"/>
      <c r="T618" s="154"/>
      <c r="U618" s="154"/>
      <c r="V618" s="154"/>
      <c r="W618" s="154"/>
      <c r="X618" s="154"/>
      <c r="Y618" s="154"/>
      <c r="Z618" s="154"/>
    </row>
    <row r="619" spans="1:26" ht="12.75" customHeight="1" x14ac:dyDescent="0.2">
      <c r="A619" s="154"/>
      <c r="B619" s="154"/>
      <c r="C619" s="154"/>
      <c r="D619" s="154"/>
      <c r="E619" s="154"/>
      <c r="F619" s="154"/>
      <c r="G619" s="154"/>
      <c r="H619" s="154"/>
      <c r="I619" s="154"/>
      <c r="J619" s="154"/>
      <c r="K619" s="154"/>
      <c r="L619" s="154"/>
      <c r="M619" s="154"/>
      <c r="N619" s="154"/>
      <c r="O619" s="154"/>
      <c r="P619" s="154"/>
      <c r="Q619" s="154"/>
      <c r="R619" s="154"/>
      <c r="S619" s="154"/>
      <c r="T619" s="154"/>
      <c r="U619" s="154"/>
      <c r="V619" s="154"/>
      <c r="W619" s="154"/>
      <c r="X619" s="154"/>
      <c r="Y619" s="154"/>
      <c r="Z619" s="154"/>
    </row>
    <row r="620" spans="1:26" ht="12.75" customHeight="1" x14ac:dyDescent="0.2">
      <c r="A620" s="154"/>
      <c r="B620" s="154"/>
      <c r="C620" s="154"/>
      <c r="D620" s="154"/>
      <c r="E620" s="154"/>
      <c r="F620" s="154"/>
      <c r="G620" s="154"/>
      <c r="H620" s="154"/>
      <c r="I620" s="154"/>
      <c r="J620" s="154"/>
      <c r="K620" s="154"/>
      <c r="L620" s="154"/>
      <c r="M620" s="154"/>
      <c r="N620" s="154"/>
      <c r="O620" s="154"/>
      <c r="P620" s="154"/>
      <c r="Q620" s="154"/>
      <c r="R620" s="154"/>
      <c r="S620" s="154"/>
      <c r="T620" s="154"/>
      <c r="U620" s="154"/>
      <c r="V620" s="154"/>
      <c r="W620" s="154"/>
      <c r="X620" s="154"/>
      <c r="Y620" s="154"/>
      <c r="Z620" s="154"/>
    </row>
    <row r="621" spans="1:26" ht="12.75" customHeight="1" x14ac:dyDescent="0.2">
      <c r="A621" s="154"/>
      <c r="B621" s="154"/>
      <c r="C621" s="154"/>
      <c r="D621" s="154"/>
      <c r="E621" s="154"/>
      <c r="F621" s="154"/>
      <c r="G621" s="154"/>
      <c r="H621" s="154"/>
      <c r="I621" s="154"/>
      <c r="J621" s="154"/>
      <c r="K621" s="154"/>
      <c r="L621" s="154"/>
      <c r="M621" s="154"/>
      <c r="N621" s="154"/>
      <c r="O621" s="154"/>
      <c r="P621" s="154"/>
      <c r="Q621" s="154"/>
      <c r="R621" s="154"/>
      <c r="S621" s="154"/>
      <c r="T621" s="154"/>
      <c r="U621" s="154"/>
      <c r="V621" s="154"/>
      <c r="W621" s="154"/>
      <c r="X621" s="154"/>
      <c r="Y621" s="154"/>
      <c r="Z621" s="154"/>
    </row>
    <row r="622" spans="1:26" ht="12.75" customHeight="1" x14ac:dyDescent="0.2">
      <c r="A622" s="154"/>
      <c r="B622" s="154"/>
      <c r="C622" s="154"/>
      <c r="D622" s="154"/>
      <c r="E622" s="154"/>
      <c r="F622" s="154"/>
      <c r="G622" s="154"/>
      <c r="H622" s="154"/>
      <c r="I622" s="154"/>
      <c r="J622" s="154"/>
      <c r="K622" s="154"/>
      <c r="L622" s="154"/>
      <c r="M622" s="154"/>
      <c r="N622" s="154"/>
      <c r="O622" s="154"/>
      <c r="P622" s="154"/>
      <c r="Q622" s="154"/>
      <c r="R622" s="154"/>
      <c r="S622" s="154"/>
      <c r="T622" s="154"/>
      <c r="U622" s="154"/>
      <c r="V622" s="154"/>
      <c r="W622" s="154"/>
      <c r="X622" s="154"/>
      <c r="Y622" s="154"/>
      <c r="Z622" s="154"/>
    </row>
    <row r="623" spans="1:26" ht="12.75" customHeight="1" x14ac:dyDescent="0.2">
      <c r="A623" s="154"/>
      <c r="B623" s="154"/>
      <c r="C623" s="154"/>
      <c r="D623" s="154"/>
      <c r="E623" s="154"/>
      <c r="F623" s="154"/>
      <c r="G623" s="154"/>
      <c r="H623" s="154"/>
      <c r="I623" s="154"/>
      <c r="J623" s="154"/>
      <c r="K623" s="154"/>
      <c r="L623" s="154"/>
      <c r="M623" s="154"/>
      <c r="N623" s="154"/>
      <c r="O623" s="154"/>
      <c r="P623" s="154"/>
      <c r="Q623" s="154"/>
      <c r="R623" s="154"/>
      <c r="S623" s="154"/>
      <c r="T623" s="154"/>
      <c r="U623" s="154"/>
      <c r="V623" s="154"/>
      <c r="W623" s="154"/>
      <c r="X623" s="154"/>
      <c r="Y623" s="154"/>
      <c r="Z623" s="154"/>
    </row>
    <row r="624" spans="1:26" ht="12.75" customHeight="1" x14ac:dyDescent="0.2">
      <c r="A624" s="154"/>
      <c r="B624" s="154"/>
      <c r="C624" s="154"/>
      <c r="D624" s="154"/>
      <c r="E624" s="154"/>
      <c r="F624" s="154"/>
      <c r="G624" s="154"/>
      <c r="H624" s="154"/>
      <c r="I624" s="154"/>
      <c r="J624" s="154"/>
      <c r="K624" s="154"/>
      <c r="L624" s="154"/>
      <c r="M624" s="154"/>
      <c r="N624" s="154"/>
      <c r="O624" s="154"/>
      <c r="P624" s="154"/>
      <c r="Q624" s="154"/>
      <c r="R624" s="154"/>
      <c r="S624" s="154"/>
      <c r="T624" s="154"/>
      <c r="U624" s="154"/>
      <c r="V624" s="154"/>
      <c r="W624" s="154"/>
      <c r="X624" s="154"/>
      <c r="Y624" s="154"/>
      <c r="Z624" s="154"/>
    </row>
    <row r="625" spans="1:26" ht="12.75" customHeight="1" x14ac:dyDescent="0.2">
      <c r="A625" s="154"/>
      <c r="B625" s="154"/>
      <c r="C625" s="154"/>
      <c r="D625" s="154"/>
      <c r="E625" s="154"/>
      <c r="F625" s="154"/>
      <c r="G625" s="154"/>
      <c r="H625" s="154"/>
      <c r="I625" s="154"/>
      <c r="J625" s="154"/>
      <c r="K625" s="154"/>
      <c r="L625" s="154"/>
      <c r="M625" s="154"/>
      <c r="N625" s="154"/>
      <c r="O625" s="154"/>
      <c r="P625" s="154"/>
      <c r="Q625" s="154"/>
      <c r="R625" s="154"/>
      <c r="S625" s="154"/>
      <c r="T625" s="154"/>
      <c r="U625" s="154"/>
      <c r="V625" s="154"/>
      <c r="W625" s="154"/>
      <c r="X625" s="154"/>
      <c r="Y625" s="154"/>
      <c r="Z625" s="154"/>
    </row>
    <row r="626" spans="1:26" ht="12.75" customHeight="1" x14ac:dyDescent="0.2">
      <c r="A626" s="154"/>
      <c r="B626" s="154"/>
      <c r="C626" s="154"/>
      <c r="D626" s="154"/>
      <c r="E626" s="154"/>
      <c r="F626" s="154"/>
      <c r="G626" s="154"/>
      <c r="H626" s="154"/>
      <c r="I626" s="154"/>
      <c r="J626" s="154"/>
      <c r="K626" s="154"/>
      <c r="L626" s="154"/>
      <c r="M626" s="154"/>
      <c r="N626" s="154"/>
      <c r="O626" s="154"/>
      <c r="P626" s="154"/>
      <c r="Q626" s="154"/>
      <c r="R626" s="154"/>
      <c r="S626" s="154"/>
      <c r="T626" s="154"/>
      <c r="U626" s="154"/>
      <c r="V626" s="154"/>
      <c r="W626" s="154"/>
      <c r="X626" s="154"/>
      <c r="Y626" s="154"/>
      <c r="Z626" s="154"/>
    </row>
    <row r="627" spans="1:26" ht="12.75" customHeight="1" x14ac:dyDescent="0.2">
      <c r="A627" s="154"/>
      <c r="B627" s="154"/>
      <c r="C627" s="154"/>
      <c r="D627" s="154"/>
      <c r="E627" s="154"/>
      <c r="F627" s="154"/>
      <c r="G627" s="154"/>
      <c r="H627" s="154"/>
      <c r="I627" s="154"/>
      <c r="J627" s="154"/>
      <c r="K627" s="154"/>
      <c r="L627" s="154"/>
      <c r="M627" s="154"/>
      <c r="N627" s="154"/>
      <c r="O627" s="154"/>
      <c r="P627" s="154"/>
      <c r="Q627" s="154"/>
      <c r="R627" s="154"/>
      <c r="S627" s="154"/>
      <c r="T627" s="154"/>
      <c r="U627" s="154"/>
      <c r="V627" s="154"/>
      <c r="W627" s="154"/>
      <c r="X627" s="154"/>
      <c r="Y627" s="154"/>
      <c r="Z627" s="154"/>
    </row>
    <row r="628" spans="1:26" ht="12.75" customHeight="1" x14ac:dyDescent="0.2">
      <c r="A628" s="154"/>
      <c r="B628" s="154"/>
      <c r="C628" s="154"/>
      <c r="D628" s="154"/>
      <c r="E628" s="154"/>
      <c r="F628" s="154"/>
      <c r="G628" s="154"/>
      <c r="H628" s="154"/>
      <c r="I628" s="154"/>
      <c r="J628" s="154"/>
      <c r="K628" s="154"/>
      <c r="L628" s="154"/>
      <c r="M628" s="154"/>
      <c r="N628" s="154"/>
      <c r="O628" s="154"/>
      <c r="P628" s="154"/>
      <c r="Q628" s="154"/>
      <c r="R628" s="154"/>
      <c r="S628" s="154"/>
      <c r="T628" s="154"/>
      <c r="U628" s="154"/>
      <c r="V628" s="154"/>
      <c r="W628" s="154"/>
      <c r="X628" s="154"/>
      <c r="Y628" s="154"/>
      <c r="Z628" s="154"/>
    </row>
    <row r="629" spans="1:26" ht="12.75" customHeight="1" x14ac:dyDescent="0.2">
      <c r="A629" s="154"/>
      <c r="B629" s="154"/>
      <c r="C629" s="154"/>
      <c r="D629" s="154"/>
      <c r="E629" s="154"/>
      <c r="F629" s="154"/>
      <c r="G629" s="154"/>
      <c r="H629" s="154"/>
      <c r="I629" s="154"/>
      <c r="J629" s="154"/>
      <c r="K629" s="154"/>
      <c r="L629" s="154"/>
      <c r="M629" s="154"/>
      <c r="N629" s="154"/>
      <c r="O629" s="154"/>
      <c r="P629" s="154"/>
      <c r="Q629" s="154"/>
      <c r="R629" s="154"/>
      <c r="S629" s="154"/>
      <c r="T629" s="154"/>
      <c r="U629" s="154"/>
      <c r="V629" s="154"/>
      <c r="W629" s="154"/>
      <c r="X629" s="154"/>
      <c r="Y629" s="154"/>
      <c r="Z629" s="154"/>
    </row>
    <row r="630" spans="1:26" ht="12.75" customHeight="1" x14ac:dyDescent="0.2">
      <c r="A630" s="154"/>
      <c r="B630" s="154"/>
      <c r="C630" s="154"/>
      <c r="D630" s="154"/>
      <c r="E630" s="154"/>
      <c r="F630" s="154"/>
      <c r="G630" s="154"/>
      <c r="H630" s="154"/>
      <c r="I630" s="154"/>
      <c r="J630" s="154"/>
      <c r="K630" s="154"/>
      <c r="L630" s="154"/>
      <c r="M630" s="154"/>
      <c r="N630" s="154"/>
      <c r="O630" s="154"/>
      <c r="P630" s="154"/>
      <c r="Q630" s="154"/>
      <c r="R630" s="154"/>
      <c r="S630" s="154"/>
      <c r="T630" s="154"/>
      <c r="U630" s="154"/>
      <c r="V630" s="154"/>
      <c r="W630" s="154"/>
      <c r="X630" s="154"/>
      <c r="Y630" s="154"/>
      <c r="Z630" s="154"/>
    </row>
    <row r="631" spans="1:26" ht="12.75" customHeight="1" x14ac:dyDescent="0.2">
      <c r="A631" s="154"/>
      <c r="B631" s="154"/>
      <c r="C631" s="154"/>
      <c r="D631" s="154"/>
      <c r="E631" s="154"/>
      <c r="F631" s="154"/>
      <c r="G631" s="154"/>
      <c r="H631" s="154"/>
      <c r="I631" s="154"/>
      <c r="J631" s="154"/>
      <c r="K631" s="154"/>
      <c r="L631" s="154"/>
      <c r="M631" s="154"/>
      <c r="N631" s="154"/>
      <c r="O631" s="154"/>
      <c r="P631" s="154"/>
      <c r="Q631" s="154"/>
      <c r="R631" s="154"/>
      <c r="S631" s="154"/>
      <c r="T631" s="154"/>
      <c r="U631" s="154"/>
      <c r="V631" s="154"/>
      <c r="W631" s="154"/>
      <c r="X631" s="154"/>
      <c r="Y631" s="154"/>
      <c r="Z631" s="154"/>
    </row>
    <row r="632" spans="1:26" ht="12.75" customHeight="1" x14ac:dyDescent="0.2">
      <c r="A632" s="154"/>
      <c r="B632" s="154"/>
      <c r="C632" s="154"/>
      <c r="D632" s="154"/>
      <c r="E632" s="154"/>
      <c r="F632" s="154"/>
      <c r="G632" s="154"/>
      <c r="H632" s="154"/>
      <c r="I632" s="154"/>
      <c r="J632" s="154"/>
      <c r="K632" s="154"/>
      <c r="L632" s="154"/>
      <c r="M632" s="154"/>
      <c r="N632" s="154"/>
      <c r="O632" s="154"/>
      <c r="P632" s="154"/>
      <c r="Q632" s="154"/>
      <c r="R632" s="154"/>
      <c r="S632" s="154"/>
      <c r="T632" s="154"/>
      <c r="U632" s="154"/>
      <c r="V632" s="154"/>
      <c r="W632" s="154"/>
      <c r="X632" s="154"/>
      <c r="Y632" s="154"/>
      <c r="Z632" s="154"/>
    </row>
    <row r="633" spans="1:26" ht="12.75" customHeight="1" x14ac:dyDescent="0.2">
      <c r="A633" s="154"/>
      <c r="B633" s="154"/>
      <c r="C633" s="154"/>
      <c r="D633" s="154"/>
      <c r="E633" s="154"/>
      <c r="F633" s="154"/>
      <c r="G633" s="154"/>
      <c r="H633" s="154"/>
      <c r="I633" s="154"/>
      <c r="J633" s="154"/>
      <c r="K633" s="154"/>
      <c r="L633" s="154"/>
      <c r="M633" s="154"/>
      <c r="N633" s="154"/>
      <c r="O633" s="154"/>
      <c r="P633" s="154"/>
      <c r="Q633" s="154"/>
      <c r="R633" s="154"/>
      <c r="S633" s="154"/>
      <c r="T633" s="154"/>
      <c r="U633" s="154"/>
      <c r="V633" s="154"/>
      <c r="W633" s="154"/>
      <c r="X633" s="154"/>
      <c r="Y633" s="154"/>
      <c r="Z633" s="154"/>
    </row>
    <row r="634" spans="1:26" ht="12.75" customHeight="1" x14ac:dyDescent="0.2">
      <c r="A634" s="154"/>
      <c r="B634" s="154"/>
      <c r="C634" s="154"/>
      <c r="D634" s="154"/>
      <c r="E634" s="154"/>
      <c r="F634" s="154"/>
      <c r="G634" s="154"/>
      <c r="H634" s="154"/>
      <c r="I634" s="154"/>
      <c r="J634" s="154"/>
      <c r="K634" s="154"/>
      <c r="L634" s="154"/>
      <c r="M634" s="154"/>
      <c r="N634" s="154"/>
      <c r="O634" s="154"/>
      <c r="P634" s="154"/>
      <c r="Q634" s="154"/>
      <c r="R634" s="154"/>
      <c r="S634" s="154"/>
      <c r="T634" s="154"/>
      <c r="U634" s="154"/>
      <c r="V634" s="154"/>
      <c r="W634" s="154"/>
      <c r="X634" s="154"/>
      <c r="Y634" s="154"/>
      <c r="Z634" s="154"/>
    </row>
    <row r="635" spans="1:26" ht="12.75" customHeight="1" x14ac:dyDescent="0.2">
      <c r="A635" s="154"/>
      <c r="B635" s="154"/>
      <c r="C635" s="154"/>
      <c r="D635" s="154"/>
      <c r="E635" s="154"/>
      <c r="F635" s="154"/>
      <c r="G635" s="154"/>
      <c r="H635" s="154"/>
      <c r="I635" s="154"/>
      <c r="J635" s="154"/>
      <c r="K635" s="154"/>
      <c r="L635" s="154"/>
      <c r="M635" s="154"/>
      <c r="N635" s="154"/>
      <c r="O635" s="154"/>
      <c r="P635" s="154"/>
      <c r="Q635" s="154"/>
      <c r="R635" s="154"/>
      <c r="S635" s="154"/>
      <c r="T635" s="154"/>
      <c r="U635" s="154"/>
      <c r="V635" s="154"/>
      <c r="W635" s="154"/>
      <c r="X635" s="154"/>
      <c r="Y635" s="154"/>
      <c r="Z635" s="154"/>
    </row>
    <row r="636" spans="1:26" ht="12.75" customHeight="1" x14ac:dyDescent="0.2">
      <c r="A636" s="154"/>
      <c r="B636" s="154"/>
      <c r="C636" s="154"/>
      <c r="D636" s="154"/>
      <c r="E636" s="154"/>
      <c r="F636" s="154"/>
      <c r="G636" s="154"/>
      <c r="H636" s="154"/>
      <c r="I636" s="154"/>
      <c r="J636" s="154"/>
      <c r="K636" s="154"/>
      <c r="L636" s="154"/>
      <c r="M636" s="154"/>
      <c r="N636" s="154"/>
      <c r="O636" s="154"/>
      <c r="P636" s="154"/>
      <c r="Q636" s="154"/>
      <c r="R636" s="154"/>
      <c r="S636" s="154"/>
      <c r="T636" s="154"/>
      <c r="U636" s="154"/>
      <c r="V636" s="154"/>
      <c r="W636" s="154"/>
      <c r="X636" s="154"/>
      <c r="Y636" s="154"/>
      <c r="Z636" s="154"/>
    </row>
    <row r="637" spans="1:26" ht="12.75" customHeight="1" x14ac:dyDescent="0.2">
      <c r="A637" s="154"/>
      <c r="B637" s="154"/>
      <c r="C637" s="154"/>
      <c r="D637" s="154"/>
      <c r="E637" s="154"/>
      <c r="F637" s="154"/>
      <c r="G637" s="154"/>
      <c r="H637" s="154"/>
      <c r="I637" s="154"/>
      <c r="J637" s="154"/>
      <c r="K637" s="154"/>
      <c r="L637" s="154"/>
      <c r="M637" s="154"/>
      <c r="N637" s="154"/>
      <c r="O637" s="154"/>
      <c r="P637" s="154"/>
      <c r="Q637" s="154"/>
      <c r="R637" s="154"/>
      <c r="S637" s="154"/>
      <c r="T637" s="154"/>
      <c r="U637" s="154"/>
      <c r="V637" s="154"/>
      <c r="W637" s="154"/>
      <c r="X637" s="154"/>
      <c r="Y637" s="154"/>
      <c r="Z637" s="154"/>
    </row>
    <row r="638" spans="1:26" ht="12.75" customHeight="1" x14ac:dyDescent="0.2">
      <c r="A638" s="154"/>
      <c r="B638" s="154"/>
      <c r="C638" s="154"/>
      <c r="D638" s="154"/>
      <c r="E638" s="154"/>
      <c r="F638" s="154"/>
      <c r="G638" s="154"/>
      <c r="H638" s="154"/>
      <c r="I638" s="154"/>
      <c r="J638" s="154"/>
      <c r="K638" s="154"/>
      <c r="L638" s="154"/>
      <c r="M638" s="154"/>
      <c r="N638" s="154"/>
      <c r="O638" s="154"/>
      <c r="P638" s="154"/>
      <c r="Q638" s="154"/>
      <c r="R638" s="154"/>
      <c r="S638" s="154"/>
      <c r="T638" s="154"/>
      <c r="U638" s="154"/>
      <c r="V638" s="154"/>
      <c r="W638" s="154"/>
      <c r="X638" s="154"/>
      <c r="Y638" s="154"/>
      <c r="Z638" s="154"/>
    </row>
    <row r="639" spans="1:26" ht="12.75" customHeight="1" x14ac:dyDescent="0.2">
      <c r="A639" s="154"/>
      <c r="B639" s="154"/>
      <c r="C639" s="154"/>
      <c r="D639" s="154"/>
      <c r="E639" s="154"/>
      <c r="F639" s="154"/>
      <c r="G639" s="154"/>
      <c r="H639" s="154"/>
      <c r="I639" s="154"/>
      <c r="J639" s="154"/>
      <c r="K639" s="154"/>
      <c r="L639" s="154"/>
      <c r="M639" s="154"/>
      <c r="N639" s="154"/>
      <c r="O639" s="154"/>
      <c r="P639" s="154"/>
      <c r="Q639" s="154"/>
      <c r="R639" s="154"/>
      <c r="S639" s="154"/>
      <c r="T639" s="154"/>
      <c r="U639" s="154"/>
      <c r="V639" s="154"/>
      <c r="W639" s="154"/>
      <c r="X639" s="154"/>
      <c r="Y639" s="154"/>
      <c r="Z639" s="154"/>
    </row>
    <row r="640" spans="1:26" ht="12.75" customHeight="1" x14ac:dyDescent="0.2">
      <c r="A640" s="154"/>
      <c r="B640" s="154"/>
      <c r="C640" s="154"/>
      <c r="D640" s="154"/>
      <c r="E640" s="154"/>
      <c r="F640" s="154"/>
      <c r="G640" s="154"/>
      <c r="H640" s="154"/>
      <c r="I640" s="154"/>
      <c r="J640" s="154"/>
      <c r="K640" s="154"/>
      <c r="L640" s="154"/>
      <c r="M640" s="154"/>
      <c r="N640" s="154"/>
      <c r="O640" s="154"/>
      <c r="P640" s="154"/>
      <c r="Q640" s="154"/>
      <c r="R640" s="154"/>
      <c r="S640" s="154"/>
      <c r="T640" s="154"/>
      <c r="U640" s="154"/>
      <c r="V640" s="154"/>
      <c r="W640" s="154"/>
      <c r="X640" s="154"/>
      <c r="Y640" s="154"/>
      <c r="Z640" s="154"/>
    </row>
    <row r="641" spans="1:26" ht="12.75" customHeight="1" x14ac:dyDescent="0.2">
      <c r="A641" s="154"/>
      <c r="B641" s="154"/>
      <c r="C641" s="154"/>
      <c r="D641" s="154"/>
      <c r="E641" s="154"/>
      <c r="F641" s="154"/>
      <c r="G641" s="154"/>
      <c r="H641" s="154"/>
      <c r="I641" s="154"/>
      <c r="J641" s="154"/>
      <c r="K641" s="154"/>
      <c r="L641" s="154"/>
      <c r="M641" s="154"/>
      <c r="N641" s="154"/>
      <c r="O641" s="154"/>
      <c r="P641" s="154"/>
      <c r="Q641" s="154"/>
      <c r="R641" s="154"/>
      <c r="S641" s="154"/>
      <c r="T641" s="154"/>
      <c r="U641" s="154"/>
      <c r="V641" s="154"/>
      <c r="W641" s="154"/>
      <c r="X641" s="154"/>
      <c r="Y641" s="154"/>
      <c r="Z641" s="154"/>
    </row>
    <row r="642" spans="1:26" ht="12.75" customHeight="1" x14ac:dyDescent="0.2">
      <c r="A642" s="154"/>
      <c r="B642" s="154"/>
      <c r="C642" s="154"/>
      <c r="D642" s="154"/>
      <c r="E642" s="154"/>
      <c r="F642" s="154"/>
      <c r="G642" s="154"/>
      <c r="H642" s="154"/>
      <c r="I642" s="154"/>
      <c r="J642" s="154"/>
      <c r="K642" s="154"/>
      <c r="L642" s="154"/>
      <c r="M642" s="154"/>
      <c r="N642" s="154"/>
      <c r="O642" s="154"/>
      <c r="P642" s="154"/>
      <c r="Q642" s="154"/>
      <c r="R642" s="154"/>
      <c r="S642" s="154"/>
      <c r="T642" s="154"/>
      <c r="U642" s="154"/>
      <c r="V642" s="154"/>
      <c r="W642" s="154"/>
      <c r="X642" s="154"/>
      <c r="Y642" s="154"/>
      <c r="Z642" s="154"/>
    </row>
    <row r="643" spans="1:26" ht="12.75" customHeight="1" x14ac:dyDescent="0.2">
      <c r="A643" s="154"/>
      <c r="B643" s="154"/>
      <c r="C643" s="154"/>
      <c r="D643" s="154"/>
      <c r="E643" s="154"/>
      <c r="F643" s="154"/>
      <c r="G643" s="154"/>
      <c r="H643" s="154"/>
      <c r="I643" s="154"/>
      <c r="J643" s="154"/>
      <c r="K643" s="154"/>
      <c r="L643" s="154"/>
      <c r="M643" s="154"/>
      <c r="N643" s="154"/>
      <c r="O643" s="154"/>
      <c r="P643" s="154"/>
      <c r="Q643" s="154"/>
      <c r="R643" s="154"/>
      <c r="S643" s="154"/>
      <c r="T643" s="154"/>
      <c r="U643" s="154"/>
      <c r="V643" s="154"/>
      <c r="W643" s="154"/>
      <c r="X643" s="154"/>
      <c r="Y643" s="154"/>
      <c r="Z643" s="154"/>
    </row>
    <row r="644" spans="1:26" ht="12.75" customHeight="1" x14ac:dyDescent="0.2">
      <c r="A644" s="154"/>
      <c r="B644" s="154"/>
      <c r="C644" s="154"/>
      <c r="D644" s="154"/>
      <c r="E644" s="154"/>
      <c r="F644" s="154"/>
      <c r="G644" s="154"/>
      <c r="H644" s="154"/>
      <c r="I644" s="154"/>
      <c r="J644" s="154"/>
      <c r="K644" s="154"/>
      <c r="L644" s="154"/>
      <c r="M644" s="154"/>
      <c r="N644" s="154"/>
      <c r="O644" s="154"/>
      <c r="P644" s="154"/>
      <c r="Q644" s="154"/>
      <c r="R644" s="154"/>
      <c r="S644" s="154"/>
      <c r="T644" s="154"/>
      <c r="U644" s="154"/>
      <c r="V644" s="154"/>
      <c r="W644" s="154"/>
      <c r="X644" s="154"/>
      <c r="Y644" s="154"/>
      <c r="Z644" s="154"/>
    </row>
    <row r="645" spans="1:26" ht="12.75" customHeight="1" x14ac:dyDescent="0.2">
      <c r="A645" s="154"/>
      <c r="B645" s="154"/>
      <c r="C645" s="154"/>
      <c r="D645" s="154"/>
      <c r="E645" s="154"/>
      <c r="F645" s="154"/>
      <c r="G645" s="154"/>
      <c r="H645" s="154"/>
      <c r="I645" s="154"/>
      <c r="J645" s="154"/>
      <c r="K645" s="154"/>
      <c r="L645" s="154"/>
      <c r="M645" s="154"/>
      <c r="N645" s="154"/>
      <c r="O645" s="154"/>
      <c r="P645" s="154"/>
      <c r="Q645" s="154"/>
      <c r="R645" s="154"/>
      <c r="S645" s="154"/>
      <c r="T645" s="154"/>
      <c r="U645" s="154"/>
      <c r="V645" s="154"/>
      <c r="W645" s="154"/>
      <c r="X645" s="154"/>
      <c r="Y645" s="154"/>
      <c r="Z645" s="154"/>
    </row>
    <row r="646" spans="1:26" ht="12.75" customHeight="1" x14ac:dyDescent="0.2">
      <c r="A646" s="154"/>
      <c r="B646" s="154"/>
      <c r="C646" s="154"/>
      <c r="D646" s="154"/>
      <c r="E646" s="154"/>
      <c r="F646" s="154"/>
      <c r="G646" s="154"/>
      <c r="H646" s="154"/>
      <c r="I646" s="154"/>
      <c r="J646" s="154"/>
      <c r="K646" s="154"/>
      <c r="L646" s="154"/>
      <c r="M646" s="154"/>
      <c r="N646" s="154"/>
      <c r="O646" s="154"/>
      <c r="P646" s="154"/>
      <c r="Q646" s="154"/>
      <c r="R646" s="154"/>
      <c r="S646" s="154"/>
      <c r="T646" s="154"/>
      <c r="U646" s="154"/>
      <c r="V646" s="154"/>
      <c r="W646" s="154"/>
      <c r="X646" s="154"/>
      <c r="Y646" s="154"/>
      <c r="Z646" s="154"/>
    </row>
    <row r="647" spans="1:26" ht="12.75" customHeight="1" x14ac:dyDescent="0.2">
      <c r="A647" s="154"/>
      <c r="B647" s="154"/>
      <c r="C647" s="154"/>
      <c r="D647" s="154"/>
      <c r="E647" s="154"/>
      <c r="F647" s="154"/>
      <c r="G647" s="154"/>
      <c r="H647" s="154"/>
      <c r="I647" s="154"/>
      <c r="J647" s="154"/>
      <c r="K647" s="154"/>
      <c r="L647" s="154"/>
      <c r="M647" s="154"/>
      <c r="N647" s="154"/>
      <c r="O647" s="154"/>
      <c r="P647" s="154"/>
      <c r="Q647" s="154"/>
      <c r="R647" s="154"/>
      <c r="S647" s="154"/>
      <c r="T647" s="154"/>
      <c r="U647" s="154"/>
      <c r="V647" s="154"/>
      <c r="W647" s="154"/>
      <c r="X647" s="154"/>
      <c r="Y647" s="154"/>
      <c r="Z647" s="154"/>
    </row>
    <row r="648" spans="1:26" ht="12.75" customHeight="1" x14ac:dyDescent="0.2">
      <c r="A648" s="154"/>
      <c r="B648" s="154"/>
      <c r="C648" s="154"/>
      <c r="D648" s="154"/>
      <c r="E648" s="154"/>
      <c r="F648" s="154"/>
      <c r="G648" s="154"/>
      <c r="H648" s="154"/>
      <c r="I648" s="154"/>
      <c r="J648" s="154"/>
      <c r="K648" s="154"/>
      <c r="L648" s="154"/>
      <c r="M648" s="154"/>
      <c r="N648" s="154"/>
      <c r="O648" s="154"/>
      <c r="P648" s="154"/>
      <c r="Q648" s="154"/>
      <c r="R648" s="154"/>
      <c r="S648" s="154"/>
      <c r="T648" s="154"/>
      <c r="U648" s="154"/>
      <c r="V648" s="154"/>
      <c r="W648" s="154"/>
      <c r="X648" s="154"/>
      <c r="Y648" s="154"/>
      <c r="Z648" s="154"/>
    </row>
    <row r="649" spans="1:26" ht="12.75" customHeight="1" x14ac:dyDescent="0.2">
      <c r="A649" s="154"/>
      <c r="B649" s="154"/>
      <c r="C649" s="154"/>
      <c r="D649" s="154"/>
      <c r="E649" s="154"/>
      <c r="F649" s="154"/>
      <c r="G649" s="154"/>
      <c r="H649" s="154"/>
      <c r="I649" s="154"/>
      <c r="J649" s="154"/>
      <c r="K649" s="154"/>
      <c r="L649" s="154"/>
      <c r="M649" s="154"/>
      <c r="N649" s="154"/>
      <c r="O649" s="154"/>
      <c r="P649" s="154"/>
      <c r="Q649" s="154"/>
      <c r="R649" s="154"/>
      <c r="S649" s="154"/>
      <c r="T649" s="154"/>
      <c r="U649" s="154"/>
      <c r="V649" s="154"/>
      <c r="W649" s="154"/>
      <c r="X649" s="154"/>
      <c r="Y649" s="154"/>
      <c r="Z649" s="154"/>
    </row>
    <row r="650" spans="1:26" ht="12.75" customHeight="1" x14ac:dyDescent="0.2">
      <c r="A650" s="154"/>
      <c r="B650" s="154"/>
      <c r="C650" s="154"/>
      <c r="D650" s="154"/>
      <c r="E650" s="154"/>
      <c r="F650" s="154"/>
      <c r="G650" s="154"/>
      <c r="H650" s="154"/>
      <c r="I650" s="154"/>
      <c r="J650" s="154"/>
      <c r="K650" s="154"/>
      <c r="L650" s="154"/>
      <c r="M650" s="154"/>
      <c r="N650" s="154"/>
      <c r="O650" s="154"/>
      <c r="P650" s="154"/>
      <c r="Q650" s="154"/>
      <c r="R650" s="154"/>
      <c r="S650" s="154"/>
      <c r="T650" s="154"/>
      <c r="U650" s="154"/>
      <c r="V650" s="154"/>
      <c r="W650" s="154"/>
      <c r="X650" s="154"/>
      <c r="Y650" s="154"/>
      <c r="Z650" s="154"/>
    </row>
    <row r="651" spans="1:26" ht="12.75" customHeight="1" x14ac:dyDescent="0.2">
      <c r="A651" s="154"/>
      <c r="B651" s="154"/>
      <c r="C651" s="154"/>
      <c r="D651" s="154"/>
      <c r="E651" s="154"/>
      <c r="F651" s="154"/>
      <c r="G651" s="154"/>
      <c r="H651" s="154"/>
      <c r="I651" s="154"/>
      <c r="J651" s="154"/>
      <c r="K651" s="154"/>
      <c r="L651" s="154"/>
      <c r="M651" s="154"/>
      <c r="N651" s="154"/>
      <c r="O651" s="154"/>
      <c r="P651" s="154"/>
      <c r="Q651" s="154"/>
      <c r="R651" s="154"/>
      <c r="S651" s="154"/>
      <c r="T651" s="154"/>
      <c r="U651" s="154"/>
      <c r="V651" s="154"/>
      <c r="W651" s="154"/>
      <c r="X651" s="154"/>
      <c r="Y651" s="154"/>
      <c r="Z651" s="154"/>
    </row>
    <row r="652" spans="1:26" ht="12.75" customHeight="1" x14ac:dyDescent="0.2">
      <c r="A652" s="154"/>
      <c r="B652" s="154"/>
      <c r="C652" s="154"/>
      <c r="D652" s="154"/>
      <c r="E652" s="154"/>
      <c r="F652" s="154"/>
      <c r="G652" s="154"/>
      <c r="H652" s="154"/>
      <c r="I652" s="154"/>
      <c r="J652" s="154"/>
      <c r="K652" s="154"/>
      <c r="L652" s="154"/>
      <c r="M652" s="154"/>
      <c r="N652" s="154"/>
      <c r="O652" s="154"/>
      <c r="P652" s="154"/>
      <c r="Q652" s="154"/>
      <c r="R652" s="154"/>
      <c r="S652" s="154"/>
      <c r="T652" s="154"/>
      <c r="U652" s="154"/>
      <c r="V652" s="154"/>
      <c r="W652" s="154"/>
      <c r="X652" s="154"/>
      <c r="Y652" s="154"/>
      <c r="Z652" s="154"/>
    </row>
    <row r="653" spans="1:26" ht="12.75" customHeight="1" x14ac:dyDescent="0.2">
      <c r="A653" s="154"/>
      <c r="B653" s="154"/>
      <c r="C653" s="154"/>
      <c r="D653" s="154"/>
      <c r="E653" s="154"/>
      <c r="F653" s="154"/>
      <c r="G653" s="154"/>
      <c r="H653" s="154"/>
      <c r="I653" s="154"/>
      <c r="J653" s="154"/>
      <c r="K653" s="154"/>
      <c r="L653" s="154"/>
      <c r="M653" s="154"/>
      <c r="N653" s="154"/>
      <c r="O653" s="154"/>
      <c r="P653" s="154"/>
      <c r="Q653" s="154"/>
      <c r="R653" s="154"/>
      <c r="S653" s="154"/>
      <c r="T653" s="154"/>
      <c r="U653" s="154"/>
      <c r="V653" s="154"/>
      <c r="W653" s="154"/>
      <c r="X653" s="154"/>
      <c r="Y653" s="154"/>
      <c r="Z653" s="154"/>
    </row>
    <row r="654" spans="1:26" ht="12.75" customHeight="1" x14ac:dyDescent="0.2">
      <c r="A654" s="154"/>
      <c r="B654" s="154"/>
      <c r="C654" s="154"/>
      <c r="D654" s="154"/>
      <c r="E654" s="154"/>
      <c r="F654" s="154"/>
      <c r="G654" s="154"/>
      <c r="H654" s="154"/>
      <c r="I654" s="154"/>
      <c r="J654" s="154"/>
      <c r="K654" s="154"/>
      <c r="L654" s="154"/>
      <c r="M654" s="154"/>
      <c r="N654" s="154"/>
      <c r="O654" s="154"/>
      <c r="P654" s="154"/>
      <c r="Q654" s="154"/>
      <c r="R654" s="154"/>
      <c r="S654" s="154"/>
      <c r="T654" s="154"/>
      <c r="U654" s="154"/>
      <c r="V654" s="154"/>
      <c r="W654" s="154"/>
      <c r="X654" s="154"/>
      <c r="Y654" s="154"/>
      <c r="Z654" s="154"/>
    </row>
    <row r="655" spans="1:26" ht="12.75" customHeight="1" x14ac:dyDescent="0.2">
      <c r="A655" s="154"/>
      <c r="B655" s="154"/>
      <c r="C655" s="154"/>
      <c r="D655" s="154"/>
      <c r="E655" s="154"/>
      <c r="F655" s="154"/>
      <c r="G655" s="154"/>
      <c r="H655" s="154"/>
      <c r="I655" s="154"/>
      <c r="J655" s="154"/>
      <c r="K655" s="154"/>
      <c r="L655" s="154"/>
      <c r="M655" s="154"/>
      <c r="N655" s="154"/>
      <c r="O655" s="154"/>
      <c r="P655" s="154"/>
      <c r="Q655" s="154"/>
      <c r="R655" s="154"/>
      <c r="S655" s="154"/>
      <c r="T655" s="154"/>
      <c r="U655" s="154"/>
      <c r="V655" s="154"/>
      <c r="W655" s="154"/>
      <c r="X655" s="154"/>
      <c r="Y655" s="154"/>
      <c r="Z655" s="154"/>
    </row>
    <row r="656" spans="1:26" ht="12.75" customHeight="1" x14ac:dyDescent="0.2">
      <c r="A656" s="154"/>
      <c r="B656" s="154"/>
      <c r="C656" s="154"/>
      <c r="D656" s="154"/>
      <c r="E656" s="154"/>
      <c r="F656" s="154"/>
      <c r="G656" s="154"/>
      <c r="H656" s="154"/>
      <c r="I656" s="154"/>
      <c r="J656" s="154"/>
      <c r="K656" s="154"/>
      <c r="L656" s="154"/>
      <c r="M656" s="154"/>
      <c r="N656" s="154"/>
      <c r="O656" s="154"/>
      <c r="P656" s="154"/>
      <c r="Q656" s="154"/>
      <c r="R656" s="154"/>
      <c r="S656" s="154"/>
      <c r="T656" s="154"/>
      <c r="U656" s="154"/>
      <c r="V656" s="154"/>
      <c r="W656" s="154"/>
      <c r="X656" s="154"/>
      <c r="Y656" s="154"/>
      <c r="Z656" s="154"/>
    </row>
    <row r="657" spans="1:26" ht="12.75" customHeight="1" x14ac:dyDescent="0.2">
      <c r="A657" s="154"/>
      <c r="B657" s="154"/>
      <c r="C657" s="154"/>
      <c r="D657" s="154"/>
      <c r="E657" s="154"/>
      <c r="F657" s="154"/>
      <c r="G657" s="154"/>
      <c r="H657" s="154"/>
      <c r="I657" s="154"/>
      <c r="J657" s="154"/>
      <c r="K657" s="154"/>
      <c r="L657" s="154"/>
      <c r="M657" s="154"/>
      <c r="N657" s="154"/>
      <c r="O657" s="154"/>
      <c r="P657" s="154"/>
      <c r="Q657" s="154"/>
      <c r="R657" s="154"/>
      <c r="S657" s="154"/>
      <c r="T657" s="154"/>
      <c r="U657" s="154"/>
      <c r="V657" s="154"/>
      <c r="W657" s="154"/>
      <c r="X657" s="154"/>
      <c r="Y657" s="154"/>
      <c r="Z657" s="154"/>
    </row>
    <row r="658" spans="1:26" ht="12.75" customHeight="1" x14ac:dyDescent="0.2">
      <c r="A658" s="154"/>
      <c r="B658" s="154"/>
      <c r="C658" s="154"/>
      <c r="D658" s="154"/>
      <c r="E658" s="154"/>
      <c r="F658" s="154"/>
      <c r="G658" s="154"/>
      <c r="H658" s="154"/>
      <c r="I658" s="154"/>
      <c r="J658" s="154"/>
      <c r="K658" s="154"/>
      <c r="L658" s="154"/>
      <c r="M658" s="154"/>
      <c r="N658" s="154"/>
      <c r="O658" s="154"/>
      <c r="P658" s="154"/>
      <c r="Q658" s="154"/>
      <c r="R658" s="154"/>
      <c r="S658" s="154"/>
      <c r="T658" s="154"/>
      <c r="U658" s="154"/>
      <c r="V658" s="154"/>
      <c r="W658" s="154"/>
      <c r="X658" s="154"/>
      <c r="Y658" s="154"/>
      <c r="Z658" s="154"/>
    </row>
    <row r="659" spans="1:26" ht="12.75" customHeight="1" x14ac:dyDescent="0.2">
      <c r="A659" s="154"/>
      <c r="B659" s="154"/>
      <c r="C659" s="154"/>
      <c r="D659" s="154"/>
      <c r="E659" s="154"/>
      <c r="F659" s="154"/>
      <c r="G659" s="154"/>
      <c r="H659" s="154"/>
      <c r="I659" s="154"/>
      <c r="J659" s="154"/>
      <c r="K659" s="154"/>
      <c r="L659" s="154"/>
      <c r="M659" s="154"/>
      <c r="N659" s="154"/>
      <c r="O659" s="154"/>
      <c r="P659" s="154"/>
      <c r="Q659" s="154"/>
      <c r="R659" s="154"/>
      <c r="S659" s="154"/>
      <c r="T659" s="154"/>
      <c r="U659" s="154"/>
      <c r="V659" s="154"/>
      <c r="W659" s="154"/>
      <c r="X659" s="154"/>
      <c r="Y659" s="154"/>
      <c r="Z659" s="154"/>
    </row>
    <row r="660" spans="1:26" ht="12.75" customHeight="1" x14ac:dyDescent="0.2">
      <c r="A660" s="154"/>
      <c r="B660" s="154"/>
      <c r="C660" s="154"/>
      <c r="D660" s="154"/>
      <c r="E660" s="154"/>
      <c r="F660" s="154"/>
      <c r="G660" s="154"/>
      <c r="H660" s="154"/>
      <c r="I660" s="154"/>
      <c r="J660" s="154"/>
      <c r="K660" s="154"/>
      <c r="L660" s="154"/>
      <c r="M660" s="154"/>
      <c r="N660" s="154"/>
      <c r="O660" s="154"/>
      <c r="P660" s="154"/>
      <c r="Q660" s="154"/>
      <c r="R660" s="154"/>
      <c r="S660" s="154"/>
      <c r="T660" s="154"/>
      <c r="U660" s="154"/>
      <c r="V660" s="154"/>
      <c r="W660" s="154"/>
      <c r="X660" s="154"/>
      <c r="Y660" s="154"/>
      <c r="Z660" s="154"/>
    </row>
    <row r="661" spans="1:26" ht="12.75" customHeight="1" x14ac:dyDescent="0.2">
      <c r="A661" s="154"/>
      <c r="B661" s="154"/>
      <c r="C661" s="154"/>
      <c r="D661" s="154"/>
      <c r="E661" s="154"/>
      <c r="F661" s="154"/>
      <c r="G661" s="154"/>
      <c r="H661" s="154"/>
      <c r="I661" s="154"/>
      <c r="J661" s="154"/>
      <c r="K661" s="154"/>
      <c r="L661" s="154"/>
      <c r="M661" s="154"/>
      <c r="N661" s="154"/>
      <c r="O661" s="154"/>
      <c r="P661" s="154"/>
      <c r="Q661" s="154"/>
      <c r="R661" s="154"/>
      <c r="S661" s="154"/>
      <c r="T661" s="154"/>
      <c r="U661" s="154"/>
      <c r="V661" s="154"/>
      <c r="W661" s="154"/>
      <c r="X661" s="154"/>
      <c r="Y661" s="154"/>
      <c r="Z661" s="154"/>
    </row>
    <row r="662" spans="1:26" ht="12.75" customHeight="1" x14ac:dyDescent="0.2">
      <c r="A662" s="154"/>
      <c r="B662" s="154"/>
      <c r="C662" s="154"/>
      <c r="D662" s="154"/>
      <c r="E662" s="154"/>
      <c r="F662" s="154"/>
      <c r="G662" s="154"/>
      <c r="H662" s="154"/>
      <c r="I662" s="154"/>
      <c r="J662" s="154"/>
      <c r="K662" s="154"/>
      <c r="L662" s="154"/>
      <c r="M662" s="154"/>
      <c r="N662" s="154"/>
      <c r="O662" s="154"/>
      <c r="P662" s="154"/>
      <c r="Q662" s="154"/>
      <c r="R662" s="154"/>
      <c r="S662" s="154"/>
      <c r="T662" s="154"/>
      <c r="U662" s="154"/>
      <c r="V662" s="154"/>
      <c r="W662" s="154"/>
      <c r="X662" s="154"/>
      <c r="Y662" s="154"/>
      <c r="Z662" s="154"/>
    </row>
    <row r="663" spans="1:26" ht="12.75" customHeight="1" x14ac:dyDescent="0.2">
      <c r="A663" s="154"/>
      <c r="B663" s="154"/>
      <c r="C663" s="154"/>
      <c r="D663" s="154"/>
      <c r="E663" s="154"/>
      <c r="F663" s="154"/>
      <c r="G663" s="154"/>
      <c r="H663" s="154"/>
      <c r="I663" s="154"/>
      <c r="J663" s="154"/>
      <c r="K663" s="154"/>
      <c r="L663" s="154"/>
      <c r="M663" s="154"/>
      <c r="N663" s="154"/>
      <c r="O663" s="154"/>
      <c r="P663" s="154"/>
      <c r="Q663" s="154"/>
      <c r="R663" s="154"/>
      <c r="S663" s="154"/>
      <c r="T663" s="154"/>
      <c r="U663" s="154"/>
      <c r="V663" s="154"/>
      <c r="W663" s="154"/>
      <c r="X663" s="154"/>
      <c r="Y663" s="154"/>
      <c r="Z663" s="154"/>
    </row>
    <row r="664" spans="1:26" ht="12.75" customHeight="1" x14ac:dyDescent="0.2">
      <c r="A664" s="154"/>
      <c r="B664" s="154"/>
      <c r="C664" s="154"/>
      <c r="D664" s="154"/>
      <c r="E664" s="154"/>
      <c r="F664" s="154"/>
      <c r="G664" s="154"/>
      <c r="H664" s="154"/>
      <c r="I664" s="154"/>
      <c r="J664" s="154"/>
      <c r="K664" s="154"/>
      <c r="L664" s="154"/>
      <c r="M664" s="154"/>
      <c r="N664" s="154"/>
      <c r="O664" s="154"/>
      <c r="P664" s="154"/>
      <c r="Q664" s="154"/>
      <c r="R664" s="154"/>
      <c r="S664" s="154"/>
      <c r="T664" s="154"/>
      <c r="U664" s="154"/>
      <c r="V664" s="154"/>
      <c r="W664" s="154"/>
      <c r="X664" s="154"/>
      <c r="Y664" s="154"/>
      <c r="Z664" s="154"/>
    </row>
    <row r="665" spans="1:26" ht="12.75" customHeight="1" x14ac:dyDescent="0.2">
      <c r="A665" s="154"/>
      <c r="B665" s="154"/>
      <c r="C665" s="154"/>
      <c r="D665" s="154"/>
      <c r="E665" s="154"/>
      <c r="F665" s="154"/>
      <c r="G665" s="154"/>
      <c r="H665" s="154"/>
      <c r="I665" s="154"/>
      <c r="J665" s="154"/>
      <c r="K665" s="154"/>
      <c r="L665" s="154"/>
      <c r="M665" s="154"/>
      <c r="N665" s="154"/>
      <c r="O665" s="154"/>
      <c r="P665" s="154"/>
      <c r="Q665" s="154"/>
      <c r="R665" s="154"/>
      <c r="S665" s="154"/>
      <c r="T665" s="154"/>
      <c r="U665" s="154"/>
      <c r="V665" s="154"/>
      <c r="W665" s="154"/>
      <c r="X665" s="154"/>
      <c r="Y665" s="154"/>
      <c r="Z665" s="154"/>
    </row>
    <row r="666" spans="1:26" ht="12.75" customHeight="1" x14ac:dyDescent="0.2">
      <c r="A666" s="154"/>
      <c r="B666" s="154"/>
      <c r="C666" s="154"/>
      <c r="D666" s="154"/>
      <c r="E666" s="154"/>
      <c r="F666" s="154"/>
      <c r="G666" s="154"/>
      <c r="H666" s="154"/>
      <c r="I666" s="154"/>
      <c r="J666" s="154"/>
      <c r="K666" s="154"/>
      <c r="L666" s="154"/>
      <c r="M666" s="154"/>
      <c r="N666" s="154"/>
      <c r="O666" s="154"/>
      <c r="P666" s="154"/>
      <c r="Q666" s="154"/>
      <c r="R666" s="154"/>
      <c r="S666" s="154"/>
      <c r="T666" s="154"/>
      <c r="U666" s="154"/>
      <c r="V666" s="154"/>
      <c r="W666" s="154"/>
      <c r="X666" s="154"/>
      <c r="Y666" s="154"/>
      <c r="Z666" s="154"/>
    </row>
    <row r="667" spans="1:26" ht="12.75" customHeight="1" x14ac:dyDescent="0.2">
      <c r="A667" s="154"/>
      <c r="B667" s="154"/>
      <c r="C667" s="154"/>
      <c r="D667" s="154"/>
      <c r="E667" s="154"/>
      <c r="F667" s="154"/>
      <c r="G667" s="154"/>
      <c r="H667" s="154"/>
      <c r="I667" s="154"/>
      <c r="J667" s="154"/>
      <c r="K667" s="154"/>
      <c r="L667" s="154"/>
      <c r="M667" s="154"/>
      <c r="N667" s="154"/>
      <c r="O667" s="154"/>
      <c r="P667" s="154"/>
      <c r="Q667" s="154"/>
      <c r="R667" s="154"/>
      <c r="S667" s="154"/>
      <c r="T667" s="154"/>
      <c r="U667" s="154"/>
      <c r="V667" s="154"/>
      <c r="W667" s="154"/>
      <c r="X667" s="154"/>
      <c r="Y667" s="154"/>
      <c r="Z667" s="154"/>
    </row>
    <row r="668" spans="1:26" ht="12.75" customHeight="1" x14ac:dyDescent="0.2">
      <c r="A668" s="154"/>
      <c r="B668" s="154"/>
      <c r="C668" s="154"/>
      <c r="D668" s="154"/>
      <c r="E668" s="154"/>
      <c r="F668" s="154"/>
      <c r="G668" s="154"/>
      <c r="H668" s="154"/>
      <c r="I668" s="154"/>
      <c r="J668" s="154"/>
      <c r="K668" s="154"/>
      <c r="L668" s="154"/>
      <c r="M668" s="154"/>
      <c r="N668" s="154"/>
      <c r="O668" s="154"/>
      <c r="P668" s="154"/>
      <c r="Q668" s="154"/>
      <c r="R668" s="154"/>
      <c r="S668" s="154"/>
      <c r="T668" s="154"/>
      <c r="U668" s="154"/>
      <c r="V668" s="154"/>
      <c r="W668" s="154"/>
      <c r="X668" s="154"/>
      <c r="Y668" s="154"/>
      <c r="Z668" s="154"/>
    </row>
    <row r="669" spans="1:26" ht="12.75" customHeight="1" x14ac:dyDescent="0.2">
      <c r="A669" s="154"/>
      <c r="B669" s="154"/>
      <c r="C669" s="154"/>
      <c r="D669" s="154"/>
      <c r="E669" s="154"/>
      <c r="F669" s="154"/>
      <c r="G669" s="154"/>
      <c r="H669" s="154"/>
      <c r="I669" s="154"/>
      <c r="J669" s="154"/>
      <c r="K669" s="154"/>
      <c r="L669" s="154"/>
      <c r="M669" s="154"/>
      <c r="N669" s="154"/>
      <c r="O669" s="154"/>
      <c r="P669" s="154"/>
      <c r="Q669" s="154"/>
      <c r="R669" s="154"/>
      <c r="S669" s="154"/>
      <c r="T669" s="154"/>
      <c r="U669" s="154"/>
      <c r="V669" s="154"/>
      <c r="W669" s="154"/>
      <c r="X669" s="154"/>
      <c r="Y669" s="154"/>
      <c r="Z669" s="154"/>
    </row>
    <row r="670" spans="1:26" ht="12.75" customHeight="1" x14ac:dyDescent="0.2">
      <c r="A670" s="154"/>
      <c r="B670" s="154"/>
      <c r="C670" s="154"/>
      <c r="D670" s="154"/>
      <c r="E670" s="154"/>
      <c r="F670" s="154"/>
      <c r="G670" s="154"/>
      <c r="H670" s="154"/>
      <c r="I670" s="154"/>
      <c r="J670" s="154"/>
      <c r="K670" s="154"/>
      <c r="L670" s="154"/>
      <c r="M670" s="154"/>
      <c r="N670" s="154"/>
      <c r="O670" s="154"/>
      <c r="P670" s="154"/>
      <c r="Q670" s="154"/>
      <c r="R670" s="154"/>
      <c r="S670" s="154"/>
      <c r="T670" s="154"/>
      <c r="U670" s="154"/>
      <c r="V670" s="154"/>
      <c r="W670" s="154"/>
      <c r="X670" s="154"/>
      <c r="Y670" s="154"/>
      <c r="Z670" s="154"/>
    </row>
    <row r="671" spans="1:26" ht="12.75" customHeight="1" x14ac:dyDescent="0.2">
      <c r="A671" s="154"/>
      <c r="B671" s="154"/>
      <c r="C671" s="154"/>
      <c r="D671" s="154"/>
      <c r="E671" s="154"/>
      <c r="F671" s="154"/>
      <c r="G671" s="154"/>
      <c r="H671" s="154"/>
      <c r="I671" s="154"/>
      <c r="J671" s="154"/>
      <c r="K671" s="154"/>
      <c r="L671" s="154"/>
      <c r="M671" s="154"/>
      <c r="N671" s="154"/>
      <c r="O671" s="154"/>
      <c r="P671" s="154"/>
      <c r="Q671" s="154"/>
      <c r="R671" s="154"/>
      <c r="S671" s="154"/>
      <c r="T671" s="154"/>
      <c r="U671" s="154"/>
      <c r="V671" s="154"/>
      <c r="W671" s="154"/>
      <c r="X671" s="154"/>
      <c r="Y671" s="154"/>
      <c r="Z671" s="154"/>
    </row>
    <row r="672" spans="1:26" ht="12.75" customHeight="1" x14ac:dyDescent="0.2">
      <c r="A672" s="154"/>
      <c r="B672" s="154"/>
      <c r="C672" s="154"/>
      <c r="D672" s="154"/>
      <c r="E672" s="154"/>
      <c r="F672" s="154"/>
      <c r="G672" s="154"/>
      <c r="H672" s="154"/>
      <c r="I672" s="154"/>
      <c r="J672" s="154"/>
      <c r="K672" s="154"/>
      <c r="L672" s="154"/>
      <c r="M672" s="154"/>
      <c r="N672" s="154"/>
      <c r="O672" s="154"/>
      <c r="P672" s="154"/>
      <c r="Q672" s="154"/>
      <c r="R672" s="154"/>
      <c r="S672" s="154"/>
      <c r="T672" s="154"/>
      <c r="U672" s="154"/>
      <c r="V672" s="154"/>
      <c r="W672" s="154"/>
      <c r="X672" s="154"/>
      <c r="Y672" s="154"/>
      <c r="Z672" s="154"/>
    </row>
    <row r="673" spans="1:26" ht="12.75" customHeight="1" x14ac:dyDescent="0.2">
      <c r="A673" s="154"/>
      <c r="B673" s="154"/>
      <c r="C673" s="154"/>
      <c r="D673" s="154"/>
      <c r="E673" s="154"/>
      <c r="F673" s="154"/>
      <c r="G673" s="154"/>
      <c r="H673" s="154"/>
      <c r="I673" s="154"/>
      <c r="J673" s="154"/>
      <c r="K673" s="154"/>
      <c r="L673" s="154"/>
      <c r="M673" s="154"/>
      <c r="N673" s="154"/>
      <c r="O673" s="154"/>
      <c r="P673" s="154"/>
      <c r="Q673" s="154"/>
      <c r="R673" s="154"/>
      <c r="S673" s="154"/>
      <c r="T673" s="154"/>
      <c r="U673" s="154"/>
      <c r="V673" s="154"/>
      <c r="W673" s="154"/>
      <c r="X673" s="154"/>
      <c r="Y673" s="154"/>
      <c r="Z673" s="154"/>
    </row>
    <row r="674" spans="1:26" ht="12.75" customHeight="1" x14ac:dyDescent="0.2">
      <c r="A674" s="154"/>
      <c r="B674" s="154"/>
      <c r="C674" s="154"/>
      <c r="D674" s="154"/>
      <c r="E674" s="154"/>
      <c r="F674" s="154"/>
      <c r="G674" s="154"/>
      <c r="H674" s="154"/>
      <c r="I674" s="154"/>
      <c r="J674" s="154"/>
      <c r="K674" s="154"/>
      <c r="L674" s="154"/>
      <c r="M674" s="154"/>
      <c r="N674" s="154"/>
      <c r="O674" s="154"/>
      <c r="P674" s="154"/>
      <c r="Q674" s="154"/>
      <c r="R674" s="154"/>
      <c r="S674" s="154"/>
      <c r="T674" s="154"/>
      <c r="U674" s="154"/>
      <c r="V674" s="154"/>
      <c r="W674" s="154"/>
      <c r="X674" s="154"/>
      <c r="Y674" s="154"/>
      <c r="Z674" s="154"/>
    </row>
    <row r="675" spans="1:26" ht="12.75" customHeight="1" x14ac:dyDescent="0.2">
      <c r="A675" s="154"/>
      <c r="B675" s="154"/>
      <c r="C675" s="154"/>
      <c r="D675" s="154"/>
      <c r="E675" s="154"/>
      <c r="F675" s="154"/>
      <c r="G675" s="154"/>
      <c r="H675" s="154"/>
      <c r="I675" s="154"/>
      <c r="J675" s="154"/>
      <c r="K675" s="154"/>
      <c r="L675" s="154"/>
      <c r="M675" s="154"/>
      <c r="N675" s="154"/>
      <c r="O675" s="154"/>
      <c r="P675" s="154"/>
      <c r="Q675" s="154"/>
      <c r="R675" s="154"/>
      <c r="S675" s="154"/>
      <c r="T675" s="154"/>
      <c r="U675" s="154"/>
      <c r="V675" s="154"/>
      <c r="W675" s="154"/>
      <c r="X675" s="154"/>
      <c r="Y675" s="154"/>
      <c r="Z675" s="154"/>
    </row>
    <row r="676" spans="1:26" ht="12.75" customHeight="1" x14ac:dyDescent="0.2">
      <c r="A676" s="154"/>
      <c r="B676" s="154"/>
      <c r="C676" s="154"/>
      <c r="D676" s="154"/>
      <c r="E676" s="154"/>
      <c r="F676" s="154"/>
      <c r="G676" s="154"/>
      <c r="H676" s="154"/>
      <c r="I676" s="154"/>
      <c r="J676" s="154"/>
      <c r="K676" s="154"/>
      <c r="L676" s="154"/>
      <c r="M676" s="154"/>
      <c r="N676" s="154"/>
      <c r="O676" s="154"/>
      <c r="P676" s="154"/>
      <c r="Q676" s="154"/>
      <c r="R676" s="154"/>
      <c r="S676" s="154"/>
      <c r="T676" s="154"/>
      <c r="U676" s="154"/>
      <c r="V676" s="154"/>
      <c r="W676" s="154"/>
      <c r="X676" s="154"/>
      <c r="Y676" s="154"/>
      <c r="Z676" s="154"/>
    </row>
    <row r="677" spans="1:26" ht="12.75" customHeight="1" x14ac:dyDescent="0.2">
      <c r="A677" s="154"/>
      <c r="B677" s="154"/>
      <c r="C677" s="154"/>
      <c r="D677" s="154"/>
      <c r="E677" s="154"/>
      <c r="F677" s="154"/>
      <c r="G677" s="154"/>
      <c r="H677" s="154"/>
      <c r="I677" s="154"/>
      <c r="J677" s="154"/>
      <c r="K677" s="154"/>
      <c r="L677" s="154"/>
      <c r="M677" s="154"/>
      <c r="N677" s="154"/>
      <c r="O677" s="154"/>
      <c r="P677" s="154"/>
      <c r="Q677" s="154"/>
      <c r="R677" s="154"/>
      <c r="S677" s="154"/>
      <c r="T677" s="154"/>
      <c r="U677" s="154"/>
      <c r="V677" s="154"/>
      <c r="W677" s="154"/>
      <c r="X677" s="154"/>
      <c r="Y677" s="154"/>
      <c r="Z677" s="154"/>
    </row>
    <row r="678" spans="1:26" ht="12.75" customHeight="1" x14ac:dyDescent="0.2">
      <c r="A678" s="154"/>
      <c r="B678" s="154"/>
      <c r="C678" s="154"/>
      <c r="D678" s="154"/>
      <c r="E678" s="154"/>
      <c r="F678" s="154"/>
      <c r="G678" s="154"/>
      <c r="H678" s="154"/>
      <c r="I678" s="154"/>
      <c r="J678" s="154"/>
      <c r="K678" s="154"/>
      <c r="L678" s="154"/>
      <c r="M678" s="154"/>
      <c r="N678" s="154"/>
      <c r="O678" s="154"/>
      <c r="P678" s="154"/>
      <c r="Q678" s="154"/>
      <c r="R678" s="154"/>
      <c r="S678" s="154"/>
      <c r="T678" s="154"/>
      <c r="U678" s="154"/>
      <c r="V678" s="154"/>
      <c r="W678" s="154"/>
      <c r="X678" s="154"/>
      <c r="Y678" s="154"/>
      <c r="Z678" s="154"/>
    </row>
    <row r="679" spans="1:26" ht="12.75" customHeight="1" x14ac:dyDescent="0.2">
      <c r="A679" s="154"/>
      <c r="B679" s="154"/>
      <c r="C679" s="154"/>
      <c r="D679" s="154"/>
      <c r="E679" s="154"/>
      <c r="F679" s="154"/>
      <c r="G679" s="154"/>
      <c r="H679" s="154"/>
      <c r="I679" s="154"/>
      <c r="J679" s="154"/>
      <c r="K679" s="154"/>
      <c r="L679" s="154"/>
      <c r="M679" s="154"/>
      <c r="N679" s="154"/>
      <c r="O679" s="154"/>
      <c r="P679" s="154"/>
      <c r="Q679" s="154"/>
      <c r="R679" s="154"/>
      <c r="S679" s="154"/>
      <c r="T679" s="154"/>
      <c r="U679" s="154"/>
      <c r="V679" s="154"/>
      <c r="W679" s="154"/>
      <c r="X679" s="154"/>
      <c r="Y679" s="154"/>
      <c r="Z679" s="154"/>
    </row>
    <row r="680" spans="1:26" ht="12.75" customHeight="1" x14ac:dyDescent="0.2">
      <c r="A680" s="154"/>
      <c r="B680" s="154"/>
      <c r="C680" s="154"/>
      <c r="D680" s="154"/>
      <c r="E680" s="154"/>
      <c r="F680" s="154"/>
      <c r="G680" s="154"/>
      <c r="H680" s="154"/>
      <c r="I680" s="154"/>
      <c r="J680" s="154"/>
      <c r="K680" s="154"/>
      <c r="L680" s="154"/>
      <c r="M680" s="154"/>
      <c r="N680" s="154"/>
      <c r="O680" s="154"/>
      <c r="P680" s="154"/>
      <c r="Q680" s="154"/>
      <c r="R680" s="154"/>
      <c r="S680" s="154"/>
      <c r="T680" s="154"/>
      <c r="U680" s="154"/>
      <c r="V680" s="154"/>
      <c r="W680" s="154"/>
      <c r="X680" s="154"/>
      <c r="Y680" s="154"/>
      <c r="Z680" s="154"/>
    </row>
    <row r="681" spans="1:26" ht="12.75" customHeight="1" x14ac:dyDescent="0.2">
      <c r="A681" s="154"/>
      <c r="B681" s="154"/>
      <c r="C681" s="154"/>
      <c r="D681" s="154"/>
      <c r="E681" s="154"/>
      <c r="F681" s="154"/>
      <c r="G681" s="154"/>
      <c r="H681" s="154"/>
      <c r="I681" s="154"/>
      <c r="J681" s="154"/>
      <c r="K681" s="154"/>
      <c r="L681" s="154"/>
      <c r="M681" s="154"/>
      <c r="N681" s="154"/>
      <c r="O681" s="154"/>
      <c r="P681" s="154"/>
      <c r="Q681" s="154"/>
      <c r="R681" s="154"/>
      <c r="S681" s="154"/>
      <c r="T681" s="154"/>
      <c r="U681" s="154"/>
      <c r="V681" s="154"/>
      <c r="W681" s="154"/>
      <c r="X681" s="154"/>
      <c r="Y681" s="154"/>
      <c r="Z681" s="154"/>
    </row>
    <row r="682" spans="1:26" ht="12.75" customHeight="1" x14ac:dyDescent="0.2">
      <c r="A682" s="154"/>
      <c r="B682" s="154"/>
      <c r="C682" s="154"/>
      <c r="D682" s="154"/>
      <c r="E682" s="154"/>
      <c r="F682" s="154"/>
      <c r="G682" s="154"/>
      <c r="H682" s="154"/>
      <c r="I682" s="154"/>
      <c r="J682" s="154"/>
      <c r="K682" s="154"/>
      <c r="L682" s="154"/>
      <c r="M682" s="154"/>
      <c r="N682" s="154"/>
      <c r="O682" s="154"/>
      <c r="P682" s="154"/>
      <c r="Q682" s="154"/>
      <c r="R682" s="154"/>
      <c r="S682" s="154"/>
      <c r="T682" s="154"/>
      <c r="U682" s="154"/>
      <c r="V682" s="154"/>
      <c r="W682" s="154"/>
      <c r="X682" s="154"/>
      <c r="Y682" s="154"/>
      <c r="Z682" s="154"/>
    </row>
    <row r="683" spans="1:26" ht="12.75" customHeight="1" x14ac:dyDescent="0.2">
      <c r="A683" s="154"/>
      <c r="B683" s="154"/>
      <c r="C683" s="154"/>
      <c r="D683" s="154"/>
      <c r="E683" s="154"/>
      <c r="F683" s="154"/>
      <c r="G683" s="154"/>
      <c r="H683" s="154"/>
      <c r="I683" s="154"/>
      <c r="J683" s="154"/>
      <c r="K683" s="154"/>
      <c r="L683" s="154"/>
      <c r="M683" s="154"/>
      <c r="N683" s="154"/>
      <c r="O683" s="154"/>
      <c r="P683" s="154"/>
      <c r="Q683" s="154"/>
      <c r="R683" s="154"/>
      <c r="S683" s="154"/>
      <c r="T683" s="154"/>
      <c r="U683" s="154"/>
      <c r="V683" s="154"/>
      <c r="W683" s="154"/>
      <c r="X683" s="154"/>
      <c r="Y683" s="154"/>
      <c r="Z683" s="154"/>
    </row>
    <row r="684" spans="1:26" ht="12.75" customHeight="1" x14ac:dyDescent="0.2">
      <c r="A684" s="154"/>
      <c r="B684" s="154"/>
      <c r="C684" s="154"/>
      <c r="D684" s="154"/>
      <c r="E684" s="154"/>
      <c r="F684" s="154"/>
      <c r="G684" s="154"/>
      <c r="H684" s="154"/>
      <c r="I684" s="154"/>
      <c r="J684" s="154"/>
      <c r="K684" s="154"/>
      <c r="L684" s="154"/>
      <c r="M684" s="154"/>
      <c r="N684" s="154"/>
      <c r="O684" s="154"/>
      <c r="P684" s="154"/>
      <c r="Q684" s="154"/>
      <c r="R684" s="154"/>
      <c r="S684" s="154"/>
      <c r="T684" s="154"/>
      <c r="U684" s="154"/>
      <c r="V684" s="154"/>
      <c r="W684" s="154"/>
      <c r="X684" s="154"/>
      <c r="Y684" s="154"/>
      <c r="Z684" s="154"/>
    </row>
    <row r="685" spans="1:26" ht="12.75" customHeight="1" x14ac:dyDescent="0.2">
      <c r="A685" s="154"/>
      <c r="B685" s="154"/>
      <c r="C685" s="154"/>
      <c r="D685" s="154"/>
      <c r="E685" s="154"/>
      <c r="F685" s="154"/>
      <c r="G685" s="154"/>
      <c r="H685" s="154"/>
      <c r="I685" s="154"/>
      <c r="J685" s="154"/>
      <c r="K685" s="154"/>
      <c r="L685" s="154"/>
      <c r="M685" s="154"/>
      <c r="N685" s="154"/>
      <c r="O685" s="154"/>
      <c r="P685" s="154"/>
      <c r="Q685" s="154"/>
      <c r="R685" s="154"/>
      <c r="S685" s="154"/>
      <c r="T685" s="154"/>
      <c r="U685" s="154"/>
      <c r="V685" s="154"/>
      <c r="W685" s="154"/>
      <c r="X685" s="154"/>
      <c r="Y685" s="154"/>
      <c r="Z685" s="154"/>
    </row>
    <row r="686" spans="1:26" ht="12.75" customHeight="1" x14ac:dyDescent="0.2">
      <c r="A686" s="154"/>
      <c r="B686" s="154"/>
      <c r="C686" s="154"/>
      <c r="D686" s="154"/>
      <c r="E686" s="154"/>
      <c r="F686" s="154"/>
      <c r="G686" s="154"/>
      <c r="H686" s="154"/>
      <c r="I686" s="154"/>
      <c r="J686" s="154"/>
      <c r="K686" s="154"/>
      <c r="L686" s="154"/>
      <c r="M686" s="154"/>
      <c r="N686" s="154"/>
      <c r="O686" s="154"/>
      <c r="P686" s="154"/>
      <c r="Q686" s="154"/>
      <c r="R686" s="154"/>
      <c r="S686" s="154"/>
      <c r="T686" s="154"/>
      <c r="U686" s="154"/>
      <c r="V686" s="154"/>
      <c r="W686" s="154"/>
      <c r="X686" s="154"/>
      <c r="Y686" s="154"/>
      <c r="Z686" s="154"/>
    </row>
    <row r="687" spans="1:26" ht="12.75" customHeight="1" x14ac:dyDescent="0.2">
      <c r="A687" s="154"/>
      <c r="B687" s="154"/>
      <c r="C687" s="154"/>
      <c r="D687" s="154"/>
      <c r="E687" s="154"/>
      <c r="F687" s="154"/>
      <c r="G687" s="154"/>
      <c r="H687" s="154"/>
      <c r="I687" s="154"/>
      <c r="J687" s="154"/>
      <c r="K687" s="154"/>
      <c r="L687" s="154"/>
      <c r="M687" s="154"/>
      <c r="N687" s="154"/>
      <c r="O687" s="154"/>
      <c r="P687" s="154"/>
      <c r="Q687" s="154"/>
      <c r="R687" s="154"/>
      <c r="S687" s="154"/>
      <c r="T687" s="154"/>
      <c r="U687" s="154"/>
      <c r="V687" s="154"/>
      <c r="W687" s="154"/>
      <c r="X687" s="154"/>
      <c r="Y687" s="154"/>
      <c r="Z687" s="154"/>
    </row>
    <row r="688" spans="1:26" ht="12.75" customHeight="1" x14ac:dyDescent="0.2">
      <c r="A688" s="154"/>
      <c r="B688" s="154"/>
      <c r="C688" s="154"/>
      <c r="D688" s="154"/>
      <c r="E688" s="154"/>
      <c r="F688" s="154"/>
      <c r="G688" s="154"/>
      <c r="H688" s="154"/>
      <c r="I688" s="154"/>
      <c r="J688" s="154"/>
      <c r="K688" s="154"/>
      <c r="L688" s="154"/>
      <c r="M688" s="154"/>
      <c r="N688" s="154"/>
      <c r="O688" s="154"/>
      <c r="P688" s="154"/>
      <c r="Q688" s="154"/>
      <c r="R688" s="154"/>
      <c r="S688" s="154"/>
      <c r="T688" s="154"/>
      <c r="U688" s="154"/>
      <c r="V688" s="154"/>
      <c r="W688" s="154"/>
      <c r="X688" s="154"/>
      <c r="Y688" s="154"/>
      <c r="Z688" s="154"/>
    </row>
    <row r="689" spans="1:26" ht="12.75" customHeight="1" x14ac:dyDescent="0.2">
      <c r="A689" s="154"/>
      <c r="B689" s="154"/>
      <c r="C689" s="154"/>
      <c r="D689" s="154"/>
      <c r="E689" s="154"/>
      <c r="F689" s="154"/>
      <c r="G689" s="154"/>
      <c r="H689" s="154"/>
      <c r="I689" s="154"/>
      <c r="J689" s="154"/>
      <c r="K689" s="154"/>
      <c r="L689" s="154"/>
      <c r="M689" s="154"/>
      <c r="N689" s="154"/>
      <c r="O689" s="154"/>
      <c r="P689" s="154"/>
      <c r="Q689" s="154"/>
      <c r="R689" s="154"/>
      <c r="S689" s="154"/>
      <c r="T689" s="154"/>
      <c r="U689" s="154"/>
      <c r="V689" s="154"/>
      <c r="W689" s="154"/>
      <c r="X689" s="154"/>
      <c r="Y689" s="154"/>
      <c r="Z689" s="154"/>
    </row>
    <row r="690" spans="1:26" ht="12.75" customHeight="1" x14ac:dyDescent="0.2">
      <c r="A690" s="154"/>
      <c r="B690" s="154"/>
      <c r="C690" s="154"/>
      <c r="D690" s="154"/>
      <c r="E690" s="154"/>
      <c r="F690" s="154"/>
      <c r="G690" s="154"/>
      <c r="H690" s="154"/>
      <c r="I690" s="154"/>
      <c r="J690" s="154"/>
      <c r="K690" s="154"/>
      <c r="L690" s="154"/>
      <c r="M690" s="154"/>
      <c r="N690" s="154"/>
      <c r="O690" s="154"/>
      <c r="P690" s="154"/>
      <c r="Q690" s="154"/>
      <c r="R690" s="154"/>
      <c r="S690" s="154"/>
      <c r="T690" s="154"/>
      <c r="U690" s="154"/>
      <c r="V690" s="154"/>
      <c r="W690" s="154"/>
      <c r="X690" s="154"/>
      <c r="Y690" s="154"/>
      <c r="Z690" s="154"/>
    </row>
    <row r="691" spans="1:26" ht="12.75" customHeight="1" x14ac:dyDescent="0.2">
      <c r="A691" s="154"/>
      <c r="B691" s="154"/>
      <c r="C691" s="154"/>
      <c r="D691" s="154"/>
      <c r="E691" s="154"/>
      <c r="F691" s="154"/>
      <c r="G691" s="154"/>
      <c r="H691" s="154"/>
      <c r="I691" s="154"/>
      <c r="J691" s="154"/>
      <c r="K691" s="154"/>
      <c r="L691" s="154"/>
      <c r="M691" s="154"/>
      <c r="N691" s="154"/>
      <c r="O691" s="154"/>
      <c r="P691" s="154"/>
      <c r="Q691" s="154"/>
      <c r="R691" s="154"/>
      <c r="S691" s="154"/>
      <c r="T691" s="154"/>
      <c r="U691" s="154"/>
      <c r="V691" s="154"/>
      <c r="W691" s="154"/>
      <c r="X691" s="154"/>
      <c r="Y691" s="154"/>
      <c r="Z691" s="154"/>
    </row>
    <row r="692" spans="1:26" ht="12.75" customHeight="1" x14ac:dyDescent="0.2">
      <c r="A692" s="154"/>
      <c r="B692" s="154"/>
      <c r="C692" s="154"/>
      <c r="D692" s="154"/>
      <c r="E692" s="154"/>
      <c r="F692" s="154"/>
      <c r="G692" s="154"/>
      <c r="H692" s="154"/>
      <c r="I692" s="154"/>
      <c r="J692" s="154"/>
      <c r="K692" s="154"/>
      <c r="L692" s="154"/>
      <c r="M692" s="154"/>
      <c r="N692" s="154"/>
      <c r="O692" s="154"/>
      <c r="P692" s="154"/>
      <c r="Q692" s="154"/>
      <c r="R692" s="154"/>
      <c r="S692" s="154"/>
      <c r="T692" s="154"/>
      <c r="U692" s="154"/>
      <c r="V692" s="154"/>
      <c r="W692" s="154"/>
      <c r="X692" s="154"/>
      <c r="Y692" s="154"/>
      <c r="Z692" s="154"/>
    </row>
    <row r="693" spans="1:26" ht="12.75" customHeight="1" x14ac:dyDescent="0.2">
      <c r="A693" s="154"/>
      <c r="B693" s="154"/>
      <c r="C693" s="154"/>
      <c r="D693" s="154"/>
      <c r="E693" s="154"/>
      <c r="F693" s="154"/>
      <c r="G693" s="154"/>
      <c r="H693" s="154"/>
      <c r="I693" s="154"/>
      <c r="J693" s="154"/>
      <c r="K693" s="154"/>
      <c r="L693" s="154"/>
      <c r="M693" s="154"/>
      <c r="N693" s="154"/>
      <c r="O693" s="154"/>
      <c r="P693" s="154"/>
      <c r="Q693" s="154"/>
      <c r="R693" s="154"/>
      <c r="S693" s="154"/>
      <c r="T693" s="154"/>
      <c r="U693" s="154"/>
      <c r="V693" s="154"/>
      <c r="W693" s="154"/>
      <c r="X693" s="154"/>
      <c r="Y693" s="154"/>
      <c r="Z693" s="154"/>
    </row>
    <row r="694" spans="1:26" ht="12.75" customHeight="1" x14ac:dyDescent="0.2">
      <c r="A694" s="154"/>
      <c r="B694" s="154"/>
      <c r="C694" s="154"/>
      <c r="D694" s="154"/>
      <c r="E694" s="154"/>
      <c r="F694" s="154"/>
      <c r="G694" s="154"/>
      <c r="H694" s="154"/>
      <c r="I694" s="154"/>
      <c r="J694" s="154"/>
      <c r="K694" s="154"/>
      <c r="L694" s="154"/>
      <c r="M694" s="154"/>
      <c r="N694" s="154"/>
      <c r="O694" s="154"/>
      <c r="P694" s="154"/>
      <c r="Q694" s="154"/>
      <c r="R694" s="154"/>
      <c r="S694" s="154"/>
      <c r="T694" s="154"/>
      <c r="U694" s="154"/>
      <c r="V694" s="154"/>
      <c r="W694" s="154"/>
      <c r="X694" s="154"/>
      <c r="Y694" s="154"/>
      <c r="Z694" s="154"/>
    </row>
    <row r="695" spans="1:26" ht="12.75" customHeight="1" x14ac:dyDescent="0.2">
      <c r="A695" s="154"/>
      <c r="B695" s="154"/>
      <c r="C695" s="154"/>
      <c r="D695" s="154"/>
      <c r="E695" s="154"/>
      <c r="F695" s="154"/>
      <c r="G695" s="154"/>
      <c r="H695" s="154"/>
      <c r="I695" s="154"/>
      <c r="J695" s="154"/>
      <c r="K695" s="154"/>
      <c r="L695" s="154"/>
      <c r="M695" s="154"/>
      <c r="N695" s="154"/>
      <c r="O695" s="154"/>
      <c r="P695" s="154"/>
      <c r="Q695" s="154"/>
      <c r="R695" s="154"/>
      <c r="S695" s="154"/>
      <c r="T695" s="154"/>
      <c r="U695" s="154"/>
      <c r="V695" s="154"/>
      <c r="W695" s="154"/>
      <c r="X695" s="154"/>
      <c r="Y695" s="154"/>
      <c r="Z695" s="154"/>
    </row>
    <row r="696" spans="1:26" ht="12.75" customHeight="1" x14ac:dyDescent="0.2">
      <c r="A696" s="154"/>
      <c r="B696" s="154"/>
      <c r="C696" s="154"/>
      <c r="D696" s="154"/>
      <c r="E696" s="154"/>
      <c r="F696" s="154"/>
      <c r="G696" s="154"/>
      <c r="H696" s="154"/>
      <c r="I696" s="154"/>
      <c r="J696" s="154"/>
      <c r="K696" s="154"/>
      <c r="L696" s="154"/>
      <c r="M696" s="154"/>
      <c r="N696" s="154"/>
      <c r="O696" s="154"/>
      <c r="P696" s="154"/>
      <c r="Q696" s="154"/>
      <c r="R696" s="154"/>
      <c r="S696" s="154"/>
      <c r="T696" s="154"/>
      <c r="U696" s="154"/>
      <c r="V696" s="154"/>
      <c r="W696" s="154"/>
      <c r="X696" s="154"/>
      <c r="Y696" s="154"/>
      <c r="Z696" s="154"/>
    </row>
    <row r="697" spans="1:26" ht="12.75" customHeight="1" x14ac:dyDescent="0.2">
      <c r="A697" s="154"/>
      <c r="B697" s="154"/>
      <c r="C697" s="154"/>
      <c r="D697" s="154"/>
      <c r="E697" s="154"/>
      <c r="F697" s="154"/>
      <c r="G697" s="154"/>
      <c r="H697" s="154"/>
      <c r="I697" s="154"/>
      <c r="J697" s="154"/>
      <c r="K697" s="154"/>
      <c r="L697" s="154"/>
      <c r="M697" s="154"/>
      <c r="N697" s="154"/>
      <c r="O697" s="154"/>
      <c r="P697" s="154"/>
      <c r="Q697" s="154"/>
      <c r="R697" s="154"/>
      <c r="S697" s="154"/>
      <c r="T697" s="154"/>
      <c r="U697" s="154"/>
      <c r="V697" s="154"/>
      <c r="W697" s="154"/>
      <c r="X697" s="154"/>
      <c r="Y697" s="154"/>
      <c r="Z697" s="154"/>
    </row>
    <row r="698" spans="1:26" ht="12.75" customHeight="1" x14ac:dyDescent="0.2">
      <c r="A698" s="154"/>
      <c r="B698" s="154"/>
      <c r="C698" s="154"/>
      <c r="D698" s="154"/>
      <c r="E698" s="154"/>
      <c r="F698" s="154"/>
      <c r="G698" s="154"/>
      <c r="H698" s="154"/>
      <c r="I698" s="154"/>
      <c r="J698" s="154"/>
      <c r="K698" s="154"/>
      <c r="L698" s="154"/>
      <c r="M698" s="154"/>
      <c r="N698" s="154"/>
      <c r="O698" s="154"/>
      <c r="P698" s="154"/>
      <c r="Q698" s="154"/>
      <c r="R698" s="154"/>
      <c r="S698" s="154"/>
      <c r="T698" s="154"/>
      <c r="U698" s="154"/>
      <c r="V698" s="154"/>
      <c r="W698" s="154"/>
      <c r="X698" s="154"/>
      <c r="Y698" s="154"/>
      <c r="Z698" s="154"/>
    </row>
    <row r="699" spans="1:26" ht="12.75" customHeight="1" x14ac:dyDescent="0.2">
      <c r="A699" s="154"/>
      <c r="B699" s="154"/>
      <c r="C699" s="154"/>
      <c r="D699" s="154"/>
      <c r="E699" s="154"/>
      <c r="F699" s="154"/>
      <c r="G699" s="154"/>
      <c r="H699" s="154"/>
      <c r="I699" s="154"/>
      <c r="J699" s="154"/>
      <c r="K699" s="154"/>
      <c r="L699" s="154"/>
      <c r="M699" s="154"/>
      <c r="N699" s="154"/>
      <c r="O699" s="154"/>
      <c r="P699" s="154"/>
      <c r="Q699" s="154"/>
      <c r="R699" s="154"/>
      <c r="S699" s="154"/>
      <c r="T699" s="154"/>
      <c r="U699" s="154"/>
      <c r="V699" s="154"/>
      <c r="W699" s="154"/>
      <c r="X699" s="154"/>
      <c r="Y699" s="154"/>
      <c r="Z699" s="154"/>
    </row>
    <row r="700" spans="1:26" ht="12.75" customHeight="1" x14ac:dyDescent="0.2">
      <c r="A700" s="154"/>
      <c r="B700" s="154"/>
      <c r="C700" s="154"/>
      <c r="D700" s="154"/>
      <c r="E700" s="154"/>
      <c r="F700" s="154"/>
      <c r="G700" s="154"/>
      <c r="H700" s="154"/>
      <c r="I700" s="154"/>
      <c r="J700" s="154"/>
      <c r="K700" s="154"/>
      <c r="L700" s="154"/>
      <c r="M700" s="154"/>
      <c r="N700" s="154"/>
      <c r="O700" s="154"/>
      <c r="P700" s="154"/>
      <c r="Q700" s="154"/>
      <c r="R700" s="154"/>
      <c r="S700" s="154"/>
      <c r="T700" s="154"/>
      <c r="U700" s="154"/>
      <c r="V700" s="154"/>
      <c r="W700" s="154"/>
      <c r="X700" s="154"/>
      <c r="Y700" s="154"/>
      <c r="Z700" s="154"/>
    </row>
    <row r="701" spans="1:26" ht="12.75" customHeight="1" x14ac:dyDescent="0.2">
      <c r="A701" s="154"/>
      <c r="B701" s="154"/>
      <c r="C701" s="154"/>
      <c r="D701" s="154"/>
      <c r="E701" s="154"/>
      <c r="F701" s="154"/>
      <c r="G701" s="154"/>
      <c r="H701" s="154"/>
      <c r="I701" s="154"/>
      <c r="J701" s="154"/>
      <c r="K701" s="154"/>
      <c r="L701" s="154"/>
      <c r="M701" s="154"/>
      <c r="N701" s="154"/>
      <c r="O701" s="154"/>
      <c r="P701" s="154"/>
      <c r="Q701" s="154"/>
      <c r="R701" s="154"/>
      <c r="S701" s="154"/>
      <c r="T701" s="154"/>
      <c r="U701" s="154"/>
      <c r="V701" s="154"/>
      <c r="W701" s="154"/>
      <c r="X701" s="154"/>
      <c r="Y701" s="154"/>
      <c r="Z701" s="154"/>
    </row>
    <row r="702" spans="1:26" ht="12.75" customHeight="1" x14ac:dyDescent="0.2">
      <c r="A702" s="154"/>
      <c r="B702" s="154"/>
      <c r="C702" s="154"/>
      <c r="D702" s="154"/>
      <c r="E702" s="154"/>
      <c r="F702" s="154"/>
      <c r="G702" s="154"/>
      <c r="H702" s="154"/>
      <c r="I702" s="154"/>
      <c r="J702" s="154"/>
      <c r="K702" s="154"/>
      <c r="L702" s="154"/>
      <c r="M702" s="154"/>
      <c r="N702" s="154"/>
      <c r="O702" s="154"/>
      <c r="P702" s="154"/>
      <c r="Q702" s="154"/>
      <c r="R702" s="154"/>
      <c r="S702" s="154"/>
      <c r="T702" s="154"/>
      <c r="U702" s="154"/>
      <c r="V702" s="154"/>
      <c r="W702" s="154"/>
      <c r="X702" s="154"/>
      <c r="Y702" s="154"/>
      <c r="Z702" s="154"/>
    </row>
    <row r="703" spans="1:26" ht="12.75" customHeight="1" x14ac:dyDescent="0.2">
      <c r="A703" s="154"/>
      <c r="B703" s="154"/>
      <c r="C703" s="154"/>
      <c r="D703" s="154"/>
      <c r="E703" s="154"/>
      <c r="F703" s="154"/>
      <c r="G703" s="154"/>
      <c r="H703" s="154"/>
      <c r="I703" s="154"/>
      <c r="J703" s="154"/>
      <c r="K703" s="154"/>
      <c r="L703" s="154"/>
      <c r="M703" s="154"/>
      <c r="N703" s="154"/>
      <c r="O703" s="154"/>
      <c r="P703" s="154"/>
      <c r="Q703" s="154"/>
      <c r="R703" s="154"/>
      <c r="S703" s="154"/>
      <c r="T703" s="154"/>
      <c r="U703" s="154"/>
      <c r="V703" s="154"/>
      <c r="W703" s="154"/>
      <c r="X703" s="154"/>
      <c r="Y703" s="154"/>
      <c r="Z703" s="154"/>
    </row>
    <row r="704" spans="1:26" ht="12.75" customHeight="1" x14ac:dyDescent="0.2">
      <c r="A704" s="154"/>
      <c r="B704" s="154"/>
      <c r="C704" s="154"/>
      <c r="D704" s="154"/>
      <c r="E704" s="154"/>
      <c r="F704" s="154"/>
      <c r="G704" s="154"/>
      <c r="H704" s="154"/>
      <c r="I704" s="154"/>
      <c r="J704" s="154"/>
      <c r="K704" s="154"/>
      <c r="L704" s="154"/>
      <c r="M704" s="154"/>
      <c r="N704" s="154"/>
      <c r="O704" s="154"/>
      <c r="P704" s="154"/>
      <c r="Q704" s="154"/>
      <c r="R704" s="154"/>
      <c r="S704" s="154"/>
      <c r="T704" s="154"/>
      <c r="U704" s="154"/>
      <c r="V704" s="154"/>
      <c r="W704" s="154"/>
      <c r="X704" s="154"/>
      <c r="Y704" s="154"/>
      <c r="Z704" s="154"/>
    </row>
    <row r="705" spans="1:26" ht="12.75" customHeight="1" x14ac:dyDescent="0.2">
      <c r="A705" s="154"/>
      <c r="B705" s="154"/>
      <c r="C705" s="154"/>
      <c r="D705" s="154"/>
      <c r="E705" s="154"/>
      <c r="F705" s="154"/>
      <c r="G705" s="154"/>
      <c r="H705" s="154"/>
      <c r="I705" s="154"/>
      <c r="J705" s="154"/>
      <c r="K705" s="154"/>
      <c r="L705" s="154"/>
      <c r="M705" s="154"/>
      <c r="N705" s="154"/>
      <c r="O705" s="154"/>
      <c r="P705" s="154"/>
      <c r="Q705" s="154"/>
      <c r="R705" s="154"/>
      <c r="S705" s="154"/>
      <c r="T705" s="154"/>
      <c r="U705" s="154"/>
      <c r="V705" s="154"/>
      <c r="W705" s="154"/>
      <c r="X705" s="154"/>
      <c r="Y705" s="154"/>
      <c r="Z705" s="154"/>
    </row>
    <row r="706" spans="1:26" ht="12.75" customHeight="1" x14ac:dyDescent="0.2">
      <c r="A706" s="154"/>
      <c r="B706" s="154"/>
      <c r="C706" s="154"/>
      <c r="D706" s="154"/>
      <c r="E706" s="154"/>
      <c r="F706" s="154"/>
      <c r="G706" s="154"/>
      <c r="H706" s="154"/>
      <c r="I706" s="154"/>
      <c r="J706" s="154"/>
      <c r="K706" s="154"/>
      <c r="L706" s="154"/>
      <c r="M706" s="154"/>
      <c r="N706" s="154"/>
      <c r="O706" s="154"/>
      <c r="P706" s="154"/>
      <c r="Q706" s="154"/>
      <c r="R706" s="154"/>
      <c r="S706" s="154"/>
      <c r="T706" s="154"/>
      <c r="U706" s="154"/>
      <c r="V706" s="154"/>
      <c r="W706" s="154"/>
      <c r="X706" s="154"/>
      <c r="Y706" s="154"/>
      <c r="Z706" s="154"/>
    </row>
    <row r="707" spans="1:26" ht="12.75" customHeight="1" x14ac:dyDescent="0.2">
      <c r="A707" s="154"/>
      <c r="B707" s="154"/>
      <c r="C707" s="154"/>
      <c r="D707" s="154"/>
      <c r="E707" s="154"/>
      <c r="F707" s="154"/>
      <c r="G707" s="154"/>
      <c r="H707" s="154"/>
      <c r="I707" s="154"/>
      <c r="J707" s="154"/>
      <c r="K707" s="154"/>
      <c r="L707" s="154"/>
      <c r="M707" s="154"/>
      <c r="N707" s="154"/>
      <c r="O707" s="154"/>
      <c r="P707" s="154"/>
      <c r="Q707" s="154"/>
      <c r="R707" s="154"/>
      <c r="S707" s="154"/>
      <c r="T707" s="154"/>
      <c r="U707" s="154"/>
      <c r="V707" s="154"/>
      <c r="W707" s="154"/>
      <c r="X707" s="154"/>
      <c r="Y707" s="154"/>
      <c r="Z707" s="154"/>
    </row>
    <row r="708" spans="1:26" ht="12.75" customHeight="1" x14ac:dyDescent="0.2">
      <c r="A708" s="154"/>
      <c r="B708" s="154"/>
      <c r="C708" s="154"/>
      <c r="D708" s="154"/>
      <c r="E708" s="154"/>
      <c r="F708" s="154"/>
      <c r="G708" s="154"/>
      <c r="H708" s="154"/>
      <c r="I708" s="154"/>
      <c r="J708" s="154"/>
      <c r="K708" s="154"/>
      <c r="L708" s="154"/>
      <c r="M708" s="154"/>
      <c r="N708" s="154"/>
      <c r="O708" s="154"/>
      <c r="P708" s="154"/>
      <c r="Q708" s="154"/>
      <c r="R708" s="154"/>
      <c r="S708" s="154"/>
      <c r="T708" s="154"/>
      <c r="U708" s="154"/>
      <c r="V708" s="154"/>
      <c r="W708" s="154"/>
      <c r="X708" s="154"/>
      <c r="Y708" s="154"/>
      <c r="Z708" s="154"/>
    </row>
    <row r="709" spans="1:26" ht="12.75" customHeight="1" x14ac:dyDescent="0.2">
      <c r="A709" s="154"/>
      <c r="B709" s="154"/>
      <c r="C709" s="154"/>
      <c r="D709" s="154"/>
      <c r="E709" s="154"/>
      <c r="F709" s="154"/>
      <c r="G709" s="154"/>
      <c r="H709" s="154"/>
      <c r="I709" s="154"/>
      <c r="J709" s="154"/>
      <c r="K709" s="154"/>
      <c r="L709" s="154"/>
      <c r="M709" s="154"/>
      <c r="N709" s="154"/>
      <c r="O709" s="154"/>
      <c r="P709" s="154"/>
      <c r="Q709" s="154"/>
      <c r="R709" s="154"/>
      <c r="S709" s="154"/>
      <c r="T709" s="154"/>
      <c r="U709" s="154"/>
      <c r="V709" s="154"/>
      <c r="W709" s="154"/>
      <c r="X709" s="154"/>
      <c r="Y709" s="154"/>
      <c r="Z709" s="154"/>
    </row>
    <row r="710" spans="1:26" ht="12.75" customHeight="1" x14ac:dyDescent="0.2">
      <c r="A710" s="154"/>
      <c r="B710" s="154"/>
      <c r="C710" s="154"/>
      <c r="D710" s="154"/>
      <c r="E710" s="154"/>
      <c r="F710" s="154"/>
      <c r="G710" s="154"/>
      <c r="H710" s="154"/>
      <c r="I710" s="154"/>
      <c r="J710" s="154"/>
      <c r="K710" s="154"/>
      <c r="L710" s="154"/>
      <c r="M710" s="154"/>
      <c r="N710" s="154"/>
      <c r="O710" s="154"/>
      <c r="P710" s="154"/>
      <c r="Q710" s="154"/>
      <c r="R710" s="154"/>
      <c r="S710" s="154"/>
      <c r="T710" s="154"/>
      <c r="U710" s="154"/>
      <c r="V710" s="154"/>
      <c r="W710" s="154"/>
      <c r="X710" s="154"/>
      <c r="Y710" s="154"/>
      <c r="Z710" s="154"/>
    </row>
    <row r="711" spans="1:26" ht="12.75" customHeight="1" x14ac:dyDescent="0.2">
      <c r="A711" s="154"/>
      <c r="B711" s="154"/>
      <c r="C711" s="154"/>
      <c r="D711" s="154"/>
      <c r="E711" s="154"/>
      <c r="F711" s="154"/>
      <c r="G711" s="154"/>
      <c r="H711" s="154"/>
      <c r="I711" s="154"/>
      <c r="J711" s="154"/>
      <c r="K711" s="154"/>
      <c r="L711" s="154"/>
      <c r="M711" s="154"/>
      <c r="N711" s="154"/>
      <c r="O711" s="154"/>
      <c r="P711" s="154"/>
      <c r="Q711" s="154"/>
      <c r="R711" s="154"/>
      <c r="S711" s="154"/>
      <c r="T711" s="154"/>
      <c r="U711" s="154"/>
      <c r="V711" s="154"/>
      <c r="W711" s="154"/>
      <c r="X711" s="154"/>
      <c r="Y711" s="154"/>
      <c r="Z711" s="154"/>
    </row>
    <row r="712" spans="1:26" ht="12.75" customHeight="1" x14ac:dyDescent="0.2">
      <c r="A712" s="154"/>
      <c r="B712" s="154"/>
      <c r="C712" s="154"/>
      <c r="D712" s="154"/>
      <c r="E712" s="154"/>
      <c r="F712" s="154"/>
      <c r="G712" s="154"/>
      <c r="H712" s="154"/>
      <c r="I712" s="154"/>
      <c r="J712" s="154"/>
      <c r="K712" s="154"/>
      <c r="L712" s="154"/>
      <c r="M712" s="154"/>
      <c r="N712" s="154"/>
      <c r="O712" s="154"/>
      <c r="P712" s="154"/>
      <c r="Q712" s="154"/>
      <c r="R712" s="154"/>
      <c r="S712" s="154"/>
      <c r="T712" s="154"/>
      <c r="U712" s="154"/>
      <c r="V712" s="154"/>
      <c r="W712" s="154"/>
      <c r="X712" s="154"/>
      <c r="Y712" s="154"/>
      <c r="Z712" s="154"/>
    </row>
    <row r="713" spans="1:26" ht="12.75" customHeight="1" x14ac:dyDescent="0.2">
      <c r="A713" s="154"/>
      <c r="B713" s="154"/>
      <c r="C713" s="154"/>
      <c r="D713" s="154"/>
      <c r="E713" s="154"/>
      <c r="F713" s="154"/>
      <c r="G713" s="154"/>
      <c r="H713" s="154"/>
      <c r="I713" s="154"/>
      <c r="J713" s="154"/>
      <c r="K713" s="154"/>
      <c r="L713" s="154"/>
      <c r="M713" s="154"/>
      <c r="N713" s="154"/>
      <c r="O713" s="154"/>
      <c r="P713" s="154"/>
      <c r="Q713" s="154"/>
      <c r="R713" s="154"/>
      <c r="S713" s="154"/>
      <c r="T713" s="154"/>
      <c r="U713" s="154"/>
      <c r="V713" s="154"/>
      <c r="W713" s="154"/>
      <c r="X713" s="154"/>
      <c r="Y713" s="154"/>
      <c r="Z713" s="154"/>
    </row>
    <row r="714" spans="1:26" ht="12.75" customHeight="1" x14ac:dyDescent="0.2">
      <c r="A714" s="154"/>
      <c r="B714" s="154"/>
      <c r="C714" s="154"/>
      <c r="D714" s="154"/>
      <c r="E714" s="154"/>
      <c r="F714" s="154"/>
      <c r="G714" s="154"/>
      <c r="H714" s="154"/>
      <c r="I714" s="154"/>
      <c r="J714" s="154"/>
      <c r="K714" s="154"/>
      <c r="L714" s="154"/>
      <c r="M714" s="154"/>
      <c r="N714" s="154"/>
      <c r="O714" s="154"/>
      <c r="P714" s="154"/>
      <c r="Q714" s="154"/>
      <c r="R714" s="154"/>
      <c r="S714" s="154"/>
      <c r="T714" s="154"/>
      <c r="U714" s="154"/>
      <c r="V714" s="154"/>
      <c r="W714" s="154"/>
      <c r="X714" s="154"/>
      <c r="Y714" s="154"/>
      <c r="Z714" s="154"/>
    </row>
    <row r="715" spans="1:26" ht="12.75" customHeight="1" x14ac:dyDescent="0.2">
      <c r="A715" s="154"/>
      <c r="B715" s="154"/>
      <c r="C715" s="154"/>
      <c r="D715" s="154"/>
      <c r="E715" s="154"/>
      <c r="F715" s="154"/>
      <c r="G715" s="154"/>
      <c r="H715" s="154"/>
      <c r="I715" s="154"/>
      <c r="J715" s="154"/>
      <c r="K715" s="154"/>
      <c r="L715" s="154"/>
      <c r="M715" s="154"/>
      <c r="N715" s="154"/>
      <c r="O715" s="154"/>
      <c r="P715" s="154"/>
      <c r="Q715" s="154"/>
      <c r="R715" s="154"/>
      <c r="S715" s="154"/>
      <c r="T715" s="154"/>
      <c r="U715" s="154"/>
      <c r="V715" s="154"/>
      <c r="W715" s="154"/>
      <c r="X715" s="154"/>
      <c r="Y715" s="154"/>
      <c r="Z715" s="154"/>
    </row>
    <row r="716" spans="1:26" ht="12.75" customHeight="1" x14ac:dyDescent="0.2">
      <c r="A716" s="154"/>
      <c r="B716" s="154"/>
      <c r="C716" s="154"/>
      <c r="D716" s="154"/>
      <c r="E716" s="154"/>
      <c r="F716" s="154"/>
      <c r="G716" s="154"/>
      <c r="H716" s="154"/>
      <c r="I716" s="154"/>
      <c r="J716" s="154"/>
      <c r="K716" s="154"/>
      <c r="L716" s="154"/>
      <c r="M716" s="154"/>
      <c r="N716" s="154"/>
      <c r="O716" s="154"/>
      <c r="P716" s="154"/>
      <c r="Q716" s="154"/>
      <c r="R716" s="154"/>
      <c r="S716" s="154"/>
      <c r="T716" s="154"/>
      <c r="U716" s="154"/>
      <c r="V716" s="154"/>
      <c r="W716" s="154"/>
      <c r="X716" s="154"/>
      <c r="Y716" s="154"/>
      <c r="Z716" s="154"/>
    </row>
    <row r="717" spans="1:26" ht="12.75" customHeight="1" x14ac:dyDescent="0.2">
      <c r="A717" s="154"/>
      <c r="B717" s="154"/>
      <c r="C717" s="154"/>
      <c r="D717" s="154"/>
      <c r="E717" s="154"/>
      <c r="F717" s="154"/>
      <c r="G717" s="154"/>
      <c r="H717" s="154"/>
      <c r="I717" s="154"/>
      <c r="J717" s="154"/>
      <c r="K717" s="154"/>
      <c r="L717" s="154"/>
      <c r="M717" s="154"/>
      <c r="N717" s="154"/>
      <c r="O717" s="154"/>
      <c r="P717" s="154"/>
      <c r="Q717" s="154"/>
      <c r="R717" s="154"/>
      <c r="S717" s="154"/>
      <c r="T717" s="154"/>
      <c r="U717" s="154"/>
      <c r="V717" s="154"/>
      <c r="W717" s="154"/>
      <c r="X717" s="154"/>
      <c r="Y717" s="154"/>
      <c r="Z717" s="154"/>
    </row>
    <row r="718" spans="1:26" ht="12.75" customHeight="1" x14ac:dyDescent="0.2">
      <c r="A718" s="154"/>
      <c r="B718" s="154"/>
      <c r="C718" s="154"/>
      <c r="D718" s="154"/>
      <c r="E718" s="154"/>
      <c r="F718" s="154"/>
      <c r="G718" s="154"/>
      <c r="H718" s="154"/>
      <c r="I718" s="154"/>
      <c r="J718" s="154"/>
      <c r="K718" s="154"/>
      <c r="L718" s="154"/>
      <c r="M718" s="154"/>
      <c r="N718" s="154"/>
      <c r="O718" s="154"/>
      <c r="P718" s="154"/>
      <c r="Q718" s="154"/>
      <c r="R718" s="154"/>
      <c r="S718" s="154"/>
      <c r="T718" s="154"/>
      <c r="U718" s="154"/>
      <c r="V718" s="154"/>
      <c r="W718" s="154"/>
      <c r="X718" s="154"/>
      <c r="Y718" s="154"/>
      <c r="Z718" s="154"/>
    </row>
    <row r="719" spans="1:26" ht="12.75" customHeight="1" x14ac:dyDescent="0.2">
      <c r="A719" s="154"/>
      <c r="B719" s="154"/>
      <c r="C719" s="154"/>
      <c r="D719" s="154"/>
      <c r="E719" s="154"/>
      <c r="F719" s="154"/>
      <c r="G719" s="154"/>
      <c r="H719" s="154"/>
      <c r="I719" s="154"/>
      <c r="J719" s="154"/>
      <c r="K719" s="154"/>
      <c r="L719" s="154"/>
      <c r="M719" s="154"/>
      <c r="N719" s="154"/>
      <c r="O719" s="154"/>
      <c r="P719" s="154"/>
      <c r="Q719" s="154"/>
      <c r="R719" s="154"/>
      <c r="S719" s="154"/>
      <c r="T719" s="154"/>
      <c r="U719" s="154"/>
      <c r="V719" s="154"/>
      <c r="W719" s="154"/>
      <c r="X719" s="154"/>
      <c r="Y719" s="154"/>
      <c r="Z719" s="154"/>
    </row>
    <row r="720" spans="1:26" ht="12.75" customHeight="1" x14ac:dyDescent="0.2">
      <c r="A720" s="154"/>
      <c r="B720" s="154"/>
      <c r="C720" s="154"/>
      <c r="D720" s="154"/>
      <c r="E720" s="154"/>
      <c r="F720" s="154"/>
      <c r="G720" s="154"/>
      <c r="H720" s="154"/>
      <c r="I720" s="154"/>
      <c r="J720" s="154"/>
      <c r="K720" s="154"/>
      <c r="L720" s="154"/>
      <c r="M720" s="154"/>
      <c r="N720" s="154"/>
      <c r="O720" s="154"/>
      <c r="P720" s="154"/>
      <c r="Q720" s="154"/>
      <c r="R720" s="154"/>
      <c r="S720" s="154"/>
      <c r="T720" s="154"/>
      <c r="U720" s="154"/>
      <c r="V720" s="154"/>
      <c r="W720" s="154"/>
      <c r="X720" s="154"/>
      <c r="Y720" s="154"/>
      <c r="Z720" s="154"/>
    </row>
    <row r="721" spans="1:26" ht="12.75" customHeight="1" x14ac:dyDescent="0.2">
      <c r="A721" s="154"/>
      <c r="B721" s="154"/>
      <c r="C721" s="154"/>
      <c r="D721" s="154"/>
      <c r="E721" s="154"/>
      <c r="F721" s="154"/>
      <c r="G721" s="154"/>
      <c r="H721" s="154"/>
      <c r="I721" s="154"/>
      <c r="J721" s="154"/>
      <c r="K721" s="154"/>
      <c r="L721" s="154"/>
      <c r="M721" s="154"/>
      <c r="N721" s="154"/>
      <c r="O721" s="154"/>
      <c r="P721" s="154"/>
      <c r="Q721" s="154"/>
      <c r="R721" s="154"/>
      <c r="S721" s="154"/>
      <c r="T721" s="154"/>
      <c r="U721" s="154"/>
      <c r="V721" s="154"/>
      <c r="W721" s="154"/>
      <c r="X721" s="154"/>
      <c r="Y721" s="154"/>
      <c r="Z721" s="154"/>
    </row>
    <row r="722" spans="1:26" ht="12.75" customHeight="1" x14ac:dyDescent="0.2">
      <c r="A722" s="154"/>
      <c r="B722" s="154"/>
      <c r="C722" s="154"/>
      <c r="D722" s="154"/>
      <c r="E722" s="154"/>
      <c r="F722" s="154"/>
      <c r="G722" s="154"/>
      <c r="H722" s="154"/>
      <c r="I722" s="154"/>
      <c r="J722" s="154"/>
      <c r="K722" s="154"/>
      <c r="L722" s="154"/>
      <c r="M722" s="154"/>
      <c r="N722" s="154"/>
      <c r="O722" s="154"/>
      <c r="P722" s="154"/>
      <c r="Q722" s="154"/>
      <c r="R722" s="154"/>
      <c r="S722" s="154"/>
      <c r="T722" s="154"/>
      <c r="U722" s="154"/>
      <c r="V722" s="154"/>
      <c r="W722" s="154"/>
      <c r="X722" s="154"/>
      <c r="Y722" s="154"/>
      <c r="Z722" s="154"/>
    </row>
    <row r="723" spans="1:26" ht="12.75" customHeight="1" x14ac:dyDescent="0.2">
      <c r="A723" s="154"/>
      <c r="B723" s="154"/>
      <c r="C723" s="154"/>
      <c r="D723" s="154"/>
      <c r="E723" s="154"/>
      <c r="F723" s="154"/>
      <c r="G723" s="154"/>
      <c r="H723" s="154"/>
      <c r="I723" s="154"/>
      <c r="J723" s="154"/>
      <c r="K723" s="154"/>
      <c r="L723" s="154"/>
      <c r="M723" s="154"/>
      <c r="N723" s="154"/>
      <c r="O723" s="154"/>
      <c r="P723" s="154"/>
      <c r="Q723" s="154"/>
      <c r="R723" s="154"/>
      <c r="S723" s="154"/>
      <c r="T723" s="154"/>
      <c r="U723" s="154"/>
      <c r="V723" s="154"/>
      <c r="W723" s="154"/>
      <c r="X723" s="154"/>
      <c r="Y723" s="154"/>
      <c r="Z723" s="154"/>
    </row>
    <row r="724" spans="1:26" ht="12.75" customHeight="1" x14ac:dyDescent="0.2">
      <c r="A724" s="154"/>
      <c r="B724" s="154"/>
      <c r="C724" s="154"/>
      <c r="D724" s="154"/>
      <c r="E724" s="154"/>
      <c r="F724" s="154"/>
      <c r="G724" s="154"/>
      <c r="H724" s="154"/>
      <c r="I724" s="154"/>
      <c r="J724" s="154"/>
      <c r="K724" s="154"/>
      <c r="L724" s="154"/>
      <c r="M724" s="154"/>
      <c r="N724" s="154"/>
      <c r="O724" s="154"/>
      <c r="P724" s="154"/>
      <c r="Q724" s="154"/>
      <c r="R724" s="154"/>
      <c r="S724" s="154"/>
      <c r="T724" s="154"/>
      <c r="U724" s="154"/>
      <c r="V724" s="154"/>
      <c r="W724" s="154"/>
      <c r="X724" s="154"/>
      <c r="Y724" s="154"/>
      <c r="Z724" s="154"/>
    </row>
    <row r="725" spans="1:26" ht="12.75" customHeight="1" x14ac:dyDescent="0.2">
      <c r="A725" s="154"/>
      <c r="B725" s="154"/>
      <c r="C725" s="154"/>
      <c r="D725" s="154"/>
      <c r="E725" s="154"/>
      <c r="F725" s="154"/>
      <c r="G725" s="154"/>
      <c r="H725" s="154"/>
      <c r="I725" s="154"/>
      <c r="J725" s="154"/>
      <c r="K725" s="154"/>
      <c r="L725" s="154"/>
      <c r="M725" s="154"/>
      <c r="N725" s="154"/>
      <c r="O725" s="154"/>
      <c r="P725" s="154"/>
      <c r="Q725" s="154"/>
      <c r="R725" s="154"/>
      <c r="S725" s="154"/>
      <c r="T725" s="154"/>
      <c r="U725" s="154"/>
      <c r="V725" s="154"/>
      <c r="W725" s="154"/>
      <c r="X725" s="154"/>
      <c r="Y725" s="154"/>
      <c r="Z725" s="154"/>
    </row>
    <row r="726" spans="1:26" ht="12.75" customHeight="1" x14ac:dyDescent="0.2">
      <c r="A726" s="154"/>
      <c r="B726" s="154"/>
      <c r="C726" s="154"/>
      <c r="D726" s="154"/>
      <c r="E726" s="154"/>
      <c r="F726" s="154"/>
      <c r="G726" s="154"/>
      <c r="H726" s="154"/>
      <c r="I726" s="154"/>
      <c r="J726" s="154"/>
      <c r="K726" s="154"/>
      <c r="L726" s="154"/>
      <c r="M726" s="154"/>
      <c r="N726" s="154"/>
      <c r="O726" s="154"/>
      <c r="P726" s="154"/>
      <c r="Q726" s="154"/>
      <c r="R726" s="154"/>
      <c r="S726" s="154"/>
      <c r="T726" s="154"/>
      <c r="U726" s="154"/>
      <c r="V726" s="154"/>
      <c r="W726" s="154"/>
      <c r="X726" s="154"/>
      <c r="Y726" s="154"/>
      <c r="Z726" s="154"/>
    </row>
    <row r="727" spans="1:26" ht="12.75" customHeight="1" x14ac:dyDescent="0.2">
      <c r="A727" s="154"/>
      <c r="B727" s="154"/>
      <c r="C727" s="154"/>
      <c r="D727" s="154"/>
      <c r="E727" s="154"/>
      <c r="F727" s="154"/>
      <c r="G727" s="154"/>
      <c r="H727" s="154"/>
      <c r="I727" s="154"/>
      <c r="J727" s="154"/>
      <c r="K727" s="154"/>
      <c r="L727" s="154"/>
      <c r="M727" s="154"/>
      <c r="N727" s="154"/>
      <c r="O727" s="154"/>
      <c r="P727" s="154"/>
      <c r="Q727" s="154"/>
      <c r="R727" s="154"/>
      <c r="S727" s="154"/>
      <c r="T727" s="154"/>
      <c r="U727" s="154"/>
      <c r="V727" s="154"/>
      <c r="W727" s="154"/>
      <c r="X727" s="154"/>
      <c r="Y727" s="154"/>
      <c r="Z727" s="154"/>
    </row>
    <row r="728" spans="1:26" ht="12.75" customHeight="1" x14ac:dyDescent="0.2">
      <c r="A728" s="154"/>
      <c r="B728" s="154"/>
      <c r="C728" s="154"/>
      <c r="D728" s="154"/>
      <c r="E728" s="154"/>
      <c r="F728" s="154"/>
      <c r="G728" s="154"/>
      <c r="H728" s="154"/>
      <c r="I728" s="154"/>
      <c r="J728" s="154"/>
      <c r="K728" s="154"/>
      <c r="L728" s="154"/>
      <c r="M728" s="154"/>
      <c r="N728" s="154"/>
      <c r="O728" s="154"/>
      <c r="P728" s="154"/>
      <c r="Q728" s="154"/>
      <c r="R728" s="154"/>
      <c r="S728" s="154"/>
      <c r="T728" s="154"/>
      <c r="U728" s="154"/>
      <c r="V728" s="154"/>
      <c r="W728" s="154"/>
      <c r="X728" s="154"/>
      <c r="Y728" s="154"/>
      <c r="Z728" s="154"/>
    </row>
    <row r="729" spans="1:26" ht="12.75" customHeight="1" x14ac:dyDescent="0.2">
      <c r="A729" s="154"/>
      <c r="B729" s="154"/>
      <c r="C729" s="154"/>
      <c r="D729" s="154"/>
      <c r="E729" s="154"/>
      <c r="F729" s="154"/>
      <c r="G729" s="154"/>
      <c r="H729" s="154"/>
      <c r="I729" s="154"/>
      <c r="J729" s="154"/>
      <c r="K729" s="154"/>
      <c r="L729" s="154"/>
      <c r="M729" s="154"/>
      <c r="N729" s="154"/>
      <c r="O729" s="154"/>
      <c r="P729" s="154"/>
      <c r="Q729" s="154"/>
      <c r="R729" s="154"/>
      <c r="S729" s="154"/>
      <c r="T729" s="154"/>
      <c r="U729" s="154"/>
      <c r="V729" s="154"/>
      <c r="W729" s="154"/>
      <c r="X729" s="154"/>
      <c r="Y729" s="154"/>
      <c r="Z729" s="154"/>
    </row>
    <row r="730" spans="1:26" ht="12.75" customHeight="1" x14ac:dyDescent="0.2">
      <c r="A730" s="154"/>
      <c r="B730" s="154"/>
      <c r="C730" s="154"/>
      <c r="D730" s="154"/>
      <c r="E730" s="154"/>
      <c r="F730" s="154"/>
      <c r="G730" s="154"/>
      <c r="H730" s="154"/>
      <c r="I730" s="154"/>
      <c r="J730" s="154"/>
      <c r="K730" s="154"/>
      <c r="L730" s="154"/>
      <c r="M730" s="154"/>
      <c r="N730" s="154"/>
      <c r="O730" s="154"/>
      <c r="P730" s="154"/>
      <c r="Q730" s="154"/>
      <c r="R730" s="154"/>
      <c r="S730" s="154"/>
      <c r="T730" s="154"/>
      <c r="U730" s="154"/>
      <c r="V730" s="154"/>
      <c r="W730" s="154"/>
      <c r="X730" s="154"/>
      <c r="Y730" s="154"/>
      <c r="Z730" s="154"/>
    </row>
    <row r="731" spans="1:26" ht="12.75" customHeight="1" x14ac:dyDescent="0.2">
      <c r="A731" s="154"/>
      <c r="B731" s="154"/>
      <c r="C731" s="154"/>
      <c r="D731" s="154"/>
      <c r="E731" s="154"/>
      <c r="F731" s="154"/>
      <c r="G731" s="154"/>
      <c r="H731" s="154"/>
      <c r="I731" s="154"/>
      <c r="J731" s="154"/>
      <c r="K731" s="154"/>
      <c r="L731" s="154"/>
      <c r="M731" s="154"/>
      <c r="N731" s="154"/>
      <c r="O731" s="154"/>
      <c r="P731" s="154"/>
      <c r="Q731" s="154"/>
      <c r="R731" s="154"/>
      <c r="S731" s="154"/>
      <c r="T731" s="154"/>
      <c r="U731" s="154"/>
      <c r="V731" s="154"/>
      <c r="W731" s="154"/>
      <c r="X731" s="154"/>
      <c r="Y731" s="154"/>
      <c r="Z731" s="154"/>
    </row>
    <row r="732" spans="1:26" ht="12.75" customHeight="1" x14ac:dyDescent="0.2">
      <c r="A732" s="154"/>
      <c r="B732" s="154"/>
      <c r="C732" s="154"/>
      <c r="D732" s="154"/>
      <c r="E732" s="154"/>
      <c r="F732" s="154"/>
      <c r="G732" s="154"/>
      <c r="H732" s="154"/>
      <c r="I732" s="154"/>
      <c r="J732" s="154"/>
      <c r="K732" s="154"/>
      <c r="L732" s="154"/>
      <c r="M732" s="154"/>
      <c r="N732" s="154"/>
      <c r="O732" s="154"/>
      <c r="P732" s="154"/>
      <c r="Q732" s="154"/>
      <c r="R732" s="154"/>
      <c r="S732" s="154"/>
      <c r="T732" s="154"/>
      <c r="U732" s="154"/>
      <c r="V732" s="154"/>
      <c r="W732" s="154"/>
      <c r="X732" s="154"/>
      <c r="Y732" s="154"/>
      <c r="Z732" s="154"/>
    </row>
    <row r="733" spans="1:26" ht="12.75" customHeight="1" x14ac:dyDescent="0.2">
      <c r="A733" s="154"/>
      <c r="B733" s="154"/>
      <c r="C733" s="154"/>
      <c r="D733" s="154"/>
      <c r="E733" s="154"/>
      <c r="F733" s="154"/>
      <c r="G733" s="154"/>
      <c r="H733" s="154"/>
      <c r="I733" s="154"/>
      <c r="J733" s="154"/>
      <c r="K733" s="154"/>
      <c r="L733" s="154"/>
      <c r="M733" s="154"/>
      <c r="N733" s="154"/>
      <c r="O733" s="154"/>
      <c r="P733" s="154"/>
      <c r="Q733" s="154"/>
      <c r="R733" s="154"/>
      <c r="S733" s="154"/>
      <c r="T733" s="154"/>
      <c r="U733" s="154"/>
      <c r="V733" s="154"/>
      <c r="W733" s="154"/>
      <c r="X733" s="154"/>
      <c r="Y733" s="154"/>
      <c r="Z733" s="154"/>
    </row>
    <row r="734" spans="1:26" ht="12.75" customHeight="1" x14ac:dyDescent="0.2">
      <c r="A734" s="154"/>
      <c r="B734" s="154"/>
      <c r="C734" s="154"/>
      <c r="D734" s="154"/>
      <c r="E734" s="154"/>
      <c r="F734" s="154"/>
      <c r="G734" s="154"/>
      <c r="H734" s="154"/>
      <c r="I734" s="154"/>
      <c r="J734" s="154"/>
      <c r="K734" s="154"/>
      <c r="L734" s="154"/>
      <c r="M734" s="154"/>
      <c r="N734" s="154"/>
      <c r="O734" s="154"/>
      <c r="P734" s="154"/>
      <c r="Q734" s="154"/>
      <c r="R734" s="154"/>
      <c r="S734" s="154"/>
      <c r="T734" s="154"/>
      <c r="U734" s="154"/>
      <c r="V734" s="154"/>
      <c r="W734" s="154"/>
      <c r="X734" s="154"/>
      <c r="Y734" s="154"/>
      <c r="Z734" s="154"/>
    </row>
    <row r="735" spans="1:26" ht="12.75" customHeight="1" x14ac:dyDescent="0.2">
      <c r="A735" s="154"/>
      <c r="B735" s="154"/>
      <c r="C735" s="154"/>
      <c r="D735" s="154"/>
      <c r="E735" s="154"/>
      <c r="F735" s="154"/>
      <c r="G735" s="154"/>
      <c r="H735" s="154"/>
      <c r="I735" s="154"/>
      <c r="J735" s="154"/>
      <c r="K735" s="154"/>
      <c r="L735" s="154"/>
      <c r="M735" s="154"/>
      <c r="N735" s="154"/>
      <c r="O735" s="154"/>
      <c r="P735" s="154"/>
      <c r="Q735" s="154"/>
      <c r="R735" s="154"/>
      <c r="S735" s="154"/>
      <c r="T735" s="154"/>
      <c r="U735" s="154"/>
      <c r="V735" s="154"/>
      <c r="W735" s="154"/>
      <c r="X735" s="154"/>
      <c r="Y735" s="154"/>
      <c r="Z735" s="154"/>
    </row>
    <row r="736" spans="1:26" ht="12.75" customHeight="1" x14ac:dyDescent="0.2">
      <c r="A736" s="154"/>
      <c r="B736" s="154"/>
      <c r="C736" s="154"/>
      <c r="D736" s="154"/>
      <c r="E736" s="154"/>
      <c r="F736" s="154"/>
      <c r="G736" s="154"/>
      <c r="H736" s="154"/>
      <c r="I736" s="154"/>
      <c r="J736" s="154"/>
      <c r="K736" s="154"/>
      <c r="L736" s="154"/>
      <c r="M736" s="154"/>
      <c r="N736" s="154"/>
      <c r="O736" s="154"/>
      <c r="P736" s="154"/>
      <c r="Q736" s="154"/>
      <c r="R736" s="154"/>
      <c r="S736" s="154"/>
      <c r="T736" s="154"/>
      <c r="U736" s="154"/>
      <c r="V736" s="154"/>
      <c r="W736" s="154"/>
      <c r="X736" s="154"/>
      <c r="Y736" s="154"/>
      <c r="Z736" s="154"/>
    </row>
    <row r="737" spans="1:26" ht="12.75" customHeight="1" x14ac:dyDescent="0.2">
      <c r="A737" s="154"/>
      <c r="B737" s="154"/>
      <c r="C737" s="154"/>
      <c r="D737" s="154"/>
      <c r="E737" s="154"/>
      <c r="F737" s="154"/>
      <c r="G737" s="154"/>
      <c r="H737" s="154"/>
      <c r="I737" s="154"/>
      <c r="J737" s="154"/>
      <c r="K737" s="154"/>
      <c r="L737" s="154"/>
      <c r="M737" s="154"/>
      <c r="N737" s="154"/>
      <c r="O737" s="154"/>
      <c r="P737" s="154"/>
      <c r="Q737" s="154"/>
      <c r="R737" s="154"/>
      <c r="S737" s="154"/>
      <c r="T737" s="154"/>
      <c r="U737" s="154"/>
      <c r="V737" s="154"/>
      <c r="W737" s="154"/>
      <c r="X737" s="154"/>
      <c r="Y737" s="154"/>
      <c r="Z737" s="154"/>
    </row>
    <row r="738" spans="1:26" ht="12.75" customHeight="1" x14ac:dyDescent="0.2">
      <c r="A738" s="154"/>
      <c r="B738" s="154"/>
      <c r="C738" s="154"/>
      <c r="D738" s="154"/>
      <c r="E738" s="154"/>
      <c r="F738" s="154"/>
      <c r="G738" s="154"/>
      <c r="H738" s="154"/>
      <c r="I738" s="154"/>
      <c r="J738" s="154"/>
      <c r="K738" s="154"/>
      <c r="L738" s="154"/>
      <c r="M738" s="154"/>
      <c r="N738" s="154"/>
      <c r="O738" s="154"/>
      <c r="P738" s="154"/>
      <c r="Q738" s="154"/>
      <c r="R738" s="154"/>
      <c r="S738" s="154"/>
      <c r="T738" s="154"/>
      <c r="U738" s="154"/>
      <c r="V738" s="154"/>
      <c r="W738" s="154"/>
      <c r="X738" s="154"/>
      <c r="Y738" s="154"/>
      <c r="Z738" s="154"/>
    </row>
    <row r="739" spans="1:26" ht="12.75" customHeight="1" x14ac:dyDescent="0.2">
      <c r="A739" s="154"/>
      <c r="B739" s="154"/>
      <c r="C739" s="154"/>
      <c r="D739" s="154"/>
      <c r="E739" s="154"/>
      <c r="F739" s="154"/>
      <c r="G739" s="154"/>
      <c r="H739" s="154"/>
      <c r="I739" s="154"/>
      <c r="J739" s="154"/>
      <c r="K739" s="154"/>
      <c r="L739" s="154"/>
      <c r="M739" s="154"/>
      <c r="N739" s="154"/>
      <c r="O739" s="154"/>
      <c r="P739" s="154"/>
      <c r="Q739" s="154"/>
      <c r="R739" s="154"/>
      <c r="S739" s="154"/>
      <c r="T739" s="154"/>
      <c r="U739" s="154"/>
      <c r="V739" s="154"/>
      <c r="W739" s="154"/>
      <c r="X739" s="154"/>
      <c r="Y739" s="154"/>
      <c r="Z739" s="154"/>
    </row>
    <row r="740" spans="1:26" ht="12.75" customHeight="1" x14ac:dyDescent="0.2">
      <c r="A740" s="154"/>
      <c r="B740" s="154"/>
      <c r="C740" s="154"/>
      <c r="D740" s="154"/>
      <c r="E740" s="154"/>
      <c r="F740" s="154"/>
      <c r="G740" s="154"/>
      <c r="H740" s="154"/>
      <c r="I740" s="154"/>
      <c r="J740" s="154"/>
      <c r="K740" s="154"/>
      <c r="L740" s="154"/>
      <c r="M740" s="154"/>
      <c r="N740" s="154"/>
      <c r="O740" s="154"/>
      <c r="P740" s="154"/>
      <c r="Q740" s="154"/>
      <c r="R740" s="154"/>
      <c r="S740" s="154"/>
      <c r="T740" s="154"/>
      <c r="U740" s="154"/>
      <c r="V740" s="154"/>
      <c r="W740" s="154"/>
      <c r="X740" s="154"/>
      <c r="Y740" s="154"/>
      <c r="Z740" s="154"/>
    </row>
    <row r="741" spans="1:26" ht="12.75" customHeight="1" x14ac:dyDescent="0.2">
      <c r="A741" s="154"/>
      <c r="B741" s="154"/>
      <c r="C741" s="154"/>
      <c r="D741" s="154"/>
      <c r="E741" s="154"/>
      <c r="F741" s="154"/>
      <c r="G741" s="154"/>
      <c r="H741" s="154"/>
      <c r="I741" s="154"/>
      <c r="J741" s="154"/>
      <c r="K741" s="154"/>
      <c r="L741" s="154"/>
      <c r="M741" s="154"/>
      <c r="N741" s="154"/>
      <c r="O741" s="154"/>
      <c r="P741" s="154"/>
      <c r="Q741" s="154"/>
      <c r="R741" s="154"/>
      <c r="S741" s="154"/>
      <c r="T741" s="154"/>
      <c r="U741" s="154"/>
      <c r="V741" s="154"/>
      <c r="W741" s="154"/>
      <c r="X741" s="154"/>
      <c r="Y741" s="154"/>
      <c r="Z741" s="154"/>
    </row>
    <row r="742" spans="1:26" ht="12.75" customHeight="1" x14ac:dyDescent="0.2">
      <c r="A742" s="154"/>
      <c r="B742" s="154"/>
      <c r="C742" s="154"/>
      <c r="D742" s="154"/>
      <c r="E742" s="154"/>
      <c r="F742" s="154"/>
      <c r="G742" s="154"/>
      <c r="H742" s="154"/>
      <c r="I742" s="154"/>
      <c r="J742" s="154"/>
      <c r="K742" s="154"/>
      <c r="L742" s="154"/>
      <c r="M742" s="154"/>
      <c r="N742" s="154"/>
      <c r="O742" s="154"/>
      <c r="P742" s="154"/>
      <c r="Q742" s="154"/>
      <c r="R742" s="154"/>
      <c r="S742" s="154"/>
      <c r="T742" s="154"/>
      <c r="U742" s="154"/>
      <c r="V742" s="154"/>
      <c r="W742" s="154"/>
      <c r="X742" s="154"/>
      <c r="Y742" s="154"/>
      <c r="Z742" s="154"/>
    </row>
    <row r="743" spans="1:26" ht="12.75" customHeight="1" x14ac:dyDescent="0.2">
      <c r="A743" s="154"/>
      <c r="B743" s="154"/>
      <c r="C743" s="154"/>
      <c r="D743" s="154"/>
      <c r="E743" s="154"/>
      <c r="F743" s="154"/>
      <c r="G743" s="154"/>
      <c r="H743" s="154"/>
      <c r="I743" s="154"/>
      <c r="J743" s="154"/>
      <c r="K743" s="154"/>
      <c r="L743" s="154"/>
      <c r="M743" s="154"/>
      <c r="N743" s="154"/>
      <c r="O743" s="154"/>
      <c r="P743" s="154"/>
      <c r="Q743" s="154"/>
      <c r="R743" s="154"/>
      <c r="S743" s="154"/>
      <c r="T743" s="154"/>
      <c r="U743" s="154"/>
      <c r="V743" s="154"/>
      <c r="W743" s="154"/>
      <c r="X743" s="154"/>
      <c r="Y743" s="154"/>
      <c r="Z743" s="154"/>
    </row>
    <row r="744" spans="1:26" ht="12.75" customHeight="1" x14ac:dyDescent="0.2">
      <c r="A744" s="154"/>
      <c r="B744" s="154"/>
      <c r="C744" s="154"/>
      <c r="D744" s="154"/>
      <c r="E744" s="154"/>
      <c r="F744" s="154"/>
      <c r="G744" s="154"/>
      <c r="H744" s="154"/>
      <c r="I744" s="154"/>
      <c r="J744" s="154"/>
      <c r="K744" s="154"/>
      <c r="L744" s="154"/>
      <c r="M744" s="154"/>
      <c r="N744" s="154"/>
      <c r="O744" s="154"/>
      <c r="P744" s="154"/>
      <c r="Q744" s="154"/>
      <c r="R744" s="154"/>
      <c r="S744" s="154"/>
      <c r="T744" s="154"/>
      <c r="U744" s="154"/>
      <c r="V744" s="154"/>
      <c r="W744" s="154"/>
      <c r="X744" s="154"/>
      <c r="Y744" s="154"/>
      <c r="Z744" s="154"/>
    </row>
    <row r="745" spans="1:26" ht="12.75" customHeight="1" x14ac:dyDescent="0.2">
      <c r="A745" s="154"/>
      <c r="B745" s="154"/>
      <c r="C745" s="154"/>
      <c r="D745" s="154"/>
      <c r="E745" s="154"/>
      <c r="F745" s="154"/>
      <c r="G745" s="154"/>
      <c r="H745" s="154"/>
      <c r="I745" s="154"/>
      <c r="J745" s="154"/>
      <c r="K745" s="154"/>
      <c r="L745" s="154"/>
      <c r="M745" s="154"/>
      <c r="N745" s="154"/>
      <c r="O745" s="154"/>
      <c r="P745" s="154"/>
      <c r="Q745" s="154"/>
      <c r="R745" s="154"/>
      <c r="S745" s="154"/>
      <c r="T745" s="154"/>
      <c r="U745" s="154"/>
      <c r="V745" s="154"/>
      <c r="W745" s="154"/>
      <c r="X745" s="154"/>
      <c r="Y745" s="154"/>
      <c r="Z745" s="154"/>
    </row>
    <row r="746" spans="1:26" ht="12.75" customHeight="1" x14ac:dyDescent="0.2">
      <c r="A746" s="154"/>
      <c r="B746" s="154"/>
      <c r="C746" s="154"/>
      <c r="D746" s="154"/>
      <c r="E746" s="154"/>
      <c r="F746" s="154"/>
      <c r="G746" s="154"/>
      <c r="H746" s="154"/>
      <c r="I746" s="154"/>
      <c r="J746" s="154"/>
      <c r="K746" s="154"/>
      <c r="L746" s="154"/>
      <c r="M746" s="154"/>
      <c r="N746" s="154"/>
      <c r="O746" s="154"/>
      <c r="P746" s="154"/>
      <c r="Q746" s="154"/>
      <c r="R746" s="154"/>
      <c r="S746" s="154"/>
      <c r="T746" s="154"/>
      <c r="U746" s="154"/>
      <c r="V746" s="154"/>
      <c r="W746" s="154"/>
      <c r="X746" s="154"/>
      <c r="Y746" s="154"/>
      <c r="Z746" s="154"/>
    </row>
    <row r="747" spans="1:26" ht="12.75" customHeight="1" x14ac:dyDescent="0.2">
      <c r="A747" s="154"/>
      <c r="B747" s="154"/>
      <c r="C747" s="154"/>
      <c r="D747" s="154"/>
      <c r="E747" s="154"/>
      <c r="F747" s="154"/>
      <c r="G747" s="154"/>
      <c r="H747" s="154"/>
      <c r="I747" s="154"/>
      <c r="J747" s="154"/>
      <c r="K747" s="154"/>
      <c r="L747" s="154"/>
      <c r="M747" s="154"/>
      <c r="N747" s="154"/>
      <c r="O747" s="154"/>
      <c r="P747" s="154"/>
      <c r="Q747" s="154"/>
      <c r="R747" s="154"/>
      <c r="S747" s="154"/>
      <c r="T747" s="154"/>
      <c r="U747" s="154"/>
      <c r="V747" s="154"/>
      <c r="W747" s="154"/>
      <c r="X747" s="154"/>
      <c r="Y747" s="154"/>
      <c r="Z747" s="154"/>
    </row>
    <row r="748" spans="1:26" ht="12.75" customHeight="1" x14ac:dyDescent="0.2">
      <c r="A748" s="154"/>
      <c r="B748" s="154"/>
      <c r="C748" s="154"/>
      <c r="D748" s="154"/>
      <c r="E748" s="154"/>
      <c r="F748" s="154"/>
      <c r="G748" s="154"/>
      <c r="H748" s="154"/>
      <c r="I748" s="154"/>
      <c r="J748" s="154"/>
      <c r="K748" s="154"/>
      <c r="L748" s="154"/>
      <c r="M748" s="154"/>
      <c r="N748" s="154"/>
      <c r="O748" s="154"/>
      <c r="P748" s="154"/>
      <c r="Q748" s="154"/>
      <c r="R748" s="154"/>
      <c r="S748" s="154"/>
      <c r="T748" s="154"/>
      <c r="U748" s="154"/>
      <c r="V748" s="154"/>
      <c r="W748" s="154"/>
      <c r="X748" s="154"/>
      <c r="Y748" s="154"/>
      <c r="Z748" s="154"/>
    </row>
    <row r="749" spans="1:26" ht="12.75" customHeight="1" x14ac:dyDescent="0.2">
      <c r="A749" s="154"/>
      <c r="B749" s="154"/>
      <c r="C749" s="154"/>
      <c r="D749" s="154"/>
      <c r="E749" s="154"/>
      <c r="F749" s="154"/>
      <c r="G749" s="154"/>
      <c r="H749" s="154"/>
      <c r="I749" s="154"/>
      <c r="J749" s="154"/>
      <c r="K749" s="154"/>
      <c r="L749" s="154"/>
      <c r="M749" s="154"/>
      <c r="N749" s="154"/>
      <c r="O749" s="154"/>
      <c r="P749" s="154"/>
      <c r="Q749" s="154"/>
      <c r="R749" s="154"/>
      <c r="S749" s="154"/>
      <c r="T749" s="154"/>
      <c r="U749" s="154"/>
      <c r="V749" s="154"/>
      <c r="W749" s="154"/>
      <c r="X749" s="154"/>
      <c r="Y749" s="154"/>
      <c r="Z749" s="154"/>
    </row>
    <row r="750" spans="1:26" ht="12.75" customHeight="1" x14ac:dyDescent="0.2">
      <c r="A750" s="154"/>
      <c r="B750" s="154"/>
      <c r="C750" s="154"/>
      <c r="D750" s="154"/>
      <c r="E750" s="154"/>
      <c r="F750" s="154"/>
      <c r="G750" s="154"/>
      <c r="H750" s="154"/>
      <c r="I750" s="154"/>
      <c r="J750" s="154"/>
      <c r="K750" s="154"/>
      <c r="L750" s="154"/>
      <c r="M750" s="154"/>
      <c r="N750" s="154"/>
      <c r="O750" s="154"/>
      <c r="P750" s="154"/>
      <c r="Q750" s="154"/>
      <c r="R750" s="154"/>
      <c r="S750" s="154"/>
      <c r="T750" s="154"/>
      <c r="U750" s="154"/>
      <c r="V750" s="154"/>
      <c r="W750" s="154"/>
      <c r="X750" s="154"/>
      <c r="Y750" s="154"/>
      <c r="Z750" s="154"/>
    </row>
    <row r="751" spans="1:26" ht="12.75" customHeight="1" x14ac:dyDescent="0.2">
      <c r="A751" s="154"/>
      <c r="B751" s="154"/>
      <c r="C751" s="154"/>
      <c r="D751" s="154"/>
      <c r="E751" s="154"/>
      <c r="F751" s="154"/>
      <c r="G751" s="154"/>
      <c r="H751" s="154"/>
      <c r="I751" s="154"/>
      <c r="J751" s="154"/>
      <c r="K751" s="154"/>
      <c r="L751" s="154"/>
      <c r="M751" s="154"/>
      <c r="N751" s="154"/>
      <c r="O751" s="154"/>
      <c r="P751" s="154"/>
      <c r="Q751" s="154"/>
      <c r="R751" s="154"/>
      <c r="S751" s="154"/>
      <c r="T751" s="154"/>
      <c r="U751" s="154"/>
      <c r="V751" s="154"/>
      <c r="W751" s="154"/>
      <c r="X751" s="154"/>
      <c r="Y751" s="154"/>
      <c r="Z751" s="154"/>
    </row>
    <row r="752" spans="1:26" ht="12.75" customHeight="1" x14ac:dyDescent="0.2">
      <c r="A752" s="154"/>
      <c r="B752" s="154"/>
      <c r="C752" s="154"/>
      <c r="D752" s="154"/>
      <c r="E752" s="154"/>
      <c r="F752" s="154"/>
      <c r="G752" s="154"/>
      <c r="H752" s="154"/>
      <c r="I752" s="154"/>
      <c r="J752" s="154"/>
      <c r="K752" s="154"/>
      <c r="L752" s="154"/>
      <c r="M752" s="154"/>
      <c r="N752" s="154"/>
      <c r="O752" s="154"/>
      <c r="P752" s="154"/>
      <c r="Q752" s="154"/>
      <c r="R752" s="154"/>
      <c r="S752" s="154"/>
      <c r="T752" s="154"/>
      <c r="U752" s="154"/>
      <c r="V752" s="154"/>
      <c r="W752" s="154"/>
      <c r="X752" s="154"/>
      <c r="Y752" s="154"/>
      <c r="Z752" s="154"/>
    </row>
    <row r="753" spans="1:26" ht="12.75" customHeight="1" x14ac:dyDescent="0.2">
      <c r="A753" s="154"/>
      <c r="B753" s="154"/>
      <c r="C753" s="154"/>
      <c r="D753" s="154"/>
      <c r="E753" s="154"/>
      <c r="F753" s="154"/>
      <c r="G753" s="154"/>
      <c r="H753" s="154"/>
      <c r="I753" s="154"/>
      <c r="J753" s="154"/>
      <c r="K753" s="154"/>
      <c r="L753" s="154"/>
      <c r="M753" s="154"/>
      <c r="N753" s="154"/>
      <c r="O753" s="154"/>
      <c r="P753" s="154"/>
      <c r="Q753" s="154"/>
      <c r="R753" s="154"/>
      <c r="S753" s="154"/>
      <c r="T753" s="154"/>
      <c r="U753" s="154"/>
      <c r="V753" s="154"/>
      <c r="W753" s="154"/>
      <c r="X753" s="154"/>
      <c r="Y753" s="154"/>
      <c r="Z753" s="154"/>
    </row>
    <row r="754" spans="1:26" ht="12.75" customHeight="1" x14ac:dyDescent="0.2">
      <c r="A754" s="154"/>
      <c r="B754" s="154"/>
      <c r="C754" s="154"/>
      <c r="D754" s="154"/>
      <c r="E754" s="154"/>
      <c r="F754" s="154"/>
      <c r="G754" s="154"/>
      <c r="H754" s="154"/>
      <c r="I754" s="154"/>
      <c r="J754" s="154"/>
      <c r="K754" s="154"/>
      <c r="L754" s="154"/>
      <c r="M754" s="154"/>
      <c r="N754" s="154"/>
      <c r="O754" s="154"/>
      <c r="P754" s="154"/>
      <c r="Q754" s="154"/>
      <c r="R754" s="154"/>
      <c r="S754" s="154"/>
      <c r="T754" s="154"/>
      <c r="U754" s="154"/>
      <c r="V754" s="154"/>
      <c r="W754" s="154"/>
      <c r="X754" s="154"/>
      <c r="Y754" s="154"/>
      <c r="Z754" s="154"/>
    </row>
    <row r="755" spans="1:26" ht="12.75" customHeight="1" x14ac:dyDescent="0.2">
      <c r="A755" s="154"/>
      <c r="B755" s="154"/>
      <c r="C755" s="154"/>
      <c r="D755" s="154"/>
      <c r="E755" s="154"/>
      <c r="F755" s="154"/>
      <c r="G755" s="154"/>
      <c r="H755" s="154"/>
      <c r="I755" s="154"/>
      <c r="J755" s="154"/>
      <c r="K755" s="154"/>
      <c r="L755" s="154"/>
      <c r="M755" s="154"/>
      <c r="N755" s="154"/>
      <c r="O755" s="154"/>
      <c r="P755" s="154"/>
      <c r="Q755" s="154"/>
      <c r="R755" s="154"/>
      <c r="S755" s="154"/>
      <c r="T755" s="154"/>
      <c r="U755" s="154"/>
      <c r="V755" s="154"/>
      <c r="W755" s="154"/>
      <c r="X755" s="154"/>
      <c r="Y755" s="154"/>
      <c r="Z755" s="154"/>
    </row>
    <row r="756" spans="1:26" ht="12.75" customHeight="1" x14ac:dyDescent="0.2">
      <c r="A756" s="154"/>
      <c r="B756" s="154"/>
      <c r="C756" s="154"/>
      <c r="D756" s="154"/>
      <c r="E756" s="154"/>
      <c r="F756" s="154"/>
      <c r="G756" s="154"/>
      <c r="H756" s="154"/>
      <c r="I756" s="154"/>
      <c r="J756" s="154"/>
      <c r="K756" s="154"/>
      <c r="L756" s="154"/>
      <c r="M756" s="154"/>
      <c r="N756" s="154"/>
      <c r="O756" s="154"/>
      <c r="P756" s="154"/>
      <c r="Q756" s="154"/>
      <c r="R756" s="154"/>
      <c r="S756" s="154"/>
      <c r="T756" s="154"/>
      <c r="U756" s="154"/>
      <c r="V756" s="154"/>
      <c r="W756" s="154"/>
      <c r="X756" s="154"/>
      <c r="Y756" s="154"/>
      <c r="Z756" s="154"/>
    </row>
    <row r="757" spans="1:26" ht="12.75" customHeight="1" x14ac:dyDescent="0.2">
      <c r="A757" s="154"/>
      <c r="B757" s="154"/>
      <c r="C757" s="154"/>
      <c r="D757" s="154"/>
      <c r="E757" s="154"/>
      <c r="F757" s="154"/>
      <c r="G757" s="154"/>
      <c r="H757" s="154"/>
      <c r="I757" s="154"/>
      <c r="J757" s="154"/>
      <c r="K757" s="154"/>
      <c r="L757" s="154"/>
      <c r="M757" s="154"/>
      <c r="N757" s="154"/>
      <c r="O757" s="154"/>
      <c r="P757" s="154"/>
      <c r="Q757" s="154"/>
      <c r="R757" s="154"/>
      <c r="S757" s="154"/>
      <c r="T757" s="154"/>
      <c r="U757" s="154"/>
      <c r="V757" s="154"/>
      <c r="W757" s="154"/>
      <c r="X757" s="154"/>
      <c r="Y757" s="154"/>
      <c r="Z757" s="154"/>
    </row>
    <row r="758" spans="1:26" ht="12.75" customHeight="1" x14ac:dyDescent="0.2">
      <c r="A758" s="154"/>
      <c r="B758" s="154"/>
      <c r="C758" s="154"/>
      <c r="D758" s="154"/>
      <c r="E758" s="154"/>
      <c r="F758" s="154"/>
      <c r="G758" s="154"/>
      <c r="H758" s="154"/>
      <c r="I758" s="154"/>
      <c r="J758" s="154"/>
      <c r="K758" s="154"/>
      <c r="L758" s="154"/>
      <c r="M758" s="154"/>
      <c r="N758" s="154"/>
      <c r="O758" s="154"/>
      <c r="P758" s="154"/>
      <c r="Q758" s="154"/>
      <c r="R758" s="154"/>
      <c r="S758" s="154"/>
      <c r="T758" s="154"/>
      <c r="U758" s="154"/>
      <c r="V758" s="154"/>
      <c r="W758" s="154"/>
      <c r="X758" s="154"/>
      <c r="Y758" s="154"/>
      <c r="Z758" s="154"/>
    </row>
    <row r="759" spans="1:26" ht="12.75" customHeight="1" x14ac:dyDescent="0.2">
      <c r="A759" s="154"/>
      <c r="B759" s="154"/>
      <c r="C759" s="154"/>
      <c r="D759" s="154"/>
      <c r="E759" s="154"/>
      <c r="F759" s="154"/>
      <c r="G759" s="154"/>
      <c r="H759" s="154"/>
      <c r="I759" s="154"/>
      <c r="J759" s="154"/>
      <c r="K759" s="154"/>
      <c r="L759" s="154"/>
      <c r="M759" s="154"/>
      <c r="N759" s="154"/>
      <c r="O759" s="154"/>
      <c r="P759" s="154"/>
      <c r="Q759" s="154"/>
      <c r="R759" s="154"/>
      <c r="S759" s="154"/>
      <c r="T759" s="154"/>
      <c r="U759" s="154"/>
      <c r="V759" s="154"/>
      <c r="W759" s="154"/>
      <c r="X759" s="154"/>
      <c r="Y759" s="154"/>
      <c r="Z759" s="154"/>
    </row>
    <row r="760" spans="1:26" ht="12.75" customHeight="1" x14ac:dyDescent="0.2">
      <c r="A760" s="154"/>
      <c r="B760" s="154"/>
      <c r="C760" s="154"/>
      <c r="D760" s="154"/>
      <c r="E760" s="154"/>
      <c r="F760" s="154"/>
      <c r="G760" s="154"/>
      <c r="H760" s="154"/>
      <c r="I760" s="154"/>
      <c r="J760" s="154"/>
      <c r="K760" s="154"/>
      <c r="L760" s="154"/>
      <c r="M760" s="154"/>
      <c r="N760" s="154"/>
      <c r="O760" s="154"/>
      <c r="P760" s="154"/>
      <c r="Q760" s="154"/>
      <c r="R760" s="154"/>
      <c r="S760" s="154"/>
      <c r="T760" s="154"/>
      <c r="U760" s="154"/>
      <c r="V760" s="154"/>
      <c r="W760" s="154"/>
      <c r="X760" s="154"/>
      <c r="Y760" s="154"/>
      <c r="Z760" s="154"/>
    </row>
    <row r="761" spans="1:26" ht="12.75" customHeight="1" x14ac:dyDescent="0.2">
      <c r="A761" s="154"/>
      <c r="B761" s="154"/>
      <c r="C761" s="154"/>
      <c r="D761" s="154"/>
      <c r="E761" s="154"/>
      <c r="F761" s="154"/>
      <c r="G761" s="154"/>
      <c r="H761" s="154"/>
      <c r="I761" s="154"/>
      <c r="J761" s="154"/>
      <c r="K761" s="154"/>
      <c r="L761" s="154"/>
      <c r="M761" s="154"/>
      <c r="N761" s="154"/>
      <c r="O761" s="154"/>
      <c r="P761" s="154"/>
      <c r="Q761" s="154"/>
      <c r="R761" s="154"/>
      <c r="S761" s="154"/>
      <c r="T761" s="154"/>
      <c r="U761" s="154"/>
      <c r="V761" s="154"/>
      <c r="W761" s="154"/>
      <c r="X761" s="154"/>
      <c r="Y761" s="154"/>
      <c r="Z761" s="154"/>
    </row>
    <row r="762" spans="1:26" ht="12.75" customHeight="1" x14ac:dyDescent="0.2">
      <c r="A762" s="154"/>
      <c r="B762" s="154"/>
      <c r="C762" s="154"/>
      <c r="D762" s="154"/>
      <c r="E762" s="154"/>
      <c r="F762" s="154"/>
      <c r="G762" s="154"/>
      <c r="H762" s="154"/>
      <c r="I762" s="154"/>
      <c r="J762" s="154"/>
      <c r="K762" s="154"/>
      <c r="L762" s="154"/>
      <c r="M762" s="154"/>
      <c r="N762" s="154"/>
      <c r="O762" s="154"/>
      <c r="P762" s="154"/>
      <c r="Q762" s="154"/>
      <c r="R762" s="154"/>
      <c r="S762" s="154"/>
      <c r="T762" s="154"/>
      <c r="U762" s="154"/>
      <c r="V762" s="154"/>
      <c r="W762" s="154"/>
      <c r="X762" s="154"/>
      <c r="Y762" s="154"/>
      <c r="Z762" s="154"/>
    </row>
    <row r="763" spans="1:26" ht="12.75" customHeight="1" x14ac:dyDescent="0.2">
      <c r="A763" s="154"/>
      <c r="B763" s="154"/>
      <c r="C763" s="154"/>
      <c r="D763" s="154"/>
      <c r="E763" s="154"/>
      <c r="F763" s="154"/>
      <c r="G763" s="154"/>
      <c r="H763" s="154"/>
      <c r="I763" s="154"/>
      <c r="J763" s="154"/>
      <c r="K763" s="154"/>
      <c r="L763" s="154"/>
      <c r="M763" s="154"/>
      <c r="N763" s="154"/>
      <c r="O763" s="154"/>
      <c r="P763" s="154"/>
      <c r="Q763" s="154"/>
      <c r="R763" s="154"/>
      <c r="S763" s="154"/>
      <c r="T763" s="154"/>
      <c r="U763" s="154"/>
      <c r="V763" s="154"/>
      <c r="W763" s="154"/>
      <c r="X763" s="154"/>
      <c r="Y763" s="154"/>
      <c r="Z763" s="154"/>
    </row>
    <row r="764" spans="1:26" ht="12.75" customHeight="1" x14ac:dyDescent="0.2">
      <c r="A764" s="154"/>
      <c r="B764" s="154"/>
      <c r="C764" s="154"/>
      <c r="D764" s="154"/>
      <c r="E764" s="154"/>
      <c r="F764" s="154"/>
      <c r="G764" s="154"/>
      <c r="H764" s="154"/>
      <c r="I764" s="154"/>
      <c r="J764" s="154"/>
      <c r="K764" s="154"/>
      <c r="L764" s="154"/>
      <c r="M764" s="154"/>
      <c r="N764" s="154"/>
      <c r="O764" s="154"/>
      <c r="P764" s="154"/>
      <c r="Q764" s="154"/>
      <c r="R764" s="154"/>
      <c r="S764" s="154"/>
      <c r="T764" s="154"/>
      <c r="U764" s="154"/>
      <c r="V764" s="154"/>
      <c r="W764" s="154"/>
      <c r="X764" s="154"/>
      <c r="Y764" s="154"/>
      <c r="Z764" s="154"/>
    </row>
    <row r="765" spans="1:26" ht="12.75" customHeight="1" x14ac:dyDescent="0.2">
      <c r="A765" s="154"/>
      <c r="B765" s="154"/>
      <c r="C765" s="154"/>
      <c r="D765" s="154"/>
      <c r="E765" s="154"/>
      <c r="F765" s="154"/>
      <c r="G765" s="154"/>
      <c r="H765" s="154"/>
      <c r="I765" s="154"/>
      <c r="J765" s="154"/>
      <c r="K765" s="154"/>
      <c r="L765" s="154"/>
      <c r="M765" s="154"/>
      <c r="N765" s="154"/>
      <c r="O765" s="154"/>
      <c r="P765" s="154"/>
      <c r="Q765" s="154"/>
      <c r="R765" s="154"/>
      <c r="S765" s="154"/>
      <c r="T765" s="154"/>
      <c r="U765" s="154"/>
      <c r="V765" s="154"/>
      <c r="W765" s="154"/>
      <c r="X765" s="154"/>
      <c r="Y765" s="154"/>
      <c r="Z765" s="154"/>
    </row>
    <row r="766" spans="1:26" ht="12.75" customHeight="1" x14ac:dyDescent="0.2">
      <c r="A766" s="154"/>
      <c r="B766" s="154"/>
      <c r="C766" s="154"/>
      <c r="D766" s="154"/>
      <c r="E766" s="154"/>
      <c r="F766" s="154"/>
      <c r="G766" s="154"/>
      <c r="H766" s="154"/>
      <c r="I766" s="154"/>
      <c r="J766" s="154"/>
      <c r="K766" s="154"/>
      <c r="L766" s="154"/>
      <c r="M766" s="154"/>
      <c r="N766" s="154"/>
      <c r="O766" s="154"/>
      <c r="P766" s="154"/>
      <c r="Q766" s="154"/>
      <c r="R766" s="154"/>
      <c r="S766" s="154"/>
      <c r="T766" s="154"/>
      <c r="U766" s="154"/>
      <c r="V766" s="154"/>
      <c r="W766" s="154"/>
      <c r="X766" s="154"/>
      <c r="Y766" s="154"/>
      <c r="Z766" s="154"/>
    </row>
    <row r="767" spans="1:26" ht="12.75" customHeight="1" x14ac:dyDescent="0.2">
      <c r="A767" s="154"/>
      <c r="B767" s="154"/>
      <c r="C767" s="154"/>
      <c r="D767" s="154"/>
      <c r="E767" s="154"/>
      <c r="F767" s="154"/>
      <c r="G767" s="154"/>
      <c r="H767" s="154"/>
      <c r="I767" s="154"/>
      <c r="J767" s="154"/>
      <c r="K767" s="154"/>
      <c r="L767" s="154"/>
      <c r="M767" s="154"/>
      <c r="N767" s="154"/>
      <c r="O767" s="154"/>
      <c r="P767" s="154"/>
      <c r="Q767" s="154"/>
      <c r="R767" s="154"/>
      <c r="S767" s="154"/>
      <c r="T767" s="154"/>
      <c r="U767" s="154"/>
      <c r="V767" s="154"/>
      <c r="W767" s="154"/>
      <c r="X767" s="154"/>
      <c r="Y767" s="154"/>
      <c r="Z767" s="154"/>
    </row>
    <row r="768" spans="1:26" ht="12.75" customHeight="1" x14ac:dyDescent="0.2">
      <c r="A768" s="154"/>
      <c r="B768" s="154"/>
      <c r="C768" s="154"/>
      <c r="D768" s="154"/>
      <c r="E768" s="154"/>
      <c r="F768" s="154"/>
      <c r="G768" s="154"/>
      <c r="H768" s="154"/>
      <c r="I768" s="154"/>
      <c r="J768" s="154"/>
      <c r="K768" s="154"/>
      <c r="L768" s="154"/>
      <c r="M768" s="154"/>
      <c r="N768" s="154"/>
      <c r="O768" s="154"/>
      <c r="P768" s="154"/>
      <c r="Q768" s="154"/>
      <c r="R768" s="154"/>
      <c r="S768" s="154"/>
      <c r="T768" s="154"/>
      <c r="U768" s="154"/>
      <c r="V768" s="154"/>
      <c r="W768" s="154"/>
      <c r="X768" s="154"/>
      <c r="Y768" s="154"/>
      <c r="Z768" s="154"/>
    </row>
    <row r="769" spans="1:26" ht="12.75" customHeight="1" x14ac:dyDescent="0.2">
      <c r="A769" s="154"/>
      <c r="B769" s="154"/>
      <c r="C769" s="154"/>
      <c r="D769" s="154"/>
      <c r="E769" s="154"/>
      <c r="F769" s="154"/>
      <c r="G769" s="154"/>
      <c r="H769" s="154"/>
      <c r="I769" s="154"/>
      <c r="J769" s="154"/>
      <c r="K769" s="154"/>
      <c r="L769" s="154"/>
      <c r="M769" s="154"/>
      <c r="N769" s="154"/>
      <c r="O769" s="154"/>
      <c r="P769" s="154"/>
      <c r="Q769" s="154"/>
      <c r="R769" s="154"/>
      <c r="S769" s="154"/>
      <c r="T769" s="154"/>
      <c r="U769" s="154"/>
      <c r="V769" s="154"/>
      <c r="W769" s="154"/>
      <c r="X769" s="154"/>
      <c r="Y769" s="154"/>
      <c r="Z769" s="154"/>
    </row>
    <row r="770" spans="1:26" ht="12.75" customHeight="1" x14ac:dyDescent="0.2">
      <c r="A770" s="154"/>
      <c r="B770" s="154"/>
      <c r="C770" s="154"/>
      <c r="D770" s="154"/>
      <c r="E770" s="154"/>
      <c r="F770" s="154"/>
      <c r="G770" s="154"/>
      <c r="H770" s="154"/>
      <c r="I770" s="154"/>
      <c r="J770" s="154"/>
      <c r="K770" s="154"/>
      <c r="L770" s="154"/>
      <c r="M770" s="154"/>
      <c r="N770" s="154"/>
      <c r="O770" s="154"/>
      <c r="P770" s="154"/>
      <c r="Q770" s="154"/>
      <c r="R770" s="154"/>
      <c r="S770" s="154"/>
      <c r="T770" s="154"/>
      <c r="U770" s="154"/>
      <c r="V770" s="154"/>
      <c r="W770" s="154"/>
      <c r="X770" s="154"/>
      <c r="Y770" s="154"/>
      <c r="Z770" s="154"/>
    </row>
    <row r="771" spans="1:26" ht="12.75" customHeight="1" x14ac:dyDescent="0.2">
      <c r="A771" s="154"/>
      <c r="B771" s="154"/>
      <c r="C771" s="154"/>
      <c r="D771" s="154"/>
      <c r="E771" s="154"/>
      <c r="F771" s="154"/>
      <c r="G771" s="154"/>
      <c r="H771" s="154"/>
      <c r="I771" s="154"/>
      <c r="J771" s="154"/>
      <c r="K771" s="154"/>
      <c r="L771" s="154"/>
      <c r="M771" s="154"/>
      <c r="N771" s="154"/>
      <c r="O771" s="154"/>
      <c r="P771" s="154"/>
      <c r="Q771" s="154"/>
      <c r="R771" s="154"/>
      <c r="S771" s="154"/>
      <c r="T771" s="154"/>
      <c r="U771" s="154"/>
      <c r="V771" s="154"/>
      <c r="W771" s="154"/>
      <c r="X771" s="154"/>
      <c r="Y771" s="154"/>
      <c r="Z771" s="154"/>
    </row>
    <row r="772" spans="1:26" ht="12.75" customHeight="1" x14ac:dyDescent="0.2">
      <c r="A772" s="154"/>
      <c r="B772" s="154"/>
      <c r="C772" s="154"/>
      <c r="D772" s="154"/>
      <c r="E772" s="154"/>
      <c r="F772" s="154"/>
      <c r="G772" s="154"/>
      <c r="H772" s="154"/>
      <c r="I772" s="154"/>
      <c r="J772" s="154"/>
      <c r="K772" s="154"/>
      <c r="L772" s="154"/>
      <c r="M772" s="154"/>
      <c r="N772" s="154"/>
      <c r="O772" s="154"/>
      <c r="P772" s="154"/>
      <c r="Q772" s="154"/>
      <c r="R772" s="154"/>
      <c r="S772" s="154"/>
      <c r="T772" s="154"/>
      <c r="U772" s="154"/>
      <c r="V772" s="154"/>
      <c r="W772" s="154"/>
      <c r="X772" s="154"/>
      <c r="Y772" s="154"/>
      <c r="Z772" s="154"/>
    </row>
    <row r="773" spans="1:26" ht="12.75" customHeight="1" x14ac:dyDescent="0.2">
      <c r="A773" s="154"/>
      <c r="B773" s="154"/>
      <c r="C773" s="154"/>
      <c r="D773" s="154"/>
      <c r="E773" s="154"/>
      <c r="F773" s="154"/>
      <c r="G773" s="154"/>
      <c r="H773" s="154"/>
      <c r="I773" s="154"/>
      <c r="J773" s="154"/>
      <c r="K773" s="154"/>
      <c r="L773" s="154"/>
      <c r="M773" s="154"/>
      <c r="N773" s="154"/>
      <c r="O773" s="154"/>
      <c r="P773" s="154"/>
      <c r="Q773" s="154"/>
      <c r="R773" s="154"/>
      <c r="S773" s="154"/>
      <c r="T773" s="154"/>
      <c r="U773" s="154"/>
      <c r="V773" s="154"/>
      <c r="W773" s="154"/>
      <c r="X773" s="154"/>
      <c r="Y773" s="154"/>
      <c r="Z773" s="154"/>
    </row>
    <row r="774" spans="1:26" ht="12.75" customHeight="1" x14ac:dyDescent="0.2">
      <c r="A774" s="154"/>
      <c r="B774" s="154"/>
      <c r="C774" s="154"/>
      <c r="D774" s="154"/>
      <c r="E774" s="154"/>
      <c r="F774" s="154"/>
      <c r="G774" s="154"/>
      <c r="H774" s="154"/>
      <c r="I774" s="154"/>
      <c r="J774" s="154"/>
      <c r="K774" s="154"/>
      <c r="L774" s="154"/>
      <c r="M774" s="154"/>
      <c r="N774" s="154"/>
      <c r="O774" s="154"/>
      <c r="P774" s="154"/>
      <c r="Q774" s="154"/>
      <c r="R774" s="154"/>
      <c r="S774" s="154"/>
      <c r="T774" s="154"/>
      <c r="U774" s="154"/>
      <c r="V774" s="154"/>
      <c r="W774" s="154"/>
      <c r="X774" s="154"/>
      <c r="Y774" s="154"/>
      <c r="Z774" s="154"/>
    </row>
    <row r="775" spans="1:26" ht="12.75" customHeight="1" x14ac:dyDescent="0.2">
      <c r="A775" s="154"/>
      <c r="B775" s="154"/>
      <c r="C775" s="154"/>
      <c r="D775" s="154"/>
      <c r="E775" s="154"/>
      <c r="F775" s="154"/>
      <c r="G775" s="154"/>
      <c r="H775" s="154"/>
      <c r="I775" s="154"/>
      <c r="J775" s="154"/>
      <c r="K775" s="154"/>
      <c r="L775" s="154"/>
      <c r="M775" s="154"/>
      <c r="N775" s="154"/>
      <c r="O775" s="154"/>
      <c r="P775" s="154"/>
      <c r="Q775" s="154"/>
      <c r="R775" s="154"/>
      <c r="S775" s="154"/>
      <c r="T775" s="154"/>
      <c r="U775" s="154"/>
      <c r="V775" s="154"/>
      <c r="W775" s="154"/>
      <c r="X775" s="154"/>
      <c r="Y775" s="154"/>
      <c r="Z775" s="154"/>
    </row>
    <row r="776" spans="1:26" ht="12.75" customHeight="1" x14ac:dyDescent="0.2">
      <c r="A776" s="154"/>
      <c r="B776" s="154"/>
      <c r="C776" s="154"/>
      <c r="D776" s="154"/>
      <c r="E776" s="154"/>
      <c r="F776" s="154"/>
      <c r="G776" s="154"/>
      <c r="H776" s="154"/>
      <c r="I776" s="154"/>
      <c r="J776" s="154"/>
      <c r="K776" s="154"/>
      <c r="L776" s="154"/>
      <c r="M776" s="154"/>
      <c r="N776" s="154"/>
      <c r="O776" s="154"/>
      <c r="P776" s="154"/>
      <c r="Q776" s="154"/>
      <c r="R776" s="154"/>
      <c r="S776" s="154"/>
      <c r="T776" s="154"/>
      <c r="U776" s="154"/>
      <c r="V776" s="154"/>
      <c r="W776" s="154"/>
      <c r="X776" s="154"/>
      <c r="Y776" s="154"/>
      <c r="Z776" s="154"/>
    </row>
    <row r="777" spans="1:26" ht="12.75" customHeight="1" x14ac:dyDescent="0.2">
      <c r="A777" s="154"/>
      <c r="B777" s="154"/>
      <c r="C777" s="154"/>
      <c r="D777" s="154"/>
      <c r="E777" s="154"/>
      <c r="F777" s="154"/>
      <c r="G777" s="154"/>
      <c r="H777" s="154"/>
      <c r="I777" s="154"/>
      <c r="J777" s="154"/>
      <c r="K777" s="154"/>
      <c r="L777" s="154"/>
      <c r="M777" s="154"/>
      <c r="N777" s="154"/>
      <c r="O777" s="154"/>
      <c r="P777" s="154"/>
      <c r="Q777" s="154"/>
      <c r="R777" s="154"/>
      <c r="S777" s="154"/>
      <c r="T777" s="154"/>
      <c r="U777" s="154"/>
      <c r="V777" s="154"/>
      <c r="W777" s="154"/>
      <c r="X777" s="154"/>
      <c r="Y777" s="154"/>
      <c r="Z777" s="154"/>
    </row>
    <row r="778" spans="1:26" ht="12.75" customHeight="1" x14ac:dyDescent="0.2">
      <c r="A778" s="154"/>
      <c r="B778" s="154"/>
      <c r="C778" s="154"/>
      <c r="D778" s="154"/>
      <c r="E778" s="154"/>
      <c r="F778" s="154"/>
      <c r="G778" s="154"/>
      <c r="H778" s="154"/>
      <c r="I778" s="154"/>
      <c r="J778" s="154"/>
      <c r="K778" s="154"/>
      <c r="L778" s="154"/>
      <c r="M778" s="154"/>
      <c r="N778" s="154"/>
      <c r="O778" s="154"/>
      <c r="P778" s="154"/>
      <c r="Q778" s="154"/>
      <c r="R778" s="154"/>
      <c r="S778" s="154"/>
      <c r="T778" s="154"/>
      <c r="U778" s="154"/>
      <c r="V778" s="154"/>
      <c r="W778" s="154"/>
      <c r="X778" s="154"/>
      <c r="Y778" s="154"/>
      <c r="Z778" s="154"/>
    </row>
    <row r="779" spans="1:26" ht="12.75" customHeight="1" x14ac:dyDescent="0.2">
      <c r="A779" s="154"/>
      <c r="B779" s="154"/>
      <c r="C779" s="154"/>
      <c r="D779" s="154"/>
      <c r="E779" s="154"/>
      <c r="F779" s="154"/>
      <c r="G779" s="154"/>
      <c r="H779" s="154"/>
      <c r="I779" s="154"/>
      <c r="J779" s="154"/>
      <c r="K779" s="154"/>
      <c r="L779" s="154"/>
      <c r="M779" s="154"/>
      <c r="N779" s="154"/>
      <c r="O779" s="154"/>
      <c r="P779" s="154"/>
      <c r="Q779" s="154"/>
      <c r="R779" s="154"/>
      <c r="S779" s="154"/>
      <c r="T779" s="154"/>
      <c r="U779" s="154"/>
      <c r="V779" s="154"/>
      <c r="W779" s="154"/>
      <c r="X779" s="154"/>
      <c r="Y779" s="154"/>
      <c r="Z779" s="154"/>
    </row>
    <row r="780" spans="1:26" ht="12.75" customHeight="1" x14ac:dyDescent="0.2">
      <c r="A780" s="154"/>
      <c r="B780" s="154"/>
      <c r="C780" s="154"/>
      <c r="D780" s="154"/>
      <c r="E780" s="154"/>
      <c r="F780" s="154"/>
      <c r="G780" s="154"/>
      <c r="H780" s="154"/>
      <c r="I780" s="154"/>
      <c r="J780" s="154"/>
      <c r="K780" s="154"/>
      <c r="L780" s="154"/>
      <c r="M780" s="154"/>
      <c r="N780" s="154"/>
      <c r="O780" s="154"/>
      <c r="P780" s="154"/>
      <c r="Q780" s="154"/>
      <c r="R780" s="154"/>
      <c r="S780" s="154"/>
      <c r="T780" s="154"/>
      <c r="U780" s="154"/>
      <c r="V780" s="154"/>
      <c r="W780" s="154"/>
      <c r="X780" s="154"/>
      <c r="Y780" s="154"/>
      <c r="Z780" s="154"/>
    </row>
    <row r="781" spans="1:26" ht="12.75" customHeight="1" x14ac:dyDescent="0.2">
      <c r="A781" s="154"/>
      <c r="B781" s="154"/>
      <c r="C781" s="154"/>
      <c r="D781" s="154"/>
      <c r="E781" s="154"/>
      <c r="F781" s="154"/>
      <c r="G781" s="154"/>
      <c r="H781" s="154"/>
      <c r="I781" s="154"/>
      <c r="J781" s="154"/>
      <c r="K781" s="154"/>
      <c r="L781" s="154"/>
      <c r="M781" s="154"/>
      <c r="N781" s="154"/>
      <c r="O781" s="154"/>
      <c r="P781" s="154"/>
      <c r="Q781" s="154"/>
      <c r="R781" s="154"/>
      <c r="S781" s="154"/>
      <c r="T781" s="154"/>
      <c r="U781" s="154"/>
      <c r="V781" s="154"/>
      <c r="W781" s="154"/>
      <c r="X781" s="154"/>
      <c r="Y781" s="154"/>
      <c r="Z781" s="154"/>
    </row>
    <row r="782" spans="1:26" ht="12.75" customHeight="1" x14ac:dyDescent="0.2">
      <c r="A782" s="154"/>
      <c r="B782" s="154"/>
      <c r="C782" s="154"/>
      <c r="D782" s="154"/>
      <c r="E782" s="154"/>
      <c r="F782" s="154"/>
      <c r="G782" s="154"/>
      <c r="H782" s="154"/>
      <c r="I782" s="154"/>
      <c r="J782" s="154"/>
      <c r="K782" s="154"/>
      <c r="L782" s="154"/>
      <c r="M782" s="154"/>
      <c r="N782" s="154"/>
      <c r="O782" s="154"/>
      <c r="P782" s="154"/>
      <c r="Q782" s="154"/>
      <c r="R782" s="154"/>
      <c r="S782" s="154"/>
      <c r="T782" s="154"/>
      <c r="U782" s="154"/>
      <c r="V782" s="154"/>
      <c r="W782" s="154"/>
      <c r="X782" s="154"/>
      <c r="Y782" s="154"/>
      <c r="Z782" s="154"/>
    </row>
    <row r="783" spans="1:26" ht="12.75" customHeight="1" x14ac:dyDescent="0.2">
      <c r="A783" s="154"/>
      <c r="B783" s="154"/>
      <c r="C783" s="154"/>
      <c r="D783" s="154"/>
      <c r="E783" s="154"/>
      <c r="F783" s="154"/>
      <c r="G783" s="154"/>
      <c r="H783" s="154"/>
      <c r="I783" s="154"/>
      <c r="J783" s="154"/>
      <c r="K783" s="154"/>
      <c r="L783" s="154"/>
      <c r="M783" s="154"/>
      <c r="N783" s="154"/>
      <c r="O783" s="154"/>
      <c r="P783" s="154"/>
      <c r="Q783" s="154"/>
      <c r="R783" s="154"/>
      <c r="S783" s="154"/>
      <c r="T783" s="154"/>
      <c r="U783" s="154"/>
      <c r="V783" s="154"/>
      <c r="W783" s="154"/>
      <c r="X783" s="154"/>
      <c r="Y783" s="154"/>
      <c r="Z783" s="154"/>
    </row>
    <row r="784" spans="1:26" ht="12.75" customHeight="1" x14ac:dyDescent="0.2">
      <c r="A784" s="154"/>
      <c r="B784" s="154"/>
      <c r="C784" s="154"/>
      <c r="D784" s="154"/>
      <c r="E784" s="154"/>
      <c r="F784" s="154"/>
      <c r="G784" s="154"/>
      <c r="H784" s="154"/>
      <c r="I784" s="154"/>
      <c r="J784" s="154"/>
      <c r="K784" s="154"/>
      <c r="L784" s="154"/>
      <c r="M784" s="154"/>
      <c r="N784" s="154"/>
      <c r="O784" s="154"/>
      <c r="P784" s="154"/>
      <c r="Q784" s="154"/>
      <c r="R784" s="154"/>
      <c r="S784" s="154"/>
      <c r="T784" s="154"/>
      <c r="U784" s="154"/>
      <c r="V784" s="154"/>
      <c r="W784" s="154"/>
      <c r="X784" s="154"/>
      <c r="Y784" s="154"/>
      <c r="Z784" s="154"/>
    </row>
    <row r="785" spans="1:26" ht="12.75" customHeight="1" x14ac:dyDescent="0.2">
      <c r="A785" s="154"/>
      <c r="B785" s="154"/>
      <c r="C785" s="154"/>
      <c r="D785" s="154"/>
      <c r="E785" s="154"/>
      <c r="F785" s="154"/>
      <c r="G785" s="154"/>
      <c r="H785" s="154"/>
      <c r="I785" s="154"/>
      <c r="J785" s="154"/>
      <c r="K785" s="154"/>
      <c r="L785" s="154"/>
      <c r="M785" s="154"/>
      <c r="N785" s="154"/>
      <c r="O785" s="154"/>
      <c r="P785" s="154"/>
      <c r="Q785" s="154"/>
      <c r="R785" s="154"/>
      <c r="S785" s="154"/>
      <c r="T785" s="154"/>
      <c r="U785" s="154"/>
      <c r="V785" s="154"/>
      <c r="W785" s="154"/>
      <c r="X785" s="154"/>
      <c r="Y785" s="154"/>
      <c r="Z785" s="154"/>
    </row>
    <row r="786" spans="1:26" ht="12.75" customHeight="1" x14ac:dyDescent="0.2">
      <c r="A786" s="154"/>
      <c r="B786" s="154"/>
      <c r="C786" s="154"/>
      <c r="D786" s="154"/>
      <c r="E786" s="154"/>
      <c r="F786" s="154"/>
      <c r="G786" s="154"/>
      <c r="H786" s="154"/>
      <c r="I786" s="154"/>
      <c r="J786" s="154"/>
      <c r="K786" s="154"/>
      <c r="L786" s="154"/>
      <c r="M786" s="154"/>
      <c r="N786" s="154"/>
      <c r="O786" s="154"/>
      <c r="P786" s="154"/>
      <c r="Q786" s="154"/>
      <c r="R786" s="154"/>
      <c r="S786" s="154"/>
      <c r="T786" s="154"/>
      <c r="U786" s="154"/>
      <c r="V786" s="154"/>
      <c r="W786" s="154"/>
      <c r="X786" s="154"/>
      <c r="Y786" s="154"/>
      <c r="Z786" s="154"/>
    </row>
    <row r="787" spans="1:26" ht="12.75" customHeight="1" x14ac:dyDescent="0.2">
      <c r="A787" s="154"/>
      <c r="B787" s="154"/>
      <c r="C787" s="154"/>
      <c r="D787" s="154"/>
      <c r="E787" s="154"/>
      <c r="F787" s="154"/>
      <c r="G787" s="154"/>
      <c r="H787" s="154"/>
      <c r="I787" s="154"/>
      <c r="J787" s="154"/>
      <c r="K787" s="154"/>
      <c r="L787" s="154"/>
      <c r="M787" s="154"/>
      <c r="N787" s="154"/>
      <c r="O787" s="154"/>
      <c r="P787" s="154"/>
      <c r="Q787" s="154"/>
      <c r="R787" s="154"/>
      <c r="S787" s="154"/>
      <c r="T787" s="154"/>
      <c r="U787" s="154"/>
      <c r="V787" s="154"/>
      <c r="W787" s="154"/>
      <c r="X787" s="154"/>
      <c r="Y787" s="154"/>
      <c r="Z787" s="154"/>
    </row>
    <row r="788" spans="1:26" ht="12.75" customHeight="1" x14ac:dyDescent="0.2">
      <c r="A788" s="154"/>
      <c r="B788" s="154"/>
      <c r="C788" s="154"/>
      <c r="D788" s="154"/>
      <c r="E788" s="154"/>
      <c r="F788" s="154"/>
      <c r="G788" s="154"/>
      <c r="H788" s="154"/>
      <c r="I788" s="154"/>
      <c r="J788" s="154"/>
      <c r="K788" s="154"/>
      <c r="L788" s="154"/>
      <c r="M788" s="154"/>
      <c r="N788" s="154"/>
      <c r="O788" s="154"/>
      <c r="P788" s="154"/>
      <c r="Q788" s="154"/>
      <c r="R788" s="154"/>
      <c r="S788" s="154"/>
      <c r="T788" s="154"/>
      <c r="U788" s="154"/>
      <c r="V788" s="154"/>
      <c r="W788" s="154"/>
      <c r="X788" s="154"/>
      <c r="Y788" s="154"/>
      <c r="Z788" s="154"/>
    </row>
    <row r="789" spans="1:26" ht="12.75" customHeight="1" x14ac:dyDescent="0.2">
      <c r="A789" s="154"/>
      <c r="B789" s="154"/>
      <c r="C789" s="154"/>
      <c r="D789" s="154"/>
      <c r="E789" s="154"/>
      <c r="F789" s="154"/>
      <c r="G789" s="154"/>
      <c r="H789" s="154"/>
      <c r="I789" s="154"/>
      <c r="J789" s="154"/>
      <c r="K789" s="154"/>
      <c r="L789" s="154"/>
      <c r="M789" s="154"/>
      <c r="N789" s="154"/>
      <c r="O789" s="154"/>
      <c r="P789" s="154"/>
      <c r="Q789" s="154"/>
      <c r="R789" s="154"/>
      <c r="S789" s="154"/>
      <c r="T789" s="154"/>
      <c r="U789" s="154"/>
      <c r="V789" s="154"/>
      <c r="W789" s="154"/>
      <c r="X789" s="154"/>
      <c r="Y789" s="154"/>
      <c r="Z789" s="154"/>
    </row>
    <row r="790" spans="1:26" ht="12.75" customHeight="1" x14ac:dyDescent="0.2">
      <c r="A790" s="154"/>
      <c r="B790" s="154"/>
      <c r="C790" s="154"/>
      <c r="D790" s="154"/>
      <c r="E790" s="154"/>
      <c r="F790" s="154"/>
      <c r="G790" s="154"/>
      <c r="H790" s="154"/>
      <c r="I790" s="154"/>
      <c r="J790" s="154"/>
      <c r="K790" s="154"/>
      <c r="L790" s="154"/>
      <c r="M790" s="154"/>
      <c r="N790" s="154"/>
      <c r="O790" s="154"/>
      <c r="P790" s="154"/>
      <c r="Q790" s="154"/>
      <c r="R790" s="154"/>
      <c r="S790" s="154"/>
      <c r="T790" s="154"/>
      <c r="U790" s="154"/>
      <c r="V790" s="154"/>
      <c r="W790" s="154"/>
      <c r="X790" s="154"/>
      <c r="Y790" s="154"/>
      <c r="Z790" s="154"/>
    </row>
    <row r="791" spans="1:26" ht="12.75" customHeight="1" x14ac:dyDescent="0.2">
      <c r="A791" s="154"/>
      <c r="B791" s="154"/>
      <c r="C791" s="154"/>
      <c r="D791" s="154"/>
      <c r="E791" s="154"/>
      <c r="F791" s="154"/>
      <c r="G791" s="154"/>
      <c r="H791" s="154"/>
      <c r="I791" s="154"/>
      <c r="J791" s="154"/>
      <c r="K791" s="154"/>
      <c r="L791" s="154"/>
      <c r="M791" s="154"/>
      <c r="N791" s="154"/>
      <c r="O791" s="154"/>
      <c r="P791" s="154"/>
      <c r="Q791" s="154"/>
      <c r="R791" s="154"/>
      <c r="S791" s="154"/>
      <c r="T791" s="154"/>
      <c r="U791" s="154"/>
      <c r="V791" s="154"/>
      <c r="W791" s="154"/>
      <c r="X791" s="154"/>
      <c r="Y791" s="154"/>
      <c r="Z791" s="154"/>
    </row>
    <row r="792" spans="1:26" ht="12.75" customHeight="1" x14ac:dyDescent="0.2">
      <c r="A792" s="154"/>
      <c r="B792" s="154"/>
      <c r="C792" s="154"/>
      <c r="D792" s="154"/>
      <c r="E792" s="154"/>
      <c r="F792" s="154"/>
      <c r="G792" s="154"/>
      <c r="H792" s="154"/>
      <c r="I792" s="154"/>
      <c r="J792" s="154"/>
      <c r="K792" s="154"/>
      <c r="L792" s="154"/>
      <c r="M792" s="154"/>
      <c r="N792" s="154"/>
      <c r="O792" s="154"/>
      <c r="P792" s="154"/>
      <c r="Q792" s="154"/>
      <c r="R792" s="154"/>
      <c r="S792" s="154"/>
      <c r="T792" s="154"/>
      <c r="U792" s="154"/>
      <c r="V792" s="154"/>
      <c r="W792" s="154"/>
      <c r="X792" s="154"/>
      <c r="Y792" s="154"/>
      <c r="Z792" s="154"/>
    </row>
    <row r="793" spans="1:26" ht="12.75" customHeight="1" x14ac:dyDescent="0.2">
      <c r="A793" s="154"/>
      <c r="B793" s="154"/>
      <c r="C793" s="154"/>
      <c r="D793" s="154"/>
      <c r="E793" s="154"/>
      <c r="F793" s="154"/>
      <c r="G793" s="154"/>
      <c r="H793" s="154"/>
      <c r="I793" s="154"/>
      <c r="J793" s="154"/>
      <c r="K793" s="154"/>
      <c r="L793" s="154"/>
      <c r="M793" s="154"/>
      <c r="N793" s="154"/>
      <c r="O793" s="154"/>
      <c r="P793" s="154"/>
      <c r="Q793" s="154"/>
      <c r="R793" s="154"/>
      <c r="S793" s="154"/>
      <c r="T793" s="154"/>
      <c r="U793" s="154"/>
      <c r="V793" s="154"/>
      <c r="W793" s="154"/>
      <c r="X793" s="154"/>
      <c r="Y793" s="154"/>
      <c r="Z793" s="154"/>
    </row>
    <row r="794" spans="1:26" ht="12.75" customHeight="1" x14ac:dyDescent="0.2">
      <c r="A794" s="154"/>
      <c r="B794" s="154"/>
      <c r="C794" s="154"/>
      <c r="D794" s="154"/>
      <c r="E794" s="154"/>
      <c r="F794" s="154"/>
      <c r="G794" s="154"/>
      <c r="H794" s="154"/>
      <c r="I794" s="154"/>
      <c r="J794" s="154"/>
      <c r="K794" s="154"/>
      <c r="L794" s="154"/>
      <c r="M794" s="154"/>
      <c r="N794" s="154"/>
      <c r="O794" s="154"/>
      <c r="P794" s="154"/>
      <c r="Q794" s="154"/>
      <c r="R794" s="154"/>
      <c r="S794" s="154"/>
      <c r="T794" s="154"/>
      <c r="U794" s="154"/>
      <c r="V794" s="154"/>
      <c r="W794" s="154"/>
      <c r="X794" s="154"/>
      <c r="Y794" s="154"/>
      <c r="Z794" s="154"/>
    </row>
    <row r="795" spans="1:26" ht="12.75" customHeight="1" x14ac:dyDescent="0.2">
      <c r="A795" s="154"/>
      <c r="B795" s="154"/>
      <c r="C795" s="154"/>
      <c r="D795" s="154"/>
      <c r="E795" s="154"/>
      <c r="F795" s="154"/>
      <c r="G795" s="154"/>
      <c r="H795" s="154"/>
      <c r="I795" s="154"/>
      <c r="J795" s="154"/>
      <c r="K795" s="154"/>
      <c r="L795" s="154"/>
      <c r="M795" s="154"/>
      <c r="N795" s="154"/>
      <c r="O795" s="154"/>
      <c r="P795" s="154"/>
      <c r="Q795" s="154"/>
      <c r="R795" s="154"/>
      <c r="S795" s="154"/>
      <c r="T795" s="154"/>
      <c r="U795" s="154"/>
      <c r="V795" s="154"/>
      <c r="W795" s="154"/>
      <c r="X795" s="154"/>
      <c r="Y795" s="154"/>
      <c r="Z795" s="154"/>
    </row>
    <row r="796" spans="1:26" ht="12.75" customHeight="1" x14ac:dyDescent="0.2">
      <c r="A796" s="154"/>
      <c r="B796" s="154"/>
      <c r="C796" s="154"/>
      <c r="D796" s="154"/>
      <c r="E796" s="154"/>
      <c r="F796" s="154"/>
      <c r="G796" s="154"/>
      <c r="H796" s="154"/>
      <c r="I796" s="154"/>
      <c r="J796" s="154"/>
      <c r="K796" s="154"/>
      <c r="L796" s="154"/>
      <c r="M796" s="154"/>
      <c r="N796" s="154"/>
      <c r="O796" s="154"/>
      <c r="P796" s="154"/>
      <c r="Q796" s="154"/>
      <c r="R796" s="154"/>
      <c r="S796" s="154"/>
      <c r="T796" s="154"/>
      <c r="U796" s="154"/>
      <c r="V796" s="154"/>
      <c r="W796" s="154"/>
      <c r="X796" s="154"/>
      <c r="Y796" s="154"/>
      <c r="Z796" s="154"/>
    </row>
    <row r="797" spans="1:26" ht="12.75" customHeight="1" x14ac:dyDescent="0.2">
      <c r="A797" s="154"/>
      <c r="B797" s="154"/>
      <c r="C797" s="154"/>
      <c r="D797" s="154"/>
      <c r="E797" s="154"/>
      <c r="F797" s="154"/>
      <c r="G797" s="154"/>
      <c r="H797" s="154"/>
      <c r="I797" s="154"/>
      <c r="J797" s="154"/>
      <c r="K797" s="154"/>
      <c r="L797" s="154"/>
      <c r="M797" s="154"/>
      <c r="N797" s="154"/>
      <c r="O797" s="154"/>
      <c r="P797" s="154"/>
      <c r="Q797" s="154"/>
      <c r="R797" s="154"/>
      <c r="S797" s="154"/>
      <c r="T797" s="154"/>
      <c r="U797" s="154"/>
      <c r="V797" s="154"/>
      <c r="W797" s="154"/>
      <c r="X797" s="154"/>
      <c r="Y797" s="154"/>
      <c r="Z797" s="154"/>
    </row>
    <row r="798" spans="1:26" ht="12.75" customHeight="1" x14ac:dyDescent="0.2">
      <c r="A798" s="154"/>
      <c r="B798" s="154"/>
      <c r="C798" s="154"/>
      <c r="D798" s="154"/>
      <c r="E798" s="154"/>
      <c r="F798" s="154"/>
      <c r="G798" s="154"/>
      <c r="H798" s="154"/>
      <c r="I798" s="154"/>
      <c r="J798" s="154"/>
      <c r="K798" s="154"/>
      <c r="L798" s="154"/>
      <c r="M798" s="154"/>
      <c r="N798" s="154"/>
      <c r="O798" s="154"/>
      <c r="P798" s="154"/>
      <c r="Q798" s="154"/>
      <c r="R798" s="154"/>
      <c r="S798" s="154"/>
      <c r="T798" s="154"/>
      <c r="U798" s="154"/>
      <c r="V798" s="154"/>
      <c r="W798" s="154"/>
      <c r="X798" s="154"/>
      <c r="Y798" s="154"/>
      <c r="Z798" s="154"/>
    </row>
    <row r="799" spans="1:26" ht="12.75" customHeight="1" x14ac:dyDescent="0.2">
      <c r="A799" s="154"/>
      <c r="B799" s="154"/>
      <c r="C799" s="154"/>
      <c r="D799" s="154"/>
      <c r="E799" s="154"/>
      <c r="F799" s="154"/>
      <c r="G799" s="154"/>
      <c r="H799" s="154"/>
      <c r="I799" s="154"/>
      <c r="J799" s="154"/>
      <c r="K799" s="154"/>
      <c r="L799" s="154"/>
      <c r="M799" s="154"/>
      <c r="N799" s="154"/>
      <c r="O799" s="154"/>
      <c r="P799" s="154"/>
      <c r="Q799" s="154"/>
      <c r="R799" s="154"/>
      <c r="S799" s="154"/>
      <c r="T799" s="154"/>
      <c r="U799" s="154"/>
      <c r="V799" s="154"/>
      <c r="W799" s="154"/>
      <c r="X799" s="154"/>
      <c r="Y799" s="154"/>
      <c r="Z799" s="154"/>
    </row>
    <row r="800" spans="1:26" ht="12.75" customHeight="1" x14ac:dyDescent="0.2">
      <c r="A800" s="154"/>
      <c r="B800" s="154"/>
      <c r="C800" s="154"/>
      <c r="D800" s="154"/>
      <c r="E800" s="154"/>
      <c r="F800" s="154"/>
      <c r="G800" s="154"/>
      <c r="H800" s="154"/>
      <c r="I800" s="154"/>
      <c r="J800" s="154"/>
      <c r="K800" s="154"/>
      <c r="L800" s="154"/>
      <c r="M800" s="154"/>
      <c r="N800" s="154"/>
      <c r="O800" s="154"/>
      <c r="P800" s="154"/>
      <c r="Q800" s="154"/>
      <c r="R800" s="154"/>
      <c r="S800" s="154"/>
      <c r="T800" s="154"/>
      <c r="U800" s="154"/>
      <c r="V800" s="154"/>
      <c r="W800" s="154"/>
      <c r="X800" s="154"/>
      <c r="Y800" s="154"/>
      <c r="Z800" s="154"/>
    </row>
    <row r="801" spans="1:26" ht="12.75" customHeight="1" x14ac:dyDescent="0.2">
      <c r="A801" s="154"/>
      <c r="B801" s="154"/>
      <c r="C801" s="154"/>
      <c r="D801" s="154"/>
      <c r="E801" s="154"/>
      <c r="F801" s="154"/>
      <c r="G801" s="154"/>
      <c r="H801" s="154"/>
      <c r="I801" s="154"/>
      <c r="J801" s="154"/>
      <c r="K801" s="154"/>
      <c r="L801" s="154"/>
      <c r="M801" s="154"/>
      <c r="N801" s="154"/>
      <c r="O801" s="154"/>
      <c r="P801" s="154"/>
      <c r="Q801" s="154"/>
      <c r="R801" s="154"/>
      <c r="S801" s="154"/>
      <c r="T801" s="154"/>
      <c r="U801" s="154"/>
      <c r="V801" s="154"/>
      <c r="W801" s="154"/>
      <c r="X801" s="154"/>
      <c r="Y801" s="154"/>
      <c r="Z801" s="154"/>
    </row>
    <row r="802" spans="1:26" ht="12.75" customHeight="1" x14ac:dyDescent="0.2">
      <c r="A802" s="154"/>
      <c r="B802" s="154"/>
      <c r="C802" s="154"/>
      <c r="D802" s="154"/>
      <c r="E802" s="154"/>
      <c r="F802" s="154"/>
      <c r="G802" s="154"/>
      <c r="H802" s="154"/>
      <c r="I802" s="154"/>
      <c r="J802" s="154"/>
      <c r="K802" s="154"/>
      <c r="L802" s="154"/>
      <c r="M802" s="154"/>
      <c r="N802" s="154"/>
      <c r="O802" s="154"/>
      <c r="P802" s="154"/>
      <c r="Q802" s="154"/>
      <c r="R802" s="154"/>
      <c r="S802" s="154"/>
      <c r="T802" s="154"/>
      <c r="U802" s="154"/>
      <c r="V802" s="154"/>
      <c r="W802" s="154"/>
      <c r="X802" s="154"/>
      <c r="Y802" s="154"/>
      <c r="Z802" s="154"/>
    </row>
    <row r="803" spans="1:26" ht="12.75" customHeight="1" x14ac:dyDescent="0.2">
      <c r="A803" s="154"/>
      <c r="B803" s="154"/>
      <c r="C803" s="154"/>
      <c r="D803" s="154"/>
      <c r="E803" s="154"/>
      <c r="F803" s="154"/>
      <c r="G803" s="154"/>
      <c r="H803" s="154"/>
      <c r="I803" s="154"/>
      <c r="J803" s="154"/>
      <c r="K803" s="154"/>
      <c r="L803" s="154"/>
      <c r="M803" s="154"/>
      <c r="N803" s="154"/>
      <c r="O803" s="154"/>
      <c r="P803" s="154"/>
      <c r="Q803" s="154"/>
      <c r="R803" s="154"/>
      <c r="S803" s="154"/>
      <c r="T803" s="154"/>
      <c r="U803" s="154"/>
      <c r="V803" s="154"/>
      <c r="W803" s="154"/>
      <c r="X803" s="154"/>
      <c r="Y803" s="154"/>
      <c r="Z803" s="154"/>
    </row>
    <row r="804" spans="1:26" ht="12.75" customHeight="1" x14ac:dyDescent="0.2">
      <c r="A804" s="154"/>
      <c r="B804" s="154"/>
      <c r="C804" s="154"/>
      <c r="D804" s="154"/>
      <c r="E804" s="154"/>
      <c r="F804" s="154"/>
      <c r="G804" s="154"/>
      <c r="H804" s="154"/>
      <c r="I804" s="154"/>
      <c r="J804" s="154"/>
      <c r="K804" s="154"/>
      <c r="L804" s="154"/>
      <c r="M804" s="154"/>
      <c r="N804" s="154"/>
      <c r="O804" s="154"/>
      <c r="P804" s="154"/>
      <c r="Q804" s="154"/>
      <c r="R804" s="154"/>
      <c r="S804" s="154"/>
      <c r="T804" s="154"/>
      <c r="U804" s="154"/>
      <c r="V804" s="154"/>
      <c r="W804" s="154"/>
      <c r="X804" s="154"/>
      <c r="Y804" s="154"/>
      <c r="Z804" s="154"/>
    </row>
    <row r="805" spans="1:26" ht="12.75" customHeight="1" x14ac:dyDescent="0.2">
      <c r="A805" s="154"/>
      <c r="B805" s="154"/>
      <c r="C805" s="154"/>
      <c r="D805" s="154"/>
      <c r="E805" s="154"/>
      <c r="F805" s="154"/>
      <c r="G805" s="154"/>
      <c r="H805" s="154"/>
      <c r="I805" s="154"/>
      <c r="J805" s="154"/>
      <c r="K805" s="154"/>
      <c r="L805" s="154"/>
      <c r="M805" s="154"/>
      <c r="N805" s="154"/>
      <c r="O805" s="154"/>
      <c r="P805" s="154"/>
      <c r="Q805" s="154"/>
      <c r="R805" s="154"/>
      <c r="S805" s="154"/>
      <c r="T805" s="154"/>
      <c r="U805" s="154"/>
      <c r="V805" s="154"/>
      <c r="W805" s="154"/>
      <c r="X805" s="154"/>
      <c r="Y805" s="154"/>
      <c r="Z805" s="154"/>
    </row>
    <row r="806" spans="1:26" ht="12.75" customHeight="1" x14ac:dyDescent="0.2">
      <c r="A806" s="154"/>
      <c r="B806" s="154"/>
      <c r="C806" s="154"/>
      <c r="D806" s="154"/>
      <c r="E806" s="154"/>
      <c r="F806" s="154"/>
      <c r="G806" s="154"/>
      <c r="H806" s="154"/>
      <c r="I806" s="154"/>
      <c r="J806" s="154"/>
      <c r="K806" s="154"/>
      <c r="L806" s="154"/>
      <c r="M806" s="154"/>
      <c r="N806" s="154"/>
      <c r="O806" s="154"/>
      <c r="P806" s="154"/>
      <c r="Q806" s="154"/>
      <c r="R806" s="154"/>
      <c r="S806" s="154"/>
      <c r="T806" s="154"/>
      <c r="U806" s="154"/>
      <c r="V806" s="154"/>
      <c r="W806" s="154"/>
      <c r="X806" s="154"/>
      <c r="Y806" s="154"/>
      <c r="Z806" s="154"/>
    </row>
    <row r="807" spans="1:26" ht="12.75" customHeight="1" x14ac:dyDescent="0.2">
      <c r="A807" s="154"/>
      <c r="B807" s="154"/>
      <c r="C807" s="154"/>
      <c r="D807" s="154"/>
      <c r="E807" s="154"/>
      <c r="F807" s="154"/>
      <c r="G807" s="154"/>
      <c r="H807" s="154"/>
      <c r="I807" s="154"/>
      <c r="J807" s="154"/>
      <c r="K807" s="154"/>
      <c r="L807" s="154"/>
      <c r="M807" s="154"/>
      <c r="N807" s="154"/>
      <c r="O807" s="154"/>
      <c r="P807" s="154"/>
      <c r="Q807" s="154"/>
      <c r="R807" s="154"/>
      <c r="S807" s="154"/>
      <c r="T807" s="154"/>
      <c r="U807" s="154"/>
      <c r="V807" s="154"/>
      <c r="W807" s="154"/>
      <c r="X807" s="154"/>
      <c r="Y807" s="154"/>
      <c r="Z807" s="154"/>
    </row>
    <row r="808" spans="1:26" ht="12.75" customHeight="1" x14ac:dyDescent="0.2">
      <c r="A808" s="154"/>
      <c r="B808" s="154"/>
      <c r="C808" s="154"/>
      <c r="D808" s="154"/>
      <c r="E808" s="154"/>
      <c r="F808" s="154"/>
      <c r="G808" s="154"/>
      <c r="H808" s="154"/>
      <c r="I808" s="154"/>
      <c r="J808" s="154"/>
      <c r="K808" s="154"/>
      <c r="L808" s="154"/>
      <c r="M808" s="154"/>
      <c r="N808" s="154"/>
      <c r="O808" s="154"/>
      <c r="P808" s="154"/>
      <c r="Q808" s="154"/>
      <c r="R808" s="154"/>
      <c r="S808" s="154"/>
      <c r="T808" s="154"/>
      <c r="U808" s="154"/>
      <c r="V808" s="154"/>
      <c r="W808" s="154"/>
      <c r="X808" s="154"/>
      <c r="Y808" s="154"/>
      <c r="Z808" s="154"/>
    </row>
    <row r="809" spans="1:26" ht="12.75" customHeight="1" x14ac:dyDescent="0.2">
      <c r="A809" s="154"/>
      <c r="B809" s="154"/>
      <c r="C809" s="154"/>
      <c r="D809" s="154"/>
      <c r="E809" s="154"/>
      <c r="F809" s="154"/>
      <c r="G809" s="154"/>
      <c r="H809" s="154"/>
      <c r="I809" s="154"/>
      <c r="J809" s="154"/>
      <c r="K809" s="154"/>
      <c r="L809" s="154"/>
      <c r="M809" s="154"/>
      <c r="N809" s="154"/>
      <c r="O809" s="154"/>
      <c r="P809" s="154"/>
      <c r="Q809" s="154"/>
      <c r="R809" s="154"/>
      <c r="S809" s="154"/>
      <c r="T809" s="154"/>
      <c r="U809" s="154"/>
      <c r="V809" s="154"/>
      <c r="W809" s="154"/>
      <c r="X809" s="154"/>
      <c r="Y809" s="154"/>
      <c r="Z809" s="154"/>
    </row>
    <row r="810" spans="1:26" ht="12.75" customHeight="1" x14ac:dyDescent="0.2">
      <c r="A810" s="154"/>
      <c r="B810" s="154"/>
      <c r="C810" s="154"/>
      <c r="D810" s="154"/>
      <c r="E810" s="154"/>
      <c r="F810" s="154"/>
      <c r="G810" s="154"/>
      <c r="H810" s="154"/>
      <c r="I810" s="154"/>
      <c r="J810" s="154"/>
      <c r="K810" s="154"/>
      <c r="L810" s="154"/>
      <c r="M810" s="154"/>
      <c r="N810" s="154"/>
      <c r="O810" s="154"/>
      <c r="P810" s="154"/>
      <c r="Q810" s="154"/>
      <c r="R810" s="154"/>
      <c r="S810" s="154"/>
      <c r="T810" s="154"/>
      <c r="U810" s="154"/>
      <c r="V810" s="154"/>
      <c r="W810" s="154"/>
      <c r="X810" s="154"/>
      <c r="Y810" s="154"/>
      <c r="Z810" s="154"/>
    </row>
    <row r="811" spans="1:26" ht="12.75" customHeight="1" x14ac:dyDescent="0.2">
      <c r="A811" s="154"/>
      <c r="B811" s="154"/>
      <c r="C811" s="154"/>
      <c r="D811" s="154"/>
      <c r="E811" s="154"/>
      <c r="F811" s="154"/>
      <c r="G811" s="154"/>
      <c r="H811" s="154"/>
      <c r="I811" s="154"/>
      <c r="J811" s="154"/>
      <c r="K811" s="154"/>
      <c r="L811" s="154"/>
      <c r="M811" s="154"/>
      <c r="N811" s="154"/>
      <c r="O811" s="154"/>
      <c r="P811" s="154"/>
      <c r="Q811" s="154"/>
      <c r="R811" s="154"/>
      <c r="S811" s="154"/>
      <c r="T811" s="154"/>
      <c r="U811" s="154"/>
      <c r="V811" s="154"/>
      <c r="W811" s="154"/>
      <c r="X811" s="154"/>
      <c r="Y811" s="154"/>
      <c r="Z811" s="154"/>
    </row>
    <row r="812" spans="1:26" ht="12.75" customHeight="1" x14ac:dyDescent="0.2">
      <c r="A812" s="154"/>
      <c r="B812" s="154"/>
      <c r="C812" s="154"/>
      <c r="D812" s="154"/>
      <c r="E812" s="154"/>
      <c r="F812" s="154"/>
      <c r="G812" s="154"/>
      <c r="H812" s="154"/>
      <c r="I812" s="154"/>
      <c r="J812" s="154"/>
      <c r="K812" s="154"/>
      <c r="L812" s="154"/>
      <c r="M812" s="154"/>
      <c r="N812" s="154"/>
      <c r="O812" s="154"/>
      <c r="P812" s="154"/>
      <c r="Q812" s="154"/>
      <c r="R812" s="154"/>
      <c r="S812" s="154"/>
      <c r="T812" s="154"/>
      <c r="U812" s="154"/>
      <c r="V812" s="154"/>
      <c r="W812" s="154"/>
      <c r="X812" s="154"/>
      <c r="Y812" s="154"/>
      <c r="Z812" s="154"/>
    </row>
    <row r="813" spans="1:26" ht="12.75" customHeight="1" x14ac:dyDescent="0.2">
      <c r="A813" s="154"/>
      <c r="B813" s="154"/>
      <c r="C813" s="154"/>
      <c r="D813" s="154"/>
      <c r="E813" s="154"/>
      <c r="F813" s="154"/>
      <c r="G813" s="154"/>
      <c r="H813" s="154"/>
      <c r="I813" s="154"/>
      <c r="J813" s="154"/>
      <c r="K813" s="154"/>
      <c r="L813" s="154"/>
      <c r="M813" s="154"/>
      <c r="N813" s="154"/>
      <c r="O813" s="154"/>
      <c r="P813" s="154"/>
      <c r="Q813" s="154"/>
      <c r="R813" s="154"/>
      <c r="S813" s="154"/>
      <c r="T813" s="154"/>
      <c r="U813" s="154"/>
      <c r="V813" s="154"/>
      <c r="W813" s="154"/>
      <c r="X813" s="154"/>
      <c r="Y813" s="154"/>
      <c r="Z813" s="154"/>
    </row>
    <row r="814" spans="1:26" ht="12.75" customHeight="1" x14ac:dyDescent="0.2">
      <c r="A814" s="154"/>
      <c r="B814" s="154"/>
      <c r="C814" s="154"/>
      <c r="D814" s="154"/>
      <c r="E814" s="154"/>
      <c r="F814" s="154"/>
      <c r="G814" s="154"/>
      <c r="H814" s="154"/>
      <c r="I814" s="154"/>
      <c r="J814" s="154"/>
      <c r="K814" s="154"/>
      <c r="L814" s="154"/>
      <c r="M814" s="154"/>
      <c r="N814" s="154"/>
      <c r="O814" s="154"/>
      <c r="P814" s="154"/>
      <c r="Q814" s="154"/>
      <c r="R814" s="154"/>
      <c r="S814" s="154"/>
      <c r="T814" s="154"/>
      <c r="U814" s="154"/>
      <c r="V814" s="154"/>
      <c r="W814" s="154"/>
      <c r="X814" s="154"/>
      <c r="Y814" s="154"/>
      <c r="Z814" s="154"/>
    </row>
    <row r="815" spans="1:26" ht="12.75" customHeight="1" x14ac:dyDescent="0.2">
      <c r="A815" s="154"/>
      <c r="B815" s="154"/>
      <c r="C815" s="154"/>
      <c r="D815" s="154"/>
      <c r="E815" s="154"/>
      <c r="F815" s="154"/>
      <c r="G815" s="154"/>
      <c r="H815" s="154"/>
      <c r="I815" s="154"/>
      <c r="J815" s="154"/>
      <c r="K815" s="154"/>
      <c r="L815" s="154"/>
      <c r="M815" s="154"/>
      <c r="N815" s="154"/>
      <c r="O815" s="154"/>
      <c r="P815" s="154"/>
      <c r="Q815" s="154"/>
      <c r="R815" s="154"/>
      <c r="S815" s="154"/>
      <c r="T815" s="154"/>
      <c r="U815" s="154"/>
      <c r="V815" s="154"/>
      <c r="W815" s="154"/>
      <c r="X815" s="154"/>
      <c r="Y815" s="154"/>
      <c r="Z815" s="154"/>
    </row>
    <row r="816" spans="1:26" ht="12.75" customHeight="1" x14ac:dyDescent="0.2">
      <c r="A816" s="154"/>
      <c r="B816" s="154"/>
      <c r="C816" s="154"/>
      <c r="D816" s="154"/>
      <c r="E816" s="154"/>
      <c r="F816" s="154"/>
      <c r="G816" s="154"/>
      <c r="H816" s="154"/>
      <c r="I816" s="154"/>
      <c r="J816" s="154"/>
      <c r="K816" s="154"/>
      <c r="L816" s="154"/>
      <c r="M816" s="154"/>
      <c r="N816" s="154"/>
      <c r="O816" s="154"/>
      <c r="P816" s="154"/>
      <c r="Q816" s="154"/>
      <c r="R816" s="154"/>
      <c r="S816" s="154"/>
      <c r="T816" s="154"/>
      <c r="U816" s="154"/>
      <c r="V816" s="154"/>
      <c r="W816" s="154"/>
      <c r="X816" s="154"/>
      <c r="Y816" s="154"/>
      <c r="Z816" s="154"/>
    </row>
    <row r="817" spans="1:26" ht="12.75" customHeight="1" x14ac:dyDescent="0.2">
      <c r="A817" s="154"/>
      <c r="B817" s="154"/>
      <c r="C817" s="154"/>
      <c r="D817" s="154"/>
      <c r="E817" s="154"/>
      <c r="F817" s="154"/>
      <c r="G817" s="154"/>
      <c r="H817" s="154"/>
      <c r="I817" s="154"/>
      <c r="J817" s="154"/>
      <c r="K817" s="154"/>
      <c r="L817" s="154"/>
      <c r="M817" s="154"/>
      <c r="N817" s="154"/>
      <c r="O817" s="154"/>
      <c r="P817" s="154"/>
      <c r="Q817" s="154"/>
      <c r="R817" s="154"/>
      <c r="S817" s="154"/>
      <c r="T817" s="154"/>
      <c r="U817" s="154"/>
      <c r="V817" s="154"/>
      <c r="W817" s="154"/>
      <c r="X817" s="154"/>
      <c r="Y817" s="154"/>
      <c r="Z817" s="154"/>
    </row>
    <row r="818" spans="1:26" ht="12.75" customHeight="1" x14ac:dyDescent="0.2">
      <c r="A818" s="154"/>
      <c r="B818" s="154"/>
      <c r="C818" s="154"/>
      <c r="D818" s="154"/>
      <c r="E818" s="154"/>
      <c r="F818" s="154"/>
      <c r="G818" s="154"/>
      <c r="H818" s="154"/>
      <c r="I818" s="154"/>
      <c r="J818" s="154"/>
      <c r="K818" s="154"/>
      <c r="L818" s="154"/>
      <c r="M818" s="154"/>
      <c r="N818" s="154"/>
      <c r="O818" s="154"/>
      <c r="P818" s="154"/>
      <c r="Q818" s="154"/>
      <c r="R818" s="154"/>
      <c r="S818" s="154"/>
      <c r="T818" s="154"/>
      <c r="U818" s="154"/>
      <c r="V818" s="154"/>
      <c r="W818" s="154"/>
      <c r="X818" s="154"/>
      <c r="Y818" s="154"/>
      <c r="Z818" s="154"/>
    </row>
    <row r="819" spans="1:26" ht="12.75" customHeight="1" x14ac:dyDescent="0.2">
      <c r="A819" s="154"/>
      <c r="B819" s="154"/>
      <c r="C819" s="154"/>
      <c r="D819" s="154"/>
      <c r="E819" s="154"/>
      <c r="F819" s="154"/>
      <c r="G819" s="154"/>
      <c r="H819" s="154"/>
      <c r="I819" s="154"/>
      <c r="J819" s="154"/>
      <c r="K819" s="154"/>
      <c r="L819" s="154"/>
      <c r="M819" s="154"/>
      <c r="N819" s="154"/>
      <c r="O819" s="154"/>
      <c r="P819" s="154"/>
      <c r="Q819" s="154"/>
      <c r="R819" s="154"/>
      <c r="S819" s="154"/>
      <c r="T819" s="154"/>
      <c r="U819" s="154"/>
      <c r="V819" s="154"/>
      <c r="W819" s="154"/>
      <c r="X819" s="154"/>
      <c r="Y819" s="154"/>
      <c r="Z819" s="154"/>
    </row>
    <row r="820" spans="1:26" ht="12.75" customHeight="1" x14ac:dyDescent="0.2">
      <c r="A820" s="154"/>
      <c r="B820" s="154"/>
      <c r="C820" s="154"/>
      <c r="D820" s="154"/>
      <c r="E820" s="154"/>
      <c r="F820" s="154"/>
      <c r="G820" s="154"/>
      <c r="H820" s="154"/>
      <c r="I820" s="154"/>
      <c r="J820" s="154"/>
      <c r="K820" s="154"/>
      <c r="L820" s="154"/>
      <c r="M820" s="154"/>
      <c r="N820" s="154"/>
      <c r="O820" s="154"/>
      <c r="P820" s="154"/>
      <c r="Q820" s="154"/>
      <c r="R820" s="154"/>
      <c r="S820" s="154"/>
      <c r="T820" s="154"/>
      <c r="U820" s="154"/>
      <c r="V820" s="154"/>
      <c r="W820" s="154"/>
      <c r="X820" s="154"/>
      <c r="Y820" s="154"/>
      <c r="Z820" s="154"/>
    </row>
    <row r="821" spans="1:26" ht="12.75" customHeight="1" x14ac:dyDescent="0.2">
      <c r="A821" s="154"/>
      <c r="B821" s="154"/>
      <c r="C821" s="154"/>
      <c r="D821" s="154"/>
      <c r="E821" s="154"/>
      <c r="F821" s="154"/>
      <c r="G821" s="154"/>
      <c r="H821" s="154"/>
      <c r="I821" s="154"/>
      <c r="J821" s="154"/>
      <c r="K821" s="154"/>
      <c r="L821" s="154"/>
      <c r="M821" s="154"/>
      <c r="N821" s="154"/>
      <c r="O821" s="154"/>
      <c r="P821" s="154"/>
      <c r="Q821" s="154"/>
      <c r="R821" s="154"/>
      <c r="S821" s="154"/>
      <c r="T821" s="154"/>
      <c r="U821" s="154"/>
      <c r="V821" s="154"/>
      <c r="W821" s="154"/>
      <c r="X821" s="154"/>
      <c r="Y821" s="154"/>
      <c r="Z821" s="154"/>
    </row>
    <row r="822" spans="1:26" ht="12.75" customHeight="1" x14ac:dyDescent="0.2">
      <c r="A822" s="154"/>
      <c r="B822" s="154"/>
      <c r="C822" s="154"/>
      <c r="D822" s="154"/>
      <c r="E822" s="154"/>
      <c r="F822" s="154"/>
      <c r="G822" s="154"/>
      <c r="H822" s="154"/>
      <c r="I822" s="154"/>
      <c r="J822" s="154"/>
      <c r="K822" s="154"/>
      <c r="L822" s="154"/>
      <c r="M822" s="154"/>
      <c r="N822" s="154"/>
      <c r="O822" s="154"/>
      <c r="P822" s="154"/>
      <c r="Q822" s="154"/>
      <c r="R822" s="154"/>
      <c r="S822" s="154"/>
      <c r="T822" s="154"/>
      <c r="U822" s="154"/>
      <c r="V822" s="154"/>
      <c r="W822" s="154"/>
      <c r="X822" s="154"/>
      <c r="Y822" s="154"/>
      <c r="Z822" s="154"/>
    </row>
    <row r="823" spans="1:26" ht="12.75" customHeight="1" x14ac:dyDescent="0.2">
      <c r="A823" s="154"/>
      <c r="B823" s="154"/>
      <c r="C823" s="154"/>
      <c r="D823" s="154"/>
      <c r="E823" s="154"/>
      <c r="F823" s="154"/>
      <c r="G823" s="154"/>
      <c r="H823" s="154"/>
      <c r="I823" s="154"/>
      <c r="J823" s="154"/>
      <c r="K823" s="154"/>
      <c r="L823" s="154"/>
      <c r="M823" s="154"/>
      <c r="N823" s="154"/>
      <c r="O823" s="154"/>
      <c r="P823" s="154"/>
      <c r="Q823" s="154"/>
      <c r="R823" s="154"/>
      <c r="S823" s="154"/>
      <c r="T823" s="154"/>
      <c r="U823" s="154"/>
      <c r="V823" s="154"/>
      <c r="W823" s="154"/>
      <c r="X823" s="154"/>
      <c r="Y823" s="154"/>
      <c r="Z823" s="154"/>
    </row>
    <row r="824" spans="1:26" ht="12.75" customHeight="1" x14ac:dyDescent="0.2">
      <c r="A824" s="154"/>
      <c r="B824" s="154"/>
      <c r="C824" s="154"/>
      <c r="D824" s="154"/>
      <c r="E824" s="154"/>
      <c r="F824" s="154"/>
      <c r="G824" s="154"/>
      <c r="H824" s="154"/>
      <c r="I824" s="154"/>
      <c r="J824" s="154"/>
      <c r="K824" s="154"/>
      <c r="L824" s="154"/>
      <c r="M824" s="154"/>
      <c r="N824" s="154"/>
      <c r="O824" s="154"/>
      <c r="P824" s="154"/>
      <c r="Q824" s="154"/>
      <c r="R824" s="154"/>
      <c r="S824" s="154"/>
      <c r="T824" s="154"/>
      <c r="U824" s="154"/>
      <c r="V824" s="154"/>
      <c r="W824" s="154"/>
      <c r="X824" s="154"/>
      <c r="Y824" s="154"/>
      <c r="Z824" s="154"/>
    </row>
    <row r="825" spans="1:26" ht="12.75" customHeight="1" x14ac:dyDescent="0.2">
      <c r="A825" s="154"/>
      <c r="B825" s="154"/>
      <c r="C825" s="154"/>
      <c r="D825" s="154"/>
      <c r="E825" s="154"/>
      <c r="F825" s="154"/>
      <c r="G825" s="154"/>
      <c r="H825" s="154"/>
      <c r="I825" s="154"/>
      <c r="J825" s="154"/>
      <c r="K825" s="154"/>
      <c r="L825" s="154"/>
      <c r="M825" s="154"/>
      <c r="N825" s="154"/>
      <c r="O825" s="154"/>
      <c r="P825" s="154"/>
      <c r="Q825" s="154"/>
      <c r="R825" s="154"/>
      <c r="S825" s="154"/>
      <c r="T825" s="154"/>
      <c r="U825" s="154"/>
      <c r="V825" s="154"/>
      <c r="W825" s="154"/>
      <c r="X825" s="154"/>
      <c r="Y825" s="154"/>
      <c r="Z825" s="154"/>
    </row>
    <row r="826" spans="1:26" ht="12.75" customHeight="1" x14ac:dyDescent="0.2">
      <c r="A826" s="154"/>
      <c r="B826" s="154"/>
      <c r="C826" s="154"/>
      <c r="D826" s="154"/>
      <c r="E826" s="154"/>
      <c r="F826" s="154"/>
      <c r="G826" s="154"/>
      <c r="H826" s="154"/>
      <c r="I826" s="154"/>
      <c r="J826" s="154"/>
      <c r="K826" s="154"/>
      <c r="L826" s="154"/>
      <c r="M826" s="154"/>
      <c r="N826" s="154"/>
      <c r="O826" s="154"/>
      <c r="P826" s="154"/>
      <c r="Q826" s="154"/>
      <c r="R826" s="154"/>
      <c r="S826" s="154"/>
      <c r="T826" s="154"/>
      <c r="U826" s="154"/>
      <c r="V826" s="154"/>
      <c r="W826" s="154"/>
      <c r="X826" s="154"/>
      <c r="Y826" s="154"/>
      <c r="Z826" s="154"/>
    </row>
    <row r="827" spans="1:26" ht="12.75" customHeight="1" x14ac:dyDescent="0.2">
      <c r="A827" s="154"/>
      <c r="B827" s="154"/>
      <c r="C827" s="154"/>
      <c r="D827" s="154"/>
      <c r="E827" s="154"/>
      <c r="F827" s="154"/>
      <c r="G827" s="154"/>
      <c r="H827" s="154"/>
      <c r="I827" s="154"/>
      <c r="J827" s="154"/>
      <c r="K827" s="154"/>
      <c r="L827" s="154"/>
      <c r="M827" s="154"/>
      <c r="N827" s="154"/>
      <c r="O827" s="154"/>
      <c r="P827" s="154"/>
      <c r="Q827" s="154"/>
      <c r="R827" s="154"/>
      <c r="S827" s="154"/>
      <c r="T827" s="154"/>
      <c r="U827" s="154"/>
      <c r="V827" s="154"/>
      <c r="W827" s="154"/>
      <c r="X827" s="154"/>
      <c r="Y827" s="154"/>
      <c r="Z827" s="154"/>
    </row>
    <row r="828" spans="1:26" ht="12.75" customHeight="1" x14ac:dyDescent="0.2">
      <c r="A828" s="154"/>
      <c r="B828" s="154"/>
      <c r="C828" s="154"/>
      <c r="D828" s="154"/>
      <c r="E828" s="154"/>
      <c r="F828" s="154"/>
      <c r="G828" s="154"/>
      <c r="H828" s="154"/>
      <c r="I828" s="154"/>
      <c r="J828" s="154"/>
      <c r="K828" s="154"/>
      <c r="L828" s="154"/>
      <c r="M828" s="154"/>
      <c r="N828" s="154"/>
      <c r="O828" s="154"/>
      <c r="P828" s="154"/>
      <c r="Q828" s="154"/>
      <c r="R828" s="154"/>
      <c r="S828" s="154"/>
      <c r="T828" s="154"/>
      <c r="U828" s="154"/>
      <c r="V828" s="154"/>
      <c r="W828" s="154"/>
      <c r="X828" s="154"/>
      <c r="Y828" s="154"/>
      <c r="Z828" s="154"/>
    </row>
    <row r="829" spans="1:26" ht="12.75" customHeight="1" x14ac:dyDescent="0.2">
      <c r="A829" s="154"/>
      <c r="B829" s="154"/>
      <c r="C829" s="154"/>
      <c r="D829" s="154"/>
      <c r="E829" s="154"/>
      <c r="F829" s="154"/>
      <c r="G829" s="154"/>
      <c r="H829" s="154"/>
      <c r="I829" s="154"/>
      <c r="J829" s="154"/>
      <c r="K829" s="154"/>
      <c r="L829" s="154"/>
      <c r="M829" s="154"/>
      <c r="N829" s="154"/>
      <c r="O829" s="154"/>
      <c r="P829" s="154"/>
      <c r="Q829" s="154"/>
      <c r="R829" s="154"/>
      <c r="S829" s="154"/>
      <c r="T829" s="154"/>
      <c r="U829" s="154"/>
      <c r="V829" s="154"/>
      <c r="W829" s="154"/>
      <c r="X829" s="154"/>
      <c r="Y829" s="154"/>
      <c r="Z829" s="154"/>
    </row>
    <row r="830" spans="1:26" ht="12.75" customHeight="1" x14ac:dyDescent="0.2">
      <c r="A830" s="154"/>
      <c r="B830" s="154"/>
      <c r="C830" s="154"/>
      <c r="D830" s="154"/>
      <c r="E830" s="154"/>
      <c r="F830" s="154"/>
      <c r="G830" s="154"/>
      <c r="H830" s="154"/>
      <c r="I830" s="154"/>
      <c r="J830" s="154"/>
      <c r="K830" s="154"/>
      <c r="L830" s="154"/>
      <c r="M830" s="154"/>
      <c r="N830" s="154"/>
      <c r="O830" s="154"/>
      <c r="P830" s="154"/>
      <c r="Q830" s="154"/>
      <c r="R830" s="154"/>
      <c r="S830" s="154"/>
      <c r="T830" s="154"/>
      <c r="U830" s="154"/>
      <c r="V830" s="154"/>
      <c r="W830" s="154"/>
      <c r="X830" s="154"/>
      <c r="Y830" s="154"/>
      <c r="Z830" s="154"/>
    </row>
    <row r="831" spans="1:26" ht="12.75" customHeight="1" x14ac:dyDescent="0.2">
      <c r="A831" s="154"/>
      <c r="B831" s="154"/>
      <c r="C831" s="154"/>
      <c r="D831" s="154"/>
      <c r="E831" s="154"/>
      <c r="F831" s="154"/>
      <c r="G831" s="154"/>
      <c r="H831" s="154"/>
      <c r="I831" s="154"/>
      <c r="J831" s="154"/>
      <c r="K831" s="154"/>
      <c r="L831" s="154"/>
      <c r="M831" s="154"/>
      <c r="N831" s="154"/>
      <c r="O831" s="154"/>
      <c r="P831" s="154"/>
      <c r="Q831" s="154"/>
      <c r="R831" s="154"/>
      <c r="S831" s="154"/>
      <c r="T831" s="154"/>
      <c r="U831" s="154"/>
      <c r="V831" s="154"/>
      <c r="W831" s="154"/>
      <c r="X831" s="154"/>
      <c r="Y831" s="154"/>
      <c r="Z831" s="154"/>
    </row>
    <row r="832" spans="1:26" ht="12.75" customHeight="1" x14ac:dyDescent="0.2">
      <c r="A832" s="154"/>
      <c r="B832" s="154"/>
      <c r="C832" s="154"/>
      <c r="D832" s="154"/>
      <c r="E832" s="154"/>
      <c r="F832" s="154"/>
      <c r="G832" s="154"/>
      <c r="H832" s="154"/>
      <c r="I832" s="154"/>
      <c r="J832" s="154"/>
      <c r="K832" s="154"/>
      <c r="L832" s="154"/>
      <c r="M832" s="154"/>
      <c r="N832" s="154"/>
      <c r="O832" s="154"/>
      <c r="P832" s="154"/>
      <c r="Q832" s="154"/>
      <c r="R832" s="154"/>
      <c r="S832" s="154"/>
      <c r="T832" s="154"/>
      <c r="U832" s="154"/>
      <c r="V832" s="154"/>
      <c r="W832" s="154"/>
      <c r="X832" s="154"/>
      <c r="Y832" s="154"/>
      <c r="Z832" s="154"/>
    </row>
    <row r="833" spans="1:26" ht="12.75" customHeight="1" x14ac:dyDescent="0.2">
      <c r="A833" s="154"/>
      <c r="B833" s="154"/>
      <c r="C833" s="154"/>
      <c r="D833" s="154"/>
      <c r="E833" s="154"/>
      <c r="F833" s="154"/>
      <c r="G833" s="154"/>
      <c r="H833" s="154"/>
      <c r="I833" s="154"/>
      <c r="J833" s="154"/>
      <c r="K833" s="154"/>
      <c r="L833" s="154"/>
      <c r="M833" s="154"/>
      <c r="N833" s="154"/>
      <c r="O833" s="154"/>
      <c r="P833" s="154"/>
      <c r="Q833" s="154"/>
      <c r="R833" s="154"/>
      <c r="S833" s="154"/>
      <c r="T833" s="154"/>
      <c r="U833" s="154"/>
      <c r="V833" s="154"/>
      <c r="W833" s="154"/>
      <c r="X833" s="154"/>
      <c r="Y833" s="154"/>
      <c r="Z833" s="154"/>
    </row>
    <row r="834" spans="1:26" ht="12.75" customHeight="1" x14ac:dyDescent="0.2">
      <c r="A834" s="154"/>
      <c r="B834" s="154"/>
      <c r="C834" s="154"/>
      <c r="D834" s="154"/>
      <c r="E834" s="154"/>
      <c r="F834" s="154"/>
      <c r="G834" s="154"/>
      <c r="H834" s="154"/>
      <c r="I834" s="154"/>
      <c r="J834" s="154"/>
      <c r="K834" s="154"/>
      <c r="L834" s="154"/>
      <c r="M834" s="154"/>
      <c r="N834" s="154"/>
      <c r="O834" s="154"/>
      <c r="P834" s="154"/>
      <c r="Q834" s="154"/>
      <c r="R834" s="154"/>
      <c r="S834" s="154"/>
      <c r="T834" s="154"/>
      <c r="U834" s="154"/>
      <c r="V834" s="154"/>
      <c r="W834" s="154"/>
      <c r="X834" s="154"/>
      <c r="Y834" s="154"/>
      <c r="Z834" s="154"/>
    </row>
    <row r="835" spans="1:26" ht="12.75" customHeight="1" x14ac:dyDescent="0.2">
      <c r="A835" s="154"/>
      <c r="B835" s="154"/>
      <c r="C835" s="154"/>
      <c r="D835" s="154"/>
      <c r="E835" s="154"/>
      <c r="F835" s="154"/>
      <c r="G835" s="154"/>
      <c r="H835" s="154"/>
      <c r="I835" s="154"/>
      <c r="J835" s="154"/>
      <c r="K835" s="154"/>
      <c r="L835" s="154"/>
      <c r="M835" s="154"/>
      <c r="N835" s="154"/>
      <c r="O835" s="154"/>
      <c r="P835" s="154"/>
      <c r="Q835" s="154"/>
      <c r="R835" s="154"/>
      <c r="S835" s="154"/>
      <c r="T835" s="154"/>
      <c r="U835" s="154"/>
      <c r="V835" s="154"/>
      <c r="W835" s="154"/>
      <c r="X835" s="154"/>
      <c r="Y835" s="154"/>
      <c r="Z835" s="154"/>
    </row>
    <row r="836" spans="1:26" ht="12.75" customHeight="1" x14ac:dyDescent="0.2">
      <c r="A836" s="154"/>
      <c r="B836" s="154"/>
      <c r="C836" s="154"/>
      <c r="D836" s="154"/>
      <c r="E836" s="154"/>
      <c r="F836" s="154"/>
      <c r="G836" s="154"/>
      <c r="H836" s="154"/>
      <c r="I836" s="154"/>
      <c r="J836" s="154"/>
      <c r="K836" s="154"/>
      <c r="L836" s="154"/>
      <c r="M836" s="154"/>
      <c r="N836" s="154"/>
      <c r="O836" s="154"/>
      <c r="P836" s="154"/>
      <c r="Q836" s="154"/>
      <c r="R836" s="154"/>
      <c r="S836" s="154"/>
      <c r="T836" s="154"/>
      <c r="U836" s="154"/>
      <c r="V836" s="154"/>
      <c r="W836" s="154"/>
      <c r="X836" s="154"/>
      <c r="Y836" s="154"/>
      <c r="Z836" s="154"/>
    </row>
    <row r="837" spans="1:26" ht="12.75" customHeight="1" x14ac:dyDescent="0.2">
      <c r="A837" s="154"/>
      <c r="B837" s="154"/>
      <c r="C837" s="154"/>
      <c r="D837" s="154"/>
      <c r="E837" s="154"/>
      <c r="F837" s="154"/>
      <c r="G837" s="154"/>
      <c r="H837" s="154"/>
      <c r="I837" s="154"/>
      <c r="J837" s="154"/>
      <c r="K837" s="154"/>
      <c r="L837" s="154"/>
      <c r="M837" s="154"/>
      <c r="N837" s="154"/>
      <c r="O837" s="154"/>
      <c r="P837" s="154"/>
      <c r="Q837" s="154"/>
      <c r="R837" s="154"/>
      <c r="S837" s="154"/>
      <c r="T837" s="154"/>
      <c r="U837" s="154"/>
      <c r="V837" s="154"/>
      <c r="W837" s="154"/>
      <c r="X837" s="154"/>
      <c r="Y837" s="154"/>
      <c r="Z837" s="154"/>
    </row>
    <row r="838" spans="1:26" ht="12.75" customHeight="1" x14ac:dyDescent="0.2">
      <c r="A838" s="154"/>
      <c r="B838" s="154"/>
      <c r="C838" s="154"/>
      <c r="D838" s="154"/>
      <c r="E838" s="154"/>
      <c r="F838" s="154"/>
      <c r="G838" s="154"/>
      <c r="H838" s="154"/>
      <c r="I838" s="154"/>
      <c r="J838" s="154"/>
      <c r="K838" s="154"/>
      <c r="L838" s="154"/>
      <c r="M838" s="154"/>
      <c r="N838" s="154"/>
      <c r="O838" s="154"/>
      <c r="P838" s="154"/>
      <c r="Q838" s="154"/>
      <c r="R838" s="154"/>
      <c r="S838" s="154"/>
      <c r="T838" s="154"/>
      <c r="U838" s="154"/>
      <c r="V838" s="154"/>
      <c r="W838" s="154"/>
      <c r="X838" s="154"/>
      <c r="Y838" s="154"/>
      <c r="Z838" s="154"/>
    </row>
    <row r="839" spans="1:26" ht="12.75" customHeight="1" x14ac:dyDescent="0.2">
      <c r="A839" s="154"/>
      <c r="B839" s="154"/>
      <c r="C839" s="154"/>
      <c r="D839" s="154"/>
      <c r="E839" s="154"/>
      <c r="F839" s="154"/>
      <c r="G839" s="154"/>
      <c r="H839" s="154"/>
      <c r="I839" s="154"/>
      <c r="J839" s="154"/>
      <c r="K839" s="154"/>
      <c r="L839" s="154"/>
      <c r="M839" s="154"/>
      <c r="N839" s="154"/>
      <c r="O839" s="154"/>
      <c r="P839" s="154"/>
      <c r="Q839" s="154"/>
      <c r="R839" s="154"/>
      <c r="S839" s="154"/>
      <c r="T839" s="154"/>
      <c r="U839" s="154"/>
      <c r="V839" s="154"/>
      <c r="W839" s="154"/>
      <c r="X839" s="154"/>
      <c r="Y839" s="154"/>
      <c r="Z839" s="154"/>
    </row>
    <row r="840" spans="1:26" ht="12.75" customHeight="1" x14ac:dyDescent="0.2">
      <c r="A840" s="154"/>
      <c r="B840" s="154"/>
      <c r="C840" s="154"/>
      <c r="D840" s="154"/>
      <c r="E840" s="154"/>
      <c r="F840" s="154"/>
      <c r="G840" s="154"/>
      <c r="H840" s="154"/>
      <c r="I840" s="154"/>
      <c r="J840" s="154"/>
      <c r="K840" s="154"/>
      <c r="L840" s="154"/>
      <c r="M840" s="154"/>
      <c r="N840" s="154"/>
      <c r="O840" s="154"/>
      <c r="P840" s="154"/>
      <c r="Q840" s="154"/>
      <c r="R840" s="154"/>
      <c r="S840" s="154"/>
      <c r="T840" s="154"/>
      <c r="U840" s="154"/>
      <c r="V840" s="154"/>
      <c r="W840" s="154"/>
      <c r="X840" s="154"/>
      <c r="Y840" s="154"/>
      <c r="Z840" s="154"/>
    </row>
    <row r="841" spans="1:26" ht="12.75" customHeight="1" x14ac:dyDescent="0.2">
      <c r="A841" s="154"/>
      <c r="B841" s="154"/>
      <c r="C841" s="154"/>
      <c r="D841" s="154"/>
      <c r="E841" s="154"/>
      <c r="F841" s="154"/>
      <c r="G841" s="154"/>
      <c r="H841" s="154"/>
      <c r="I841" s="154"/>
      <c r="J841" s="154"/>
      <c r="K841" s="154"/>
      <c r="L841" s="154"/>
      <c r="M841" s="154"/>
      <c r="N841" s="154"/>
      <c r="O841" s="154"/>
      <c r="P841" s="154"/>
      <c r="Q841" s="154"/>
      <c r="R841" s="154"/>
      <c r="S841" s="154"/>
      <c r="T841" s="154"/>
      <c r="U841" s="154"/>
      <c r="V841" s="154"/>
      <c r="W841" s="154"/>
      <c r="X841" s="154"/>
      <c r="Y841" s="154"/>
      <c r="Z841" s="154"/>
    </row>
    <row r="842" spans="1:26" ht="12.75" customHeight="1" x14ac:dyDescent="0.2">
      <c r="A842" s="154"/>
      <c r="B842" s="154"/>
      <c r="C842" s="154"/>
      <c r="D842" s="154"/>
      <c r="E842" s="154"/>
      <c r="F842" s="154"/>
      <c r="G842" s="154"/>
      <c r="H842" s="154"/>
      <c r="I842" s="154"/>
      <c r="J842" s="154"/>
      <c r="K842" s="154"/>
      <c r="L842" s="154"/>
      <c r="M842" s="154"/>
      <c r="N842" s="154"/>
      <c r="O842" s="154"/>
      <c r="P842" s="154"/>
      <c r="Q842" s="154"/>
      <c r="R842" s="154"/>
      <c r="S842" s="154"/>
      <c r="T842" s="154"/>
      <c r="U842" s="154"/>
      <c r="V842" s="154"/>
      <c r="W842" s="154"/>
      <c r="X842" s="154"/>
      <c r="Y842" s="154"/>
      <c r="Z842" s="154"/>
    </row>
    <row r="843" spans="1:26" ht="12.75" customHeight="1" x14ac:dyDescent="0.2">
      <c r="A843" s="154"/>
      <c r="B843" s="154"/>
      <c r="C843" s="154"/>
      <c r="D843" s="154"/>
      <c r="E843" s="154"/>
      <c r="F843" s="154"/>
      <c r="G843" s="154"/>
      <c r="H843" s="154"/>
      <c r="I843" s="154"/>
      <c r="J843" s="154"/>
      <c r="K843" s="154"/>
      <c r="L843" s="154"/>
      <c r="M843" s="154"/>
      <c r="N843" s="154"/>
      <c r="O843" s="154"/>
      <c r="P843" s="154"/>
      <c r="Q843" s="154"/>
      <c r="R843" s="154"/>
      <c r="S843" s="154"/>
      <c r="T843" s="154"/>
      <c r="U843" s="154"/>
      <c r="V843" s="154"/>
      <c r="W843" s="154"/>
      <c r="X843" s="154"/>
      <c r="Y843" s="154"/>
      <c r="Z843" s="154"/>
    </row>
    <row r="844" spans="1:26" ht="12.75" customHeight="1" x14ac:dyDescent="0.2">
      <c r="A844" s="154"/>
      <c r="B844" s="154"/>
      <c r="C844" s="154"/>
      <c r="D844" s="154"/>
      <c r="E844" s="154"/>
      <c r="F844" s="154"/>
      <c r="G844" s="154"/>
      <c r="H844" s="154"/>
      <c r="I844" s="154"/>
      <c r="J844" s="154"/>
      <c r="K844" s="154"/>
      <c r="L844" s="154"/>
      <c r="M844" s="154"/>
      <c r="N844" s="154"/>
      <c r="O844" s="154"/>
      <c r="P844" s="154"/>
      <c r="Q844" s="154"/>
      <c r="R844" s="154"/>
      <c r="S844" s="154"/>
      <c r="T844" s="154"/>
      <c r="U844" s="154"/>
      <c r="V844" s="154"/>
      <c r="W844" s="154"/>
      <c r="X844" s="154"/>
      <c r="Y844" s="154"/>
      <c r="Z844" s="154"/>
    </row>
    <row r="845" spans="1:26" ht="12.75" customHeight="1" x14ac:dyDescent="0.2">
      <c r="A845" s="154"/>
      <c r="B845" s="154"/>
      <c r="C845" s="154"/>
      <c r="D845" s="154"/>
      <c r="E845" s="154"/>
      <c r="F845" s="154"/>
      <c r="G845" s="154"/>
      <c r="H845" s="154"/>
      <c r="I845" s="154"/>
      <c r="J845" s="154"/>
      <c r="K845" s="154"/>
      <c r="L845" s="154"/>
      <c r="M845" s="154"/>
      <c r="N845" s="154"/>
      <c r="O845" s="154"/>
      <c r="P845" s="154"/>
      <c r="Q845" s="154"/>
      <c r="R845" s="154"/>
      <c r="S845" s="154"/>
      <c r="T845" s="154"/>
      <c r="U845" s="154"/>
      <c r="V845" s="154"/>
      <c r="W845" s="154"/>
      <c r="X845" s="154"/>
      <c r="Y845" s="154"/>
      <c r="Z845" s="154"/>
    </row>
    <row r="846" spans="1:26" ht="12.75" customHeight="1" x14ac:dyDescent="0.2">
      <c r="A846" s="154"/>
      <c r="B846" s="154"/>
      <c r="C846" s="154"/>
      <c r="D846" s="154"/>
      <c r="E846" s="154"/>
      <c r="F846" s="154"/>
      <c r="G846" s="154"/>
      <c r="H846" s="154"/>
      <c r="I846" s="154"/>
      <c r="J846" s="154"/>
      <c r="K846" s="154"/>
      <c r="L846" s="154"/>
      <c r="M846" s="154"/>
      <c r="N846" s="154"/>
      <c r="O846" s="154"/>
      <c r="P846" s="154"/>
      <c r="Q846" s="154"/>
      <c r="R846" s="154"/>
      <c r="S846" s="154"/>
      <c r="T846" s="154"/>
      <c r="U846" s="154"/>
      <c r="V846" s="154"/>
      <c r="W846" s="154"/>
      <c r="X846" s="154"/>
      <c r="Y846" s="154"/>
      <c r="Z846" s="154"/>
    </row>
    <row r="847" spans="1:26" ht="12.75" customHeight="1" x14ac:dyDescent="0.2">
      <c r="A847" s="154"/>
      <c r="B847" s="154"/>
      <c r="C847" s="154"/>
      <c r="D847" s="154"/>
      <c r="E847" s="154"/>
      <c r="F847" s="154"/>
      <c r="G847" s="154"/>
      <c r="H847" s="154"/>
      <c r="I847" s="154"/>
      <c r="J847" s="154"/>
      <c r="K847" s="154"/>
      <c r="L847" s="154"/>
      <c r="M847" s="154"/>
      <c r="N847" s="154"/>
      <c r="O847" s="154"/>
      <c r="P847" s="154"/>
      <c r="Q847" s="154"/>
      <c r="R847" s="154"/>
      <c r="S847" s="154"/>
      <c r="T847" s="154"/>
      <c r="U847" s="154"/>
      <c r="V847" s="154"/>
      <c r="W847" s="154"/>
      <c r="X847" s="154"/>
      <c r="Y847" s="154"/>
      <c r="Z847" s="154"/>
    </row>
    <row r="848" spans="1:26" ht="12.75" customHeight="1" x14ac:dyDescent="0.2">
      <c r="A848" s="154"/>
      <c r="B848" s="154"/>
      <c r="C848" s="154"/>
      <c r="D848" s="154"/>
      <c r="E848" s="154"/>
      <c r="F848" s="154"/>
      <c r="G848" s="154"/>
      <c r="H848" s="154"/>
      <c r="I848" s="154"/>
      <c r="J848" s="154"/>
      <c r="K848" s="154"/>
      <c r="L848" s="154"/>
      <c r="M848" s="154"/>
      <c r="N848" s="154"/>
      <c r="O848" s="154"/>
      <c r="P848" s="154"/>
      <c r="Q848" s="154"/>
      <c r="R848" s="154"/>
      <c r="S848" s="154"/>
      <c r="T848" s="154"/>
      <c r="U848" s="154"/>
      <c r="V848" s="154"/>
      <c r="W848" s="154"/>
      <c r="X848" s="154"/>
      <c r="Y848" s="154"/>
      <c r="Z848" s="154"/>
    </row>
    <row r="849" spans="1:26" ht="12.75" customHeight="1" x14ac:dyDescent="0.2">
      <c r="A849" s="154"/>
      <c r="B849" s="154"/>
      <c r="C849" s="154"/>
      <c r="D849" s="154"/>
      <c r="E849" s="154"/>
      <c r="F849" s="154"/>
      <c r="G849" s="154"/>
      <c r="H849" s="154"/>
      <c r="I849" s="154"/>
      <c r="J849" s="154"/>
      <c r="K849" s="154"/>
      <c r="L849" s="154"/>
      <c r="M849" s="154"/>
      <c r="N849" s="154"/>
      <c r="O849" s="154"/>
      <c r="P849" s="154"/>
      <c r="Q849" s="154"/>
      <c r="R849" s="154"/>
      <c r="S849" s="154"/>
      <c r="T849" s="154"/>
      <c r="U849" s="154"/>
      <c r="V849" s="154"/>
      <c r="W849" s="154"/>
      <c r="X849" s="154"/>
      <c r="Y849" s="154"/>
      <c r="Z849" s="154"/>
    </row>
    <row r="850" spans="1:26" ht="12.75" customHeight="1" x14ac:dyDescent="0.2">
      <c r="A850" s="154"/>
      <c r="B850" s="154"/>
      <c r="C850" s="154"/>
      <c r="D850" s="154"/>
      <c r="E850" s="154"/>
      <c r="F850" s="154"/>
      <c r="G850" s="154"/>
      <c r="H850" s="154"/>
      <c r="I850" s="154"/>
      <c r="J850" s="154"/>
      <c r="K850" s="154"/>
      <c r="L850" s="154"/>
      <c r="M850" s="154"/>
      <c r="N850" s="154"/>
      <c r="O850" s="154"/>
      <c r="P850" s="154"/>
      <c r="Q850" s="154"/>
      <c r="R850" s="154"/>
      <c r="S850" s="154"/>
      <c r="T850" s="154"/>
      <c r="U850" s="154"/>
      <c r="V850" s="154"/>
      <c r="W850" s="154"/>
      <c r="X850" s="154"/>
      <c r="Y850" s="154"/>
      <c r="Z850" s="154"/>
    </row>
    <row r="851" spans="1:26" ht="12.75" customHeight="1" x14ac:dyDescent="0.2">
      <c r="A851" s="154"/>
      <c r="B851" s="154"/>
      <c r="C851" s="154"/>
      <c r="D851" s="154"/>
      <c r="E851" s="154"/>
      <c r="F851" s="154"/>
      <c r="G851" s="154"/>
      <c r="H851" s="154"/>
      <c r="I851" s="154"/>
      <c r="J851" s="154"/>
      <c r="K851" s="154"/>
      <c r="L851" s="154"/>
      <c r="M851" s="154"/>
      <c r="N851" s="154"/>
      <c r="O851" s="154"/>
      <c r="P851" s="154"/>
      <c r="Q851" s="154"/>
      <c r="R851" s="154"/>
      <c r="S851" s="154"/>
      <c r="T851" s="154"/>
      <c r="U851" s="154"/>
      <c r="V851" s="154"/>
      <c r="W851" s="154"/>
      <c r="X851" s="154"/>
      <c r="Y851" s="154"/>
      <c r="Z851" s="154"/>
    </row>
    <row r="852" spans="1:26" ht="12.75" customHeight="1" x14ac:dyDescent="0.2">
      <c r="A852" s="154"/>
      <c r="B852" s="154"/>
      <c r="C852" s="154"/>
      <c r="D852" s="154"/>
      <c r="E852" s="154"/>
      <c r="F852" s="154"/>
      <c r="G852" s="154"/>
      <c r="H852" s="154"/>
      <c r="I852" s="154"/>
      <c r="J852" s="154"/>
      <c r="K852" s="154"/>
      <c r="L852" s="154"/>
      <c r="M852" s="154"/>
      <c r="N852" s="154"/>
      <c r="O852" s="154"/>
      <c r="P852" s="154"/>
      <c r="Q852" s="154"/>
      <c r="R852" s="154"/>
      <c r="S852" s="154"/>
      <c r="T852" s="154"/>
      <c r="U852" s="154"/>
      <c r="V852" s="154"/>
      <c r="W852" s="154"/>
      <c r="X852" s="154"/>
      <c r="Y852" s="154"/>
      <c r="Z852" s="154"/>
    </row>
    <row r="853" spans="1:26" ht="12.75" customHeight="1" x14ac:dyDescent="0.2">
      <c r="A853" s="154"/>
      <c r="B853" s="154"/>
      <c r="C853" s="154"/>
      <c r="D853" s="154"/>
      <c r="E853" s="154"/>
      <c r="F853" s="154"/>
      <c r="G853" s="154"/>
      <c r="H853" s="154"/>
      <c r="I853" s="154"/>
      <c r="J853" s="154"/>
      <c r="K853" s="154"/>
      <c r="L853" s="154"/>
      <c r="M853" s="154"/>
      <c r="N853" s="154"/>
      <c r="O853" s="154"/>
      <c r="P853" s="154"/>
      <c r="Q853" s="154"/>
      <c r="R853" s="154"/>
      <c r="S853" s="154"/>
      <c r="T853" s="154"/>
      <c r="U853" s="154"/>
      <c r="V853" s="154"/>
      <c r="W853" s="154"/>
      <c r="X853" s="154"/>
      <c r="Y853" s="154"/>
      <c r="Z853" s="154"/>
    </row>
    <row r="854" spans="1:26" ht="12.75" customHeight="1" x14ac:dyDescent="0.2">
      <c r="A854" s="154"/>
      <c r="B854" s="154"/>
      <c r="C854" s="154"/>
      <c r="D854" s="154"/>
      <c r="E854" s="154"/>
      <c r="F854" s="154"/>
      <c r="G854" s="154"/>
      <c r="H854" s="154"/>
      <c r="I854" s="154"/>
      <c r="J854" s="154"/>
      <c r="K854" s="154"/>
      <c r="L854" s="154"/>
      <c r="M854" s="154"/>
      <c r="N854" s="154"/>
      <c r="O854" s="154"/>
      <c r="P854" s="154"/>
      <c r="Q854" s="154"/>
      <c r="R854" s="154"/>
      <c r="S854" s="154"/>
      <c r="T854" s="154"/>
      <c r="U854" s="154"/>
      <c r="V854" s="154"/>
      <c r="W854" s="154"/>
      <c r="X854" s="154"/>
      <c r="Y854" s="154"/>
      <c r="Z854" s="154"/>
    </row>
    <row r="855" spans="1:26" ht="12.75" customHeight="1" x14ac:dyDescent="0.2">
      <c r="A855" s="154"/>
      <c r="B855" s="154"/>
      <c r="C855" s="154"/>
      <c r="D855" s="154"/>
      <c r="E855" s="154"/>
      <c r="F855" s="154"/>
      <c r="G855" s="154"/>
      <c r="H855" s="154"/>
      <c r="I855" s="154"/>
      <c r="J855" s="154"/>
      <c r="K855" s="154"/>
      <c r="L855" s="154"/>
      <c r="M855" s="154"/>
      <c r="N855" s="154"/>
      <c r="O855" s="154"/>
      <c r="P855" s="154"/>
      <c r="Q855" s="154"/>
      <c r="R855" s="154"/>
      <c r="S855" s="154"/>
      <c r="T855" s="154"/>
      <c r="U855" s="154"/>
      <c r="V855" s="154"/>
      <c r="W855" s="154"/>
      <c r="X855" s="154"/>
      <c r="Y855" s="154"/>
      <c r="Z855" s="154"/>
    </row>
    <row r="856" spans="1:26" ht="12.75" customHeight="1" x14ac:dyDescent="0.2">
      <c r="A856" s="154"/>
      <c r="B856" s="154"/>
      <c r="C856" s="154"/>
      <c r="D856" s="154"/>
      <c r="E856" s="154"/>
      <c r="F856" s="154"/>
      <c r="G856" s="154"/>
      <c r="H856" s="154"/>
      <c r="I856" s="154"/>
      <c r="J856" s="154"/>
      <c r="K856" s="154"/>
      <c r="L856" s="154"/>
      <c r="M856" s="154"/>
      <c r="N856" s="154"/>
      <c r="O856" s="154"/>
      <c r="P856" s="154"/>
      <c r="Q856" s="154"/>
      <c r="R856" s="154"/>
      <c r="S856" s="154"/>
      <c r="T856" s="154"/>
      <c r="U856" s="154"/>
      <c r="V856" s="154"/>
      <c r="W856" s="154"/>
      <c r="X856" s="154"/>
      <c r="Y856" s="154"/>
      <c r="Z856" s="154"/>
    </row>
    <row r="857" spans="1:26" ht="12.75" customHeight="1" x14ac:dyDescent="0.2">
      <c r="A857" s="154"/>
      <c r="B857" s="154"/>
      <c r="C857" s="154"/>
      <c r="D857" s="154"/>
      <c r="E857" s="154"/>
      <c r="F857" s="154"/>
      <c r="G857" s="154"/>
      <c r="H857" s="154"/>
      <c r="I857" s="154"/>
      <c r="J857" s="154"/>
      <c r="K857" s="154"/>
      <c r="L857" s="154"/>
      <c r="M857" s="154"/>
      <c r="N857" s="154"/>
      <c r="O857" s="154"/>
      <c r="P857" s="154"/>
      <c r="Q857" s="154"/>
      <c r="R857" s="154"/>
      <c r="S857" s="154"/>
      <c r="T857" s="154"/>
      <c r="U857" s="154"/>
      <c r="V857" s="154"/>
      <c r="W857" s="154"/>
      <c r="X857" s="154"/>
      <c r="Y857" s="154"/>
      <c r="Z857" s="154"/>
    </row>
    <row r="858" spans="1:26" ht="12.75" customHeight="1" x14ac:dyDescent="0.2">
      <c r="A858" s="154"/>
      <c r="B858" s="154"/>
      <c r="C858" s="154"/>
      <c r="D858" s="154"/>
      <c r="E858" s="154"/>
      <c r="F858" s="154"/>
      <c r="G858" s="154"/>
      <c r="H858" s="154"/>
      <c r="I858" s="154"/>
      <c r="J858" s="154"/>
      <c r="K858" s="154"/>
      <c r="L858" s="154"/>
      <c r="M858" s="154"/>
      <c r="N858" s="154"/>
      <c r="O858" s="154"/>
      <c r="P858" s="154"/>
      <c r="Q858" s="154"/>
      <c r="R858" s="154"/>
      <c r="S858" s="154"/>
      <c r="T858" s="154"/>
      <c r="U858" s="154"/>
      <c r="V858" s="154"/>
      <c r="W858" s="154"/>
      <c r="X858" s="154"/>
      <c r="Y858" s="154"/>
      <c r="Z858" s="154"/>
    </row>
    <row r="859" spans="1:26" ht="12.75" customHeight="1" x14ac:dyDescent="0.2">
      <c r="A859" s="154"/>
      <c r="B859" s="154"/>
      <c r="C859" s="154"/>
      <c r="D859" s="154"/>
      <c r="E859" s="154"/>
      <c r="F859" s="154"/>
      <c r="G859" s="154"/>
      <c r="H859" s="154"/>
      <c r="I859" s="154"/>
      <c r="J859" s="154"/>
      <c r="K859" s="154"/>
      <c r="L859" s="154"/>
      <c r="M859" s="154"/>
      <c r="N859" s="154"/>
      <c r="O859" s="154"/>
      <c r="P859" s="154"/>
      <c r="Q859" s="154"/>
      <c r="R859" s="154"/>
      <c r="S859" s="154"/>
      <c r="T859" s="154"/>
      <c r="U859" s="154"/>
      <c r="V859" s="154"/>
      <c r="W859" s="154"/>
      <c r="X859" s="154"/>
      <c r="Y859" s="154"/>
      <c r="Z859" s="154"/>
    </row>
    <row r="860" spans="1:26" ht="12.75" customHeight="1" x14ac:dyDescent="0.2">
      <c r="A860" s="154"/>
      <c r="B860" s="154"/>
      <c r="C860" s="154"/>
      <c r="D860" s="154"/>
      <c r="E860" s="154"/>
      <c r="F860" s="154"/>
      <c r="G860" s="154"/>
      <c r="H860" s="154"/>
      <c r="I860" s="154"/>
      <c r="J860" s="154"/>
      <c r="K860" s="154"/>
      <c r="L860" s="154"/>
      <c r="M860" s="154"/>
      <c r="N860" s="154"/>
      <c r="O860" s="154"/>
      <c r="P860" s="154"/>
      <c r="Q860" s="154"/>
      <c r="R860" s="154"/>
      <c r="S860" s="154"/>
      <c r="T860" s="154"/>
      <c r="U860" s="154"/>
      <c r="V860" s="154"/>
      <c r="W860" s="154"/>
      <c r="X860" s="154"/>
      <c r="Y860" s="154"/>
      <c r="Z860" s="154"/>
    </row>
    <row r="861" spans="1:26" ht="12.75" customHeight="1" x14ac:dyDescent="0.2">
      <c r="A861" s="154"/>
      <c r="B861" s="154"/>
      <c r="C861" s="154"/>
      <c r="D861" s="154"/>
      <c r="E861" s="154"/>
      <c r="F861" s="154"/>
      <c r="G861" s="154"/>
      <c r="H861" s="154"/>
      <c r="I861" s="154"/>
      <c r="J861" s="154"/>
      <c r="K861" s="154"/>
      <c r="L861" s="154"/>
      <c r="M861" s="154"/>
      <c r="N861" s="154"/>
      <c r="O861" s="154"/>
      <c r="P861" s="154"/>
      <c r="Q861" s="154"/>
      <c r="R861" s="154"/>
      <c r="S861" s="154"/>
      <c r="T861" s="154"/>
      <c r="U861" s="154"/>
      <c r="V861" s="154"/>
      <c r="W861" s="154"/>
      <c r="X861" s="154"/>
      <c r="Y861" s="154"/>
      <c r="Z861" s="154"/>
    </row>
    <row r="862" spans="1:26" ht="12.75" customHeight="1" x14ac:dyDescent="0.2">
      <c r="A862" s="154"/>
      <c r="B862" s="154"/>
      <c r="C862" s="154"/>
      <c r="D862" s="154"/>
      <c r="E862" s="154"/>
      <c r="F862" s="154"/>
      <c r="G862" s="154"/>
      <c r="H862" s="154"/>
      <c r="I862" s="154"/>
      <c r="J862" s="154"/>
      <c r="K862" s="154"/>
      <c r="L862" s="154"/>
      <c r="M862" s="154"/>
      <c r="N862" s="154"/>
      <c r="O862" s="154"/>
      <c r="P862" s="154"/>
      <c r="Q862" s="154"/>
      <c r="R862" s="154"/>
      <c r="S862" s="154"/>
      <c r="T862" s="154"/>
      <c r="U862" s="154"/>
      <c r="V862" s="154"/>
      <c r="W862" s="154"/>
      <c r="X862" s="154"/>
      <c r="Y862" s="154"/>
      <c r="Z862" s="154"/>
    </row>
    <row r="863" spans="1:26" ht="12.75" customHeight="1" x14ac:dyDescent="0.2">
      <c r="A863" s="154"/>
      <c r="B863" s="154"/>
      <c r="C863" s="154"/>
      <c r="D863" s="154"/>
      <c r="E863" s="154"/>
      <c r="F863" s="154"/>
      <c r="G863" s="154"/>
      <c r="H863" s="154"/>
      <c r="I863" s="154"/>
      <c r="J863" s="154"/>
      <c r="K863" s="154"/>
      <c r="L863" s="154"/>
      <c r="M863" s="154"/>
      <c r="N863" s="154"/>
      <c r="O863" s="154"/>
      <c r="P863" s="154"/>
      <c r="Q863" s="154"/>
      <c r="R863" s="154"/>
      <c r="S863" s="154"/>
      <c r="T863" s="154"/>
      <c r="U863" s="154"/>
      <c r="V863" s="154"/>
      <c r="W863" s="154"/>
      <c r="X863" s="154"/>
      <c r="Y863" s="154"/>
      <c r="Z863" s="154"/>
    </row>
    <row r="864" spans="1:26" ht="12.75" customHeight="1" x14ac:dyDescent="0.2">
      <c r="A864" s="154"/>
      <c r="B864" s="154"/>
      <c r="C864" s="154"/>
      <c r="D864" s="154"/>
      <c r="E864" s="154"/>
      <c r="F864" s="154"/>
      <c r="G864" s="154"/>
      <c r="H864" s="154"/>
      <c r="I864" s="154"/>
      <c r="J864" s="154"/>
      <c r="K864" s="154"/>
      <c r="L864" s="154"/>
      <c r="M864" s="154"/>
      <c r="N864" s="154"/>
      <c r="O864" s="154"/>
      <c r="P864" s="154"/>
      <c r="Q864" s="154"/>
      <c r="R864" s="154"/>
      <c r="S864" s="154"/>
      <c r="T864" s="154"/>
      <c r="U864" s="154"/>
      <c r="V864" s="154"/>
      <c r="W864" s="154"/>
      <c r="X864" s="154"/>
      <c r="Y864" s="154"/>
      <c r="Z864" s="154"/>
    </row>
    <row r="865" spans="1:26" ht="12.75" customHeight="1" x14ac:dyDescent="0.2">
      <c r="A865" s="154"/>
      <c r="B865" s="154"/>
      <c r="C865" s="154"/>
      <c r="D865" s="154"/>
      <c r="E865" s="154"/>
      <c r="F865" s="154"/>
      <c r="G865" s="154"/>
      <c r="H865" s="154"/>
      <c r="I865" s="154"/>
      <c r="J865" s="154"/>
      <c r="K865" s="154"/>
      <c r="L865" s="154"/>
      <c r="M865" s="154"/>
      <c r="N865" s="154"/>
      <c r="O865" s="154"/>
      <c r="P865" s="154"/>
      <c r="Q865" s="154"/>
      <c r="R865" s="154"/>
      <c r="S865" s="154"/>
      <c r="T865" s="154"/>
      <c r="U865" s="154"/>
      <c r="V865" s="154"/>
      <c r="W865" s="154"/>
      <c r="X865" s="154"/>
      <c r="Y865" s="154"/>
      <c r="Z865" s="154"/>
    </row>
    <row r="866" spans="1:26" ht="12.75" customHeight="1" x14ac:dyDescent="0.2">
      <c r="A866" s="154"/>
      <c r="B866" s="154"/>
      <c r="C866" s="154"/>
      <c r="D866" s="154"/>
      <c r="E866" s="154"/>
      <c r="F866" s="154"/>
      <c r="G866" s="154"/>
      <c r="H866" s="154"/>
      <c r="I866" s="154"/>
      <c r="J866" s="154"/>
      <c r="K866" s="154"/>
      <c r="L866" s="154"/>
      <c r="M866" s="154"/>
      <c r="N866" s="154"/>
      <c r="O866" s="154"/>
      <c r="P866" s="154"/>
      <c r="Q866" s="154"/>
      <c r="R866" s="154"/>
      <c r="S866" s="154"/>
      <c r="T866" s="154"/>
      <c r="U866" s="154"/>
      <c r="V866" s="154"/>
      <c r="W866" s="154"/>
      <c r="X866" s="154"/>
      <c r="Y866" s="154"/>
      <c r="Z866" s="154"/>
    </row>
    <row r="867" spans="1:26" ht="12.75" customHeight="1" x14ac:dyDescent="0.2">
      <c r="A867" s="154"/>
      <c r="B867" s="154"/>
      <c r="C867" s="154"/>
      <c r="D867" s="154"/>
      <c r="E867" s="154"/>
      <c r="F867" s="154"/>
      <c r="G867" s="154"/>
      <c r="H867" s="154"/>
      <c r="I867" s="154"/>
      <c r="J867" s="154"/>
      <c r="K867" s="154"/>
      <c r="L867" s="154"/>
      <c r="M867" s="154"/>
      <c r="N867" s="154"/>
      <c r="O867" s="154"/>
      <c r="P867" s="154"/>
      <c r="Q867" s="154"/>
      <c r="R867" s="154"/>
      <c r="S867" s="154"/>
      <c r="T867" s="154"/>
      <c r="U867" s="154"/>
      <c r="V867" s="154"/>
      <c r="W867" s="154"/>
      <c r="X867" s="154"/>
      <c r="Y867" s="154"/>
      <c r="Z867" s="154"/>
    </row>
    <row r="868" spans="1:26" ht="12.75" customHeight="1" x14ac:dyDescent="0.2">
      <c r="A868" s="154"/>
      <c r="B868" s="154"/>
      <c r="C868" s="154"/>
      <c r="D868" s="154"/>
      <c r="E868" s="154"/>
      <c r="F868" s="154"/>
      <c r="G868" s="154"/>
      <c r="H868" s="154"/>
      <c r="I868" s="154"/>
      <c r="J868" s="154"/>
      <c r="K868" s="154"/>
      <c r="L868" s="154"/>
      <c r="M868" s="154"/>
      <c r="N868" s="154"/>
      <c r="O868" s="154"/>
      <c r="P868" s="154"/>
      <c r="Q868" s="154"/>
      <c r="R868" s="154"/>
      <c r="S868" s="154"/>
      <c r="T868" s="154"/>
      <c r="U868" s="154"/>
      <c r="V868" s="154"/>
      <c r="W868" s="154"/>
      <c r="X868" s="154"/>
      <c r="Y868" s="154"/>
      <c r="Z868" s="154"/>
    </row>
    <row r="869" spans="1:26" ht="12.75" customHeight="1" x14ac:dyDescent="0.2">
      <c r="A869" s="154"/>
      <c r="B869" s="154"/>
      <c r="C869" s="154"/>
      <c r="D869" s="154"/>
      <c r="E869" s="154"/>
      <c r="F869" s="154"/>
      <c r="G869" s="154"/>
      <c r="H869" s="154"/>
      <c r="I869" s="154"/>
      <c r="J869" s="154"/>
      <c r="K869" s="154"/>
      <c r="L869" s="154"/>
      <c r="M869" s="154"/>
      <c r="N869" s="154"/>
      <c r="O869" s="154"/>
      <c r="P869" s="154"/>
      <c r="Q869" s="154"/>
      <c r="R869" s="154"/>
      <c r="S869" s="154"/>
      <c r="T869" s="154"/>
      <c r="U869" s="154"/>
      <c r="V869" s="154"/>
      <c r="W869" s="154"/>
      <c r="X869" s="154"/>
      <c r="Y869" s="154"/>
      <c r="Z869" s="154"/>
    </row>
    <row r="870" spans="1:26" ht="12.75" customHeight="1" x14ac:dyDescent="0.2">
      <c r="A870" s="154"/>
      <c r="B870" s="154"/>
      <c r="C870" s="154"/>
      <c r="D870" s="154"/>
      <c r="E870" s="154"/>
      <c r="F870" s="154"/>
      <c r="G870" s="154"/>
      <c r="H870" s="154"/>
      <c r="I870" s="154"/>
      <c r="J870" s="154"/>
      <c r="K870" s="154"/>
      <c r="L870" s="154"/>
      <c r="M870" s="154"/>
      <c r="N870" s="154"/>
      <c r="O870" s="154"/>
      <c r="P870" s="154"/>
      <c r="Q870" s="154"/>
      <c r="R870" s="154"/>
      <c r="S870" s="154"/>
      <c r="T870" s="154"/>
      <c r="U870" s="154"/>
      <c r="V870" s="154"/>
      <c r="W870" s="154"/>
      <c r="X870" s="154"/>
      <c r="Y870" s="154"/>
      <c r="Z870" s="154"/>
    </row>
    <row r="871" spans="1:26" ht="12.75" customHeight="1" x14ac:dyDescent="0.2">
      <c r="A871" s="154"/>
      <c r="B871" s="154"/>
      <c r="C871" s="154"/>
      <c r="D871" s="154"/>
      <c r="E871" s="154"/>
      <c r="F871" s="154"/>
      <c r="G871" s="154"/>
      <c r="H871" s="154"/>
      <c r="I871" s="154"/>
      <c r="J871" s="154"/>
      <c r="K871" s="154"/>
      <c r="L871" s="154"/>
      <c r="M871" s="154"/>
      <c r="N871" s="154"/>
      <c r="O871" s="154"/>
      <c r="P871" s="154"/>
      <c r="Q871" s="154"/>
      <c r="R871" s="154"/>
      <c r="S871" s="154"/>
      <c r="T871" s="154"/>
      <c r="U871" s="154"/>
      <c r="V871" s="154"/>
      <c r="W871" s="154"/>
      <c r="X871" s="154"/>
      <c r="Y871" s="154"/>
      <c r="Z871" s="154"/>
    </row>
    <row r="872" spans="1:26" ht="12.75" customHeight="1" x14ac:dyDescent="0.2">
      <c r="A872" s="154"/>
      <c r="B872" s="154"/>
      <c r="C872" s="154"/>
      <c r="D872" s="154"/>
      <c r="E872" s="154"/>
      <c r="F872" s="154"/>
      <c r="G872" s="154"/>
      <c r="H872" s="154"/>
      <c r="I872" s="154"/>
      <c r="J872" s="154"/>
      <c r="K872" s="154"/>
      <c r="L872" s="154"/>
      <c r="M872" s="154"/>
      <c r="N872" s="154"/>
      <c r="O872" s="154"/>
      <c r="P872" s="154"/>
      <c r="Q872" s="154"/>
      <c r="R872" s="154"/>
      <c r="S872" s="154"/>
      <c r="T872" s="154"/>
      <c r="U872" s="154"/>
      <c r="V872" s="154"/>
      <c r="W872" s="154"/>
      <c r="X872" s="154"/>
      <c r="Y872" s="154"/>
      <c r="Z872" s="154"/>
    </row>
    <row r="873" spans="1:26" ht="12.75" customHeight="1" x14ac:dyDescent="0.2">
      <c r="A873" s="154"/>
      <c r="B873" s="154"/>
      <c r="C873" s="154"/>
      <c r="D873" s="154"/>
      <c r="E873" s="154"/>
      <c r="F873" s="154"/>
      <c r="G873" s="154"/>
      <c r="H873" s="154"/>
      <c r="I873" s="154"/>
      <c r="J873" s="154"/>
      <c r="K873" s="154"/>
      <c r="L873" s="154"/>
      <c r="M873" s="154"/>
      <c r="N873" s="154"/>
      <c r="O873" s="154"/>
      <c r="P873" s="154"/>
      <c r="Q873" s="154"/>
      <c r="R873" s="154"/>
      <c r="S873" s="154"/>
      <c r="T873" s="154"/>
      <c r="U873" s="154"/>
      <c r="V873" s="154"/>
      <c r="W873" s="154"/>
      <c r="X873" s="154"/>
      <c r="Y873" s="154"/>
      <c r="Z873" s="154"/>
    </row>
    <row r="874" spans="1:26" ht="12.75" customHeight="1" x14ac:dyDescent="0.2">
      <c r="A874" s="154"/>
      <c r="B874" s="154"/>
      <c r="C874" s="154"/>
      <c r="D874" s="154"/>
      <c r="E874" s="154"/>
      <c r="F874" s="154"/>
      <c r="G874" s="154"/>
      <c r="H874" s="154"/>
      <c r="I874" s="154"/>
      <c r="J874" s="154"/>
      <c r="K874" s="154"/>
      <c r="L874" s="154"/>
      <c r="M874" s="154"/>
      <c r="N874" s="154"/>
      <c r="O874" s="154"/>
      <c r="P874" s="154"/>
      <c r="Q874" s="154"/>
      <c r="R874" s="154"/>
      <c r="S874" s="154"/>
      <c r="T874" s="154"/>
      <c r="U874" s="154"/>
      <c r="V874" s="154"/>
      <c r="W874" s="154"/>
      <c r="X874" s="154"/>
      <c r="Y874" s="154"/>
      <c r="Z874" s="154"/>
    </row>
    <row r="875" spans="1:26" ht="12.75" customHeight="1" x14ac:dyDescent="0.2">
      <c r="A875" s="154"/>
      <c r="B875" s="154"/>
      <c r="C875" s="154"/>
      <c r="D875" s="154"/>
      <c r="E875" s="154"/>
      <c r="F875" s="154"/>
      <c r="G875" s="154"/>
      <c r="H875" s="154"/>
      <c r="I875" s="154"/>
      <c r="J875" s="154"/>
      <c r="K875" s="154"/>
      <c r="L875" s="154"/>
      <c r="M875" s="154"/>
      <c r="N875" s="154"/>
      <c r="O875" s="154"/>
      <c r="P875" s="154"/>
      <c r="Q875" s="154"/>
      <c r="R875" s="154"/>
      <c r="S875" s="154"/>
      <c r="T875" s="154"/>
      <c r="U875" s="154"/>
      <c r="V875" s="154"/>
      <c r="W875" s="154"/>
      <c r="X875" s="154"/>
      <c r="Y875" s="154"/>
      <c r="Z875" s="154"/>
    </row>
    <row r="876" spans="1:26" ht="12.75" customHeight="1" x14ac:dyDescent="0.2">
      <c r="A876" s="154"/>
      <c r="B876" s="154"/>
      <c r="C876" s="154"/>
      <c r="D876" s="154"/>
      <c r="E876" s="154"/>
      <c r="F876" s="154"/>
      <c r="G876" s="154"/>
      <c r="H876" s="154"/>
      <c r="I876" s="154"/>
      <c r="J876" s="154"/>
      <c r="K876" s="154"/>
      <c r="L876" s="154"/>
      <c r="M876" s="154"/>
      <c r="N876" s="154"/>
      <c r="O876" s="154"/>
      <c r="P876" s="154"/>
      <c r="Q876" s="154"/>
      <c r="R876" s="154"/>
      <c r="S876" s="154"/>
      <c r="T876" s="154"/>
      <c r="U876" s="154"/>
      <c r="V876" s="154"/>
      <c r="W876" s="154"/>
      <c r="X876" s="154"/>
      <c r="Y876" s="154"/>
      <c r="Z876" s="154"/>
    </row>
    <row r="877" spans="1:26" ht="12.75" customHeight="1" x14ac:dyDescent="0.2">
      <c r="A877" s="154"/>
      <c r="B877" s="154"/>
      <c r="C877" s="154"/>
      <c r="D877" s="154"/>
      <c r="E877" s="154"/>
      <c r="F877" s="154"/>
      <c r="G877" s="154"/>
      <c r="H877" s="154"/>
      <c r="I877" s="154"/>
      <c r="J877" s="154"/>
      <c r="K877" s="154"/>
      <c r="L877" s="154"/>
      <c r="M877" s="154"/>
      <c r="N877" s="154"/>
      <c r="O877" s="154"/>
      <c r="P877" s="154"/>
      <c r="Q877" s="154"/>
      <c r="R877" s="154"/>
      <c r="S877" s="154"/>
      <c r="T877" s="154"/>
      <c r="U877" s="154"/>
      <c r="V877" s="154"/>
      <c r="W877" s="154"/>
      <c r="X877" s="154"/>
      <c r="Y877" s="154"/>
      <c r="Z877" s="154"/>
    </row>
    <row r="878" spans="1:26" ht="12.75" customHeight="1" x14ac:dyDescent="0.2">
      <c r="A878" s="154"/>
      <c r="B878" s="154"/>
      <c r="C878" s="154"/>
      <c r="D878" s="154"/>
      <c r="E878" s="154"/>
      <c r="F878" s="154"/>
      <c r="G878" s="154"/>
      <c r="H878" s="154"/>
      <c r="I878" s="154"/>
      <c r="J878" s="154"/>
      <c r="K878" s="154"/>
      <c r="L878" s="154"/>
      <c r="M878" s="154"/>
      <c r="N878" s="154"/>
      <c r="O878" s="154"/>
      <c r="P878" s="154"/>
      <c r="Q878" s="154"/>
      <c r="R878" s="154"/>
      <c r="S878" s="154"/>
      <c r="T878" s="154"/>
      <c r="U878" s="154"/>
      <c r="V878" s="154"/>
      <c r="W878" s="154"/>
      <c r="X878" s="154"/>
      <c r="Y878" s="154"/>
      <c r="Z878" s="154"/>
    </row>
    <row r="879" spans="1:26" ht="12.75" customHeight="1" x14ac:dyDescent="0.2">
      <c r="A879" s="154"/>
      <c r="B879" s="154"/>
      <c r="C879" s="154"/>
      <c r="D879" s="154"/>
      <c r="E879" s="154"/>
      <c r="F879" s="154"/>
      <c r="G879" s="154"/>
      <c r="H879" s="154"/>
      <c r="I879" s="154"/>
      <c r="J879" s="154"/>
      <c r="K879" s="154"/>
      <c r="L879" s="154"/>
      <c r="M879" s="154"/>
      <c r="N879" s="154"/>
      <c r="O879" s="154"/>
      <c r="P879" s="154"/>
      <c r="Q879" s="154"/>
      <c r="R879" s="154"/>
      <c r="S879" s="154"/>
      <c r="T879" s="154"/>
      <c r="U879" s="154"/>
      <c r="V879" s="154"/>
      <c r="W879" s="154"/>
      <c r="X879" s="154"/>
      <c r="Y879" s="154"/>
      <c r="Z879" s="154"/>
    </row>
    <row r="880" spans="1:26" ht="12.75" customHeight="1" x14ac:dyDescent="0.2">
      <c r="A880" s="154"/>
      <c r="B880" s="154"/>
      <c r="C880" s="154"/>
      <c r="D880" s="154"/>
      <c r="E880" s="154"/>
      <c r="F880" s="154"/>
      <c r="G880" s="154"/>
      <c r="H880" s="154"/>
      <c r="I880" s="154"/>
      <c r="J880" s="154"/>
      <c r="K880" s="154"/>
      <c r="L880" s="154"/>
      <c r="M880" s="154"/>
      <c r="N880" s="154"/>
      <c r="O880" s="154"/>
      <c r="P880" s="154"/>
      <c r="Q880" s="154"/>
      <c r="R880" s="154"/>
      <c r="S880" s="154"/>
      <c r="T880" s="154"/>
      <c r="U880" s="154"/>
      <c r="V880" s="154"/>
      <c r="W880" s="154"/>
      <c r="X880" s="154"/>
      <c r="Y880" s="154"/>
      <c r="Z880" s="154"/>
    </row>
    <row r="881" spans="1:26" ht="12.75" customHeight="1" x14ac:dyDescent="0.2">
      <c r="A881" s="154"/>
      <c r="B881" s="154"/>
      <c r="C881" s="154"/>
      <c r="D881" s="154"/>
      <c r="E881" s="154"/>
      <c r="F881" s="154"/>
      <c r="G881" s="154"/>
      <c r="H881" s="154"/>
      <c r="I881" s="154"/>
      <c r="J881" s="154"/>
      <c r="K881" s="154"/>
      <c r="L881" s="154"/>
      <c r="M881" s="154"/>
      <c r="N881" s="154"/>
      <c r="O881" s="154"/>
      <c r="P881" s="154"/>
      <c r="Q881" s="154"/>
      <c r="R881" s="154"/>
      <c r="S881" s="154"/>
      <c r="T881" s="154"/>
      <c r="U881" s="154"/>
      <c r="V881" s="154"/>
      <c r="W881" s="154"/>
      <c r="X881" s="154"/>
      <c r="Y881" s="154"/>
      <c r="Z881" s="154"/>
    </row>
    <row r="882" spans="1:26" ht="12.75" customHeight="1" x14ac:dyDescent="0.2">
      <c r="A882" s="154"/>
      <c r="B882" s="154"/>
      <c r="C882" s="154"/>
      <c r="D882" s="154"/>
      <c r="E882" s="154"/>
      <c r="F882" s="154"/>
      <c r="G882" s="154"/>
      <c r="H882" s="154"/>
      <c r="I882" s="154"/>
      <c r="J882" s="154"/>
      <c r="K882" s="154"/>
      <c r="L882" s="154"/>
      <c r="M882" s="154"/>
      <c r="N882" s="154"/>
      <c r="O882" s="154"/>
      <c r="P882" s="154"/>
      <c r="Q882" s="154"/>
      <c r="R882" s="154"/>
      <c r="S882" s="154"/>
      <c r="T882" s="154"/>
      <c r="U882" s="154"/>
      <c r="V882" s="154"/>
      <c r="W882" s="154"/>
      <c r="X882" s="154"/>
      <c r="Y882" s="154"/>
      <c r="Z882" s="154"/>
    </row>
    <row r="883" spans="1:26" ht="12.75" customHeight="1" x14ac:dyDescent="0.2">
      <c r="A883" s="154"/>
      <c r="B883" s="154"/>
      <c r="C883" s="154"/>
      <c r="D883" s="154"/>
      <c r="E883" s="154"/>
      <c r="F883" s="154"/>
      <c r="G883" s="154"/>
      <c r="H883" s="154"/>
      <c r="I883" s="154"/>
      <c r="J883" s="154"/>
      <c r="K883" s="154"/>
      <c r="L883" s="154"/>
      <c r="M883" s="154"/>
      <c r="N883" s="154"/>
      <c r="O883" s="154"/>
      <c r="P883" s="154"/>
      <c r="Q883" s="154"/>
      <c r="R883" s="154"/>
      <c r="S883" s="154"/>
      <c r="T883" s="154"/>
      <c r="U883" s="154"/>
      <c r="V883" s="154"/>
      <c r="W883" s="154"/>
      <c r="X883" s="154"/>
      <c r="Y883" s="154"/>
      <c r="Z883" s="154"/>
    </row>
    <row r="884" spans="1:26" ht="12.75" customHeight="1" x14ac:dyDescent="0.2">
      <c r="A884" s="154"/>
      <c r="B884" s="154"/>
      <c r="C884" s="154"/>
      <c r="D884" s="154"/>
      <c r="E884" s="154"/>
      <c r="F884" s="154"/>
      <c r="G884" s="154"/>
      <c r="H884" s="154"/>
      <c r="I884" s="154"/>
      <c r="J884" s="154"/>
      <c r="K884" s="154"/>
      <c r="L884" s="154"/>
      <c r="M884" s="154"/>
      <c r="N884" s="154"/>
      <c r="O884" s="154"/>
      <c r="P884" s="154"/>
      <c r="Q884" s="154"/>
      <c r="R884" s="154"/>
      <c r="S884" s="154"/>
      <c r="T884" s="154"/>
      <c r="U884" s="154"/>
      <c r="V884" s="154"/>
      <c r="W884" s="154"/>
      <c r="X884" s="154"/>
      <c r="Y884" s="154"/>
      <c r="Z884" s="154"/>
    </row>
    <row r="885" spans="1:26" ht="12.75" customHeight="1" x14ac:dyDescent="0.2">
      <c r="A885" s="154"/>
      <c r="B885" s="154"/>
      <c r="C885" s="154"/>
      <c r="D885" s="154"/>
      <c r="E885" s="154"/>
      <c r="F885" s="154"/>
      <c r="G885" s="154"/>
      <c r="H885" s="154"/>
      <c r="I885" s="154"/>
      <c r="J885" s="154"/>
      <c r="K885" s="154"/>
      <c r="L885" s="154"/>
      <c r="M885" s="154"/>
      <c r="N885" s="154"/>
      <c r="O885" s="154"/>
      <c r="P885" s="154"/>
      <c r="Q885" s="154"/>
      <c r="R885" s="154"/>
      <c r="S885" s="154"/>
      <c r="T885" s="154"/>
      <c r="U885" s="154"/>
      <c r="V885" s="154"/>
      <c r="W885" s="154"/>
      <c r="X885" s="154"/>
      <c r="Y885" s="154"/>
      <c r="Z885" s="154"/>
    </row>
    <row r="886" spans="1:26" ht="12.75" customHeight="1" x14ac:dyDescent="0.2">
      <c r="A886" s="154"/>
      <c r="B886" s="154"/>
      <c r="C886" s="154"/>
      <c r="D886" s="154"/>
      <c r="E886" s="154"/>
      <c r="F886" s="154"/>
      <c r="G886" s="154"/>
      <c r="H886" s="154"/>
      <c r="I886" s="154"/>
      <c r="J886" s="154"/>
      <c r="K886" s="154"/>
      <c r="L886" s="154"/>
      <c r="M886" s="154"/>
      <c r="N886" s="154"/>
      <c r="O886" s="154"/>
      <c r="P886" s="154"/>
      <c r="Q886" s="154"/>
      <c r="R886" s="154"/>
      <c r="S886" s="154"/>
      <c r="T886" s="154"/>
      <c r="U886" s="154"/>
      <c r="V886" s="154"/>
      <c r="W886" s="154"/>
      <c r="X886" s="154"/>
      <c r="Y886" s="154"/>
      <c r="Z886" s="154"/>
    </row>
    <row r="887" spans="1:26" ht="12.75" customHeight="1" x14ac:dyDescent="0.2">
      <c r="A887" s="154"/>
      <c r="B887" s="154"/>
      <c r="C887" s="154"/>
      <c r="D887" s="154"/>
      <c r="E887" s="154"/>
      <c r="F887" s="154"/>
      <c r="G887" s="154"/>
      <c r="H887" s="154"/>
      <c r="I887" s="154"/>
      <c r="J887" s="154"/>
      <c r="K887" s="154"/>
      <c r="L887" s="154"/>
      <c r="M887" s="154"/>
      <c r="N887" s="154"/>
      <c r="O887" s="154"/>
      <c r="P887" s="154"/>
      <c r="Q887" s="154"/>
      <c r="R887" s="154"/>
      <c r="S887" s="154"/>
      <c r="T887" s="154"/>
      <c r="U887" s="154"/>
      <c r="V887" s="154"/>
      <c r="W887" s="154"/>
      <c r="X887" s="154"/>
      <c r="Y887" s="154"/>
      <c r="Z887" s="154"/>
    </row>
    <row r="888" spans="1:26" ht="12.75" customHeight="1" x14ac:dyDescent="0.2">
      <c r="A888" s="154"/>
      <c r="B888" s="154"/>
      <c r="C888" s="154"/>
      <c r="D888" s="154"/>
      <c r="E888" s="154"/>
      <c r="F888" s="154"/>
      <c r="G888" s="154"/>
      <c r="H888" s="154"/>
      <c r="I888" s="154"/>
      <c r="J888" s="154"/>
      <c r="K888" s="154"/>
      <c r="L888" s="154"/>
      <c r="M888" s="154"/>
      <c r="N888" s="154"/>
      <c r="O888" s="154"/>
      <c r="P888" s="154"/>
      <c r="Q888" s="154"/>
      <c r="R888" s="154"/>
      <c r="S888" s="154"/>
      <c r="T888" s="154"/>
      <c r="U888" s="154"/>
      <c r="V888" s="154"/>
      <c r="W888" s="154"/>
      <c r="X888" s="154"/>
      <c r="Y888" s="154"/>
      <c r="Z888" s="154"/>
    </row>
    <row r="889" spans="1:26" ht="12.75" customHeight="1" x14ac:dyDescent="0.2">
      <c r="A889" s="154"/>
      <c r="B889" s="154"/>
      <c r="C889" s="154"/>
      <c r="D889" s="154"/>
      <c r="E889" s="154"/>
      <c r="F889" s="154"/>
      <c r="G889" s="154"/>
      <c r="H889" s="154"/>
      <c r="I889" s="154"/>
      <c r="J889" s="154"/>
      <c r="K889" s="154"/>
      <c r="L889" s="154"/>
      <c r="M889" s="154"/>
      <c r="N889" s="154"/>
      <c r="O889" s="154"/>
      <c r="P889" s="154"/>
      <c r="Q889" s="154"/>
      <c r="R889" s="154"/>
      <c r="S889" s="154"/>
      <c r="T889" s="154"/>
      <c r="U889" s="154"/>
      <c r="V889" s="154"/>
      <c r="W889" s="154"/>
      <c r="X889" s="154"/>
      <c r="Y889" s="154"/>
      <c r="Z889" s="154"/>
    </row>
    <row r="890" spans="1:26" ht="12.75" customHeight="1" x14ac:dyDescent="0.2">
      <c r="A890" s="154"/>
      <c r="B890" s="154"/>
      <c r="C890" s="154"/>
      <c r="D890" s="154"/>
      <c r="E890" s="154"/>
      <c r="F890" s="154"/>
      <c r="G890" s="154"/>
      <c r="H890" s="154"/>
      <c r="I890" s="154"/>
      <c r="J890" s="154"/>
      <c r="K890" s="154"/>
      <c r="L890" s="154"/>
      <c r="M890" s="154"/>
      <c r="N890" s="154"/>
      <c r="O890" s="154"/>
      <c r="P890" s="154"/>
      <c r="Q890" s="154"/>
      <c r="R890" s="154"/>
      <c r="S890" s="154"/>
      <c r="T890" s="154"/>
      <c r="U890" s="154"/>
      <c r="V890" s="154"/>
      <c r="W890" s="154"/>
      <c r="X890" s="154"/>
      <c r="Y890" s="154"/>
      <c r="Z890" s="154"/>
    </row>
    <row r="891" spans="1:26" ht="12.75" customHeight="1" x14ac:dyDescent="0.2">
      <c r="A891" s="154"/>
      <c r="B891" s="154"/>
      <c r="C891" s="154"/>
      <c r="D891" s="154"/>
      <c r="E891" s="154"/>
      <c r="F891" s="154"/>
      <c r="G891" s="154"/>
      <c r="H891" s="154"/>
      <c r="I891" s="154"/>
      <c r="J891" s="154"/>
      <c r="K891" s="154"/>
      <c r="L891" s="154"/>
      <c r="M891" s="154"/>
      <c r="N891" s="154"/>
      <c r="O891" s="154"/>
      <c r="P891" s="154"/>
      <c r="Q891" s="154"/>
      <c r="R891" s="154"/>
      <c r="S891" s="154"/>
      <c r="T891" s="154"/>
      <c r="U891" s="154"/>
      <c r="V891" s="154"/>
      <c r="W891" s="154"/>
      <c r="X891" s="154"/>
      <c r="Y891" s="154"/>
      <c r="Z891" s="154"/>
    </row>
    <row r="892" spans="1:26" ht="12.75" customHeight="1" x14ac:dyDescent="0.2">
      <c r="A892" s="154"/>
      <c r="B892" s="154"/>
      <c r="C892" s="154"/>
      <c r="D892" s="154"/>
      <c r="E892" s="154"/>
      <c r="F892" s="154"/>
      <c r="G892" s="154"/>
      <c r="H892" s="154"/>
      <c r="I892" s="154"/>
      <c r="J892" s="154"/>
      <c r="K892" s="154"/>
      <c r="L892" s="154"/>
      <c r="M892" s="154"/>
      <c r="N892" s="154"/>
      <c r="O892" s="154"/>
      <c r="P892" s="154"/>
      <c r="Q892" s="154"/>
      <c r="R892" s="154"/>
      <c r="S892" s="154"/>
      <c r="T892" s="154"/>
      <c r="U892" s="154"/>
      <c r="V892" s="154"/>
      <c r="W892" s="154"/>
      <c r="X892" s="154"/>
      <c r="Y892" s="154"/>
      <c r="Z892" s="154"/>
    </row>
    <row r="893" spans="1:26" ht="12.75" customHeight="1" x14ac:dyDescent="0.2">
      <c r="A893" s="154"/>
      <c r="B893" s="154"/>
      <c r="C893" s="154"/>
      <c r="D893" s="154"/>
      <c r="E893" s="154"/>
      <c r="F893" s="154"/>
      <c r="G893" s="154"/>
      <c r="H893" s="154"/>
      <c r="I893" s="154"/>
      <c r="J893" s="154"/>
      <c r="K893" s="154"/>
      <c r="L893" s="154"/>
      <c r="M893" s="154"/>
      <c r="N893" s="154"/>
      <c r="O893" s="154"/>
      <c r="P893" s="154"/>
      <c r="Q893" s="154"/>
      <c r="R893" s="154"/>
      <c r="S893" s="154"/>
      <c r="T893" s="154"/>
      <c r="U893" s="154"/>
      <c r="V893" s="154"/>
      <c r="W893" s="154"/>
      <c r="X893" s="154"/>
      <c r="Y893" s="154"/>
      <c r="Z893" s="154"/>
    </row>
    <row r="894" spans="1:26" ht="12.75" customHeight="1" x14ac:dyDescent="0.2">
      <c r="A894" s="154"/>
      <c r="B894" s="154"/>
      <c r="C894" s="154"/>
      <c r="D894" s="154"/>
      <c r="E894" s="154"/>
      <c r="F894" s="154"/>
      <c r="G894" s="154"/>
      <c r="H894" s="154"/>
      <c r="I894" s="154"/>
      <c r="J894" s="154"/>
      <c r="K894" s="154"/>
      <c r="L894" s="154"/>
      <c r="M894" s="154"/>
      <c r="N894" s="154"/>
      <c r="O894" s="154"/>
      <c r="P894" s="154"/>
      <c r="Q894" s="154"/>
      <c r="R894" s="154"/>
      <c r="S894" s="154"/>
      <c r="T894" s="154"/>
      <c r="U894" s="154"/>
      <c r="V894" s="154"/>
      <c r="W894" s="154"/>
      <c r="X894" s="154"/>
      <c r="Y894" s="154"/>
      <c r="Z894" s="154"/>
    </row>
    <row r="895" spans="1:26" ht="12.75" customHeight="1" x14ac:dyDescent="0.2">
      <c r="A895" s="154"/>
      <c r="B895" s="154"/>
      <c r="C895" s="154"/>
      <c r="D895" s="154"/>
      <c r="E895" s="154"/>
      <c r="F895" s="154"/>
      <c r="G895" s="154"/>
      <c r="H895" s="154"/>
      <c r="I895" s="154"/>
      <c r="J895" s="154"/>
      <c r="K895" s="154"/>
      <c r="L895" s="154"/>
      <c r="M895" s="154"/>
      <c r="N895" s="154"/>
      <c r="O895" s="154"/>
      <c r="P895" s="154"/>
      <c r="Q895" s="154"/>
      <c r="R895" s="154"/>
      <c r="S895" s="154"/>
      <c r="T895" s="154"/>
      <c r="U895" s="154"/>
      <c r="V895" s="154"/>
      <c r="W895" s="154"/>
      <c r="X895" s="154"/>
      <c r="Y895" s="154"/>
      <c r="Z895" s="154"/>
    </row>
    <row r="896" spans="1:26" ht="12.75" customHeight="1" x14ac:dyDescent="0.2">
      <c r="A896" s="154"/>
      <c r="B896" s="154"/>
      <c r="C896" s="154"/>
      <c r="D896" s="154"/>
      <c r="E896" s="154"/>
      <c r="F896" s="154"/>
      <c r="G896" s="154"/>
      <c r="H896" s="154"/>
      <c r="I896" s="154"/>
      <c r="J896" s="154"/>
      <c r="K896" s="154"/>
      <c r="L896" s="154"/>
      <c r="M896" s="154"/>
      <c r="N896" s="154"/>
      <c r="O896" s="154"/>
      <c r="P896" s="154"/>
      <c r="Q896" s="154"/>
      <c r="R896" s="154"/>
      <c r="S896" s="154"/>
      <c r="T896" s="154"/>
      <c r="U896" s="154"/>
      <c r="V896" s="154"/>
      <c r="W896" s="154"/>
      <c r="X896" s="154"/>
      <c r="Y896" s="154"/>
      <c r="Z896" s="154"/>
    </row>
    <row r="897" spans="1:26" ht="12.75" customHeight="1" x14ac:dyDescent="0.2">
      <c r="A897" s="154"/>
      <c r="B897" s="154"/>
      <c r="C897" s="154"/>
      <c r="D897" s="154"/>
      <c r="E897" s="154"/>
      <c r="F897" s="154"/>
      <c r="G897" s="154"/>
      <c r="H897" s="154"/>
      <c r="I897" s="154"/>
      <c r="J897" s="154"/>
      <c r="K897" s="154"/>
      <c r="L897" s="154"/>
      <c r="M897" s="154"/>
      <c r="N897" s="154"/>
      <c r="O897" s="154"/>
      <c r="P897" s="154"/>
      <c r="Q897" s="154"/>
      <c r="R897" s="154"/>
      <c r="S897" s="154"/>
      <c r="T897" s="154"/>
      <c r="U897" s="154"/>
      <c r="V897" s="154"/>
      <c r="W897" s="154"/>
      <c r="X897" s="154"/>
      <c r="Y897" s="154"/>
      <c r="Z897" s="154"/>
    </row>
    <row r="898" spans="1:26" ht="12.75" customHeight="1" x14ac:dyDescent="0.2">
      <c r="A898" s="154"/>
      <c r="B898" s="154"/>
      <c r="C898" s="154"/>
      <c r="D898" s="154"/>
      <c r="E898" s="154"/>
      <c r="F898" s="154"/>
      <c r="G898" s="154"/>
      <c r="H898" s="154"/>
      <c r="I898" s="154"/>
      <c r="J898" s="154"/>
      <c r="K898" s="154"/>
      <c r="L898" s="154"/>
      <c r="M898" s="154"/>
      <c r="N898" s="154"/>
      <c r="O898" s="154"/>
      <c r="P898" s="154"/>
      <c r="Q898" s="154"/>
      <c r="R898" s="154"/>
      <c r="S898" s="154"/>
      <c r="T898" s="154"/>
      <c r="U898" s="154"/>
      <c r="V898" s="154"/>
      <c r="W898" s="154"/>
      <c r="X898" s="154"/>
      <c r="Y898" s="154"/>
      <c r="Z898" s="154"/>
    </row>
    <row r="899" spans="1:26" ht="12.75" customHeight="1" x14ac:dyDescent="0.2">
      <c r="A899" s="154"/>
      <c r="B899" s="154"/>
      <c r="C899" s="154"/>
      <c r="D899" s="154"/>
      <c r="E899" s="154"/>
      <c r="F899" s="154"/>
      <c r="G899" s="154"/>
      <c r="H899" s="154"/>
      <c r="I899" s="154"/>
      <c r="J899" s="154"/>
      <c r="K899" s="154"/>
      <c r="L899" s="154"/>
      <c r="M899" s="154"/>
      <c r="N899" s="154"/>
      <c r="O899" s="154"/>
      <c r="P899" s="154"/>
      <c r="Q899" s="154"/>
      <c r="R899" s="154"/>
      <c r="S899" s="154"/>
      <c r="T899" s="154"/>
      <c r="U899" s="154"/>
      <c r="V899" s="154"/>
      <c r="W899" s="154"/>
      <c r="X899" s="154"/>
      <c r="Y899" s="154"/>
      <c r="Z899" s="154"/>
    </row>
    <row r="900" spans="1:26" ht="12.75" customHeight="1" x14ac:dyDescent="0.2">
      <c r="A900" s="154"/>
      <c r="B900" s="154"/>
      <c r="C900" s="154"/>
      <c r="D900" s="154"/>
      <c r="E900" s="154"/>
      <c r="F900" s="154"/>
      <c r="G900" s="154"/>
      <c r="H900" s="154"/>
      <c r="I900" s="154"/>
      <c r="J900" s="154"/>
      <c r="K900" s="154"/>
      <c r="L900" s="154"/>
      <c r="M900" s="154"/>
      <c r="N900" s="154"/>
      <c r="O900" s="154"/>
      <c r="P900" s="154"/>
      <c r="Q900" s="154"/>
      <c r="R900" s="154"/>
      <c r="S900" s="154"/>
      <c r="T900" s="154"/>
      <c r="U900" s="154"/>
      <c r="V900" s="154"/>
      <c r="W900" s="154"/>
      <c r="X900" s="154"/>
      <c r="Y900" s="154"/>
      <c r="Z900" s="154"/>
    </row>
    <row r="901" spans="1:26" ht="12.75" customHeight="1" x14ac:dyDescent="0.2">
      <c r="A901" s="154"/>
      <c r="B901" s="154"/>
      <c r="C901" s="154"/>
      <c r="D901" s="154"/>
      <c r="E901" s="154"/>
      <c r="F901" s="154"/>
      <c r="G901" s="154"/>
      <c r="H901" s="154"/>
      <c r="I901" s="154"/>
      <c r="J901" s="154"/>
      <c r="K901" s="154"/>
      <c r="L901" s="154"/>
      <c r="M901" s="154"/>
      <c r="N901" s="154"/>
      <c r="O901" s="154"/>
      <c r="P901" s="154"/>
      <c r="Q901" s="154"/>
      <c r="R901" s="154"/>
      <c r="S901" s="154"/>
      <c r="T901" s="154"/>
      <c r="U901" s="154"/>
      <c r="V901" s="154"/>
      <c r="W901" s="154"/>
      <c r="X901" s="154"/>
      <c r="Y901" s="154"/>
      <c r="Z901" s="154"/>
    </row>
    <row r="902" spans="1:26" ht="12.75" customHeight="1" x14ac:dyDescent="0.2">
      <c r="A902" s="154"/>
      <c r="B902" s="154"/>
      <c r="C902" s="154"/>
      <c r="D902" s="154"/>
      <c r="E902" s="154"/>
      <c r="F902" s="154"/>
      <c r="G902" s="154"/>
      <c r="H902" s="154"/>
      <c r="I902" s="154"/>
      <c r="J902" s="154"/>
      <c r="K902" s="154"/>
      <c r="L902" s="154"/>
      <c r="M902" s="154"/>
      <c r="N902" s="154"/>
      <c r="O902" s="154"/>
      <c r="P902" s="154"/>
      <c r="Q902" s="154"/>
      <c r="R902" s="154"/>
      <c r="S902" s="154"/>
      <c r="T902" s="154"/>
      <c r="U902" s="154"/>
      <c r="V902" s="154"/>
      <c r="W902" s="154"/>
      <c r="X902" s="154"/>
      <c r="Y902" s="154"/>
      <c r="Z902" s="154"/>
    </row>
    <row r="903" spans="1:26" ht="12.75" customHeight="1" x14ac:dyDescent="0.2">
      <c r="A903" s="154"/>
      <c r="B903" s="154"/>
      <c r="C903" s="154"/>
      <c r="D903" s="154"/>
      <c r="E903" s="154"/>
      <c r="F903" s="154"/>
      <c r="G903" s="154"/>
      <c r="H903" s="154"/>
      <c r="I903" s="154"/>
      <c r="J903" s="154"/>
      <c r="K903" s="154"/>
      <c r="L903" s="154"/>
      <c r="M903" s="154"/>
      <c r="N903" s="154"/>
      <c r="O903" s="154"/>
      <c r="P903" s="154"/>
      <c r="Q903" s="154"/>
      <c r="R903" s="154"/>
      <c r="S903" s="154"/>
      <c r="T903" s="154"/>
      <c r="U903" s="154"/>
      <c r="V903" s="154"/>
      <c r="W903" s="154"/>
      <c r="X903" s="154"/>
      <c r="Y903" s="154"/>
      <c r="Z903" s="154"/>
    </row>
    <row r="904" spans="1:26" ht="12.75" customHeight="1" x14ac:dyDescent="0.2">
      <c r="A904" s="154"/>
      <c r="B904" s="154"/>
      <c r="C904" s="154"/>
      <c r="D904" s="154"/>
      <c r="E904" s="154"/>
      <c r="F904" s="154"/>
      <c r="G904" s="154"/>
      <c r="H904" s="154"/>
      <c r="I904" s="154"/>
      <c r="J904" s="154"/>
      <c r="K904" s="154"/>
      <c r="L904" s="154"/>
      <c r="M904" s="154"/>
      <c r="N904" s="154"/>
      <c r="O904" s="154"/>
      <c r="P904" s="154"/>
      <c r="Q904" s="154"/>
      <c r="R904" s="154"/>
      <c r="S904" s="154"/>
      <c r="T904" s="154"/>
      <c r="U904" s="154"/>
      <c r="V904" s="154"/>
      <c r="W904" s="154"/>
      <c r="X904" s="154"/>
      <c r="Y904" s="154"/>
      <c r="Z904" s="154"/>
    </row>
    <row r="905" spans="1:26" ht="12.75" customHeight="1" x14ac:dyDescent="0.2">
      <c r="A905" s="154"/>
      <c r="B905" s="154"/>
      <c r="C905" s="154"/>
      <c r="D905" s="154"/>
      <c r="E905" s="154"/>
      <c r="F905" s="154"/>
      <c r="G905" s="154"/>
      <c r="H905" s="154"/>
      <c r="I905" s="154"/>
      <c r="J905" s="154"/>
      <c r="K905" s="154"/>
      <c r="L905" s="154"/>
      <c r="M905" s="154"/>
      <c r="N905" s="154"/>
      <c r="O905" s="154"/>
      <c r="P905" s="154"/>
      <c r="Q905" s="154"/>
      <c r="R905" s="154"/>
      <c r="S905" s="154"/>
      <c r="T905" s="154"/>
      <c r="U905" s="154"/>
      <c r="V905" s="154"/>
      <c r="W905" s="154"/>
      <c r="X905" s="154"/>
      <c r="Y905" s="154"/>
      <c r="Z905" s="154"/>
    </row>
    <row r="906" spans="1:26" ht="12.75" customHeight="1" x14ac:dyDescent="0.2">
      <c r="A906" s="154"/>
      <c r="B906" s="154"/>
      <c r="C906" s="154"/>
      <c r="D906" s="154"/>
      <c r="E906" s="154"/>
      <c r="F906" s="154"/>
      <c r="G906" s="154"/>
      <c r="H906" s="154"/>
      <c r="I906" s="154"/>
      <c r="J906" s="154"/>
      <c r="K906" s="154"/>
      <c r="L906" s="154"/>
      <c r="M906" s="154"/>
      <c r="N906" s="154"/>
      <c r="O906" s="154"/>
      <c r="P906" s="154"/>
      <c r="Q906" s="154"/>
      <c r="R906" s="154"/>
      <c r="S906" s="154"/>
      <c r="T906" s="154"/>
      <c r="U906" s="154"/>
      <c r="V906" s="154"/>
      <c r="W906" s="154"/>
      <c r="X906" s="154"/>
      <c r="Y906" s="154"/>
      <c r="Z906" s="154"/>
    </row>
    <row r="907" spans="1:26" ht="12.75" customHeight="1" x14ac:dyDescent="0.2">
      <c r="A907" s="154"/>
      <c r="B907" s="154"/>
      <c r="C907" s="154"/>
      <c r="D907" s="154"/>
      <c r="E907" s="154"/>
      <c r="F907" s="154"/>
      <c r="G907" s="154"/>
      <c r="H907" s="154"/>
      <c r="I907" s="154"/>
      <c r="J907" s="154"/>
      <c r="K907" s="154"/>
      <c r="L907" s="154"/>
      <c r="M907" s="154"/>
      <c r="N907" s="154"/>
      <c r="O907" s="154"/>
      <c r="P907" s="154"/>
      <c r="Q907" s="154"/>
      <c r="R907" s="154"/>
      <c r="S907" s="154"/>
      <c r="T907" s="154"/>
      <c r="U907" s="154"/>
      <c r="V907" s="154"/>
      <c r="W907" s="154"/>
      <c r="X907" s="154"/>
      <c r="Y907" s="154"/>
      <c r="Z907" s="154"/>
    </row>
    <row r="908" spans="1:26" ht="12.75" customHeight="1" x14ac:dyDescent="0.2">
      <c r="A908" s="154"/>
      <c r="B908" s="154"/>
      <c r="C908" s="154"/>
      <c r="D908" s="154"/>
      <c r="E908" s="154"/>
      <c r="F908" s="154"/>
      <c r="G908" s="154"/>
      <c r="H908" s="154"/>
      <c r="I908" s="154"/>
      <c r="J908" s="154"/>
      <c r="K908" s="154"/>
      <c r="L908" s="154"/>
      <c r="M908" s="154"/>
      <c r="N908" s="154"/>
      <c r="O908" s="154"/>
      <c r="P908" s="154"/>
      <c r="Q908" s="154"/>
      <c r="R908" s="154"/>
      <c r="S908" s="154"/>
      <c r="T908" s="154"/>
      <c r="U908" s="154"/>
      <c r="V908" s="154"/>
      <c r="W908" s="154"/>
      <c r="X908" s="154"/>
      <c r="Y908" s="154"/>
      <c r="Z908" s="154"/>
    </row>
    <row r="909" spans="1:26" ht="12.75" customHeight="1" x14ac:dyDescent="0.2">
      <c r="A909" s="154"/>
      <c r="B909" s="154"/>
      <c r="C909" s="154"/>
      <c r="D909" s="154"/>
      <c r="E909" s="154"/>
      <c r="F909" s="154"/>
      <c r="G909" s="154"/>
      <c r="H909" s="154"/>
      <c r="I909" s="154"/>
      <c r="J909" s="154"/>
      <c r="K909" s="154"/>
      <c r="L909" s="154"/>
      <c r="M909" s="154"/>
      <c r="N909" s="154"/>
      <c r="O909" s="154"/>
      <c r="P909" s="154"/>
      <c r="Q909" s="154"/>
      <c r="R909" s="154"/>
      <c r="S909" s="154"/>
      <c r="T909" s="154"/>
      <c r="U909" s="154"/>
      <c r="V909" s="154"/>
      <c r="W909" s="154"/>
      <c r="X909" s="154"/>
      <c r="Y909" s="154"/>
      <c r="Z909" s="154"/>
    </row>
    <row r="910" spans="1:26" ht="12.75" customHeight="1" x14ac:dyDescent="0.2">
      <c r="A910" s="154"/>
      <c r="B910" s="154"/>
      <c r="C910" s="154"/>
      <c r="D910" s="154"/>
      <c r="E910" s="154"/>
      <c r="F910" s="154"/>
      <c r="G910" s="154"/>
      <c r="H910" s="154"/>
      <c r="I910" s="154"/>
      <c r="J910" s="154"/>
      <c r="K910" s="154"/>
      <c r="L910" s="154"/>
      <c r="M910" s="154"/>
      <c r="N910" s="154"/>
      <c r="O910" s="154"/>
      <c r="P910" s="154"/>
      <c r="Q910" s="154"/>
      <c r="R910" s="154"/>
      <c r="S910" s="154"/>
      <c r="T910" s="154"/>
      <c r="U910" s="154"/>
      <c r="V910" s="154"/>
      <c r="W910" s="154"/>
      <c r="X910" s="154"/>
      <c r="Y910" s="154"/>
      <c r="Z910" s="154"/>
    </row>
    <row r="911" spans="1:26" ht="12.75" customHeight="1" x14ac:dyDescent="0.2">
      <c r="A911" s="154"/>
      <c r="B911" s="154"/>
      <c r="C911" s="154"/>
      <c r="D911" s="154"/>
      <c r="E911" s="154"/>
      <c r="F911" s="154"/>
      <c r="G911" s="154"/>
      <c r="H911" s="154"/>
      <c r="I911" s="154"/>
      <c r="J911" s="154"/>
      <c r="K911" s="154"/>
      <c r="L911" s="154"/>
      <c r="M911" s="154"/>
      <c r="N911" s="154"/>
      <c r="O911" s="154"/>
      <c r="P911" s="154"/>
      <c r="Q911" s="154"/>
      <c r="R911" s="154"/>
      <c r="S911" s="154"/>
      <c r="T911" s="154"/>
      <c r="U911" s="154"/>
      <c r="V911" s="154"/>
      <c r="W911" s="154"/>
      <c r="X911" s="154"/>
      <c r="Y911" s="154"/>
      <c r="Z911" s="154"/>
    </row>
    <row r="912" spans="1:26" ht="12.75" customHeight="1" x14ac:dyDescent="0.2">
      <c r="A912" s="154"/>
      <c r="B912" s="154"/>
      <c r="C912" s="154"/>
      <c r="D912" s="154"/>
      <c r="E912" s="154"/>
      <c r="F912" s="154"/>
      <c r="G912" s="154"/>
      <c r="H912" s="154"/>
      <c r="I912" s="154"/>
      <c r="J912" s="154"/>
      <c r="K912" s="154"/>
      <c r="L912" s="154"/>
      <c r="M912" s="154"/>
      <c r="N912" s="154"/>
      <c r="O912" s="154"/>
      <c r="P912" s="154"/>
      <c r="Q912" s="154"/>
      <c r="R912" s="154"/>
      <c r="S912" s="154"/>
      <c r="T912" s="154"/>
      <c r="U912" s="154"/>
      <c r="V912" s="154"/>
      <c r="W912" s="154"/>
      <c r="X912" s="154"/>
      <c r="Y912" s="154"/>
      <c r="Z912" s="154"/>
    </row>
    <row r="913" spans="1:26" ht="12.75" customHeight="1" x14ac:dyDescent="0.2">
      <c r="A913" s="154"/>
      <c r="B913" s="154"/>
      <c r="C913" s="154"/>
      <c r="D913" s="154"/>
      <c r="E913" s="154"/>
      <c r="F913" s="154"/>
      <c r="G913" s="154"/>
      <c r="H913" s="154"/>
      <c r="I913" s="154"/>
      <c r="J913" s="154"/>
      <c r="K913" s="154"/>
      <c r="L913" s="154"/>
      <c r="M913" s="154"/>
      <c r="N913" s="154"/>
      <c r="O913" s="154"/>
      <c r="P913" s="154"/>
      <c r="Q913" s="154"/>
      <c r="R913" s="154"/>
      <c r="S913" s="154"/>
      <c r="T913" s="154"/>
      <c r="U913" s="154"/>
      <c r="V913" s="154"/>
      <c r="W913" s="154"/>
      <c r="X913" s="154"/>
      <c r="Y913" s="154"/>
      <c r="Z913" s="154"/>
    </row>
    <row r="914" spans="1:26" ht="12.75" customHeight="1" x14ac:dyDescent="0.2">
      <c r="A914" s="154"/>
      <c r="B914" s="154"/>
      <c r="C914" s="154"/>
      <c r="D914" s="154"/>
      <c r="E914" s="154"/>
      <c r="F914" s="154"/>
      <c r="G914" s="154"/>
      <c r="H914" s="154"/>
      <c r="I914" s="154"/>
      <c r="J914" s="154"/>
      <c r="K914" s="154"/>
      <c r="L914" s="154"/>
      <c r="M914" s="154"/>
      <c r="N914" s="154"/>
      <c r="O914" s="154"/>
      <c r="P914" s="154"/>
      <c r="Q914" s="154"/>
      <c r="R914" s="154"/>
      <c r="S914" s="154"/>
      <c r="T914" s="154"/>
      <c r="U914" s="154"/>
      <c r="V914" s="154"/>
      <c r="W914" s="154"/>
      <c r="X914" s="154"/>
      <c r="Y914" s="154"/>
      <c r="Z914" s="154"/>
    </row>
    <row r="915" spans="1:26" ht="12.75" customHeight="1" x14ac:dyDescent="0.2">
      <c r="A915" s="154"/>
      <c r="B915" s="154"/>
      <c r="C915" s="154"/>
      <c r="D915" s="154"/>
      <c r="E915" s="154"/>
      <c r="F915" s="154"/>
      <c r="G915" s="154"/>
      <c r="H915" s="154"/>
      <c r="I915" s="154"/>
      <c r="J915" s="154"/>
      <c r="K915" s="154"/>
      <c r="L915" s="154"/>
      <c r="M915" s="154"/>
      <c r="N915" s="154"/>
      <c r="O915" s="154"/>
      <c r="P915" s="154"/>
      <c r="Q915" s="154"/>
      <c r="R915" s="154"/>
      <c r="S915" s="154"/>
      <c r="T915" s="154"/>
      <c r="U915" s="154"/>
      <c r="V915" s="154"/>
      <c r="W915" s="154"/>
      <c r="X915" s="154"/>
      <c r="Y915" s="154"/>
      <c r="Z915" s="154"/>
    </row>
    <row r="916" spans="1:26" ht="12.75" customHeight="1" x14ac:dyDescent="0.2">
      <c r="A916" s="154"/>
      <c r="B916" s="154"/>
      <c r="C916" s="154"/>
      <c r="D916" s="154"/>
      <c r="E916" s="154"/>
      <c r="F916" s="154"/>
      <c r="G916" s="154"/>
      <c r="H916" s="154"/>
      <c r="I916" s="154"/>
      <c r="J916" s="154"/>
      <c r="K916" s="154"/>
      <c r="L916" s="154"/>
      <c r="M916" s="154"/>
      <c r="N916" s="154"/>
      <c r="O916" s="154"/>
      <c r="P916" s="154"/>
      <c r="Q916" s="154"/>
      <c r="R916" s="154"/>
      <c r="S916" s="154"/>
      <c r="T916" s="154"/>
      <c r="U916" s="154"/>
      <c r="V916" s="154"/>
      <c r="W916" s="154"/>
      <c r="X916" s="154"/>
      <c r="Y916" s="154"/>
      <c r="Z916" s="154"/>
    </row>
    <row r="917" spans="1:26" ht="12.75" customHeight="1" x14ac:dyDescent="0.2">
      <c r="A917" s="154"/>
      <c r="B917" s="154"/>
      <c r="C917" s="154"/>
      <c r="D917" s="154"/>
      <c r="E917" s="154"/>
      <c r="F917" s="154"/>
      <c r="G917" s="154"/>
      <c r="H917" s="154"/>
      <c r="I917" s="154"/>
      <c r="J917" s="154"/>
      <c r="K917" s="154"/>
      <c r="L917" s="154"/>
      <c r="M917" s="154"/>
      <c r="N917" s="154"/>
      <c r="O917" s="154"/>
      <c r="P917" s="154"/>
      <c r="Q917" s="154"/>
      <c r="R917" s="154"/>
      <c r="S917" s="154"/>
      <c r="T917" s="154"/>
      <c r="U917" s="154"/>
      <c r="V917" s="154"/>
      <c r="W917" s="154"/>
      <c r="X917" s="154"/>
      <c r="Y917" s="154"/>
      <c r="Z917" s="154"/>
    </row>
    <row r="918" spans="1:26" ht="12.75" customHeight="1" x14ac:dyDescent="0.2">
      <c r="A918" s="154"/>
      <c r="B918" s="154"/>
      <c r="C918" s="154"/>
      <c r="D918" s="154"/>
      <c r="E918" s="154"/>
      <c r="F918" s="154"/>
      <c r="G918" s="154"/>
      <c r="H918" s="154"/>
      <c r="I918" s="154"/>
      <c r="J918" s="154"/>
      <c r="K918" s="154"/>
      <c r="L918" s="154"/>
      <c r="M918" s="154"/>
      <c r="N918" s="154"/>
      <c r="O918" s="154"/>
      <c r="P918" s="154"/>
      <c r="Q918" s="154"/>
      <c r="R918" s="154"/>
      <c r="S918" s="154"/>
      <c r="T918" s="154"/>
      <c r="U918" s="154"/>
      <c r="V918" s="154"/>
      <c r="W918" s="154"/>
      <c r="X918" s="154"/>
      <c r="Y918" s="154"/>
      <c r="Z918" s="154"/>
    </row>
    <row r="919" spans="1:26" ht="12.75" customHeight="1" x14ac:dyDescent="0.2">
      <c r="A919" s="154"/>
      <c r="B919" s="154"/>
      <c r="C919" s="154"/>
      <c r="D919" s="154"/>
      <c r="E919" s="154"/>
      <c r="F919" s="154"/>
      <c r="G919" s="154"/>
      <c r="H919" s="154"/>
      <c r="I919" s="154"/>
      <c r="J919" s="154"/>
      <c r="K919" s="154"/>
      <c r="L919" s="154"/>
      <c r="M919" s="154"/>
      <c r="N919" s="154"/>
      <c r="O919" s="154"/>
      <c r="P919" s="154"/>
      <c r="Q919" s="154"/>
      <c r="R919" s="154"/>
      <c r="S919" s="154"/>
      <c r="T919" s="154"/>
      <c r="U919" s="154"/>
      <c r="V919" s="154"/>
      <c r="W919" s="154"/>
      <c r="X919" s="154"/>
      <c r="Y919" s="154"/>
      <c r="Z919" s="154"/>
    </row>
    <row r="920" spans="1:26" ht="12.75" customHeight="1" x14ac:dyDescent="0.2">
      <c r="A920" s="154"/>
      <c r="B920" s="154"/>
      <c r="C920" s="154"/>
      <c r="D920" s="154"/>
      <c r="E920" s="154"/>
      <c r="F920" s="154"/>
      <c r="G920" s="154"/>
      <c r="H920" s="154"/>
      <c r="I920" s="154"/>
      <c r="J920" s="154"/>
      <c r="K920" s="154"/>
      <c r="L920" s="154"/>
      <c r="M920" s="154"/>
      <c r="N920" s="154"/>
      <c r="O920" s="154"/>
      <c r="P920" s="154"/>
      <c r="Q920" s="154"/>
      <c r="R920" s="154"/>
      <c r="S920" s="154"/>
      <c r="T920" s="154"/>
      <c r="U920" s="154"/>
      <c r="V920" s="154"/>
      <c r="W920" s="154"/>
      <c r="X920" s="154"/>
      <c r="Y920" s="154"/>
      <c r="Z920" s="154"/>
    </row>
    <row r="921" spans="1:26" ht="12.75" customHeight="1" x14ac:dyDescent="0.2">
      <c r="A921" s="154"/>
      <c r="B921" s="154"/>
      <c r="C921" s="154"/>
      <c r="D921" s="154"/>
      <c r="E921" s="154"/>
      <c r="F921" s="154"/>
      <c r="G921" s="154"/>
      <c r="H921" s="154"/>
      <c r="I921" s="154"/>
      <c r="J921" s="154"/>
      <c r="K921" s="154"/>
      <c r="L921" s="154"/>
      <c r="M921" s="154"/>
      <c r="N921" s="154"/>
      <c r="O921" s="154"/>
      <c r="P921" s="154"/>
      <c r="Q921" s="154"/>
      <c r="R921" s="154"/>
      <c r="S921" s="154"/>
      <c r="T921" s="154"/>
      <c r="U921" s="154"/>
      <c r="V921" s="154"/>
      <c r="W921" s="154"/>
      <c r="X921" s="154"/>
      <c r="Y921" s="154"/>
      <c r="Z921" s="154"/>
    </row>
    <row r="922" spans="1:26" ht="12.75" customHeight="1" x14ac:dyDescent="0.2">
      <c r="A922" s="154"/>
      <c r="B922" s="154"/>
      <c r="C922" s="154"/>
      <c r="D922" s="154"/>
      <c r="E922" s="154"/>
      <c r="F922" s="154"/>
      <c r="G922" s="154"/>
      <c r="H922" s="154"/>
      <c r="I922" s="154"/>
      <c r="J922" s="154"/>
      <c r="K922" s="154"/>
      <c r="L922" s="154"/>
      <c r="M922" s="154"/>
      <c r="N922" s="154"/>
      <c r="O922" s="154"/>
      <c r="P922" s="154"/>
      <c r="Q922" s="154"/>
      <c r="R922" s="154"/>
      <c r="S922" s="154"/>
      <c r="T922" s="154"/>
      <c r="U922" s="154"/>
      <c r="V922" s="154"/>
      <c r="W922" s="154"/>
      <c r="X922" s="154"/>
      <c r="Y922" s="154"/>
      <c r="Z922" s="154"/>
    </row>
    <row r="923" spans="1:26" ht="12.75" customHeight="1" x14ac:dyDescent="0.2">
      <c r="A923" s="154"/>
      <c r="B923" s="154"/>
      <c r="C923" s="154"/>
      <c r="D923" s="154"/>
      <c r="E923" s="154"/>
      <c r="F923" s="154"/>
      <c r="G923" s="154"/>
      <c r="H923" s="154"/>
      <c r="I923" s="154"/>
      <c r="J923" s="154"/>
      <c r="K923" s="154"/>
      <c r="L923" s="154"/>
      <c r="M923" s="154"/>
      <c r="N923" s="154"/>
      <c r="O923" s="154"/>
      <c r="P923" s="154"/>
      <c r="Q923" s="154"/>
      <c r="R923" s="154"/>
      <c r="S923" s="154"/>
      <c r="T923" s="154"/>
      <c r="U923" s="154"/>
      <c r="V923" s="154"/>
      <c r="W923" s="154"/>
      <c r="X923" s="154"/>
      <c r="Y923" s="154"/>
      <c r="Z923" s="154"/>
    </row>
    <row r="924" spans="1:26" ht="12.75" customHeight="1" x14ac:dyDescent="0.2">
      <c r="A924" s="154"/>
      <c r="B924" s="154"/>
      <c r="C924" s="154"/>
      <c r="D924" s="154"/>
      <c r="E924" s="154"/>
      <c r="F924" s="154"/>
      <c r="G924" s="154"/>
      <c r="H924" s="154"/>
      <c r="I924" s="154"/>
      <c r="J924" s="154"/>
      <c r="K924" s="154"/>
      <c r="L924" s="154"/>
      <c r="M924" s="154"/>
      <c r="N924" s="154"/>
      <c r="O924" s="154"/>
      <c r="P924" s="154"/>
      <c r="Q924" s="154"/>
      <c r="R924" s="154"/>
      <c r="S924" s="154"/>
      <c r="T924" s="154"/>
      <c r="U924" s="154"/>
      <c r="V924" s="154"/>
      <c r="W924" s="154"/>
      <c r="X924" s="154"/>
      <c r="Y924" s="154"/>
      <c r="Z924" s="154"/>
    </row>
    <row r="925" spans="1:26" ht="12.75" customHeight="1" x14ac:dyDescent="0.2">
      <c r="A925" s="154"/>
      <c r="B925" s="154"/>
      <c r="C925" s="154"/>
      <c r="D925" s="154"/>
      <c r="E925" s="154"/>
      <c r="F925" s="154"/>
      <c r="G925" s="154"/>
      <c r="H925" s="154"/>
      <c r="I925" s="154"/>
      <c r="J925" s="154"/>
      <c r="K925" s="154"/>
      <c r="L925" s="154"/>
      <c r="M925" s="154"/>
      <c r="N925" s="154"/>
      <c r="O925" s="154"/>
      <c r="P925" s="154"/>
      <c r="Q925" s="154"/>
      <c r="R925" s="154"/>
      <c r="S925" s="154"/>
      <c r="T925" s="154"/>
      <c r="U925" s="154"/>
      <c r="V925" s="154"/>
      <c r="W925" s="154"/>
      <c r="X925" s="154"/>
      <c r="Y925" s="154"/>
      <c r="Z925" s="154"/>
    </row>
    <row r="926" spans="1:26" ht="12.75" customHeight="1" x14ac:dyDescent="0.2">
      <c r="A926" s="154"/>
      <c r="B926" s="154"/>
      <c r="C926" s="154"/>
      <c r="D926" s="154"/>
      <c r="E926" s="154"/>
      <c r="F926" s="154"/>
      <c r="G926" s="154"/>
      <c r="H926" s="154"/>
      <c r="I926" s="154"/>
      <c r="J926" s="154"/>
      <c r="K926" s="154"/>
      <c r="L926" s="154"/>
      <c r="M926" s="154"/>
      <c r="N926" s="154"/>
      <c r="O926" s="154"/>
      <c r="P926" s="154"/>
      <c r="Q926" s="154"/>
      <c r="R926" s="154"/>
      <c r="S926" s="154"/>
      <c r="T926" s="154"/>
      <c r="U926" s="154"/>
      <c r="V926" s="154"/>
      <c r="W926" s="154"/>
      <c r="X926" s="154"/>
      <c r="Y926" s="154"/>
      <c r="Z926" s="154"/>
    </row>
    <row r="927" spans="1:26" ht="12.75" customHeight="1" x14ac:dyDescent="0.2">
      <c r="A927" s="154"/>
      <c r="B927" s="154"/>
      <c r="C927" s="154"/>
      <c r="D927" s="154"/>
      <c r="E927" s="154"/>
      <c r="F927" s="154"/>
      <c r="G927" s="154"/>
      <c r="H927" s="154"/>
      <c r="I927" s="154"/>
      <c r="J927" s="154"/>
      <c r="K927" s="154"/>
      <c r="L927" s="154"/>
      <c r="M927" s="154"/>
      <c r="N927" s="154"/>
      <c r="O927" s="154"/>
      <c r="P927" s="154"/>
      <c r="Q927" s="154"/>
      <c r="R927" s="154"/>
      <c r="S927" s="154"/>
      <c r="T927" s="154"/>
      <c r="U927" s="154"/>
      <c r="V927" s="154"/>
      <c r="W927" s="154"/>
      <c r="X927" s="154"/>
      <c r="Y927" s="154"/>
      <c r="Z927" s="154"/>
    </row>
    <row r="928" spans="1:26" ht="12.75" customHeight="1" x14ac:dyDescent="0.2">
      <c r="A928" s="154"/>
      <c r="B928" s="154"/>
      <c r="C928" s="154"/>
      <c r="D928" s="154"/>
      <c r="E928" s="154"/>
      <c r="F928" s="154"/>
      <c r="G928" s="154"/>
      <c r="H928" s="154"/>
      <c r="I928" s="154"/>
      <c r="J928" s="154"/>
      <c r="K928" s="154"/>
      <c r="L928" s="154"/>
      <c r="M928" s="154"/>
      <c r="N928" s="154"/>
      <c r="O928" s="154"/>
      <c r="P928" s="154"/>
      <c r="Q928" s="154"/>
      <c r="R928" s="154"/>
      <c r="S928" s="154"/>
      <c r="T928" s="154"/>
      <c r="U928" s="154"/>
      <c r="V928" s="154"/>
      <c r="W928" s="154"/>
      <c r="X928" s="154"/>
      <c r="Y928" s="154"/>
      <c r="Z928" s="154"/>
    </row>
    <row r="929" spans="1:26" ht="12.75" customHeight="1" x14ac:dyDescent="0.2">
      <c r="A929" s="154"/>
      <c r="B929" s="154"/>
      <c r="C929" s="154"/>
      <c r="D929" s="154"/>
      <c r="E929" s="154"/>
      <c r="F929" s="154"/>
      <c r="G929" s="154"/>
      <c r="H929" s="154"/>
      <c r="I929" s="154"/>
      <c r="J929" s="154"/>
      <c r="K929" s="154"/>
      <c r="L929" s="154"/>
      <c r="M929" s="154"/>
      <c r="N929" s="154"/>
      <c r="O929" s="154"/>
      <c r="P929" s="154"/>
      <c r="Q929" s="154"/>
      <c r="R929" s="154"/>
      <c r="S929" s="154"/>
      <c r="T929" s="154"/>
      <c r="U929" s="154"/>
      <c r="V929" s="154"/>
      <c r="W929" s="154"/>
      <c r="X929" s="154"/>
      <c r="Y929" s="154"/>
      <c r="Z929" s="154"/>
    </row>
    <row r="930" spans="1:26" ht="12.75" customHeight="1" x14ac:dyDescent="0.2">
      <c r="A930" s="154"/>
      <c r="B930" s="154"/>
      <c r="C930" s="154"/>
      <c r="D930" s="154"/>
      <c r="E930" s="154"/>
      <c r="F930" s="154"/>
      <c r="G930" s="154"/>
      <c r="H930" s="154"/>
      <c r="I930" s="154"/>
      <c r="J930" s="154"/>
      <c r="K930" s="154"/>
      <c r="L930" s="154"/>
      <c r="M930" s="154"/>
      <c r="N930" s="154"/>
      <c r="O930" s="154"/>
      <c r="P930" s="154"/>
      <c r="Q930" s="154"/>
      <c r="R930" s="154"/>
      <c r="S930" s="154"/>
      <c r="T930" s="154"/>
      <c r="U930" s="154"/>
      <c r="V930" s="154"/>
      <c r="W930" s="154"/>
      <c r="X930" s="154"/>
      <c r="Y930" s="154"/>
      <c r="Z930" s="154"/>
    </row>
    <row r="931" spans="1:26" ht="12.75" customHeight="1" x14ac:dyDescent="0.2">
      <c r="A931" s="154"/>
      <c r="B931" s="154"/>
      <c r="C931" s="154"/>
      <c r="D931" s="154"/>
      <c r="E931" s="154"/>
      <c r="F931" s="154"/>
      <c r="G931" s="154"/>
      <c r="H931" s="154"/>
      <c r="I931" s="154"/>
      <c r="J931" s="154"/>
      <c r="K931" s="154"/>
      <c r="L931" s="154"/>
      <c r="M931" s="154"/>
      <c r="N931" s="154"/>
      <c r="O931" s="154"/>
      <c r="P931" s="154"/>
      <c r="Q931" s="154"/>
      <c r="R931" s="154"/>
      <c r="S931" s="154"/>
      <c r="T931" s="154"/>
      <c r="U931" s="154"/>
      <c r="V931" s="154"/>
      <c r="W931" s="154"/>
      <c r="X931" s="154"/>
      <c r="Y931" s="154"/>
      <c r="Z931" s="154"/>
    </row>
    <row r="932" spans="1:26" ht="12.75" customHeight="1" x14ac:dyDescent="0.2">
      <c r="A932" s="154"/>
      <c r="B932" s="154"/>
      <c r="C932" s="154"/>
      <c r="D932" s="154"/>
      <c r="E932" s="154"/>
      <c r="F932" s="154"/>
      <c r="G932" s="154"/>
      <c r="H932" s="154"/>
      <c r="I932" s="154"/>
      <c r="J932" s="154"/>
      <c r="K932" s="154"/>
      <c r="L932" s="154"/>
      <c r="M932" s="154"/>
      <c r="N932" s="154"/>
      <c r="O932" s="154"/>
      <c r="P932" s="154"/>
      <c r="Q932" s="154"/>
      <c r="R932" s="154"/>
      <c r="S932" s="154"/>
      <c r="T932" s="154"/>
      <c r="U932" s="154"/>
      <c r="V932" s="154"/>
      <c r="W932" s="154"/>
      <c r="X932" s="154"/>
      <c r="Y932" s="154"/>
      <c r="Z932" s="154"/>
    </row>
    <row r="933" spans="1:26" ht="12.75" customHeight="1" x14ac:dyDescent="0.2">
      <c r="A933" s="154"/>
      <c r="B933" s="154"/>
      <c r="C933" s="154"/>
      <c r="D933" s="154"/>
      <c r="E933" s="154"/>
      <c r="F933" s="154"/>
      <c r="G933" s="154"/>
      <c r="H933" s="154"/>
      <c r="I933" s="154"/>
      <c r="J933" s="154"/>
      <c r="K933" s="154"/>
      <c r="L933" s="154"/>
      <c r="M933" s="154"/>
      <c r="N933" s="154"/>
      <c r="O933" s="154"/>
      <c r="P933" s="154"/>
      <c r="Q933" s="154"/>
      <c r="R933" s="154"/>
      <c r="S933" s="154"/>
      <c r="T933" s="154"/>
      <c r="U933" s="154"/>
      <c r="V933" s="154"/>
      <c r="W933" s="154"/>
      <c r="X933" s="154"/>
      <c r="Y933" s="154"/>
      <c r="Z933" s="154"/>
    </row>
    <row r="934" spans="1:26" ht="12.75" customHeight="1" x14ac:dyDescent="0.2">
      <c r="A934" s="154"/>
      <c r="B934" s="154"/>
      <c r="C934" s="154"/>
      <c r="D934" s="154"/>
      <c r="E934" s="154"/>
      <c r="F934" s="154"/>
      <c r="G934" s="154"/>
      <c r="H934" s="154"/>
      <c r="I934" s="154"/>
      <c r="J934" s="154"/>
      <c r="K934" s="154"/>
      <c r="L934" s="154"/>
      <c r="M934" s="154"/>
      <c r="N934" s="154"/>
      <c r="O934" s="154"/>
      <c r="P934" s="154"/>
      <c r="Q934" s="154"/>
      <c r="R934" s="154"/>
      <c r="S934" s="154"/>
      <c r="T934" s="154"/>
      <c r="U934" s="154"/>
      <c r="V934" s="154"/>
      <c r="W934" s="154"/>
      <c r="X934" s="154"/>
      <c r="Y934" s="154"/>
      <c r="Z934" s="154"/>
    </row>
    <row r="935" spans="1:26" ht="12.75" customHeight="1" x14ac:dyDescent="0.2">
      <c r="A935" s="154"/>
      <c r="B935" s="154"/>
      <c r="C935" s="154"/>
      <c r="D935" s="154"/>
      <c r="E935" s="154"/>
      <c r="F935" s="154"/>
      <c r="G935" s="154"/>
      <c r="H935" s="154"/>
      <c r="I935" s="154"/>
      <c r="J935" s="154"/>
      <c r="K935" s="154"/>
      <c r="L935" s="154"/>
      <c r="M935" s="154"/>
      <c r="N935" s="154"/>
      <c r="O935" s="154"/>
      <c r="P935" s="154"/>
      <c r="Q935" s="154"/>
      <c r="R935" s="154"/>
      <c r="S935" s="154"/>
      <c r="T935" s="154"/>
      <c r="U935" s="154"/>
      <c r="V935" s="154"/>
      <c r="W935" s="154"/>
      <c r="X935" s="154"/>
      <c r="Y935" s="154"/>
      <c r="Z935" s="154"/>
    </row>
    <row r="936" spans="1:26" ht="12.75" customHeight="1" x14ac:dyDescent="0.2">
      <c r="A936" s="154"/>
      <c r="B936" s="154"/>
      <c r="C936" s="154"/>
      <c r="D936" s="154"/>
      <c r="E936" s="154"/>
      <c r="F936" s="154"/>
      <c r="G936" s="154"/>
      <c r="H936" s="154"/>
      <c r="I936" s="154"/>
      <c r="J936" s="154"/>
      <c r="K936" s="154"/>
      <c r="L936" s="154"/>
      <c r="M936" s="154"/>
      <c r="N936" s="154"/>
      <c r="O936" s="154"/>
      <c r="P936" s="154"/>
      <c r="Q936" s="154"/>
      <c r="R936" s="154"/>
      <c r="S936" s="154"/>
      <c r="T936" s="154"/>
      <c r="U936" s="154"/>
      <c r="V936" s="154"/>
      <c r="W936" s="154"/>
      <c r="X936" s="154"/>
      <c r="Y936" s="154"/>
      <c r="Z936" s="154"/>
    </row>
    <row r="937" spans="1:26" ht="12.75" customHeight="1" x14ac:dyDescent="0.2">
      <c r="A937" s="154"/>
      <c r="B937" s="154"/>
      <c r="C937" s="154"/>
      <c r="D937" s="154"/>
      <c r="E937" s="154"/>
      <c r="F937" s="154"/>
      <c r="G937" s="154"/>
      <c r="H937" s="154"/>
      <c r="I937" s="154"/>
      <c r="J937" s="154"/>
      <c r="K937" s="154"/>
      <c r="L937" s="154"/>
      <c r="M937" s="154"/>
      <c r="N937" s="154"/>
      <c r="O937" s="154"/>
      <c r="P937" s="154"/>
      <c r="Q937" s="154"/>
      <c r="R937" s="154"/>
      <c r="S937" s="154"/>
      <c r="T937" s="154"/>
      <c r="U937" s="154"/>
      <c r="V937" s="154"/>
      <c r="W937" s="154"/>
      <c r="X937" s="154"/>
      <c r="Y937" s="154"/>
      <c r="Z937" s="154"/>
    </row>
    <row r="938" spans="1:26" ht="12.75" customHeight="1" x14ac:dyDescent="0.2">
      <c r="A938" s="154"/>
      <c r="B938" s="154"/>
      <c r="C938" s="154"/>
      <c r="D938" s="154"/>
      <c r="E938" s="154"/>
      <c r="F938" s="154"/>
      <c r="G938" s="154"/>
      <c r="H938" s="154"/>
      <c r="I938" s="154"/>
      <c r="J938" s="154"/>
      <c r="K938" s="154"/>
      <c r="L938" s="154"/>
      <c r="M938" s="154"/>
      <c r="N938" s="154"/>
      <c r="O938" s="154"/>
      <c r="P938" s="154"/>
      <c r="Q938" s="154"/>
      <c r="R938" s="154"/>
      <c r="S938" s="154"/>
      <c r="T938" s="154"/>
      <c r="U938" s="154"/>
      <c r="V938" s="154"/>
      <c r="W938" s="154"/>
      <c r="X938" s="154"/>
      <c r="Y938" s="154"/>
      <c r="Z938" s="154"/>
    </row>
    <row r="939" spans="1:26" ht="12.75" customHeight="1" x14ac:dyDescent="0.2">
      <c r="A939" s="154"/>
      <c r="B939" s="154"/>
      <c r="C939" s="154"/>
      <c r="D939" s="154"/>
      <c r="E939" s="154"/>
      <c r="F939" s="154"/>
      <c r="G939" s="154"/>
      <c r="H939" s="154"/>
      <c r="I939" s="154"/>
      <c r="J939" s="154"/>
      <c r="K939" s="154"/>
      <c r="L939" s="154"/>
      <c r="M939" s="154"/>
      <c r="N939" s="154"/>
      <c r="O939" s="154"/>
      <c r="P939" s="154"/>
      <c r="Q939" s="154"/>
      <c r="R939" s="154"/>
      <c r="S939" s="154"/>
      <c r="T939" s="154"/>
      <c r="U939" s="154"/>
      <c r="V939" s="154"/>
      <c r="W939" s="154"/>
      <c r="X939" s="154"/>
      <c r="Y939" s="154"/>
      <c r="Z939" s="154"/>
    </row>
    <row r="940" spans="1:26" ht="12.75" customHeight="1" x14ac:dyDescent="0.2">
      <c r="A940" s="154"/>
      <c r="B940" s="154"/>
      <c r="C940" s="154"/>
      <c r="D940" s="154"/>
      <c r="E940" s="154"/>
      <c r="F940" s="154"/>
      <c r="G940" s="154"/>
      <c r="H940" s="154"/>
      <c r="I940" s="154"/>
      <c r="J940" s="154"/>
      <c r="K940" s="154"/>
      <c r="L940" s="154"/>
      <c r="M940" s="154"/>
      <c r="N940" s="154"/>
      <c r="O940" s="154"/>
      <c r="P940" s="154"/>
      <c r="Q940" s="154"/>
      <c r="R940" s="154"/>
      <c r="S940" s="154"/>
      <c r="T940" s="154"/>
      <c r="U940" s="154"/>
      <c r="V940" s="154"/>
      <c r="W940" s="154"/>
      <c r="X940" s="154"/>
      <c r="Y940" s="154"/>
      <c r="Z940" s="154"/>
    </row>
    <row r="941" spans="1:26" ht="12.75" customHeight="1" x14ac:dyDescent="0.2">
      <c r="A941" s="154"/>
      <c r="B941" s="154"/>
      <c r="C941" s="154"/>
      <c r="D941" s="154"/>
      <c r="E941" s="154"/>
      <c r="F941" s="154"/>
      <c r="G941" s="154"/>
      <c r="H941" s="154"/>
      <c r="I941" s="154"/>
      <c r="J941" s="154"/>
      <c r="K941" s="154"/>
      <c r="L941" s="154"/>
      <c r="M941" s="154"/>
      <c r="N941" s="154"/>
      <c r="O941" s="154"/>
      <c r="P941" s="154"/>
      <c r="Q941" s="154"/>
      <c r="R941" s="154"/>
      <c r="S941" s="154"/>
      <c r="T941" s="154"/>
      <c r="U941" s="154"/>
      <c r="V941" s="154"/>
      <c r="W941" s="154"/>
      <c r="X941" s="154"/>
      <c r="Y941" s="154"/>
      <c r="Z941" s="154"/>
    </row>
    <row r="942" spans="1:26" ht="12.75" customHeight="1" x14ac:dyDescent="0.2">
      <c r="A942" s="154"/>
      <c r="B942" s="154"/>
      <c r="C942" s="154"/>
      <c r="D942" s="154"/>
      <c r="E942" s="154"/>
      <c r="F942" s="154"/>
      <c r="G942" s="154"/>
      <c r="H942" s="154"/>
      <c r="I942" s="154"/>
      <c r="J942" s="154"/>
      <c r="K942" s="154"/>
      <c r="L942" s="154"/>
      <c r="M942" s="154"/>
      <c r="N942" s="154"/>
      <c r="O942" s="154"/>
      <c r="P942" s="154"/>
      <c r="Q942" s="154"/>
      <c r="R942" s="154"/>
      <c r="S942" s="154"/>
      <c r="T942" s="154"/>
      <c r="U942" s="154"/>
      <c r="V942" s="154"/>
      <c r="W942" s="154"/>
      <c r="X942" s="154"/>
      <c r="Y942" s="154"/>
      <c r="Z942" s="154"/>
    </row>
    <row r="943" spans="1:26" ht="12.75" customHeight="1" x14ac:dyDescent="0.2">
      <c r="A943" s="154"/>
      <c r="B943" s="154"/>
      <c r="C943" s="154"/>
      <c r="D943" s="154"/>
      <c r="E943" s="154"/>
      <c r="F943" s="154"/>
      <c r="G943" s="154"/>
      <c r="H943" s="154"/>
      <c r="I943" s="154"/>
      <c r="J943" s="154"/>
      <c r="K943" s="154"/>
      <c r="L943" s="154"/>
      <c r="M943" s="154"/>
      <c r="N943" s="154"/>
      <c r="O943" s="154"/>
      <c r="P943" s="154"/>
      <c r="Q943" s="154"/>
      <c r="R943" s="154"/>
      <c r="S943" s="154"/>
      <c r="T943" s="154"/>
      <c r="U943" s="154"/>
      <c r="V943" s="154"/>
      <c r="W943" s="154"/>
      <c r="X943" s="154"/>
      <c r="Y943" s="154"/>
      <c r="Z943" s="154"/>
    </row>
    <row r="944" spans="1:26" ht="12.75" customHeight="1" x14ac:dyDescent="0.2">
      <c r="A944" s="154"/>
      <c r="B944" s="154"/>
      <c r="C944" s="154"/>
      <c r="D944" s="154"/>
      <c r="E944" s="154"/>
      <c r="F944" s="154"/>
      <c r="G944" s="154"/>
      <c r="H944" s="154"/>
      <c r="I944" s="154"/>
      <c r="J944" s="154"/>
      <c r="K944" s="154"/>
      <c r="L944" s="154"/>
      <c r="M944" s="154"/>
      <c r="N944" s="154"/>
      <c r="O944" s="154"/>
      <c r="P944" s="154"/>
      <c r="Q944" s="154"/>
      <c r="R944" s="154"/>
      <c r="S944" s="154"/>
      <c r="T944" s="154"/>
      <c r="U944" s="154"/>
      <c r="V944" s="154"/>
      <c r="W944" s="154"/>
      <c r="X944" s="154"/>
      <c r="Y944" s="154"/>
      <c r="Z944" s="154"/>
    </row>
    <row r="945" spans="1:26" ht="12.75" customHeight="1" x14ac:dyDescent="0.2">
      <c r="A945" s="154"/>
      <c r="B945" s="154"/>
      <c r="C945" s="154"/>
      <c r="D945" s="154"/>
      <c r="E945" s="154"/>
      <c r="F945" s="154"/>
      <c r="G945" s="154"/>
      <c r="H945" s="154"/>
      <c r="I945" s="154"/>
      <c r="J945" s="154"/>
      <c r="K945" s="154"/>
      <c r="L945" s="154"/>
      <c r="M945" s="154"/>
      <c r="N945" s="154"/>
      <c r="O945" s="154"/>
      <c r="P945" s="154"/>
      <c r="Q945" s="154"/>
      <c r="R945" s="154"/>
      <c r="S945" s="154"/>
      <c r="T945" s="154"/>
      <c r="U945" s="154"/>
      <c r="V945" s="154"/>
      <c r="W945" s="154"/>
      <c r="X945" s="154"/>
      <c r="Y945" s="154"/>
      <c r="Z945" s="154"/>
    </row>
    <row r="946" spans="1:26" ht="12.75" customHeight="1" x14ac:dyDescent="0.2">
      <c r="A946" s="154"/>
      <c r="B946" s="154"/>
      <c r="C946" s="154"/>
      <c r="D946" s="154"/>
      <c r="E946" s="154"/>
      <c r="F946" s="154"/>
      <c r="G946" s="154"/>
      <c r="H946" s="154"/>
      <c r="I946" s="154"/>
      <c r="J946" s="154"/>
      <c r="K946" s="154"/>
      <c r="L946" s="154"/>
      <c r="M946" s="154"/>
      <c r="N946" s="154"/>
      <c r="O946" s="154"/>
      <c r="P946" s="154"/>
      <c r="Q946" s="154"/>
      <c r="R946" s="154"/>
      <c r="S946" s="154"/>
      <c r="T946" s="154"/>
      <c r="U946" s="154"/>
      <c r="V946" s="154"/>
      <c r="W946" s="154"/>
      <c r="X946" s="154"/>
      <c r="Y946" s="154"/>
      <c r="Z946" s="154"/>
    </row>
    <row r="947" spans="1:26" ht="12.75" customHeight="1" x14ac:dyDescent="0.2">
      <c r="A947" s="154"/>
      <c r="B947" s="154"/>
      <c r="C947" s="154"/>
      <c r="D947" s="154"/>
      <c r="E947" s="154"/>
      <c r="F947" s="154"/>
      <c r="G947" s="154"/>
      <c r="H947" s="154"/>
      <c r="I947" s="154"/>
      <c r="J947" s="154"/>
      <c r="K947" s="154"/>
      <c r="L947" s="154"/>
      <c r="M947" s="154"/>
      <c r="N947" s="154"/>
      <c r="O947" s="154"/>
      <c r="P947" s="154"/>
      <c r="Q947" s="154"/>
      <c r="R947" s="154"/>
      <c r="S947" s="154"/>
      <c r="T947" s="154"/>
      <c r="U947" s="154"/>
      <c r="V947" s="154"/>
      <c r="W947" s="154"/>
      <c r="X947" s="154"/>
      <c r="Y947" s="154"/>
      <c r="Z947" s="154"/>
    </row>
    <row r="948" spans="1:26" ht="12.75" customHeight="1" x14ac:dyDescent="0.2">
      <c r="A948" s="154"/>
      <c r="B948" s="154"/>
      <c r="C948" s="154"/>
      <c r="D948" s="154"/>
      <c r="E948" s="154"/>
      <c r="F948" s="154"/>
      <c r="G948" s="154"/>
      <c r="H948" s="154"/>
      <c r="I948" s="154"/>
      <c r="J948" s="154"/>
      <c r="K948" s="154"/>
      <c r="L948" s="154"/>
      <c r="M948" s="154"/>
      <c r="N948" s="154"/>
      <c r="O948" s="154"/>
      <c r="P948" s="154"/>
      <c r="Q948" s="154"/>
      <c r="R948" s="154"/>
      <c r="S948" s="154"/>
      <c r="T948" s="154"/>
      <c r="U948" s="154"/>
      <c r="V948" s="154"/>
      <c r="W948" s="154"/>
      <c r="X948" s="154"/>
      <c r="Y948" s="154"/>
      <c r="Z948" s="154"/>
    </row>
    <row r="949" spans="1:26" ht="12.75" customHeight="1" x14ac:dyDescent="0.2">
      <c r="A949" s="154"/>
      <c r="B949" s="154"/>
      <c r="C949" s="154"/>
      <c r="D949" s="154"/>
      <c r="E949" s="154"/>
      <c r="F949" s="154"/>
      <c r="G949" s="154"/>
      <c r="H949" s="154"/>
      <c r="I949" s="154"/>
      <c r="J949" s="154"/>
      <c r="K949" s="154"/>
      <c r="L949" s="154"/>
      <c r="M949" s="154"/>
      <c r="N949" s="154"/>
      <c r="O949" s="154"/>
      <c r="P949" s="154"/>
      <c r="Q949" s="154"/>
      <c r="R949" s="154"/>
      <c r="S949" s="154"/>
      <c r="T949" s="154"/>
      <c r="U949" s="154"/>
      <c r="V949" s="154"/>
      <c r="W949" s="154"/>
      <c r="X949" s="154"/>
      <c r="Y949" s="154"/>
      <c r="Z949" s="154"/>
    </row>
    <row r="950" spans="1:26" ht="12.75" customHeight="1" x14ac:dyDescent="0.2">
      <c r="A950" s="154"/>
      <c r="B950" s="154"/>
      <c r="C950" s="154"/>
      <c r="D950" s="154"/>
      <c r="E950" s="154"/>
      <c r="F950" s="154"/>
      <c r="G950" s="154"/>
      <c r="H950" s="154"/>
      <c r="I950" s="154"/>
      <c r="J950" s="154"/>
      <c r="K950" s="154"/>
      <c r="L950" s="154"/>
      <c r="M950" s="154"/>
      <c r="N950" s="154"/>
      <c r="O950" s="154"/>
      <c r="P950" s="154"/>
      <c r="Q950" s="154"/>
      <c r="R950" s="154"/>
      <c r="S950" s="154"/>
      <c r="T950" s="154"/>
      <c r="U950" s="154"/>
      <c r="V950" s="154"/>
      <c r="W950" s="154"/>
      <c r="X950" s="154"/>
      <c r="Y950" s="154"/>
      <c r="Z950" s="154"/>
    </row>
    <row r="951" spans="1:26" ht="12.75" customHeight="1" x14ac:dyDescent="0.2">
      <c r="A951" s="154"/>
      <c r="B951" s="154"/>
      <c r="C951" s="154"/>
      <c r="D951" s="154"/>
      <c r="E951" s="154"/>
      <c r="F951" s="154"/>
      <c r="G951" s="154"/>
      <c r="H951" s="154"/>
      <c r="I951" s="154"/>
      <c r="J951" s="154"/>
      <c r="K951" s="154"/>
      <c r="L951" s="154"/>
      <c r="M951" s="154"/>
      <c r="N951" s="154"/>
      <c r="O951" s="154"/>
      <c r="P951" s="154"/>
      <c r="Q951" s="154"/>
      <c r="R951" s="154"/>
      <c r="S951" s="154"/>
      <c r="T951" s="154"/>
      <c r="U951" s="154"/>
      <c r="V951" s="154"/>
      <c r="W951" s="154"/>
      <c r="X951" s="154"/>
      <c r="Y951" s="154"/>
      <c r="Z951" s="154"/>
    </row>
    <row r="952" spans="1:26" ht="12.75" customHeight="1" x14ac:dyDescent="0.2">
      <c r="A952" s="154"/>
      <c r="B952" s="154"/>
      <c r="C952" s="154"/>
      <c r="D952" s="154"/>
      <c r="E952" s="154"/>
      <c r="F952" s="154"/>
      <c r="G952" s="154"/>
      <c r="H952" s="154"/>
      <c r="I952" s="154"/>
      <c r="J952" s="154"/>
      <c r="K952" s="154"/>
      <c r="L952" s="154"/>
      <c r="M952" s="154"/>
      <c r="N952" s="154"/>
      <c r="O952" s="154"/>
      <c r="P952" s="154"/>
      <c r="Q952" s="154"/>
      <c r="R952" s="154"/>
      <c r="S952" s="154"/>
      <c r="T952" s="154"/>
      <c r="U952" s="154"/>
      <c r="V952" s="154"/>
      <c r="W952" s="154"/>
      <c r="X952" s="154"/>
      <c r="Y952" s="154"/>
      <c r="Z952" s="154"/>
    </row>
    <row r="953" spans="1:26" ht="12.75" customHeight="1" x14ac:dyDescent="0.2">
      <c r="A953" s="154"/>
      <c r="B953" s="154"/>
      <c r="C953" s="154"/>
      <c r="D953" s="154"/>
      <c r="E953" s="154"/>
      <c r="F953" s="154"/>
      <c r="G953" s="154"/>
      <c r="H953" s="154"/>
      <c r="I953" s="154"/>
      <c r="J953" s="154"/>
      <c r="K953" s="154"/>
      <c r="L953" s="154"/>
      <c r="M953" s="154"/>
      <c r="N953" s="154"/>
      <c r="O953" s="154"/>
      <c r="P953" s="154"/>
      <c r="Q953" s="154"/>
      <c r="R953" s="154"/>
      <c r="S953" s="154"/>
      <c r="T953" s="154"/>
      <c r="U953" s="154"/>
      <c r="V953" s="154"/>
      <c r="W953" s="154"/>
      <c r="X953" s="154"/>
      <c r="Y953" s="154"/>
      <c r="Z953" s="154"/>
    </row>
    <row r="954" spans="1:26" ht="12.75" customHeight="1" x14ac:dyDescent="0.2">
      <c r="A954" s="154"/>
      <c r="B954" s="154"/>
      <c r="C954" s="154"/>
      <c r="D954" s="154"/>
      <c r="E954" s="154"/>
      <c r="F954" s="154"/>
      <c r="G954" s="154"/>
      <c r="H954" s="154"/>
      <c r="I954" s="154"/>
      <c r="J954" s="154"/>
      <c r="K954" s="154"/>
      <c r="L954" s="154"/>
      <c r="M954" s="154"/>
      <c r="N954" s="154"/>
      <c r="O954" s="154"/>
      <c r="P954" s="154"/>
      <c r="Q954" s="154"/>
      <c r="R954" s="154"/>
      <c r="S954" s="154"/>
      <c r="T954" s="154"/>
      <c r="U954" s="154"/>
      <c r="V954" s="154"/>
      <c r="W954" s="154"/>
      <c r="X954" s="154"/>
      <c r="Y954" s="154"/>
      <c r="Z954" s="154"/>
    </row>
    <row r="955" spans="1:26" ht="12.75" customHeight="1" x14ac:dyDescent="0.2">
      <c r="A955" s="154"/>
      <c r="B955" s="154"/>
      <c r="C955" s="154"/>
      <c r="D955" s="154"/>
      <c r="E955" s="154"/>
      <c r="F955" s="154"/>
      <c r="G955" s="154"/>
      <c r="H955" s="154"/>
      <c r="I955" s="154"/>
      <c r="J955" s="154"/>
      <c r="K955" s="154"/>
      <c r="L955" s="154"/>
      <c r="M955" s="154"/>
      <c r="N955" s="154"/>
      <c r="O955" s="154"/>
      <c r="P955" s="154"/>
      <c r="Q955" s="154"/>
      <c r="R955" s="154"/>
      <c r="S955" s="154"/>
      <c r="T955" s="154"/>
      <c r="U955" s="154"/>
      <c r="V955" s="154"/>
      <c r="W955" s="154"/>
      <c r="X955" s="154"/>
      <c r="Y955" s="154"/>
      <c r="Z955" s="154"/>
    </row>
    <row r="956" spans="1:26" ht="12.75" customHeight="1" x14ac:dyDescent="0.2">
      <c r="A956" s="154"/>
      <c r="B956" s="154"/>
      <c r="C956" s="154"/>
      <c r="D956" s="154"/>
      <c r="E956" s="154"/>
      <c r="F956" s="154"/>
      <c r="G956" s="154"/>
      <c r="H956" s="154"/>
      <c r="I956" s="154"/>
      <c r="J956" s="154"/>
      <c r="K956" s="154"/>
      <c r="L956" s="154"/>
      <c r="M956" s="154"/>
      <c r="N956" s="154"/>
      <c r="O956" s="154"/>
      <c r="P956" s="154"/>
      <c r="Q956" s="154"/>
      <c r="R956" s="154"/>
      <c r="S956" s="154"/>
      <c r="T956" s="154"/>
      <c r="U956" s="154"/>
      <c r="V956" s="154"/>
      <c r="W956" s="154"/>
      <c r="X956" s="154"/>
      <c r="Y956" s="154"/>
      <c r="Z956" s="154"/>
    </row>
    <row r="957" spans="1:26" ht="12.75" customHeight="1" x14ac:dyDescent="0.2">
      <c r="A957" s="154"/>
      <c r="B957" s="154"/>
      <c r="C957" s="154"/>
      <c r="D957" s="154"/>
      <c r="E957" s="154"/>
      <c r="F957" s="154"/>
      <c r="G957" s="154"/>
      <c r="H957" s="154"/>
      <c r="I957" s="154"/>
      <c r="J957" s="154"/>
      <c r="K957" s="154"/>
      <c r="L957" s="154"/>
      <c r="M957" s="154"/>
      <c r="N957" s="154"/>
      <c r="O957" s="154"/>
      <c r="P957" s="154"/>
      <c r="Q957" s="154"/>
      <c r="R957" s="154"/>
      <c r="S957" s="154"/>
      <c r="T957" s="154"/>
      <c r="U957" s="154"/>
      <c r="V957" s="154"/>
      <c r="W957" s="154"/>
      <c r="X957" s="154"/>
      <c r="Y957" s="154"/>
      <c r="Z957" s="154"/>
    </row>
    <row r="958" spans="1:26" ht="12.75" customHeight="1" x14ac:dyDescent="0.2">
      <c r="A958" s="154"/>
      <c r="B958" s="154"/>
      <c r="C958" s="154"/>
      <c r="D958" s="154"/>
      <c r="E958" s="154"/>
      <c r="F958" s="154"/>
      <c r="G958" s="154"/>
      <c r="H958" s="154"/>
      <c r="I958" s="154"/>
      <c r="J958" s="154"/>
      <c r="K958" s="154"/>
      <c r="L958" s="154"/>
      <c r="M958" s="154"/>
      <c r="N958" s="154"/>
      <c r="O958" s="154"/>
      <c r="P958" s="154"/>
      <c r="Q958" s="154"/>
      <c r="R958" s="154"/>
      <c r="S958" s="154"/>
      <c r="T958" s="154"/>
      <c r="U958" s="154"/>
      <c r="V958" s="154"/>
      <c r="W958" s="154"/>
      <c r="X958" s="154"/>
      <c r="Y958" s="154"/>
      <c r="Z958" s="154"/>
    </row>
    <row r="959" spans="1:26" ht="12.75" customHeight="1" x14ac:dyDescent="0.2">
      <c r="A959" s="154"/>
      <c r="B959" s="154"/>
      <c r="C959" s="154"/>
      <c r="D959" s="154"/>
      <c r="E959" s="154"/>
      <c r="F959" s="154"/>
      <c r="G959" s="154"/>
      <c r="H959" s="154"/>
      <c r="I959" s="154"/>
      <c r="J959" s="154"/>
      <c r="K959" s="154"/>
      <c r="L959" s="154"/>
      <c r="M959" s="154"/>
      <c r="N959" s="154"/>
      <c r="O959" s="154"/>
      <c r="P959" s="154"/>
      <c r="Q959" s="154"/>
      <c r="R959" s="154"/>
      <c r="S959" s="154"/>
      <c r="T959" s="154"/>
      <c r="U959" s="154"/>
      <c r="V959" s="154"/>
      <c r="W959" s="154"/>
      <c r="X959" s="154"/>
      <c r="Y959" s="154"/>
      <c r="Z959" s="154"/>
    </row>
    <row r="960" spans="1:26" ht="12.75" customHeight="1" x14ac:dyDescent="0.2">
      <c r="A960" s="154"/>
      <c r="B960" s="154"/>
      <c r="C960" s="154"/>
      <c r="D960" s="154"/>
      <c r="E960" s="154"/>
      <c r="F960" s="154"/>
      <c r="G960" s="154"/>
      <c r="H960" s="154"/>
      <c r="I960" s="154"/>
      <c r="J960" s="154"/>
      <c r="K960" s="154"/>
      <c r="L960" s="154"/>
      <c r="M960" s="154"/>
      <c r="N960" s="154"/>
      <c r="O960" s="154"/>
      <c r="P960" s="154"/>
      <c r="Q960" s="154"/>
      <c r="R960" s="154"/>
      <c r="S960" s="154"/>
      <c r="T960" s="154"/>
      <c r="U960" s="154"/>
      <c r="V960" s="154"/>
      <c r="W960" s="154"/>
      <c r="X960" s="154"/>
      <c r="Y960" s="154"/>
      <c r="Z960" s="154"/>
    </row>
    <row r="961" spans="1:26" ht="12.75" customHeight="1" x14ac:dyDescent="0.2">
      <c r="A961" s="154"/>
      <c r="B961" s="154"/>
      <c r="C961" s="154"/>
      <c r="D961" s="154"/>
      <c r="E961" s="154"/>
      <c r="F961" s="154"/>
      <c r="G961" s="154"/>
      <c r="H961" s="154"/>
      <c r="I961" s="154"/>
      <c r="J961" s="154"/>
      <c r="K961" s="154"/>
      <c r="L961" s="154"/>
      <c r="M961" s="154"/>
      <c r="N961" s="154"/>
      <c r="O961" s="154"/>
      <c r="P961" s="154"/>
      <c r="Q961" s="154"/>
      <c r="R961" s="154"/>
      <c r="S961" s="154"/>
      <c r="T961" s="154"/>
      <c r="U961" s="154"/>
      <c r="V961" s="154"/>
      <c r="W961" s="154"/>
      <c r="X961" s="154"/>
      <c r="Y961" s="154"/>
      <c r="Z961" s="154"/>
    </row>
    <row r="962" spans="1:26" ht="12.75" customHeight="1" x14ac:dyDescent="0.2">
      <c r="A962" s="154"/>
      <c r="B962" s="154"/>
      <c r="C962" s="154"/>
      <c r="D962" s="154"/>
      <c r="E962" s="154"/>
      <c r="F962" s="154"/>
      <c r="G962" s="154"/>
      <c r="H962" s="154"/>
      <c r="I962" s="154"/>
      <c r="J962" s="154"/>
      <c r="K962" s="154"/>
      <c r="L962" s="154"/>
      <c r="M962" s="154"/>
      <c r="N962" s="154"/>
      <c r="O962" s="154"/>
      <c r="P962" s="154"/>
      <c r="Q962" s="154"/>
      <c r="R962" s="154"/>
      <c r="S962" s="154"/>
      <c r="T962" s="154"/>
      <c r="U962" s="154"/>
      <c r="V962" s="154"/>
      <c r="W962" s="154"/>
      <c r="X962" s="154"/>
      <c r="Y962" s="154"/>
      <c r="Z962" s="154"/>
    </row>
    <row r="963" spans="1:26" ht="12.75" customHeight="1" x14ac:dyDescent="0.2">
      <c r="A963" s="154"/>
      <c r="B963" s="154"/>
      <c r="C963" s="154"/>
      <c r="D963" s="154"/>
      <c r="E963" s="154"/>
      <c r="F963" s="154"/>
      <c r="G963" s="154"/>
      <c r="H963" s="154"/>
      <c r="I963" s="154"/>
      <c r="J963" s="154"/>
      <c r="K963" s="154"/>
      <c r="L963" s="154"/>
      <c r="M963" s="154"/>
      <c r="N963" s="154"/>
      <c r="O963" s="154"/>
      <c r="P963" s="154"/>
      <c r="Q963" s="154"/>
      <c r="R963" s="154"/>
      <c r="S963" s="154"/>
      <c r="T963" s="154"/>
      <c r="U963" s="154"/>
      <c r="V963" s="154"/>
      <c r="W963" s="154"/>
      <c r="X963" s="154"/>
      <c r="Y963" s="154"/>
      <c r="Z963" s="154"/>
    </row>
    <row r="964" spans="1:26" ht="12.75" customHeight="1" x14ac:dyDescent="0.2">
      <c r="A964" s="154"/>
      <c r="B964" s="154"/>
      <c r="C964" s="154"/>
      <c r="D964" s="154"/>
      <c r="E964" s="154"/>
      <c r="F964" s="154"/>
      <c r="G964" s="154"/>
      <c r="H964" s="154"/>
      <c r="I964" s="154"/>
      <c r="J964" s="154"/>
      <c r="K964" s="154"/>
      <c r="L964" s="154"/>
      <c r="M964" s="154"/>
      <c r="N964" s="154"/>
      <c r="O964" s="154"/>
      <c r="P964" s="154"/>
      <c r="Q964" s="154"/>
      <c r="R964" s="154"/>
      <c r="S964" s="154"/>
      <c r="T964" s="154"/>
      <c r="U964" s="154"/>
      <c r="V964" s="154"/>
      <c r="W964" s="154"/>
      <c r="X964" s="154"/>
      <c r="Y964" s="154"/>
      <c r="Z964" s="154"/>
    </row>
    <row r="965" spans="1:26" ht="12.75" customHeight="1" x14ac:dyDescent="0.2">
      <c r="A965" s="154"/>
      <c r="B965" s="154"/>
      <c r="C965" s="154"/>
      <c r="D965" s="154"/>
      <c r="E965" s="154"/>
      <c r="F965" s="154"/>
      <c r="G965" s="154"/>
      <c r="H965" s="154"/>
      <c r="I965" s="154"/>
      <c r="J965" s="154"/>
      <c r="K965" s="154"/>
      <c r="L965" s="154"/>
      <c r="M965" s="154"/>
      <c r="N965" s="154"/>
      <c r="O965" s="154"/>
      <c r="P965" s="154"/>
      <c r="Q965" s="154"/>
      <c r="R965" s="154"/>
      <c r="S965" s="154"/>
      <c r="T965" s="154"/>
      <c r="U965" s="154"/>
      <c r="V965" s="154"/>
      <c r="W965" s="154"/>
      <c r="X965" s="154"/>
      <c r="Y965" s="154"/>
      <c r="Z965" s="154"/>
    </row>
    <row r="966" spans="1:26" ht="12.75" customHeight="1" x14ac:dyDescent="0.2">
      <c r="A966" s="154"/>
      <c r="B966" s="154"/>
      <c r="C966" s="154"/>
      <c r="D966" s="154"/>
      <c r="E966" s="154"/>
      <c r="F966" s="154"/>
      <c r="G966" s="154"/>
      <c r="H966" s="154"/>
      <c r="I966" s="154"/>
      <c r="J966" s="154"/>
      <c r="K966" s="154"/>
      <c r="L966" s="154"/>
      <c r="M966" s="154"/>
      <c r="N966" s="154"/>
      <c r="O966" s="154"/>
      <c r="P966" s="154"/>
      <c r="Q966" s="154"/>
      <c r="R966" s="154"/>
      <c r="S966" s="154"/>
      <c r="T966" s="154"/>
      <c r="U966" s="154"/>
      <c r="V966" s="154"/>
      <c r="W966" s="154"/>
      <c r="X966" s="154"/>
      <c r="Y966" s="154"/>
      <c r="Z966" s="154"/>
    </row>
    <row r="967" spans="1:26" ht="12.75" customHeight="1" x14ac:dyDescent="0.2">
      <c r="A967" s="154"/>
      <c r="B967" s="154"/>
      <c r="C967" s="154"/>
      <c r="D967" s="154"/>
      <c r="E967" s="154"/>
      <c r="F967" s="154"/>
      <c r="G967" s="154"/>
      <c r="H967" s="154"/>
      <c r="I967" s="154"/>
      <c r="J967" s="154"/>
      <c r="K967" s="154"/>
      <c r="L967" s="154"/>
      <c r="M967" s="154"/>
      <c r="N967" s="154"/>
      <c r="O967" s="154"/>
      <c r="P967" s="154"/>
      <c r="Q967" s="154"/>
      <c r="R967" s="154"/>
      <c r="S967" s="154"/>
      <c r="T967" s="154"/>
      <c r="U967" s="154"/>
      <c r="V967" s="154"/>
      <c r="W967" s="154"/>
      <c r="X967" s="154"/>
      <c r="Y967" s="154"/>
      <c r="Z967" s="154"/>
    </row>
    <row r="968" spans="1:26" ht="12.75" customHeight="1" x14ac:dyDescent="0.2">
      <c r="A968" s="154"/>
      <c r="B968" s="154"/>
      <c r="C968" s="154"/>
      <c r="D968" s="154"/>
      <c r="E968" s="154"/>
      <c r="F968" s="154"/>
      <c r="G968" s="154"/>
      <c r="H968" s="154"/>
      <c r="I968" s="154"/>
      <c r="J968" s="154"/>
      <c r="K968" s="154"/>
      <c r="L968" s="154"/>
      <c r="M968" s="154"/>
      <c r="N968" s="154"/>
      <c r="O968" s="154"/>
      <c r="P968" s="154"/>
      <c r="Q968" s="154"/>
      <c r="R968" s="154"/>
      <c r="S968" s="154"/>
      <c r="T968" s="154"/>
      <c r="U968" s="154"/>
      <c r="V968" s="154"/>
      <c r="W968" s="154"/>
      <c r="X968" s="154"/>
      <c r="Y968" s="154"/>
      <c r="Z968" s="154"/>
    </row>
    <row r="969" spans="1:26" ht="12.75" customHeight="1" x14ac:dyDescent="0.2">
      <c r="A969" s="154"/>
      <c r="B969" s="154"/>
      <c r="C969" s="154"/>
      <c r="D969" s="154"/>
      <c r="E969" s="154"/>
      <c r="F969" s="154"/>
      <c r="G969" s="154"/>
      <c r="H969" s="154"/>
      <c r="I969" s="154"/>
      <c r="J969" s="154"/>
      <c r="K969" s="154"/>
      <c r="L969" s="154"/>
      <c r="M969" s="154"/>
      <c r="N969" s="154"/>
      <c r="O969" s="154"/>
      <c r="P969" s="154"/>
      <c r="Q969" s="154"/>
      <c r="R969" s="154"/>
      <c r="S969" s="154"/>
      <c r="T969" s="154"/>
      <c r="U969" s="154"/>
      <c r="V969" s="154"/>
      <c r="W969" s="154"/>
      <c r="X969" s="154"/>
      <c r="Y969" s="154"/>
      <c r="Z969" s="154"/>
    </row>
    <row r="970" spans="1:26" ht="12.75" customHeight="1" x14ac:dyDescent="0.2">
      <c r="A970" s="154"/>
      <c r="B970" s="154"/>
      <c r="C970" s="154"/>
      <c r="D970" s="154"/>
      <c r="E970" s="154"/>
      <c r="F970" s="154"/>
      <c r="G970" s="154"/>
      <c r="H970" s="154"/>
      <c r="I970" s="154"/>
      <c r="J970" s="154"/>
      <c r="K970" s="154"/>
      <c r="L970" s="154"/>
      <c r="M970" s="154"/>
      <c r="N970" s="154"/>
      <c r="O970" s="154"/>
      <c r="P970" s="154"/>
      <c r="Q970" s="154"/>
      <c r="R970" s="154"/>
      <c r="S970" s="154"/>
      <c r="T970" s="154"/>
      <c r="U970" s="154"/>
      <c r="V970" s="154"/>
      <c r="W970" s="154"/>
      <c r="X970" s="154"/>
      <c r="Y970" s="154"/>
      <c r="Z970" s="154"/>
    </row>
    <row r="971" spans="1:26" ht="12.75" customHeight="1" x14ac:dyDescent="0.2">
      <c r="A971" s="154"/>
      <c r="B971" s="154"/>
      <c r="C971" s="154"/>
      <c r="D971" s="154"/>
      <c r="E971" s="154"/>
      <c r="F971" s="154"/>
      <c r="G971" s="154"/>
      <c r="H971" s="154"/>
      <c r="I971" s="154"/>
      <c r="J971" s="154"/>
      <c r="K971" s="154"/>
      <c r="L971" s="154"/>
      <c r="M971" s="154"/>
      <c r="N971" s="154"/>
      <c r="O971" s="154"/>
      <c r="P971" s="154"/>
      <c r="Q971" s="154"/>
      <c r="R971" s="154"/>
      <c r="S971" s="154"/>
      <c r="T971" s="154"/>
      <c r="U971" s="154"/>
      <c r="V971" s="154"/>
      <c r="W971" s="154"/>
      <c r="X971" s="154"/>
      <c r="Y971" s="154"/>
      <c r="Z971" s="154"/>
    </row>
    <row r="972" spans="1:26" ht="12.75" customHeight="1" x14ac:dyDescent="0.2">
      <c r="A972" s="154"/>
      <c r="B972" s="154"/>
      <c r="C972" s="154"/>
      <c r="D972" s="154"/>
      <c r="E972" s="154"/>
      <c r="F972" s="154"/>
      <c r="G972" s="154"/>
      <c r="H972" s="154"/>
      <c r="I972" s="154"/>
      <c r="J972" s="154"/>
      <c r="K972" s="154"/>
      <c r="L972" s="154"/>
      <c r="M972" s="154"/>
      <c r="N972" s="154"/>
      <c r="O972" s="154"/>
      <c r="P972" s="154"/>
      <c r="Q972" s="154"/>
      <c r="R972" s="154"/>
      <c r="S972" s="154"/>
      <c r="T972" s="154"/>
      <c r="U972" s="154"/>
      <c r="V972" s="154"/>
      <c r="W972" s="154"/>
      <c r="X972" s="154"/>
      <c r="Y972" s="154"/>
      <c r="Z972" s="154"/>
    </row>
    <row r="973" spans="1:26" ht="12.75" customHeight="1" x14ac:dyDescent="0.2">
      <c r="A973" s="154"/>
      <c r="B973" s="154"/>
      <c r="C973" s="154"/>
      <c r="D973" s="154"/>
      <c r="E973" s="154"/>
      <c r="F973" s="154"/>
      <c r="G973" s="154"/>
      <c r="H973" s="154"/>
      <c r="I973" s="154"/>
      <c r="J973" s="154"/>
      <c r="K973" s="154"/>
      <c r="L973" s="154"/>
      <c r="M973" s="154"/>
      <c r="N973" s="154"/>
      <c r="O973" s="154"/>
      <c r="P973" s="154"/>
      <c r="Q973" s="154"/>
      <c r="R973" s="154"/>
      <c r="S973" s="154"/>
      <c r="T973" s="154"/>
      <c r="U973" s="154"/>
      <c r="V973" s="154"/>
      <c r="W973" s="154"/>
      <c r="X973" s="154"/>
      <c r="Y973" s="154"/>
      <c r="Z973" s="154"/>
    </row>
    <row r="974" spans="1:26" ht="12.75" customHeight="1" x14ac:dyDescent="0.2">
      <c r="A974" s="154"/>
      <c r="B974" s="154"/>
      <c r="C974" s="154"/>
      <c r="D974" s="154"/>
      <c r="E974" s="154"/>
      <c r="F974" s="154"/>
      <c r="G974" s="154"/>
      <c r="H974" s="154"/>
      <c r="I974" s="154"/>
      <c r="J974" s="154"/>
      <c r="K974" s="154"/>
      <c r="L974" s="154"/>
      <c r="M974" s="154"/>
      <c r="N974" s="154"/>
      <c r="O974" s="154"/>
      <c r="P974" s="154"/>
      <c r="Q974" s="154"/>
      <c r="R974" s="154"/>
      <c r="S974" s="154"/>
      <c r="T974" s="154"/>
      <c r="U974" s="154"/>
      <c r="V974" s="154"/>
      <c r="W974" s="154"/>
      <c r="X974" s="154"/>
      <c r="Y974" s="154"/>
      <c r="Z974" s="154"/>
    </row>
    <row r="975" spans="1:26" ht="12.75" customHeight="1" x14ac:dyDescent="0.2">
      <c r="A975" s="154"/>
      <c r="B975" s="154"/>
      <c r="C975" s="154"/>
      <c r="D975" s="154"/>
      <c r="E975" s="154"/>
      <c r="F975" s="154"/>
      <c r="G975" s="154"/>
      <c r="H975" s="154"/>
      <c r="I975" s="154"/>
      <c r="J975" s="154"/>
      <c r="K975" s="154"/>
      <c r="L975" s="154"/>
      <c r="M975" s="154"/>
      <c r="N975" s="154"/>
      <c r="O975" s="154"/>
      <c r="P975" s="154"/>
      <c r="Q975" s="154"/>
      <c r="R975" s="154"/>
      <c r="S975" s="154"/>
      <c r="T975" s="154"/>
      <c r="U975" s="154"/>
      <c r="V975" s="154"/>
      <c r="W975" s="154"/>
      <c r="X975" s="154"/>
      <c r="Y975" s="154"/>
      <c r="Z975" s="154"/>
    </row>
    <row r="976" spans="1:26" ht="12.75" customHeight="1" x14ac:dyDescent="0.2">
      <c r="A976" s="154"/>
      <c r="B976" s="154"/>
      <c r="C976" s="154"/>
      <c r="D976" s="154"/>
      <c r="E976" s="154"/>
      <c r="F976" s="154"/>
      <c r="G976" s="154"/>
      <c r="H976" s="154"/>
      <c r="I976" s="154"/>
      <c r="J976" s="154"/>
      <c r="K976" s="154"/>
      <c r="L976" s="154"/>
      <c r="M976" s="154"/>
      <c r="N976" s="154"/>
      <c r="O976" s="154"/>
      <c r="P976" s="154"/>
      <c r="Q976" s="154"/>
      <c r="R976" s="154"/>
      <c r="S976" s="154"/>
      <c r="T976" s="154"/>
      <c r="U976" s="154"/>
      <c r="V976" s="154"/>
      <c r="W976" s="154"/>
      <c r="X976" s="154"/>
      <c r="Y976" s="154"/>
      <c r="Z976" s="154"/>
    </row>
    <row r="977" spans="1:26" ht="12.75" customHeight="1" x14ac:dyDescent="0.2">
      <c r="A977" s="154"/>
      <c r="B977" s="154"/>
      <c r="C977" s="154"/>
      <c r="D977" s="154"/>
      <c r="E977" s="154"/>
      <c r="F977" s="154"/>
      <c r="G977" s="154"/>
      <c r="H977" s="154"/>
      <c r="I977" s="154"/>
      <c r="J977" s="154"/>
      <c r="K977" s="154"/>
      <c r="L977" s="154"/>
      <c r="M977" s="154"/>
      <c r="N977" s="154"/>
      <c r="O977" s="154"/>
      <c r="P977" s="154"/>
      <c r="Q977" s="154"/>
      <c r="R977" s="154"/>
      <c r="S977" s="154"/>
      <c r="T977" s="154"/>
      <c r="U977" s="154"/>
      <c r="V977" s="154"/>
      <c r="W977" s="154"/>
      <c r="X977" s="154"/>
      <c r="Y977" s="154"/>
      <c r="Z977" s="154"/>
    </row>
    <row r="978" spans="1:26" ht="12.75" customHeight="1" x14ac:dyDescent="0.2">
      <c r="A978" s="154"/>
      <c r="B978" s="154"/>
      <c r="C978" s="154"/>
      <c r="D978" s="154"/>
      <c r="E978" s="154"/>
      <c r="F978" s="154"/>
      <c r="G978" s="154"/>
      <c r="H978" s="154"/>
      <c r="I978" s="154"/>
      <c r="J978" s="154"/>
      <c r="K978" s="154"/>
      <c r="L978" s="154"/>
      <c r="M978" s="154"/>
      <c r="N978" s="154"/>
      <c r="O978" s="154"/>
      <c r="P978" s="154"/>
      <c r="Q978" s="154"/>
      <c r="R978" s="154"/>
      <c r="S978" s="154"/>
      <c r="T978" s="154"/>
      <c r="U978" s="154"/>
      <c r="V978" s="154"/>
      <c r="W978" s="154"/>
      <c r="X978" s="154"/>
      <c r="Y978" s="154"/>
      <c r="Z978" s="154"/>
    </row>
    <row r="979" spans="1:26" ht="12.75" customHeight="1" x14ac:dyDescent="0.2">
      <c r="A979" s="154"/>
      <c r="B979" s="154"/>
      <c r="C979" s="154"/>
      <c r="D979" s="154"/>
      <c r="E979" s="154"/>
      <c r="F979" s="154"/>
      <c r="G979" s="154"/>
      <c r="H979" s="154"/>
      <c r="I979" s="154"/>
      <c r="J979" s="154"/>
      <c r="K979" s="154"/>
      <c r="L979" s="154"/>
      <c r="M979" s="154"/>
      <c r="N979" s="154"/>
      <c r="O979" s="154"/>
      <c r="P979" s="154"/>
      <c r="Q979" s="154"/>
      <c r="R979" s="154"/>
      <c r="S979" s="154"/>
      <c r="T979" s="154"/>
      <c r="U979" s="154"/>
      <c r="V979" s="154"/>
      <c r="W979" s="154"/>
      <c r="X979" s="154"/>
      <c r="Y979" s="154"/>
      <c r="Z979" s="154"/>
    </row>
    <row r="980" spans="1:26" ht="12.75" customHeight="1" x14ac:dyDescent="0.2">
      <c r="A980" s="154"/>
      <c r="B980" s="154"/>
      <c r="C980" s="154"/>
      <c r="D980" s="154"/>
      <c r="E980" s="154"/>
      <c r="F980" s="154"/>
      <c r="G980" s="154"/>
      <c r="H980" s="154"/>
      <c r="I980" s="154"/>
      <c r="J980" s="154"/>
      <c r="K980" s="154"/>
      <c r="L980" s="154"/>
      <c r="M980" s="154"/>
      <c r="N980" s="154"/>
      <c r="O980" s="154"/>
      <c r="P980" s="154"/>
      <c r="Q980" s="154"/>
      <c r="R980" s="154"/>
      <c r="S980" s="154"/>
      <c r="T980" s="154"/>
      <c r="U980" s="154"/>
      <c r="V980" s="154"/>
      <c r="W980" s="154"/>
      <c r="X980" s="154"/>
      <c r="Y980" s="154"/>
      <c r="Z980" s="154"/>
    </row>
    <row r="981" spans="1:26" ht="12.75" customHeight="1" x14ac:dyDescent="0.2">
      <c r="A981" s="154"/>
      <c r="B981" s="154"/>
      <c r="C981" s="154"/>
      <c r="D981" s="154"/>
      <c r="E981" s="154"/>
      <c r="F981" s="154"/>
      <c r="G981" s="154"/>
      <c r="H981" s="154"/>
      <c r="I981" s="154"/>
      <c r="J981" s="154"/>
      <c r="K981" s="154"/>
      <c r="L981" s="154"/>
      <c r="M981" s="154"/>
      <c r="N981" s="154"/>
      <c r="O981" s="154"/>
      <c r="P981" s="154"/>
      <c r="Q981" s="154"/>
      <c r="R981" s="154"/>
      <c r="S981" s="154"/>
      <c r="T981" s="154"/>
      <c r="U981" s="154"/>
      <c r="V981" s="154"/>
      <c r="W981" s="154"/>
      <c r="X981" s="154"/>
      <c r="Y981" s="154"/>
      <c r="Z981" s="154"/>
    </row>
    <row r="982" spans="1:26" ht="12.75" customHeight="1" x14ac:dyDescent="0.2">
      <c r="A982" s="154"/>
      <c r="B982" s="154"/>
      <c r="C982" s="154"/>
      <c r="D982" s="154"/>
      <c r="E982" s="154"/>
      <c r="F982" s="154"/>
      <c r="G982" s="154"/>
      <c r="H982" s="154"/>
      <c r="I982" s="154"/>
      <c r="J982" s="154"/>
      <c r="K982" s="154"/>
      <c r="L982" s="154"/>
      <c r="M982" s="154"/>
      <c r="N982" s="154"/>
      <c r="O982" s="154"/>
      <c r="P982" s="154"/>
      <c r="Q982" s="154"/>
      <c r="R982" s="154"/>
      <c r="S982" s="154"/>
      <c r="T982" s="154"/>
      <c r="U982" s="154"/>
      <c r="V982" s="154"/>
      <c r="W982" s="154"/>
      <c r="X982" s="154"/>
      <c r="Y982" s="154"/>
      <c r="Z982" s="154"/>
    </row>
    <row r="983" spans="1:26" ht="12.75" customHeight="1" x14ac:dyDescent="0.2">
      <c r="A983" s="154"/>
      <c r="B983" s="154"/>
      <c r="C983" s="154"/>
      <c r="D983" s="154"/>
      <c r="E983" s="154"/>
      <c r="F983" s="154"/>
      <c r="G983" s="154"/>
      <c r="H983" s="154"/>
      <c r="I983" s="154"/>
      <c r="J983" s="154"/>
      <c r="K983" s="154"/>
      <c r="L983" s="154"/>
      <c r="M983" s="154"/>
      <c r="N983" s="154"/>
      <c r="O983" s="154"/>
      <c r="P983" s="154"/>
      <c r="Q983" s="154"/>
      <c r="R983" s="154"/>
      <c r="S983" s="154"/>
      <c r="T983" s="154"/>
      <c r="U983" s="154"/>
      <c r="V983" s="154"/>
      <c r="W983" s="154"/>
      <c r="X983" s="154"/>
      <c r="Y983" s="154"/>
      <c r="Z983" s="154"/>
    </row>
    <row r="984" spans="1:26" ht="12.75" customHeight="1" x14ac:dyDescent="0.2">
      <c r="A984" s="154"/>
      <c r="B984" s="154"/>
      <c r="C984" s="154"/>
      <c r="D984" s="154"/>
      <c r="E984" s="154"/>
      <c r="F984" s="154"/>
      <c r="G984" s="154"/>
      <c r="H984" s="154"/>
      <c r="I984" s="154"/>
      <c r="J984" s="154"/>
      <c r="K984" s="154"/>
      <c r="L984" s="154"/>
      <c r="M984" s="154"/>
      <c r="N984" s="154"/>
      <c r="O984" s="154"/>
      <c r="P984" s="154"/>
      <c r="Q984" s="154"/>
      <c r="R984" s="154"/>
      <c r="S984" s="154"/>
      <c r="T984" s="154"/>
      <c r="U984" s="154"/>
      <c r="V984" s="154"/>
      <c r="W984" s="154"/>
      <c r="X984" s="154"/>
      <c r="Y984" s="154"/>
      <c r="Z984" s="154"/>
    </row>
    <row r="985" spans="1:26" ht="12.75" customHeight="1" x14ac:dyDescent="0.2">
      <c r="A985" s="154"/>
      <c r="B985" s="154"/>
      <c r="C985" s="154"/>
      <c r="D985" s="154"/>
      <c r="E985" s="154"/>
      <c r="F985" s="154"/>
      <c r="G985" s="154"/>
      <c r="H985" s="154"/>
      <c r="I985" s="154"/>
      <c r="J985" s="154"/>
      <c r="K985" s="154"/>
      <c r="L985" s="154"/>
      <c r="M985" s="154"/>
      <c r="N985" s="154"/>
      <c r="O985" s="154"/>
      <c r="P985" s="154"/>
      <c r="Q985" s="154"/>
      <c r="R985" s="154"/>
      <c r="S985" s="154"/>
      <c r="T985" s="154"/>
      <c r="U985" s="154"/>
      <c r="V985" s="154"/>
      <c r="W985" s="154"/>
      <c r="X985" s="154"/>
      <c r="Y985" s="154"/>
      <c r="Z985" s="154"/>
    </row>
    <row r="986" spans="1:26" ht="12.75" customHeight="1" x14ac:dyDescent="0.2">
      <c r="A986" s="154"/>
      <c r="B986" s="154"/>
      <c r="C986" s="154"/>
      <c r="D986" s="154"/>
      <c r="E986" s="154"/>
      <c r="F986" s="154"/>
      <c r="G986" s="154"/>
      <c r="H986" s="154"/>
      <c r="I986" s="154"/>
      <c r="J986" s="154"/>
      <c r="K986" s="154"/>
      <c r="L986" s="154"/>
      <c r="M986" s="154"/>
      <c r="N986" s="154"/>
      <c r="O986" s="154"/>
      <c r="P986" s="154"/>
      <c r="Q986" s="154"/>
      <c r="R986" s="154"/>
      <c r="S986" s="154"/>
      <c r="T986" s="154"/>
      <c r="U986" s="154"/>
      <c r="V986" s="154"/>
      <c r="W986" s="154"/>
      <c r="X986" s="154"/>
      <c r="Y986" s="154"/>
      <c r="Z986" s="154"/>
    </row>
    <row r="987" spans="1:26" ht="12.75" customHeight="1" x14ac:dyDescent="0.2">
      <c r="A987" s="154"/>
      <c r="B987" s="154"/>
      <c r="C987" s="154"/>
      <c r="D987" s="154"/>
      <c r="E987" s="154"/>
      <c r="F987" s="154"/>
      <c r="G987" s="154"/>
      <c r="H987" s="154"/>
      <c r="I987" s="154"/>
      <c r="J987" s="154"/>
      <c r="K987" s="154"/>
      <c r="L987" s="154"/>
      <c r="M987" s="154"/>
      <c r="N987" s="154"/>
      <c r="O987" s="154"/>
      <c r="P987" s="154"/>
      <c r="Q987" s="154"/>
      <c r="R987" s="154"/>
      <c r="S987" s="154"/>
      <c r="T987" s="154"/>
      <c r="U987" s="154"/>
      <c r="V987" s="154"/>
      <c r="W987" s="154"/>
      <c r="X987" s="154"/>
      <c r="Y987" s="154"/>
      <c r="Z987" s="154"/>
    </row>
    <row r="988" spans="1:26" ht="12.75" customHeight="1" x14ac:dyDescent="0.2">
      <c r="A988" s="154"/>
      <c r="B988" s="154"/>
      <c r="C988" s="154"/>
      <c r="D988" s="154"/>
      <c r="E988" s="154"/>
      <c r="F988" s="154"/>
      <c r="G988" s="154"/>
      <c r="H988" s="154"/>
      <c r="I988" s="154"/>
      <c r="J988" s="154"/>
      <c r="K988" s="154"/>
      <c r="L988" s="154"/>
      <c r="M988" s="154"/>
      <c r="N988" s="154"/>
      <c r="O988" s="154"/>
      <c r="P988" s="154"/>
      <c r="Q988" s="154"/>
      <c r="R988" s="154"/>
      <c r="S988" s="154"/>
      <c r="T988" s="154"/>
      <c r="U988" s="154"/>
      <c r="V988" s="154"/>
      <c r="W988" s="154"/>
      <c r="X988" s="154"/>
      <c r="Y988" s="154"/>
      <c r="Z988" s="154"/>
    </row>
    <row r="989" spans="1:26" ht="12.75" customHeight="1" x14ac:dyDescent="0.2">
      <c r="A989" s="154"/>
      <c r="B989" s="154"/>
      <c r="C989" s="154"/>
      <c r="D989" s="154"/>
      <c r="E989" s="154"/>
      <c r="F989" s="154"/>
      <c r="G989" s="154"/>
      <c r="H989" s="154"/>
      <c r="I989" s="154"/>
      <c r="J989" s="154"/>
      <c r="K989" s="154"/>
      <c r="L989" s="154"/>
      <c r="M989" s="154"/>
      <c r="N989" s="154"/>
      <c r="O989" s="154"/>
      <c r="P989" s="154"/>
      <c r="Q989" s="154"/>
      <c r="R989" s="154"/>
      <c r="S989" s="154"/>
      <c r="T989" s="154"/>
      <c r="U989" s="154"/>
      <c r="V989" s="154"/>
      <c r="W989" s="154"/>
      <c r="X989" s="154"/>
      <c r="Y989" s="154"/>
      <c r="Z989" s="154"/>
    </row>
    <row r="990" spans="1:26" ht="12.75" customHeight="1" x14ac:dyDescent="0.2">
      <c r="A990" s="154"/>
      <c r="B990" s="154"/>
      <c r="C990" s="154"/>
      <c r="D990" s="154"/>
      <c r="E990" s="154"/>
      <c r="F990" s="154"/>
      <c r="G990" s="154"/>
      <c r="H990" s="154"/>
      <c r="I990" s="154"/>
      <c r="J990" s="154"/>
      <c r="K990" s="154"/>
      <c r="L990" s="154"/>
      <c r="M990" s="154"/>
      <c r="N990" s="154"/>
      <c r="O990" s="154"/>
      <c r="P990" s="154"/>
      <c r="Q990" s="154"/>
      <c r="R990" s="154"/>
      <c r="S990" s="154"/>
      <c r="T990" s="154"/>
      <c r="U990" s="154"/>
      <c r="V990" s="154"/>
      <c r="W990" s="154"/>
      <c r="X990" s="154"/>
      <c r="Y990" s="154"/>
      <c r="Z990" s="154"/>
    </row>
    <row r="991" spans="1:26" ht="12.75" customHeight="1" x14ac:dyDescent="0.2">
      <c r="A991" s="154"/>
      <c r="B991" s="154"/>
      <c r="C991" s="154"/>
      <c r="D991" s="154"/>
      <c r="E991" s="154"/>
      <c r="F991" s="154"/>
      <c r="G991" s="154"/>
      <c r="H991" s="154"/>
      <c r="I991" s="154"/>
      <c r="J991" s="154"/>
      <c r="K991" s="154"/>
      <c r="L991" s="154"/>
      <c r="M991" s="154"/>
      <c r="N991" s="154"/>
      <c r="O991" s="154"/>
      <c r="P991" s="154"/>
      <c r="Q991" s="154"/>
      <c r="R991" s="154"/>
      <c r="S991" s="154"/>
      <c r="T991" s="154"/>
      <c r="U991" s="154"/>
      <c r="V991" s="154"/>
      <c r="W991" s="154"/>
      <c r="X991" s="154"/>
      <c r="Y991" s="154"/>
      <c r="Z991" s="154"/>
    </row>
    <row r="992" spans="1:26" ht="12.75" customHeight="1" x14ac:dyDescent="0.2">
      <c r="A992" s="154"/>
      <c r="B992" s="154"/>
      <c r="C992" s="154"/>
      <c r="D992" s="154"/>
      <c r="E992" s="154"/>
      <c r="F992" s="154"/>
      <c r="G992" s="154"/>
      <c r="H992" s="154"/>
      <c r="I992" s="154"/>
      <c r="J992" s="154"/>
      <c r="K992" s="154"/>
      <c r="L992" s="154"/>
      <c r="M992" s="154"/>
      <c r="N992" s="154"/>
      <c r="O992" s="154"/>
      <c r="P992" s="154"/>
      <c r="Q992" s="154"/>
      <c r="R992" s="154"/>
      <c r="S992" s="154"/>
      <c r="T992" s="154"/>
      <c r="U992" s="154"/>
      <c r="V992" s="154"/>
      <c r="W992" s="154"/>
      <c r="X992" s="154"/>
      <c r="Y992" s="154"/>
      <c r="Z992" s="154"/>
    </row>
    <row r="993" spans="1:26" ht="12.75" customHeight="1" x14ac:dyDescent="0.2">
      <c r="A993" s="154"/>
      <c r="B993" s="154"/>
      <c r="C993" s="154"/>
      <c r="D993" s="154"/>
      <c r="E993" s="154"/>
      <c r="F993" s="154"/>
      <c r="G993" s="154"/>
      <c r="H993" s="154"/>
      <c r="I993" s="154"/>
      <c r="J993" s="154"/>
      <c r="K993" s="154"/>
      <c r="L993" s="154"/>
      <c r="M993" s="154"/>
      <c r="N993" s="154"/>
      <c r="O993" s="154"/>
      <c r="P993" s="154"/>
      <c r="Q993" s="154"/>
      <c r="R993" s="154"/>
      <c r="S993" s="154"/>
      <c r="T993" s="154"/>
      <c r="U993" s="154"/>
      <c r="V993" s="154"/>
      <c r="W993" s="154"/>
      <c r="X993" s="154"/>
      <c r="Y993" s="154"/>
      <c r="Z993" s="154"/>
    </row>
    <row r="994" spans="1:26" ht="12.75" customHeight="1" x14ac:dyDescent="0.2">
      <c r="A994" s="154"/>
      <c r="B994" s="154"/>
      <c r="C994" s="154"/>
      <c r="D994" s="154"/>
      <c r="E994" s="154"/>
      <c r="F994" s="154"/>
      <c r="G994" s="154"/>
      <c r="H994" s="154"/>
      <c r="I994" s="154"/>
      <c r="J994" s="154"/>
      <c r="K994" s="154"/>
      <c r="L994" s="154"/>
      <c r="M994" s="154"/>
      <c r="N994" s="154"/>
      <c r="O994" s="154"/>
      <c r="P994" s="154"/>
      <c r="Q994" s="154"/>
      <c r="R994" s="154"/>
      <c r="S994" s="154"/>
      <c r="T994" s="154"/>
      <c r="U994" s="154"/>
      <c r="V994" s="154"/>
      <c r="W994" s="154"/>
      <c r="X994" s="154"/>
      <c r="Y994" s="154"/>
      <c r="Z994" s="154"/>
    </row>
    <row r="995" spans="1:26" ht="12.75" customHeight="1" x14ac:dyDescent="0.2">
      <c r="A995" s="154"/>
      <c r="B995" s="154"/>
      <c r="C995" s="154"/>
      <c r="D995" s="154"/>
      <c r="E995" s="154"/>
      <c r="F995" s="154"/>
      <c r="G995" s="154"/>
      <c r="H995" s="154"/>
      <c r="I995" s="154"/>
      <c r="J995" s="154"/>
      <c r="K995" s="154"/>
      <c r="L995" s="154"/>
      <c r="M995" s="154"/>
      <c r="N995" s="154"/>
      <c r="O995" s="154"/>
      <c r="P995" s="154"/>
      <c r="Q995" s="154"/>
      <c r="R995" s="154"/>
      <c r="S995" s="154"/>
      <c r="T995" s="154"/>
      <c r="U995" s="154"/>
      <c r="V995" s="154"/>
      <c r="W995" s="154"/>
      <c r="X995" s="154"/>
      <c r="Y995" s="154"/>
      <c r="Z995" s="154"/>
    </row>
    <row r="996" spans="1:26" ht="12.75" customHeight="1" x14ac:dyDescent="0.2">
      <c r="A996" s="154"/>
      <c r="B996" s="154"/>
      <c r="C996" s="154"/>
      <c r="D996" s="154"/>
      <c r="E996" s="154"/>
      <c r="F996" s="154"/>
      <c r="G996" s="154"/>
      <c r="H996" s="154"/>
      <c r="I996" s="154"/>
      <c r="J996" s="154"/>
      <c r="K996" s="154"/>
      <c r="L996" s="154"/>
      <c r="M996" s="154"/>
      <c r="N996" s="154"/>
      <c r="O996" s="154"/>
      <c r="P996" s="154"/>
      <c r="Q996" s="154"/>
      <c r="R996" s="154"/>
      <c r="S996" s="154"/>
      <c r="T996" s="154"/>
      <c r="U996" s="154"/>
      <c r="V996" s="154"/>
      <c r="W996" s="154"/>
      <c r="X996" s="154"/>
      <c r="Y996" s="154"/>
      <c r="Z996" s="154"/>
    </row>
    <row r="997" spans="1:26" ht="12.75" customHeight="1" x14ac:dyDescent="0.2">
      <c r="A997" s="154"/>
      <c r="B997" s="154"/>
      <c r="C997" s="154"/>
      <c r="D997" s="154"/>
      <c r="E997" s="154"/>
      <c r="F997" s="154"/>
      <c r="G997" s="154"/>
      <c r="H997" s="154"/>
      <c r="I997" s="154"/>
      <c r="J997" s="154"/>
      <c r="K997" s="154"/>
      <c r="L997" s="154"/>
      <c r="M997" s="154"/>
      <c r="N997" s="154"/>
      <c r="O997" s="154"/>
      <c r="P997" s="154"/>
      <c r="Q997" s="154"/>
      <c r="R997" s="154"/>
      <c r="S997" s="154"/>
      <c r="T997" s="154"/>
      <c r="U997" s="154"/>
      <c r="V997" s="154"/>
      <c r="W997" s="154"/>
      <c r="X997" s="154"/>
      <c r="Y997" s="154"/>
      <c r="Z997" s="154"/>
    </row>
    <row r="998" spans="1:26" ht="12.75" customHeight="1" x14ac:dyDescent="0.2">
      <c r="A998" s="154"/>
      <c r="B998" s="154"/>
      <c r="C998" s="154"/>
      <c r="D998" s="154"/>
      <c r="E998" s="154"/>
      <c r="F998" s="154"/>
      <c r="G998" s="154"/>
      <c r="H998" s="154"/>
      <c r="I998" s="154"/>
      <c r="J998" s="154"/>
      <c r="K998" s="154"/>
      <c r="L998" s="154"/>
      <c r="M998" s="154"/>
      <c r="N998" s="154"/>
      <c r="O998" s="154"/>
      <c r="P998" s="154"/>
      <c r="Q998" s="154"/>
      <c r="R998" s="154"/>
      <c r="S998" s="154"/>
      <c r="T998" s="154"/>
      <c r="U998" s="154"/>
      <c r="V998" s="154"/>
      <c r="W998" s="154"/>
      <c r="X998" s="154"/>
      <c r="Y998" s="154"/>
      <c r="Z998" s="154"/>
    </row>
    <row r="999" spans="1:26" ht="12.75" customHeight="1" x14ac:dyDescent="0.2">
      <c r="A999" s="154"/>
      <c r="B999" s="154"/>
      <c r="C999" s="154"/>
      <c r="D999" s="154"/>
      <c r="E999" s="154"/>
      <c r="F999" s="154"/>
      <c r="G999" s="154"/>
      <c r="H999" s="154"/>
      <c r="I999" s="154"/>
      <c r="J999" s="154"/>
      <c r="K999" s="154"/>
      <c r="L999" s="154"/>
      <c r="M999" s="154"/>
      <c r="N999" s="154"/>
      <c r="O999" s="154"/>
      <c r="P999" s="154"/>
      <c r="Q999" s="154"/>
      <c r="R999" s="154"/>
      <c r="S999" s="154"/>
      <c r="T999" s="154"/>
      <c r="U999" s="154"/>
      <c r="V999" s="154"/>
      <c r="W999" s="154"/>
      <c r="X999" s="154"/>
      <c r="Y999" s="154"/>
      <c r="Z999" s="154"/>
    </row>
    <row r="1000" spans="1:26" ht="12.75" customHeight="1" x14ac:dyDescent="0.2">
      <c r="A1000" s="154"/>
      <c r="B1000" s="154"/>
      <c r="C1000" s="154"/>
      <c r="D1000" s="154"/>
      <c r="E1000" s="154"/>
      <c r="F1000" s="154"/>
      <c r="G1000" s="154"/>
      <c r="H1000" s="154"/>
      <c r="I1000" s="154"/>
      <c r="J1000" s="154"/>
      <c r="K1000" s="154"/>
      <c r="L1000" s="154"/>
      <c r="M1000" s="154"/>
      <c r="N1000" s="154"/>
      <c r="O1000" s="154"/>
      <c r="P1000" s="154"/>
      <c r="Q1000" s="154"/>
      <c r="R1000" s="154"/>
      <c r="S1000" s="154"/>
      <c r="T1000" s="154"/>
      <c r="U1000" s="154"/>
      <c r="V1000" s="154"/>
      <c r="W1000" s="154"/>
      <c r="X1000" s="154"/>
      <c r="Y1000" s="154"/>
      <c r="Z1000" s="154"/>
    </row>
  </sheetData>
  <mergeCells count="3">
    <mergeCell ref="A1:P1"/>
    <mergeCell ref="A2:P2"/>
    <mergeCell ref="A3:P3"/>
  </mergeCells>
  <printOptions horizontalCentered="1"/>
  <pageMargins left="0.19685039370078741" right="0.19685039370078741" top="0.59055118110236227" bottom="0.59055118110236227" header="0" footer="0"/>
  <pageSetup paperSize="9" fitToHeight="0" pageOrder="overThenDown"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2D69B"/>
    <pageSetUpPr fitToPage="1"/>
  </sheetPr>
  <dimension ref="A1:Z1000"/>
  <sheetViews>
    <sheetView showGridLines="0" workbookViewId="0">
      <pane xSplit="2" ySplit="4" topLeftCell="C5" activePane="bottomRight" state="frozen"/>
      <selection pane="topRight" activeCell="C1" sqref="C1"/>
      <selection pane="bottomLeft" activeCell="A5" sqref="A5"/>
      <selection pane="bottomRight" activeCell="C5" sqref="C5"/>
    </sheetView>
  </sheetViews>
  <sheetFormatPr defaultColWidth="12.5703125" defaultRowHeight="15" customHeight="1" x14ac:dyDescent="0.2"/>
  <cols>
    <col min="1" max="1" width="7.42578125" customWidth="1"/>
    <col min="2" max="2" width="25.5703125" customWidth="1"/>
    <col min="3" max="14" width="12.42578125" customWidth="1"/>
    <col min="15" max="16" width="12" customWidth="1"/>
    <col min="17" max="26" width="9.140625" customWidth="1"/>
  </cols>
  <sheetData>
    <row r="1" spans="1:26" ht="28.5" customHeight="1" x14ac:dyDescent="0.2">
      <c r="A1" s="384" t="str">
        <f>Capa!A1</f>
        <v>Contrato de Gestão nº. 10/23 celebrado entre a Secretaria do Estado de Justiça e Segurança Pública - SEJUSP e o Polo de Evolução de Medidas Socioeducativas - PEMSE</v>
      </c>
      <c r="B1" s="385"/>
      <c r="C1" s="385"/>
      <c r="D1" s="385"/>
      <c r="E1" s="385"/>
      <c r="F1" s="385"/>
      <c r="G1" s="385"/>
      <c r="H1" s="385"/>
      <c r="I1" s="385"/>
      <c r="J1" s="385"/>
      <c r="K1" s="385"/>
      <c r="L1" s="385"/>
      <c r="M1" s="385"/>
      <c r="N1" s="385"/>
      <c r="O1" s="385"/>
      <c r="P1" s="386"/>
      <c r="Q1" s="154"/>
      <c r="R1" s="154"/>
      <c r="S1" s="154"/>
      <c r="T1" s="154"/>
      <c r="U1" s="154"/>
      <c r="V1" s="154"/>
      <c r="W1" s="154"/>
      <c r="X1" s="154"/>
      <c r="Y1" s="154"/>
      <c r="Z1" s="154"/>
    </row>
    <row r="2" spans="1:26" ht="18.75" customHeight="1" x14ac:dyDescent="0.2">
      <c r="A2" s="384" t="str">
        <f>Capa!A3</f>
        <v>2º Relatório Gerencial Financeiro</v>
      </c>
      <c r="B2" s="385"/>
      <c r="C2" s="385"/>
      <c r="D2" s="385"/>
      <c r="E2" s="385"/>
      <c r="F2" s="385"/>
      <c r="G2" s="385"/>
      <c r="H2" s="385"/>
      <c r="I2" s="385"/>
      <c r="J2" s="385"/>
      <c r="K2" s="385"/>
      <c r="L2" s="385"/>
      <c r="M2" s="385"/>
      <c r="N2" s="385"/>
      <c r="O2" s="385"/>
      <c r="P2" s="386"/>
      <c r="Q2" s="154"/>
      <c r="R2" s="154"/>
      <c r="S2" s="154"/>
      <c r="T2" s="154"/>
      <c r="U2" s="154"/>
      <c r="V2" s="154"/>
      <c r="W2" s="154"/>
      <c r="X2" s="154"/>
      <c r="Y2" s="154"/>
      <c r="Z2" s="154"/>
    </row>
    <row r="3" spans="1:26" ht="18.75" customHeight="1" x14ac:dyDescent="0.2">
      <c r="A3" s="410" t="s">
        <v>395</v>
      </c>
      <c r="B3" s="403"/>
      <c r="C3" s="403"/>
      <c r="D3" s="403"/>
      <c r="E3" s="403"/>
      <c r="F3" s="403"/>
      <c r="G3" s="403"/>
      <c r="H3" s="403"/>
      <c r="I3" s="403"/>
      <c r="J3" s="403"/>
      <c r="K3" s="403"/>
      <c r="L3" s="403"/>
      <c r="M3" s="403"/>
      <c r="N3" s="403"/>
      <c r="O3" s="403"/>
      <c r="P3" s="404"/>
      <c r="Q3" s="154"/>
      <c r="R3" s="154"/>
      <c r="S3" s="154"/>
      <c r="T3" s="154"/>
      <c r="U3" s="154"/>
      <c r="V3" s="154"/>
      <c r="W3" s="154"/>
      <c r="X3" s="154"/>
      <c r="Y3" s="154"/>
      <c r="Z3" s="154"/>
    </row>
    <row r="4" spans="1:26" ht="30" customHeight="1" x14ac:dyDescent="0.2">
      <c r="A4" s="155"/>
      <c r="B4" s="155"/>
      <c r="C4" s="156">
        <f>Resumo!C4</f>
        <v>45292</v>
      </c>
      <c r="D4" s="156">
        <f>Resumo!D4</f>
        <v>45323</v>
      </c>
      <c r="E4" s="156">
        <f>Resumo!E4</f>
        <v>45352</v>
      </c>
      <c r="F4" s="156">
        <f>Resumo!F4</f>
        <v>45383</v>
      </c>
      <c r="G4" s="156">
        <f>Resumo!G4</f>
        <v>45413</v>
      </c>
      <c r="H4" s="156">
        <f>Resumo!H4</f>
        <v>45444</v>
      </c>
      <c r="I4" s="156">
        <f>Resumo!I4</f>
        <v>45474</v>
      </c>
      <c r="J4" s="156">
        <f>Resumo!J4</f>
        <v>45505</v>
      </c>
      <c r="K4" s="156">
        <f>Resumo!K4</f>
        <v>45536</v>
      </c>
      <c r="L4" s="156">
        <f>Resumo!L4</f>
        <v>45566</v>
      </c>
      <c r="M4" s="156">
        <f>Resumo!M4</f>
        <v>45597</v>
      </c>
      <c r="N4" s="156">
        <f>Resumo!N4</f>
        <v>45627</v>
      </c>
      <c r="O4" s="157" t="s">
        <v>138</v>
      </c>
      <c r="P4" s="158" t="s">
        <v>146</v>
      </c>
      <c r="Q4" s="154"/>
      <c r="R4" s="154"/>
      <c r="S4" s="154"/>
      <c r="T4" s="154"/>
      <c r="U4" s="154"/>
      <c r="V4" s="154"/>
      <c r="W4" s="154"/>
      <c r="X4" s="154"/>
      <c r="Y4" s="154"/>
      <c r="Z4" s="154"/>
    </row>
    <row r="5" spans="1:26" ht="23.25" customHeight="1" x14ac:dyDescent="0.2">
      <c r="A5" s="60">
        <v>1</v>
      </c>
      <c r="B5" s="60" t="s">
        <v>76</v>
      </c>
      <c r="C5" s="164"/>
      <c r="D5" s="164"/>
      <c r="E5" s="164"/>
      <c r="F5" s="164"/>
      <c r="G5" s="164"/>
      <c r="H5" s="164"/>
      <c r="I5" s="164"/>
      <c r="J5" s="164"/>
      <c r="K5" s="164"/>
      <c r="L5" s="164"/>
      <c r="M5" s="164"/>
      <c r="N5" s="164"/>
      <c r="O5" s="164"/>
      <c r="P5" s="165"/>
      <c r="Q5" s="154"/>
      <c r="R5" s="154"/>
      <c r="S5" s="154"/>
      <c r="T5" s="154"/>
      <c r="U5" s="154"/>
      <c r="V5" s="154"/>
      <c r="W5" s="154"/>
      <c r="X5" s="154"/>
      <c r="Y5" s="154"/>
      <c r="Z5" s="154"/>
    </row>
    <row r="6" spans="1:26" ht="23.25" customHeight="1" x14ac:dyDescent="0.2">
      <c r="A6" s="166" t="s">
        <v>77</v>
      </c>
      <c r="B6" s="167" t="s">
        <v>78</v>
      </c>
      <c r="C6" s="168">
        <f>SUMPRODUCT(('Diário 1º PA'!$E$4:$E$2011='Analítico Cp.'!$B6)*('Diário 1º PA'!$C$4:$C$2011&gt;=C$4)*('Diário 1º PA'!$C$4:$C$2011&lt;=EOMONTH(C$4,0))*('Diário 1º PA'!$F$4:$F$2011))
+SUMPRODUCT(('Diário 2º PA'!$E$4:$E$1980='Analítico Cp.'!$B6)*('Diário 2º PA'!$C$4:$C$1980&gt;=C$4)*('Diário 2º PA'!$C$4:$C$1980&lt;=EOMONTH(C$4,0))*('Diário 2º PA'!$F$4:$F$1980))
+SUMPRODUCT(('Diário 3º PA'!$E$4:$E$2000='Analítico Cp.'!$B6)*('Diário 3º PA'!$C$4:$C$2000&gt;=C$4)*('Diário 3º PA'!$C$4:$C$2000&lt;=EOMONTH(C$4,0))*('Diário 3º PA'!$F$4:$F$2000))
+SUMPRODUCT(('Diário 4º PA'!$E$4:$E$2000='Analítico Cp.'!$B6)*('Diário 4º PA'!$C$4:$C$2000&gt;=C$4)*('Diário 4º PA'!$C$4:$C$2000&lt;=EOMONTH(C$4,0))*('Diário 4º PA'!$F$4:$F$2000))
+SUMPRODUCT(('Comp.'!$D$5:$D$484=$B6)*('Comp.'!$B$5:$B$484&gt;=C$4)*('Comp.'!$B$5:$B$484&lt;=EOMONTH(C$4,0))*('Comp.'!$E$5:$E$484))</f>
        <v>0</v>
      </c>
      <c r="D6" s="168">
        <f>SUMPRODUCT(('Diário 1º PA'!$E$4:$E$2011='Analítico Cp.'!$B6)*('Diário 1º PA'!$C$4:$C$2011&gt;=D$4)*('Diário 1º PA'!$C$4:$C$2011&lt;=EOMONTH(D$4,0))*('Diário 1º PA'!$F$4:$F$2011))
+SUMPRODUCT(('Diário 2º PA'!$E$4:$E$1980='Analítico Cp.'!$B6)*('Diário 2º PA'!$C$4:$C$1980&gt;=D$4)*('Diário 2º PA'!$C$4:$C$1980&lt;=EOMONTH(D$4,0))*('Diário 2º PA'!$F$4:$F$1980))
+SUMPRODUCT(('Diário 3º PA'!$E$4:$E$2000='Analítico Cp.'!$B6)*('Diário 3º PA'!$C$4:$C$2000&gt;=D$4)*('Diário 3º PA'!$C$4:$C$2000&lt;=EOMONTH(D$4,0))*('Diário 3º PA'!$F$4:$F$2000))
+SUMPRODUCT(('Diário 4º PA'!$E$4:$E$2000='Analítico Cp.'!$B6)*('Diário 4º PA'!$C$4:$C$2000&gt;=D$4)*('Diário 4º PA'!$C$4:$C$2000&lt;=EOMONTH(D$4,0))*('Diário 4º PA'!$F$4:$F$2000))
+SUMPRODUCT(('Comp.'!$D$5:$D$484=$B6)*('Comp.'!$B$5:$B$484&gt;=D$4)*('Comp.'!$B$5:$B$484&lt;=EOMONTH(D$4,0))*('Comp.'!$E$5:$E$484))</f>
        <v>0</v>
      </c>
      <c r="E6" s="168">
        <f>SUMPRODUCT(('Diário 1º PA'!$E$4:$E$2011='Analítico Cp.'!$B6)*('Diário 1º PA'!$C$4:$C$2011&gt;=E$4)*('Diário 1º PA'!$C$4:$C$2011&lt;=EOMONTH(E$4,0))*('Diário 1º PA'!$F$4:$F$2011))
+SUMPRODUCT(('Diário 2º PA'!$E$4:$E$1980='Analítico Cp.'!$B6)*('Diário 2º PA'!$C$4:$C$1980&gt;=E$4)*('Diário 2º PA'!$C$4:$C$1980&lt;=EOMONTH(E$4,0))*('Diário 2º PA'!$F$4:$F$1980))
+SUMPRODUCT(('Diário 3º PA'!$E$4:$E$2000='Analítico Cp.'!$B6)*('Diário 3º PA'!$C$4:$C$2000&gt;=E$4)*('Diário 3º PA'!$C$4:$C$2000&lt;=EOMONTH(E$4,0))*('Diário 3º PA'!$F$4:$F$2000))
+SUMPRODUCT(('Diário 4º PA'!$E$4:$E$2000='Analítico Cp.'!$B6)*('Diário 4º PA'!$C$4:$C$2000&gt;=E$4)*('Diário 4º PA'!$C$4:$C$2000&lt;=EOMONTH(E$4,0))*('Diário 4º PA'!$F$4:$F$2000))
+SUMPRODUCT(('Comp.'!$D$5:$D$484=$B6)*('Comp.'!$B$5:$B$484&gt;=E$4)*('Comp.'!$B$5:$B$484&lt;=EOMONTH(E$4,0))*('Comp.'!$E$5:$E$484))</f>
        <v>0</v>
      </c>
      <c r="F6" s="168">
        <f>SUMPRODUCT(('Diário 1º PA'!$E$4:$E$2011='Analítico Cp.'!$B6)*('Diário 1º PA'!$C$4:$C$2011&gt;=F$4)*('Diário 1º PA'!$C$4:$C$2011&lt;=EOMONTH(F$4,0))*('Diário 1º PA'!$F$4:$F$2011))
+SUMPRODUCT(('Diário 2º PA'!$E$4:$E$1980='Analítico Cp.'!$B6)*('Diário 2º PA'!$C$4:$C$1980&gt;=F$4)*('Diário 2º PA'!$C$4:$C$1980&lt;=EOMONTH(F$4,0))*('Diário 2º PA'!$F$4:$F$1980))
+SUMPRODUCT(('Diário 3º PA'!$E$4:$E$2000='Analítico Cp.'!$B6)*('Diário 3º PA'!$C$4:$C$2000&gt;=F$4)*('Diário 3º PA'!$C$4:$C$2000&lt;=EOMONTH(F$4,0))*('Diário 3º PA'!$F$4:$F$2000))
+SUMPRODUCT(('Diário 4º PA'!$E$4:$E$2000='Analítico Cp.'!$B6)*('Diário 4º PA'!$C$4:$C$2000&gt;=F$4)*('Diário 4º PA'!$C$4:$C$2000&lt;=EOMONTH(F$4,0))*('Diário 4º PA'!$F$4:$F$2000))
+SUMPRODUCT(('Comp.'!$D$5:$D$484=$B6)*('Comp.'!$B$5:$B$484&gt;=F$4)*('Comp.'!$B$5:$B$484&lt;=EOMONTH(F$4,0))*('Comp.'!$E$5:$E$484))</f>
        <v>0</v>
      </c>
      <c r="G6" s="168">
        <f>SUMPRODUCT(('Diário 1º PA'!$E$4:$E$2011='Analítico Cp.'!$B6)*('Diário 1º PA'!$C$4:$C$2011&gt;=G$4)*('Diário 1º PA'!$C$4:$C$2011&lt;=EOMONTH(G$4,0))*('Diário 1º PA'!$F$4:$F$2011))
+SUMPRODUCT(('Diário 2º PA'!$E$4:$E$1980='Analítico Cp.'!$B6)*('Diário 2º PA'!$C$4:$C$1980&gt;=G$4)*('Diário 2º PA'!$C$4:$C$1980&lt;=EOMONTH(G$4,0))*('Diário 2º PA'!$F$4:$F$1980))
+SUMPRODUCT(('Diário 3º PA'!$E$4:$E$2000='Analítico Cp.'!$B6)*('Diário 3º PA'!$C$4:$C$2000&gt;=G$4)*('Diário 3º PA'!$C$4:$C$2000&lt;=EOMONTH(G$4,0))*('Diário 3º PA'!$F$4:$F$2000))
+SUMPRODUCT(('Diário 4º PA'!$E$4:$E$2000='Analítico Cp.'!$B6)*('Diário 4º PA'!$C$4:$C$2000&gt;=G$4)*('Diário 4º PA'!$C$4:$C$2000&lt;=EOMONTH(G$4,0))*('Diário 4º PA'!$F$4:$F$2000))
+SUMPRODUCT(('Comp.'!$D$5:$D$484=$B6)*('Comp.'!$B$5:$B$484&gt;=G$4)*('Comp.'!$B$5:$B$484&lt;=EOMONTH(G$4,0))*('Comp.'!$E$5:$E$484))</f>
        <v>0</v>
      </c>
      <c r="H6" s="168">
        <f>SUMPRODUCT(('Diário 1º PA'!$E$4:$E$2011='Analítico Cp.'!$B6)*('Diário 1º PA'!$C$4:$C$2011&gt;=H$4)*('Diário 1º PA'!$C$4:$C$2011&lt;=EOMONTH(H$4,0))*('Diário 1º PA'!$F$4:$F$2011))
+SUMPRODUCT(('Diário 2º PA'!$E$4:$E$1980='Analítico Cp.'!$B6)*('Diário 2º PA'!$C$4:$C$1980&gt;=H$4)*('Diário 2º PA'!$C$4:$C$1980&lt;=EOMONTH(H$4,0))*('Diário 2º PA'!$F$4:$F$1980))
+SUMPRODUCT(('Diário 3º PA'!$E$4:$E$2000='Analítico Cp.'!$B6)*('Diário 3º PA'!$C$4:$C$2000&gt;=H$4)*('Diário 3º PA'!$C$4:$C$2000&lt;=EOMONTH(H$4,0))*('Diário 3º PA'!$F$4:$F$2000))
+SUMPRODUCT(('Diário 4º PA'!$E$4:$E$2000='Analítico Cp.'!$B6)*('Diário 4º PA'!$C$4:$C$2000&gt;=H$4)*('Diário 4º PA'!$C$4:$C$2000&lt;=EOMONTH(H$4,0))*('Diário 4º PA'!$F$4:$F$2000))
+SUMPRODUCT(('Comp.'!$D$5:$D$484=$B6)*('Comp.'!$B$5:$B$484&gt;=H$4)*('Comp.'!$B$5:$B$484&lt;=EOMONTH(H$4,0))*('Comp.'!$E$5:$E$484))</f>
        <v>0</v>
      </c>
      <c r="I6" s="168">
        <f>SUMPRODUCT(('Diário 1º PA'!$E$4:$E$2011='Analítico Cp.'!$B6)*('Diário 1º PA'!$C$4:$C$2011&gt;=I$4)*('Diário 1º PA'!$C$4:$C$2011&lt;=EOMONTH(I$4,0))*('Diário 1º PA'!$F$4:$F$2011))
+SUMPRODUCT(('Diário 2º PA'!$E$4:$E$1980='Analítico Cp.'!$B6)*('Diário 2º PA'!$C$4:$C$1980&gt;=I$4)*('Diário 2º PA'!$C$4:$C$1980&lt;=EOMONTH(I$4,0))*('Diário 2º PA'!$F$4:$F$1980))
+SUMPRODUCT(('Diário 3º PA'!$E$4:$E$2000='Analítico Cp.'!$B6)*('Diário 3º PA'!$C$4:$C$2000&gt;=I$4)*('Diário 3º PA'!$C$4:$C$2000&lt;=EOMONTH(I$4,0))*('Diário 3º PA'!$F$4:$F$2000))
+SUMPRODUCT(('Diário 4º PA'!$E$4:$E$2000='Analítico Cp.'!$B6)*('Diário 4º PA'!$C$4:$C$2000&gt;=I$4)*('Diário 4º PA'!$C$4:$C$2000&lt;=EOMONTH(I$4,0))*('Diário 4º PA'!$F$4:$F$2000))
+SUMPRODUCT(('Comp.'!$D$5:$D$484=$B6)*('Comp.'!$B$5:$B$484&gt;=I$4)*('Comp.'!$B$5:$B$484&lt;=EOMONTH(I$4,0))*('Comp.'!$E$5:$E$484))</f>
        <v>0</v>
      </c>
      <c r="J6" s="168">
        <f>SUMPRODUCT(('Diário 1º PA'!$E$4:$E$2011='Analítico Cp.'!$B6)*('Diário 1º PA'!$C$4:$C$2011&gt;=J$4)*('Diário 1º PA'!$C$4:$C$2011&lt;=EOMONTH(J$4,0))*('Diário 1º PA'!$F$4:$F$2011))
+SUMPRODUCT(('Diário 2º PA'!$E$4:$E$1980='Analítico Cp.'!$B6)*('Diário 2º PA'!$C$4:$C$1980&gt;=J$4)*('Diário 2º PA'!$C$4:$C$1980&lt;=EOMONTH(J$4,0))*('Diário 2º PA'!$F$4:$F$1980))
+SUMPRODUCT(('Diário 3º PA'!$E$4:$E$2000='Analítico Cp.'!$B6)*('Diário 3º PA'!$C$4:$C$2000&gt;=J$4)*('Diário 3º PA'!$C$4:$C$2000&lt;=EOMONTH(J$4,0))*('Diário 3º PA'!$F$4:$F$2000))
+SUMPRODUCT(('Diário 4º PA'!$E$4:$E$2000='Analítico Cp.'!$B6)*('Diário 4º PA'!$C$4:$C$2000&gt;=J$4)*('Diário 4º PA'!$C$4:$C$2000&lt;=EOMONTH(J$4,0))*('Diário 4º PA'!$F$4:$F$2000))
+SUMPRODUCT(('Comp.'!$D$5:$D$484=$B6)*('Comp.'!$B$5:$B$484&gt;=J$4)*('Comp.'!$B$5:$B$484&lt;=EOMONTH(J$4,0))*('Comp.'!$E$5:$E$484))</f>
        <v>0</v>
      </c>
      <c r="K6" s="168">
        <f>SUMPRODUCT(('Diário 1º PA'!$E$4:$E$2011='Analítico Cp.'!$B6)*('Diário 1º PA'!$C$4:$C$2011&gt;=K$4)*('Diário 1º PA'!$C$4:$C$2011&lt;=EOMONTH(K$4,0))*('Diário 1º PA'!$F$4:$F$2011))
+SUMPRODUCT(('Diário 2º PA'!$E$4:$E$1980='Analítico Cp.'!$B6)*('Diário 2º PA'!$C$4:$C$1980&gt;=K$4)*('Diário 2º PA'!$C$4:$C$1980&lt;=EOMONTH(K$4,0))*('Diário 2º PA'!$F$4:$F$1980))
+SUMPRODUCT(('Diário 3º PA'!$E$4:$E$2000='Analítico Cp.'!$B6)*('Diário 3º PA'!$C$4:$C$2000&gt;=K$4)*('Diário 3º PA'!$C$4:$C$2000&lt;=EOMONTH(K$4,0))*('Diário 3º PA'!$F$4:$F$2000))
+SUMPRODUCT(('Diário 4º PA'!$E$4:$E$2000='Analítico Cp.'!$B6)*('Diário 4º PA'!$C$4:$C$2000&gt;=K$4)*('Diário 4º PA'!$C$4:$C$2000&lt;=EOMONTH(K$4,0))*('Diário 4º PA'!$F$4:$F$2000))
+SUMPRODUCT(('Comp.'!$D$5:$D$484=$B6)*('Comp.'!$B$5:$B$484&gt;=K$4)*('Comp.'!$B$5:$B$484&lt;=EOMONTH(K$4,0))*('Comp.'!$E$5:$E$484))</f>
        <v>0</v>
      </c>
      <c r="L6" s="168">
        <f>SUMPRODUCT(('Diário 1º PA'!$E$4:$E$2011='Analítico Cp.'!$B6)*('Diário 1º PA'!$C$4:$C$2011&gt;=L$4)*('Diário 1º PA'!$C$4:$C$2011&lt;=EOMONTH(L$4,0))*('Diário 1º PA'!$F$4:$F$2011))
+SUMPRODUCT(('Diário 2º PA'!$E$4:$E$1980='Analítico Cp.'!$B6)*('Diário 2º PA'!$C$4:$C$1980&gt;=L$4)*('Diário 2º PA'!$C$4:$C$1980&lt;=EOMONTH(L$4,0))*('Diário 2º PA'!$F$4:$F$1980))
+SUMPRODUCT(('Diário 3º PA'!$E$4:$E$2000='Analítico Cp.'!$B6)*('Diário 3º PA'!$C$4:$C$2000&gt;=L$4)*('Diário 3º PA'!$C$4:$C$2000&lt;=EOMONTH(L$4,0))*('Diário 3º PA'!$F$4:$F$2000))
+SUMPRODUCT(('Diário 4º PA'!$E$4:$E$2000='Analítico Cp.'!$B6)*('Diário 4º PA'!$C$4:$C$2000&gt;=L$4)*('Diário 4º PA'!$C$4:$C$2000&lt;=EOMONTH(L$4,0))*('Diário 4º PA'!$F$4:$F$2000))
+SUMPRODUCT(('Comp.'!$D$5:$D$484=$B6)*('Comp.'!$B$5:$B$484&gt;=L$4)*('Comp.'!$B$5:$B$484&lt;=EOMONTH(L$4,0))*('Comp.'!$E$5:$E$484))</f>
        <v>0</v>
      </c>
      <c r="M6" s="168">
        <f>SUMPRODUCT(('Diário 1º PA'!$E$4:$E$2011='Analítico Cp.'!$B6)*('Diário 1º PA'!$C$4:$C$2011&gt;=M$4)*('Diário 1º PA'!$C$4:$C$2011&lt;=EOMONTH(M$4,0))*('Diário 1º PA'!$F$4:$F$2011))
+SUMPRODUCT(('Diário 2º PA'!$E$4:$E$1980='Analítico Cp.'!$B6)*('Diário 2º PA'!$C$4:$C$1980&gt;=M$4)*('Diário 2º PA'!$C$4:$C$1980&lt;=EOMONTH(M$4,0))*('Diário 2º PA'!$F$4:$F$1980))
+SUMPRODUCT(('Diário 3º PA'!$E$4:$E$2000='Analítico Cp.'!$B6)*('Diário 3º PA'!$C$4:$C$2000&gt;=M$4)*('Diário 3º PA'!$C$4:$C$2000&lt;=EOMONTH(M$4,0))*('Diário 3º PA'!$F$4:$F$2000))
+SUMPRODUCT(('Diário 4º PA'!$E$4:$E$2000='Analítico Cp.'!$B6)*('Diário 4º PA'!$C$4:$C$2000&gt;=M$4)*('Diário 4º PA'!$C$4:$C$2000&lt;=EOMONTH(M$4,0))*('Diário 4º PA'!$F$4:$F$2000))
+SUMPRODUCT(('Comp.'!$D$5:$D$484=$B6)*('Comp.'!$B$5:$B$484&gt;=M$4)*('Comp.'!$B$5:$B$484&lt;=EOMONTH(M$4,0))*('Comp.'!$E$5:$E$484))</f>
        <v>0</v>
      </c>
      <c r="N6" s="168">
        <f>SUMPRODUCT(('Diário 1º PA'!$E$4:$E$2011='Analítico Cp.'!$B6)*('Diário 1º PA'!$C$4:$C$2011&gt;=N$4)*('Diário 1º PA'!$C$4:$C$2011&lt;=EOMONTH(N$4,0))*('Diário 1º PA'!$F$4:$F$2011))
+SUMPRODUCT(('Diário 2º PA'!$E$4:$E$1980='Analítico Cp.'!$B6)*('Diário 2º PA'!$C$4:$C$1980&gt;=N$4)*('Diário 2º PA'!$C$4:$C$1980&lt;=EOMONTH(N$4,0))*('Diário 2º PA'!$F$4:$F$1980))
+SUMPRODUCT(('Diário 3º PA'!$E$4:$E$2000='Analítico Cp.'!$B6)*('Diário 3º PA'!$C$4:$C$2000&gt;=N$4)*('Diário 3º PA'!$C$4:$C$2000&lt;=EOMONTH(N$4,0))*('Diário 3º PA'!$F$4:$F$2000))
+SUMPRODUCT(('Diário 4º PA'!$E$4:$E$2000='Analítico Cp.'!$B6)*('Diário 4º PA'!$C$4:$C$2000&gt;=N$4)*('Diário 4º PA'!$C$4:$C$2000&lt;=EOMONTH(N$4,0))*('Diário 4º PA'!$F$4:$F$2000))
+SUMPRODUCT(('Comp.'!$D$5:$D$484=$B6)*('Comp.'!$B$5:$B$484&gt;=N$4)*('Comp.'!$B$5:$B$484&lt;=EOMONTH(N$4,0))*('Comp.'!$E$5:$E$484))</f>
        <v>0</v>
      </c>
      <c r="O6" s="169">
        <f t="shared" ref="O6:O7" si="0">SUM(C6:N6)</f>
        <v>0</v>
      </c>
      <c r="P6" s="170">
        <f t="shared" ref="P6:P7" si="1">IF($O$13=0,0,O6/$O$13)</f>
        <v>0</v>
      </c>
      <c r="Q6" s="154"/>
      <c r="R6" s="154"/>
      <c r="S6" s="154"/>
      <c r="T6" s="154"/>
      <c r="U6" s="154"/>
      <c r="V6" s="154"/>
      <c r="W6" s="154"/>
      <c r="X6" s="154"/>
      <c r="Y6" s="154"/>
      <c r="Z6" s="154"/>
    </row>
    <row r="7" spans="1:26" ht="23.25" customHeight="1" x14ac:dyDescent="0.2">
      <c r="A7" s="171" t="s">
        <v>80</v>
      </c>
      <c r="B7" s="172" t="s">
        <v>81</v>
      </c>
      <c r="C7" s="173">
        <f>SUMPRODUCT(('Diário 1º PA'!$E$4:$E$2011='Analítico Cp.'!$B7)*('Diário 1º PA'!$C$4:$C$2011&gt;=C$4)*('Diário 1º PA'!$C$4:$C$2011&lt;=EOMONTH(C$4,0))*('Diário 1º PA'!$F$4:$F$2011))
+SUMPRODUCT(('Diário 2º PA'!$E$4:$E$1980='Analítico Cp.'!$B7)*('Diário 2º PA'!$C$4:$C$1980&gt;=C$4)*('Diário 2º PA'!$C$4:$C$1980&lt;=EOMONTH(C$4,0))*('Diário 2º PA'!$F$4:$F$1980))
+SUMPRODUCT(('Diário 3º PA'!$E$4:$E$2000='Analítico Cp.'!$B7)*('Diário 3º PA'!$C$4:$C$2000&gt;=C$4)*('Diário 3º PA'!$C$4:$C$2000&lt;=EOMONTH(C$4,0))*('Diário 3º PA'!$F$4:$F$2000))
+SUMPRODUCT(('Diário 4º PA'!$E$4:$E$2000='Analítico Cp.'!$B7)*('Diário 4º PA'!$C$4:$C$2000&gt;=C$4)*('Diário 4º PA'!$C$4:$C$2000&lt;=EOMONTH(C$4,0))*('Diário 4º PA'!$F$4:$F$2000))
+SUMPRODUCT(('Comp.'!$D$5:$D$484=$B7)*('Comp.'!$B$5:$B$484&gt;=C$4)*('Comp.'!$B$5:$B$484&lt;=EOMONTH(C$4,0))*('Comp.'!$E$5:$E$484))</f>
        <v>4375.6099999999997</v>
      </c>
      <c r="D7" s="173">
        <f>SUMPRODUCT(('Diário 1º PA'!$E$4:$E$2011='Analítico Cp.'!$B7)*('Diário 1º PA'!$C$4:$C$2011&gt;=D$4)*('Diário 1º PA'!$C$4:$C$2011&lt;=EOMONTH(D$4,0))*('Diário 1º PA'!$F$4:$F$2011))
+SUMPRODUCT(('Diário 2º PA'!$E$4:$E$1980='Analítico Cp.'!$B7)*('Diário 2º PA'!$C$4:$C$1980&gt;=D$4)*('Diário 2º PA'!$C$4:$C$1980&lt;=EOMONTH(D$4,0))*('Diário 2º PA'!$F$4:$F$1980))
+SUMPRODUCT(('Diário 3º PA'!$E$4:$E$2000='Analítico Cp.'!$B7)*('Diário 3º PA'!$C$4:$C$2000&gt;=D$4)*('Diário 3º PA'!$C$4:$C$2000&lt;=EOMONTH(D$4,0))*('Diário 3º PA'!$F$4:$F$2000))
+SUMPRODUCT(('Diário 4º PA'!$E$4:$E$2000='Analítico Cp.'!$B7)*('Diário 4º PA'!$C$4:$C$2000&gt;=D$4)*('Diário 4º PA'!$C$4:$C$2000&lt;=EOMONTH(D$4,0))*('Diário 4º PA'!$F$4:$F$2000))
+SUMPRODUCT(('Comp.'!$D$5:$D$484=$B7)*('Comp.'!$B$5:$B$484&gt;=D$4)*('Comp.'!$B$5:$B$484&lt;=EOMONTH(D$4,0))*('Comp.'!$E$5:$E$484))</f>
        <v>36880.68</v>
      </c>
      <c r="E7" s="173">
        <f>SUMPRODUCT(('Diário 1º PA'!$E$4:$E$2011='Analítico Cp.'!$B7)*('Diário 1º PA'!$C$4:$C$2011&gt;=E$4)*('Diário 1º PA'!$C$4:$C$2011&lt;=EOMONTH(E$4,0))*('Diário 1º PA'!$F$4:$F$2011))
+SUMPRODUCT(('Diário 2º PA'!$E$4:$E$1980='Analítico Cp.'!$B7)*('Diário 2º PA'!$C$4:$C$1980&gt;=E$4)*('Diário 2º PA'!$C$4:$C$1980&lt;=EOMONTH(E$4,0))*('Diário 2º PA'!$F$4:$F$1980))
+SUMPRODUCT(('Diário 3º PA'!$E$4:$E$2000='Analítico Cp.'!$B7)*('Diário 3º PA'!$C$4:$C$2000&gt;=E$4)*('Diário 3º PA'!$C$4:$C$2000&lt;=EOMONTH(E$4,0))*('Diário 3º PA'!$F$4:$F$2000))
+SUMPRODUCT(('Diário 4º PA'!$E$4:$E$2000='Analítico Cp.'!$B7)*('Diário 4º PA'!$C$4:$C$2000&gt;=E$4)*('Diário 4º PA'!$C$4:$C$2000&lt;=EOMONTH(E$4,0))*('Diário 4º PA'!$F$4:$F$2000))
+SUMPRODUCT(('Comp.'!$D$5:$D$484=$B7)*('Comp.'!$B$5:$B$484&gt;=E$4)*('Comp.'!$B$5:$B$484&lt;=EOMONTH(E$4,0))*('Comp.'!$E$5:$E$484))</f>
        <v>74837.41</v>
      </c>
      <c r="F7" s="173">
        <f>SUMPRODUCT(('Diário 1º PA'!$E$4:$E$2011='Analítico Cp.'!$B7)*('Diário 1º PA'!$C$4:$C$2011&gt;=F$4)*('Diário 1º PA'!$C$4:$C$2011&lt;=EOMONTH(F$4,0))*('Diário 1º PA'!$F$4:$F$2011))
+SUMPRODUCT(('Diário 2º PA'!$E$4:$E$1980='Analítico Cp.'!$B7)*('Diário 2º PA'!$C$4:$C$1980&gt;=F$4)*('Diário 2º PA'!$C$4:$C$1980&lt;=EOMONTH(F$4,0))*('Diário 2º PA'!$F$4:$F$1980))
+SUMPRODUCT(('Diário 3º PA'!$E$4:$E$2000='Analítico Cp.'!$B7)*('Diário 3º PA'!$C$4:$C$2000&gt;=F$4)*('Diário 3º PA'!$C$4:$C$2000&lt;=EOMONTH(F$4,0))*('Diário 3º PA'!$F$4:$F$2000))
+SUMPRODUCT(('Diário 4º PA'!$E$4:$E$2000='Analítico Cp.'!$B7)*('Diário 4º PA'!$C$4:$C$2000&gt;=F$4)*('Diário 4º PA'!$C$4:$C$2000&lt;=EOMONTH(F$4,0))*('Diário 4º PA'!$F$4:$F$2000))
+SUMPRODUCT(('Comp.'!$D$5:$D$484=$B7)*('Comp.'!$B$5:$B$484&gt;=F$4)*('Comp.'!$B$5:$B$484&lt;=EOMONTH(F$4,0))*('Comp.'!$E$5:$E$484))</f>
        <v>87484.42</v>
      </c>
      <c r="G7" s="173">
        <f>SUMPRODUCT(('Diário 1º PA'!$E$4:$E$2011='Analítico Cp.'!$B7)*('Diário 1º PA'!$C$4:$C$2011&gt;=G$4)*('Diário 1º PA'!$C$4:$C$2011&lt;=EOMONTH(G$4,0))*('Diário 1º PA'!$F$4:$F$2011))
+SUMPRODUCT(('Diário 2º PA'!$E$4:$E$1980='Analítico Cp.'!$B7)*('Diário 2º PA'!$C$4:$C$1980&gt;=G$4)*('Diário 2º PA'!$C$4:$C$1980&lt;=EOMONTH(G$4,0))*('Diário 2º PA'!$F$4:$F$1980))
+SUMPRODUCT(('Diário 3º PA'!$E$4:$E$2000='Analítico Cp.'!$B7)*('Diário 3º PA'!$C$4:$C$2000&gt;=G$4)*('Diário 3º PA'!$C$4:$C$2000&lt;=EOMONTH(G$4,0))*('Diário 3º PA'!$F$4:$F$2000))
+SUMPRODUCT(('Diário 4º PA'!$E$4:$E$2000='Analítico Cp.'!$B7)*('Diário 4º PA'!$C$4:$C$2000&gt;=G$4)*('Diário 4º PA'!$C$4:$C$2000&lt;=EOMONTH(G$4,0))*('Diário 4º PA'!$F$4:$F$2000))
+SUMPRODUCT(('Comp.'!$D$5:$D$484=$B7)*('Comp.'!$B$5:$B$484&gt;=G$4)*('Comp.'!$B$5:$B$484&lt;=EOMONTH(G$4,0))*('Comp.'!$E$5:$E$484))</f>
        <v>0</v>
      </c>
      <c r="H7" s="173">
        <f>SUMPRODUCT(('Diário 1º PA'!$E$4:$E$2011='Analítico Cp.'!$B7)*('Diário 1º PA'!$C$4:$C$2011&gt;=H$4)*('Diário 1º PA'!$C$4:$C$2011&lt;=EOMONTH(H$4,0))*('Diário 1º PA'!$F$4:$F$2011))
+SUMPRODUCT(('Diário 2º PA'!$E$4:$E$1980='Analítico Cp.'!$B7)*('Diário 2º PA'!$C$4:$C$1980&gt;=H$4)*('Diário 2º PA'!$C$4:$C$1980&lt;=EOMONTH(H$4,0))*('Diário 2º PA'!$F$4:$F$1980))
+SUMPRODUCT(('Diário 3º PA'!$E$4:$E$2000='Analítico Cp.'!$B7)*('Diário 3º PA'!$C$4:$C$2000&gt;=H$4)*('Diário 3º PA'!$C$4:$C$2000&lt;=EOMONTH(H$4,0))*('Diário 3º PA'!$F$4:$F$2000))
+SUMPRODUCT(('Diário 4º PA'!$E$4:$E$2000='Analítico Cp.'!$B7)*('Diário 4º PA'!$C$4:$C$2000&gt;=H$4)*('Diário 4º PA'!$C$4:$C$2000&lt;=EOMONTH(H$4,0))*('Diário 4º PA'!$F$4:$F$2000))
+SUMPRODUCT(('Comp.'!$D$5:$D$484=$B7)*('Comp.'!$B$5:$B$484&gt;=H$4)*('Comp.'!$B$5:$B$484&lt;=EOMONTH(H$4,0))*('Comp.'!$E$5:$E$484))</f>
        <v>0</v>
      </c>
      <c r="I7" s="173">
        <f>SUMPRODUCT(('Diário 1º PA'!$E$4:$E$2011='Analítico Cp.'!$B7)*('Diário 1º PA'!$C$4:$C$2011&gt;=I$4)*('Diário 1º PA'!$C$4:$C$2011&lt;=EOMONTH(I$4,0))*('Diário 1º PA'!$F$4:$F$2011))
+SUMPRODUCT(('Diário 2º PA'!$E$4:$E$1980='Analítico Cp.'!$B7)*('Diário 2º PA'!$C$4:$C$1980&gt;=I$4)*('Diário 2º PA'!$C$4:$C$1980&lt;=EOMONTH(I$4,0))*('Diário 2º PA'!$F$4:$F$1980))
+SUMPRODUCT(('Diário 3º PA'!$E$4:$E$2000='Analítico Cp.'!$B7)*('Diário 3º PA'!$C$4:$C$2000&gt;=I$4)*('Diário 3º PA'!$C$4:$C$2000&lt;=EOMONTH(I$4,0))*('Diário 3º PA'!$F$4:$F$2000))
+SUMPRODUCT(('Diário 4º PA'!$E$4:$E$2000='Analítico Cp.'!$B7)*('Diário 4º PA'!$C$4:$C$2000&gt;=I$4)*('Diário 4º PA'!$C$4:$C$2000&lt;=EOMONTH(I$4,0))*('Diário 4º PA'!$F$4:$F$2000))
+SUMPRODUCT(('Comp.'!$D$5:$D$484=$B7)*('Comp.'!$B$5:$B$484&gt;=I$4)*('Comp.'!$B$5:$B$484&lt;=EOMONTH(I$4,0))*('Comp.'!$E$5:$E$484))</f>
        <v>0</v>
      </c>
      <c r="J7" s="173">
        <f>SUMPRODUCT(('Diário 1º PA'!$E$4:$E$2011='Analítico Cp.'!$B7)*('Diário 1º PA'!$C$4:$C$2011&gt;=J$4)*('Diário 1º PA'!$C$4:$C$2011&lt;=EOMONTH(J$4,0))*('Diário 1º PA'!$F$4:$F$2011))
+SUMPRODUCT(('Diário 2º PA'!$E$4:$E$1980='Analítico Cp.'!$B7)*('Diário 2º PA'!$C$4:$C$1980&gt;=J$4)*('Diário 2º PA'!$C$4:$C$1980&lt;=EOMONTH(J$4,0))*('Diário 2º PA'!$F$4:$F$1980))
+SUMPRODUCT(('Diário 3º PA'!$E$4:$E$2000='Analítico Cp.'!$B7)*('Diário 3º PA'!$C$4:$C$2000&gt;=J$4)*('Diário 3º PA'!$C$4:$C$2000&lt;=EOMONTH(J$4,0))*('Diário 3º PA'!$F$4:$F$2000))
+SUMPRODUCT(('Diário 4º PA'!$E$4:$E$2000='Analítico Cp.'!$B7)*('Diário 4º PA'!$C$4:$C$2000&gt;=J$4)*('Diário 4º PA'!$C$4:$C$2000&lt;=EOMONTH(J$4,0))*('Diário 4º PA'!$F$4:$F$2000))
+SUMPRODUCT(('Comp.'!$D$5:$D$484=$B7)*('Comp.'!$B$5:$B$484&gt;=J$4)*('Comp.'!$B$5:$B$484&lt;=EOMONTH(J$4,0))*('Comp.'!$E$5:$E$484))</f>
        <v>0</v>
      </c>
      <c r="K7" s="173">
        <f>SUMPRODUCT(('Diário 1º PA'!$E$4:$E$2011='Analítico Cp.'!$B7)*('Diário 1º PA'!$C$4:$C$2011&gt;=K$4)*('Diário 1º PA'!$C$4:$C$2011&lt;=EOMONTH(K$4,0))*('Diário 1º PA'!$F$4:$F$2011))
+SUMPRODUCT(('Diário 2º PA'!$E$4:$E$1980='Analítico Cp.'!$B7)*('Diário 2º PA'!$C$4:$C$1980&gt;=K$4)*('Diário 2º PA'!$C$4:$C$1980&lt;=EOMONTH(K$4,0))*('Diário 2º PA'!$F$4:$F$1980))
+SUMPRODUCT(('Diário 3º PA'!$E$4:$E$2000='Analítico Cp.'!$B7)*('Diário 3º PA'!$C$4:$C$2000&gt;=K$4)*('Diário 3º PA'!$C$4:$C$2000&lt;=EOMONTH(K$4,0))*('Diário 3º PA'!$F$4:$F$2000))
+SUMPRODUCT(('Diário 4º PA'!$E$4:$E$2000='Analítico Cp.'!$B7)*('Diário 4º PA'!$C$4:$C$2000&gt;=K$4)*('Diário 4º PA'!$C$4:$C$2000&lt;=EOMONTH(K$4,0))*('Diário 4º PA'!$F$4:$F$2000))
+SUMPRODUCT(('Comp.'!$D$5:$D$484=$B7)*('Comp.'!$B$5:$B$484&gt;=K$4)*('Comp.'!$B$5:$B$484&lt;=EOMONTH(K$4,0))*('Comp.'!$E$5:$E$484))</f>
        <v>0</v>
      </c>
      <c r="L7" s="173">
        <f>SUMPRODUCT(('Diário 1º PA'!$E$4:$E$2011='Analítico Cp.'!$B7)*('Diário 1º PA'!$C$4:$C$2011&gt;=L$4)*('Diário 1º PA'!$C$4:$C$2011&lt;=EOMONTH(L$4,0))*('Diário 1º PA'!$F$4:$F$2011))
+SUMPRODUCT(('Diário 2º PA'!$E$4:$E$1980='Analítico Cp.'!$B7)*('Diário 2º PA'!$C$4:$C$1980&gt;=L$4)*('Diário 2º PA'!$C$4:$C$1980&lt;=EOMONTH(L$4,0))*('Diário 2º PA'!$F$4:$F$1980))
+SUMPRODUCT(('Diário 3º PA'!$E$4:$E$2000='Analítico Cp.'!$B7)*('Diário 3º PA'!$C$4:$C$2000&gt;=L$4)*('Diário 3º PA'!$C$4:$C$2000&lt;=EOMONTH(L$4,0))*('Diário 3º PA'!$F$4:$F$2000))
+SUMPRODUCT(('Diário 4º PA'!$E$4:$E$2000='Analítico Cp.'!$B7)*('Diário 4º PA'!$C$4:$C$2000&gt;=L$4)*('Diário 4º PA'!$C$4:$C$2000&lt;=EOMONTH(L$4,0))*('Diário 4º PA'!$F$4:$F$2000))
+SUMPRODUCT(('Comp.'!$D$5:$D$484=$B7)*('Comp.'!$B$5:$B$484&gt;=L$4)*('Comp.'!$B$5:$B$484&lt;=EOMONTH(L$4,0))*('Comp.'!$E$5:$E$484))</f>
        <v>0</v>
      </c>
      <c r="M7" s="173">
        <f>SUMPRODUCT(('Diário 1º PA'!$E$4:$E$2011='Analítico Cp.'!$B7)*('Diário 1º PA'!$C$4:$C$2011&gt;=M$4)*('Diário 1º PA'!$C$4:$C$2011&lt;=EOMONTH(M$4,0))*('Diário 1º PA'!$F$4:$F$2011))
+SUMPRODUCT(('Diário 2º PA'!$E$4:$E$1980='Analítico Cp.'!$B7)*('Diário 2º PA'!$C$4:$C$1980&gt;=M$4)*('Diário 2º PA'!$C$4:$C$1980&lt;=EOMONTH(M$4,0))*('Diário 2º PA'!$F$4:$F$1980))
+SUMPRODUCT(('Diário 3º PA'!$E$4:$E$2000='Analítico Cp.'!$B7)*('Diário 3º PA'!$C$4:$C$2000&gt;=M$4)*('Diário 3º PA'!$C$4:$C$2000&lt;=EOMONTH(M$4,0))*('Diário 3º PA'!$F$4:$F$2000))
+SUMPRODUCT(('Diário 4º PA'!$E$4:$E$2000='Analítico Cp.'!$B7)*('Diário 4º PA'!$C$4:$C$2000&gt;=M$4)*('Diário 4º PA'!$C$4:$C$2000&lt;=EOMONTH(M$4,0))*('Diário 4º PA'!$F$4:$F$2000))
+SUMPRODUCT(('Comp.'!$D$5:$D$484=$B7)*('Comp.'!$B$5:$B$484&gt;=M$4)*('Comp.'!$B$5:$B$484&lt;=EOMONTH(M$4,0))*('Comp.'!$E$5:$E$484))</f>
        <v>0</v>
      </c>
      <c r="N7" s="173">
        <f>SUMPRODUCT(('Diário 1º PA'!$E$4:$E$2011='Analítico Cp.'!$B7)*('Diário 1º PA'!$C$4:$C$2011&gt;=N$4)*('Diário 1º PA'!$C$4:$C$2011&lt;=EOMONTH(N$4,0))*('Diário 1º PA'!$F$4:$F$2011))
+SUMPRODUCT(('Diário 2º PA'!$E$4:$E$1980='Analítico Cp.'!$B7)*('Diário 2º PA'!$C$4:$C$1980&gt;=N$4)*('Diário 2º PA'!$C$4:$C$1980&lt;=EOMONTH(N$4,0))*('Diário 2º PA'!$F$4:$F$1980))
+SUMPRODUCT(('Diário 3º PA'!$E$4:$E$2000='Analítico Cp.'!$B7)*('Diário 3º PA'!$C$4:$C$2000&gt;=N$4)*('Diário 3º PA'!$C$4:$C$2000&lt;=EOMONTH(N$4,0))*('Diário 3º PA'!$F$4:$F$2000))
+SUMPRODUCT(('Diário 4º PA'!$E$4:$E$2000='Analítico Cp.'!$B7)*('Diário 4º PA'!$C$4:$C$2000&gt;=N$4)*('Diário 4º PA'!$C$4:$C$2000&lt;=EOMONTH(N$4,0))*('Diário 4º PA'!$F$4:$F$2000))
+SUMPRODUCT(('Comp.'!$D$5:$D$484=$B7)*('Comp.'!$B$5:$B$484&gt;=N$4)*('Comp.'!$B$5:$B$484&lt;=EOMONTH(N$4,0))*('Comp.'!$E$5:$E$484))</f>
        <v>0</v>
      </c>
      <c r="O7" s="174">
        <f t="shared" si="0"/>
        <v>203578.12</v>
      </c>
      <c r="P7" s="175">
        <f t="shared" si="1"/>
        <v>1</v>
      </c>
      <c r="Q7" s="154"/>
      <c r="R7" s="154"/>
      <c r="S7" s="154"/>
      <c r="T7" s="154"/>
      <c r="U7" s="154"/>
      <c r="V7" s="154"/>
      <c r="W7" s="154"/>
      <c r="X7" s="154"/>
      <c r="Y7" s="154"/>
      <c r="Z7" s="154"/>
    </row>
    <row r="8" spans="1:26" ht="23.25" customHeight="1" x14ac:dyDescent="0.2">
      <c r="A8" s="176" t="s">
        <v>82</v>
      </c>
      <c r="B8" s="176" t="s">
        <v>149</v>
      </c>
      <c r="C8" s="177"/>
      <c r="D8" s="177"/>
      <c r="E8" s="177"/>
      <c r="F8" s="177"/>
      <c r="G8" s="177"/>
      <c r="H8" s="177"/>
      <c r="I8" s="177"/>
      <c r="J8" s="177"/>
      <c r="K8" s="177"/>
      <c r="L8" s="177"/>
      <c r="M8" s="177"/>
      <c r="N8" s="177"/>
      <c r="O8" s="177"/>
      <c r="P8" s="178"/>
      <c r="Q8" s="154"/>
      <c r="R8" s="154"/>
      <c r="S8" s="154"/>
      <c r="T8" s="154"/>
      <c r="U8" s="154"/>
      <c r="V8" s="154"/>
      <c r="W8" s="154"/>
      <c r="X8" s="154"/>
      <c r="Y8" s="154"/>
      <c r="Z8" s="154"/>
    </row>
    <row r="9" spans="1:26" ht="23.25" customHeight="1" x14ac:dyDescent="0.2">
      <c r="A9" s="62" t="s">
        <v>84</v>
      </c>
      <c r="B9" s="63" t="s">
        <v>85</v>
      </c>
      <c r="C9" s="129">
        <f>SUMPRODUCT(('Diário 1º PA'!$E$4:$E$2011='Analítico Cp.'!$B9)*('Diário 1º PA'!$C$4:$C$2011&gt;=C$4)*('Diário 1º PA'!$C$4:$C$2011&lt;=EOMONTH(C$4,0))*('Diário 1º PA'!$F$4:$F$2011))
+SUMPRODUCT(('Diário 2º PA'!$E$4:$E$1980='Analítico Cp.'!$B9)*('Diário 2º PA'!$C$4:$C$1980&gt;=C$4)*('Diário 2º PA'!$C$4:$C$1980&lt;=EOMONTH(C$4,0))*('Diário 2º PA'!$F$4:$F$1980))
+SUMPRODUCT(('Diário 3º PA'!$E$4:$E$2000='Analítico Cp.'!$B9)*('Diário 3º PA'!$C$4:$C$2000&gt;=C$4)*('Diário 3º PA'!$C$4:$C$2000&lt;=EOMONTH(C$4,0))*('Diário 3º PA'!$F$4:$F$2000))
+SUMPRODUCT(('Diário 4º PA'!$E$4:$E$2000='Analítico Cp.'!$B9)*('Diário 4º PA'!$C$4:$C$2000&gt;=C$4)*('Diário 4º PA'!$C$4:$C$2000&lt;=EOMONTH(C$4,0))*('Diário 4º PA'!$F$4:$F$2000))
+SUMPRODUCT(('Comp.'!$D$5:$D$484=$B9)*('Comp.'!$B$5:$B$484&gt;=C$4)*('Comp.'!$B$5:$B$484&lt;=EOMONTH(C$4,0))*('Comp.'!$E$5:$E$484))</f>
        <v>0</v>
      </c>
      <c r="D9" s="129">
        <f>SUMPRODUCT(('Diário 1º PA'!$E$4:$E$2011='Analítico Cp.'!$B9)*('Diário 1º PA'!$C$4:$C$2011&gt;=D$4)*('Diário 1º PA'!$C$4:$C$2011&lt;=EOMONTH(D$4,0))*('Diário 1º PA'!$F$4:$F$2011))
+SUMPRODUCT(('Diário 2º PA'!$E$4:$E$1980='Analítico Cp.'!$B9)*('Diário 2º PA'!$C$4:$C$1980&gt;=D$4)*('Diário 2º PA'!$C$4:$C$1980&lt;=EOMONTH(D$4,0))*('Diário 2º PA'!$F$4:$F$1980))
+SUMPRODUCT(('Diário 3º PA'!$E$4:$E$2000='Analítico Cp.'!$B9)*('Diário 3º PA'!$C$4:$C$2000&gt;=D$4)*('Diário 3º PA'!$C$4:$C$2000&lt;=EOMONTH(D$4,0))*('Diário 3º PA'!$F$4:$F$2000))
+SUMPRODUCT(('Diário 4º PA'!$E$4:$E$2000='Analítico Cp.'!$B9)*('Diário 4º PA'!$C$4:$C$2000&gt;=D$4)*('Diário 4º PA'!$C$4:$C$2000&lt;=EOMONTH(D$4,0))*('Diário 4º PA'!$F$4:$F$2000))
+SUMPRODUCT(('Comp.'!$D$5:$D$484=$B9)*('Comp.'!$B$5:$B$484&gt;=D$4)*('Comp.'!$B$5:$B$484&lt;=EOMONTH(D$4,0))*('Comp.'!$E$5:$E$484))</f>
        <v>0</v>
      </c>
      <c r="E9" s="129">
        <f>SUMPRODUCT(('Diário 1º PA'!$E$4:$E$2011='Analítico Cp.'!$B9)*('Diário 1º PA'!$C$4:$C$2011&gt;=E$4)*('Diário 1º PA'!$C$4:$C$2011&lt;=EOMONTH(E$4,0))*('Diário 1º PA'!$F$4:$F$2011))
+SUMPRODUCT(('Diário 2º PA'!$E$4:$E$1980='Analítico Cp.'!$B9)*('Diário 2º PA'!$C$4:$C$1980&gt;=E$4)*('Diário 2º PA'!$C$4:$C$1980&lt;=EOMONTH(E$4,0))*('Diário 2º PA'!$F$4:$F$1980))
+SUMPRODUCT(('Diário 3º PA'!$E$4:$E$2000='Analítico Cp.'!$B9)*('Diário 3º PA'!$C$4:$C$2000&gt;=E$4)*('Diário 3º PA'!$C$4:$C$2000&lt;=EOMONTH(E$4,0))*('Diário 3º PA'!$F$4:$F$2000))
+SUMPRODUCT(('Diário 4º PA'!$E$4:$E$2000='Analítico Cp.'!$B9)*('Diário 4º PA'!$C$4:$C$2000&gt;=E$4)*('Diário 4º PA'!$C$4:$C$2000&lt;=EOMONTH(E$4,0))*('Diário 4º PA'!$F$4:$F$2000))
+SUMPRODUCT(('Comp.'!$D$5:$D$484=$B9)*('Comp.'!$B$5:$B$484&gt;=E$4)*('Comp.'!$B$5:$B$484&lt;=EOMONTH(E$4,0))*('Comp.'!$E$5:$E$484))</f>
        <v>0</v>
      </c>
      <c r="F9" s="129">
        <f>SUMPRODUCT(('Diário 1º PA'!$E$4:$E$2011='Analítico Cp.'!$B9)*('Diário 1º PA'!$C$4:$C$2011&gt;=F$4)*('Diário 1º PA'!$C$4:$C$2011&lt;=EOMONTH(F$4,0))*('Diário 1º PA'!$F$4:$F$2011))
+SUMPRODUCT(('Diário 2º PA'!$E$4:$E$1980='Analítico Cp.'!$B9)*('Diário 2º PA'!$C$4:$C$1980&gt;=F$4)*('Diário 2º PA'!$C$4:$C$1980&lt;=EOMONTH(F$4,0))*('Diário 2º PA'!$F$4:$F$1980))
+SUMPRODUCT(('Diário 3º PA'!$E$4:$E$2000='Analítico Cp.'!$B9)*('Diário 3º PA'!$C$4:$C$2000&gt;=F$4)*('Diário 3º PA'!$C$4:$C$2000&lt;=EOMONTH(F$4,0))*('Diário 3º PA'!$F$4:$F$2000))
+SUMPRODUCT(('Diário 4º PA'!$E$4:$E$2000='Analítico Cp.'!$B9)*('Diário 4º PA'!$C$4:$C$2000&gt;=F$4)*('Diário 4º PA'!$C$4:$C$2000&lt;=EOMONTH(F$4,0))*('Diário 4º PA'!$F$4:$F$2000))
+SUMPRODUCT(('Comp.'!$D$5:$D$484=$B9)*('Comp.'!$B$5:$B$484&gt;=F$4)*('Comp.'!$B$5:$B$484&lt;=EOMONTH(F$4,0))*('Comp.'!$E$5:$E$484))</f>
        <v>0</v>
      </c>
      <c r="G9" s="129">
        <f>SUMPRODUCT(('Diário 1º PA'!$E$4:$E$2011='Analítico Cp.'!$B9)*('Diário 1º PA'!$C$4:$C$2011&gt;=G$4)*('Diário 1º PA'!$C$4:$C$2011&lt;=EOMONTH(G$4,0))*('Diário 1º PA'!$F$4:$F$2011))
+SUMPRODUCT(('Diário 2º PA'!$E$4:$E$1980='Analítico Cp.'!$B9)*('Diário 2º PA'!$C$4:$C$1980&gt;=G$4)*('Diário 2º PA'!$C$4:$C$1980&lt;=EOMONTH(G$4,0))*('Diário 2º PA'!$F$4:$F$1980))
+SUMPRODUCT(('Diário 3º PA'!$E$4:$E$2000='Analítico Cp.'!$B9)*('Diário 3º PA'!$C$4:$C$2000&gt;=G$4)*('Diário 3º PA'!$C$4:$C$2000&lt;=EOMONTH(G$4,0))*('Diário 3º PA'!$F$4:$F$2000))
+SUMPRODUCT(('Diário 4º PA'!$E$4:$E$2000='Analítico Cp.'!$B9)*('Diário 4º PA'!$C$4:$C$2000&gt;=G$4)*('Diário 4º PA'!$C$4:$C$2000&lt;=EOMONTH(G$4,0))*('Diário 4º PA'!$F$4:$F$2000))
+SUMPRODUCT(('Comp.'!$D$5:$D$484=$B9)*('Comp.'!$B$5:$B$484&gt;=G$4)*('Comp.'!$B$5:$B$484&lt;=EOMONTH(G$4,0))*('Comp.'!$E$5:$E$484))</f>
        <v>0</v>
      </c>
      <c r="H9" s="129">
        <f>SUMPRODUCT(('Diário 1º PA'!$E$4:$E$2011='Analítico Cp.'!$B9)*('Diário 1º PA'!$C$4:$C$2011&gt;=H$4)*('Diário 1º PA'!$C$4:$C$2011&lt;=EOMONTH(H$4,0))*('Diário 1º PA'!$F$4:$F$2011))
+SUMPRODUCT(('Diário 2º PA'!$E$4:$E$1980='Analítico Cp.'!$B9)*('Diário 2º PA'!$C$4:$C$1980&gt;=H$4)*('Diário 2º PA'!$C$4:$C$1980&lt;=EOMONTH(H$4,0))*('Diário 2º PA'!$F$4:$F$1980))
+SUMPRODUCT(('Diário 3º PA'!$E$4:$E$2000='Analítico Cp.'!$B9)*('Diário 3º PA'!$C$4:$C$2000&gt;=H$4)*('Diário 3º PA'!$C$4:$C$2000&lt;=EOMONTH(H$4,0))*('Diário 3º PA'!$F$4:$F$2000))
+SUMPRODUCT(('Diário 4º PA'!$E$4:$E$2000='Analítico Cp.'!$B9)*('Diário 4º PA'!$C$4:$C$2000&gt;=H$4)*('Diário 4º PA'!$C$4:$C$2000&lt;=EOMONTH(H$4,0))*('Diário 4º PA'!$F$4:$F$2000))
+SUMPRODUCT(('Comp.'!$D$5:$D$484=$B9)*('Comp.'!$B$5:$B$484&gt;=H$4)*('Comp.'!$B$5:$B$484&lt;=EOMONTH(H$4,0))*('Comp.'!$E$5:$E$484))</f>
        <v>0</v>
      </c>
      <c r="I9" s="129">
        <f>SUMPRODUCT(('Diário 1º PA'!$E$4:$E$2011='Analítico Cp.'!$B9)*('Diário 1º PA'!$C$4:$C$2011&gt;=I$4)*('Diário 1º PA'!$C$4:$C$2011&lt;=EOMONTH(I$4,0))*('Diário 1º PA'!$F$4:$F$2011))
+SUMPRODUCT(('Diário 2º PA'!$E$4:$E$1980='Analítico Cp.'!$B9)*('Diário 2º PA'!$C$4:$C$1980&gt;=I$4)*('Diário 2º PA'!$C$4:$C$1980&lt;=EOMONTH(I$4,0))*('Diário 2º PA'!$F$4:$F$1980))
+SUMPRODUCT(('Diário 3º PA'!$E$4:$E$2000='Analítico Cp.'!$B9)*('Diário 3º PA'!$C$4:$C$2000&gt;=I$4)*('Diário 3º PA'!$C$4:$C$2000&lt;=EOMONTH(I$4,0))*('Diário 3º PA'!$F$4:$F$2000))
+SUMPRODUCT(('Diário 4º PA'!$E$4:$E$2000='Analítico Cp.'!$B9)*('Diário 4º PA'!$C$4:$C$2000&gt;=I$4)*('Diário 4º PA'!$C$4:$C$2000&lt;=EOMONTH(I$4,0))*('Diário 4º PA'!$F$4:$F$2000))
+SUMPRODUCT(('Comp.'!$D$5:$D$484=$B9)*('Comp.'!$B$5:$B$484&gt;=I$4)*('Comp.'!$B$5:$B$484&lt;=EOMONTH(I$4,0))*('Comp.'!$E$5:$E$484))</f>
        <v>0</v>
      </c>
      <c r="J9" s="129">
        <f>SUMPRODUCT(('Diário 1º PA'!$E$4:$E$2011='Analítico Cp.'!$B9)*('Diário 1º PA'!$C$4:$C$2011&gt;=J$4)*('Diário 1º PA'!$C$4:$C$2011&lt;=EOMONTH(J$4,0))*('Diário 1º PA'!$F$4:$F$2011))
+SUMPRODUCT(('Diário 2º PA'!$E$4:$E$1980='Analítico Cp.'!$B9)*('Diário 2º PA'!$C$4:$C$1980&gt;=J$4)*('Diário 2º PA'!$C$4:$C$1980&lt;=EOMONTH(J$4,0))*('Diário 2º PA'!$F$4:$F$1980))
+SUMPRODUCT(('Diário 3º PA'!$E$4:$E$2000='Analítico Cp.'!$B9)*('Diário 3º PA'!$C$4:$C$2000&gt;=J$4)*('Diário 3º PA'!$C$4:$C$2000&lt;=EOMONTH(J$4,0))*('Diário 3º PA'!$F$4:$F$2000))
+SUMPRODUCT(('Diário 4º PA'!$E$4:$E$2000='Analítico Cp.'!$B9)*('Diário 4º PA'!$C$4:$C$2000&gt;=J$4)*('Diário 4º PA'!$C$4:$C$2000&lt;=EOMONTH(J$4,0))*('Diário 4º PA'!$F$4:$F$2000))
+SUMPRODUCT(('Comp.'!$D$5:$D$484=$B9)*('Comp.'!$B$5:$B$484&gt;=J$4)*('Comp.'!$B$5:$B$484&lt;=EOMONTH(J$4,0))*('Comp.'!$E$5:$E$484))</f>
        <v>0</v>
      </c>
      <c r="K9" s="129">
        <f>SUMPRODUCT(('Diário 1º PA'!$E$4:$E$2011='Analítico Cp.'!$B9)*('Diário 1º PA'!$C$4:$C$2011&gt;=K$4)*('Diário 1º PA'!$C$4:$C$2011&lt;=EOMONTH(K$4,0))*('Diário 1º PA'!$F$4:$F$2011))
+SUMPRODUCT(('Diário 2º PA'!$E$4:$E$1980='Analítico Cp.'!$B9)*('Diário 2º PA'!$C$4:$C$1980&gt;=K$4)*('Diário 2º PA'!$C$4:$C$1980&lt;=EOMONTH(K$4,0))*('Diário 2º PA'!$F$4:$F$1980))
+SUMPRODUCT(('Diário 3º PA'!$E$4:$E$2000='Analítico Cp.'!$B9)*('Diário 3º PA'!$C$4:$C$2000&gt;=K$4)*('Diário 3º PA'!$C$4:$C$2000&lt;=EOMONTH(K$4,0))*('Diário 3º PA'!$F$4:$F$2000))
+SUMPRODUCT(('Diário 4º PA'!$E$4:$E$2000='Analítico Cp.'!$B9)*('Diário 4º PA'!$C$4:$C$2000&gt;=K$4)*('Diário 4º PA'!$C$4:$C$2000&lt;=EOMONTH(K$4,0))*('Diário 4º PA'!$F$4:$F$2000))
+SUMPRODUCT(('Comp.'!$D$5:$D$484=$B9)*('Comp.'!$B$5:$B$484&gt;=K$4)*('Comp.'!$B$5:$B$484&lt;=EOMONTH(K$4,0))*('Comp.'!$E$5:$E$484))</f>
        <v>0</v>
      </c>
      <c r="L9" s="129">
        <f>SUMPRODUCT(('Diário 1º PA'!$E$4:$E$2011='Analítico Cp.'!$B9)*('Diário 1º PA'!$C$4:$C$2011&gt;=L$4)*('Diário 1º PA'!$C$4:$C$2011&lt;=EOMONTH(L$4,0))*('Diário 1º PA'!$F$4:$F$2011))
+SUMPRODUCT(('Diário 2º PA'!$E$4:$E$1980='Analítico Cp.'!$B9)*('Diário 2º PA'!$C$4:$C$1980&gt;=L$4)*('Diário 2º PA'!$C$4:$C$1980&lt;=EOMONTH(L$4,0))*('Diário 2º PA'!$F$4:$F$1980))
+SUMPRODUCT(('Diário 3º PA'!$E$4:$E$2000='Analítico Cp.'!$B9)*('Diário 3º PA'!$C$4:$C$2000&gt;=L$4)*('Diário 3º PA'!$C$4:$C$2000&lt;=EOMONTH(L$4,0))*('Diário 3º PA'!$F$4:$F$2000))
+SUMPRODUCT(('Diário 4º PA'!$E$4:$E$2000='Analítico Cp.'!$B9)*('Diário 4º PA'!$C$4:$C$2000&gt;=L$4)*('Diário 4º PA'!$C$4:$C$2000&lt;=EOMONTH(L$4,0))*('Diário 4º PA'!$F$4:$F$2000))
+SUMPRODUCT(('Comp.'!$D$5:$D$484=$B9)*('Comp.'!$B$5:$B$484&gt;=L$4)*('Comp.'!$B$5:$B$484&lt;=EOMONTH(L$4,0))*('Comp.'!$E$5:$E$484))</f>
        <v>0</v>
      </c>
      <c r="M9" s="129">
        <f>SUMPRODUCT(('Diário 1º PA'!$E$4:$E$2011='Analítico Cp.'!$B9)*('Diário 1º PA'!$C$4:$C$2011&gt;=M$4)*('Diário 1º PA'!$C$4:$C$2011&lt;=EOMONTH(M$4,0))*('Diário 1º PA'!$F$4:$F$2011))
+SUMPRODUCT(('Diário 2º PA'!$E$4:$E$1980='Analítico Cp.'!$B9)*('Diário 2º PA'!$C$4:$C$1980&gt;=M$4)*('Diário 2º PA'!$C$4:$C$1980&lt;=EOMONTH(M$4,0))*('Diário 2º PA'!$F$4:$F$1980))
+SUMPRODUCT(('Diário 3º PA'!$E$4:$E$2000='Analítico Cp.'!$B9)*('Diário 3º PA'!$C$4:$C$2000&gt;=M$4)*('Diário 3º PA'!$C$4:$C$2000&lt;=EOMONTH(M$4,0))*('Diário 3º PA'!$F$4:$F$2000))
+SUMPRODUCT(('Diário 4º PA'!$E$4:$E$2000='Analítico Cp.'!$B9)*('Diário 4º PA'!$C$4:$C$2000&gt;=M$4)*('Diário 4º PA'!$C$4:$C$2000&lt;=EOMONTH(M$4,0))*('Diário 4º PA'!$F$4:$F$2000))
+SUMPRODUCT(('Comp.'!$D$5:$D$484=$B9)*('Comp.'!$B$5:$B$484&gt;=M$4)*('Comp.'!$B$5:$B$484&lt;=EOMONTH(M$4,0))*('Comp.'!$E$5:$E$484))</f>
        <v>0</v>
      </c>
      <c r="N9" s="129">
        <f>SUMPRODUCT(('Diário 1º PA'!$E$4:$E$2011='Analítico Cp.'!$B9)*('Diário 1º PA'!$C$4:$C$2011&gt;=N$4)*('Diário 1º PA'!$C$4:$C$2011&lt;=EOMONTH(N$4,0))*('Diário 1º PA'!$F$4:$F$2011))
+SUMPRODUCT(('Diário 2º PA'!$E$4:$E$1980='Analítico Cp.'!$B9)*('Diário 2º PA'!$C$4:$C$1980&gt;=N$4)*('Diário 2º PA'!$C$4:$C$1980&lt;=EOMONTH(N$4,0))*('Diário 2º PA'!$F$4:$F$1980))
+SUMPRODUCT(('Diário 3º PA'!$E$4:$E$2000='Analítico Cp.'!$B9)*('Diário 3º PA'!$C$4:$C$2000&gt;=N$4)*('Diário 3º PA'!$C$4:$C$2000&lt;=EOMONTH(N$4,0))*('Diário 3º PA'!$F$4:$F$2000))
+SUMPRODUCT(('Diário 4º PA'!$E$4:$E$2000='Analítico Cp.'!$B9)*('Diário 4º PA'!$C$4:$C$2000&gt;=N$4)*('Diário 4º PA'!$C$4:$C$2000&lt;=EOMONTH(N$4,0))*('Diário 4º PA'!$F$4:$F$2000))
+SUMPRODUCT(('Comp.'!$D$5:$D$484=$B9)*('Comp.'!$B$5:$B$484&gt;=N$4)*('Comp.'!$B$5:$B$484&lt;=EOMONTH(N$4,0))*('Comp.'!$E$5:$E$484))</f>
        <v>0</v>
      </c>
      <c r="O9" s="179">
        <f t="shared" ref="O9:O11" si="2">SUM(C9:N9)</f>
        <v>0</v>
      </c>
      <c r="P9" s="180">
        <f t="shared" ref="P9:P13" si="3">IF($O$13=0,0,O9/$O$13)</f>
        <v>0</v>
      </c>
      <c r="Q9" s="154"/>
      <c r="R9" s="154"/>
      <c r="S9" s="154"/>
      <c r="T9" s="154"/>
      <c r="U9" s="154"/>
      <c r="V9" s="154"/>
      <c r="W9" s="154"/>
      <c r="X9" s="154"/>
      <c r="Y9" s="154"/>
      <c r="Z9" s="154"/>
    </row>
    <row r="10" spans="1:26" ht="23.25" customHeight="1" x14ac:dyDescent="0.2">
      <c r="A10" s="62" t="s">
        <v>86</v>
      </c>
      <c r="B10" s="63" t="s">
        <v>87</v>
      </c>
      <c r="C10" s="129">
        <f>SUMPRODUCT(('Diário 1º PA'!$E$4:$E$2011='Analítico Cp.'!$B10)*('Diário 1º PA'!$C$4:$C$2011&gt;=C$4)*('Diário 1º PA'!$C$4:$C$2011&lt;=EOMONTH(C$4,0))*('Diário 1º PA'!$F$4:$F$2011))
+SUMPRODUCT(('Diário 2º PA'!$E$4:$E$1980='Analítico Cp.'!$B10)*('Diário 2º PA'!$C$4:$C$1980&gt;=C$4)*('Diário 2º PA'!$C$4:$C$1980&lt;=EOMONTH(C$4,0))*('Diário 2º PA'!$F$4:$F$1980))
+SUMPRODUCT(('Diário 3º PA'!$E$4:$E$2000='Analítico Cp.'!$B10)*('Diário 3º PA'!$C$4:$C$2000&gt;=C$4)*('Diário 3º PA'!$C$4:$C$2000&lt;=EOMONTH(C$4,0))*('Diário 3º PA'!$F$4:$F$2000))
+SUMPRODUCT(('Diário 4º PA'!$E$4:$E$2000='Analítico Cp.'!$B10)*('Diário 4º PA'!$C$4:$C$2000&gt;=C$4)*('Diário 4º PA'!$C$4:$C$2000&lt;=EOMONTH(C$4,0))*('Diário 4º PA'!$F$4:$F$2000))
+SUMPRODUCT(('Comp.'!$D$5:$D$484=$B10)*('Comp.'!$B$5:$B$484&gt;=C$4)*('Comp.'!$B$5:$B$484&lt;=EOMONTH(C$4,0))*('Comp.'!$E$5:$E$484))</f>
        <v>0</v>
      </c>
      <c r="D10" s="129">
        <f>SUMPRODUCT(('Diário 1º PA'!$E$4:$E$2011='Analítico Cp.'!$B10)*('Diário 1º PA'!$C$4:$C$2011&gt;=D$4)*('Diário 1º PA'!$C$4:$C$2011&lt;=EOMONTH(D$4,0))*('Diário 1º PA'!$F$4:$F$2011))
+SUMPRODUCT(('Diário 2º PA'!$E$4:$E$1980='Analítico Cp.'!$B10)*('Diário 2º PA'!$C$4:$C$1980&gt;=D$4)*('Diário 2º PA'!$C$4:$C$1980&lt;=EOMONTH(D$4,0))*('Diário 2º PA'!$F$4:$F$1980))
+SUMPRODUCT(('Diário 3º PA'!$E$4:$E$2000='Analítico Cp.'!$B10)*('Diário 3º PA'!$C$4:$C$2000&gt;=D$4)*('Diário 3º PA'!$C$4:$C$2000&lt;=EOMONTH(D$4,0))*('Diário 3º PA'!$F$4:$F$2000))
+SUMPRODUCT(('Diário 4º PA'!$E$4:$E$2000='Analítico Cp.'!$B10)*('Diário 4º PA'!$C$4:$C$2000&gt;=D$4)*('Diário 4º PA'!$C$4:$C$2000&lt;=EOMONTH(D$4,0))*('Diário 4º PA'!$F$4:$F$2000))
+SUMPRODUCT(('Comp.'!$D$5:$D$484=$B10)*('Comp.'!$B$5:$B$484&gt;=D$4)*('Comp.'!$B$5:$B$484&lt;=EOMONTH(D$4,0))*('Comp.'!$E$5:$E$484))</f>
        <v>0</v>
      </c>
      <c r="E10" s="129">
        <f>SUMPRODUCT(('Diário 1º PA'!$E$4:$E$2011='Analítico Cp.'!$B10)*('Diário 1º PA'!$C$4:$C$2011&gt;=E$4)*('Diário 1º PA'!$C$4:$C$2011&lt;=EOMONTH(E$4,0))*('Diário 1º PA'!$F$4:$F$2011))
+SUMPRODUCT(('Diário 2º PA'!$E$4:$E$1980='Analítico Cp.'!$B10)*('Diário 2º PA'!$C$4:$C$1980&gt;=E$4)*('Diário 2º PA'!$C$4:$C$1980&lt;=EOMONTH(E$4,0))*('Diário 2º PA'!$F$4:$F$1980))
+SUMPRODUCT(('Diário 3º PA'!$E$4:$E$2000='Analítico Cp.'!$B10)*('Diário 3º PA'!$C$4:$C$2000&gt;=E$4)*('Diário 3º PA'!$C$4:$C$2000&lt;=EOMONTH(E$4,0))*('Diário 3º PA'!$F$4:$F$2000))
+SUMPRODUCT(('Diário 4º PA'!$E$4:$E$2000='Analítico Cp.'!$B10)*('Diário 4º PA'!$C$4:$C$2000&gt;=E$4)*('Diário 4º PA'!$C$4:$C$2000&lt;=EOMONTH(E$4,0))*('Diário 4º PA'!$F$4:$F$2000))
+SUMPRODUCT(('Comp.'!$D$5:$D$484=$B10)*('Comp.'!$B$5:$B$484&gt;=E$4)*('Comp.'!$B$5:$B$484&lt;=EOMONTH(E$4,0))*('Comp.'!$E$5:$E$484))</f>
        <v>0</v>
      </c>
      <c r="F10" s="129">
        <f>SUMPRODUCT(('Diário 1º PA'!$E$4:$E$2011='Analítico Cp.'!$B10)*('Diário 1º PA'!$C$4:$C$2011&gt;=F$4)*('Diário 1º PA'!$C$4:$C$2011&lt;=EOMONTH(F$4,0))*('Diário 1º PA'!$F$4:$F$2011))
+SUMPRODUCT(('Diário 2º PA'!$E$4:$E$1980='Analítico Cp.'!$B10)*('Diário 2º PA'!$C$4:$C$1980&gt;=F$4)*('Diário 2º PA'!$C$4:$C$1980&lt;=EOMONTH(F$4,0))*('Diário 2º PA'!$F$4:$F$1980))
+SUMPRODUCT(('Diário 3º PA'!$E$4:$E$2000='Analítico Cp.'!$B10)*('Diário 3º PA'!$C$4:$C$2000&gt;=F$4)*('Diário 3º PA'!$C$4:$C$2000&lt;=EOMONTH(F$4,0))*('Diário 3º PA'!$F$4:$F$2000))
+SUMPRODUCT(('Diário 4º PA'!$E$4:$E$2000='Analítico Cp.'!$B10)*('Diário 4º PA'!$C$4:$C$2000&gt;=F$4)*('Diário 4º PA'!$C$4:$C$2000&lt;=EOMONTH(F$4,0))*('Diário 4º PA'!$F$4:$F$2000))
+SUMPRODUCT(('Comp.'!$D$5:$D$484=$B10)*('Comp.'!$B$5:$B$484&gt;=F$4)*('Comp.'!$B$5:$B$484&lt;=EOMONTH(F$4,0))*('Comp.'!$E$5:$E$484))</f>
        <v>0</v>
      </c>
      <c r="G10" s="129">
        <f>SUMPRODUCT(('Diário 1º PA'!$E$4:$E$2011='Analítico Cp.'!$B10)*('Diário 1º PA'!$C$4:$C$2011&gt;=G$4)*('Diário 1º PA'!$C$4:$C$2011&lt;=EOMONTH(G$4,0))*('Diário 1º PA'!$F$4:$F$2011))
+SUMPRODUCT(('Diário 2º PA'!$E$4:$E$1980='Analítico Cp.'!$B10)*('Diário 2º PA'!$C$4:$C$1980&gt;=G$4)*('Diário 2º PA'!$C$4:$C$1980&lt;=EOMONTH(G$4,0))*('Diário 2º PA'!$F$4:$F$1980))
+SUMPRODUCT(('Diário 3º PA'!$E$4:$E$2000='Analítico Cp.'!$B10)*('Diário 3º PA'!$C$4:$C$2000&gt;=G$4)*('Diário 3º PA'!$C$4:$C$2000&lt;=EOMONTH(G$4,0))*('Diário 3º PA'!$F$4:$F$2000))
+SUMPRODUCT(('Diário 4º PA'!$E$4:$E$2000='Analítico Cp.'!$B10)*('Diário 4º PA'!$C$4:$C$2000&gt;=G$4)*('Diário 4º PA'!$C$4:$C$2000&lt;=EOMONTH(G$4,0))*('Diário 4º PA'!$F$4:$F$2000))
+SUMPRODUCT(('Comp.'!$D$5:$D$484=$B10)*('Comp.'!$B$5:$B$484&gt;=G$4)*('Comp.'!$B$5:$B$484&lt;=EOMONTH(G$4,0))*('Comp.'!$E$5:$E$484))</f>
        <v>0</v>
      </c>
      <c r="H10" s="129">
        <f>SUMPRODUCT(('Diário 1º PA'!$E$4:$E$2011='Analítico Cp.'!$B10)*('Diário 1º PA'!$C$4:$C$2011&gt;=H$4)*('Diário 1º PA'!$C$4:$C$2011&lt;=EOMONTH(H$4,0))*('Diário 1º PA'!$F$4:$F$2011))
+SUMPRODUCT(('Diário 2º PA'!$E$4:$E$1980='Analítico Cp.'!$B10)*('Diário 2º PA'!$C$4:$C$1980&gt;=H$4)*('Diário 2º PA'!$C$4:$C$1980&lt;=EOMONTH(H$4,0))*('Diário 2º PA'!$F$4:$F$1980))
+SUMPRODUCT(('Diário 3º PA'!$E$4:$E$2000='Analítico Cp.'!$B10)*('Diário 3º PA'!$C$4:$C$2000&gt;=H$4)*('Diário 3º PA'!$C$4:$C$2000&lt;=EOMONTH(H$4,0))*('Diário 3º PA'!$F$4:$F$2000))
+SUMPRODUCT(('Diário 4º PA'!$E$4:$E$2000='Analítico Cp.'!$B10)*('Diário 4º PA'!$C$4:$C$2000&gt;=H$4)*('Diário 4º PA'!$C$4:$C$2000&lt;=EOMONTH(H$4,0))*('Diário 4º PA'!$F$4:$F$2000))
+SUMPRODUCT(('Comp.'!$D$5:$D$484=$B10)*('Comp.'!$B$5:$B$484&gt;=H$4)*('Comp.'!$B$5:$B$484&lt;=EOMONTH(H$4,0))*('Comp.'!$E$5:$E$484))</f>
        <v>0</v>
      </c>
      <c r="I10" s="129">
        <f>SUMPRODUCT(('Diário 1º PA'!$E$4:$E$2011='Analítico Cp.'!$B10)*('Diário 1º PA'!$C$4:$C$2011&gt;=I$4)*('Diário 1º PA'!$C$4:$C$2011&lt;=EOMONTH(I$4,0))*('Diário 1º PA'!$F$4:$F$2011))
+SUMPRODUCT(('Diário 2º PA'!$E$4:$E$1980='Analítico Cp.'!$B10)*('Diário 2º PA'!$C$4:$C$1980&gt;=I$4)*('Diário 2º PA'!$C$4:$C$1980&lt;=EOMONTH(I$4,0))*('Diário 2º PA'!$F$4:$F$1980))
+SUMPRODUCT(('Diário 3º PA'!$E$4:$E$2000='Analítico Cp.'!$B10)*('Diário 3º PA'!$C$4:$C$2000&gt;=I$4)*('Diário 3º PA'!$C$4:$C$2000&lt;=EOMONTH(I$4,0))*('Diário 3º PA'!$F$4:$F$2000))
+SUMPRODUCT(('Diário 4º PA'!$E$4:$E$2000='Analítico Cp.'!$B10)*('Diário 4º PA'!$C$4:$C$2000&gt;=I$4)*('Diário 4º PA'!$C$4:$C$2000&lt;=EOMONTH(I$4,0))*('Diário 4º PA'!$F$4:$F$2000))
+SUMPRODUCT(('Comp.'!$D$5:$D$484=$B10)*('Comp.'!$B$5:$B$484&gt;=I$4)*('Comp.'!$B$5:$B$484&lt;=EOMONTH(I$4,0))*('Comp.'!$E$5:$E$484))</f>
        <v>0</v>
      </c>
      <c r="J10" s="129">
        <f>SUMPRODUCT(('Diário 1º PA'!$E$4:$E$2011='Analítico Cp.'!$B10)*('Diário 1º PA'!$C$4:$C$2011&gt;=J$4)*('Diário 1º PA'!$C$4:$C$2011&lt;=EOMONTH(J$4,0))*('Diário 1º PA'!$F$4:$F$2011))
+SUMPRODUCT(('Diário 2º PA'!$E$4:$E$1980='Analítico Cp.'!$B10)*('Diário 2º PA'!$C$4:$C$1980&gt;=J$4)*('Diário 2º PA'!$C$4:$C$1980&lt;=EOMONTH(J$4,0))*('Diário 2º PA'!$F$4:$F$1980))
+SUMPRODUCT(('Diário 3º PA'!$E$4:$E$2000='Analítico Cp.'!$B10)*('Diário 3º PA'!$C$4:$C$2000&gt;=J$4)*('Diário 3º PA'!$C$4:$C$2000&lt;=EOMONTH(J$4,0))*('Diário 3º PA'!$F$4:$F$2000))
+SUMPRODUCT(('Diário 4º PA'!$E$4:$E$2000='Analítico Cp.'!$B10)*('Diário 4º PA'!$C$4:$C$2000&gt;=J$4)*('Diário 4º PA'!$C$4:$C$2000&lt;=EOMONTH(J$4,0))*('Diário 4º PA'!$F$4:$F$2000))
+SUMPRODUCT(('Comp.'!$D$5:$D$484=$B10)*('Comp.'!$B$5:$B$484&gt;=J$4)*('Comp.'!$B$5:$B$484&lt;=EOMONTH(J$4,0))*('Comp.'!$E$5:$E$484))</f>
        <v>0</v>
      </c>
      <c r="K10" s="129">
        <f>SUMPRODUCT(('Diário 1º PA'!$E$4:$E$2011='Analítico Cp.'!$B10)*('Diário 1º PA'!$C$4:$C$2011&gt;=K$4)*('Diário 1º PA'!$C$4:$C$2011&lt;=EOMONTH(K$4,0))*('Diário 1º PA'!$F$4:$F$2011))
+SUMPRODUCT(('Diário 2º PA'!$E$4:$E$1980='Analítico Cp.'!$B10)*('Diário 2º PA'!$C$4:$C$1980&gt;=K$4)*('Diário 2º PA'!$C$4:$C$1980&lt;=EOMONTH(K$4,0))*('Diário 2º PA'!$F$4:$F$1980))
+SUMPRODUCT(('Diário 3º PA'!$E$4:$E$2000='Analítico Cp.'!$B10)*('Diário 3º PA'!$C$4:$C$2000&gt;=K$4)*('Diário 3º PA'!$C$4:$C$2000&lt;=EOMONTH(K$4,0))*('Diário 3º PA'!$F$4:$F$2000))
+SUMPRODUCT(('Diário 4º PA'!$E$4:$E$2000='Analítico Cp.'!$B10)*('Diário 4º PA'!$C$4:$C$2000&gt;=K$4)*('Diário 4º PA'!$C$4:$C$2000&lt;=EOMONTH(K$4,0))*('Diário 4º PA'!$F$4:$F$2000))
+SUMPRODUCT(('Comp.'!$D$5:$D$484=$B10)*('Comp.'!$B$5:$B$484&gt;=K$4)*('Comp.'!$B$5:$B$484&lt;=EOMONTH(K$4,0))*('Comp.'!$E$5:$E$484))</f>
        <v>0</v>
      </c>
      <c r="L10" s="129">
        <f>SUMPRODUCT(('Diário 1º PA'!$E$4:$E$2011='Analítico Cp.'!$B10)*('Diário 1º PA'!$C$4:$C$2011&gt;=L$4)*('Diário 1º PA'!$C$4:$C$2011&lt;=EOMONTH(L$4,0))*('Diário 1º PA'!$F$4:$F$2011))
+SUMPRODUCT(('Diário 2º PA'!$E$4:$E$1980='Analítico Cp.'!$B10)*('Diário 2º PA'!$C$4:$C$1980&gt;=L$4)*('Diário 2º PA'!$C$4:$C$1980&lt;=EOMONTH(L$4,0))*('Diário 2º PA'!$F$4:$F$1980))
+SUMPRODUCT(('Diário 3º PA'!$E$4:$E$2000='Analítico Cp.'!$B10)*('Diário 3º PA'!$C$4:$C$2000&gt;=L$4)*('Diário 3º PA'!$C$4:$C$2000&lt;=EOMONTH(L$4,0))*('Diário 3º PA'!$F$4:$F$2000))
+SUMPRODUCT(('Diário 4º PA'!$E$4:$E$2000='Analítico Cp.'!$B10)*('Diário 4º PA'!$C$4:$C$2000&gt;=L$4)*('Diário 4º PA'!$C$4:$C$2000&lt;=EOMONTH(L$4,0))*('Diário 4º PA'!$F$4:$F$2000))
+SUMPRODUCT(('Comp.'!$D$5:$D$484=$B10)*('Comp.'!$B$5:$B$484&gt;=L$4)*('Comp.'!$B$5:$B$484&lt;=EOMONTH(L$4,0))*('Comp.'!$E$5:$E$484))</f>
        <v>0</v>
      </c>
      <c r="M10" s="129">
        <f>SUMPRODUCT(('Diário 1º PA'!$E$4:$E$2011='Analítico Cp.'!$B10)*('Diário 1º PA'!$C$4:$C$2011&gt;=M$4)*('Diário 1º PA'!$C$4:$C$2011&lt;=EOMONTH(M$4,0))*('Diário 1º PA'!$F$4:$F$2011))
+SUMPRODUCT(('Diário 2º PA'!$E$4:$E$1980='Analítico Cp.'!$B10)*('Diário 2º PA'!$C$4:$C$1980&gt;=M$4)*('Diário 2º PA'!$C$4:$C$1980&lt;=EOMONTH(M$4,0))*('Diário 2º PA'!$F$4:$F$1980))
+SUMPRODUCT(('Diário 3º PA'!$E$4:$E$2000='Analítico Cp.'!$B10)*('Diário 3º PA'!$C$4:$C$2000&gt;=M$4)*('Diário 3º PA'!$C$4:$C$2000&lt;=EOMONTH(M$4,0))*('Diário 3º PA'!$F$4:$F$2000))
+SUMPRODUCT(('Diário 4º PA'!$E$4:$E$2000='Analítico Cp.'!$B10)*('Diário 4º PA'!$C$4:$C$2000&gt;=M$4)*('Diário 4º PA'!$C$4:$C$2000&lt;=EOMONTH(M$4,0))*('Diário 4º PA'!$F$4:$F$2000))
+SUMPRODUCT(('Comp.'!$D$5:$D$484=$B10)*('Comp.'!$B$5:$B$484&gt;=M$4)*('Comp.'!$B$5:$B$484&lt;=EOMONTH(M$4,0))*('Comp.'!$E$5:$E$484))</f>
        <v>0</v>
      </c>
      <c r="N10" s="129">
        <f>SUMPRODUCT(('Diário 1º PA'!$E$4:$E$2011='Analítico Cp.'!$B10)*('Diário 1º PA'!$C$4:$C$2011&gt;=N$4)*('Diário 1º PA'!$C$4:$C$2011&lt;=EOMONTH(N$4,0))*('Diário 1º PA'!$F$4:$F$2011))
+SUMPRODUCT(('Diário 2º PA'!$E$4:$E$1980='Analítico Cp.'!$B10)*('Diário 2º PA'!$C$4:$C$1980&gt;=N$4)*('Diário 2º PA'!$C$4:$C$1980&lt;=EOMONTH(N$4,0))*('Diário 2º PA'!$F$4:$F$1980))
+SUMPRODUCT(('Diário 3º PA'!$E$4:$E$2000='Analítico Cp.'!$B10)*('Diário 3º PA'!$C$4:$C$2000&gt;=N$4)*('Diário 3º PA'!$C$4:$C$2000&lt;=EOMONTH(N$4,0))*('Diário 3º PA'!$F$4:$F$2000))
+SUMPRODUCT(('Diário 4º PA'!$E$4:$E$2000='Analítico Cp.'!$B10)*('Diário 4º PA'!$C$4:$C$2000&gt;=N$4)*('Diário 4º PA'!$C$4:$C$2000&lt;=EOMONTH(N$4,0))*('Diário 4º PA'!$F$4:$F$2000))
+SUMPRODUCT(('Comp.'!$D$5:$D$484=$B10)*('Comp.'!$B$5:$B$484&gt;=N$4)*('Comp.'!$B$5:$B$484&lt;=EOMONTH(N$4,0))*('Comp.'!$E$5:$E$484))</f>
        <v>0</v>
      </c>
      <c r="O10" s="179">
        <f t="shared" si="2"/>
        <v>0</v>
      </c>
      <c r="P10" s="180">
        <f t="shared" si="3"/>
        <v>0</v>
      </c>
      <c r="Q10" s="154"/>
      <c r="R10" s="154"/>
      <c r="S10" s="154"/>
      <c r="T10" s="154"/>
      <c r="U10" s="154"/>
      <c r="V10" s="154"/>
      <c r="W10" s="154"/>
      <c r="X10" s="154"/>
      <c r="Y10" s="154"/>
      <c r="Z10" s="154"/>
    </row>
    <row r="11" spans="1:26" ht="23.25" customHeight="1" x14ac:dyDescent="0.2">
      <c r="A11" s="62" t="s">
        <v>88</v>
      </c>
      <c r="B11" s="63" t="s">
        <v>89</v>
      </c>
      <c r="C11" s="129">
        <f>SUMPRODUCT(('Diário 1º PA'!$E$4:$E$2011='Analítico Cp.'!$B11)*('Diário 1º PA'!$C$4:$C$2011&gt;=C$4)*('Diário 1º PA'!$C$4:$C$2011&lt;=EOMONTH(C$4,0))*('Diário 1º PA'!$F$4:$F$2011))
+SUMPRODUCT(('Diário 2º PA'!$E$4:$E$1980='Analítico Cp.'!$B11)*('Diário 2º PA'!$C$4:$C$1980&gt;=C$4)*('Diário 2º PA'!$C$4:$C$1980&lt;=EOMONTH(C$4,0))*('Diário 2º PA'!$F$4:$F$1980))
+SUMPRODUCT(('Diário 3º PA'!$E$4:$E$2000='Analítico Cp.'!$B11)*('Diário 3º PA'!$C$4:$C$2000&gt;=C$4)*('Diário 3º PA'!$C$4:$C$2000&lt;=EOMONTH(C$4,0))*('Diário 3º PA'!$F$4:$F$2000))
+SUMPRODUCT(('Diário 4º PA'!$E$4:$E$2000='Analítico Cp.'!$B11)*('Diário 4º PA'!$C$4:$C$2000&gt;=C$4)*('Diário 4º PA'!$C$4:$C$2000&lt;=EOMONTH(C$4,0))*('Diário 4º PA'!$F$4:$F$2000))
+SUMPRODUCT(('Comp.'!$D$5:$D$484=$B11)*('Comp.'!$B$5:$B$484&gt;=C$4)*('Comp.'!$B$5:$B$484&lt;=EOMONTH(C$4,0))*('Comp.'!$E$5:$E$484))</f>
        <v>0</v>
      </c>
      <c r="D11" s="129">
        <f>SUMPRODUCT(('Diário 1º PA'!$E$4:$E$2011='Analítico Cp.'!$B11)*('Diário 1º PA'!$C$4:$C$2011&gt;=D$4)*('Diário 1º PA'!$C$4:$C$2011&lt;=EOMONTH(D$4,0))*('Diário 1º PA'!$F$4:$F$2011))
+SUMPRODUCT(('Diário 2º PA'!$E$4:$E$1980='Analítico Cp.'!$B11)*('Diário 2º PA'!$C$4:$C$1980&gt;=D$4)*('Diário 2º PA'!$C$4:$C$1980&lt;=EOMONTH(D$4,0))*('Diário 2º PA'!$F$4:$F$1980))
+SUMPRODUCT(('Diário 3º PA'!$E$4:$E$2000='Analítico Cp.'!$B11)*('Diário 3º PA'!$C$4:$C$2000&gt;=D$4)*('Diário 3º PA'!$C$4:$C$2000&lt;=EOMONTH(D$4,0))*('Diário 3º PA'!$F$4:$F$2000))
+SUMPRODUCT(('Diário 4º PA'!$E$4:$E$2000='Analítico Cp.'!$B11)*('Diário 4º PA'!$C$4:$C$2000&gt;=D$4)*('Diário 4º PA'!$C$4:$C$2000&lt;=EOMONTH(D$4,0))*('Diário 4º PA'!$F$4:$F$2000))
+SUMPRODUCT(('Comp.'!$D$5:$D$484=$B11)*('Comp.'!$B$5:$B$484&gt;=D$4)*('Comp.'!$B$5:$B$484&lt;=EOMONTH(D$4,0))*('Comp.'!$E$5:$E$484))</f>
        <v>0</v>
      </c>
      <c r="E11" s="129">
        <f>SUMPRODUCT(('Diário 1º PA'!$E$4:$E$2011='Analítico Cp.'!$B11)*('Diário 1º PA'!$C$4:$C$2011&gt;=E$4)*('Diário 1º PA'!$C$4:$C$2011&lt;=EOMONTH(E$4,0))*('Diário 1º PA'!$F$4:$F$2011))
+SUMPRODUCT(('Diário 2º PA'!$E$4:$E$1980='Analítico Cp.'!$B11)*('Diário 2º PA'!$C$4:$C$1980&gt;=E$4)*('Diário 2º PA'!$C$4:$C$1980&lt;=EOMONTH(E$4,0))*('Diário 2º PA'!$F$4:$F$1980))
+SUMPRODUCT(('Diário 3º PA'!$E$4:$E$2000='Analítico Cp.'!$B11)*('Diário 3º PA'!$C$4:$C$2000&gt;=E$4)*('Diário 3º PA'!$C$4:$C$2000&lt;=EOMONTH(E$4,0))*('Diário 3º PA'!$F$4:$F$2000))
+SUMPRODUCT(('Diário 4º PA'!$E$4:$E$2000='Analítico Cp.'!$B11)*('Diário 4º PA'!$C$4:$C$2000&gt;=E$4)*('Diário 4º PA'!$C$4:$C$2000&lt;=EOMONTH(E$4,0))*('Diário 4º PA'!$F$4:$F$2000))
+SUMPRODUCT(('Comp.'!$D$5:$D$484=$B11)*('Comp.'!$B$5:$B$484&gt;=E$4)*('Comp.'!$B$5:$B$484&lt;=EOMONTH(E$4,0))*('Comp.'!$E$5:$E$484))</f>
        <v>0</v>
      </c>
      <c r="F11" s="129">
        <f>SUMPRODUCT(('Diário 1º PA'!$E$4:$E$2011='Analítico Cp.'!$B11)*('Diário 1º PA'!$C$4:$C$2011&gt;=F$4)*('Diário 1º PA'!$C$4:$C$2011&lt;=EOMONTH(F$4,0))*('Diário 1º PA'!$F$4:$F$2011))
+SUMPRODUCT(('Diário 2º PA'!$E$4:$E$1980='Analítico Cp.'!$B11)*('Diário 2º PA'!$C$4:$C$1980&gt;=F$4)*('Diário 2º PA'!$C$4:$C$1980&lt;=EOMONTH(F$4,0))*('Diário 2º PA'!$F$4:$F$1980))
+SUMPRODUCT(('Diário 3º PA'!$E$4:$E$2000='Analítico Cp.'!$B11)*('Diário 3º PA'!$C$4:$C$2000&gt;=F$4)*('Diário 3º PA'!$C$4:$C$2000&lt;=EOMONTH(F$4,0))*('Diário 3º PA'!$F$4:$F$2000))
+SUMPRODUCT(('Diário 4º PA'!$E$4:$E$2000='Analítico Cp.'!$B11)*('Diário 4º PA'!$C$4:$C$2000&gt;=F$4)*('Diário 4º PA'!$C$4:$C$2000&lt;=EOMONTH(F$4,0))*('Diário 4º PA'!$F$4:$F$2000))
+SUMPRODUCT(('Comp.'!$D$5:$D$484=$B11)*('Comp.'!$B$5:$B$484&gt;=F$4)*('Comp.'!$B$5:$B$484&lt;=EOMONTH(F$4,0))*('Comp.'!$E$5:$E$484))</f>
        <v>0</v>
      </c>
      <c r="G11" s="129">
        <f>SUMPRODUCT(('Diário 1º PA'!$E$4:$E$2011='Analítico Cp.'!$B11)*('Diário 1º PA'!$C$4:$C$2011&gt;=G$4)*('Diário 1º PA'!$C$4:$C$2011&lt;=EOMONTH(G$4,0))*('Diário 1º PA'!$F$4:$F$2011))
+SUMPRODUCT(('Diário 2º PA'!$E$4:$E$1980='Analítico Cp.'!$B11)*('Diário 2º PA'!$C$4:$C$1980&gt;=G$4)*('Diário 2º PA'!$C$4:$C$1980&lt;=EOMONTH(G$4,0))*('Diário 2º PA'!$F$4:$F$1980))
+SUMPRODUCT(('Diário 3º PA'!$E$4:$E$2000='Analítico Cp.'!$B11)*('Diário 3º PA'!$C$4:$C$2000&gt;=G$4)*('Diário 3º PA'!$C$4:$C$2000&lt;=EOMONTH(G$4,0))*('Diário 3º PA'!$F$4:$F$2000))
+SUMPRODUCT(('Diário 4º PA'!$E$4:$E$2000='Analítico Cp.'!$B11)*('Diário 4º PA'!$C$4:$C$2000&gt;=G$4)*('Diário 4º PA'!$C$4:$C$2000&lt;=EOMONTH(G$4,0))*('Diário 4º PA'!$F$4:$F$2000))
+SUMPRODUCT(('Comp.'!$D$5:$D$484=$B11)*('Comp.'!$B$5:$B$484&gt;=G$4)*('Comp.'!$B$5:$B$484&lt;=EOMONTH(G$4,0))*('Comp.'!$E$5:$E$484))</f>
        <v>0</v>
      </c>
      <c r="H11" s="129">
        <f>SUMPRODUCT(('Diário 1º PA'!$E$4:$E$2011='Analítico Cp.'!$B11)*('Diário 1º PA'!$C$4:$C$2011&gt;=H$4)*('Diário 1º PA'!$C$4:$C$2011&lt;=EOMONTH(H$4,0))*('Diário 1º PA'!$F$4:$F$2011))
+SUMPRODUCT(('Diário 2º PA'!$E$4:$E$1980='Analítico Cp.'!$B11)*('Diário 2º PA'!$C$4:$C$1980&gt;=H$4)*('Diário 2º PA'!$C$4:$C$1980&lt;=EOMONTH(H$4,0))*('Diário 2º PA'!$F$4:$F$1980))
+SUMPRODUCT(('Diário 3º PA'!$E$4:$E$2000='Analítico Cp.'!$B11)*('Diário 3º PA'!$C$4:$C$2000&gt;=H$4)*('Diário 3º PA'!$C$4:$C$2000&lt;=EOMONTH(H$4,0))*('Diário 3º PA'!$F$4:$F$2000))
+SUMPRODUCT(('Diário 4º PA'!$E$4:$E$2000='Analítico Cp.'!$B11)*('Diário 4º PA'!$C$4:$C$2000&gt;=H$4)*('Diário 4º PA'!$C$4:$C$2000&lt;=EOMONTH(H$4,0))*('Diário 4º PA'!$F$4:$F$2000))
+SUMPRODUCT(('Comp.'!$D$5:$D$484=$B11)*('Comp.'!$B$5:$B$484&gt;=H$4)*('Comp.'!$B$5:$B$484&lt;=EOMONTH(H$4,0))*('Comp.'!$E$5:$E$484))</f>
        <v>0</v>
      </c>
      <c r="I11" s="129">
        <f>SUMPRODUCT(('Diário 1º PA'!$E$4:$E$2011='Analítico Cp.'!$B11)*('Diário 1º PA'!$C$4:$C$2011&gt;=I$4)*('Diário 1º PA'!$C$4:$C$2011&lt;=EOMONTH(I$4,0))*('Diário 1º PA'!$F$4:$F$2011))
+SUMPRODUCT(('Diário 2º PA'!$E$4:$E$1980='Analítico Cp.'!$B11)*('Diário 2º PA'!$C$4:$C$1980&gt;=I$4)*('Diário 2º PA'!$C$4:$C$1980&lt;=EOMONTH(I$4,0))*('Diário 2º PA'!$F$4:$F$1980))
+SUMPRODUCT(('Diário 3º PA'!$E$4:$E$2000='Analítico Cp.'!$B11)*('Diário 3º PA'!$C$4:$C$2000&gt;=I$4)*('Diário 3º PA'!$C$4:$C$2000&lt;=EOMONTH(I$4,0))*('Diário 3º PA'!$F$4:$F$2000))
+SUMPRODUCT(('Diário 4º PA'!$E$4:$E$2000='Analítico Cp.'!$B11)*('Diário 4º PA'!$C$4:$C$2000&gt;=I$4)*('Diário 4º PA'!$C$4:$C$2000&lt;=EOMONTH(I$4,0))*('Diário 4º PA'!$F$4:$F$2000))
+SUMPRODUCT(('Comp.'!$D$5:$D$484=$B11)*('Comp.'!$B$5:$B$484&gt;=I$4)*('Comp.'!$B$5:$B$484&lt;=EOMONTH(I$4,0))*('Comp.'!$E$5:$E$484))</f>
        <v>0</v>
      </c>
      <c r="J11" s="129">
        <f>SUMPRODUCT(('Diário 1º PA'!$E$4:$E$2011='Analítico Cp.'!$B11)*('Diário 1º PA'!$C$4:$C$2011&gt;=J$4)*('Diário 1º PA'!$C$4:$C$2011&lt;=EOMONTH(J$4,0))*('Diário 1º PA'!$F$4:$F$2011))
+SUMPRODUCT(('Diário 2º PA'!$E$4:$E$1980='Analítico Cp.'!$B11)*('Diário 2º PA'!$C$4:$C$1980&gt;=J$4)*('Diário 2º PA'!$C$4:$C$1980&lt;=EOMONTH(J$4,0))*('Diário 2º PA'!$F$4:$F$1980))
+SUMPRODUCT(('Diário 3º PA'!$E$4:$E$2000='Analítico Cp.'!$B11)*('Diário 3º PA'!$C$4:$C$2000&gt;=J$4)*('Diário 3º PA'!$C$4:$C$2000&lt;=EOMONTH(J$4,0))*('Diário 3º PA'!$F$4:$F$2000))
+SUMPRODUCT(('Diário 4º PA'!$E$4:$E$2000='Analítico Cp.'!$B11)*('Diário 4º PA'!$C$4:$C$2000&gt;=J$4)*('Diário 4º PA'!$C$4:$C$2000&lt;=EOMONTH(J$4,0))*('Diário 4º PA'!$F$4:$F$2000))
+SUMPRODUCT(('Comp.'!$D$5:$D$484=$B11)*('Comp.'!$B$5:$B$484&gt;=J$4)*('Comp.'!$B$5:$B$484&lt;=EOMONTH(J$4,0))*('Comp.'!$E$5:$E$484))</f>
        <v>0</v>
      </c>
      <c r="K11" s="129">
        <f>SUMPRODUCT(('Diário 1º PA'!$E$4:$E$2011='Analítico Cp.'!$B11)*('Diário 1º PA'!$C$4:$C$2011&gt;=K$4)*('Diário 1º PA'!$C$4:$C$2011&lt;=EOMONTH(K$4,0))*('Diário 1º PA'!$F$4:$F$2011))
+SUMPRODUCT(('Diário 2º PA'!$E$4:$E$1980='Analítico Cp.'!$B11)*('Diário 2º PA'!$C$4:$C$1980&gt;=K$4)*('Diário 2º PA'!$C$4:$C$1980&lt;=EOMONTH(K$4,0))*('Diário 2º PA'!$F$4:$F$1980))
+SUMPRODUCT(('Diário 3º PA'!$E$4:$E$2000='Analítico Cp.'!$B11)*('Diário 3º PA'!$C$4:$C$2000&gt;=K$4)*('Diário 3º PA'!$C$4:$C$2000&lt;=EOMONTH(K$4,0))*('Diário 3º PA'!$F$4:$F$2000))
+SUMPRODUCT(('Diário 4º PA'!$E$4:$E$2000='Analítico Cp.'!$B11)*('Diário 4º PA'!$C$4:$C$2000&gt;=K$4)*('Diário 4º PA'!$C$4:$C$2000&lt;=EOMONTH(K$4,0))*('Diário 4º PA'!$F$4:$F$2000))
+SUMPRODUCT(('Comp.'!$D$5:$D$484=$B11)*('Comp.'!$B$5:$B$484&gt;=K$4)*('Comp.'!$B$5:$B$484&lt;=EOMONTH(K$4,0))*('Comp.'!$E$5:$E$484))</f>
        <v>0</v>
      </c>
      <c r="L11" s="129">
        <f>SUMPRODUCT(('Diário 1º PA'!$E$4:$E$2011='Analítico Cp.'!$B11)*('Diário 1º PA'!$C$4:$C$2011&gt;=L$4)*('Diário 1º PA'!$C$4:$C$2011&lt;=EOMONTH(L$4,0))*('Diário 1º PA'!$F$4:$F$2011))
+SUMPRODUCT(('Diário 2º PA'!$E$4:$E$1980='Analítico Cp.'!$B11)*('Diário 2º PA'!$C$4:$C$1980&gt;=L$4)*('Diário 2º PA'!$C$4:$C$1980&lt;=EOMONTH(L$4,0))*('Diário 2º PA'!$F$4:$F$1980))
+SUMPRODUCT(('Diário 3º PA'!$E$4:$E$2000='Analítico Cp.'!$B11)*('Diário 3º PA'!$C$4:$C$2000&gt;=L$4)*('Diário 3º PA'!$C$4:$C$2000&lt;=EOMONTH(L$4,0))*('Diário 3º PA'!$F$4:$F$2000))
+SUMPRODUCT(('Diário 4º PA'!$E$4:$E$2000='Analítico Cp.'!$B11)*('Diário 4º PA'!$C$4:$C$2000&gt;=L$4)*('Diário 4º PA'!$C$4:$C$2000&lt;=EOMONTH(L$4,0))*('Diário 4º PA'!$F$4:$F$2000))
+SUMPRODUCT(('Comp.'!$D$5:$D$484=$B11)*('Comp.'!$B$5:$B$484&gt;=L$4)*('Comp.'!$B$5:$B$484&lt;=EOMONTH(L$4,0))*('Comp.'!$E$5:$E$484))</f>
        <v>0</v>
      </c>
      <c r="M11" s="129">
        <f>SUMPRODUCT(('Diário 1º PA'!$E$4:$E$2011='Analítico Cp.'!$B11)*('Diário 1º PA'!$C$4:$C$2011&gt;=M$4)*('Diário 1º PA'!$C$4:$C$2011&lt;=EOMONTH(M$4,0))*('Diário 1º PA'!$F$4:$F$2011))
+SUMPRODUCT(('Diário 2º PA'!$E$4:$E$1980='Analítico Cp.'!$B11)*('Diário 2º PA'!$C$4:$C$1980&gt;=M$4)*('Diário 2º PA'!$C$4:$C$1980&lt;=EOMONTH(M$4,0))*('Diário 2º PA'!$F$4:$F$1980))
+SUMPRODUCT(('Diário 3º PA'!$E$4:$E$2000='Analítico Cp.'!$B11)*('Diário 3º PA'!$C$4:$C$2000&gt;=M$4)*('Diário 3º PA'!$C$4:$C$2000&lt;=EOMONTH(M$4,0))*('Diário 3º PA'!$F$4:$F$2000))
+SUMPRODUCT(('Diário 4º PA'!$E$4:$E$2000='Analítico Cp.'!$B11)*('Diário 4º PA'!$C$4:$C$2000&gt;=M$4)*('Diário 4º PA'!$C$4:$C$2000&lt;=EOMONTH(M$4,0))*('Diário 4º PA'!$F$4:$F$2000))
+SUMPRODUCT(('Comp.'!$D$5:$D$484=$B11)*('Comp.'!$B$5:$B$484&gt;=M$4)*('Comp.'!$B$5:$B$484&lt;=EOMONTH(M$4,0))*('Comp.'!$E$5:$E$484))</f>
        <v>0</v>
      </c>
      <c r="N11" s="129">
        <f>SUMPRODUCT(('Diário 1º PA'!$E$4:$E$2011='Analítico Cp.'!$B11)*('Diário 1º PA'!$C$4:$C$2011&gt;=N$4)*('Diário 1º PA'!$C$4:$C$2011&lt;=EOMONTH(N$4,0))*('Diário 1º PA'!$F$4:$F$2011))
+SUMPRODUCT(('Diário 2º PA'!$E$4:$E$1980='Analítico Cp.'!$B11)*('Diário 2º PA'!$C$4:$C$1980&gt;=N$4)*('Diário 2º PA'!$C$4:$C$1980&lt;=EOMONTH(N$4,0))*('Diário 2º PA'!$F$4:$F$1980))
+SUMPRODUCT(('Diário 3º PA'!$E$4:$E$2000='Analítico Cp.'!$B11)*('Diário 3º PA'!$C$4:$C$2000&gt;=N$4)*('Diário 3º PA'!$C$4:$C$2000&lt;=EOMONTH(N$4,0))*('Diário 3º PA'!$F$4:$F$2000))
+SUMPRODUCT(('Diário 4º PA'!$E$4:$E$2000='Analítico Cp.'!$B11)*('Diário 4º PA'!$C$4:$C$2000&gt;=N$4)*('Diário 4º PA'!$C$4:$C$2000&lt;=EOMONTH(N$4,0))*('Diário 4º PA'!$F$4:$F$2000))
+SUMPRODUCT(('Comp.'!$D$5:$D$484=$B11)*('Comp.'!$B$5:$B$484&gt;=N$4)*('Comp.'!$B$5:$B$484&lt;=EOMONTH(N$4,0))*('Comp.'!$E$5:$E$484))</f>
        <v>0</v>
      </c>
      <c r="O11" s="179">
        <f t="shared" si="2"/>
        <v>0</v>
      </c>
      <c r="P11" s="180">
        <f t="shared" si="3"/>
        <v>0</v>
      </c>
      <c r="Q11" s="154"/>
      <c r="R11" s="154"/>
      <c r="S11" s="154"/>
      <c r="T11" s="154"/>
      <c r="U11" s="154"/>
      <c r="V11" s="154"/>
      <c r="W11" s="154"/>
      <c r="X11" s="154"/>
      <c r="Y11" s="154"/>
      <c r="Z11" s="154"/>
    </row>
    <row r="12" spans="1:26" ht="23.25" customHeight="1" x14ac:dyDescent="0.2">
      <c r="A12" s="182"/>
      <c r="B12" s="183" t="s">
        <v>90</v>
      </c>
      <c r="C12" s="184">
        <f t="shared" ref="C12:O12" si="4">SUBTOTAL(109,C10:C11)</f>
        <v>0</v>
      </c>
      <c r="D12" s="184">
        <f t="shared" si="4"/>
        <v>0</v>
      </c>
      <c r="E12" s="184">
        <f t="shared" si="4"/>
        <v>0</v>
      </c>
      <c r="F12" s="184">
        <f t="shared" si="4"/>
        <v>0</v>
      </c>
      <c r="G12" s="184">
        <f t="shared" si="4"/>
        <v>0</v>
      </c>
      <c r="H12" s="184">
        <f t="shared" si="4"/>
        <v>0</v>
      </c>
      <c r="I12" s="184">
        <f t="shared" si="4"/>
        <v>0</v>
      </c>
      <c r="J12" s="184">
        <f t="shared" si="4"/>
        <v>0</v>
      </c>
      <c r="K12" s="184">
        <f t="shared" si="4"/>
        <v>0</v>
      </c>
      <c r="L12" s="184">
        <f t="shared" si="4"/>
        <v>0</v>
      </c>
      <c r="M12" s="184">
        <f t="shared" si="4"/>
        <v>0</v>
      </c>
      <c r="N12" s="184">
        <f t="shared" si="4"/>
        <v>0</v>
      </c>
      <c r="O12" s="184">
        <f t="shared" si="4"/>
        <v>0</v>
      </c>
      <c r="P12" s="185">
        <f t="shared" si="3"/>
        <v>0</v>
      </c>
      <c r="Q12" s="154"/>
      <c r="R12" s="154"/>
      <c r="S12" s="154"/>
      <c r="T12" s="154"/>
      <c r="U12" s="154"/>
      <c r="V12" s="154"/>
      <c r="W12" s="154"/>
      <c r="X12" s="154"/>
      <c r="Y12" s="154"/>
      <c r="Z12" s="154"/>
    </row>
    <row r="13" spans="1:26" ht="23.25" customHeight="1" x14ac:dyDescent="0.2">
      <c r="A13" s="96" t="s">
        <v>150</v>
      </c>
      <c r="B13" s="186"/>
      <c r="C13" s="160">
        <f t="shared" ref="C13:O13" si="5">SUBTOTAL(109,C6:C11)</f>
        <v>4375.6099999999997</v>
      </c>
      <c r="D13" s="160">
        <f t="shared" si="5"/>
        <v>36880.68</v>
      </c>
      <c r="E13" s="160">
        <f t="shared" si="5"/>
        <v>74837.41</v>
      </c>
      <c r="F13" s="160">
        <f t="shared" si="5"/>
        <v>87484.42</v>
      </c>
      <c r="G13" s="160">
        <f t="shared" si="5"/>
        <v>0</v>
      </c>
      <c r="H13" s="160">
        <f t="shared" si="5"/>
        <v>0</v>
      </c>
      <c r="I13" s="160">
        <f t="shared" si="5"/>
        <v>0</v>
      </c>
      <c r="J13" s="160">
        <f t="shared" si="5"/>
        <v>0</v>
      </c>
      <c r="K13" s="160">
        <f t="shared" si="5"/>
        <v>0</v>
      </c>
      <c r="L13" s="160">
        <f t="shared" si="5"/>
        <v>0</v>
      </c>
      <c r="M13" s="160">
        <f t="shared" si="5"/>
        <v>0</v>
      </c>
      <c r="N13" s="160">
        <f t="shared" si="5"/>
        <v>0</v>
      </c>
      <c r="O13" s="160">
        <f t="shared" si="5"/>
        <v>203578.12</v>
      </c>
      <c r="P13" s="187">
        <f t="shared" si="3"/>
        <v>1</v>
      </c>
      <c r="Q13" s="154"/>
      <c r="R13" s="154"/>
      <c r="S13" s="154"/>
      <c r="T13" s="154"/>
      <c r="U13" s="154"/>
      <c r="V13" s="154"/>
      <c r="W13" s="154"/>
      <c r="X13" s="154"/>
      <c r="Y13" s="154"/>
      <c r="Z13" s="154"/>
    </row>
    <row r="14" spans="1:26" ht="23.25" customHeight="1" x14ac:dyDescent="0.2">
      <c r="A14" s="188"/>
      <c r="B14" s="189"/>
      <c r="C14" s="190"/>
      <c r="D14" s="190"/>
      <c r="E14" s="190"/>
      <c r="F14" s="190"/>
      <c r="G14" s="190"/>
      <c r="H14" s="190"/>
      <c r="I14" s="190"/>
      <c r="J14" s="190"/>
      <c r="K14" s="190"/>
      <c r="L14" s="190"/>
      <c r="M14" s="190"/>
      <c r="N14" s="190"/>
      <c r="O14" s="190"/>
      <c r="P14" s="154"/>
      <c r="Q14" s="154"/>
      <c r="R14" s="154"/>
      <c r="S14" s="154"/>
      <c r="T14" s="154"/>
      <c r="U14" s="154"/>
      <c r="V14" s="154"/>
      <c r="W14" s="154"/>
      <c r="X14" s="154"/>
      <c r="Y14" s="154"/>
      <c r="Z14" s="154"/>
    </row>
    <row r="15" spans="1:26" ht="23.25" customHeight="1" x14ac:dyDescent="0.2">
      <c r="A15" s="191">
        <v>2</v>
      </c>
      <c r="B15" s="83" t="s">
        <v>92</v>
      </c>
      <c r="C15" s="164"/>
      <c r="D15" s="164"/>
      <c r="E15" s="164"/>
      <c r="F15" s="164"/>
      <c r="G15" s="164"/>
      <c r="H15" s="164"/>
      <c r="I15" s="164"/>
      <c r="J15" s="164"/>
      <c r="K15" s="164"/>
      <c r="L15" s="164"/>
      <c r="M15" s="164"/>
      <c r="N15" s="164"/>
      <c r="O15" s="164"/>
      <c r="P15" s="164"/>
      <c r="Q15" s="154"/>
      <c r="R15" s="154"/>
      <c r="S15" s="154"/>
      <c r="T15" s="154"/>
      <c r="U15" s="154"/>
      <c r="V15" s="154"/>
      <c r="W15" s="154"/>
      <c r="X15" s="154"/>
      <c r="Y15" s="154"/>
      <c r="Z15" s="154"/>
    </row>
    <row r="16" spans="1:26" ht="23.25" customHeight="1" x14ac:dyDescent="0.2">
      <c r="A16" s="176" t="s">
        <v>93</v>
      </c>
      <c r="B16" s="192" t="s">
        <v>94</v>
      </c>
      <c r="C16" s="193"/>
      <c r="D16" s="193"/>
      <c r="E16" s="193"/>
      <c r="F16" s="193"/>
      <c r="G16" s="193"/>
      <c r="H16" s="193"/>
      <c r="I16" s="193"/>
      <c r="J16" s="193"/>
      <c r="K16" s="193"/>
      <c r="L16" s="193"/>
      <c r="M16" s="193"/>
      <c r="N16" s="193"/>
      <c r="O16" s="193"/>
      <c r="P16" s="194"/>
      <c r="Q16" s="154"/>
      <c r="R16" s="154"/>
      <c r="S16" s="154"/>
      <c r="T16" s="154"/>
      <c r="U16" s="154"/>
      <c r="V16" s="154"/>
      <c r="W16" s="154"/>
      <c r="X16" s="154"/>
      <c r="Y16" s="154"/>
      <c r="Z16" s="154"/>
    </row>
    <row r="17" spans="1:26" ht="23.25" customHeight="1" x14ac:dyDescent="0.2">
      <c r="A17" s="195" t="s">
        <v>95</v>
      </c>
      <c r="B17" s="196" t="s">
        <v>151</v>
      </c>
      <c r="C17" s="197"/>
      <c r="D17" s="197"/>
      <c r="E17" s="197"/>
      <c r="F17" s="197"/>
      <c r="G17" s="197"/>
      <c r="H17" s="197"/>
      <c r="I17" s="197"/>
      <c r="J17" s="197"/>
      <c r="K17" s="197"/>
      <c r="L17" s="197"/>
      <c r="M17" s="197"/>
      <c r="N17" s="197"/>
      <c r="O17" s="197"/>
      <c r="P17" s="198"/>
      <c r="Q17" s="154"/>
      <c r="R17" s="154"/>
      <c r="S17" s="154"/>
      <c r="T17" s="154"/>
      <c r="U17" s="154"/>
      <c r="V17" s="154"/>
      <c r="W17" s="154"/>
      <c r="X17" s="154"/>
      <c r="Y17" s="154"/>
      <c r="Z17" s="154"/>
    </row>
    <row r="18" spans="1:26" ht="23.25" customHeight="1" x14ac:dyDescent="0.2">
      <c r="A18" s="199" t="s">
        <v>152</v>
      </c>
      <c r="B18" s="63" t="s">
        <v>96</v>
      </c>
      <c r="C18" s="129">
        <f>SUMPRODUCT(('Diário 1º PA'!$E$4:$E$2011='Analítico Cp.'!$B18)*('Diário 1º PA'!$C$4:$C$2011&gt;=C$4)*('Diário 1º PA'!$C$4:$C$2011&lt;=EOMONTH(C$4,0))*('Diário 1º PA'!$F$4:$F$2011))
+SUMPRODUCT(('Diário 2º PA'!$E$4:$E$1980='Analítico Cp.'!$B18)*('Diário 2º PA'!$C$4:$C$1980&gt;=C$4)*('Diário 2º PA'!$C$4:$C$1980&lt;=EOMONTH(C$4,0))*('Diário 2º PA'!$F$4:$F$1980))
+SUMPRODUCT(('Diário 3º PA'!$E$4:$E$2000='Analítico Cp.'!$B18)*('Diário 3º PA'!$C$4:$C$2000&gt;=C$4)*('Diário 3º PA'!$C$4:$C$2000&lt;=EOMONTH(C$4,0))*('Diário 3º PA'!$F$4:$F$2000))
+SUMPRODUCT(('Diário 4º PA'!$E$4:$E$2000='Analítico Cp.'!$B18)*('Diário 4º PA'!$C$4:$C$2000&gt;=C$4)*('Diário 4º PA'!$C$4:$C$2000&lt;=EOMONTH(C$4,0))*('Diário 4º PA'!$F$4:$F$2000))
+SUMPRODUCT(('Comp.'!$D$5:$D$484=$B18)*('Comp.'!$B$5:$B$484&gt;=C$4)*('Comp.'!$B$5:$B$484&lt;=EOMONTH(C$4,0))*('Comp.'!$E$5:$E$484))</f>
        <v>993388.37</v>
      </c>
      <c r="D18" s="129">
        <f>SUMPRODUCT(('Diário 1º PA'!$E$4:$E$2011='Analítico Cp.'!$B18)*('Diário 1º PA'!$C$4:$C$2011&gt;=D$4)*('Diário 1º PA'!$C$4:$C$2011&lt;=EOMONTH(D$4,0))*('Diário 1º PA'!$F$4:$F$2011))
+SUMPRODUCT(('Diário 2º PA'!$E$4:$E$1980='Analítico Cp.'!$B18)*('Diário 2º PA'!$C$4:$C$1980&gt;=D$4)*('Diário 2º PA'!$C$4:$C$1980&lt;=EOMONTH(D$4,0))*('Diário 2º PA'!$F$4:$F$1980))
+SUMPRODUCT(('Diário 3º PA'!$E$4:$E$2000='Analítico Cp.'!$B18)*('Diário 3º PA'!$C$4:$C$2000&gt;=D$4)*('Diário 3º PA'!$C$4:$C$2000&lt;=EOMONTH(D$4,0))*('Diário 3º PA'!$F$4:$F$2000))
+SUMPRODUCT(('Diário 4º PA'!$E$4:$E$2000='Analítico Cp.'!$B18)*('Diário 4º PA'!$C$4:$C$2000&gt;=D$4)*('Diário 4º PA'!$C$4:$C$2000&lt;=EOMONTH(D$4,0))*('Diário 4º PA'!$F$4:$F$2000))
+SUMPRODUCT(('Comp.'!$D$5:$D$484=$B18)*('Comp.'!$B$5:$B$484&gt;=D$4)*('Comp.'!$B$5:$B$484&lt;=EOMONTH(D$4,0))*('Comp.'!$E$5:$E$484))</f>
        <v>1050784.8500000001</v>
      </c>
      <c r="E18" s="129">
        <f>SUMPRODUCT(('Diário 1º PA'!$E$4:$E$2011='Analítico Cp.'!$B18)*('Diário 1º PA'!$C$4:$C$2011&gt;=E$4)*('Diário 1º PA'!$C$4:$C$2011&lt;=EOMONTH(E$4,0))*('Diário 1º PA'!$F$4:$F$2011))
+SUMPRODUCT(('Diário 2º PA'!$E$4:$E$1980='Analítico Cp.'!$B18)*('Diário 2º PA'!$C$4:$C$1980&gt;=E$4)*('Diário 2º PA'!$C$4:$C$1980&lt;=EOMONTH(E$4,0))*('Diário 2º PA'!$F$4:$F$1980))
+SUMPRODUCT(('Diário 3º PA'!$E$4:$E$2000='Analítico Cp.'!$B18)*('Diário 3º PA'!$C$4:$C$2000&gt;=E$4)*('Diário 3º PA'!$C$4:$C$2000&lt;=EOMONTH(E$4,0))*('Diário 3º PA'!$F$4:$F$2000))
+SUMPRODUCT(('Diário 4º PA'!$E$4:$E$2000='Analítico Cp.'!$B18)*('Diário 4º PA'!$C$4:$C$2000&gt;=E$4)*('Diário 4º PA'!$C$4:$C$2000&lt;=EOMONTH(E$4,0))*('Diário 4º PA'!$F$4:$F$2000))
+SUMPRODUCT(('Comp.'!$D$5:$D$484=$B18)*('Comp.'!$B$5:$B$484&gt;=E$4)*('Comp.'!$B$5:$B$484&lt;=EOMONTH(E$4,0))*('Comp.'!$E$5:$E$484))</f>
        <v>1127412.54</v>
      </c>
      <c r="F18" s="129">
        <f>SUMPRODUCT(('Diário 1º PA'!$E$4:$E$2011='Analítico Cp.'!$B18)*('Diário 1º PA'!$C$4:$C$2011&gt;=F$4)*('Diário 1º PA'!$C$4:$C$2011&lt;=EOMONTH(F$4,0))*('Diário 1º PA'!$F$4:$F$2011))
+SUMPRODUCT(('Diário 2º PA'!$E$4:$E$1980='Analítico Cp.'!$B18)*('Diário 2º PA'!$C$4:$C$1980&gt;=F$4)*('Diário 2º PA'!$C$4:$C$1980&lt;=EOMONTH(F$4,0))*('Diário 2º PA'!$F$4:$F$1980))
+SUMPRODUCT(('Diário 3º PA'!$E$4:$E$2000='Analítico Cp.'!$B18)*('Diário 3º PA'!$C$4:$C$2000&gt;=F$4)*('Diário 3º PA'!$C$4:$C$2000&lt;=EOMONTH(F$4,0))*('Diário 3º PA'!$F$4:$F$2000))
+SUMPRODUCT(('Diário 4º PA'!$E$4:$E$2000='Analítico Cp.'!$B18)*('Diário 4º PA'!$C$4:$C$2000&gt;=F$4)*('Diário 4º PA'!$C$4:$C$2000&lt;=EOMONTH(F$4,0))*('Diário 4º PA'!$F$4:$F$2000))
+SUMPRODUCT(('Comp.'!$D$5:$D$484=$B18)*('Comp.'!$B$5:$B$484&gt;=F$4)*('Comp.'!$B$5:$B$484&lt;=EOMONTH(F$4,0))*('Comp.'!$E$5:$E$484))</f>
        <v>1066457.49</v>
      </c>
      <c r="G18" s="129">
        <f>SUMPRODUCT(('Diário 1º PA'!$E$4:$E$2011='Analítico Cp.'!$B18)*('Diário 1º PA'!$C$4:$C$2011&gt;=G$4)*('Diário 1º PA'!$C$4:$C$2011&lt;=EOMONTH(G$4,0))*('Diário 1º PA'!$F$4:$F$2011))
+SUMPRODUCT(('Diário 2º PA'!$E$4:$E$1980='Analítico Cp.'!$B18)*('Diário 2º PA'!$C$4:$C$1980&gt;=G$4)*('Diário 2º PA'!$C$4:$C$1980&lt;=EOMONTH(G$4,0))*('Diário 2º PA'!$F$4:$F$1980))
+SUMPRODUCT(('Diário 3º PA'!$E$4:$E$2000='Analítico Cp.'!$B18)*('Diário 3º PA'!$C$4:$C$2000&gt;=G$4)*('Diário 3º PA'!$C$4:$C$2000&lt;=EOMONTH(G$4,0))*('Diário 3º PA'!$F$4:$F$2000))
+SUMPRODUCT(('Diário 4º PA'!$E$4:$E$2000='Analítico Cp.'!$B18)*('Diário 4º PA'!$C$4:$C$2000&gt;=G$4)*('Diário 4º PA'!$C$4:$C$2000&lt;=EOMONTH(G$4,0))*('Diário 4º PA'!$F$4:$F$2000))
+SUMPRODUCT(('Comp.'!$D$5:$D$484=$B18)*('Comp.'!$B$5:$B$484&gt;=G$4)*('Comp.'!$B$5:$B$484&lt;=EOMONTH(G$4,0))*('Comp.'!$E$5:$E$484))</f>
        <v>0</v>
      </c>
      <c r="H18" s="129">
        <f>SUMPRODUCT(('Diário 1º PA'!$E$4:$E$2011='Analítico Cp.'!$B18)*('Diário 1º PA'!$C$4:$C$2011&gt;=H$4)*('Diário 1º PA'!$C$4:$C$2011&lt;=EOMONTH(H$4,0))*('Diário 1º PA'!$F$4:$F$2011))
+SUMPRODUCT(('Diário 2º PA'!$E$4:$E$1980='Analítico Cp.'!$B18)*('Diário 2º PA'!$C$4:$C$1980&gt;=H$4)*('Diário 2º PA'!$C$4:$C$1980&lt;=EOMONTH(H$4,0))*('Diário 2º PA'!$F$4:$F$1980))
+SUMPRODUCT(('Diário 3º PA'!$E$4:$E$2000='Analítico Cp.'!$B18)*('Diário 3º PA'!$C$4:$C$2000&gt;=H$4)*('Diário 3º PA'!$C$4:$C$2000&lt;=EOMONTH(H$4,0))*('Diário 3º PA'!$F$4:$F$2000))
+SUMPRODUCT(('Diário 4º PA'!$E$4:$E$2000='Analítico Cp.'!$B18)*('Diário 4º PA'!$C$4:$C$2000&gt;=H$4)*('Diário 4º PA'!$C$4:$C$2000&lt;=EOMONTH(H$4,0))*('Diário 4º PA'!$F$4:$F$2000))
+SUMPRODUCT(('Comp.'!$D$5:$D$484=$B18)*('Comp.'!$B$5:$B$484&gt;=H$4)*('Comp.'!$B$5:$B$484&lt;=EOMONTH(H$4,0))*('Comp.'!$E$5:$E$484))</f>
        <v>0</v>
      </c>
      <c r="I18" s="129">
        <f>SUMPRODUCT(('Diário 1º PA'!$E$4:$E$2011='Analítico Cp.'!$B18)*('Diário 1º PA'!$C$4:$C$2011&gt;=I$4)*('Diário 1º PA'!$C$4:$C$2011&lt;=EOMONTH(I$4,0))*('Diário 1º PA'!$F$4:$F$2011))
+SUMPRODUCT(('Diário 2º PA'!$E$4:$E$1980='Analítico Cp.'!$B18)*('Diário 2º PA'!$C$4:$C$1980&gt;=I$4)*('Diário 2º PA'!$C$4:$C$1980&lt;=EOMONTH(I$4,0))*('Diário 2º PA'!$F$4:$F$1980))
+SUMPRODUCT(('Diário 3º PA'!$E$4:$E$2000='Analítico Cp.'!$B18)*('Diário 3º PA'!$C$4:$C$2000&gt;=I$4)*('Diário 3º PA'!$C$4:$C$2000&lt;=EOMONTH(I$4,0))*('Diário 3º PA'!$F$4:$F$2000))
+SUMPRODUCT(('Diário 4º PA'!$E$4:$E$2000='Analítico Cp.'!$B18)*('Diário 4º PA'!$C$4:$C$2000&gt;=I$4)*('Diário 4º PA'!$C$4:$C$2000&lt;=EOMONTH(I$4,0))*('Diário 4º PA'!$F$4:$F$2000))
+SUMPRODUCT(('Comp.'!$D$5:$D$484=$B18)*('Comp.'!$B$5:$B$484&gt;=I$4)*('Comp.'!$B$5:$B$484&lt;=EOMONTH(I$4,0))*('Comp.'!$E$5:$E$484))</f>
        <v>0</v>
      </c>
      <c r="J18" s="129">
        <f>SUMPRODUCT(('Diário 1º PA'!$E$4:$E$2011='Analítico Cp.'!$B18)*('Diário 1º PA'!$C$4:$C$2011&gt;=J$4)*('Diário 1º PA'!$C$4:$C$2011&lt;=EOMONTH(J$4,0))*('Diário 1º PA'!$F$4:$F$2011))
+SUMPRODUCT(('Diário 2º PA'!$E$4:$E$1980='Analítico Cp.'!$B18)*('Diário 2º PA'!$C$4:$C$1980&gt;=J$4)*('Diário 2º PA'!$C$4:$C$1980&lt;=EOMONTH(J$4,0))*('Diário 2º PA'!$F$4:$F$1980))
+SUMPRODUCT(('Diário 3º PA'!$E$4:$E$2000='Analítico Cp.'!$B18)*('Diário 3º PA'!$C$4:$C$2000&gt;=J$4)*('Diário 3º PA'!$C$4:$C$2000&lt;=EOMONTH(J$4,0))*('Diário 3º PA'!$F$4:$F$2000))
+SUMPRODUCT(('Diário 4º PA'!$E$4:$E$2000='Analítico Cp.'!$B18)*('Diário 4º PA'!$C$4:$C$2000&gt;=J$4)*('Diário 4º PA'!$C$4:$C$2000&lt;=EOMONTH(J$4,0))*('Diário 4º PA'!$F$4:$F$2000))
+SUMPRODUCT(('Comp.'!$D$5:$D$484=$B18)*('Comp.'!$B$5:$B$484&gt;=J$4)*('Comp.'!$B$5:$B$484&lt;=EOMONTH(J$4,0))*('Comp.'!$E$5:$E$484))</f>
        <v>0</v>
      </c>
      <c r="K18" s="129">
        <f>SUMPRODUCT(('Diário 1º PA'!$E$4:$E$2011='Analítico Cp.'!$B18)*('Diário 1º PA'!$C$4:$C$2011&gt;=K$4)*('Diário 1º PA'!$C$4:$C$2011&lt;=EOMONTH(K$4,0))*('Diário 1º PA'!$F$4:$F$2011))
+SUMPRODUCT(('Diário 2º PA'!$E$4:$E$1980='Analítico Cp.'!$B18)*('Diário 2º PA'!$C$4:$C$1980&gt;=K$4)*('Diário 2º PA'!$C$4:$C$1980&lt;=EOMONTH(K$4,0))*('Diário 2º PA'!$F$4:$F$1980))
+SUMPRODUCT(('Diário 3º PA'!$E$4:$E$2000='Analítico Cp.'!$B18)*('Diário 3º PA'!$C$4:$C$2000&gt;=K$4)*('Diário 3º PA'!$C$4:$C$2000&lt;=EOMONTH(K$4,0))*('Diário 3º PA'!$F$4:$F$2000))
+SUMPRODUCT(('Diário 4º PA'!$E$4:$E$2000='Analítico Cp.'!$B18)*('Diário 4º PA'!$C$4:$C$2000&gt;=K$4)*('Diário 4º PA'!$C$4:$C$2000&lt;=EOMONTH(K$4,0))*('Diário 4º PA'!$F$4:$F$2000))
+SUMPRODUCT(('Comp.'!$D$5:$D$484=$B18)*('Comp.'!$B$5:$B$484&gt;=K$4)*('Comp.'!$B$5:$B$484&lt;=EOMONTH(K$4,0))*('Comp.'!$E$5:$E$484))</f>
        <v>0</v>
      </c>
      <c r="L18" s="129">
        <f>SUMPRODUCT(('Diário 1º PA'!$E$4:$E$2011='Analítico Cp.'!$B18)*('Diário 1º PA'!$C$4:$C$2011&gt;=L$4)*('Diário 1º PA'!$C$4:$C$2011&lt;=EOMONTH(L$4,0))*('Diário 1º PA'!$F$4:$F$2011))
+SUMPRODUCT(('Diário 2º PA'!$E$4:$E$1980='Analítico Cp.'!$B18)*('Diário 2º PA'!$C$4:$C$1980&gt;=L$4)*('Diário 2º PA'!$C$4:$C$1980&lt;=EOMONTH(L$4,0))*('Diário 2º PA'!$F$4:$F$1980))
+SUMPRODUCT(('Diário 3º PA'!$E$4:$E$2000='Analítico Cp.'!$B18)*('Diário 3º PA'!$C$4:$C$2000&gt;=L$4)*('Diário 3º PA'!$C$4:$C$2000&lt;=EOMONTH(L$4,0))*('Diário 3º PA'!$F$4:$F$2000))
+SUMPRODUCT(('Diário 4º PA'!$E$4:$E$2000='Analítico Cp.'!$B18)*('Diário 4º PA'!$C$4:$C$2000&gt;=L$4)*('Diário 4º PA'!$C$4:$C$2000&lt;=EOMONTH(L$4,0))*('Diário 4º PA'!$F$4:$F$2000))
+SUMPRODUCT(('Comp.'!$D$5:$D$484=$B18)*('Comp.'!$B$5:$B$484&gt;=L$4)*('Comp.'!$B$5:$B$484&lt;=EOMONTH(L$4,0))*('Comp.'!$E$5:$E$484))</f>
        <v>0</v>
      </c>
      <c r="M18" s="129">
        <f>SUMPRODUCT(('Diário 1º PA'!$E$4:$E$2011='Analítico Cp.'!$B18)*('Diário 1º PA'!$C$4:$C$2011&gt;=M$4)*('Diário 1º PA'!$C$4:$C$2011&lt;=EOMONTH(M$4,0))*('Diário 1º PA'!$F$4:$F$2011))
+SUMPRODUCT(('Diário 2º PA'!$E$4:$E$1980='Analítico Cp.'!$B18)*('Diário 2º PA'!$C$4:$C$1980&gt;=M$4)*('Diário 2º PA'!$C$4:$C$1980&lt;=EOMONTH(M$4,0))*('Diário 2º PA'!$F$4:$F$1980))
+SUMPRODUCT(('Diário 3º PA'!$E$4:$E$2000='Analítico Cp.'!$B18)*('Diário 3º PA'!$C$4:$C$2000&gt;=M$4)*('Diário 3º PA'!$C$4:$C$2000&lt;=EOMONTH(M$4,0))*('Diário 3º PA'!$F$4:$F$2000))
+SUMPRODUCT(('Diário 4º PA'!$E$4:$E$2000='Analítico Cp.'!$B18)*('Diário 4º PA'!$C$4:$C$2000&gt;=M$4)*('Diário 4º PA'!$C$4:$C$2000&lt;=EOMONTH(M$4,0))*('Diário 4º PA'!$F$4:$F$2000))
+SUMPRODUCT(('Comp.'!$D$5:$D$484=$B18)*('Comp.'!$B$5:$B$484&gt;=M$4)*('Comp.'!$B$5:$B$484&lt;=EOMONTH(M$4,0))*('Comp.'!$E$5:$E$484))</f>
        <v>0</v>
      </c>
      <c r="N18" s="129">
        <f>SUMPRODUCT(('Diário 1º PA'!$E$4:$E$2011='Analítico Cp.'!$B18)*('Diário 1º PA'!$C$4:$C$2011&gt;=N$4)*('Diário 1º PA'!$C$4:$C$2011&lt;=EOMONTH(N$4,0))*('Diário 1º PA'!$F$4:$F$2011))
+SUMPRODUCT(('Diário 2º PA'!$E$4:$E$1980='Analítico Cp.'!$B18)*('Diário 2º PA'!$C$4:$C$1980&gt;=N$4)*('Diário 2º PA'!$C$4:$C$1980&lt;=EOMONTH(N$4,0))*('Diário 2º PA'!$F$4:$F$1980))
+SUMPRODUCT(('Diário 3º PA'!$E$4:$E$2000='Analítico Cp.'!$B18)*('Diário 3º PA'!$C$4:$C$2000&gt;=N$4)*('Diário 3º PA'!$C$4:$C$2000&lt;=EOMONTH(N$4,0))*('Diário 3º PA'!$F$4:$F$2000))
+SUMPRODUCT(('Diário 4º PA'!$E$4:$E$2000='Analítico Cp.'!$B18)*('Diário 4º PA'!$C$4:$C$2000&gt;=N$4)*('Diário 4º PA'!$C$4:$C$2000&lt;=EOMONTH(N$4,0))*('Diário 4º PA'!$F$4:$F$2000))
+SUMPRODUCT(('Comp.'!$D$5:$D$484=$B18)*('Comp.'!$B$5:$B$484&gt;=N$4)*('Comp.'!$B$5:$B$484&lt;=EOMONTH(N$4,0))*('Comp.'!$E$5:$E$484))</f>
        <v>0</v>
      </c>
      <c r="O18" s="179">
        <f t="shared" ref="O18:O25" si="6">SUM(C18:N18)</f>
        <v>4238043.25</v>
      </c>
      <c r="P18" s="180">
        <f t="shared" ref="P18:P26" si="7">IF($O$185=0,0,O18/$O$185)</f>
        <v>0.30301757529859868</v>
      </c>
      <c r="Q18" s="154"/>
      <c r="R18" s="154"/>
      <c r="S18" s="154"/>
      <c r="T18" s="154"/>
      <c r="U18" s="154"/>
      <c r="V18" s="154"/>
      <c r="W18" s="154"/>
      <c r="X18" s="154"/>
      <c r="Y18" s="154"/>
      <c r="Z18" s="154"/>
    </row>
    <row r="19" spans="1:26" ht="23.25" customHeight="1" x14ac:dyDescent="0.2">
      <c r="A19" s="199" t="s">
        <v>153</v>
      </c>
      <c r="B19" s="200" t="s">
        <v>154</v>
      </c>
      <c r="C19" s="129">
        <f>SUMPRODUCT(('Diário 1º PA'!$E$4:$E$2011='Analítico Cp.'!$B19)*('Diário 1º PA'!$C$4:$C$2011&gt;=C$4)*('Diário 1º PA'!$C$4:$C$2011&lt;=EOMONTH(C$4,0))*('Diário 1º PA'!$F$4:$F$2011))
+SUMPRODUCT(('Diário 2º PA'!$E$4:$E$1980='Analítico Cp.'!$B19)*('Diário 2º PA'!$C$4:$C$1980&gt;=C$4)*('Diário 2º PA'!$C$4:$C$1980&lt;=EOMONTH(C$4,0))*('Diário 2º PA'!$F$4:$F$1980))
+SUMPRODUCT(('Diário 3º PA'!$E$4:$E$2000='Analítico Cp.'!$B19)*('Diário 3º PA'!$C$4:$C$2000&gt;=C$4)*('Diário 3º PA'!$C$4:$C$2000&lt;=EOMONTH(C$4,0))*('Diário 3º PA'!$F$4:$F$2000))
+SUMPRODUCT(('Diário 4º PA'!$E$4:$E$2000='Analítico Cp.'!$B19)*('Diário 4º PA'!$C$4:$C$2000&gt;=C$4)*('Diário 4º PA'!$C$4:$C$2000&lt;=EOMONTH(C$4,0))*('Diário 4º PA'!$F$4:$F$2000))
+SUMPRODUCT(('Comp.'!$D$5:$D$484=$B19)*('Comp.'!$B$5:$B$484&gt;=C$4)*('Comp.'!$B$5:$B$484&lt;=EOMONTH(C$4,0))*('Comp.'!$E$5:$E$484))</f>
        <v>0</v>
      </c>
      <c r="D19" s="129">
        <f>SUMPRODUCT(('Diário 1º PA'!$E$4:$E$2011='Analítico Cp.'!$B19)*('Diário 1º PA'!$C$4:$C$2011&gt;=D$4)*('Diário 1º PA'!$C$4:$C$2011&lt;=EOMONTH(D$4,0))*('Diário 1º PA'!$F$4:$F$2011))
+SUMPRODUCT(('Diário 2º PA'!$E$4:$E$1980='Analítico Cp.'!$B19)*('Diário 2º PA'!$C$4:$C$1980&gt;=D$4)*('Diário 2º PA'!$C$4:$C$1980&lt;=EOMONTH(D$4,0))*('Diário 2º PA'!$F$4:$F$1980))
+SUMPRODUCT(('Diário 3º PA'!$E$4:$E$2000='Analítico Cp.'!$B19)*('Diário 3º PA'!$C$4:$C$2000&gt;=D$4)*('Diário 3º PA'!$C$4:$C$2000&lt;=EOMONTH(D$4,0))*('Diário 3º PA'!$F$4:$F$2000))
+SUMPRODUCT(('Diário 4º PA'!$E$4:$E$2000='Analítico Cp.'!$B19)*('Diário 4º PA'!$C$4:$C$2000&gt;=D$4)*('Diário 4º PA'!$C$4:$C$2000&lt;=EOMONTH(D$4,0))*('Diário 4º PA'!$F$4:$F$2000))
+SUMPRODUCT(('Comp.'!$D$5:$D$484=$B19)*('Comp.'!$B$5:$B$484&gt;=D$4)*('Comp.'!$B$5:$B$484&lt;=EOMONTH(D$4,0))*('Comp.'!$E$5:$E$484))</f>
        <v>0</v>
      </c>
      <c r="E19" s="129">
        <f>SUMPRODUCT(('Diário 1º PA'!$E$4:$E$2011='Analítico Cp.'!$B19)*('Diário 1º PA'!$C$4:$C$2011&gt;=E$4)*('Diário 1º PA'!$C$4:$C$2011&lt;=EOMONTH(E$4,0))*('Diário 1º PA'!$F$4:$F$2011))
+SUMPRODUCT(('Diário 2º PA'!$E$4:$E$1980='Analítico Cp.'!$B19)*('Diário 2º PA'!$C$4:$C$1980&gt;=E$4)*('Diário 2º PA'!$C$4:$C$1980&lt;=EOMONTH(E$4,0))*('Diário 2º PA'!$F$4:$F$1980))
+SUMPRODUCT(('Diário 3º PA'!$E$4:$E$2000='Analítico Cp.'!$B19)*('Diário 3º PA'!$C$4:$C$2000&gt;=E$4)*('Diário 3º PA'!$C$4:$C$2000&lt;=EOMONTH(E$4,0))*('Diário 3º PA'!$F$4:$F$2000))
+SUMPRODUCT(('Diário 4º PA'!$E$4:$E$2000='Analítico Cp.'!$B19)*('Diário 4º PA'!$C$4:$C$2000&gt;=E$4)*('Diário 4º PA'!$C$4:$C$2000&lt;=EOMONTH(E$4,0))*('Diário 4º PA'!$F$4:$F$2000))
+SUMPRODUCT(('Comp.'!$D$5:$D$484=$B19)*('Comp.'!$B$5:$B$484&gt;=E$4)*('Comp.'!$B$5:$B$484&lt;=EOMONTH(E$4,0))*('Comp.'!$E$5:$E$484))</f>
        <v>0</v>
      </c>
      <c r="F19" s="129">
        <f>SUMPRODUCT(('Diário 1º PA'!$E$4:$E$2011='Analítico Cp.'!$B19)*('Diário 1º PA'!$C$4:$C$2011&gt;=F$4)*('Diário 1º PA'!$C$4:$C$2011&lt;=EOMONTH(F$4,0))*('Diário 1º PA'!$F$4:$F$2011))
+SUMPRODUCT(('Diário 2º PA'!$E$4:$E$1980='Analítico Cp.'!$B19)*('Diário 2º PA'!$C$4:$C$1980&gt;=F$4)*('Diário 2º PA'!$C$4:$C$1980&lt;=EOMONTH(F$4,0))*('Diário 2º PA'!$F$4:$F$1980))
+SUMPRODUCT(('Diário 3º PA'!$E$4:$E$2000='Analítico Cp.'!$B19)*('Diário 3º PA'!$C$4:$C$2000&gt;=F$4)*('Diário 3º PA'!$C$4:$C$2000&lt;=EOMONTH(F$4,0))*('Diário 3º PA'!$F$4:$F$2000))
+SUMPRODUCT(('Diário 4º PA'!$E$4:$E$2000='Analítico Cp.'!$B19)*('Diário 4º PA'!$C$4:$C$2000&gt;=F$4)*('Diário 4º PA'!$C$4:$C$2000&lt;=EOMONTH(F$4,0))*('Diário 4º PA'!$F$4:$F$2000))
+SUMPRODUCT(('Comp.'!$D$5:$D$484=$B19)*('Comp.'!$B$5:$B$484&gt;=F$4)*('Comp.'!$B$5:$B$484&lt;=EOMONTH(F$4,0))*('Comp.'!$E$5:$E$484))</f>
        <v>0</v>
      </c>
      <c r="G19" s="129">
        <f>SUMPRODUCT(('Diário 1º PA'!$E$4:$E$2011='Analítico Cp.'!$B19)*('Diário 1º PA'!$C$4:$C$2011&gt;=G$4)*('Diário 1º PA'!$C$4:$C$2011&lt;=EOMONTH(G$4,0))*('Diário 1º PA'!$F$4:$F$2011))
+SUMPRODUCT(('Diário 2º PA'!$E$4:$E$1980='Analítico Cp.'!$B19)*('Diário 2º PA'!$C$4:$C$1980&gt;=G$4)*('Diário 2º PA'!$C$4:$C$1980&lt;=EOMONTH(G$4,0))*('Diário 2º PA'!$F$4:$F$1980))
+SUMPRODUCT(('Diário 3º PA'!$E$4:$E$2000='Analítico Cp.'!$B19)*('Diário 3º PA'!$C$4:$C$2000&gt;=G$4)*('Diário 3º PA'!$C$4:$C$2000&lt;=EOMONTH(G$4,0))*('Diário 3º PA'!$F$4:$F$2000))
+SUMPRODUCT(('Diário 4º PA'!$E$4:$E$2000='Analítico Cp.'!$B19)*('Diário 4º PA'!$C$4:$C$2000&gt;=G$4)*('Diário 4º PA'!$C$4:$C$2000&lt;=EOMONTH(G$4,0))*('Diário 4º PA'!$F$4:$F$2000))
+SUMPRODUCT(('Comp.'!$D$5:$D$484=$B19)*('Comp.'!$B$5:$B$484&gt;=G$4)*('Comp.'!$B$5:$B$484&lt;=EOMONTH(G$4,0))*('Comp.'!$E$5:$E$484))</f>
        <v>0</v>
      </c>
      <c r="H19" s="129">
        <f>SUMPRODUCT(('Diário 1º PA'!$E$4:$E$2011='Analítico Cp.'!$B19)*('Diário 1º PA'!$C$4:$C$2011&gt;=H$4)*('Diário 1º PA'!$C$4:$C$2011&lt;=EOMONTH(H$4,0))*('Diário 1º PA'!$F$4:$F$2011))
+SUMPRODUCT(('Diário 2º PA'!$E$4:$E$1980='Analítico Cp.'!$B19)*('Diário 2º PA'!$C$4:$C$1980&gt;=H$4)*('Diário 2º PA'!$C$4:$C$1980&lt;=EOMONTH(H$4,0))*('Diário 2º PA'!$F$4:$F$1980))
+SUMPRODUCT(('Diário 3º PA'!$E$4:$E$2000='Analítico Cp.'!$B19)*('Diário 3º PA'!$C$4:$C$2000&gt;=H$4)*('Diário 3º PA'!$C$4:$C$2000&lt;=EOMONTH(H$4,0))*('Diário 3º PA'!$F$4:$F$2000))
+SUMPRODUCT(('Diário 4º PA'!$E$4:$E$2000='Analítico Cp.'!$B19)*('Diário 4º PA'!$C$4:$C$2000&gt;=H$4)*('Diário 4º PA'!$C$4:$C$2000&lt;=EOMONTH(H$4,0))*('Diário 4º PA'!$F$4:$F$2000))
+SUMPRODUCT(('Comp.'!$D$5:$D$484=$B19)*('Comp.'!$B$5:$B$484&gt;=H$4)*('Comp.'!$B$5:$B$484&lt;=EOMONTH(H$4,0))*('Comp.'!$E$5:$E$484))</f>
        <v>0</v>
      </c>
      <c r="I19" s="129">
        <f>SUMPRODUCT(('Diário 1º PA'!$E$4:$E$2011='Analítico Cp.'!$B19)*('Diário 1º PA'!$C$4:$C$2011&gt;=I$4)*('Diário 1º PA'!$C$4:$C$2011&lt;=EOMONTH(I$4,0))*('Diário 1º PA'!$F$4:$F$2011))
+SUMPRODUCT(('Diário 2º PA'!$E$4:$E$1980='Analítico Cp.'!$B19)*('Diário 2º PA'!$C$4:$C$1980&gt;=I$4)*('Diário 2º PA'!$C$4:$C$1980&lt;=EOMONTH(I$4,0))*('Diário 2º PA'!$F$4:$F$1980))
+SUMPRODUCT(('Diário 3º PA'!$E$4:$E$2000='Analítico Cp.'!$B19)*('Diário 3º PA'!$C$4:$C$2000&gt;=I$4)*('Diário 3º PA'!$C$4:$C$2000&lt;=EOMONTH(I$4,0))*('Diário 3º PA'!$F$4:$F$2000))
+SUMPRODUCT(('Diário 4º PA'!$E$4:$E$2000='Analítico Cp.'!$B19)*('Diário 4º PA'!$C$4:$C$2000&gt;=I$4)*('Diário 4º PA'!$C$4:$C$2000&lt;=EOMONTH(I$4,0))*('Diário 4º PA'!$F$4:$F$2000))
+SUMPRODUCT(('Comp.'!$D$5:$D$484=$B19)*('Comp.'!$B$5:$B$484&gt;=I$4)*('Comp.'!$B$5:$B$484&lt;=EOMONTH(I$4,0))*('Comp.'!$E$5:$E$484))</f>
        <v>0</v>
      </c>
      <c r="J19" s="129">
        <f>SUMPRODUCT(('Diário 1º PA'!$E$4:$E$2011='Analítico Cp.'!$B19)*('Diário 1º PA'!$C$4:$C$2011&gt;=J$4)*('Diário 1º PA'!$C$4:$C$2011&lt;=EOMONTH(J$4,0))*('Diário 1º PA'!$F$4:$F$2011))
+SUMPRODUCT(('Diário 2º PA'!$E$4:$E$1980='Analítico Cp.'!$B19)*('Diário 2º PA'!$C$4:$C$1980&gt;=J$4)*('Diário 2º PA'!$C$4:$C$1980&lt;=EOMONTH(J$4,0))*('Diário 2º PA'!$F$4:$F$1980))
+SUMPRODUCT(('Diário 3º PA'!$E$4:$E$2000='Analítico Cp.'!$B19)*('Diário 3º PA'!$C$4:$C$2000&gt;=J$4)*('Diário 3º PA'!$C$4:$C$2000&lt;=EOMONTH(J$4,0))*('Diário 3º PA'!$F$4:$F$2000))
+SUMPRODUCT(('Diário 4º PA'!$E$4:$E$2000='Analítico Cp.'!$B19)*('Diário 4º PA'!$C$4:$C$2000&gt;=J$4)*('Diário 4º PA'!$C$4:$C$2000&lt;=EOMONTH(J$4,0))*('Diário 4º PA'!$F$4:$F$2000))
+SUMPRODUCT(('Comp.'!$D$5:$D$484=$B19)*('Comp.'!$B$5:$B$484&gt;=J$4)*('Comp.'!$B$5:$B$484&lt;=EOMONTH(J$4,0))*('Comp.'!$E$5:$E$484))</f>
        <v>0</v>
      </c>
      <c r="K19" s="129">
        <f>SUMPRODUCT(('Diário 1º PA'!$E$4:$E$2011='Analítico Cp.'!$B19)*('Diário 1º PA'!$C$4:$C$2011&gt;=K$4)*('Diário 1º PA'!$C$4:$C$2011&lt;=EOMONTH(K$4,0))*('Diário 1º PA'!$F$4:$F$2011))
+SUMPRODUCT(('Diário 2º PA'!$E$4:$E$1980='Analítico Cp.'!$B19)*('Diário 2º PA'!$C$4:$C$1980&gt;=K$4)*('Diário 2º PA'!$C$4:$C$1980&lt;=EOMONTH(K$4,0))*('Diário 2º PA'!$F$4:$F$1980))
+SUMPRODUCT(('Diário 3º PA'!$E$4:$E$2000='Analítico Cp.'!$B19)*('Diário 3º PA'!$C$4:$C$2000&gt;=K$4)*('Diário 3º PA'!$C$4:$C$2000&lt;=EOMONTH(K$4,0))*('Diário 3º PA'!$F$4:$F$2000))
+SUMPRODUCT(('Diário 4º PA'!$E$4:$E$2000='Analítico Cp.'!$B19)*('Diário 4º PA'!$C$4:$C$2000&gt;=K$4)*('Diário 4º PA'!$C$4:$C$2000&lt;=EOMONTH(K$4,0))*('Diário 4º PA'!$F$4:$F$2000))
+SUMPRODUCT(('Comp.'!$D$5:$D$484=$B19)*('Comp.'!$B$5:$B$484&gt;=K$4)*('Comp.'!$B$5:$B$484&lt;=EOMONTH(K$4,0))*('Comp.'!$E$5:$E$484))</f>
        <v>0</v>
      </c>
      <c r="L19" s="129">
        <f>SUMPRODUCT(('Diário 1º PA'!$E$4:$E$2011='Analítico Cp.'!$B19)*('Diário 1º PA'!$C$4:$C$2011&gt;=L$4)*('Diário 1º PA'!$C$4:$C$2011&lt;=EOMONTH(L$4,0))*('Diário 1º PA'!$F$4:$F$2011))
+SUMPRODUCT(('Diário 2º PA'!$E$4:$E$1980='Analítico Cp.'!$B19)*('Diário 2º PA'!$C$4:$C$1980&gt;=L$4)*('Diário 2º PA'!$C$4:$C$1980&lt;=EOMONTH(L$4,0))*('Diário 2º PA'!$F$4:$F$1980))
+SUMPRODUCT(('Diário 3º PA'!$E$4:$E$2000='Analítico Cp.'!$B19)*('Diário 3º PA'!$C$4:$C$2000&gt;=L$4)*('Diário 3º PA'!$C$4:$C$2000&lt;=EOMONTH(L$4,0))*('Diário 3º PA'!$F$4:$F$2000))
+SUMPRODUCT(('Diário 4º PA'!$E$4:$E$2000='Analítico Cp.'!$B19)*('Diário 4º PA'!$C$4:$C$2000&gt;=L$4)*('Diário 4º PA'!$C$4:$C$2000&lt;=EOMONTH(L$4,0))*('Diário 4º PA'!$F$4:$F$2000))
+SUMPRODUCT(('Comp.'!$D$5:$D$484=$B19)*('Comp.'!$B$5:$B$484&gt;=L$4)*('Comp.'!$B$5:$B$484&lt;=EOMONTH(L$4,0))*('Comp.'!$E$5:$E$484))</f>
        <v>0</v>
      </c>
      <c r="M19" s="129">
        <f>SUMPRODUCT(('Diário 1º PA'!$E$4:$E$2011='Analítico Cp.'!$B19)*('Diário 1º PA'!$C$4:$C$2011&gt;=M$4)*('Diário 1º PA'!$C$4:$C$2011&lt;=EOMONTH(M$4,0))*('Diário 1º PA'!$F$4:$F$2011))
+SUMPRODUCT(('Diário 2º PA'!$E$4:$E$1980='Analítico Cp.'!$B19)*('Diário 2º PA'!$C$4:$C$1980&gt;=M$4)*('Diário 2º PA'!$C$4:$C$1980&lt;=EOMONTH(M$4,0))*('Diário 2º PA'!$F$4:$F$1980))
+SUMPRODUCT(('Diário 3º PA'!$E$4:$E$2000='Analítico Cp.'!$B19)*('Diário 3º PA'!$C$4:$C$2000&gt;=M$4)*('Diário 3º PA'!$C$4:$C$2000&lt;=EOMONTH(M$4,0))*('Diário 3º PA'!$F$4:$F$2000))
+SUMPRODUCT(('Diário 4º PA'!$E$4:$E$2000='Analítico Cp.'!$B19)*('Diário 4º PA'!$C$4:$C$2000&gt;=M$4)*('Diário 4º PA'!$C$4:$C$2000&lt;=EOMONTH(M$4,0))*('Diário 4º PA'!$F$4:$F$2000))
+SUMPRODUCT(('Comp.'!$D$5:$D$484=$B19)*('Comp.'!$B$5:$B$484&gt;=M$4)*('Comp.'!$B$5:$B$484&lt;=EOMONTH(M$4,0))*('Comp.'!$E$5:$E$484))</f>
        <v>0</v>
      </c>
      <c r="N19" s="129">
        <f>SUMPRODUCT(('Diário 1º PA'!$E$4:$E$2011='Analítico Cp.'!$B19)*('Diário 1º PA'!$C$4:$C$2011&gt;=N$4)*('Diário 1º PA'!$C$4:$C$2011&lt;=EOMONTH(N$4,0))*('Diário 1º PA'!$F$4:$F$2011))
+SUMPRODUCT(('Diário 2º PA'!$E$4:$E$1980='Analítico Cp.'!$B19)*('Diário 2º PA'!$C$4:$C$1980&gt;=N$4)*('Diário 2º PA'!$C$4:$C$1980&lt;=EOMONTH(N$4,0))*('Diário 2º PA'!$F$4:$F$1980))
+SUMPRODUCT(('Diário 3º PA'!$E$4:$E$2000='Analítico Cp.'!$B19)*('Diário 3º PA'!$C$4:$C$2000&gt;=N$4)*('Diário 3º PA'!$C$4:$C$2000&lt;=EOMONTH(N$4,0))*('Diário 3º PA'!$F$4:$F$2000))
+SUMPRODUCT(('Diário 4º PA'!$E$4:$E$2000='Analítico Cp.'!$B19)*('Diário 4º PA'!$C$4:$C$2000&gt;=N$4)*('Diário 4º PA'!$C$4:$C$2000&lt;=EOMONTH(N$4,0))*('Diário 4º PA'!$F$4:$F$2000))
+SUMPRODUCT(('Comp.'!$D$5:$D$484=$B19)*('Comp.'!$B$5:$B$484&gt;=N$4)*('Comp.'!$B$5:$B$484&lt;=EOMONTH(N$4,0))*('Comp.'!$E$5:$E$484))</f>
        <v>0</v>
      </c>
      <c r="O19" s="179">
        <f t="shared" si="6"/>
        <v>0</v>
      </c>
      <c r="P19" s="180">
        <f t="shared" si="7"/>
        <v>0</v>
      </c>
      <c r="Q19" s="154"/>
      <c r="R19" s="154"/>
      <c r="S19" s="154"/>
      <c r="T19" s="154"/>
      <c r="U19" s="154"/>
      <c r="V19" s="154"/>
      <c r="W19" s="154"/>
      <c r="X19" s="154"/>
      <c r="Y19" s="154"/>
      <c r="Z19" s="154"/>
    </row>
    <row r="20" spans="1:26" ht="23.25" customHeight="1" x14ac:dyDescent="0.2">
      <c r="A20" s="199" t="s">
        <v>155</v>
      </c>
      <c r="B20" s="200" t="s">
        <v>156</v>
      </c>
      <c r="C20" s="129">
        <f>SUMPRODUCT(('Diário 1º PA'!$E$4:$E$2011='Analítico Cp.'!$B20)*('Diário 1º PA'!$C$4:$C$2011&gt;=C$4)*('Diário 1º PA'!$C$4:$C$2011&lt;=EOMONTH(C$4,0))*('Diário 1º PA'!$F$4:$F$2011))
+SUMPRODUCT(('Diário 2º PA'!$E$4:$E$1980='Analítico Cp.'!$B20)*('Diário 2º PA'!$C$4:$C$1980&gt;=C$4)*('Diário 2º PA'!$C$4:$C$1980&lt;=EOMONTH(C$4,0))*('Diário 2º PA'!$F$4:$F$1980))
+SUMPRODUCT(('Diário 3º PA'!$E$4:$E$2000='Analítico Cp.'!$B20)*('Diário 3º PA'!$C$4:$C$2000&gt;=C$4)*('Diário 3º PA'!$C$4:$C$2000&lt;=EOMONTH(C$4,0))*('Diário 3º PA'!$F$4:$F$2000))
+SUMPRODUCT(('Diário 4º PA'!$E$4:$E$2000='Analítico Cp.'!$B20)*('Diário 4º PA'!$C$4:$C$2000&gt;=C$4)*('Diário 4º PA'!$C$4:$C$2000&lt;=EOMONTH(C$4,0))*('Diário 4º PA'!$F$4:$F$2000))
+SUMPRODUCT(('Comp.'!$D$5:$D$484=$B20)*('Comp.'!$B$5:$B$484&gt;=C$4)*('Comp.'!$B$5:$B$484&lt;=EOMONTH(C$4,0))*('Comp.'!$E$5:$E$484))</f>
        <v>0</v>
      </c>
      <c r="D20" s="129">
        <f>SUMPRODUCT(('Diário 1º PA'!$E$4:$E$2011='Analítico Cp.'!$B20)*('Diário 1º PA'!$C$4:$C$2011&gt;=D$4)*('Diário 1º PA'!$C$4:$C$2011&lt;=EOMONTH(D$4,0))*('Diário 1º PA'!$F$4:$F$2011))
+SUMPRODUCT(('Diário 2º PA'!$E$4:$E$1980='Analítico Cp.'!$B20)*('Diário 2º PA'!$C$4:$C$1980&gt;=D$4)*('Diário 2º PA'!$C$4:$C$1980&lt;=EOMONTH(D$4,0))*('Diário 2º PA'!$F$4:$F$1980))
+SUMPRODUCT(('Diário 3º PA'!$E$4:$E$2000='Analítico Cp.'!$B20)*('Diário 3º PA'!$C$4:$C$2000&gt;=D$4)*('Diário 3º PA'!$C$4:$C$2000&lt;=EOMONTH(D$4,0))*('Diário 3º PA'!$F$4:$F$2000))
+SUMPRODUCT(('Diário 4º PA'!$E$4:$E$2000='Analítico Cp.'!$B20)*('Diário 4º PA'!$C$4:$C$2000&gt;=D$4)*('Diário 4º PA'!$C$4:$C$2000&lt;=EOMONTH(D$4,0))*('Diário 4º PA'!$F$4:$F$2000))
+SUMPRODUCT(('Comp.'!$D$5:$D$484=$B20)*('Comp.'!$B$5:$B$484&gt;=D$4)*('Comp.'!$B$5:$B$484&lt;=EOMONTH(D$4,0))*('Comp.'!$E$5:$E$484))</f>
        <v>0</v>
      </c>
      <c r="E20" s="129">
        <f>SUMPRODUCT(('Diário 1º PA'!$E$4:$E$2011='Analítico Cp.'!$B20)*('Diário 1º PA'!$C$4:$C$2011&gt;=E$4)*('Diário 1º PA'!$C$4:$C$2011&lt;=EOMONTH(E$4,0))*('Diário 1º PA'!$F$4:$F$2011))
+SUMPRODUCT(('Diário 2º PA'!$E$4:$E$1980='Analítico Cp.'!$B20)*('Diário 2º PA'!$C$4:$C$1980&gt;=E$4)*('Diário 2º PA'!$C$4:$C$1980&lt;=EOMONTH(E$4,0))*('Diário 2º PA'!$F$4:$F$1980))
+SUMPRODUCT(('Diário 3º PA'!$E$4:$E$2000='Analítico Cp.'!$B20)*('Diário 3º PA'!$C$4:$C$2000&gt;=E$4)*('Diário 3º PA'!$C$4:$C$2000&lt;=EOMONTH(E$4,0))*('Diário 3º PA'!$F$4:$F$2000))
+SUMPRODUCT(('Diário 4º PA'!$E$4:$E$2000='Analítico Cp.'!$B20)*('Diário 4º PA'!$C$4:$C$2000&gt;=E$4)*('Diário 4º PA'!$C$4:$C$2000&lt;=EOMONTH(E$4,0))*('Diário 4º PA'!$F$4:$F$2000))
+SUMPRODUCT(('Comp.'!$D$5:$D$484=$B20)*('Comp.'!$B$5:$B$484&gt;=E$4)*('Comp.'!$B$5:$B$484&lt;=EOMONTH(E$4,0))*('Comp.'!$E$5:$E$484))</f>
        <v>0</v>
      </c>
      <c r="F20" s="129">
        <f>SUMPRODUCT(('Diário 1º PA'!$E$4:$E$2011='Analítico Cp.'!$B20)*('Diário 1º PA'!$C$4:$C$2011&gt;=F$4)*('Diário 1º PA'!$C$4:$C$2011&lt;=EOMONTH(F$4,0))*('Diário 1º PA'!$F$4:$F$2011))
+SUMPRODUCT(('Diário 2º PA'!$E$4:$E$1980='Analítico Cp.'!$B20)*('Diário 2º PA'!$C$4:$C$1980&gt;=F$4)*('Diário 2º PA'!$C$4:$C$1980&lt;=EOMONTH(F$4,0))*('Diário 2º PA'!$F$4:$F$1980))
+SUMPRODUCT(('Diário 3º PA'!$E$4:$E$2000='Analítico Cp.'!$B20)*('Diário 3º PA'!$C$4:$C$2000&gt;=F$4)*('Diário 3º PA'!$C$4:$C$2000&lt;=EOMONTH(F$4,0))*('Diário 3º PA'!$F$4:$F$2000))
+SUMPRODUCT(('Diário 4º PA'!$E$4:$E$2000='Analítico Cp.'!$B20)*('Diário 4º PA'!$C$4:$C$2000&gt;=F$4)*('Diário 4º PA'!$C$4:$C$2000&lt;=EOMONTH(F$4,0))*('Diário 4º PA'!$F$4:$F$2000))
+SUMPRODUCT(('Comp.'!$D$5:$D$484=$B20)*('Comp.'!$B$5:$B$484&gt;=F$4)*('Comp.'!$B$5:$B$484&lt;=EOMONTH(F$4,0))*('Comp.'!$E$5:$E$484))</f>
        <v>0</v>
      </c>
      <c r="G20" s="129">
        <f>SUMPRODUCT(('Diário 1º PA'!$E$4:$E$2011='Analítico Cp.'!$B20)*('Diário 1º PA'!$C$4:$C$2011&gt;=G$4)*('Diário 1º PA'!$C$4:$C$2011&lt;=EOMONTH(G$4,0))*('Diário 1º PA'!$F$4:$F$2011))
+SUMPRODUCT(('Diário 2º PA'!$E$4:$E$1980='Analítico Cp.'!$B20)*('Diário 2º PA'!$C$4:$C$1980&gt;=G$4)*('Diário 2º PA'!$C$4:$C$1980&lt;=EOMONTH(G$4,0))*('Diário 2º PA'!$F$4:$F$1980))
+SUMPRODUCT(('Diário 3º PA'!$E$4:$E$2000='Analítico Cp.'!$B20)*('Diário 3º PA'!$C$4:$C$2000&gt;=G$4)*('Diário 3º PA'!$C$4:$C$2000&lt;=EOMONTH(G$4,0))*('Diário 3º PA'!$F$4:$F$2000))
+SUMPRODUCT(('Diário 4º PA'!$E$4:$E$2000='Analítico Cp.'!$B20)*('Diário 4º PA'!$C$4:$C$2000&gt;=G$4)*('Diário 4º PA'!$C$4:$C$2000&lt;=EOMONTH(G$4,0))*('Diário 4º PA'!$F$4:$F$2000))
+SUMPRODUCT(('Comp.'!$D$5:$D$484=$B20)*('Comp.'!$B$5:$B$484&gt;=G$4)*('Comp.'!$B$5:$B$484&lt;=EOMONTH(G$4,0))*('Comp.'!$E$5:$E$484))</f>
        <v>0</v>
      </c>
      <c r="H20" s="129">
        <f>SUMPRODUCT(('Diário 1º PA'!$E$4:$E$2011='Analítico Cp.'!$B20)*('Diário 1º PA'!$C$4:$C$2011&gt;=H$4)*('Diário 1º PA'!$C$4:$C$2011&lt;=EOMONTH(H$4,0))*('Diário 1º PA'!$F$4:$F$2011))
+SUMPRODUCT(('Diário 2º PA'!$E$4:$E$1980='Analítico Cp.'!$B20)*('Diário 2º PA'!$C$4:$C$1980&gt;=H$4)*('Diário 2º PA'!$C$4:$C$1980&lt;=EOMONTH(H$4,0))*('Diário 2º PA'!$F$4:$F$1980))
+SUMPRODUCT(('Diário 3º PA'!$E$4:$E$2000='Analítico Cp.'!$B20)*('Diário 3º PA'!$C$4:$C$2000&gt;=H$4)*('Diário 3º PA'!$C$4:$C$2000&lt;=EOMONTH(H$4,0))*('Diário 3º PA'!$F$4:$F$2000))
+SUMPRODUCT(('Diário 4º PA'!$E$4:$E$2000='Analítico Cp.'!$B20)*('Diário 4º PA'!$C$4:$C$2000&gt;=H$4)*('Diário 4º PA'!$C$4:$C$2000&lt;=EOMONTH(H$4,0))*('Diário 4º PA'!$F$4:$F$2000))
+SUMPRODUCT(('Comp.'!$D$5:$D$484=$B20)*('Comp.'!$B$5:$B$484&gt;=H$4)*('Comp.'!$B$5:$B$484&lt;=EOMONTH(H$4,0))*('Comp.'!$E$5:$E$484))</f>
        <v>0</v>
      </c>
      <c r="I20" s="129">
        <f>SUMPRODUCT(('Diário 1º PA'!$E$4:$E$2011='Analítico Cp.'!$B20)*('Diário 1º PA'!$C$4:$C$2011&gt;=I$4)*('Diário 1º PA'!$C$4:$C$2011&lt;=EOMONTH(I$4,0))*('Diário 1º PA'!$F$4:$F$2011))
+SUMPRODUCT(('Diário 2º PA'!$E$4:$E$1980='Analítico Cp.'!$B20)*('Diário 2º PA'!$C$4:$C$1980&gt;=I$4)*('Diário 2º PA'!$C$4:$C$1980&lt;=EOMONTH(I$4,0))*('Diário 2º PA'!$F$4:$F$1980))
+SUMPRODUCT(('Diário 3º PA'!$E$4:$E$2000='Analítico Cp.'!$B20)*('Diário 3º PA'!$C$4:$C$2000&gt;=I$4)*('Diário 3º PA'!$C$4:$C$2000&lt;=EOMONTH(I$4,0))*('Diário 3º PA'!$F$4:$F$2000))
+SUMPRODUCT(('Diário 4º PA'!$E$4:$E$2000='Analítico Cp.'!$B20)*('Diário 4º PA'!$C$4:$C$2000&gt;=I$4)*('Diário 4º PA'!$C$4:$C$2000&lt;=EOMONTH(I$4,0))*('Diário 4º PA'!$F$4:$F$2000))
+SUMPRODUCT(('Comp.'!$D$5:$D$484=$B20)*('Comp.'!$B$5:$B$484&gt;=I$4)*('Comp.'!$B$5:$B$484&lt;=EOMONTH(I$4,0))*('Comp.'!$E$5:$E$484))</f>
        <v>0</v>
      </c>
      <c r="J20" s="129">
        <f>SUMPRODUCT(('Diário 1º PA'!$E$4:$E$2011='Analítico Cp.'!$B20)*('Diário 1º PA'!$C$4:$C$2011&gt;=J$4)*('Diário 1º PA'!$C$4:$C$2011&lt;=EOMONTH(J$4,0))*('Diário 1º PA'!$F$4:$F$2011))
+SUMPRODUCT(('Diário 2º PA'!$E$4:$E$1980='Analítico Cp.'!$B20)*('Diário 2º PA'!$C$4:$C$1980&gt;=J$4)*('Diário 2º PA'!$C$4:$C$1980&lt;=EOMONTH(J$4,0))*('Diário 2º PA'!$F$4:$F$1980))
+SUMPRODUCT(('Diário 3º PA'!$E$4:$E$2000='Analítico Cp.'!$B20)*('Diário 3º PA'!$C$4:$C$2000&gt;=J$4)*('Diário 3º PA'!$C$4:$C$2000&lt;=EOMONTH(J$4,0))*('Diário 3º PA'!$F$4:$F$2000))
+SUMPRODUCT(('Diário 4º PA'!$E$4:$E$2000='Analítico Cp.'!$B20)*('Diário 4º PA'!$C$4:$C$2000&gt;=J$4)*('Diário 4º PA'!$C$4:$C$2000&lt;=EOMONTH(J$4,0))*('Diário 4º PA'!$F$4:$F$2000))
+SUMPRODUCT(('Comp.'!$D$5:$D$484=$B20)*('Comp.'!$B$5:$B$484&gt;=J$4)*('Comp.'!$B$5:$B$484&lt;=EOMONTH(J$4,0))*('Comp.'!$E$5:$E$484))</f>
        <v>0</v>
      </c>
      <c r="K20" s="129">
        <f>SUMPRODUCT(('Diário 1º PA'!$E$4:$E$2011='Analítico Cp.'!$B20)*('Diário 1º PA'!$C$4:$C$2011&gt;=K$4)*('Diário 1º PA'!$C$4:$C$2011&lt;=EOMONTH(K$4,0))*('Diário 1º PA'!$F$4:$F$2011))
+SUMPRODUCT(('Diário 2º PA'!$E$4:$E$1980='Analítico Cp.'!$B20)*('Diário 2º PA'!$C$4:$C$1980&gt;=K$4)*('Diário 2º PA'!$C$4:$C$1980&lt;=EOMONTH(K$4,0))*('Diário 2º PA'!$F$4:$F$1980))
+SUMPRODUCT(('Diário 3º PA'!$E$4:$E$2000='Analítico Cp.'!$B20)*('Diário 3º PA'!$C$4:$C$2000&gt;=K$4)*('Diário 3º PA'!$C$4:$C$2000&lt;=EOMONTH(K$4,0))*('Diário 3º PA'!$F$4:$F$2000))
+SUMPRODUCT(('Diário 4º PA'!$E$4:$E$2000='Analítico Cp.'!$B20)*('Diário 4º PA'!$C$4:$C$2000&gt;=K$4)*('Diário 4º PA'!$C$4:$C$2000&lt;=EOMONTH(K$4,0))*('Diário 4º PA'!$F$4:$F$2000))
+SUMPRODUCT(('Comp.'!$D$5:$D$484=$B20)*('Comp.'!$B$5:$B$484&gt;=K$4)*('Comp.'!$B$5:$B$484&lt;=EOMONTH(K$4,0))*('Comp.'!$E$5:$E$484))</f>
        <v>0</v>
      </c>
      <c r="L20" s="129">
        <f>SUMPRODUCT(('Diário 1º PA'!$E$4:$E$2011='Analítico Cp.'!$B20)*('Diário 1º PA'!$C$4:$C$2011&gt;=L$4)*('Diário 1º PA'!$C$4:$C$2011&lt;=EOMONTH(L$4,0))*('Diário 1º PA'!$F$4:$F$2011))
+SUMPRODUCT(('Diário 2º PA'!$E$4:$E$1980='Analítico Cp.'!$B20)*('Diário 2º PA'!$C$4:$C$1980&gt;=L$4)*('Diário 2º PA'!$C$4:$C$1980&lt;=EOMONTH(L$4,0))*('Diário 2º PA'!$F$4:$F$1980))
+SUMPRODUCT(('Diário 3º PA'!$E$4:$E$2000='Analítico Cp.'!$B20)*('Diário 3º PA'!$C$4:$C$2000&gt;=L$4)*('Diário 3º PA'!$C$4:$C$2000&lt;=EOMONTH(L$4,0))*('Diário 3º PA'!$F$4:$F$2000))
+SUMPRODUCT(('Diário 4º PA'!$E$4:$E$2000='Analítico Cp.'!$B20)*('Diário 4º PA'!$C$4:$C$2000&gt;=L$4)*('Diário 4º PA'!$C$4:$C$2000&lt;=EOMONTH(L$4,0))*('Diário 4º PA'!$F$4:$F$2000))
+SUMPRODUCT(('Comp.'!$D$5:$D$484=$B20)*('Comp.'!$B$5:$B$484&gt;=L$4)*('Comp.'!$B$5:$B$484&lt;=EOMONTH(L$4,0))*('Comp.'!$E$5:$E$484))</f>
        <v>0</v>
      </c>
      <c r="M20" s="129">
        <f>SUMPRODUCT(('Diário 1º PA'!$E$4:$E$2011='Analítico Cp.'!$B20)*('Diário 1º PA'!$C$4:$C$2011&gt;=M$4)*('Diário 1º PA'!$C$4:$C$2011&lt;=EOMONTH(M$4,0))*('Diário 1º PA'!$F$4:$F$2011))
+SUMPRODUCT(('Diário 2º PA'!$E$4:$E$1980='Analítico Cp.'!$B20)*('Diário 2º PA'!$C$4:$C$1980&gt;=M$4)*('Diário 2º PA'!$C$4:$C$1980&lt;=EOMONTH(M$4,0))*('Diário 2º PA'!$F$4:$F$1980))
+SUMPRODUCT(('Diário 3º PA'!$E$4:$E$2000='Analítico Cp.'!$B20)*('Diário 3º PA'!$C$4:$C$2000&gt;=M$4)*('Diário 3º PA'!$C$4:$C$2000&lt;=EOMONTH(M$4,0))*('Diário 3º PA'!$F$4:$F$2000))
+SUMPRODUCT(('Diário 4º PA'!$E$4:$E$2000='Analítico Cp.'!$B20)*('Diário 4º PA'!$C$4:$C$2000&gt;=M$4)*('Diário 4º PA'!$C$4:$C$2000&lt;=EOMONTH(M$4,0))*('Diário 4º PA'!$F$4:$F$2000))
+SUMPRODUCT(('Comp.'!$D$5:$D$484=$B20)*('Comp.'!$B$5:$B$484&gt;=M$4)*('Comp.'!$B$5:$B$484&lt;=EOMONTH(M$4,0))*('Comp.'!$E$5:$E$484))</f>
        <v>0</v>
      </c>
      <c r="N20" s="129">
        <f>SUMPRODUCT(('Diário 1º PA'!$E$4:$E$2011='Analítico Cp.'!$B20)*('Diário 1º PA'!$C$4:$C$2011&gt;=N$4)*('Diário 1º PA'!$C$4:$C$2011&lt;=EOMONTH(N$4,0))*('Diário 1º PA'!$F$4:$F$2011))
+SUMPRODUCT(('Diário 2º PA'!$E$4:$E$1980='Analítico Cp.'!$B20)*('Diário 2º PA'!$C$4:$C$1980&gt;=N$4)*('Diário 2º PA'!$C$4:$C$1980&lt;=EOMONTH(N$4,0))*('Diário 2º PA'!$F$4:$F$1980))
+SUMPRODUCT(('Diário 3º PA'!$E$4:$E$2000='Analítico Cp.'!$B20)*('Diário 3º PA'!$C$4:$C$2000&gt;=N$4)*('Diário 3º PA'!$C$4:$C$2000&lt;=EOMONTH(N$4,0))*('Diário 3º PA'!$F$4:$F$2000))
+SUMPRODUCT(('Diário 4º PA'!$E$4:$E$2000='Analítico Cp.'!$B20)*('Diário 4º PA'!$C$4:$C$2000&gt;=N$4)*('Diário 4º PA'!$C$4:$C$2000&lt;=EOMONTH(N$4,0))*('Diário 4º PA'!$F$4:$F$2000))
+SUMPRODUCT(('Comp.'!$D$5:$D$484=$B20)*('Comp.'!$B$5:$B$484&gt;=N$4)*('Comp.'!$B$5:$B$484&lt;=EOMONTH(N$4,0))*('Comp.'!$E$5:$E$484))</f>
        <v>0</v>
      </c>
      <c r="O20" s="179">
        <f t="shared" si="6"/>
        <v>0</v>
      </c>
      <c r="P20" s="180">
        <f t="shared" si="7"/>
        <v>0</v>
      </c>
      <c r="Q20" s="154"/>
      <c r="R20" s="154"/>
      <c r="S20" s="154"/>
      <c r="T20" s="154"/>
      <c r="U20" s="154"/>
      <c r="V20" s="154"/>
      <c r="W20" s="154"/>
      <c r="X20" s="154"/>
      <c r="Y20" s="154"/>
      <c r="Z20" s="154"/>
    </row>
    <row r="21" spans="1:26" ht="23.25" customHeight="1" x14ac:dyDescent="0.2">
      <c r="A21" s="199" t="s">
        <v>157</v>
      </c>
      <c r="B21" s="200" t="s">
        <v>158</v>
      </c>
      <c r="C21" s="129">
        <f>SUMPRODUCT(('Diário 1º PA'!$E$4:$E$2011='Analítico Cp.'!$B21)*('Diário 1º PA'!$C$4:$C$2011&gt;=C$4)*('Diário 1º PA'!$C$4:$C$2011&lt;=EOMONTH(C$4,0))*('Diário 1º PA'!$F$4:$F$2011))
+SUMPRODUCT(('Diário 2º PA'!$E$4:$E$1980='Analítico Cp.'!$B21)*('Diário 2º PA'!$C$4:$C$1980&gt;=C$4)*('Diário 2º PA'!$C$4:$C$1980&lt;=EOMONTH(C$4,0))*('Diário 2º PA'!$F$4:$F$1980))
+SUMPRODUCT(('Diário 3º PA'!$E$4:$E$2000='Analítico Cp.'!$B21)*('Diário 3º PA'!$C$4:$C$2000&gt;=C$4)*('Diário 3º PA'!$C$4:$C$2000&lt;=EOMONTH(C$4,0))*('Diário 3º PA'!$F$4:$F$2000))
+SUMPRODUCT(('Diário 4º PA'!$E$4:$E$2000='Analítico Cp.'!$B21)*('Diário 4º PA'!$C$4:$C$2000&gt;=C$4)*('Diário 4º PA'!$C$4:$C$2000&lt;=EOMONTH(C$4,0))*('Diário 4º PA'!$F$4:$F$2000))
+SUMPRODUCT(('Comp.'!$D$5:$D$484=$B21)*('Comp.'!$B$5:$B$484&gt;=C$4)*('Comp.'!$B$5:$B$484&lt;=EOMONTH(C$4,0))*('Comp.'!$E$5:$E$484))</f>
        <v>0</v>
      </c>
      <c r="D21" s="129">
        <f>SUMPRODUCT(('Diário 1º PA'!$E$4:$E$2011='Analítico Cp.'!$B21)*('Diário 1º PA'!$C$4:$C$2011&gt;=D$4)*('Diário 1º PA'!$C$4:$C$2011&lt;=EOMONTH(D$4,0))*('Diário 1º PA'!$F$4:$F$2011))
+SUMPRODUCT(('Diário 2º PA'!$E$4:$E$1980='Analítico Cp.'!$B21)*('Diário 2º PA'!$C$4:$C$1980&gt;=D$4)*('Diário 2º PA'!$C$4:$C$1980&lt;=EOMONTH(D$4,0))*('Diário 2º PA'!$F$4:$F$1980))
+SUMPRODUCT(('Diário 3º PA'!$E$4:$E$2000='Analítico Cp.'!$B21)*('Diário 3º PA'!$C$4:$C$2000&gt;=D$4)*('Diário 3º PA'!$C$4:$C$2000&lt;=EOMONTH(D$4,0))*('Diário 3º PA'!$F$4:$F$2000))
+SUMPRODUCT(('Diário 4º PA'!$E$4:$E$2000='Analítico Cp.'!$B21)*('Diário 4º PA'!$C$4:$C$2000&gt;=D$4)*('Diário 4º PA'!$C$4:$C$2000&lt;=EOMONTH(D$4,0))*('Diário 4º PA'!$F$4:$F$2000))
+SUMPRODUCT(('Comp.'!$D$5:$D$484=$B21)*('Comp.'!$B$5:$B$484&gt;=D$4)*('Comp.'!$B$5:$B$484&lt;=EOMONTH(D$4,0))*('Comp.'!$E$5:$E$484))</f>
        <v>0</v>
      </c>
      <c r="E21" s="129">
        <f>SUMPRODUCT(('Diário 1º PA'!$E$4:$E$2011='Analítico Cp.'!$B21)*('Diário 1º PA'!$C$4:$C$2011&gt;=E$4)*('Diário 1º PA'!$C$4:$C$2011&lt;=EOMONTH(E$4,0))*('Diário 1º PA'!$F$4:$F$2011))
+SUMPRODUCT(('Diário 2º PA'!$E$4:$E$1980='Analítico Cp.'!$B21)*('Diário 2º PA'!$C$4:$C$1980&gt;=E$4)*('Diário 2º PA'!$C$4:$C$1980&lt;=EOMONTH(E$4,0))*('Diário 2º PA'!$F$4:$F$1980))
+SUMPRODUCT(('Diário 3º PA'!$E$4:$E$2000='Analítico Cp.'!$B21)*('Diário 3º PA'!$C$4:$C$2000&gt;=E$4)*('Diário 3º PA'!$C$4:$C$2000&lt;=EOMONTH(E$4,0))*('Diário 3º PA'!$F$4:$F$2000))
+SUMPRODUCT(('Diário 4º PA'!$E$4:$E$2000='Analítico Cp.'!$B21)*('Diário 4º PA'!$C$4:$C$2000&gt;=E$4)*('Diário 4º PA'!$C$4:$C$2000&lt;=EOMONTH(E$4,0))*('Diário 4º PA'!$F$4:$F$2000))
+SUMPRODUCT(('Comp.'!$D$5:$D$484=$B21)*('Comp.'!$B$5:$B$484&gt;=E$4)*('Comp.'!$B$5:$B$484&lt;=EOMONTH(E$4,0))*('Comp.'!$E$5:$E$484))</f>
        <v>0</v>
      </c>
      <c r="F21" s="129">
        <f>SUMPRODUCT(('Diário 1º PA'!$E$4:$E$2011='Analítico Cp.'!$B21)*('Diário 1º PA'!$C$4:$C$2011&gt;=F$4)*('Diário 1º PA'!$C$4:$C$2011&lt;=EOMONTH(F$4,0))*('Diário 1º PA'!$F$4:$F$2011))
+SUMPRODUCT(('Diário 2º PA'!$E$4:$E$1980='Analítico Cp.'!$B21)*('Diário 2º PA'!$C$4:$C$1980&gt;=F$4)*('Diário 2º PA'!$C$4:$C$1980&lt;=EOMONTH(F$4,0))*('Diário 2º PA'!$F$4:$F$1980))
+SUMPRODUCT(('Diário 3º PA'!$E$4:$E$2000='Analítico Cp.'!$B21)*('Diário 3º PA'!$C$4:$C$2000&gt;=F$4)*('Diário 3º PA'!$C$4:$C$2000&lt;=EOMONTH(F$4,0))*('Diário 3º PA'!$F$4:$F$2000))
+SUMPRODUCT(('Diário 4º PA'!$E$4:$E$2000='Analítico Cp.'!$B21)*('Diário 4º PA'!$C$4:$C$2000&gt;=F$4)*('Diário 4º PA'!$C$4:$C$2000&lt;=EOMONTH(F$4,0))*('Diário 4º PA'!$F$4:$F$2000))
+SUMPRODUCT(('Comp.'!$D$5:$D$484=$B21)*('Comp.'!$B$5:$B$484&gt;=F$4)*('Comp.'!$B$5:$B$484&lt;=EOMONTH(F$4,0))*('Comp.'!$E$5:$E$484))</f>
        <v>0</v>
      </c>
      <c r="G21" s="129">
        <f>SUMPRODUCT(('Diário 1º PA'!$E$4:$E$2011='Analítico Cp.'!$B21)*('Diário 1º PA'!$C$4:$C$2011&gt;=G$4)*('Diário 1º PA'!$C$4:$C$2011&lt;=EOMONTH(G$4,0))*('Diário 1º PA'!$F$4:$F$2011))
+SUMPRODUCT(('Diário 2º PA'!$E$4:$E$1980='Analítico Cp.'!$B21)*('Diário 2º PA'!$C$4:$C$1980&gt;=G$4)*('Diário 2º PA'!$C$4:$C$1980&lt;=EOMONTH(G$4,0))*('Diário 2º PA'!$F$4:$F$1980))
+SUMPRODUCT(('Diário 3º PA'!$E$4:$E$2000='Analítico Cp.'!$B21)*('Diário 3º PA'!$C$4:$C$2000&gt;=G$4)*('Diário 3º PA'!$C$4:$C$2000&lt;=EOMONTH(G$4,0))*('Diário 3º PA'!$F$4:$F$2000))
+SUMPRODUCT(('Diário 4º PA'!$E$4:$E$2000='Analítico Cp.'!$B21)*('Diário 4º PA'!$C$4:$C$2000&gt;=G$4)*('Diário 4º PA'!$C$4:$C$2000&lt;=EOMONTH(G$4,0))*('Diário 4º PA'!$F$4:$F$2000))
+SUMPRODUCT(('Comp.'!$D$5:$D$484=$B21)*('Comp.'!$B$5:$B$484&gt;=G$4)*('Comp.'!$B$5:$B$484&lt;=EOMONTH(G$4,0))*('Comp.'!$E$5:$E$484))</f>
        <v>0</v>
      </c>
      <c r="H21" s="129">
        <f>SUMPRODUCT(('Diário 1º PA'!$E$4:$E$2011='Analítico Cp.'!$B21)*('Diário 1º PA'!$C$4:$C$2011&gt;=H$4)*('Diário 1º PA'!$C$4:$C$2011&lt;=EOMONTH(H$4,0))*('Diário 1º PA'!$F$4:$F$2011))
+SUMPRODUCT(('Diário 2º PA'!$E$4:$E$1980='Analítico Cp.'!$B21)*('Diário 2º PA'!$C$4:$C$1980&gt;=H$4)*('Diário 2º PA'!$C$4:$C$1980&lt;=EOMONTH(H$4,0))*('Diário 2º PA'!$F$4:$F$1980))
+SUMPRODUCT(('Diário 3º PA'!$E$4:$E$2000='Analítico Cp.'!$B21)*('Diário 3º PA'!$C$4:$C$2000&gt;=H$4)*('Diário 3º PA'!$C$4:$C$2000&lt;=EOMONTH(H$4,0))*('Diário 3º PA'!$F$4:$F$2000))
+SUMPRODUCT(('Diário 4º PA'!$E$4:$E$2000='Analítico Cp.'!$B21)*('Diário 4º PA'!$C$4:$C$2000&gt;=H$4)*('Diário 4º PA'!$C$4:$C$2000&lt;=EOMONTH(H$4,0))*('Diário 4º PA'!$F$4:$F$2000))
+SUMPRODUCT(('Comp.'!$D$5:$D$484=$B21)*('Comp.'!$B$5:$B$484&gt;=H$4)*('Comp.'!$B$5:$B$484&lt;=EOMONTH(H$4,0))*('Comp.'!$E$5:$E$484))</f>
        <v>0</v>
      </c>
      <c r="I21" s="129">
        <f>SUMPRODUCT(('Diário 1º PA'!$E$4:$E$2011='Analítico Cp.'!$B21)*('Diário 1º PA'!$C$4:$C$2011&gt;=I$4)*('Diário 1º PA'!$C$4:$C$2011&lt;=EOMONTH(I$4,0))*('Diário 1º PA'!$F$4:$F$2011))
+SUMPRODUCT(('Diário 2º PA'!$E$4:$E$1980='Analítico Cp.'!$B21)*('Diário 2º PA'!$C$4:$C$1980&gt;=I$4)*('Diário 2º PA'!$C$4:$C$1980&lt;=EOMONTH(I$4,0))*('Diário 2º PA'!$F$4:$F$1980))
+SUMPRODUCT(('Diário 3º PA'!$E$4:$E$2000='Analítico Cp.'!$B21)*('Diário 3º PA'!$C$4:$C$2000&gt;=I$4)*('Diário 3º PA'!$C$4:$C$2000&lt;=EOMONTH(I$4,0))*('Diário 3º PA'!$F$4:$F$2000))
+SUMPRODUCT(('Diário 4º PA'!$E$4:$E$2000='Analítico Cp.'!$B21)*('Diário 4º PA'!$C$4:$C$2000&gt;=I$4)*('Diário 4º PA'!$C$4:$C$2000&lt;=EOMONTH(I$4,0))*('Diário 4º PA'!$F$4:$F$2000))
+SUMPRODUCT(('Comp.'!$D$5:$D$484=$B21)*('Comp.'!$B$5:$B$484&gt;=I$4)*('Comp.'!$B$5:$B$484&lt;=EOMONTH(I$4,0))*('Comp.'!$E$5:$E$484))</f>
        <v>0</v>
      </c>
      <c r="J21" s="129">
        <f>SUMPRODUCT(('Diário 1º PA'!$E$4:$E$2011='Analítico Cp.'!$B21)*('Diário 1º PA'!$C$4:$C$2011&gt;=J$4)*('Diário 1º PA'!$C$4:$C$2011&lt;=EOMONTH(J$4,0))*('Diário 1º PA'!$F$4:$F$2011))
+SUMPRODUCT(('Diário 2º PA'!$E$4:$E$1980='Analítico Cp.'!$B21)*('Diário 2º PA'!$C$4:$C$1980&gt;=J$4)*('Diário 2º PA'!$C$4:$C$1980&lt;=EOMONTH(J$4,0))*('Diário 2º PA'!$F$4:$F$1980))
+SUMPRODUCT(('Diário 3º PA'!$E$4:$E$2000='Analítico Cp.'!$B21)*('Diário 3º PA'!$C$4:$C$2000&gt;=J$4)*('Diário 3º PA'!$C$4:$C$2000&lt;=EOMONTH(J$4,0))*('Diário 3º PA'!$F$4:$F$2000))
+SUMPRODUCT(('Diário 4º PA'!$E$4:$E$2000='Analítico Cp.'!$B21)*('Diário 4º PA'!$C$4:$C$2000&gt;=J$4)*('Diário 4º PA'!$C$4:$C$2000&lt;=EOMONTH(J$4,0))*('Diário 4º PA'!$F$4:$F$2000))
+SUMPRODUCT(('Comp.'!$D$5:$D$484=$B21)*('Comp.'!$B$5:$B$484&gt;=J$4)*('Comp.'!$B$5:$B$484&lt;=EOMONTH(J$4,0))*('Comp.'!$E$5:$E$484))</f>
        <v>0</v>
      </c>
      <c r="K21" s="129">
        <f>SUMPRODUCT(('Diário 1º PA'!$E$4:$E$2011='Analítico Cp.'!$B21)*('Diário 1º PA'!$C$4:$C$2011&gt;=K$4)*('Diário 1º PA'!$C$4:$C$2011&lt;=EOMONTH(K$4,0))*('Diário 1º PA'!$F$4:$F$2011))
+SUMPRODUCT(('Diário 2º PA'!$E$4:$E$1980='Analítico Cp.'!$B21)*('Diário 2º PA'!$C$4:$C$1980&gt;=K$4)*('Diário 2º PA'!$C$4:$C$1980&lt;=EOMONTH(K$4,0))*('Diário 2º PA'!$F$4:$F$1980))
+SUMPRODUCT(('Diário 3º PA'!$E$4:$E$2000='Analítico Cp.'!$B21)*('Diário 3º PA'!$C$4:$C$2000&gt;=K$4)*('Diário 3º PA'!$C$4:$C$2000&lt;=EOMONTH(K$4,0))*('Diário 3º PA'!$F$4:$F$2000))
+SUMPRODUCT(('Diário 4º PA'!$E$4:$E$2000='Analítico Cp.'!$B21)*('Diário 4º PA'!$C$4:$C$2000&gt;=K$4)*('Diário 4º PA'!$C$4:$C$2000&lt;=EOMONTH(K$4,0))*('Diário 4º PA'!$F$4:$F$2000))
+SUMPRODUCT(('Comp.'!$D$5:$D$484=$B21)*('Comp.'!$B$5:$B$484&gt;=K$4)*('Comp.'!$B$5:$B$484&lt;=EOMONTH(K$4,0))*('Comp.'!$E$5:$E$484))</f>
        <v>0</v>
      </c>
      <c r="L21" s="129">
        <f>SUMPRODUCT(('Diário 1º PA'!$E$4:$E$2011='Analítico Cp.'!$B21)*('Diário 1º PA'!$C$4:$C$2011&gt;=L$4)*('Diário 1º PA'!$C$4:$C$2011&lt;=EOMONTH(L$4,0))*('Diário 1º PA'!$F$4:$F$2011))
+SUMPRODUCT(('Diário 2º PA'!$E$4:$E$1980='Analítico Cp.'!$B21)*('Diário 2º PA'!$C$4:$C$1980&gt;=L$4)*('Diário 2º PA'!$C$4:$C$1980&lt;=EOMONTH(L$4,0))*('Diário 2º PA'!$F$4:$F$1980))
+SUMPRODUCT(('Diário 3º PA'!$E$4:$E$2000='Analítico Cp.'!$B21)*('Diário 3º PA'!$C$4:$C$2000&gt;=L$4)*('Diário 3º PA'!$C$4:$C$2000&lt;=EOMONTH(L$4,0))*('Diário 3º PA'!$F$4:$F$2000))
+SUMPRODUCT(('Diário 4º PA'!$E$4:$E$2000='Analítico Cp.'!$B21)*('Diário 4º PA'!$C$4:$C$2000&gt;=L$4)*('Diário 4º PA'!$C$4:$C$2000&lt;=EOMONTH(L$4,0))*('Diário 4º PA'!$F$4:$F$2000))
+SUMPRODUCT(('Comp.'!$D$5:$D$484=$B21)*('Comp.'!$B$5:$B$484&gt;=L$4)*('Comp.'!$B$5:$B$484&lt;=EOMONTH(L$4,0))*('Comp.'!$E$5:$E$484))</f>
        <v>0</v>
      </c>
      <c r="M21" s="129">
        <f>SUMPRODUCT(('Diário 1º PA'!$E$4:$E$2011='Analítico Cp.'!$B21)*('Diário 1º PA'!$C$4:$C$2011&gt;=M$4)*('Diário 1º PA'!$C$4:$C$2011&lt;=EOMONTH(M$4,0))*('Diário 1º PA'!$F$4:$F$2011))
+SUMPRODUCT(('Diário 2º PA'!$E$4:$E$1980='Analítico Cp.'!$B21)*('Diário 2º PA'!$C$4:$C$1980&gt;=M$4)*('Diário 2º PA'!$C$4:$C$1980&lt;=EOMONTH(M$4,0))*('Diário 2º PA'!$F$4:$F$1980))
+SUMPRODUCT(('Diário 3º PA'!$E$4:$E$2000='Analítico Cp.'!$B21)*('Diário 3º PA'!$C$4:$C$2000&gt;=M$4)*('Diário 3º PA'!$C$4:$C$2000&lt;=EOMONTH(M$4,0))*('Diário 3º PA'!$F$4:$F$2000))
+SUMPRODUCT(('Diário 4º PA'!$E$4:$E$2000='Analítico Cp.'!$B21)*('Diário 4º PA'!$C$4:$C$2000&gt;=M$4)*('Diário 4º PA'!$C$4:$C$2000&lt;=EOMONTH(M$4,0))*('Diário 4º PA'!$F$4:$F$2000))
+SUMPRODUCT(('Comp.'!$D$5:$D$484=$B21)*('Comp.'!$B$5:$B$484&gt;=M$4)*('Comp.'!$B$5:$B$484&lt;=EOMONTH(M$4,0))*('Comp.'!$E$5:$E$484))</f>
        <v>0</v>
      </c>
      <c r="N21" s="129">
        <f>SUMPRODUCT(('Diário 1º PA'!$E$4:$E$2011='Analítico Cp.'!$B21)*('Diário 1º PA'!$C$4:$C$2011&gt;=N$4)*('Diário 1º PA'!$C$4:$C$2011&lt;=EOMONTH(N$4,0))*('Diário 1º PA'!$F$4:$F$2011))
+SUMPRODUCT(('Diário 2º PA'!$E$4:$E$1980='Analítico Cp.'!$B21)*('Diário 2º PA'!$C$4:$C$1980&gt;=N$4)*('Diário 2º PA'!$C$4:$C$1980&lt;=EOMONTH(N$4,0))*('Diário 2º PA'!$F$4:$F$1980))
+SUMPRODUCT(('Diário 3º PA'!$E$4:$E$2000='Analítico Cp.'!$B21)*('Diário 3º PA'!$C$4:$C$2000&gt;=N$4)*('Diário 3º PA'!$C$4:$C$2000&lt;=EOMONTH(N$4,0))*('Diário 3º PA'!$F$4:$F$2000))
+SUMPRODUCT(('Diário 4º PA'!$E$4:$E$2000='Analítico Cp.'!$B21)*('Diário 4º PA'!$C$4:$C$2000&gt;=N$4)*('Diário 4º PA'!$C$4:$C$2000&lt;=EOMONTH(N$4,0))*('Diário 4º PA'!$F$4:$F$2000))
+SUMPRODUCT(('Comp.'!$D$5:$D$484=$B21)*('Comp.'!$B$5:$B$484&gt;=N$4)*('Comp.'!$B$5:$B$484&lt;=EOMONTH(N$4,0))*('Comp.'!$E$5:$E$484))</f>
        <v>0</v>
      </c>
      <c r="O21" s="179">
        <f t="shared" si="6"/>
        <v>0</v>
      </c>
      <c r="P21" s="180">
        <f t="shared" si="7"/>
        <v>0</v>
      </c>
      <c r="Q21" s="154"/>
      <c r="R21" s="154"/>
      <c r="S21" s="154"/>
      <c r="T21" s="154"/>
      <c r="U21" s="154"/>
      <c r="V21" s="154"/>
      <c r="W21" s="154"/>
      <c r="X21" s="154"/>
      <c r="Y21" s="154"/>
      <c r="Z21" s="154"/>
    </row>
    <row r="22" spans="1:26" ht="23.25" customHeight="1" x14ac:dyDescent="0.2">
      <c r="A22" s="199" t="s">
        <v>159</v>
      </c>
      <c r="B22" s="200" t="s">
        <v>160</v>
      </c>
      <c r="C22" s="129">
        <f>SUMPRODUCT(('Diário 1º PA'!$E$4:$E$2011='Analítico Cp.'!$B22)*('Diário 1º PA'!$C$4:$C$2011&gt;=C$4)*('Diário 1º PA'!$C$4:$C$2011&lt;=EOMONTH(C$4,0))*('Diário 1º PA'!$F$4:$F$2011))
+SUMPRODUCT(('Diário 2º PA'!$E$4:$E$1980='Analítico Cp.'!$B22)*('Diário 2º PA'!$C$4:$C$1980&gt;=C$4)*('Diário 2º PA'!$C$4:$C$1980&lt;=EOMONTH(C$4,0))*('Diário 2º PA'!$F$4:$F$1980))
+SUMPRODUCT(('Diário 3º PA'!$E$4:$E$2000='Analítico Cp.'!$B22)*('Diário 3º PA'!$C$4:$C$2000&gt;=C$4)*('Diário 3º PA'!$C$4:$C$2000&lt;=EOMONTH(C$4,0))*('Diário 3º PA'!$F$4:$F$2000))
+SUMPRODUCT(('Diário 4º PA'!$E$4:$E$2000='Analítico Cp.'!$B22)*('Diário 4º PA'!$C$4:$C$2000&gt;=C$4)*('Diário 4º PA'!$C$4:$C$2000&lt;=EOMONTH(C$4,0))*('Diário 4º PA'!$F$4:$F$2000))
+SUMPRODUCT(('Comp.'!$D$5:$D$484=$B22)*('Comp.'!$B$5:$B$484&gt;=C$4)*('Comp.'!$B$5:$B$484&lt;=EOMONTH(C$4,0))*('Comp.'!$E$5:$E$484))</f>
        <v>0</v>
      </c>
      <c r="D22" s="129">
        <f>SUMPRODUCT(('Diário 1º PA'!$E$4:$E$2011='Analítico Cp.'!$B22)*('Diário 1º PA'!$C$4:$C$2011&gt;=D$4)*('Diário 1º PA'!$C$4:$C$2011&lt;=EOMONTH(D$4,0))*('Diário 1º PA'!$F$4:$F$2011))
+SUMPRODUCT(('Diário 2º PA'!$E$4:$E$1980='Analítico Cp.'!$B22)*('Diário 2º PA'!$C$4:$C$1980&gt;=D$4)*('Diário 2º PA'!$C$4:$C$1980&lt;=EOMONTH(D$4,0))*('Diário 2º PA'!$F$4:$F$1980))
+SUMPRODUCT(('Diário 3º PA'!$E$4:$E$2000='Analítico Cp.'!$B22)*('Diário 3º PA'!$C$4:$C$2000&gt;=D$4)*('Diário 3º PA'!$C$4:$C$2000&lt;=EOMONTH(D$4,0))*('Diário 3º PA'!$F$4:$F$2000))
+SUMPRODUCT(('Diário 4º PA'!$E$4:$E$2000='Analítico Cp.'!$B22)*('Diário 4º PA'!$C$4:$C$2000&gt;=D$4)*('Diário 4º PA'!$C$4:$C$2000&lt;=EOMONTH(D$4,0))*('Diário 4º PA'!$F$4:$F$2000))
+SUMPRODUCT(('Comp.'!$D$5:$D$484=$B22)*('Comp.'!$B$5:$B$484&gt;=D$4)*('Comp.'!$B$5:$B$484&lt;=EOMONTH(D$4,0))*('Comp.'!$E$5:$E$484))</f>
        <v>0</v>
      </c>
      <c r="E22" s="129">
        <f>SUMPRODUCT(('Diário 1º PA'!$E$4:$E$2011='Analítico Cp.'!$B22)*('Diário 1º PA'!$C$4:$C$2011&gt;=E$4)*('Diário 1º PA'!$C$4:$C$2011&lt;=EOMONTH(E$4,0))*('Diário 1º PA'!$F$4:$F$2011))
+SUMPRODUCT(('Diário 2º PA'!$E$4:$E$1980='Analítico Cp.'!$B22)*('Diário 2º PA'!$C$4:$C$1980&gt;=E$4)*('Diário 2º PA'!$C$4:$C$1980&lt;=EOMONTH(E$4,0))*('Diário 2º PA'!$F$4:$F$1980))
+SUMPRODUCT(('Diário 3º PA'!$E$4:$E$2000='Analítico Cp.'!$B22)*('Diário 3º PA'!$C$4:$C$2000&gt;=E$4)*('Diário 3º PA'!$C$4:$C$2000&lt;=EOMONTH(E$4,0))*('Diário 3º PA'!$F$4:$F$2000))
+SUMPRODUCT(('Diário 4º PA'!$E$4:$E$2000='Analítico Cp.'!$B22)*('Diário 4º PA'!$C$4:$C$2000&gt;=E$4)*('Diário 4º PA'!$C$4:$C$2000&lt;=EOMONTH(E$4,0))*('Diário 4º PA'!$F$4:$F$2000))
+SUMPRODUCT(('Comp.'!$D$5:$D$484=$B22)*('Comp.'!$B$5:$B$484&gt;=E$4)*('Comp.'!$B$5:$B$484&lt;=EOMONTH(E$4,0))*('Comp.'!$E$5:$E$484))</f>
        <v>0</v>
      </c>
      <c r="F22" s="129">
        <f>SUMPRODUCT(('Diário 1º PA'!$E$4:$E$2011='Analítico Cp.'!$B22)*('Diário 1º PA'!$C$4:$C$2011&gt;=F$4)*('Diário 1º PA'!$C$4:$C$2011&lt;=EOMONTH(F$4,0))*('Diário 1º PA'!$F$4:$F$2011))
+SUMPRODUCT(('Diário 2º PA'!$E$4:$E$1980='Analítico Cp.'!$B22)*('Diário 2º PA'!$C$4:$C$1980&gt;=F$4)*('Diário 2º PA'!$C$4:$C$1980&lt;=EOMONTH(F$4,0))*('Diário 2º PA'!$F$4:$F$1980))
+SUMPRODUCT(('Diário 3º PA'!$E$4:$E$2000='Analítico Cp.'!$B22)*('Diário 3º PA'!$C$4:$C$2000&gt;=F$4)*('Diário 3º PA'!$C$4:$C$2000&lt;=EOMONTH(F$4,0))*('Diário 3º PA'!$F$4:$F$2000))
+SUMPRODUCT(('Diário 4º PA'!$E$4:$E$2000='Analítico Cp.'!$B22)*('Diário 4º PA'!$C$4:$C$2000&gt;=F$4)*('Diário 4º PA'!$C$4:$C$2000&lt;=EOMONTH(F$4,0))*('Diário 4º PA'!$F$4:$F$2000))
+SUMPRODUCT(('Comp.'!$D$5:$D$484=$B22)*('Comp.'!$B$5:$B$484&gt;=F$4)*('Comp.'!$B$5:$B$484&lt;=EOMONTH(F$4,0))*('Comp.'!$E$5:$E$484))</f>
        <v>0</v>
      </c>
      <c r="G22" s="129">
        <f>SUMPRODUCT(('Diário 1º PA'!$E$4:$E$2011='Analítico Cp.'!$B22)*('Diário 1º PA'!$C$4:$C$2011&gt;=G$4)*('Diário 1º PA'!$C$4:$C$2011&lt;=EOMONTH(G$4,0))*('Diário 1º PA'!$F$4:$F$2011))
+SUMPRODUCT(('Diário 2º PA'!$E$4:$E$1980='Analítico Cp.'!$B22)*('Diário 2º PA'!$C$4:$C$1980&gt;=G$4)*('Diário 2º PA'!$C$4:$C$1980&lt;=EOMONTH(G$4,0))*('Diário 2º PA'!$F$4:$F$1980))
+SUMPRODUCT(('Diário 3º PA'!$E$4:$E$2000='Analítico Cp.'!$B22)*('Diário 3º PA'!$C$4:$C$2000&gt;=G$4)*('Diário 3º PA'!$C$4:$C$2000&lt;=EOMONTH(G$4,0))*('Diário 3º PA'!$F$4:$F$2000))
+SUMPRODUCT(('Diário 4º PA'!$E$4:$E$2000='Analítico Cp.'!$B22)*('Diário 4º PA'!$C$4:$C$2000&gt;=G$4)*('Diário 4º PA'!$C$4:$C$2000&lt;=EOMONTH(G$4,0))*('Diário 4º PA'!$F$4:$F$2000))
+SUMPRODUCT(('Comp.'!$D$5:$D$484=$B22)*('Comp.'!$B$5:$B$484&gt;=G$4)*('Comp.'!$B$5:$B$484&lt;=EOMONTH(G$4,0))*('Comp.'!$E$5:$E$484))</f>
        <v>0</v>
      </c>
      <c r="H22" s="129">
        <f>SUMPRODUCT(('Diário 1º PA'!$E$4:$E$2011='Analítico Cp.'!$B22)*('Diário 1º PA'!$C$4:$C$2011&gt;=H$4)*('Diário 1º PA'!$C$4:$C$2011&lt;=EOMONTH(H$4,0))*('Diário 1º PA'!$F$4:$F$2011))
+SUMPRODUCT(('Diário 2º PA'!$E$4:$E$1980='Analítico Cp.'!$B22)*('Diário 2º PA'!$C$4:$C$1980&gt;=H$4)*('Diário 2º PA'!$C$4:$C$1980&lt;=EOMONTH(H$4,0))*('Diário 2º PA'!$F$4:$F$1980))
+SUMPRODUCT(('Diário 3º PA'!$E$4:$E$2000='Analítico Cp.'!$B22)*('Diário 3º PA'!$C$4:$C$2000&gt;=H$4)*('Diário 3º PA'!$C$4:$C$2000&lt;=EOMONTH(H$4,0))*('Diário 3º PA'!$F$4:$F$2000))
+SUMPRODUCT(('Diário 4º PA'!$E$4:$E$2000='Analítico Cp.'!$B22)*('Diário 4º PA'!$C$4:$C$2000&gt;=H$4)*('Diário 4º PA'!$C$4:$C$2000&lt;=EOMONTH(H$4,0))*('Diário 4º PA'!$F$4:$F$2000))
+SUMPRODUCT(('Comp.'!$D$5:$D$484=$B22)*('Comp.'!$B$5:$B$484&gt;=H$4)*('Comp.'!$B$5:$B$484&lt;=EOMONTH(H$4,0))*('Comp.'!$E$5:$E$484))</f>
        <v>0</v>
      </c>
      <c r="I22" s="129">
        <f>SUMPRODUCT(('Diário 1º PA'!$E$4:$E$2011='Analítico Cp.'!$B22)*('Diário 1º PA'!$C$4:$C$2011&gt;=I$4)*('Diário 1º PA'!$C$4:$C$2011&lt;=EOMONTH(I$4,0))*('Diário 1º PA'!$F$4:$F$2011))
+SUMPRODUCT(('Diário 2º PA'!$E$4:$E$1980='Analítico Cp.'!$B22)*('Diário 2º PA'!$C$4:$C$1980&gt;=I$4)*('Diário 2º PA'!$C$4:$C$1980&lt;=EOMONTH(I$4,0))*('Diário 2º PA'!$F$4:$F$1980))
+SUMPRODUCT(('Diário 3º PA'!$E$4:$E$2000='Analítico Cp.'!$B22)*('Diário 3º PA'!$C$4:$C$2000&gt;=I$4)*('Diário 3º PA'!$C$4:$C$2000&lt;=EOMONTH(I$4,0))*('Diário 3º PA'!$F$4:$F$2000))
+SUMPRODUCT(('Diário 4º PA'!$E$4:$E$2000='Analítico Cp.'!$B22)*('Diário 4º PA'!$C$4:$C$2000&gt;=I$4)*('Diário 4º PA'!$C$4:$C$2000&lt;=EOMONTH(I$4,0))*('Diário 4º PA'!$F$4:$F$2000))
+SUMPRODUCT(('Comp.'!$D$5:$D$484=$B22)*('Comp.'!$B$5:$B$484&gt;=I$4)*('Comp.'!$B$5:$B$484&lt;=EOMONTH(I$4,0))*('Comp.'!$E$5:$E$484))</f>
        <v>0</v>
      </c>
      <c r="J22" s="129">
        <f>SUMPRODUCT(('Diário 1º PA'!$E$4:$E$2011='Analítico Cp.'!$B22)*('Diário 1º PA'!$C$4:$C$2011&gt;=J$4)*('Diário 1º PA'!$C$4:$C$2011&lt;=EOMONTH(J$4,0))*('Diário 1º PA'!$F$4:$F$2011))
+SUMPRODUCT(('Diário 2º PA'!$E$4:$E$1980='Analítico Cp.'!$B22)*('Diário 2º PA'!$C$4:$C$1980&gt;=J$4)*('Diário 2º PA'!$C$4:$C$1980&lt;=EOMONTH(J$4,0))*('Diário 2º PA'!$F$4:$F$1980))
+SUMPRODUCT(('Diário 3º PA'!$E$4:$E$2000='Analítico Cp.'!$B22)*('Diário 3º PA'!$C$4:$C$2000&gt;=J$4)*('Diário 3º PA'!$C$4:$C$2000&lt;=EOMONTH(J$4,0))*('Diário 3º PA'!$F$4:$F$2000))
+SUMPRODUCT(('Diário 4º PA'!$E$4:$E$2000='Analítico Cp.'!$B22)*('Diário 4º PA'!$C$4:$C$2000&gt;=J$4)*('Diário 4º PA'!$C$4:$C$2000&lt;=EOMONTH(J$4,0))*('Diário 4º PA'!$F$4:$F$2000))
+SUMPRODUCT(('Comp.'!$D$5:$D$484=$B22)*('Comp.'!$B$5:$B$484&gt;=J$4)*('Comp.'!$B$5:$B$484&lt;=EOMONTH(J$4,0))*('Comp.'!$E$5:$E$484))</f>
        <v>0</v>
      </c>
      <c r="K22" s="129">
        <f>SUMPRODUCT(('Diário 1º PA'!$E$4:$E$2011='Analítico Cp.'!$B22)*('Diário 1º PA'!$C$4:$C$2011&gt;=K$4)*('Diário 1º PA'!$C$4:$C$2011&lt;=EOMONTH(K$4,0))*('Diário 1º PA'!$F$4:$F$2011))
+SUMPRODUCT(('Diário 2º PA'!$E$4:$E$1980='Analítico Cp.'!$B22)*('Diário 2º PA'!$C$4:$C$1980&gt;=K$4)*('Diário 2º PA'!$C$4:$C$1980&lt;=EOMONTH(K$4,0))*('Diário 2º PA'!$F$4:$F$1980))
+SUMPRODUCT(('Diário 3º PA'!$E$4:$E$2000='Analítico Cp.'!$B22)*('Diário 3º PA'!$C$4:$C$2000&gt;=K$4)*('Diário 3º PA'!$C$4:$C$2000&lt;=EOMONTH(K$4,0))*('Diário 3º PA'!$F$4:$F$2000))
+SUMPRODUCT(('Diário 4º PA'!$E$4:$E$2000='Analítico Cp.'!$B22)*('Diário 4º PA'!$C$4:$C$2000&gt;=K$4)*('Diário 4º PA'!$C$4:$C$2000&lt;=EOMONTH(K$4,0))*('Diário 4º PA'!$F$4:$F$2000))
+SUMPRODUCT(('Comp.'!$D$5:$D$484=$B22)*('Comp.'!$B$5:$B$484&gt;=K$4)*('Comp.'!$B$5:$B$484&lt;=EOMONTH(K$4,0))*('Comp.'!$E$5:$E$484))</f>
        <v>0</v>
      </c>
      <c r="L22" s="129">
        <f>SUMPRODUCT(('Diário 1º PA'!$E$4:$E$2011='Analítico Cp.'!$B22)*('Diário 1º PA'!$C$4:$C$2011&gt;=L$4)*('Diário 1º PA'!$C$4:$C$2011&lt;=EOMONTH(L$4,0))*('Diário 1º PA'!$F$4:$F$2011))
+SUMPRODUCT(('Diário 2º PA'!$E$4:$E$1980='Analítico Cp.'!$B22)*('Diário 2º PA'!$C$4:$C$1980&gt;=L$4)*('Diário 2º PA'!$C$4:$C$1980&lt;=EOMONTH(L$4,0))*('Diário 2º PA'!$F$4:$F$1980))
+SUMPRODUCT(('Diário 3º PA'!$E$4:$E$2000='Analítico Cp.'!$B22)*('Diário 3º PA'!$C$4:$C$2000&gt;=L$4)*('Diário 3º PA'!$C$4:$C$2000&lt;=EOMONTH(L$4,0))*('Diário 3º PA'!$F$4:$F$2000))
+SUMPRODUCT(('Diário 4º PA'!$E$4:$E$2000='Analítico Cp.'!$B22)*('Diário 4º PA'!$C$4:$C$2000&gt;=L$4)*('Diário 4º PA'!$C$4:$C$2000&lt;=EOMONTH(L$4,0))*('Diário 4º PA'!$F$4:$F$2000))
+SUMPRODUCT(('Comp.'!$D$5:$D$484=$B22)*('Comp.'!$B$5:$B$484&gt;=L$4)*('Comp.'!$B$5:$B$484&lt;=EOMONTH(L$4,0))*('Comp.'!$E$5:$E$484))</f>
        <v>0</v>
      </c>
      <c r="M22" s="129">
        <f>SUMPRODUCT(('Diário 1º PA'!$E$4:$E$2011='Analítico Cp.'!$B22)*('Diário 1º PA'!$C$4:$C$2011&gt;=M$4)*('Diário 1º PA'!$C$4:$C$2011&lt;=EOMONTH(M$4,0))*('Diário 1º PA'!$F$4:$F$2011))
+SUMPRODUCT(('Diário 2º PA'!$E$4:$E$1980='Analítico Cp.'!$B22)*('Diário 2º PA'!$C$4:$C$1980&gt;=M$4)*('Diário 2º PA'!$C$4:$C$1980&lt;=EOMONTH(M$4,0))*('Diário 2º PA'!$F$4:$F$1980))
+SUMPRODUCT(('Diário 3º PA'!$E$4:$E$2000='Analítico Cp.'!$B22)*('Diário 3º PA'!$C$4:$C$2000&gt;=M$4)*('Diário 3º PA'!$C$4:$C$2000&lt;=EOMONTH(M$4,0))*('Diário 3º PA'!$F$4:$F$2000))
+SUMPRODUCT(('Diário 4º PA'!$E$4:$E$2000='Analítico Cp.'!$B22)*('Diário 4º PA'!$C$4:$C$2000&gt;=M$4)*('Diário 4º PA'!$C$4:$C$2000&lt;=EOMONTH(M$4,0))*('Diário 4º PA'!$F$4:$F$2000))
+SUMPRODUCT(('Comp.'!$D$5:$D$484=$B22)*('Comp.'!$B$5:$B$484&gt;=M$4)*('Comp.'!$B$5:$B$484&lt;=EOMONTH(M$4,0))*('Comp.'!$E$5:$E$484))</f>
        <v>0</v>
      </c>
      <c r="N22" s="129">
        <f>SUMPRODUCT(('Diário 1º PA'!$E$4:$E$2011='Analítico Cp.'!$B22)*('Diário 1º PA'!$C$4:$C$2011&gt;=N$4)*('Diário 1º PA'!$C$4:$C$2011&lt;=EOMONTH(N$4,0))*('Diário 1º PA'!$F$4:$F$2011))
+SUMPRODUCT(('Diário 2º PA'!$E$4:$E$1980='Analítico Cp.'!$B22)*('Diário 2º PA'!$C$4:$C$1980&gt;=N$4)*('Diário 2º PA'!$C$4:$C$1980&lt;=EOMONTH(N$4,0))*('Diário 2º PA'!$F$4:$F$1980))
+SUMPRODUCT(('Diário 3º PA'!$E$4:$E$2000='Analítico Cp.'!$B22)*('Diário 3º PA'!$C$4:$C$2000&gt;=N$4)*('Diário 3º PA'!$C$4:$C$2000&lt;=EOMONTH(N$4,0))*('Diário 3º PA'!$F$4:$F$2000))
+SUMPRODUCT(('Diário 4º PA'!$E$4:$E$2000='Analítico Cp.'!$B22)*('Diário 4º PA'!$C$4:$C$2000&gt;=N$4)*('Diário 4º PA'!$C$4:$C$2000&lt;=EOMONTH(N$4,0))*('Diário 4º PA'!$F$4:$F$2000))
+SUMPRODUCT(('Comp.'!$D$5:$D$484=$B22)*('Comp.'!$B$5:$B$484&gt;=N$4)*('Comp.'!$B$5:$B$484&lt;=EOMONTH(N$4,0))*('Comp.'!$E$5:$E$484))</f>
        <v>0</v>
      </c>
      <c r="O22" s="179">
        <f t="shared" si="6"/>
        <v>0</v>
      </c>
      <c r="P22" s="180">
        <f t="shared" si="7"/>
        <v>0</v>
      </c>
      <c r="Q22" s="154"/>
      <c r="R22" s="154"/>
      <c r="S22" s="154"/>
      <c r="T22" s="154"/>
      <c r="U22" s="154"/>
      <c r="V22" s="154"/>
      <c r="W22" s="154"/>
      <c r="X22" s="154"/>
      <c r="Y22" s="154"/>
      <c r="Z22" s="154"/>
    </row>
    <row r="23" spans="1:26" ht="23.25" customHeight="1" x14ac:dyDescent="0.2">
      <c r="A23" s="199" t="s">
        <v>161</v>
      </c>
      <c r="B23" s="200" t="s">
        <v>162</v>
      </c>
      <c r="C23" s="129">
        <f>SUMPRODUCT(('Diário 1º PA'!$E$4:$E$2011='Analítico Cp.'!$B23)*('Diário 1º PA'!$C$4:$C$2011&gt;=C$4)*('Diário 1º PA'!$C$4:$C$2011&lt;=EOMONTH(C$4,0))*('Diário 1º PA'!$F$4:$F$2011))
+SUMPRODUCT(('Diário 2º PA'!$E$4:$E$1980='Analítico Cp.'!$B23)*('Diário 2º PA'!$C$4:$C$1980&gt;=C$4)*('Diário 2º PA'!$C$4:$C$1980&lt;=EOMONTH(C$4,0))*('Diário 2º PA'!$F$4:$F$1980))
+SUMPRODUCT(('Diário 3º PA'!$E$4:$E$2000='Analítico Cp.'!$B23)*('Diário 3º PA'!$C$4:$C$2000&gt;=C$4)*('Diário 3º PA'!$C$4:$C$2000&lt;=EOMONTH(C$4,0))*('Diário 3º PA'!$F$4:$F$2000))
+SUMPRODUCT(('Diário 4º PA'!$E$4:$E$2000='Analítico Cp.'!$B23)*('Diário 4º PA'!$C$4:$C$2000&gt;=C$4)*('Diário 4º PA'!$C$4:$C$2000&lt;=EOMONTH(C$4,0))*('Diário 4º PA'!$F$4:$F$2000))
+SUMPRODUCT(('Comp.'!$D$5:$D$484=$B23)*('Comp.'!$B$5:$B$484&gt;=C$4)*('Comp.'!$B$5:$B$484&lt;=EOMONTH(C$4,0))*('Comp.'!$E$5:$E$484))</f>
        <v>0</v>
      </c>
      <c r="D23" s="129">
        <f>SUMPRODUCT(('Diário 1º PA'!$E$4:$E$2011='Analítico Cp.'!$B23)*('Diário 1º PA'!$C$4:$C$2011&gt;=D$4)*('Diário 1º PA'!$C$4:$C$2011&lt;=EOMONTH(D$4,0))*('Diário 1º PA'!$F$4:$F$2011))
+SUMPRODUCT(('Diário 2º PA'!$E$4:$E$1980='Analítico Cp.'!$B23)*('Diário 2º PA'!$C$4:$C$1980&gt;=D$4)*('Diário 2º PA'!$C$4:$C$1980&lt;=EOMONTH(D$4,0))*('Diário 2º PA'!$F$4:$F$1980))
+SUMPRODUCT(('Diário 3º PA'!$E$4:$E$2000='Analítico Cp.'!$B23)*('Diário 3º PA'!$C$4:$C$2000&gt;=D$4)*('Diário 3º PA'!$C$4:$C$2000&lt;=EOMONTH(D$4,0))*('Diário 3º PA'!$F$4:$F$2000))
+SUMPRODUCT(('Diário 4º PA'!$E$4:$E$2000='Analítico Cp.'!$B23)*('Diário 4º PA'!$C$4:$C$2000&gt;=D$4)*('Diário 4º PA'!$C$4:$C$2000&lt;=EOMONTH(D$4,0))*('Diário 4º PA'!$F$4:$F$2000))
+SUMPRODUCT(('Comp.'!$D$5:$D$484=$B23)*('Comp.'!$B$5:$B$484&gt;=D$4)*('Comp.'!$B$5:$B$484&lt;=EOMONTH(D$4,0))*('Comp.'!$E$5:$E$484))</f>
        <v>0</v>
      </c>
      <c r="E23" s="129">
        <f>SUMPRODUCT(('Diário 1º PA'!$E$4:$E$2011='Analítico Cp.'!$B23)*('Diário 1º PA'!$C$4:$C$2011&gt;=E$4)*('Diário 1º PA'!$C$4:$C$2011&lt;=EOMONTH(E$4,0))*('Diário 1º PA'!$F$4:$F$2011))
+SUMPRODUCT(('Diário 2º PA'!$E$4:$E$1980='Analítico Cp.'!$B23)*('Diário 2º PA'!$C$4:$C$1980&gt;=E$4)*('Diário 2º PA'!$C$4:$C$1980&lt;=EOMONTH(E$4,0))*('Diário 2º PA'!$F$4:$F$1980))
+SUMPRODUCT(('Diário 3º PA'!$E$4:$E$2000='Analítico Cp.'!$B23)*('Diário 3º PA'!$C$4:$C$2000&gt;=E$4)*('Diário 3º PA'!$C$4:$C$2000&lt;=EOMONTH(E$4,0))*('Diário 3º PA'!$F$4:$F$2000))
+SUMPRODUCT(('Diário 4º PA'!$E$4:$E$2000='Analítico Cp.'!$B23)*('Diário 4º PA'!$C$4:$C$2000&gt;=E$4)*('Diário 4º PA'!$C$4:$C$2000&lt;=EOMONTH(E$4,0))*('Diário 4º PA'!$F$4:$F$2000))
+SUMPRODUCT(('Comp.'!$D$5:$D$484=$B23)*('Comp.'!$B$5:$B$484&gt;=E$4)*('Comp.'!$B$5:$B$484&lt;=EOMONTH(E$4,0))*('Comp.'!$E$5:$E$484))</f>
        <v>0</v>
      </c>
      <c r="F23" s="129">
        <f>SUMPRODUCT(('Diário 1º PA'!$E$4:$E$2011='Analítico Cp.'!$B23)*('Diário 1º PA'!$C$4:$C$2011&gt;=F$4)*('Diário 1º PA'!$C$4:$C$2011&lt;=EOMONTH(F$4,0))*('Diário 1º PA'!$F$4:$F$2011))
+SUMPRODUCT(('Diário 2º PA'!$E$4:$E$1980='Analítico Cp.'!$B23)*('Diário 2º PA'!$C$4:$C$1980&gt;=F$4)*('Diário 2º PA'!$C$4:$C$1980&lt;=EOMONTH(F$4,0))*('Diário 2º PA'!$F$4:$F$1980))
+SUMPRODUCT(('Diário 3º PA'!$E$4:$E$2000='Analítico Cp.'!$B23)*('Diário 3º PA'!$C$4:$C$2000&gt;=F$4)*('Diário 3º PA'!$C$4:$C$2000&lt;=EOMONTH(F$4,0))*('Diário 3º PA'!$F$4:$F$2000))
+SUMPRODUCT(('Diário 4º PA'!$E$4:$E$2000='Analítico Cp.'!$B23)*('Diário 4º PA'!$C$4:$C$2000&gt;=F$4)*('Diário 4º PA'!$C$4:$C$2000&lt;=EOMONTH(F$4,0))*('Diário 4º PA'!$F$4:$F$2000))
+SUMPRODUCT(('Comp.'!$D$5:$D$484=$B23)*('Comp.'!$B$5:$B$484&gt;=F$4)*('Comp.'!$B$5:$B$484&lt;=EOMONTH(F$4,0))*('Comp.'!$E$5:$E$484))</f>
        <v>0</v>
      </c>
      <c r="G23" s="129">
        <f>SUMPRODUCT(('Diário 1º PA'!$E$4:$E$2011='Analítico Cp.'!$B23)*('Diário 1º PA'!$C$4:$C$2011&gt;=G$4)*('Diário 1º PA'!$C$4:$C$2011&lt;=EOMONTH(G$4,0))*('Diário 1º PA'!$F$4:$F$2011))
+SUMPRODUCT(('Diário 2º PA'!$E$4:$E$1980='Analítico Cp.'!$B23)*('Diário 2º PA'!$C$4:$C$1980&gt;=G$4)*('Diário 2º PA'!$C$4:$C$1980&lt;=EOMONTH(G$4,0))*('Diário 2º PA'!$F$4:$F$1980))
+SUMPRODUCT(('Diário 3º PA'!$E$4:$E$2000='Analítico Cp.'!$B23)*('Diário 3º PA'!$C$4:$C$2000&gt;=G$4)*('Diário 3º PA'!$C$4:$C$2000&lt;=EOMONTH(G$4,0))*('Diário 3º PA'!$F$4:$F$2000))
+SUMPRODUCT(('Diário 4º PA'!$E$4:$E$2000='Analítico Cp.'!$B23)*('Diário 4º PA'!$C$4:$C$2000&gt;=G$4)*('Diário 4º PA'!$C$4:$C$2000&lt;=EOMONTH(G$4,0))*('Diário 4º PA'!$F$4:$F$2000))
+SUMPRODUCT(('Comp.'!$D$5:$D$484=$B23)*('Comp.'!$B$5:$B$484&gt;=G$4)*('Comp.'!$B$5:$B$484&lt;=EOMONTH(G$4,0))*('Comp.'!$E$5:$E$484))</f>
        <v>0</v>
      </c>
      <c r="H23" s="129">
        <f>SUMPRODUCT(('Diário 1º PA'!$E$4:$E$2011='Analítico Cp.'!$B23)*('Diário 1º PA'!$C$4:$C$2011&gt;=H$4)*('Diário 1º PA'!$C$4:$C$2011&lt;=EOMONTH(H$4,0))*('Diário 1º PA'!$F$4:$F$2011))
+SUMPRODUCT(('Diário 2º PA'!$E$4:$E$1980='Analítico Cp.'!$B23)*('Diário 2º PA'!$C$4:$C$1980&gt;=H$4)*('Diário 2º PA'!$C$4:$C$1980&lt;=EOMONTH(H$4,0))*('Diário 2º PA'!$F$4:$F$1980))
+SUMPRODUCT(('Diário 3º PA'!$E$4:$E$2000='Analítico Cp.'!$B23)*('Diário 3º PA'!$C$4:$C$2000&gt;=H$4)*('Diário 3º PA'!$C$4:$C$2000&lt;=EOMONTH(H$4,0))*('Diário 3º PA'!$F$4:$F$2000))
+SUMPRODUCT(('Diário 4º PA'!$E$4:$E$2000='Analítico Cp.'!$B23)*('Diário 4º PA'!$C$4:$C$2000&gt;=H$4)*('Diário 4º PA'!$C$4:$C$2000&lt;=EOMONTH(H$4,0))*('Diário 4º PA'!$F$4:$F$2000))
+SUMPRODUCT(('Comp.'!$D$5:$D$484=$B23)*('Comp.'!$B$5:$B$484&gt;=H$4)*('Comp.'!$B$5:$B$484&lt;=EOMONTH(H$4,0))*('Comp.'!$E$5:$E$484))</f>
        <v>0</v>
      </c>
      <c r="I23" s="129">
        <f>SUMPRODUCT(('Diário 1º PA'!$E$4:$E$2011='Analítico Cp.'!$B23)*('Diário 1º PA'!$C$4:$C$2011&gt;=I$4)*('Diário 1º PA'!$C$4:$C$2011&lt;=EOMONTH(I$4,0))*('Diário 1º PA'!$F$4:$F$2011))
+SUMPRODUCT(('Diário 2º PA'!$E$4:$E$1980='Analítico Cp.'!$B23)*('Diário 2º PA'!$C$4:$C$1980&gt;=I$4)*('Diário 2º PA'!$C$4:$C$1980&lt;=EOMONTH(I$4,0))*('Diário 2º PA'!$F$4:$F$1980))
+SUMPRODUCT(('Diário 3º PA'!$E$4:$E$2000='Analítico Cp.'!$B23)*('Diário 3º PA'!$C$4:$C$2000&gt;=I$4)*('Diário 3º PA'!$C$4:$C$2000&lt;=EOMONTH(I$4,0))*('Diário 3º PA'!$F$4:$F$2000))
+SUMPRODUCT(('Diário 4º PA'!$E$4:$E$2000='Analítico Cp.'!$B23)*('Diário 4º PA'!$C$4:$C$2000&gt;=I$4)*('Diário 4º PA'!$C$4:$C$2000&lt;=EOMONTH(I$4,0))*('Diário 4º PA'!$F$4:$F$2000))
+SUMPRODUCT(('Comp.'!$D$5:$D$484=$B23)*('Comp.'!$B$5:$B$484&gt;=I$4)*('Comp.'!$B$5:$B$484&lt;=EOMONTH(I$4,0))*('Comp.'!$E$5:$E$484))</f>
        <v>0</v>
      </c>
      <c r="J23" s="129">
        <f>SUMPRODUCT(('Diário 1º PA'!$E$4:$E$2011='Analítico Cp.'!$B23)*('Diário 1º PA'!$C$4:$C$2011&gt;=J$4)*('Diário 1º PA'!$C$4:$C$2011&lt;=EOMONTH(J$4,0))*('Diário 1º PA'!$F$4:$F$2011))
+SUMPRODUCT(('Diário 2º PA'!$E$4:$E$1980='Analítico Cp.'!$B23)*('Diário 2º PA'!$C$4:$C$1980&gt;=J$4)*('Diário 2º PA'!$C$4:$C$1980&lt;=EOMONTH(J$4,0))*('Diário 2º PA'!$F$4:$F$1980))
+SUMPRODUCT(('Diário 3º PA'!$E$4:$E$2000='Analítico Cp.'!$B23)*('Diário 3º PA'!$C$4:$C$2000&gt;=J$4)*('Diário 3º PA'!$C$4:$C$2000&lt;=EOMONTH(J$4,0))*('Diário 3º PA'!$F$4:$F$2000))
+SUMPRODUCT(('Diário 4º PA'!$E$4:$E$2000='Analítico Cp.'!$B23)*('Diário 4º PA'!$C$4:$C$2000&gt;=J$4)*('Diário 4º PA'!$C$4:$C$2000&lt;=EOMONTH(J$4,0))*('Diário 4º PA'!$F$4:$F$2000))
+SUMPRODUCT(('Comp.'!$D$5:$D$484=$B23)*('Comp.'!$B$5:$B$484&gt;=J$4)*('Comp.'!$B$5:$B$484&lt;=EOMONTH(J$4,0))*('Comp.'!$E$5:$E$484))</f>
        <v>0</v>
      </c>
      <c r="K23" s="129">
        <f>SUMPRODUCT(('Diário 1º PA'!$E$4:$E$2011='Analítico Cp.'!$B23)*('Diário 1º PA'!$C$4:$C$2011&gt;=K$4)*('Diário 1º PA'!$C$4:$C$2011&lt;=EOMONTH(K$4,0))*('Diário 1º PA'!$F$4:$F$2011))
+SUMPRODUCT(('Diário 2º PA'!$E$4:$E$1980='Analítico Cp.'!$B23)*('Diário 2º PA'!$C$4:$C$1980&gt;=K$4)*('Diário 2º PA'!$C$4:$C$1980&lt;=EOMONTH(K$4,0))*('Diário 2º PA'!$F$4:$F$1980))
+SUMPRODUCT(('Diário 3º PA'!$E$4:$E$2000='Analítico Cp.'!$B23)*('Diário 3º PA'!$C$4:$C$2000&gt;=K$4)*('Diário 3º PA'!$C$4:$C$2000&lt;=EOMONTH(K$4,0))*('Diário 3º PA'!$F$4:$F$2000))
+SUMPRODUCT(('Diário 4º PA'!$E$4:$E$2000='Analítico Cp.'!$B23)*('Diário 4º PA'!$C$4:$C$2000&gt;=K$4)*('Diário 4º PA'!$C$4:$C$2000&lt;=EOMONTH(K$4,0))*('Diário 4º PA'!$F$4:$F$2000))
+SUMPRODUCT(('Comp.'!$D$5:$D$484=$B23)*('Comp.'!$B$5:$B$484&gt;=K$4)*('Comp.'!$B$5:$B$484&lt;=EOMONTH(K$4,0))*('Comp.'!$E$5:$E$484))</f>
        <v>0</v>
      </c>
      <c r="L23" s="129">
        <f>SUMPRODUCT(('Diário 1º PA'!$E$4:$E$2011='Analítico Cp.'!$B23)*('Diário 1º PA'!$C$4:$C$2011&gt;=L$4)*('Diário 1º PA'!$C$4:$C$2011&lt;=EOMONTH(L$4,0))*('Diário 1º PA'!$F$4:$F$2011))
+SUMPRODUCT(('Diário 2º PA'!$E$4:$E$1980='Analítico Cp.'!$B23)*('Diário 2º PA'!$C$4:$C$1980&gt;=L$4)*('Diário 2º PA'!$C$4:$C$1980&lt;=EOMONTH(L$4,0))*('Diário 2º PA'!$F$4:$F$1980))
+SUMPRODUCT(('Diário 3º PA'!$E$4:$E$2000='Analítico Cp.'!$B23)*('Diário 3º PA'!$C$4:$C$2000&gt;=L$4)*('Diário 3º PA'!$C$4:$C$2000&lt;=EOMONTH(L$4,0))*('Diário 3º PA'!$F$4:$F$2000))
+SUMPRODUCT(('Diário 4º PA'!$E$4:$E$2000='Analítico Cp.'!$B23)*('Diário 4º PA'!$C$4:$C$2000&gt;=L$4)*('Diário 4º PA'!$C$4:$C$2000&lt;=EOMONTH(L$4,0))*('Diário 4º PA'!$F$4:$F$2000))
+SUMPRODUCT(('Comp.'!$D$5:$D$484=$B23)*('Comp.'!$B$5:$B$484&gt;=L$4)*('Comp.'!$B$5:$B$484&lt;=EOMONTH(L$4,0))*('Comp.'!$E$5:$E$484))</f>
        <v>0</v>
      </c>
      <c r="M23" s="129">
        <f>SUMPRODUCT(('Diário 1º PA'!$E$4:$E$2011='Analítico Cp.'!$B23)*('Diário 1º PA'!$C$4:$C$2011&gt;=M$4)*('Diário 1º PA'!$C$4:$C$2011&lt;=EOMONTH(M$4,0))*('Diário 1º PA'!$F$4:$F$2011))
+SUMPRODUCT(('Diário 2º PA'!$E$4:$E$1980='Analítico Cp.'!$B23)*('Diário 2º PA'!$C$4:$C$1980&gt;=M$4)*('Diário 2º PA'!$C$4:$C$1980&lt;=EOMONTH(M$4,0))*('Diário 2º PA'!$F$4:$F$1980))
+SUMPRODUCT(('Diário 3º PA'!$E$4:$E$2000='Analítico Cp.'!$B23)*('Diário 3º PA'!$C$4:$C$2000&gt;=M$4)*('Diário 3º PA'!$C$4:$C$2000&lt;=EOMONTH(M$4,0))*('Diário 3º PA'!$F$4:$F$2000))
+SUMPRODUCT(('Diário 4º PA'!$E$4:$E$2000='Analítico Cp.'!$B23)*('Diário 4º PA'!$C$4:$C$2000&gt;=M$4)*('Diário 4º PA'!$C$4:$C$2000&lt;=EOMONTH(M$4,0))*('Diário 4º PA'!$F$4:$F$2000))
+SUMPRODUCT(('Comp.'!$D$5:$D$484=$B23)*('Comp.'!$B$5:$B$484&gt;=M$4)*('Comp.'!$B$5:$B$484&lt;=EOMONTH(M$4,0))*('Comp.'!$E$5:$E$484))</f>
        <v>0</v>
      </c>
      <c r="N23" s="129">
        <f>SUMPRODUCT(('Diário 1º PA'!$E$4:$E$2011='Analítico Cp.'!$B23)*('Diário 1º PA'!$C$4:$C$2011&gt;=N$4)*('Diário 1º PA'!$C$4:$C$2011&lt;=EOMONTH(N$4,0))*('Diário 1º PA'!$F$4:$F$2011))
+SUMPRODUCT(('Diário 2º PA'!$E$4:$E$1980='Analítico Cp.'!$B23)*('Diário 2º PA'!$C$4:$C$1980&gt;=N$4)*('Diário 2º PA'!$C$4:$C$1980&lt;=EOMONTH(N$4,0))*('Diário 2º PA'!$F$4:$F$1980))
+SUMPRODUCT(('Diário 3º PA'!$E$4:$E$2000='Analítico Cp.'!$B23)*('Diário 3º PA'!$C$4:$C$2000&gt;=N$4)*('Diário 3º PA'!$C$4:$C$2000&lt;=EOMONTH(N$4,0))*('Diário 3º PA'!$F$4:$F$2000))
+SUMPRODUCT(('Diário 4º PA'!$E$4:$E$2000='Analítico Cp.'!$B23)*('Diário 4º PA'!$C$4:$C$2000&gt;=N$4)*('Diário 4º PA'!$C$4:$C$2000&lt;=EOMONTH(N$4,0))*('Diário 4º PA'!$F$4:$F$2000))
+SUMPRODUCT(('Comp.'!$D$5:$D$484=$B23)*('Comp.'!$B$5:$B$484&gt;=N$4)*('Comp.'!$B$5:$B$484&lt;=EOMONTH(N$4,0))*('Comp.'!$E$5:$E$484))</f>
        <v>0</v>
      </c>
      <c r="O23" s="179">
        <f t="shared" si="6"/>
        <v>0</v>
      </c>
      <c r="P23" s="180">
        <f t="shared" si="7"/>
        <v>0</v>
      </c>
      <c r="Q23" s="154"/>
      <c r="R23" s="154"/>
      <c r="S23" s="154"/>
      <c r="T23" s="154"/>
      <c r="U23" s="154"/>
      <c r="V23" s="154"/>
      <c r="W23" s="154"/>
      <c r="X23" s="154"/>
      <c r="Y23" s="154"/>
      <c r="Z23" s="154"/>
    </row>
    <row r="24" spans="1:26" ht="23.25" customHeight="1" x14ac:dyDescent="0.2">
      <c r="A24" s="199" t="s">
        <v>163</v>
      </c>
      <c r="B24" s="200" t="s">
        <v>164</v>
      </c>
      <c r="C24" s="129">
        <f>SUMPRODUCT(('Diário 1º PA'!$E$4:$E$2011='Analítico Cp.'!$B24)*('Diário 1º PA'!$C$4:$C$2011&gt;=C$4)*('Diário 1º PA'!$C$4:$C$2011&lt;=EOMONTH(C$4,0))*('Diário 1º PA'!$F$4:$F$2011))
+SUMPRODUCT(('Diário 2º PA'!$E$4:$E$1980='Analítico Cp.'!$B24)*('Diário 2º PA'!$C$4:$C$1980&gt;=C$4)*('Diário 2º PA'!$C$4:$C$1980&lt;=EOMONTH(C$4,0))*('Diário 2º PA'!$F$4:$F$1980))
+SUMPRODUCT(('Diário 3º PA'!$E$4:$E$2000='Analítico Cp.'!$B24)*('Diário 3º PA'!$C$4:$C$2000&gt;=C$4)*('Diário 3º PA'!$C$4:$C$2000&lt;=EOMONTH(C$4,0))*('Diário 3º PA'!$F$4:$F$2000))
+SUMPRODUCT(('Diário 4º PA'!$E$4:$E$2000='Analítico Cp.'!$B24)*('Diário 4º PA'!$C$4:$C$2000&gt;=C$4)*('Diário 4º PA'!$C$4:$C$2000&lt;=EOMONTH(C$4,0))*('Diário 4º PA'!$F$4:$F$2000))
+SUMPRODUCT(('Comp.'!$D$5:$D$484=$B24)*('Comp.'!$B$5:$B$484&gt;=C$4)*('Comp.'!$B$5:$B$484&lt;=EOMONTH(C$4,0))*('Comp.'!$E$5:$E$484))</f>
        <v>0</v>
      </c>
      <c r="D24" s="129">
        <f>SUMPRODUCT(('Diário 1º PA'!$E$4:$E$2011='Analítico Cp.'!$B24)*('Diário 1º PA'!$C$4:$C$2011&gt;=D$4)*('Diário 1º PA'!$C$4:$C$2011&lt;=EOMONTH(D$4,0))*('Diário 1º PA'!$F$4:$F$2011))
+SUMPRODUCT(('Diário 2º PA'!$E$4:$E$1980='Analítico Cp.'!$B24)*('Diário 2º PA'!$C$4:$C$1980&gt;=D$4)*('Diário 2º PA'!$C$4:$C$1980&lt;=EOMONTH(D$4,0))*('Diário 2º PA'!$F$4:$F$1980))
+SUMPRODUCT(('Diário 3º PA'!$E$4:$E$2000='Analítico Cp.'!$B24)*('Diário 3º PA'!$C$4:$C$2000&gt;=D$4)*('Diário 3º PA'!$C$4:$C$2000&lt;=EOMONTH(D$4,0))*('Diário 3º PA'!$F$4:$F$2000))
+SUMPRODUCT(('Diário 4º PA'!$E$4:$E$2000='Analítico Cp.'!$B24)*('Diário 4º PA'!$C$4:$C$2000&gt;=D$4)*('Diário 4º PA'!$C$4:$C$2000&lt;=EOMONTH(D$4,0))*('Diário 4º PA'!$F$4:$F$2000))
+SUMPRODUCT(('Comp.'!$D$5:$D$484=$B24)*('Comp.'!$B$5:$B$484&gt;=D$4)*('Comp.'!$B$5:$B$484&lt;=EOMONTH(D$4,0))*('Comp.'!$E$5:$E$484))</f>
        <v>0</v>
      </c>
      <c r="E24" s="129">
        <f>SUMPRODUCT(('Diário 1º PA'!$E$4:$E$2011='Analítico Cp.'!$B24)*('Diário 1º PA'!$C$4:$C$2011&gt;=E$4)*('Diário 1º PA'!$C$4:$C$2011&lt;=EOMONTH(E$4,0))*('Diário 1º PA'!$F$4:$F$2011))
+SUMPRODUCT(('Diário 2º PA'!$E$4:$E$1980='Analítico Cp.'!$B24)*('Diário 2º PA'!$C$4:$C$1980&gt;=E$4)*('Diário 2º PA'!$C$4:$C$1980&lt;=EOMONTH(E$4,0))*('Diário 2º PA'!$F$4:$F$1980))
+SUMPRODUCT(('Diário 3º PA'!$E$4:$E$2000='Analítico Cp.'!$B24)*('Diário 3º PA'!$C$4:$C$2000&gt;=E$4)*('Diário 3º PA'!$C$4:$C$2000&lt;=EOMONTH(E$4,0))*('Diário 3º PA'!$F$4:$F$2000))
+SUMPRODUCT(('Diário 4º PA'!$E$4:$E$2000='Analítico Cp.'!$B24)*('Diário 4º PA'!$C$4:$C$2000&gt;=E$4)*('Diário 4º PA'!$C$4:$C$2000&lt;=EOMONTH(E$4,0))*('Diário 4º PA'!$F$4:$F$2000))
+SUMPRODUCT(('Comp.'!$D$5:$D$484=$B24)*('Comp.'!$B$5:$B$484&gt;=E$4)*('Comp.'!$B$5:$B$484&lt;=EOMONTH(E$4,0))*('Comp.'!$E$5:$E$484))</f>
        <v>0</v>
      </c>
      <c r="F24" s="129">
        <f>SUMPRODUCT(('Diário 1º PA'!$E$4:$E$2011='Analítico Cp.'!$B24)*('Diário 1º PA'!$C$4:$C$2011&gt;=F$4)*('Diário 1º PA'!$C$4:$C$2011&lt;=EOMONTH(F$4,0))*('Diário 1º PA'!$F$4:$F$2011))
+SUMPRODUCT(('Diário 2º PA'!$E$4:$E$1980='Analítico Cp.'!$B24)*('Diário 2º PA'!$C$4:$C$1980&gt;=F$4)*('Diário 2º PA'!$C$4:$C$1980&lt;=EOMONTH(F$4,0))*('Diário 2º PA'!$F$4:$F$1980))
+SUMPRODUCT(('Diário 3º PA'!$E$4:$E$2000='Analítico Cp.'!$B24)*('Diário 3º PA'!$C$4:$C$2000&gt;=F$4)*('Diário 3º PA'!$C$4:$C$2000&lt;=EOMONTH(F$4,0))*('Diário 3º PA'!$F$4:$F$2000))
+SUMPRODUCT(('Diário 4º PA'!$E$4:$E$2000='Analítico Cp.'!$B24)*('Diário 4º PA'!$C$4:$C$2000&gt;=F$4)*('Diário 4º PA'!$C$4:$C$2000&lt;=EOMONTH(F$4,0))*('Diário 4º PA'!$F$4:$F$2000))
+SUMPRODUCT(('Comp.'!$D$5:$D$484=$B24)*('Comp.'!$B$5:$B$484&gt;=F$4)*('Comp.'!$B$5:$B$484&lt;=EOMONTH(F$4,0))*('Comp.'!$E$5:$E$484))</f>
        <v>0</v>
      </c>
      <c r="G24" s="129">
        <f>SUMPRODUCT(('Diário 1º PA'!$E$4:$E$2011='Analítico Cp.'!$B24)*('Diário 1º PA'!$C$4:$C$2011&gt;=G$4)*('Diário 1º PA'!$C$4:$C$2011&lt;=EOMONTH(G$4,0))*('Diário 1º PA'!$F$4:$F$2011))
+SUMPRODUCT(('Diário 2º PA'!$E$4:$E$1980='Analítico Cp.'!$B24)*('Diário 2º PA'!$C$4:$C$1980&gt;=G$4)*('Diário 2º PA'!$C$4:$C$1980&lt;=EOMONTH(G$4,0))*('Diário 2º PA'!$F$4:$F$1980))
+SUMPRODUCT(('Diário 3º PA'!$E$4:$E$2000='Analítico Cp.'!$B24)*('Diário 3º PA'!$C$4:$C$2000&gt;=G$4)*('Diário 3º PA'!$C$4:$C$2000&lt;=EOMONTH(G$4,0))*('Diário 3º PA'!$F$4:$F$2000))
+SUMPRODUCT(('Diário 4º PA'!$E$4:$E$2000='Analítico Cp.'!$B24)*('Diário 4º PA'!$C$4:$C$2000&gt;=G$4)*('Diário 4º PA'!$C$4:$C$2000&lt;=EOMONTH(G$4,0))*('Diário 4º PA'!$F$4:$F$2000))
+SUMPRODUCT(('Comp.'!$D$5:$D$484=$B24)*('Comp.'!$B$5:$B$484&gt;=G$4)*('Comp.'!$B$5:$B$484&lt;=EOMONTH(G$4,0))*('Comp.'!$E$5:$E$484))</f>
        <v>0</v>
      </c>
      <c r="H24" s="129">
        <f>SUMPRODUCT(('Diário 1º PA'!$E$4:$E$2011='Analítico Cp.'!$B24)*('Diário 1º PA'!$C$4:$C$2011&gt;=H$4)*('Diário 1º PA'!$C$4:$C$2011&lt;=EOMONTH(H$4,0))*('Diário 1º PA'!$F$4:$F$2011))
+SUMPRODUCT(('Diário 2º PA'!$E$4:$E$1980='Analítico Cp.'!$B24)*('Diário 2º PA'!$C$4:$C$1980&gt;=H$4)*('Diário 2º PA'!$C$4:$C$1980&lt;=EOMONTH(H$4,0))*('Diário 2º PA'!$F$4:$F$1980))
+SUMPRODUCT(('Diário 3º PA'!$E$4:$E$2000='Analítico Cp.'!$B24)*('Diário 3º PA'!$C$4:$C$2000&gt;=H$4)*('Diário 3º PA'!$C$4:$C$2000&lt;=EOMONTH(H$4,0))*('Diário 3º PA'!$F$4:$F$2000))
+SUMPRODUCT(('Diário 4º PA'!$E$4:$E$2000='Analítico Cp.'!$B24)*('Diário 4º PA'!$C$4:$C$2000&gt;=H$4)*('Diário 4º PA'!$C$4:$C$2000&lt;=EOMONTH(H$4,0))*('Diário 4º PA'!$F$4:$F$2000))
+SUMPRODUCT(('Comp.'!$D$5:$D$484=$B24)*('Comp.'!$B$5:$B$484&gt;=H$4)*('Comp.'!$B$5:$B$484&lt;=EOMONTH(H$4,0))*('Comp.'!$E$5:$E$484))</f>
        <v>0</v>
      </c>
      <c r="I24" s="129">
        <f>SUMPRODUCT(('Diário 1º PA'!$E$4:$E$2011='Analítico Cp.'!$B24)*('Diário 1º PA'!$C$4:$C$2011&gt;=I$4)*('Diário 1º PA'!$C$4:$C$2011&lt;=EOMONTH(I$4,0))*('Diário 1º PA'!$F$4:$F$2011))
+SUMPRODUCT(('Diário 2º PA'!$E$4:$E$1980='Analítico Cp.'!$B24)*('Diário 2º PA'!$C$4:$C$1980&gt;=I$4)*('Diário 2º PA'!$C$4:$C$1980&lt;=EOMONTH(I$4,0))*('Diário 2º PA'!$F$4:$F$1980))
+SUMPRODUCT(('Diário 3º PA'!$E$4:$E$2000='Analítico Cp.'!$B24)*('Diário 3º PA'!$C$4:$C$2000&gt;=I$4)*('Diário 3º PA'!$C$4:$C$2000&lt;=EOMONTH(I$4,0))*('Diário 3º PA'!$F$4:$F$2000))
+SUMPRODUCT(('Diário 4º PA'!$E$4:$E$2000='Analítico Cp.'!$B24)*('Diário 4º PA'!$C$4:$C$2000&gt;=I$4)*('Diário 4º PA'!$C$4:$C$2000&lt;=EOMONTH(I$4,0))*('Diário 4º PA'!$F$4:$F$2000))
+SUMPRODUCT(('Comp.'!$D$5:$D$484=$B24)*('Comp.'!$B$5:$B$484&gt;=I$4)*('Comp.'!$B$5:$B$484&lt;=EOMONTH(I$4,0))*('Comp.'!$E$5:$E$484))</f>
        <v>0</v>
      </c>
      <c r="J24" s="129">
        <f>SUMPRODUCT(('Diário 1º PA'!$E$4:$E$2011='Analítico Cp.'!$B24)*('Diário 1º PA'!$C$4:$C$2011&gt;=J$4)*('Diário 1º PA'!$C$4:$C$2011&lt;=EOMONTH(J$4,0))*('Diário 1º PA'!$F$4:$F$2011))
+SUMPRODUCT(('Diário 2º PA'!$E$4:$E$1980='Analítico Cp.'!$B24)*('Diário 2º PA'!$C$4:$C$1980&gt;=J$4)*('Diário 2º PA'!$C$4:$C$1980&lt;=EOMONTH(J$4,0))*('Diário 2º PA'!$F$4:$F$1980))
+SUMPRODUCT(('Diário 3º PA'!$E$4:$E$2000='Analítico Cp.'!$B24)*('Diário 3º PA'!$C$4:$C$2000&gt;=J$4)*('Diário 3º PA'!$C$4:$C$2000&lt;=EOMONTH(J$4,0))*('Diário 3º PA'!$F$4:$F$2000))
+SUMPRODUCT(('Diário 4º PA'!$E$4:$E$2000='Analítico Cp.'!$B24)*('Diário 4º PA'!$C$4:$C$2000&gt;=J$4)*('Diário 4º PA'!$C$4:$C$2000&lt;=EOMONTH(J$4,0))*('Diário 4º PA'!$F$4:$F$2000))
+SUMPRODUCT(('Comp.'!$D$5:$D$484=$B24)*('Comp.'!$B$5:$B$484&gt;=J$4)*('Comp.'!$B$5:$B$484&lt;=EOMONTH(J$4,0))*('Comp.'!$E$5:$E$484))</f>
        <v>0</v>
      </c>
      <c r="K24" s="129">
        <f>SUMPRODUCT(('Diário 1º PA'!$E$4:$E$2011='Analítico Cp.'!$B24)*('Diário 1º PA'!$C$4:$C$2011&gt;=K$4)*('Diário 1º PA'!$C$4:$C$2011&lt;=EOMONTH(K$4,0))*('Diário 1º PA'!$F$4:$F$2011))
+SUMPRODUCT(('Diário 2º PA'!$E$4:$E$1980='Analítico Cp.'!$B24)*('Diário 2º PA'!$C$4:$C$1980&gt;=K$4)*('Diário 2º PA'!$C$4:$C$1980&lt;=EOMONTH(K$4,0))*('Diário 2º PA'!$F$4:$F$1980))
+SUMPRODUCT(('Diário 3º PA'!$E$4:$E$2000='Analítico Cp.'!$B24)*('Diário 3º PA'!$C$4:$C$2000&gt;=K$4)*('Diário 3º PA'!$C$4:$C$2000&lt;=EOMONTH(K$4,0))*('Diário 3º PA'!$F$4:$F$2000))
+SUMPRODUCT(('Diário 4º PA'!$E$4:$E$2000='Analítico Cp.'!$B24)*('Diário 4º PA'!$C$4:$C$2000&gt;=K$4)*('Diário 4º PA'!$C$4:$C$2000&lt;=EOMONTH(K$4,0))*('Diário 4º PA'!$F$4:$F$2000))
+SUMPRODUCT(('Comp.'!$D$5:$D$484=$B24)*('Comp.'!$B$5:$B$484&gt;=K$4)*('Comp.'!$B$5:$B$484&lt;=EOMONTH(K$4,0))*('Comp.'!$E$5:$E$484))</f>
        <v>0</v>
      </c>
      <c r="L24" s="129">
        <f>SUMPRODUCT(('Diário 1º PA'!$E$4:$E$2011='Analítico Cp.'!$B24)*('Diário 1º PA'!$C$4:$C$2011&gt;=L$4)*('Diário 1º PA'!$C$4:$C$2011&lt;=EOMONTH(L$4,0))*('Diário 1º PA'!$F$4:$F$2011))
+SUMPRODUCT(('Diário 2º PA'!$E$4:$E$1980='Analítico Cp.'!$B24)*('Diário 2º PA'!$C$4:$C$1980&gt;=L$4)*('Diário 2º PA'!$C$4:$C$1980&lt;=EOMONTH(L$4,0))*('Diário 2º PA'!$F$4:$F$1980))
+SUMPRODUCT(('Diário 3º PA'!$E$4:$E$2000='Analítico Cp.'!$B24)*('Diário 3º PA'!$C$4:$C$2000&gt;=L$4)*('Diário 3º PA'!$C$4:$C$2000&lt;=EOMONTH(L$4,0))*('Diário 3º PA'!$F$4:$F$2000))
+SUMPRODUCT(('Diário 4º PA'!$E$4:$E$2000='Analítico Cp.'!$B24)*('Diário 4º PA'!$C$4:$C$2000&gt;=L$4)*('Diário 4º PA'!$C$4:$C$2000&lt;=EOMONTH(L$4,0))*('Diário 4º PA'!$F$4:$F$2000))
+SUMPRODUCT(('Comp.'!$D$5:$D$484=$B24)*('Comp.'!$B$5:$B$484&gt;=L$4)*('Comp.'!$B$5:$B$484&lt;=EOMONTH(L$4,0))*('Comp.'!$E$5:$E$484))</f>
        <v>0</v>
      </c>
      <c r="M24" s="129">
        <f>SUMPRODUCT(('Diário 1º PA'!$E$4:$E$2011='Analítico Cp.'!$B24)*('Diário 1º PA'!$C$4:$C$2011&gt;=M$4)*('Diário 1º PA'!$C$4:$C$2011&lt;=EOMONTH(M$4,0))*('Diário 1º PA'!$F$4:$F$2011))
+SUMPRODUCT(('Diário 2º PA'!$E$4:$E$1980='Analítico Cp.'!$B24)*('Diário 2º PA'!$C$4:$C$1980&gt;=M$4)*('Diário 2º PA'!$C$4:$C$1980&lt;=EOMONTH(M$4,0))*('Diário 2º PA'!$F$4:$F$1980))
+SUMPRODUCT(('Diário 3º PA'!$E$4:$E$2000='Analítico Cp.'!$B24)*('Diário 3º PA'!$C$4:$C$2000&gt;=M$4)*('Diário 3º PA'!$C$4:$C$2000&lt;=EOMONTH(M$4,0))*('Diário 3º PA'!$F$4:$F$2000))
+SUMPRODUCT(('Diário 4º PA'!$E$4:$E$2000='Analítico Cp.'!$B24)*('Diário 4º PA'!$C$4:$C$2000&gt;=M$4)*('Diário 4º PA'!$C$4:$C$2000&lt;=EOMONTH(M$4,0))*('Diário 4º PA'!$F$4:$F$2000))
+SUMPRODUCT(('Comp.'!$D$5:$D$484=$B24)*('Comp.'!$B$5:$B$484&gt;=M$4)*('Comp.'!$B$5:$B$484&lt;=EOMONTH(M$4,0))*('Comp.'!$E$5:$E$484))</f>
        <v>0</v>
      </c>
      <c r="N24" s="129">
        <f>SUMPRODUCT(('Diário 1º PA'!$E$4:$E$2011='Analítico Cp.'!$B24)*('Diário 1º PA'!$C$4:$C$2011&gt;=N$4)*('Diário 1º PA'!$C$4:$C$2011&lt;=EOMONTH(N$4,0))*('Diário 1º PA'!$F$4:$F$2011))
+SUMPRODUCT(('Diário 2º PA'!$E$4:$E$1980='Analítico Cp.'!$B24)*('Diário 2º PA'!$C$4:$C$1980&gt;=N$4)*('Diário 2º PA'!$C$4:$C$1980&lt;=EOMONTH(N$4,0))*('Diário 2º PA'!$F$4:$F$1980))
+SUMPRODUCT(('Diário 3º PA'!$E$4:$E$2000='Analítico Cp.'!$B24)*('Diário 3º PA'!$C$4:$C$2000&gt;=N$4)*('Diário 3º PA'!$C$4:$C$2000&lt;=EOMONTH(N$4,0))*('Diário 3º PA'!$F$4:$F$2000))
+SUMPRODUCT(('Diário 4º PA'!$E$4:$E$2000='Analítico Cp.'!$B24)*('Diário 4º PA'!$C$4:$C$2000&gt;=N$4)*('Diário 4º PA'!$C$4:$C$2000&lt;=EOMONTH(N$4,0))*('Diário 4º PA'!$F$4:$F$2000))
+SUMPRODUCT(('Comp.'!$D$5:$D$484=$B24)*('Comp.'!$B$5:$B$484&gt;=N$4)*('Comp.'!$B$5:$B$484&lt;=EOMONTH(N$4,0))*('Comp.'!$E$5:$E$484))</f>
        <v>0</v>
      </c>
      <c r="O24" s="179">
        <f t="shared" si="6"/>
        <v>0</v>
      </c>
      <c r="P24" s="180">
        <f t="shared" si="7"/>
        <v>0</v>
      </c>
      <c r="Q24" s="154"/>
      <c r="R24" s="154"/>
      <c r="S24" s="154"/>
      <c r="T24" s="154"/>
      <c r="U24" s="154"/>
      <c r="V24" s="154"/>
      <c r="W24" s="154"/>
      <c r="X24" s="154"/>
      <c r="Y24" s="154"/>
      <c r="Z24" s="154"/>
    </row>
    <row r="25" spans="1:26" ht="23.25" customHeight="1" x14ac:dyDescent="0.2">
      <c r="A25" s="199" t="s">
        <v>165</v>
      </c>
      <c r="B25" s="200" t="s">
        <v>166</v>
      </c>
      <c r="C25" s="129">
        <f>SUMPRODUCT(('Diário 1º PA'!$E$4:$E$2011='Analítico Cp.'!$B25)*('Diário 1º PA'!$C$4:$C$2011&gt;=C$4)*('Diário 1º PA'!$C$4:$C$2011&lt;=EOMONTH(C$4,0))*('Diário 1º PA'!$F$4:$F$2011))
+SUMPRODUCT(('Diário 2º PA'!$E$4:$E$1980='Analítico Cp.'!$B25)*('Diário 2º PA'!$C$4:$C$1980&gt;=C$4)*('Diário 2º PA'!$C$4:$C$1980&lt;=EOMONTH(C$4,0))*('Diário 2º PA'!$F$4:$F$1980))
+SUMPRODUCT(('Diário 3º PA'!$E$4:$E$2000='Analítico Cp.'!$B25)*('Diário 3º PA'!$C$4:$C$2000&gt;=C$4)*('Diário 3º PA'!$C$4:$C$2000&lt;=EOMONTH(C$4,0))*('Diário 3º PA'!$F$4:$F$2000))
+SUMPRODUCT(('Diário 4º PA'!$E$4:$E$2000='Analítico Cp.'!$B25)*('Diário 4º PA'!$C$4:$C$2000&gt;=C$4)*('Diário 4º PA'!$C$4:$C$2000&lt;=EOMONTH(C$4,0))*('Diário 4º PA'!$F$4:$F$2000))
+SUMPRODUCT(('Comp.'!$D$5:$D$484=$B25)*('Comp.'!$B$5:$B$484&gt;=C$4)*('Comp.'!$B$5:$B$484&lt;=EOMONTH(C$4,0))*('Comp.'!$E$5:$E$484))</f>
        <v>15303.58</v>
      </c>
      <c r="D25" s="129">
        <f>SUMPRODUCT(('Diário 1º PA'!$E$4:$E$2011='Analítico Cp.'!$B25)*('Diário 1º PA'!$C$4:$C$2011&gt;=D$4)*('Diário 1º PA'!$C$4:$C$2011&lt;=EOMONTH(D$4,0))*('Diário 1º PA'!$F$4:$F$2011))
+SUMPRODUCT(('Diário 2º PA'!$E$4:$E$1980='Analítico Cp.'!$B25)*('Diário 2º PA'!$C$4:$C$1980&gt;=D$4)*('Diário 2º PA'!$C$4:$C$1980&lt;=EOMONTH(D$4,0))*('Diário 2º PA'!$F$4:$F$1980))
+SUMPRODUCT(('Diário 3º PA'!$E$4:$E$2000='Analítico Cp.'!$B25)*('Diário 3º PA'!$C$4:$C$2000&gt;=D$4)*('Diário 3º PA'!$C$4:$C$2000&lt;=EOMONTH(D$4,0))*('Diário 3º PA'!$F$4:$F$2000))
+SUMPRODUCT(('Diário 4º PA'!$E$4:$E$2000='Analítico Cp.'!$B25)*('Diário 4º PA'!$C$4:$C$2000&gt;=D$4)*('Diário 4º PA'!$C$4:$C$2000&lt;=EOMONTH(D$4,0))*('Diário 4º PA'!$F$4:$F$2000))
+SUMPRODUCT(('Comp.'!$D$5:$D$484=$B25)*('Comp.'!$B$5:$B$484&gt;=D$4)*('Comp.'!$B$5:$B$484&lt;=EOMONTH(D$4,0))*('Comp.'!$E$5:$E$484))</f>
        <v>725.57</v>
      </c>
      <c r="E25" s="129">
        <f>SUMPRODUCT(('Diário 1º PA'!$E$4:$E$2011='Analítico Cp.'!$B25)*('Diário 1º PA'!$C$4:$C$2011&gt;=E$4)*('Diário 1º PA'!$C$4:$C$2011&lt;=EOMONTH(E$4,0))*('Diário 1º PA'!$F$4:$F$2011))
+SUMPRODUCT(('Diário 2º PA'!$E$4:$E$1980='Analítico Cp.'!$B25)*('Diário 2º PA'!$C$4:$C$1980&gt;=E$4)*('Diário 2º PA'!$C$4:$C$1980&lt;=EOMONTH(E$4,0))*('Diário 2º PA'!$F$4:$F$1980))
+SUMPRODUCT(('Diário 3º PA'!$E$4:$E$2000='Analítico Cp.'!$B25)*('Diário 3º PA'!$C$4:$C$2000&gt;=E$4)*('Diário 3º PA'!$C$4:$C$2000&lt;=EOMONTH(E$4,0))*('Diário 3º PA'!$F$4:$F$2000))
+SUMPRODUCT(('Diário 4º PA'!$E$4:$E$2000='Analítico Cp.'!$B25)*('Diário 4º PA'!$C$4:$C$2000&gt;=E$4)*('Diário 4º PA'!$C$4:$C$2000&lt;=EOMONTH(E$4,0))*('Diário 4º PA'!$F$4:$F$2000))
+SUMPRODUCT(('Comp.'!$D$5:$D$484=$B25)*('Comp.'!$B$5:$B$484&gt;=E$4)*('Comp.'!$B$5:$B$484&lt;=EOMONTH(E$4,0))*('Comp.'!$E$5:$E$484))</f>
        <v>7258.3100000000013</v>
      </c>
      <c r="F25" s="129">
        <f>SUMPRODUCT(('Diário 1º PA'!$E$4:$E$2011='Analítico Cp.'!$B25)*('Diário 1º PA'!$C$4:$C$2011&gt;=F$4)*('Diário 1º PA'!$C$4:$C$2011&lt;=EOMONTH(F$4,0))*('Diário 1º PA'!$F$4:$F$2011))
+SUMPRODUCT(('Diário 2º PA'!$E$4:$E$1980='Analítico Cp.'!$B25)*('Diário 2º PA'!$C$4:$C$1980&gt;=F$4)*('Diário 2º PA'!$C$4:$C$1980&lt;=EOMONTH(F$4,0))*('Diário 2º PA'!$F$4:$F$1980))
+SUMPRODUCT(('Diário 3º PA'!$E$4:$E$2000='Analítico Cp.'!$B25)*('Diário 3º PA'!$C$4:$C$2000&gt;=F$4)*('Diário 3º PA'!$C$4:$C$2000&lt;=EOMONTH(F$4,0))*('Diário 3º PA'!$F$4:$F$2000))
+SUMPRODUCT(('Diário 4º PA'!$E$4:$E$2000='Analítico Cp.'!$B25)*('Diário 4º PA'!$C$4:$C$2000&gt;=F$4)*('Diário 4º PA'!$C$4:$C$2000&lt;=EOMONTH(F$4,0))*('Diário 4º PA'!$F$4:$F$2000))
+SUMPRODUCT(('Comp.'!$D$5:$D$484=$B25)*('Comp.'!$B$5:$B$484&gt;=F$4)*('Comp.'!$B$5:$B$484&lt;=EOMONTH(F$4,0))*('Comp.'!$E$5:$E$484))</f>
        <v>3072.42</v>
      </c>
      <c r="G25" s="129">
        <f>SUMPRODUCT(('Diário 1º PA'!$E$4:$E$2011='Analítico Cp.'!$B25)*('Diário 1º PA'!$C$4:$C$2011&gt;=G$4)*('Diário 1º PA'!$C$4:$C$2011&lt;=EOMONTH(G$4,0))*('Diário 1º PA'!$F$4:$F$2011))
+SUMPRODUCT(('Diário 2º PA'!$E$4:$E$1980='Analítico Cp.'!$B25)*('Diário 2º PA'!$C$4:$C$1980&gt;=G$4)*('Diário 2º PA'!$C$4:$C$1980&lt;=EOMONTH(G$4,0))*('Diário 2º PA'!$F$4:$F$1980))
+SUMPRODUCT(('Diário 3º PA'!$E$4:$E$2000='Analítico Cp.'!$B25)*('Diário 3º PA'!$C$4:$C$2000&gt;=G$4)*('Diário 3º PA'!$C$4:$C$2000&lt;=EOMONTH(G$4,0))*('Diário 3º PA'!$F$4:$F$2000))
+SUMPRODUCT(('Diário 4º PA'!$E$4:$E$2000='Analítico Cp.'!$B25)*('Diário 4º PA'!$C$4:$C$2000&gt;=G$4)*('Diário 4º PA'!$C$4:$C$2000&lt;=EOMONTH(G$4,0))*('Diário 4º PA'!$F$4:$F$2000))
+SUMPRODUCT(('Comp.'!$D$5:$D$484=$B25)*('Comp.'!$B$5:$B$484&gt;=G$4)*('Comp.'!$B$5:$B$484&lt;=EOMONTH(G$4,0))*('Comp.'!$E$5:$E$484))</f>
        <v>0</v>
      </c>
      <c r="H25" s="129">
        <f>SUMPRODUCT(('Diário 1º PA'!$E$4:$E$2011='Analítico Cp.'!$B25)*('Diário 1º PA'!$C$4:$C$2011&gt;=H$4)*('Diário 1º PA'!$C$4:$C$2011&lt;=EOMONTH(H$4,0))*('Diário 1º PA'!$F$4:$F$2011))
+SUMPRODUCT(('Diário 2º PA'!$E$4:$E$1980='Analítico Cp.'!$B25)*('Diário 2º PA'!$C$4:$C$1980&gt;=H$4)*('Diário 2º PA'!$C$4:$C$1980&lt;=EOMONTH(H$4,0))*('Diário 2º PA'!$F$4:$F$1980))
+SUMPRODUCT(('Diário 3º PA'!$E$4:$E$2000='Analítico Cp.'!$B25)*('Diário 3º PA'!$C$4:$C$2000&gt;=H$4)*('Diário 3º PA'!$C$4:$C$2000&lt;=EOMONTH(H$4,0))*('Diário 3º PA'!$F$4:$F$2000))
+SUMPRODUCT(('Diário 4º PA'!$E$4:$E$2000='Analítico Cp.'!$B25)*('Diário 4º PA'!$C$4:$C$2000&gt;=H$4)*('Diário 4º PA'!$C$4:$C$2000&lt;=EOMONTH(H$4,0))*('Diário 4º PA'!$F$4:$F$2000))
+SUMPRODUCT(('Comp.'!$D$5:$D$484=$B25)*('Comp.'!$B$5:$B$484&gt;=H$4)*('Comp.'!$B$5:$B$484&lt;=EOMONTH(H$4,0))*('Comp.'!$E$5:$E$484))</f>
        <v>0</v>
      </c>
      <c r="I25" s="129">
        <f>SUMPRODUCT(('Diário 1º PA'!$E$4:$E$2011='Analítico Cp.'!$B25)*('Diário 1º PA'!$C$4:$C$2011&gt;=I$4)*('Diário 1º PA'!$C$4:$C$2011&lt;=EOMONTH(I$4,0))*('Diário 1º PA'!$F$4:$F$2011))
+SUMPRODUCT(('Diário 2º PA'!$E$4:$E$1980='Analítico Cp.'!$B25)*('Diário 2º PA'!$C$4:$C$1980&gt;=I$4)*('Diário 2º PA'!$C$4:$C$1980&lt;=EOMONTH(I$4,0))*('Diário 2º PA'!$F$4:$F$1980))
+SUMPRODUCT(('Diário 3º PA'!$E$4:$E$2000='Analítico Cp.'!$B25)*('Diário 3º PA'!$C$4:$C$2000&gt;=I$4)*('Diário 3º PA'!$C$4:$C$2000&lt;=EOMONTH(I$4,0))*('Diário 3º PA'!$F$4:$F$2000))
+SUMPRODUCT(('Diário 4º PA'!$E$4:$E$2000='Analítico Cp.'!$B25)*('Diário 4º PA'!$C$4:$C$2000&gt;=I$4)*('Diário 4º PA'!$C$4:$C$2000&lt;=EOMONTH(I$4,0))*('Diário 4º PA'!$F$4:$F$2000))
+SUMPRODUCT(('Comp.'!$D$5:$D$484=$B25)*('Comp.'!$B$5:$B$484&gt;=I$4)*('Comp.'!$B$5:$B$484&lt;=EOMONTH(I$4,0))*('Comp.'!$E$5:$E$484))</f>
        <v>0</v>
      </c>
      <c r="J25" s="129">
        <f>SUMPRODUCT(('Diário 1º PA'!$E$4:$E$2011='Analítico Cp.'!$B25)*('Diário 1º PA'!$C$4:$C$2011&gt;=J$4)*('Diário 1º PA'!$C$4:$C$2011&lt;=EOMONTH(J$4,0))*('Diário 1º PA'!$F$4:$F$2011))
+SUMPRODUCT(('Diário 2º PA'!$E$4:$E$1980='Analítico Cp.'!$B25)*('Diário 2º PA'!$C$4:$C$1980&gt;=J$4)*('Diário 2º PA'!$C$4:$C$1980&lt;=EOMONTH(J$4,0))*('Diário 2º PA'!$F$4:$F$1980))
+SUMPRODUCT(('Diário 3º PA'!$E$4:$E$2000='Analítico Cp.'!$B25)*('Diário 3º PA'!$C$4:$C$2000&gt;=J$4)*('Diário 3º PA'!$C$4:$C$2000&lt;=EOMONTH(J$4,0))*('Diário 3º PA'!$F$4:$F$2000))
+SUMPRODUCT(('Diário 4º PA'!$E$4:$E$2000='Analítico Cp.'!$B25)*('Diário 4º PA'!$C$4:$C$2000&gt;=J$4)*('Diário 4º PA'!$C$4:$C$2000&lt;=EOMONTH(J$4,0))*('Diário 4º PA'!$F$4:$F$2000))
+SUMPRODUCT(('Comp.'!$D$5:$D$484=$B25)*('Comp.'!$B$5:$B$484&gt;=J$4)*('Comp.'!$B$5:$B$484&lt;=EOMONTH(J$4,0))*('Comp.'!$E$5:$E$484))</f>
        <v>0</v>
      </c>
      <c r="K25" s="129">
        <f>SUMPRODUCT(('Diário 1º PA'!$E$4:$E$2011='Analítico Cp.'!$B25)*('Diário 1º PA'!$C$4:$C$2011&gt;=K$4)*('Diário 1º PA'!$C$4:$C$2011&lt;=EOMONTH(K$4,0))*('Diário 1º PA'!$F$4:$F$2011))
+SUMPRODUCT(('Diário 2º PA'!$E$4:$E$1980='Analítico Cp.'!$B25)*('Diário 2º PA'!$C$4:$C$1980&gt;=K$4)*('Diário 2º PA'!$C$4:$C$1980&lt;=EOMONTH(K$4,0))*('Diário 2º PA'!$F$4:$F$1980))
+SUMPRODUCT(('Diário 3º PA'!$E$4:$E$2000='Analítico Cp.'!$B25)*('Diário 3º PA'!$C$4:$C$2000&gt;=K$4)*('Diário 3º PA'!$C$4:$C$2000&lt;=EOMONTH(K$4,0))*('Diário 3º PA'!$F$4:$F$2000))
+SUMPRODUCT(('Diário 4º PA'!$E$4:$E$2000='Analítico Cp.'!$B25)*('Diário 4º PA'!$C$4:$C$2000&gt;=K$4)*('Diário 4º PA'!$C$4:$C$2000&lt;=EOMONTH(K$4,0))*('Diário 4º PA'!$F$4:$F$2000))
+SUMPRODUCT(('Comp.'!$D$5:$D$484=$B25)*('Comp.'!$B$5:$B$484&gt;=K$4)*('Comp.'!$B$5:$B$484&lt;=EOMONTH(K$4,0))*('Comp.'!$E$5:$E$484))</f>
        <v>0</v>
      </c>
      <c r="L25" s="129">
        <f>SUMPRODUCT(('Diário 1º PA'!$E$4:$E$2011='Analítico Cp.'!$B25)*('Diário 1º PA'!$C$4:$C$2011&gt;=L$4)*('Diário 1º PA'!$C$4:$C$2011&lt;=EOMONTH(L$4,0))*('Diário 1º PA'!$F$4:$F$2011))
+SUMPRODUCT(('Diário 2º PA'!$E$4:$E$1980='Analítico Cp.'!$B25)*('Diário 2º PA'!$C$4:$C$1980&gt;=L$4)*('Diário 2º PA'!$C$4:$C$1980&lt;=EOMONTH(L$4,0))*('Diário 2º PA'!$F$4:$F$1980))
+SUMPRODUCT(('Diário 3º PA'!$E$4:$E$2000='Analítico Cp.'!$B25)*('Diário 3º PA'!$C$4:$C$2000&gt;=L$4)*('Diário 3º PA'!$C$4:$C$2000&lt;=EOMONTH(L$4,0))*('Diário 3º PA'!$F$4:$F$2000))
+SUMPRODUCT(('Diário 4º PA'!$E$4:$E$2000='Analítico Cp.'!$B25)*('Diário 4º PA'!$C$4:$C$2000&gt;=L$4)*('Diário 4º PA'!$C$4:$C$2000&lt;=EOMONTH(L$4,0))*('Diário 4º PA'!$F$4:$F$2000))
+SUMPRODUCT(('Comp.'!$D$5:$D$484=$B25)*('Comp.'!$B$5:$B$484&gt;=L$4)*('Comp.'!$B$5:$B$484&lt;=EOMONTH(L$4,0))*('Comp.'!$E$5:$E$484))</f>
        <v>0</v>
      </c>
      <c r="M25" s="129">
        <f>SUMPRODUCT(('Diário 1º PA'!$E$4:$E$2011='Analítico Cp.'!$B25)*('Diário 1º PA'!$C$4:$C$2011&gt;=M$4)*('Diário 1º PA'!$C$4:$C$2011&lt;=EOMONTH(M$4,0))*('Diário 1º PA'!$F$4:$F$2011))
+SUMPRODUCT(('Diário 2º PA'!$E$4:$E$1980='Analítico Cp.'!$B25)*('Diário 2º PA'!$C$4:$C$1980&gt;=M$4)*('Diário 2º PA'!$C$4:$C$1980&lt;=EOMONTH(M$4,0))*('Diário 2º PA'!$F$4:$F$1980))
+SUMPRODUCT(('Diário 3º PA'!$E$4:$E$2000='Analítico Cp.'!$B25)*('Diário 3º PA'!$C$4:$C$2000&gt;=M$4)*('Diário 3º PA'!$C$4:$C$2000&lt;=EOMONTH(M$4,0))*('Diário 3º PA'!$F$4:$F$2000))
+SUMPRODUCT(('Diário 4º PA'!$E$4:$E$2000='Analítico Cp.'!$B25)*('Diário 4º PA'!$C$4:$C$2000&gt;=M$4)*('Diário 4º PA'!$C$4:$C$2000&lt;=EOMONTH(M$4,0))*('Diário 4º PA'!$F$4:$F$2000))
+SUMPRODUCT(('Comp.'!$D$5:$D$484=$B25)*('Comp.'!$B$5:$B$484&gt;=M$4)*('Comp.'!$B$5:$B$484&lt;=EOMONTH(M$4,0))*('Comp.'!$E$5:$E$484))</f>
        <v>0</v>
      </c>
      <c r="N25" s="129">
        <f>SUMPRODUCT(('Diário 1º PA'!$E$4:$E$2011='Analítico Cp.'!$B25)*('Diário 1º PA'!$C$4:$C$2011&gt;=N$4)*('Diário 1º PA'!$C$4:$C$2011&lt;=EOMONTH(N$4,0))*('Diário 1º PA'!$F$4:$F$2011))
+SUMPRODUCT(('Diário 2º PA'!$E$4:$E$1980='Analítico Cp.'!$B25)*('Diário 2º PA'!$C$4:$C$1980&gt;=N$4)*('Diário 2º PA'!$C$4:$C$1980&lt;=EOMONTH(N$4,0))*('Diário 2º PA'!$F$4:$F$1980))
+SUMPRODUCT(('Diário 3º PA'!$E$4:$E$2000='Analítico Cp.'!$B25)*('Diário 3º PA'!$C$4:$C$2000&gt;=N$4)*('Diário 3º PA'!$C$4:$C$2000&lt;=EOMONTH(N$4,0))*('Diário 3º PA'!$F$4:$F$2000))
+SUMPRODUCT(('Diário 4º PA'!$E$4:$E$2000='Analítico Cp.'!$B25)*('Diário 4º PA'!$C$4:$C$2000&gt;=N$4)*('Diário 4º PA'!$C$4:$C$2000&lt;=EOMONTH(N$4,0))*('Diário 4º PA'!$F$4:$F$2000))
+SUMPRODUCT(('Comp.'!$D$5:$D$484=$B25)*('Comp.'!$B$5:$B$484&gt;=N$4)*('Comp.'!$B$5:$B$484&lt;=EOMONTH(N$4,0))*('Comp.'!$E$5:$E$484))</f>
        <v>0</v>
      </c>
      <c r="O25" s="179">
        <f t="shared" si="6"/>
        <v>26359.879999999997</v>
      </c>
      <c r="P25" s="180">
        <f t="shared" si="7"/>
        <v>1.8847157642296415E-3</v>
      </c>
      <c r="Q25" s="154"/>
      <c r="R25" s="154"/>
      <c r="S25" s="154"/>
      <c r="T25" s="154"/>
      <c r="U25" s="154"/>
      <c r="V25" s="154"/>
      <c r="W25" s="154"/>
      <c r="X25" s="154"/>
      <c r="Y25" s="154"/>
      <c r="Z25" s="154"/>
    </row>
    <row r="26" spans="1:26" ht="23.25" customHeight="1" x14ac:dyDescent="0.2">
      <c r="A26" s="182"/>
      <c r="B26" s="183" t="s">
        <v>167</v>
      </c>
      <c r="C26" s="184">
        <f t="shared" ref="C26:O26" si="8">SUBTOTAL(109,C18:C25)</f>
        <v>1008691.95</v>
      </c>
      <c r="D26" s="184">
        <f t="shared" si="8"/>
        <v>1051510.4200000002</v>
      </c>
      <c r="E26" s="184">
        <f t="shared" si="8"/>
        <v>1134670.8500000001</v>
      </c>
      <c r="F26" s="184">
        <f t="shared" si="8"/>
        <v>1069529.9099999999</v>
      </c>
      <c r="G26" s="184">
        <f t="shared" si="8"/>
        <v>0</v>
      </c>
      <c r="H26" s="184">
        <f t="shared" si="8"/>
        <v>0</v>
      </c>
      <c r="I26" s="184">
        <f t="shared" si="8"/>
        <v>0</v>
      </c>
      <c r="J26" s="184">
        <f t="shared" si="8"/>
        <v>0</v>
      </c>
      <c r="K26" s="184">
        <f t="shared" si="8"/>
        <v>0</v>
      </c>
      <c r="L26" s="184">
        <f t="shared" si="8"/>
        <v>0</v>
      </c>
      <c r="M26" s="184">
        <f t="shared" si="8"/>
        <v>0</v>
      </c>
      <c r="N26" s="184">
        <f t="shared" si="8"/>
        <v>0</v>
      </c>
      <c r="O26" s="184">
        <f t="shared" si="8"/>
        <v>4264403.13</v>
      </c>
      <c r="P26" s="185">
        <f t="shared" si="7"/>
        <v>0.30490229106282829</v>
      </c>
      <c r="Q26" s="154"/>
      <c r="R26" s="154"/>
      <c r="S26" s="154"/>
      <c r="T26" s="154"/>
      <c r="U26" s="154"/>
      <c r="V26" s="154"/>
      <c r="W26" s="154"/>
      <c r="X26" s="154"/>
      <c r="Y26" s="154"/>
      <c r="Z26" s="154"/>
    </row>
    <row r="27" spans="1:26" ht="23.25" customHeight="1" x14ac:dyDescent="0.2">
      <c r="A27" s="195" t="s">
        <v>97</v>
      </c>
      <c r="B27" s="196" t="s">
        <v>98</v>
      </c>
      <c r="C27" s="201"/>
      <c r="D27" s="201"/>
      <c r="E27" s="201"/>
      <c r="F27" s="201"/>
      <c r="G27" s="201"/>
      <c r="H27" s="201"/>
      <c r="I27" s="201"/>
      <c r="J27" s="201"/>
      <c r="K27" s="201"/>
      <c r="L27" s="201"/>
      <c r="M27" s="201"/>
      <c r="N27" s="201"/>
      <c r="O27" s="201"/>
      <c r="P27" s="202"/>
      <c r="Q27" s="49"/>
      <c r="R27" s="49"/>
      <c r="S27" s="49"/>
      <c r="T27" s="49"/>
      <c r="U27" s="49"/>
      <c r="V27" s="49"/>
      <c r="W27" s="49"/>
      <c r="X27" s="49"/>
      <c r="Y27" s="49"/>
      <c r="Z27" s="49"/>
    </row>
    <row r="28" spans="1:26" ht="23.25" customHeight="1" x14ac:dyDescent="0.2">
      <c r="A28" s="199" t="s">
        <v>168</v>
      </c>
      <c r="B28" s="63" t="s">
        <v>169</v>
      </c>
      <c r="C28" s="129">
        <f>SUMPRODUCT(('Diário 1º PA'!$E$4:$E$2011='Analítico Cp.'!$B28)*('Diário 1º PA'!$C$4:$C$2011&gt;=C$4)*('Diário 1º PA'!$C$4:$C$2011&lt;=EOMONTH(C$4,0))*('Diário 1º PA'!$F$4:$F$2011))
+SUMPRODUCT(('Diário 2º PA'!$E$4:$E$1980='Analítico Cp.'!$B28)*('Diário 2º PA'!$C$4:$C$1980&gt;=C$4)*('Diário 2º PA'!$C$4:$C$1980&lt;=EOMONTH(C$4,0))*('Diário 2º PA'!$F$4:$F$1980))
+SUMPRODUCT(('Diário 3º PA'!$E$4:$E$2000='Analítico Cp.'!$B28)*('Diário 3º PA'!$C$4:$C$2000&gt;=C$4)*('Diário 3º PA'!$C$4:$C$2000&lt;=EOMONTH(C$4,0))*('Diário 3º PA'!$F$4:$F$2000))
+SUMPRODUCT(('Diário 4º PA'!$E$4:$E$2000='Analítico Cp.'!$B28)*('Diário 4º PA'!$C$4:$C$2000&gt;=C$4)*('Diário 4º PA'!$C$4:$C$2000&lt;=EOMONTH(C$4,0))*('Diário 4º PA'!$F$4:$F$2000))
+SUMPRODUCT(('Comp.'!$D$5:$D$484=$B28)*('Comp.'!$B$5:$B$484&gt;=C$4)*('Comp.'!$B$5:$B$484&lt;=EOMONTH(C$4,0))*('Comp.'!$E$5:$E$484))</f>
        <v>0</v>
      </c>
      <c r="D28" s="129">
        <f>SUMPRODUCT(('Diário 1º PA'!$E$4:$E$2011='Analítico Cp.'!$B28)*('Diário 1º PA'!$C$4:$C$2011&gt;=D$4)*('Diário 1º PA'!$C$4:$C$2011&lt;=EOMONTH(D$4,0))*('Diário 1º PA'!$F$4:$F$2011))
+SUMPRODUCT(('Diário 2º PA'!$E$4:$E$1980='Analítico Cp.'!$B28)*('Diário 2º PA'!$C$4:$C$1980&gt;=D$4)*('Diário 2º PA'!$C$4:$C$1980&lt;=EOMONTH(D$4,0))*('Diário 2º PA'!$F$4:$F$1980))
+SUMPRODUCT(('Diário 3º PA'!$E$4:$E$2000='Analítico Cp.'!$B28)*('Diário 3º PA'!$C$4:$C$2000&gt;=D$4)*('Diário 3º PA'!$C$4:$C$2000&lt;=EOMONTH(D$4,0))*('Diário 3º PA'!$F$4:$F$2000))
+SUMPRODUCT(('Diário 4º PA'!$E$4:$E$2000='Analítico Cp.'!$B28)*('Diário 4º PA'!$C$4:$C$2000&gt;=D$4)*('Diário 4º PA'!$C$4:$C$2000&lt;=EOMONTH(D$4,0))*('Diário 4º PA'!$F$4:$F$2000))
+SUMPRODUCT(('Comp.'!$D$5:$D$484=$B28)*('Comp.'!$B$5:$B$484&gt;=D$4)*('Comp.'!$B$5:$B$484&lt;=EOMONTH(D$4,0))*('Comp.'!$E$5:$E$484))</f>
        <v>0</v>
      </c>
      <c r="E28" s="129">
        <f>SUMPRODUCT(('Diário 1º PA'!$E$4:$E$2011='Analítico Cp.'!$B28)*('Diário 1º PA'!$C$4:$C$2011&gt;=E$4)*('Diário 1º PA'!$C$4:$C$2011&lt;=EOMONTH(E$4,0))*('Diário 1º PA'!$F$4:$F$2011))
+SUMPRODUCT(('Diário 2º PA'!$E$4:$E$1980='Analítico Cp.'!$B28)*('Diário 2º PA'!$C$4:$C$1980&gt;=E$4)*('Diário 2º PA'!$C$4:$C$1980&lt;=EOMONTH(E$4,0))*('Diário 2º PA'!$F$4:$F$1980))
+SUMPRODUCT(('Diário 3º PA'!$E$4:$E$2000='Analítico Cp.'!$B28)*('Diário 3º PA'!$C$4:$C$2000&gt;=E$4)*('Diário 3º PA'!$C$4:$C$2000&lt;=EOMONTH(E$4,0))*('Diário 3º PA'!$F$4:$F$2000))
+SUMPRODUCT(('Diário 4º PA'!$E$4:$E$2000='Analítico Cp.'!$B28)*('Diário 4º PA'!$C$4:$C$2000&gt;=E$4)*('Diário 4º PA'!$C$4:$C$2000&lt;=EOMONTH(E$4,0))*('Diário 4º PA'!$F$4:$F$2000))
+SUMPRODUCT(('Comp.'!$D$5:$D$484=$B28)*('Comp.'!$B$5:$B$484&gt;=E$4)*('Comp.'!$B$5:$B$484&lt;=EOMONTH(E$4,0))*('Comp.'!$E$5:$E$484))</f>
        <v>0</v>
      </c>
      <c r="F28" s="129">
        <f>SUMPRODUCT(('Diário 1º PA'!$E$4:$E$2011='Analítico Cp.'!$B28)*('Diário 1º PA'!$C$4:$C$2011&gt;=F$4)*('Diário 1º PA'!$C$4:$C$2011&lt;=EOMONTH(F$4,0))*('Diário 1º PA'!$F$4:$F$2011))
+SUMPRODUCT(('Diário 2º PA'!$E$4:$E$1980='Analítico Cp.'!$B28)*('Diário 2º PA'!$C$4:$C$1980&gt;=F$4)*('Diário 2º PA'!$C$4:$C$1980&lt;=EOMONTH(F$4,0))*('Diário 2º PA'!$F$4:$F$1980))
+SUMPRODUCT(('Diário 3º PA'!$E$4:$E$2000='Analítico Cp.'!$B28)*('Diário 3º PA'!$C$4:$C$2000&gt;=F$4)*('Diário 3º PA'!$C$4:$C$2000&lt;=EOMONTH(F$4,0))*('Diário 3º PA'!$F$4:$F$2000))
+SUMPRODUCT(('Diário 4º PA'!$E$4:$E$2000='Analítico Cp.'!$B28)*('Diário 4º PA'!$C$4:$C$2000&gt;=F$4)*('Diário 4º PA'!$C$4:$C$2000&lt;=EOMONTH(F$4,0))*('Diário 4º PA'!$F$4:$F$2000))
+SUMPRODUCT(('Comp.'!$D$5:$D$484=$B28)*('Comp.'!$B$5:$B$484&gt;=F$4)*('Comp.'!$B$5:$B$484&lt;=EOMONTH(F$4,0))*('Comp.'!$E$5:$E$484))</f>
        <v>0</v>
      </c>
      <c r="G28" s="129">
        <f>SUMPRODUCT(('Diário 1º PA'!$E$4:$E$2011='Analítico Cp.'!$B28)*('Diário 1º PA'!$C$4:$C$2011&gt;=G$4)*('Diário 1º PA'!$C$4:$C$2011&lt;=EOMONTH(G$4,0))*('Diário 1º PA'!$F$4:$F$2011))
+SUMPRODUCT(('Diário 2º PA'!$E$4:$E$1980='Analítico Cp.'!$B28)*('Diário 2º PA'!$C$4:$C$1980&gt;=G$4)*('Diário 2º PA'!$C$4:$C$1980&lt;=EOMONTH(G$4,0))*('Diário 2º PA'!$F$4:$F$1980))
+SUMPRODUCT(('Diário 3º PA'!$E$4:$E$2000='Analítico Cp.'!$B28)*('Diário 3º PA'!$C$4:$C$2000&gt;=G$4)*('Diário 3º PA'!$C$4:$C$2000&lt;=EOMONTH(G$4,0))*('Diário 3º PA'!$F$4:$F$2000))
+SUMPRODUCT(('Diário 4º PA'!$E$4:$E$2000='Analítico Cp.'!$B28)*('Diário 4º PA'!$C$4:$C$2000&gt;=G$4)*('Diário 4º PA'!$C$4:$C$2000&lt;=EOMONTH(G$4,0))*('Diário 4º PA'!$F$4:$F$2000))
+SUMPRODUCT(('Comp.'!$D$5:$D$484=$B28)*('Comp.'!$B$5:$B$484&gt;=G$4)*('Comp.'!$B$5:$B$484&lt;=EOMONTH(G$4,0))*('Comp.'!$E$5:$E$484))</f>
        <v>0</v>
      </c>
      <c r="H28" s="129">
        <f>SUMPRODUCT(('Diário 1º PA'!$E$4:$E$2011='Analítico Cp.'!$B28)*('Diário 1º PA'!$C$4:$C$2011&gt;=H$4)*('Diário 1º PA'!$C$4:$C$2011&lt;=EOMONTH(H$4,0))*('Diário 1º PA'!$F$4:$F$2011))
+SUMPRODUCT(('Diário 2º PA'!$E$4:$E$1980='Analítico Cp.'!$B28)*('Diário 2º PA'!$C$4:$C$1980&gt;=H$4)*('Diário 2º PA'!$C$4:$C$1980&lt;=EOMONTH(H$4,0))*('Diário 2º PA'!$F$4:$F$1980))
+SUMPRODUCT(('Diário 3º PA'!$E$4:$E$2000='Analítico Cp.'!$B28)*('Diário 3º PA'!$C$4:$C$2000&gt;=H$4)*('Diário 3º PA'!$C$4:$C$2000&lt;=EOMONTH(H$4,0))*('Diário 3º PA'!$F$4:$F$2000))
+SUMPRODUCT(('Diário 4º PA'!$E$4:$E$2000='Analítico Cp.'!$B28)*('Diário 4º PA'!$C$4:$C$2000&gt;=H$4)*('Diário 4º PA'!$C$4:$C$2000&lt;=EOMONTH(H$4,0))*('Diário 4º PA'!$F$4:$F$2000))
+SUMPRODUCT(('Comp.'!$D$5:$D$484=$B28)*('Comp.'!$B$5:$B$484&gt;=H$4)*('Comp.'!$B$5:$B$484&lt;=EOMONTH(H$4,0))*('Comp.'!$E$5:$E$484))</f>
        <v>0</v>
      </c>
      <c r="I28" s="129">
        <f>SUMPRODUCT(('Diário 1º PA'!$E$4:$E$2011='Analítico Cp.'!$B28)*('Diário 1º PA'!$C$4:$C$2011&gt;=I$4)*('Diário 1º PA'!$C$4:$C$2011&lt;=EOMONTH(I$4,0))*('Diário 1º PA'!$F$4:$F$2011))
+SUMPRODUCT(('Diário 2º PA'!$E$4:$E$1980='Analítico Cp.'!$B28)*('Diário 2º PA'!$C$4:$C$1980&gt;=I$4)*('Diário 2º PA'!$C$4:$C$1980&lt;=EOMONTH(I$4,0))*('Diário 2º PA'!$F$4:$F$1980))
+SUMPRODUCT(('Diário 3º PA'!$E$4:$E$2000='Analítico Cp.'!$B28)*('Diário 3º PA'!$C$4:$C$2000&gt;=I$4)*('Diário 3º PA'!$C$4:$C$2000&lt;=EOMONTH(I$4,0))*('Diário 3º PA'!$F$4:$F$2000))
+SUMPRODUCT(('Diário 4º PA'!$E$4:$E$2000='Analítico Cp.'!$B28)*('Diário 4º PA'!$C$4:$C$2000&gt;=I$4)*('Diário 4º PA'!$C$4:$C$2000&lt;=EOMONTH(I$4,0))*('Diário 4º PA'!$F$4:$F$2000))
+SUMPRODUCT(('Comp.'!$D$5:$D$484=$B28)*('Comp.'!$B$5:$B$484&gt;=I$4)*('Comp.'!$B$5:$B$484&lt;=EOMONTH(I$4,0))*('Comp.'!$E$5:$E$484))</f>
        <v>0</v>
      </c>
      <c r="J28" s="129">
        <f>SUMPRODUCT(('Diário 1º PA'!$E$4:$E$2011='Analítico Cp.'!$B28)*('Diário 1º PA'!$C$4:$C$2011&gt;=J$4)*('Diário 1º PA'!$C$4:$C$2011&lt;=EOMONTH(J$4,0))*('Diário 1º PA'!$F$4:$F$2011))
+SUMPRODUCT(('Diário 2º PA'!$E$4:$E$1980='Analítico Cp.'!$B28)*('Diário 2º PA'!$C$4:$C$1980&gt;=J$4)*('Diário 2º PA'!$C$4:$C$1980&lt;=EOMONTH(J$4,0))*('Diário 2º PA'!$F$4:$F$1980))
+SUMPRODUCT(('Diário 3º PA'!$E$4:$E$2000='Analítico Cp.'!$B28)*('Diário 3º PA'!$C$4:$C$2000&gt;=J$4)*('Diário 3º PA'!$C$4:$C$2000&lt;=EOMONTH(J$4,0))*('Diário 3º PA'!$F$4:$F$2000))
+SUMPRODUCT(('Diário 4º PA'!$E$4:$E$2000='Analítico Cp.'!$B28)*('Diário 4º PA'!$C$4:$C$2000&gt;=J$4)*('Diário 4º PA'!$C$4:$C$2000&lt;=EOMONTH(J$4,0))*('Diário 4º PA'!$F$4:$F$2000))
+SUMPRODUCT(('Comp.'!$D$5:$D$484=$B28)*('Comp.'!$B$5:$B$484&gt;=J$4)*('Comp.'!$B$5:$B$484&lt;=EOMONTH(J$4,0))*('Comp.'!$E$5:$E$484))</f>
        <v>0</v>
      </c>
      <c r="K28" s="129">
        <f>SUMPRODUCT(('Diário 1º PA'!$E$4:$E$2011='Analítico Cp.'!$B28)*('Diário 1º PA'!$C$4:$C$2011&gt;=K$4)*('Diário 1º PA'!$C$4:$C$2011&lt;=EOMONTH(K$4,0))*('Diário 1º PA'!$F$4:$F$2011))
+SUMPRODUCT(('Diário 2º PA'!$E$4:$E$1980='Analítico Cp.'!$B28)*('Diário 2º PA'!$C$4:$C$1980&gt;=K$4)*('Diário 2º PA'!$C$4:$C$1980&lt;=EOMONTH(K$4,0))*('Diário 2º PA'!$F$4:$F$1980))
+SUMPRODUCT(('Diário 3º PA'!$E$4:$E$2000='Analítico Cp.'!$B28)*('Diário 3º PA'!$C$4:$C$2000&gt;=K$4)*('Diário 3º PA'!$C$4:$C$2000&lt;=EOMONTH(K$4,0))*('Diário 3º PA'!$F$4:$F$2000))
+SUMPRODUCT(('Diário 4º PA'!$E$4:$E$2000='Analítico Cp.'!$B28)*('Diário 4º PA'!$C$4:$C$2000&gt;=K$4)*('Diário 4º PA'!$C$4:$C$2000&lt;=EOMONTH(K$4,0))*('Diário 4º PA'!$F$4:$F$2000))
+SUMPRODUCT(('Comp.'!$D$5:$D$484=$B28)*('Comp.'!$B$5:$B$484&gt;=K$4)*('Comp.'!$B$5:$B$484&lt;=EOMONTH(K$4,0))*('Comp.'!$E$5:$E$484))</f>
        <v>0</v>
      </c>
      <c r="L28" s="129">
        <f>SUMPRODUCT(('Diário 1º PA'!$E$4:$E$2011='Analítico Cp.'!$B28)*('Diário 1º PA'!$C$4:$C$2011&gt;=L$4)*('Diário 1º PA'!$C$4:$C$2011&lt;=EOMONTH(L$4,0))*('Diário 1º PA'!$F$4:$F$2011))
+SUMPRODUCT(('Diário 2º PA'!$E$4:$E$1980='Analítico Cp.'!$B28)*('Diário 2º PA'!$C$4:$C$1980&gt;=L$4)*('Diário 2º PA'!$C$4:$C$1980&lt;=EOMONTH(L$4,0))*('Diário 2º PA'!$F$4:$F$1980))
+SUMPRODUCT(('Diário 3º PA'!$E$4:$E$2000='Analítico Cp.'!$B28)*('Diário 3º PA'!$C$4:$C$2000&gt;=L$4)*('Diário 3º PA'!$C$4:$C$2000&lt;=EOMONTH(L$4,0))*('Diário 3º PA'!$F$4:$F$2000))
+SUMPRODUCT(('Diário 4º PA'!$E$4:$E$2000='Analítico Cp.'!$B28)*('Diário 4º PA'!$C$4:$C$2000&gt;=L$4)*('Diário 4º PA'!$C$4:$C$2000&lt;=EOMONTH(L$4,0))*('Diário 4º PA'!$F$4:$F$2000))
+SUMPRODUCT(('Comp.'!$D$5:$D$484=$B28)*('Comp.'!$B$5:$B$484&gt;=L$4)*('Comp.'!$B$5:$B$484&lt;=EOMONTH(L$4,0))*('Comp.'!$E$5:$E$484))</f>
        <v>0</v>
      </c>
      <c r="M28" s="129">
        <f>SUMPRODUCT(('Diário 1º PA'!$E$4:$E$2011='Analítico Cp.'!$B28)*('Diário 1º PA'!$C$4:$C$2011&gt;=M$4)*('Diário 1º PA'!$C$4:$C$2011&lt;=EOMONTH(M$4,0))*('Diário 1º PA'!$F$4:$F$2011))
+SUMPRODUCT(('Diário 2º PA'!$E$4:$E$1980='Analítico Cp.'!$B28)*('Diário 2º PA'!$C$4:$C$1980&gt;=M$4)*('Diário 2º PA'!$C$4:$C$1980&lt;=EOMONTH(M$4,0))*('Diário 2º PA'!$F$4:$F$1980))
+SUMPRODUCT(('Diário 3º PA'!$E$4:$E$2000='Analítico Cp.'!$B28)*('Diário 3º PA'!$C$4:$C$2000&gt;=M$4)*('Diário 3º PA'!$C$4:$C$2000&lt;=EOMONTH(M$4,0))*('Diário 3º PA'!$F$4:$F$2000))
+SUMPRODUCT(('Diário 4º PA'!$E$4:$E$2000='Analítico Cp.'!$B28)*('Diário 4º PA'!$C$4:$C$2000&gt;=M$4)*('Diário 4º PA'!$C$4:$C$2000&lt;=EOMONTH(M$4,0))*('Diário 4º PA'!$F$4:$F$2000))
+SUMPRODUCT(('Comp.'!$D$5:$D$484=$B28)*('Comp.'!$B$5:$B$484&gt;=M$4)*('Comp.'!$B$5:$B$484&lt;=EOMONTH(M$4,0))*('Comp.'!$E$5:$E$484))</f>
        <v>0</v>
      </c>
      <c r="N28" s="129">
        <f>SUMPRODUCT(('Diário 1º PA'!$E$4:$E$2011='Analítico Cp.'!$B28)*('Diário 1º PA'!$C$4:$C$2011&gt;=N$4)*('Diário 1º PA'!$C$4:$C$2011&lt;=EOMONTH(N$4,0))*('Diário 1º PA'!$F$4:$F$2011))
+SUMPRODUCT(('Diário 2º PA'!$E$4:$E$1980='Analítico Cp.'!$B28)*('Diário 2º PA'!$C$4:$C$1980&gt;=N$4)*('Diário 2º PA'!$C$4:$C$1980&lt;=EOMONTH(N$4,0))*('Diário 2º PA'!$F$4:$F$1980))
+SUMPRODUCT(('Diário 3º PA'!$E$4:$E$2000='Analítico Cp.'!$B28)*('Diário 3º PA'!$C$4:$C$2000&gt;=N$4)*('Diário 3º PA'!$C$4:$C$2000&lt;=EOMONTH(N$4,0))*('Diário 3º PA'!$F$4:$F$2000))
+SUMPRODUCT(('Diário 4º PA'!$E$4:$E$2000='Analítico Cp.'!$B28)*('Diário 4º PA'!$C$4:$C$2000&gt;=N$4)*('Diário 4º PA'!$C$4:$C$2000&lt;=EOMONTH(N$4,0))*('Diário 4º PA'!$F$4:$F$2000))
+SUMPRODUCT(('Comp.'!$D$5:$D$484=$B28)*('Comp.'!$B$5:$B$484&gt;=N$4)*('Comp.'!$B$5:$B$484&lt;=EOMONTH(N$4,0))*('Comp.'!$E$5:$E$484))</f>
        <v>0</v>
      </c>
      <c r="O28" s="179">
        <f t="shared" ref="O28:O29" si="9">SUM(C28:N28)</f>
        <v>0</v>
      </c>
      <c r="P28" s="180">
        <f t="shared" ref="P28:P30" si="10">IF($O$185=0,0,O28/$O$185)</f>
        <v>0</v>
      </c>
      <c r="Q28" s="154"/>
      <c r="R28" s="154"/>
      <c r="S28" s="154"/>
      <c r="T28" s="154"/>
      <c r="U28" s="154"/>
      <c r="V28" s="154"/>
      <c r="W28" s="154"/>
      <c r="X28" s="154"/>
      <c r="Y28" s="154"/>
      <c r="Z28" s="154"/>
    </row>
    <row r="29" spans="1:26" ht="23.25" customHeight="1" x14ac:dyDescent="0.2">
      <c r="A29" s="199" t="s">
        <v>170</v>
      </c>
      <c r="B29" s="63" t="s">
        <v>171</v>
      </c>
      <c r="C29" s="129">
        <f>SUMPRODUCT(('Diário 1º PA'!$E$4:$E$2011='Analítico Cp.'!$B29)*('Diário 1º PA'!$C$4:$C$2011&gt;=C$4)*('Diário 1º PA'!$C$4:$C$2011&lt;=EOMONTH(C$4,0))*('Diário 1º PA'!$F$4:$F$2011))
+SUMPRODUCT(('Diário 2º PA'!$E$4:$E$1980='Analítico Cp.'!$B29)*('Diário 2º PA'!$C$4:$C$1980&gt;=C$4)*('Diário 2º PA'!$C$4:$C$1980&lt;=EOMONTH(C$4,0))*('Diário 2º PA'!$F$4:$F$1980))
+SUMPRODUCT(('Diário 3º PA'!$E$4:$E$2000='Analítico Cp.'!$B29)*('Diário 3º PA'!$C$4:$C$2000&gt;=C$4)*('Diário 3º PA'!$C$4:$C$2000&lt;=EOMONTH(C$4,0))*('Diário 3º PA'!$F$4:$F$2000))
+SUMPRODUCT(('Diário 4º PA'!$E$4:$E$2000='Analítico Cp.'!$B29)*('Diário 4º PA'!$C$4:$C$2000&gt;=C$4)*('Diário 4º PA'!$C$4:$C$2000&lt;=EOMONTH(C$4,0))*('Diário 4º PA'!$F$4:$F$2000))
+SUMPRODUCT(('Comp.'!$D$5:$D$484=$B29)*('Comp.'!$B$5:$B$484&gt;=C$4)*('Comp.'!$B$5:$B$484&lt;=EOMONTH(C$4,0))*('Comp.'!$E$5:$E$484))</f>
        <v>0</v>
      </c>
      <c r="D29" s="129">
        <f>SUMPRODUCT(('Diário 1º PA'!$E$4:$E$2011='Analítico Cp.'!$B29)*('Diário 1º PA'!$C$4:$C$2011&gt;=D$4)*('Diário 1º PA'!$C$4:$C$2011&lt;=EOMONTH(D$4,0))*('Diário 1º PA'!$F$4:$F$2011))
+SUMPRODUCT(('Diário 2º PA'!$E$4:$E$1980='Analítico Cp.'!$B29)*('Diário 2º PA'!$C$4:$C$1980&gt;=D$4)*('Diário 2º PA'!$C$4:$C$1980&lt;=EOMONTH(D$4,0))*('Diário 2º PA'!$F$4:$F$1980))
+SUMPRODUCT(('Diário 3º PA'!$E$4:$E$2000='Analítico Cp.'!$B29)*('Diário 3º PA'!$C$4:$C$2000&gt;=D$4)*('Diário 3º PA'!$C$4:$C$2000&lt;=EOMONTH(D$4,0))*('Diário 3º PA'!$F$4:$F$2000))
+SUMPRODUCT(('Diário 4º PA'!$E$4:$E$2000='Analítico Cp.'!$B29)*('Diário 4º PA'!$C$4:$C$2000&gt;=D$4)*('Diário 4º PA'!$C$4:$C$2000&lt;=EOMONTH(D$4,0))*('Diário 4º PA'!$F$4:$F$2000))
+SUMPRODUCT(('Comp.'!$D$5:$D$484=$B29)*('Comp.'!$B$5:$B$484&gt;=D$4)*('Comp.'!$B$5:$B$484&lt;=EOMONTH(D$4,0))*('Comp.'!$E$5:$E$484))</f>
        <v>0</v>
      </c>
      <c r="E29" s="129">
        <f>SUMPRODUCT(('Diário 1º PA'!$E$4:$E$2011='Analítico Cp.'!$B29)*('Diário 1º PA'!$C$4:$C$2011&gt;=E$4)*('Diário 1º PA'!$C$4:$C$2011&lt;=EOMONTH(E$4,0))*('Diário 1º PA'!$F$4:$F$2011))
+SUMPRODUCT(('Diário 2º PA'!$E$4:$E$1980='Analítico Cp.'!$B29)*('Diário 2º PA'!$C$4:$C$1980&gt;=E$4)*('Diário 2º PA'!$C$4:$C$1980&lt;=EOMONTH(E$4,0))*('Diário 2º PA'!$F$4:$F$1980))
+SUMPRODUCT(('Diário 3º PA'!$E$4:$E$2000='Analítico Cp.'!$B29)*('Diário 3º PA'!$C$4:$C$2000&gt;=E$4)*('Diário 3º PA'!$C$4:$C$2000&lt;=EOMONTH(E$4,0))*('Diário 3º PA'!$F$4:$F$2000))
+SUMPRODUCT(('Diário 4º PA'!$E$4:$E$2000='Analítico Cp.'!$B29)*('Diário 4º PA'!$C$4:$C$2000&gt;=E$4)*('Diário 4º PA'!$C$4:$C$2000&lt;=EOMONTH(E$4,0))*('Diário 4º PA'!$F$4:$F$2000))
+SUMPRODUCT(('Comp.'!$D$5:$D$484=$B29)*('Comp.'!$B$5:$B$484&gt;=E$4)*('Comp.'!$B$5:$B$484&lt;=EOMONTH(E$4,0))*('Comp.'!$E$5:$E$484))</f>
        <v>0</v>
      </c>
      <c r="F29" s="129">
        <f>SUMPRODUCT(('Diário 1º PA'!$E$4:$E$2011='Analítico Cp.'!$B29)*('Diário 1º PA'!$C$4:$C$2011&gt;=F$4)*('Diário 1º PA'!$C$4:$C$2011&lt;=EOMONTH(F$4,0))*('Diário 1º PA'!$F$4:$F$2011))
+SUMPRODUCT(('Diário 2º PA'!$E$4:$E$1980='Analítico Cp.'!$B29)*('Diário 2º PA'!$C$4:$C$1980&gt;=F$4)*('Diário 2º PA'!$C$4:$C$1980&lt;=EOMONTH(F$4,0))*('Diário 2º PA'!$F$4:$F$1980))
+SUMPRODUCT(('Diário 3º PA'!$E$4:$E$2000='Analítico Cp.'!$B29)*('Diário 3º PA'!$C$4:$C$2000&gt;=F$4)*('Diário 3º PA'!$C$4:$C$2000&lt;=EOMONTH(F$4,0))*('Diário 3º PA'!$F$4:$F$2000))
+SUMPRODUCT(('Diário 4º PA'!$E$4:$E$2000='Analítico Cp.'!$B29)*('Diário 4º PA'!$C$4:$C$2000&gt;=F$4)*('Diário 4º PA'!$C$4:$C$2000&lt;=EOMONTH(F$4,0))*('Diário 4º PA'!$F$4:$F$2000))
+SUMPRODUCT(('Comp.'!$D$5:$D$484=$B29)*('Comp.'!$B$5:$B$484&gt;=F$4)*('Comp.'!$B$5:$B$484&lt;=EOMONTH(F$4,0))*('Comp.'!$E$5:$E$484))</f>
        <v>0</v>
      </c>
      <c r="G29" s="129">
        <f>SUMPRODUCT(('Diário 1º PA'!$E$4:$E$2011='Analítico Cp.'!$B29)*('Diário 1º PA'!$C$4:$C$2011&gt;=G$4)*('Diário 1º PA'!$C$4:$C$2011&lt;=EOMONTH(G$4,0))*('Diário 1º PA'!$F$4:$F$2011))
+SUMPRODUCT(('Diário 2º PA'!$E$4:$E$1980='Analítico Cp.'!$B29)*('Diário 2º PA'!$C$4:$C$1980&gt;=G$4)*('Diário 2º PA'!$C$4:$C$1980&lt;=EOMONTH(G$4,0))*('Diário 2º PA'!$F$4:$F$1980))
+SUMPRODUCT(('Diário 3º PA'!$E$4:$E$2000='Analítico Cp.'!$B29)*('Diário 3º PA'!$C$4:$C$2000&gt;=G$4)*('Diário 3º PA'!$C$4:$C$2000&lt;=EOMONTH(G$4,0))*('Diário 3º PA'!$F$4:$F$2000))
+SUMPRODUCT(('Diário 4º PA'!$E$4:$E$2000='Analítico Cp.'!$B29)*('Diário 4º PA'!$C$4:$C$2000&gt;=G$4)*('Diário 4º PA'!$C$4:$C$2000&lt;=EOMONTH(G$4,0))*('Diário 4º PA'!$F$4:$F$2000))
+SUMPRODUCT(('Comp.'!$D$5:$D$484=$B29)*('Comp.'!$B$5:$B$484&gt;=G$4)*('Comp.'!$B$5:$B$484&lt;=EOMONTH(G$4,0))*('Comp.'!$E$5:$E$484))</f>
        <v>0</v>
      </c>
      <c r="H29" s="129">
        <f>SUMPRODUCT(('Diário 1º PA'!$E$4:$E$2011='Analítico Cp.'!$B29)*('Diário 1º PA'!$C$4:$C$2011&gt;=H$4)*('Diário 1º PA'!$C$4:$C$2011&lt;=EOMONTH(H$4,0))*('Diário 1º PA'!$F$4:$F$2011))
+SUMPRODUCT(('Diário 2º PA'!$E$4:$E$1980='Analítico Cp.'!$B29)*('Diário 2º PA'!$C$4:$C$1980&gt;=H$4)*('Diário 2º PA'!$C$4:$C$1980&lt;=EOMONTH(H$4,0))*('Diário 2º PA'!$F$4:$F$1980))
+SUMPRODUCT(('Diário 3º PA'!$E$4:$E$2000='Analítico Cp.'!$B29)*('Diário 3º PA'!$C$4:$C$2000&gt;=H$4)*('Diário 3º PA'!$C$4:$C$2000&lt;=EOMONTH(H$4,0))*('Diário 3º PA'!$F$4:$F$2000))
+SUMPRODUCT(('Diário 4º PA'!$E$4:$E$2000='Analítico Cp.'!$B29)*('Diário 4º PA'!$C$4:$C$2000&gt;=H$4)*('Diário 4º PA'!$C$4:$C$2000&lt;=EOMONTH(H$4,0))*('Diário 4º PA'!$F$4:$F$2000))
+SUMPRODUCT(('Comp.'!$D$5:$D$484=$B29)*('Comp.'!$B$5:$B$484&gt;=H$4)*('Comp.'!$B$5:$B$484&lt;=EOMONTH(H$4,0))*('Comp.'!$E$5:$E$484))</f>
        <v>0</v>
      </c>
      <c r="I29" s="129">
        <f>SUMPRODUCT(('Diário 1º PA'!$E$4:$E$2011='Analítico Cp.'!$B29)*('Diário 1º PA'!$C$4:$C$2011&gt;=I$4)*('Diário 1º PA'!$C$4:$C$2011&lt;=EOMONTH(I$4,0))*('Diário 1º PA'!$F$4:$F$2011))
+SUMPRODUCT(('Diário 2º PA'!$E$4:$E$1980='Analítico Cp.'!$B29)*('Diário 2º PA'!$C$4:$C$1980&gt;=I$4)*('Diário 2º PA'!$C$4:$C$1980&lt;=EOMONTH(I$4,0))*('Diário 2º PA'!$F$4:$F$1980))
+SUMPRODUCT(('Diário 3º PA'!$E$4:$E$2000='Analítico Cp.'!$B29)*('Diário 3º PA'!$C$4:$C$2000&gt;=I$4)*('Diário 3º PA'!$C$4:$C$2000&lt;=EOMONTH(I$4,0))*('Diário 3º PA'!$F$4:$F$2000))
+SUMPRODUCT(('Diário 4º PA'!$E$4:$E$2000='Analítico Cp.'!$B29)*('Diário 4º PA'!$C$4:$C$2000&gt;=I$4)*('Diário 4º PA'!$C$4:$C$2000&lt;=EOMONTH(I$4,0))*('Diário 4º PA'!$F$4:$F$2000))
+SUMPRODUCT(('Comp.'!$D$5:$D$484=$B29)*('Comp.'!$B$5:$B$484&gt;=I$4)*('Comp.'!$B$5:$B$484&lt;=EOMONTH(I$4,0))*('Comp.'!$E$5:$E$484))</f>
        <v>0</v>
      </c>
      <c r="J29" s="129">
        <f>SUMPRODUCT(('Diário 1º PA'!$E$4:$E$2011='Analítico Cp.'!$B29)*('Diário 1º PA'!$C$4:$C$2011&gt;=J$4)*('Diário 1º PA'!$C$4:$C$2011&lt;=EOMONTH(J$4,0))*('Diário 1º PA'!$F$4:$F$2011))
+SUMPRODUCT(('Diário 2º PA'!$E$4:$E$1980='Analítico Cp.'!$B29)*('Diário 2º PA'!$C$4:$C$1980&gt;=J$4)*('Diário 2º PA'!$C$4:$C$1980&lt;=EOMONTH(J$4,0))*('Diário 2º PA'!$F$4:$F$1980))
+SUMPRODUCT(('Diário 3º PA'!$E$4:$E$2000='Analítico Cp.'!$B29)*('Diário 3º PA'!$C$4:$C$2000&gt;=J$4)*('Diário 3º PA'!$C$4:$C$2000&lt;=EOMONTH(J$4,0))*('Diário 3º PA'!$F$4:$F$2000))
+SUMPRODUCT(('Diário 4º PA'!$E$4:$E$2000='Analítico Cp.'!$B29)*('Diário 4º PA'!$C$4:$C$2000&gt;=J$4)*('Diário 4º PA'!$C$4:$C$2000&lt;=EOMONTH(J$4,0))*('Diário 4º PA'!$F$4:$F$2000))
+SUMPRODUCT(('Comp.'!$D$5:$D$484=$B29)*('Comp.'!$B$5:$B$484&gt;=J$4)*('Comp.'!$B$5:$B$484&lt;=EOMONTH(J$4,0))*('Comp.'!$E$5:$E$484))</f>
        <v>0</v>
      </c>
      <c r="K29" s="129">
        <f>SUMPRODUCT(('Diário 1º PA'!$E$4:$E$2011='Analítico Cp.'!$B29)*('Diário 1º PA'!$C$4:$C$2011&gt;=K$4)*('Diário 1º PA'!$C$4:$C$2011&lt;=EOMONTH(K$4,0))*('Diário 1º PA'!$F$4:$F$2011))
+SUMPRODUCT(('Diário 2º PA'!$E$4:$E$1980='Analítico Cp.'!$B29)*('Diário 2º PA'!$C$4:$C$1980&gt;=K$4)*('Diário 2º PA'!$C$4:$C$1980&lt;=EOMONTH(K$4,0))*('Diário 2º PA'!$F$4:$F$1980))
+SUMPRODUCT(('Diário 3º PA'!$E$4:$E$2000='Analítico Cp.'!$B29)*('Diário 3º PA'!$C$4:$C$2000&gt;=K$4)*('Diário 3º PA'!$C$4:$C$2000&lt;=EOMONTH(K$4,0))*('Diário 3º PA'!$F$4:$F$2000))
+SUMPRODUCT(('Diário 4º PA'!$E$4:$E$2000='Analítico Cp.'!$B29)*('Diário 4º PA'!$C$4:$C$2000&gt;=K$4)*('Diário 4º PA'!$C$4:$C$2000&lt;=EOMONTH(K$4,0))*('Diário 4º PA'!$F$4:$F$2000))
+SUMPRODUCT(('Comp.'!$D$5:$D$484=$B29)*('Comp.'!$B$5:$B$484&gt;=K$4)*('Comp.'!$B$5:$B$484&lt;=EOMONTH(K$4,0))*('Comp.'!$E$5:$E$484))</f>
        <v>0</v>
      </c>
      <c r="L29" s="129">
        <f>SUMPRODUCT(('Diário 1º PA'!$E$4:$E$2011='Analítico Cp.'!$B29)*('Diário 1º PA'!$C$4:$C$2011&gt;=L$4)*('Diário 1º PA'!$C$4:$C$2011&lt;=EOMONTH(L$4,0))*('Diário 1º PA'!$F$4:$F$2011))
+SUMPRODUCT(('Diário 2º PA'!$E$4:$E$1980='Analítico Cp.'!$B29)*('Diário 2º PA'!$C$4:$C$1980&gt;=L$4)*('Diário 2º PA'!$C$4:$C$1980&lt;=EOMONTH(L$4,0))*('Diário 2º PA'!$F$4:$F$1980))
+SUMPRODUCT(('Diário 3º PA'!$E$4:$E$2000='Analítico Cp.'!$B29)*('Diário 3º PA'!$C$4:$C$2000&gt;=L$4)*('Diário 3º PA'!$C$4:$C$2000&lt;=EOMONTH(L$4,0))*('Diário 3º PA'!$F$4:$F$2000))
+SUMPRODUCT(('Diário 4º PA'!$E$4:$E$2000='Analítico Cp.'!$B29)*('Diário 4º PA'!$C$4:$C$2000&gt;=L$4)*('Diário 4º PA'!$C$4:$C$2000&lt;=EOMONTH(L$4,0))*('Diário 4º PA'!$F$4:$F$2000))
+SUMPRODUCT(('Comp.'!$D$5:$D$484=$B29)*('Comp.'!$B$5:$B$484&gt;=L$4)*('Comp.'!$B$5:$B$484&lt;=EOMONTH(L$4,0))*('Comp.'!$E$5:$E$484))</f>
        <v>0</v>
      </c>
      <c r="M29" s="129">
        <f>SUMPRODUCT(('Diário 1º PA'!$E$4:$E$2011='Analítico Cp.'!$B29)*('Diário 1º PA'!$C$4:$C$2011&gt;=M$4)*('Diário 1º PA'!$C$4:$C$2011&lt;=EOMONTH(M$4,0))*('Diário 1º PA'!$F$4:$F$2011))
+SUMPRODUCT(('Diário 2º PA'!$E$4:$E$1980='Analítico Cp.'!$B29)*('Diário 2º PA'!$C$4:$C$1980&gt;=M$4)*('Diário 2º PA'!$C$4:$C$1980&lt;=EOMONTH(M$4,0))*('Diário 2º PA'!$F$4:$F$1980))
+SUMPRODUCT(('Diário 3º PA'!$E$4:$E$2000='Analítico Cp.'!$B29)*('Diário 3º PA'!$C$4:$C$2000&gt;=M$4)*('Diário 3º PA'!$C$4:$C$2000&lt;=EOMONTH(M$4,0))*('Diário 3º PA'!$F$4:$F$2000))
+SUMPRODUCT(('Diário 4º PA'!$E$4:$E$2000='Analítico Cp.'!$B29)*('Diário 4º PA'!$C$4:$C$2000&gt;=M$4)*('Diário 4º PA'!$C$4:$C$2000&lt;=EOMONTH(M$4,0))*('Diário 4º PA'!$F$4:$F$2000))
+SUMPRODUCT(('Comp.'!$D$5:$D$484=$B29)*('Comp.'!$B$5:$B$484&gt;=M$4)*('Comp.'!$B$5:$B$484&lt;=EOMONTH(M$4,0))*('Comp.'!$E$5:$E$484))</f>
        <v>0</v>
      </c>
      <c r="N29" s="129">
        <f>SUMPRODUCT(('Diário 1º PA'!$E$4:$E$2011='Analítico Cp.'!$B29)*('Diário 1º PA'!$C$4:$C$2011&gt;=N$4)*('Diário 1º PA'!$C$4:$C$2011&lt;=EOMONTH(N$4,0))*('Diário 1º PA'!$F$4:$F$2011))
+SUMPRODUCT(('Diário 2º PA'!$E$4:$E$1980='Analítico Cp.'!$B29)*('Diário 2º PA'!$C$4:$C$1980&gt;=N$4)*('Diário 2º PA'!$C$4:$C$1980&lt;=EOMONTH(N$4,0))*('Diário 2º PA'!$F$4:$F$1980))
+SUMPRODUCT(('Diário 3º PA'!$E$4:$E$2000='Analítico Cp.'!$B29)*('Diário 3º PA'!$C$4:$C$2000&gt;=N$4)*('Diário 3º PA'!$C$4:$C$2000&lt;=EOMONTH(N$4,0))*('Diário 3º PA'!$F$4:$F$2000))
+SUMPRODUCT(('Diário 4º PA'!$E$4:$E$2000='Analítico Cp.'!$B29)*('Diário 4º PA'!$C$4:$C$2000&gt;=N$4)*('Diário 4º PA'!$C$4:$C$2000&lt;=EOMONTH(N$4,0))*('Diário 4º PA'!$F$4:$F$2000))
+SUMPRODUCT(('Comp.'!$D$5:$D$484=$B29)*('Comp.'!$B$5:$B$484&gt;=N$4)*('Comp.'!$B$5:$B$484&lt;=EOMONTH(N$4,0))*('Comp.'!$E$5:$E$484))</f>
        <v>0</v>
      </c>
      <c r="O29" s="179">
        <f t="shared" si="9"/>
        <v>0</v>
      </c>
      <c r="P29" s="180">
        <f t="shared" si="10"/>
        <v>0</v>
      </c>
      <c r="Q29" s="154"/>
      <c r="R29" s="154"/>
      <c r="S29" s="154"/>
      <c r="T29" s="154"/>
      <c r="U29" s="154"/>
      <c r="V29" s="154"/>
      <c r="W29" s="154"/>
      <c r="X29" s="154"/>
      <c r="Y29" s="154"/>
      <c r="Z29" s="154"/>
    </row>
    <row r="30" spans="1:26" ht="23.25" customHeight="1" x14ac:dyDescent="0.2">
      <c r="A30" s="182"/>
      <c r="B30" s="183" t="s">
        <v>172</v>
      </c>
      <c r="C30" s="184">
        <f t="shared" ref="C30:O30" si="11">SUBTOTAL(109,C28:C29)</f>
        <v>0</v>
      </c>
      <c r="D30" s="184">
        <f t="shared" si="11"/>
        <v>0</v>
      </c>
      <c r="E30" s="184">
        <f t="shared" si="11"/>
        <v>0</v>
      </c>
      <c r="F30" s="184">
        <f t="shared" si="11"/>
        <v>0</v>
      </c>
      <c r="G30" s="184">
        <f t="shared" si="11"/>
        <v>0</v>
      </c>
      <c r="H30" s="184">
        <f t="shared" si="11"/>
        <v>0</v>
      </c>
      <c r="I30" s="184">
        <f t="shared" si="11"/>
        <v>0</v>
      </c>
      <c r="J30" s="184">
        <f t="shared" si="11"/>
        <v>0</v>
      </c>
      <c r="K30" s="184">
        <f t="shared" si="11"/>
        <v>0</v>
      </c>
      <c r="L30" s="184">
        <f t="shared" si="11"/>
        <v>0</v>
      </c>
      <c r="M30" s="184">
        <f t="shared" si="11"/>
        <v>0</v>
      </c>
      <c r="N30" s="184">
        <f t="shared" si="11"/>
        <v>0</v>
      </c>
      <c r="O30" s="184">
        <f t="shared" si="11"/>
        <v>0</v>
      </c>
      <c r="P30" s="185">
        <f t="shared" si="10"/>
        <v>0</v>
      </c>
      <c r="Q30" s="154"/>
      <c r="R30" s="154"/>
      <c r="S30" s="154"/>
      <c r="T30" s="154"/>
      <c r="U30" s="154"/>
      <c r="V30" s="154"/>
      <c r="W30" s="154"/>
      <c r="X30" s="154"/>
      <c r="Y30" s="154"/>
      <c r="Z30" s="154"/>
    </row>
    <row r="31" spans="1:26" ht="23.25" customHeight="1" x14ac:dyDescent="0.2">
      <c r="A31" s="203" t="s">
        <v>99</v>
      </c>
      <c r="B31" s="196" t="s">
        <v>100</v>
      </c>
      <c r="C31" s="201"/>
      <c r="D31" s="201"/>
      <c r="E31" s="201"/>
      <c r="F31" s="201"/>
      <c r="G31" s="201"/>
      <c r="H31" s="201"/>
      <c r="I31" s="201"/>
      <c r="J31" s="201"/>
      <c r="K31" s="201"/>
      <c r="L31" s="201"/>
      <c r="M31" s="201"/>
      <c r="N31" s="201"/>
      <c r="O31" s="201"/>
      <c r="P31" s="202"/>
      <c r="Q31" s="154"/>
      <c r="R31" s="154"/>
      <c r="S31" s="154"/>
      <c r="T31" s="154"/>
      <c r="U31" s="154"/>
      <c r="V31" s="154"/>
      <c r="W31" s="154"/>
      <c r="X31" s="154"/>
      <c r="Y31" s="154"/>
      <c r="Z31" s="154"/>
    </row>
    <row r="32" spans="1:26" ht="23.25" customHeight="1" x14ac:dyDescent="0.2">
      <c r="A32" s="199" t="s">
        <v>173</v>
      </c>
      <c r="B32" s="63" t="s">
        <v>174</v>
      </c>
      <c r="C32" s="129">
        <f>'Prov. Pessoal'!C7-'Prov. Pessoal'!C17</f>
        <v>300551.01916666667</v>
      </c>
      <c r="D32" s="129">
        <f>'Prov. Pessoal'!D7-'Prov. Pessoal'!D17</f>
        <v>321045.5625</v>
      </c>
      <c r="E32" s="129">
        <f>'Prov. Pessoal'!E7-'Prov. Pessoal'!E17</f>
        <v>340958.81083333335</v>
      </c>
      <c r="F32" s="129">
        <f>'Prov. Pessoal'!F7-'Prov. Pessoal'!F17</f>
        <v>364170.10499999998</v>
      </c>
      <c r="G32" s="129">
        <f>'Prov. Pessoal'!G7-'Prov. Pessoal'!G17</f>
        <v>0</v>
      </c>
      <c r="H32" s="129">
        <f>'Prov. Pessoal'!H7-'Prov. Pessoal'!H17</f>
        <v>0</v>
      </c>
      <c r="I32" s="129">
        <f>'Prov. Pessoal'!I7-'Prov. Pessoal'!I17</f>
        <v>0</v>
      </c>
      <c r="J32" s="129">
        <f>'Prov. Pessoal'!J7-'Prov. Pessoal'!J17</f>
        <v>0</v>
      </c>
      <c r="K32" s="129">
        <f>'Prov. Pessoal'!K7-'Prov. Pessoal'!K17</f>
        <v>0</v>
      </c>
      <c r="L32" s="129">
        <f>'Prov. Pessoal'!L7-'Prov. Pessoal'!L17</f>
        <v>0</v>
      </c>
      <c r="M32" s="129">
        <f>'Prov. Pessoal'!M7-'Prov. Pessoal'!M17</f>
        <v>0</v>
      </c>
      <c r="N32" s="129">
        <f>'Prov. Pessoal'!N7-'Prov. Pessoal'!N17</f>
        <v>0</v>
      </c>
      <c r="O32" s="179">
        <f t="shared" ref="O32:O43" si="12">SUM(C32:N32)</f>
        <v>1326725.4975000001</v>
      </c>
      <c r="P32" s="180">
        <f t="shared" ref="P32:P44" si="13">IF($O$185=0,0,O32/$O$185)</f>
        <v>9.4860085096884525E-2</v>
      </c>
      <c r="Q32" s="154"/>
      <c r="R32" s="154"/>
      <c r="S32" s="154"/>
      <c r="T32" s="154"/>
      <c r="U32" s="154"/>
      <c r="V32" s="154"/>
      <c r="W32" s="154"/>
      <c r="X32" s="154"/>
      <c r="Y32" s="154"/>
      <c r="Z32" s="154"/>
    </row>
    <row r="33" spans="1:26" ht="23.25" customHeight="1" x14ac:dyDescent="0.2">
      <c r="A33" s="199" t="s">
        <v>175</v>
      </c>
      <c r="B33" s="63" t="s">
        <v>176</v>
      </c>
      <c r="C33" s="129">
        <f>'Prov. Pessoal'!C8-'Prov. Pessoal'!C18</f>
        <v>10850.980833333333</v>
      </c>
      <c r="D33" s="129">
        <f>'Prov. Pessoal'!D8-'Prov. Pessoal'!D18</f>
        <v>11651.574999999999</v>
      </c>
      <c r="E33" s="129">
        <f>'Prov. Pessoal'!E8-'Prov. Pessoal'!E18</f>
        <v>12366.38</v>
      </c>
      <c r="F33" s="129">
        <f>'Prov. Pessoal'!F8-'Prov. Pessoal'!F18</f>
        <v>13199.896666666666</v>
      </c>
      <c r="G33" s="129">
        <f>'Prov. Pessoal'!G8-'Prov. Pessoal'!G18</f>
        <v>0</v>
      </c>
      <c r="H33" s="129">
        <f>'Prov. Pessoal'!H8-'Prov. Pessoal'!H18</f>
        <v>0</v>
      </c>
      <c r="I33" s="129">
        <f>'Prov. Pessoal'!I8-'Prov. Pessoal'!I18</f>
        <v>0</v>
      </c>
      <c r="J33" s="129">
        <f>'Prov. Pessoal'!J8-'Prov. Pessoal'!J18</f>
        <v>0</v>
      </c>
      <c r="K33" s="129">
        <f>'Prov. Pessoal'!K8-'Prov. Pessoal'!K18</f>
        <v>0</v>
      </c>
      <c r="L33" s="129">
        <f>'Prov. Pessoal'!L8-'Prov. Pessoal'!L18</f>
        <v>0</v>
      </c>
      <c r="M33" s="129">
        <f>'Prov. Pessoal'!M8-'Prov. Pessoal'!M18</f>
        <v>0</v>
      </c>
      <c r="N33" s="129">
        <f>'Prov. Pessoal'!N8-'Prov. Pessoal'!N18</f>
        <v>0</v>
      </c>
      <c r="O33" s="179">
        <f t="shared" si="12"/>
        <v>48068.832499999997</v>
      </c>
      <c r="P33" s="180">
        <f t="shared" si="13"/>
        <v>3.4368929745076282E-3</v>
      </c>
      <c r="Q33" s="154"/>
      <c r="R33" s="154"/>
      <c r="S33" s="154"/>
      <c r="T33" s="154"/>
      <c r="U33" s="154"/>
      <c r="V33" s="154"/>
      <c r="W33" s="154"/>
      <c r="X33" s="154"/>
      <c r="Y33" s="154"/>
      <c r="Z33" s="154"/>
    </row>
    <row r="34" spans="1:26" ht="23.25" customHeight="1" x14ac:dyDescent="0.2">
      <c r="A34" s="199" t="s">
        <v>177</v>
      </c>
      <c r="B34" s="63" t="s">
        <v>178</v>
      </c>
      <c r="C34" s="129">
        <f>'Prov. Pessoal'!C9-'Prov. Pessoal'!C19</f>
        <v>87633.866666666654</v>
      </c>
      <c r="D34" s="129">
        <f>'Prov. Pessoal'!D9-'Prov. Pessoal'!D19</f>
        <v>93284.62</v>
      </c>
      <c r="E34" s="129">
        <f>'Prov. Pessoal'!E9-'Prov. Pessoal'!E19</f>
        <v>99166.979166666657</v>
      </c>
      <c r="F34" s="129">
        <f>'Prov. Pessoal'!F9-'Prov. Pessoal'!F19</f>
        <v>106123.01916666667</v>
      </c>
      <c r="G34" s="129">
        <f>'Prov. Pessoal'!G9-'Prov. Pessoal'!G19</f>
        <v>0</v>
      </c>
      <c r="H34" s="129">
        <f>'Prov. Pessoal'!H9-'Prov. Pessoal'!H19</f>
        <v>0</v>
      </c>
      <c r="I34" s="129">
        <f>'Prov. Pessoal'!I9-'Prov. Pessoal'!I19</f>
        <v>0</v>
      </c>
      <c r="J34" s="129">
        <f>'Prov. Pessoal'!J9-'Prov. Pessoal'!J19</f>
        <v>0</v>
      </c>
      <c r="K34" s="129">
        <f>'Prov. Pessoal'!K9-'Prov. Pessoal'!K19</f>
        <v>0</v>
      </c>
      <c r="L34" s="129">
        <f>'Prov. Pessoal'!L9-'Prov. Pessoal'!L19</f>
        <v>0</v>
      </c>
      <c r="M34" s="129">
        <f>'Prov. Pessoal'!M9-'Prov. Pessoal'!M19</f>
        <v>0</v>
      </c>
      <c r="N34" s="129">
        <f>'Prov. Pessoal'!N9-'Prov. Pessoal'!N19</f>
        <v>0</v>
      </c>
      <c r="O34" s="179">
        <f t="shared" si="12"/>
        <v>386208.48499999999</v>
      </c>
      <c r="P34" s="180">
        <f t="shared" si="13"/>
        <v>2.7613677298938658E-2</v>
      </c>
      <c r="Q34" s="154"/>
      <c r="R34" s="154"/>
      <c r="S34" s="154"/>
      <c r="T34" s="154"/>
      <c r="U34" s="154"/>
      <c r="V34" s="154"/>
      <c r="W34" s="154"/>
      <c r="X34" s="154"/>
      <c r="Y34" s="154"/>
      <c r="Z34" s="154"/>
    </row>
    <row r="35" spans="1:26" ht="23.25" customHeight="1" x14ac:dyDescent="0.2">
      <c r="A35" s="199" t="s">
        <v>179</v>
      </c>
      <c r="B35" s="63" t="s">
        <v>180</v>
      </c>
      <c r="C35" s="129">
        <f>'Prov. Pessoal'!C10-'Prov. Pessoal'!C20</f>
        <v>37974.67555555555</v>
      </c>
      <c r="D35" s="129">
        <f>'Prov. Pessoal'!D10-'Prov. Pessoal'!D20</f>
        <v>40423.335333333329</v>
      </c>
      <c r="E35" s="129">
        <f>'Prov. Pessoal'!E10-'Prov. Pessoal'!E20</f>
        <v>42972.357638888883</v>
      </c>
      <c r="F35" s="129">
        <f>'Prov. Pessoal'!F10-'Prov. Pessoal'!F20</f>
        <v>45986.64163888889</v>
      </c>
      <c r="G35" s="129">
        <f>'Prov. Pessoal'!G10-'Prov. Pessoal'!G20</f>
        <v>0</v>
      </c>
      <c r="H35" s="129">
        <f>'Prov. Pessoal'!H10-'Prov. Pessoal'!H20</f>
        <v>0</v>
      </c>
      <c r="I35" s="129">
        <f>'Prov. Pessoal'!I10-'Prov. Pessoal'!I20</f>
        <v>0</v>
      </c>
      <c r="J35" s="129">
        <f>'Prov. Pessoal'!J10-'Prov. Pessoal'!J20</f>
        <v>0</v>
      </c>
      <c r="K35" s="129">
        <f>'Prov. Pessoal'!K10-'Prov. Pessoal'!K20</f>
        <v>0</v>
      </c>
      <c r="L35" s="129">
        <f>'Prov. Pessoal'!L10-'Prov. Pessoal'!L20</f>
        <v>0</v>
      </c>
      <c r="M35" s="129">
        <f>'Prov. Pessoal'!M10-'Prov. Pessoal'!M20</f>
        <v>0</v>
      </c>
      <c r="N35" s="129">
        <f>'Prov. Pessoal'!N10-'Prov. Pessoal'!N20</f>
        <v>0</v>
      </c>
      <c r="O35" s="179">
        <f t="shared" si="12"/>
        <v>167357.01016666665</v>
      </c>
      <c r="P35" s="180">
        <f t="shared" si="13"/>
        <v>1.1965926829540084E-2</v>
      </c>
      <c r="Q35" s="154"/>
      <c r="R35" s="154"/>
      <c r="S35" s="154"/>
      <c r="T35" s="154"/>
      <c r="U35" s="154"/>
      <c r="V35" s="154"/>
      <c r="W35" s="154"/>
      <c r="X35" s="154"/>
      <c r="Y35" s="154"/>
      <c r="Z35" s="154"/>
    </row>
    <row r="36" spans="1:26" ht="23.25" customHeight="1" x14ac:dyDescent="0.2">
      <c r="A36" s="199" t="s">
        <v>181</v>
      </c>
      <c r="B36" s="63" t="s">
        <v>182</v>
      </c>
      <c r="C36" s="129">
        <f>'Prov. Pessoal'!C11-'Prov. Pessoal'!C21</f>
        <v>83993.194999999992</v>
      </c>
      <c r="D36" s="129">
        <f>'Prov. Pessoal'!D11-'Prov. Pessoal'!D21</f>
        <v>89696.751666666663</v>
      </c>
      <c r="E36" s="129">
        <f>'Prov. Pessoal'!E11-'Prov. Pessoal'!E21</f>
        <v>83788.31</v>
      </c>
      <c r="F36" s="129">
        <f>'Prov. Pessoal'!F11-'Prov. Pessoal'!F21</f>
        <v>88960.01416666666</v>
      </c>
      <c r="G36" s="129">
        <f>'Prov. Pessoal'!G11-'Prov. Pessoal'!G21</f>
        <v>0</v>
      </c>
      <c r="H36" s="129">
        <f>'Prov. Pessoal'!H11-'Prov. Pessoal'!H21</f>
        <v>0</v>
      </c>
      <c r="I36" s="129">
        <f>'Prov. Pessoal'!I11-'Prov. Pessoal'!I21</f>
        <v>0</v>
      </c>
      <c r="J36" s="129">
        <f>'Prov. Pessoal'!J11-'Prov. Pessoal'!J21</f>
        <v>0</v>
      </c>
      <c r="K36" s="129">
        <f>'Prov. Pessoal'!K11-'Prov. Pessoal'!K21</f>
        <v>0</v>
      </c>
      <c r="L36" s="129">
        <f>'Prov. Pessoal'!L11-'Prov. Pessoal'!L21</f>
        <v>0</v>
      </c>
      <c r="M36" s="129">
        <f>'Prov. Pessoal'!M11-'Prov. Pessoal'!M21</f>
        <v>0</v>
      </c>
      <c r="N36" s="129">
        <f>'Prov. Pessoal'!N11-'Prov. Pessoal'!N21</f>
        <v>0</v>
      </c>
      <c r="O36" s="179">
        <f t="shared" si="12"/>
        <v>346438.27083333331</v>
      </c>
      <c r="P36" s="180">
        <f t="shared" si="13"/>
        <v>2.4770130606514194E-2</v>
      </c>
      <c r="Q36" s="154"/>
      <c r="R36" s="154"/>
      <c r="S36" s="154"/>
      <c r="T36" s="154"/>
      <c r="U36" s="154"/>
      <c r="V36" s="154"/>
      <c r="W36" s="154"/>
      <c r="X36" s="154"/>
      <c r="Y36" s="154"/>
      <c r="Z36" s="154"/>
    </row>
    <row r="37" spans="1:26" ht="23.25" customHeight="1" x14ac:dyDescent="0.2">
      <c r="A37" s="199" t="s">
        <v>183</v>
      </c>
      <c r="B37" s="63" t="s">
        <v>184</v>
      </c>
      <c r="C37" s="129">
        <f>'Prov. Pessoal'!C12-'Prov. Pessoal'!C22</f>
        <v>83993.194999999992</v>
      </c>
      <c r="D37" s="129">
        <f>'Prov. Pessoal'!D12-'Prov. Pessoal'!D22</f>
        <v>89696.751666666663</v>
      </c>
      <c r="E37" s="129">
        <f>'Prov. Pessoal'!E12-'Prov. Pessoal'!E22</f>
        <v>83788.31</v>
      </c>
      <c r="F37" s="129">
        <f>'Prov. Pessoal'!F12-'Prov. Pessoal'!F22</f>
        <v>88960.01416666666</v>
      </c>
      <c r="G37" s="129">
        <f>'Prov. Pessoal'!G12-'Prov. Pessoal'!G22</f>
        <v>0</v>
      </c>
      <c r="H37" s="129">
        <f>'Prov. Pessoal'!H12-'Prov. Pessoal'!H22</f>
        <v>0</v>
      </c>
      <c r="I37" s="129">
        <f>'Prov. Pessoal'!I12-'Prov. Pessoal'!I22</f>
        <v>0</v>
      </c>
      <c r="J37" s="129">
        <f>'Prov. Pessoal'!J12-'Prov. Pessoal'!J22</f>
        <v>0</v>
      </c>
      <c r="K37" s="129">
        <f>'Prov. Pessoal'!K12-'Prov. Pessoal'!K22</f>
        <v>0</v>
      </c>
      <c r="L37" s="129">
        <f>'Prov. Pessoal'!L12-'Prov. Pessoal'!L22</f>
        <v>0</v>
      </c>
      <c r="M37" s="129">
        <f>'Prov. Pessoal'!M12-'Prov. Pessoal'!M22</f>
        <v>0</v>
      </c>
      <c r="N37" s="129">
        <f>'Prov. Pessoal'!N12-'Prov. Pessoal'!N22</f>
        <v>0</v>
      </c>
      <c r="O37" s="179">
        <f t="shared" si="12"/>
        <v>346438.27083333331</v>
      </c>
      <c r="P37" s="180">
        <f t="shared" si="13"/>
        <v>2.4770130606514194E-2</v>
      </c>
      <c r="Q37" s="154"/>
      <c r="R37" s="154"/>
      <c r="S37" s="154"/>
      <c r="T37" s="154"/>
      <c r="U37" s="154"/>
      <c r="V37" s="154"/>
      <c r="W37" s="154"/>
      <c r="X37" s="154"/>
      <c r="Y37" s="154"/>
      <c r="Z37" s="154"/>
    </row>
    <row r="38" spans="1:26" ht="23.25" customHeight="1" x14ac:dyDescent="0.2">
      <c r="A38" s="199" t="s">
        <v>185</v>
      </c>
      <c r="B38" s="63" t="s">
        <v>186</v>
      </c>
      <c r="C38" s="129">
        <f>'Prov. Pessoal'!C13-'Prov. Pessoal'!C23</f>
        <v>27997.731666666663</v>
      </c>
      <c r="D38" s="129">
        <f>'Prov. Pessoal'!D13-'Prov. Pessoal'!D23</f>
        <v>29898.917222222219</v>
      </c>
      <c r="E38" s="129">
        <f>'Prov. Pessoal'!E13-'Prov. Pessoal'!E23</f>
        <v>27929.436666666665</v>
      </c>
      <c r="F38" s="129">
        <f>'Prov. Pessoal'!F13-'Prov. Pessoal'!F23</f>
        <v>29653.338055555552</v>
      </c>
      <c r="G38" s="129">
        <f>'Prov. Pessoal'!G13-'Prov. Pessoal'!G23</f>
        <v>0</v>
      </c>
      <c r="H38" s="129">
        <f>'Prov. Pessoal'!H13-'Prov. Pessoal'!H23</f>
        <v>0</v>
      </c>
      <c r="I38" s="129">
        <f>'Prov. Pessoal'!I13-'Prov. Pessoal'!I23</f>
        <v>0</v>
      </c>
      <c r="J38" s="129">
        <f>'Prov. Pessoal'!J13-'Prov. Pessoal'!J23</f>
        <v>0</v>
      </c>
      <c r="K38" s="129">
        <f>'Prov. Pessoal'!K13-'Prov. Pessoal'!K23</f>
        <v>0</v>
      </c>
      <c r="L38" s="129">
        <f>'Prov. Pessoal'!L13-'Prov. Pessoal'!L23</f>
        <v>0</v>
      </c>
      <c r="M38" s="129">
        <f>'Prov. Pessoal'!M13-'Prov. Pessoal'!M23</f>
        <v>0</v>
      </c>
      <c r="N38" s="129">
        <f>'Prov. Pessoal'!N13-'Prov. Pessoal'!N23</f>
        <v>0</v>
      </c>
      <c r="O38" s="179">
        <f t="shared" si="12"/>
        <v>115479.42361111109</v>
      </c>
      <c r="P38" s="180">
        <f t="shared" si="13"/>
        <v>8.2567102021713981E-3</v>
      </c>
      <c r="Q38" s="154"/>
      <c r="R38" s="154"/>
      <c r="S38" s="154"/>
      <c r="T38" s="154"/>
      <c r="U38" s="154"/>
      <c r="V38" s="154"/>
      <c r="W38" s="154"/>
      <c r="X38" s="154"/>
      <c r="Y38" s="154"/>
      <c r="Z38" s="154"/>
    </row>
    <row r="39" spans="1:26" ht="23.25" customHeight="1" x14ac:dyDescent="0.2">
      <c r="A39" s="199" t="s">
        <v>187</v>
      </c>
      <c r="B39" s="63" t="s">
        <v>188</v>
      </c>
      <c r="C39" s="129">
        <f>'Prov. Pessoal'!C14-'Prov. Pessoal'!C24</f>
        <v>79605.325449683995</v>
      </c>
      <c r="D39" s="129">
        <f>'Prov. Pessoal'!D14-'Prov. Pessoal'!D24</f>
        <v>70571.223751424433</v>
      </c>
      <c r="E39" s="129">
        <f>'Prov. Pessoal'!E14-'Prov. Pessoal'!E24</f>
        <v>1027731.95316076</v>
      </c>
      <c r="F39" s="129">
        <f>'Prov. Pessoal'!F14-'Prov. Pessoal'!F24</f>
        <v>260360.23084429768</v>
      </c>
      <c r="G39" s="129">
        <f>'Prov. Pessoal'!G14-'Prov. Pessoal'!G24</f>
        <v>0</v>
      </c>
      <c r="H39" s="129">
        <f>'Prov. Pessoal'!H14-'Prov. Pessoal'!H24</f>
        <v>0</v>
      </c>
      <c r="I39" s="129">
        <f>'Prov. Pessoal'!I14-'Prov. Pessoal'!I24</f>
        <v>0</v>
      </c>
      <c r="J39" s="129">
        <f>'Prov. Pessoal'!J14-'Prov. Pessoal'!J24</f>
        <v>0</v>
      </c>
      <c r="K39" s="129">
        <f>'Prov. Pessoal'!K14-'Prov. Pessoal'!K24</f>
        <v>0</v>
      </c>
      <c r="L39" s="129">
        <f>'Prov. Pessoal'!L14-'Prov. Pessoal'!L24</f>
        <v>0</v>
      </c>
      <c r="M39" s="129">
        <f>'Prov. Pessoal'!M14-'Prov. Pessoal'!M24</f>
        <v>0</v>
      </c>
      <c r="N39" s="129">
        <f>'Prov. Pessoal'!N14-'Prov. Pessoal'!N24</f>
        <v>0</v>
      </c>
      <c r="O39" s="179">
        <f t="shared" si="12"/>
        <v>1438268.7332061662</v>
      </c>
      <c r="P39" s="180">
        <f t="shared" si="13"/>
        <v>0.10283536020164956</v>
      </c>
      <c r="Q39" s="154"/>
      <c r="R39" s="154"/>
      <c r="S39" s="154"/>
      <c r="T39" s="154"/>
      <c r="U39" s="154"/>
      <c r="V39" s="154"/>
      <c r="W39" s="154"/>
      <c r="X39" s="154"/>
      <c r="Y39" s="154"/>
      <c r="Z39" s="154"/>
    </row>
    <row r="40" spans="1:26" ht="23.25" customHeight="1" x14ac:dyDescent="0.2">
      <c r="A40" s="199" t="s">
        <v>189</v>
      </c>
      <c r="B40" s="63" t="s">
        <v>190</v>
      </c>
      <c r="C40" s="129">
        <f>SUMPRODUCT(('Diário 1º PA'!$E$4:$E$2011='Analítico Cp.'!$B40)*('Diário 1º PA'!$C$4:$C$2011&gt;=C$4)*('Diário 1º PA'!$C$4:$C$2011&lt;=EOMONTH(C$4,0))*('Diário 1º PA'!$F$4:$F$2011))
+SUMPRODUCT(('Diário 2º PA'!$E$4:$E$1980='Analítico Cp.'!$B40)*('Diário 2º PA'!$C$4:$C$1980&gt;=C$4)*('Diário 2º PA'!$C$4:$C$1980&lt;=EOMONTH(C$4,0))*('Diário 2º PA'!$F$4:$F$1980))
+SUMPRODUCT(('Diário 3º PA'!$E$4:$E$2000='Analítico Cp.'!$B40)*('Diário 3º PA'!$C$4:$C$2000&gt;=C$4)*('Diário 3º PA'!$C$4:$C$2000&lt;=EOMONTH(C$4,0))*('Diário 3º PA'!$F$4:$F$2000))
+SUMPRODUCT(('Diário 4º PA'!$E$4:$E$2000='Analítico Cp.'!$B40)*('Diário 4º PA'!$C$4:$C$2000&gt;=C$4)*('Diário 4º PA'!$C$4:$C$2000&lt;=EOMONTH(C$4,0))*('Diário 4º PA'!$F$4:$F$2000))
+SUMPRODUCT(('Comp.'!$D$5:$D$484=$B40)*('Comp.'!$B$5:$B$484&gt;=C$4)*('Comp.'!$B$5:$B$484&lt;=EOMONTH(C$4,0))*('Comp.'!$E$5:$E$484))</f>
        <v>5011.68</v>
      </c>
      <c r="D40" s="129">
        <f>SUMPRODUCT(('Diário 1º PA'!$E$4:$E$2011='Analítico Cp.'!$B40)*('Diário 1º PA'!$C$4:$C$2011&gt;=D$4)*('Diário 1º PA'!$C$4:$C$2011&lt;=EOMONTH(D$4,0))*('Diário 1º PA'!$F$4:$F$2011))
+SUMPRODUCT(('Diário 2º PA'!$E$4:$E$1980='Analítico Cp.'!$B40)*('Diário 2º PA'!$C$4:$C$1980&gt;=D$4)*('Diário 2º PA'!$C$4:$C$1980&lt;=EOMONTH(D$4,0))*('Diário 2º PA'!$F$4:$F$1980))
+SUMPRODUCT(('Diário 3º PA'!$E$4:$E$2000='Analítico Cp.'!$B40)*('Diário 3º PA'!$C$4:$C$2000&gt;=D$4)*('Diário 3º PA'!$C$4:$C$2000&lt;=EOMONTH(D$4,0))*('Diário 3º PA'!$F$4:$F$2000))
+SUMPRODUCT(('Diário 4º PA'!$E$4:$E$2000='Analítico Cp.'!$B40)*('Diário 4º PA'!$C$4:$C$2000&gt;=D$4)*('Diário 4º PA'!$C$4:$C$2000&lt;=EOMONTH(D$4,0))*('Diário 4º PA'!$F$4:$F$2000))
+SUMPRODUCT(('Comp.'!$D$5:$D$484=$B40)*('Comp.'!$B$5:$B$484&gt;=D$4)*('Comp.'!$B$5:$B$484&lt;=EOMONTH(D$4,0))*('Comp.'!$E$5:$E$484))</f>
        <v>3671.3100000000004</v>
      </c>
      <c r="E40" s="129">
        <f>SUMPRODUCT(('Diário 1º PA'!$E$4:$E$2011='Analítico Cp.'!$B40)*('Diário 1º PA'!$C$4:$C$2011&gt;=E$4)*('Diário 1º PA'!$C$4:$C$2011&lt;=EOMONTH(E$4,0))*('Diário 1º PA'!$F$4:$F$2011))
+SUMPRODUCT(('Diário 2º PA'!$E$4:$E$1980='Analítico Cp.'!$B40)*('Diário 2º PA'!$C$4:$C$1980&gt;=E$4)*('Diário 2º PA'!$C$4:$C$1980&lt;=EOMONTH(E$4,0))*('Diário 2º PA'!$F$4:$F$1980))
+SUMPRODUCT(('Diário 3º PA'!$E$4:$E$2000='Analítico Cp.'!$B40)*('Diário 3º PA'!$C$4:$C$2000&gt;=E$4)*('Diário 3º PA'!$C$4:$C$2000&lt;=EOMONTH(E$4,0))*('Diário 3º PA'!$F$4:$F$2000))
+SUMPRODUCT(('Diário 4º PA'!$E$4:$E$2000='Analítico Cp.'!$B40)*('Diário 4º PA'!$C$4:$C$2000&gt;=E$4)*('Diário 4º PA'!$C$4:$C$2000&lt;=EOMONTH(E$4,0))*('Diário 4º PA'!$F$4:$F$2000))
+SUMPRODUCT(('Comp.'!$D$5:$D$484=$B40)*('Comp.'!$B$5:$B$484&gt;=E$4)*('Comp.'!$B$5:$B$484&lt;=EOMONTH(E$4,0))*('Comp.'!$E$5:$E$484))</f>
        <v>3137.62</v>
      </c>
      <c r="F40" s="129">
        <f>SUMPRODUCT(('Diário 1º PA'!$E$4:$E$2011='Analítico Cp.'!$B40)*('Diário 1º PA'!$C$4:$C$2011&gt;=F$4)*('Diário 1º PA'!$C$4:$C$2011&lt;=EOMONTH(F$4,0))*('Diário 1º PA'!$F$4:$F$2011))
+SUMPRODUCT(('Diário 2º PA'!$E$4:$E$1980='Analítico Cp.'!$B40)*('Diário 2º PA'!$C$4:$C$1980&gt;=F$4)*('Diário 2º PA'!$C$4:$C$1980&lt;=EOMONTH(F$4,0))*('Diário 2º PA'!$F$4:$F$1980))
+SUMPRODUCT(('Diário 3º PA'!$E$4:$E$2000='Analítico Cp.'!$B40)*('Diário 3º PA'!$C$4:$C$2000&gt;=F$4)*('Diário 3º PA'!$C$4:$C$2000&lt;=EOMONTH(F$4,0))*('Diário 3º PA'!$F$4:$F$2000))
+SUMPRODUCT(('Diário 4º PA'!$E$4:$E$2000='Analítico Cp.'!$B40)*('Diário 4º PA'!$C$4:$C$2000&gt;=F$4)*('Diário 4º PA'!$C$4:$C$2000&lt;=EOMONTH(F$4,0))*('Diário 4º PA'!$F$4:$F$2000))
+SUMPRODUCT(('Comp.'!$D$5:$D$484=$B40)*('Comp.'!$B$5:$B$484&gt;=F$4)*('Comp.'!$B$5:$B$484&lt;=EOMONTH(F$4,0))*('Comp.'!$E$5:$E$484))</f>
        <v>3504.41</v>
      </c>
      <c r="G40" s="129">
        <f>SUMPRODUCT(('Diário 1º PA'!$E$4:$E$2011='Analítico Cp.'!$B40)*('Diário 1º PA'!$C$4:$C$2011&gt;=G$4)*('Diário 1º PA'!$C$4:$C$2011&lt;=EOMONTH(G$4,0))*('Diário 1º PA'!$F$4:$F$2011))
+SUMPRODUCT(('Diário 2º PA'!$E$4:$E$1980='Analítico Cp.'!$B40)*('Diário 2º PA'!$C$4:$C$1980&gt;=G$4)*('Diário 2º PA'!$C$4:$C$1980&lt;=EOMONTH(G$4,0))*('Diário 2º PA'!$F$4:$F$1980))
+SUMPRODUCT(('Diário 3º PA'!$E$4:$E$2000='Analítico Cp.'!$B40)*('Diário 3º PA'!$C$4:$C$2000&gt;=G$4)*('Diário 3º PA'!$C$4:$C$2000&lt;=EOMONTH(G$4,0))*('Diário 3º PA'!$F$4:$F$2000))
+SUMPRODUCT(('Diário 4º PA'!$E$4:$E$2000='Analítico Cp.'!$B40)*('Diário 4º PA'!$C$4:$C$2000&gt;=G$4)*('Diário 4º PA'!$C$4:$C$2000&lt;=EOMONTH(G$4,0))*('Diário 4º PA'!$F$4:$F$2000))
+SUMPRODUCT(('Comp.'!$D$5:$D$484=$B40)*('Comp.'!$B$5:$B$484&gt;=G$4)*('Comp.'!$B$5:$B$484&lt;=EOMONTH(G$4,0))*('Comp.'!$E$5:$E$484))</f>
        <v>0</v>
      </c>
      <c r="H40" s="129">
        <f>SUMPRODUCT(('Diário 1º PA'!$E$4:$E$2011='Analítico Cp.'!$B40)*('Diário 1º PA'!$C$4:$C$2011&gt;=H$4)*('Diário 1º PA'!$C$4:$C$2011&lt;=EOMONTH(H$4,0))*('Diário 1º PA'!$F$4:$F$2011))
+SUMPRODUCT(('Diário 2º PA'!$E$4:$E$1980='Analítico Cp.'!$B40)*('Diário 2º PA'!$C$4:$C$1980&gt;=H$4)*('Diário 2º PA'!$C$4:$C$1980&lt;=EOMONTH(H$4,0))*('Diário 2º PA'!$F$4:$F$1980))
+SUMPRODUCT(('Diário 3º PA'!$E$4:$E$2000='Analítico Cp.'!$B40)*('Diário 3º PA'!$C$4:$C$2000&gt;=H$4)*('Diário 3º PA'!$C$4:$C$2000&lt;=EOMONTH(H$4,0))*('Diário 3º PA'!$F$4:$F$2000))
+SUMPRODUCT(('Diário 4º PA'!$E$4:$E$2000='Analítico Cp.'!$B40)*('Diário 4º PA'!$C$4:$C$2000&gt;=H$4)*('Diário 4º PA'!$C$4:$C$2000&lt;=EOMONTH(H$4,0))*('Diário 4º PA'!$F$4:$F$2000))
+SUMPRODUCT(('Comp.'!$D$5:$D$484=$B40)*('Comp.'!$B$5:$B$484&gt;=H$4)*('Comp.'!$B$5:$B$484&lt;=EOMONTH(H$4,0))*('Comp.'!$E$5:$E$484))</f>
        <v>0</v>
      </c>
      <c r="I40" s="129">
        <f>SUMPRODUCT(('Diário 1º PA'!$E$4:$E$2011='Analítico Cp.'!$B40)*('Diário 1º PA'!$C$4:$C$2011&gt;=I$4)*('Diário 1º PA'!$C$4:$C$2011&lt;=EOMONTH(I$4,0))*('Diário 1º PA'!$F$4:$F$2011))
+SUMPRODUCT(('Diário 2º PA'!$E$4:$E$1980='Analítico Cp.'!$B40)*('Diário 2º PA'!$C$4:$C$1980&gt;=I$4)*('Diário 2º PA'!$C$4:$C$1980&lt;=EOMONTH(I$4,0))*('Diário 2º PA'!$F$4:$F$1980))
+SUMPRODUCT(('Diário 3º PA'!$E$4:$E$2000='Analítico Cp.'!$B40)*('Diário 3º PA'!$C$4:$C$2000&gt;=I$4)*('Diário 3º PA'!$C$4:$C$2000&lt;=EOMONTH(I$4,0))*('Diário 3º PA'!$F$4:$F$2000))
+SUMPRODUCT(('Diário 4º PA'!$E$4:$E$2000='Analítico Cp.'!$B40)*('Diário 4º PA'!$C$4:$C$2000&gt;=I$4)*('Diário 4º PA'!$C$4:$C$2000&lt;=EOMONTH(I$4,0))*('Diário 4º PA'!$F$4:$F$2000))
+SUMPRODUCT(('Comp.'!$D$5:$D$484=$B40)*('Comp.'!$B$5:$B$484&gt;=I$4)*('Comp.'!$B$5:$B$484&lt;=EOMONTH(I$4,0))*('Comp.'!$E$5:$E$484))</f>
        <v>0</v>
      </c>
      <c r="J40" s="129">
        <f>SUMPRODUCT(('Diário 1º PA'!$E$4:$E$2011='Analítico Cp.'!$B40)*('Diário 1º PA'!$C$4:$C$2011&gt;=J$4)*('Diário 1º PA'!$C$4:$C$2011&lt;=EOMONTH(J$4,0))*('Diário 1º PA'!$F$4:$F$2011))
+SUMPRODUCT(('Diário 2º PA'!$E$4:$E$1980='Analítico Cp.'!$B40)*('Diário 2º PA'!$C$4:$C$1980&gt;=J$4)*('Diário 2º PA'!$C$4:$C$1980&lt;=EOMONTH(J$4,0))*('Diário 2º PA'!$F$4:$F$1980))
+SUMPRODUCT(('Diário 3º PA'!$E$4:$E$2000='Analítico Cp.'!$B40)*('Diário 3º PA'!$C$4:$C$2000&gt;=J$4)*('Diário 3º PA'!$C$4:$C$2000&lt;=EOMONTH(J$4,0))*('Diário 3º PA'!$F$4:$F$2000))
+SUMPRODUCT(('Diário 4º PA'!$E$4:$E$2000='Analítico Cp.'!$B40)*('Diário 4º PA'!$C$4:$C$2000&gt;=J$4)*('Diário 4º PA'!$C$4:$C$2000&lt;=EOMONTH(J$4,0))*('Diário 4º PA'!$F$4:$F$2000))
+SUMPRODUCT(('Comp.'!$D$5:$D$484=$B40)*('Comp.'!$B$5:$B$484&gt;=J$4)*('Comp.'!$B$5:$B$484&lt;=EOMONTH(J$4,0))*('Comp.'!$E$5:$E$484))</f>
        <v>0</v>
      </c>
      <c r="K40" s="129">
        <f>SUMPRODUCT(('Diário 1º PA'!$E$4:$E$2011='Analítico Cp.'!$B40)*('Diário 1º PA'!$C$4:$C$2011&gt;=K$4)*('Diário 1º PA'!$C$4:$C$2011&lt;=EOMONTH(K$4,0))*('Diário 1º PA'!$F$4:$F$2011))
+SUMPRODUCT(('Diário 2º PA'!$E$4:$E$1980='Analítico Cp.'!$B40)*('Diário 2º PA'!$C$4:$C$1980&gt;=K$4)*('Diário 2º PA'!$C$4:$C$1980&lt;=EOMONTH(K$4,0))*('Diário 2º PA'!$F$4:$F$1980))
+SUMPRODUCT(('Diário 3º PA'!$E$4:$E$2000='Analítico Cp.'!$B40)*('Diário 3º PA'!$C$4:$C$2000&gt;=K$4)*('Diário 3º PA'!$C$4:$C$2000&lt;=EOMONTH(K$4,0))*('Diário 3º PA'!$F$4:$F$2000))
+SUMPRODUCT(('Diário 4º PA'!$E$4:$E$2000='Analítico Cp.'!$B40)*('Diário 4º PA'!$C$4:$C$2000&gt;=K$4)*('Diário 4º PA'!$C$4:$C$2000&lt;=EOMONTH(K$4,0))*('Diário 4º PA'!$F$4:$F$2000))
+SUMPRODUCT(('Comp.'!$D$5:$D$484=$B40)*('Comp.'!$B$5:$B$484&gt;=K$4)*('Comp.'!$B$5:$B$484&lt;=EOMONTH(K$4,0))*('Comp.'!$E$5:$E$484))</f>
        <v>0</v>
      </c>
      <c r="L40" s="129">
        <f>SUMPRODUCT(('Diário 1º PA'!$E$4:$E$2011='Analítico Cp.'!$B40)*('Diário 1º PA'!$C$4:$C$2011&gt;=L$4)*('Diário 1º PA'!$C$4:$C$2011&lt;=EOMONTH(L$4,0))*('Diário 1º PA'!$F$4:$F$2011))
+SUMPRODUCT(('Diário 2º PA'!$E$4:$E$1980='Analítico Cp.'!$B40)*('Diário 2º PA'!$C$4:$C$1980&gt;=L$4)*('Diário 2º PA'!$C$4:$C$1980&lt;=EOMONTH(L$4,0))*('Diário 2º PA'!$F$4:$F$1980))
+SUMPRODUCT(('Diário 3º PA'!$E$4:$E$2000='Analítico Cp.'!$B40)*('Diário 3º PA'!$C$4:$C$2000&gt;=L$4)*('Diário 3º PA'!$C$4:$C$2000&lt;=EOMONTH(L$4,0))*('Diário 3º PA'!$F$4:$F$2000))
+SUMPRODUCT(('Diário 4º PA'!$E$4:$E$2000='Analítico Cp.'!$B40)*('Diário 4º PA'!$C$4:$C$2000&gt;=L$4)*('Diário 4º PA'!$C$4:$C$2000&lt;=EOMONTH(L$4,0))*('Diário 4º PA'!$F$4:$F$2000))
+SUMPRODUCT(('Comp.'!$D$5:$D$484=$B40)*('Comp.'!$B$5:$B$484&gt;=L$4)*('Comp.'!$B$5:$B$484&lt;=EOMONTH(L$4,0))*('Comp.'!$E$5:$E$484))</f>
        <v>0</v>
      </c>
      <c r="M40" s="129">
        <f>SUMPRODUCT(('Diário 1º PA'!$E$4:$E$2011='Analítico Cp.'!$B40)*('Diário 1º PA'!$C$4:$C$2011&gt;=M$4)*('Diário 1º PA'!$C$4:$C$2011&lt;=EOMONTH(M$4,0))*('Diário 1º PA'!$F$4:$F$2011))
+SUMPRODUCT(('Diário 2º PA'!$E$4:$E$1980='Analítico Cp.'!$B40)*('Diário 2º PA'!$C$4:$C$1980&gt;=M$4)*('Diário 2º PA'!$C$4:$C$1980&lt;=EOMONTH(M$4,0))*('Diário 2º PA'!$F$4:$F$1980))
+SUMPRODUCT(('Diário 3º PA'!$E$4:$E$2000='Analítico Cp.'!$B40)*('Diário 3º PA'!$C$4:$C$2000&gt;=M$4)*('Diário 3º PA'!$C$4:$C$2000&lt;=EOMONTH(M$4,0))*('Diário 3º PA'!$F$4:$F$2000))
+SUMPRODUCT(('Diário 4º PA'!$E$4:$E$2000='Analítico Cp.'!$B40)*('Diário 4º PA'!$C$4:$C$2000&gt;=M$4)*('Diário 4º PA'!$C$4:$C$2000&lt;=EOMONTH(M$4,0))*('Diário 4º PA'!$F$4:$F$2000))
+SUMPRODUCT(('Comp.'!$D$5:$D$484=$B40)*('Comp.'!$B$5:$B$484&gt;=M$4)*('Comp.'!$B$5:$B$484&lt;=EOMONTH(M$4,0))*('Comp.'!$E$5:$E$484))</f>
        <v>0</v>
      </c>
      <c r="N40" s="129">
        <f>SUMPRODUCT(('Diário 1º PA'!$E$4:$E$2011='Analítico Cp.'!$B40)*('Diário 1º PA'!$C$4:$C$2011&gt;=N$4)*('Diário 1º PA'!$C$4:$C$2011&lt;=EOMONTH(N$4,0))*('Diário 1º PA'!$F$4:$F$2011))
+SUMPRODUCT(('Diário 2º PA'!$E$4:$E$1980='Analítico Cp.'!$B40)*('Diário 2º PA'!$C$4:$C$1980&gt;=N$4)*('Diário 2º PA'!$C$4:$C$1980&lt;=EOMONTH(N$4,0))*('Diário 2º PA'!$F$4:$F$1980))
+SUMPRODUCT(('Diário 3º PA'!$E$4:$E$2000='Analítico Cp.'!$B40)*('Diário 3º PA'!$C$4:$C$2000&gt;=N$4)*('Diário 3º PA'!$C$4:$C$2000&lt;=EOMONTH(N$4,0))*('Diário 3º PA'!$F$4:$F$2000))
+SUMPRODUCT(('Diário 4º PA'!$E$4:$E$2000='Analítico Cp.'!$B40)*('Diário 4º PA'!$C$4:$C$2000&gt;=N$4)*('Diário 4º PA'!$C$4:$C$2000&lt;=EOMONTH(N$4,0))*('Diário 4º PA'!$F$4:$F$2000))
+SUMPRODUCT(('Comp.'!$D$5:$D$484=$B40)*('Comp.'!$B$5:$B$484&gt;=N$4)*('Comp.'!$B$5:$B$484&lt;=EOMONTH(N$4,0))*('Comp.'!$E$5:$E$484))</f>
        <v>0</v>
      </c>
      <c r="O40" s="179">
        <f t="shared" si="12"/>
        <v>15325.02</v>
      </c>
      <c r="P40" s="180">
        <f t="shared" si="13"/>
        <v>1.095729828099921E-3</v>
      </c>
      <c r="Q40" s="154"/>
      <c r="R40" s="154"/>
      <c r="S40" s="154"/>
      <c r="T40" s="154"/>
      <c r="U40" s="154"/>
      <c r="V40" s="154"/>
      <c r="W40" s="154"/>
      <c r="X40" s="154"/>
      <c r="Y40" s="154"/>
      <c r="Z40" s="154"/>
    </row>
    <row r="41" spans="1:26" ht="23.25" customHeight="1" x14ac:dyDescent="0.2">
      <c r="A41" s="199" t="s">
        <v>191</v>
      </c>
      <c r="B41" s="63" t="s">
        <v>192</v>
      </c>
      <c r="C41" s="129">
        <f>SUMPRODUCT(('Diário 1º PA'!$E$4:$E$2011='Analítico Cp.'!$B41)*('Diário 1º PA'!$C$4:$C$2011&gt;=C$4)*('Diário 1º PA'!$C$4:$C$2011&lt;=EOMONTH(C$4,0))*('Diário 1º PA'!$F$4:$F$2011))
+SUMPRODUCT(('Diário 2º PA'!$E$4:$E$1980='Analítico Cp.'!$B41)*('Diário 2º PA'!$C$4:$C$1980&gt;=C$4)*('Diário 2º PA'!$C$4:$C$1980&lt;=EOMONTH(C$4,0))*('Diário 2º PA'!$F$4:$F$1980))
+SUMPRODUCT(('Diário 3º PA'!$E$4:$E$2000='Analítico Cp.'!$B41)*('Diário 3º PA'!$C$4:$C$2000&gt;=C$4)*('Diário 3º PA'!$C$4:$C$2000&lt;=EOMONTH(C$4,0))*('Diário 3º PA'!$F$4:$F$2000))
+SUMPRODUCT(('Diário 4º PA'!$E$4:$E$2000='Analítico Cp.'!$B41)*('Diário 4º PA'!$C$4:$C$2000&gt;=C$4)*('Diário 4º PA'!$C$4:$C$2000&lt;=EOMONTH(C$4,0))*('Diário 4º PA'!$F$4:$F$2000))
+SUMPRODUCT(('Comp.'!$D$5:$D$484=$B41)*('Comp.'!$B$5:$B$484&gt;=C$4)*('Comp.'!$B$5:$B$484&lt;=EOMONTH(C$4,0))*('Comp.'!$E$5:$E$484))</f>
        <v>0</v>
      </c>
      <c r="D41" s="129">
        <f>SUMPRODUCT(('Diário 1º PA'!$E$4:$E$2011='Analítico Cp.'!$B41)*('Diário 1º PA'!$C$4:$C$2011&gt;=D$4)*('Diário 1º PA'!$C$4:$C$2011&lt;=EOMONTH(D$4,0))*('Diário 1º PA'!$F$4:$F$2011))
+SUMPRODUCT(('Diário 2º PA'!$E$4:$E$1980='Analítico Cp.'!$B41)*('Diário 2º PA'!$C$4:$C$1980&gt;=D$4)*('Diário 2º PA'!$C$4:$C$1980&lt;=EOMONTH(D$4,0))*('Diário 2º PA'!$F$4:$F$1980))
+SUMPRODUCT(('Diário 3º PA'!$E$4:$E$2000='Analítico Cp.'!$B41)*('Diário 3º PA'!$C$4:$C$2000&gt;=D$4)*('Diário 3º PA'!$C$4:$C$2000&lt;=EOMONTH(D$4,0))*('Diário 3º PA'!$F$4:$F$2000))
+SUMPRODUCT(('Diário 4º PA'!$E$4:$E$2000='Analítico Cp.'!$B41)*('Diário 4º PA'!$C$4:$C$2000&gt;=D$4)*('Diário 4º PA'!$C$4:$C$2000&lt;=EOMONTH(D$4,0))*('Diário 4º PA'!$F$4:$F$2000))
+SUMPRODUCT(('Comp.'!$D$5:$D$484=$B41)*('Comp.'!$B$5:$B$484&gt;=D$4)*('Comp.'!$B$5:$B$484&lt;=EOMONTH(D$4,0))*('Comp.'!$E$5:$E$484))</f>
        <v>1460.37</v>
      </c>
      <c r="E41" s="129">
        <f>SUMPRODUCT(('Diário 1º PA'!$E$4:$E$2011='Analítico Cp.'!$B41)*('Diário 1º PA'!$C$4:$C$2011&gt;=E$4)*('Diário 1º PA'!$C$4:$C$2011&lt;=EOMONTH(E$4,0))*('Diário 1º PA'!$F$4:$F$2011))
+SUMPRODUCT(('Diário 2º PA'!$E$4:$E$1980='Analítico Cp.'!$B41)*('Diário 2º PA'!$C$4:$C$1980&gt;=E$4)*('Diário 2º PA'!$C$4:$C$1980&lt;=EOMONTH(E$4,0))*('Diário 2º PA'!$F$4:$F$1980))
+SUMPRODUCT(('Diário 3º PA'!$E$4:$E$2000='Analítico Cp.'!$B41)*('Diário 3º PA'!$C$4:$C$2000&gt;=E$4)*('Diário 3º PA'!$C$4:$C$2000&lt;=EOMONTH(E$4,0))*('Diário 3º PA'!$F$4:$F$2000))
+SUMPRODUCT(('Diário 4º PA'!$E$4:$E$2000='Analítico Cp.'!$B41)*('Diário 4º PA'!$C$4:$C$2000&gt;=E$4)*('Diário 4º PA'!$C$4:$C$2000&lt;=EOMONTH(E$4,0))*('Diário 4º PA'!$F$4:$F$2000))
+SUMPRODUCT(('Comp.'!$D$5:$D$484=$B41)*('Comp.'!$B$5:$B$484&gt;=E$4)*('Comp.'!$B$5:$B$484&lt;=EOMONTH(E$4,0))*('Comp.'!$E$5:$E$484))</f>
        <v>-1460.37</v>
      </c>
      <c r="F41" s="129">
        <f>SUMPRODUCT(('Diário 1º PA'!$E$4:$E$2011='Analítico Cp.'!$B41)*('Diário 1º PA'!$C$4:$C$2011&gt;=F$4)*('Diário 1º PA'!$C$4:$C$2011&lt;=EOMONTH(F$4,0))*('Diário 1º PA'!$F$4:$F$2011))
+SUMPRODUCT(('Diário 2º PA'!$E$4:$E$1980='Analítico Cp.'!$B41)*('Diário 2º PA'!$C$4:$C$1980&gt;=F$4)*('Diário 2º PA'!$C$4:$C$1980&lt;=EOMONTH(F$4,0))*('Diário 2º PA'!$F$4:$F$1980))
+SUMPRODUCT(('Diário 3º PA'!$E$4:$E$2000='Analítico Cp.'!$B41)*('Diário 3º PA'!$C$4:$C$2000&gt;=F$4)*('Diário 3º PA'!$C$4:$C$2000&lt;=EOMONTH(F$4,0))*('Diário 3º PA'!$F$4:$F$2000))
+SUMPRODUCT(('Diário 4º PA'!$E$4:$E$2000='Analítico Cp.'!$B41)*('Diário 4º PA'!$C$4:$C$2000&gt;=F$4)*('Diário 4º PA'!$C$4:$C$2000&lt;=EOMONTH(F$4,0))*('Diário 4º PA'!$F$4:$F$2000))
+SUMPRODUCT(('Comp.'!$D$5:$D$484=$B41)*('Comp.'!$B$5:$B$484&gt;=F$4)*('Comp.'!$B$5:$B$484&lt;=EOMONTH(F$4,0))*('Comp.'!$E$5:$E$484))</f>
        <v>0</v>
      </c>
      <c r="G41" s="129">
        <f>SUMPRODUCT(('Diário 1º PA'!$E$4:$E$2011='Analítico Cp.'!$B41)*('Diário 1º PA'!$C$4:$C$2011&gt;=G$4)*('Diário 1º PA'!$C$4:$C$2011&lt;=EOMONTH(G$4,0))*('Diário 1º PA'!$F$4:$F$2011))
+SUMPRODUCT(('Diário 2º PA'!$E$4:$E$1980='Analítico Cp.'!$B41)*('Diário 2º PA'!$C$4:$C$1980&gt;=G$4)*('Diário 2º PA'!$C$4:$C$1980&lt;=EOMONTH(G$4,0))*('Diário 2º PA'!$F$4:$F$1980))
+SUMPRODUCT(('Diário 3º PA'!$E$4:$E$2000='Analítico Cp.'!$B41)*('Diário 3º PA'!$C$4:$C$2000&gt;=G$4)*('Diário 3º PA'!$C$4:$C$2000&lt;=EOMONTH(G$4,0))*('Diário 3º PA'!$F$4:$F$2000))
+SUMPRODUCT(('Diário 4º PA'!$E$4:$E$2000='Analítico Cp.'!$B41)*('Diário 4º PA'!$C$4:$C$2000&gt;=G$4)*('Diário 4º PA'!$C$4:$C$2000&lt;=EOMONTH(G$4,0))*('Diário 4º PA'!$F$4:$F$2000))
+SUMPRODUCT(('Comp.'!$D$5:$D$484=$B41)*('Comp.'!$B$5:$B$484&gt;=G$4)*('Comp.'!$B$5:$B$484&lt;=EOMONTH(G$4,0))*('Comp.'!$E$5:$E$484))</f>
        <v>0</v>
      </c>
      <c r="H41" s="129">
        <f>SUMPRODUCT(('Diário 1º PA'!$E$4:$E$2011='Analítico Cp.'!$B41)*('Diário 1º PA'!$C$4:$C$2011&gt;=H$4)*('Diário 1º PA'!$C$4:$C$2011&lt;=EOMONTH(H$4,0))*('Diário 1º PA'!$F$4:$F$2011))
+SUMPRODUCT(('Diário 2º PA'!$E$4:$E$1980='Analítico Cp.'!$B41)*('Diário 2º PA'!$C$4:$C$1980&gt;=H$4)*('Diário 2º PA'!$C$4:$C$1980&lt;=EOMONTH(H$4,0))*('Diário 2º PA'!$F$4:$F$1980))
+SUMPRODUCT(('Diário 3º PA'!$E$4:$E$2000='Analítico Cp.'!$B41)*('Diário 3º PA'!$C$4:$C$2000&gt;=H$4)*('Diário 3º PA'!$C$4:$C$2000&lt;=EOMONTH(H$4,0))*('Diário 3º PA'!$F$4:$F$2000))
+SUMPRODUCT(('Diário 4º PA'!$E$4:$E$2000='Analítico Cp.'!$B41)*('Diário 4º PA'!$C$4:$C$2000&gt;=H$4)*('Diário 4º PA'!$C$4:$C$2000&lt;=EOMONTH(H$4,0))*('Diário 4º PA'!$F$4:$F$2000))
+SUMPRODUCT(('Comp.'!$D$5:$D$484=$B41)*('Comp.'!$B$5:$B$484&gt;=H$4)*('Comp.'!$B$5:$B$484&lt;=EOMONTH(H$4,0))*('Comp.'!$E$5:$E$484))</f>
        <v>0</v>
      </c>
      <c r="I41" s="129">
        <f>SUMPRODUCT(('Diário 1º PA'!$E$4:$E$2011='Analítico Cp.'!$B41)*('Diário 1º PA'!$C$4:$C$2011&gt;=I$4)*('Diário 1º PA'!$C$4:$C$2011&lt;=EOMONTH(I$4,0))*('Diário 1º PA'!$F$4:$F$2011))
+SUMPRODUCT(('Diário 2º PA'!$E$4:$E$1980='Analítico Cp.'!$B41)*('Diário 2º PA'!$C$4:$C$1980&gt;=I$4)*('Diário 2º PA'!$C$4:$C$1980&lt;=EOMONTH(I$4,0))*('Diário 2º PA'!$F$4:$F$1980))
+SUMPRODUCT(('Diário 3º PA'!$E$4:$E$2000='Analítico Cp.'!$B41)*('Diário 3º PA'!$C$4:$C$2000&gt;=I$4)*('Diário 3º PA'!$C$4:$C$2000&lt;=EOMONTH(I$4,0))*('Diário 3º PA'!$F$4:$F$2000))
+SUMPRODUCT(('Diário 4º PA'!$E$4:$E$2000='Analítico Cp.'!$B41)*('Diário 4º PA'!$C$4:$C$2000&gt;=I$4)*('Diário 4º PA'!$C$4:$C$2000&lt;=EOMONTH(I$4,0))*('Diário 4º PA'!$F$4:$F$2000))
+SUMPRODUCT(('Comp.'!$D$5:$D$484=$B41)*('Comp.'!$B$5:$B$484&gt;=I$4)*('Comp.'!$B$5:$B$484&lt;=EOMONTH(I$4,0))*('Comp.'!$E$5:$E$484))</f>
        <v>0</v>
      </c>
      <c r="J41" s="129">
        <f>SUMPRODUCT(('Diário 1º PA'!$E$4:$E$2011='Analítico Cp.'!$B41)*('Diário 1º PA'!$C$4:$C$2011&gt;=J$4)*('Diário 1º PA'!$C$4:$C$2011&lt;=EOMONTH(J$4,0))*('Diário 1º PA'!$F$4:$F$2011))
+SUMPRODUCT(('Diário 2º PA'!$E$4:$E$1980='Analítico Cp.'!$B41)*('Diário 2º PA'!$C$4:$C$1980&gt;=J$4)*('Diário 2º PA'!$C$4:$C$1980&lt;=EOMONTH(J$4,0))*('Diário 2º PA'!$F$4:$F$1980))
+SUMPRODUCT(('Diário 3º PA'!$E$4:$E$2000='Analítico Cp.'!$B41)*('Diário 3º PA'!$C$4:$C$2000&gt;=J$4)*('Diário 3º PA'!$C$4:$C$2000&lt;=EOMONTH(J$4,0))*('Diário 3º PA'!$F$4:$F$2000))
+SUMPRODUCT(('Diário 4º PA'!$E$4:$E$2000='Analítico Cp.'!$B41)*('Diário 4º PA'!$C$4:$C$2000&gt;=J$4)*('Diário 4º PA'!$C$4:$C$2000&lt;=EOMONTH(J$4,0))*('Diário 4º PA'!$F$4:$F$2000))
+SUMPRODUCT(('Comp.'!$D$5:$D$484=$B41)*('Comp.'!$B$5:$B$484&gt;=J$4)*('Comp.'!$B$5:$B$484&lt;=EOMONTH(J$4,0))*('Comp.'!$E$5:$E$484))</f>
        <v>0</v>
      </c>
      <c r="K41" s="129">
        <f>SUMPRODUCT(('Diário 1º PA'!$E$4:$E$2011='Analítico Cp.'!$B41)*('Diário 1º PA'!$C$4:$C$2011&gt;=K$4)*('Diário 1º PA'!$C$4:$C$2011&lt;=EOMONTH(K$4,0))*('Diário 1º PA'!$F$4:$F$2011))
+SUMPRODUCT(('Diário 2º PA'!$E$4:$E$1980='Analítico Cp.'!$B41)*('Diário 2º PA'!$C$4:$C$1980&gt;=K$4)*('Diário 2º PA'!$C$4:$C$1980&lt;=EOMONTH(K$4,0))*('Diário 2º PA'!$F$4:$F$1980))
+SUMPRODUCT(('Diário 3º PA'!$E$4:$E$2000='Analítico Cp.'!$B41)*('Diário 3º PA'!$C$4:$C$2000&gt;=K$4)*('Diário 3º PA'!$C$4:$C$2000&lt;=EOMONTH(K$4,0))*('Diário 3º PA'!$F$4:$F$2000))
+SUMPRODUCT(('Diário 4º PA'!$E$4:$E$2000='Analítico Cp.'!$B41)*('Diário 4º PA'!$C$4:$C$2000&gt;=K$4)*('Diário 4º PA'!$C$4:$C$2000&lt;=EOMONTH(K$4,0))*('Diário 4º PA'!$F$4:$F$2000))
+SUMPRODUCT(('Comp.'!$D$5:$D$484=$B41)*('Comp.'!$B$5:$B$484&gt;=K$4)*('Comp.'!$B$5:$B$484&lt;=EOMONTH(K$4,0))*('Comp.'!$E$5:$E$484))</f>
        <v>0</v>
      </c>
      <c r="L41" s="129">
        <f>SUMPRODUCT(('Diário 1º PA'!$E$4:$E$2011='Analítico Cp.'!$B41)*('Diário 1º PA'!$C$4:$C$2011&gt;=L$4)*('Diário 1º PA'!$C$4:$C$2011&lt;=EOMONTH(L$4,0))*('Diário 1º PA'!$F$4:$F$2011))
+SUMPRODUCT(('Diário 2º PA'!$E$4:$E$1980='Analítico Cp.'!$B41)*('Diário 2º PA'!$C$4:$C$1980&gt;=L$4)*('Diário 2º PA'!$C$4:$C$1980&lt;=EOMONTH(L$4,0))*('Diário 2º PA'!$F$4:$F$1980))
+SUMPRODUCT(('Diário 3º PA'!$E$4:$E$2000='Analítico Cp.'!$B41)*('Diário 3º PA'!$C$4:$C$2000&gt;=L$4)*('Diário 3º PA'!$C$4:$C$2000&lt;=EOMONTH(L$4,0))*('Diário 3º PA'!$F$4:$F$2000))
+SUMPRODUCT(('Diário 4º PA'!$E$4:$E$2000='Analítico Cp.'!$B41)*('Diário 4º PA'!$C$4:$C$2000&gt;=L$4)*('Diário 4º PA'!$C$4:$C$2000&lt;=EOMONTH(L$4,0))*('Diário 4º PA'!$F$4:$F$2000))
+SUMPRODUCT(('Comp.'!$D$5:$D$484=$B41)*('Comp.'!$B$5:$B$484&gt;=L$4)*('Comp.'!$B$5:$B$484&lt;=EOMONTH(L$4,0))*('Comp.'!$E$5:$E$484))</f>
        <v>0</v>
      </c>
      <c r="M41" s="129">
        <f>SUMPRODUCT(('Diário 1º PA'!$E$4:$E$2011='Analítico Cp.'!$B41)*('Diário 1º PA'!$C$4:$C$2011&gt;=M$4)*('Diário 1º PA'!$C$4:$C$2011&lt;=EOMONTH(M$4,0))*('Diário 1º PA'!$F$4:$F$2011))
+SUMPRODUCT(('Diário 2º PA'!$E$4:$E$1980='Analítico Cp.'!$B41)*('Diário 2º PA'!$C$4:$C$1980&gt;=M$4)*('Diário 2º PA'!$C$4:$C$1980&lt;=EOMONTH(M$4,0))*('Diário 2º PA'!$F$4:$F$1980))
+SUMPRODUCT(('Diário 3º PA'!$E$4:$E$2000='Analítico Cp.'!$B41)*('Diário 3º PA'!$C$4:$C$2000&gt;=M$4)*('Diário 3º PA'!$C$4:$C$2000&lt;=EOMONTH(M$4,0))*('Diário 3º PA'!$F$4:$F$2000))
+SUMPRODUCT(('Diário 4º PA'!$E$4:$E$2000='Analítico Cp.'!$B41)*('Diário 4º PA'!$C$4:$C$2000&gt;=M$4)*('Diário 4º PA'!$C$4:$C$2000&lt;=EOMONTH(M$4,0))*('Diário 4º PA'!$F$4:$F$2000))
+SUMPRODUCT(('Comp.'!$D$5:$D$484=$B41)*('Comp.'!$B$5:$B$484&gt;=M$4)*('Comp.'!$B$5:$B$484&lt;=EOMONTH(M$4,0))*('Comp.'!$E$5:$E$484))</f>
        <v>0</v>
      </c>
      <c r="N41" s="129">
        <f>SUMPRODUCT(('Diário 1º PA'!$E$4:$E$2011='Analítico Cp.'!$B41)*('Diário 1º PA'!$C$4:$C$2011&gt;=N$4)*('Diário 1º PA'!$C$4:$C$2011&lt;=EOMONTH(N$4,0))*('Diário 1º PA'!$F$4:$F$2011))
+SUMPRODUCT(('Diário 2º PA'!$E$4:$E$1980='Analítico Cp.'!$B41)*('Diário 2º PA'!$C$4:$C$1980&gt;=N$4)*('Diário 2º PA'!$C$4:$C$1980&lt;=EOMONTH(N$4,0))*('Diário 2º PA'!$F$4:$F$1980))
+SUMPRODUCT(('Diário 3º PA'!$E$4:$E$2000='Analítico Cp.'!$B41)*('Diário 3º PA'!$C$4:$C$2000&gt;=N$4)*('Diário 3º PA'!$C$4:$C$2000&lt;=EOMONTH(N$4,0))*('Diário 3º PA'!$F$4:$F$2000))
+SUMPRODUCT(('Diário 4º PA'!$E$4:$E$2000='Analítico Cp.'!$B41)*('Diário 4º PA'!$C$4:$C$2000&gt;=N$4)*('Diário 4º PA'!$C$4:$C$2000&lt;=EOMONTH(N$4,0))*('Diário 4º PA'!$F$4:$F$2000))
+SUMPRODUCT(('Comp.'!$D$5:$D$484=$B41)*('Comp.'!$B$5:$B$484&gt;=N$4)*('Comp.'!$B$5:$B$484&lt;=EOMONTH(N$4,0))*('Comp.'!$E$5:$E$484))</f>
        <v>0</v>
      </c>
      <c r="O41" s="179">
        <f t="shared" si="12"/>
        <v>0</v>
      </c>
      <c r="P41" s="180">
        <f t="shared" si="13"/>
        <v>0</v>
      </c>
      <c r="Q41" s="154"/>
      <c r="R41" s="154"/>
      <c r="S41" s="154"/>
      <c r="T41" s="154"/>
      <c r="U41" s="154"/>
      <c r="V41" s="154"/>
      <c r="W41" s="154"/>
      <c r="X41" s="154"/>
      <c r="Y41" s="154"/>
      <c r="Z41" s="154"/>
    </row>
    <row r="42" spans="1:26" ht="23.25" customHeight="1" x14ac:dyDescent="0.2">
      <c r="A42" s="199" t="s">
        <v>193</v>
      </c>
      <c r="B42" s="63" t="s">
        <v>194</v>
      </c>
      <c r="C42" s="129">
        <f>SUMPRODUCT(('Diário 1º PA'!$E$4:$E$2011='Analítico Cp.'!$B42)*('Diário 1º PA'!$C$4:$C$2011&gt;=C$4)*('Diário 1º PA'!$C$4:$C$2011&lt;=EOMONTH(C$4,0))*('Diário 1º PA'!$F$4:$F$2011))
+SUMPRODUCT(('Diário 2º PA'!$E$4:$E$1980='Analítico Cp.'!$B42)*('Diário 2º PA'!$C$4:$C$1980&gt;=C$4)*('Diário 2º PA'!$C$4:$C$1980&lt;=EOMONTH(C$4,0))*('Diário 2º PA'!$F$4:$F$1980))
+SUMPRODUCT(('Diário 3º PA'!$E$4:$E$2000='Analítico Cp.'!$B42)*('Diário 3º PA'!$C$4:$C$2000&gt;=C$4)*('Diário 3º PA'!$C$4:$C$2000&lt;=EOMONTH(C$4,0))*('Diário 3º PA'!$F$4:$F$2000))
+SUMPRODUCT(('Diário 4º PA'!$E$4:$E$2000='Analítico Cp.'!$B42)*('Diário 4º PA'!$C$4:$C$2000&gt;=C$4)*('Diário 4º PA'!$C$4:$C$2000&lt;=EOMONTH(C$4,0))*('Diário 4º PA'!$F$4:$F$2000))
+SUMPRODUCT(('Comp.'!$D$5:$D$484=$B42)*('Comp.'!$B$5:$B$484&gt;=C$4)*('Comp.'!$B$5:$B$484&lt;=EOMONTH(C$4,0))*('Comp.'!$E$5:$E$484))</f>
        <v>0</v>
      </c>
      <c r="D42" s="129">
        <f>SUMPRODUCT(('Diário 1º PA'!$E$4:$E$2011='Analítico Cp.'!$B42)*('Diário 1º PA'!$C$4:$C$2011&gt;=D$4)*('Diário 1º PA'!$C$4:$C$2011&lt;=EOMONTH(D$4,0))*('Diário 1º PA'!$F$4:$F$2011))
+SUMPRODUCT(('Diário 2º PA'!$E$4:$E$1980='Analítico Cp.'!$B42)*('Diário 2º PA'!$C$4:$C$1980&gt;=D$4)*('Diário 2º PA'!$C$4:$C$1980&lt;=EOMONTH(D$4,0))*('Diário 2º PA'!$F$4:$F$1980))
+SUMPRODUCT(('Diário 3º PA'!$E$4:$E$2000='Analítico Cp.'!$B42)*('Diário 3º PA'!$C$4:$C$2000&gt;=D$4)*('Diário 3º PA'!$C$4:$C$2000&lt;=EOMONTH(D$4,0))*('Diário 3º PA'!$F$4:$F$2000))
+SUMPRODUCT(('Diário 4º PA'!$E$4:$E$2000='Analítico Cp.'!$B42)*('Diário 4º PA'!$C$4:$C$2000&gt;=D$4)*('Diário 4º PA'!$C$4:$C$2000&lt;=EOMONTH(D$4,0))*('Diário 4º PA'!$F$4:$F$2000))
+SUMPRODUCT(('Comp.'!$D$5:$D$484=$B42)*('Comp.'!$B$5:$B$484&gt;=D$4)*('Comp.'!$B$5:$B$484&lt;=EOMONTH(D$4,0))*('Comp.'!$E$5:$E$484))</f>
        <v>0</v>
      </c>
      <c r="E42" s="129">
        <f>SUMPRODUCT(('Diário 1º PA'!$E$4:$E$2011='Analítico Cp.'!$B42)*('Diário 1º PA'!$C$4:$C$2011&gt;=E$4)*('Diário 1º PA'!$C$4:$C$2011&lt;=EOMONTH(E$4,0))*('Diário 1º PA'!$F$4:$F$2011))
+SUMPRODUCT(('Diário 2º PA'!$E$4:$E$1980='Analítico Cp.'!$B42)*('Diário 2º PA'!$C$4:$C$1980&gt;=E$4)*('Diário 2º PA'!$C$4:$C$1980&lt;=EOMONTH(E$4,0))*('Diário 2º PA'!$F$4:$F$1980))
+SUMPRODUCT(('Diário 3º PA'!$E$4:$E$2000='Analítico Cp.'!$B42)*('Diário 3º PA'!$C$4:$C$2000&gt;=E$4)*('Diário 3º PA'!$C$4:$C$2000&lt;=EOMONTH(E$4,0))*('Diário 3º PA'!$F$4:$F$2000))
+SUMPRODUCT(('Diário 4º PA'!$E$4:$E$2000='Analítico Cp.'!$B42)*('Diário 4º PA'!$C$4:$C$2000&gt;=E$4)*('Diário 4º PA'!$C$4:$C$2000&lt;=EOMONTH(E$4,0))*('Diário 4º PA'!$F$4:$F$2000))
+SUMPRODUCT(('Comp.'!$D$5:$D$484=$B42)*('Comp.'!$B$5:$B$484&gt;=E$4)*('Comp.'!$B$5:$B$484&lt;=EOMONTH(E$4,0))*('Comp.'!$E$5:$E$484))</f>
        <v>0</v>
      </c>
      <c r="F42" s="129">
        <f>SUMPRODUCT(('Diário 1º PA'!$E$4:$E$2011='Analítico Cp.'!$B42)*('Diário 1º PA'!$C$4:$C$2011&gt;=F$4)*('Diário 1º PA'!$C$4:$C$2011&lt;=EOMONTH(F$4,0))*('Diário 1º PA'!$F$4:$F$2011))
+SUMPRODUCT(('Diário 2º PA'!$E$4:$E$1980='Analítico Cp.'!$B42)*('Diário 2º PA'!$C$4:$C$1980&gt;=F$4)*('Diário 2º PA'!$C$4:$C$1980&lt;=EOMONTH(F$4,0))*('Diário 2º PA'!$F$4:$F$1980))
+SUMPRODUCT(('Diário 3º PA'!$E$4:$E$2000='Analítico Cp.'!$B42)*('Diário 3º PA'!$C$4:$C$2000&gt;=F$4)*('Diário 3º PA'!$C$4:$C$2000&lt;=EOMONTH(F$4,0))*('Diário 3º PA'!$F$4:$F$2000))
+SUMPRODUCT(('Diário 4º PA'!$E$4:$E$2000='Analítico Cp.'!$B42)*('Diário 4º PA'!$C$4:$C$2000&gt;=F$4)*('Diário 4º PA'!$C$4:$C$2000&lt;=EOMONTH(F$4,0))*('Diário 4º PA'!$F$4:$F$2000))
+SUMPRODUCT(('Comp.'!$D$5:$D$484=$B42)*('Comp.'!$B$5:$B$484&gt;=F$4)*('Comp.'!$B$5:$B$484&lt;=EOMONTH(F$4,0))*('Comp.'!$E$5:$E$484))</f>
        <v>0</v>
      </c>
      <c r="G42" s="129">
        <f>SUMPRODUCT(('Diário 1º PA'!$E$4:$E$2011='Analítico Cp.'!$B42)*('Diário 1º PA'!$C$4:$C$2011&gt;=G$4)*('Diário 1º PA'!$C$4:$C$2011&lt;=EOMONTH(G$4,0))*('Diário 1º PA'!$F$4:$F$2011))
+SUMPRODUCT(('Diário 2º PA'!$E$4:$E$1980='Analítico Cp.'!$B42)*('Diário 2º PA'!$C$4:$C$1980&gt;=G$4)*('Diário 2º PA'!$C$4:$C$1980&lt;=EOMONTH(G$4,0))*('Diário 2º PA'!$F$4:$F$1980))
+SUMPRODUCT(('Diário 3º PA'!$E$4:$E$2000='Analítico Cp.'!$B42)*('Diário 3º PA'!$C$4:$C$2000&gt;=G$4)*('Diário 3º PA'!$C$4:$C$2000&lt;=EOMONTH(G$4,0))*('Diário 3º PA'!$F$4:$F$2000))
+SUMPRODUCT(('Diário 4º PA'!$E$4:$E$2000='Analítico Cp.'!$B42)*('Diário 4º PA'!$C$4:$C$2000&gt;=G$4)*('Diário 4º PA'!$C$4:$C$2000&lt;=EOMONTH(G$4,0))*('Diário 4º PA'!$F$4:$F$2000))
+SUMPRODUCT(('Comp.'!$D$5:$D$484=$B42)*('Comp.'!$B$5:$B$484&gt;=G$4)*('Comp.'!$B$5:$B$484&lt;=EOMONTH(G$4,0))*('Comp.'!$E$5:$E$484))</f>
        <v>0</v>
      </c>
      <c r="H42" s="129">
        <f>SUMPRODUCT(('Diário 1º PA'!$E$4:$E$2011='Analítico Cp.'!$B42)*('Diário 1º PA'!$C$4:$C$2011&gt;=H$4)*('Diário 1º PA'!$C$4:$C$2011&lt;=EOMONTH(H$4,0))*('Diário 1º PA'!$F$4:$F$2011))
+SUMPRODUCT(('Diário 2º PA'!$E$4:$E$1980='Analítico Cp.'!$B42)*('Diário 2º PA'!$C$4:$C$1980&gt;=H$4)*('Diário 2º PA'!$C$4:$C$1980&lt;=EOMONTH(H$4,0))*('Diário 2º PA'!$F$4:$F$1980))
+SUMPRODUCT(('Diário 3º PA'!$E$4:$E$2000='Analítico Cp.'!$B42)*('Diário 3º PA'!$C$4:$C$2000&gt;=H$4)*('Diário 3º PA'!$C$4:$C$2000&lt;=EOMONTH(H$4,0))*('Diário 3º PA'!$F$4:$F$2000))
+SUMPRODUCT(('Diário 4º PA'!$E$4:$E$2000='Analítico Cp.'!$B42)*('Diário 4º PA'!$C$4:$C$2000&gt;=H$4)*('Diário 4º PA'!$C$4:$C$2000&lt;=EOMONTH(H$4,0))*('Diário 4º PA'!$F$4:$F$2000))
+SUMPRODUCT(('Comp.'!$D$5:$D$484=$B42)*('Comp.'!$B$5:$B$484&gt;=H$4)*('Comp.'!$B$5:$B$484&lt;=EOMONTH(H$4,0))*('Comp.'!$E$5:$E$484))</f>
        <v>0</v>
      </c>
      <c r="I42" s="129">
        <f>SUMPRODUCT(('Diário 1º PA'!$E$4:$E$2011='Analítico Cp.'!$B42)*('Diário 1º PA'!$C$4:$C$2011&gt;=I$4)*('Diário 1º PA'!$C$4:$C$2011&lt;=EOMONTH(I$4,0))*('Diário 1º PA'!$F$4:$F$2011))
+SUMPRODUCT(('Diário 2º PA'!$E$4:$E$1980='Analítico Cp.'!$B42)*('Diário 2º PA'!$C$4:$C$1980&gt;=I$4)*('Diário 2º PA'!$C$4:$C$1980&lt;=EOMONTH(I$4,0))*('Diário 2º PA'!$F$4:$F$1980))
+SUMPRODUCT(('Diário 3º PA'!$E$4:$E$2000='Analítico Cp.'!$B42)*('Diário 3º PA'!$C$4:$C$2000&gt;=I$4)*('Diário 3º PA'!$C$4:$C$2000&lt;=EOMONTH(I$4,0))*('Diário 3º PA'!$F$4:$F$2000))
+SUMPRODUCT(('Diário 4º PA'!$E$4:$E$2000='Analítico Cp.'!$B42)*('Diário 4º PA'!$C$4:$C$2000&gt;=I$4)*('Diário 4º PA'!$C$4:$C$2000&lt;=EOMONTH(I$4,0))*('Diário 4º PA'!$F$4:$F$2000))
+SUMPRODUCT(('Comp.'!$D$5:$D$484=$B42)*('Comp.'!$B$5:$B$484&gt;=I$4)*('Comp.'!$B$5:$B$484&lt;=EOMONTH(I$4,0))*('Comp.'!$E$5:$E$484))</f>
        <v>0</v>
      </c>
      <c r="J42" s="129">
        <f>SUMPRODUCT(('Diário 1º PA'!$E$4:$E$2011='Analítico Cp.'!$B42)*('Diário 1º PA'!$C$4:$C$2011&gt;=J$4)*('Diário 1º PA'!$C$4:$C$2011&lt;=EOMONTH(J$4,0))*('Diário 1º PA'!$F$4:$F$2011))
+SUMPRODUCT(('Diário 2º PA'!$E$4:$E$1980='Analítico Cp.'!$B42)*('Diário 2º PA'!$C$4:$C$1980&gt;=J$4)*('Diário 2º PA'!$C$4:$C$1980&lt;=EOMONTH(J$4,0))*('Diário 2º PA'!$F$4:$F$1980))
+SUMPRODUCT(('Diário 3º PA'!$E$4:$E$2000='Analítico Cp.'!$B42)*('Diário 3º PA'!$C$4:$C$2000&gt;=J$4)*('Diário 3º PA'!$C$4:$C$2000&lt;=EOMONTH(J$4,0))*('Diário 3º PA'!$F$4:$F$2000))
+SUMPRODUCT(('Diário 4º PA'!$E$4:$E$2000='Analítico Cp.'!$B42)*('Diário 4º PA'!$C$4:$C$2000&gt;=J$4)*('Diário 4º PA'!$C$4:$C$2000&lt;=EOMONTH(J$4,0))*('Diário 4º PA'!$F$4:$F$2000))
+SUMPRODUCT(('Comp.'!$D$5:$D$484=$B42)*('Comp.'!$B$5:$B$484&gt;=J$4)*('Comp.'!$B$5:$B$484&lt;=EOMONTH(J$4,0))*('Comp.'!$E$5:$E$484))</f>
        <v>0</v>
      </c>
      <c r="K42" s="129">
        <f>SUMPRODUCT(('Diário 1º PA'!$E$4:$E$2011='Analítico Cp.'!$B42)*('Diário 1º PA'!$C$4:$C$2011&gt;=K$4)*('Diário 1º PA'!$C$4:$C$2011&lt;=EOMONTH(K$4,0))*('Diário 1º PA'!$F$4:$F$2011))
+SUMPRODUCT(('Diário 2º PA'!$E$4:$E$1980='Analítico Cp.'!$B42)*('Diário 2º PA'!$C$4:$C$1980&gt;=K$4)*('Diário 2º PA'!$C$4:$C$1980&lt;=EOMONTH(K$4,0))*('Diário 2º PA'!$F$4:$F$1980))
+SUMPRODUCT(('Diário 3º PA'!$E$4:$E$2000='Analítico Cp.'!$B42)*('Diário 3º PA'!$C$4:$C$2000&gt;=K$4)*('Diário 3º PA'!$C$4:$C$2000&lt;=EOMONTH(K$4,0))*('Diário 3º PA'!$F$4:$F$2000))
+SUMPRODUCT(('Diário 4º PA'!$E$4:$E$2000='Analítico Cp.'!$B42)*('Diário 4º PA'!$C$4:$C$2000&gt;=K$4)*('Diário 4º PA'!$C$4:$C$2000&lt;=EOMONTH(K$4,0))*('Diário 4º PA'!$F$4:$F$2000))
+SUMPRODUCT(('Comp.'!$D$5:$D$484=$B42)*('Comp.'!$B$5:$B$484&gt;=K$4)*('Comp.'!$B$5:$B$484&lt;=EOMONTH(K$4,0))*('Comp.'!$E$5:$E$484))</f>
        <v>0</v>
      </c>
      <c r="L42" s="129">
        <f>SUMPRODUCT(('Diário 1º PA'!$E$4:$E$2011='Analítico Cp.'!$B42)*('Diário 1º PA'!$C$4:$C$2011&gt;=L$4)*('Diário 1º PA'!$C$4:$C$2011&lt;=EOMONTH(L$4,0))*('Diário 1º PA'!$F$4:$F$2011))
+SUMPRODUCT(('Diário 2º PA'!$E$4:$E$1980='Analítico Cp.'!$B42)*('Diário 2º PA'!$C$4:$C$1980&gt;=L$4)*('Diário 2º PA'!$C$4:$C$1980&lt;=EOMONTH(L$4,0))*('Diário 2º PA'!$F$4:$F$1980))
+SUMPRODUCT(('Diário 3º PA'!$E$4:$E$2000='Analítico Cp.'!$B42)*('Diário 3º PA'!$C$4:$C$2000&gt;=L$4)*('Diário 3º PA'!$C$4:$C$2000&lt;=EOMONTH(L$4,0))*('Diário 3º PA'!$F$4:$F$2000))
+SUMPRODUCT(('Diário 4º PA'!$E$4:$E$2000='Analítico Cp.'!$B42)*('Diário 4º PA'!$C$4:$C$2000&gt;=L$4)*('Diário 4º PA'!$C$4:$C$2000&lt;=EOMONTH(L$4,0))*('Diário 4º PA'!$F$4:$F$2000))
+SUMPRODUCT(('Comp.'!$D$5:$D$484=$B42)*('Comp.'!$B$5:$B$484&gt;=L$4)*('Comp.'!$B$5:$B$484&lt;=EOMONTH(L$4,0))*('Comp.'!$E$5:$E$484))</f>
        <v>0</v>
      </c>
      <c r="M42" s="129">
        <f>SUMPRODUCT(('Diário 1º PA'!$E$4:$E$2011='Analítico Cp.'!$B42)*('Diário 1º PA'!$C$4:$C$2011&gt;=M$4)*('Diário 1º PA'!$C$4:$C$2011&lt;=EOMONTH(M$4,0))*('Diário 1º PA'!$F$4:$F$2011))
+SUMPRODUCT(('Diário 2º PA'!$E$4:$E$1980='Analítico Cp.'!$B42)*('Diário 2º PA'!$C$4:$C$1980&gt;=M$4)*('Diário 2º PA'!$C$4:$C$1980&lt;=EOMONTH(M$4,0))*('Diário 2º PA'!$F$4:$F$1980))
+SUMPRODUCT(('Diário 3º PA'!$E$4:$E$2000='Analítico Cp.'!$B42)*('Diário 3º PA'!$C$4:$C$2000&gt;=M$4)*('Diário 3º PA'!$C$4:$C$2000&lt;=EOMONTH(M$4,0))*('Diário 3º PA'!$F$4:$F$2000))
+SUMPRODUCT(('Diário 4º PA'!$E$4:$E$2000='Analítico Cp.'!$B42)*('Diário 4º PA'!$C$4:$C$2000&gt;=M$4)*('Diário 4º PA'!$C$4:$C$2000&lt;=EOMONTH(M$4,0))*('Diário 4º PA'!$F$4:$F$2000))
+SUMPRODUCT(('Comp.'!$D$5:$D$484=$B42)*('Comp.'!$B$5:$B$484&gt;=M$4)*('Comp.'!$B$5:$B$484&lt;=EOMONTH(M$4,0))*('Comp.'!$E$5:$E$484))</f>
        <v>0</v>
      </c>
      <c r="N42" s="129">
        <f>SUMPRODUCT(('Diário 1º PA'!$E$4:$E$2011='Analítico Cp.'!$B42)*('Diário 1º PA'!$C$4:$C$2011&gt;=N$4)*('Diário 1º PA'!$C$4:$C$2011&lt;=EOMONTH(N$4,0))*('Diário 1º PA'!$F$4:$F$2011))
+SUMPRODUCT(('Diário 2º PA'!$E$4:$E$1980='Analítico Cp.'!$B42)*('Diário 2º PA'!$C$4:$C$1980&gt;=N$4)*('Diário 2º PA'!$C$4:$C$1980&lt;=EOMONTH(N$4,0))*('Diário 2º PA'!$F$4:$F$1980))
+SUMPRODUCT(('Diário 3º PA'!$E$4:$E$2000='Analítico Cp.'!$B42)*('Diário 3º PA'!$C$4:$C$2000&gt;=N$4)*('Diário 3º PA'!$C$4:$C$2000&lt;=EOMONTH(N$4,0))*('Diário 3º PA'!$F$4:$F$2000))
+SUMPRODUCT(('Diário 4º PA'!$E$4:$E$2000='Analítico Cp.'!$B42)*('Diário 4º PA'!$C$4:$C$2000&gt;=N$4)*('Diário 4º PA'!$C$4:$C$2000&lt;=EOMONTH(N$4,0))*('Diário 4º PA'!$F$4:$F$2000))
+SUMPRODUCT(('Comp.'!$D$5:$D$484=$B42)*('Comp.'!$B$5:$B$484&gt;=N$4)*('Comp.'!$B$5:$B$484&lt;=EOMONTH(N$4,0))*('Comp.'!$E$5:$E$484))</f>
        <v>0</v>
      </c>
      <c r="O42" s="179">
        <f t="shared" si="12"/>
        <v>0</v>
      </c>
      <c r="P42" s="180">
        <f t="shared" si="13"/>
        <v>0</v>
      </c>
      <c r="Q42" s="154"/>
      <c r="R42" s="154"/>
      <c r="S42" s="154"/>
      <c r="T42" s="154"/>
      <c r="U42" s="154"/>
      <c r="V42" s="154"/>
      <c r="W42" s="154"/>
      <c r="X42" s="154"/>
      <c r="Y42" s="154"/>
      <c r="Z42" s="154"/>
    </row>
    <row r="43" spans="1:26" ht="23.25" customHeight="1" x14ac:dyDescent="0.2">
      <c r="A43" s="199" t="s">
        <v>195</v>
      </c>
      <c r="B43" s="200" t="s">
        <v>196</v>
      </c>
      <c r="C43" s="129">
        <f>SUMPRODUCT(('Diário 1º PA'!$E$4:$E$2011='Analítico Cp.'!$B43)*('Diário 1º PA'!$C$4:$C$2011&gt;=C$4)*('Diário 1º PA'!$C$4:$C$2011&lt;=EOMONTH(C$4,0))*('Diário 1º PA'!$F$4:$F$2011))
+SUMPRODUCT(('Diário 2º PA'!$E$4:$E$1980='Analítico Cp.'!$B43)*('Diário 2º PA'!$C$4:$C$1980&gt;=C$4)*('Diário 2º PA'!$C$4:$C$1980&lt;=EOMONTH(C$4,0))*('Diário 2º PA'!$F$4:$F$1980))
+SUMPRODUCT(('Diário 3º PA'!$E$4:$E$2000='Analítico Cp.'!$B43)*('Diário 3º PA'!$C$4:$C$2000&gt;=C$4)*('Diário 3º PA'!$C$4:$C$2000&lt;=EOMONTH(C$4,0))*('Diário 3º PA'!$F$4:$F$2000))
+SUMPRODUCT(('Diário 4º PA'!$E$4:$E$2000='Analítico Cp.'!$B43)*('Diário 4º PA'!$C$4:$C$2000&gt;=C$4)*('Diário 4º PA'!$C$4:$C$2000&lt;=EOMONTH(C$4,0))*('Diário 4º PA'!$F$4:$F$2000))
+SUMPRODUCT(('Comp.'!$D$5:$D$484=$B43)*('Comp.'!$B$5:$B$484&gt;=C$4)*('Comp.'!$B$5:$B$484&lt;=EOMONTH(C$4,0))*('Comp.'!$E$5:$E$484))</f>
        <v>0</v>
      </c>
      <c r="D43" s="129">
        <f>SUMPRODUCT(('Diário 1º PA'!$E$4:$E$2011='Analítico Cp.'!$B43)*('Diário 1º PA'!$C$4:$C$2011&gt;=D$4)*('Diário 1º PA'!$C$4:$C$2011&lt;=EOMONTH(D$4,0))*('Diário 1º PA'!$F$4:$F$2011))
+SUMPRODUCT(('Diário 2º PA'!$E$4:$E$1980='Analítico Cp.'!$B43)*('Diário 2º PA'!$C$4:$C$1980&gt;=D$4)*('Diário 2º PA'!$C$4:$C$1980&lt;=EOMONTH(D$4,0))*('Diário 2º PA'!$F$4:$F$1980))
+SUMPRODUCT(('Diário 3º PA'!$E$4:$E$2000='Analítico Cp.'!$B43)*('Diário 3º PA'!$C$4:$C$2000&gt;=D$4)*('Diário 3º PA'!$C$4:$C$2000&lt;=EOMONTH(D$4,0))*('Diário 3º PA'!$F$4:$F$2000))
+SUMPRODUCT(('Diário 4º PA'!$E$4:$E$2000='Analítico Cp.'!$B43)*('Diário 4º PA'!$C$4:$C$2000&gt;=D$4)*('Diário 4º PA'!$C$4:$C$2000&lt;=EOMONTH(D$4,0))*('Diário 4º PA'!$F$4:$F$2000))
+SUMPRODUCT(('Comp.'!$D$5:$D$484=$B43)*('Comp.'!$B$5:$B$484&gt;=D$4)*('Comp.'!$B$5:$B$484&lt;=EOMONTH(D$4,0))*('Comp.'!$E$5:$E$484))</f>
        <v>0</v>
      </c>
      <c r="E43" s="129">
        <f>SUMPRODUCT(('Diário 1º PA'!$E$4:$E$2011='Analítico Cp.'!$B43)*('Diário 1º PA'!$C$4:$C$2011&gt;=E$4)*('Diário 1º PA'!$C$4:$C$2011&lt;=EOMONTH(E$4,0))*('Diário 1º PA'!$F$4:$F$2011))
+SUMPRODUCT(('Diário 2º PA'!$E$4:$E$1980='Analítico Cp.'!$B43)*('Diário 2º PA'!$C$4:$C$1980&gt;=E$4)*('Diário 2º PA'!$C$4:$C$1980&lt;=EOMONTH(E$4,0))*('Diário 2º PA'!$F$4:$F$1980))
+SUMPRODUCT(('Diário 3º PA'!$E$4:$E$2000='Analítico Cp.'!$B43)*('Diário 3º PA'!$C$4:$C$2000&gt;=E$4)*('Diário 3º PA'!$C$4:$C$2000&lt;=EOMONTH(E$4,0))*('Diário 3º PA'!$F$4:$F$2000))
+SUMPRODUCT(('Diário 4º PA'!$E$4:$E$2000='Analítico Cp.'!$B43)*('Diário 4º PA'!$C$4:$C$2000&gt;=E$4)*('Diário 4º PA'!$C$4:$C$2000&lt;=EOMONTH(E$4,0))*('Diário 4º PA'!$F$4:$F$2000))
+SUMPRODUCT(('Comp.'!$D$5:$D$484=$B43)*('Comp.'!$B$5:$B$484&gt;=E$4)*('Comp.'!$B$5:$B$484&lt;=EOMONTH(E$4,0))*('Comp.'!$E$5:$E$484))</f>
        <v>0</v>
      </c>
      <c r="F43" s="129">
        <f>SUMPRODUCT(('Diário 1º PA'!$E$4:$E$2011='Analítico Cp.'!$B43)*('Diário 1º PA'!$C$4:$C$2011&gt;=F$4)*('Diário 1º PA'!$C$4:$C$2011&lt;=EOMONTH(F$4,0))*('Diário 1º PA'!$F$4:$F$2011))
+SUMPRODUCT(('Diário 2º PA'!$E$4:$E$1980='Analítico Cp.'!$B43)*('Diário 2º PA'!$C$4:$C$1980&gt;=F$4)*('Diário 2º PA'!$C$4:$C$1980&lt;=EOMONTH(F$4,0))*('Diário 2º PA'!$F$4:$F$1980))
+SUMPRODUCT(('Diário 3º PA'!$E$4:$E$2000='Analítico Cp.'!$B43)*('Diário 3º PA'!$C$4:$C$2000&gt;=F$4)*('Diário 3º PA'!$C$4:$C$2000&lt;=EOMONTH(F$4,0))*('Diário 3º PA'!$F$4:$F$2000))
+SUMPRODUCT(('Diário 4º PA'!$E$4:$E$2000='Analítico Cp.'!$B43)*('Diário 4º PA'!$C$4:$C$2000&gt;=F$4)*('Diário 4º PA'!$C$4:$C$2000&lt;=EOMONTH(F$4,0))*('Diário 4º PA'!$F$4:$F$2000))
+SUMPRODUCT(('Comp.'!$D$5:$D$484=$B43)*('Comp.'!$B$5:$B$484&gt;=F$4)*('Comp.'!$B$5:$B$484&lt;=EOMONTH(F$4,0))*('Comp.'!$E$5:$E$484))</f>
        <v>0</v>
      </c>
      <c r="G43" s="129">
        <f>SUMPRODUCT(('Diário 1º PA'!$E$4:$E$2011='Analítico Cp.'!$B43)*('Diário 1º PA'!$C$4:$C$2011&gt;=G$4)*('Diário 1º PA'!$C$4:$C$2011&lt;=EOMONTH(G$4,0))*('Diário 1º PA'!$F$4:$F$2011))
+SUMPRODUCT(('Diário 2º PA'!$E$4:$E$1980='Analítico Cp.'!$B43)*('Diário 2º PA'!$C$4:$C$1980&gt;=G$4)*('Diário 2º PA'!$C$4:$C$1980&lt;=EOMONTH(G$4,0))*('Diário 2º PA'!$F$4:$F$1980))
+SUMPRODUCT(('Diário 3º PA'!$E$4:$E$2000='Analítico Cp.'!$B43)*('Diário 3º PA'!$C$4:$C$2000&gt;=G$4)*('Diário 3º PA'!$C$4:$C$2000&lt;=EOMONTH(G$4,0))*('Diário 3º PA'!$F$4:$F$2000))
+SUMPRODUCT(('Diário 4º PA'!$E$4:$E$2000='Analítico Cp.'!$B43)*('Diário 4º PA'!$C$4:$C$2000&gt;=G$4)*('Diário 4º PA'!$C$4:$C$2000&lt;=EOMONTH(G$4,0))*('Diário 4º PA'!$F$4:$F$2000))
+SUMPRODUCT(('Comp.'!$D$5:$D$484=$B43)*('Comp.'!$B$5:$B$484&gt;=G$4)*('Comp.'!$B$5:$B$484&lt;=EOMONTH(G$4,0))*('Comp.'!$E$5:$E$484))</f>
        <v>0</v>
      </c>
      <c r="H43" s="129">
        <f>SUMPRODUCT(('Diário 1º PA'!$E$4:$E$2011='Analítico Cp.'!$B43)*('Diário 1º PA'!$C$4:$C$2011&gt;=H$4)*('Diário 1º PA'!$C$4:$C$2011&lt;=EOMONTH(H$4,0))*('Diário 1º PA'!$F$4:$F$2011))
+SUMPRODUCT(('Diário 2º PA'!$E$4:$E$1980='Analítico Cp.'!$B43)*('Diário 2º PA'!$C$4:$C$1980&gt;=H$4)*('Diário 2º PA'!$C$4:$C$1980&lt;=EOMONTH(H$4,0))*('Diário 2º PA'!$F$4:$F$1980))
+SUMPRODUCT(('Diário 3º PA'!$E$4:$E$2000='Analítico Cp.'!$B43)*('Diário 3º PA'!$C$4:$C$2000&gt;=H$4)*('Diário 3º PA'!$C$4:$C$2000&lt;=EOMONTH(H$4,0))*('Diário 3º PA'!$F$4:$F$2000))
+SUMPRODUCT(('Diário 4º PA'!$E$4:$E$2000='Analítico Cp.'!$B43)*('Diário 4º PA'!$C$4:$C$2000&gt;=H$4)*('Diário 4º PA'!$C$4:$C$2000&lt;=EOMONTH(H$4,0))*('Diário 4º PA'!$F$4:$F$2000))
+SUMPRODUCT(('Comp.'!$D$5:$D$484=$B43)*('Comp.'!$B$5:$B$484&gt;=H$4)*('Comp.'!$B$5:$B$484&lt;=EOMONTH(H$4,0))*('Comp.'!$E$5:$E$484))</f>
        <v>0</v>
      </c>
      <c r="I43" s="129">
        <f>SUMPRODUCT(('Diário 1º PA'!$E$4:$E$2011='Analítico Cp.'!$B43)*('Diário 1º PA'!$C$4:$C$2011&gt;=I$4)*('Diário 1º PA'!$C$4:$C$2011&lt;=EOMONTH(I$4,0))*('Diário 1º PA'!$F$4:$F$2011))
+SUMPRODUCT(('Diário 2º PA'!$E$4:$E$1980='Analítico Cp.'!$B43)*('Diário 2º PA'!$C$4:$C$1980&gt;=I$4)*('Diário 2º PA'!$C$4:$C$1980&lt;=EOMONTH(I$4,0))*('Diário 2º PA'!$F$4:$F$1980))
+SUMPRODUCT(('Diário 3º PA'!$E$4:$E$2000='Analítico Cp.'!$B43)*('Diário 3º PA'!$C$4:$C$2000&gt;=I$4)*('Diário 3º PA'!$C$4:$C$2000&lt;=EOMONTH(I$4,0))*('Diário 3º PA'!$F$4:$F$2000))
+SUMPRODUCT(('Diário 4º PA'!$E$4:$E$2000='Analítico Cp.'!$B43)*('Diário 4º PA'!$C$4:$C$2000&gt;=I$4)*('Diário 4º PA'!$C$4:$C$2000&lt;=EOMONTH(I$4,0))*('Diário 4º PA'!$F$4:$F$2000))
+SUMPRODUCT(('Comp.'!$D$5:$D$484=$B43)*('Comp.'!$B$5:$B$484&gt;=I$4)*('Comp.'!$B$5:$B$484&lt;=EOMONTH(I$4,0))*('Comp.'!$E$5:$E$484))</f>
        <v>0</v>
      </c>
      <c r="J43" s="129">
        <f>SUMPRODUCT(('Diário 1º PA'!$E$4:$E$2011='Analítico Cp.'!$B43)*('Diário 1º PA'!$C$4:$C$2011&gt;=J$4)*('Diário 1º PA'!$C$4:$C$2011&lt;=EOMONTH(J$4,0))*('Diário 1º PA'!$F$4:$F$2011))
+SUMPRODUCT(('Diário 2º PA'!$E$4:$E$1980='Analítico Cp.'!$B43)*('Diário 2º PA'!$C$4:$C$1980&gt;=J$4)*('Diário 2º PA'!$C$4:$C$1980&lt;=EOMONTH(J$4,0))*('Diário 2º PA'!$F$4:$F$1980))
+SUMPRODUCT(('Diário 3º PA'!$E$4:$E$2000='Analítico Cp.'!$B43)*('Diário 3º PA'!$C$4:$C$2000&gt;=J$4)*('Diário 3º PA'!$C$4:$C$2000&lt;=EOMONTH(J$4,0))*('Diário 3º PA'!$F$4:$F$2000))
+SUMPRODUCT(('Diário 4º PA'!$E$4:$E$2000='Analítico Cp.'!$B43)*('Diário 4º PA'!$C$4:$C$2000&gt;=J$4)*('Diário 4º PA'!$C$4:$C$2000&lt;=EOMONTH(J$4,0))*('Diário 4º PA'!$F$4:$F$2000))
+SUMPRODUCT(('Comp.'!$D$5:$D$484=$B43)*('Comp.'!$B$5:$B$484&gt;=J$4)*('Comp.'!$B$5:$B$484&lt;=EOMONTH(J$4,0))*('Comp.'!$E$5:$E$484))</f>
        <v>0</v>
      </c>
      <c r="K43" s="129">
        <f>SUMPRODUCT(('Diário 1º PA'!$E$4:$E$2011='Analítico Cp.'!$B43)*('Diário 1º PA'!$C$4:$C$2011&gt;=K$4)*('Diário 1º PA'!$C$4:$C$2011&lt;=EOMONTH(K$4,0))*('Diário 1º PA'!$F$4:$F$2011))
+SUMPRODUCT(('Diário 2º PA'!$E$4:$E$1980='Analítico Cp.'!$B43)*('Diário 2º PA'!$C$4:$C$1980&gt;=K$4)*('Diário 2º PA'!$C$4:$C$1980&lt;=EOMONTH(K$4,0))*('Diário 2º PA'!$F$4:$F$1980))
+SUMPRODUCT(('Diário 3º PA'!$E$4:$E$2000='Analítico Cp.'!$B43)*('Diário 3º PA'!$C$4:$C$2000&gt;=K$4)*('Diário 3º PA'!$C$4:$C$2000&lt;=EOMONTH(K$4,0))*('Diário 3º PA'!$F$4:$F$2000))
+SUMPRODUCT(('Diário 4º PA'!$E$4:$E$2000='Analítico Cp.'!$B43)*('Diário 4º PA'!$C$4:$C$2000&gt;=K$4)*('Diário 4º PA'!$C$4:$C$2000&lt;=EOMONTH(K$4,0))*('Diário 4º PA'!$F$4:$F$2000))
+SUMPRODUCT(('Comp.'!$D$5:$D$484=$B43)*('Comp.'!$B$5:$B$484&gt;=K$4)*('Comp.'!$B$5:$B$484&lt;=EOMONTH(K$4,0))*('Comp.'!$E$5:$E$484))</f>
        <v>0</v>
      </c>
      <c r="L43" s="129">
        <f>SUMPRODUCT(('Diário 1º PA'!$E$4:$E$2011='Analítico Cp.'!$B43)*('Diário 1º PA'!$C$4:$C$2011&gt;=L$4)*('Diário 1º PA'!$C$4:$C$2011&lt;=EOMONTH(L$4,0))*('Diário 1º PA'!$F$4:$F$2011))
+SUMPRODUCT(('Diário 2º PA'!$E$4:$E$1980='Analítico Cp.'!$B43)*('Diário 2º PA'!$C$4:$C$1980&gt;=L$4)*('Diário 2º PA'!$C$4:$C$1980&lt;=EOMONTH(L$4,0))*('Diário 2º PA'!$F$4:$F$1980))
+SUMPRODUCT(('Diário 3º PA'!$E$4:$E$2000='Analítico Cp.'!$B43)*('Diário 3º PA'!$C$4:$C$2000&gt;=L$4)*('Diário 3º PA'!$C$4:$C$2000&lt;=EOMONTH(L$4,0))*('Diário 3º PA'!$F$4:$F$2000))
+SUMPRODUCT(('Diário 4º PA'!$E$4:$E$2000='Analítico Cp.'!$B43)*('Diário 4º PA'!$C$4:$C$2000&gt;=L$4)*('Diário 4º PA'!$C$4:$C$2000&lt;=EOMONTH(L$4,0))*('Diário 4º PA'!$F$4:$F$2000))
+SUMPRODUCT(('Comp.'!$D$5:$D$484=$B43)*('Comp.'!$B$5:$B$484&gt;=L$4)*('Comp.'!$B$5:$B$484&lt;=EOMONTH(L$4,0))*('Comp.'!$E$5:$E$484))</f>
        <v>0</v>
      </c>
      <c r="M43" s="129">
        <f>SUMPRODUCT(('Diário 1º PA'!$E$4:$E$2011='Analítico Cp.'!$B43)*('Diário 1º PA'!$C$4:$C$2011&gt;=M$4)*('Diário 1º PA'!$C$4:$C$2011&lt;=EOMONTH(M$4,0))*('Diário 1º PA'!$F$4:$F$2011))
+SUMPRODUCT(('Diário 2º PA'!$E$4:$E$1980='Analítico Cp.'!$B43)*('Diário 2º PA'!$C$4:$C$1980&gt;=M$4)*('Diário 2º PA'!$C$4:$C$1980&lt;=EOMONTH(M$4,0))*('Diário 2º PA'!$F$4:$F$1980))
+SUMPRODUCT(('Diário 3º PA'!$E$4:$E$2000='Analítico Cp.'!$B43)*('Diário 3º PA'!$C$4:$C$2000&gt;=M$4)*('Diário 3º PA'!$C$4:$C$2000&lt;=EOMONTH(M$4,0))*('Diário 3º PA'!$F$4:$F$2000))
+SUMPRODUCT(('Diário 4º PA'!$E$4:$E$2000='Analítico Cp.'!$B43)*('Diário 4º PA'!$C$4:$C$2000&gt;=M$4)*('Diário 4º PA'!$C$4:$C$2000&lt;=EOMONTH(M$4,0))*('Diário 4º PA'!$F$4:$F$2000))
+SUMPRODUCT(('Comp.'!$D$5:$D$484=$B43)*('Comp.'!$B$5:$B$484&gt;=M$4)*('Comp.'!$B$5:$B$484&lt;=EOMONTH(M$4,0))*('Comp.'!$E$5:$E$484))</f>
        <v>0</v>
      </c>
      <c r="N43" s="129">
        <f>SUMPRODUCT(('Diário 1º PA'!$E$4:$E$2011='Analítico Cp.'!$B43)*('Diário 1º PA'!$C$4:$C$2011&gt;=N$4)*('Diário 1º PA'!$C$4:$C$2011&lt;=EOMONTH(N$4,0))*('Diário 1º PA'!$F$4:$F$2011))
+SUMPRODUCT(('Diário 2º PA'!$E$4:$E$1980='Analítico Cp.'!$B43)*('Diário 2º PA'!$C$4:$C$1980&gt;=N$4)*('Diário 2º PA'!$C$4:$C$1980&lt;=EOMONTH(N$4,0))*('Diário 2º PA'!$F$4:$F$1980))
+SUMPRODUCT(('Diário 3º PA'!$E$4:$E$2000='Analítico Cp.'!$B43)*('Diário 3º PA'!$C$4:$C$2000&gt;=N$4)*('Diário 3º PA'!$C$4:$C$2000&lt;=EOMONTH(N$4,0))*('Diário 3º PA'!$F$4:$F$2000))
+SUMPRODUCT(('Diário 4º PA'!$E$4:$E$2000='Analítico Cp.'!$B43)*('Diário 4º PA'!$C$4:$C$2000&gt;=N$4)*('Diário 4º PA'!$C$4:$C$2000&lt;=EOMONTH(N$4,0))*('Diário 4º PA'!$F$4:$F$2000))
+SUMPRODUCT(('Comp.'!$D$5:$D$484=$B43)*('Comp.'!$B$5:$B$484&gt;=N$4)*('Comp.'!$B$5:$B$484&lt;=EOMONTH(N$4,0))*('Comp.'!$E$5:$E$484))</f>
        <v>0</v>
      </c>
      <c r="O43" s="179">
        <f t="shared" si="12"/>
        <v>0</v>
      </c>
      <c r="P43" s="180">
        <f t="shared" si="13"/>
        <v>0</v>
      </c>
      <c r="Q43" s="49"/>
      <c r="R43" s="49"/>
      <c r="S43" s="49"/>
      <c r="T43" s="49"/>
      <c r="U43" s="49"/>
      <c r="V43" s="49"/>
      <c r="W43" s="49"/>
      <c r="X43" s="49"/>
      <c r="Y43" s="49"/>
      <c r="Z43" s="49"/>
    </row>
    <row r="44" spans="1:26" ht="23.25" customHeight="1" x14ac:dyDescent="0.2">
      <c r="A44" s="182"/>
      <c r="B44" s="183" t="s">
        <v>197</v>
      </c>
      <c r="C44" s="184">
        <f t="shared" ref="C44:O44" si="14">SUBTOTAL(109,C32:C43)</f>
        <v>717611.66933857289</v>
      </c>
      <c r="D44" s="184">
        <f t="shared" si="14"/>
        <v>751400.41714031342</v>
      </c>
      <c r="E44" s="184">
        <f t="shared" si="14"/>
        <v>1720379.7874663156</v>
      </c>
      <c r="F44" s="184">
        <f t="shared" si="14"/>
        <v>1000917.6697054089</v>
      </c>
      <c r="G44" s="184">
        <f t="shared" si="14"/>
        <v>0</v>
      </c>
      <c r="H44" s="184">
        <f t="shared" si="14"/>
        <v>0</v>
      </c>
      <c r="I44" s="184">
        <f t="shared" si="14"/>
        <v>0</v>
      </c>
      <c r="J44" s="184">
        <f t="shared" si="14"/>
        <v>0</v>
      </c>
      <c r="K44" s="184">
        <f t="shared" si="14"/>
        <v>0</v>
      </c>
      <c r="L44" s="184">
        <f t="shared" si="14"/>
        <v>0</v>
      </c>
      <c r="M44" s="184">
        <f t="shared" si="14"/>
        <v>0</v>
      </c>
      <c r="N44" s="184">
        <f t="shared" si="14"/>
        <v>0</v>
      </c>
      <c r="O44" s="184">
        <f t="shared" si="14"/>
        <v>4190309.5436506108</v>
      </c>
      <c r="P44" s="204">
        <f t="shared" si="13"/>
        <v>0.2996046436448202</v>
      </c>
      <c r="Q44" s="154"/>
      <c r="R44" s="154"/>
      <c r="S44" s="154"/>
      <c r="T44" s="154"/>
      <c r="U44" s="154"/>
      <c r="V44" s="154"/>
      <c r="W44" s="154"/>
      <c r="X44" s="154"/>
      <c r="Y44" s="154"/>
      <c r="Z44" s="154"/>
    </row>
    <row r="45" spans="1:26" ht="23.25" customHeight="1" x14ac:dyDescent="0.2">
      <c r="A45" s="203" t="s">
        <v>101</v>
      </c>
      <c r="B45" s="196" t="s">
        <v>102</v>
      </c>
      <c r="C45" s="201"/>
      <c r="D45" s="201"/>
      <c r="E45" s="201"/>
      <c r="F45" s="201"/>
      <c r="G45" s="201"/>
      <c r="H45" s="201"/>
      <c r="I45" s="201"/>
      <c r="J45" s="201"/>
      <c r="K45" s="201"/>
      <c r="L45" s="201"/>
      <c r="M45" s="201"/>
      <c r="N45" s="201"/>
      <c r="O45" s="201"/>
      <c r="P45" s="205"/>
      <c r="Q45" s="154"/>
      <c r="R45" s="154"/>
      <c r="S45" s="154"/>
      <c r="T45" s="154"/>
      <c r="U45" s="154"/>
      <c r="V45" s="154"/>
      <c r="W45" s="154"/>
      <c r="X45" s="154"/>
      <c r="Y45" s="154"/>
      <c r="Z45" s="154"/>
    </row>
    <row r="46" spans="1:26" ht="23.25" customHeight="1" x14ac:dyDescent="0.2">
      <c r="A46" s="62" t="s">
        <v>198</v>
      </c>
      <c r="B46" s="63" t="s">
        <v>199</v>
      </c>
      <c r="C46" s="129">
        <f>SUMPRODUCT(('Diário 1º PA'!$E$4:$E$2011='Analítico Cp.'!$B46)*('Diário 1º PA'!$C$4:$C$2011&gt;=C$4)*('Diário 1º PA'!$C$4:$C$2011&lt;=EOMONTH(C$4,0))*('Diário 1º PA'!$F$4:$F$2011))
+SUMPRODUCT(('Diário 2º PA'!$E$4:$E$1980='Analítico Cp.'!$B46)*('Diário 2º PA'!$C$4:$C$1980&gt;=C$4)*('Diário 2º PA'!$C$4:$C$1980&lt;=EOMONTH(C$4,0))*('Diário 2º PA'!$F$4:$F$1980))
+SUMPRODUCT(('Diário 3º PA'!$E$4:$E$2000='Analítico Cp.'!$B46)*('Diário 3º PA'!$C$4:$C$2000&gt;=C$4)*('Diário 3º PA'!$C$4:$C$2000&lt;=EOMONTH(C$4,0))*('Diário 3º PA'!$F$4:$F$2000))
+SUMPRODUCT(('Diário 4º PA'!$E$4:$E$2000='Analítico Cp.'!$B46)*('Diário 4º PA'!$C$4:$C$2000&gt;=C$4)*('Diário 4º PA'!$C$4:$C$2000&lt;=EOMONTH(C$4,0))*('Diário 4º PA'!$F$4:$F$2000))
+SUMPRODUCT(('Comp.'!$D$5:$D$484=$B46)*('Comp.'!$B$5:$B$484&gt;=C$4)*('Comp.'!$B$5:$B$484&lt;=EOMONTH(C$4,0))*('Comp.'!$E$5:$E$484))</f>
        <v>12159.689999999999</v>
      </c>
      <c r="D46" s="129">
        <f>SUMPRODUCT(('Diário 1º PA'!$E$4:$E$2011='Analítico Cp.'!$B46)*('Diário 1º PA'!$C$4:$C$2011&gt;=D$4)*('Diário 1º PA'!$C$4:$C$2011&lt;=EOMONTH(D$4,0))*('Diário 1º PA'!$F$4:$F$2011))
+SUMPRODUCT(('Diário 2º PA'!$E$4:$E$1980='Analítico Cp.'!$B46)*('Diário 2º PA'!$C$4:$C$1980&gt;=D$4)*('Diário 2º PA'!$C$4:$C$1980&lt;=EOMONTH(D$4,0))*('Diário 2º PA'!$F$4:$F$1980))
+SUMPRODUCT(('Diário 3º PA'!$E$4:$E$2000='Analítico Cp.'!$B46)*('Diário 3º PA'!$C$4:$C$2000&gt;=D$4)*('Diário 3º PA'!$C$4:$C$2000&lt;=EOMONTH(D$4,0))*('Diário 3º PA'!$F$4:$F$2000))
+SUMPRODUCT(('Diário 4º PA'!$E$4:$E$2000='Analítico Cp.'!$B46)*('Diário 4º PA'!$C$4:$C$2000&gt;=D$4)*('Diário 4º PA'!$C$4:$C$2000&lt;=EOMONTH(D$4,0))*('Diário 4º PA'!$F$4:$F$2000))
+SUMPRODUCT(('Comp.'!$D$5:$D$484=$B46)*('Comp.'!$B$5:$B$484&gt;=D$4)*('Comp.'!$B$5:$B$484&lt;=EOMONTH(D$4,0))*('Comp.'!$E$5:$E$484))</f>
        <v>19971.68</v>
      </c>
      <c r="E46" s="129">
        <f>SUMPRODUCT(('Diário 1º PA'!$E$4:$E$2011='Analítico Cp.'!$B46)*('Diário 1º PA'!$C$4:$C$2011&gt;=E$4)*('Diário 1º PA'!$C$4:$C$2011&lt;=EOMONTH(E$4,0))*('Diário 1º PA'!$F$4:$F$2011))
+SUMPRODUCT(('Diário 2º PA'!$E$4:$E$1980='Analítico Cp.'!$B46)*('Diário 2º PA'!$C$4:$C$1980&gt;=E$4)*('Diário 2º PA'!$C$4:$C$1980&lt;=EOMONTH(E$4,0))*('Diário 2º PA'!$F$4:$F$1980))
+SUMPRODUCT(('Diário 3º PA'!$E$4:$E$2000='Analítico Cp.'!$B46)*('Diário 3º PA'!$C$4:$C$2000&gt;=E$4)*('Diário 3º PA'!$C$4:$C$2000&lt;=EOMONTH(E$4,0))*('Diário 3º PA'!$F$4:$F$2000))
+SUMPRODUCT(('Diário 4º PA'!$E$4:$E$2000='Analítico Cp.'!$B46)*('Diário 4º PA'!$C$4:$C$2000&gt;=E$4)*('Diário 4º PA'!$C$4:$C$2000&lt;=EOMONTH(E$4,0))*('Diário 4º PA'!$F$4:$F$2000))
+SUMPRODUCT(('Comp.'!$D$5:$D$484=$B46)*('Comp.'!$B$5:$B$484&gt;=E$4)*('Comp.'!$B$5:$B$484&lt;=EOMONTH(E$4,0))*('Comp.'!$E$5:$E$484))</f>
        <v>11951.440000000004</v>
      </c>
      <c r="F46" s="129">
        <f>SUMPRODUCT(('Diário 1º PA'!$E$4:$E$2011='Analítico Cp.'!$B46)*('Diário 1º PA'!$C$4:$C$2011&gt;=F$4)*('Diário 1º PA'!$C$4:$C$2011&lt;=EOMONTH(F$4,0))*('Diário 1º PA'!$F$4:$F$2011))
+SUMPRODUCT(('Diário 2º PA'!$E$4:$E$1980='Analítico Cp.'!$B46)*('Diário 2º PA'!$C$4:$C$1980&gt;=F$4)*('Diário 2º PA'!$C$4:$C$1980&lt;=EOMONTH(F$4,0))*('Diário 2º PA'!$F$4:$F$1980))
+SUMPRODUCT(('Diário 3º PA'!$E$4:$E$2000='Analítico Cp.'!$B46)*('Diário 3º PA'!$C$4:$C$2000&gt;=F$4)*('Diário 3º PA'!$C$4:$C$2000&lt;=EOMONTH(F$4,0))*('Diário 3º PA'!$F$4:$F$2000))
+SUMPRODUCT(('Diário 4º PA'!$E$4:$E$2000='Analítico Cp.'!$B46)*('Diário 4º PA'!$C$4:$C$2000&gt;=F$4)*('Diário 4º PA'!$C$4:$C$2000&lt;=EOMONTH(F$4,0))*('Diário 4º PA'!$F$4:$F$2000))
+SUMPRODUCT(('Comp.'!$D$5:$D$484=$B46)*('Comp.'!$B$5:$B$484&gt;=F$4)*('Comp.'!$B$5:$B$484&lt;=EOMONTH(F$4,0))*('Comp.'!$E$5:$E$484))</f>
        <v>20201.72</v>
      </c>
      <c r="G46" s="129">
        <f>SUMPRODUCT(('Diário 1º PA'!$E$4:$E$2011='Analítico Cp.'!$B46)*('Diário 1º PA'!$C$4:$C$2011&gt;=G$4)*('Diário 1º PA'!$C$4:$C$2011&lt;=EOMONTH(G$4,0))*('Diário 1º PA'!$F$4:$F$2011))
+SUMPRODUCT(('Diário 2º PA'!$E$4:$E$1980='Analítico Cp.'!$B46)*('Diário 2º PA'!$C$4:$C$1980&gt;=G$4)*('Diário 2º PA'!$C$4:$C$1980&lt;=EOMONTH(G$4,0))*('Diário 2º PA'!$F$4:$F$1980))
+SUMPRODUCT(('Diário 3º PA'!$E$4:$E$2000='Analítico Cp.'!$B46)*('Diário 3º PA'!$C$4:$C$2000&gt;=G$4)*('Diário 3º PA'!$C$4:$C$2000&lt;=EOMONTH(G$4,0))*('Diário 3º PA'!$F$4:$F$2000))
+SUMPRODUCT(('Diário 4º PA'!$E$4:$E$2000='Analítico Cp.'!$B46)*('Diário 4º PA'!$C$4:$C$2000&gt;=G$4)*('Diário 4º PA'!$C$4:$C$2000&lt;=EOMONTH(G$4,0))*('Diário 4º PA'!$F$4:$F$2000))
+SUMPRODUCT(('Comp.'!$D$5:$D$484=$B46)*('Comp.'!$B$5:$B$484&gt;=G$4)*('Comp.'!$B$5:$B$484&lt;=EOMONTH(G$4,0))*('Comp.'!$E$5:$E$484))</f>
        <v>0</v>
      </c>
      <c r="H46" s="129">
        <f>SUMPRODUCT(('Diário 1º PA'!$E$4:$E$2011='Analítico Cp.'!$B46)*('Diário 1º PA'!$C$4:$C$2011&gt;=H$4)*('Diário 1º PA'!$C$4:$C$2011&lt;=EOMONTH(H$4,0))*('Diário 1º PA'!$F$4:$F$2011))
+SUMPRODUCT(('Diário 2º PA'!$E$4:$E$1980='Analítico Cp.'!$B46)*('Diário 2º PA'!$C$4:$C$1980&gt;=H$4)*('Diário 2º PA'!$C$4:$C$1980&lt;=EOMONTH(H$4,0))*('Diário 2º PA'!$F$4:$F$1980))
+SUMPRODUCT(('Diário 3º PA'!$E$4:$E$2000='Analítico Cp.'!$B46)*('Diário 3º PA'!$C$4:$C$2000&gt;=H$4)*('Diário 3º PA'!$C$4:$C$2000&lt;=EOMONTH(H$4,0))*('Diário 3º PA'!$F$4:$F$2000))
+SUMPRODUCT(('Diário 4º PA'!$E$4:$E$2000='Analítico Cp.'!$B46)*('Diário 4º PA'!$C$4:$C$2000&gt;=H$4)*('Diário 4º PA'!$C$4:$C$2000&lt;=EOMONTH(H$4,0))*('Diário 4º PA'!$F$4:$F$2000))
+SUMPRODUCT(('Comp.'!$D$5:$D$484=$B46)*('Comp.'!$B$5:$B$484&gt;=H$4)*('Comp.'!$B$5:$B$484&lt;=EOMONTH(H$4,0))*('Comp.'!$E$5:$E$484))</f>
        <v>0</v>
      </c>
      <c r="I46" s="129">
        <f>SUMPRODUCT(('Diário 1º PA'!$E$4:$E$2011='Analítico Cp.'!$B46)*('Diário 1º PA'!$C$4:$C$2011&gt;=I$4)*('Diário 1º PA'!$C$4:$C$2011&lt;=EOMONTH(I$4,0))*('Diário 1º PA'!$F$4:$F$2011))
+SUMPRODUCT(('Diário 2º PA'!$E$4:$E$1980='Analítico Cp.'!$B46)*('Diário 2º PA'!$C$4:$C$1980&gt;=I$4)*('Diário 2º PA'!$C$4:$C$1980&lt;=EOMONTH(I$4,0))*('Diário 2º PA'!$F$4:$F$1980))
+SUMPRODUCT(('Diário 3º PA'!$E$4:$E$2000='Analítico Cp.'!$B46)*('Diário 3º PA'!$C$4:$C$2000&gt;=I$4)*('Diário 3º PA'!$C$4:$C$2000&lt;=EOMONTH(I$4,0))*('Diário 3º PA'!$F$4:$F$2000))
+SUMPRODUCT(('Diário 4º PA'!$E$4:$E$2000='Analítico Cp.'!$B46)*('Diário 4º PA'!$C$4:$C$2000&gt;=I$4)*('Diário 4º PA'!$C$4:$C$2000&lt;=EOMONTH(I$4,0))*('Diário 4º PA'!$F$4:$F$2000))
+SUMPRODUCT(('Comp.'!$D$5:$D$484=$B46)*('Comp.'!$B$5:$B$484&gt;=I$4)*('Comp.'!$B$5:$B$484&lt;=EOMONTH(I$4,0))*('Comp.'!$E$5:$E$484))</f>
        <v>0</v>
      </c>
      <c r="J46" s="129">
        <f>SUMPRODUCT(('Diário 1º PA'!$E$4:$E$2011='Analítico Cp.'!$B46)*('Diário 1º PA'!$C$4:$C$2011&gt;=J$4)*('Diário 1º PA'!$C$4:$C$2011&lt;=EOMONTH(J$4,0))*('Diário 1º PA'!$F$4:$F$2011))
+SUMPRODUCT(('Diário 2º PA'!$E$4:$E$1980='Analítico Cp.'!$B46)*('Diário 2º PA'!$C$4:$C$1980&gt;=J$4)*('Diário 2º PA'!$C$4:$C$1980&lt;=EOMONTH(J$4,0))*('Diário 2º PA'!$F$4:$F$1980))
+SUMPRODUCT(('Diário 3º PA'!$E$4:$E$2000='Analítico Cp.'!$B46)*('Diário 3º PA'!$C$4:$C$2000&gt;=J$4)*('Diário 3º PA'!$C$4:$C$2000&lt;=EOMONTH(J$4,0))*('Diário 3º PA'!$F$4:$F$2000))
+SUMPRODUCT(('Diário 4º PA'!$E$4:$E$2000='Analítico Cp.'!$B46)*('Diário 4º PA'!$C$4:$C$2000&gt;=J$4)*('Diário 4º PA'!$C$4:$C$2000&lt;=EOMONTH(J$4,0))*('Diário 4º PA'!$F$4:$F$2000))
+SUMPRODUCT(('Comp.'!$D$5:$D$484=$B46)*('Comp.'!$B$5:$B$484&gt;=J$4)*('Comp.'!$B$5:$B$484&lt;=EOMONTH(J$4,0))*('Comp.'!$E$5:$E$484))</f>
        <v>0</v>
      </c>
      <c r="K46" s="129">
        <f>SUMPRODUCT(('Diário 1º PA'!$E$4:$E$2011='Analítico Cp.'!$B46)*('Diário 1º PA'!$C$4:$C$2011&gt;=K$4)*('Diário 1º PA'!$C$4:$C$2011&lt;=EOMONTH(K$4,0))*('Diário 1º PA'!$F$4:$F$2011))
+SUMPRODUCT(('Diário 2º PA'!$E$4:$E$1980='Analítico Cp.'!$B46)*('Diário 2º PA'!$C$4:$C$1980&gt;=K$4)*('Diário 2º PA'!$C$4:$C$1980&lt;=EOMONTH(K$4,0))*('Diário 2º PA'!$F$4:$F$1980))
+SUMPRODUCT(('Diário 3º PA'!$E$4:$E$2000='Analítico Cp.'!$B46)*('Diário 3º PA'!$C$4:$C$2000&gt;=K$4)*('Diário 3º PA'!$C$4:$C$2000&lt;=EOMONTH(K$4,0))*('Diário 3º PA'!$F$4:$F$2000))
+SUMPRODUCT(('Diário 4º PA'!$E$4:$E$2000='Analítico Cp.'!$B46)*('Diário 4º PA'!$C$4:$C$2000&gt;=K$4)*('Diário 4º PA'!$C$4:$C$2000&lt;=EOMONTH(K$4,0))*('Diário 4º PA'!$F$4:$F$2000))
+SUMPRODUCT(('Comp.'!$D$5:$D$484=$B46)*('Comp.'!$B$5:$B$484&gt;=K$4)*('Comp.'!$B$5:$B$484&lt;=EOMONTH(K$4,0))*('Comp.'!$E$5:$E$484))</f>
        <v>0</v>
      </c>
      <c r="L46" s="129">
        <f>SUMPRODUCT(('Diário 1º PA'!$E$4:$E$2011='Analítico Cp.'!$B46)*('Diário 1º PA'!$C$4:$C$2011&gt;=L$4)*('Diário 1º PA'!$C$4:$C$2011&lt;=EOMONTH(L$4,0))*('Diário 1º PA'!$F$4:$F$2011))
+SUMPRODUCT(('Diário 2º PA'!$E$4:$E$1980='Analítico Cp.'!$B46)*('Diário 2º PA'!$C$4:$C$1980&gt;=L$4)*('Diário 2º PA'!$C$4:$C$1980&lt;=EOMONTH(L$4,0))*('Diário 2º PA'!$F$4:$F$1980))
+SUMPRODUCT(('Diário 3º PA'!$E$4:$E$2000='Analítico Cp.'!$B46)*('Diário 3º PA'!$C$4:$C$2000&gt;=L$4)*('Diário 3º PA'!$C$4:$C$2000&lt;=EOMONTH(L$4,0))*('Diário 3º PA'!$F$4:$F$2000))
+SUMPRODUCT(('Diário 4º PA'!$E$4:$E$2000='Analítico Cp.'!$B46)*('Diário 4º PA'!$C$4:$C$2000&gt;=L$4)*('Diário 4º PA'!$C$4:$C$2000&lt;=EOMONTH(L$4,0))*('Diário 4º PA'!$F$4:$F$2000))
+SUMPRODUCT(('Comp.'!$D$5:$D$484=$B46)*('Comp.'!$B$5:$B$484&gt;=L$4)*('Comp.'!$B$5:$B$484&lt;=EOMONTH(L$4,0))*('Comp.'!$E$5:$E$484))</f>
        <v>0</v>
      </c>
      <c r="M46" s="129">
        <f>SUMPRODUCT(('Diário 1º PA'!$E$4:$E$2011='Analítico Cp.'!$B46)*('Diário 1º PA'!$C$4:$C$2011&gt;=M$4)*('Diário 1º PA'!$C$4:$C$2011&lt;=EOMONTH(M$4,0))*('Diário 1º PA'!$F$4:$F$2011))
+SUMPRODUCT(('Diário 2º PA'!$E$4:$E$1980='Analítico Cp.'!$B46)*('Diário 2º PA'!$C$4:$C$1980&gt;=M$4)*('Diário 2º PA'!$C$4:$C$1980&lt;=EOMONTH(M$4,0))*('Diário 2º PA'!$F$4:$F$1980))
+SUMPRODUCT(('Diário 3º PA'!$E$4:$E$2000='Analítico Cp.'!$B46)*('Diário 3º PA'!$C$4:$C$2000&gt;=M$4)*('Diário 3º PA'!$C$4:$C$2000&lt;=EOMONTH(M$4,0))*('Diário 3º PA'!$F$4:$F$2000))
+SUMPRODUCT(('Diário 4º PA'!$E$4:$E$2000='Analítico Cp.'!$B46)*('Diário 4º PA'!$C$4:$C$2000&gt;=M$4)*('Diário 4º PA'!$C$4:$C$2000&lt;=EOMONTH(M$4,0))*('Diário 4º PA'!$F$4:$F$2000))
+SUMPRODUCT(('Comp.'!$D$5:$D$484=$B46)*('Comp.'!$B$5:$B$484&gt;=M$4)*('Comp.'!$B$5:$B$484&lt;=EOMONTH(M$4,0))*('Comp.'!$E$5:$E$484))</f>
        <v>0</v>
      </c>
      <c r="N46" s="129">
        <f>SUMPRODUCT(('Diário 1º PA'!$E$4:$E$2011='Analítico Cp.'!$B46)*('Diário 1º PA'!$C$4:$C$2011&gt;=N$4)*('Diário 1º PA'!$C$4:$C$2011&lt;=EOMONTH(N$4,0))*('Diário 1º PA'!$F$4:$F$2011))
+SUMPRODUCT(('Diário 2º PA'!$E$4:$E$1980='Analítico Cp.'!$B46)*('Diário 2º PA'!$C$4:$C$1980&gt;=N$4)*('Diário 2º PA'!$C$4:$C$1980&lt;=EOMONTH(N$4,0))*('Diário 2º PA'!$F$4:$F$1980))
+SUMPRODUCT(('Diário 3º PA'!$E$4:$E$2000='Analítico Cp.'!$B46)*('Diário 3º PA'!$C$4:$C$2000&gt;=N$4)*('Diário 3º PA'!$C$4:$C$2000&lt;=EOMONTH(N$4,0))*('Diário 3º PA'!$F$4:$F$2000))
+SUMPRODUCT(('Diário 4º PA'!$E$4:$E$2000='Analítico Cp.'!$B46)*('Diário 4º PA'!$C$4:$C$2000&gt;=N$4)*('Diário 4º PA'!$C$4:$C$2000&lt;=EOMONTH(N$4,0))*('Diário 4º PA'!$F$4:$F$2000))
+SUMPRODUCT(('Comp.'!$D$5:$D$484=$B46)*('Comp.'!$B$5:$B$484&gt;=N$4)*('Comp.'!$B$5:$B$484&lt;=EOMONTH(N$4,0))*('Comp.'!$E$5:$E$484))</f>
        <v>0</v>
      </c>
      <c r="O46" s="179">
        <f t="shared" ref="O46:O54" si="15">SUM(C46:N46)</f>
        <v>64284.530000000006</v>
      </c>
      <c r="P46" s="180">
        <f t="shared" ref="P46:P56" si="16">IF($O$185=0,0,O46/$O$185)</f>
        <v>4.596305714862638E-3</v>
      </c>
      <c r="Q46" s="154"/>
      <c r="R46" s="154"/>
      <c r="S46" s="154"/>
      <c r="T46" s="154"/>
      <c r="U46" s="154"/>
      <c r="V46" s="154"/>
      <c r="W46" s="154"/>
      <c r="X46" s="154"/>
      <c r="Y46" s="154"/>
      <c r="Z46" s="154"/>
    </row>
    <row r="47" spans="1:26" ht="23.25" customHeight="1" x14ac:dyDescent="0.2">
      <c r="A47" s="62" t="s">
        <v>200</v>
      </c>
      <c r="B47" s="63" t="s">
        <v>201</v>
      </c>
      <c r="C47" s="129">
        <f>SUMPRODUCT(('Diário 1º PA'!$E$4:$E$2011='Analítico Cp.'!$B47)*('Diário 1º PA'!$C$4:$C$2011&gt;=C$4)*('Diário 1º PA'!$C$4:$C$2011&lt;=EOMONTH(C$4,0))*('Diário 1º PA'!$F$4:$F$2011))
+SUMPRODUCT(('Diário 2º PA'!$E$4:$E$1980='Analítico Cp.'!$B47)*('Diário 2º PA'!$C$4:$C$1980&gt;=C$4)*('Diário 2º PA'!$C$4:$C$1980&lt;=EOMONTH(C$4,0))*('Diário 2º PA'!$F$4:$F$1980))
+SUMPRODUCT(('Diário 3º PA'!$E$4:$E$2000='Analítico Cp.'!$B47)*('Diário 3º PA'!$C$4:$C$2000&gt;=C$4)*('Diário 3º PA'!$C$4:$C$2000&lt;=EOMONTH(C$4,0))*('Diário 3º PA'!$F$4:$F$2000))
+SUMPRODUCT(('Diário 4º PA'!$E$4:$E$2000='Analítico Cp.'!$B47)*('Diário 4º PA'!$C$4:$C$2000&gt;=C$4)*('Diário 4º PA'!$C$4:$C$2000&lt;=EOMONTH(C$4,0))*('Diário 4º PA'!$F$4:$F$2000))
+SUMPRODUCT(('Comp.'!$D$5:$D$484=$B47)*('Comp.'!$B$5:$B$484&gt;=C$4)*('Comp.'!$B$5:$B$484&lt;=EOMONTH(C$4,0))*('Comp.'!$E$5:$E$484))</f>
        <v>0</v>
      </c>
      <c r="D47" s="129">
        <f>SUMPRODUCT(('Diário 1º PA'!$E$4:$E$2011='Analítico Cp.'!$B47)*('Diário 1º PA'!$C$4:$C$2011&gt;=D$4)*('Diário 1º PA'!$C$4:$C$2011&lt;=EOMONTH(D$4,0))*('Diário 1º PA'!$F$4:$F$2011))
+SUMPRODUCT(('Diário 2º PA'!$E$4:$E$1980='Analítico Cp.'!$B47)*('Diário 2º PA'!$C$4:$C$1980&gt;=D$4)*('Diário 2º PA'!$C$4:$C$1980&lt;=EOMONTH(D$4,0))*('Diário 2º PA'!$F$4:$F$1980))
+SUMPRODUCT(('Diário 3º PA'!$E$4:$E$2000='Analítico Cp.'!$B47)*('Diário 3º PA'!$C$4:$C$2000&gt;=D$4)*('Diário 3º PA'!$C$4:$C$2000&lt;=EOMONTH(D$4,0))*('Diário 3º PA'!$F$4:$F$2000))
+SUMPRODUCT(('Diário 4º PA'!$E$4:$E$2000='Analítico Cp.'!$B47)*('Diário 4º PA'!$C$4:$C$2000&gt;=D$4)*('Diário 4º PA'!$C$4:$C$2000&lt;=EOMONTH(D$4,0))*('Diário 4º PA'!$F$4:$F$2000))
+SUMPRODUCT(('Comp.'!$D$5:$D$484=$B47)*('Comp.'!$B$5:$B$484&gt;=D$4)*('Comp.'!$B$5:$B$484&lt;=EOMONTH(D$4,0))*('Comp.'!$E$5:$E$484))</f>
        <v>0</v>
      </c>
      <c r="E47" s="129">
        <f>SUMPRODUCT(('Diário 1º PA'!$E$4:$E$2011='Analítico Cp.'!$B47)*('Diário 1º PA'!$C$4:$C$2011&gt;=E$4)*('Diário 1º PA'!$C$4:$C$2011&lt;=EOMONTH(E$4,0))*('Diário 1º PA'!$F$4:$F$2011))
+SUMPRODUCT(('Diário 2º PA'!$E$4:$E$1980='Analítico Cp.'!$B47)*('Diário 2º PA'!$C$4:$C$1980&gt;=E$4)*('Diário 2º PA'!$C$4:$C$1980&lt;=EOMONTH(E$4,0))*('Diário 2º PA'!$F$4:$F$1980))
+SUMPRODUCT(('Diário 3º PA'!$E$4:$E$2000='Analítico Cp.'!$B47)*('Diário 3º PA'!$C$4:$C$2000&gt;=E$4)*('Diário 3º PA'!$C$4:$C$2000&lt;=EOMONTH(E$4,0))*('Diário 3º PA'!$F$4:$F$2000))
+SUMPRODUCT(('Diário 4º PA'!$E$4:$E$2000='Analítico Cp.'!$B47)*('Diário 4º PA'!$C$4:$C$2000&gt;=E$4)*('Diário 4º PA'!$C$4:$C$2000&lt;=EOMONTH(E$4,0))*('Diário 4º PA'!$F$4:$F$2000))
+SUMPRODUCT(('Comp.'!$D$5:$D$484=$B47)*('Comp.'!$B$5:$B$484&gt;=E$4)*('Comp.'!$B$5:$B$484&lt;=EOMONTH(E$4,0))*('Comp.'!$E$5:$E$484))</f>
        <v>776566.93</v>
      </c>
      <c r="F47" s="129">
        <f>SUMPRODUCT(('Diário 1º PA'!$E$4:$E$2011='Analítico Cp.'!$B47)*('Diário 1º PA'!$C$4:$C$2011&gt;=F$4)*('Diário 1º PA'!$C$4:$C$2011&lt;=EOMONTH(F$4,0))*('Diário 1º PA'!$F$4:$F$2011))
+SUMPRODUCT(('Diário 2º PA'!$E$4:$E$1980='Analítico Cp.'!$B47)*('Diário 2º PA'!$C$4:$C$1980&gt;=F$4)*('Diário 2º PA'!$C$4:$C$1980&lt;=EOMONTH(F$4,0))*('Diário 2º PA'!$F$4:$F$1980))
+SUMPRODUCT(('Diário 3º PA'!$E$4:$E$2000='Analítico Cp.'!$B47)*('Diário 3º PA'!$C$4:$C$2000&gt;=F$4)*('Diário 3º PA'!$C$4:$C$2000&lt;=EOMONTH(F$4,0))*('Diário 3º PA'!$F$4:$F$2000))
+SUMPRODUCT(('Diário 4º PA'!$E$4:$E$2000='Analítico Cp.'!$B47)*('Diário 4º PA'!$C$4:$C$2000&gt;=F$4)*('Diário 4º PA'!$C$4:$C$2000&lt;=EOMONTH(F$4,0))*('Diário 4º PA'!$F$4:$F$2000))
+SUMPRODUCT(('Comp.'!$D$5:$D$484=$B47)*('Comp.'!$B$5:$B$484&gt;=F$4)*('Comp.'!$B$5:$B$484&lt;=EOMONTH(F$4,0))*('Comp.'!$E$5:$E$484))</f>
        <v>229566.63</v>
      </c>
      <c r="G47" s="129">
        <f>SUMPRODUCT(('Diário 1º PA'!$E$4:$E$2011='Analítico Cp.'!$B47)*('Diário 1º PA'!$C$4:$C$2011&gt;=G$4)*('Diário 1º PA'!$C$4:$C$2011&lt;=EOMONTH(G$4,0))*('Diário 1º PA'!$F$4:$F$2011))
+SUMPRODUCT(('Diário 2º PA'!$E$4:$E$1980='Analítico Cp.'!$B47)*('Diário 2º PA'!$C$4:$C$1980&gt;=G$4)*('Diário 2º PA'!$C$4:$C$1980&lt;=EOMONTH(G$4,0))*('Diário 2º PA'!$F$4:$F$1980))
+SUMPRODUCT(('Diário 3º PA'!$E$4:$E$2000='Analítico Cp.'!$B47)*('Diário 3º PA'!$C$4:$C$2000&gt;=G$4)*('Diário 3º PA'!$C$4:$C$2000&lt;=EOMONTH(G$4,0))*('Diário 3º PA'!$F$4:$F$2000))
+SUMPRODUCT(('Diário 4º PA'!$E$4:$E$2000='Analítico Cp.'!$B47)*('Diário 4º PA'!$C$4:$C$2000&gt;=G$4)*('Diário 4º PA'!$C$4:$C$2000&lt;=EOMONTH(G$4,0))*('Diário 4º PA'!$F$4:$F$2000))
+SUMPRODUCT(('Comp.'!$D$5:$D$484=$B47)*('Comp.'!$B$5:$B$484&gt;=G$4)*('Comp.'!$B$5:$B$484&lt;=EOMONTH(G$4,0))*('Comp.'!$E$5:$E$484))</f>
        <v>0</v>
      </c>
      <c r="H47" s="129">
        <f>SUMPRODUCT(('Diário 1º PA'!$E$4:$E$2011='Analítico Cp.'!$B47)*('Diário 1º PA'!$C$4:$C$2011&gt;=H$4)*('Diário 1º PA'!$C$4:$C$2011&lt;=EOMONTH(H$4,0))*('Diário 1º PA'!$F$4:$F$2011))
+SUMPRODUCT(('Diário 2º PA'!$E$4:$E$1980='Analítico Cp.'!$B47)*('Diário 2º PA'!$C$4:$C$1980&gt;=H$4)*('Diário 2º PA'!$C$4:$C$1980&lt;=EOMONTH(H$4,0))*('Diário 2º PA'!$F$4:$F$1980))
+SUMPRODUCT(('Diário 3º PA'!$E$4:$E$2000='Analítico Cp.'!$B47)*('Diário 3º PA'!$C$4:$C$2000&gt;=H$4)*('Diário 3º PA'!$C$4:$C$2000&lt;=EOMONTH(H$4,0))*('Diário 3º PA'!$F$4:$F$2000))
+SUMPRODUCT(('Diário 4º PA'!$E$4:$E$2000='Analítico Cp.'!$B47)*('Diário 4º PA'!$C$4:$C$2000&gt;=H$4)*('Diário 4º PA'!$C$4:$C$2000&lt;=EOMONTH(H$4,0))*('Diário 4º PA'!$F$4:$F$2000))
+SUMPRODUCT(('Comp.'!$D$5:$D$484=$B47)*('Comp.'!$B$5:$B$484&gt;=H$4)*('Comp.'!$B$5:$B$484&lt;=EOMONTH(H$4,0))*('Comp.'!$E$5:$E$484))</f>
        <v>0</v>
      </c>
      <c r="I47" s="129">
        <f>SUMPRODUCT(('Diário 1º PA'!$E$4:$E$2011='Analítico Cp.'!$B47)*('Diário 1º PA'!$C$4:$C$2011&gt;=I$4)*('Diário 1º PA'!$C$4:$C$2011&lt;=EOMONTH(I$4,0))*('Diário 1º PA'!$F$4:$F$2011))
+SUMPRODUCT(('Diário 2º PA'!$E$4:$E$1980='Analítico Cp.'!$B47)*('Diário 2º PA'!$C$4:$C$1980&gt;=I$4)*('Diário 2º PA'!$C$4:$C$1980&lt;=EOMONTH(I$4,0))*('Diário 2º PA'!$F$4:$F$1980))
+SUMPRODUCT(('Diário 3º PA'!$E$4:$E$2000='Analítico Cp.'!$B47)*('Diário 3º PA'!$C$4:$C$2000&gt;=I$4)*('Diário 3º PA'!$C$4:$C$2000&lt;=EOMONTH(I$4,0))*('Diário 3º PA'!$F$4:$F$2000))
+SUMPRODUCT(('Diário 4º PA'!$E$4:$E$2000='Analítico Cp.'!$B47)*('Diário 4º PA'!$C$4:$C$2000&gt;=I$4)*('Diário 4º PA'!$C$4:$C$2000&lt;=EOMONTH(I$4,0))*('Diário 4º PA'!$F$4:$F$2000))
+SUMPRODUCT(('Comp.'!$D$5:$D$484=$B47)*('Comp.'!$B$5:$B$484&gt;=I$4)*('Comp.'!$B$5:$B$484&lt;=EOMONTH(I$4,0))*('Comp.'!$E$5:$E$484))</f>
        <v>0</v>
      </c>
      <c r="J47" s="129">
        <f>SUMPRODUCT(('Diário 1º PA'!$E$4:$E$2011='Analítico Cp.'!$B47)*('Diário 1º PA'!$C$4:$C$2011&gt;=J$4)*('Diário 1º PA'!$C$4:$C$2011&lt;=EOMONTH(J$4,0))*('Diário 1º PA'!$F$4:$F$2011))
+SUMPRODUCT(('Diário 2º PA'!$E$4:$E$1980='Analítico Cp.'!$B47)*('Diário 2º PA'!$C$4:$C$1980&gt;=J$4)*('Diário 2º PA'!$C$4:$C$1980&lt;=EOMONTH(J$4,0))*('Diário 2º PA'!$F$4:$F$1980))
+SUMPRODUCT(('Diário 3º PA'!$E$4:$E$2000='Analítico Cp.'!$B47)*('Diário 3º PA'!$C$4:$C$2000&gt;=J$4)*('Diário 3º PA'!$C$4:$C$2000&lt;=EOMONTH(J$4,0))*('Diário 3º PA'!$F$4:$F$2000))
+SUMPRODUCT(('Diário 4º PA'!$E$4:$E$2000='Analítico Cp.'!$B47)*('Diário 4º PA'!$C$4:$C$2000&gt;=J$4)*('Diário 4º PA'!$C$4:$C$2000&lt;=EOMONTH(J$4,0))*('Diário 4º PA'!$F$4:$F$2000))
+SUMPRODUCT(('Comp.'!$D$5:$D$484=$B47)*('Comp.'!$B$5:$B$484&gt;=J$4)*('Comp.'!$B$5:$B$484&lt;=EOMONTH(J$4,0))*('Comp.'!$E$5:$E$484))</f>
        <v>0</v>
      </c>
      <c r="K47" s="129">
        <f>SUMPRODUCT(('Diário 1º PA'!$E$4:$E$2011='Analítico Cp.'!$B47)*('Diário 1º PA'!$C$4:$C$2011&gt;=K$4)*('Diário 1º PA'!$C$4:$C$2011&lt;=EOMONTH(K$4,0))*('Diário 1º PA'!$F$4:$F$2011))
+SUMPRODUCT(('Diário 2º PA'!$E$4:$E$1980='Analítico Cp.'!$B47)*('Diário 2º PA'!$C$4:$C$1980&gt;=K$4)*('Diário 2º PA'!$C$4:$C$1980&lt;=EOMONTH(K$4,0))*('Diário 2º PA'!$F$4:$F$1980))
+SUMPRODUCT(('Diário 3º PA'!$E$4:$E$2000='Analítico Cp.'!$B47)*('Diário 3º PA'!$C$4:$C$2000&gt;=K$4)*('Diário 3º PA'!$C$4:$C$2000&lt;=EOMONTH(K$4,0))*('Diário 3º PA'!$F$4:$F$2000))
+SUMPRODUCT(('Diário 4º PA'!$E$4:$E$2000='Analítico Cp.'!$B47)*('Diário 4º PA'!$C$4:$C$2000&gt;=K$4)*('Diário 4º PA'!$C$4:$C$2000&lt;=EOMONTH(K$4,0))*('Diário 4º PA'!$F$4:$F$2000))
+SUMPRODUCT(('Comp.'!$D$5:$D$484=$B47)*('Comp.'!$B$5:$B$484&gt;=K$4)*('Comp.'!$B$5:$B$484&lt;=EOMONTH(K$4,0))*('Comp.'!$E$5:$E$484))</f>
        <v>0</v>
      </c>
      <c r="L47" s="129">
        <f>SUMPRODUCT(('Diário 1º PA'!$E$4:$E$2011='Analítico Cp.'!$B47)*('Diário 1º PA'!$C$4:$C$2011&gt;=L$4)*('Diário 1º PA'!$C$4:$C$2011&lt;=EOMONTH(L$4,0))*('Diário 1º PA'!$F$4:$F$2011))
+SUMPRODUCT(('Diário 2º PA'!$E$4:$E$1980='Analítico Cp.'!$B47)*('Diário 2º PA'!$C$4:$C$1980&gt;=L$4)*('Diário 2º PA'!$C$4:$C$1980&lt;=EOMONTH(L$4,0))*('Diário 2º PA'!$F$4:$F$1980))
+SUMPRODUCT(('Diário 3º PA'!$E$4:$E$2000='Analítico Cp.'!$B47)*('Diário 3º PA'!$C$4:$C$2000&gt;=L$4)*('Diário 3º PA'!$C$4:$C$2000&lt;=EOMONTH(L$4,0))*('Diário 3º PA'!$F$4:$F$2000))
+SUMPRODUCT(('Diário 4º PA'!$E$4:$E$2000='Analítico Cp.'!$B47)*('Diário 4º PA'!$C$4:$C$2000&gt;=L$4)*('Diário 4º PA'!$C$4:$C$2000&lt;=EOMONTH(L$4,0))*('Diário 4º PA'!$F$4:$F$2000))
+SUMPRODUCT(('Comp.'!$D$5:$D$484=$B47)*('Comp.'!$B$5:$B$484&gt;=L$4)*('Comp.'!$B$5:$B$484&lt;=EOMONTH(L$4,0))*('Comp.'!$E$5:$E$484))</f>
        <v>0</v>
      </c>
      <c r="M47" s="129">
        <f>SUMPRODUCT(('Diário 1º PA'!$E$4:$E$2011='Analítico Cp.'!$B47)*('Diário 1º PA'!$C$4:$C$2011&gt;=M$4)*('Diário 1º PA'!$C$4:$C$2011&lt;=EOMONTH(M$4,0))*('Diário 1º PA'!$F$4:$F$2011))
+SUMPRODUCT(('Diário 2º PA'!$E$4:$E$1980='Analítico Cp.'!$B47)*('Diário 2º PA'!$C$4:$C$1980&gt;=M$4)*('Diário 2º PA'!$C$4:$C$1980&lt;=EOMONTH(M$4,0))*('Diário 2º PA'!$F$4:$F$1980))
+SUMPRODUCT(('Diário 3º PA'!$E$4:$E$2000='Analítico Cp.'!$B47)*('Diário 3º PA'!$C$4:$C$2000&gt;=M$4)*('Diário 3º PA'!$C$4:$C$2000&lt;=EOMONTH(M$4,0))*('Diário 3º PA'!$F$4:$F$2000))
+SUMPRODUCT(('Diário 4º PA'!$E$4:$E$2000='Analítico Cp.'!$B47)*('Diário 4º PA'!$C$4:$C$2000&gt;=M$4)*('Diário 4º PA'!$C$4:$C$2000&lt;=EOMONTH(M$4,0))*('Diário 4º PA'!$F$4:$F$2000))
+SUMPRODUCT(('Comp.'!$D$5:$D$484=$B47)*('Comp.'!$B$5:$B$484&gt;=M$4)*('Comp.'!$B$5:$B$484&lt;=EOMONTH(M$4,0))*('Comp.'!$E$5:$E$484))</f>
        <v>0</v>
      </c>
      <c r="N47" s="129">
        <f>SUMPRODUCT(('Diário 1º PA'!$E$4:$E$2011='Analítico Cp.'!$B47)*('Diário 1º PA'!$C$4:$C$2011&gt;=N$4)*('Diário 1º PA'!$C$4:$C$2011&lt;=EOMONTH(N$4,0))*('Diário 1º PA'!$F$4:$F$2011))
+SUMPRODUCT(('Diário 2º PA'!$E$4:$E$1980='Analítico Cp.'!$B47)*('Diário 2º PA'!$C$4:$C$1980&gt;=N$4)*('Diário 2º PA'!$C$4:$C$1980&lt;=EOMONTH(N$4,0))*('Diário 2º PA'!$F$4:$F$1980))
+SUMPRODUCT(('Diário 3º PA'!$E$4:$E$2000='Analítico Cp.'!$B47)*('Diário 3º PA'!$C$4:$C$2000&gt;=N$4)*('Diário 3º PA'!$C$4:$C$2000&lt;=EOMONTH(N$4,0))*('Diário 3º PA'!$F$4:$F$2000))
+SUMPRODUCT(('Diário 4º PA'!$E$4:$E$2000='Analítico Cp.'!$B47)*('Diário 4º PA'!$C$4:$C$2000&gt;=N$4)*('Diário 4º PA'!$C$4:$C$2000&lt;=EOMONTH(N$4,0))*('Diário 4º PA'!$F$4:$F$2000))
+SUMPRODUCT(('Comp.'!$D$5:$D$484=$B47)*('Comp.'!$B$5:$B$484&gt;=N$4)*('Comp.'!$B$5:$B$484&lt;=EOMONTH(N$4,0))*('Comp.'!$E$5:$E$484))</f>
        <v>0</v>
      </c>
      <c r="O47" s="179">
        <f t="shared" si="15"/>
        <v>1006133.56</v>
      </c>
      <c r="P47" s="180">
        <f t="shared" si="16"/>
        <v>7.1937951972941089E-2</v>
      </c>
      <c r="Q47" s="154"/>
      <c r="R47" s="154"/>
      <c r="S47" s="154"/>
      <c r="T47" s="154"/>
      <c r="U47" s="154"/>
      <c r="V47" s="154"/>
      <c r="W47" s="154"/>
      <c r="X47" s="154"/>
      <c r="Y47" s="154"/>
      <c r="Z47" s="154"/>
    </row>
    <row r="48" spans="1:26" ht="23.25" customHeight="1" x14ac:dyDescent="0.2">
      <c r="A48" s="62" t="s">
        <v>202</v>
      </c>
      <c r="B48" s="63" t="s">
        <v>203</v>
      </c>
      <c r="C48" s="129">
        <f>SUMPRODUCT(('Diário 1º PA'!$E$4:$E$2011='Analítico Cp.'!$B48)*('Diário 1º PA'!$C$4:$C$2011&gt;=C$4)*('Diário 1º PA'!$C$4:$C$2011&lt;=EOMONTH(C$4,0))*('Diário 1º PA'!$F$4:$F$2011))
+SUMPRODUCT(('Diário 2º PA'!$E$4:$E$1980='Analítico Cp.'!$B48)*('Diário 2º PA'!$C$4:$C$1980&gt;=C$4)*('Diário 2º PA'!$C$4:$C$1980&lt;=EOMONTH(C$4,0))*('Diário 2º PA'!$F$4:$F$1980))
+SUMPRODUCT(('Diário 3º PA'!$E$4:$E$2000='Analítico Cp.'!$B48)*('Diário 3º PA'!$C$4:$C$2000&gt;=C$4)*('Diário 3º PA'!$C$4:$C$2000&lt;=EOMONTH(C$4,0))*('Diário 3º PA'!$F$4:$F$2000))
+SUMPRODUCT(('Diário 4º PA'!$E$4:$E$2000='Analítico Cp.'!$B48)*('Diário 4º PA'!$C$4:$C$2000&gt;=C$4)*('Diário 4º PA'!$C$4:$C$2000&lt;=EOMONTH(C$4,0))*('Diário 4º PA'!$F$4:$F$2000))
+SUMPRODUCT(('Comp.'!$D$5:$D$484=$B48)*('Comp.'!$B$5:$B$484&gt;=C$4)*('Comp.'!$B$5:$B$484&lt;=EOMONTH(C$4,0))*('Comp.'!$E$5:$E$484))</f>
        <v>6683.5</v>
      </c>
      <c r="D48" s="129">
        <f>SUMPRODUCT(('Diário 1º PA'!$E$4:$E$2011='Analítico Cp.'!$B48)*('Diário 1º PA'!$C$4:$C$2011&gt;=D$4)*('Diário 1º PA'!$C$4:$C$2011&lt;=EOMONTH(D$4,0))*('Diário 1º PA'!$F$4:$F$2011))
+SUMPRODUCT(('Diário 2º PA'!$E$4:$E$1980='Analítico Cp.'!$B48)*('Diário 2º PA'!$C$4:$C$1980&gt;=D$4)*('Diário 2º PA'!$C$4:$C$1980&lt;=EOMONTH(D$4,0))*('Diário 2º PA'!$F$4:$F$1980))
+SUMPRODUCT(('Diário 3º PA'!$E$4:$E$2000='Analítico Cp.'!$B48)*('Diário 3º PA'!$C$4:$C$2000&gt;=D$4)*('Diário 3º PA'!$C$4:$C$2000&lt;=EOMONTH(D$4,0))*('Diário 3º PA'!$F$4:$F$2000))
+SUMPRODUCT(('Diário 4º PA'!$E$4:$E$2000='Analítico Cp.'!$B48)*('Diário 4º PA'!$C$4:$C$2000&gt;=D$4)*('Diário 4º PA'!$C$4:$C$2000&lt;=EOMONTH(D$4,0))*('Diário 4º PA'!$F$4:$F$2000))
+SUMPRODUCT(('Comp.'!$D$5:$D$484=$B48)*('Comp.'!$B$5:$B$484&gt;=D$4)*('Comp.'!$B$5:$B$484&lt;=EOMONTH(D$4,0))*('Comp.'!$E$5:$E$484))</f>
        <v>33755.100000000006</v>
      </c>
      <c r="E48" s="129">
        <f>SUMPRODUCT(('Diário 1º PA'!$E$4:$E$2011='Analítico Cp.'!$B48)*('Diário 1º PA'!$C$4:$C$2011&gt;=E$4)*('Diário 1º PA'!$C$4:$C$2011&lt;=EOMONTH(E$4,0))*('Diário 1º PA'!$F$4:$F$2011))
+SUMPRODUCT(('Diário 2º PA'!$E$4:$E$1980='Analítico Cp.'!$B48)*('Diário 2º PA'!$C$4:$C$1980&gt;=E$4)*('Diário 2º PA'!$C$4:$C$1980&lt;=EOMONTH(E$4,0))*('Diário 2º PA'!$F$4:$F$1980))
+SUMPRODUCT(('Diário 3º PA'!$E$4:$E$2000='Analítico Cp.'!$B48)*('Diário 3º PA'!$C$4:$C$2000&gt;=E$4)*('Diário 3º PA'!$C$4:$C$2000&lt;=EOMONTH(E$4,0))*('Diário 3º PA'!$F$4:$F$2000))
+SUMPRODUCT(('Diário 4º PA'!$E$4:$E$2000='Analítico Cp.'!$B48)*('Diário 4º PA'!$C$4:$C$2000&gt;=E$4)*('Diário 4º PA'!$C$4:$C$2000&lt;=EOMONTH(E$4,0))*('Diário 4º PA'!$F$4:$F$2000))
+SUMPRODUCT(('Comp.'!$D$5:$D$484=$B48)*('Comp.'!$B$5:$B$484&gt;=E$4)*('Comp.'!$B$5:$B$484&lt;=EOMONTH(E$4,0))*('Comp.'!$E$5:$E$484))</f>
        <v>24367.5</v>
      </c>
      <c r="F48" s="129">
        <f>SUMPRODUCT(('Diário 1º PA'!$E$4:$E$2011='Analítico Cp.'!$B48)*('Diário 1º PA'!$C$4:$C$2011&gt;=F$4)*('Diário 1º PA'!$C$4:$C$2011&lt;=EOMONTH(F$4,0))*('Diário 1º PA'!$F$4:$F$2011))
+SUMPRODUCT(('Diário 2º PA'!$E$4:$E$1980='Analítico Cp.'!$B48)*('Diário 2º PA'!$C$4:$C$1980&gt;=F$4)*('Diário 2º PA'!$C$4:$C$1980&lt;=EOMONTH(F$4,0))*('Diário 2º PA'!$F$4:$F$1980))
+SUMPRODUCT(('Diário 3º PA'!$E$4:$E$2000='Analítico Cp.'!$B48)*('Diário 3º PA'!$C$4:$C$2000&gt;=F$4)*('Diário 3º PA'!$C$4:$C$2000&lt;=EOMONTH(F$4,0))*('Diário 3º PA'!$F$4:$F$2000))
+SUMPRODUCT(('Diário 4º PA'!$E$4:$E$2000='Analítico Cp.'!$B48)*('Diário 4º PA'!$C$4:$C$2000&gt;=F$4)*('Diário 4º PA'!$C$4:$C$2000&lt;=EOMONTH(F$4,0))*('Diário 4º PA'!$F$4:$F$2000))
+SUMPRODUCT(('Comp.'!$D$5:$D$484=$B48)*('Comp.'!$B$5:$B$484&gt;=F$4)*('Comp.'!$B$5:$B$484&lt;=EOMONTH(F$4,0))*('Comp.'!$E$5:$E$484))</f>
        <v>82</v>
      </c>
      <c r="G48" s="129">
        <f>SUMPRODUCT(('Diário 1º PA'!$E$4:$E$2011='Analítico Cp.'!$B48)*('Diário 1º PA'!$C$4:$C$2011&gt;=G$4)*('Diário 1º PA'!$C$4:$C$2011&lt;=EOMONTH(G$4,0))*('Diário 1º PA'!$F$4:$F$2011))
+SUMPRODUCT(('Diário 2º PA'!$E$4:$E$1980='Analítico Cp.'!$B48)*('Diário 2º PA'!$C$4:$C$1980&gt;=G$4)*('Diário 2º PA'!$C$4:$C$1980&lt;=EOMONTH(G$4,0))*('Diário 2º PA'!$F$4:$F$1980))
+SUMPRODUCT(('Diário 3º PA'!$E$4:$E$2000='Analítico Cp.'!$B48)*('Diário 3º PA'!$C$4:$C$2000&gt;=G$4)*('Diário 3º PA'!$C$4:$C$2000&lt;=EOMONTH(G$4,0))*('Diário 3º PA'!$F$4:$F$2000))
+SUMPRODUCT(('Diário 4º PA'!$E$4:$E$2000='Analítico Cp.'!$B48)*('Diário 4º PA'!$C$4:$C$2000&gt;=G$4)*('Diário 4º PA'!$C$4:$C$2000&lt;=EOMONTH(G$4,0))*('Diário 4º PA'!$F$4:$F$2000))
+SUMPRODUCT(('Comp.'!$D$5:$D$484=$B48)*('Comp.'!$B$5:$B$484&gt;=G$4)*('Comp.'!$B$5:$B$484&lt;=EOMONTH(G$4,0))*('Comp.'!$E$5:$E$484))</f>
        <v>0</v>
      </c>
      <c r="H48" s="129">
        <f>SUMPRODUCT(('Diário 1º PA'!$E$4:$E$2011='Analítico Cp.'!$B48)*('Diário 1º PA'!$C$4:$C$2011&gt;=H$4)*('Diário 1º PA'!$C$4:$C$2011&lt;=EOMONTH(H$4,0))*('Diário 1º PA'!$F$4:$F$2011))
+SUMPRODUCT(('Diário 2º PA'!$E$4:$E$1980='Analítico Cp.'!$B48)*('Diário 2º PA'!$C$4:$C$1980&gt;=H$4)*('Diário 2º PA'!$C$4:$C$1980&lt;=EOMONTH(H$4,0))*('Diário 2º PA'!$F$4:$F$1980))
+SUMPRODUCT(('Diário 3º PA'!$E$4:$E$2000='Analítico Cp.'!$B48)*('Diário 3º PA'!$C$4:$C$2000&gt;=H$4)*('Diário 3º PA'!$C$4:$C$2000&lt;=EOMONTH(H$4,0))*('Diário 3º PA'!$F$4:$F$2000))
+SUMPRODUCT(('Diário 4º PA'!$E$4:$E$2000='Analítico Cp.'!$B48)*('Diário 4º PA'!$C$4:$C$2000&gt;=H$4)*('Diário 4º PA'!$C$4:$C$2000&lt;=EOMONTH(H$4,0))*('Diário 4º PA'!$F$4:$F$2000))
+SUMPRODUCT(('Comp.'!$D$5:$D$484=$B48)*('Comp.'!$B$5:$B$484&gt;=H$4)*('Comp.'!$B$5:$B$484&lt;=EOMONTH(H$4,0))*('Comp.'!$E$5:$E$484))</f>
        <v>0</v>
      </c>
      <c r="I48" s="129">
        <f>SUMPRODUCT(('Diário 1º PA'!$E$4:$E$2011='Analítico Cp.'!$B48)*('Diário 1º PA'!$C$4:$C$2011&gt;=I$4)*('Diário 1º PA'!$C$4:$C$2011&lt;=EOMONTH(I$4,0))*('Diário 1º PA'!$F$4:$F$2011))
+SUMPRODUCT(('Diário 2º PA'!$E$4:$E$1980='Analítico Cp.'!$B48)*('Diário 2º PA'!$C$4:$C$1980&gt;=I$4)*('Diário 2º PA'!$C$4:$C$1980&lt;=EOMONTH(I$4,0))*('Diário 2º PA'!$F$4:$F$1980))
+SUMPRODUCT(('Diário 3º PA'!$E$4:$E$2000='Analítico Cp.'!$B48)*('Diário 3º PA'!$C$4:$C$2000&gt;=I$4)*('Diário 3º PA'!$C$4:$C$2000&lt;=EOMONTH(I$4,0))*('Diário 3º PA'!$F$4:$F$2000))
+SUMPRODUCT(('Diário 4º PA'!$E$4:$E$2000='Analítico Cp.'!$B48)*('Diário 4º PA'!$C$4:$C$2000&gt;=I$4)*('Diário 4º PA'!$C$4:$C$2000&lt;=EOMONTH(I$4,0))*('Diário 4º PA'!$F$4:$F$2000))
+SUMPRODUCT(('Comp.'!$D$5:$D$484=$B48)*('Comp.'!$B$5:$B$484&gt;=I$4)*('Comp.'!$B$5:$B$484&lt;=EOMONTH(I$4,0))*('Comp.'!$E$5:$E$484))</f>
        <v>0</v>
      </c>
      <c r="J48" s="129">
        <f>SUMPRODUCT(('Diário 1º PA'!$E$4:$E$2011='Analítico Cp.'!$B48)*('Diário 1º PA'!$C$4:$C$2011&gt;=J$4)*('Diário 1º PA'!$C$4:$C$2011&lt;=EOMONTH(J$4,0))*('Diário 1º PA'!$F$4:$F$2011))
+SUMPRODUCT(('Diário 2º PA'!$E$4:$E$1980='Analítico Cp.'!$B48)*('Diário 2º PA'!$C$4:$C$1980&gt;=J$4)*('Diário 2º PA'!$C$4:$C$1980&lt;=EOMONTH(J$4,0))*('Diário 2º PA'!$F$4:$F$1980))
+SUMPRODUCT(('Diário 3º PA'!$E$4:$E$2000='Analítico Cp.'!$B48)*('Diário 3º PA'!$C$4:$C$2000&gt;=J$4)*('Diário 3º PA'!$C$4:$C$2000&lt;=EOMONTH(J$4,0))*('Diário 3º PA'!$F$4:$F$2000))
+SUMPRODUCT(('Diário 4º PA'!$E$4:$E$2000='Analítico Cp.'!$B48)*('Diário 4º PA'!$C$4:$C$2000&gt;=J$4)*('Diário 4º PA'!$C$4:$C$2000&lt;=EOMONTH(J$4,0))*('Diário 4º PA'!$F$4:$F$2000))
+SUMPRODUCT(('Comp.'!$D$5:$D$484=$B48)*('Comp.'!$B$5:$B$484&gt;=J$4)*('Comp.'!$B$5:$B$484&lt;=EOMONTH(J$4,0))*('Comp.'!$E$5:$E$484))</f>
        <v>0</v>
      </c>
      <c r="K48" s="129">
        <f>SUMPRODUCT(('Diário 1º PA'!$E$4:$E$2011='Analítico Cp.'!$B48)*('Diário 1º PA'!$C$4:$C$2011&gt;=K$4)*('Diário 1º PA'!$C$4:$C$2011&lt;=EOMONTH(K$4,0))*('Diário 1º PA'!$F$4:$F$2011))
+SUMPRODUCT(('Diário 2º PA'!$E$4:$E$1980='Analítico Cp.'!$B48)*('Diário 2º PA'!$C$4:$C$1980&gt;=K$4)*('Diário 2º PA'!$C$4:$C$1980&lt;=EOMONTH(K$4,0))*('Diário 2º PA'!$F$4:$F$1980))
+SUMPRODUCT(('Diário 3º PA'!$E$4:$E$2000='Analítico Cp.'!$B48)*('Diário 3º PA'!$C$4:$C$2000&gt;=K$4)*('Diário 3º PA'!$C$4:$C$2000&lt;=EOMONTH(K$4,0))*('Diário 3º PA'!$F$4:$F$2000))
+SUMPRODUCT(('Diário 4º PA'!$E$4:$E$2000='Analítico Cp.'!$B48)*('Diário 4º PA'!$C$4:$C$2000&gt;=K$4)*('Diário 4º PA'!$C$4:$C$2000&lt;=EOMONTH(K$4,0))*('Diário 4º PA'!$F$4:$F$2000))
+SUMPRODUCT(('Comp.'!$D$5:$D$484=$B48)*('Comp.'!$B$5:$B$484&gt;=K$4)*('Comp.'!$B$5:$B$484&lt;=EOMONTH(K$4,0))*('Comp.'!$E$5:$E$484))</f>
        <v>0</v>
      </c>
      <c r="L48" s="129">
        <f>SUMPRODUCT(('Diário 1º PA'!$E$4:$E$2011='Analítico Cp.'!$B48)*('Diário 1º PA'!$C$4:$C$2011&gt;=L$4)*('Diário 1º PA'!$C$4:$C$2011&lt;=EOMONTH(L$4,0))*('Diário 1º PA'!$F$4:$F$2011))
+SUMPRODUCT(('Diário 2º PA'!$E$4:$E$1980='Analítico Cp.'!$B48)*('Diário 2º PA'!$C$4:$C$1980&gt;=L$4)*('Diário 2º PA'!$C$4:$C$1980&lt;=EOMONTH(L$4,0))*('Diário 2º PA'!$F$4:$F$1980))
+SUMPRODUCT(('Diário 3º PA'!$E$4:$E$2000='Analítico Cp.'!$B48)*('Diário 3º PA'!$C$4:$C$2000&gt;=L$4)*('Diário 3º PA'!$C$4:$C$2000&lt;=EOMONTH(L$4,0))*('Diário 3º PA'!$F$4:$F$2000))
+SUMPRODUCT(('Diário 4º PA'!$E$4:$E$2000='Analítico Cp.'!$B48)*('Diário 4º PA'!$C$4:$C$2000&gt;=L$4)*('Diário 4º PA'!$C$4:$C$2000&lt;=EOMONTH(L$4,0))*('Diário 4º PA'!$F$4:$F$2000))
+SUMPRODUCT(('Comp.'!$D$5:$D$484=$B48)*('Comp.'!$B$5:$B$484&gt;=L$4)*('Comp.'!$B$5:$B$484&lt;=EOMONTH(L$4,0))*('Comp.'!$E$5:$E$484))</f>
        <v>0</v>
      </c>
      <c r="M48" s="129">
        <f>SUMPRODUCT(('Diário 1º PA'!$E$4:$E$2011='Analítico Cp.'!$B48)*('Diário 1º PA'!$C$4:$C$2011&gt;=M$4)*('Diário 1º PA'!$C$4:$C$2011&lt;=EOMONTH(M$4,0))*('Diário 1º PA'!$F$4:$F$2011))
+SUMPRODUCT(('Diário 2º PA'!$E$4:$E$1980='Analítico Cp.'!$B48)*('Diário 2º PA'!$C$4:$C$1980&gt;=M$4)*('Diário 2º PA'!$C$4:$C$1980&lt;=EOMONTH(M$4,0))*('Diário 2º PA'!$F$4:$F$1980))
+SUMPRODUCT(('Diário 3º PA'!$E$4:$E$2000='Analítico Cp.'!$B48)*('Diário 3º PA'!$C$4:$C$2000&gt;=M$4)*('Diário 3º PA'!$C$4:$C$2000&lt;=EOMONTH(M$4,0))*('Diário 3º PA'!$F$4:$F$2000))
+SUMPRODUCT(('Diário 4º PA'!$E$4:$E$2000='Analítico Cp.'!$B48)*('Diário 4º PA'!$C$4:$C$2000&gt;=M$4)*('Diário 4º PA'!$C$4:$C$2000&lt;=EOMONTH(M$4,0))*('Diário 4º PA'!$F$4:$F$2000))
+SUMPRODUCT(('Comp.'!$D$5:$D$484=$B48)*('Comp.'!$B$5:$B$484&gt;=M$4)*('Comp.'!$B$5:$B$484&lt;=EOMONTH(M$4,0))*('Comp.'!$E$5:$E$484))</f>
        <v>0</v>
      </c>
      <c r="N48" s="129">
        <f>SUMPRODUCT(('Diário 1º PA'!$E$4:$E$2011='Analítico Cp.'!$B48)*('Diário 1º PA'!$C$4:$C$2011&gt;=N$4)*('Diário 1º PA'!$C$4:$C$2011&lt;=EOMONTH(N$4,0))*('Diário 1º PA'!$F$4:$F$2011))
+SUMPRODUCT(('Diário 2º PA'!$E$4:$E$1980='Analítico Cp.'!$B48)*('Diário 2º PA'!$C$4:$C$1980&gt;=N$4)*('Diário 2º PA'!$C$4:$C$1980&lt;=EOMONTH(N$4,0))*('Diário 2º PA'!$F$4:$F$1980))
+SUMPRODUCT(('Diário 3º PA'!$E$4:$E$2000='Analítico Cp.'!$B48)*('Diário 3º PA'!$C$4:$C$2000&gt;=N$4)*('Diário 3º PA'!$C$4:$C$2000&lt;=EOMONTH(N$4,0))*('Diário 3º PA'!$F$4:$F$2000))
+SUMPRODUCT(('Diário 4º PA'!$E$4:$E$2000='Analítico Cp.'!$B48)*('Diário 4º PA'!$C$4:$C$2000&gt;=N$4)*('Diário 4º PA'!$C$4:$C$2000&lt;=EOMONTH(N$4,0))*('Diário 4º PA'!$F$4:$F$2000))
+SUMPRODUCT(('Comp.'!$D$5:$D$484=$B48)*('Comp.'!$B$5:$B$484&gt;=N$4)*('Comp.'!$B$5:$B$484&lt;=EOMONTH(N$4,0))*('Comp.'!$E$5:$E$484))</f>
        <v>0</v>
      </c>
      <c r="O48" s="179">
        <f t="shared" si="15"/>
        <v>64888.100000000006</v>
      </c>
      <c r="P48" s="180">
        <f t="shared" si="16"/>
        <v>4.6394606113878151E-3</v>
      </c>
      <c r="Q48" s="154"/>
      <c r="R48" s="154"/>
      <c r="S48" s="154"/>
      <c r="T48" s="154"/>
      <c r="U48" s="154"/>
      <c r="V48" s="154"/>
      <c r="W48" s="154"/>
      <c r="X48" s="154"/>
      <c r="Y48" s="154"/>
      <c r="Z48" s="154"/>
    </row>
    <row r="49" spans="1:26" ht="23.25" customHeight="1" x14ac:dyDescent="0.2">
      <c r="A49" s="62" t="s">
        <v>204</v>
      </c>
      <c r="B49" s="63" t="s">
        <v>205</v>
      </c>
      <c r="C49" s="129">
        <f>SUMPRODUCT(('Diário 1º PA'!$E$4:$E$2011='Analítico Cp.'!$B49)*('Diário 1º PA'!$C$4:$C$2011&gt;=C$4)*('Diário 1º PA'!$C$4:$C$2011&lt;=EOMONTH(C$4,0))*('Diário 1º PA'!$F$4:$F$2011))
+SUMPRODUCT(('Diário 2º PA'!$E$4:$E$1980='Analítico Cp.'!$B49)*('Diário 2º PA'!$C$4:$C$1980&gt;=C$4)*('Diário 2º PA'!$C$4:$C$1980&lt;=EOMONTH(C$4,0))*('Diário 2º PA'!$F$4:$F$1980))
+SUMPRODUCT(('Diário 3º PA'!$E$4:$E$2000='Analítico Cp.'!$B49)*('Diário 3º PA'!$C$4:$C$2000&gt;=C$4)*('Diário 3º PA'!$C$4:$C$2000&lt;=EOMONTH(C$4,0))*('Diário 3º PA'!$F$4:$F$2000))
+SUMPRODUCT(('Diário 4º PA'!$E$4:$E$2000='Analítico Cp.'!$B49)*('Diário 4º PA'!$C$4:$C$2000&gt;=C$4)*('Diário 4º PA'!$C$4:$C$2000&lt;=EOMONTH(C$4,0))*('Diário 4º PA'!$F$4:$F$2000))
+SUMPRODUCT(('Comp.'!$D$5:$D$484=$B49)*('Comp.'!$B$5:$B$484&gt;=C$4)*('Comp.'!$B$5:$B$484&lt;=EOMONTH(C$4,0))*('Comp.'!$E$5:$E$484))</f>
        <v>1568.6</v>
      </c>
      <c r="D49" s="129">
        <f>SUMPRODUCT(('Diário 1º PA'!$E$4:$E$2011='Analítico Cp.'!$B49)*('Diário 1º PA'!$C$4:$C$2011&gt;=D$4)*('Diário 1º PA'!$C$4:$C$2011&lt;=EOMONTH(D$4,0))*('Diário 1º PA'!$F$4:$F$2011))
+SUMPRODUCT(('Diário 2º PA'!$E$4:$E$1980='Analítico Cp.'!$B49)*('Diário 2º PA'!$C$4:$C$1980&gt;=D$4)*('Diário 2º PA'!$C$4:$C$1980&lt;=EOMONTH(D$4,0))*('Diário 2º PA'!$F$4:$F$1980))
+SUMPRODUCT(('Diário 3º PA'!$E$4:$E$2000='Analítico Cp.'!$B49)*('Diário 3º PA'!$C$4:$C$2000&gt;=D$4)*('Diário 3º PA'!$C$4:$C$2000&lt;=EOMONTH(D$4,0))*('Diário 3º PA'!$F$4:$F$2000))
+SUMPRODUCT(('Diário 4º PA'!$E$4:$E$2000='Analítico Cp.'!$B49)*('Diário 4º PA'!$C$4:$C$2000&gt;=D$4)*('Diário 4º PA'!$C$4:$C$2000&lt;=EOMONTH(D$4,0))*('Diário 4º PA'!$F$4:$F$2000))
+SUMPRODUCT(('Comp.'!$D$5:$D$484=$B49)*('Comp.'!$B$5:$B$484&gt;=D$4)*('Comp.'!$B$5:$B$484&lt;=EOMONTH(D$4,0))*('Comp.'!$E$5:$E$484))</f>
        <v>5414.2</v>
      </c>
      <c r="E49" s="129">
        <f>SUMPRODUCT(('Diário 1º PA'!$E$4:$E$2011='Analítico Cp.'!$B49)*('Diário 1º PA'!$C$4:$C$2011&gt;=E$4)*('Diário 1º PA'!$C$4:$C$2011&lt;=EOMONTH(E$4,0))*('Diário 1º PA'!$F$4:$F$2011))
+SUMPRODUCT(('Diário 2º PA'!$E$4:$E$1980='Analítico Cp.'!$B49)*('Diário 2º PA'!$C$4:$C$1980&gt;=E$4)*('Diário 2º PA'!$C$4:$C$1980&lt;=EOMONTH(E$4,0))*('Diário 2º PA'!$F$4:$F$1980))
+SUMPRODUCT(('Diário 3º PA'!$E$4:$E$2000='Analítico Cp.'!$B49)*('Diário 3º PA'!$C$4:$C$2000&gt;=E$4)*('Diário 3º PA'!$C$4:$C$2000&lt;=EOMONTH(E$4,0))*('Diário 3º PA'!$F$4:$F$2000))
+SUMPRODUCT(('Diário 4º PA'!$E$4:$E$2000='Analítico Cp.'!$B49)*('Diário 4º PA'!$C$4:$C$2000&gt;=E$4)*('Diário 4º PA'!$C$4:$C$2000&lt;=EOMONTH(E$4,0))*('Diário 4º PA'!$F$4:$F$2000))
+SUMPRODUCT(('Comp.'!$D$5:$D$484=$B49)*('Comp.'!$B$5:$B$484&gt;=E$4)*('Comp.'!$B$5:$B$484&lt;=EOMONTH(E$4,0))*('Comp.'!$E$5:$E$484))</f>
        <v>4432.5600000000013</v>
      </c>
      <c r="F49" s="129">
        <f>SUMPRODUCT(('Diário 1º PA'!$E$4:$E$2011='Analítico Cp.'!$B49)*('Diário 1º PA'!$C$4:$C$2011&gt;=F$4)*('Diário 1º PA'!$C$4:$C$2011&lt;=EOMONTH(F$4,0))*('Diário 1º PA'!$F$4:$F$2011))
+SUMPRODUCT(('Diário 2º PA'!$E$4:$E$1980='Analítico Cp.'!$B49)*('Diário 2º PA'!$C$4:$C$1980&gt;=F$4)*('Diário 2º PA'!$C$4:$C$1980&lt;=EOMONTH(F$4,0))*('Diário 2º PA'!$F$4:$F$1980))
+SUMPRODUCT(('Diário 3º PA'!$E$4:$E$2000='Analítico Cp.'!$B49)*('Diário 3º PA'!$C$4:$C$2000&gt;=F$4)*('Diário 3º PA'!$C$4:$C$2000&lt;=EOMONTH(F$4,0))*('Diário 3º PA'!$F$4:$F$2000))
+SUMPRODUCT(('Diário 4º PA'!$E$4:$E$2000='Analítico Cp.'!$B49)*('Diário 4º PA'!$C$4:$C$2000&gt;=F$4)*('Diário 4º PA'!$C$4:$C$2000&lt;=EOMONTH(F$4,0))*('Diário 4º PA'!$F$4:$F$2000))
+SUMPRODUCT(('Comp.'!$D$5:$D$484=$B49)*('Comp.'!$B$5:$B$484&gt;=F$4)*('Comp.'!$B$5:$B$484&lt;=EOMONTH(F$4,0))*('Comp.'!$E$5:$E$484))</f>
        <v>0</v>
      </c>
      <c r="G49" s="129">
        <f>SUMPRODUCT(('Diário 1º PA'!$E$4:$E$2011='Analítico Cp.'!$B49)*('Diário 1º PA'!$C$4:$C$2011&gt;=G$4)*('Diário 1º PA'!$C$4:$C$2011&lt;=EOMONTH(G$4,0))*('Diário 1º PA'!$F$4:$F$2011))
+SUMPRODUCT(('Diário 2º PA'!$E$4:$E$1980='Analítico Cp.'!$B49)*('Diário 2º PA'!$C$4:$C$1980&gt;=G$4)*('Diário 2º PA'!$C$4:$C$1980&lt;=EOMONTH(G$4,0))*('Diário 2º PA'!$F$4:$F$1980))
+SUMPRODUCT(('Diário 3º PA'!$E$4:$E$2000='Analítico Cp.'!$B49)*('Diário 3º PA'!$C$4:$C$2000&gt;=G$4)*('Diário 3º PA'!$C$4:$C$2000&lt;=EOMONTH(G$4,0))*('Diário 3º PA'!$F$4:$F$2000))
+SUMPRODUCT(('Diário 4º PA'!$E$4:$E$2000='Analítico Cp.'!$B49)*('Diário 4º PA'!$C$4:$C$2000&gt;=G$4)*('Diário 4º PA'!$C$4:$C$2000&lt;=EOMONTH(G$4,0))*('Diário 4º PA'!$F$4:$F$2000))
+SUMPRODUCT(('Comp.'!$D$5:$D$484=$B49)*('Comp.'!$B$5:$B$484&gt;=G$4)*('Comp.'!$B$5:$B$484&lt;=EOMONTH(G$4,0))*('Comp.'!$E$5:$E$484))</f>
        <v>0</v>
      </c>
      <c r="H49" s="129">
        <f>SUMPRODUCT(('Diário 1º PA'!$E$4:$E$2011='Analítico Cp.'!$B49)*('Diário 1º PA'!$C$4:$C$2011&gt;=H$4)*('Diário 1º PA'!$C$4:$C$2011&lt;=EOMONTH(H$4,0))*('Diário 1º PA'!$F$4:$F$2011))
+SUMPRODUCT(('Diário 2º PA'!$E$4:$E$1980='Analítico Cp.'!$B49)*('Diário 2º PA'!$C$4:$C$1980&gt;=H$4)*('Diário 2º PA'!$C$4:$C$1980&lt;=EOMONTH(H$4,0))*('Diário 2º PA'!$F$4:$F$1980))
+SUMPRODUCT(('Diário 3º PA'!$E$4:$E$2000='Analítico Cp.'!$B49)*('Diário 3º PA'!$C$4:$C$2000&gt;=H$4)*('Diário 3º PA'!$C$4:$C$2000&lt;=EOMONTH(H$4,0))*('Diário 3º PA'!$F$4:$F$2000))
+SUMPRODUCT(('Diário 4º PA'!$E$4:$E$2000='Analítico Cp.'!$B49)*('Diário 4º PA'!$C$4:$C$2000&gt;=H$4)*('Diário 4º PA'!$C$4:$C$2000&lt;=EOMONTH(H$4,0))*('Diário 4º PA'!$F$4:$F$2000))
+SUMPRODUCT(('Comp.'!$D$5:$D$484=$B49)*('Comp.'!$B$5:$B$484&gt;=H$4)*('Comp.'!$B$5:$B$484&lt;=EOMONTH(H$4,0))*('Comp.'!$E$5:$E$484))</f>
        <v>0</v>
      </c>
      <c r="I49" s="129">
        <f>SUMPRODUCT(('Diário 1º PA'!$E$4:$E$2011='Analítico Cp.'!$B49)*('Diário 1º PA'!$C$4:$C$2011&gt;=I$4)*('Diário 1º PA'!$C$4:$C$2011&lt;=EOMONTH(I$4,0))*('Diário 1º PA'!$F$4:$F$2011))
+SUMPRODUCT(('Diário 2º PA'!$E$4:$E$1980='Analítico Cp.'!$B49)*('Diário 2º PA'!$C$4:$C$1980&gt;=I$4)*('Diário 2º PA'!$C$4:$C$1980&lt;=EOMONTH(I$4,0))*('Diário 2º PA'!$F$4:$F$1980))
+SUMPRODUCT(('Diário 3º PA'!$E$4:$E$2000='Analítico Cp.'!$B49)*('Diário 3º PA'!$C$4:$C$2000&gt;=I$4)*('Diário 3º PA'!$C$4:$C$2000&lt;=EOMONTH(I$4,0))*('Diário 3º PA'!$F$4:$F$2000))
+SUMPRODUCT(('Diário 4º PA'!$E$4:$E$2000='Analítico Cp.'!$B49)*('Diário 4º PA'!$C$4:$C$2000&gt;=I$4)*('Diário 4º PA'!$C$4:$C$2000&lt;=EOMONTH(I$4,0))*('Diário 4º PA'!$F$4:$F$2000))
+SUMPRODUCT(('Comp.'!$D$5:$D$484=$B49)*('Comp.'!$B$5:$B$484&gt;=I$4)*('Comp.'!$B$5:$B$484&lt;=EOMONTH(I$4,0))*('Comp.'!$E$5:$E$484))</f>
        <v>0</v>
      </c>
      <c r="J49" s="129">
        <f>SUMPRODUCT(('Diário 1º PA'!$E$4:$E$2011='Analítico Cp.'!$B49)*('Diário 1º PA'!$C$4:$C$2011&gt;=J$4)*('Diário 1º PA'!$C$4:$C$2011&lt;=EOMONTH(J$4,0))*('Diário 1º PA'!$F$4:$F$2011))
+SUMPRODUCT(('Diário 2º PA'!$E$4:$E$1980='Analítico Cp.'!$B49)*('Diário 2º PA'!$C$4:$C$1980&gt;=J$4)*('Diário 2º PA'!$C$4:$C$1980&lt;=EOMONTH(J$4,0))*('Diário 2º PA'!$F$4:$F$1980))
+SUMPRODUCT(('Diário 3º PA'!$E$4:$E$2000='Analítico Cp.'!$B49)*('Diário 3º PA'!$C$4:$C$2000&gt;=J$4)*('Diário 3º PA'!$C$4:$C$2000&lt;=EOMONTH(J$4,0))*('Diário 3º PA'!$F$4:$F$2000))
+SUMPRODUCT(('Diário 4º PA'!$E$4:$E$2000='Analítico Cp.'!$B49)*('Diário 4º PA'!$C$4:$C$2000&gt;=J$4)*('Diário 4º PA'!$C$4:$C$2000&lt;=EOMONTH(J$4,0))*('Diário 4º PA'!$F$4:$F$2000))
+SUMPRODUCT(('Comp.'!$D$5:$D$484=$B49)*('Comp.'!$B$5:$B$484&gt;=J$4)*('Comp.'!$B$5:$B$484&lt;=EOMONTH(J$4,0))*('Comp.'!$E$5:$E$484))</f>
        <v>0</v>
      </c>
      <c r="K49" s="129">
        <f>SUMPRODUCT(('Diário 1º PA'!$E$4:$E$2011='Analítico Cp.'!$B49)*('Diário 1º PA'!$C$4:$C$2011&gt;=K$4)*('Diário 1º PA'!$C$4:$C$2011&lt;=EOMONTH(K$4,0))*('Diário 1º PA'!$F$4:$F$2011))
+SUMPRODUCT(('Diário 2º PA'!$E$4:$E$1980='Analítico Cp.'!$B49)*('Diário 2º PA'!$C$4:$C$1980&gt;=K$4)*('Diário 2º PA'!$C$4:$C$1980&lt;=EOMONTH(K$4,0))*('Diário 2º PA'!$F$4:$F$1980))
+SUMPRODUCT(('Diário 3º PA'!$E$4:$E$2000='Analítico Cp.'!$B49)*('Diário 3º PA'!$C$4:$C$2000&gt;=K$4)*('Diário 3º PA'!$C$4:$C$2000&lt;=EOMONTH(K$4,0))*('Diário 3º PA'!$F$4:$F$2000))
+SUMPRODUCT(('Diário 4º PA'!$E$4:$E$2000='Analítico Cp.'!$B49)*('Diário 4º PA'!$C$4:$C$2000&gt;=K$4)*('Diário 4º PA'!$C$4:$C$2000&lt;=EOMONTH(K$4,0))*('Diário 4º PA'!$F$4:$F$2000))
+SUMPRODUCT(('Comp.'!$D$5:$D$484=$B49)*('Comp.'!$B$5:$B$484&gt;=K$4)*('Comp.'!$B$5:$B$484&lt;=EOMONTH(K$4,0))*('Comp.'!$E$5:$E$484))</f>
        <v>0</v>
      </c>
      <c r="L49" s="129">
        <f>SUMPRODUCT(('Diário 1º PA'!$E$4:$E$2011='Analítico Cp.'!$B49)*('Diário 1º PA'!$C$4:$C$2011&gt;=L$4)*('Diário 1º PA'!$C$4:$C$2011&lt;=EOMONTH(L$4,0))*('Diário 1º PA'!$F$4:$F$2011))
+SUMPRODUCT(('Diário 2º PA'!$E$4:$E$1980='Analítico Cp.'!$B49)*('Diário 2º PA'!$C$4:$C$1980&gt;=L$4)*('Diário 2º PA'!$C$4:$C$1980&lt;=EOMONTH(L$4,0))*('Diário 2º PA'!$F$4:$F$1980))
+SUMPRODUCT(('Diário 3º PA'!$E$4:$E$2000='Analítico Cp.'!$B49)*('Diário 3º PA'!$C$4:$C$2000&gt;=L$4)*('Diário 3º PA'!$C$4:$C$2000&lt;=EOMONTH(L$4,0))*('Diário 3º PA'!$F$4:$F$2000))
+SUMPRODUCT(('Diário 4º PA'!$E$4:$E$2000='Analítico Cp.'!$B49)*('Diário 4º PA'!$C$4:$C$2000&gt;=L$4)*('Diário 4º PA'!$C$4:$C$2000&lt;=EOMONTH(L$4,0))*('Diário 4º PA'!$F$4:$F$2000))
+SUMPRODUCT(('Comp.'!$D$5:$D$484=$B49)*('Comp.'!$B$5:$B$484&gt;=L$4)*('Comp.'!$B$5:$B$484&lt;=EOMONTH(L$4,0))*('Comp.'!$E$5:$E$484))</f>
        <v>0</v>
      </c>
      <c r="M49" s="129">
        <f>SUMPRODUCT(('Diário 1º PA'!$E$4:$E$2011='Analítico Cp.'!$B49)*('Diário 1º PA'!$C$4:$C$2011&gt;=M$4)*('Diário 1º PA'!$C$4:$C$2011&lt;=EOMONTH(M$4,0))*('Diário 1º PA'!$F$4:$F$2011))
+SUMPRODUCT(('Diário 2º PA'!$E$4:$E$1980='Analítico Cp.'!$B49)*('Diário 2º PA'!$C$4:$C$1980&gt;=M$4)*('Diário 2º PA'!$C$4:$C$1980&lt;=EOMONTH(M$4,0))*('Diário 2º PA'!$F$4:$F$1980))
+SUMPRODUCT(('Diário 3º PA'!$E$4:$E$2000='Analítico Cp.'!$B49)*('Diário 3º PA'!$C$4:$C$2000&gt;=M$4)*('Diário 3º PA'!$C$4:$C$2000&lt;=EOMONTH(M$4,0))*('Diário 3º PA'!$F$4:$F$2000))
+SUMPRODUCT(('Diário 4º PA'!$E$4:$E$2000='Analítico Cp.'!$B49)*('Diário 4º PA'!$C$4:$C$2000&gt;=M$4)*('Diário 4º PA'!$C$4:$C$2000&lt;=EOMONTH(M$4,0))*('Diário 4º PA'!$F$4:$F$2000))
+SUMPRODUCT(('Comp.'!$D$5:$D$484=$B49)*('Comp.'!$B$5:$B$484&gt;=M$4)*('Comp.'!$B$5:$B$484&lt;=EOMONTH(M$4,0))*('Comp.'!$E$5:$E$484))</f>
        <v>0</v>
      </c>
      <c r="N49" s="129">
        <f>SUMPRODUCT(('Diário 1º PA'!$E$4:$E$2011='Analítico Cp.'!$B49)*('Diário 1º PA'!$C$4:$C$2011&gt;=N$4)*('Diário 1º PA'!$C$4:$C$2011&lt;=EOMONTH(N$4,0))*('Diário 1º PA'!$F$4:$F$2011))
+SUMPRODUCT(('Diário 2º PA'!$E$4:$E$1980='Analítico Cp.'!$B49)*('Diário 2º PA'!$C$4:$C$1980&gt;=N$4)*('Diário 2º PA'!$C$4:$C$1980&lt;=EOMONTH(N$4,0))*('Diário 2º PA'!$F$4:$F$1980))
+SUMPRODUCT(('Diário 3º PA'!$E$4:$E$2000='Analítico Cp.'!$B49)*('Diário 3º PA'!$C$4:$C$2000&gt;=N$4)*('Diário 3º PA'!$C$4:$C$2000&lt;=EOMONTH(N$4,0))*('Diário 3º PA'!$F$4:$F$2000))
+SUMPRODUCT(('Diário 4º PA'!$E$4:$E$2000='Analítico Cp.'!$B49)*('Diário 4º PA'!$C$4:$C$2000&gt;=N$4)*('Diário 4º PA'!$C$4:$C$2000&lt;=EOMONTH(N$4,0))*('Diário 4º PA'!$F$4:$F$2000))
+SUMPRODUCT(('Comp.'!$D$5:$D$484=$B49)*('Comp.'!$B$5:$B$484&gt;=N$4)*('Comp.'!$B$5:$B$484&lt;=EOMONTH(N$4,0))*('Comp.'!$E$5:$E$484))</f>
        <v>0</v>
      </c>
      <c r="O49" s="179">
        <f t="shared" si="15"/>
        <v>11415.36</v>
      </c>
      <c r="P49" s="180">
        <f t="shared" si="16"/>
        <v>8.1619146014156685E-4</v>
      </c>
      <c r="Q49" s="154"/>
      <c r="R49" s="154"/>
      <c r="S49" s="154"/>
      <c r="T49" s="154"/>
      <c r="U49" s="154"/>
      <c r="V49" s="154"/>
      <c r="W49" s="154"/>
      <c r="X49" s="154"/>
      <c r="Y49" s="154"/>
      <c r="Z49" s="154"/>
    </row>
    <row r="50" spans="1:26" ht="23.25" customHeight="1" x14ac:dyDescent="0.2">
      <c r="A50" s="62" t="s">
        <v>206</v>
      </c>
      <c r="B50" s="63" t="s">
        <v>207</v>
      </c>
      <c r="C50" s="129">
        <f>SUMPRODUCT(('Diário 1º PA'!$E$4:$E$2011='Analítico Cp.'!$B50)*('Diário 1º PA'!$C$4:$C$2011&gt;=C$4)*('Diário 1º PA'!$C$4:$C$2011&lt;=EOMONTH(C$4,0))*('Diário 1º PA'!$F$4:$F$2011))
+SUMPRODUCT(('Diário 2º PA'!$E$4:$E$1980='Analítico Cp.'!$B50)*('Diário 2º PA'!$C$4:$C$1980&gt;=C$4)*('Diário 2º PA'!$C$4:$C$1980&lt;=EOMONTH(C$4,0))*('Diário 2º PA'!$F$4:$F$1980))
+SUMPRODUCT(('Diário 3º PA'!$E$4:$E$2000='Analítico Cp.'!$B50)*('Diário 3º PA'!$C$4:$C$2000&gt;=C$4)*('Diário 3º PA'!$C$4:$C$2000&lt;=EOMONTH(C$4,0))*('Diário 3º PA'!$F$4:$F$2000))
+SUMPRODUCT(('Diário 4º PA'!$E$4:$E$2000='Analítico Cp.'!$B50)*('Diário 4º PA'!$C$4:$C$2000&gt;=C$4)*('Diário 4º PA'!$C$4:$C$2000&lt;=EOMONTH(C$4,0))*('Diário 4º PA'!$F$4:$F$2000))
+SUMPRODUCT(('Comp.'!$D$5:$D$484=$B50)*('Comp.'!$B$5:$B$484&gt;=C$4)*('Comp.'!$B$5:$B$484&lt;=EOMONTH(C$4,0))*('Comp.'!$E$5:$E$484))</f>
        <v>3141.51</v>
      </c>
      <c r="D50" s="129">
        <f>SUMPRODUCT(('Diário 1º PA'!$E$4:$E$2011='Analítico Cp.'!$B50)*('Diário 1º PA'!$C$4:$C$2011&gt;=D$4)*('Diário 1º PA'!$C$4:$C$2011&lt;=EOMONTH(D$4,0))*('Diário 1º PA'!$F$4:$F$2011))
+SUMPRODUCT(('Diário 2º PA'!$E$4:$E$1980='Analítico Cp.'!$B50)*('Diário 2º PA'!$C$4:$C$1980&gt;=D$4)*('Diário 2º PA'!$C$4:$C$1980&lt;=EOMONTH(D$4,0))*('Diário 2º PA'!$F$4:$F$1980))
+SUMPRODUCT(('Diário 3º PA'!$E$4:$E$2000='Analítico Cp.'!$B50)*('Diário 3º PA'!$C$4:$C$2000&gt;=D$4)*('Diário 3º PA'!$C$4:$C$2000&lt;=EOMONTH(D$4,0))*('Diário 3º PA'!$F$4:$F$2000))
+SUMPRODUCT(('Diário 4º PA'!$E$4:$E$2000='Analítico Cp.'!$B50)*('Diário 4º PA'!$C$4:$C$2000&gt;=D$4)*('Diário 4º PA'!$C$4:$C$2000&lt;=EOMONTH(D$4,0))*('Diário 4º PA'!$F$4:$F$2000))
+SUMPRODUCT(('Comp.'!$D$5:$D$484=$B50)*('Comp.'!$B$5:$B$484&gt;=D$4)*('Comp.'!$B$5:$B$484&lt;=EOMONTH(D$4,0))*('Comp.'!$E$5:$E$484))</f>
        <v>12981.439999999999</v>
      </c>
      <c r="E50" s="129">
        <f>SUMPRODUCT(('Diário 1º PA'!$E$4:$E$2011='Analítico Cp.'!$B50)*('Diário 1º PA'!$C$4:$C$2011&gt;=E$4)*('Diário 1º PA'!$C$4:$C$2011&lt;=EOMONTH(E$4,0))*('Diário 1º PA'!$F$4:$F$2011))
+SUMPRODUCT(('Diário 2º PA'!$E$4:$E$1980='Analítico Cp.'!$B50)*('Diário 2º PA'!$C$4:$C$1980&gt;=E$4)*('Diário 2º PA'!$C$4:$C$1980&lt;=EOMONTH(E$4,0))*('Diário 2º PA'!$F$4:$F$1980))
+SUMPRODUCT(('Diário 3º PA'!$E$4:$E$2000='Analítico Cp.'!$B50)*('Diário 3º PA'!$C$4:$C$2000&gt;=E$4)*('Diário 3º PA'!$C$4:$C$2000&lt;=EOMONTH(E$4,0))*('Diário 3º PA'!$F$4:$F$2000))
+SUMPRODUCT(('Diário 4º PA'!$E$4:$E$2000='Analítico Cp.'!$B50)*('Diário 4º PA'!$C$4:$C$2000&gt;=E$4)*('Diário 4º PA'!$C$4:$C$2000&lt;=EOMONTH(E$4,0))*('Diário 4º PA'!$F$4:$F$2000))
+SUMPRODUCT(('Comp.'!$D$5:$D$484=$B50)*('Comp.'!$B$5:$B$484&gt;=E$4)*('Comp.'!$B$5:$B$484&lt;=EOMONTH(E$4,0))*('Comp.'!$E$5:$E$484))</f>
        <v>8750.5499999999993</v>
      </c>
      <c r="F50" s="129">
        <f>SUMPRODUCT(('Diário 1º PA'!$E$4:$E$2011='Analítico Cp.'!$B50)*('Diário 1º PA'!$C$4:$C$2011&gt;=F$4)*('Diário 1º PA'!$C$4:$C$2011&lt;=EOMONTH(F$4,0))*('Diário 1º PA'!$F$4:$F$2011))
+SUMPRODUCT(('Diário 2º PA'!$E$4:$E$1980='Analítico Cp.'!$B50)*('Diário 2º PA'!$C$4:$C$1980&gt;=F$4)*('Diário 2º PA'!$C$4:$C$1980&lt;=EOMONTH(F$4,0))*('Diário 2º PA'!$F$4:$F$1980))
+SUMPRODUCT(('Diário 3º PA'!$E$4:$E$2000='Analítico Cp.'!$B50)*('Diário 3º PA'!$C$4:$C$2000&gt;=F$4)*('Diário 3º PA'!$C$4:$C$2000&lt;=EOMONTH(F$4,0))*('Diário 3º PA'!$F$4:$F$2000))
+SUMPRODUCT(('Diário 4º PA'!$E$4:$E$2000='Analítico Cp.'!$B50)*('Diário 4º PA'!$C$4:$C$2000&gt;=F$4)*('Diário 4º PA'!$C$4:$C$2000&lt;=EOMONTH(F$4,0))*('Diário 4º PA'!$F$4:$F$2000))
+SUMPRODUCT(('Comp.'!$D$5:$D$484=$B50)*('Comp.'!$B$5:$B$484&gt;=F$4)*('Comp.'!$B$5:$B$484&lt;=EOMONTH(F$4,0))*('Comp.'!$E$5:$E$484))</f>
        <v>0</v>
      </c>
      <c r="G50" s="129">
        <f>SUMPRODUCT(('Diário 1º PA'!$E$4:$E$2011='Analítico Cp.'!$B50)*('Diário 1º PA'!$C$4:$C$2011&gt;=G$4)*('Diário 1º PA'!$C$4:$C$2011&lt;=EOMONTH(G$4,0))*('Diário 1º PA'!$F$4:$F$2011))
+SUMPRODUCT(('Diário 2º PA'!$E$4:$E$1980='Analítico Cp.'!$B50)*('Diário 2º PA'!$C$4:$C$1980&gt;=G$4)*('Diário 2º PA'!$C$4:$C$1980&lt;=EOMONTH(G$4,0))*('Diário 2º PA'!$F$4:$F$1980))
+SUMPRODUCT(('Diário 3º PA'!$E$4:$E$2000='Analítico Cp.'!$B50)*('Diário 3º PA'!$C$4:$C$2000&gt;=G$4)*('Diário 3º PA'!$C$4:$C$2000&lt;=EOMONTH(G$4,0))*('Diário 3º PA'!$F$4:$F$2000))
+SUMPRODUCT(('Diário 4º PA'!$E$4:$E$2000='Analítico Cp.'!$B50)*('Diário 4º PA'!$C$4:$C$2000&gt;=G$4)*('Diário 4º PA'!$C$4:$C$2000&lt;=EOMONTH(G$4,0))*('Diário 4º PA'!$F$4:$F$2000))
+SUMPRODUCT(('Comp.'!$D$5:$D$484=$B50)*('Comp.'!$B$5:$B$484&gt;=G$4)*('Comp.'!$B$5:$B$484&lt;=EOMONTH(G$4,0))*('Comp.'!$E$5:$E$484))</f>
        <v>0</v>
      </c>
      <c r="H50" s="129">
        <f>SUMPRODUCT(('Diário 1º PA'!$E$4:$E$2011='Analítico Cp.'!$B50)*('Diário 1º PA'!$C$4:$C$2011&gt;=H$4)*('Diário 1º PA'!$C$4:$C$2011&lt;=EOMONTH(H$4,0))*('Diário 1º PA'!$F$4:$F$2011))
+SUMPRODUCT(('Diário 2º PA'!$E$4:$E$1980='Analítico Cp.'!$B50)*('Diário 2º PA'!$C$4:$C$1980&gt;=H$4)*('Diário 2º PA'!$C$4:$C$1980&lt;=EOMONTH(H$4,0))*('Diário 2º PA'!$F$4:$F$1980))
+SUMPRODUCT(('Diário 3º PA'!$E$4:$E$2000='Analítico Cp.'!$B50)*('Diário 3º PA'!$C$4:$C$2000&gt;=H$4)*('Diário 3º PA'!$C$4:$C$2000&lt;=EOMONTH(H$4,0))*('Diário 3º PA'!$F$4:$F$2000))
+SUMPRODUCT(('Diário 4º PA'!$E$4:$E$2000='Analítico Cp.'!$B50)*('Diário 4º PA'!$C$4:$C$2000&gt;=H$4)*('Diário 4º PA'!$C$4:$C$2000&lt;=EOMONTH(H$4,0))*('Diário 4º PA'!$F$4:$F$2000))
+SUMPRODUCT(('Comp.'!$D$5:$D$484=$B50)*('Comp.'!$B$5:$B$484&gt;=H$4)*('Comp.'!$B$5:$B$484&lt;=EOMONTH(H$4,0))*('Comp.'!$E$5:$E$484))</f>
        <v>0</v>
      </c>
      <c r="I50" s="129">
        <f>SUMPRODUCT(('Diário 1º PA'!$E$4:$E$2011='Analítico Cp.'!$B50)*('Diário 1º PA'!$C$4:$C$2011&gt;=I$4)*('Diário 1º PA'!$C$4:$C$2011&lt;=EOMONTH(I$4,0))*('Diário 1º PA'!$F$4:$F$2011))
+SUMPRODUCT(('Diário 2º PA'!$E$4:$E$1980='Analítico Cp.'!$B50)*('Diário 2º PA'!$C$4:$C$1980&gt;=I$4)*('Diário 2º PA'!$C$4:$C$1980&lt;=EOMONTH(I$4,0))*('Diário 2º PA'!$F$4:$F$1980))
+SUMPRODUCT(('Diário 3º PA'!$E$4:$E$2000='Analítico Cp.'!$B50)*('Diário 3º PA'!$C$4:$C$2000&gt;=I$4)*('Diário 3º PA'!$C$4:$C$2000&lt;=EOMONTH(I$4,0))*('Diário 3º PA'!$F$4:$F$2000))
+SUMPRODUCT(('Diário 4º PA'!$E$4:$E$2000='Analítico Cp.'!$B50)*('Diário 4º PA'!$C$4:$C$2000&gt;=I$4)*('Diário 4º PA'!$C$4:$C$2000&lt;=EOMONTH(I$4,0))*('Diário 4º PA'!$F$4:$F$2000))
+SUMPRODUCT(('Comp.'!$D$5:$D$484=$B50)*('Comp.'!$B$5:$B$484&gt;=I$4)*('Comp.'!$B$5:$B$484&lt;=EOMONTH(I$4,0))*('Comp.'!$E$5:$E$484))</f>
        <v>0</v>
      </c>
      <c r="J50" s="129">
        <f>SUMPRODUCT(('Diário 1º PA'!$E$4:$E$2011='Analítico Cp.'!$B50)*('Diário 1º PA'!$C$4:$C$2011&gt;=J$4)*('Diário 1º PA'!$C$4:$C$2011&lt;=EOMONTH(J$4,0))*('Diário 1º PA'!$F$4:$F$2011))
+SUMPRODUCT(('Diário 2º PA'!$E$4:$E$1980='Analítico Cp.'!$B50)*('Diário 2º PA'!$C$4:$C$1980&gt;=J$4)*('Diário 2º PA'!$C$4:$C$1980&lt;=EOMONTH(J$4,0))*('Diário 2º PA'!$F$4:$F$1980))
+SUMPRODUCT(('Diário 3º PA'!$E$4:$E$2000='Analítico Cp.'!$B50)*('Diário 3º PA'!$C$4:$C$2000&gt;=J$4)*('Diário 3º PA'!$C$4:$C$2000&lt;=EOMONTH(J$4,0))*('Diário 3º PA'!$F$4:$F$2000))
+SUMPRODUCT(('Diário 4º PA'!$E$4:$E$2000='Analítico Cp.'!$B50)*('Diário 4º PA'!$C$4:$C$2000&gt;=J$4)*('Diário 4º PA'!$C$4:$C$2000&lt;=EOMONTH(J$4,0))*('Diário 4º PA'!$F$4:$F$2000))
+SUMPRODUCT(('Comp.'!$D$5:$D$484=$B50)*('Comp.'!$B$5:$B$484&gt;=J$4)*('Comp.'!$B$5:$B$484&lt;=EOMONTH(J$4,0))*('Comp.'!$E$5:$E$484))</f>
        <v>0</v>
      </c>
      <c r="K50" s="129">
        <f>SUMPRODUCT(('Diário 1º PA'!$E$4:$E$2011='Analítico Cp.'!$B50)*('Diário 1º PA'!$C$4:$C$2011&gt;=K$4)*('Diário 1º PA'!$C$4:$C$2011&lt;=EOMONTH(K$4,0))*('Diário 1º PA'!$F$4:$F$2011))
+SUMPRODUCT(('Diário 2º PA'!$E$4:$E$1980='Analítico Cp.'!$B50)*('Diário 2º PA'!$C$4:$C$1980&gt;=K$4)*('Diário 2º PA'!$C$4:$C$1980&lt;=EOMONTH(K$4,0))*('Diário 2º PA'!$F$4:$F$1980))
+SUMPRODUCT(('Diário 3º PA'!$E$4:$E$2000='Analítico Cp.'!$B50)*('Diário 3º PA'!$C$4:$C$2000&gt;=K$4)*('Diário 3º PA'!$C$4:$C$2000&lt;=EOMONTH(K$4,0))*('Diário 3º PA'!$F$4:$F$2000))
+SUMPRODUCT(('Diário 4º PA'!$E$4:$E$2000='Analítico Cp.'!$B50)*('Diário 4º PA'!$C$4:$C$2000&gt;=K$4)*('Diário 4º PA'!$C$4:$C$2000&lt;=EOMONTH(K$4,0))*('Diário 4º PA'!$F$4:$F$2000))
+SUMPRODUCT(('Comp.'!$D$5:$D$484=$B50)*('Comp.'!$B$5:$B$484&gt;=K$4)*('Comp.'!$B$5:$B$484&lt;=EOMONTH(K$4,0))*('Comp.'!$E$5:$E$484))</f>
        <v>0</v>
      </c>
      <c r="L50" s="129">
        <f>SUMPRODUCT(('Diário 1º PA'!$E$4:$E$2011='Analítico Cp.'!$B50)*('Diário 1º PA'!$C$4:$C$2011&gt;=L$4)*('Diário 1º PA'!$C$4:$C$2011&lt;=EOMONTH(L$4,0))*('Diário 1º PA'!$F$4:$F$2011))
+SUMPRODUCT(('Diário 2º PA'!$E$4:$E$1980='Analítico Cp.'!$B50)*('Diário 2º PA'!$C$4:$C$1980&gt;=L$4)*('Diário 2º PA'!$C$4:$C$1980&lt;=EOMONTH(L$4,0))*('Diário 2º PA'!$F$4:$F$1980))
+SUMPRODUCT(('Diário 3º PA'!$E$4:$E$2000='Analítico Cp.'!$B50)*('Diário 3º PA'!$C$4:$C$2000&gt;=L$4)*('Diário 3º PA'!$C$4:$C$2000&lt;=EOMONTH(L$4,0))*('Diário 3º PA'!$F$4:$F$2000))
+SUMPRODUCT(('Diário 4º PA'!$E$4:$E$2000='Analítico Cp.'!$B50)*('Diário 4º PA'!$C$4:$C$2000&gt;=L$4)*('Diário 4º PA'!$C$4:$C$2000&lt;=EOMONTH(L$4,0))*('Diário 4º PA'!$F$4:$F$2000))
+SUMPRODUCT(('Comp.'!$D$5:$D$484=$B50)*('Comp.'!$B$5:$B$484&gt;=L$4)*('Comp.'!$B$5:$B$484&lt;=EOMONTH(L$4,0))*('Comp.'!$E$5:$E$484))</f>
        <v>0</v>
      </c>
      <c r="M50" s="129">
        <f>SUMPRODUCT(('Diário 1º PA'!$E$4:$E$2011='Analítico Cp.'!$B50)*('Diário 1º PA'!$C$4:$C$2011&gt;=M$4)*('Diário 1º PA'!$C$4:$C$2011&lt;=EOMONTH(M$4,0))*('Diário 1º PA'!$F$4:$F$2011))
+SUMPRODUCT(('Diário 2º PA'!$E$4:$E$1980='Analítico Cp.'!$B50)*('Diário 2º PA'!$C$4:$C$1980&gt;=M$4)*('Diário 2º PA'!$C$4:$C$1980&lt;=EOMONTH(M$4,0))*('Diário 2º PA'!$F$4:$F$1980))
+SUMPRODUCT(('Diário 3º PA'!$E$4:$E$2000='Analítico Cp.'!$B50)*('Diário 3º PA'!$C$4:$C$2000&gt;=M$4)*('Diário 3º PA'!$C$4:$C$2000&lt;=EOMONTH(M$4,0))*('Diário 3º PA'!$F$4:$F$2000))
+SUMPRODUCT(('Diário 4º PA'!$E$4:$E$2000='Analítico Cp.'!$B50)*('Diário 4º PA'!$C$4:$C$2000&gt;=M$4)*('Diário 4º PA'!$C$4:$C$2000&lt;=EOMONTH(M$4,0))*('Diário 4º PA'!$F$4:$F$2000))
+SUMPRODUCT(('Comp.'!$D$5:$D$484=$B50)*('Comp.'!$B$5:$B$484&gt;=M$4)*('Comp.'!$B$5:$B$484&lt;=EOMONTH(M$4,0))*('Comp.'!$E$5:$E$484))</f>
        <v>0</v>
      </c>
      <c r="N50" s="129">
        <f>SUMPRODUCT(('Diário 1º PA'!$E$4:$E$2011='Analítico Cp.'!$B50)*('Diário 1º PA'!$C$4:$C$2011&gt;=N$4)*('Diário 1º PA'!$C$4:$C$2011&lt;=EOMONTH(N$4,0))*('Diário 1º PA'!$F$4:$F$2011))
+SUMPRODUCT(('Diário 2º PA'!$E$4:$E$1980='Analítico Cp.'!$B50)*('Diário 2º PA'!$C$4:$C$1980&gt;=N$4)*('Diário 2º PA'!$C$4:$C$1980&lt;=EOMONTH(N$4,0))*('Diário 2º PA'!$F$4:$F$1980))
+SUMPRODUCT(('Diário 3º PA'!$E$4:$E$2000='Analítico Cp.'!$B50)*('Diário 3º PA'!$C$4:$C$2000&gt;=N$4)*('Diário 3º PA'!$C$4:$C$2000&lt;=EOMONTH(N$4,0))*('Diário 3º PA'!$F$4:$F$2000))
+SUMPRODUCT(('Diário 4º PA'!$E$4:$E$2000='Analítico Cp.'!$B50)*('Diário 4º PA'!$C$4:$C$2000&gt;=N$4)*('Diário 4º PA'!$C$4:$C$2000&lt;=EOMONTH(N$4,0))*('Diário 4º PA'!$F$4:$F$2000))
+SUMPRODUCT(('Comp.'!$D$5:$D$484=$B50)*('Comp.'!$B$5:$B$484&gt;=N$4)*('Comp.'!$B$5:$B$484&lt;=EOMONTH(N$4,0))*('Comp.'!$E$5:$E$484))</f>
        <v>0</v>
      </c>
      <c r="O50" s="179">
        <f t="shared" si="15"/>
        <v>24873.5</v>
      </c>
      <c r="P50" s="180">
        <f t="shared" si="16"/>
        <v>1.7784404770266782E-3</v>
      </c>
      <c r="Q50" s="154"/>
      <c r="R50" s="154"/>
      <c r="S50" s="154"/>
      <c r="T50" s="154"/>
      <c r="U50" s="154"/>
      <c r="V50" s="154"/>
      <c r="W50" s="154"/>
      <c r="X50" s="154"/>
      <c r="Y50" s="154"/>
      <c r="Z50" s="154"/>
    </row>
    <row r="51" spans="1:26" ht="23.25" customHeight="1" x14ac:dyDescent="0.2">
      <c r="A51" s="62" t="s">
        <v>208</v>
      </c>
      <c r="B51" s="63" t="s">
        <v>209</v>
      </c>
      <c r="C51" s="129">
        <f>SUMPRODUCT(('Diário 1º PA'!$E$4:$E$2011='Analítico Cp.'!$B51)*('Diário 1º PA'!$C$4:$C$2011&gt;=C$4)*('Diário 1º PA'!$C$4:$C$2011&lt;=EOMONTH(C$4,0))*('Diário 1º PA'!$F$4:$F$2011))
+SUMPRODUCT(('Diário 2º PA'!$E$4:$E$1980='Analítico Cp.'!$B51)*('Diário 2º PA'!$C$4:$C$1980&gt;=C$4)*('Diário 2º PA'!$C$4:$C$1980&lt;=EOMONTH(C$4,0))*('Diário 2º PA'!$F$4:$F$1980))
+SUMPRODUCT(('Diário 3º PA'!$E$4:$E$2000='Analítico Cp.'!$B51)*('Diário 3º PA'!$C$4:$C$2000&gt;=C$4)*('Diário 3º PA'!$C$4:$C$2000&lt;=EOMONTH(C$4,0))*('Diário 3º PA'!$F$4:$F$2000))
+SUMPRODUCT(('Diário 4º PA'!$E$4:$E$2000='Analítico Cp.'!$B51)*('Diário 4º PA'!$C$4:$C$2000&gt;=C$4)*('Diário 4º PA'!$C$4:$C$2000&lt;=EOMONTH(C$4,0))*('Diário 4º PA'!$F$4:$F$2000))
+SUMPRODUCT(('Comp.'!$D$5:$D$484=$B51)*('Comp.'!$B$5:$B$484&gt;=C$4)*('Comp.'!$B$5:$B$484&lt;=EOMONTH(C$4,0))*('Comp.'!$E$5:$E$484))</f>
        <v>0</v>
      </c>
      <c r="D51" s="129">
        <f>SUMPRODUCT(('Diário 1º PA'!$E$4:$E$2011='Analítico Cp.'!$B51)*('Diário 1º PA'!$C$4:$C$2011&gt;=D$4)*('Diário 1º PA'!$C$4:$C$2011&lt;=EOMONTH(D$4,0))*('Diário 1º PA'!$F$4:$F$2011))
+SUMPRODUCT(('Diário 2º PA'!$E$4:$E$1980='Analítico Cp.'!$B51)*('Diário 2º PA'!$C$4:$C$1980&gt;=D$4)*('Diário 2º PA'!$C$4:$C$1980&lt;=EOMONTH(D$4,0))*('Diário 2º PA'!$F$4:$F$1980))
+SUMPRODUCT(('Diário 3º PA'!$E$4:$E$2000='Analítico Cp.'!$B51)*('Diário 3º PA'!$C$4:$C$2000&gt;=D$4)*('Diário 3º PA'!$C$4:$C$2000&lt;=EOMONTH(D$4,0))*('Diário 3º PA'!$F$4:$F$2000))
+SUMPRODUCT(('Diário 4º PA'!$E$4:$E$2000='Analítico Cp.'!$B51)*('Diário 4º PA'!$C$4:$C$2000&gt;=D$4)*('Diário 4º PA'!$C$4:$C$2000&lt;=EOMONTH(D$4,0))*('Diário 4º PA'!$F$4:$F$2000))
+SUMPRODUCT(('Comp.'!$D$5:$D$484=$B51)*('Comp.'!$B$5:$B$484&gt;=D$4)*('Comp.'!$B$5:$B$484&lt;=EOMONTH(D$4,0))*('Comp.'!$E$5:$E$484))</f>
        <v>0</v>
      </c>
      <c r="E51" s="129">
        <f>SUMPRODUCT(('Diário 1º PA'!$E$4:$E$2011='Analítico Cp.'!$B51)*('Diário 1º PA'!$C$4:$C$2011&gt;=E$4)*('Diário 1º PA'!$C$4:$C$2011&lt;=EOMONTH(E$4,0))*('Diário 1º PA'!$F$4:$F$2011))
+SUMPRODUCT(('Diário 2º PA'!$E$4:$E$1980='Analítico Cp.'!$B51)*('Diário 2º PA'!$C$4:$C$1980&gt;=E$4)*('Diário 2º PA'!$C$4:$C$1980&lt;=EOMONTH(E$4,0))*('Diário 2º PA'!$F$4:$F$1980))
+SUMPRODUCT(('Diário 3º PA'!$E$4:$E$2000='Analítico Cp.'!$B51)*('Diário 3º PA'!$C$4:$C$2000&gt;=E$4)*('Diário 3º PA'!$C$4:$C$2000&lt;=EOMONTH(E$4,0))*('Diário 3º PA'!$F$4:$F$2000))
+SUMPRODUCT(('Diário 4º PA'!$E$4:$E$2000='Analítico Cp.'!$B51)*('Diário 4º PA'!$C$4:$C$2000&gt;=E$4)*('Diário 4º PA'!$C$4:$C$2000&lt;=EOMONTH(E$4,0))*('Diário 4º PA'!$F$4:$F$2000))
+SUMPRODUCT(('Comp.'!$D$5:$D$484=$B51)*('Comp.'!$B$5:$B$484&gt;=E$4)*('Comp.'!$B$5:$B$484&lt;=EOMONTH(E$4,0))*('Comp.'!$E$5:$E$484))</f>
        <v>0</v>
      </c>
      <c r="F51" s="129">
        <f>SUMPRODUCT(('Diário 1º PA'!$E$4:$E$2011='Analítico Cp.'!$B51)*('Diário 1º PA'!$C$4:$C$2011&gt;=F$4)*('Diário 1º PA'!$C$4:$C$2011&lt;=EOMONTH(F$4,0))*('Diário 1º PA'!$F$4:$F$2011))
+SUMPRODUCT(('Diário 2º PA'!$E$4:$E$1980='Analítico Cp.'!$B51)*('Diário 2º PA'!$C$4:$C$1980&gt;=F$4)*('Diário 2º PA'!$C$4:$C$1980&lt;=EOMONTH(F$4,0))*('Diário 2º PA'!$F$4:$F$1980))
+SUMPRODUCT(('Diário 3º PA'!$E$4:$E$2000='Analítico Cp.'!$B51)*('Diário 3º PA'!$C$4:$C$2000&gt;=F$4)*('Diário 3º PA'!$C$4:$C$2000&lt;=EOMONTH(F$4,0))*('Diário 3º PA'!$F$4:$F$2000))
+SUMPRODUCT(('Diário 4º PA'!$E$4:$E$2000='Analítico Cp.'!$B51)*('Diário 4º PA'!$C$4:$C$2000&gt;=F$4)*('Diário 4º PA'!$C$4:$C$2000&lt;=EOMONTH(F$4,0))*('Diário 4º PA'!$F$4:$F$2000))
+SUMPRODUCT(('Comp.'!$D$5:$D$484=$B51)*('Comp.'!$B$5:$B$484&gt;=F$4)*('Comp.'!$B$5:$B$484&lt;=EOMONTH(F$4,0))*('Comp.'!$E$5:$E$484))</f>
        <v>0</v>
      </c>
      <c r="G51" s="129">
        <f>SUMPRODUCT(('Diário 1º PA'!$E$4:$E$2011='Analítico Cp.'!$B51)*('Diário 1º PA'!$C$4:$C$2011&gt;=G$4)*('Diário 1º PA'!$C$4:$C$2011&lt;=EOMONTH(G$4,0))*('Diário 1º PA'!$F$4:$F$2011))
+SUMPRODUCT(('Diário 2º PA'!$E$4:$E$1980='Analítico Cp.'!$B51)*('Diário 2º PA'!$C$4:$C$1980&gt;=G$4)*('Diário 2º PA'!$C$4:$C$1980&lt;=EOMONTH(G$4,0))*('Diário 2º PA'!$F$4:$F$1980))
+SUMPRODUCT(('Diário 3º PA'!$E$4:$E$2000='Analítico Cp.'!$B51)*('Diário 3º PA'!$C$4:$C$2000&gt;=G$4)*('Diário 3º PA'!$C$4:$C$2000&lt;=EOMONTH(G$4,0))*('Diário 3º PA'!$F$4:$F$2000))
+SUMPRODUCT(('Diário 4º PA'!$E$4:$E$2000='Analítico Cp.'!$B51)*('Diário 4º PA'!$C$4:$C$2000&gt;=G$4)*('Diário 4º PA'!$C$4:$C$2000&lt;=EOMONTH(G$4,0))*('Diário 4º PA'!$F$4:$F$2000))
+SUMPRODUCT(('Comp.'!$D$5:$D$484=$B51)*('Comp.'!$B$5:$B$484&gt;=G$4)*('Comp.'!$B$5:$B$484&lt;=EOMONTH(G$4,0))*('Comp.'!$E$5:$E$484))</f>
        <v>0</v>
      </c>
      <c r="H51" s="129">
        <f>SUMPRODUCT(('Diário 1º PA'!$E$4:$E$2011='Analítico Cp.'!$B51)*('Diário 1º PA'!$C$4:$C$2011&gt;=H$4)*('Diário 1º PA'!$C$4:$C$2011&lt;=EOMONTH(H$4,0))*('Diário 1º PA'!$F$4:$F$2011))
+SUMPRODUCT(('Diário 2º PA'!$E$4:$E$1980='Analítico Cp.'!$B51)*('Diário 2º PA'!$C$4:$C$1980&gt;=H$4)*('Diário 2º PA'!$C$4:$C$1980&lt;=EOMONTH(H$4,0))*('Diário 2º PA'!$F$4:$F$1980))
+SUMPRODUCT(('Diário 3º PA'!$E$4:$E$2000='Analítico Cp.'!$B51)*('Diário 3º PA'!$C$4:$C$2000&gt;=H$4)*('Diário 3º PA'!$C$4:$C$2000&lt;=EOMONTH(H$4,0))*('Diário 3º PA'!$F$4:$F$2000))
+SUMPRODUCT(('Diário 4º PA'!$E$4:$E$2000='Analítico Cp.'!$B51)*('Diário 4º PA'!$C$4:$C$2000&gt;=H$4)*('Diário 4º PA'!$C$4:$C$2000&lt;=EOMONTH(H$4,0))*('Diário 4º PA'!$F$4:$F$2000))
+SUMPRODUCT(('Comp.'!$D$5:$D$484=$B51)*('Comp.'!$B$5:$B$484&gt;=H$4)*('Comp.'!$B$5:$B$484&lt;=EOMONTH(H$4,0))*('Comp.'!$E$5:$E$484))</f>
        <v>0</v>
      </c>
      <c r="I51" s="129">
        <f>SUMPRODUCT(('Diário 1º PA'!$E$4:$E$2011='Analítico Cp.'!$B51)*('Diário 1º PA'!$C$4:$C$2011&gt;=I$4)*('Diário 1º PA'!$C$4:$C$2011&lt;=EOMONTH(I$4,0))*('Diário 1º PA'!$F$4:$F$2011))
+SUMPRODUCT(('Diário 2º PA'!$E$4:$E$1980='Analítico Cp.'!$B51)*('Diário 2º PA'!$C$4:$C$1980&gt;=I$4)*('Diário 2º PA'!$C$4:$C$1980&lt;=EOMONTH(I$4,0))*('Diário 2º PA'!$F$4:$F$1980))
+SUMPRODUCT(('Diário 3º PA'!$E$4:$E$2000='Analítico Cp.'!$B51)*('Diário 3º PA'!$C$4:$C$2000&gt;=I$4)*('Diário 3º PA'!$C$4:$C$2000&lt;=EOMONTH(I$4,0))*('Diário 3º PA'!$F$4:$F$2000))
+SUMPRODUCT(('Diário 4º PA'!$E$4:$E$2000='Analítico Cp.'!$B51)*('Diário 4º PA'!$C$4:$C$2000&gt;=I$4)*('Diário 4º PA'!$C$4:$C$2000&lt;=EOMONTH(I$4,0))*('Diário 4º PA'!$F$4:$F$2000))
+SUMPRODUCT(('Comp.'!$D$5:$D$484=$B51)*('Comp.'!$B$5:$B$484&gt;=I$4)*('Comp.'!$B$5:$B$484&lt;=EOMONTH(I$4,0))*('Comp.'!$E$5:$E$484))</f>
        <v>0</v>
      </c>
      <c r="J51" s="129">
        <f>SUMPRODUCT(('Diário 1º PA'!$E$4:$E$2011='Analítico Cp.'!$B51)*('Diário 1º PA'!$C$4:$C$2011&gt;=J$4)*('Diário 1º PA'!$C$4:$C$2011&lt;=EOMONTH(J$4,0))*('Diário 1º PA'!$F$4:$F$2011))
+SUMPRODUCT(('Diário 2º PA'!$E$4:$E$1980='Analítico Cp.'!$B51)*('Diário 2º PA'!$C$4:$C$1980&gt;=J$4)*('Diário 2º PA'!$C$4:$C$1980&lt;=EOMONTH(J$4,0))*('Diário 2º PA'!$F$4:$F$1980))
+SUMPRODUCT(('Diário 3º PA'!$E$4:$E$2000='Analítico Cp.'!$B51)*('Diário 3º PA'!$C$4:$C$2000&gt;=J$4)*('Diário 3º PA'!$C$4:$C$2000&lt;=EOMONTH(J$4,0))*('Diário 3º PA'!$F$4:$F$2000))
+SUMPRODUCT(('Diário 4º PA'!$E$4:$E$2000='Analítico Cp.'!$B51)*('Diário 4º PA'!$C$4:$C$2000&gt;=J$4)*('Diário 4º PA'!$C$4:$C$2000&lt;=EOMONTH(J$4,0))*('Diário 4º PA'!$F$4:$F$2000))
+SUMPRODUCT(('Comp.'!$D$5:$D$484=$B51)*('Comp.'!$B$5:$B$484&gt;=J$4)*('Comp.'!$B$5:$B$484&lt;=EOMONTH(J$4,0))*('Comp.'!$E$5:$E$484))</f>
        <v>0</v>
      </c>
      <c r="K51" s="129">
        <f>SUMPRODUCT(('Diário 1º PA'!$E$4:$E$2011='Analítico Cp.'!$B51)*('Diário 1º PA'!$C$4:$C$2011&gt;=K$4)*('Diário 1º PA'!$C$4:$C$2011&lt;=EOMONTH(K$4,0))*('Diário 1º PA'!$F$4:$F$2011))
+SUMPRODUCT(('Diário 2º PA'!$E$4:$E$1980='Analítico Cp.'!$B51)*('Diário 2º PA'!$C$4:$C$1980&gt;=K$4)*('Diário 2º PA'!$C$4:$C$1980&lt;=EOMONTH(K$4,0))*('Diário 2º PA'!$F$4:$F$1980))
+SUMPRODUCT(('Diário 3º PA'!$E$4:$E$2000='Analítico Cp.'!$B51)*('Diário 3º PA'!$C$4:$C$2000&gt;=K$4)*('Diário 3º PA'!$C$4:$C$2000&lt;=EOMONTH(K$4,0))*('Diário 3º PA'!$F$4:$F$2000))
+SUMPRODUCT(('Diário 4º PA'!$E$4:$E$2000='Analítico Cp.'!$B51)*('Diário 4º PA'!$C$4:$C$2000&gt;=K$4)*('Diário 4º PA'!$C$4:$C$2000&lt;=EOMONTH(K$4,0))*('Diário 4º PA'!$F$4:$F$2000))
+SUMPRODUCT(('Comp.'!$D$5:$D$484=$B51)*('Comp.'!$B$5:$B$484&gt;=K$4)*('Comp.'!$B$5:$B$484&lt;=EOMONTH(K$4,0))*('Comp.'!$E$5:$E$484))</f>
        <v>0</v>
      </c>
      <c r="L51" s="129">
        <f>SUMPRODUCT(('Diário 1º PA'!$E$4:$E$2011='Analítico Cp.'!$B51)*('Diário 1º PA'!$C$4:$C$2011&gt;=L$4)*('Diário 1º PA'!$C$4:$C$2011&lt;=EOMONTH(L$4,0))*('Diário 1º PA'!$F$4:$F$2011))
+SUMPRODUCT(('Diário 2º PA'!$E$4:$E$1980='Analítico Cp.'!$B51)*('Diário 2º PA'!$C$4:$C$1980&gt;=L$4)*('Diário 2º PA'!$C$4:$C$1980&lt;=EOMONTH(L$4,0))*('Diário 2º PA'!$F$4:$F$1980))
+SUMPRODUCT(('Diário 3º PA'!$E$4:$E$2000='Analítico Cp.'!$B51)*('Diário 3º PA'!$C$4:$C$2000&gt;=L$4)*('Diário 3º PA'!$C$4:$C$2000&lt;=EOMONTH(L$4,0))*('Diário 3º PA'!$F$4:$F$2000))
+SUMPRODUCT(('Diário 4º PA'!$E$4:$E$2000='Analítico Cp.'!$B51)*('Diário 4º PA'!$C$4:$C$2000&gt;=L$4)*('Diário 4º PA'!$C$4:$C$2000&lt;=EOMONTH(L$4,0))*('Diário 4º PA'!$F$4:$F$2000))
+SUMPRODUCT(('Comp.'!$D$5:$D$484=$B51)*('Comp.'!$B$5:$B$484&gt;=L$4)*('Comp.'!$B$5:$B$484&lt;=EOMONTH(L$4,0))*('Comp.'!$E$5:$E$484))</f>
        <v>0</v>
      </c>
      <c r="M51" s="129">
        <f>SUMPRODUCT(('Diário 1º PA'!$E$4:$E$2011='Analítico Cp.'!$B51)*('Diário 1º PA'!$C$4:$C$2011&gt;=M$4)*('Diário 1º PA'!$C$4:$C$2011&lt;=EOMONTH(M$4,0))*('Diário 1º PA'!$F$4:$F$2011))
+SUMPRODUCT(('Diário 2º PA'!$E$4:$E$1980='Analítico Cp.'!$B51)*('Diário 2º PA'!$C$4:$C$1980&gt;=M$4)*('Diário 2º PA'!$C$4:$C$1980&lt;=EOMONTH(M$4,0))*('Diário 2º PA'!$F$4:$F$1980))
+SUMPRODUCT(('Diário 3º PA'!$E$4:$E$2000='Analítico Cp.'!$B51)*('Diário 3º PA'!$C$4:$C$2000&gt;=M$4)*('Diário 3º PA'!$C$4:$C$2000&lt;=EOMONTH(M$4,0))*('Diário 3º PA'!$F$4:$F$2000))
+SUMPRODUCT(('Diário 4º PA'!$E$4:$E$2000='Analítico Cp.'!$B51)*('Diário 4º PA'!$C$4:$C$2000&gt;=M$4)*('Diário 4º PA'!$C$4:$C$2000&lt;=EOMONTH(M$4,0))*('Diário 4º PA'!$F$4:$F$2000))
+SUMPRODUCT(('Comp.'!$D$5:$D$484=$B51)*('Comp.'!$B$5:$B$484&gt;=M$4)*('Comp.'!$B$5:$B$484&lt;=EOMONTH(M$4,0))*('Comp.'!$E$5:$E$484))</f>
        <v>0</v>
      </c>
      <c r="N51" s="129">
        <f>SUMPRODUCT(('Diário 1º PA'!$E$4:$E$2011='Analítico Cp.'!$B51)*('Diário 1º PA'!$C$4:$C$2011&gt;=N$4)*('Diário 1º PA'!$C$4:$C$2011&lt;=EOMONTH(N$4,0))*('Diário 1º PA'!$F$4:$F$2011))
+SUMPRODUCT(('Diário 2º PA'!$E$4:$E$1980='Analítico Cp.'!$B51)*('Diário 2º PA'!$C$4:$C$1980&gt;=N$4)*('Diário 2º PA'!$C$4:$C$1980&lt;=EOMONTH(N$4,0))*('Diário 2º PA'!$F$4:$F$1980))
+SUMPRODUCT(('Diário 3º PA'!$E$4:$E$2000='Analítico Cp.'!$B51)*('Diário 3º PA'!$C$4:$C$2000&gt;=N$4)*('Diário 3º PA'!$C$4:$C$2000&lt;=EOMONTH(N$4,0))*('Diário 3º PA'!$F$4:$F$2000))
+SUMPRODUCT(('Diário 4º PA'!$E$4:$E$2000='Analítico Cp.'!$B51)*('Diário 4º PA'!$C$4:$C$2000&gt;=N$4)*('Diário 4º PA'!$C$4:$C$2000&lt;=EOMONTH(N$4,0))*('Diário 4º PA'!$F$4:$F$2000))
+SUMPRODUCT(('Comp.'!$D$5:$D$484=$B51)*('Comp.'!$B$5:$B$484&gt;=N$4)*('Comp.'!$B$5:$B$484&lt;=EOMONTH(N$4,0))*('Comp.'!$E$5:$E$484))</f>
        <v>0</v>
      </c>
      <c r="O51" s="179">
        <f t="shared" si="15"/>
        <v>0</v>
      </c>
      <c r="P51" s="180">
        <f t="shared" si="16"/>
        <v>0</v>
      </c>
      <c r="Q51" s="154"/>
      <c r="R51" s="154"/>
      <c r="S51" s="154"/>
      <c r="T51" s="154"/>
      <c r="U51" s="154"/>
      <c r="V51" s="154"/>
      <c r="W51" s="154"/>
      <c r="X51" s="154"/>
      <c r="Y51" s="154"/>
      <c r="Z51" s="154"/>
    </row>
    <row r="52" spans="1:26" ht="23.25" customHeight="1" x14ac:dyDescent="0.2">
      <c r="A52" s="62" t="s">
        <v>210</v>
      </c>
      <c r="B52" s="63" t="s">
        <v>211</v>
      </c>
      <c r="C52" s="129">
        <f>SUMPRODUCT(('Diário 1º PA'!$E$4:$E$2011='Analítico Cp.'!$B52)*('Diário 1º PA'!$C$4:$C$2011&gt;=C$4)*('Diário 1º PA'!$C$4:$C$2011&lt;=EOMONTH(C$4,0))*('Diário 1º PA'!$F$4:$F$2011))
+SUMPRODUCT(('Diário 2º PA'!$E$4:$E$1980='Analítico Cp.'!$B52)*('Diário 2º PA'!$C$4:$C$1980&gt;=C$4)*('Diário 2º PA'!$C$4:$C$1980&lt;=EOMONTH(C$4,0))*('Diário 2º PA'!$F$4:$F$1980))
+SUMPRODUCT(('Diário 3º PA'!$E$4:$E$2000='Analítico Cp.'!$B52)*('Diário 3º PA'!$C$4:$C$2000&gt;=C$4)*('Diário 3º PA'!$C$4:$C$2000&lt;=EOMONTH(C$4,0))*('Diário 3º PA'!$F$4:$F$2000))
+SUMPRODUCT(('Diário 4º PA'!$E$4:$E$2000='Analítico Cp.'!$B52)*('Diário 4º PA'!$C$4:$C$2000&gt;=C$4)*('Diário 4º PA'!$C$4:$C$2000&lt;=EOMONTH(C$4,0))*('Diário 4º PA'!$F$4:$F$2000))
+SUMPRODUCT(('Comp.'!$D$5:$D$484=$B52)*('Comp.'!$B$5:$B$484&gt;=C$4)*('Comp.'!$B$5:$B$484&lt;=EOMONTH(C$4,0))*('Comp.'!$E$5:$E$484))</f>
        <v>3859.4500000000003</v>
      </c>
      <c r="D52" s="129">
        <f>SUMPRODUCT(('Diário 1º PA'!$E$4:$E$2011='Analítico Cp.'!$B52)*('Diário 1º PA'!$C$4:$C$2011&gt;=D$4)*('Diário 1º PA'!$C$4:$C$2011&lt;=EOMONTH(D$4,0))*('Diário 1º PA'!$F$4:$F$2011))
+SUMPRODUCT(('Diário 2º PA'!$E$4:$E$1980='Analítico Cp.'!$B52)*('Diário 2º PA'!$C$4:$C$1980&gt;=D$4)*('Diário 2º PA'!$C$4:$C$1980&lt;=EOMONTH(D$4,0))*('Diário 2º PA'!$F$4:$F$1980))
+SUMPRODUCT(('Diário 3º PA'!$E$4:$E$2000='Analítico Cp.'!$B52)*('Diário 3º PA'!$C$4:$C$2000&gt;=D$4)*('Diário 3º PA'!$C$4:$C$2000&lt;=EOMONTH(D$4,0))*('Diário 3º PA'!$F$4:$F$2000))
+SUMPRODUCT(('Diário 4º PA'!$E$4:$E$2000='Analítico Cp.'!$B52)*('Diário 4º PA'!$C$4:$C$2000&gt;=D$4)*('Diário 4º PA'!$C$4:$C$2000&lt;=EOMONTH(D$4,0))*('Diário 4º PA'!$F$4:$F$2000))
+SUMPRODUCT(('Comp.'!$D$5:$D$484=$B52)*('Comp.'!$B$5:$B$484&gt;=D$4)*('Comp.'!$B$5:$B$484&lt;=EOMONTH(D$4,0))*('Comp.'!$E$5:$E$484))</f>
        <v>14354.050000000001</v>
      </c>
      <c r="E52" s="129">
        <f>SUMPRODUCT(('Diário 1º PA'!$E$4:$E$2011='Analítico Cp.'!$B52)*('Diário 1º PA'!$C$4:$C$2011&gt;=E$4)*('Diário 1º PA'!$C$4:$C$2011&lt;=EOMONTH(E$4,0))*('Diário 1º PA'!$F$4:$F$2011))
+SUMPRODUCT(('Diário 2º PA'!$E$4:$E$1980='Analítico Cp.'!$B52)*('Diário 2º PA'!$C$4:$C$1980&gt;=E$4)*('Diário 2º PA'!$C$4:$C$1980&lt;=EOMONTH(E$4,0))*('Diário 2º PA'!$F$4:$F$1980))
+SUMPRODUCT(('Diário 3º PA'!$E$4:$E$2000='Analítico Cp.'!$B52)*('Diário 3º PA'!$C$4:$C$2000&gt;=E$4)*('Diário 3º PA'!$C$4:$C$2000&lt;=EOMONTH(E$4,0))*('Diário 3º PA'!$F$4:$F$2000))
+SUMPRODUCT(('Diário 4º PA'!$E$4:$E$2000='Analítico Cp.'!$B52)*('Diário 4º PA'!$C$4:$C$2000&gt;=E$4)*('Diário 4º PA'!$C$4:$C$2000&lt;=EOMONTH(E$4,0))*('Diário 4º PA'!$F$4:$F$2000))
+SUMPRODUCT(('Comp.'!$D$5:$D$484=$B52)*('Comp.'!$B$5:$B$484&gt;=E$4)*('Comp.'!$B$5:$B$484&lt;=EOMONTH(E$4,0))*('Comp.'!$E$5:$E$484))</f>
        <v>9930.1</v>
      </c>
      <c r="F52" s="129">
        <f>SUMPRODUCT(('Diário 1º PA'!$E$4:$E$2011='Analítico Cp.'!$B52)*('Diário 1º PA'!$C$4:$C$2011&gt;=F$4)*('Diário 1º PA'!$C$4:$C$2011&lt;=EOMONTH(F$4,0))*('Diário 1º PA'!$F$4:$F$2011))
+SUMPRODUCT(('Diário 2º PA'!$E$4:$E$1980='Analítico Cp.'!$B52)*('Diário 2º PA'!$C$4:$C$1980&gt;=F$4)*('Diário 2º PA'!$C$4:$C$1980&lt;=EOMONTH(F$4,0))*('Diário 2º PA'!$F$4:$F$1980))
+SUMPRODUCT(('Diário 3º PA'!$E$4:$E$2000='Analítico Cp.'!$B52)*('Diário 3º PA'!$C$4:$C$2000&gt;=F$4)*('Diário 3º PA'!$C$4:$C$2000&lt;=EOMONTH(F$4,0))*('Diário 3º PA'!$F$4:$F$2000))
+SUMPRODUCT(('Diário 4º PA'!$E$4:$E$2000='Analítico Cp.'!$B52)*('Diário 4º PA'!$C$4:$C$2000&gt;=F$4)*('Diário 4º PA'!$C$4:$C$2000&lt;=EOMONTH(F$4,0))*('Diário 4º PA'!$F$4:$F$2000))
+SUMPRODUCT(('Comp.'!$D$5:$D$484=$B52)*('Comp.'!$B$5:$B$484&gt;=F$4)*('Comp.'!$B$5:$B$484&lt;=EOMONTH(F$4,0))*('Comp.'!$E$5:$E$484))</f>
        <v>0</v>
      </c>
      <c r="G52" s="129">
        <f>SUMPRODUCT(('Diário 1º PA'!$E$4:$E$2011='Analítico Cp.'!$B52)*('Diário 1º PA'!$C$4:$C$2011&gt;=G$4)*('Diário 1º PA'!$C$4:$C$2011&lt;=EOMONTH(G$4,0))*('Diário 1º PA'!$F$4:$F$2011))
+SUMPRODUCT(('Diário 2º PA'!$E$4:$E$1980='Analítico Cp.'!$B52)*('Diário 2º PA'!$C$4:$C$1980&gt;=G$4)*('Diário 2º PA'!$C$4:$C$1980&lt;=EOMONTH(G$4,0))*('Diário 2º PA'!$F$4:$F$1980))
+SUMPRODUCT(('Diário 3º PA'!$E$4:$E$2000='Analítico Cp.'!$B52)*('Diário 3º PA'!$C$4:$C$2000&gt;=G$4)*('Diário 3º PA'!$C$4:$C$2000&lt;=EOMONTH(G$4,0))*('Diário 3º PA'!$F$4:$F$2000))
+SUMPRODUCT(('Diário 4º PA'!$E$4:$E$2000='Analítico Cp.'!$B52)*('Diário 4º PA'!$C$4:$C$2000&gt;=G$4)*('Diário 4º PA'!$C$4:$C$2000&lt;=EOMONTH(G$4,0))*('Diário 4º PA'!$F$4:$F$2000))
+SUMPRODUCT(('Comp.'!$D$5:$D$484=$B52)*('Comp.'!$B$5:$B$484&gt;=G$4)*('Comp.'!$B$5:$B$484&lt;=EOMONTH(G$4,0))*('Comp.'!$E$5:$E$484))</f>
        <v>0</v>
      </c>
      <c r="H52" s="129">
        <f>SUMPRODUCT(('Diário 1º PA'!$E$4:$E$2011='Analítico Cp.'!$B52)*('Diário 1º PA'!$C$4:$C$2011&gt;=H$4)*('Diário 1º PA'!$C$4:$C$2011&lt;=EOMONTH(H$4,0))*('Diário 1º PA'!$F$4:$F$2011))
+SUMPRODUCT(('Diário 2º PA'!$E$4:$E$1980='Analítico Cp.'!$B52)*('Diário 2º PA'!$C$4:$C$1980&gt;=H$4)*('Diário 2º PA'!$C$4:$C$1980&lt;=EOMONTH(H$4,0))*('Diário 2º PA'!$F$4:$F$1980))
+SUMPRODUCT(('Diário 3º PA'!$E$4:$E$2000='Analítico Cp.'!$B52)*('Diário 3º PA'!$C$4:$C$2000&gt;=H$4)*('Diário 3º PA'!$C$4:$C$2000&lt;=EOMONTH(H$4,0))*('Diário 3º PA'!$F$4:$F$2000))
+SUMPRODUCT(('Diário 4º PA'!$E$4:$E$2000='Analítico Cp.'!$B52)*('Diário 4º PA'!$C$4:$C$2000&gt;=H$4)*('Diário 4º PA'!$C$4:$C$2000&lt;=EOMONTH(H$4,0))*('Diário 4º PA'!$F$4:$F$2000))
+SUMPRODUCT(('Comp.'!$D$5:$D$484=$B52)*('Comp.'!$B$5:$B$484&gt;=H$4)*('Comp.'!$B$5:$B$484&lt;=EOMONTH(H$4,0))*('Comp.'!$E$5:$E$484))</f>
        <v>0</v>
      </c>
      <c r="I52" s="129">
        <f>SUMPRODUCT(('Diário 1º PA'!$E$4:$E$2011='Analítico Cp.'!$B52)*('Diário 1º PA'!$C$4:$C$2011&gt;=I$4)*('Diário 1º PA'!$C$4:$C$2011&lt;=EOMONTH(I$4,0))*('Diário 1º PA'!$F$4:$F$2011))
+SUMPRODUCT(('Diário 2º PA'!$E$4:$E$1980='Analítico Cp.'!$B52)*('Diário 2º PA'!$C$4:$C$1980&gt;=I$4)*('Diário 2º PA'!$C$4:$C$1980&lt;=EOMONTH(I$4,0))*('Diário 2º PA'!$F$4:$F$1980))
+SUMPRODUCT(('Diário 3º PA'!$E$4:$E$2000='Analítico Cp.'!$B52)*('Diário 3º PA'!$C$4:$C$2000&gt;=I$4)*('Diário 3º PA'!$C$4:$C$2000&lt;=EOMONTH(I$4,0))*('Diário 3º PA'!$F$4:$F$2000))
+SUMPRODUCT(('Diário 4º PA'!$E$4:$E$2000='Analítico Cp.'!$B52)*('Diário 4º PA'!$C$4:$C$2000&gt;=I$4)*('Diário 4º PA'!$C$4:$C$2000&lt;=EOMONTH(I$4,0))*('Diário 4º PA'!$F$4:$F$2000))
+SUMPRODUCT(('Comp.'!$D$5:$D$484=$B52)*('Comp.'!$B$5:$B$484&gt;=I$4)*('Comp.'!$B$5:$B$484&lt;=EOMONTH(I$4,0))*('Comp.'!$E$5:$E$484))</f>
        <v>0</v>
      </c>
      <c r="J52" s="129">
        <f>SUMPRODUCT(('Diário 1º PA'!$E$4:$E$2011='Analítico Cp.'!$B52)*('Diário 1º PA'!$C$4:$C$2011&gt;=J$4)*('Diário 1º PA'!$C$4:$C$2011&lt;=EOMONTH(J$4,0))*('Diário 1º PA'!$F$4:$F$2011))
+SUMPRODUCT(('Diário 2º PA'!$E$4:$E$1980='Analítico Cp.'!$B52)*('Diário 2º PA'!$C$4:$C$1980&gt;=J$4)*('Diário 2º PA'!$C$4:$C$1980&lt;=EOMONTH(J$4,0))*('Diário 2º PA'!$F$4:$F$1980))
+SUMPRODUCT(('Diário 3º PA'!$E$4:$E$2000='Analítico Cp.'!$B52)*('Diário 3º PA'!$C$4:$C$2000&gt;=J$4)*('Diário 3º PA'!$C$4:$C$2000&lt;=EOMONTH(J$4,0))*('Diário 3º PA'!$F$4:$F$2000))
+SUMPRODUCT(('Diário 4º PA'!$E$4:$E$2000='Analítico Cp.'!$B52)*('Diário 4º PA'!$C$4:$C$2000&gt;=J$4)*('Diário 4º PA'!$C$4:$C$2000&lt;=EOMONTH(J$4,0))*('Diário 4º PA'!$F$4:$F$2000))
+SUMPRODUCT(('Comp.'!$D$5:$D$484=$B52)*('Comp.'!$B$5:$B$484&gt;=J$4)*('Comp.'!$B$5:$B$484&lt;=EOMONTH(J$4,0))*('Comp.'!$E$5:$E$484))</f>
        <v>0</v>
      </c>
      <c r="K52" s="129">
        <f>SUMPRODUCT(('Diário 1º PA'!$E$4:$E$2011='Analítico Cp.'!$B52)*('Diário 1º PA'!$C$4:$C$2011&gt;=K$4)*('Diário 1º PA'!$C$4:$C$2011&lt;=EOMONTH(K$4,0))*('Diário 1º PA'!$F$4:$F$2011))
+SUMPRODUCT(('Diário 2º PA'!$E$4:$E$1980='Analítico Cp.'!$B52)*('Diário 2º PA'!$C$4:$C$1980&gt;=K$4)*('Diário 2º PA'!$C$4:$C$1980&lt;=EOMONTH(K$4,0))*('Diário 2º PA'!$F$4:$F$1980))
+SUMPRODUCT(('Diário 3º PA'!$E$4:$E$2000='Analítico Cp.'!$B52)*('Diário 3º PA'!$C$4:$C$2000&gt;=K$4)*('Diário 3º PA'!$C$4:$C$2000&lt;=EOMONTH(K$4,0))*('Diário 3º PA'!$F$4:$F$2000))
+SUMPRODUCT(('Diário 4º PA'!$E$4:$E$2000='Analítico Cp.'!$B52)*('Diário 4º PA'!$C$4:$C$2000&gt;=K$4)*('Diário 4º PA'!$C$4:$C$2000&lt;=EOMONTH(K$4,0))*('Diário 4º PA'!$F$4:$F$2000))
+SUMPRODUCT(('Comp.'!$D$5:$D$484=$B52)*('Comp.'!$B$5:$B$484&gt;=K$4)*('Comp.'!$B$5:$B$484&lt;=EOMONTH(K$4,0))*('Comp.'!$E$5:$E$484))</f>
        <v>0</v>
      </c>
      <c r="L52" s="129">
        <f>SUMPRODUCT(('Diário 1º PA'!$E$4:$E$2011='Analítico Cp.'!$B52)*('Diário 1º PA'!$C$4:$C$2011&gt;=L$4)*('Diário 1º PA'!$C$4:$C$2011&lt;=EOMONTH(L$4,0))*('Diário 1º PA'!$F$4:$F$2011))
+SUMPRODUCT(('Diário 2º PA'!$E$4:$E$1980='Analítico Cp.'!$B52)*('Diário 2º PA'!$C$4:$C$1980&gt;=L$4)*('Diário 2º PA'!$C$4:$C$1980&lt;=EOMONTH(L$4,0))*('Diário 2º PA'!$F$4:$F$1980))
+SUMPRODUCT(('Diário 3º PA'!$E$4:$E$2000='Analítico Cp.'!$B52)*('Diário 3º PA'!$C$4:$C$2000&gt;=L$4)*('Diário 3º PA'!$C$4:$C$2000&lt;=EOMONTH(L$4,0))*('Diário 3º PA'!$F$4:$F$2000))
+SUMPRODUCT(('Diário 4º PA'!$E$4:$E$2000='Analítico Cp.'!$B52)*('Diário 4º PA'!$C$4:$C$2000&gt;=L$4)*('Diário 4º PA'!$C$4:$C$2000&lt;=EOMONTH(L$4,0))*('Diário 4º PA'!$F$4:$F$2000))
+SUMPRODUCT(('Comp.'!$D$5:$D$484=$B52)*('Comp.'!$B$5:$B$484&gt;=L$4)*('Comp.'!$B$5:$B$484&lt;=EOMONTH(L$4,0))*('Comp.'!$E$5:$E$484))</f>
        <v>0</v>
      </c>
      <c r="M52" s="129">
        <f>SUMPRODUCT(('Diário 1º PA'!$E$4:$E$2011='Analítico Cp.'!$B52)*('Diário 1º PA'!$C$4:$C$2011&gt;=M$4)*('Diário 1º PA'!$C$4:$C$2011&lt;=EOMONTH(M$4,0))*('Diário 1º PA'!$F$4:$F$2011))
+SUMPRODUCT(('Diário 2º PA'!$E$4:$E$1980='Analítico Cp.'!$B52)*('Diário 2º PA'!$C$4:$C$1980&gt;=M$4)*('Diário 2º PA'!$C$4:$C$1980&lt;=EOMONTH(M$4,0))*('Diário 2º PA'!$F$4:$F$1980))
+SUMPRODUCT(('Diário 3º PA'!$E$4:$E$2000='Analítico Cp.'!$B52)*('Diário 3º PA'!$C$4:$C$2000&gt;=M$4)*('Diário 3º PA'!$C$4:$C$2000&lt;=EOMONTH(M$4,0))*('Diário 3º PA'!$F$4:$F$2000))
+SUMPRODUCT(('Diário 4º PA'!$E$4:$E$2000='Analítico Cp.'!$B52)*('Diário 4º PA'!$C$4:$C$2000&gt;=M$4)*('Diário 4º PA'!$C$4:$C$2000&lt;=EOMONTH(M$4,0))*('Diário 4º PA'!$F$4:$F$2000))
+SUMPRODUCT(('Comp.'!$D$5:$D$484=$B52)*('Comp.'!$B$5:$B$484&gt;=M$4)*('Comp.'!$B$5:$B$484&lt;=EOMONTH(M$4,0))*('Comp.'!$E$5:$E$484))</f>
        <v>0</v>
      </c>
      <c r="N52" s="129">
        <f>SUMPRODUCT(('Diário 1º PA'!$E$4:$E$2011='Analítico Cp.'!$B52)*('Diário 1º PA'!$C$4:$C$2011&gt;=N$4)*('Diário 1º PA'!$C$4:$C$2011&lt;=EOMONTH(N$4,0))*('Diário 1º PA'!$F$4:$F$2011))
+SUMPRODUCT(('Diário 2º PA'!$E$4:$E$1980='Analítico Cp.'!$B52)*('Diário 2º PA'!$C$4:$C$1980&gt;=N$4)*('Diário 2º PA'!$C$4:$C$1980&lt;=EOMONTH(N$4,0))*('Diário 2º PA'!$F$4:$F$1980))
+SUMPRODUCT(('Diário 3º PA'!$E$4:$E$2000='Analítico Cp.'!$B52)*('Diário 3º PA'!$C$4:$C$2000&gt;=N$4)*('Diário 3º PA'!$C$4:$C$2000&lt;=EOMONTH(N$4,0))*('Diário 3º PA'!$F$4:$F$2000))
+SUMPRODUCT(('Diário 4º PA'!$E$4:$E$2000='Analítico Cp.'!$B52)*('Diário 4º PA'!$C$4:$C$2000&gt;=N$4)*('Diário 4º PA'!$C$4:$C$2000&lt;=EOMONTH(N$4,0))*('Diário 4º PA'!$F$4:$F$2000))
+SUMPRODUCT(('Comp.'!$D$5:$D$484=$B52)*('Comp.'!$B$5:$B$484&gt;=N$4)*('Comp.'!$B$5:$B$484&lt;=EOMONTH(N$4,0))*('Comp.'!$E$5:$E$484))</f>
        <v>0</v>
      </c>
      <c r="O52" s="179">
        <f t="shared" si="15"/>
        <v>28143.599999999999</v>
      </c>
      <c r="P52" s="180">
        <f t="shared" si="16"/>
        <v>2.012250684835187E-3</v>
      </c>
      <c r="Q52" s="154"/>
      <c r="R52" s="154"/>
      <c r="S52" s="154"/>
      <c r="T52" s="154"/>
      <c r="U52" s="154"/>
      <c r="V52" s="154"/>
      <c r="W52" s="154"/>
      <c r="X52" s="154"/>
      <c r="Y52" s="154"/>
      <c r="Z52" s="154"/>
    </row>
    <row r="53" spans="1:26" ht="23.25" customHeight="1" x14ac:dyDescent="0.2">
      <c r="A53" s="62" t="s">
        <v>212</v>
      </c>
      <c r="B53" s="63" t="s">
        <v>213</v>
      </c>
      <c r="C53" s="129">
        <f>SUMPRODUCT(('Diário 1º PA'!$E$4:$E$2011='Analítico Cp.'!$B53)*('Diário 1º PA'!$C$4:$C$2011&gt;=C$4)*('Diário 1º PA'!$C$4:$C$2011&lt;=EOMONTH(C$4,0))*('Diário 1º PA'!$F$4:$F$2011))
+SUMPRODUCT(('Diário 2º PA'!$E$4:$E$1980='Analítico Cp.'!$B53)*('Diário 2º PA'!$C$4:$C$1980&gt;=C$4)*('Diário 2º PA'!$C$4:$C$1980&lt;=EOMONTH(C$4,0))*('Diário 2º PA'!$F$4:$F$1980))
+SUMPRODUCT(('Diário 3º PA'!$E$4:$E$2000='Analítico Cp.'!$B53)*('Diário 3º PA'!$C$4:$C$2000&gt;=C$4)*('Diário 3º PA'!$C$4:$C$2000&lt;=EOMONTH(C$4,0))*('Diário 3º PA'!$F$4:$F$2000))
+SUMPRODUCT(('Diário 4º PA'!$E$4:$E$2000='Analítico Cp.'!$B53)*('Diário 4º PA'!$C$4:$C$2000&gt;=C$4)*('Diário 4º PA'!$C$4:$C$2000&lt;=EOMONTH(C$4,0))*('Diário 4º PA'!$F$4:$F$2000))
+SUMPRODUCT(('Comp.'!$D$5:$D$484=$B53)*('Comp.'!$B$5:$B$484&gt;=C$4)*('Comp.'!$B$5:$B$484&lt;=EOMONTH(C$4,0))*('Comp.'!$E$5:$E$484))</f>
        <v>0</v>
      </c>
      <c r="D53" s="129">
        <f>SUMPRODUCT(('Diário 1º PA'!$E$4:$E$2011='Analítico Cp.'!$B53)*('Diário 1º PA'!$C$4:$C$2011&gt;=D$4)*('Diário 1º PA'!$C$4:$C$2011&lt;=EOMONTH(D$4,0))*('Diário 1º PA'!$F$4:$F$2011))
+SUMPRODUCT(('Diário 2º PA'!$E$4:$E$1980='Analítico Cp.'!$B53)*('Diário 2º PA'!$C$4:$C$1980&gt;=D$4)*('Diário 2º PA'!$C$4:$C$1980&lt;=EOMONTH(D$4,0))*('Diário 2º PA'!$F$4:$F$1980))
+SUMPRODUCT(('Diário 3º PA'!$E$4:$E$2000='Analítico Cp.'!$B53)*('Diário 3º PA'!$C$4:$C$2000&gt;=D$4)*('Diário 3º PA'!$C$4:$C$2000&lt;=EOMONTH(D$4,0))*('Diário 3º PA'!$F$4:$F$2000))
+SUMPRODUCT(('Diário 4º PA'!$E$4:$E$2000='Analítico Cp.'!$B53)*('Diário 4º PA'!$C$4:$C$2000&gt;=D$4)*('Diário 4º PA'!$C$4:$C$2000&lt;=EOMONTH(D$4,0))*('Diário 4º PA'!$F$4:$F$2000))
+SUMPRODUCT(('Comp.'!$D$5:$D$484=$B53)*('Comp.'!$B$5:$B$484&gt;=D$4)*('Comp.'!$B$5:$B$484&lt;=EOMONTH(D$4,0))*('Comp.'!$E$5:$E$484))</f>
        <v>0</v>
      </c>
      <c r="E53" s="129">
        <f>SUMPRODUCT(('Diário 1º PA'!$E$4:$E$2011='Analítico Cp.'!$B53)*('Diário 1º PA'!$C$4:$C$2011&gt;=E$4)*('Diário 1º PA'!$C$4:$C$2011&lt;=EOMONTH(E$4,0))*('Diário 1º PA'!$F$4:$F$2011))
+SUMPRODUCT(('Diário 2º PA'!$E$4:$E$1980='Analítico Cp.'!$B53)*('Diário 2º PA'!$C$4:$C$1980&gt;=E$4)*('Diário 2º PA'!$C$4:$C$1980&lt;=EOMONTH(E$4,0))*('Diário 2º PA'!$F$4:$F$1980))
+SUMPRODUCT(('Diário 3º PA'!$E$4:$E$2000='Analítico Cp.'!$B53)*('Diário 3º PA'!$C$4:$C$2000&gt;=E$4)*('Diário 3º PA'!$C$4:$C$2000&lt;=EOMONTH(E$4,0))*('Diário 3º PA'!$F$4:$F$2000))
+SUMPRODUCT(('Diário 4º PA'!$E$4:$E$2000='Analítico Cp.'!$B53)*('Diário 4º PA'!$C$4:$C$2000&gt;=E$4)*('Diário 4º PA'!$C$4:$C$2000&lt;=EOMONTH(E$4,0))*('Diário 4º PA'!$F$4:$F$2000))
+SUMPRODUCT(('Comp.'!$D$5:$D$484=$B53)*('Comp.'!$B$5:$B$484&gt;=E$4)*('Comp.'!$B$5:$B$484&lt;=EOMONTH(E$4,0))*('Comp.'!$E$5:$E$484))</f>
        <v>0</v>
      </c>
      <c r="F53" s="129">
        <f>SUMPRODUCT(('Diário 1º PA'!$E$4:$E$2011='Analítico Cp.'!$B53)*('Diário 1º PA'!$C$4:$C$2011&gt;=F$4)*('Diário 1º PA'!$C$4:$C$2011&lt;=EOMONTH(F$4,0))*('Diário 1º PA'!$F$4:$F$2011))
+SUMPRODUCT(('Diário 2º PA'!$E$4:$E$1980='Analítico Cp.'!$B53)*('Diário 2º PA'!$C$4:$C$1980&gt;=F$4)*('Diário 2º PA'!$C$4:$C$1980&lt;=EOMONTH(F$4,0))*('Diário 2º PA'!$F$4:$F$1980))
+SUMPRODUCT(('Diário 3º PA'!$E$4:$E$2000='Analítico Cp.'!$B53)*('Diário 3º PA'!$C$4:$C$2000&gt;=F$4)*('Diário 3º PA'!$C$4:$C$2000&lt;=EOMONTH(F$4,0))*('Diário 3º PA'!$F$4:$F$2000))
+SUMPRODUCT(('Diário 4º PA'!$E$4:$E$2000='Analítico Cp.'!$B53)*('Diário 4º PA'!$C$4:$C$2000&gt;=F$4)*('Diário 4º PA'!$C$4:$C$2000&lt;=EOMONTH(F$4,0))*('Diário 4º PA'!$F$4:$F$2000))
+SUMPRODUCT(('Comp.'!$D$5:$D$484=$B53)*('Comp.'!$B$5:$B$484&gt;=F$4)*('Comp.'!$B$5:$B$484&lt;=EOMONTH(F$4,0))*('Comp.'!$E$5:$E$484))</f>
        <v>0</v>
      </c>
      <c r="G53" s="129">
        <f>SUMPRODUCT(('Diário 1º PA'!$E$4:$E$2011='Analítico Cp.'!$B53)*('Diário 1º PA'!$C$4:$C$2011&gt;=G$4)*('Diário 1º PA'!$C$4:$C$2011&lt;=EOMONTH(G$4,0))*('Diário 1º PA'!$F$4:$F$2011))
+SUMPRODUCT(('Diário 2º PA'!$E$4:$E$1980='Analítico Cp.'!$B53)*('Diário 2º PA'!$C$4:$C$1980&gt;=G$4)*('Diário 2º PA'!$C$4:$C$1980&lt;=EOMONTH(G$4,0))*('Diário 2º PA'!$F$4:$F$1980))
+SUMPRODUCT(('Diário 3º PA'!$E$4:$E$2000='Analítico Cp.'!$B53)*('Diário 3º PA'!$C$4:$C$2000&gt;=G$4)*('Diário 3º PA'!$C$4:$C$2000&lt;=EOMONTH(G$4,0))*('Diário 3º PA'!$F$4:$F$2000))
+SUMPRODUCT(('Diário 4º PA'!$E$4:$E$2000='Analítico Cp.'!$B53)*('Diário 4º PA'!$C$4:$C$2000&gt;=G$4)*('Diário 4º PA'!$C$4:$C$2000&lt;=EOMONTH(G$4,0))*('Diário 4º PA'!$F$4:$F$2000))
+SUMPRODUCT(('Comp.'!$D$5:$D$484=$B53)*('Comp.'!$B$5:$B$484&gt;=G$4)*('Comp.'!$B$5:$B$484&lt;=EOMONTH(G$4,0))*('Comp.'!$E$5:$E$484))</f>
        <v>0</v>
      </c>
      <c r="H53" s="129">
        <f>SUMPRODUCT(('Diário 1º PA'!$E$4:$E$2011='Analítico Cp.'!$B53)*('Diário 1º PA'!$C$4:$C$2011&gt;=H$4)*('Diário 1º PA'!$C$4:$C$2011&lt;=EOMONTH(H$4,0))*('Diário 1º PA'!$F$4:$F$2011))
+SUMPRODUCT(('Diário 2º PA'!$E$4:$E$1980='Analítico Cp.'!$B53)*('Diário 2º PA'!$C$4:$C$1980&gt;=H$4)*('Diário 2º PA'!$C$4:$C$1980&lt;=EOMONTH(H$4,0))*('Diário 2º PA'!$F$4:$F$1980))
+SUMPRODUCT(('Diário 3º PA'!$E$4:$E$2000='Analítico Cp.'!$B53)*('Diário 3º PA'!$C$4:$C$2000&gt;=H$4)*('Diário 3º PA'!$C$4:$C$2000&lt;=EOMONTH(H$4,0))*('Diário 3º PA'!$F$4:$F$2000))
+SUMPRODUCT(('Diário 4º PA'!$E$4:$E$2000='Analítico Cp.'!$B53)*('Diário 4º PA'!$C$4:$C$2000&gt;=H$4)*('Diário 4º PA'!$C$4:$C$2000&lt;=EOMONTH(H$4,0))*('Diário 4º PA'!$F$4:$F$2000))
+SUMPRODUCT(('Comp.'!$D$5:$D$484=$B53)*('Comp.'!$B$5:$B$484&gt;=H$4)*('Comp.'!$B$5:$B$484&lt;=EOMONTH(H$4,0))*('Comp.'!$E$5:$E$484))</f>
        <v>0</v>
      </c>
      <c r="I53" s="129">
        <f>SUMPRODUCT(('Diário 1º PA'!$E$4:$E$2011='Analítico Cp.'!$B53)*('Diário 1º PA'!$C$4:$C$2011&gt;=I$4)*('Diário 1º PA'!$C$4:$C$2011&lt;=EOMONTH(I$4,0))*('Diário 1º PA'!$F$4:$F$2011))
+SUMPRODUCT(('Diário 2º PA'!$E$4:$E$1980='Analítico Cp.'!$B53)*('Diário 2º PA'!$C$4:$C$1980&gt;=I$4)*('Diário 2º PA'!$C$4:$C$1980&lt;=EOMONTH(I$4,0))*('Diário 2º PA'!$F$4:$F$1980))
+SUMPRODUCT(('Diário 3º PA'!$E$4:$E$2000='Analítico Cp.'!$B53)*('Diário 3º PA'!$C$4:$C$2000&gt;=I$4)*('Diário 3º PA'!$C$4:$C$2000&lt;=EOMONTH(I$4,0))*('Diário 3º PA'!$F$4:$F$2000))
+SUMPRODUCT(('Diário 4º PA'!$E$4:$E$2000='Analítico Cp.'!$B53)*('Diário 4º PA'!$C$4:$C$2000&gt;=I$4)*('Diário 4º PA'!$C$4:$C$2000&lt;=EOMONTH(I$4,0))*('Diário 4º PA'!$F$4:$F$2000))
+SUMPRODUCT(('Comp.'!$D$5:$D$484=$B53)*('Comp.'!$B$5:$B$484&gt;=I$4)*('Comp.'!$B$5:$B$484&lt;=EOMONTH(I$4,0))*('Comp.'!$E$5:$E$484))</f>
        <v>0</v>
      </c>
      <c r="J53" s="129">
        <f>SUMPRODUCT(('Diário 1º PA'!$E$4:$E$2011='Analítico Cp.'!$B53)*('Diário 1º PA'!$C$4:$C$2011&gt;=J$4)*('Diário 1º PA'!$C$4:$C$2011&lt;=EOMONTH(J$4,0))*('Diário 1º PA'!$F$4:$F$2011))
+SUMPRODUCT(('Diário 2º PA'!$E$4:$E$1980='Analítico Cp.'!$B53)*('Diário 2º PA'!$C$4:$C$1980&gt;=J$4)*('Diário 2º PA'!$C$4:$C$1980&lt;=EOMONTH(J$4,0))*('Diário 2º PA'!$F$4:$F$1980))
+SUMPRODUCT(('Diário 3º PA'!$E$4:$E$2000='Analítico Cp.'!$B53)*('Diário 3º PA'!$C$4:$C$2000&gt;=J$4)*('Diário 3º PA'!$C$4:$C$2000&lt;=EOMONTH(J$4,0))*('Diário 3º PA'!$F$4:$F$2000))
+SUMPRODUCT(('Diário 4º PA'!$E$4:$E$2000='Analítico Cp.'!$B53)*('Diário 4º PA'!$C$4:$C$2000&gt;=J$4)*('Diário 4º PA'!$C$4:$C$2000&lt;=EOMONTH(J$4,0))*('Diário 4º PA'!$F$4:$F$2000))
+SUMPRODUCT(('Comp.'!$D$5:$D$484=$B53)*('Comp.'!$B$5:$B$484&gt;=J$4)*('Comp.'!$B$5:$B$484&lt;=EOMONTH(J$4,0))*('Comp.'!$E$5:$E$484))</f>
        <v>0</v>
      </c>
      <c r="K53" s="129">
        <f>SUMPRODUCT(('Diário 1º PA'!$E$4:$E$2011='Analítico Cp.'!$B53)*('Diário 1º PA'!$C$4:$C$2011&gt;=K$4)*('Diário 1º PA'!$C$4:$C$2011&lt;=EOMONTH(K$4,0))*('Diário 1º PA'!$F$4:$F$2011))
+SUMPRODUCT(('Diário 2º PA'!$E$4:$E$1980='Analítico Cp.'!$B53)*('Diário 2º PA'!$C$4:$C$1980&gt;=K$4)*('Diário 2º PA'!$C$4:$C$1980&lt;=EOMONTH(K$4,0))*('Diário 2º PA'!$F$4:$F$1980))
+SUMPRODUCT(('Diário 3º PA'!$E$4:$E$2000='Analítico Cp.'!$B53)*('Diário 3º PA'!$C$4:$C$2000&gt;=K$4)*('Diário 3º PA'!$C$4:$C$2000&lt;=EOMONTH(K$4,0))*('Diário 3º PA'!$F$4:$F$2000))
+SUMPRODUCT(('Diário 4º PA'!$E$4:$E$2000='Analítico Cp.'!$B53)*('Diário 4º PA'!$C$4:$C$2000&gt;=K$4)*('Diário 4º PA'!$C$4:$C$2000&lt;=EOMONTH(K$4,0))*('Diário 4º PA'!$F$4:$F$2000))
+SUMPRODUCT(('Comp.'!$D$5:$D$484=$B53)*('Comp.'!$B$5:$B$484&gt;=K$4)*('Comp.'!$B$5:$B$484&lt;=EOMONTH(K$4,0))*('Comp.'!$E$5:$E$484))</f>
        <v>0</v>
      </c>
      <c r="L53" s="129">
        <f>SUMPRODUCT(('Diário 1º PA'!$E$4:$E$2011='Analítico Cp.'!$B53)*('Diário 1º PA'!$C$4:$C$2011&gt;=L$4)*('Diário 1º PA'!$C$4:$C$2011&lt;=EOMONTH(L$4,0))*('Diário 1º PA'!$F$4:$F$2011))
+SUMPRODUCT(('Diário 2º PA'!$E$4:$E$1980='Analítico Cp.'!$B53)*('Diário 2º PA'!$C$4:$C$1980&gt;=L$4)*('Diário 2º PA'!$C$4:$C$1980&lt;=EOMONTH(L$4,0))*('Diário 2º PA'!$F$4:$F$1980))
+SUMPRODUCT(('Diário 3º PA'!$E$4:$E$2000='Analítico Cp.'!$B53)*('Diário 3º PA'!$C$4:$C$2000&gt;=L$4)*('Diário 3º PA'!$C$4:$C$2000&lt;=EOMONTH(L$4,0))*('Diário 3º PA'!$F$4:$F$2000))
+SUMPRODUCT(('Diário 4º PA'!$E$4:$E$2000='Analítico Cp.'!$B53)*('Diário 4º PA'!$C$4:$C$2000&gt;=L$4)*('Diário 4º PA'!$C$4:$C$2000&lt;=EOMONTH(L$4,0))*('Diário 4º PA'!$F$4:$F$2000))
+SUMPRODUCT(('Comp.'!$D$5:$D$484=$B53)*('Comp.'!$B$5:$B$484&gt;=L$4)*('Comp.'!$B$5:$B$484&lt;=EOMONTH(L$4,0))*('Comp.'!$E$5:$E$484))</f>
        <v>0</v>
      </c>
      <c r="M53" s="129">
        <f>SUMPRODUCT(('Diário 1º PA'!$E$4:$E$2011='Analítico Cp.'!$B53)*('Diário 1º PA'!$C$4:$C$2011&gt;=M$4)*('Diário 1º PA'!$C$4:$C$2011&lt;=EOMONTH(M$4,0))*('Diário 1º PA'!$F$4:$F$2011))
+SUMPRODUCT(('Diário 2º PA'!$E$4:$E$1980='Analítico Cp.'!$B53)*('Diário 2º PA'!$C$4:$C$1980&gt;=M$4)*('Diário 2º PA'!$C$4:$C$1980&lt;=EOMONTH(M$4,0))*('Diário 2º PA'!$F$4:$F$1980))
+SUMPRODUCT(('Diário 3º PA'!$E$4:$E$2000='Analítico Cp.'!$B53)*('Diário 3º PA'!$C$4:$C$2000&gt;=M$4)*('Diário 3º PA'!$C$4:$C$2000&lt;=EOMONTH(M$4,0))*('Diário 3º PA'!$F$4:$F$2000))
+SUMPRODUCT(('Diário 4º PA'!$E$4:$E$2000='Analítico Cp.'!$B53)*('Diário 4º PA'!$C$4:$C$2000&gt;=M$4)*('Diário 4º PA'!$C$4:$C$2000&lt;=EOMONTH(M$4,0))*('Diário 4º PA'!$F$4:$F$2000))
+SUMPRODUCT(('Comp.'!$D$5:$D$484=$B53)*('Comp.'!$B$5:$B$484&gt;=M$4)*('Comp.'!$B$5:$B$484&lt;=EOMONTH(M$4,0))*('Comp.'!$E$5:$E$484))</f>
        <v>0</v>
      </c>
      <c r="N53" s="129">
        <f>SUMPRODUCT(('Diário 1º PA'!$E$4:$E$2011='Analítico Cp.'!$B53)*('Diário 1º PA'!$C$4:$C$2011&gt;=N$4)*('Diário 1º PA'!$C$4:$C$2011&lt;=EOMONTH(N$4,0))*('Diário 1º PA'!$F$4:$F$2011))
+SUMPRODUCT(('Diário 2º PA'!$E$4:$E$1980='Analítico Cp.'!$B53)*('Diário 2º PA'!$C$4:$C$1980&gt;=N$4)*('Diário 2º PA'!$C$4:$C$1980&lt;=EOMONTH(N$4,0))*('Diário 2º PA'!$F$4:$F$1980))
+SUMPRODUCT(('Diário 3º PA'!$E$4:$E$2000='Analítico Cp.'!$B53)*('Diário 3º PA'!$C$4:$C$2000&gt;=N$4)*('Diário 3º PA'!$C$4:$C$2000&lt;=EOMONTH(N$4,0))*('Diário 3º PA'!$F$4:$F$2000))
+SUMPRODUCT(('Diário 4º PA'!$E$4:$E$2000='Analítico Cp.'!$B53)*('Diário 4º PA'!$C$4:$C$2000&gt;=N$4)*('Diário 4º PA'!$C$4:$C$2000&lt;=EOMONTH(N$4,0))*('Diário 4º PA'!$F$4:$F$2000))
+SUMPRODUCT(('Comp.'!$D$5:$D$484=$B53)*('Comp.'!$B$5:$B$484&gt;=N$4)*('Comp.'!$B$5:$B$484&lt;=EOMONTH(N$4,0))*('Comp.'!$E$5:$E$484))</f>
        <v>0</v>
      </c>
      <c r="O53" s="179">
        <f t="shared" si="15"/>
        <v>0</v>
      </c>
      <c r="P53" s="180">
        <f t="shared" si="16"/>
        <v>0</v>
      </c>
      <c r="Q53" s="154"/>
      <c r="R53" s="154"/>
      <c r="S53" s="154"/>
      <c r="T53" s="154"/>
      <c r="U53" s="154"/>
      <c r="V53" s="154"/>
      <c r="W53" s="154"/>
      <c r="X53" s="154"/>
      <c r="Y53" s="154"/>
      <c r="Z53" s="154"/>
    </row>
    <row r="54" spans="1:26" ht="23.25" customHeight="1" x14ac:dyDescent="0.2">
      <c r="A54" s="62" t="s">
        <v>214</v>
      </c>
      <c r="B54" s="206" t="s">
        <v>215</v>
      </c>
      <c r="C54" s="129">
        <f>SUMPRODUCT(('Diário 1º PA'!$E$4:$E$2011='Analítico Cp.'!$B54)*('Diário 1º PA'!$C$4:$C$2011&gt;=C$4)*('Diário 1º PA'!$C$4:$C$2011&lt;=EOMONTH(C$4,0))*('Diário 1º PA'!$F$4:$F$2011))
+SUMPRODUCT(('Diário 2º PA'!$E$4:$E$1980='Analítico Cp.'!$B54)*('Diário 2º PA'!$C$4:$C$1980&gt;=C$4)*('Diário 2º PA'!$C$4:$C$1980&lt;=EOMONTH(C$4,0))*('Diário 2º PA'!$F$4:$F$1980))
+SUMPRODUCT(('Diário 3º PA'!$E$4:$E$2000='Analítico Cp.'!$B54)*('Diário 3º PA'!$C$4:$C$2000&gt;=C$4)*('Diário 3º PA'!$C$4:$C$2000&lt;=EOMONTH(C$4,0))*('Diário 3º PA'!$F$4:$F$2000))
+SUMPRODUCT(('Diário 4º PA'!$E$4:$E$2000='Analítico Cp.'!$B54)*('Diário 4º PA'!$C$4:$C$2000&gt;=C$4)*('Diário 4º PA'!$C$4:$C$2000&lt;=EOMONTH(C$4,0))*('Diário 4º PA'!$F$4:$F$2000))
+SUMPRODUCT(('Comp.'!$D$5:$D$484=$B54)*('Comp.'!$B$5:$B$484&gt;=C$4)*('Comp.'!$B$5:$B$484&lt;=EOMONTH(C$4,0))*('Comp.'!$E$5:$E$484))</f>
        <v>3458</v>
      </c>
      <c r="D54" s="129">
        <f>SUMPRODUCT(('Diário 1º PA'!$E$4:$E$2011='Analítico Cp.'!$B54)*('Diário 1º PA'!$C$4:$C$2011&gt;=D$4)*('Diário 1º PA'!$C$4:$C$2011&lt;=EOMONTH(D$4,0))*('Diário 1º PA'!$F$4:$F$2011))
+SUMPRODUCT(('Diário 2º PA'!$E$4:$E$1980='Analítico Cp.'!$B54)*('Diário 2º PA'!$C$4:$C$1980&gt;=D$4)*('Diário 2º PA'!$C$4:$C$1980&lt;=EOMONTH(D$4,0))*('Diário 2º PA'!$F$4:$F$1980))
+SUMPRODUCT(('Diário 3º PA'!$E$4:$E$2000='Analítico Cp.'!$B54)*('Diário 3º PA'!$C$4:$C$2000&gt;=D$4)*('Diário 3º PA'!$C$4:$C$2000&lt;=EOMONTH(D$4,0))*('Diário 3º PA'!$F$4:$F$2000))
+SUMPRODUCT(('Diário 4º PA'!$E$4:$E$2000='Analítico Cp.'!$B54)*('Diário 4º PA'!$C$4:$C$2000&gt;=D$4)*('Diário 4º PA'!$C$4:$C$2000&lt;=EOMONTH(D$4,0))*('Diário 4º PA'!$F$4:$F$2000))
+SUMPRODUCT(('Comp.'!$D$5:$D$484=$B54)*('Comp.'!$B$5:$B$484&gt;=D$4)*('Comp.'!$B$5:$B$484&lt;=EOMONTH(D$4,0))*('Comp.'!$E$5:$E$484))</f>
        <v>10773</v>
      </c>
      <c r="E54" s="129">
        <f>SUMPRODUCT(('Diário 1º PA'!$E$4:$E$2011='Analítico Cp.'!$B54)*('Diário 1º PA'!$C$4:$C$2011&gt;=E$4)*('Diário 1º PA'!$C$4:$C$2011&lt;=EOMONTH(E$4,0))*('Diário 1º PA'!$F$4:$F$2011))
+SUMPRODUCT(('Diário 2º PA'!$E$4:$E$1980='Analítico Cp.'!$B54)*('Diário 2º PA'!$C$4:$C$1980&gt;=E$4)*('Diário 2º PA'!$C$4:$C$1980&lt;=EOMONTH(E$4,0))*('Diário 2º PA'!$F$4:$F$1980))
+SUMPRODUCT(('Diário 3º PA'!$E$4:$E$2000='Analítico Cp.'!$B54)*('Diário 3º PA'!$C$4:$C$2000&gt;=E$4)*('Diário 3º PA'!$C$4:$C$2000&lt;=EOMONTH(E$4,0))*('Diário 3º PA'!$F$4:$F$2000))
+SUMPRODUCT(('Diário 4º PA'!$E$4:$E$2000='Analítico Cp.'!$B54)*('Diário 4º PA'!$C$4:$C$2000&gt;=E$4)*('Diário 4º PA'!$C$4:$C$2000&lt;=EOMONTH(E$4,0))*('Diário 4º PA'!$F$4:$F$2000))
+SUMPRODUCT(('Comp.'!$D$5:$D$484=$B54)*('Comp.'!$B$5:$B$484&gt;=E$4)*('Comp.'!$B$5:$B$484&lt;=EOMONTH(E$4,0))*('Comp.'!$E$5:$E$484))</f>
        <v>5263</v>
      </c>
      <c r="F54" s="129">
        <f>SUMPRODUCT(('Diário 1º PA'!$E$4:$E$2011='Analítico Cp.'!$B54)*('Diário 1º PA'!$C$4:$C$2011&gt;=F$4)*('Diário 1º PA'!$C$4:$C$2011&lt;=EOMONTH(F$4,0))*('Diário 1º PA'!$F$4:$F$2011))
+SUMPRODUCT(('Diário 2º PA'!$E$4:$E$1980='Analítico Cp.'!$B54)*('Diário 2º PA'!$C$4:$C$1980&gt;=F$4)*('Diário 2º PA'!$C$4:$C$1980&lt;=EOMONTH(F$4,0))*('Diário 2º PA'!$F$4:$F$1980))
+SUMPRODUCT(('Diário 3º PA'!$E$4:$E$2000='Analítico Cp.'!$B54)*('Diário 3º PA'!$C$4:$C$2000&gt;=F$4)*('Diário 3º PA'!$C$4:$C$2000&lt;=EOMONTH(F$4,0))*('Diário 3º PA'!$F$4:$F$2000))
+SUMPRODUCT(('Diário 4º PA'!$E$4:$E$2000='Analítico Cp.'!$B54)*('Diário 4º PA'!$C$4:$C$2000&gt;=F$4)*('Diário 4º PA'!$C$4:$C$2000&lt;=EOMONTH(F$4,0))*('Diário 4º PA'!$F$4:$F$2000))
+SUMPRODUCT(('Comp.'!$D$5:$D$484=$B54)*('Comp.'!$B$5:$B$484&gt;=F$4)*('Comp.'!$B$5:$B$484&lt;=EOMONTH(F$4,0))*('Comp.'!$E$5:$E$484))</f>
        <v>0</v>
      </c>
      <c r="G54" s="129">
        <f>SUMPRODUCT(('Diário 1º PA'!$E$4:$E$2011='Analítico Cp.'!$B54)*('Diário 1º PA'!$C$4:$C$2011&gt;=G$4)*('Diário 1º PA'!$C$4:$C$2011&lt;=EOMONTH(G$4,0))*('Diário 1º PA'!$F$4:$F$2011))
+SUMPRODUCT(('Diário 2º PA'!$E$4:$E$1980='Analítico Cp.'!$B54)*('Diário 2º PA'!$C$4:$C$1980&gt;=G$4)*('Diário 2º PA'!$C$4:$C$1980&lt;=EOMONTH(G$4,0))*('Diário 2º PA'!$F$4:$F$1980))
+SUMPRODUCT(('Diário 3º PA'!$E$4:$E$2000='Analítico Cp.'!$B54)*('Diário 3º PA'!$C$4:$C$2000&gt;=G$4)*('Diário 3º PA'!$C$4:$C$2000&lt;=EOMONTH(G$4,0))*('Diário 3º PA'!$F$4:$F$2000))
+SUMPRODUCT(('Diário 4º PA'!$E$4:$E$2000='Analítico Cp.'!$B54)*('Diário 4º PA'!$C$4:$C$2000&gt;=G$4)*('Diário 4º PA'!$C$4:$C$2000&lt;=EOMONTH(G$4,0))*('Diário 4º PA'!$F$4:$F$2000))
+SUMPRODUCT(('Comp.'!$D$5:$D$484=$B54)*('Comp.'!$B$5:$B$484&gt;=G$4)*('Comp.'!$B$5:$B$484&lt;=EOMONTH(G$4,0))*('Comp.'!$E$5:$E$484))</f>
        <v>0</v>
      </c>
      <c r="H54" s="129">
        <f>SUMPRODUCT(('Diário 1º PA'!$E$4:$E$2011='Analítico Cp.'!$B54)*('Diário 1º PA'!$C$4:$C$2011&gt;=H$4)*('Diário 1º PA'!$C$4:$C$2011&lt;=EOMONTH(H$4,0))*('Diário 1º PA'!$F$4:$F$2011))
+SUMPRODUCT(('Diário 2º PA'!$E$4:$E$1980='Analítico Cp.'!$B54)*('Diário 2º PA'!$C$4:$C$1980&gt;=H$4)*('Diário 2º PA'!$C$4:$C$1980&lt;=EOMONTH(H$4,0))*('Diário 2º PA'!$F$4:$F$1980))
+SUMPRODUCT(('Diário 3º PA'!$E$4:$E$2000='Analítico Cp.'!$B54)*('Diário 3º PA'!$C$4:$C$2000&gt;=H$4)*('Diário 3º PA'!$C$4:$C$2000&lt;=EOMONTH(H$4,0))*('Diário 3º PA'!$F$4:$F$2000))
+SUMPRODUCT(('Diário 4º PA'!$E$4:$E$2000='Analítico Cp.'!$B54)*('Diário 4º PA'!$C$4:$C$2000&gt;=H$4)*('Diário 4º PA'!$C$4:$C$2000&lt;=EOMONTH(H$4,0))*('Diário 4º PA'!$F$4:$F$2000))
+SUMPRODUCT(('Comp.'!$D$5:$D$484=$B54)*('Comp.'!$B$5:$B$484&gt;=H$4)*('Comp.'!$B$5:$B$484&lt;=EOMONTH(H$4,0))*('Comp.'!$E$5:$E$484))</f>
        <v>0</v>
      </c>
      <c r="I54" s="129">
        <f>SUMPRODUCT(('Diário 1º PA'!$E$4:$E$2011='Analítico Cp.'!$B54)*('Diário 1º PA'!$C$4:$C$2011&gt;=I$4)*('Diário 1º PA'!$C$4:$C$2011&lt;=EOMONTH(I$4,0))*('Diário 1º PA'!$F$4:$F$2011))
+SUMPRODUCT(('Diário 2º PA'!$E$4:$E$1980='Analítico Cp.'!$B54)*('Diário 2º PA'!$C$4:$C$1980&gt;=I$4)*('Diário 2º PA'!$C$4:$C$1980&lt;=EOMONTH(I$4,0))*('Diário 2º PA'!$F$4:$F$1980))
+SUMPRODUCT(('Diário 3º PA'!$E$4:$E$2000='Analítico Cp.'!$B54)*('Diário 3º PA'!$C$4:$C$2000&gt;=I$4)*('Diário 3º PA'!$C$4:$C$2000&lt;=EOMONTH(I$4,0))*('Diário 3º PA'!$F$4:$F$2000))
+SUMPRODUCT(('Diário 4º PA'!$E$4:$E$2000='Analítico Cp.'!$B54)*('Diário 4º PA'!$C$4:$C$2000&gt;=I$4)*('Diário 4º PA'!$C$4:$C$2000&lt;=EOMONTH(I$4,0))*('Diário 4º PA'!$F$4:$F$2000))
+SUMPRODUCT(('Comp.'!$D$5:$D$484=$B54)*('Comp.'!$B$5:$B$484&gt;=I$4)*('Comp.'!$B$5:$B$484&lt;=EOMONTH(I$4,0))*('Comp.'!$E$5:$E$484))</f>
        <v>0</v>
      </c>
      <c r="J54" s="129">
        <f>SUMPRODUCT(('Diário 1º PA'!$E$4:$E$2011='Analítico Cp.'!$B54)*('Diário 1º PA'!$C$4:$C$2011&gt;=J$4)*('Diário 1º PA'!$C$4:$C$2011&lt;=EOMONTH(J$4,0))*('Diário 1º PA'!$F$4:$F$2011))
+SUMPRODUCT(('Diário 2º PA'!$E$4:$E$1980='Analítico Cp.'!$B54)*('Diário 2º PA'!$C$4:$C$1980&gt;=J$4)*('Diário 2º PA'!$C$4:$C$1980&lt;=EOMONTH(J$4,0))*('Diário 2º PA'!$F$4:$F$1980))
+SUMPRODUCT(('Diário 3º PA'!$E$4:$E$2000='Analítico Cp.'!$B54)*('Diário 3º PA'!$C$4:$C$2000&gt;=J$4)*('Diário 3º PA'!$C$4:$C$2000&lt;=EOMONTH(J$4,0))*('Diário 3º PA'!$F$4:$F$2000))
+SUMPRODUCT(('Diário 4º PA'!$E$4:$E$2000='Analítico Cp.'!$B54)*('Diário 4º PA'!$C$4:$C$2000&gt;=J$4)*('Diário 4º PA'!$C$4:$C$2000&lt;=EOMONTH(J$4,0))*('Diário 4º PA'!$F$4:$F$2000))
+SUMPRODUCT(('Comp.'!$D$5:$D$484=$B54)*('Comp.'!$B$5:$B$484&gt;=J$4)*('Comp.'!$B$5:$B$484&lt;=EOMONTH(J$4,0))*('Comp.'!$E$5:$E$484))</f>
        <v>0</v>
      </c>
      <c r="K54" s="129">
        <f>SUMPRODUCT(('Diário 1º PA'!$E$4:$E$2011='Analítico Cp.'!$B54)*('Diário 1º PA'!$C$4:$C$2011&gt;=K$4)*('Diário 1º PA'!$C$4:$C$2011&lt;=EOMONTH(K$4,0))*('Diário 1º PA'!$F$4:$F$2011))
+SUMPRODUCT(('Diário 2º PA'!$E$4:$E$1980='Analítico Cp.'!$B54)*('Diário 2º PA'!$C$4:$C$1980&gt;=K$4)*('Diário 2º PA'!$C$4:$C$1980&lt;=EOMONTH(K$4,0))*('Diário 2º PA'!$F$4:$F$1980))
+SUMPRODUCT(('Diário 3º PA'!$E$4:$E$2000='Analítico Cp.'!$B54)*('Diário 3º PA'!$C$4:$C$2000&gt;=K$4)*('Diário 3º PA'!$C$4:$C$2000&lt;=EOMONTH(K$4,0))*('Diário 3º PA'!$F$4:$F$2000))
+SUMPRODUCT(('Diário 4º PA'!$E$4:$E$2000='Analítico Cp.'!$B54)*('Diário 4º PA'!$C$4:$C$2000&gt;=K$4)*('Diário 4º PA'!$C$4:$C$2000&lt;=EOMONTH(K$4,0))*('Diário 4º PA'!$F$4:$F$2000))
+SUMPRODUCT(('Comp.'!$D$5:$D$484=$B54)*('Comp.'!$B$5:$B$484&gt;=K$4)*('Comp.'!$B$5:$B$484&lt;=EOMONTH(K$4,0))*('Comp.'!$E$5:$E$484))</f>
        <v>0</v>
      </c>
      <c r="L54" s="129">
        <f>SUMPRODUCT(('Diário 1º PA'!$E$4:$E$2011='Analítico Cp.'!$B54)*('Diário 1º PA'!$C$4:$C$2011&gt;=L$4)*('Diário 1º PA'!$C$4:$C$2011&lt;=EOMONTH(L$4,0))*('Diário 1º PA'!$F$4:$F$2011))
+SUMPRODUCT(('Diário 2º PA'!$E$4:$E$1980='Analítico Cp.'!$B54)*('Diário 2º PA'!$C$4:$C$1980&gt;=L$4)*('Diário 2º PA'!$C$4:$C$1980&lt;=EOMONTH(L$4,0))*('Diário 2º PA'!$F$4:$F$1980))
+SUMPRODUCT(('Diário 3º PA'!$E$4:$E$2000='Analítico Cp.'!$B54)*('Diário 3º PA'!$C$4:$C$2000&gt;=L$4)*('Diário 3º PA'!$C$4:$C$2000&lt;=EOMONTH(L$4,0))*('Diário 3º PA'!$F$4:$F$2000))
+SUMPRODUCT(('Diário 4º PA'!$E$4:$E$2000='Analítico Cp.'!$B54)*('Diário 4º PA'!$C$4:$C$2000&gt;=L$4)*('Diário 4º PA'!$C$4:$C$2000&lt;=EOMONTH(L$4,0))*('Diário 4º PA'!$F$4:$F$2000))
+SUMPRODUCT(('Comp.'!$D$5:$D$484=$B54)*('Comp.'!$B$5:$B$484&gt;=L$4)*('Comp.'!$B$5:$B$484&lt;=EOMONTH(L$4,0))*('Comp.'!$E$5:$E$484))</f>
        <v>0</v>
      </c>
      <c r="M54" s="129">
        <f>SUMPRODUCT(('Diário 1º PA'!$E$4:$E$2011='Analítico Cp.'!$B54)*('Diário 1º PA'!$C$4:$C$2011&gt;=M$4)*('Diário 1º PA'!$C$4:$C$2011&lt;=EOMONTH(M$4,0))*('Diário 1º PA'!$F$4:$F$2011))
+SUMPRODUCT(('Diário 2º PA'!$E$4:$E$1980='Analítico Cp.'!$B54)*('Diário 2º PA'!$C$4:$C$1980&gt;=M$4)*('Diário 2º PA'!$C$4:$C$1980&lt;=EOMONTH(M$4,0))*('Diário 2º PA'!$F$4:$F$1980))
+SUMPRODUCT(('Diário 3º PA'!$E$4:$E$2000='Analítico Cp.'!$B54)*('Diário 3º PA'!$C$4:$C$2000&gt;=M$4)*('Diário 3º PA'!$C$4:$C$2000&lt;=EOMONTH(M$4,0))*('Diário 3º PA'!$F$4:$F$2000))
+SUMPRODUCT(('Diário 4º PA'!$E$4:$E$2000='Analítico Cp.'!$B54)*('Diário 4º PA'!$C$4:$C$2000&gt;=M$4)*('Diário 4º PA'!$C$4:$C$2000&lt;=EOMONTH(M$4,0))*('Diário 4º PA'!$F$4:$F$2000))
+SUMPRODUCT(('Comp.'!$D$5:$D$484=$B54)*('Comp.'!$B$5:$B$484&gt;=M$4)*('Comp.'!$B$5:$B$484&lt;=EOMONTH(M$4,0))*('Comp.'!$E$5:$E$484))</f>
        <v>0</v>
      </c>
      <c r="N54" s="129">
        <f>SUMPRODUCT(('Diário 1º PA'!$E$4:$E$2011='Analítico Cp.'!$B54)*('Diário 1º PA'!$C$4:$C$2011&gt;=N$4)*('Diário 1º PA'!$C$4:$C$2011&lt;=EOMONTH(N$4,0))*('Diário 1º PA'!$F$4:$F$2011))
+SUMPRODUCT(('Diário 2º PA'!$E$4:$E$1980='Analítico Cp.'!$B54)*('Diário 2º PA'!$C$4:$C$1980&gt;=N$4)*('Diário 2º PA'!$C$4:$C$1980&lt;=EOMONTH(N$4,0))*('Diário 2º PA'!$F$4:$F$1980))
+SUMPRODUCT(('Diário 3º PA'!$E$4:$E$2000='Analítico Cp.'!$B54)*('Diário 3º PA'!$C$4:$C$2000&gt;=N$4)*('Diário 3º PA'!$C$4:$C$2000&lt;=EOMONTH(N$4,0))*('Diário 3º PA'!$F$4:$F$2000))
+SUMPRODUCT(('Diário 4º PA'!$E$4:$E$2000='Analítico Cp.'!$B54)*('Diário 4º PA'!$C$4:$C$2000&gt;=N$4)*('Diário 4º PA'!$C$4:$C$2000&lt;=EOMONTH(N$4,0))*('Diário 4º PA'!$F$4:$F$2000))
+SUMPRODUCT(('Comp.'!$D$5:$D$484=$B54)*('Comp.'!$B$5:$B$484&gt;=N$4)*('Comp.'!$B$5:$B$484&lt;=EOMONTH(N$4,0))*('Comp.'!$E$5:$E$484))</f>
        <v>0</v>
      </c>
      <c r="O54" s="222">
        <f t="shared" si="15"/>
        <v>19494</v>
      </c>
      <c r="P54" s="180">
        <f t="shared" si="16"/>
        <v>1.3938094220418543E-3</v>
      </c>
      <c r="Q54" s="154"/>
      <c r="R54" s="154"/>
      <c r="S54" s="154"/>
      <c r="T54" s="154"/>
      <c r="U54" s="154"/>
      <c r="V54" s="154"/>
      <c r="W54" s="154"/>
      <c r="X54" s="154"/>
      <c r="Y54" s="154"/>
      <c r="Z54" s="154"/>
    </row>
    <row r="55" spans="1:26" ht="23.25" customHeight="1" x14ac:dyDescent="0.2">
      <c r="A55" s="182"/>
      <c r="B55" s="183" t="s">
        <v>216</v>
      </c>
      <c r="C55" s="184">
        <f t="shared" ref="C55:O55" si="17">SUBTOTAL(109,C46:C54)</f>
        <v>30870.749999999996</v>
      </c>
      <c r="D55" s="184">
        <f t="shared" si="17"/>
        <v>97249.47</v>
      </c>
      <c r="E55" s="184">
        <f t="shared" si="17"/>
        <v>841262.08000000019</v>
      </c>
      <c r="F55" s="184">
        <f t="shared" si="17"/>
        <v>249850.35</v>
      </c>
      <c r="G55" s="184">
        <f t="shared" si="17"/>
        <v>0</v>
      </c>
      <c r="H55" s="184">
        <f t="shared" si="17"/>
        <v>0</v>
      </c>
      <c r="I55" s="184">
        <f t="shared" si="17"/>
        <v>0</v>
      </c>
      <c r="J55" s="184">
        <f t="shared" si="17"/>
        <v>0</v>
      </c>
      <c r="K55" s="184">
        <f t="shared" si="17"/>
        <v>0</v>
      </c>
      <c r="L55" s="184">
        <f t="shared" si="17"/>
        <v>0</v>
      </c>
      <c r="M55" s="184">
        <f t="shared" si="17"/>
        <v>0</v>
      </c>
      <c r="N55" s="184">
        <f t="shared" si="17"/>
        <v>0</v>
      </c>
      <c r="O55" s="184">
        <f t="shared" si="17"/>
        <v>1219232.6500000004</v>
      </c>
      <c r="P55" s="185">
        <f t="shared" si="16"/>
        <v>8.7174410343236849E-2</v>
      </c>
      <c r="Q55" s="154"/>
      <c r="R55" s="154"/>
      <c r="S55" s="154"/>
      <c r="T55" s="154"/>
      <c r="U55" s="154"/>
      <c r="V55" s="154"/>
      <c r="W55" s="154"/>
      <c r="X55" s="154"/>
      <c r="Y55" s="154"/>
      <c r="Z55" s="154"/>
    </row>
    <row r="56" spans="1:26" ht="23.25" customHeight="1" x14ac:dyDescent="0.2">
      <c r="A56" s="207"/>
      <c r="B56" s="208" t="s">
        <v>217</v>
      </c>
      <c r="C56" s="174">
        <f t="shared" ref="C56:O56" si="18">SUBTOTAL(109,C18:C55)</f>
        <v>1757174.369338573</v>
      </c>
      <c r="D56" s="174">
        <f t="shared" si="18"/>
        <v>1900160.3071403138</v>
      </c>
      <c r="E56" s="174">
        <f t="shared" si="18"/>
        <v>3696312.7174663162</v>
      </c>
      <c r="F56" s="174">
        <f t="shared" si="18"/>
        <v>2320297.9297054084</v>
      </c>
      <c r="G56" s="174">
        <f t="shared" si="18"/>
        <v>0</v>
      </c>
      <c r="H56" s="174">
        <f t="shared" si="18"/>
        <v>0</v>
      </c>
      <c r="I56" s="174">
        <f t="shared" si="18"/>
        <v>0</v>
      </c>
      <c r="J56" s="174">
        <f t="shared" si="18"/>
        <v>0</v>
      </c>
      <c r="K56" s="174">
        <f t="shared" si="18"/>
        <v>0</v>
      </c>
      <c r="L56" s="174">
        <f t="shared" si="18"/>
        <v>0</v>
      </c>
      <c r="M56" s="174">
        <f t="shared" si="18"/>
        <v>0</v>
      </c>
      <c r="N56" s="174">
        <f t="shared" si="18"/>
        <v>0</v>
      </c>
      <c r="O56" s="174">
        <f t="shared" si="18"/>
        <v>9673945.3236506078</v>
      </c>
      <c r="P56" s="209">
        <f t="shared" si="16"/>
        <v>0.69168134505088508</v>
      </c>
      <c r="Q56" s="154"/>
      <c r="R56" s="154"/>
      <c r="S56" s="154"/>
      <c r="T56" s="154"/>
      <c r="U56" s="154"/>
      <c r="V56" s="154"/>
      <c r="W56" s="154"/>
      <c r="X56" s="154"/>
      <c r="Y56" s="154"/>
      <c r="Z56" s="154"/>
    </row>
    <row r="57" spans="1:26" ht="23.25" customHeight="1" x14ac:dyDescent="0.2">
      <c r="A57" s="210" t="s">
        <v>104</v>
      </c>
      <c r="B57" s="172" t="s">
        <v>105</v>
      </c>
      <c r="C57" s="211"/>
      <c r="D57" s="211"/>
      <c r="E57" s="211"/>
      <c r="F57" s="211"/>
      <c r="G57" s="211"/>
      <c r="H57" s="211"/>
      <c r="I57" s="211"/>
      <c r="J57" s="211"/>
      <c r="K57" s="211"/>
      <c r="L57" s="211"/>
      <c r="M57" s="211"/>
      <c r="N57" s="211"/>
      <c r="O57" s="211"/>
      <c r="P57" s="212"/>
      <c r="Q57" s="154"/>
      <c r="R57" s="154"/>
      <c r="S57" s="154"/>
      <c r="T57" s="154"/>
      <c r="U57" s="154"/>
      <c r="V57" s="154"/>
      <c r="W57" s="154"/>
      <c r="X57" s="154"/>
      <c r="Y57" s="154"/>
      <c r="Z57" s="154"/>
    </row>
    <row r="58" spans="1:26" ht="23.25" customHeight="1" x14ac:dyDescent="0.2">
      <c r="A58" s="199" t="s">
        <v>218</v>
      </c>
      <c r="B58" s="63" t="s">
        <v>219</v>
      </c>
      <c r="C58" s="129">
        <f>SUMPRODUCT(('Diário 1º PA'!$E$4:$E$2011='Analítico Cp.'!$B58)*('Diário 1º PA'!$C$4:$C$2011&gt;=C$4)*('Diário 1º PA'!$C$4:$C$2011&lt;=EOMONTH(C$4,0))*('Diário 1º PA'!$F$4:$F$2011))
+SUMPRODUCT(('Diário 2º PA'!$E$4:$E$1980='Analítico Cp.'!$B58)*('Diário 2º PA'!$C$4:$C$1980&gt;=C$4)*('Diário 2º PA'!$C$4:$C$1980&lt;=EOMONTH(C$4,0))*('Diário 2º PA'!$F$4:$F$1980))
+SUMPRODUCT(('Diário 3º PA'!$E$4:$E$2000='Analítico Cp.'!$B58)*('Diário 3º PA'!$C$4:$C$2000&gt;=C$4)*('Diário 3º PA'!$C$4:$C$2000&lt;=EOMONTH(C$4,0))*('Diário 3º PA'!$F$4:$F$2000))
+SUMPRODUCT(('Diário 4º PA'!$E$4:$E$2000='Analítico Cp.'!$B58)*('Diário 4º PA'!$C$4:$C$2000&gt;=C$4)*('Diário 4º PA'!$C$4:$C$2000&lt;=EOMONTH(C$4,0))*('Diário 4º PA'!$F$4:$F$2000))
+SUMPRODUCT(('Comp.'!$D$5:$D$484=$B58)*('Comp.'!$B$5:$B$484&gt;=C$4)*('Comp.'!$B$5:$B$484&lt;=EOMONTH(C$4,0))*('Comp.'!$E$5:$E$484))</f>
        <v>105666.18000000001</v>
      </c>
      <c r="D58" s="129">
        <f>SUMPRODUCT(('Diário 1º PA'!$E$4:$E$2011='Analítico Cp.'!$B58)*('Diário 1º PA'!$C$4:$C$2011&gt;=D$4)*('Diário 1º PA'!$C$4:$C$2011&lt;=EOMONTH(D$4,0))*('Diário 1º PA'!$F$4:$F$2011))
+SUMPRODUCT(('Diário 2º PA'!$E$4:$E$1980='Analítico Cp.'!$B58)*('Diário 2º PA'!$C$4:$C$1980&gt;=D$4)*('Diário 2º PA'!$C$4:$C$1980&lt;=EOMONTH(D$4,0))*('Diário 2º PA'!$F$4:$F$1980))
+SUMPRODUCT(('Diário 3º PA'!$E$4:$E$2000='Analítico Cp.'!$B58)*('Diário 3º PA'!$C$4:$C$2000&gt;=D$4)*('Diário 3º PA'!$C$4:$C$2000&lt;=EOMONTH(D$4,0))*('Diário 3º PA'!$F$4:$F$2000))
+SUMPRODUCT(('Diário 4º PA'!$E$4:$E$2000='Analítico Cp.'!$B58)*('Diário 4º PA'!$C$4:$C$2000&gt;=D$4)*('Diário 4º PA'!$C$4:$C$2000&lt;=EOMONTH(D$4,0))*('Diário 4º PA'!$F$4:$F$2000))
+SUMPRODUCT(('Comp.'!$D$5:$D$484=$B58)*('Comp.'!$B$5:$B$484&gt;=D$4)*('Comp.'!$B$5:$B$484&lt;=EOMONTH(D$4,0))*('Comp.'!$E$5:$E$484))</f>
        <v>109864.22000000002</v>
      </c>
      <c r="E58" s="129">
        <f>SUMPRODUCT(('Diário 1º PA'!$E$4:$E$2011='Analítico Cp.'!$B58)*('Diário 1º PA'!$C$4:$C$2011&gt;=E$4)*('Diário 1º PA'!$C$4:$C$2011&lt;=EOMONTH(E$4,0))*('Diário 1º PA'!$F$4:$F$2011))
+SUMPRODUCT(('Diário 2º PA'!$E$4:$E$1980='Analítico Cp.'!$B58)*('Diário 2º PA'!$C$4:$C$1980&gt;=E$4)*('Diário 2º PA'!$C$4:$C$1980&lt;=EOMONTH(E$4,0))*('Diário 2º PA'!$F$4:$F$1980))
+SUMPRODUCT(('Diário 3º PA'!$E$4:$E$2000='Analítico Cp.'!$B58)*('Diário 3º PA'!$C$4:$C$2000&gt;=E$4)*('Diário 3º PA'!$C$4:$C$2000&lt;=EOMONTH(E$4,0))*('Diário 3º PA'!$F$4:$F$2000))
+SUMPRODUCT(('Diário 4º PA'!$E$4:$E$2000='Analítico Cp.'!$B58)*('Diário 4º PA'!$C$4:$C$2000&gt;=E$4)*('Diário 4º PA'!$C$4:$C$2000&lt;=EOMONTH(E$4,0))*('Diário 4º PA'!$F$4:$F$2000))
+SUMPRODUCT(('Comp.'!$D$5:$D$484=$B58)*('Comp.'!$B$5:$B$484&gt;=E$4)*('Comp.'!$B$5:$B$484&lt;=EOMONTH(E$4,0))*('Comp.'!$E$5:$E$484))</f>
        <v>119445.98000000001</v>
      </c>
      <c r="F58" s="129">
        <f>SUMPRODUCT(('Diário 1º PA'!$E$4:$E$2011='Analítico Cp.'!$B58)*('Diário 1º PA'!$C$4:$C$2011&gt;=F$4)*('Diário 1º PA'!$C$4:$C$2011&lt;=EOMONTH(F$4,0))*('Diário 1º PA'!$F$4:$F$2011))
+SUMPRODUCT(('Diário 2º PA'!$E$4:$E$1980='Analítico Cp.'!$B58)*('Diário 2º PA'!$C$4:$C$1980&gt;=F$4)*('Diário 2º PA'!$C$4:$C$1980&lt;=EOMONTH(F$4,0))*('Diário 2º PA'!$F$4:$F$1980))
+SUMPRODUCT(('Diário 3º PA'!$E$4:$E$2000='Analítico Cp.'!$B58)*('Diário 3º PA'!$C$4:$C$2000&gt;=F$4)*('Diário 3º PA'!$C$4:$C$2000&lt;=EOMONTH(F$4,0))*('Diário 3º PA'!$F$4:$F$2000))
+SUMPRODUCT(('Diário 4º PA'!$E$4:$E$2000='Analítico Cp.'!$B58)*('Diário 4º PA'!$C$4:$C$2000&gt;=F$4)*('Diário 4º PA'!$C$4:$C$2000&lt;=EOMONTH(F$4,0))*('Diário 4º PA'!$F$4:$F$2000))
+SUMPRODUCT(('Comp.'!$D$5:$D$484=$B58)*('Comp.'!$B$5:$B$484&gt;=F$4)*('Comp.'!$B$5:$B$484&lt;=EOMONTH(F$4,0))*('Comp.'!$E$5:$E$484))</f>
        <v>25752.210000000003</v>
      </c>
      <c r="G58" s="129">
        <f>SUMPRODUCT(('Diário 1º PA'!$E$4:$E$2011='Analítico Cp.'!$B58)*('Diário 1º PA'!$C$4:$C$2011&gt;=G$4)*('Diário 1º PA'!$C$4:$C$2011&lt;=EOMONTH(G$4,0))*('Diário 1º PA'!$F$4:$F$2011))
+SUMPRODUCT(('Diário 2º PA'!$E$4:$E$1980='Analítico Cp.'!$B58)*('Diário 2º PA'!$C$4:$C$1980&gt;=G$4)*('Diário 2º PA'!$C$4:$C$1980&lt;=EOMONTH(G$4,0))*('Diário 2º PA'!$F$4:$F$1980))
+SUMPRODUCT(('Diário 3º PA'!$E$4:$E$2000='Analítico Cp.'!$B58)*('Diário 3º PA'!$C$4:$C$2000&gt;=G$4)*('Diário 3º PA'!$C$4:$C$2000&lt;=EOMONTH(G$4,0))*('Diário 3º PA'!$F$4:$F$2000))
+SUMPRODUCT(('Diário 4º PA'!$E$4:$E$2000='Analítico Cp.'!$B58)*('Diário 4º PA'!$C$4:$C$2000&gt;=G$4)*('Diário 4º PA'!$C$4:$C$2000&lt;=EOMONTH(G$4,0))*('Diário 4º PA'!$F$4:$F$2000))
+SUMPRODUCT(('Comp.'!$D$5:$D$484=$B58)*('Comp.'!$B$5:$B$484&gt;=G$4)*('Comp.'!$B$5:$B$484&lt;=EOMONTH(G$4,0))*('Comp.'!$E$5:$E$484))</f>
        <v>0</v>
      </c>
      <c r="H58" s="129">
        <f>SUMPRODUCT(('Diário 1º PA'!$E$4:$E$2011='Analítico Cp.'!$B58)*('Diário 1º PA'!$C$4:$C$2011&gt;=H$4)*('Diário 1º PA'!$C$4:$C$2011&lt;=EOMONTH(H$4,0))*('Diário 1º PA'!$F$4:$F$2011))
+SUMPRODUCT(('Diário 2º PA'!$E$4:$E$1980='Analítico Cp.'!$B58)*('Diário 2º PA'!$C$4:$C$1980&gt;=H$4)*('Diário 2º PA'!$C$4:$C$1980&lt;=EOMONTH(H$4,0))*('Diário 2º PA'!$F$4:$F$1980))
+SUMPRODUCT(('Diário 3º PA'!$E$4:$E$2000='Analítico Cp.'!$B58)*('Diário 3º PA'!$C$4:$C$2000&gt;=H$4)*('Diário 3º PA'!$C$4:$C$2000&lt;=EOMONTH(H$4,0))*('Diário 3º PA'!$F$4:$F$2000))
+SUMPRODUCT(('Diário 4º PA'!$E$4:$E$2000='Analítico Cp.'!$B58)*('Diário 4º PA'!$C$4:$C$2000&gt;=H$4)*('Diário 4º PA'!$C$4:$C$2000&lt;=EOMONTH(H$4,0))*('Diário 4º PA'!$F$4:$F$2000))
+SUMPRODUCT(('Comp.'!$D$5:$D$484=$B58)*('Comp.'!$B$5:$B$484&gt;=H$4)*('Comp.'!$B$5:$B$484&lt;=EOMONTH(H$4,0))*('Comp.'!$E$5:$E$484))</f>
        <v>0</v>
      </c>
      <c r="I58" s="129">
        <f>SUMPRODUCT(('Diário 1º PA'!$E$4:$E$2011='Analítico Cp.'!$B58)*('Diário 1º PA'!$C$4:$C$2011&gt;=I$4)*('Diário 1º PA'!$C$4:$C$2011&lt;=EOMONTH(I$4,0))*('Diário 1º PA'!$F$4:$F$2011))
+SUMPRODUCT(('Diário 2º PA'!$E$4:$E$1980='Analítico Cp.'!$B58)*('Diário 2º PA'!$C$4:$C$1980&gt;=I$4)*('Diário 2º PA'!$C$4:$C$1980&lt;=EOMONTH(I$4,0))*('Diário 2º PA'!$F$4:$F$1980))
+SUMPRODUCT(('Diário 3º PA'!$E$4:$E$2000='Analítico Cp.'!$B58)*('Diário 3º PA'!$C$4:$C$2000&gt;=I$4)*('Diário 3º PA'!$C$4:$C$2000&lt;=EOMONTH(I$4,0))*('Diário 3º PA'!$F$4:$F$2000))
+SUMPRODUCT(('Diário 4º PA'!$E$4:$E$2000='Analítico Cp.'!$B58)*('Diário 4º PA'!$C$4:$C$2000&gt;=I$4)*('Diário 4º PA'!$C$4:$C$2000&lt;=EOMONTH(I$4,0))*('Diário 4º PA'!$F$4:$F$2000))
+SUMPRODUCT(('Comp.'!$D$5:$D$484=$B58)*('Comp.'!$B$5:$B$484&gt;=I$4)*('Comp.'!$B$5:$B$484&lt;=EOMONTH(I$4,0))*('Comp.'!$E$5:$E$484))</f>
        <v>0</v>
      </c>
      <c r="J58" s="129">
        <f>SUMPRODUCT(('Diário 1º PA'!$E$4:$E$2011='Analítico Cp.'!$B58)*('Diário 1º PA'!$C$4:$C$2011&gt;=J$4)*('Diário 1º PA'!$C$4:$C$2011&lt;=EOMONTH(J$4,0))*('Diário 1º PA'!$F$4:$F$2011))
+SUMPRODUCT(('Diário 2º PA'!$E$4:$E$1980='Analítico Cp.'!$B58)*('Diário 2º PA'!$C$4:$C$1980&gt;=J$4)*('Diário 2º PA'!$C$4:$C$1980&lt;=EOMONTH(J$4,0))*('Diário 2º PA'!$F$4:$F$1980))
+SUMPRODUCT(('Diário 3º PA'!$E$4:$E$2000='Analítico Cp.'!$B58)*('Diário 3º PA'!$C$4:$C$2000&gt;=J$4)*('Diário 3º PA'!$C$4:$C$2000&lt;=EOMONTH(J$4,0))*('Diário 3º PA'!$F$4:$F$2000))
+SUMPRODUCT(('Diário 4º PA'!$E$4:$E$2000='Analítico Cp.'!$B58)*('Diário 4º PA'!$C$4:$C$2000&gt;=J$4)*('Diário 4º PA'!$C$4:$C$2000&lt;=EOMONTH(J$4,0))*('Diário 4º PA'!$F$4:$F$2000))
+SUMPRODUCT(('Comp.'!$D$5:$D$484=$B58)*('Comp.'!$B$5:$B$484&gt;=J$4)*('Comp.'!$B$5:$B$484&lt;=EOMONTH(J$4,0))*('Comp.'!$E$5:$E$484))</f>
        <v>0</v>
      </c>
      <c r="K58" s="129">
        <f>SUMPRODUCT(('Diário 1º PA'!$E$4:$E$2011='Analítico Cp.'!$B58)*('Diário 1º PA'!$C$4:$C$2011&gt;=K$4)*('Diário 1º PA'!$C$4:$C$2011&lt;=EOMONTH(K$4,0))*('Diário 1º PA'!$F$4:$F$2011))
+SUMPRODUCT(('Diário 2º PA'!$E$4:$E$1980='Analítico Cp.'!$B58)*('Diário 2º PA'!$C$4:$C$1980&gt;=K$4)*('Diário 2º PA'!$C$4:$C$1980&lt;=EOMONTH(K$4,0))*('Diário 2º PA'!$F$4:$F$1980))
+SUMPRODUCT(('Diário 3º PA'!$E$4:$E$2000='Analítico Cp.'!$B58)*('Diário 3º PA'!$C$4:$C$2000&gt;=K$4)*('Diário 3º PA'!$C$4:$C$2000&lt;=EOMONTH(K$4,0))*('Diário 3º PA'!$F$4:$F$2000))
+SUMPRODUCT(('Diário 4º PA'!$E$4:$E$2000='Analítico Cp.'!$B58)*('Diário 4º PA'!$C$4:$C$2000&gt;=K$4)*('Diário 4º PA'!$C$4:$C$2000&lt;=EOMONTH(K$4,0))*('Diário 4º PA'!$F$4:$F$2000))
+SUMPRODUCT(('Comp.'!$D$5:$D$484=$B58)*('Comp.'!$B$5:$B$484&gt;=K$4)*('Comp.'!$B$5:$B$484&lt;=EOMONTH(K$4,0))*('Comp.'!$E$5:$E$484))</f>
        <v>0</v>
      </c>
      <c r="L58" s="129">
        <f>SUMPRODUCT(('Diário 1º PA'!$E$4:$E$2011='Analítico Cp.'!$B58)*('Diário 1º PA'!$C$4:$C$2011&gt;=L$4)*('Diário 1º PA'!$C$4:$C$2011&lt;=EOMONTH(L$4,0))*('Diário 1º PA'!$F$4:$F$2011))
+SUMPRODUCT(('Diário 2º PA'!$E$4:$E$1980='Analítico Cp.'!$B58)*('Diário 2º PA'!$C$4:$C$1980&gt;=L$4)*('Diário 2º PA'!$C$4:$C$1980&lt;=EOMONTH(L$4,0))*('Diário 2º PA'!$F$4:$F$1980))
+SUMPRODUCT(('Diário 3º PA'!$E$4:$E$2000='Analítico Cp.'!$B58)*('Diário 3º PA'!$C$4:$C$2000&gt;=L$4)*('Diário 3º PA'!$C$4:$C$2000&lt;=EOMONTH(L$4,0))*('Diário 3º PA'!$F$4:$F$2000))
+SUMPRODUCT(('Diário 4º PA'!$E$4:$E$2000='Analítico Cp.'!$B58)*('Diário 4º PA'!$C$4:$C$2000&gt;=L$4)*('Diário 4º PA'!$C$4:$C$2000&lt;=EOMONTH(L$4,0))*('Diário 4º PA'!$F$4:$F$2000))
+SUMPRODUCT(('Comp.'!$D$5:$D$484=$B58)*('Comp.'!$B$5:$B$484&gt;=L$4)*('Comp.'!$B$5:$B$484&lt;=EOMONTH(L$4,0))*('Comp.'!$E$5:$E$484))</f>
        <v>0</v>
      </c>
      <c r="M58" s="129">
        <f>SUMPRODUCT(('Diário 1º PA'!$E$4:$E$2011='Analítico Cp.'!$B58)*('Diário 1º PA'!$C$4:$C$2011&gt;=M$4)*('Diário 1º PA'!$C$4:$C$2011&lt;=EOMONTH(M$4,0))*('Diário 1º PA'!$F$4:$F$2011))
+SUMPRODUCT(('Diário 2º PA'!$E$4:$E$1980='Analítico Cp.'!$B58)*('Diário 2º PA'!$C$4:$C$1980&gt;=M$4)*('Diário 2º PA'!$C$4:$C$1980&lt;=EOMONTH(M$4,0))*('Diário 2º PA'!$F$4:$F$1980))
+SUMPRODUCT(('Diário 3º PA'!$E$4:$E$2000='Analítico Cp.'!$B58)*('Diário 3º PA'!$C$4:$C$2000&gt;=M$4)*('Diário 3º PA'!$C$4:$C$2000&lt;=EOMONTH(M$4,0))*('Diário 3º PA'!$F$4:$F$2000))
+SUMPRODUCT(('Diário 4º PA'!$E$4:$E$2000='Analítico Cp.'!$B58)*('Diário 4º PA'!$C$4:$C$2000&gt;=M$4)*('Diário 4º PA'!$C$4:$C$2000&lt;=EOMONTH(M$4,0))*('Diário 4º PA'!$F$4:$F$2000))
+SUMPRODUCT(('Comp.'!$D$5:$D$484=$B58)*('Comp.'!$B$5:$B$484&gt;=M$4)*('Comp.'!$B$5:$B$484&lt;=EOMONTH(M$4,0))*('Comp.'!$E$5:$E$484))</f>
        <v>0</v>
      </c>
      <c r="N58" s="129">
        <f>SUMPRODUCT(('Diário 1º PA'!$E$4:$E$2011='Analítico Cp.'!$B58)*('Diário 1º PA'!$C$4:$C$2011&gt;=N$4)*('Diário 1º PA'!$C$4:$C$2011&lt;=EOMONTH(N$4,0))*('Diário 1º PA'!$F$4:$F$2011))
+SUMPRODUCT(('Diário 2º PA'!$E$4:$E$1980='Analítico Cp.'!$B58)*('Diário 2º PA'!$C$4:$C$1980&gt;=N$4)*('Diário 2º PA'!$C$4:$C$1980&lt;=EOMONTH(N$4,0))*('Diário 2º PA'!$F$4:$F$1980))
+SUMPRODUCT(('Diário 3º PA'!$E$4:$E$2000='Analítico Cp.'!$B58)*('Diário 3º PA'!$C$4:$C$2000&gt;=N$4)*('Diário 3º PA'!$C$4:$C$2000&lt;=EOMONTH(N$4,0))*('Diário 3º PA'!$F$4:$F$2000))
+SUMPRODUCT(('Diário 4º PA'!$E$4:$E$2000='Analítico Cp.'!$B58)*('Diário 4º PA'!$C$4:$C$2000&gt;=N$4)*('Diário 4º PA'!$C$4:$C$2000&lt;=EOMONTH(N$4,0))*('Diário 4º PA'!$F$4:$F$2000))
+SUMPRODUCT(('Comp.'!$D$5:$D$484=$B58)*('Comp.'!$B$5:$B$484&gt;=N$4)*('Comp.'!$B$5:$B$484&lt;=EOMONTH(N$4,0))*('Comp.'!$E$5:$E$484))</f>
        <v>0</v>
      </c>
      <c r="O58" s="179">
        <f t="shared" ref="O58:O166" si="19">SUM(C58:N58)</f>
        <v>360728.59</v>
      </c>
      <c r="P58" s="180">
        <f t="shared" ref="P58:P167" si="20">IF($O$185=0,0,O58/$O$185)</f>
        <v>2.5791879939564642E-2</v>
      </c>
      <c r="Q58" s="154"/>
      <c r="R58" s="154"/>
      <c r="S58" s="154"/>
      <c r="T58" s="154"/>
      <c r="U58" s="154"/>
      <c r="V58" s="154"/>
      <c r="W58" s="154"/>
      <c r="X58" s="154"/>
      <c r="Y58" s="154"/>
      <c r="Z58" s="154"/>
    </row>
    <row r="59" spans="1:26" ht="23.25" customHeight="1" x14ac:dyDescent="0.2">
      <c r="A59" s="199" t="s">
        <v>220</v>
      </c>
      <c r="B59" s="63" t="s">
        <v>221</v>
      </c>
      <c r="C59" s="129">
        <f>SUMPRODUCT(('Diário 1º PA'!$E$4:$E$2011='Analítico Cp.'!$B59)*('Diário 1º PA'!$C$4:$C$2011&gt;=C$4)*('Diário 1º PA'!$C$4:$C$2011&lt;=EOMONTH(C$4,0))*('Diário 1º PA'!$F$4:$F$2011))
+SUMPRODUCT(('Diário 2º PA'!$E$4:$E$1980='Analítico Cp.'!$B59)*('Diário 2º PA'!$C$4:$C$1980&gt;=C$4)*('Diário 2º PA'!$C$4:$C$1980&lt;=EOMONTH(C$4,0))*('Diário 2º PA'!$F$4:$F$1980))
+SUMPRODUCT(('Diário 3º PA'!$E$4:$E$2000='Analítico Cp.'!$B59)*('Diário 3º PA'!$C$4:$C$2000&gt;=C$4)*('Diário 3º PA'!$C$4:$C$2000&lt;=EOMONTH(C$4,0))*('Diário 3º PA'!$F$4:$F$2000))
+SUMPRODUCT(('Diário 4º PA'!$E$4:$E$2000='Analítico Cp.'!$B59)*('Diário 4º PA'!$C$4:$C$2000&gt;=C$4)*('Diário 4º PA'!$C$4:$C$2000&lt;=EOMONTH(C$4,0))*('Diário 4º PA'!$F$4:$F$2000))
+SUMPRODUCT(('Comp.'!$D$5:$D$484=$B59)*('Comp.'!$B$5:$B$484&gt;=C$4)*('Comp.'!$B$5:$B$484&lt;=EOMONTH(C$4,0))*('Comp.'!$E$5:$E$484))</f>
        <v>1930.5200000000002</v>
      </c>
      <c r="D59" s="129">
        <f>SUMPRODUCT(('Diário 1º PA'!$E$4:$E$2011='Analítico Cp.'!$B59)*('Diário 1º PA'!$C$4:$C$2011&gt;=D$4)*('Diário 1º PA'!$C$4:$C$2011&lt;=EOMONTH(D$4,0))*('Diário 1º PA'!$F$4:$F$2011))
+SUMPRODUCT(('Diário 2º PA'!$E$4:$E$1980='Analítico Cp.'!$B59)*('Diário 2º PA'!$C$4:$C$1980&gt;=D$4)*('Diário 2º PA'!$C$4:$C$1980&lt;=EOMONTH(D$4,0))*('Diário 2º PA'!$F$4:$F$1980))
+SUMPRODUCT(('Diário 3º PA'!$E$4:$E$2000='Analítico Cp.'!$B59)*('Diário 3º PA'!$C$4:$C$2000&gt;=D$4)*('Diário 3º PA'!$C$4:$C$2000&lt;=EOMONTH(D$4,0))*('Diário 3º PA'!$F$4:$F$2000))
+SUMPRODUCT(('Diário 4º PA'!$E$4:$E$2000='Analítico Cp.'!$B59)*('Diário 4º PA'!$C$4:$C$2000&gt;=D$4)*('Diário 4º PA'!$C$4:$C$2000&lt;=EOMONTH(D$4,0))*('Diário 4º PA'!$F$4:$F$2000))
+SUMPRODUCT(('Comp.'!$D$5:$D$484=$B59)*('Comp.'!$B$5:$B$484&gt;=D$4)*('Comp.'!$B$5:$B$484&lt;=EOMONTH(D$4,0))*('Comp.'!$E$5:$E$484))</f>
        <v>2069.65</v>
      </c>
      <c r="E59" s="129">
        <f>SUMPRODUCT(('Diário 1º PA'!$E$4:$E$2011='Analítico Cp.'!$B59)*('Diário 1º PA'!$C$4:$C$2011&gt;=E$4)*('Diário 1º PA'!$C$4:$C$2011&lt;=EOMONTH(E$4,0))*('Diário 1º PA'!$F$4:$F$2011))
+SUMPRODUCT(('Diário 2º PA'!$E$4:$E$1980='Analítico Cp.'!$B59)*('Diário 2º PA'!$C$4:$C$1980&gt;=E$4)*('Diário 2º PA'!$C$4:$C$1980&lt;=EOMONTH(E$4,0))*('Diário 2º PA'!$F$4:$F$1980))
+SUMPRODUCT(('Diário 3º PA'!$E$4:$E$2000='Analítico Cp.'!$B59)*('Diário 3º PA'!$C$4:$C$2000&gt;=E$4)*('Diário 3º PA'!$C$4:$C$2000&lt;=EOMONTH(E$4,0))*('Diário 3º PA'!$F$4:$F$2000))
+SUMPRODUCT(('Diário 4º PA'!$E$4:$E$2000='Analítico Cp.'!$B59)*('Diário 4º PA'!$C$4:$C$2000&gt;=E$4)*('Diário 4º PA'!$C$4:$C$2000&lt;=EOMONTH(E$4,0))*('Diário 4º PA'!$F$4:$F$2000))
+SUMPRODUCT(('Comp.'!$D$5:$D$484=$B59)*('Comp.'!$B$5:$B$484&gt;=E$4)*('Comp.'!$B$5:$B$484&lt;=EOMONTH(E$4,0))*('Comp.'!$E$5:$E$484))</f>
        <v>2129.89</v>
      </c>
      <c r="F59" s="129">
        <f>SUMPRODUCT(('Diário 1º PA'!$E$4:$E$2011='Analítico Cp.'!$B59)*('Diário 1º PA'!$C$4:$C$2011&gt;=F$4)*('Diário 1º PA'!$C$4:$C$2011&lt;=EOMONTH(F$4,0))*('Diário 1º PA'!$F$4:$F$2011))
+SUMPRODUCT(('Diário 2º PA'!$E$4:$E$1980='Analítico Cp.'!$B59)*('Diário 2º PA'!$C$4:$C$1980&gt;=F$4)*('Diário 2º PA'!$C$4:$C$1980&lt;=EOMONTH(F$4,0))*('Diário 2º PA'!$F$4:$F$1980))
+SUMPRODUCT(('Diário 3º PA'!$E$4:$E$2000='Analítico Cp.'!$B59)*('Diário 3º PA'!$C$4:$C$2000&gt;=F$4)*('Diário 3º PA'!$C$4:$C$2000&lt;=EOMONTH(F$4,0))*('Diário 3º PA'!$F$4:$F$2000))
+SUMPRODUCT(('Diário 4º PA'!$E$4:$E$2000='Analítico Cp.'!$B59)*('Diário 4º PA'!$C$4:$C$2000&gt;=F$4)*('Diário 4º PA'!$C$4:$C$2000&lt;=EOMONTH(F$4,0))*('Diário 4º PA'!$F$4:$F$2000))
+SUMPRODUCT(('Comp.'!$D$5:$D$484=$B59)*('Comp.'!$B$5:$B$484&gt;=F$4)*('Comp.'!$B$5:$B$484&lt;=EOMONTH(F$4,0))*('Comp.'!$E$5:$E$484))</f>
        <v>0</v>
      </c>
      <c r="G59" s="129">
        <f>SUMPRODUCT(('Diário 1º PA'!$E$4:$E$2011='Analítico Cp.'!$B59)*('Diário 1º PA'!$C$4:$C$2011&gt;=G$4)*('Diário 1º PA'!$C$4:$C$2011&lt;=EOMONTH(G$4,0))*('Diário 1º PA'!$F$4:$F$2011))
+SUMPRODUCT(('Diário 2º PA'!$E$4:$E$1980='Analítico Cp.'!$B59)*('Diário 2º PA'!$C$4:$C$1980&gt;=G$4)*('Diário 2º PA'!$C$4:$C$1980&lt;=EOMONTH(G$4,0))*('Diário 2º PA'!$F$4:$F$1980))
+SUMPRODUCT(('Diário 3º PA'!$E$4:$E$2000='Analítico Cp.'!$B59)*('Diário 3º PA'!$C$4:$C$2000&gt;=G$4)*('Diário 3º PA'!$C$4:$C$2000&lt;=EOMONTH(G$4,0))*('Diário 3º PA'!$F$4:$F$2000))
+SUMPRODUCT(('Diário 4º PA'!$E$4:$E$2000='Analítico Cp.'!$B59)*('Diário 4º PA'!$C$4:$C$2000&gt;=G$4)*('Diário 4º PA'!$C$4:$C$2000&lt;=EOMONTH(G$4,0))*('Diário 4º PA'!$F$4:$F$2000))
+SUMPRODUCT(('Comp.'!$D$5:$D$484=$B59)*('Comp.'!$B$5:$B$484&gt;=G$4)*('Comp.'!$B$5:$B$484&lt;=EOMONTH(G$4,0))*('Comp.'!$E$5:$E$484))</f>
        <v>0</v>
      </c>
      <c r="H59" s="129">
        <f>SUMPRODUCT(('Diário 1º PA'!$E$4:$E$2011='Analítico Cp.'!$B59)*('Diário 1º PA'!$C$4:$C$2011&gt;=H$4)*('Diário 1º PA'!$C$4:$C$2011&lt;=EOMONTH(H$4,0))*('Diário 1º PA'!$F$4:$F$2011))
+SUMPRODUCT(('Diário 2º PA'!$E$4:$E$1980='Analítico Cp.'!$B59)*('Diário 2º PA'!$C$4:$C$1980&gt;=H$4)*('Diário 2º PA'!$C$4:$C$1980&lt;=EOMONTH(H$4,0))*('Diário 2º PA'!$F$4:$F$1980))
+SUMPRODUCT(('Diário 3º PA'!$E$4:$E$2000='Analítico Cp.'!$B59)*('Diário 3º PA'!$C$4:$C$2000&gt;=H$4)*('Diário 3º PA'!$C$4:$C$2000&lt;=EOMONTH(H$4,0))*('Diário 3º PA'!$F$4:$F$2000))
+SUMPRODUCT(('Diário 4º PA'!$E$4:$E$2000='Analítico Cp.'!$B59)*('Diário 4º PA'!$C$4:$C$2000&gt;=H$4)*('Diário 4º PA'!$C$4:$C$2000&lt;=EOMONTH(H$4,0))*('Diário 4º PA'!$F$4:$F$2000))
+SUMPRODUCT(('Comp.'!$D$5:$D$484=$B59)*('Comp.'!$B$5:$B$484&gt;=H$4)*('Comp.'!$B$5:$B$484&lt;=EOMONTH(H$4,0))*('Comp.'!$E$5:$E$484))</f>
        <v>0</v>
      </c>
      <c r="I59" s="129">
        <f>SUMPRODUCT(('Diário 1º PA'!$E$4:$E$2011='Analítico Cp.'!$B59)*('Diário 1º PA'!$C$4:$C$2011&gt;=I$4)*('Diário 1º PA'!$C$4:$C$2011&lt;=EOMONTH(I$4,0))*('Diário 1º PA'!$F$4:$F$2011))
+SUMPRODUCT(('Diário 2º PA'!$E$4:$E$1980='Analítico Cp.'!$B59)*('Diário 2º PA'!$C$4:$C$1980&gt;=I$4)*('Diário 2º PA'!$C$4:$C$1980&lt;=EOMONTH(I$4,0))*('Diário 2º PA'!$F$4:$F$1980))
+SUMPRODUCT(('Diário 3º PA'!$E$4:$E$2000='Analítico Cp.'!$B59)*('Diário 3º PA'!$C$4:$C$2000&gt;=I$4)*('Diário 3º PA'!$C$4:$C$2000&lt;=EOMONTH(I$4,0))*('Diário 3º PA'!$F$4:$F$2000))
+SUMPRODUCT(('Diário 4º PA'!$E$4:$E$2000='Analítico Cp.'!$B59)*('Diário 4º PA'!$C$4:$C$2000&gt;=I$4)*('Diário 4º PA'!$C$4:$C$2000&lt;=EOMONTH(I$4,0))*('Diário 4º PA'!$F$4:$F$2000))
+SUMPRODUCT(('Comp.'!$D$5:$D$484=$B59)*('Comp.'!$B$5:$B$484&gt;=I$4)*('Comp.'!$B$5:$B$484&lt;=EOMONTH(I$4,0))*('Comp.'!$E$5:$E$484))</f>
        <v>0</v>
      </c>
      <c r="J59" s="129">
        <f>SUMPRODUCT(('Diário 1º PA'!$E$4:$E$2011='Analítico Cp.'!$B59)*('Diário 1º PA'!$C$4:$C$2011&gt;=J$4)*('Diário 1º PA'!$C$4:$C$2011&lt;=EOMONTH(J$4,0))*('Diário 1º PA'!$F$4:$F$2011))
+SUMPRODUCT(('Diário 2º PA'!$E$4:$E$1980='Analítico Cp.'!$B59)*('Diário 2º PA'!$C$4:$C$1980&gt;=J$4)*('Diário 2º PA'!$C$4:$C$1980&lt;=EOMONTH(J$4,0))*('Diário 2º PA'!$F$4:$F$1980))
+SUMPRODUCT(('Diário 3º PA'!$E$4:$E$2000='Analítico Cp.'!$B59)*('Diário 3º PA'!$C$4:$C$2000&gt;=J$4)*('Diário 3º PA'!$C$4:$C$2000&lt;=EOMONTH(J$4,0))*('Diário 3º PA'!$F$4:$F$2000))
+SUMPRODUCT(('Diário 4º PA'!$E$4:$E$2000='Analítico Cp.'!$B59)*('Diário 4º PA'!$C$4:$C$2000&gt;=J$4)*('Diário 4º PA'!$C$4:$C$2000&lt;=EOMONTH(J$4,0))*('Diário 4º PA'!$F$4:$F$2000))
+SUMPRODUCT(('Comp.'!$D$5:$D$484=$B59)*('Comp.'!$B$5:$B$484&gt;=J$4)*('Comp.'!$B$5:$B$484&lt;=EOMONTH(J$4,0))*('Comp.'!$E$5:$E$484))</f>
        <v>0</v>
      </c>
      <c r="K59" s="129">
        <f>SUMPRODUCT(('Diário 1º PA'!$E$4:$E$2011='Analítico Cp.'!$B59)*('Diário 1º PA'!$C$4:$C$2011&gt;=K$4)*('Diário 1º PA'!$C$4:$C$2011&lt;=EOMONTH(K$4,0))*('Diário 1º PA'!$F$4:$F$2011))
+SUMPRODUCT(('Diário 2º PA'!$E$4:$E$1980='Analítico Cp.'!$B59)*('Diário 2º PA'!$C$4:$C$1980&gt;=K$4)*('Diário 2º PA'!$C$4:$C$1980&lt;=EOMONTH(K$4,0))*('Diário 2º PA'!$F$4:$F$1980))
+SUMPRODUCT(('Diário 3º PA'!$E$4:$E$2000='Analítico Cp.'!$B59)*('Diário 3º PA'!$C$4:$C$2000&gt;=K$4)*('Diário 3º PA'!$C$4:$C$2000&lt;=EOMONTH(K$4,0))*('Diário 3º PA'!$F$4:$F$2000))
+SUMPRODUCT(('Diário 4º PA'!$E$4:$E$2000='Analítico Cp.'!$B59)*('Diário 4º PA'!$C$4:$C$2000&gt;=K$4)*('Diário 4º PA'!$C$4:$C$2000&lt;=EOMONTH(K$4,0))*('Diário 4º PA'!$F$4:$F$2000))
+SUMPRODUCT(('Comp.'!$D$5:$D$484=$B59)*('Comp.'!$B$5:$B$484&gt;=K$4)*('Comp.'!$B$5:$B$484&lt;=EOMONTH(K$4,0))*('Comp.'!$E$5:$E$484))</f>
        <v>0</v>
      </c>
      <c r="L59" s="129">
        <f>SUMPRODUCT(('Diário 1º PA'!$E$4:$E$2011='Analítico Cp.'!$B59)*('Diário 1º PA'!$C$4:$C$2011&gt;=L$4)*('Diário 1º PA'!$C$4:$C$2011&lt;=EOMONTH(L$4,0))*('Diário 1º PA'!$F$4:$F$2011))
+SUMPRODUCT(('Diário 2º PA'!$E$4:$E$1980='Analítico Cp.'!$B59)*('Diário 2º PA'!$C$4:$C$1980&gt;=L$4)*('Diário 2º PA'!$C$4:$C$1980&lt;=EOMONTH(L$4,0))*('Diário 2º PA'!$F$4:$F$1980))
+SUMPRODUCT(('Diário 3º PA'!$E$4:$E$2000='Analítico Cp.'!$B59)*('Diário 3º PA'!$C$4:$C$2000&gt;=L$4)*('Diário 3º PA'!$C$4:$C$2000&lt;=EOMONTH(L$4,0))*('Diário 3º PA'!$F$4:$F$2000))
+SUMPRODUCT(('Diário 4º PA'!$E$4:$E$2000='Analítico Cp.'!$B59)*('Diário 4º PA'!$C$4:$C$2000&gt;=L$4)*('Diário 4º PA'!$C$4:$C$2000&lt;=EOMONTH(L$4,0))*('Diário 4º PA'!$F$4:$F$2000))
+SUMPRODUCT(('Comp.'!$D$5:$D$484=$B59)*('Comp.'!$B$5:$B$484&gt;=L$4)*('Comp.'!$B$5:$B$484&lt;=EOMONTH(L$4,0))*('Comp.'!$E$5:$E$484))</f>
        <v>0</v>
      </c>
      <c r="M59" s="129">
        <f>SUMPRODUCT(('Diário 1º PA'!$E$4:$E$2011='Analítico Cp.'!$B59)*('Diário 1º PA'!$C$4:$C$2011&gt;=M$4)*('Diário 1º PA'!$C$4:$C$2011&lt;=EOMONTH(M$4,0))*('Diário 1º PA'!$F$4:$F$2011))
+SUMPRODUCT(('Diário 2º PA'!$E$4:$E$1980='Analítico Cp.'!$B59)*('Diário 2º PA'!$C$4:$C$1980&gt;=M$4)*('Diário 2º PA'!$C$4:$C$1980&lt;=EOMONTH(M$4,0))*('Diário 2º PA'!$F$4:$F$1980))
+SUMPRODUCT(('Diário 3º PA'!$E$4:$E$2000='Analítico Cp.'!$B59)*('Diário 3º PA'!$C$4:$C$2000&gt;=M$4)*('Diário 3º PA'!$C$4:$C$2000&lt;=EOMONTH(M$4,0))*('Diário 3º PA'!$F$4:$F$2000))
+SUMPRODUCT(('Diário 4º PA'!$E$4:$E$2000='Analítico Cp.'!$B59)*('Diário 4º PA'!$C$4:$C$2000&gt;=M$4)*('Diário 4º PA'!$C$4:$C$2000&lt;=EOMONTH(M$4,0))*('Diário 4º PA'!$F$4:$F$2000))
+SUMPRODUCT(('Comp.'!$D$5:$D$484=$B59)*('Comp.'!$B$5:$B$484&gt;=M$4)*('Comp.'!$B$5:$B$484&lt;=EOMONTH(M$4,0))*('Comp.'!$E$5:$E$484))</f>
        <v>0</v>
      </c>
      <c r="N59" s="129">
        <f>SUMPRODUCT(('Diário 1º PA'!$E$4:$E$2011='Analítico Cp.'!$B59)*('Diário 1º PA'!$C$4:$C$2011&gt;=N$4)*('Diário 1º PA'!$C$4:$C$2011&lt;=EOMONTH(N$4,0))*('Diário 1º PA'!$F$4:$F$2011))
+SUMPRODUCT(('Diário 2º PA'!$E$4:$E$1980='Analítico Cp.'!$B59)*('Diário 2º PA'!$C$4:$C$1980&gt;=N$4)*('Diário 2º PA'!$C$4:$C$1980&lt;=EOMONTH(N$4,0))*('Diário 2º PA'!$F$4:$F$1980))
+SUMPRODUCT(('Diário 3º PA'!$E$4:$E$2000='Analítico Cp.'!$B59)*('Diário 3º PA'!$C$4:$C$2000&gt;=N$4)*('Diário 3º PA'!$C$4:$C$2000&lt;=EOMONTH(N$4,0))*('Diário 3º PA'!$F$4:$F$2000))
+SUMPRODUCT(('Diário 4º PA'!$E$4:$E$2000='Analítico Cp.'!$B59)*('Diário 4º PA'!$C$4:$C$2000&gt;=N$4)*('Diário 4º PA'!$C$4:$C$2000&lt;=EOMONTH(N$4,0))*('Diário 4º PA'!$F$4:$F$2000))
+SUMPRODUCT(('Comp.'!$D$5:$D$484=$B59)*('Comp.'!$B$5:$B$484&gt;=N$4)*('Comp.'!$B$5:$B$484&lt;=EOMONTH(N$4,0))*('Comp.'!$E$5:$E$484))</f>
        <v>0</v>
      </c>
      <c r="O59" s="179">
        <f t="shared" si="19"/>
        <v>6130.0599999999995</v>
      </c>
      <c r="P59" s="180">
        <f t="shared" si="20"/>
        <v>4.3829564920908428E-4</v>
      </c>
      <c r="Q59" s="154"/>
      <c r="R59" s="154"/>
      <c r="S59" s="154"/>
      <c r="T59" s="154"/>
      <c r="U59" s="154"/>
      <c r="V59" s="154"/>
      <c r="W59" s="154"/>
      <c r="X59" s="154"/>
      <c r="Y59" s="154"/>
      <c r="Z59" s="154"/>
    </row>
    <row r="60" spans="1:26" ht="23.25" customHeight="1" x14ac:dyDescent="0.2">
      <c r="A60" s="199" t="s">
        <v>222</v>
      </c>
      <c r="B60" s="63" t="s">
        <v>223</v>
      </c>
      <c r="C60" s="129">
        <f>SUMPRODUCT(('Diário 1º PA'!$E$4:$E$2011='Analítico Cp.'!$B60)*('Diário 1º PA'!$C$4:$C$2011&gt;=C$4)*('Diário 1º PA'!$C$4:$C$2011&lt;=EOMONTH(C$4,0))*('Diário 1º PA'!$F$4:$F$2011))
+SUMPRODUCT(('Diário 2º PA'!$E$4:$E$1980='Analítico Cp.'!$B60)*('Diário 2º PA'!$C$4:$C$1980&gt;=C$4)*('Diário 2º PA'!$C$4:$C$1980&lt;=EOMONTH(C$4,0))*('Diário 2º PA'!$F$4:$F$1980))
+SUMPRODUCT(('Diário 3º PA'!$E$4:$E$2000='Analítico Cp.'!$B60)*('Diário 3º PA'!$C$4:$C$2000&gt;=C$4)*('Diário 3º PA'!$C$4:$C$2000&lt;=EOMONTH(C$4,0))*('Diário 3º PA'!$F$4:$F$2000))
+SUMPRODUCT(('Diário 4º PA'!$E$4:$E$2000='Analítico Cp.'!$B60)*('Diário 4º PA'!$C$4:$C$2000&gt;=C$4)*('Diário 4º PA'!$C$4:$C$2000&lt;=EOMONTH(C$4,0))*('Diário 4º PA'!$F$4:$F$2000))
+SUMPRODUCT(('Comp.'!$D$5:$D$484=$B60)*('Comp.'!$B$5:$B$484&gt;=C$4)*('Comp.'!$B$5:$B$484&lt;=EOMONTH(C$4,0))*('Comp.'!$E$5:$E$484))</f>
        <v>16226.46</v>
      </c>
      <c r="D60" s="129">
        <f>SUMPRODUCT(('Diário 1º PA'!$E$4:$E$2011='Analítico Cp.'!$B60)*('Diário 1º PA'!$C$4:$C$2011&gt;=D$4)*('Diário 1º PA'!$C$4:$C$2011&lt;=EOMONTH(D$4,0))*('Diário 1º PA'!$F$4:$F$2011))
+SUMPRODUCT(('Diário 2º PA'!$E$4:$E$1980='Analítico Cp.'!$B60)*('Diário 2º PA'!$C$4:$C$1980&gt;=D$4)*('Diário 2º PA'!$C$4:$C$1980&lt;=EOMONTH(D$4,0))*('Diário 2º PA'!$F$4:$F$1980))
+SUMPRODUCT(('Diário 3º PA'!$E$4:$E$2000='Analítico Cp.'!$B60)*('Diário 3º PA'!$C$4:$C$2000&gt;=D$4)*('Diário 3º PA'!$C$4:$C$2000&lt;=EOMONTH(D$4,0))*('Diário 3º PA'!$F$4:$F$2000))
+SUMPRODUCT(('Diário 4º PA'!$E$4:$E$2000='Analítico Cp.'!$B60)*('Diário 4º PA'!$C$4:$C$2000&gt;=D$4)*('Diário 4º PA'!$C$4:$C$2000&lt;=EOMONTH(D$4,0))*('Diário 4º PA'!$F$4:$F$2000))
+SUMPRODUCT(('Comp.'!$D$5:$D$484=$B60)*('Comp.'!$B$5:$B$484&gt;=D$4)*('Comp.'!$B$5:$B$484&lt;=EOMONTH(D$4,0))*('Comp.'!$E$5:$E$484))</f>
        <v>9855.1600000000035</v>
      </c>
      <c r="E60" s="129">
        <f>SUMPRODUCT(('Diário 1º PA'!$E$4:$E$2011='Analítico Cp.'!$B60)*('Diário 1º PA'!$C$4:$C$2011&gt;=E$4)*('Diário 1º PA'!$C$4:$C$2011&lt;=EOMONTH(E$4,0))*('Diário 1º PA'!$F$4:$F$2011))
+SUMPRODUCT(('Diário 2º PA'!$E$4:$E$1980='Analítico Cp.'!$B60)*('Diário 2º PA'!$C$4:$C$1980&gt;=E$4)*('Diário 2º PA'!$C$4:$C$1980&lt;=EOMONTH(E$4,0))*('Diário 2º PA'!$F$4:$F$1980))
+SUMPRODUCT(('Diário 3º PA'!$E$4:$E$2000='Analítico Cp.'!$B60)*('Diário 3º PA'!$C$4:$C$2000&gt;=E$4)*('Diário 3º PA'!$C$4:$C$2000&lt;=EOMONTH(E$4,0))*('Diário 3º PA'!$F$4:$F$2000))
+SUMPRODUCT(('Diário 4º PA'!$E$4:$E$2000='Analítico Cp.'!$B60)*('Diário 4º PA'!$C$4:$C$2000&gt;=E$4)*('Diário 4º PA'!$C$4:$C$2000&lt;=EOMONTH(E$4,0))*('Diário 4º PA'!$F$4:$F$2000))
+SUMPRODUCT(('Comp.'!$D$5:$D$484=$B60)*('Comp.'!$B$5:$B$484&gt;=E$4)*('Comp.'!$B$5:$B$484&lt;=EOMONTH(E$4,0))*('Comp.'!$E$5:$E$484))</f>
        <v>19090.839999999997</v>
      </c>
      <c r="F60" s="129">
        <f>SUMPRODUCT(('Diário 1º PA'!$E$4:$E$2011='Analítico Cp.'!$B60)*('Diário 1º PA'!$C$4:$C$2011&gt;=F$4)*('Diário 1º PA'!$C$4:$C$2011&lt;=EOMONTH(F$4,0))*('Diário 1º PA'!$F$4:$F$2011))
+SUMPRODUCT(('Diário 2º PA'!$E$4:$E$1980='Analítico Cp.'!$B60)*('Diário 2º PA'!$C$4:$C$1980&gt;=F$4)*('Diário 2º PA'!$C$4:$C$1980&lt;=EOMONTH(F$4,0))*('Diário 2º PA'!$F$4:$F$1980))
+SUMPRODUCT(('Diário 3º PA'!$E$4:$E$2000='Analítico Cp.'!$B60)*('Diário 3º PA'!$C$4:$C$2000&gt;=F$4)*('Diário 3º PA'!$C$4:$C$2000&lt;=EOMONTH(F$4,0))*('Diário 3º PA'!$F$4:$F$2000))
+SUMPRODUCT(('Diário 4º PA'!$E$4:$E$2000='Analítico Cp.'!$B60)*('Diário 4º PA'!$C$4:$C$2000&gt;=F$4)*('Diário 4º PA'!$C$4:$C$2000&lt;=EOMONTH(F$4,0))*('Diário 4º PA'!$F$4:$F$2000))
+SUMPRODUCT(('Comp.'!$D$5:$D$484=$B60)*('Comp.'!$B$5:$B$484&gt;=F$4)*('Comp.'!$B$5:$B$484&lt;=EOMONTH(F$4,0))*('Comp.'!$E$5:$E$484))</f>
        <v>5869.4299999999985</v>
      </c>
      <c r="G60" s="129">
        <f>SUMPRODUCT(('Diário 1º PA'!$E$4:$E$2011='Analítico Cp.'!$B60)*('Diário 1º PA'!$C$4:$C$2011&gt;=G$4)*('Diário 1º PA'!$C$4:$C$2011&lt;=EOMONTH(G$4,0))*('Diário 1º PA'!$F$4:$F$2011))
+SUMPRODUCT(('Diário 2º PA'!$E$4:$E$1980='Analítico Cp.'!$B60)*('Diário 2º PA'!$C$4:$C$1980&gt;=G$4)*('Diário 2º PA'!$C$4:$C$1980&lt;=EOMONTH(G$4,0))*('Diário 2º PA'!$F$4:$F$1980))
+SUMPRODUCT(('Diário 3º PA'!$E$4:$E$2000='Analítico Cp.'!$B60)*('Diário 3º PA'!$C$4:$C$2000&gt;=G$4)*('Diário 3º PA'!$C$4:$C$2000&lt;=EOMONTH(G$4,0))*('Diário 3º PA'!$F$4:$F$2000))
+SUMPRODUCT(('Diário 4º PA'!$E$4:$E$2000='Analítico Cp.'!$B60)*('Diário 4º PA'!$C$4:$C$2000&gt;=G$4)*('Diário 4º PA'!$C$4:$C$2000&lt;=EOMONTH(G$4,0))*('Diário 4º PA'!$F$4:$F$2000))
+SUMPRODUCT(('Comp.'!$D$5:$D$484=$B60)*('Comp.'!$B$5:$B$484&gt;=G$4)*('Comp.'!$B$5:$B$484&lt;=EOMONTH(G$4,0))*('Comp.'!$E$5:$E$484))</f>
        <v>0</v>
      </c>
      <c r="H60" s="129">
        <f>SUMPRODUCT(('Diário 1º PA'!$E$4:$E$2011='Analítico Cp.'!$B60)*('Diário 1º PA'!$C$4:$C$2011&gt;=H$4)*('Diário 1º PA'!$C$4:$C$2011&lt;=EOMONTH(H$4,0))*('Diário 1º PA'!$F$4:$F$2011))
+SUMPRODUCT(('Diário 2º PA'!$E$4:$E$1980='Analítico Cp.'!$B60)*('Diário 2º PA'!$C$4:$C$1980&gt;=H$4)*('Diário 2º PA'!$C$4:$C$1980&lt;=EOMONTH(H$4,0))*('Diário 2º PA'!$F$4:$F$1980))
+SUMPRODUCT(('Diário 3º PA'!$E$4:$E$2000='Analítico Cp.'!$B60)*('Diário 3º PA'!$C$4:$C$2000&gt;=H$4)*('Diário 3º PA'!$C$4:$C$2000&lt;=EOMONTH(H$4,0))*('Diário 3º PA'!$F$4:$F$2000))
+SUMPRODUCT(('Diário 4º PA'!$E$4:$E$2000='Analítico Cp.'!$B60)*('Diário 4º PA'!$C$4:$C$2000&gt;=H$4)*('Diário 4º PA'!$C$4:$C$2000&lt;=EOMONTH(H$4,0))*('Diário 4º PA'!$F$4:$F$2000))
+SUMPRODUCT(('Comp.'!$D$5:$D$484=$B60)*('Comp.'!$B$5:$B$484&gt;=H$4)*('Comp.'!$B$5:$B$484&lt;=EOMONTH(H$4,0))*('Comp.'!$E$5:$E$484))</f>
        <v>0</v>
      </c>
      <c r="I60" s="129">
        <f>SUMPRODUCT(('Diário 1º PA'!$E$4:$E$2011='Analítico Cp.'!$B60)*('Diário 1º PA'!$C$4:$C$2011&gt;=I$4)*('Diário 1º PA'!$C$4:$C$2011&lt;=EOMONTH(I$4,0))*('Diário 1º PA'!$F$4:$F$2011))
+SUMPRODUCT(('Diário 2º PA'!$E$4:$E$1980='Analítico Cp.'!$B60)*('Diário 2º PA'!$C$4:$C$1980&gt;=I$4)*('Diário 2º PA'!$C$4:$C$1980&lt;=EOMONTH(I$4,0))*('Diário 2º PA'!$F$4:$F$1980))
+SUMPRODUCT(('Diário 3º PA'!$E$4:$E$2000='Analítico Cp.'!$B60)*('Diário 3º PA'!$C$4:$C$2000&gt;=I$4)*('Diário 3º PA'!$C$4:$C$2000&lt;=EOMONTH(I$4,0))*('Diário 3º PA'!$F$4:$F$2000))
+SUMPRODUCT(('Diário 4º PA'!$E$4:$E$2000='Analítico Cp.'!$B60)*('Diário 4º PA'!$C$4:$C$2000&gt;=I$4)*('Diário 4º PA'!$C$4:$C$2000&lt;=EOMONTH(I$4,0))*('Diário 4º PA'!$F$4:$F$2000))
+SUMPRODUCT(('Comp.'!$D$5:$D$484=$B60)*('Comp.'!$B$5:$B$484&gt;=I$4)*('Comp.'!$B$5:$B$484&lt;=EOMONTH(I$4,0))*('Comp.'!$E$5:$E$484))</f>
        <v>0</v>
      </c>
      <c r="J60" s="129">
        <f>SUMPRODUCT(('Diário 1º PA'!$E$4:$E$2011='Analítico Cp.'!$B60)*('Diário 1º PA'!$C$4:$C$2011&gt;=J$4)*('Diário 1º PA'!$C$4:$C$2011&lt;=EOMONTH(J$4,0))*('Diário 1º PA'!$F$4:$F$2011))
+SUMPRODUCT(('Diário 2º PA'!$E$4:$E$1980='Analítico Cp.'!$B60)*('Diário 2º PA'!$C$4:$C$1980&gt;=J$4)*('Diário 2º PA'!$C$4:$C$1980&lt;=EOMONTH(J$4,0))*('Diário 2º PA'!$F$4:$F$1980))
+SUMPRODUCT(('Diário 3º PA'!$E$4:$E$2000='Analítico Cp.'!$B60)*('Diário 3º PA'!$C$4:$C$2000&gt;=J$4)*('Diário 3º PA'!$C$4:$C$2000&lt;=EOMONTH(J$4,0))*('Diário 3º PA'!$F$4:$F$2000))
+SUMPRODUCT(('Diário 4º PA'!$E$4:$E$2000='Analítico Cp.'!$B60)*('Diário 4º PA'!$C$4:$C$2000&gt;=J$4)*('Diário 4º PA'!$C$4:$C$2000&lt;=EOMONTH(J$4,0))*('Diário 4º PA'!$F$4:$F$2000))
+SUMPRODUCT(('Comp.'!$D$5:$D$484=$B60)*('Comp.'!$B$5:$B$484&gt;=J$4)*('Comp.'!$B$5:$B$484&lt;=EOMONTH(J$4,0))*('Comp.'!$E$5:$E$484))</f>
        <v>0</v>
      </c>
      <c r="K60" s="129">
        <f>SUMPRODUCT(('Diário 1º PA'!$E$4:$E$2011='Analítico Cp.'!$B60)*('Diário 1º PA'!$C$4:$C$2011&gt;=K$4)*('Diário 1º PA'!$C$4:$C$2011&lt;=EOMONTH(K$4,0))*('Diário 1º PA'!$F$4:$F$2011))
+SUMPRODUCT(('Diário 2º PA'!$E$4:$E$1980='Analítico Cp.'!$B60)*('Diário 2º PA'!$C$4:$C$1980&gt;=K$4)*('Diário 2º PA'!$C$4:$C$1980&lt;=EOMONTH(K$4,0))*('Diário 2º PA'!$F$4:$F$1980))
+SUMPRODUCT(('Diário 3º PA'!$E$4:$E$2000='Analítico Cp.'!$B60)*('Diário 3º PA'!$C$4:$C$2000&gt;=K$4)*('Diário 3º PA'!$C$4:$C$2000&lt;=EOMONTH(K$4,0))*('Diário 3º PA'!$F$4:$F$2000))
+SUMPRODUCT(('Diário 4º PA'!$E$4:$E$2000='Analítico Cp.'!$B60)*('Diário 4º PA'!$C$4:$C$2000&gt;=K$4)*('Diário 4º PA'!$C$4:$C$2000&lt;=EOMONTH(K$4,0))*('Diário 4º PA'!$F$4:$F$2000))
+SUMPRODUCT(('Comp.'!$D$5:$D$484=$B60)*('Comp.'!$B$5:$B$484&gt;=K$4)*('Comp.'!$B$5:$B$484&lt;=EOMONTH(K$4,0))*('Comp.'!$E$5:$E$484))</f>
        <v>0</v>
      </c>
      <c r="L60" s="129">
        <f>SUMPRODUCT(('Diário 1º PA'!$E$4:$E$2011='Analítico Cp.'!$B60)*('Diário 1º PA'!$C$4:$C$2011&gt;=L$4)*('Diário 1º PA'!$C$4:$C$2011&lt;=EOMONTH(L$4,0))*('Diário 1º PA'!$F$4:$F$2011))
+SUMPRODUCT(('Diário 2º PA'!$E$4:$E$1980='Analítico Cp.'!$B60)*('Diário 2º PA'!$C$4:$C$1980&gt;=L$4)*('Diário 2º PA'!$C$4:$C$1980&lt;=EOMONTH(L$4,0))*('Diário 2º PA'!$F$4:$F$1980))
+SUMPRODUCT(('Diário 3º PA'!$E$4:$E$2000='Analítico Cp.'!$B60)*('Diário 3º PA'!$C$4:$C$2000&gt;=L$4)*('Diário 3º PA'!$C$4:$C$2000&lt;=EOMONTH(L$4,0))*('Diário 3º PA'!$F$4:$F$2000))
+SUMPRODUCT(('Diário 4º PA'!$E$4:$E$2000='Analítico Cp.'!$B60)*('Diário 4º PA'!$C$4:$C$2000&gt;=L$4)*('Diário 4º PA'!$C$4:$C$2000&lt;=EOMONTH(L$4,0))*('Diário 4º PA'!$F$4:$F$2000))
+SUMPRODUCT(('Comp.'!$D$5:$D$484=$B60)*('Comp.'!$B$5:$B$484&gt;=L$4)*('Comp.'!$B$5:$B$484&lt;=EOMONTH(L$4,0))*('Comp.'!$E$5:$E$484))</f>
        <v>0</v>
      </c>
      <c r="M60" s="129">
        <f>SUMPRODUCT(('Diário 1º PA'!$E$4:$E$2011='Analítico Cp.'!$B60)*('Diário 1º PA'!$C$4:$C$2011&gt;=M$4)*('Diário 1º PA'!$C$4:$C$2011&lt;=EOMONTH(M$4,0))*('Diário 1º PA'!$F$4:$F$2011))
+SUMPRODUCT(('Diário 2º PA'!$E$4:$E$1980='Analítico Cp.'!$B60)*('Diário 2º PA'!$C$4:$C$1980&gt;=M$4)*('Diário 2º PA'!$C$4:$C$1980&lt;=EOMONTH(M$4,0))*('Diário 2º PA'!$F$4:$F$1980))
+SUMPRODUCT(('Diário 3º PA'!$E$4:$E$2000='Analítico Cp.'!$B60)*('Diário 3º PA'!$C$4:$C$2000&gt;=M$4)*('Diário 3º PA'!$C$4:$C$2000&lt;=EOMONTH(M$4,0))*('Diário 3º PA'!$F$4:$F$2000))
+SUMPRODUCT(('Diário 4º PA'!$E$4:$E$2000='Analítico Cp.'!$B60)*('Diário 4º PA'!$C$4:$C$2000&gt;=M$4)*('Diário 4º PA'!$C$4:$C$2000&lt;=EOMONTH(M$4,0))*('Diário 4º PA'!$F$4:$F$2000))
+SUMPRODUCT(('Comp.'!$D$5:$D$484=$B60)*('Comp.'!$B$5:$B$484&gt;=M$4)*('Comp.'!$B$5:$B$484&lt;=EOMONTH(M$4,0))*('Comp.'!$E$5:$E$484))</f>
        <v>0</v>
      </c>
      <c r="N60" s="129">
        <f>SUMPRODUCT(('Diário 1º PA'!$E$4:$E$2011='Analítico Cp.'!$B60)*('Diário 1º PA'!$C$4:$C$2011&gt;=N$4)*('Diário 1º PA'!$C$4:$C$2011&lt;=EOMONTH(N$4,0))*('Diário 1º PA'!$F$4:$F$2011))
+SUMPRODUCT(('Diário 2º PA'!$E$4:$E$1980='Analítico Cp.'!$B60)*('Diário 2º PA'!$C$4:$C$1980&gt;=N$4)*('Diário 2º PA'!$C$4:$C$1980&lt;=EOMONTH(N$4,0))*('Diário 2º PA'!$F$4:$F$1980))
+SUMPRODUCT(('Diário 3º PA'!$E$4:$E$2000='Analítico Cp.'!$B60)*('Diário 3º PA'!$C$4:$C$2000&gt;=N$4)*('Diário 3º PA'!$C$4:$C$2000&lt;=EOMONTH(N$4,0))*('Diário 3º PA'!$F$4:$F$2000))
+SUMPRODUCT(('Diário 4º PA'!$E$4:$E$2000='Analítico Cp.'!$B60)*('Diário 4º PA'!$C$4:$C$2000&gt;=N$4)*('Diário 4º PA'!$C$4:$C$2000&lt;=EOMONTH(N$4,0))*('Diário 4º PA'!$F$4:$F$2000))
+SUMPRODUCT(('Comp.'!$D$5:$D$484=$B60)*('Comp.'!$B$5:$B$484&gt;=N$4)*('Comp.'!$B$5:$B$484&lt;=EOMONTH(N$4,0))*('Comp.'!$E$5:$E$484))</f>
        <v>0</v>
      </c>
      <c r="O60" s="179">
        <f t="shared" si="19"/>
        <v>51041.89</v>
      </c>
      <c r="P60" s="180">
        <f t="shared" si="20"/>
        <v>3.649464819986863E-3</v>
      </c>
      <c r="Q60" s="154"/>
      <c r="R60" s="154"/>
      <c r="S60" s="154"/>
      <c r="T60" s="154"/>
      <c r="U60" s="154"/>
      <c r="V60" s="154"/>
      <c r="W60" s="154"/>
      <c r="X60" s="154"/>
      <c r="Y60" s="154"/>
      <c r="Z60" s="154"/>
    </row>
    <row r="61" spans="1:26" ht="23.25" customHeight="1" x14ac:dyDescent="0.2">
      <c r="A61" s="199" t="s">
        <v>224</v>
      </c>
      <c r="B61" s="63" t="s">
        <v>225</v>
      </c>
      <c r="C61" s="129">
        <f>SUMPRODUCT(('Diário 1º PA'!$E$4:$E$2011='Analítico Cp.'!$B61)*('Diário 1º PA'!$C$4:$C$2011&gt;=C$4)*('Diário 1º PA'!$C$4:$C$2011&lt;=EOMONTH(C$4,0))*('Diário 1º PA'!$F$4:$F$2011))
+SUMPRODUCT(('Diário 2º PA'!$E$4:$E$1980='Analítico Cp.'!$B61)*('Diário 2º PA'!$C$4:$C$1980&gt;=C$4)*('Diário 2º PA'!$C$4:$C$1980&lt;=EOMONTH(C$4,0))*('Diário 2º PA'!$F$4:$F$1980))
+SUMPRODUCT(('Diário 3º PA'!$E$4:$E$2000='Analítico Cp.'!$B61)*('Diário 3º PA'!$C$4:$C$2000&gt;=C$4)*('Diário 3º PA'!$C$4:$C$2000&lt;=EOMONTH(C$4,0))*('Diário 3º PA'!$F$4:$F$2000))
+SUMPRODUCT(('Diário 4º PA'!$E$4:$E$2000='Analítico Cp.'!$B61)*('Diário 4º PA'!$C$4:$C$2000&gt;=C$4)*('Diário 4º PA'!$C$4:$C$2000&lt;=EOMONTH(C$4,0))*('Diário 4º PA'!$F$4:$F$2000))
+SUMPRODUCT(('Comp.'!$D$5:$D$484=$B61)*('Comp.'!$B$5:$B$484&gt;=C$4)*('Comp.'!$B$5:$B$484&lt;=EOMONTH(C$4,0))*('Comp.'!$E$5:$E$484))</f>
        <v>2785.65</v>
      </c>
      <c r="D61" s="129">
        <f>SUMPRODUCT(('Diário 1º PA'!$E$4:$E$2011='Analítico Cp.'!$B61)*('Diário 1º PA'!$C$4:$C$2011&gt;=D$4)*('Diário 1º PA'!$C$4:$C$2011&lt;=EOMONTH(D$4,0))*('Diário 1º PA'!$F$4:$F$2011))
+SUMPRODUCT(('Diário 2º PA'!$E$4:$E$1980='Analítico Cp.'!$B61)*('Diário 2º PA'!$C$4:$C$1980&gt;=D$4)*('Diário 2º PA'!$C$4:$C$1980&lt;=EOMONTH(D$4,0))*('Diário 2º PA'!$F$4:$F$1980))
+SUMPRODUCT(('Diário 3º PA'!$E$4:$E$2000='Analítico Cp.'!$B61)*('Diário 3º PA'!$C$4:$C$2000&gt;=D$4)*('Diário 3º PA'!$C$4:$C$2000&lt;=EOMONTH(D$4,0))*('Diário 3º PA'!$F$4:$F$2000))
+SUMPRODUCT(('Diário 4º PA'!$E$4:$E$2000='Analítico Cp.'!$B61)*('Diário 4º PA'!$C$4:$C$2000&gt;=D$4)*('Diário 4º PA'!$C$4:$C$2000&lt;=EOMONTH(D$4,0))*('Diário 4º PA'!$F$4:$F$2000))
+SUMPRODUCT(('Comp.'!$D$5:$D$484=$B61)*('Comp.'!$B$5:$B$484&gt;=D$4)*('Comp.'!$B$5:$B$484&lt;=EOMONTH(D$4,0))*('Comp.'!$E$5:$E$484))</f>
        <v>261527.56</v>
      </c>
      <c r="E61" s="129">
        <f>SUMPRODUCT(('Diário 1º PA'!$E$4:$E$2011='Analítico Cp.'!$B61)*('Diário 1º PA'!$C$4:$C$2011&gt;=E$4)*('Diário 1º PA'!$C$4:$C$2011&lt;=EOMONTH(E$4,0))*('Diário 1º PA'!$F$4:$F$2011))
+SUMPRODUCT(('Diário 2º PA'!$E$4:$E$1980='Analítico Cp.'!$B61)*('Diário 2º PA'!$C$4:$C$1980&gt;=E$4)*('Diário 2º PA'!$C$4:$C$1980&lt;=EOMONTH(E$4,0))*('Diário 2º PA'!$F$4:$F$1980))
+SUMPRODUCT(('Diário 3º PA'!$E$4:$E$2000='Analítico Cp.'!$B61)*('Diário 3º PA'!$C$4:$C$2000&gt;=E$4)*('Diário 3º PA'!$C$4:$C$2000&lt;=EOMONTH(E$4,0))*('Diário 3º PA'!$F$4:$F$2000))
+SUMPRODUCT(('Diário 4º PA'!$E$4:$E$2000='Analítico Cp.'!$B61)*('Diário 4º PA'!$C$4:$C$2000&gt;=E$4)*('Diário 4º PA'!$C$4:$C$2000&lt;=EOMONTH(E$4,0))*('Diário 4º PA'!$F$4:$F$2000))
+SUMPRODUCT(('Comp.'!$D$5:$D$484=$B61)*('Comp.'!$B$5:$B$484&gt;=E$4)*('Comp.'!$B$5:$B$484&lt;=EOMONTH(E$4,0))*('Comp.'!$E$5:$E$484))</f>
        <v>6677.2200000000012</v>
      </c>
      <c r="F61" s="129">
        <f>SUMPRODUCT(('Diário 1º PA'!$E$4:$E$2011='Analítico Cp.'!$B61)*('Diário 1º PA'!$C$4:$C$2011&gt;=F$4)*('Diário 1º PA'!$C$4:$C$2011&lt;=EOMONTH(F$4,0))*('Diário 1º PA'!$F$4:$F$2011))
+SUMPRODUCT(('Diário 2º PA'!$E$4:$E$1980='Analítico Cp.'!$B61)*('Diário 2º PA'!$C$4:$C$1980&gt;=F$4)*('Diário 2º PA'!$C$4:$C$1980&lt;=EOMONTH(F$4,0))*('Diário 2º PA'!$F$4:$F$1980))
+SUMPRODUCT(('Diário 3º PA'!$E$4:$E$2000='Analítico Cp.'!$B61)*('Diário 3º PA'!$C$4:$C$2000&gt;=F$4)*('Diário 3º PA'!$C$4:$C$2000&lt;=EOMONTH(F$4,0))*('Diário 3º PA'!$F$4:$F$2000))
+SUMPRODUCT(('Diário 4º PA'!$E$4:$E$2000='Analítico Cp.'!$B61)*('Diário 4º PA'!$C$4:$C$2000&gt;=F$4)*('Diário 4º PA'!$C$4:$C$2000&lt;=EOMONTH(F$4,0))*('Diário 4º PA'!$F$4:$F$2000))
+SUMPRODUCT(('Comp.'!$D$5:$D$484=$B61)*('Comp.'!$B$5:$B$484&gt;=F$4)*('Comp.'!$B$5:$B$484&lt;=EOMONTH(F$4,0))*('Comp.'!$E$5:$E$484))</f>
        <v>2090.25</v>
      </c>
      <c r="G61" s="129">
        <f>SUMPRODUCT(('Diário 1º PA'!$E$4:$E$2011='Analítico Cp.'!$B61)*('Diário 1º PA'!$C$4:$C$2011&gt;=G$4)*('Diário 1º PA'!$C$4:$C$2011&lt;=EOMONTH(G$4,0))*('Diário 1º PA'!$F$4:$F$2011))
+SUMPRODUCT(('Diário 2º PA'!$E$4:$E$1980='Analítico Cp.'!$B61)*('Diário 2º PA'!$C$4:$C$1980&gt;=G$4)*('Diário 2º PA'!$C$4:$C$1980&lt;=EOMONTH(G$4,0))*('Diário 2º PA'!$F$4:$F$1980))
+SUMPRODUCT(('Diário 3º PA'!$E$4:$E$2000='Analítico Cp.'!$B61)*('Diário 3º PA'!$C$4:$C$2000&gt;=G$4)*('Diário 3º PA'!$C$4:$C$2000&lt;=EOMONTH(G$4,0))*('Diário 3º PA'!$F$4:$F$2000))
+SUMPRODUCT(('Diário 4º PA'!$E$4:$E$2000='Analítico Cp.'!$B61)*('Diário 4º PA'!$C$4:$C$2000&gt;=G$4)*('Diário 4º PA'!$C$4:$C$2000&lt;=EOMONTH(G$4,0))*('Diário 4º PA'!$F$4:$F$2000))
+SUMPRODUCT(('Comp.'!$D$5:$D$484=$B61)*('Comp.'!$B$5:$B$484&gt;=G$4)*('Comp.'!$B$5:$B$484&lt;=EOMONTH(G$4,0))*('Comp.'!$E$5:$E$484))</f>
        <v>0</v>
      </c>
      <c r="H61" s="129">
        <f>SUMPRODUCT(('Diário 1º PA'!$E$4:$E$2011='Analítico Cp.'!$B61)*('Diário 1º PA'!$C$4:$C$2011&gt;=H$4)*('Diário 1º PA'!$C$4:$C$2011&lt;=EOMONTH(H$4,0))*('Diário 1º PA'!$F$4:$F$2011))
+SUMPRODUCT(('Diário 2º PA'!$E$4:$E$1980='Analítico Cp.'!$B61)*('Diário 2º PA'!$C$4:$C$1980&gt;=H$4)*('Diário 2º PA'!$C$4:$C$1980&lt;=EOMONTH(H$4,0))*('Diário 2º PA'!$F$4:$F$1980))
+SUMPRODUCT(('Diário 3º PA'!$E$4:$E$2000='Analítico Cp.'!$B61)*('Diário 3º PA'!$C$4:$C$2000&gt;=H$4)*('Diário 3º PA'!$C$4:$C$2000&lt;=EOMONTH(H$4,0))*('Diário 3º PA'!$F$4:$F$2000))
+SUMPRODUCT(('Diário 4º PA'!$E$4:$E$2000='Analítico Cp.'!$B61)*('Diário 4º PA'!$C$4:$C$2000&gt;=H$4)*('Diário 4º PA'!$C$4:$C$2000&lt;=EOMONTH(H$4,0))*('Diário 4º PA'!$F$4:$F$2000))
+SUMPRODUCT(('Comp.'!$D$5:$D$484=$B61)*('Comp.'!$B$5:$B$484&gt;=H$4)*('Comp.'!$B$5:$B$484&lt;=EOMONTH(H$4,0))*('Comp.'!$E$5:$E$484))</f>
        <v>0</v>
      </c>
      <c r="I61" s="129">
        <f>SUMPRODUCT(('Diário 1º PA'!$E$4:$E$2011='Analítico Cp.'!$B61)*('Diário 1º PA'!$C$4:$C$2011&gt;=I$4)*('Diário 1º PA'!$C$4:$C$2011&lt;=EOMONTH(I$4,0))*('Diário 1º PA'!$F$4:$F$2011))
+SUMPRODUCT(('Diário 2º PA'!$E$4:$E$1980='Analítico Cp.'!$B61)*('Diário 2º PA'!$C$4:$C$1980&gt;=I$4)*('Diário 2º PA'!$C$4:$C$1980&lt;=EOMONTH(I$4,0))*('Diário 2º PA'!$F$4:$F$1980))
+SUMPRODUCT(('Diário 3º PA'!$E$4:$E$2000='Analítico Cp.'!$B61)*('Diário 3º PA'!$C$4:$C$2000&gt;=I$4)*('Diário 3º PA'!$C$4:$C$2000&lt;=EOMONTH(I$4,0))*('Diário 3º PA'!$F$4:$F$2000))
+SUMPRODUCT(('Diário 4º PA'!$E$4:$E$2000='Analítico Cp.'!$B61)*('Diário 4º PA'!$C$4:$C$2000&gt;=I$4)*('Diário 4º PA'!$C$4:$C$2000&lt;=EOMONTH(I$4,0))*('Diário 4º PA'!$F$4:$F$2000))
+SUMPRODUCT(('Comp.'!$D$5:$D$484=$B61)*('Comp.'!$B$5:$B$484&gt;=I$4)*('Comp.'!$B$5:$B$484&lt;=EOMONTH(I$4,0))*('Comp.'!$E$5:$E$484))</f>
        <v>0</v>
      </c>
      <c r="J61" s="129">
        <f>SUMPRODUCT(('Diário 1º PA'!$E$4:$E$2011='Analítico Cp.'!$B61)*('Diário 1º PA'!$C$4:$C$2011&gt;=J$4)*('Diário 1º PA'!$C$4:$C$2011&lt;=EOMONTH(J$4,0))*('Diário 1º PA'!$F$4:$F$2011))
+SUMPRODUCT(('Diário 2º PA'!$E$4:$E$1980='Analítico Cp.'!$B61)*('Diário 2º PA'!$C$4:$C$1980&gt;=J$4)*('Diário 2º PA'!$C$4:$C$1980&lt;=EOMONTH(J$4,0))*('Diário 2º PA'!$F$4:$F$1980))
+SUMPRODUCT(('Diário 3º PA'!$E$4:$E$2000='Analítico Cp.'!$B61)*('Diário 3º PA'!$C$4:$C$2000&gt;=J$4)*('Diário 3º PA'!$C$4:$C$2000&lt;=EOMONTH(J$4,0))*('Diário 3º PA'!$F$4:$F$2000))
+SUMPRODUCT(('Diário 4º PA'!$E$4:$E$2000='Analítico Cp.'!$B61)*('Diário 4º PA'!$C$4:$C$2000&gt;=J$4)*('Diário 4º PA'!$C$4:$C$2000&lt;=EOMONTH(J$4,0))*('Diário 4º PA'!$F$4:$F$2000))
+SUMPRODUCT(('Comp.'!$D$5:$D$484=$B61)*('Comp.'!$B$5:$B$484&gt;=J$4)*('Comp.'!$B$5:$B$484&lt;=EOMONTH(J$4,0))*('Comp.'!$E$5:$E$484))</f>
        <v>0</v>
      </c>
      <c r="K61" s="129">
        <f>SUMPRODUCT(('Diário 1º PA'!$E$4:$E$2011='Analítico Cp.'!$B61)*('Diário 1º PA'!$C$4:$C$2011&gt;=K$4)*('Diário 1º PA'!$C$4:$C$2011&lt;=EOMONTH(K$4,0))*('Diário 1º PA'!$F$4:$F$2011))
+SUMPRODUCT(('Diário 2º PA'!$E$4:$E$1980='Analítico Cp.'!$B61)*('Diário 2º PA'!$C$4:$C$1980&gt;=K$4)*('Diário 2º PA'!$C$4:$C$1980&lt;=EOMONTH(K$4,0))*('Diário 2º PA'!$F$4:$F$1980))
+SUMPRODUCT(('Diário 3º PA'!$E$4:$E$2000='Analítico Cp.'!$B61)*('Diário 3º PA'!$C$4:$C$2000&gt;=K$4)*('Diário 3º PA'!$C$4:$C$2000&lt;=EOMONTH(K$4,0))*('Diário 3º PA'!$F$4:$F$2000))
+SUMPRODUCT(('Diário 4º PA'!$E$4:$E$2000='Analítico Cp.'!$B61)*('Diário 4º PA'!$C$4:$C$2000&gt;=K$4)*('Diário 4º PA'!$C$4:$C$2000&lt;=EOMONTH(K$4,0))*('Diário 4º PA'!$F$4:$F$2000))
+SUMPRODUCT(('Comp.'!$D$5:$D$484=$B61)*('Comp.'!$B$5:$B$484&gt;=K$4)*('Comp.'!$B$5:$B$484&lt;=EOMONTH(K$4,0))*('Comp.'!$E$5:$E$484))</f>
        <v>0</v>
      </c>
      <c r="L61" s="129">
        <f>SUMPRODUCT(('Diário 1º PA'!$E$4:$E$2011='Analítico Cp.'!$B61)*('Diário 1º PA'!$C$4:$C$2011&gt;=L$4)*('Diário 1º PA'!$C$4:$C$2011&lt;=EOMONTH(L$4,0))*('Diário 1º PA'!$F$4:$F$2011))
+SUMPRODUCT(('Diário 2º PA'!$E$4:$E$1980='Analítico Cp.'!$B61)*('Diário 2º PA'!$C$4:$C$1980&gt;=L$4)*('Diário 2º PA'!$C$4:$C$1980&lt;=EOMONTH(L$4,0))*('Diário 2º PA'!$F$4:$F$1980))
+SUMPRODUCT(('Diário 3º PA'!$E$4:$E$2000='Analítico Cp.'!$B61)*('Diário 3º PA'!$C$4:$C$2000&gt;=L$4)*('Diário 3º PA'!$C$4:$C$2000&lt;=EOMONTH(L$4,0))*('Diário 3º PA'!$F$4:$F$2000))
+SUMPRODUCT(('Diário 4º PA'!$E$4:$E$2000='Analítico Cp.'!$B61)*('Diário 4º PA'!$C$4:$C$2000&gt;=L$4)*('Diário 4º PA'!$C$4:$C$2000&lt;=EOMONTH(L$4,0))*('Diário 4º PA'!$F$4:$F$2000))
+SUMPRODUCT(('Comp.'!$D$5:$D$484=$B61)*('Comp.'!$B$5:$B$484&gt;=L$4)*('Comp.'!$B$5:$B$484&lt;=EOMONTH(L$4,0))*('Comp.'!$E$5:$E$484))</f>
        <v>0</v>
      </c>
      <c r="M61" s="129">
        <f>SUMPRODUCT(('Diário 1º PA'!$E$4:$E$2011='Analítico Cp.'!$B61)*('Diário 1º PA'!$C$4:$C$2011&gt;=M$4)*('Diário 1º PA'!$C$4:$C$2011&lt;=EOMONTH(M$4,0))*('Diário 1º PA'!$F$4:$F$2011))
+SUMPRODUCT(('Diário 2º PA'!$E$4:$E$1980='Analítico Cp.'!$B61)*('Diário 2º PA'!$C$4:$C$1980&gt;=M$4)*('Diário 2º PA'!$C$4:$C$1980&lt;=EOMONTH(M$4,0))*('Diário 2º PA'!$F$4:$F$1980))
+SUMPRODUCT(('Diário 3º PA'!$E$4:$E$2000='Analítico Cp.'!$B61)*('Diário 3º PA'!$C$4:$C$2000&gt;=M$4)*('Diário 3º PA'!$C$4:$C$2000&lt;=EOMONTH(M$4,0))*('Diário 3º PA'!$F$4:$F$2000))
+SUMPRODUCT(('Diário 4º PA'!$E$4:$E$2000='Analítico Cp.'!$B61)*('Diário 4º PA'!$C$4:$C$2000&gt;=M$4)*('Diário 4º PA'!$C$4:$C$2000&lt;=EOMONTH(M$4,0))*('Diário 4º PA'!$F$4:$F$2000))
+SUMPRODUCT(('Comp.'!$D$5:$D$484=$B61)*('Comp.'!$B$5:$B$484&gt;=M$4)*('Comp.'!$B$5:$B$484&lt;=EOMONTH(M$4,0))*('Comp.'!$E$5:$E$484))</f>
        <v>0</v>
      </c>
      <c r="N61" s="129">
        <f>SUMPRODUCT(('Diário 1º PA'!$E$4:$E$2011='Analítico Cp.'!$B61)*('Diário 1º PA'!$C$4:$C$2011&gt;=N$4)*('Diário 1º PA'!$C$4:$C$2011&lt;=EOMONTH(N$4,0))*('Diário 1º PA'!$F$4:$F$2011))
+SUMPRODUCT(('Diário 2º PA'!$E$4:$E$1980='Analítico Cp.'!$B61)*('Diário 2º PA'!$C$4:$C$1980&gt;=N$4)*('Diário 2º PA'!$C$4:$C$1980&lt;=EOMONTH(N$4,0))*('Diário 2º PA'!$F$4:$F$1980))
+SUMPRODUCT(('Diário 3º PA'!$E$4:$E$2000='Analítico Cp.'!$B61)*('Diário 3º PA'!$C$4:$C$2000&gt;=N$4)*('Diário 3º PA'!$C$4:$C$2000&lt;=EOMONTH(N$4,0))*('Diário 3º PA'!$F$4:$F$2000))
+SUMPRODUCT(('Diário 4º PA'!$E$4:$E$2000='Analítico Cp.'!$B61)*('Diário 4º PA'!$C$4:$C$2000&gt;=N$4)*('Diário 4º PA'!$C$4:$C$2000&lt;=EOMONTH(N$4,0))*('Diário 4º PA'!$F$4:$F$2000))
+SUMPRODUCT(('Comp.'!$D$5:$D$484=$B61)*('Comp.'!$B$5:$B$484&gt;=N$4)*('Comp.'!$B$5:$B$484&lt;=EOMONTH(N$4,0))*('Comp.'!$E$5:$E$484))</f>
        <v>0</v>
      </c>
      <c r="O61" s="179">
        <f t="shared" si="19"/>
        <v>273080.68000000005</v>
      </c>
      <c r="P61" s="180">
        <f t="shared" si="20"/>
        <v>1.9525106430778531E-2</v>
      </c>
      <c r="Q61" s="154"/>
      <c r="R61" s="154"/>
      <c r="S61" s="154"/>
      <c r="T61" s="154"/>
      <c r="U61" s="154"/>
      <c r="V61" s="154"/>
      <c r="W61" s="154"/>
      <c r="X61" s="154"/>
      <c r="Y61" s="154"/>
      <c r="Z61" s="154"/>
    </row>
    <row r="62" spans="1:26" ht="23.25" customHeight="1" x14ac:dyDescent="0.2">
      <c r="A62" s="199" t="s">
        <v>226</v>
      </c>
      <c r="B62" s="63" t="s">
        <v>227</v>
      </c>
      <c r="C62" s="129">
        <f>SUMPRODUCT(('Diário 1º PA'!$E$4:$E$2011='Analítico Cp.'!$B62)*('Diário 1º PA'!$C$4:$C$2011&gt;=C$4)*('Diário 1º PA'!$C$4:$C$2011&lt;=EOMONTH(C$4,0))*('Diário 1º PA'!$F$4:$F$2011))
+SUMPRODUCT(('Diário 2º PA'!$E$4:$E$1980='Analítico Cp.'!$B62)*('Diário 2º PA'!$C$4:$C$1980&gt;=C$4)*('Diário 2º PA'!$C$4:$C$1980&lt;=EOMONTH(C$4,0))*('Diário 2º PA'!$F$4:$F$1980))
+SUMPRODUCT(('Diário 3º PA'!$E$4:$E$2000='Analítico Cp.'!$B62)*('Diário 3º PA'!$C$4:$C$2000&gt;=C$4)*('Diário 3º PA'!$C$4:$C$2000&lt;=EOMONTH(C$4,0))*('Diário 3º PA'!$F$4:$F$2000))
+SUMPRODUCT(('Diário 4º PA'!$E$4:$E$2000='Analítico Cp.'!$B62)*('Diário 4º PA'!$C$4:$C$2000&gt;=C$4)*('Diário 4º PA'!$C$4:$C$2000&lt;=EOMONTH(C$4,0))*('Diário 4º PA'!$F$4:$F$2000))
+SUMPRODUCT(('Comp.'!$D$5:$D$484=$B62)*('Comp.'!$B$5:$B$484&gt;=C$4)*('Comp.'!$B$5:$B$484&lt;=EOMONTH(C$4,0))*('Comp.'!$E$5:$E$484))</f>
        <v>25888.570000000003</v>
      </c>
      <c r="D62" s="129">
        <f>SUMPRODUCT(('Diário 1º PA'!$E$4:$E$2011='Analítico Cp.'!$B62)*('Diário 1º PA'!$C$4:$C$2011&gt;=D$4)*('Diário 1º PA'!$C$4:$C$2011&lt;=EOMONTH(D$4,0))*('Diário 1º PA'!$F$4:$F$2011))
+SUMPRODUCT(('Diário 2º PA'!$E$4:$E$1980='Analítico Cp.'!$B62)*('Diário 2º PA'!$C$4:$C$1980&gt;=D$4)*('Diário 2º PA'!$C$4:$C$1980&lt;=EOMONTH(D$4,0))*('Diário 2º PA'!$F$4:$F$1980))
+SUMPRODUCT(('Diário 3º PA'!$E$4:$E$2000='Analítico Cp.'!$B62)*('Diário 3º PA'!$C$4:$C$2000&gt;=D$4)*('Diário 3º PA'!$C$4:$C$2000&lt;=EOMONTH(D$4,0))*('Diário 3º PA'!$F$4:$F$2000))
+SUMPRODUCT(('Diário 4º PA'!$E$4:$E$2000='Analítico Cp.'!$B62)*('Diário 4º PA'!$C$4:$C$2000&gt;=D$4)*('Diário 4º PA'!$C$4:$C$2000&lt;=EOMONTH(D$4,0))*('Diário 4º PA'!$F$4:$F$2000))
+SUMPRODUCT(('Comp.'!$D$5:$D$484=$B62)*('Comp.'!$B$5:$B$484&gt;=D$4)*('Comp.'!$B$5:$B$484&lt;=EOMONTH(D$4,0))*('Comp.'!$E$5:$E$484))</f>
        <v>19812.79</v>
      </c>
      <c r="E62" s="129">
        <f>SUMPRODUCT(('Diário 1º PA'!$E$4:$E$2011='Analítico Cp.'!$B62)*('Diário 1º PA'!$C$4:$C$2011&gt;=E$4)*('Diário 1º PA'!$C$4:$C$2011&lt;=EOMONTH(E$4,0))*('Diário 1º PA'!$F$4:$F$2011))
+SUMPRODUCT(('Diário 2º PA'!$E$4:$E$1980='Analítico Cp.'!$B62)*('Diário 2º PA'!$C$4:$C$1980&gt;=E$4)*('Diário 2º PA'!$C$4:$C$1980&lt;=EOMONTH(E$4,0))*('Diário 2º PA'!$F$4:$F$1980))
+SUMPRODUCT(('Diário 3º PA'!$E$4:$E$2000='Analítico Cp.'!$B62)*('Diário 3º PA'!$C$4:$C$2000&gt;=E$4)*('Diário 3º PA'!$C$4:$C$2000&lt;=EOMONTH(E$4,0))*('Diário 3º PA'!$F$4:$F$2000))
+SUMPRODUCT(('Diário 4º PA'!$E$4:$E$2000='Analítico Cp.'!$B62)*('Diário 4º PA'!$C$4:$C$2000&gt;=E$4)*('Diário 4º PA'!$C$4:$C$2000&lt;=EOMONTH(E$4,0))*('Diário 4º PA'!$F$4:$F$2000))
+SUMPRODUCT(('Comp.'!$D$5:$D$484=$B62)*('Comp.'!$B$5:$B$484&gt;=E$4)*('Comp.'!$B$5:$B$484&lt;=EOMONTH(E$4,0))*('Comp.'!$E$5:$E$484))</f>
        <v>33171.06</v>
      </c>
      <c r="F62" s="129">
        <f>SUMPRODUCT(('Diário 1º PA'!$E$4:$E$2011='Analítico Cp.'!$B62)*('Diário 1º PA'!$C$4:$C$2011&gt;=F$4)*('Diário 1º PA'!$C$4:$C$2011&lt;=EOMONTH(F$4,0))*('Diário 1º PA'!$F$4:$F$2011))
+SUMPRODUCT(('Diário 2º PA'!$E$4:$E$1980='Analítico Cp.'!$B62)*('Diário 2º PA'!$C$4:$C$1980&gt;=F$4)*('Diário 2º PA'!$C$4:$C$1980&lt;=EOMONTH(F$4,0))*('Diário 2º PA'!$F$4:$F$1980))
+SUMPRODUCT(('Diário 3º PA'!$E$4:$E$2000='Analítico Cp.'!$B62)*('Diário 3º PA'!$C$4:$C$2000&gt;=F$4)*('Diário 3º PA'!$C$4:$C$2000&lt;=EOMONTH(F$4,0))*('Diário 3º PA'!$F$4:$F$2000))
+SUMPRODUCT(('Diário 4º PA'!$E$4:$E$2000='Analítico Cp.'!$B62)*('Diário 4º PA'!$C$4:$C$2000&gt;=F$4)*('Diário 4º PA'!$C$4:$C$2000&lt;=EOMONTH(F$4,0))*('Diário 4º PA'!$F$4:$F$2000))
+SUMPRODUCT(('Comp.'!$D$5:$D$484=$B62)*('Comp.'!$B$5:$B$484&gt;=F$4)*('Comp.'!$B$5:$B$484&lt;=EOMONTH(F$4,0))*('Comp.'!$E$5:$E$484))</f>
        <v>1532.96</v>
      </c>
      <c r="G62" s="129">
        <f>SUMPRODUCT(('Diário 1º PA'!$E$4:$E$2011='Analítico Cp.'!$B62)*('Diário 1º PA'!$C$4:$C$2011&gt;=G$4)*('Diário 1º PA'!$C$4:$C$2011&lt;=EOMONTH(G$4,0))*('Diário 1º PA'!$F$4:$F$2011))
+SUMPRODUCT(('Diário 2º PA'!$E$4:$E$1980='Analítico Cp.'!$B62)*('Diário 2º PA'!$C$4:$C$1980&gt;=G$4)*('Diário 2º PA'!$C$4:$C$1980&lt;=EOMONTH(G$4,0))*('Diário 2º PA'!$F$4:$F$1980))
+SUMPRODUCT(('Diário 3º PA'!$E$4:$E$2000='Analítico Cp.'!$B62)*('Diário 3º PA'!$C$4:$C$2000&gt;=G$4)*('Diário 3º PA'!$C$4:$C$2000&lt;=EOMONTH(G$4,0))*('Diário 3º PA'!$F$4:$F$2000))
+SUMPRODUCT(('Diário 4º PA'!$E$4:$E$2000='Analítico Cp.'!$B62)*('Diário 4º PA'!$C$4:$C$2000&gt;=G$4)*('Diário 4º PA'!$C$4:$C$2000&lt;=EOMONTH(G$4,0))*('Diário 4º PA'!$F$4:$F$2000))
+SUMPRODUCT(('Comp.'!$D$5:$D$484=$B62)*('Comp.'!$B$5:$B$484&gt;=G$4)*('Comp.'!$B$5:$B$484&lt;=EOMONTH(G$4,0))*('Comp.'!$E$5:$E$484))</f>
        <v>0</v>
      </c>
      <c r="H62" s="129">
        <f>SUMPRODUCT(('Diário 1º PA'!$E$4:$E$2011='Analítico Cp.'!$B62)*('Diário 1º PA'!$C$4:$C$2011&gt;=H$4)*('Diário 1º PA'!$C$4:$C$2011&lt;=EOMONTH(H$4,0))*('Diário 1º PA'!$F$4:$F$2011))
+SUMPRODUCT(('Diário 2º PA'!$E$4:$E$1980='Analítico Cp.'!$B62)*('Diário 2º PA'!$C$4:$C$1980&gt;=H$4)*('Diário 2º PA'!$C$4:$C$1980&lt;=EOMONTH(H$4,0))*('Diário 2º PA'!$F$4:$F$1980))
+SUMPRODUCT(('Diário 3º PA'!$E$4:$E$2000='Analítico Cp.'!$B62)*('Diário 3º PA'!$C$4:$C$2000&gt;=H$4)*('Diário 3º PA'!$C$4:$C$2000&lt;=EOMONTH(H$4,0))*('Diário 3º PA'!$F$4:$F$2000))
+SUMPRODUCT(('Diário 4º PA'!$E$4:$E$2000='Analítico Cp.'!$B62)*('Diário 4º PA'!$C$4:$C$2000&gt;=H$4)*('Diário 4º PA'!$C$4:$C$2000&lt;=EOMONTH(H$4,0))*('Diário 4º PA'!$F$4:$F$2000))
+SUMPRODUCT(('Comp.'!$D$5:$D$484=$B62)*('Comp.'!$B$5:$B$484&gt;=H$4)*('Comp.'!$B$5:$B$484&lt;=EOMONTH(H$4,0))*('Comp.'!$E$5:$E$484))</f>
        <v>0</v>
      </c>
      <c r="I62" s="129">
        <f>SUMPRODUCT(('Diário 1º PA'!$E$4:$E$2011='Analítico Cp.'!$B62)*('Diário 1º PA'!$C$4:$C$2011&gt;=I$4)*('Diário 1º PA'!$C$4:$C$2011&lt;=EOMONTH(I$4,0))*('Diário 1º PA'!$F$4:$F$2011))
+SUMPRODUCT(('Diário 2º PA'!$E$4:$E$1980='Analítico Cp.'!$B62)*('Diário 2º PA'!$C$4:$C$1980&gt;=I$4)*('Diário 2º PA'!$C$4:$C$1980&lt;=EOMONTH(I$4,0))*('Diário 2º PA'!$F$4:$F$1980))
+SUMPRODUCT(('Diário 3º PA'!$E$4:$E$2000='Analítico Cp.'!$B62)*('Diário 3º PA'!$C$4:$C$2000&gt;=I$4)*('Diário 3º PA'!$C$4:$C$2000&lt;=EOMONTH(I$4,0))*('Diário 3º PA'!$F$4:$F$2000))
+SUMPRODUCT(('Diário 4º PA'!$E$4:$E$2000='Analítico Cp.'!$B62)*('Diário 4º PA'!$C$4:$C$2000&gt;=I$4)*('Diário 4º PA'!$C$4:$C$2000&lt;=EOMONTH(I$4,0))*('Diário 4º PA'!$F$4:$F$2000))
+SUMPRODUCT(('Comp.'!$D$5:$D$484=$B62)*('Comp.'!$B$5:$B$484&gt;=I$4)*('Comp.'!$B$5:$B$484&lt;=EOMONTH(I$4,0))*('Comp.'!$E$5:$E$484))</f>
        <v>0</v>
      </c>
      <c r="J62" s="129">
        <f>SUMPRODUCT(('Diário 1º PA'!$E$4:$E$2011='Analítico Cp.'!$B62)*('Diário 1º PA'!$C$4:$C$2011&gt;=J$4)*('Diário 1º PA'!$C$4:$C$2011&lt;=EOMONTH(J$4,0))*('Diário 1º PA'!$F$4:$F$2011))
+SUMPRODUCT(('Diário 2º PA'!$E$4:$E$1980='Analítico Cp.'!$B62)*('Diário 2º PA'!$C$4:$C$1980&gt;=J$4)*('Diário 2º PA'!$C$4:$C$1980&lt;=EOMONTH(J$4,0))*('Diário 2º PA'!$F$4:$F$1980))
+SUMPRODUCT(('Diário 3º PA'!$E$4:$E$2000='Analítico Cp.'!$B62)*('Diário 3º PA'!$C$4:$C$2000&gt;=J$4)*('Diário 3º PA'!$C$4:$C$2000&lt;=EOMONTH(J$4,0))*('Diário 3º PA'!$F$4:$F$2000))
+SUMPRODUCT(('Diário 4º PA'!$E$4:$E$2000='Analítico Cp.'!$B62)*('Diário 4º PA'!$C$4:$C$2000&gt;=J$4)*('Diário 4º PA'!$C$4:$C$2000&lt;=EOMONTH(J$4,0))*('Diário 4º PA'!$F$4:$F$2000))
+SUMPRODUCT(('Comp.'!$D$5:$D$484=$B62)*('Comp.'!$B$5:$B$484&gt;=J$4)*('Comp.'!$B$5:$B$484&lt;=EOMONTH(J$4,0))*('Comp.'!$E$5:$E$484))</f>
        <v>0</v>
      </c>
      <c r="K62" s="129">
        <f>SUMPRODUCT(('Diário 1º PA'!$E$4:$E$2011='Analítico Cp.'!$B62)*('Diário 1º PA'!$C$4:$C$2011&gt;=K$4)*('Diário 1º PA'!$C$4:$C$2011&lt;=EOMONTH(K$4,0))*('Diário 1º PA'!$F$4:$F$2011))
+SUMPRODUCT(('Diário 2º PA'!$E$4:$E$1980='Analítico Cp.'!$B62)*('Diário 2º PA'!$C$4:$C$1980&gt;=K$4)*('Diário 2º PA'!$C$4:$C$1980&lt;=EOMONTH(K$4,0))*('Diário 2º PA'!$F$4:$F$1980))
+SUMPRODUCT(('Diário 3º PA'!$E$4:$E$2000='Analítico Cp.'!$B62)*('Diário 3º PA'!$C$4:$C$2000&gt;=K$4)*('Diário 3º PA'!$C$4:$C$2000&lt;=EOMONTH(K$4,0))*('Diário 3º PA'!$F$4:$F$2000))
+SUMPRODUCT(('Diário 4º PA'!$E$4:$E$2000='Analítico Cp.'!$B62)*('Diário 4º PA'!$C$4:$C$2000&gt;=K$4)*('Diário 4º PA'!$C$4:$C$2000&lt;=EOMONTH(K$4,0))*('Diário 4º PA'!$F$4:$F$2000))
+SUMPRODUCT(('Comp.'!$D$5:$D$484=$B62)*('Comp.'!$B$5:$B$484&gt;=K$4)*('Comp.'!$B$5:$B$484&lt;=EOMONTH(K$4,0))*('Comp.'!$E$5:$E$484))</f>
        <v>0</v>
      </c>
      <c r="L62" s="129">
        <f>SUMPRODUCT(('Diário 1º PA'!$E$4:$E$2011='Analítico Cp.'!$B62)*('Diário 1º PA'!$C$4:$C$2011&gt;=L$4)*('Diário 1º PA'!$C$4:$C$2011&lt;=EOMONTH(L$4,0))*('Diário 1º PA'!$F$4:$F$2011))
+SUMPRODUCT(('Diário 2º PA'!$E$4:$E$1980='Analítico Cp.'!$B62)*('Diário 2º PA'!$C$4:$C$1980&gt;=L$4)*('Diário 2º PA'!$C$4:$C$1980&lt;=EOMONTH(L$4,0))*('Diário 2º PA'!$F$4:$F$1980))
+SUMPRODUCT(('Diário 3º PA'!$E$4:$E$2000='Analítico Cp.'!$B62)*('Diário 3º PA'!$C$4:$C$2000&gt;=L$4)*('Diário 3º PA'!$C$4:$C$2000&lt;=EOMONTH(L$4,0))*('Diário 3º PA'!$F$4:$F$2000))
+SUMPRODUCT(('Diário 4º PA'!$E$4:$E$2000='Analítico Cp.'!$B62)*('Diário 4º PA'!$C$4:$C$2000&gt;=L$4)*('Diário 4º PA'!$C$4:$C$2000&lt;=EOMONTH(L$4,0))*('Diário 4º PA'!$F$4:$F$2000))
+SUMPRODUCT(('Comp.'!$D$5:$D$484=$B62)*('Comp.'!$B$5:$B$484&gt;=L$4)*('Comp.'!$B$5:$B$484&lt;=EOMONTH(L$4,0))*('Comp.'!$E$5:$E$484))</f>
        <v>0</v>
      </c>
      <c r="M62" s="129">
        <f>SUMPRODUCT(('Diário 1º PA'!$E$4:$E$2011='Analítico Cp.'!$B62)*('Diário 1º PA'!$C$4:$C$2011&gt;=M$4)*('Diário 1º PA'!$C$4:$C$2011&lt;=EOMONTH(M$4,0))*('Diário 1º PA'!$F$4:$F$2011))
+SUMPRODUCT(('Diário 2º PA'!$E$4:$E$1980='Analítico Cp.'!$B62)*('Diário 2º PA'!$C$4:$C$1980&gt;=M$4)*('Diário 2º PA'!$C$4:$C$1980&lt;=EOMONTH(M$4,0))*('Diário 2º PA'!$F$4:$F$1980))
+SUMPRODUCT(('Diário 3º PA'!$E$4:$E$2000='Analítico Cp.'!$B62)*('Diário 3º PA'!$C$4:$C$2000&gt;=M$4)*('Diário 3º PA'!$C$4:$C$2000&lt;=EOMONTH(M$4,0))*('Diário 3º PA'!$F$4:$F$2000))
+SUMPRODUCT(('Diário 4º PA'!$E$4:$E$2000='Analítico Cp.'!$B62)*('Diário 4º PA'!$C$4:$C$2000&gt;=M$4)*('Diário 4º PA'!$C$4:$C$2000&lt;=EOMONTH(M$4,0))*('Diário 4º PA'!$F$4:$F$2000))
+SUMPRODUCT(('Comp.'!$D$5:$D$484=$B62)*('Comp.'!$B$5:$B$484&gt;=M$4)*('Comp.'!$B$5:$B$484&lt;=EOMONTH(M$4,0))*('Comp.'!$E$5:$E$484))</f>
        <v>0</v>
      </c>
      <c r="N62" s="129">
        <f>SUMPRODUCT(('Diário 1º PA'!$E$4:$E$2011='Analítico Cp.'!$B62)*('Diário 1º PA'!$C$4:$C$2011&gt;=N$4)*('Diário 1º PA'!$C$4:$C$2011&lt;=EOMONTH(N$4,0))*('Diário 1º PA'!$F$4:$F$2011))
+SUMPRODUCT(('Diário 2º PA'!$E$4:$E$1980='Analítico Cp.'!$B62)*('Diário 2º PA'!$C$4:$C$1980&gt;=N$4)*('Diário 2º PA'!$C$4:$C$1980&lt;=EOMONTH(N$4,0))*('Diário 2º PA'!$F$4:$F$1980))
+SUMPRODUCT(('Diário 3º PA'!$E$4:$E$2000='Analítico Cp.'!$B62)*('Diário 3º PA'!$C$4:$C$2000&gt;=N$4)*('Diário 3º PA'!$C$4:$C$2000&lt;=EOMONTH(N$4,0))*('Diário 3º PA'!$F$4:$F$2000))
+SUMPRODUCT(('Diário 4º PA'!$E$4:$E$2000='Analítico Cp.'!$B62)*('Diário 4º PA'!$C$4:$C$2000&gt;=N$4)*('Diário 4º PA'!$C$4:$C$2000&lt;=EOMONTH(N$4,0))*('Diário 4º PA'!$F$4:$F$2000))
+SUMPRODUCT(('Comp.'!$D$5:$D$484=$B62)*('Comp.'!$B$5:$B$484&gt;=N$4)*('Comp.'!$B$5:$B$484&lt;=EOMONTH(N$4,0))*('Comp.'!$E$5:$E$484))</f>
        <v>0</v>
      </c>
      <c r="O62" s="179">
        <f t="shared" si="19"/>
        <v>80405.38</v>
      </c>
      <c r="P62" s="180">
        <f t="shared" si="20"/>
        <v>5.7489369152998711E-3</v>
      </c>
      <c r="Q62" s="154"/>
      <c r="R62" s="154"/>
      <c r="S62" s="154"/>
      <c r="T62" s="154"/>
      <c r="U62" s="154"/>
      <c r="V62" s="154"/>
      <c r="W62" s="154"/>
      <c r="X62" s="154"/>
      <c r="Y62" s="154"/>
      <c r="Z62" s="154"/>
    </row>
    <row r="63" spans="1:26" ht="23.25" customHeight="1" x14ac:dyDescent="0.2">
      <c r="A63" s="199" t="s">
        <v>228</v>
      </c>
      <c r="B63" s="63" t="s">
        <v>229</v>
      </c>
      <c r="C63" s="129">
        <f>SUMPRODUCT(('Diário 1º PA'!$E$4:$E$2011='Analítico Cp.'!$B63)*('Diário 1º PA'!$C$4:$C$2011&gt;=C$4)*('Diário 1º PA'!$C$4:$C$2011&lt;=EOMONTH(C$4,0))*('Diário 1º PA'!$F$4:$F$2011))
+SUMPRODUCT(('Diário 2º PA'!$E$4:$E$1980='Analítico Cp.'!$B63)*('Diário 2º PA'!$C$4:$C$1980&gt;=C$4)*('Diário 2º PA'!$C$4:$C$1980&lt;=EOMONTH(C$4,0))*('Diário 2º PA'!$F$4:$F$1980))
+SUMPRODUCT(('Diário 3º PA'!$E$4:$E$2000='Analítico Cp.'!$B63)*('Diário 3º PA'!$C$4:$C$2000&gt;=C$4)*('Diário 3º PA'!$C$4:$C$2000&lt;=EOMONTH(C$4,0))*('Diário 3º PA'!$F$4:$F$2000))
+SUMPRODUCT(('Diário 4º PA'!$E$4:$E$2000='Analítico Cp.'!$B63)*('Diário 4º PA'!$C$4:$C$2000&gt;=C$4)*('Diário 4º PA'!$C$4:$C$2000&lt;=EOMONTH(C$4,0))*('Diário 4º PA'!$F$4:$F$2000))
+SUMPRODUCT(('Comp.'!$D$5:$D$484=$B63)*('Comp.'!$B$5:$B$484&gt;=C$4)*('Comp.'!$B$5:$B$484&lt;=EOMONTH(C$4,0))*('Comp.'!$E$5:$E$484))</f>
        <v>26833.260000000002</v>
      </c>
      <c r="D63" s="129">
        <f>SUMPRODUCT(('Diário 1º PA'!$E$4:$E$2011='Analítico Cp.'!$B63)*('Diário 1º PA'!$C$4:$C$2011&gt;=D$4)*('Diário 1º PA'!$C$4:$C$2011&lt;=EOMONTH(D$4,0))*('Diário 1º PA'!$F$4:$F$2011))
+SUMPRODUCT(('Diário 2º PA'!$E$4:$E$1980='Analítico Cp.'!$B63)*('Diário 2º PA'!$C$4:$C$1980&gt;=D$4)*('Diário 2º PA'!$C$4:$C$1980&lt;=EOMONTH(D$4,0))*('Diário 2º PA'!$F$4:$F$1980))
+SUMPRODUCT(('Diário 3º PA'!$E$4:$E$2000='Analítico Cp.'!$B63)*('Diário 3º PA'!$C$4:$C$2000&gt;=D$4)*('Diário 3º PA'!$C$4:$C$2000&lt;=EOMONTH(D$4,0))*('Diário 3º PA'!$F$4:$F$2000))
+SUMPRODUCT(('Diário 4º PA'!$E$4:$E$2000='Analítico Cp.'!$B63)*('Diário 4º PA'!$C$4:$C$2000&gt;=D$4)*('Diário 4º PA'!$C$4:$C$2000&lt;=EOMONTH(D$4,0))*('Diário 4º PA'!$F$4:$F$2000))
+SUMPRODUCT(('Comp.'!$D$5:$D$484=$B63)*('Comp.'!$B$5:$B$484&gt;=D$4)*('Comp.'!$B$5:$B$484&lt;=EOMONTH(D$4,0))*('Comp.'!$E$5:$E$484))</f>
        <v>21311.379999999997</v>
      </c>
      <c r="E63" s="129">
        <f>SUMPRODUCT(('Diário 1º PA'!$E$4:$E$2011='Analítico Cp.'!$B63)*('Diário 1º PA'!$C$4:$C$2011&gt;=E$4)*('Diário 1º PA'!$C$4:$C$2011&lt;=EOMONTH(E$4,0))*('Diário 1º PA'!$F$4:$F$2011))
+SUMPRODUCT(('Diário 2º PA'!$E$4:$E$1980='Analítico Cp.'!$B63)*('Diário 2º PA'!$C$4:$C$1980&gt;=E$4)*('Diário 2º PA'!$C$4:$C$1980&lt;=EOMONTH(E$4,0))*('Diário 2º PA'!$F$4:$F$1980))
+SUMPRODUCT(('Diário 3º PA'!$E$4:$E$2000='Analítico Cp.'!$B63)*('Diário 3º PA'!$C$4:$C$2000&gt;=E$4)*('Diário 3º PA'!$C$4:$C$2000&lt;=EOMONTH(E$4,0))*('Diário 3º PA'!$F$4:$F$2000))
+SUMPRODUCT(('Diário 4º PA'!$E$4:$E$2000='Analítico Cp.'!$B63)*('Diário 4º PA'!$C$4:$C$2000&gt;=E$4)*('Diário 4º PA'!$C$4:$C$2000&lt;=EOMONTH(E$4,0))*('Diário 4º PA'!$F$4:$F$2000))
+SUMPRODUCT(('Comp.'!$D$5:$D$484=$B63)*('Comp.'!$B$5:$B$484&gt;=E$4)*('Comp.'!$B$5:$B$484&lt;=EOMONTH(E$4,0))*('Comp.'!$E$5:$E$484))</f>
        <v>21453.110000000004</v>
      </c>
      <c r="F63" s="129">
        <f>SUMPRODUCT(('Diário 1º PA'!$E$4:$E$2011='Analítico Cp.'!$B63)*('Diário 1º PA'!$C$4:$C$2011&gt;=F$4)*('Diário 1º PA'!$C$4:$C$2011&lt;=EOMONTH(F$4,0))*('Diário 1º PA'!$F$4:$F$2011))
+SUMPRODUCT(('Diário 2º PA'!$E$4:$E$1980='Analítico Cp.'!$B63)*('Diário 2º PA'!$C$4:$C$1980&gt;=F$4)*('Diário 2º PA'!$C$4:$C$1980&lt;=EOMONTH(F$4,0))*('Diário 2º PA'!$F$4:$F$1980))
+SUMPRODUCT(('Diário 3º PA'!$E$4:$E$2000='Analítico Cp.'!$B63)*('Diário 3º PA'!$C$4:$C$2000&gt;=F$4)*('Diário 3º PA'!$C$4:$C$2000&lt;=EOMONTH(F$4,0))*('Diário 3º PA'!$F$4:$F$2000))
+SUMPRODUCT(('Diário 4º PA'!$E$4:$E$2000='Analítico Cp.'!$B63)*('Diário 4º PA'!$C$4:$C$2000&gt;=F$4)*('Diário 4º PA'!$C$4:$C$2000&lt;=EOMONTH(F$4,0))*('Diário 4º PA'!$F$4:$F$2000))
+SUMPRODUCT(('Comp.'!$D$5:$D$484=$B63)*('Comp.'!$B$5:$B$484&gt;=F$4)*('Comp.'!$B$5:$B$484&lt;=EOMONTH(F$4,0))*('Comp.'!$E$5:$E$484))</f>
        <v>0</v>
      </c>
      <c r="G63" s="129">
        <f>SUMPRODUCT(('Diário 1º PA'!$E$4:$E$2011='Analítico Cp.'!$B63)*('Diário 1º PA'!$C$4:$C$2011&gt;=G$4)*('Diário 1º PA'!$C$4:$C$2011&lt;=EOMONTH(G$4,0))*('Diário 1º PA'!$F$4:$F$2011))
+SUMPRODUCT(('Diário 2º PA'!$E$4:$E$1980='Analítico Cp.'!$B63)*('Diário 2º PA'!$C$4:$C$1980&gt;=G$4)*('Diário 2º PA'!$C$4:$C$1980&lt;=EOMONTH(G$4,0))*('Diário 2º PA'!$F$4:$F$1980))
+SUMPRODUCT(('Diário 3º PA'!$E$4:$E$2000='Analítico Cp.'!$B63)*('Diário 3º PA'!$C$4:$C$2000&gt;=G$4)*('Diário 3º PA'!$C$4:$C$2000&lt;=EOMONTH(G$4,0))*('Diário 3º PA'!$F$4:$F$2000))
+SUMPRODUCT(('Diário 4º PA'!$E$4:$E$2000='Analítico Cp.'!$B63)*('Diário 4º PA'!$C$4:$C$2000&gt;=G$4)*('Diário 4º PA'!$C$4:$C$2000&lt;=EOMONTH(G$4,0))*('Diário 4º PA'!$F$4:$F$2000))
+SUMPRODUCT(('Comp.'!$D$5:$D$484=$B63)*('Comp.'!$B$5:$B$484&gt;=G$4)*('Comp.'!$B$5:$B$484&lt;=EOMONTH(G$4,0))*('Comp.'!$E$5:$E$484))</f>
        <v>0</v>
      </c>
      <c r="H63" s="129">
        <f>SUMPRODUCT(('Diário 1º PA'!$E$4:$E$2011='Analítico Cp.'!$B63)*('Diário 1º PA'!$C$4:$C$2011&gt;=H$4)*('Diário 1º PA'!$C$4:$C$2011&lt;=EOMONTH(H$4,0))*('Diário 1º PA'!$F$4:$F$2011))
+SUMPRODUCT(('Diário 2º PA'!$E$4:$E$1980='Analítico Cp.'!$B63)*('Diário 2º PA'!$C$4:$C$1980&gt;=H$4)*('Diário 2º PA'!$C$4:$C$1980&lt;=EOMONTH(H$4,0))*('Diário 2º PA'!$F$4:$F$1980))
+SUMPRODUCT(('Diário 3º PA'!$E$4:$E$2000='Analítico Cp.'!$B63)*('Diário 3º PA'!$C$4:$C$2000&gt;=H$4)*('Diário 3º PA'!$C$4:$C$2000&lt;=EOMONTH(H$4,0))*('Diário 3º PA'!$F$4:$F$2000))
+SUMPRODUCT(('Diário 4º PA'!$E$4:$E$2000='Analítico Cp.'!$B63)*('Diário 4º PA'!$C$4:$C$2000&gt;=H$4)*('Diário 4º PA'!$C$4:$C$2000&lt;=EOMONTH(H$4,0))*('Diário 4º PA'!$F$4:$F$2000))
+SUMPRODUCT(('Comp.'!$D$5:$D$484=$B63)*('Comp.'!$B$5:$B$484&gt;=H$4)*('Comp.'!$B$5:$B$484&lt;=EOMONTH(H$4,0))*('Comp.'!$E$5:$E$484))</f>
        <v>0</v>
      </c>
      <c r="I63" s="129">
        <f>SUMPRODUCT(('Diário 1º PA'!$E$4:$E$2011='Analítico Cp.'!$B63)*('Diário 1º PA'!$C$4:$C$2011&gt;=I$4)*('Diário 1º PA'!$C$4:$C$2011&lt;=EOMONTH(I$4,0))*('Diário 1º PA'!$F$4:$F$2011))
+SUMPRODUCT(('Diário 2º PA'!$E$4:$E$1980='Analítico Cp.'!$B63)*('Diário 2º PA'!$C$4:$C$1980&gt;=I$4)*('Diário 2º PA'!$C$4:$C$1980&lt;=EOMONTH(I$4,0))*('Diário 2º PA'!$F$4:$F$1980))
+SUMPRODUCT(('Diário 3º PA'!$E$4:$E$2000='Analítico Cp.'!$B63)*('Diário 3º PA'!$C$4:$C$2000&gt;=I$4)*('Diário 3º PA'!$C$4:$C$2000&lt;=EOMONTH(I$4,0))*('Diário 3º PA'!$F$4:$F$2000))
+SUMPRODUCT(('Diário 4º PA'!$E$4:$E$2000='Analítico Cp.'!$B63)*('Diário 4º PA'!$C$4:$C$2000&gt;=I$4)*('Diário 4º PA'!$C$4:$C$2000&lt;=EOMONTH(I$4,0))*('Diário 4º PA'!$F$4:$F$2000))
+SUMPRODUCT(('Comp.'!$D$5:$D$484=$B63)*('Comp.'!$B$5:$B$484&gt;=I$4)*('Comp.'!$B$5:$B$484&lt;=EOMONTH(I$4,0))*('Comp.'!$E$5:$E$484))</f>
        <v>0</v>
      </c>
      <c r="J63" s="129">
        <f>SUMPRODUCT(('Diário 1º PA'!$E$4:$E$2011='Analítico Cp.'!$B63)*('Diário 1º PA'!$C$4:$C$2011&gt;=J$4)*('Diário 1º PA'!$C$4:$C$2011&lt;=EOMONTH(J$4,0))*('Diário 1º PA'!$F$4:$F$2011))
+SUMPRODUCT(('Diário 2º PA'!$E$4:$E$1980='Analítico Cp.'!$B63)*('Diário 2º PA'!$C$4:$C$1980&gt;=J$4)*('Diário 2º PA'!$C$4:$C$1980&lt;=EOMONTH(J$4,0))*('Diário 2º PA'!$F$4:$F$1980))
+SUMPRODUCT(('Diário 3º PA'!$E$4:$E$2000='Analítico Cp.'!$B63)*('Diário 3º PA'!$C$4:$C$2000&gt;=J$4)*('Diário 3º PA'!$C$4:$C$2000&lt;=EOMONTH(J$4,0))*('Diário 3º PA'!$F$4:$F$2000))
+SUMPRODUCT(('Diário 4º PA'!$E$4:$E$2000='Analítico Cp.'!$B63)*('Diário 4º PA'!$C$4:$C$2000&gt;=J$4)*('Diário 4º PA'!$C$4:$C$2000&lt;=EOMONTH(J$4,0))*('Diário 4º PA'!$F$4:$F$2000))
+SUMPRODUCT(('Comp.'!$D$5:$D$484=$B63)*('Comp.'!$B$5:$B$484&gt;=J$4)*('Comp.'!$B$5:$B$484&lt;=EOMONTH(J$4,0))*('Comp.'!$E$5:$E$484))</f>
        <v>0</v>
      </c>
      <c r="K63" s="129">
        <f>SUMPRODUCT(('Diário 1º PA'!$E$4:$E$2011='Analítico Cp.'!$B63)*('Diário 1º PA'!$C$4:$C$2011&gt;=K$4)*('Diário 1º PA'!$C$4:$C$2011&lt;=EOMONTH(K$4,0))*('Diário 1º PA'!$F$4:$F$2011))
+SUMPRODUCT(('Diário 2º PA'!$E$4:$E$1980='Analítico Cp.'!$B63)*('Diário 2º PA'!$C$4:$C$1980&gt;=K$4)*('Diário 2º PA'!$C$4:$C$1980&lt;=EOMONTH(K$4,0))*('Diário 2º PA'!$F$4:$F$1980))
+SUMPRODUCT(('Diário 3º PA'!$E$4:$E$2000='Analítico Cp.'!$B63)*('Diário 3º PA'!$C$4:$C$2000&gt;=K$4)*('Diário 3º PA'!$C$4:$C$2000&lt;=EOMONTH(K$4,0))*('Diário 3º PA'!$F$4:$F$2000))
+SUMPRODUCT(('Diário 4º PA'!$E$4:$E$2000='Analítico Cp.'!$B63)*('Diário 4º PA'!$C$4:$C$2000&gt;=K$4)*('Diário 4º PA'!$C$4:$C$2000&lt;=EOMONTH(K$4,0))*('Diário 4º PA'!$F$4:$F$2000))
+SUMPRODUCT(('Comp.'!$D$5:$D$484=$B63)*('Comp.'!$B$5:$B$484&gt;=K$4)*('Comp.'!$B$5:$B$484&lt;=EOMONTH(K$4,0))*('Comp.'!$E$5:$E$484))</f>
        <v>0</v>
      </c>
      <c r="L63" s="129">
        <f>SUMPRODUCT(('Diário 1º PA'!$E$4:$E$2011='Analítico Cp.'!$B63)*('Diário 1º PA'!$C$4:$C$2011&gt;=L$4)*('Diário 1º PA'!$C$4:$C$2011&lt;=EOMONTH(L$4,0))*('Diário 1º PA'!$F$4:$F$2011))
+SUMPRODUCT(('Diário 2º PA'!$E$4:$E$1980='Analítico Cp.'!$B63)*('Diário 2º PA'!$C$4:$C$1980&gt;=L$4)*('Diário 2º PA'!$C$4:$C$1980&lt;=EOMONTH(L$4,0))*('Diário 2º PA'!$F$4:$F$1980))
+SUMPRODUCT(('Diário 3º PA'!$E$4:$E$2000='Analítico Cp.'!$B63)*('Diário 3º PA'!$C$4:$C$2000&gt;=L$4)*('Diário 3º PA'!$C$4:$C$2000&lt;=EOMONTH(L$4,0))*('Diário 3º PA'!$F$4:$F$2000))
+SUMPRODUCT(('Diário 4º PA'!$E$4:$E$2000='Analítico Cp.'!$B63)*('Diário 4º PA'!$C$4:$C$2000&gt;=L$4)*('Diário 4º PA'!$C$4:$C$2000&lt;=EOMONTH(L$4,0))*('Diário 4º PA'!$F$4:$F$2000))
+SUMPRODUCT(('Comp.'!$D$5:$D$484=$B63)*('Comp.'!$B$5:$B$484&gt;=L$4)*('Comp.'!$B$5:$B$484&lt;=EOMONTH(L$4,0))*('Comp.'!$E$5:$E$484))</f>
        <v>0</v>
      </c>
      <c r="M63" s="129">
        <f>SUMPRODUCT(('Diário 1º PA'!$E$4:$E$2011='Analítico Cp.'!$B63)*('Diário 1º PA'!$C$4:$C$2011&gt;=M$4)*('Diário 1º PA'!$C$4:$C$2011&lt;=EOMONTH(M$4,0))*('Diário 1º PA'!$F$4:$F$2011))
+SUMPRODUCT(('Diário 2º PA'!$E$4:$E$1980='Analítico Cp.'!$B63)*('Diário 2º PA'!$C$4:$C$1980&gt;=M$4)*('Diário 2º PA'!$C$4:$C$1980&lt;=EOMONTH(M$4,0))*('Diário 2º PA'!$F$4:$F$1980))
+SUMPRODUCT(('Diário 3º PA'!$E$4:$E$2000='Analítico Cp.'!$B63)*('Diário 3º PA'!$C$4:$C$2000&gt;=M$4)*('Diário 3º PA'!$C$4:$C$2000&lt;=EOMONTH(M$4,0))*('Diário 3º PA'!$F$4:$F$2000))
+SUMPRODUCT(('Diário 4º PA'!$E$4:$E$2000='Analítico Cp.'!$B63)*('Diário 4º PA'!$C$4:$C$2000&gt;=M$4)*('Diário 4º PA'!$C$4:$C$2000&lt;=EOMONTH(M$4,0))*('Diário 4º PA'!$F$4:$F$2000))
+SUMPRODUCT(('Comp.'!$D$5:$D$484=$B63)*('Comp.'!$B$5:$B$484&gt;=M$4)*('Comp.'!$B$5:$B$484&lt;=EOMONTH(M$4,0))*('Comp.'!$E$5:$E$484))</f>
        <v>0</v>
      </c>
      <c r="N63" s="129">
        <f>SUMPRODUCT(('Diário 1º PA'!$E$4:$E$2011='Analítico Cp.'!$B63)*('Diário 1º PA'!$C$4:$C$2011&gt;=N$4)*('Diário 1º PA'!$C$4:$C$2011&lt;=EOMONTH(N$4,0))*('Diário 1º PA'!$F$4:$F$2011))
+SUMPRODUCT(('Diário 2º PA'!$E$4:$E$1980='Analítico Cp.'!$B63)*('Diário 2º PA'!$C$4:$C$1980&gt;=N$4)*('Diário 2º PA'!$C$4:$C$1980&lt;=EOMONTH(N$4,0))*('Diário 2º PA'!$F$4:$F$1980))
+SUMPRODUCT(('Diário 3º PA'!$E$4:$E$2000='Analítico Cp.'!$B63)*('Diário 3º PA'!$C$4:$C$2000&gt;=N$4)*('Diário 3º PA'!$C$4:$C$2000&lt;=EOMONTH(N$4,0))*('Diário 3º PA'!$F$4:$F$2000))
+SUMPRODUCT(('Diário 4º PA'!$E$4:$E$2000='Analítico Cp.'!$B63)*('Diário 4º PA'!$C$4:$C$2000&gt;=N$4)*('Diário 4º PA'!$C$4:$C$2000&lt;=EOMONTH(N$4,0))*('Diário 4º PA'!$F$4:$F$2000))
+SUMPRODUCT(('Comp.'!$D$5:$D$484=$B63)*('Comp.'!$B$5:$B$484&gt;=N$4)*('Comp.'!$B$5:$B$484&lt;=EOMONTH(N$4,0))*('Comp.'!$E$5:$E$484))</f>
        <v>0</v>
      </c>
      <c r="O63" s="179">
        <f t="shared" si="19"/>
        <v>69597.75</v>
      </c>
      <c r="P63" s="180">
        <f t="shared" si="20"/>
        <v>4.9761977892127567E-3</v>
      </c>
      <c r="Q63" s="154"/>
      <c r="R63" s="154"/>
      <c r="S63" s="154"/>
      <c r="T63" s="154"/>
      <c r="U63" s="154"/>
      <c r="V63" s="154"/>
      <c r="W63" s="154"/>
      <c r="X63" s="154"/>
      <c r="Y63" s="154"/>
      <c r="Z63" s="154"/>
    </row>
    <row r="64" spans="1:26" ht="23.25" customHeight="1" x14ac:dyDescent="0.2">
      <c r="A64" s="199" t="s">
        <v>230</v>
      </c>
      <c r="B64" s="63" t="s">
        <v>231</v>
      </c>
      <c r="C64" s="129">
        <f>SUMPRODUCT(('Diário 1º PA'!$E$4:$E$2011='Analítico Cp.'!$B64)*('Diário 1º PA'!$C$4:$C$2011&gt;=C$4)*('Diário 1º PA'!$C$4:$C$2011&lt;=EOMONTH(C$4,0))*('Diário 1º PA'!$F$4:$F$2011))
+SUMPRODUCT(('Diário 2º PA'!$E$4:$E$1980='Analítico Cp.'!$B64)*('Diário 2º PA'!$C$4:$C$1980&gt;=C$4)*('Diário 2º PA'!$C$4:$C$1980&lt;=EOMONTH(C$4,0))*('Diário 2º PA'!$F$4:$F$1980))
+SUMPRODUCT(('Diário 3º PA'!$E$4:$E$2000='Analítico Cp.'!$B64)*('Diário 3º PA'!$C$4:$C$2000&gt;=C$4)*('Diário 3º PA'!$C$4:$C$2000&lt;=EOMONTH(C$4,0))*('Diário 3º PA'!$F$4:$F$2000))
+SUMPRODUCT(('Diário 4º PA'!$E$4:$E$2000='Analítico Cp.'!$B64)*('Diário 4º PA'!$C$4:$C$2000&gt;=C$4)*('Diário 4º PA'!$C$4:$C$2000&lt;=EOMONTH(C$4,0))*('Diário 4º PA'!$F$4:$F$2000))
+SUMPRODUCT(('Comp.'!$D$5:$D$484=$B64)*('Comp.'!$B$5:$B$484&gt;=C$4)*('Comp.'!$B$5:$B$484&lt;=EOMONTH(C$4,0))*('Comp.'!$E$5:$E$484))</f>
        <v>0</v>
      </c>
      <c r="D64" s="129">
        <f>SUMPRODUCT(('Diário 1º PA'!$E$4:$E$2011='Analítico Cp.'!$B64)*('Diário 1º PA'!$C$4:$C$2011&gt;=D$4)*('Diário 1º PA'!$C$4:$C$2011&lt;=EOMONTH(D$4,0))*('Diário 1º PA'!$F$4:$F$2011))
+SUMPRODUCT(('Diário 2º PA'!$E$4:$E$1980='Analítico Cp.'!$B64)*('Diário 2º PA'!$C$4:$C$1980&gt;=D$4)*('Diário 2º PA'!$C$4:$C$1980&lt;=EOMONTH(D$4,0))*('Diário 2º PA'!$F$4:$F$1980))
+SUMPRODUCT(('Diário 3º PA'!$E$4:$E$2000='Analítico Cp.'!$B64)*('Diário 3º PA'!$C$4:$C$2000&gt;=D$4)*('Diário 3º PA'!$C$4:$C$2000&lt;=EOMONTH(D$4,0))*('Diário 3º PA'!$F$4:$F$2000))
+SUMPRODUCT(('Diário 4º PA'!$E$4:$E$2000='Analítico Cp.'!$B64)*('Diário 4º PA'!$C$4:$C$2000&gt;=D$4)*('Diário 4º PA'!$C$4:$C$2000&lt;=EOMONTH(D$4,0))*('Diário 4º PA'!$F$4:$F$2000))
+SUMPRODUCT(('Comp.'!$D$5:$D$484=$B64)*('Comp.'!$B$5:$B$484&gt;=D$4)*('Comp.'!$B$5:$B$484&lt;=EOMONTH(D$4,0))*('Comp.'!$E$5:$E$484))</f>
        <v>0</v>
      </c>
      <c r="E64" s="129">
        <f>SUMPRODUCT(('Diário 1º PA'!$E$4:$E$2011='Analítico Cp.'!$B64)*('Diário 1º PA'!$C$4:$C$2011&gt;=E$4)*('Diário 1º PA'!$C$4:$C$2011&lt;=EOMONTH(E$4,0))*('Diário 1º PA'!$F$4:$F$2011))
+SUMPRODUCT(('Diário 2º PA'!$E$4:$E$1980='Analítico Cp.'!$B64)*('Diário 2º PA'!$C$4:$C$1980&gt;=E$4)*('Diário 2º PA'!$C$4:$C$1980&lt;=EOMONTH(E$4,0))*('Diário 2º PA'!$F$4:$F$1980))
+SUMPRODUCT(('Diário 3º PA'!$E$4:$E$2000='Analítico Cp.'!$B64)*('Diário 3º PA'!$C$4:$C$2000&gt;=E$4)*('Diário 3º PA'!$C$4:$C$2000&lt;=EOMONTH(E$4,0))*('Diário 3º PA'!$F$4:$F$2000))
+SUMPRODUCT(('Diário 4º PA'!$E$4:$E$2000='Analítico Cp.'!$B64)*('Diário 4º PA'!$C$4:$C$2000&gt;=E$4)*('Diário 4º PA'!$C$4:$C$2000&lt;=EOMONTH(E$4,0))*('Diário 4º PA'!$F$4:$F$2000))
+SUMPRODUCT(('Comp.'!$D$5:$D$484=$B64)*('Comp.'!$B$5:$B$484&gt;=E$4)*('Comp.'!$B$5:$B$484&lt;=EOMONTH(E$4,0))*('Comp.'!$E$5:$E$484))</f>
        <v>93.59</v>
      </c>
      <c r="F64" s="129">
        <f>SUMPRODUCT(('Diário 1º PA'!$E$4:$E$2011='Analítico Cp.'!$B64)*('Diário 1º PA'!$C$4:$C$2011&gt;=F$4)*('Diário 1º PA'!$C$4:$C$2011&lt;=EOMONTH(F$4,0))*('Diário 1º PA'!$F$4:$F$2011))
+SUMPRODUCT(('Diário 2º PA'!$E$4:$E$1980='Analítico Cp.'!$B64)*('Diário 2º PA'!$C$4:$C$1980&gt;=F$4)*('Diário 2º PA'!$C$4:$C$1980&lt;=EOMONTH(F$4,0))*('Diário 2º PA'!$F$4:$F$1980))
+SUMPRODUCT(('Diário 3º PA'!$E$4:$E$2000='Analítico Cp.'!$B64)*('Diário 3º PA'!$C$4:$C$2000&gt;=F$4)*('Diário 3º PA'!$C$4:$C$2000&lt;=EOMONTH(F$4,0))*('Diário 3º PA'!$F$4:$F$2000))
+SUMPRODUCT(('Diário 4º PA'!$E$4:$E$2000='Analítico Cp.'!$B64)*('Diário 4º PA'!$C$4:$C$2000&gt;=F$4)*('Diário 4º PA'!$C$4:$C$2000&lt;=EOMONTH(F$4,0))*('Diário 4º PA'!$F$4:$F$2000))
+SUMPRODUCT(('Comp.'!$D$5:$D$484=$B64)*('Comp.'!$B$5:$B$484&gt;=F$4)*('Comp.'!$B$5:$B$484&lt;=EOMONTH(F$4,0))*('Comp.'!$E$5:$E$484))</f>
        <v>0</v>
      </c>
      <c r="G64" s="129">
        <f>SUMPRODUCT(('Diário 1º PA'!$E$4:$E$2011='Analítico Cp.'!$B64)*('Diário 1º PA'!$C$4:$C$2011&gt;=G$4)*('Diário 1º PA'!$C$4:$C$2011&lt;=EOMONTH(G$4,0))*('Diário 1º PA'!$F$4:$F$2011))
+SUMPRODUCT(('Diário 2º PA'!$E$4:$E$1980='Analítico Cp.'!$B64)*('Diário 2º PA'!$C$4:$C$1980&gt;=G$4)*('Diário 2º PA'!$C$4:$C$1980&lt;=EOMONTH(G$4,0))*('Diário 2º PA'!$F$4:$F$1980))
+SUMPRODUCT(('Diário 3º PA'!$E$4:$E$2000='Analítico Cp.'!$B64)*('Diário 3º PA'!$C$4:$C$2000&gt;=G$4)*('Diário 3º PA'!$C$4:$C$2000&lt;=EOMONTH(G$4,0))*('Diário 3º PA'!$F$4:$F$2000))
+SUMPRODUCT(('Diário 4º PA'!$E$4:$E$2000='Analítico Cp.'!$B64)*('Diário 4º PA'!$C$4:$C$2000&gt;=G$4)*('Diário 4º PA'!$C$4:$C$2000&lt;=EOMONTH(G$4,0))*('Diário 4º PA'!$F$4:$F$2000))
+SUMPRODUCT(('Comp.'!$D$5:$D$484=$B64)*('Comp.'!$B$5:$B$484&gt;=G$4)*('Comp.'!$B$5:$B$484&lt;=EOMONTH(G$4,0))*('Comp.'!$E$5:$E$484))</f>
        <v>0</v>
      </c>
      <c r="H64" s="129">
        <f>SUMPRODUCT(('Diário 1º PA'!$E$4:$E$2011='Analítico Cp.'!$B64)*('Diário 1º PA'!$C$4:$C$2011&gt;=H$4)*('Diário 1º PA'!$C$4:$C$2011&lt;=EOMONTH(H$4,0))*('Diário 1º PA'!$F$4:$F$2011))
+SUMPRODUCT(('Diário 2º PA'!$E$4:$E$1980='Analítico Cp.'!$B64)*('Diário 2º PA'!$C$4:$C$1980&gt;=H$4)*('Diário 2º PA'!$C$4:$C$1980&lt;=EOMONTH(H$4,0))*('Diário 2º PA'!$F$4:$F$1980))
+SUMPRODUCT(('Diário 3º PA'!$E$4:$E$2000='Analítico Cp.'!$B64)*('Diário 3º PA'!$C$4:$C$2000&gt;=H$4)*('Diário 3º PA'!$C$4:$C$2000&lt;=EOMONTH(H$4,0))*('Diário 3º PA'!$F$4:$F$2000))
+SUMPRODUCT(('Diário 4º PA'!$E$4:$E$2000='Analítico Cp.'!$B64)*('Diário 4º PA'!$C$4:$C$2000&gt;=H$4)*('Diário 4º PA'!$C$4:$C$2000&lt;=EOMONTH(H$4,0))*('Diário 4º PA'!$F$4:$F$2000))
+SUMPRODUCT(('Comp.'!$D$5:$D$484=$B64)*('Comp.'!$B$5:$B$484&gt;=H$4)*('Comp.'!$B$5:$B$484&lt;=EOMONTH(H$4,0))*('Comp.'!$E$5:$E$484))</f>
        <v>0</v>
      </c>
      <c r="I64" s="129">
        <f>SUMPRODUCT(('Diário 1º PA'!$E$4:$E$2011='Analítico Cp.'!$B64)*('Diário 1º PA'!$C$4:$C$2011&gt;=I$4)*('Diário 1º PA'!$C$4:$C$2011&lt;=EOMONTH(I$4,0))*('Diário 1º PA'!$F$4:$F$2011))
+SUMPRODUCT(('Diário 2º PA'!$E$4:$E$1980='Analítico Cp.'!$B64)*('Diário 2º PA'!$C$4:$C$1980&gt;=I$4)*('Diário 2º PA'!$C$4:$C$1980&lt;=EOMONTH(I$4,0))*('Diário 2º PA'!$F$4:$F$1980))
+SUMPRODUCT(('Diário 3º PA'!$E$4:$E$2000='Analítico Cp.'!$B64)*('Diário 3º PA'!$C$4:$C$2000&gt;=I$4)*('Diário 3º PA'!$C$4:$C$2000&lt;=EOMONTH(I$4,0))*('Diário 3º PA'!$F$4:$F$2000))
+SUMPRODUCT(('Diário 4º PA'!$E$4:$E$2000='Analítico Cp.'!$B64)*('Diário 4º PA'!$C$4:$C$2000&gt;=I$4)*('Diário 4º PA'!$C$4:$C$2000&lt;=EOMONTH(I$4,0))*('Diário 4º PA'!$F$4:$F$2000))
+SUMPRODUCT(('Comp.'!$D$5:$D$484=$B64)*('Comp.'!$B$5:$B$484&gt;=I$4)*('Comp.'!$B$5:$B$484&lt;=EOMONTH(I$4,0))*('Comp.'!$E$5:$E$484))</f>
        <v>0</v>
      </c>
      <c r="J64" s="129">
        <f>SUMPRODUCT(('Diário 1º PA'!$E$4:$E$2011='Analítico Cp.'!$B64)*('Diário 1º PA'!$C$4:$C$2011&gt;=J$4)*('Diário 1º PA'!$C$4:$C$2011&lt;=EOMONTH(J$4,0))*('Diário 1º PA'!$F$4:$F$2011))
+SUMPRODUCT(('Diário 2º PA'!$E$4:$E$1980='Analítico Cp.'!$B64)*('Diário 2º PA'!$C$4:$C$1980&gt;=J$4)*('Diário 2º PA'!$C$4:$C$1980&lt;=EOMONTH(J$4,0))*('Diário 2º PA'!$F$4:$F$1980))
+SUMPRODUCT(('Diário 3º PA'!$E$4:$E$2000='Analítico Cp.'!$B64)*('Diário 3º PA'!$C$4:$C$2000&gt;=J$4)*('Diário 3º PA'!$C$4:$C$2000&lt;=EOMONTH(J$4,0))*('Diário 3º PA'!$F$4:$F$2000))
+SUMPRODUCT(('Diário 4º PA'!$E$4:$E$2000='Analítico Cp.'!$B64)*('Diário 4º PA'!$C$4:$C$2000&gt;=J$4)*('Diário 4º PA'!$C$4:$C$2000&lt;=EOMONTH(J$4,0))*('Diário 4º PA'!$F$4:$F$2000))
+SUMPRODUCT(('Comp.'!$D$5:$D$484=$B64)*('Comp.'!$B$5:$B$484&gt;=J$4)*('Comp.'!$B$5:$B$484&lt;=EOMONTH(J$4,0))*('Comp.'!$E$5:$E$484))</f>
        <v>0</v>
      </c>
      <c r="K64" s="129">
        <f>SUMPRODUCT(('Diário 1º PA'!$E$4:$E$2011='Analítico Cp.'!$B64)*('Diário 1º PA'!$C$4:$C$2011&gt;=K$4)*('Diário 1º PA'!$C$4:$C$2011&lt;=EOMONTH(K$4,0))*('Diário 1º PA'!$F$4:$F$2011))
+SUMPRODUCT(('Diário 2º PA'!$E$4:$E$1980='Analítico Cp.'!$B64)*('Diário 2º PA'!$C$4:$C$1980&gt;=K$4)*('Diário 2º PA'!$C$4:$C$1980&lt;=EOMONTH(K$4,0))*('Diário 2º PA'!$F$4:$F$1980))
+SUMPRODUCT(('Diário 3º PA'!$E$4:$E$2000='Analítico Cp.'!$B64)*('Diário 3º PA'!$C$4:$C$2000&gt;=K$4)*('Diário 3º PA'!$C$4:$C$2000&lt;=EOMONTH(K$4,0))*('Diário 3º PA'!$F$4:$F$2000))
+SUMPRODUCT(('Diário 4º PA'!$E$4:$E$2000='Analítico Cp.'!$B64)*('Diário 4º PA'!$C$4:$C$2000&gt;=K$4)*('Diário 4º PA'!$C$4:$C$2000&lt;=EOMONTH(K$4,0))*('Diário 4º PA'!$F$4:$F$2000))
+SUMPRODUCT(('Comp.'!$D$5:$D$484=$B64)*('Comp.'!$B$5:$B$484&gt;=K$4)*('Comp.'!$B$5:$B$484&lt;=EOMONTH(K$4,0))*('Comp.'!$E$5:$E$484))</f>
        <v>0</v>
      </c>
      <c r="L64" s="129">
        <f>SUMPRODUCT(('Diário 1º PA'!$E$4:$E$2011='Analítico Cp.'!$B64)*('Diário 1º PA'!$C$4:$C$2011&gt;=L$4)*('Diário 1º PA'!$C$4:$C$2011&lt;=EOMONTH(L$4,0))*('Diário 1º PA'!$F$4:$F$2011))
+SUMPRODUCT(('Diário 2º PA'!$E$4:$E$1980='Analítico Cp.'!$B64)*('Diário 2º PA'!$C$4:$C$1980&gt;=L$4)*('Diário 2º PA'!$C$4:$C$1980&lt;=EOMONTH(L$4,0))*('Diário 2º PA'!$F$4:$F$1980))
+SUMPRODUCT(('Diário 3º PA'!$E$4:$E$2000='Analítico Cp.'!$B64)*('Diário 3º PA'!$C$4:$C$2000&gt;=L$4)*('Diário 3º PA'!$C$4:$C$2000&lt;=EOMONTH(L$4,0))*('Diário 3º PA'!$F$4:$F$2000))
+SUMPRODUCT(('Diário 4º PA'!$E$4:$E$2000='Analítico Cp.'!$B64)*('Diário 4º PA'!$C$4:$C$2000&gt;=L$4)*('Diário 4º PA'!$C$4:$C$2000&lt;=EOMONTH(L$4,0))*('Diário 4º PA'!$F$4:$F$2000))
+SUMPRODUCT(('Comp.'!$D$5:$D$484=$B64)*('Comp.'!$B$5:$B$484&gt;=L$4)*('Comp.'!$B$5:$B$484&lt;=EOMONTH(L$4,0))*('Comp.'!$E$5:$E$484))</f>
        <v>0</v>
      </c>
      <c r="M64" s="129">
        <f>SUMPRODUCT(('Diário 1º PA'!$E$4:$E$2011='Analítico Cp.'!$B64)*('Diário 1º PA'!$C$4:$C$2011&gt;=M$4)*('Diário 1º PA'!$C$4:$C$2011&lt;=EOMONTH(M$4,0))*('Diário 1º PA'!$F$4:$F$2011))
+SUMPRODUCT(('Diário 2º PA'!$E$4:$E$1980='Analítico Cp.'!$B64)*('Diário 2º PA'!$C$4:$C$1980&gt;=M$4)*('Diário 2º PA'!$C$4:$C$1980&lt;=EOMONTH(M$4,0))*('Diário 2º PA'!$F$4:$F$1980))
+SUMPRODUCT(('Diário 3º PA'!$E$4:$E$2000='Analítico Cp.'!$B64)*('Diário 3º PA'!$C$4:$C$2000&gt;=M$4)*('Diário 3º PA'!$C$4:$C$2000&lt;=EOMONTH(M$4,0))*('Diário 3º PA'!$F$4:$F$2000))
+SUMPRODUCT(('Diário 4º PA'!$E$4:$E$2000='Analítico Cp.'!$B64)*('Diário 4º PA'!$C$4:$C$2000&gt;=M$4)*('Diário 4º PA'!$C$4:$C$2000&lt;=EOMONTH(M$4,0))*('Diário 4º PA'!$F$4:$F$2000))
+SUMPRODUCT(('Comp.'!$D$5:$D$484=$B64)*('Comp.'!$B$5:$B$484&gt;=M$4)*('Comp.'!$B$5:$B$484&lt;=EOMONTH(M$4,0))*('Comp.'!$E$5:$E$484))</f>
        <v>0</v>
      </c>
      <c r="N64" s="129">
        <f>SUMPRODUCT(('Diário 1º PA'!$E$4:$E$2011='Analítico Cp.'!$B64)*('Diário 1º PA'!$C$4:$C$2011&gt;=N$4)*('Diário 1º PA'!$C$4:$C$2011&lt;=EOMONTH(N$4,0))*('Diário 1º PA'!$F$4:$F$2011))
+SUMPRODUCT(('Diário 2º PA'!$E$4:$E$1980='Analítico Cp.'!$B64)*('Diário 2º PA'!$C$4:$C$1980&gt;=N$4)*('Diário 2º PA'!$C$4:$C$1980&lt;=EOMONTH(N$4,0))*('Diário 2º PA'!$F$4:$F$1980))
+SUMPRODUCT(('Diário 3º PA'!$E$4:$E$2000='Analítico Cp.'!$B64)*('Diário 3º PA'!$C$4:$C$2000&gt;=N$4)*('Diário 3º PA'!$C$4:$C$2000&lt;=EOMONTH(N$4,0))*('Diário 3º PA'!$F$4:$F$2000))
+SUMPRODUCT(('Diário 4º PA'!$E$4:$E$2000='Analítico Cp.'!$B64)*('Diário 4º PA'!$C$4:$C$2000&gt;=N$4)*('Diário 4º PA'!$C$4:$C$2000&lt;=EOMONTH(N$4,0))*('Diário 4º PA'!$F$4:$F$2000))
+SUMPRODUCT(('Comp.'!$D$5:$D$484=$B64)*('Comp.'!$B$5:$B$484&gt;=N$4)*('Comp.'!$B$5:$B$484&lt;=EOMONTH(N$4,0))*('Comp.'!$E$5:$E$484))</f>
        <v>0</v>
      </c>
      <c r="O64" s="179">
        <f t="shared" si="19"/>
        <v>93.59</v>
      </c>
      <c r="P64" s="180">
        <f t="shared" si="20"/>
        <v>6.6916294146351263E-6</v>
      </c>
      <c r="Q64" s="154"/>
      <c r="R64" s="154"/>
      <c r="S64" s="154"/>
      <c r="T64" s="154"/>
      <c r="U64" s="154"/>
      <c r="V64" s="154"/>
      <c r="W64" s="154"/>
      <c r="X64" s="154"/>
      <c r="Y64" s="154"/>
      <c r="Z64" s="154"/>
    </row>
    <row r="65" spans="1:26" ht="23.25" customHeight="1" x14ac:dyDescent="0.2">
      <c r="A65" s="199" t="s">
        <v>232</v>
      </c>
      <c r="B65" s="63" t="s">
        <v>233</v>
      </c>
      <c r="C65" s="129">
        <f>SUMPRODUCT(('Diário 1º PA'!$E$4:$E$2011='Analítico Cp.'!$B65)*('Diário 1º PA'!$C$4:$C$2011&gt;=C$4)*('Diário 1º PA'!$C$4:$C$2011&lt;=EOMONTH(C$4,0))*('Diário 1º PA'!$F$4:$F$2011))
+SUMPRODUCT(('Diário 2º PA'!$E$4:$E$1980='Analítico Cp.'!$B65)*('Diário 2º PA'!$C$4:$C$1980&gt;=C$4)*('Diário 2º PA'!$C$4:$C$1980&lt;=EOMONTH(C$4,0))*('Diário 2º PA'!$F$4:$F$1980))
+SUMPRODUCT(('Diário 3º PA'!$E$4:$E$2000='Analítico Cp.'!$B65)*('Diário 3º PA'!$C$4:$C$2000&gt;=C$4)*('Diário 3º PA'!$C$4:$C$2000&lt;=EOMONTH(C$4,0))*('Diário 3º PA'!$F$4:$F$2000))
+SUMPRODUCT(('Diário 4º PA'!$E$4:$E$2000='Analítico Cp.'!$B65)*('Diário 4º PA'!$C$4:$C$2000&gt;=C$4)*('Diário 4º PA'!$C$4:$C$2000&lt;=EOMONTH(C$4,0))*('Diário 4º PA'!$F$4:$F$2000))
+SUMPRODUCT(('Comp.'!$D$5:$D$484=$B65)*('Comp.'!$B$5:$B$484&gt;=C$4)*('Comp.'!$B$5:$B$484&lt;=EOMONTH(C$4,0))*('Comp.'!$E$5:$E$484))</f>
        <v>4061.44</v>
      </c>
      <c r="D65" s="129">
        <f>SUMPRODUCT(('Diário 1º PA'!$E$4:$E$2011='Analítico Cp.'!$B65)*('Diário 1º PA'!$C$4:$C$2011&gt;=D$4)*('Diário 1º PA'!$C$4:$C$2011&lt;=EOMONTH(D$4,0))*('Diário 1º PA'!$F$4:$F$2011))
+SUMPRODUCT(('Diário 2º PA'!$E$4:$E$1980='Analítico Cp.'!$B65)*('Diário 2º PA'!$C$4:$C$1980&gt;=D$4)*('Diário 2º PA'!$C$4:$C$1980&lt;=EOMONTH(D$4,0))*('Diário 2º PA'!$F$4:$F$1980))
+SUMPRODUCT(('Diário 3º PA'!$E$4:$E$2000='Analítico Cp.'!$B65)*('Diário 3º PA'!$C$4:$C$2000&gt;=D$4)*('Diário 3º PA'!$C$4:$C$2000&lt;=EOMONTH(D$4,0))*('Diário 3º PA'!$F$4:$F$2000))
+SUMPRODUCT(('Diário 4º PA'!$E$4:$E$2000='Analítico Cp.'!$B65)*('Diário 4º PA'!$C$4:$C$2000&gt;=D$4)*('Diário 4º PA'!$C$4:$C$2000&lt;=EOMONTH(D$4,0))*('Diário 4º PA'!$F$4:$F$2000))
+SUMPRODUCT(('Comp.'!$D$5:$D$484=$B65)*('Comp.'!$B$5:$B$484&gt;=D$4)*('Comp.'!$B$5:$B$484&lt;=EOMONTH(D$4,0))*('Comp.'!$E$5:$E$484))</f>
        <v>4061.44</v>
      </c>
      <c r="E65" s="129">
        <f>SUMPRODUCT(('Diário 1º PA'!$E$4:$E$2011='Analítico Cp.'!$B65)*('Diário 1º PA'!$C$4:$C$2011&gt;=E$4)*('Diário 1º PA'!$C$4:$C$2011&lt;=EOMONTH(E$4,0))*('Diário 1º PA'!$F$4:$F$2011))
+SUMPRODUCT(('Diário 2º PA'!$E$4:$E$1980='Analítico Cp.'!$B65)*('Diário 2º PA'!$C$4:$C$1980&gt;=E$4)*('Diário 2º PA'!$C$4:$C$1980&lt;=EOMONTH(E$4,0))*('Diário 2º PA'!$F$4:$F$1980))
+SUMPRODUCT(('Diário 3º PA'!$E$4:$E$2000='Analítico Cp.'!$B65)*('Diário 3º PA'!$C$4:$C$2000&gt;=E$4)*('Diário 3º PA'!$C$4:$C$2000&lt;=EOMONTH(E$4,0))*('Diário 3º PA'!$F$4:$F$2000))
+SUMPRODUCT(('Diário 4º PA'!$E$4:$E$2000='Analítico Cp.'!$B65)*('Diário 4º PA'!$C$4:$C$2000&gt;=E$4)*('Diário 4º PA'!$C$4:$C$2000&lt;=EOMONTH(E$4,0))*('Diário 4º PA'!$F$4:$F$2000))
+SUMPRODUCT(('Comp.'!$D$5:$D$484=$B65)*('Comp.'!$B$5:$B$484&gt;=E$4)*('Comp.'!$B$5:$B$484&lt;=EOMONTH(E$4,0))*('Comp.'!$E$5:$E$484))</f>
        <v>4251.82</v>
      </c>
      <c r="F65" s="129">
        <f>SUMPRODUCT(('Diário 1º PA'!$E$4:$E$2011='Analítico Cp.'!$B65)*('Diário 1º PA'!$C$4:$C$2011&gt;=F$4)*('Diário 1º PA'!$C$4:$C$2011&lt;=EOMONTH(F$4,0))*('Diário 1º PA'!$F$4:$F$2011))
+SUMPRODUCT(('Diário 2º PA'!$E$4:$E$1980='Analítico Cp.'!$B65)*('Diário 2º PA'!$C$4:$C$1980&gt;=F$4)*('Diário 2º PA'!$C$4:$C$1980&lt;=EOMONTH(F$4,0))*('Diário 2º PA'!$F$4:$F$1980))
+SUMPRODUCT(('Diário 3º PA'!$E$4:$E$2000='Analítico Cp.'!$B65)*('Diário 3º PA'!$C$4:$C$2000&gt;=F$4)*('Diário 3º PA'!$C$4:$C$2000&lt;=EOMONTH(F$4,0))*('Diário 3º PA'!$F$4:$F$2000))
+SUMPRODUCT(('Diário 4º PA'!$E$4:$E$2000='Analítico Cp.'!$B65)*('Diário 4º PA'!$C$4:$C$2000&gt;=F$4)*('Diário 4º PA'!$C$4:$C$2000&lt;=EOMONTH(F$4,0))*('Diário 4º PA'!$F$4:$F$2000))
+SUMPRODUCT(('Comp.'!$D$5:$D$484=$B65)*('Comp.'!$B$5:$B$484&gt;=F$4)*('Comp.'!$B$5:$B$484&lt;=EOMONTH(F$4,0))*('Comp.'!$E$5:$E$484))</f>
        <v>0</v>
      </c>
      <c r="G65" s="129">
        <f>SUMPRODUCT(('Diário 1º PA'!$E$4:$E$2011='Analítico Cp.'!$B65)*('Diário 1º PA'!$C$4:$C$2011&gt;=G$4)*('Diário 1º PA'!$C$4:$C$2011&lt;=EOMONTH(G$4,0))*('Diário 1º PA'!$F$4:$F$2011))
+SUMPRODUCT(('Diário 2º PA'!$E$4:$E$1980='Analítico Cp.'!$B65)*('Diário 2º PA'!$C$4:$C$1980&gt;=G$4)*('Diário 2º PA'!$C$4:$C$1980&lt;=EOMONTH(G$4,0))*('Diário 2º PA'!$F$4:$F$1980))
+SUMPRODUCT(('Diário 3º PA'!$E$4:$E$2000='Analítico Cp.'!$B65)*('Diário 3º PA'!$C$4:$C$2000&gt;=G$4)*('Diário 3º PA'!$C$4:$C$2000&lt;=EOMONTH(G$4,0))*('Diário 3º PA'!$F$4:$F$2000))
+SUMPRODUCT(('Diário 4º PA'!$E$4:$E$2000='Analítico Cp.'!$B65)*('Diário 4º PA'!$C$4:$C$2000&gt;=G$4)*('Diário 4º PA'!$C$4:$C$2000&lt;=EOMONTH(G$4,0))*('Diário 4º PA'!$F$4:$F$2000))
+SUMPRODUCT(('Comp.'!$D$5:$D$484=$B65)*('Comp.'!$B$5:$B$484&gt;=G$4)*('Comp.'!$B$5:$B$484&lt;=EOMONTH(G$4,0))*('Comp.'!$E$5:$E$484))</f>
        <v>0</v>
      </c>
      <c r="H65" s="129">
        <f>SUMPRODUCT(('Diário 1º PA'!$E$4:$E$2011='Analítico Cp.'!$B65)*('Diário 1º PA'!$C$4:$C$2011&gt;=H$4)*('Diário 1º PA'!$C$4:$C$2011&lt;=EOMONTH(H$4,0))*('Diário 1º PA'!$F$4:$F$2011))
+SUMPRODUCT(('Diário 2º PA'!$E$4:$E$1980='Analítico Cp.'!$B65)*('Diário 2º PA'!$C$4:$C$1980&gt;=H$4)*('Diário 2º PA'!$C$4:$C$1980&lt;=EOMONTH(H$4,0))*('Diário 2º PA'!$F$4:$F$1980))
+SUMPRODUCT(('Diário 3º PA'!$E$4:$E$2000='Analítico Cp.'!$B65)*('Diário 3º PA'!$C$4:$C$2000&gt;=H$4)*('Diário 3º PA'!$C$4:$C$2000&lt;=EOMONTH(H$4,0))*('Diário 3º PA'!$F$4:$F$2000))
+SUMPRODUCT(('Diário 4º PA'!$E$4:$E$2000='Analítico Cp.'!$B65)*('Diário 4º PA'!$C$4:$C$2000&gt;=H$4)*('Diário 4º PA'!$C$4:$C$2000&lt;=EOMONTH(H$4,0))*('Diário 4º PA'!$F$4:$F$2000))
+SUMPRODUCT(('Comp.'!$D$5:$D$484=$B65)*('Comp.'!$B$5:$B$484&gt;=H$4)*('Comp.'!$B$5:$B$484&lt;=EOMONTH(H$4,0))*('Comp.'!$E$5:$E$484))</f>
        <v>0</v>
      </c>
      <c r="I65" s="129">
        <f>SUMPRODUCT(('Diário 1º PA'!$E$4:$E$2011='Analítico Cp.'!$B65)*('Diário 1º PA'!$C$4:$C$2011&gt;=I$4)*('Diário 1º PA'!$C$4:$C$2011&lt;=EOMONTH(I$4,0))*('Diário 1º PA'!$F$4:$F$2011))
+SUMPRODUCT(('Diário 2º PA'!$E$4:$E$1980='Analítico Cp.'!$B65)*('Diário 2º PA'!$C$4:$C$1980&gt;=I$4)*('Diário 2º PA'!$C$4:$C$1980&lt;=EOMONTH(I$4,0))*('Diário 2º PA'!$F$4:$F$1980))
+SUMPRODUCT(('Diário 3º PA'!$E$4:$E$2000='Analítico Cp.'!$B65)*('Diário 3º PA'!$C$4:$C$2000&gt;=I$4)*('Diário 3º PA'!$C$4:$C$2000&lt;=EOMONTH(I$4,0))*('Diário 3º PA'!$F$4:$F$2000))
+SUMPRODUCT(('Diário 4º PA'!$E$4:$E$2000='Analítico Cp.'!$B65)*('Diário 4º PA'!$C$4:$C$2000&gt;=I$4)*('Diário 4º PA'!$C$4:$C$2000&lt;=EOMONTH(I$4,0))*('Diário 4º PA'!$F$4:$F$2000))
+SUMPRODUCT(('Comp.'!$D$5:$D$484=$B65)*('Comp.'!$B$5:$B$484&gt;=I$4)*('Comp.'!$B$5:$B$484&lt;=EOMONTH(I$4,0))*('Comp.'!$E$5:$E$484))</f>
        <v>0</v>
      </c>
      <c r="J65" s="129">
        <f>SUMPRODUCT(('Diário 1º PA'!$E$4:$E$2011='Analítico Cp.'!$B65)*('Diário 1º PA'!$C$4:$C$2011&gt;=J$4)*('Diário 1º PA'!$C$4:$C$2011&lt;=EOMONTH(J$4,0))*('Diário 1º PA'!$F$4:$F$2011))
+SUMPRODUCT(('Diário 2º PA'!$E$4:$E$1980='Analítico Cp.'!$B65)*('Diário 2º PA'!$C$4:$C$1980&gt;=J$4)*('Diário 2º PA'!$C$4:$C$1980&lt;=EOMONTH(J$4,0))*('Diário 2º PA'!$F$4:$F$1980))
+SUMPRODUCT(('Diário 3º PA'!$E$4:$E$2000='Analítico Cp.'!$B65)*('Diário 3º PA'!$C$4:$C$2000&gt;=J$4)*('Diário 3º PA'!$C$4:$C$2000&lt;=EOMONTH(J$4,0))*('Diário 3º PA'!$F$4:$F$2000))
+SUMPRODUCT(('Diário 4º PA'!$E$4:$E$2000='Analítico Cp.'!$B65)*('Diário 4º PA'!$C$4:$C$2000&gt;=J$4)*('Diário 4º PA'!$C$4:$C$2000&lt;=EOMONTH(J$4,0))*('Diário 4º PA'!$F$4:$F$2000))
+SUMPRODUCT(('Comp.'!$D$5:$D$484=$B65)*('Comp.'!$B$5:$B$484&gt;=J$4)*('Comp.'!$B$5:$B$484&lt;=EOMONTH(J$4,0))*('Comp.'!$E$5:$E$484))</f>
        <v>0</v>
      </c>
      <c r="K65" s="129">
        <f>SUMPRODUCT(('Diário 1º PA'!$E$4:$E$2011='Analítico Cp.'!$B65)*('Diário 1º PA'!$C$4:$C$2011&gt;=K$4)*('Diário 1º PA'!$C$4:$C$2011&lt;=EOMONTH(K$4,0))*('Diário 1º PA'!$F$4:$F$2011))
+SUMPRODUCT(('Diário 2º PA'!$E$4:$E$1980='Analítico Cp.'!$B65)*('Diário 2º PA'!$C$4:$C$1980&gt;=K$4)*('Diário 2º PA'!$C$4:$C$1980&lt;=EOMONTH(K$4,0))*('Diário 2º PA'!$F$4:$F$1980))
+SUMPRODUCT(('Diário 3º PA'!$E$4:$E$2000='Analítico Cp.'!$B65)*('Diário 3º PA'!$C$4:$C$2000&gt;=K$4)*('Diário 3º PA'!$C$4:$C$2000&lt;=EOMONTH(K$4,0))*('Diário 3º PA'!$F$4:$F$2000))
+SUMPRODUCT(('Diário 4º PA'!$E$4:$E$2000='Analítico Cp.'!$B65)*('Diário 4º PA'!$C$4:$C$2000&gt;=K$4)*('Diário 4º PA'!$C$4:$C$2000&lt;=EOMONTH(K$4,0))*('Diário 4º PA'!$F$4:$F$2000))
+SUMPRODUCT(('Comp.'!$D$5:$D$484=$B65)*('Comp.'!$B$5:$B$484&gt;=K$4)*('Comp.'!$B$5:$B$484&lt;=EOMONTH(K$4,0))*('Comp.'!$E$5:$E$484))</f>
        <v>0</v>
      </c>
      <c r="L65" s="129">
        <f>SUMPRODUCT(('Diário 1º PA'!$E$4:$E$2011='Analítico Cp.'!$B65)*('Diário 1º PA'!$C$4:$C$2011&gt;=L$4)*('Diário 1º PA'!$C$4:$C$2011&lt;=EOMONTH(L$4,0))*('Diário 1º PA'!$F$4:$F$2011))
+SUMPRODUCT(('Diário 2º PA'!$E$4:$E$1980='Analítico Cp.'!$B65)*('Diário 2º PA'!$C$4:$C$1980&gt;=L$4)*('Diário 2º PA'!$C$4:$C$1980&lt;=EOMONTH(L$4,0))*('Diário 2º PA'!$F$4:$F$1980))
+SUMPRODUCT(('Diário 3º PA'!$E$4:$E$2000='Analítico Cp.'!$B65)*('Diário 3º PA'!$C$4:$C$2000&gt;=L$4)*('Diário 3º PA'!$C$4:$C$2000&lt;=EOMONTH(L$4,0))*('Diário 3º PA'!$F$4:$F$2000))
+SUMPRODUCT(('Diário 4º PA'!$E$4:$E$2000='Analítico Cp.'!$B65)*('Diário 4º PA'!$C$4:$C$2000&gt;=L$4)*('Diário 4º PA'!$C$4:$C$2000&lt;=EOMONTH(L$4,0))*('Diário 4º PA'!$F$4:$F$2000))
+SUMPRODUCT(('Comp.'!$D$5:$D$484=$B65)*('Comp.'!$B$5:$B$484&gt;=L$4)*('Comp.'!$B$5:$B$484&lt;=EOMONTH(L$4,0))*('Comp.'!$E$5:$E$484))</f>
        <v>0</v>
      </c>
      <c r="M65" s="129">
        <f>SUMPRODUCT(('Diário 1º PA'!$E$4:$E$2011='Analítico Cp.'!$B65)*('Diário 1º PA'!$C$4:$C$2011&gt;=M$4)*('Diário 1º PA'!$C$4:$C$2011&lt;=EOMONTH(M$4,0))*('Diário 1º PA'!$F$4:$F$2011))
+SUMPRODUCT(('Diário 2º PA'!$E$4:$E$1980='Analítico Cp.'!$B65)*('Diário 2º PA'!$C$4:$C$1980&gt;=M$4)*('Diário 2º PA'!$C$4:$C$1980&lt;=EOMONTH(M$4,0))*('Diário 2º PA'!$F$4:$F$1980))
+SUMPRODUCT(('Diário 3º PA'!$E$4:$E$2000='Analítico Cp.'!$B65)*('Diário 3º PA'!$C$4:$C$2000&gt;=M$4)*('Diário 3º PA'!$C$4:$C$2000&lt;=EOMONTH(M$4,0))*('Diário 3º PA'!$F$4:$F$2000))
+SUMPRODUCT(('Diário 4º PA'!$E$4:$E$2000='Analítico Cp.'!$B65)*('Diário 4º PA'!$C$4:$C$2000&gt;=M$4)*('Diário 4º PA'!$C$4:$C$2000&lt;=EOMONTH(M$4,0))*('Diário 4º PA'!$F$4:$F$2000))
+SUMPRODUCT(('Comp.'!$D$5:$D$484=$B65)*('Comp.'!$B$5:$B$484&gt;=M$4)*('Comp.'!$B$5:$B$484&lt;=EOMONTH(M$4,0))*('Comp.'!$E$5:$E$484))</f>
        <v>0</v>
      </c>
      <c r="N65" s="129">
        <f>SUMPRODUCT(('Diário 1º PA'!$E$4:$E$2011='Analítico Cp.'!$B65)*('Diário 1º PA'!$C$4:$C$2011&gt;=N$4)*('Diário 1º PA'!$C$4:$C$2011&lt;=EOMONTH(N$4,0))*('Diário 1º PA'!$F$4:$F$2011))
+SUMPRODUCT(('Diário 2º PA'!$E$4:$E$1980='Analítico Cp.'!$B65)*('Diário 2º PA'!$C$4:$C$1980&gt;=N$4)*('Diário 2º PA'!$C$4:$C$1980&lt;=EOMONTH(N$4,0))*('Diário 2º PA'!$F$4:$F$1980))
+SUMPRODUCT(('Diário 3º PA'!$E$4:$E$2000='Analítico Cp.'!$B65)*('Diário 3º PA'!$C$4:$C$2000&gt;=N$4)*('Diário 3º PA'!$C$4:$C$2000&lt;=EOMONTH(N$4,0))*('Diário 3º PA'!$F$4:$F$2000))
+SUMPRODUCT(('Diário 4º PA'!$E$4:$E$2000='Analítico Cp.'!$B65)*('Diário 4º PA'!$C$4:$C$2000&gt;=N$4)*('Diário 4º PA'!$C$4:$C$2000&lt;=EOMONTH(N$4,0))*('Diário 4º PA'!$F$4:$F$2000))
+SUMPRODUCT(('Comp.'!$D$5:$D$484=$B65)*('Comp.'!$B$5:$B$484&gt;=N$4)*('Comp.'!$B$5:$B$484&lt;=EOMONTH(N$4,0))*('Comp.'!$E$5:$E$484))</f>
        <v>0</v>
      </c>
      <c r="O65" s="179">
        <f t="shared" si="19"/>
        <v>12374.7</v>
      </c>
      <c r="P65" s="180">
        <f t="shared" si="20"/>
        <v>8.8478370036633512E-4</v>
      </c>
      <c r="Q65" s="154"/>
      <c r="R65" s="154"/>
      <c r="S65" s="154"/>
      <c r="T65" s="154"/>
      <c r="U65" s="154"/>
      <c r="V65" s="154"/>
      <c r="W65" s="154"/>
      <c r="X65" s="154"/>
      <c r="Y65" s="154"/>
      <c r="Z65" s="154"/>
    </row>
    <row r="66" spans="1:26" ht="23.25" customHeight="1" x14ac:dyDescent="0.2">
      <c r="A66" s="199" t="s">
        <v>234</v>
      </c>
      <c r="B66" s="63" t="s">
        <v>235</v>
      </c>
      <c r="C66" s="129">
        <f>SUMPRODUCT(('Diário 1º PA'!$E$4:$E$2011='Analítico Cp.'!$B66)*('Diário 1º PA'!$C$4:$C$2011&gt;=C$4)*('Diário 1º PA'!$C$4:$C$2011&lt;=EOMONTH(C$4,0))*('Diário 1º PA'!$F$4:$F$2011))
+SUMPRODUCT(('Diário 2º PA'!$E$4:$E$1980='Analítico Cp.'!$B66)*('Diário 2º PA'!$C$4:$C$1980&gt;=C$4)*('Diário 2º PA'!$C$4:$C$1980&lt;=EOMONTH(C$4,0))*('Diário 2º PA'!$F$4:$F$1980))
+SUMPRODUCT(('Diário 3º PA'!$E$4:$E$2000='Analítico Cp.'!$B66)*('Diário 3º PA'!$C$4:$C$2000&gt;=C$4)*('Diário 3º PA'!$C$4:$C$2000&lt;=EOMONTH(C$4,0))*('Diário 3º PA'!$F$4:$F$2000))
+SUMPRODUCT(('Diário 4º PA'!$E$4:$E$2000='Analítico Cp.'!$B66)*('Diário 4º PA'!$C$4:$C$2000&gt;=C$4)*('Diário 4º PA'!$C$4:$C$2000&lt;=EOMONTH(C$4,0))*('Diário 4º PA'!$F$4:$F$2000))
+SUMPRODUCT(('Comp.'!$D$5:$D$484=$B66)*('Comp.'!$B$5:$B$484&gt;=C$4)*('Comp.'!$B$5:$B$484&lt;=EOMONTH(C$4,0))*('Comp.'!$E$5:$E$484))</f>
        <v>2565.2199999999998</v>
      </c>
      <c r="D66" s="129">
        <f>SUMPRODUCT(('Diário 1º PA'!$E$4:$E$2011='Analítico Cp.'!$B66)*('Diário 1º PA'!$C$4:$C$2011&gt;=D$4)*('Diário 1º PA'!$C$4:$C$2011&lt;=EOMONTH(D$4,0))*('Diário 1º PA'!$F$4:$F$2011))
+SUMPRODUCT(('Diário 2º PA'!$E$4:$E$1980='Analítico Cp.'!$B66)*('Diário 2º PA'!$C$4:$C$1980&gt;=D$4)*('Diário 2º PA'!$C$4:$C$1980&lt;=EOMONTH(D$4,0))*('Diário 2º PA'!$F$4:$F$1980))
+SUMPRODUCT(('Diário 3º PA'!$E$4:$E$2000='Analítico Cp.'!$B66)*('Diário 3º PA'!$C$4:$C$2000&gt;=D$4)*('Diário 3º PA'!$C$4:$C$2000&lt;=EOMONTH(D$4,0))*('Diário 3º PA'!$F$4:$F$2000))
+SUMPRODUCT(('Diário 4º PA'!$E$4:$E$2000='Analítico Cp.'!$B66)*('Diário 4º PA'!$C$4:$C$2000&gt;=D$4)*('Diário 4º PA'!$C$4:$C$2000&lt;=EOMONTH(D$4,0))*('Diário 4º PA'!$F$4:$F$2000))
+SUMPRODUCT(('Comp.'!$D$5:$D$484=$B66)*('Comp.'!$B$5:$B$484&gt;=D$4)*('Comp.'!$B$5:$B$484&lt;=EOMONTH(D$4,0))*('Comp.'!$E$5:$E$484))</f>
        <v>1717.49</v>
      </c>
      <c r="E66" s="129">
        <f>SUMPRODUCT(('Diário 1º PA'!$E$4:$E$2011='Analítico Cp.'!$B66)*('Diário 1º PA'!$C$4:$C$2011&gt;=E$4)*('Diário 1º PA'!$C$4:$C$2011&lt;=EOMONTH(E$4,0))*('Diário 1º PA'!$F$4:$F$2011))
+SUMPRODUCT(('Diário 2º PA'!$E$4:$E$1980='Analítico Cp.'!$B66)*('Diário 2º PA'!$C$4:$C$1980&gt;=E$4)*('Diário 2º PA'!$C$4:$C$1980&lt;=EOMONTH(E$4,0))*('Diário 2º PA'!$F$4:$F$1980))
+SUMPRODUCT(('Diário 3º PA'!$E$4:$E$2000='Analítico Cp.'!$B66)*('Diário 3º PA'!$C$4:$C$2000&gt;=E$4)*('Diário 3º PA'!$C$4:$C$2000&lt;=EOMONTH(E$4,0))*('Diário 3º PA'!$F$4:$F$2000))
+SUMPRODUCT(('Diário 4º PA'!$E$4:$E$2000='Analítico Cp.'!$B66)*('Diário 4º PA'!$C$4:$C$2000&gt;=E$4)*('Diário 4º PA'!$C$4:$C$2000&lt;=EOMONTH(E$4,0))*('Diário 4º PA'!$F$4:$F$2000))
+SUMPRODUCT(('Comp.'!$D$5:$D$484=$B66)*('Comp.'!$B$5:$B$484&gt;=E$4)*('Comp.'!$B$5:$B$484&lt;=EOMONTH(E$4,0))*('Comp.'!$E$5:$E$484))</f>
        <v>3685.96</v>
      </c>
      <c r="F66" s="129">
        <f>SUMPRODUCT(('Diário 1º PA'!$E$4:$E$2011='Analítico Cp.'!$B66)*('Diário 1º PA'!$C$4:$C$2011&gt;=F$4)*('Diário 1º PA'!$C$4:$C$2011&lt;=EOMONTH(F$4,0))*('Diário 1º PA'!$F$4:$F$2011))
+SUMPRODUCT(('Diário 2º PA'!$E$4:$E$1980='Analítico Cp.'!$B66)*('Diário 2º PA'!$C$4:$C$1980&gt;=F$4)*('Diário 2º PA'!$C$4:$C$1980&lt;=EOMONTH(F$4,0))*('Diário 2º PA'!$F$4:$F$1980))
+SUMPRODUCT(('Diário 3º PA'!$E$4:$E$2000='Analítico Cp.'!$B66)*('Diário 3º PA'!$C$4:$C$2000&gt;=F$4)*('Diário 3º PA'!$C$4:$C$2000&lt;=EOMONTH(F$4,0))*('Diário 3º PA'!$F$4:$F$2000))
+SUMPRODUCT(('Diário 4º PA'!$E$4:$E$2000='Analítico Cp.'!$B66)*('Diário 4º PA'!$C$4:$C$2000&gt;=F$4)*('Diário 4º PA'!$C$4:$C$2000&lt;=EOMONTH(F$4,0))*('Diário 4º PA'!$F$4:$F$2000))
+SUMPRODUCT(('Comp.'!$D$5:$D$484=$B66)*('Comp.'!$B$5:$B$484&gt;=F$4)*('Comp.'!$B$5:$B$484&lt;=EOMONTH(F$4,0))*('Comp.'!$E$5:$E$484))</f>
        <v>109.88</v>
      </c>
      <c r="G66" s="129">
        <f>SUMPRODUCT(('Diário 1º PA'!$E$4:$E$2011='Analítico Cp.'!$B66)*('Diário 1º PA'!$C$4:$C$2011&gt;=G$4)*('Diário 1º PA'!$C$4:$C$2011&lt;=EOMONTH(G$4,0))*('Diário 1º PA'!$F$4:$F$2011))
+SUMPRODUCT(('Diário 2º PA'!$E$4:$E$1980='Analítico Cp.'!$B66)*('Diário 2º PA'!$C$4:$C$1980&gt;=G$4)*('Diário 2º PA'!$C$4:$C$1980&lt;=EOMONTH(G$4,0))*('Diário 2º PA'!$F$4:$F$1980))
+SUMPRODUCT(('Diário 3º PA'!$E$4:$E$2000='Analítico Cp.'!$B66)*('Diário 3º PA'!$C$4:$C$2000&gt;=G$4)*('Diário 3º PA'!$C$4:$C$2000&lt;=EOMONTH(G$4,0))*('Diário 3º PA'!$F$4:$F$2000))
+SUMPRODUCT(('Diário 4º PA'!$E$4:$E$2000='Analítico Cp.'!$B66)*('Diário 4º PA'!$C$4:$C$2000&gt;=G$4)*('Diário 4º PA'!$C$4:$C$2000&lt;=EOMONTH(G$4,0))*('Diário 4º PA'!$F$4:$F$2000))
+SUMPRODUCT(('Comp.'!$D$5:$D$484=$B66)*('Comp.'!$B$5:$B$484&gt;=G$4)*('Comp.'!$B$5:$B$484&lt;=EOMONTH(G$4,0))*('Comp.'!$E$5:$E$484))</f>
        <v>0</v>
      </c>
      <c r="H66" s="129">
        <f>SUMPRODUCT(('Diário 1º PA'!$E$4:$E$2011='Analítico Cp.'!$B66)*('Diário 1º PA'!$C$4:$C$2011&gt;=H$4)*('Diário 1º PA'!$C$4:$C$2011&lt;=EOMONTH(H$4,0))*('Diário 1º PA'!$F$4:$F$2011))
+SUMPRODUCT(('Diário 2º PA'!$E$4:$E$1980='Analítico Cp.'!$B66)*('Diário 2º PA'!$C$4:$C$1980&gt;=H$4)*('Diário 2º PA'!$C$4:$C$1980&lt;=EOMONTH(H$4,0))*('Diário 2º PA'!$F$4:$F$1980))
+SUMPRODUCT(('Diário 3º PA'!$E$4:$E$2000='Analítico Cp.'!$B66)*('Diário 3º PA'!$C$4:$C$2000&gt;=H$4)*('Diário 3º PA'!$C$4:$C$2000&lt;=EOMONTH(H$4,0))*('Diário 3º PA'!$F$4:$F$2000))
+SUMPRODUCT(('Diário 4º PA'!$E$4:$E$2000='Analítico Cp.'!$B66)*('Diário 4º PA'!$C$4:$C$2000&gt;=H$4)*('Diário 4º PA'!$C$4:$C$2000&lt;=EOMONTH(H$4,0))*('Diário 4º PA'!$F$4:$F$2000))
+SUMPRODUCT(('Comp.'!$D$5:$D$484=$B66)*('Comp.'!$B$5:$B$484&gt;=H$4)*('Comp.'!$B$5:$B$484&lt;=EOMONTH(H$4,0))*('Comp.'!$E$5:$E$484))</f>
        <v>0</v>
      </c>
      <c r="I66" s="129">
        <f>SUMPRODUCT(('Diário 1º PA'!$E$4:$E$2011='Analítico Cp.'!$B66)*('Diário 1º PA'!$C$4:$C$2011&gt;=I$4)*('Diário 1º PA'!$C$4:$C$2011&lt;=EOMONTH(I$4,0))*('Diário 1º PA'!$F$4:$F$2011))
+SUMPRODUCT(('Diário 2º PA'!$E$4:$E$1980='Analítico Cp.'!$B66)*('Diário 2º PA'!$C$4:$C$1980&gt;=I$4)*('Diário 2º PA'!$C$4:$C$1980&lt;=EOMONTH(I$4,0))*('Diário 2º PA'!$F$4:$F$1980))
+SUMPRODUCT(('Diário 3º PA'!$E$4:$E$2000='Analítico Cp.'!$B66)*('Diário 3º PA'!$C$4:$C$2000&gt;=I$4)*('Diário 3º PA'!$C$4:$C$2000&lt;=EOMONTH(I$4,0))*('Diário 3º PA'!$F$4:$F$2000))
+SUMPRODUCT(('Diário 4º PA'!$E$4:$E$2000='Analítico Cp.'!$B66)*('Diário 4º PA'!$C$4:$C$2000&gt;=I$4)*('Diário 4º PA'!$C$4:$C$2000&lt;=EOMONTH(I$4,0))*('Diário 4º PA'!$F$4:$F$2000))
+SUMPRODUCT(('Comp.'!$D$5:$D$484=$B66)*('Comp.'!$B$5:$B$484&gt;=I$4)*('Comp.'!$B$5:$B$484&lt;=EOMONTH(I$4,0))*('Comp.'!$E$5:$E$484))</f>
        <v>0</v>
      </c>
      <c r="J66" s="129">
        <f>SUMPRODUCT(('Diário 1º PA'!$E$4:$E$2011='Analítico Cp.'!$B66)*('Diário 1º PA'!$C$4:$C$2011&gt;=J$4)*('Diário 1º PA'!$C$4:$C$2011&lt;=EOMONTH(J$4,0))*('Diário 1º PA'!$F$4:$F$2011))
+SUMPRODUCT(('Diário 2º PA'!$E$4:$E$1980='Analítico Cp.'!$B66)*('Diário 2º PA'!$C$4:$C$1980&gt;=J$4)*('Diário 2º PA'!$C$4:$C$1980&lt;=EOMONTH(J$4,0))*('Diário 2º PA'!$F$4:$F$1980))
+SUMPRODUCT(('Diário 3º PA'!$E$4:$E$2000='Analítico Cp.'!$B66)*('Diário 3º PA'!$C$4:$C$2000&gt;=J$4)*('Diário 3º PA'!$C$4:$C$2000&lt;=EOMONTH(J$4,0))*('Diário 3º PA'!$F$4:$F$2000))
+SUMPRODUCT(('Diário 4º PA'!$E$4:$E$2000='Analítico Cp.'!$B66)*('Diário 4º PA'!$C$4:$C$2000&gt;=J$4)*('Diário 4º PA'!$C$4:$C$2000&lt;=EOMONTH(J$4,0))*('Diário 4º PA'!$F$4:$F$2000))
+SUMPRODUCT(('Comp.'!$D$5:$D$484=$B66)*('Comp.'!$B$5:$B$484&gt;=J$4)*('Comp.'!$B$5:$B$484&lt;=EOMONTH(J$4,0))*('Comp.'!$E$5:$E$484))</f>
        <v>0</v>
      </c>
      <c r="K66" s="129">
        <f>SUMPRODUCT(('Diário 1º PA'!$E$4:$E$2011='Analítico Cp.'!$B66)*('Diário 1º PA'!$C$4:$C$2011&gt;=K$4)*('Diário 1º PA'!$C$4:$C$2011&lt;=EOMONTH(K$4,0))*('Diário 1º PA'!$F$4:$F$2011))
+SUMPRODUCT(('Diário 2º PA'!$E$4:$E$1980='Analítico Cp.'!$B66)*('Diário 2º PA'!$C$4:$C$1980&gt;=K$4)*('Diário 2º PA'!$C$4:$C$1980&lt;=EOMONTH(K$4,0))*('Diário 2º PA'!$F$4:$F$1980))
+SUMPRODUCT(('Diário 3º PA'!$E$4:$E$2000='Analítico Cp.'!$B66)*('Diário 3º PA'!$C$4:$C$2000&gt;=K$4)*('Diário 3º PA'!$C$4:$C$2000&lt;=EOMONTH(K$4,0))*('Diário 3º PA'!$F$4:$F$2000))
+SUMPRODUCT(('Diário 4º PA'!$E$4:$E$2000='Analítico Cp.'!$B66)*('Diário 4º PA'!$C$4:$C$2000&gt;=K$4)*('Diário 4º PA'!$C$4:$C$2000&lt;=EOMONTH(K$4,0))*('Diário 4º PA'!$F$4:$F$2000))
+SUMPRODUCT(('Comp.'!$D$5:$D$484=$B66)*('Comp.'!$B$5:$B$484&gt;=K$4)*('Comp.'!$B$5:$B$484&lt;=EOMONTH(K$4,0))*('Comp.'!$E$5:$E$484))</f>
        <v>0</v>
      </c>
      <c r="L66" s="129">
        <f>SUMPRODUCT(('Diário 1º PA'!$E$4:$E$2011='Analítico Cp.'!$B66)*('Diário 1º PA'!$C$4:$C$2011&gt;=L$4)*('Diário 1º PA'!$C$4:$C$2011&lt;=EOMONTH(L$4,0))*('Diário 1º PA'!$F$4:$F$2011))
+SUMPRODUCT(('Diário 2º PA'!$E$4:$E$1980='Analítico Cp.'!$B66)*('Diário 2º PA'!$C$4:$C$1980&gt;=L$4)*('Diário 2º PA'!$C$4:$C$1980&lt;=EOMONTH(L$4,0))*('Diário 2º PA'!$F$4:$F$1980))
+SUMPRODUCT(('Diário 3º PA'!$E$4:$E$2000='Analítico Cp.'!$B66)*('Diário 3º PA'!$C$4:$C$2000&gt;=L$4)*('Diário 3º PA'!$C$4:$C$2000&lt;=EOMONTH(L$4,0))*('Diário 3º PA'!$F$4:$F$2000))
+SUMPRODUCT(('Diário 4º PA'!$E$4:$E$2000='Analítico Cp.'!$B66)*('Diário 4º PA'!$C$4:$C$2000&gt;=L$4)*('Diário 4º PA'!$C$4:$C$2000&lt;=EOMONTH(L$4,0))*('Diário 4º PA'!$F$4:$F$2000))
+SUMPRODUCT(('Comp.'!$D$5:$D$484=$B66)*('Comp.'!$B$5:$B$484&gt;=L$4)*('Comp.'!$B$5:$B$484&lt;=EOMONTH(L$4,0))*('Comp.'!$E$5:$E$484))</f>
        <v>0</v>
      </c>
      <c r="M66" s="129">
        <f>SUMPRODUCT(('Diário 1º PA'!$E$4:$E$2011='Analítico Cp.'!$B66)*('Diário 1º PA'!$C$4:$C$2011&gt;=M$4)*('Diário 1º PA'!$C$4:$C$2011&lt;=EOMONTH(M$4,0))*('Diário 1º PA'!$F$4:$F$2011))
+SUMPRODUCT(('Diário 2º PA'!$E$4:$E$1980='Analítico Cp.'!$B66)*('Diário 2º PA'!$C$4:$C$1980&gt;=M$4)*('Diário 2º PA'!$C$4:$C$1980&lt;=EOMONTH(M$4,0))*('Diário 2º PA'!$F$4:$F$1980))
+SUMPRODUCT(('Diário 3º PA'!$E$4:$E$2000='Analítico Cp.'!$B66)*('Diário 3º PA'!$C$4:$C$2000&gt;=M$4)*('Diário 3º PA'!$C$4:$C$2000&lt;=EOMONTH(M$4,0))*('Diário 3º PA'!$F$4:$F$2000))
+SUMPRODUCT(('Diário 4º PA'!$E$4:$E$2000='Analítico Cp.'!$B66)*('Diário 4º PA'!$C$4:$C$2000&gt;=M$4)*('Diário 4º PA'!$C$4:$C$2000&lt;=EOMONTH(M$4,0))*('Diário 4º PA'!$F$4:$F$2000))
+SUMPRODUCT(('Comp.'!$D$5:$D$484=$B66)*('Comp.'!$B$5:$B$484&gt;=M$4)*('Comp.'!$B$5:$B$484&lt;=EOMONTH(M$4,0))*('Comp.'!$E$5:$E$484))</f>
        <v>0</v>
      </c>
      <c r="N66" s="129">
        <f>SUMPRODUCT(('Diário 1º PA'!$E$4:$E$2011='Analítico Cp.'!$B66)*('Diário 1º PA'!$C$4:$C$2011&gt;=N$4)*('Diário 1º PA'!$C$4:$C$2011&lt;=EOMONTH(N$4,0))*('Diário 1º PA'!$F$4:$F$2011))
+SUMPRODUCT(('Diário 2º PA'!$E$4:$E$1980='Analítico Cp.'!$B66)*('Diário 2º PA'!$C$4:$C$1980&gt;=N$4)*('Diário 2º PA'!$C$4:$C$1980&lt;=EOMONTH(N$4,0))*('Diário 2º PA'!$F$4:$F$1980))
+SUMPRODUCT(('Diário 3º PA'!$E$4:$E$2000='Analítico Cp.'!$B66)*('Diário 3º PA'!$C$4:$C$2000&gt;=N$4)*('Diário 3º PA'!$C$4:$C$2000&lt;=EOMONTH(N$4,0))*('Diário 3º PA'!$F$4:$F$2000))
+SUMPRODUCT(('Diário 4º PA'!$E$4:$E$2000='Analítico Cp.'!$B66)*('Diário 4º PA'!$C$4:$C$2000&gt;=N$4)*('Diário 4º PA'!$C$4:$C$2000&lt;=EOMONTH(N$4,0))*('Diário 4º PA'!$F$4:$F$2000))
+SUMPRODUCT(('Comp.'!$D$5:$D$484=$B66)*('Comp.'!$B$5:$B$484&gt;=N$4)*('Comp.'!$B$5:$B$484&lt;=EOMONTH(N$4,0))*('Comp.'!$E$5:$E$484))</f>
        <v>0</v>
      </c>
      <c r="O66" s="179">
        <f t="shared" si="19"/>
        <v>8078.55</v>
      </c>
      <c r="P66" s="180">
        <f t="shared" si="20"/>
        <v>5.7761152695374085E-4</v>
      </c>
      <c r="Q66" s="154"/>
      <c r="R66" s="154"/>
      <c r="S66" s="154"/>
      <c r="T66" s="154"/>
      <c r="U66" s="154"/>
      <c r="V66" s="154"/>
      <c r="W66" s="154"/>
      <c r="X66" s="154"/>
      <c r="Y66" s="154"/>
      <c r="Z66" s="154"/>
    </row>
    <row r="67" spans="1:26" ht="23.25" customHeight="1" x14ac:dyDescent="0.2">
      <c r="A67" s="199" t="s">
        <v>236</v>
      </c>
      <c r="B67" s="63" t="s">
        <v>237</v>
      </c>
      <c r="C67" s="129">
        <f>SUMPRODUCT(('Diário 1º PA'!$E$4:$E$2011='Analítico Cp.'!$B67)*('Diário 1º PA'!$C$4:$C$2011&gt;=C$4)*('Diário 1º PA'!$C$4:$C$2011&lt;=EOMONTH(C$4,0))*('Diário 1º PA'!$F$4:$F$2011))
+SUMPRODUCT(('Diário 2º PA'!$E$4:$E$1980='Analítico Cp.'!$B67)*('Diário 2º PA'!$C$4:$C$1980&gt;=C$4)*('Diário 2º PA'!$C$4:$C$1980&lt;=EOMONTH(C$4,0))*('Diário 2º PA'!$F$4:$F$1980))
+SUMPRODUCT(('Diário 3º PA'!$E$4:$E$2000='Analítico Cp.'!$B67)*('Diário 3º PA'!$C$4:$C$2000&gt;=C$4)*('Diário 3º PA'!$C$4:$C$2000&lt;=EOMONTH(C$4,0))*('Diário 3º PA'!$F$4:$F$2000))
+SUMPRODUCT(('Diário 4º PA'!$E$4:$E$2000='Analítico Cp.'!$B67)*('Diário 4º PA'!$C$4:$C$2000&gt;=C$4)*('Diário 4º PA'!$C$4:$C$2000&lt;=EOMONTH(C$4,0))*('Diário 4º PA'!$F$4:$F$2000))
+SUMPRODUCT(('Comp.'!$D$5:$D$484=$B67)*('Comp.'!$B$5:$B$484&gt;=C$4)*('Comp.'!$B$5:$B$484&lt;=EOMONTH(C$4,0))*('Comp.'!$E$5:$E$484))</f>
        <v>0</v>
      </c>
      <c r="D67" s="129">
        <f>SUMPRODUCT(('Diário 1º PA'!$E$4:$E$2011='Analítico Cp.'!$B67)*('Diário 1º PA'!$C$4:$C$2011&gt;=D$4)*('Diário 1º PA'!$C$4:$C$2011&lt;=EOMONTH(D$4,0))*('Diário 1º PA'!$F$4:$F$2011))
+SUMPRODUCT(('Diário 2º PA'!$E$4:$E$1980='Analítico Cp.'!$B67)*('Diário 2º PA'!$C$4:$C$1980&gt;=D$4)*('Diário 2º PA'!$C$4:$C$1980&lt;=EOMONTH(D$4,0))*('Diário 2º PA'!$F$4:$F$1980))
+SUMPRODUCT(('Diário 3º PA'!$E$4:$E$2000='Analítico Cp.'!$B67)*('Diário 3º PA'!$C$4:$C$2000&gt;=D$4)*('Diário 3º PA'!$C$4:$C$2000&lt;=EOMONTH(D$4,0))*('Diário 3º PA'!$F$4:$F$2000))
+SUMPRODUCT(('Diário 4º PA'!$E$4:$E$2000='Analítico Cp.'!$B67)*('Diário 4º PA'!$C$4:$C$2000&gt;=D$4)*('Diário 4º PA'!$C$4:$C$2000&lt;=EOMONTH(D$4,0))*('Diário 4º PA'!$F$4:$F$2000))
+SUMPRODUCT(('Comp.'!$D$5:$D$484=$B67)*('Comp.'!$B$5:$B$484&gt;=D$4)*('Comp.'!$B$5:$B$484&lt;=EOMONTH(D$4,0))*('Comp.'!$E$5:$E$484))</f>
        <v>0</v>
      </c>
      <c r="E67" s="129">
        <f>SUMPRODUCT(('Diário 1º PA'!$E$4:$E$2011='Analítico Cp.'!$B67)*('Diário 1º PA'!$C$4:$C$2011&gt;=E$4)*('Diário 1º PA'!$C$4:$C$2011&lt;=EOMONTH(E$4,0))*('Diário 1º PA'!$F$4:$F$2011))
+SUMPRODUCT(('Diário 2º PA'!$E$4:$E$1980='Analítico Cp.'!$B67)*('Diário 2º PA'!$C$4:$C$1980&gt;=E$4)*('Diário 2º PA'!$C$4:$C$1980&lt;=EOMONTH(E$4,0))*('Diário 2º PA'!$F$4:$F$1980))
+SUMPRODUCT(('Diário 3º PA'!$E$4:$E$2000='Analítico Cp.'!$B67)*('Diário 3º PA'!$C$4:$C$2000&gt;=E$4)*('Diário 3º PA'!$C$4:$C$2000&lt;=EOMONTH(E$4,0))*('Diário 3º PA'!$F$4:$F$2000))
+SUMPRODUCT(('Diário 4º PA'!$E$4:$E$2000='Analítico Cp.'!$B67)*('Diário 4º PA'!$C$4:$C$2000&gt;=E$4)*('Diário 4º PA'!$C$4:$C$2000&lt;=EOMONTH(E$4,0))*('Diário 4º PA'!$F$4:$F$2000))
+SUMPRODUCT(('Comp.'!$D$5:$D$484=$B67)*('Comp.'!$B$5:$B$484&gt;=E$4)*('Comp.'!$B$5:$B$484&lt;=EOMONTH(E$4,0))*('Comp.'!$E$5:$E$484))</f>
        <v>0</v>
      </c>
      <c r="F67" s="129">
        <f>SUMPRODUCT(('Diário 1º PA'!$E$4:$E$2011='Analítico Cp.'!$B67)*('Diário 1º PA'!$C$4:$C$2011&gt;=F$4)*('Diário 1º PA'!$C$4:$C$2011&lt;=EOMONTH(F$4,0))*('Diário 1º PA'!$F$4:$F$2011))
+SUMPRODUCT(('Diário 2º PA'!$E$4:$E$1980='Analítico Cp.'!$B67)*('Diário 2º PA'!$C$4:$C$1980&gt;=F$4)*('Diário 2º PA'!$C$4:$C$1980&lt;=EOMONTH(F$4,0))*('Diário 2º PA'!$F$4:$F$1980))
+SUMPRODUCT(('Diário 3º PA'!$E$4:$E$2000='Analítico Cp.'!$B67)*('Diário 3º PA'!$C$4:$C$2000&gt;=F$4)*('Diário 3º PA'!$C$4:$C$2000&lt;=EOMONTH(F$4,0))*('Diário 3º PA'!$F$4:$F$2000))
+SUMPRODUCT(('Diário 4º PA'!$E$4:$E$2000='Analítico Cp.'!$B67)*('Diário 4º PA'!$C$4:$C$2000&gt;=F$4)*('Diário 4º PA'!$C$4:$C$2000&lt;=EOMONTH(F$4,0))*('Diário 4º PA'!$F$4:$F$2000))
+SUMPRODUCT(('Comp.'!$D$5:$D$484=$B67)*('Comp.'!$B$5:$B$484&gt;=F$4)*('Comp.'!$B$5:$B$484&lt;=EOMONTH(F$4,0))*('Comp.'!$E$5:$E$484))</f>
        <v>0</v>
      </c>
      <c r="G67" s="129">
        <f>SUMPRODUCT(('Diário 1º PA'!$E$4:$E$2011='Analítico Cp.'!$B67)*('Diário 1º PA'!$C$4:$C$2011&gt;=G$4)*('Diário 1º PA'!$C$4:$C$2011&lt;=EOMONTH(G$4,0))*('Diário 1º PA'!$F$4:$F$2011))
+SUMPRODUCT(('Diário 2º PA'!$E$4:$E$1980='Analítico Cp.'!$B67)*('Diário 2º PA'!$C$4:$C$1980&gt;=G$4)*('Diário 2º PA'!$C$4:$C$1980&lt;=EOMONTH(G$4,0))*('Diário 2º PA'!$F$4:$F$1980))
+SUMPRODUCT(('Diário 3º PA'!$E$4:$E$2000='Analítico Cp.'!$B67)*('Diário 3º PA'!$C$4:$C$2000&gt;=G$4)*('Diário 3º PA'!$C$4:$C$2000&lt;=EOMONTH(G$4,0))*('Diário 3º PA'!$F$4:$F$2000))
+SUMPRODUCT(('Diário 4º PA'!$E$4:$E$2000='Analítico Cp.'!$B67)*('Diário 4º PA'!$C$4:$C$2000&gt;=G$4)*('Diário 4º PA'!$C$4:$C$2000&lt;=EOMONTH(G$4,0))*('Diário 4º PA'!$F$4:$F$2000))
+SUMPRODUCT(('Comp.'!$D$5:$D$484=$B67)*('Comp.'!$B$5:$B$484&gt;=G$4)*('Comp.'!$B$5:$B$484&lt;=EOMONTH(G$4,0))*('Comp.'!$E$5:$E$484))</f>
        <v>0</v>
      </c>
      <c r="H67" s="129">
        <f>SUMPRODUCT(('Diário 1º PA'!$E$4:$E$2011='Analítico Cp.'!$B67)*('Diário 1º PA'!$C$4:$C$2011&gt;=H$4)*('Diário 1º PA'!$C$4:$C$2011&lt;=EOMONTH(H$4,0))*('Diário 1º PA'!$F$4:$F$2011))
+SUMPRODUCT(('Diário 2º PA'!$E$4:$E$1980='Analítico Cp.'!$B67)*('Diário 2º PA'!$C$4:$C$1980&gt;=H$4)*('Diário 2º PA'!$C$4:$C$1980&lt;=EOMONTH(H$4,0))*('Diário 2º PA'!$F$4:$F$1980))
+SUMPRODUCT(('Diário 3º PA'!$E$4:$E$2000='Analítico Cp.'!$B67)*('Diário 3º PA'!$C$4:$C$2000&gt;=H$4)*('Diário 3º PA'!$C$4:$C$2000&lt;=EOMONTH(H$4,0))*('Diário 3º PA'!$F$4:$F$2000))
+SUMPRODUCT(('Diário 4º PA'!$E$4:$E$2000='Analítico Cp.'!$B67)*('Diário 4º PA'!$C$4:$C$2000&gt;=H$4)*('Diário 4º PA'!$C$4:$C$2000&lt;=EOMONTH(H$4,0))*('Diário 4º PA'!$F$4:$F$2000))
+SUMPRODUCT(('Comp.'!$D$5:$D$484=$B67)*('Comp.'!$B$5:$B$484&gt;=H$4)*('Comp.'!$B$5:$B$484&lt;=EOMONTH(H$4,0))*('Comp.'!$E$5:$E$484))</f>
        <v>0</v>
      </c>
      <c r="I67" s="129">
        <f>SUMPRODUCT(('Diário 1º PA'!$E$4:$E$2011='Analítico Cp.'!$B67)*('Diário 1º PA'!$C$4:$C$2011&gt;=I$4)*('Diário 1º PA'!$C$4:$C$2011&lt;=EOMONTH(I$4,0))*('Diário 1º PA'!$F$4:$F$2011))
+SUMPRODUCT(('Diário 2º PA'!$E$4:$E$1980='Analítico Cp.'!$B67)*('Diário 2º PA'!$C$4:$C$1980&gt;=I$4)*('Diário 2º PA'!$C$4:$C$1980&lt;=EOMONTH(I$4,0))*('Diário 2º PA'!$F$4:$F$1980))
+SUMPRODUCT(('Diário 3º PA'!$E$4:$E$2000='Analítico Cp.'!$B67)*('Diário 3º PA'!$C$4:$C$2000&gt;=I$4)*('Diário 3º PA'!$C$4:$C$2000&lt;=EOMONTH(I$4,0))*('Diário 3º PA'!$F$4:$F$2000))
+SUMPRODUCT(('Diário 4º PA'!$E$4:$E$2000='Analítico Cp.'!$B67)*('Diário 4º PA'!$C$4:$C$2000&gt;=I$4)*('Diário 4º PA'!$C$4:$C$2000&lt;=EOMONTH(I$4,0))*('Diário 4º PA'!$F$4:$F$2000))
+SUMPRODUCT(('Comp.'!$D$5:$D$484=$B67)*('Comp.'!$B$5:$B$484&gt;=I$4)*('Comp.'!$B$5:$B$484&lt;=EOMONTH(I$4,0))*('Comp.'!$E$5:$E$484))</f>
        <v>0</v>
      </c>
      <c r="J67" s="129">
        <f>SUMPRODUCT(('Diário 1º PA'!$E$4:$E$2011='Analítico Cp.'!$B67)*('Diário 1º PA'!$C$4:$C$2011&gt;=J$4)*('Diário 1º PA'!$C$4:$C$2011&lt;=EOMONTH(J$4,0))*('Diário 1º PA'!$F$4:$F$2011))
+SUMPRODUCT(('Diário 2º PA'!$E$4:$E$1980='Analítico Cp.'!$B67)*('Diário 2º PA'!$C$4:$C$1980&gt;=J$4)*('Diário 2º PA'!$C$4:$C$1980&lt;=EOMONTH(J$4,0))*('Diário 2º PA'!$F$4:$F$1980))
+SUMPRODUCT(('Diário 3º PA'!$E$4:$E$2000='Analítico Cp.'!$B67)*('Diário 3º PA'!$C$4:$C$2000&gt;=J$4)*('Diário 3º PA'!$C$4:$C$2000&lt;=EOMONTH(J$4,0))*('Diário 3º PA'!$F$4:$F$2000))
+SUMPRODUCT(('Diário 4º PA'!$E$4:$E$2000='Analítico Cp.'!$B67)*('Diário 4º PA'!$C$4:$C$2000&gt;=J$4)*('Diário 4º PA'!$C$4:$C$2000&lt;=EOMONTH(J$4,0))*('Diário 4º PA'!$F$4:$F$2000))
+SUMPRODUCT(('Comp.'!$D$5:$D$484=$B67)*('Comp.'!$B$5:$B$484&gt;=J$4)*('Comp.'!$B$5:$B$484&lt;=EOMONTH(J$4,0))*('Comp.'!$E$5:$E$484))</f>
        <v>0</v>
      </c>
      <c r="K67" s="129">
        <f>SUMPRODUCT(('Diário 1º PA'!$E$4:$E$2011='Analítico Cp.'!$B67)*('Diário 1º PA'!$C$4:$C$2011&gt;=K$4)*('Diário 1º PA'!$C$4:$C$2011&lt;=EOMONTH(K$4,0))*('Diário 1º PA'!$F$4:$F$2011))
+SUMPRODUCT(('Diário 2º PA'!$E$4:$E$1980='Analítico Cp.'!$B67)*('Diário 2º PA'!$C$4:$C$1980&gt;=K$4)*('Diário 2º PA'!$C$4:$C$1980&lt;=EOMONTH(K$4,0))*('Diário 2º PA'!$F$4:$F$1980))
+SUMPRODUCT(('Diário 3º PA'!$E$4:$E$2000='Analítico Cp.'!$B67)*('Diário 3º PA'!$C$4:$C$2000&gt;=K$4)*('Diário 3º PA'!$C$4:$C$2000&lt;=EOMONTH(K$4,0))*('Diário 3º PA'!$F$4:$F$2000))
+SUMPRODUCT(('Diário 4º PA'!$E$4:$E$2000='Analítico Cp.'!$B67)*('Diário 4º PA'!$C$4:$C$2000&gt;=K$4)*('Diário 4º PA'!$C$4:$C$2000&lt;=EOMONTH(K$4,0))*('Diário 4º PA'!$F$4:$F$2000))
+SUMPRODUCT(('Comp.'!$D$5:$D$484=$B67)*('Comp.'!$B$5:$B$484&gt;=K$4)*('Comp.'!$B$5:$B$484&lt;=EOMONTH(K$4,0))*('Comp.'!$E$5:$E$484))</f>
        <v>0</v>
      </c>
      <c r="L67" s="129">
        <f>SUMPRODUCT(('Diário 1º PA'!$E$4:$E$2011='Analítico Cp.'!$B67)*('Diário 1º PA'!$C$4:$C$2011&gt;=L$4)*('Diário 1º PA'!$C$4:$C$2011&lt;=EOMONTH(L$4,0))*('Diário 1º PA'!$F$4:$F$2011))
+SUMPRODUCT(('Diário 2º PA'!$E$4:$E$1980='Analítico Cp.'!$B67)*('Diário 2º PA'!$C$4:$C$1980&gt;=L$4)*('Diário 2º PA'!$C$4:$C$1980&lt;=EOMONTH(L$4,0))*('Diário 2º PA'!$F$4:$F$1980))
+SUMPRODUCT(('Diário 3º PA'!$E$4:$E$2000='Analítico Cp.'!$B67)*('Diário 3º PA'!$C$4:$C$2000&gt;=L$4)*('Diário 3º PA'!$C$4:$C$2000&lt;=EOMONTH(L$4,0))*('Diário 3º PA'!$F$4:$F$2000))
+SUMPRODUCT(('Diário 4º PA'!$E$4:$E$2000='Analítico Cp.'!$B67)*('Diário 4º PA'!$C$4:$C$2000&gt;=L$4)*('Diário 4º PA'!$C$4:$C$2000&lt;=EOMONTH(L$4,0))*('Diário 4º PA'!$F$4:$F$2000))
+SUMPRODUCT(('Comp.'!$D$5:$D$484=$B67)*('Comp.'!$B$5:$B$484&gt;=L$4)*('Comp.'!$B$5:$B$484&lt;=EOMONTH(L$4,0))*('Comp.'!$E$5:$E$484))</f>
        <v>0</v>
      </c>
      <c r="M67" s="129">
        <f>SUMPRODUCT(('Diário 1º PA'!$E$4:$E$2011='Analítico Cp.'!$B67)*('Diário 1º PA'!$C$4:$C$2011&gt;=M$4)*('Diário 1º PA'!$C$4:$C$2011&lt;=EOMONTH(M$4,0))*('Diário 1º PA'!$F$4:$F$2011))
+SUMPRODUCT(('Diário 2º PA'!$E$4:$E$1980='Analítico Cp.'!$B67)*('Diário 2º PA'!$C$4:$C$1980&gt;=M$4)*('Diário 2º PA'!$C$4:$C$1980&lt;=EOMONTH(M$4,0))*('Diário 2º PA'!$F$4:$F$1980))
+SUMPRODUCT(('Diário 3º PA'!$E$4:$E$2000='Analítico Cp.'!$B67)*('Diário 3º PA'!$C$4:$C$2000&gt;=M$4)*('Diário 3º PA'!$C$4:$C$2000&lt;=EOMONTH(M$4,0))*('Diário 3º PA'!$F$4:$F$2000))
+SUMPRODUCT(('Diário 4º PA'!$E$4:$E$2000='Analítico Cp.'!$B67)*('Diário 4º PA'!$C$4:$C$2000&gt;=M$4)*('Diário 4º PA'!$C$4:$C$2000&lt;=EOMONTH(M$4,0))*('Diário 4º PA'!$F$4:$F$2000))
+SUMPRODUCT(('Comp.'!$D$5:$D$484=$B67)*('Comp.'!$B$5:$B$484&gt;=M$4)*('Comp.'!$B$5:$B$484&lt;=EOMONTH(M$4,0))*('Comp.'!$E$5:$E$484))</f>
        <v>0</v>
      </c>
      <c r="N67" s="129">
        <f>SUMPRODUCT(('Diário 1º PA'!$E$4:$E$2011='Analítico Cp.'!$B67)*('Diário 1º PA'!$C$4:$C$2011&gt;=N$4)*('Diário 1º PA'!$C$4:$C$2011&lt;=EOMONTH(N$4,0))*('Diário 1º PA'!$F$4:$F$2011))
+SUMPRODUCT(('Diário 2º PA'!$E$4:$E$1980='Analítico Cp.'!$B67)*('Diário 2º PA'!$C$4:$C$1980&gt;=N$4)*('Diário 2º PA'!$C$4:$C$1980&lt;=EOMONTH(N$4,0))*('Diário 2º PA'!$F$4:$F$1980))
+SUMPRODUCT(('Diário 3º PA'!$E$4:$E$2000='Analítico Cp.'!$B67)*('Diário 3º PA'!$C$4:$C$2000&gt;=N$4)*('Diário 3º PA'!$C$4:$C$2000&lt;=EOMONTH(N$4,0))*('Diário 3º PA'!$F$4:$F$2000))
+SUMPRODUCT(('Diário 4º PA'!$E$4:$E$2000='Analítico Cp.'!$B67)*('Diário 4º PA'!$C$4:$C$2000&gt;=N$4)*('Diário 4º PA'!$C$4:$C$2000&lt;=EOMONTH(N$4,0))*('Diário 4º PA'!$F$4:$F$2000))
+SUMPRODUCT(('Comp.'!$D$5:$D$484=$B67)*('Comp.'!$B$5:$B$484&gt;=N$4)*('Comp.'!$B$5:$B$484&lt;=EOMONTH(N$4,0))*('Comp.'!$E$5:$E$484))</f>
        <v>0</v>
      </c>
      <c r="O67" s="179">
        <f t="shared" si="19"/>
        <v>0</v>
      </c>
      <c r="P67" s="180">
        <f t="shared" si="20"/>
        <v>0</v>
      </c>
      <c r="Q67" s="154"/>
      <c r="R67" s="154"/>
      <c r="S67" s="154"/>
      <c r="T67" s="154"/>
      <c r="U67" s="154"/>
      <c r="V67" s="154"/>
      <c r="W67" s="154"/>
      <c r="X67" s="154"/>
      <c r="Y67" s="154"/>
      <c r="Z67" s="154"/>
    </row>
    <row r="68" spans="1:26" ht="23.25" customHeight="1" x14ac:dyDescent="0.2">
      <c r="A68" s="199" t="s">
        <v>238</v>
      </c>
      <c r="B68" s="63" t="s">
        <v>239</v>
      </c>
      <c r="C68" s="129">
        <f>SUMPRODUCT(('Diário 1º PA'!$E$4:$E$2011='Analítico Cp.'!$B68)*('Diário 1º PA'!$C$4:$C$2011&gt;=C$4)*('Diário 1º PA'!$C$4:$C$2011&lt;=EOMONTH(C$4,0))*('Diário 1º PA'!$F$4:$F$2011))
+SUMPRODUCT(('Diário 2º PA'!$E$4:$E$1980='Analítico Cp.'!$B68)*('Diário 2º PA'!$C$4:$C$1980&gt;=C$4)*('Diário 2º PA'!$C$4:$C$1980&lt;=EOMONTH(C$4,0))*('Diário 2º PA'!$F$4:$F$1980))
+SUMPRODUCT(('Diário 3º PA'!$E$4:$E$2000='Analítico Cp.'!$B68)*('Diário 3º PA'!$C$4:$C$2000&gt;=C$4)*('Diário 3º PA'!$C$4:$C$2000&lt;=EOMONTH(C$4,0))*('Diário 3º PA'!$F$4:$F$2000))
+SUMPRODUCT(('Diário 4º PA'!$E$4:$E$2000='Analítico Cp.'!$B68)*('Diário 4º PA'!$C$4:$C$2000&gt;=C$4)*('Diário 4º PA'!$C$4:$C$2000&lt;=EOMONTH(C$4,0))*('Diário 4º PA'!$F$4:$F$2000))
+SUMPRODUCT(('Comp.'!$D$5:$D$484=$B68)*('Comp.'!$B$5:$B$484&gt;=C$4)*('Comp.'!$B$5:$B$484&lt;=EOMONTH(C$4,0))*('Comp.'!$E$5:$E$484))</f>
        <v>0</v>
      </c>
      <c r="D68" s="129">
        <f>SUMPRODUCT(('Diário 1º PA'!$E$4:$E$2011='Analítico Cp.'!$B68)*('Diário 1º PA'!$C$4:$C$2011&gt;=D$4)*('Diário 1º PA'!$C$4:$C$2011&lt;=EOMONTH(D$4,0))*('Diário 1º PA'!$F$4:$F$2011))
+SUMPRODUCT(('Diário 2º PA'!$E$4:$E$1980='Analítico Cp.'!$B68)*('Diário 2º PA'!$C$4:$C$1980&gt;=D$4)*('Diário 2º PA'!$C$4:$C$1980&lt;=EOMONTH(D$4,0))*('Diário 2º PA'!$F$4:$F$1980))
+SUMPRODUCT(('Diário 3º PA'!$E$4:$E$2000='Analítico Cp.'!$B68)*('Diário 3º PA'!$C$4:$C$2000&gt;=D$4)*('Diário 3º PA'!$C$4:$C$2000&lt;=EOMONTH(D$4,0))*('Diário 3º PA'!$F$4:$F$2000))
+SUMPRODUCT(('Diário 4º PA'!$E$4:$E$2000='Analítico Cp.'!$B68)*('Diário 4º PA'!$C$4:$C$2000&gt;=D$4)*('Diário 4º PA'!$C$4:$C$2000&lt;=EOMONTH(D$4,0))*('Diário 4º PA'!$F$4:$F$2000))
+SUMPRODUCT(('Comp.'!$D$5:$D$484=$B68)*('Comp.'!$B$5:$B$484&gt;=D$4)*('Comp.'!$B$5:$B$484&lt;=EOMONTH(D$4,0))*('Comp.'!$E$5:$E$484))</f>
        <v>11096</v>
      </c>
      <c r="E68" s="129">
        <f>SUMPRODUCT(('Diário 1º PA'!$E$4:$E$2011='Analítico Cp.'!$B68)*('Diário 1º PA'!$C$4:$C$2011&gt;=E$4)*('Diário 1º PA'!$C$4:$C$2011&lt;=EOMONTH(E$4,0))*('Diário 1º PA'!$F$4:$F$2011))
+SUMPRODUCT(('Diário 2º PA'!$E$4:$E$1980='Analítico Cp.'!$B68)*('Diário 2º PA'!$C$4:$C$1980&gt;=E$4)*('Diário 2º PA'!$C$4:$C$1980&lt;=EOMONTH(E$4,0))*('Diário 2º PA'!$F$4:$F$1980))
+SUMPRODUCT(('Diário 3º PA'!$E$4:$E$2000='Analítico Cp.'!$B68)*('Diário 3º PA'!$C$4:$C$2000&gt;=E$4)*('Diário 3º PA'!$C$4:$C$2000&lt;=EOMONTH(E$4,0))*('Diário 3º PA'!$F$4:$F$2000))
+SUMPRODUCT(('Diário 4º PA'!$E$4:$E$2000='Analítico Cp.'!$B68)*('Diário 4º PA'!$C$4:$C$2000&gt;=E$4)*('Diário 4º PA'!$C$4:$C$2000&lt;=EOMONTH(E$4,0))*('Diário 4º PA'!$F$4:$F$2000))
+SUMPRODUCT(('Comp.'!$D$5:$D$484=$B68)*('Comp.'!$B$5:$B$484&gt;=E$4)*('Comp.'!$B$5:$B$484&lt;=EOMONTH(E$4,0))*('Comp.'!$E$5:$E$484))</f>
        <v>0</v>
      </c>
      <c r="F68" s="129">
        <f>SUMPRODUCT(('Diário 1º PA'!$E$4:$E$2011='Analítico Cp.'!$B68)*('Diário 1º PA'!$C$4:$C$2011&gt;=F$4)*('Diário 1º PA'!$C$4:$C$2011&lt;=EOMONTH(F$4,0))*('Diário 1º PA'!$F$4:$F$2011))
+SUMPRODUCT(('Diário 2º PA'!$E$4:$E$1980='Analítico Cp.'!$B68)*('Diário 2º PA'!$C$4:$C$1980&gt;=F$4)*('Diário 2º PA'!$C$4:$C$1980&lt;=EOMONTH(F$4,0))*('Diário 2º PA'!$F$4:$F$1980))
+SUMPRODUCT(('Diário 3º PA'!$E$4:$E$2000='Analítico Cp.'!$B68)*('Diário 3º PA'!$C$4:$C$2000&gt;=F$4)*('Diário 3º PA'!$C$4:$C$2000&lt;=EOMONTH(F$4,0))*('Diário 3º PA'!$F$4:$F$2000))
+SUMPRODUCT(('Diário 4º PA'!$E$4:$E$2000='Analítico Cp.'!$B68)*('Diário 4º PA'!$C$4:$C$2000&gt;=F$4)*('Diário 4º PA'!$C$4:$C$2000&lt;=EOMONTH(F$4,0))*('Diário 4º PA'!$F$4:$F$2000))
+SUMPRODUCT(('Comp.'!$D$5:$D$484=$B68)*('Comp.'!$B$5:$B$484&gt;=F$4)*('Comp.'!$B$5:$B$484&lt;=EOMONTH(F$4,0))*('Comp.'!$E$5:$E$484))</f>
        <v>0</v>
      </c>
      <c r="G68" s="129">
        <f>SUMPRODUCT(('Diário 1º PA'!$E$4:$E$2011='Analítico Cp.'!$B68)*('Diário 1º PA'!$C$4:$C$2011&gt;=G$4)*('Diário 1º PA'!$C$4:$C$2011&lt;=EOMONTH(G$4,0))*('Diário 1º PA'!$F$4:$F$2011))
+SUMPRODUCT(('Diário 2º PA'!$E$4:$E$1980='Analítico Cp.'!$B68)*('Diário 2º PA'!$C$4:$C$1980&gt;=G$4)*('Diário 2º PA'!$C$4:$C$1980&lt;=EOMONTH(G$4,0))*('Diário 2º PA'!$F$4:$F$1980))
+SUMPRODUCT(('Diário 3º PA'!$E$4:$E$2000='Analítico Cp.'!$B68)*('Diário 3º PA'!$C$4:$C$2000&gt;=G$4)*('Diário 3º PA'!$C$4:$C$2000&lt;=EOMONTH(G$4,0))*('Diário 3º PA'!$F$4:$F$2000))
+SUMPRODUCT(('Diário 4º PA'!$E$4:$E$2000='Analítico Cp.'!$B68)*('Diário 4º PA'!$C$4:$C$2000&gt;=G$4)*('Diário 4º PA'!$C$4:$C$2000&lt;=EOMONTH(G$4,0))*('Diário 4º PA'!$F$4:$F$2000))
+SUMPRODUCT(('Comp.'!$D$5:$D$484=$B68)*('Comp.'!$B$5:$B$484&gt;=G$4)*('Comp.'!$B$5:$B$484&lt;=EOMONTH(G$4,0))*('Comp.'!$E$5:$E$484))</f>
        <v>0</v>
      </c>
      <c r="H68" s="129">
        <f>SUMPRODUCT(('Diário 1º PA'!$E$4:$E$2011='Analítico Cp.'!$B68)*('Diário 1º PA'!$C$4:$C$2011&gt;=H$4)*('Diário 1º PA'!$C$4:$C$2011&lt;=EOMONTH(H$4,0))*('Diário 1º PA'!$F$4:$F$2011))
+SUMPRODUCT(('Diário 2º PA'!$E$4:$E$1980='Analítico Cp.'!$B68)*('Diário 2º PA'!$C$4:$C$1980&gt;=H$4)*('Diário 2º PA'!$C$4:$C$1980&lt;=EOMONTH(H$4,0))*('Diário 2º PA'!$F$4:$F$1980))
+SUMPRODUCT(('Diário 3º PA'!$E$4:$E$2000='Analítico Cp.'!$B68)*('Diário 3º PA'!$C$4:$C$2000&gt;=H$4)*('Diário 3º PA'!$C$4:$C$2000&lt;=EOMONTH(H$4,0))*('Diário 3º PA'!$F$4:$F$2000))
+SUMPRODUCT(('Diário 4º PA'!$E$4:$E$2000='Analítico Cp.'!$B68)*('Diário 4º PA'!$C$4:$C$2000&gt;=H$4)*('Diário 4º PA'!$C$4:$C$2000&lt;=EOMONTH(H$4,0))*('Diário 4º PA'!$F$4:$F$2000))
+SUMPRODUCT(('Comp.'!$D$5:$D$484=$B68)*('Comp.'!$B$5:$B$484&gt;=H$4)*('Comp.'!$B$5:$B$484&lt;=EOMONTH(H$4,0))*('Comp.'!$E$5:$E$484))</f>
        <v>0</v>
      </c>
      <c r="I68" s="129">
        <f>SUMPRODUCT(('Diário 1º PA'!$E$4:$E$2011='Analítico Cp.'!$B68)*('Diário 1º PA'!$C$4:$C$2011&gt;=I$4)*('Diário 1º PA'!$C$4:$C$2011&lt;=EOMONTH(I$4,0))*('Diário 1º PA'!$F$4:$F$2011))
+SUMPRODUCT(('Diário 2º PA'!$E$4:$E$1980='Analítico Cp.'!$B68)*('Diário 2º PA'!$C$4:$C$1980&gt;=I$4)*('Diário 2º PA'!$C$4:$C$1980&lt;=EOMONTH(I$4,0))*('Diário 2º PA'!$F$4:$F$1980))
+SUMPRODUCT(('Diário 3º PA'!$E$4:$E$2000='Analítico Cp.'!$B68)*('Diário 3º PA'!$C$4:$C$2000&gt;=I$4)*('Diário 3º PA'!$C$4:$C$2000&lt;=EOMONTH(I$4,0))*('Diário 3º PA'!$F$4:$F$2000))
+SUMPRODUCT(('Diário 4º PA'!$E$4:$E$2000='Analítico Cp.'!$B68)*('Diário 4º PA'!$C$4:$C$2000&gt;=I$4)*('Diário 4º PA'!$C$4:$C$2000&lt;=EOMONTH(I$4,0))*('Diário 4º PA'!$F$4:$F$2000))
+SUMPRODUCT(('Comp.'!$D$5:$D$484=$B68)*('Comp.'!$B$5:$B$484&gt;=I$4)*('Comp.'!$B$5:$B$484&lt;=EOMONTH(I$4,0))*('Comp.'!$E$5:$E$484))</f>
        <v>0</v>
      </c>
      <c r="J68" s="129">
        <f>SUMPRODUCT(('Diário 1º PA'!$E$4:$E$2011='Analítico Cp.'!$B68)*('Diário 1º PA'!$C$4:$C$2011&gt;=J$4)*('Diário 1º PA'!$C$4:$C$2011&lt;=EOMONTH(J$4,0))*('Diário 1º PA'!$F$4:$F$2011))
+SUMPRODUCT(('Diário 2º PA'!$E$4:$E$1980='Analítico Cp.'!$B68)*('Diário 2º PA'!$C$4:$C$1980&gt;=J$4)*('Diário 2º PA'!$C$4:$C$1980&lt;=EOMONTH(J$4,0))*('Diário 2º PA'!$F$4:$F$1980))
+SUMPRODUCT(('Diário 3º PA'!$E$4:$E$2000='Analítico Cp.'!$B68)*('Diário 3º PA'!$C$4:$C$2000&gt;=J$4)*('Diário 3º PA'!$C$4:$C$2000&lt;=EOMONTH(J$4,0))*('Diário 3º PA'!$F$4:$F$2000))
+SUMPRODUCT(('Diário 4º PA'!$E$4:$E$2000='Analítico Cp.'!$B68)*('Diário 4º PA'!$C$4:$C$2000&gt;=J$4)*('Diário 4º PA'!$C$4:$C$2000&lt;=EOMONTH(J$4,0))*('Diário 4º PA'!$F$4:$F$2000))
+SUMPRODUCT(('Comp.'!$D$5:$D$484=$B68)*('Comp.'!$B$5:$B$484&gt;=J$4)*('Comp.'!$B$5:$B$484&lt;=EOMONTH(J$4,0))*('Comp.'!$E$5:$E$484))</f>
        <v>0</v>
      </c>
      <c r="K68" s="129">
        <f>SUMPRODUCT(('Diário 1º PA'!$E$4:$E$2011='Analítico Cp.'!$B68)*('Diário 1º PA'!$C$4:$C$2011&gt;=K$4)*('Diário 1º PA'!$C$4:$C$2011&lt;=EOMONTH(K$4,0))*('Diário 1º PA'!$F$4:$F$2011))
+SUMPRODUCT(('Diário 2º PA'!$E$4:$E$1980='Analítico Cp.'!$B68)*('Diário 2º PA'!$C$4:$C$1980&gt;=K$4)*('Diário 2º PA'!$C$4:$C$1980&lt;=EOMONTH(K$4,0))*('Diário 2º PA'!$F$4:$F$1980))
+SUMPRODUCT(('Diário 3º PA'!$E$4:$E$2000='Analítico Cp.'!$B68)*('Diário 3º PA'!$C$4:$C$2000&gt;=K$4)*('Diário 3º PA'!$C$4:$C$2000&lt;=EOMONTH(K$4,0))*('Diário 3º PA'!$F$4:$F$2000))
+SUMPRODUCT(('Diário 4º PA'!$E$4:$E$2000='Analítico Cp.'!$B68)*('Diário 4º PA'!$C$4:$C$2000&gt;=K$4)*('Diário 4º PA'!$C$4:$C$2000&lt;=EOMONTH(K$4,0))*('Diário 4º PA'!$F$4:$F$2000))
+SUMPRODUCT(('Comp.'!$D$5:$D$484=$B68)*('Comp.'!$B$5:$B$484&gt;=K$4)*('Comp.'!$B$5:$B$484&lt;=EOMONTH(K$4,0))*('Comp.'!$E$5:$E$484))</f>
        <v>0</v>
      </c>
      <c r="L68" s="129">
        <f>SUMPRODUCT(('Diário 1º PA'!$E$4:$E$2011='Analítico Cp.'!$B68)*('Diário 1º PA'!$C$4:$C$2011&gt;=L$4)*('Diário 1º PA'!$C$4:$C$2011&lt;=EOMONTH(L$4,0))*('Diário 1º PA'!$F$4:$F$2011))
+SUMPRODUCT(('Diário 2º PA'!$E$4:$E$1980='Analítico Cp.'!$B68)*('Diário 2º PA'!$C$4:$C$1980&gt;=L$4)*('Diário 2º PA'!$C$4:$C$1980&lt;=EOMONTH(L$4,0))*('Diário 2º PA'!$F$4:$F$1980))
+SUMPRODUCT(('Diário 3º PA'!$E$4:$E$2000='Analítico Cp.'!$B68)*('Diário 3º PA'!$C$4:$C$2000&gt;=L$4)*('Diário 3º PA'!$C$4:$C$2000&lt;=EOMONTH(L$4,0))*('Diário 3º PA'!$F$4:$F$2000))
+SUMPRODUCT(('Diário 4º PA'!$E$4:$E$2000='Analítico Cp.'!$B68)*('Diário 4º PA'!$C$4:$C$2000&gt;=L$4)*('Diário 4º PA'!$C$4:$C$2000&lt;=EOMONTH(L$4,0))*('Diário 4º PA'!$F$4:$F$2000))
+SUMPRODUCT(('Comp.'!$D$5:$D$484=$B68)*('Comp.'!$B$5:$B$484&gt;=L$4)*('Comp.'!$B$5:$B$484&lt;=EOMONTH(L$4,0))*('Comp.'!$E$5:$E$484))</f>
        <v>0</v>
      </c>
      <c r="M68" s="129">
        <f>SUMPRODUCT(('Diário 1º PA'!$E$4:$E$2011='Analítico Cp.'!$B68)*('Diário 1º PA'!$C$4:$C$2011&gt;=M$4)*('Diário 1º PA'!$C$4:$C$2011&lt;=EOMONTH(M$4,0))*('Diário 1º PA'!$F$4:$F$2011))
+SUMPRODUCT(('Diário 2º PA'!$E$4:$E$1980='Analítico Cp.'!$B68)*('Diário 2º PA'!$C$4:$C$1980&gt;=M$4)*('Diário 2º PA'!$C$4:$C$1980&lt;=EOMONTH(M$4,0))*('Diário 2º PA'!$F$4:$F$1980))
+SUMPRODUCT(('Diário 3º PA'!$E$4:$E$2000='Analítico Cp.'!$B68)*('Diário 3º PA'!$C$4:$C$2000&gt;=M$4)*('Diário 3º PA'!$C$4:$C$2000&lt;=EOMONTH(M$4,0))*('Diário 3º PA'!$F$4:$F$2000))
+SUMPRODUCT(('Diário 4º PA'!$E$4:$E$2000='Analítico Cp.'!$B68)*('Diário 4º PA'!$C$4:$C$2000&gt;=M$4)*('Diário 4º PA'!$C$4:$C$2000&lt;=EOMONTH(M$4,0))*('Diário 4º PA'!$F$4:$F$2000))
+SUMPRODUCT(('Comp.'!$D$5:$D$484=$B68)*('Comp.'!$B$5:$B$484&gt;=M$4)*('Comp.'!$B$5:$B$484&lt;=EOMONTH(M$4,0))*('Comp.'!$E$5:$E$484))</f>
        <v>0</v>
      </c>
      <c r="N68" s="129">
        <f>SUMPRODUCT(('Diário 1º PA'!$E$4:$E$2011='Analítico Cp.'!$B68)*('Diário 1º PA'!$C$4:$C$2011&gt;=N$4)*('Diário 1º PA'!$C$4:$C$2011&lt;=EOMONTH(N$4,0))*('Diário 1º PA'!$F$4:$F$2011))
+SUMPRODUCT(('Diário 2º PA'!$E$4:$E$1980='Analítico Cp.'!$B68)*('Diário 2º PA'!$C$4:$C$1980&gt;=N$4)*('Diário 2º PA'!$C$4:$C$1980&lt;=EOMONTH(N$4,0))*('Diário 2º PA'!$F$4:$F$1980))
+SUMPRODUCT(('Diário 3º PA'!$E$4:$E$2000='Analítico Cp.'!$B68)*('Diário 3º PA'!$C$4:$C$2000&gt;=N$4)*('Diário 3º PA'!$C$4:$C$2000&lt;=EOMONTH(N$4,0))*('Diário 3º PA'!$F$4:$F$2000))
+SUMPRODUCT(('Diário 4º PA'!$E$4:$E$2000='Analítico Cp.'!$B68)*('Diário 4º PA'!$C$4:$C$2000&gt;=N$4)*('Diário 4º PA'!$C$4:$C$2000&lt;=EOMONTH(N$4,0))*('Diário 4º PA'!$F$4:$F$2000))
+SUMPRODUCT(('Comp.'!$D$5:$D$484=$B68)*('Comp.'!$B$5:$B$484&gt;=N$4)*('Comp.'!$B$5:$B$484&lt;=EOMONTH(N$4,0))*('Comp.'!$E$5:$E$484))</f>
        <v>0</v>
      </c>
      <c r="O68" s="179">
        <f t="shared" si="19"/>
        <v>11096</v>
      </c>
      <c r="P68" s="180">
        <f t="shared" si="20"/>
        <v>7.9335740981719587E-4</v>
      </c>
      <c r="Q68" s="154"/>
      <c r="R68" s="154"/>
      <c r="S68" s="154"/>
      <c r="T68" s="154"/>
      <c r="U68" s="154"/>
      <c r="V68" s="154"/>
      <c r="W68" s="154"/>
      <c r="X68" s="154"/>
      <c r="Y68" s="154"/>
      <c r="Z68" s="154"/>
    </row>
    <row r="69" spans="1:26" ht="23.25" customHeight="1" x14ac:dyDescent="0.2">
      <c r="A69" s="199" t="s">
        <v>240</v>
      </c>
      <c r="B69" s="63" t="s">
        <v>241</v>
      </c>
      <c r="C69" s="129">
        <f>SUMPRODUCT(('Diário 1º PA'!$E$4:$E$2011='Analítico Cp.'!$B69)*('Diário 1º PA'!$C$4:$C$2011&gt;=C$4)*('Diário 1º PA'!$C$4:$C$2011&lt;=EOMONTH(C$4,0))*('Diário 1º PA'!$F$4:$F$2011))
+SUMPRODUCT(('Diário 2º PA'!$E$4:$E$1980='Analítico Cp.'!$B69)*('Diário 2º PA'!$C$4:$C$1980&gt;=C$4)*('Diário 2º PA'!$C$4:$C$1980&lt;=EOMONTH(C$4,0))*('Diário 2º PA'!$F$4:$F$1980))
+SUMPRODUCT(('Diário 3º PA'!$E$4:$E$2000='Analítico Cp.'!$B69)*('Diário 3º PA'!$C$4:$C$2000&gt;=C$4)*('Diário 3º PA'!$C$4:$C$2000&lt;=EOMONTH(C$4,0))*('Diário 3º PA'!$F$4:$F$2000))
+SUMPRODUCT(('Diário 4º PA'!$E$4:$E$2000='Analítico Cp.'!$B69)*('Diário 4º PA'!$C$4:$C$2000&gt;=C$4)*('Diário 4º PA'!$C$4:$C$2000&lt;=EOMONTH(C$4,0))*('Diário 4º PA'!$F$4:$F$2000))
+SUMPRODUCT(('Comp.'!$D$5:$D$484=$B69)*('Comp.'!$B$5:$B$484&gt;=C$4)*('Comp.'!$B$5:$B$484&lt;=EOMONTH(C$4,0))*('Comp.'!$E$5:$E$484))</f>
        <v>0</v>
      </c>
      <c r="D69" s="129">
        <f>SUMPRODUCT(('Diário 1º PA'!$E$4:$E$2011='Analítico Cp.'!$B69)*('Diário 1º PA'!$C$4:$C$2011&gt;=D$4)*('Diário 1º PA'!$C$4:$C$2011&lt;=EOMONTH(D$4,0))*('Diário 1º PA'!$F$4:$F$2011))
+SUMPRODUCT(('Diário 2º PA'!$E$4:$E$1980='Analítico Cp.'!$B69)*('Diário 2º PA'!$C$4:$C$1980&gt;=D$4)*('Diário 2º PA'!$C$4:$C$1980&lt;=EOMONTH(D$4,0))*('Diário 2º PA'!$F$4:$F$1980))
+SUMPRODUCT(('Diário 3º PA'!$E$4:$E$2000='Analítico Cp.'!$B69)*('Diário 3º PA'!$C$4:$C$2000&gt;=D$4)*('Diário 3º PA'!$C$4:$C$2000&lt;=EOMONTH(D$4,0))*('Diário 3º PA'!$F$4:$F$2000))
+SUMPRODUCT(('Diário 4º PA'!$E$4:$E$2000='Analítico Cp.'!$B69)*('Diário 4º PA'!$C$4:$C$2000&gt;=D$4)*('Diário 4º PA'!$C$4:$C$2000&lt;=EOMONTH(D$4,0))*('Diário 4º PA'!$F$4:$F$2000))
+SUMPRODUCT(('Comp.'!$D$5:$D$484=$B69)*('Comp.'!$B$5:$B$484&gt;=D$4)*('Comp.'!$B$5:$B$484&lt;=EOMONTH(D$4,0))*('Comp.'!$E$5:$E$484))</f>
        <v>0</v>
      </c>
      <c r="E69" s="129">
        <f>SUMPRODUCT(('Diário 1º PA'!$E$4:$E$2011='Analítico Cp.'!$B69)*('Diário 1º PA'!$C$4:$C$2011&gt;=E$4)*('Diário 1º PA'!$C$4:$C$2011&lt;=EOMONTH(E$4,0))*('Diário 1º PA'!$F$4:$F$2011))
+SUMPRODUCT(('Diário 2º PA'!$E$4:$E$1980='Analítico Cp.'!$B69)*('Diário 2º PA'!$C$4:$C$1980&gt;=E$4)*('Diário 2º PA'!$C$4:$C$1980&lt;=EOMONTH(E$4,0))*('Diário 2º PA'!$F$4:$F$1980))
+SUMPRODUCT(('Diário 3º PA'!$E$4:$E$2000='Analítico Cp.'!$B69)*('Diário 3º PA'!$C$4:$C$2000&gt;=E$4)*('Diário 3º PA'!$C$4:$C$2000&lt;=EOMONTH(E$4,0))*('Diário 3º PA'!$F$4:$F$2000))
+SUMPRODUCT(('Diário 4º PA'!$E$4:$E$2000='Analítico Cp.'!$B69)*('Diário 4º PA'!$C$4:$C$2000&gt;=E$4)*('Diário 4º PA'!$C$4:$C$2000&lt;=EOMONTH(E$4,0))*('Diário 4º PA'!$F$4:$F$2000))
+SUMPRODUCT(('Comp.'!$D$5:$D$484=$B69)*('Comp.'!$B$5:$B$484&gt;=E$4)*('Comp.'!$B$5:$B$484&lt;=EOMONTH(E$4,0))*('Comp.'!$E$5:$E$484))</f>
        <v>11256</v>
      </c>
      <c r="F69" s="129">
        <f>SUMPRODUCT(('Diário 1º PA'!$E$4:$E$2011='Analítico Cp.'!$B69)*('Diário 1º PA'!$C$4:$C$2011&gt;=F$4)*('Diário 1º PA'!$C$4:$C$2011&lt;=EOMONTH(F$4,0))*('Diário 1º PA'!$F$4:$F$2011))
+SUMPRODUCT(('Diário 2º PA'!$E$4:$E$1980='Analítico Cp.'!$B69)*('Diário 2º PA'!$C$4:$C$1980&gt;=F$4)*('Diário 2º PA'!$C$4:$C$1980&lt;=EOMONTH(F$4,0))*('Diário 2º PA'!$F$4:$F$1980))
+SUMPRODUCT(('Diário 3º PA'!$E$4:$E$2000='Analítico Cp.'!$B69)*('Diário 3º PA'!$C$4:$C$2000&gt;=F$4)*('Diário 3º PA'!$C$4:$C$2000&lt;=EOMONTH(F$4,0))*('Diário 3º PA'!$F$4:$F$2000))
+SUMPRODUCT(('Diário 4º PA'!$E$4:$E$2000='Analítico Cp.'!$B69)*('Diário 4º PA'!$C$4:$C$2000&gt;=F$4)*('Diário 4º PA'!$C$4:$C$2000&lt;=EOMONTH(F$4,0))*('Diário 4º PA'!$F$4:$F$2000))
+SUMPRODUCT(('Comp.'!$D$5:$D$484=$B69)*('Comp.'!$B$5:$B$484&gt;=F$4)*('Comp.'!$B$5:$B$484&lt;=EOMONTH(F$4,0))*('Comp.'!$E$5:$E$484))</f>
        <v>0</v>
      </c>
      <c r="G69" s="129">
        <f>SUMPRODUCT(('Diário 1º PA'!$E$4:$E$2011='Analítico Cp.'!$B69)*('Diário 1º PA'!$C$4:$C$2011&gt;=G$4)*('Diário 1º PA'!$C$4:$C$2011&lt;=EOMONTH(G$4,0))*('Diário 1º PA'!$F$4:$F$2011))
+SUMPRODUCT(('Diário 2º PA'!$E$4:$E$1980='Analítico Cp.'!$B69)*('Diário 2º PA'!$C$4:$C$1980&gt;=G$4)*('Diário 2º PA'!$C$4:$C$1980&lt;=EOMONTH(G$4,0))*('Diário 2º PA'!$F$4:$F$1980))
+SUMPRODUCT(('Diário 3º PA'!$E$4:$E$2000='Analítico Cp.'!$B69)*('Diário 3º PA'!$C$4:$C$2000&gt;=G$4)*('Diário 3º PA'!$C$4:$C$2000&lt;=EOMONTH(G$4,0))*('Diário 3º PA'!$F$4:$F$2000))
+SUMPRODUCT(('Diário 4º PA'!$E$4:$E$2000='Analítico Cp.'!$B69)*('Diário 4º PA'!$C$4:$C$2000&gt;=G$4)*('Diário 4º PA'!$C$4:$C$2000&lt;=EOMONTH(G$4,0))*('Diário 4º PA'!$F$4:$F$2000))
+SUMPRODUCT(('Comp.'!$D$5:$D$484=$B69)*('Comp.'!$B$5:$B$484&gt;=G$4)*('Comp.'!$B$5:$B$484&lt;=EOMONTH(G$4,0))*('Comp.'!$E$5:$E$484))</f>
        <v>0</v>
      </c>
      <c r="H69" s="129">
        <f>SUMPRODUCT(('Diário 1º PA'!$E$4:$E$2011='Analítico Cp.'!$B69)*('Diário 1º PA'!$C$4:$C$2011&gt;=H$4)*('Diário 1º PA'!$C$4:$C$2011&lt;=EOMONTH(H$4,0))*('Diário 1º PA'!$F$4:$F$2011))
+SUMPRODUCT(('Diário 2º PA'!$E$4:$E$1980='Analítico Cp.'!$B69)*('Diário 2º PA'!$C$4:$C$1980&gt;=H$4)*('Diário 2º PA'!$C$4:$C$1980&lt;=EOMONTH(H$4,0))*('Diário 2º PA'!$F$4:$F$1980))
+SUMPRODUCT(('Diário 3º PA'!$E$4:$E$2000='Analítico Cp.'!$B69)*('Diário 3º PA'!$C$4:$C$2000&gt;=H$4)*('Diário 3º PA'!$C$4:$C$2000&lt;=EOMONTH(H$4,0))*('Diário 3º PA'!$F$4:$F$2000))
+SUMPRODUCT(('Diário 4º PA'!$E$4:$E$2000='Analítico Cp.'!$B69)*('Diário 4º PA'!$C$4:$C$2000&gt;=H$4)*('Diário 4º PA'!$C$4:$C$2000&lt;=EOMONTH(H$4,0))*('Diário 4º PA'!$F$4:$F$2000))
+SUMPRODUCT(('Comp.'!$D$5:$D$484=$B69)*('Comp.'!$B$5:$B$484&gt;=H$4)*('Comp.'!$B$5:$B$484&lt;=EOMONTH(H$4,0))*('Comp.'!$E$5:$E$484))</f>
        <v>0</v>
      </c>
      <c r="I69" s="129">
        <f>SUMPRODUCT(('Diário 1º PA'!$E$4:$E$2011='Analítico Cp.'!$B69)*('Diário 1º PA'!$C$4:$C$2011&gt;=I$4)*('Diário 1º PA'!$C$4:$C$2011&lt;=EOMONTH(I$4,0))*('Diário 1º PA'!$F$4:$F$2011))
+SUMPRODUCT(('Diário 2º PA'!$E$4:$E$1980='Analítico Cp.'!$B69)*('Diário 2º PA'!$C$4:$C$1980&gt;=I$4)*('Diário 2º PA'!$C$4:$C$1980&lt;=EOMONTH(I$4,0))*('Diário 2º PA'!$F$4:$F$1980))
+SUMPRODUCT(('Diário 3º PA'!$E$4:$E$2000='Analítico Cp.'!$B69)*('Diário 3º PA'!$C$4:$C$2000&gt;=I$4)*('Diário 3º PA'!$C$4:$C$2000&lt;=EOMONTH(I$4,0))*('Diário 3º PA'!$F$4:$F$2000))
+SUMPRODUCT(('Diário 4º PA'!$E$4:$E$2000='Analítico Cp.'!$B69)*('Diário 4º PA'!$C$4:$C$2000&gt;=I$4)*('Diário 4º PA'!$C$4:$C$2000&lt;=EOMONTH(I$4,0))*('Diário 4º PA'!$F$4:$F$2000))
+SUMPRODUCT(('Comp.'!$D$5:$D$484=$B69)*('Comp.'!$B$5:$B$484&gt;=I$4)*('Comp.'!$B$5:$B$484&lt;=EOMONTH(I$4,0))*('Comp.'!$E$5:$E$484))</f>
        <v>0</v>
      </c>
      <c r="J69" s="129">
        <f>SUMPRODUCT(('Diário 1º PA'!$E$4:$E$2011='Analítico Cp.'!$B69)*('Diário 1º PA'!$C$4:$C$2011&gt;=J$4)*('Diário 1º PA'!$C$4:$C$2011&lt;=EOMONTH(J$4,0))*('Diário 1º PA'!$F$4:$F$2011))
+SUMPRODUCT(('Diário 2º PA'!$E$4:$E$1980='Analítico Cp.'!$B69)*('Diário 2º PA'!$C$4:$C$1980&gt;=J$4)*('Diário 2º PA'!$C$4:$C$1980&lt;=EOMONTH(J$4,0))*('Diário 2º PA'!$F$4:$F$1980))
+SUMPRODUCT(('Diário 3º PA'!$E$4:$E$2000='Analítico Cp.'!$B69)*('Diário 3º PA'!$C$4:$C$2000&gt;=J$4)*('Diário 3º PA'!$C$4:$C$2000&lt;=EOMONTH(J$4,0))*('Diário 3º PA'!$F$4:$F$2000))
+SUMPRODUCT(('Diário 4º PA'!$E$4:$E$2000='Analítico Cp.'!$B69)*('Diário 4º PA'!$C$4:$C$2000&gt;=J$4)*('Diário 4º PA'!$C$4:$C$2000&lt;=EOMONTH(J$4,0))*('Diário 4º PA'!$F$4:$F$2000))
+SUMPRODUCT(('Comp.'!$D$5:$D$484=$B69)*('Comp.'!$B$5:$B$484&gt;=J$4)*('Comp.'!$B$5:$B$484&lt;=EOMONTH(J$4,0))*('Comp.'!$E$5:$E$484))</f>
        <v>0</v>
      </c>
      <c r="K69" s="129">
        <f>SUMPRODUCT(('Diário 1º PA'!$E$4:$E$2011='Analítico Cp.'!$B69)*('Diário 1º PA'!$C$4:$C$2011&gt;=K$4)*('Diário 1º PA'!$C$4:$C$2011&lt;=EOMONTH(K$4,0))*('Diário 1º PA'!$F$4:$F$2011))
+SUMPRODUCT(('Diário 2º PA'!$E$4:$E$1980='Analítico Cp.'!$B69)*('Diário 2º PA'!$C$4:$C$1980&gt;=K$4)*('Diário 2º PA'!$C$4:$C$1980&lt;=EOMONTH(K$4,0))*('Diário 2º PA'!$F$4:$F$1980))
+SUMPRODUCT(('Diário 3º PA'!$E$4:$E$2000='Analítico Cp.'!$B69)*('Diário 3º PA'!$C$4:$C$2000&gt;=K$4)*('Diário 3º PA'!$C$4:$C$2000&lt;=EOMONTH(K$4,0))*('Diário 3º PA'!$F$4:$F$2000))
+SUMPRODUCT(('Diário 4º PA'!$E$4:$E$2000='Analítico Cp.'!$B69)*('Diário 4º PA'!$C$4:$C$2000&gt;=K$4)*('Diário 4º PA'!$C$4:$C$2000&lt;=EOMONTH(K$4,0))*('Diário 4º PA'!$F$4:$F$2000))
+SUMPRODUCT(('Comp.'!$D$5:$D$484=$B69)*('Comp.'!$B$5:$B$484&gt;=K$4)*('Comp.'!$B$5:$B$484&lt;=EOMONTH(K$4,0))*('Comp.'!$E$5:$E$484))</f>
        <v>0</v>
      </c>
      <c r="L69" s="129">
        <f>SUMPRODUCT(('Diário 1º PA'!$E$4:$E$2011='Analítico Cp.'!$B69)*('Diário 1º PA'!$C$4:$C$2011&gt;=L$4)*('Diário 1º PA'!$C$4:$C$2011&lt;=EOMONTH(L$4,0))*('Diário 1º PA'!$F$4:$F$2011))
+SUMPRODUCT(('Diário 2º PA'!$E$4:$E$1980='Analítico Cp.'!$B69)*('Diário 2º PA'!$C$4:$C$1980&gt;=L$4)*('Diário 2º PA'!$C$4:$C$1980&lt;=EOMONTH(L$4,0))*('Diário 2º PA'!$F$4:$F$1980))
+SUMPRODUCT(('Diário 3º PA'!$E$4:$E$2000='Analítico Cp.'!$B69)*('Diário 3º PA'!$C$4:$C$2000&gt;=L$4)*('Diário 3º PA'!$C$4:$C$2000&lt;=EOMONTH(L$4,0))*('Diário 3º PA'!$F$4:$F$2000))
+SUMPRODUCT(('Diário 4º PA'!$E$4:$E$2000='Analítico Cp.'!$B69)*('Diário 4º PA'!$C$4:$C$2000&gt;=L$4)*('Diário 4º PA'!$C$4:$C$2000&lt;=EOMONTH(L$4,0))*('Diário 4º PA'!$F$4:$F$2000))
+SUMPRODUCT(('Comp.'!$D$5:$D$484=$B69)*('Comp.'!$B$5:$B$484&gt;=L$4)*('Comp.'!$B$5:$B$484&lt;=EOMONTH(L$4,0))*('Comp.'!$E$5:$E$484))</f>
        <v>0</v>
      </c>
      <c r="M69" s="129">
        <f>SUMPRODUCT(('Diário 1º PA'!$E$4:$E$2011='Analítico Cp.'!$B69)*('Diário 1º PA'!$C$4:$C$2011&gt;=M$4)*('Diário 1º PA'!$C$4:$C$2011&lt;=EOMONTH(M$4,0))*('Diário 1º PA'!$F$4:$F$2011))
+SUMPRODUCT(('Diário 2º PA'!$E$4:$E$1980='Analítico Cp.'!$B69)*('Diário 2º PA'!$C$4:$C$1980&gt;=M$4)*('Diário 2º PA'!$C$4:$C$1980&lt;=EOMONTH(M$4,0))*('Diário 2º PA'!$F$4:$F$1980))
+SUMPRODUCT(('Diário 3º PA'!$E$4:$E$2000='Analítico Cp.'!$B69)*('Diário 3º PA'!$C$4:$C$2000&gt;=M$4)*('Diário 3º PA'!$C$4:$C$2000&lt;=EOMONTH(M$4,0))*('Diário 3º PA'!$F$4:$F$2000))
+SUMPRODUCT(('Diário 4º PA'!$E$4:$E$2000='Analítico Cp.'!$B69)*('Diário 4º PA'!$C$4:$C$2000&gt;=M$4)*('Diário 4º PA'!$C$4:$C$2000&lt;=EOMONTH(M$4,0))*('Diário 4º PA'!$F$4:$F$2000))
+SUMPRODUCT(('Comp.'!$D$5:$D$484=$B69)*('Comp.'!$B$5:$B$484&gt;=M$4)*('Comp.'!$B$5:$B$484&lt;=EOMONTH(M$4,0))*('Comp.'!$E$5:$E$484))</f>
        <v>0</v>
      </c>
      <c r="N69" s="129">
        <f>SUMPRODUCT(('Diário 1º PA'!$E$4:$E$2011='Analítico Cp.'!$B69)*('Diário 1º PA'!$C$4:$C$2011&gt;=N$4)*('Diário 1º PA'!$C$4:$C$2011&lt;=EOMONTH(N$4,0))*('Diário 1º PA'!$F$4:$F$2011))
+SUMPRODUCT(('Diário 2º PA'!$E$4:$E$1980='Analítico Cp.'!$B69)*('Diário 2º PA'!$C$4:$C$1980&gt;=N$4)*('Diário 2º PA'!$C$4:$C$1980&lt;=EOMONTH(N$4,0))*('Diário 2º PA'!$F$4:$F$1980))
+SUMPRODUCT(('Diário 3º PA'!$E$4:$E$2000='Analítico Cp.'!$B69)*('Diário 3º PA'!$C$4:$C$2000&gt;=N$4)*('Diário 3º PA'!$C$4:$C$2000&lt;=EOMONTH(N$4,0))*('Diário 3º PA'!$F$4:$F$2000))
+SUMPRODUCT(('Diário 4º PA'!$E$4:$E$2000='Analítico Cp.'!$B69)*('Diário 4º PA'!$C$4:$C$2000&gt;=N$4)*('Diário 4º PA'!$C$4:$C$2000&lt;=EOMONTH(N$4,0))*('Diário 4º PA'!$F$4:$F$2000))
+SUMPRODUCT(('Comp.'!$D$5:$D$484=$B69)*('Comp.'!$B$5:$B$484&gt;=N$4)*('Comp.'!$B$5:$B$484&lt;=EOMONTH(N$4,0))*('Comp.'!$E$5:$E$484))</f>
        <v>0</v>
      </c>
      <c r="O69" s="179">
        <f t="shared" si="19"/>
        <v>11256</v>
      </c>
      <c r="P69" s="180">
        <f t="shared" si="20"/>
        <v>8.0479731478932557E-4</v>
      </c>
      <c r="Q69" s="154"/>
      <c r="R69" s="154"/>
      <c r="S69" s="154"/>
      <c r="T69" s="154"/>
      <c r="U69" s="154"/>
      <c r="V69" s="154"/>
      <c r="W69" s="154"/>
      <c r="X69" s="154"/>
      <c r="Y69" s="154"/>
      <c r="Z69" s="154"/>
    </row>
    <row r="70" spans="1:26" ht="23.25" customHeight="1" x14ac:dyDescent="0.2">
      <c r="A70" s="199" t="s">
        <v>242</v>
      </c>
      <c r="B70" s="63" t="s">
        <v>243</v>
      </c>
      <c r="C70" s="129">
        <f>SUMPRODUCT(('Diário 1º PA'!$E$4:$E$2011='Analítico Cp.'!$B70)*('Diário 1º PA'!$C$4:$C$2011&gt;=C$4)*('Diário 1º PA'!$C$4:$C$2011&lt;=EOMONTH(C$4,0))*('Diário 1º PA'!$F$4:$F$2011))
+SUMPRODUCT(('Diário 2º PA'!$E$4:$E$1980='Analítico Cp.'!$B70)*('Diário 2º PA'!$C$4:$C$1980&gt;=C$4)*('Diário 2º PA'!$C$4:$C$1980&lt;=EOMONTH(C$4,0))*('Diário 2º PA'!$F$4:$F$1980))
+SUMPRODUCT(('Diário 3º PA'!$E$4:$E$2000='Analítico Cp.'!$B70)*('Diário 3º PA'!$C$4:$C$2000&gt;=C$4)*('Diário 3º PA'!$C$4:$C$2000&lt;=EOMONTH(C$4,0))*('Diário 3º PA'!$F$4:$F$2000))
+SUMPRODUCT(('Diário 4º PA'!$E$4:$E$2000='Analítico Cp.'!$B70)*('Diário 4º PA'!$C$4:$C$2000&gt;=C$4)*('Diário 4º PA'!$C$4:$C$2000&lt;=EOMONTH(C$4,0))*('Diário 4º PA'!$F$4:$F$2000))
+SUMPRODUCT(('Comp.'!$D$5:$D$484=$B70)*('Comp.'!$B$5:$B$484&gt;=C$4)*('Comp.'!$B$5:$B$484&lt;=EOMONTH(C$4,0))*('Comp.'!$E$5:$E$484))</f>
        <v>0</v>
      </c>
      <c r="D70" s="129">
        <f>SUMPRODUCT(('Diário 1º PA'!$E$4:$E$2011='Analítico Cp.'!$B70)*('Diário 1º PA'!$C$4:$C$2011&gt;=D$4)*('Diário 1º PA'!$C$4:$C$2011&lt;=EOMONTH(D$4,0))*('Diário 1º PA'!$F$4:$F$2011))
+SUMPRODUCT(('Diário 2º PA'!$E$4:$E$1980='Analítico Cp.'!$B70)*('Diário 2º PA'!$C$4:$C$1980&gt;=D$4)*('Diário 2º PA'!$C$4:$C$1980&lt;=EOMONTH(D$4,0))*('Diário 2º PA'!$F$4:$F$1980))
+SUMPRODUCT(('Diário 3º PA'!$E$4:$E$2000='Analítico Cp.'!$B70)*('Diário 3º PA'!$C$4:$C$2000&gt;=D$4)*('Diário 3º PA'!$C$4:$C$2000&lt;=EOMONTH(D$4,0))*('Diário 3º PA'!$F$4:$F$2000))
+SUMPRODUCT(('Diário 4º PA'!$E$4:$E$2000='Analítico Cp.'!$B70)*('Diário 4º PA'!$C$4:$C$2000&gt;=D$4)*('Diário 4º PA'!$C$4:$C$2000&lt;=EOMONTH(D$4,0))*('Diário 4º PA'!$F$4:$F$2000))
+SUMPRODUCT(('Comp.'!$D$5:$D$484=$B70)*('Comp.'!$B$5:$B$484&gt;=D$4)*('Comp.'!$B$5:$B$484&lt;=EOMONTH(D$4,0))*('Comp.'!$E$5:$E$484))</f>
        <v>0</v>
      </c>
      <c r="E70" s="129">
        <f>SUMPRODUCT(('Diário 1º PA'!$E$4:$E$2011='Analítico Cp.'!$B70)*('Diário 1º PA'!$C$4:$C$2011&gt;=E$4)*('Diário 1º PA'!$C$4:$C$2011&lt;=EOMONTH(E$4,0))*('Diário 1º PA'!$F$4:$F$2011))
+SUMPRODUCT(('Diário 2º PA'!$E$4:$E$1980='Analítico Cp.'!$B70)*('Diário 2º PA'!$C$4:$C$1980&gt;=E$4)*('Diário 2º PA'!$C$4:$C$1980&lt;=EOMONTH(E$4,0))*('Diário 2º PA'!$F$4:$F$1980))
+SUMPRODUCT(('Diário 3º PA'!$E$4:$E$2000='Analítico Cp.'!$B70)*('Diário 3º PA'!$C$4:$C$2000&gt;=E$4)*('Diário 3º PA'!$C$4:$C$2000&lt;=EOMONTH(E$4,0))*('Diário 3º PA'!$F$4:$F$2000))
+SUMPRODUCT(('Diário 4º PA'!$E$4:$E$2000='Analítico Cp.'!$B70)*('Diário 4º PA'!$C$4:$C$2000&gt;=E$4)*('Diário 4º PA'!$C$4:$C$2000&lt;=EOMONTH(E$4,0))*('Diário 4º PA'!$F$4:$F$2000))
+SUMPRODUCT(('Comp.'!$D$5:$D$484=$B70)*('Comp.'!$B$5:$B$484&gt;=E$4)*('Comp.'!$B$5:$B$484&lt;=EOMONTH(E$4,0))*('Comp.'!$E$5:$E$484))</f>
        <v>0</v>
      </c>
      <c r="F70" s="129">
        <f>SUMPRODUCT(('Diário 1º PA'!$E$4:$E$2011='Analítico Cp.'!$B70)*('Diário 1º PA'!$C$4:$C$2011&gt;=F$4)*('Diário 1º PA'!$C$4:$C$2011&lt;=EOMONTH(F$4,0))*('Diário 1º PA'!$F$4:$F$2011))
+SUMPRODUCT(('Diário 2º PA'!$E$4:$E$1980='Analítico Cp.'!$B70)*('Diário 2º PA'!$C$4:$C$1980&gt;=F$4)*('Diário 2º PA'!$C$4:$C$1980&lt;=EOMONTH(F$4,0))*('Diário 2º PA'!$F$4:$F$1980))
+SUMPRODUCT(('Diário 3º PA'!$E$4:$E$2000='Analítico Cp.'!$B70)*('Diário 3º PA'!$C$4:$C$2000&gt;=F$4)*('Diário 3º PA'!$C$4:$C$2000&lt;=EOMONTH(F$4,0))*('Diário 3º PA'!$F$4:$F$2000))
+SUMPRODUCT(('Diário 4º PA'!$E$4:$E$2000='Analítico Cp.'!$B70)*('Diário 4º PA'!$C$4:$C$2000&gt;=F$4)*('Diário 4º PA'!$C$4:$C$2000&lt;=EOMONTH(F$4,0))*('Diário 4º PA'!$F$4:$F$2000))
+SUMPRODUCT(('Comp.'!$D$5:$D$484=$B70)*('Comp.'!$B$5:$B$484&gt;=F$4)*('Comp.'!$B$5:$B$484&lt;=EOMONTH(F$4,0))*('Comp.'!$E$5:$E$484))</f>
        <v>0</v>
      </c>
      <c r="G70" s="129">
        <f>SUMPRODUCT(('Diário 1º PA'!$E$4:$E$2011='Analítico Cp.'!$B70)*('Diário 1º PA'!$C$4:$C$2011&gt;=G$4)*('Diário 1º PA'!$C$4:$C$2011&lt;=EOMONTH(G$4,0))*('Diário 1º PA'!$F$4:$F$2011))
+SUMPRODUCT(('Diário 2º PA'!$E$4:$E$1980='Analítico Cp.'!$B70)*('Diário 2º PA'!$C$4:$C$1980&gt;=G$4)*('Diário 2º PA'!$C$4:$C$1980&lt;=EOMONTH(G$4,0))*('Diário 2º PA'!$F$4:$F$1980))
+SUMPRODUCT(('Diário 3º PA'!$E$4:$E$2000='Analítico Cp.'!$B70)*('Diário 3º PA'!$C$4:$C$2000&gt;=G$4)*('Diário 3º PA'!$C$4:$C$2000&lt;=EOMONTH(G$4,0))*('Diário 3º PA'!$F$4:$F$2000))
+SUMPRODUCT(('Diário 4º PA'!$E$4:$E$2000='Analítico Cp.'!$B70)*('Diário 4º PA'!$C$4:$C$2000&gt;=G$4)*('Diário 4º PA'!$C$4:$C$2000&lt;=EOMONTH(G$4,0))*('Diário 4º PA'!$F$4:$F$2000))
+SUMPRODUCT(('Comp.'!$D$5:$D$484=$B70)*('Comp.'!$B$5:$B$484&gt;=G$4)*('Comp.'!$B$5:$B$484&lt;=EOMONTH(G$4,0))*('Comp.'!$E$5:$E$484))</f>
        <v>0</v>
      </c>
      <c r="H70" s="129">
        <f>SUMPRODUCT(('Diário 1º PA'!$E$4:$E$2011='Analítico Cp.'!$B70)*('Diário 1º PA'!$C$4:$C$2011&gt;=H$4)*('Diário 1º PA'!$C$4:$C$2011&lt;=EOMONTH(H$4,0))*('Diário 1º PA'!$F$4:$F$2011))
+SUMPRODUCT(('Diário 2º PA'!$E$4:$E$1980='Analítico Cp.'!$B70)*('Diário 2º PA'!$C$4:$C$1980&gt;=H$4)*('Diário 2º PA'!$C$4:$C$1980&lt;=EOMONTH(H$4,0))*('Diário 2º PA'!$F$4:$F$1980))
+SUMPRODUCT(('Diário 3º PA'!$E$4:$E$2000='Analítico Cp.'!$B70)*('Diário 3º PA'!$C$4:$C$2000&gt;=H$4)*('Diário 3º PA'!$C$4:$C$2000&lt;=EOMONTH(H$4,0))*('Diário 3º PA'!$F$4:$F$2000))
+SUMPRODUCT(('Diário 4º PA'!$E$4:$E$2000='Analítico Cp.'!$B70)*('Diário 4º PA'!$C$4:$C$2000&gt;=H$4)*('Diário 4º PA'!$C$4:$C$2000&lt;=EOMONTH(H$4,0))*('Diário 4º PA'!$F$4:$F$2000))
+SUMPRODUCT(('Comp.'!$D$5:$D$484=$B70)*('Comp.'!$B$5:$B$484&gt;=H$4)*('Comp.'!$B$5:$B$484&lt;=EOMONTH(H$4,0))*('Comp.'!$E$5:$E$484))</f>
        <v>0</v>
      </c>
      <c r="I70" s="129">
        <f>SUMPRODUCT(('Diário 1º PA'!$E$4:$E$2011='Analítico Cp.'!$B70)*('Diário 1º PA'!$C$4:$C$2011&gt;=I$4)*('Diário 1º PA'!$C$4:$C$2011&lt;=EOMONTH(I$4,0))*('Diário 1º PA'!$F$4:$F$2011))
+SUMPRODUCT(('Diário 2º PA'!$E$4:$E$1980='Analítico Cp.'!$B70)*('Diário 2º PA'!$C$4:$C$1980&gt;=I$4)*('Diário 2º PA'!$C$4:$C$1980&lt;=EOMONTH(I$4,0))*('Diário 2º PA'!$F$4:$F$1980))
+SUMPRODUCT(('Diário 3º PA'!$E$4:$E$2000='Analítico Cp.'!$B70)*('Diário 3º PA'!$C$4:$C$2000&gt;=I$4)*('Diário 3º PA'!$C$4:$C$2000&lt;=EOMONTH(I$4,0))*('Diário 3º PA'!$F$4:$F$2000))
+SUMPRODUCT(('Diário 4º PA'!$E$4:$E$2000='Analítico Cp.'!$B70)*('Diário 4º PA'!$C$4:$C$2000&gt;=I$4)*('Diário 4º PA'!$C$4:$C$2000&lt;=EOMONTH(I$4,0))*('Diário 4º PA'!$F$4:$F$2000))
+SUMPRODUCT(('Comp.'!$D$5:$D$484=$B70)*('Comp.'!$B$5:$B$484&gt;=I$4)*('Comp.'!$B$5:$B$484&lt;=EOMONTH(I$4,0))*('Comp.'!$E$5:$E$484))</f>
        <v>0</v>
      </c>
      <c r="J70" s="129">
        <f>SUMPRODUCT(('Diário 1º PA'!$E$4:$E$2011='Analítico Cp.'!$B70)*('Diário 1º PA'!$C$4:$C$2011&gt;=J$4)*('Diário 1º PA'!$C$4:$C$2011&lt;=EOMONTH(J$4,0))*('Diário 1º PA'!$F$4:$F$2011))
+SUMPRODUCT(('Diário 2º PA'!$E$4:$E$1980='Analítico Cp.'!$B70)*('Diário 2º PA'!$C$4:$C$1980&gt;=J$4)*('Diário 2º PA'!$C$4:$C$1980&lt;=EOMONTH(J$4,0))*('Diário 2º PA'!$F$4:$F$1980))
+SUMPRODUCT(('Diário 3º PA'!$E$4:$E$2000='Analítico Cp.'!$B70)*('Diário 3º PA'!$C$4:$C$2000&gt;=J$4)*('Diário 3º PA'!$C$4:$C$2000&lt;=EOMONTH(J$4,0))*('Diário 3º PA'!$F$4:$F$2000))
+SUMPRODUCT(('Diário 4º PA'!$E$4:$E$2000='Analítico Cp.'!$B70)*('Diário 4º PA'!$C$4:$C$2000&gt;=J$4)*('Diário 4º PA'!$C$4:$C$2000&lt;=EOMONTH(J$4,0))*('Diário 4º PA'!$F$4:$F$2000))
+SUMPRODUCT(('Comp.'!$D$5:$D$484=$B70)*('Comp.'!$B$5:$B$484&gt;=J$4)*('Comp.'!$B$5:$B$484&lt;=EOMONTH(J$4,0))*('Comp.'!$E$5:$E$484))</f>
        <v>0</v>
      </c>
      <c r="K70" s="129">
        <f>SUMPRODUCT(('Diário 1º PA'!$E$4:$E$2011='Analítico Cp.'!$B70)*('Diário 1º PA'!$C$4:$C$2011&gt;=K$4)*('Diário 1º PA'!$C$4:$C$2011&lt;=EOMONTH(K$4,0))*('Diário 1º PA'!$F$4:$F$2011))
+SUMPRODUCT(('Diário 2º PA'!$E$4:$E$1980='Analítico Cp.'!$B70)*('Diário 2º PA'!$C$4:$C$1980&gt;=K$4)*('Diário 2º PA'!$C$4:$C$1980&lt;=EOMONTH(K$4,0))*('Diário 2º PA'!$F$4:$F$1980))
+SUMPRODUCT(('Diário 3º PA'!$E$4:$E$2000='Analítico Cp.'!$B70)*('Diário 3º PA'!$C$4:$C$2000&gt;=K$4)*('Diário 3º PA'!$C$4:$C$2000&lt;=EOMONTH(K$4,0))*('Diário 3º PA'!$F$4:$F$2000))
+SUMPRODUCT(('Diário 4º PA'!$E$4:$E$2000='Analítico Cp.'!$B70)*('Diário 4º PA'!$C$4:$C$2000&gt;=K$4)*('Diário 4º PA'!$C$4:$C$2000&lt;=EOMONTH(K$4,0))*('Diário 4º PA'!$F$4:$F$2000))
+SUMPRODUCT(('Comp.'!$D$5:$D$484=$B70)*('Comp.'!$B$5:$B$484&gt;=K$4)*('Comp.'!$B$5:$B$484&lt;=EOMONTH(K$4,0))*('Comp.'!$E$5:$E$484))</f>
        <v>0</v>
      </c>
      <c r="L70" s="129">
        <f>SUMPRODUCT(('Diário 1º PA'!$E$4:$E$2011='Analítico Cp.'!$B70)*('Diário 1º PA'!$C$4:$C$2011&gt;=L$4)*('Diário 1º PA'!$C$4:$C$2011&lt;=EOMONTH(L$4,0))*('Diário 1º PA'!$F$4:$F$2011))
+SUMPRODUCT(('Diário 2º PA'!$E$4:$E$1980='Analítico Cp.'!$B70)*('Diário 2º PA'!$C$4:$C$1980&gt;=L$4)*('Diário 2º PA'!$C$4:$C$1980&lt;=EOMONTH(L$4,0))*('Diário 2º PA'!$F$4:$F$1980))
+SUMPRODUCT(('Diário 3º PA'!$E$4:$E$2000='Analítico Cp.'!$B70)*('Diário 3º PA'!$C$4:$C$2000&gt;=L$4)*('Diário 3º PA'!$C$4:$C$2000&lt;=EOMONTH(L$4,0))*('Diário 3º PA'!$F$4:$F$2000))
+SUMPRODUCT(('Diário 4º PA'!$E$4:$E$2000='Analítico Cp.'!$B70)*('Diário 4º PA'!$C$4:$C$2000&gt;=L$4)*('Diário 4º PA'!$C$4:$C$2000&lt;=EOMONTH(L$4,0))*('Diário 4º PA'!$F$4:$F$2000))
+SUMPRODUCT(('Comp.'!$D$5:$D$484=$B70)*('Comp.'!$B$5:$B$484&gt;=L$4)*('Comp.'!$B$5:$B$484&lt;=EOMONTH(L$4,0))*('Comp.'!$E$5:$E$484))</f>
        <v>0</v>
      </c>
      <c r="M70" s="129">
        <f>SUMPRODUCT(('Diário 1º PA'!$E$4:$E$2011='Analítico Cp.'!$B70)*('Diário 1º PA'!$C$4:$C$2011&gt;=M$4)*('Diário 1º PA'!$C$4:$C$2011&lt;=EOMONTH(M$4,0))*('Diário 1º PA'!$F$4:$F$2011))
+SUMPRODUCT(('Diário 2º PA'!$E$4:$E$1980='Analítico Cp.'!$B70)*('Diário 2º PA'!$C$4:$C$1980&gt;=M$4)*('Diário 2º PA'!$C$4:$C$1980&lt;=EOMONTH(M$4,0))*('Diário 2º PA'!$F$4:$F$1980))
+SUMPRODUCT(('Diário 3º PA'!$E$4:$E$2000='Analítico Cp.'!$B70)*('Diário 3º PA'!$C$4:$C$2000&gt;=M$4)*('Diário 3º PA'!$C$4:$C$2000&lt;=EOMONTH(M$4,0))*('Diário 3º PA'!$F$4:$F$2000))
+SUMPRODUCT(('Diário 4º PA'!$E$4:$E$2000='Analítico Cp.'!$B70)*('Diário 4º PA'!$C$4:$C$2000&gt;=M$4)*('Diário 4º PA'!$C$4:$C$2000&lt;=EOMONTH(M$4,0))*('Diário 4º PA'!$F$4:$F$2000))
+SUMPRODUCT(('Comp.'!$D$5:$D$484=$B70)*('Comp.'!$B$5:$B$484&gt;=M$4)*('Comp.'!$B$5:$B$484&lt;=EOMONTH(M$4,0))*('Comp.'!$E$5:$E$484))</f>
        <v>0</v>
      </c>
      <c r="N70" s="129">
        <f>SUMPRODUCT(('Diário 1º PA'!$E$4:$E$2011='Analítico Cp.'!$B70)*('Diário 1º PA'!$C$4:$C$2011&gt;=N$4)*('Diário 1º PA'!$C$4:$C$2011&lt;=EOMONTH(N$4,0))*('Diário 1º PA'!$F$4:$F$2011))
+SUMPRODUCT(('Diário 2º PA'!$E$4:$E$1980='Analítico Cp.'!$B70)*('Diário 2º PA'!$C$4:$C$1980&gt;=N$4)*('Diário 2º PA'!$C$4:$C$1980&lt;=EOMONTH(N$4,0))*('Diário 2º PA'!$F$4:$F$1980))
+SUMPRODUCT(('Diário 3º PA'!$E$4:$E$2000='Analítico Cp.'!$B70)*('Diário 3º PA'!$C$4:$C$2000&gt;=N$4)*('Diário 3º PA'!$C$4:$C$2000&lt;=EOMONTH(N$4,0))*('Diário 3º PA'!$F$4:$F$2000))
+SUMPRODUCT(('Diário 4º PA'!$E$4:$E$2000='Analítico Cp.'!$B70)*('Diário 4º PA'!$C$4:$C$2000&gt;=N$4)*('Diário 4º PA'!$C$4:$C$2000&lt;=EOMONTH(N$4,0))*('Diário 4º PA'!$F$4:$F$2000))
+SUMPRODUCT(('Comp.'!$D$5:$D$484=$B70)*('Comp.'!$B$5:$B$484&gt;=N$4)*('Comp.'!$B$5:$B$484&lt;=EOMONTH(N$4,0))*('Comp.'!$E$5:$E$484))</f>
        <v>0</v>
      </c>
      <c r="O70" s="179">
        <f t="shared" si="19"/>
        <v>0</v>
      </c>
      <c r="P70" s="180">
        <f t="shared" si="20"/>
        <v>0</v>
      </c>
      <c r="Q70" s="154"/>
      <c r="R70" s="154"/>
      <c r="S70" s="154"/>
      <c r="T70" s="154"/>
      <c r="U70" s="154"/>
      <c r="V70" s="154"/>
      <c r="W70" s="154"/>
      <c r="X70" s="154"/>
      <c r="Y70" s="154"/>
      <c r="Z70" s="154"/>
    </row>
    <row r="71" spans="1:26" ht="23.25" customHeight="1" x14ac:dyDescent="0.2">
      <c r="A71" s="199" t="s">
        <v>244</v>
      </c>
      <c r="B71" s="63" t="s">
        <v>245</v>
      </c>
      <c r="C71" s="129">
        <f>SUMPRODUCT(('Diário 1º PA'!$E$4:$E$2011='Analítico Cp.'!$B71)*('Diário 1º PA'!$C$4:$C$2011&gt;=C$4)*('Diário 1º PA'!$C$4:$C$2011&lt;=EOMONTH(C$4,0))*('Diário 1º PA'!$F$4:$F$2011))
+SUMPRODUCT(('Diário 2º PA'!$E$4:$E$1980='Analítico Cp.'!$B71)*('Diário 2º PA'!$C$4:$C$1980&gt;=C$4)*('Diário 2º PA'!$C$4:$C$1980&lt;=EOMONTH(C$4,0))*('Diário 2º PA'!$F$4:$F$1980))
+SUMPRODUCT(('Diário 3º PA'!$E$4:$E$2000='Analítico Cp.'!$B71)*('Diário 3º PA'!$C$4:$C$2000&gt;=C$4)*('Diário 3º PA'!$C$4:$C$2000&lt;=EOMONTH(C$4,0))*('Diário 3º PA'!$F$4:$F$2000))
+SUMPRODUCT(('Diário 4º PA'!$E$4:$E$2000='Analítico Cp.'!$B71)*('Diário 4º PA'!$C$4:$C$2000&gt;=C$4)*('Diário 4º PA'!$C$4:$C$2000&lt;=EOMONTH(C$4,0))*('Diário 4º PA'!$F$4:$F$2000))
+SUMPRODUCT(('Comp.'!$D$5:$D$484=$B71)*('Comp.'!$B$5:$B$484&gt;=C$4)*('Comp.'!$B$5:$B$484&lt;=EOMONTH(C$4,0))*('Comp.'!$E$5:$E$484))</f>
        <v>0</v>
      </c>
      <c r="D71" s="129">
        <f>SUMPRODUCT(('Diário 1º PA'!$E$4:$E$2011='Analítico Cp.'!$B71)*('Diário 1º PA'!$C$4:$C$2011&gt;=D$4)*('Diário 1º PA'!$C$4:$C$2011&lt;=EOMONTH(D$4,0))*('Diário 1º PA'!$F$4:$F$2011))
+SUMPRODUCT(('Diário 2º PA'!$E$4:$E$1980='Analítico Cp.'!$B71)*('Diário 2º PA'!$C$4:$C$1980&gt;=D$4)*('Diário 2º PA'!$C$4:$C$1980&lt;=EOMONTH(D$4,0))*('Diário 2º PA'!$F$4:$F$1980))
+SUMPRODUCT(('Diário 3º PA'!$E$4:$E$2000='Analítico Cp.'!$B71)*('Diário 3º PA'!$C$4:$C$2000&gt;=D$4)*('Diário 3º PA'!$C$4:$C$2000&lt;=EOMONTH(D$4,0))*('Diário 3º PA'!$F$4:$F$2000))
+SUMPRODUCT(('Diário 4º PA'!$E$4:$E$2000='Analítico Cp.'!$B71)*('Diário 4º PA'!$C$4:$C$2000&gt;=D$4)*('Diário 4º PA'!$C$4:$C$2000&lt;=EOMONTH(D$4,0))*('Diário 4º PA'!$F$4:$F$2000))
+SUMPRODUCT(('Comp.'!$D$5:$D$484=$B71)*('Comp.'!$B$5:$B$484&gt;=D$4)*('Comp.'!$B$5:$B$484&lt;=EOMONTH(D$4,0))*('Comp.'!$E$5:$E$484))</f>
        <v>3000</v>
      </c>
      <c r="E71" s="129">
        <f>SUMPRODUCT(('Diário 1º PA'!$E$4:$E$2011='Analítico Cp.'!$B71)*('Diário 1º PA'!$C$4:$C$2011&gt;=E$4)*('Diário 1º PA'!$C$4:$C$2011&lt;=EOMONTH(E$4,0))*('Diário 1º PA'!$F$4:$F$2011))
+SUMPRODUCT(('Diário 2º PA'!$E$4:$E$1980='Analítico Cp.'!$B71)*('Diário 2º PA'!$C$4:$C$1980&gt;=E$4)*('Diário 2º PA'!$C$4:$C$1980&lt;=EOMONTH(E$4,0))*('Diário 2º PA'!$F$4:$F$1980))
+SUMPRODUCT(('Diário 3º PA'!$E$4:$E$2000='Analítico Cp.'!$B71)*('Diário 3º PA'!$C$4:$C$2000&gt;=E$4)*('Diário 3º PA'!$C$4:$C$2000&lt;=EOMONTH(E$4,0))*('Diário 3º PA'!$F$4:$F$2000))
+SUMPRODUCT(('Diário 4º PA'!$E$4:$E$2000='Analítico Cp.'!$B71)*('Diário 4º PA'!$C$4:$C$2000&gt;=E$4)*('Diário 4º PA'!$C$4:$C$2000&lt;=EOMONTH(E$4,0))*('Diário 4º PA'!$F$4:$F$2000))
+SUMPRODUCT(('Comp.'!$D$5:$D$484=$B71)*('Comp.'!$B$5:$B$484&gt;=E$4)*('Comp.'!$B$5:$B$484&lt;=EOMONTH(E$4,0))*('Comp.'!$E$5:$E$484))</f>
        <v>3000</v>
      </c>
      <c r="F71" s="129">
        <f>SUMPRODUCT(('Diário 1º PA'!$E$4:$E$2011='Analítico Cp.'!$B71)*('Diário 1º PA'!$C$4:$C$2011&gt;=F$4)*('Diário 1º PA'!$C$4:$C$2011&lt;=EOMONTH(F$4,0))*('Diário 1º PA'!$F$4:$F$2011))
+SUMPRODUCT(('Diário 2º PA'!$E$4:$E$1980='Analítico Cp.'!$B71)*('Diário 2º PA'!$C$4:$C$1980&gt;=F$4)*('Diário 2º PA'!$C$4:$C$1980&lt;=EOMONTH(F$4,0))*('Diário 2º PA'!$F$4:$F$1980))
+SUMPRODUCT(('Diário 3º PA'!$E$4:$E$2000='Analítico Cp.'!$B71)*('Diário 3º PA'!$C$4:$C$2000&gt;=F$4)*('Diário 3º PA'!$C$4:$C$2000&lt;=EOMONTH(F$4,0))*('Diário 3º PA'!$F$4:$F$2000))
+SUMPRODUCT(('Diário 4º PA'!$E$4:$E$2000='Analítico Cp.'!$B71)*('Diário 4º PA'!$C$4:$C$2000&gt;=F$4)*('Diário 4º PA'!$C$4:$C$2000&lt;=EOMONTH(F$4,0))*('Diário 4º PA'!$F$4:$F$2000))
+SUMPRODUCT(('Comp.'!$D$5:$D$484=$B71)*('Comp.'!$B$5:$B$484&gt;=F$4)*('Comp.'!$B$5:$B$484&lt;=EOMONTH(F$4,0))*('Comp.'!$E$5:$E$484))</f>
        <v>7320</v>
      </c>
      <c r="G71" s="129">
        <f>SUMPRODUCT(('Diário 1º PA'!$E$4:$E$2011='Analítico Cp.'!$B71)*('Diário 1º PA'!$C$4:$C$2011&gt;=G$4)*('Diário 1º PA'!$C$4:$C$2011&lt;=EOMONTH(G$4,0))*('Diário 1º PA'!$F$4:$F$2011))
+SUMPRODUCT(('Diário 2º PA'!$E$4:$E$1980='Analítico Cp.'!$B71)*('Diário 2º PA'!$C$4:$C$1980&gt;=G$4)*('Diário 2º PA'!$C$4:$C$1980&lt;=EOMONTH(G$4,0))*('Diário 2º PA'!$F$4:$F$1980))
+SUMPRODUCT(('Diário 3º PA'!$E$4:$E$2000='Analítico Cp.'!$B71)*('Diário 3º PA'!$C$4:$C$2000&gt;=G$4)*('Diário 3º PA'!$C$4:$C$2000&lt;=EOMONTH(G$4,0))*('Diário 3º PA'!$F$4:$F$2000))
+SUMPRODUCT(('Diário 4º PA'!$E$4:$E$2000='Analítico Cp.'!$B71)*('Diário 4º PA'!$C$4:$C$2000&gt;=G$4)*('Diário 4º PA'!$C$4:$C$2000&lt;=EOMONTH(G$4,0))*('Diário 4º PA'!$F$4:$F$2000))
+SUMPRODUCT(('Comp.'!$D$5:$D$484=$B71)*('Comp.'!$B$5:$B$484&gt;=G$4)*('Comp.'!$B$5:$B$484&lt;=EOMONTH(G$4,0))*('Comp.'!$E$5:$E$484))</f>
        <v>0</v>
      </c>
      <c r="H71" s="129">
        <f>SUMPRODUCT(('Diário 1º PA'!$E$4:$E$2011='Analítico Cp.'!$B71)*('Diário 1º PA'!$C$4:$C$2011&gt;=H$4)*('Diário 1º PA'!$C$4:$C$2011&lt;=EOMONTH(H$4,0))*('Diário 1º PA'!$F$4:$F$2011))
+SUMPRODUCT(('Diário 2º PA'!$E$4:$E$1980='Analítico Cp.'!$B71)*('Diário 2º PA'!$C$4:$C$1980&gt;=H$4)*('Diário 2º PA'!$C$4:$C$1980&lt;=EOMONTH(H$4,0))*('Diário 2º PA'!$F$4:$F$1980))
+SUMPRODUCT(('Diário 3º PA'!$E$4:$E$2000='Analítico Cp.'!$B71)*('Diário 3º PA'!$C$4:$C$2000&gt;=H$4)*('Diário 3º PA'!$C$4:$C$2000&lt;=EOMONTH(H$4,0))*('Diário 3º PA'!$F$4:$F$2000))
+SUMPRODUCT(('Diário 4º PA'!$E$4:$E$2000='Analítico Cp.'!$B71)*('Diário 4º PA'!$C$4:$C$2000&gt;=H$4)*('Diário 4º PA'!$C$4:$C$2000&lt;=EOMONTH(H$4,0))*('Diário 4º PA'!$F$4:$F$2000))
+SUMPRODUCT(('Comp.'!$D$5:$D$484=$B71)*('Comp.'!$B$5:$B$484&gt;=H$4)*('Comp.'!$B$5:$B$484&lt;=EOMONTH(H$4,0))*('Comp.'!$E$5:$E$484))</f>
        <v>0</v>
      </c>
      <c r="I71" s="129">
        <f>SUMPRODUCT(('Diário 1º PA'!$E$4:$E$2011='Analítico Cp.'!$B71)*('Diário 1º PA'!$C$4:$C$2011&gt;=I$4)*('Diário 1º PA'!$C$4:$C$2011&lt;=EOMONTH(I$4,0))*('Diário 1º PA'!$F$4:$F$2011))
+SUMPRODUCT(('Diário 2º PA'!$E$4:$E$1980='Analítico Cp.'!$B71)*('Diário 2º PA'!$C$4:$C$1980&gt;=I$4)*('Diário 2º PA'!$C$4:$C$1980&lt;=EOMONTH(I$4,0))*('Diário 2º PA'!$F$4:$F$1980))
+SUMPRODUCT(('Diário 3º PA'!$E$4:$E$2000='Analítico Cp.'!$B71)*('Diário 3º PA'!$C$4:$C$2000&gt;=I$4)*('Diário 3º PA'!$C$4:$C$2000&lt;=EOMONTH(I$4,0))*('Diário 3º PA'!$F$4:$F$2000))
+SUMPRODUCT(('Diário 4º PA'!$E$4:$E$2000='Analítico Cp.'!$B71)*('Diário 4º PA'!$C$4:$C$2000&gt;=I$4)*('Diário 4º PA'!$C$4:$C$2000&lt;=EOMONTH(I$4,0))*('Diário 4º PA'!$F$4:$F$2000))
+SUMPRODUCT(('Comp.'!$D$5:$D$484=$B71)*('Comp.'!$B$5:$B$484&gt;=I$4)*('Comp.'!$B$5:$B$484&lt;=EOMONTH(I$4,0))*('Comp.'!$E$5:$E$484))</f>
        <v>0</v>
      </c>
      <c r="J71" s="129">
        <f>SUMPRODUCT(('Diário 1º PA'!$E$4:$E$2011='Analítico Cp.'!$B71)*('Diário 1º PA'!$C$4:$C$2011&gt;=J$4)*('Diário 1º PA'!$C$4:$C$2011&lt;=EOMONTH(J$4,0))*('Diário 1º PA'!$F$4:$F$2011))
+SUMPRODUCT(('Diário 2º PA'!$E$4:$E$1980='Analítico Cp.'!$B71)*('Diário 2º PA'!$C$4:$C$1980&gt;=J$4)*('Diário 2º PA'!$C$4:$C$1980&lt;=EOMONTH(J$4,0))*('Diário 2º PA'!$F$4:$F$1980))
+SUMPRODUCT(('Diário 3º PA'!$E$4:$E$2000='Analítico Cp.'!$B71)*('Diário 3º PA'!$C$4:$C$2000&gt;=J$4)*('Diário 3º PA'!$C$4:$C$2000&lt;=EOMONTH(J$4,0))*('Diário 3º PA'!$F$4:$F$2000))
+SUMPRODUCT(('Diário 4º PA'!$E$4:$E$2000='Analítico Cp.'!$B71)*('Diário 4º PA'!$C$4:$C$2000&gt;=J$4)*('Diário 4º PA'!$C$4:$C$2000&lt;=EOMONTH(J$4,0))*('Diário 4º PA'!$F$4:$F$2000))
+SUMPRODUCT(('Comp.'!$D$5:$D$484=$B71)*('Comp.'!$B$5:$B$484&gt;=J$4)*('Comp.'!$B$5:$B$484&lt;=EOMONTH(J$4,0))*('Comp.'!$E$5:$E$484))</f>
        <v>0</v>
      </c>
      <c r="K71" s="129">
        <f>SUMPRODUCT(('Diário 1º PA'!$E$4:$E$2011='Analítico Cp.'!$B71)*('Diário 1º PA'!$C$4:$C$2011&gt;=K$4)*('Diário 1º PA'!$C$4:$C$2011&lt;=EOMONTH(K$4,0))*('Diário 1º PA'!$F$4:$F$2011))
+SUMPRODUCT(('Diário 2º PA'!$E$4:$E$1980='Analítico Cp.'!$B71)*('Diário 2º PA'!$C$4:$C$1980&gt;=K$4)*('Diário 2º PA'!$C$4:$C$1980&lt;=EOMONTH(K$4,0))*('Diário 2º PA'!$F$4:$F$1980))
+SUMPRODUCT(('Diário 3º PA'!$E$4:$E$2000='Analítico Cp.'!$B71)*('Diário 3º PA'!$C$4:$C$2000&gt;=K$4)*('Diário 3º PA'!$C$4:$C$2000&lt;=EOMONTH(K$4,0))*('Diário 3º PA'!$F$4:$F$2000))
+SUMPRODUCT(('Diário 4º PA'!$E$4:$E$2000='Analítico Cp.'!$B71)*('Diário 4º PA'!$C$4:$C$2000&gt;=K$4)*('Diário 4º PA'!$C$4:$C$2000&lt;=EOMONTH(K$4,0))*('Diário 4º PA'!$F$4:$F$2000))
+SUMPRODUCT(('Comp.'!$D$5:$D$484=$B71)*('Comp.'!$B$5:$B$484&gt;=K$4)*('Comp.'!$B$5:$B$484&lt;=EOMONTH(K$4,0))*('Comp.'!$E$5:$E$484))</f>
        <v>0</v>
      </c>
      <c r="L71" s="129">
        <f>SUMPRODUCT(('Diário 1º PA'!$E$4:$E$2011='Analítico Cp.'!$B71)*('Diário 1º PA'!$C$4:$C$2011&gt;=L$4)*('Diário 1º PA'!$C$4:$C$2011&lt;=EOMONTH(L$4,0))*('Diário 1º PA'!$F$4:$F$2011))
+SUMPRODUCT(('Diário 2º PA'!$E$4:$E$1980='Analítico Cp.'!$B71)*('Diário 2º PA'!$C$4:$C$1980&gt;=L$4)*('Diário 2º PA'!$C$4:$C$1980&lt;=EOMONTH(L$4,0))*('Diário 2º PA'!$F$4:$F$1980))
+SUMPRODUCT(('Diário 3º PA'!$E$4:$E$2000='Analítico Cp.'!$B71)*('Diário 3º PA'!$C$4:$C$2000&gt;=L$4)*('Diário 3º PA'!$C$4:$C$2000&lt;=EOMONTH(L$4,0))*('Diário 3º PA'!$F$4:$F$2000))
+SUMPRODUCT(('Diário 4º PA'!$E$4:$E$2000='Analítico Cp.'!$B71)*('Diário 4º PA'!$C$4:$C$2000&gt;=L$4)*('Diário 4º PA'!$C$4:$C$2000&lt;=EOMONTH(L$4,0))*('Diário 4º PA'!$F$4:$F$2000))
+SUMPRODUCT(('Comp.'!$D$5:$D$484=$B71)*('Comp.'!$B$5:$B$484&gt;=L$4)*('Comp.'!$B$5:$B$484&lt;=EOMONTH(L$4,0))*('Comp.'!$E$5:$E$484))</f>
        <v>0</v>
      </c>
      <c r="M71" s="129">
        <f>SUMPRODUCT(('Diário 1º PA'!$E$4:$E$2011='Analítico Cp.'!$B71)*('Diário 1º PA'!$C$4:$C$2011&gt;=M$4)*('Diário 1º PA'!$C$4:$C$2011&lt;=EOMONTH(M$4,0))*('Diário 1º PA'!$F$4:$F$2011))
+SUMPRODUCT(('Diário 2º PA'!$E$4:$E$1980='Analítico Cp.'!$B71)*('Diário 2º PA'!$C$4:$C$1980&gt;=M$4)*('Diário 2º PA'!$C$4:$C$1980&lt;=EOMONTH(M$4,0))*('Diário 2º PA'!$F$4:$F$1980))
+SUMPRODUCT(('Diário 3º PA'!$E$4:$E$2000='Analítico Cp.'!$B71)*('Diário 3º PA'!$C$4:$C$2000&gt;=M$4)*('Diário 3º PA'!$C$4:$C$2000&lt;=EOMONTH(M$4,0))*('Diário 3º PA'!$F$4:$F$2000))
+SUMPRODUCT(('Diário 4º PA'!$E$4:$E$2000='Analítico Cp.'!$B71)*('Diário 4º PA'!$C$4:$C$2000&gt;=M$4)*('Diário 4º PA'!$C$4:$C$2000&lt;=EOMONTH(M$4,0))*('Diário 4º PA'!$F$4:$F$2000))
+SUMPRODUCT(('Comp.'!$D$5:$D$484=$B71)*('Comp.'!$B$5:$B$484&gt;=M$4)*('Comp.'!$B$5:$B$484&lt;=EOMONTH(M$4,0))*('Comp.'!$E$5:$E$484))</f>
        <v>0</v>
      </c>
      <c r="N71" s="129">
        <f>SUMPRODUCT(('Diário 1º PA'!$E$4:$E$2011='Analítico Cp.'!$B71)*('Diário 1º PA'!$C$4:$C$2011&gt;=N$4)*('Diário 1º PA'!$C$4:$C$2011&lt;=EOMONTH(N$4,0))*('Diário 1º PA'!$F$4:$F$2011))
+SUMPRODUCT(('Diário 2º PA'!$E$4:$E$1980='Analítico Cp.'!$B71)*('Diário 2º PA'!$C$4:$C$1980&gt;=N$4)*('Diário 2º PA'!$C$4:$C$1980&lt;=EOMONTH(N$4,0))*('Diário 2º PA'!$F$4:$F$1980))
+SUMPRODUCT(('Diário 3º PA'!$E$4:$E$2000='Analítico Cp.'!$B71)*('Diário 3º PA'!$C$4:$C$2000&gt;=N$4)*('Diário 3º PA'!$C$4:$C$2000&lt;=EOMONTH(N$4,0))*('Diário 3º PA'!$F$4:$F$2000))
+SUMPRODUCT(('Diário 4º PA'!$E$4:$E$2000='Analítico Cp.'!$B71)*('Diário 4º PA'!$C$4:$C$2000&gt;=N$4)*('Diário 4º PA'!$C$4:$C$2000&lt;=EOMONTH(N$4,0))*('Diário 4º PA'!$F$4:$F$2000))
+SUMPRODUCT(('Comp.'!$D$5:$D$484=$B71)*('Comp.'!$B$5:$B$484&gt;=N$4)*('Comp.'!$B$5:$B$484&lt;=EOMONTH(N$4,0))*('Comp.'!$E$5:$E$484))</f>
        <v>0</v>
      </c>
      <c r="O71" s="179">
        <f t="shared" si="19"/>
        <v>13320</v>
      </c>
      <c r="P71" s="180">
        <f t="shared" si="20"/>
        <v>9.523720889297989E-4</v>
      </c>
      <c r="Q71" s="154"/>
      <c r="R71" s="154"/>
      <c r="S71" s="154"/>
      <c r="T71" s="154"/>
      <c r="U71" s="154"/>
      <c r="V71" s="154"/>
      <c r="W71" s="154"/>
      <c r="X71" s="154"/>
      <c r="Y71" s="154"/>
      <c r="Z71" s="154"/>
    </row>
    <row r="72" spans="1:26" ht="23.25" customHeight="1" x14ac:dyDescent="0.2">
      <c r="A72" s="199" t="s">
        <v>246</v>
      </c>
      <c r="B72" s="63" t="s">
        <v>247</v>
      </c>
      <c r="C72" s="129">
        <f>SUMPRODUCT(('Diário 1º PA'!$E$4:$E$2011='Analítico Cp.'!$B72)*('Diário 1º PA'!$C$4:$C$2011&gt;=C$4)*('Diário 1º PA'!$C$4:$C$2011&lt;=EOMONTH(C$4,0))*('Diário 1º PA'!$F$4:$F$2011))
+SUMPRODUCT(('Diário 2º PA'!$E$4:$E$1980='Analítico Cp.'!$B72)*('Diário 2º PA'!$C$4:$C$1980&gt;=C$4)*('Diário 2º PA'!$C$4:$C$1980&lt;=EOMONTH(C$4,0))*('Diário 2º PA'!$F$4:$F$1980))
+SUMPRODUCT(('Diário 3º PA'!$E$4:$E$2000='Analítico Cp.'!$B72)*('Diário 3º PA'!$C$4:$C$2000&gt;=C$4)*('Diário 3º PA'!$C$4:$C$2000&lt;=EOMONTH(C$4,0))*('Diário 3º PA'!$F$4:$F$2000))
+SUMPRODUCT(('Diário 4º PA'!$E$4:$E$2000='Analítico Cp.'!$B72)*('Diário 4º PA'!$C$4:$C$2000&gt;=C$4)*('Diário 4º PA'!$C$4:$C$2000&lt;=EOMONTH(C$4,0))*('Diário 4º PA'!$F$4:$F$2000))
+SUMPRODUCT(('Comp.'!$D$5:$D$484=$B72)*('Comp.'!$B$5:$B$484&gt;=C$4)*('Comp.'!$B$5:$B$484&lt;=EOMONTH(C$4,0))*('Comp.'!$E$5:$E$484))</f>
        <v>0</v>
      </c>
      <c r="D72" s="129">
        <f>SUMPRODUCT(('Diário 1º PA'!$E$4:$E$2011='Analítico Cp.'!$B72)*('Diário 1º PA'!$C$4:$C$2011&gt;=D$4)*('Diário 1º PA'!$C$4:$C$2011&lt;=EOMONTH(D$4,0))*('Diário 1º PA'!$F$4:$F$2011))
+SUMPRODUCT(('Diário 2º PA'!$E$4:$E$1980='Analítico Cp.'!$B72)*('Diário 2º PA'!$C$4:$C$1980&gt;=D$4)*('Diário 2º PA'!$C$4:$C$1980&lt;=EOMONTH(D$4,0))*('Diário 2º PA'!$F$4:$F$1980))
+SUMPRODUCT(('Diário 3º PA'!$E$4:$E$2000='Analítico Cp.'!$B72)*('Diário 3º PA'!$C$4:$C$2000&gt;=D$4)*('Diário 3º PA'!$C$4:$C$2000&lt;=EOMONTH(D$4,0))*('Diário 3º PA'!$F$4:$F$2000))
+SUMPRODUCT(('Diário 4º PA'!$E$4:$E$2000='Analítico Cp.'!$B72)*('Diário 4º PA'!$C$4:$C$2000&gt;=D$4)*('Diário 4º PA'!$C$4:$C$2000&lt;=EOMONTH(D$4,0))*('Diário 4º PA'!$F$4:$F$2000))
+SUMPRODUCT(('Comp.'!$D$5:$D$484=$B72)*('Comp.'!$B$5:$B$484&gt;=D$4)*('Comp.'!$B$5:$B$484&lt;=EOMONTH(D$4,0))*('Comp.'!$E$5:$E$484))</f>
        <v>0</v>
      </c>
      <c r="E72" s="129">
        <f>SUMPRODUCT(('Diário 1º PA'!$E$4:$E$2011='Analítico Cp.'!$B72)*('Diário 1º PA'!$C$4:$C$2011&gt;=E$4)*('Diário 1º PA'!$C$4:$C$2011&lt;=EOMONTH(E$4,0))*('Diário 1º PA'!$F$4:$F$2011))
+SUMPRODUCT(('Diário 2º PA'!$E$4:$E$1980='Analítico Cp.'!$B72)*('Diário 2º PA'!$C$4:$C$1980&gt;=E$4)*('Diário 2º PA'!$C$4:$C$1980&lt;=EOMONTH(E$4,0))*('Diário 2º PA'!$F$4:$F$1980))
+SUMPRODUCT(('Diário 3º PA'!$E$4:$E$2000='Analítico Cp.'!$B72)*('Diário 3º PA'!$C$4:$C$2000&gt;=E$4)*('Diário 3º PA'!$C$4:$C$2000&lt;=EOMONTH(E$4,0))*('Diário 3º PA'!$F$4:$F$2000))
+SUMPRODUCT(('Diário 4º PA'!$E$4:$E$2000='Analítico Cp.'!$B72)*('Diário 4º PA'!$C$4:$C$2000&gt;=E$4)*('Diário 4º PA'!$C$4:$C$2000&lt;=EOMONTH(E$4,0))*('Diário 4º PA'!$F$4:$F$2000))
+SUMPRODUCT(('Comp.'!$D$5:$D$484=$B72)*('Comp.'!$B$5:$B$484&gt;=E$4)*('Comp.'!$B$5:$B$484&lt;=EOMONTH(E$4,0))*('Comp.'!$E$5:$E$484))</f>
        <v>0</v>
      </c>
      <c r="F72" s="129">
        <f>SUMPRODUCT(('Diário 1º PA'!$E$4:$E$2011='Analítico Cp.'!$B72)*('Diário 1º PA'!$C$4:$C$2011&gt;=F$4)*('Diário 1º PA'!$C$4:$C$2011&lt;=EOMONTH(F$4,0))*('Diário 1º PA'!$F$4:$F$2011))
+SUMPRODUCT(('Diário 2º PA'!$E$4:$E$1980='Analítico Cp.'!$B72)*('Diário 2º PA'!$C$4:$C$1980&gt;=F$4)*('Diário 2º PA'!$C$4:$C$1980&lt;=EOMONTH(F$4,0))*('Diário 2º PA'!$F$4:$F$1980))
+SUMPRODUCT(('Diário 3º PA'!$E$4:$E$2000='Analítico Cp.'!$B72)*('Diário 3º PA'!$C$4:$C$2000&gt;=F$4)*('Diário 3º PA'!$C$4:$C$2000&lt;=EOMONTH(F$4,0))*('Diário 3º PA'!$F$4:$F$2000))
+SUMPRODUCT(('Diário 4º PA'!$E$4:$E$2000='Analítico Cp.'!$B72)*('Diário 4º PA'!$C$4:$C$2000&gt;=F$4)*('Diário 4º PA'!$C$4:$C$2000&lt;=EOMONTH(F$4,0))*('Diário 4º PA'!$F$4:$F$2000))
+SUMPRODUCT(('Comp.'!$D$5:$D$484=$B72)*('Comp.'!$B$5:$B$484&gt;=F$4)*('Comp.'!$B$5:$B$484&lt;=EOMONTH(F$4,0))*('Comp.'!$E$5:$E$484))</f>
        <v>0</v>
      </c>
      <c r="G72" s="129">
        <f>SUMPRODUCT(('Diário 1º PA'!$E$4:$E$2011='Analítico Cp.'!$B72)*('Diário 1º PA'!$C$4:$C$2011&gt;=G$4)*('Diário 1º PA'!$C$4:$C$2011&lt;=EOMONTH(G$4,0))*('Diário 1º PA'!$F$4:$F$2011))
+SUMPRODUCT(('Diário 2º PA'!$E$4:$E$1980='Analítico Cp.'!$B72)*('Diário 2º PA'!$C$4:$C$1980&gt;=G$4)*('Diário 2º PA'!$C$4:$C$1980&lt;=EOMONTH(G$4,0))*('Diário 2º PA'!$F$4:$F$1980))
+SUMPRODUCT(('Diário 3º PA'!$E$4:$E$2000='Analítico Cp.'!$B72)*('Diário 3º PA'!$C$4:$C$2000&gt;=G$4)*('Diário 3º PA'!$C$4:$C$2000&lt;=EOMONTH(G$4,0))*('Diário 3º PA'!$F$4:$F$2000))
+SUMPRODUCT(('Diário 4º PA'!$E$4:$E$2000='Analítico Cp.'!$B72)*('Diário 4º PA'!$C$4:$C$2000&gt;=G$4)*('Diário 4º PA'!$C$4:$C$2000&lt;=EOMONTH(G$4,0))*('Diário 4º PA'!$F$4:$F$2000))
+SUMPRODUCT(('Comp.'!$D$5:$D$484=$B72)*('Comp.'!$B$5:$B$484&gt;=G$4)*('Comp.'!$B$5:$B$484&lt;=EOMONTH(G$4,0))*('Comp.'!$E$5:$E$484))</f>
        <v>0</v>
      </c>
      <c r="H72" s="129">
        <f>SUMPRODUCT(('Diário 1º PA'!$E$4:$E$2011='Analítico Cp.'!$B72)*('Diário 1º PA'!$C$4:$C$2011&gt;=H$4)*('Diário 1º PA'!$C$4:$C$2011&lt;=EOMONTH(H$4,0))*('Diário 1º PA'!$F$4:$F$2011))
+SUMPRODUCT(('Diário 2º PA'!$E$4:$E$1980='Analítico Cp.'!$B72)*('Diário 2º PA'!$C$4:$C$1980&gt;=H$4)*('Diário 2º PA'!$C$4:$C$1980&lt;=EOMONTH(H$4,0))*('Diário 2º PA'!$F$4:$F$1980))
+SUMPRODUCT(('Diário 3º PA'!$E$4:$E$2000='Analítico Cp.'!$B72)*('Diário 3º PA'!$C$4:$C$2000&gt;=H$4)*('Diário 3º PA'!$C$4:$C$2000&lt;=EOMONTH(H$4,0))*('Diário 3º PA'!$F$4:$F$2000))
+SUMPRODUCT(('Diário 4º PA'!$E$4:$E$2000='Analítico Cp.'!$B72)*('Diário 4º PA'!$C$4:$C$2000&gt;=H$4)*('Diário 4º PA'!$C$4:$C$2000&lt;=EOMONTH(H$4,0))*('Diário 4º PA'!$F$4:$F$2000))
+SUMPRODUCT(('Comp.'!$D$5:$D$484=$B72)*('Comp.'!$B$5:$B$484&gt;=H$4)*('Comp.'!$B$5:$B$484&lt;=EOMONTH(H$4,0))*('Comp.'!$E$5:$E$484))</f>
        <v>0</v>
      </c>
      <c r="I72" s="129">
        <f>SUMPRODUCT(('Diário 1º PA'!$E$4:$E$2011='Analítico Cp.'!$B72)*('Diário 1º PA'!$C$4:$C$2011&gt;=I$4)*('Diário 1º PA'!$C$4:$C$2011&lt;=EOMONTH(I$4,0))*('Diário 1º PA'!$F$4:$F$2011))
+SUMPRODUCT(('Diário 2º PA'!$E$4:$E$1980='Analítico Cp.'!$B72)*('Diário 2º PA'!$C$4:$C$1980&gt;=I$4)*('Diário 2º PA'!$C$4:$C$1980&lt;=EOMONTH(I$4,0))*('Diário 2º PA'!$F$4:$F$1980))
+SUMPRODUCT(('Diário 3º PA'!$E$4:$E$2000='Analítico Cp.'!$B72)*('Diário 3º PA'!$C$4:$C$2000&gt;=I$4)*('Diário 3º PA'!$C$4:$C$2000&lt;=EOMONTH(I$4,0))*('Diário 3º PA'!$F$4:$F$2000))
+SUMPRODUCT(('Diário 4º PA'!$E$4:$E$2000='Analítico Cp.'!$B72)*('Diário 4º PA'!$C$4:$C$2000&gt;=I$4)*('Diário 4º PA'!$C$4:$C$2000&lt;=EOMONTH(I$4,0))*('Diário 4º PA'!$F$4:$F$2000))
+SUMPRODUCT(('Comp.'!$D$5:$D$484=$B72)*('Comp.'!$B$5:$B$484&gt;=I$4)*('Comp.'!$B$5:$B$484&lt;=EOMONTH(I$4,0))*('Comp.'!$E$5:$E$484))</f>
        <v>0</v>
      </c>
      <c r="J72" s="129">
        <f>SUMPRODUCT(('Diário 1º PA'!$E$4:$E$2011='Analítico Cp.'!$B72)*('Diário 1º PA'!$C$4:$C$2011&gt;=J$4)*('Diário 1º PA'!$C$4:$C$2011&lt;=EOMONTH(J$4,0))*('Diário 1º PA'!$F$4:$F$2011))
+SUMPRODUCT(('Diário 2º PA'!$E$4:$E$1980='Analítico Cp.'!$B72)*('Diário 2º PA'!$C$4:$C$1980&gt;=J$4)*('Diário 2º PA'!$C$4:$C$1980&lt;=EOMONTH(J$4,0))*('Diário 2º PA'!$F$4:$F$1980))
+SUMPRODUCT(('Diário 3º PA'!$E$4:$E$2000='Analítico Cp.'!$B72)*('Diário 3º PA'!$C$4:$C$2000&gt;=J$4)*('Diário 3º PA'!$C$4:$C$2000&lt;=EOMONTH(J$4,0))*('Diário 3º PA'!$F$4:$F$2000))
+SUMPRODUCT(('Diário 4º PA'!$E$4:$E$2000='Analítico Cp.'!$B72)*('Diário 4º PA'!$C$4:$C$2000&gt;=J$4)*('Diário 4º PA'!$C$4:$C$2000&lt;=EOMONTH(J$4,0))*('Diário 4º PA'!$F$4:$F$2000))
+SUMPRODUCT(('Comp.'!$D$5:$D$484=$B72)*('Comp.'!$B$5:$B$484&gt;=J$4)*('Comp.'!$B$5:$B$484&lt;=EOMONTH(J$4,0))*('Comp.'!$E$5:$E$484))</f>
        <v>0</v>
      </c>
      <c r="K72" s="129">
        <f>SUMPRODUCT(('Diário 1º PA'!$E$4:$E$2011='Analítico Cp.'!$B72)*('Diário 1º PA'!$C$4:$C$2011&gt;=K$4)*('Diário 1º PA'!$C$4:$C$2011&lt;=EOMONTH(K$4,0))*('Diário 1º PA'!$F$4:$F$2011))
+SUMPRODUCT(('Diário 2º PA'!$E$4:$E$1980='Analítico Cp.'!$B72)*('Diário 2º PA'!$C$4:$C$1980&gt;=K$4)*('Diário 2º PA'!$C$4:$C$1980&lt;=EOMONTH(K$4,0))*('Diário 2º PA'!$F$4:$F$1980))
+SUMPRODUCT(('Diário 3º PA'!$E$4:$E$2000='Analítico Cp.'!$B72)*('Diário 3º PA'!$C$4:$C$2000&gt;=K$4)*('Diário 3º PA'!$C$4:$C$2000&lt;=EOMONTH(K$4,0))*('Diário 3º PA'!$F$4:$F$2000))
+SUMPRODUCT(('Diário 4º PA'!$E$4:$E$2000='Analítico Cp.'!$B72)*('Diário 4º PA'!$C$4:$C$2000&gt;=K$4)*('Diário 4º PA'!$C$4:$C$2000&lt;=EOMONTH(K$4,0))*('Diário 4º PA'!$F$4:$F$2000))
+SUMPRODUCT(('Comp.'!$D$5:$D$484=$B72)*('Comp.'!$B$5:$B$484&gt;=K$4)*('Comp.'!$B$5:$B$484&lt;=EOMONTH(K$4,0))*('Comp.'!$E$5:$E$484))</f>
        <v>0</v>
      </c>
      <c r="L72" s="129">
        <f>SUMPRODUCT(('Diário 1º PA'!$E$4:$E$2011='Analítico Cp.'!$B72)*('Diário 1º PA'!$C$4:$C$2011&gt;=L$4)*('Diário 1º PA'!$C$4:$C$2011&lt;=EOMONTH(L$4,0))*('Diário 1º PA'!$F$4:$F$2011))
+SUMPRODUCT(('Diário 2º PA'!$E$4:$E$1980='Analítico Cp.'!$B72)*('Diário 2º PA'!$C$4:$C$1980&gt;=L$4)*('Diário 2º PA'!$C$4:$C$1980&lt;=EOMONTH(L$4,0))*('Diário 2º PA'!$F$4:$F$1980))
+SUMPRODUCT(('Diário 3º PA'!$E$4:$E$2000='Analítico Cp.'!$B72)*('Diário 3º PA'!$C$4:$C$2000&gt;=L$4)*('Diário 3º PA'!$C$4:$C$2000&lt;=EOMONTH(L$4,0))*('Diário 3º PA'!$F$4:$F$2000))
+SUMPRODUCT(('Diário 4º PA'!$E$4:$E$2000='Analítico Cp.'!$B72)*('Diário 4º PA'!$C$4:$C$2000&gt;=L$4)*('Diário 4º PA'!$C$4:$C$2000&lt;=EOMONTH(L$4,0))*('Diário 4º PA'!$F$4:$F$2000))
+SUMPRODUCT(('Comp.'!$D$5:$D$484=$B72)*('Comp.'!$B$5:$B$484&gt;=L$4)*('Comp.'!$B$5:$B$484&lt;=EOMONTH(L$4,0))*('Comp.'!$E$5:$E$484))</f>
        <v>0</v>
      </c>
      <c r="M72" s="129">
        <f>SUMPRODUCT(('Diário 1º PA'!$E$4:$E$2011='Analítico Cp.'!$B72)*('Diário 1º PA'!$C$4:$C$2011&gt;=M$4)*('Diário 1º PA'!$C$4:$C$2011&lt;=EOMONTH(M$4,0))*('Diário 1º PA'!$F$4:$F$2011))
+SUMPRODUCT(('Diário 2º PA'!$E$4:$E$1980='Analítico Cp.'!$B72)*('Diário 2º PA'!$C$4:$C$1980&gt;=M$4)*('Diário 2º PA'!$C$4:$C$1980&lt;=EOMONTH(M$4,0))*('Diário 2º PA'!$F$4:$F$1980))
+SUMPRODUCT(('Diário 3º PA'!$E$4:$E$2000='Analítico Cp.'!$B72)*('Diário 3º PA'!$C$4:$C$2000&gt;=M$4)*('Diário 3º PA'!$C$4:$C$2000&lt;=EOMONTH(M$4,0))*('Diário 3º PA'!$F$4:$F$2000))
+SUMPRODUCT(('Diário 4º PA'!$E$4:$E$2000='Analítico Cp.'!$B72)*('Diário 4º PA'!$C$4:$C$2000&gt;=M$4)*('Diário 4º PA'!$C$4:$C$2000&lt;=EOMONTH(M$4,0))*('Diário 4º PA'!$F$4:$F$2000))
+SUMPRODUCT(('Comp.'!$D$5:$D$484=$B72)*('Comp.'!$B$5:$B$484&gt;=M$4)*('Comp.'!$B$5:$B$484&lt;=EOMONTH(M$4,0))*('Comp.'!$E$5:$E$484))</f>
        <v>0</v>
      </c>
      <c r="N72" s="129">
        <f>SUMPRODUCT(('Diário 1º PA'!$E$4:$E$2011='Analítico Cp.'!$B72)*('Diário 1º PA'!$C$4:$C$2011&gt;=N$4)*('Diário 1º PA'!$C$4:$C$2011&lt;=EOMONTH(N$4,0))*('Diário 1º PA'!$F$4:$F$2011))
+SUMPRODUCT(('Diário 2º PA'!$E$4:$E$1980='Analítico Cp.'!$B72)*('Diário 2º PA'!$C$4:$C$1980&gt;=N$4)*('Diário 2º PA'!$C$4:$C$1980&lt;=EOMONTH(N$4,0))*('Diário 2º PA'!$F$4:$F$1980))
+SUMPRODUCT(('Diário 3º PA'!$E$4:$E$2000='Analítico Cp.'!$B72)*('Diário 3º PA'!$C$4:$C$2000&gt;=N$4)*('Diário 3º PA'!$C$4:$C$2000&lt;=EOMONTH(N$4,0))*('Diário 3º PA'!$F$4:$F$2000))
+SUMPRODUCT(('Diário 4º PA'!$E$4:$E$2000='Analítico Cp.'!$B72)*('Diário 4º PA'!$C$4:$C$2000&gt;=N$4)*('Diário 4º PA'!$C$4:$C$2000&lt;=EOMONTH(N$4,0))*('Diário 4º PA'!$F$4:$F$2000))
+SUMPRODUCT(('Comp.'!$D$5:$D$484=$B72)*('Comp.'!$B$5:$B$484&gt;=N$4)*('Comp.'!$B$5:$B$484&lt;=EOMONTH(N$4,0))*('Comp.'!$E$5:$E$484))</f>
        <v>0</v>
      </c>
      <c r="O72" s="179">
        <f t="shared" si="19"/>
        <v>0</v>
      </c>
      <c r="P72" s="180">
        <f t="shared" si="20"/>
        <v>0</v>
      </c>
      <c r="Q72" s="154"/>
      <c r="R72" s="154"/>
      <c r="S72" s="154"/>
      <c r="T72" s="154"/>
      <c r="U72" s="154"/>
      <c r="V72" s="154"/>
      <c r="W72" s="154"/>
      <c r="X72" s="154"/>
      <c r="Y72" s="154"/>
      <c r="Z72" s="154"/>
    </row>
    <row r="73" spans="1:26" ht="23.25" customHeight="1" x14ac:dyDescent="0.2">
      <c r="A73" s="199" t="s">
        <v>248</v>
      </c>
      <c r="B73" s="200" t="s">
        <v>249</v>
      </c>
      <c r="C73" s="129">
        <f>SUMPRODUCT(('Diário 1º PA'!$E$4:$E$2011='Analítico Cp.'!$B73)*('Diário 1º PA'!$C$4:$C$2011&gt;=C$4)*('Diário 1º PA'!$C$4:$C$2011&lt;=EOMONTH(C$4,0))*('Diário 1º PA'!$F$4:$F$2011))
+SUMPRODUCT(('Diário 2º PA'!$E$4:$E$1980='Analítico Cp.'!$B73)*('Diário 2º PA'!$C$4:$C$1980&gt;=C$4)*('Diário 2º PA'!$C$4:$C$1980&lt;=EOMONTH(C$4,0))*('Diário 2º PA'!$F$4:$F$1980))
+SUMPRODUCT(('Diário 3º PA'!$E$4:$E$2000='Analítico Cp.'!$B73)*('Diário 3º PA'!$C$4:$C$2000&gt;=C$4)*('Diário 3º PA'!$C$4:$C$2000&lt;=EOMONTH(C$4,0))*('Diário 3º PA'!$F$4:$F$2000))
+SUMPRODUCT(('Diário 4º PA'!$E$4:$E$2000='Analítico Cp.'!$B73)*('Diário 4º PA'!$C$4:$C$2000&gt;=C$4)*('Diário 4º PA'!$C$4:$C$2000&lt;=EOMONTH(C$4,0))*('Diário 4º PA'!$F$4:$F$2000))
+SUMPRODUCT(('Comp.'!$D$5:$D$484=$B73)*('Comp.'!$B$5:$B$484&gt;=C$4)*('Comp.'!$B$5:$B$484&lt;=EOMONTH(C$4,0))*('Comp.'!$E$5:$E$484))</f>
        <v>0</v>
      </c>
      <c r="D73" s="129">
        <f>SUMPRODUCT(('Diário 1º PA'!$E$4:$E$2011='Analítico Cp.'!$B73)*('Diário 1º PA'!$C$4:$C$2011&gt;=D$4)*('Diário 1º PA'!$C$4:$C$2011&lt;=EOMONTH(D$4,0))*('Diário 1º PA'!$F$4:$F$2011))
+SUMPRODUCT(('Diário 2º PA'!$E$4:$E$1980='Analítico Cp.'!$B73)*('Diário 2º PA'!$C$4:$C$1980&gt;=D$4)*('Diário 2º PA'!$C$4:$C$1980&lt;=EOMONTH(D$4,0))*('Diário 2º PA'!$F$4:$F$1980))
+SUMPRODUCT(('Diário 3º PA'!$E$4:$E$2000='Analítico Cp.'!$B73)*('Diário 3º PA'!$C$4:$C$2000&gt;=D$4)*('Diário 3º PA'!$C$4:$C$2000&lt;=EOMONTH(D$4,0))*('Diário 3º PA'!$F$4:$F$2000))
+SUMPRODUCT(('Diário 4º PA'!$E$4:$E$2000='Analítico Cp.'!$B73)*('Diário 4º PA'!$C$4:$C$2000&gt;=D$4)*('Diário 4º PA'!$C$4:$C$2000&lt;=EOMONTH(D$4,0))*('Diário 4º PA'!$F$4:$F$2000))
+SUMPRODUCT(('Comp.'!$D$5:$D$484=$B73)*('Comp.'!$B$5:$B$484&gt;=D$4)*('Comp.'!$B$5:$B$484&lt;=EOMONTH(D$4,0))*('Comp.'!$E$5:$E$484))</f>
        <v>0</v>
      </c>
      <c r="E73" s="129">
        <f>SUMPRODUCT(('Diário 1º PA'!$E$4:$E$2011='Analítico Cp.'!$B73)*('Diário 1º PA'!$C$4:$C$2011&gt;=E$4)*('Diário 1º PA'!$C$4:$C$2011&lt;=EOMONTH(E$4,0))*('Diário 1º PA'!$F$4:$F$2011))
+SUMPRODUCT(('Diário 2º PA'!$E$4:$E$1980='Analítico Cp.'!$B73)*('Diário 2º PA'!$C$4:$C$1980&gt;=E$4)*('Diário 2º PA'!$C$4:$C$1980&lt;=EOMONTH(E$4,0))*('Diário 2º PA'!$F$4:$F$1980))
+SUMPRODUCT(('Diário 3º PA'!$E$4:$E$2000='Analítico Cp.'!$B73)*('Diário 3º PA'!$C$4:$C$2000&gt;=E$4)*('Diário 3º PA'!$C$4:$C$2000&lt;=EOMONTH(E$4,0))*('Diário 3º PA'!$F$4:$F$2000))
+SUMPRODUCT(('Diário 4º PA'!$E$4:$E$2000='Analítico Cp.'!$B73)*('Diário 4º PA'!$C$4:$C$2000&gt;=E$4)*('Diário 4º PA'!$C$4:$C$2000&lt;=EOMONTH(E$4,0))*('Diário 4º PA'!$F$4:$F$2000))
+SUMPRODUCT(('Comp.'!$D$5:$D$484=$B73)*('Comp.'!$B$5:$B$484&gt;=E$4)*('Comp.'!$B$5:$B$484&lt;=EOMONTH(E$4,0))*('Comp.'!$E$5:$E$484))</f>
        <v>0</v>
      </c>
      <c r="F73" s="129">
        <f>SUMPRODUCT(('Diário 1º PA'!$E$4:$E$2011='Analítico Cp.'!$B73)*('Diário 1º PA'!$C$4:$C$2011&gt;=F$4)*('Diário 1º PA'!$C$4:$C$2011&lt;=EOMONTH(F$4,0))*('Diário 1º PA'!$F$4:$F$2011))
+SUMPRODUCT(('Diário 2º PA'!$E$4:$E$1980='Analítico Cp.'!$B73)*('Diário 2º PA'!$C$4:$C$1980&gt;=F$4)*('Diário 2º PA'!$C$4:$C$1980&lt;=EOMONTH(F$4,0))*('Diário 2º PA'!$F$4:$F$1980))
+SUMPRODUCT(('Diário 3º PA'!$E$4:$E$2000='Analítico Cp.'!$B73)*('Diário 3º PA'!$C$4:$C$2000&gt;=F$4)*('Diário 3º PA'!$C$4:$C$2000&lt;=EOMONTH(F$4,0))*('Diário 3º PA'!$F$4:$F$2000))
+SUMPRODUCT(('Diário 4º PA'!$E$4:$E$2000='Analítico Cp.'!$B73)*('Diário 4º PA'!$C$4:$C$2000&gt;=F$4)*('Diário 4º PA'!$C$4:$C$2000&lt;=EOMONTH(F$4,0))*('Diário 4º PA'!$F$4:$F$2000))
+SUMPRODUCT(('Comp.'!$D$5:$D$484=$B73)*('Comp.'!$B$5:$B$484&gt;=F$4)*('Comp.'!$B$5:$B$484&lt;=EOMONTH(F$4,0))*('Comp.'!$E$5:$E$484))</f>
        <v>0</v>
      </c>
      <c r="G73" s="129">
        <f>SUMPRODUCT(('Diário 1º PA'!$E$4:$E$2011='Analítico Cp.'!$B73)*('Diário 1º PA'!$C$4:$C$2011&gt;=G$4)*('Diário 1º PA'!$C$4:$C$2011&lt;=EOMONTH(G$4,0))*('Diário 1º PA'!$F$4:$F$2011))
+SUMPRODUCT(('Diário 2º PA'!$E$4:$E$1980='Analítico Cp.'!$B73)*('Diário 2º PA'!$C$4:$C$1980&gt;=G$4)*('Diário 2º PA'!$C$4:$C$1980&lt;=EOMONTH(G$4,0))*('Diário 2º PA'!$F$4:$F$1980))
+SUMPRODUCT(('Diário 3º PA'!$E$4:$E$2000='Analítico Cp.'!$B73)*('Diário 3º PA'!$C$4:$C$2000&gt;=G$4)*('Diário 3º PA'!$C$4:$C$2000&lt;=EOMONTH(G$4,0))*('Diário 3º PA'!$F$4:$F$2000))
+SUMPRODUCT(('Diário 4º PA'!$E$4:$E$2000='Analítico Cp.'!$B73)*('Diário 4º PA'!$C$4:$C$2000&gt;=G$4)*('Diário 4º PA'!$C$4:$C$2000&lt;=EOMONTH(G$4,0))*('Diário 4º PA'!$F$4:$F$2000))
+SUMPRODUCT(('Comp.'!$D$5:$D$484=$B73)*('Comp.'!$B$5:$B$484&gt;=G$4)*('Comp.'!$B$5:$B$484&lt;=EOMONTH(G$4,0))*('Comp.'!$E$5:$E$484))</f>
        <v>0</v>
      </c>
      <c r="H73" s="129">
        <f>SUMPRODUCT(('Diário 1º PA'!$E$4:$E$2011='Analítico Cp.'!$B73)*('Diário 1º PA'!$C$4:$C$2011&gt;=H$4)*('Diário 1º PA'!$C$4:$C$2011&lt;=EOMONTH(H$4,0))*('Diário 1º PA'!$F$4:$F$2011))
+SUMPRODUCT(('Diário 2º PA'!$E$4:$E$1980='Analítico Cp.'!$B73)*('Diário 2º PA'!$C$4:$C$1980&gt;=H$4)*('Diário 2º PA'!$C$4:$C$1980&lt;=EOMONTH(H$4,0))*('Diário 2º PA'!$F$4:$F$1980))
+SUMPRODUCT(('Diário 3º PA'!$E$4:$E$2000='Analítico Cp.'!$B73)*('Diário 3º PA'!$C$4:$C$2000&gt;=H$4)*('Diário 3º PA'!$C$4:$C$2000&lt;=EOMONTH(H$4,0))*('Diário 3º PA'!$F$4:$F$2000))
+SUMPRODUCT(('Diário 4º PA'!$E$4:$E$2000='Analítico Cp.'!$B73)*('Diário 4º PA'!$C$4:$C$2000&gt;=H$4)*('Diário 4º PA'!$C$4:$C$2000&lt;=EOMONTH(H$4,0))*('Diário 4º PA'!$F$4:$F$2000))
+SUMPRODUCT(('Comp.'!$D$5:$D$484=$B73)*('Comp.'!$B$5:$B$484&gt;=H$4)*('Comp.'!$B$5:$B$484&lt;=EOMONTH(H$4,0))*('Comp.'!$E$5:$E$484))</f>
        <v>0</v>
      </c>
      <c r="I73" s="129">
        <f>SUMPRODUCT(('Diário 1º PA'!$E$4:$E$2011='Analítico Cp.'!$B73)*('Diário 1º PA'!$C$4:$C$2011&gt;=I$4)*('Diário 1º PA'!$C$4:$C$2011&lt;=EOMONTH(I$4,0))*('Diário 1º PA'!$F$4:$F$2011))
+SUMPRODUCT(('Diário 2º PA'!$E$4:$E$1980='Analítico Cp.'!$B73)*('Diário 2º PA'!$C$4:$C$1980&gt;=I$4)*('Diário 2º PA'!$C$4:$C$1980&lt;=EOMONTH(I$4,0))*('Diário 2º PA'!$F$4:$F$1980))
+SUMPRODUCT(('Diário 3º PA'!$E$4:$E$2000='Analítico Cp.'!$B73)*('Diário 3º PA'!$C$4:$C$2000&gt;=I$4)*('Diário 3º PA'!$C$4:$C$2000&lt;=EOMONTH(I$4,0))*('Diário 3º PA'!$F$4:$F$2000))
+SUMPRODUCT(('Diário 4º PA'!$E$4:$E$2000='Analítico Cp.'!$B73)*('Diário 4º PA'!$C$4:$C$2000&gt;=I$4)*('Diário 4º PA'!$C$4:$C$2000&lt;=EOMONTH(I$4,0))*('Diário 4º PA'!$F$4:$F$2000))
+SUMPRODUCT(('Comp.'!$D$5:$D$484=$B73)*('Comp.'!$B$5:$B$484&gt;=I$4)*('Comp.'!$B$5:$B$484&lt;=EOMONTH(I$4,0))*('Comp.'!$E$5:$E$484))</f>
        <v>0</v>
      </c>
      <c r="J73" s="129">
        <f>SUMPRODUCT(('Diário 1º PA'!$E$4:$E$2011='Analítico Cp.'!$B73)*('Diário 1º PA'!$C$4:$C$2011&gt;=J$4)*('Diário 1º PA'!$C$4:$C$2011&lt;=EOMONTH(J$4,0))*('Diário 1º PA'!$F$4:$F$2011))
+SUMPRODUCT(('Diário 2º PA'!$E$4:$E$1980='Analítico Cp.'!$B73)*('Diário 2º PA'!$C$4:$C$1980&gt;=J$4)*('Diário 2º PA'!$C$4:$C$1980&lt;=EOMONTH(J$4,0))*('Diário 2º PA'!$F$4:$F$1980))
+SUMPRODUCT(('Diário 3º PA'!$E$4:$E$2000='Analítico Cp.'!$B73)*('Diário 3º PA'!$C$4:$C$2000&gt;=J$4)*('Diário 3º PA'!$C$4:$C$2000&lt;=EOMONTH(J$4,0))*('Diário 3º PA'!$F$4:$F$2000))
+SUMPRODUCT(('Diário 4º PA'!$E$4:$E$2000='Analítico Cp.'!$B73)*('Diário 4º PA'!$C$4:$C$2000&gt;=J$4)*('Diário 4º PA'!$C$4:$C$2000&lt;=EOMONTH(J$4,0))*('Diário 4º PA'!$F$4:$F$2000))
+SUMPRODUCT(('Comp.'!$D$5:$D$484=$B73)*('Comp.'!$B$5:$B$484&gt;=J$4)*('Comp.'!$B$5:$B$484&lt;=EOMONTH(J$4,0))*('Comp.'!$E$5:$E$484))</f>
        <v>0</v>
      </c>
      <c r="K73" s="129">
        <f>SUMPRODUCT(('Diário 1º PA'!$E$4:$E$2011='Analítico Cp.'!$B73)*('Diário 1º PA'!$C$4:$C$2011&gt;=K$4)*('Diário 1º PA'!$C$4:$C$2011&lt;=EOMONTH(K$4,0))*('Diário 1º PA'!$F$4:$F$2011))
+SUMPRODUCT(('Diário 2º PA'!$E$4:$E$1980='Analítico Cp.'!$B73)*('Diário 2º PA'!$C$4:$C$1980&gt;=K$4)*('Diário 2º PA'!$C$4:$C$1980&lt;=EOMONTH(K$4,0))*('Diário 2º PA'!$F$4:$F$1980))
+SUMPRODUCT(('Diário 3º PA'!$E$4:$E$2000='Analítico Cp.'!$B73)*('Diário 3º PA'!$C$4:$C$2000&gt;=K$4)*('Diário 3º PA'!$C$4:$C$2000&lt;=EOMONTH(K$4,0))*('Diário 3º PA'!$F$4:$F$2000))
+SUMPRODUCT(('Diário 4º PA'!$E$4:$E$2000='Analítico Cp.'!$B73)*('Diário 4º PA'!$C$4:$C$2000&gt;=K$4)*('Diário 4º PA'!$C$4:$C$2000&lt;=EOMONTH(K$4,0))*('Diário 4º PA'!$F$4:$F$2000))
+SUMPRODUCT(('Comp.'!$D$5:$D$484=$B73)*('Comp.'!$B$5:$B$484&gt;=K$4)*('Comp.'!$B$5:$B$484&lt;=EOMONTH(K$4,0))*('Comp.'!$E$5:$E$484))</f>
        <v>0</v>
      </c>
      <c r="L73" s="129">
        <f>SUMPRODUCT(('Diário 1º PA'!$E$4:$E$2011='Analítico Cp.'!$B73)*('Diário 1º PA'!$C$4:$C$2011&gt;=L$4)*('Diário 1º PA'!$C$4:$C$2011&lt;=EOMONTH(L$4,0))*('Diário 1º PA'!$F$4:$F$2011))
+SUMPRODUCT(('Diário 2º PA'!$E$4:$E$1980='Analítico Cp.'!$B73)*('Diário 2º PA'!$C$4:$C$1980&gt;=L$4)*('Diário 2º PA'!$C$4:$C$1980&lt;=EOMONTH(L$4,0))*('Diário 2º PA'!$F$4:$F$1980))
+SUMPRODUCT(('Diário 3º PA'!$E$4:$E$2000='Analítico Cp.'!$B73)*('Diário 3º PA'!$C$4:$C$2000&gt;=L$4)*('Diário 3º PA'!$C$4:$C$2000&lt;=EOMONTH(L$4,0))*('Diário 3º PA'!$F$4:$F$2000))
+SUMPRODUCT(('Diário 4º PA'!$E$4:$E$2000='Analítico Cp.'!$B73)*('Diário 4º PA'!$C$4:$C$2000&gt;=L$4)*('Diário 4º PA'!$C$4:$C$2000&lt;=EOMONTH(L$4,0))*('Diário 4º PA'!$F$4:$F$2000))
+SUMPRODUCT(('Comp.'!$D$5:$D$484=$B73)*('Comp.'!$B$5:$B$484&gt;=L$4)*('Comp.'!$B$5:$B$484&lt;=EOMONTH(L$4,0))*('Comp.'!$E$5:$E$484))</f>
        <v>0</v>
      </c>
      <c r="M73" s="129">
        <f>SUMPRODUCT(('Diário 1º PA'!$E$4:$E$2011='Analítico Cp.'!$B73)*('Diário 1º PA'!$C$4:$C$2011&gt;=M$4)*('Diário 1º PA'!$C$4:$C$2011&lt;=EOMONTH(M$4,0))*('Diário 1º PA'!$F$4:$F$2011))
+SUMPRODUCT(('Diário 2º PA'!$E$4:$E$1980='Analítico Cp.'!$B73)*('Diário 2º PA'!$C$4:$C$1980&gt;=M$4)*('Diário 2º PA'!$C$4:$C$1980&lt;=EOMONTH(M$4,0))*('Diário 2º PA'!$F$4:$F$1980))
+SUMPRODUCT(('Diário 3º PA'!$E$4:$E$2000='Analítico Cp.'!$B73)*('Diário 3º PA'!$C$4:$C$2000&gt;=M$4)*('Diário 3º PA'!$C$4:$C$2000&lt;=EOMONTH(M$4,0))*('Diário 3º PA'!$F$4:$F$2000))
+SUMPRODUCT(('Diário 4º PA'!$E$4:$E$2000='Analítico Cp.'!$B73)*('Diário 4º PA'!$C$4:$C$2000&gt;=M$4)*('Diário 4º PA'!$C$4:$C$2000&lt;=EOMONTH(M$4,0))*('Diário 4º PA'!$F$4:$F$2000))
+SUMPRODUCT(('Comp.'!$D$5:$D$484=$B73)*('Comp.'!$B$5:$B$484&gt;=M$4)*('Comp.'!$B$5:$B$484&lt;=EOMONTH(M$4,0))*('Comp.'!$E$5:$E$484))</f>
        <v>0</v>
      </c>
      <c r="N73" s="129">
        <f>SUMPRODUCT(('Diário 1º PA'!$E$4:$E$2011='Analítico Cp.'!$B73)*('Diário 1º PA'!$C$4:$C$2011&gt;=N$4)*('Diário 1º PA'!$C$4:$C$2011&lt;=EOMONTH(N$4,0))*('Diário 1º PA'!$F$4:$F$2011))
+SUMPRODUCT(('Diário 2º PA'!$E$4:$E$1980='Analítico Cp.'!$B73)*('Diário 2º PA'!$C$4:$C$1980&gt;=N$4)*('Diário 2º PA'!$C$4:$C$1980&lt;=EOMONTH(N$4,0))*('Diário 2º PA'!$F$4:$F$1980))
+SUMPRODUCT(('Diário 3º PA'!$E$4:$E$2000='Analítico Cp.'!$B73)*('Diário 3º PA'!$C$4:$C$2000&gt;=N$4)*('Diário 3º PA'!$C$4:$C$2000&lt;=EOMONTH(N$4,0))*('Diário 3º PA'!$F$4:$F$2000))
+SUMPRODUCT(('Diário 4º PA'!$E$4:$E$2000='Analítico Cp.'!$B73)*('Diário 4º PA'!$C$4:$C$2000&gt;=N$4)*('Diário 4º PA'!$C$4:$C$2000&lt;=EOMONTH(N$4,0))*('Diário 4º PA'!$F$4:$F$2000))
+SUMPRODUCT(('Comp.'!$D$5:$D$484=$B73)*('Comp.'!$B$5:$B$484&gt;=N$4)*('Comp.'!$B$5:$B$484&lt;=EOMONTH(N$4,0))*('Comp.'!$E$5:$E$484))</f>
        <v>0</v>
      </c>
      <c r="O73" s="179">
        <f t="shared" si="19"/>
        <v>0</v>
      </c>
      <c r="P73" s="180">
        <f t="shared" si="20"/>
        <v>0</v>
      </c>
      <c r="Q73" s="154"/>
      <c r="R73" s="154"/>
      <c r="S73" s="154"/>
      <c r="T73" s="154"/>
      <c r="U73" s="154"/>
      <c r="V73" s="154"/>
      <c r="W73" s="154"/>
      <c r="X73" s="154"/>
      <c r="Y73" s="154"/>
      <c r="Z73" s="154"/>
    </row>
    <row r="74" spans="1:26" ht="23.25" customHeight="1" x14ac:dyDescent="0.2">
      <c r="A74" s="199" t="s">
        <v>250</v>
      </c>
      <c r="B74" s="63" t="s">
        <v>251</v>
      </c>
      <c r="C74" s="129">
        <f>SUMPRODUCT(('Diário 1º PA'!$E$4:$E$2011='Analítico Cp.'!$B74)*('Diário 1º PA'!$C$4:$C$2011&gt;=C$4)*('Diário 1º PA'!$C$4:$C$2011&lt;=EOMONTH(C$4,0))*('Diário 1º PA'!$F$4:$F$2011))
+SUMPRODUCT(('Diário 2º PA'!$E$4:$E$1980='Analítico Cp.'!$B74)*('Diário 2º PA'!$C$4:$C$1980&gt;=C$4)*('Diário 2º PA'!$C$4:$C$1980&lt;=EOMONTH(C$4,0))*('Diário 2º PA'!$F$4:$F$1980))
+SUMPRODUCT(('Diário 3º PA'!$E$4:$E$2000='Analítico Cp.'!$B74)*('Diário 3º PA'!$C$4:$C$2000&gt;=C$4)*('Diário 3º PA'!$C$4:$C$2000&lt;=EOMONTH(C$4,0))*('Diário 3º PA'!$F$4:$F$2000))
+SUMPRODUCT(('Diário 4º PA'!$E$4:$E$2000='Analítico Cp.'!$B74)*('Diário 4º PA'!$C$4:$C$2000&gt;=C$4)*('Diário 4º PA'!$C$4:$C$2000&lt;=EOMONTH(C$4,0))*('Diário 4º PA'!$F$4:$F$2000))
+SUMPRODUCT(('Comp.'!$D$5:$D$484=$B74)*('Comp.'!$B$5:$B$484&gt;=C$4)*('Comp.'!$B$5:$B$484&lt;=EOMONTH(C$4,0))*('Comp.'!$E$5:$E$484))</f>
        <v>0</v>
      </c>
      <c r="D74" s="129">
        <f>SUMPRODUCT(('Diário 1º PA'!$E$4:$E$2011='Analítico Cp.'!$B74)*('Diário 1º PA'!$C$4:$C$2011&gt;=D$4)*('Diário 1º PA'!$C$4:$C$2011&lt;=EOMONTH(D$4,0))*('Diário 1º PA'!$F$4:$F$2011))
+SUMPRODUCT(('Diário 2º PA'!$E$4:$E$1980='Analítico Cp.'!$B74)*('Diário 2º PA'!$C$4:$C$1980&gt;=D$4)*('Diário 2º PA'!$C$4:$C$1980&lt;=EOMONTH(D$4,0))*('Diário 2º PA'!$F$4:$F$1980))
+SUMPRODUCT(('Diário 3º PA'!$E$4:$E$2000='Analítico Cp.'!$B74)*('Diário 3º PA'!$C$4:$C$2000&gt;=D$4)*('Diário 3º PA'!$C$4:$C$2000&lt;=EOMONTH(D$4,0))*('Diário 3º PA'!$F$4:$F$2000))
+SUMPRODUCT(('Diário 4º PA'!$E$4:$E$2000='Analítico Cp.'!$B74)*('Diário 4º PA'!$C$4:$C$2000&gt;=D$4)*('Diário 4º PA'!$C$4:$C$2000&lt;=EOMONTH(D$4,0))*('Diário 4º PA'!$F$4:$F$2000))
+SUMPRODUCT(('Comp.'!$D$5:$D$484=$B74)*('Comp.'!$B$5:$B$484&gt;=D$4)*('Comp.'!$B$5:$B$484&lt;=EOMONTH(D$4,0))*('Comp.'!$E$5:$E$484))</f>
        <v>0</v>
      </c>
      <c r="E74" s="129">
        <f>SUMPRODUCT(('Diário 1º PA'!$E$4:$E$2011='Analítico Cp.'!$B74)*('Diário 1º PA'!$C$4:$C$2011&gt;=E$4)*('Diário 1º PA'!$C$4:$C$2011&lt;=EOMONTH(E$4,0))*('Diário 1º PA'!$F$4:$F$2011))
+SUMPRODUCT(('Diário 2º PA'!$E$4:$E$1980='Analítico Cp.'!$B74)*('Diário 2º PA'!$C$4:$C$1980&gt;=E$4)*('Diário 2º PA'!$C$4:$C$1980&lt;=EOMONTH(E$4,0))*('Diário 2º PA'!$F$4:$F$1980))
+SUMPRODUCT(('Diário 3º PA'!$E$4:$E$2000='Analítico Cp.'!$B74)*('Diário 3º PA'!$C$4:$C$2000&gt;=E$4)*('Diário 3º PA'!$C$4:$C$2000&lt;=EOMONTH(E$4,0))*('Diário 3º PA'!$F$4:$F$2000))
+SUMPRODUCT(('Diário 4º PA'!$E$4:$E$2000='Analítico Cp.'!$B74)*('Diário 4º PA'!$C$4:$C$2000&gt;=E$4)*('Diário 4º PA'!$C$4:$C$2000&lt;=EOMONTH(E$4,0))*('Diário 4º PA'!$F$4:$F$2000))
+SUMPRODUCT(('Comp.'!$D$5:$D$484=$B74)*('Comp.'!$B$5:$B$484&gt;=E$4)*('Comp.'!$B$5:$B$484&lt;=EOMONTH(E$4,0))*('Comp.'!$E$5:$E$484))</f>
        <v>0</v>
      </c>
      <c r="F74" s="129">
        <f>SUMPRODUCT(('Diário 1º PA'!$E$4:$E$2011='Analítico Cp.'!$B74)*('Diário 1º PA'!$C$4:$C$2011&gt;=F$4)*('Diário 1º PA'!$C$4:$C$2011&lt;=EOMONTH(F$4,0))*('Diário 1º PA'!$F$4:$F$2011))
+SUMPRODUCT(('Diário 2º PA'!$E$4:$E$1980='Analítico Cp.'!$B74)*('Diário 2º PA'!$C$4:$C$1980&gt;=F$4)*('Diário 2º PA'!$C$4:$C$1980&lt;=EOMONTH(F$4,0))*('Diário 2º PA'!$F$4:$F$1980))
+SUMPRODUCT(('Diário 3º PA'!$E$4:$E$2000='Analítico Cp.'!$B74)*('Diário 3º PA'!$C$4:$C$2000&gt;=F$4)*('Diário 3º PA'!$C$4:$C$2000&lt;=EOMONTH(F$4,0))*('Diário 3º PA'!$F$4:$F$2000))
+SUMPRODUCT(('Diário 4º PA'!$E$4:$E$2000='Analítico Cp.'!$B74)*('Diário 4º PA'!$C$4:$C$2000&gt;=F$4)*('Diário 4º PA'!$C$4:$C$2000&lt;=EOMONTH(F$4,0))*('Diário 4º PA'!$F$4:$F$2000))
+SUMPRODUCT(('Comp.'!$D$5:$D$484=$B74)*('Comp.'!$B$5:$B$484&gt;=F$4)*('Comp.'!$B$5:$B$484&lt;=EOMONTH(F$4,0))*('Comp.'!$E$5:$E$484))</f>
        <v>0</v>
      </c>
      <c r="G74" s="129">
        <f>SUMPRODUCT(('Diário 1º PA'!$E$4:$E$2011='Analítico Cp.'!$B74)*('Diário 1º PA'!$C$4:$C$2011&gt;=G$4)*('Diário 1º PA'!$C$4:$C$2011&lt;=EOMONTH(G$4,0))*('Diário 1º PA'!$F$4:$F$2011))
+SUMPRODUCT(('Diário 2º PA'!$E$4:$E$1980='Analítico Cp.'!$B74)*('Diário 2º PA'!$C$4:$C$1980&gt;=G$4)*('Diário 2º PA'!$C$4:$C$1980&lt;=EOMONTH(G$4,0))*('Diário 2º PA'!$F$4:$F$1980))
+SUMPRODUCT(('Diário 3º PA'!$E$4:$E$2000='Analítico Cp.'!$B74)*('Diário 3º PA'!$C$4:$C$2000&gt;=G$4)*('Diário 3º PA'!$C$4:$C$2000&lt;=EOMONTH(G$4,0))*('Diário 3º PA'!$F$4:$F$2000))
+SUMPRODUCT(('Diário 4º PA'!$E$4:$E$2000='Analítico Cp.'!$B74)*('Diário 4º PA'!$C$4:$C$2000&gt;=G$4)*('Diário 4º PA'!$C$4:$C$2000&lt;=EOMONTH(G$4,0))*('Diário 4º PA'!$F$4:$F$2000))
+SUMPRODUCT(('Comp.'!$D$5:$D$484=$B74)*('Comp.'!$B$5:$B$484&gt;=G$4)*('Comp.'!$B$5:$B$484&lt;=EOMONTH(G$4,0))*('Comp.'!$E$5:$E$484))</f>
        <v>0</v>
      </c>
      <c r="H74" s="129">
        <f>SUMPRODUCT(('Diário 1º PA'!$E$4:$E$2011='Analítico Cp.'!$B74)*('Diário 1º PA'!$C$4:$C$2011&gt;=H$4)*('Diário 1º PA'!$C$4:$C$2011&lt;=EOMONTH(H$4,0))*('Diário 1º PA'!$F$4:$F$2011))
+SUMPRODUCT(('Diário 2º PA'!$E$4:$E$1980='Analítico Cp.'!$B74)*('Diário 2º PA'!$C$4:$C$1980&gt;=H$4)*('Diário 2º PA'!$C$4:$C$1980&lt;=EOMONTH(H$4,0))*('Diário 2º PA'!$F$4:$F$1980))
+SUMPRODUCT(('Diário 3º PA'!$E$4:$E$2000='Analítico Cp.'!$B74)*('Diário 3º PA'!$C$4:$C$2000&gt;=H$4)*('Diário 3º PA'!$C$4:$C$2000&lt;=EOMONTH(H$4,0))*('Diário 3º PA'!$F$4:$F$2000))
+SUMPRODUCT(('Diário 4º PA'!$E$4:$E$2000='Analítico Cp.'!$B74)*('Diário 4º PA'!$C$4:$C$2000&gt;=H$4)*('Diário 4º PA'!$C$4:$C$2000&lt;=EOMONTH(H$4,0))*('Diário 4º PA'!$F$4:$F$2000))
+SUMPRODUCT(('Comp.'!$D$5:$D$484=$B74)*('Comp.'!$B$5:$B$484&gt;=H$4)*('Comp.'!$B$5:$B$484&lt;=EOMONTH(H$4,0))*('Comp.'!$E$5:$E$484))</f>
        <v>0</v>
      </c>
      <c r="I74" s="129">
        <f>SUMPRODUCT(('Diário 1º PA'!$E$4:$E$2011='Analítico Cp.'!$B74)*('Diário 1º PA'!$C$4:$C$2011&gt;=I$4)*('Diário 1º PA'!$C$4:$C$2011&lt;=EOMONTH(I$4,0))*('Diário 1º PA'!$F$4:$F$2011))
+SUMPRODUCT(('Diário 2º PA'!$E$4:$E$1980='Analítico Cp.'!$B74)*('Diário 2º PA'!$C$4:$C$1980&gt;=I$4)*('Diário 2º PA'!$C$4:$C$1980&lt;=EOMONTH(I$4,0))*('Diário 2º PA'!$F$4:$F$1980))
+SUMPRODUCT(('Diário 3º PA'!$E$4:$E$2000='Analítico Cp.'!$B74)*('Diário 3º PA'!$C$4:$C$2000&gt;=I$4)*('Diário 3º PA'!$C$4:$C$2000&lt;=EOMONTH(I$4,0))*('Diário 3º PA'!$F$4:$F$2000))
+SUMPRODUCT(('Diário 4º PA'!$E$4:$E$2000='Analítico Cp.'!$B74)*('Diário 4º PA'!$C$4:$C$2000&gt;=I$4)*('Diário 4º PA'!$C$4:$C$2000&lt;=EOMONTH(I$4,0))*('Diário 4º PA'!$F$4:$F$2000))
+SUMPRODUCT(('Comp.'!$D$5:$D$484=$B74)*('Comp.'!$B$5:$B$484&gt;=I$4)*('Comp.'!$B$5:$B$484&lt;=EOMONTH(I$4,0))*('Comp.'!$E$5:$E$484))</f>
        <v>0</v>
      </c>
      <c r="J74" s="129">
        <f>SUMPRODUCT(('Diário 1º PA'!$E$4:$E$2011='Analítico Cp.'!$B74)*('Diário 1º PA'!$C$4:$C$2011&gt;=J$4)*('Diário 1º PA'!$C$4:$C$2011&lt;=EOMONTH(J$4,0))*('Diário 1º PA'!$F$4:$F$2011))
+SUMPRODUCT(('Diário 2º PA'!$E$4:$E$1980='Analítico Cp.'!$B74)*('Diário 2º PA'!$C$4:$C$1980&gt;=J$4)*('Diário 2º PA'!$C$4:$C$1980&lt;=EOMONTH(J$4,0))*('Diário 2º PA'!$F$4:$F$1980))
+SUMPRODUCT(('Diário 3º PA'!$E$4:$E$2000='Analítico Cp.'!$B74)*('Diário 3º PA'!$C$4:$C$2000&gt;=J$4)*('Diário 3º PA'!$C$4:$C$2000&lt;=EOMONTH(J$4,0))*('Diário 3º PA'!$F$4:$F$2000))
+SUMPRODUCT(('Diário 4º PA'!$E$4:$E$2000='Analítico Cp.'!$B74)*('Diário 4º PA'!$C$4:$C$2000&gt;=J$4)*('Diário 4º PA'!$C$4:$C$2000&lt;=EOMONTH(J$4,0))*('Diário 4º PA'!$F$4:$F$2000))
+SUMPRODUCT(('Comp.'!$D$5:$D$484=$B74)*('Comp.'!$B$5:$B$484&gt;=J$4)*('Comp.'!$B$5:$B$484&lt;=EOMONTH(J$4,0))*('Comp.'!$E$5:$E$484))</f>
        <v>0</v>
      </c>
      <c r="K74" s="129">
        <f>SUMPRODUCT(('Diário 1º PA'!$E$4:$E$2011='Analítico Cp.'!$B74)*('Diário 1º PA'!$C$4:$C$2011&gt;=K$4)*('Diário 1º PA'!$C$4:$C$2011&lt;=EOMONTH(K$4,0))*('Diário 1º PA'!$F$4:$F$2011))
+SUMPRODUCT(('Diário 2º PA'!$E$4:$E$1980='Analítico Cp.'!$B74)*('Diário 2º PA'!$C$4:$C$1980&gt;=K$4)*('Diário 2º PA'!$C$4:$C$1980&lt;=EOMONTH(K$4,0))*('Diário 2º PA'!$F$4:$F$1980))
+SUMPRODUCT(('Diário 3º PA'!$E$4:$E$2000='Analítico Cp.'!$B74)*('Diário 3º PA'!$C$4:$C$2000&gt;=K$4)*('Diário 3º PA'!$C$4:$C$2000&lt;=EOMONTH(K$4,0))*('Diário 3º PA'!$F$4:$F$2000))
+SUMPRODUCT(('Diário 4º PA'!$E$4:$E$2000='Analítico Cp.'!$B74)*('Diário 4º PA'!$C$4:$C$2000&gt;=K$4)*('Diário 4º PA'!$C$4:$C$2000&lt;=EOMONTH(K$4,0))*('Diário 4º PA'!$F$4:$F$2000))
+SUMPRODUCT(('Comp.'!$D$5:$D$484=$B74)*('Comp.'!$B$5:$B$484&gt;=K$4)*('Comp.'!$B$5:$B$484&lt;=EOMONTH(K$4,0))*('Comp.'!$E$5:$E$484))</f>
        <v>0</v>
      </c>
      <c r="L74" s="129">
        <f>SUMPRODUCT(('Diário 1º PA'!$E$4:$E$2011='Analítico Cp.'!$B74)*('Diário 1º PA'!$C$4:$C$2011&gt;=L$4)*('Diário 1º PA'!$C$4:$C$2011&lt;=EOMONTH(L$4,0))*('Diário 1º PA'!$F$4:$F$2011))
+SUMPRODUCT(('Diário 2º PA'!$E$4:$E$1980='Analítico Cp.'!$B74)*('Diário 2º PA'!$C$4:$C$1980&gt;=L$4)*('Diário 2º PA'!$C$4:$C$1980&lt;=EOMONTH(L$4,0))*('Diário 2º PA'!$F$4:$F$1980))
+SUMPRODUCT(('Diário 3º PA'!$E$4:$E$2000='Analítico Cp.'!$B74)*('Diário 3º PA'!$C$4:$C$2000&gt;=L$4)*('Diário 3º PA'!$C$4:$C$2000&lt;=EOMONTH(L$4,0))*('Diário 3º PA'!$F$4:$F$2000))
+SUMPRODUCT(('Diário 4º PA'!$E$4:$E$2000='Analítico Cp.'!$B74)*('Diário 4º PA'!$C$4:$C$2000&gt;=L$4)*('Diário 4º PA'!$C$4:$C$2000&lt;=EOMONTH(L$4,0))*('Diário 4º PA'!$F$4:$F$2000))
+SUMPRODUCT(('Comp.'!$D$5:$D$484=$B74)*('Comp.'!$B$5:$B$484&gt;=L$4)*('Comp.'!$B$5:$B$484&lt;=EOMONTH(L$4,0))*('Comp.'!$E$5:$E$484))</f>
        <v>0</v>
      </c>
      <c r="M74" s="129">
        <f>SUMPRODUCT(('Diário 1º PA'!$E$4:$E$2011='Analítico Cp.'!$B74)*('Diário 1º PA'!$C$4:$C$2011&gt;=M$4)*('Diário 1º PA'!$C$4:$C$2011&lt;=EOMONTH(M$4,0))*('Diário 1º PA'!$F$4:$F$2011))
+SUMPRODUCT(('Diário 2º PA'!$E$4:$E$1980='Analítico Cp.'!$B74)*('Diário 2º PA'!$C$4:$C$1980&gt;=M$4)*('Diário 2º PA'!$C$4:$C$1980&lt;=EOMONTH(M$4,0))*('Diário 2º PA'!$F$4:$F$1980))
+SUMPRODUCT(('Diário 3º PA'!$E$4:$E$2000='Analítico Cp.'!$B74)*('Diário 3º PA'!$C$4:$C$2000&gt;=M$4)*('Diário 3º PA'!$C$4:$C$2000&lt;=EOMONTH(M$4,0))*('Diário 3º PA'!$F$4:$F$2000))
+SUMPRODUCT(('Diário 4º PA'!$E$4:$E$2000='Analítico Cp.'!$B74)*('Diário 4º PA'!$C$4:$C$2000&gt;=M$4)*('Diário 4º PA'!$C$4:$C$2000&lt;=EOMONTH(M$4,0))*('Diário 4º PA'!$F$4:$F$2000))
+SUMPRODUCT(('Comp.'!$D$5:$D$484=$B74)*('Comp.'!$B$5:$B$484&gt;=M$4)*('Comp.'!$B$5:$B$484&lt;=EOMONTH(M$4,0))*('Comp.'!$E$5:$E$484))</f>
        <v>0</v>
      </c>
      <c r="N74" s="129">
        <f>SUMPRODUCT(('Diário 1º PA'!$E$4:$E$2011='Analítico Cp.'!$B74)*('Diário 1º PA'!$C$4:$C$2011&gt;=N$4)*('Diário 1º PA'!$C$4:$C$2011&lt;=EOMONTH(N$4,0))*('Diário 1º PA'!$F$4:$F$2011))
+SUMPRODUCT(('Diário 2º PA'!$E$4:$E$1980='Analítico Cp.'!$B74)*('Diário 2º PA'!$C$4:$C$1980&gt;=N$4)*('Diário 2º PA'!$C$4:$C$1980&lt;=EOMONTH(N$4,0))*('Diário 2º PA'!$F$4:$F$1980))
+SUMPRODUCT(('Diário 3º PA'!$E$4:$E$2000='Analítico Cp.'!$B74)*('Diário 3º PA'!$C$4:$C$2000&gt;=N$4)*('Diário 3º PA'!$C$4:$C$2000&lt;=EOMONTH(N$4,0))*('Diário 3º PA'!$F$4:$F$2000))
+SUMPRODUCT(('Diário 4º PA'!$E$4:$E$2000='Analítico Cp.'!$B74)*('Diário 4º PA'!$C$4:$C$2000&gt;=N$4)*('Diário 4º PA'!$C$4:$C$2000&lt;=EOMONTH(N$4,0))*('Diário 4º PA'!$F$4:$F$2000))
+SUMPRODUCT(('Comp.'!$D$5:$D$484=$B74)*('Comp.'!$B$5:$B$484&gt;=N$4)*('Comp.'!$B$5:$B$484&lt;=EOMONTH(N$4,0))*('Comp.'!$E$5:$E$484))</f>
        <v>0</v>
      </c>
      <c r="O74" s="179">
        <f t="shared" si="19"/>
        <v>0</v>
      </c>
      <c r="P74" s="180">
        <f t="shared" si="20"/>
        <v>0</v>
      </c>
      <c r="Q74" s="154"/>
      <c r="R74" s="154"/>
      <c r="S74" s="154"/>
      <c r="T74" s="154"/>
      <c r="U74" s="154"/>
      <c r="V74" s="154"/>
      <c r="W74" s="154"/>
      <c r="X74" s="154"/>
      <c r="Y74" s="154"/>
      <c r="Z74" s="154"/>
    </row>
    <row r="75" spans="1:26" ht="23.25" customHeight="1" x14ac:dyDescent="0.2">
      <c r="A75" s="199" t="s">
        <v>252</v>
      </c>
      <c r="B75" s="63" t="s">
        <v>253</v>
      </c>
      <c r="C75" s="129">
        <f>SUMPRODUCT(('Diário 1º PA'!$E$4:$E$2011='Analítico Cp.'!$B75)*('Diário 1º PA'!$C$4:$C$2011&gt;=C$4)*('Diário 1º PA'!$C$4:$C$2011&lt;=EOMONTH(C$4,0))*('Diário 1º PA'!$F$4:$F$2011))
+SUMPRODUCT(('Diário 2º PA'!$E$4:$E$1980='Analítico Cp.'!$B75)*('Diário 2º PA'!$C$4:$C$1980&gt;=C$4)*('Diário 2º PA'!$C$4:$C$1980&lt;=EOMONTH(C$4,0))*('Diário 2º PA'!$F$4:$F$1980))
+SUMPRODUCT(('Diário 3º PA'!$E$4:$E$2000='Analítico Cp.'!$B75)*('Diário 3º PA'!$C$4:$C$2000&gt;=C$4)*('Diário 3º PA'!$C$4:$C$2000&lt;=EOMONTH(C$4,0))*('Diário 3º PA'!$F$4:$F$2000))
+SUMPRODUCT(('Diário 4º PA'!$E$4:$E$2000='Analítico Cp.'!$B75)*('Diário 4º PA'!$C$4:$C$2000&gt;=C$4)*('Diário 4º PA'!$C$4:$C$2000&lt;=EOMONTH(C$4,0))*('Diário 4º PA'!$F$4:$F$2000))
+SUMPRODUCT(('Comp.'!$D$5:$D$484=$B75)*('Comp.'!$B$5:$B$484&gt;=C$4)*('Comp.'!$B$5:$B$484&lt;=EOMONTH(C$4,0))*('Comp.'!$E$5:$E$484))</f>
        <v>0</v>
      </c>
      <c r="D75" s="129">
        <f>SUMPRODUCT(('Diário 1º PA'!$E$4:$E$2011='Analítico Cp.'!$B75)*('Diário 1º PA'!$C$4:$C$2011&gt;=D$4)*('Diário 1º PA'!$C$4:$C$2011&lt;=EOMONTH(D$4,0))*('Diário 1º PA'!$F$4:$F$2011))
+SUMPRODUCT(('Diário 2º PA'!$E$4:$E$1980='Analítico Cp.'!$B75)*('Diário 2º PA'!$C$4:$C$1980&gt;=D$4)*('Diário 2º PA'!$C$4:$C$1980&lt;=EOMONTH(D$4,0))*('Diário 2º PA'!$F$4:$F$1980))
+SUMPRODUCT(('Diário 3º PA'!$E$4:$E$2000='Analítico Cp.'!$B75)*('Diário 3º PA'!$C$4:$C$2000&gt;=D$4)*('Diário 3º PA'!$C$4:$C$2000&lt;=EOMONTH(D$4,0))*('Diário 3º PA'!$F$4:$F$2000))
+SUMPRODUCT(('Diário 4º PA'!$E$4:$E$2000='Analítico Cp.'!$B75)*('Diário 4º PA'!$C$4:$C$2000&gt;=D$4)*('Diário 4º PA'!$C$4:$C$2000&lt;=EOMONTH(D$4,0))*('Diário 4º PA'!$F$4:$F$2000))
+SUMPRODUCT(('Comp.'!$D$5:$D$484=$B75)*('Comp.'!$B$5:$B$484&gt;=D$4)*('Comp.'!$B$5:$B$484&lt;=EOMONTH(D$4,0))*('Comp.'!$E$5:$E$484))</f>
        <v>0</v>
      </c>
      <c r="E75" s="129">
        <f>SUMPRODUCT(('Diário 1º PA'!$E$4:$E$2011='Analítico Cp.'!$B75)*('Diário 1º PA'!$C$4:$C$2011&gt;=E$4)*('Diário 1º PA'!$C$4:$C$2011&lt;=EOMONTH(E$4,0))*('Diário 1º PA'!$F$4:$F$2011))
+SUMPRODUCT(('Diário 2º PA'!$E$4:$E$1980='Analítico Cp.'!$B75)*('Diário 2º PA'!$C$4:$C$1980&gt;=E$4)*('Diário 2º PA'!$C$4:$C$1980&lt;=EOMONTH(E$4,0))*('Diário 2º PA'!$F$4:$F$1980))
+SUMPRODUCT(('Diário 3º PA'!$E$4:$E$2000='Analítico Cp.'!$B75)*('Diário 3º PA'!$C$4:$C$2000&gt;=E$4)*('Diário 3º PA'!$C$4:$C$2000&lt;=EOMONTH(E$4,0))*('Diário 3º PA'!$F$4:$F$2000))
+SUMPRODUCT(('Diário 4º PA'!$E$4:$E$2000='Analítico Cp.'!$B75)*('Diário 4º PA'!$C$4:$C$2000&gt;=E$4)*('Diário 4º PA'!$C$4:$C$2000&lt;=EOMONTH(E$4,0))*('Diário 4º PA'!$F$4:$F$2000))
+SUMPRODUCT(('Comp.'!$D$5:$D$484=$B75)*('Comp.'!$B$5:$B$484&gt;=E$4)*('Comp.'!$B$5:$B$484&lt;=EOMONTH(E$4,0))*('Comp.'!$E$5:$E$484))</f>
        <v>0</v>
      </c>
      <c r="F75" s="129">
        <f>SUMPRODUCT(('Diário 1º PA'!$E$4:$E$2011='Analítico Cp.'!$B75)*('Diário 1º PA'!$C$4:$C$2011&gt;=F$4)*('Diário 1º PA'!$C$4:$C$2011&lt;=EOMONTH(F$4,0))*('Diário 1º PA'!$F$4:$F$2011))
+SUMPRODUCT(('Diário 2º PA'!$E$4:$E$1980='Analítico Cp.'!$B75)*('Diário 2º PA'!$C$4:$C$1980&gt;=F$4)*('Diário 2º PA'!$C$4:$C$1980&lt;=EOMONTH(F$4,0))*('Diário 2º PA'!$F$4:$F$1980))
+SUMPRODUCT(('Diário 3º PA'!$E$4:$E$2000='Analítico Cp.'!$B75)*('Diário 3º PA'!$C$4:$C$2000&gt;=F$4)*('Diário 3º PA'!$C$4:$C$2000&lt;=EOMONTH(F$4,0))*('Diário 3º PA'!$F$4:$F$2000))
+SUMPRODUCT(('Diário 4º PA'!$E$4:$E$2000='Analítico Cp.'!$B75)*('Diário 4º PA'!$C$4:$C$2000&gt;=F$4)*('Diário 4º PA'!$C$4:$C$2000&lt;=EOMONTH(F$4,0))*('Diário 4º PA'!$F$4:$F$2000))
+SUMPRODUCT(('Comp.'!$D$5:$D$484=$B75)*('Comp.'!$B$5:$B$484&gt;=F$4)*('Comp.'!$B$5:$B$484&lt;=EOMONTH(F$4,0))*('Comp.'!$E$5:$E$484))</f>
        <v>0</v>
      </c>
      <c r="G75" s="129">
        <f>SUMPRODUCT(('Diário 1º PA'!$E$4:$E$2011='Analítico Cp.'!$B75)*('Diário 1º PA'!$C$4:$C$2011&gt;=G$4)*('Diário 1º PA'!$C$4:$C$2011&lt;=EOMONTH(G$4,0))*('Diário 1º PA'!$F$4:$F$2011))
+SUMPRODUCT(('Diário 2º PA'!$E$4:$E$1980='Analítico Cp.'!$B75)*('Diário 2º PA'!$C$4:$C$1980&gt;=G$4)*('Diário 2º PA'!$C$4:$C$1980&lt;=EOMONTH(G$4,0))*('Diário 2º PA'!$F$4:$F$1980))
+SUMPRODUCT(('Diário 3º PA'!$E$4:$E$2000='Analítico Cp.'!$B75)*('Diário 3º PA'!$C$4:$C$2000&gt;=G$4)*('Diário 3º PA'!$C$4:$C$2000&lt;=EOMONTH(G$4,0))*('Diário 3º PA'!$F$4:$F$2000))
+SUMPRODUCT(('Diário 4º PA'!$E$4:$E$2000='Analítico Cp.'!$B75)*('Diário 4º PA'!$C$4:$C$2000&gt;=G$4)*('Diário 4º PA'!$C$4:$C$2000&lt;=EOMONTH(G$4,0))*('Diário 4º PA'!$F$4:$F$2000))
+SUMPRODUCT(('Comp.'!$D$5:$D$484=$B75)*('Comp.'!$B$5:$B$484&gt;=G$4)*('Comp.'!$B$5:$B$484&lt;=EOMONTH(G$4,0))*('Comp.'!$E$5:$E$484))</f>
        <v>0</v>
      </c>
      <c r="H75" s="129">
        <f>SUMPRODUCT(('Diário 1º PA'!$E$4:$E$2011='Analítico Cp.'!$B75)*('Diário 1º PA'!$C$4:$C$2011&gt;=H$4)*('Diário 1º PA'!$C$4:$C$2011&lt;=EOMONTH(H$4,0))*('Diário 1º PA'!$F$4:$F$2011))
+SUMPRODUCT(('Diário 2º PA'!$E$4:$E$1980='Analítico Cp.'!$B75)*('Diário 2º PA'!$C$4:$C$1980&gt;=H$4)*('Diário 2º PA'!$C$4:$C$1980&lt;=EOMONTH(H$4,0))*('Diário 2º PA'!$F$4:$F$1980))
+SUMPRODUCT(('Diário 3º PA'!$E$4:$E$2000='Analítico Cp.'!$B75)*('Diário 3º PA'!$C$4:$C$2000&gt;=H$4)*('Diário 3º PA'!$C$4:$C$2000&lt;=EOMONTH(H$4,0))*('Diário 3º PA'!$F$4:$F$2000))
+SUMPRODUCT(('Diário 4º PA'!$E$4:$E$2000='Analítico Cp.'!$B75)*('Diário 4º PA'!$C$4:$C$2000&gt;=H$4)*('Diário 4º PA'!$C$4:$C$2000&lt;=EOMONTH(H$4,0))*('Diário 4º PA'!$F$4:$F$2000))
+SUMPRODUCT(('Comp.'!$D$5:$D$484=$B75)*('Comp.'!$B$5:$B$484&gt;=H$4)*('Comp.'!$B$5:$B$484&lt;=EOMONTH(H$4,0))*('Comp.'!$E$5:$E$484))</f>
        <v>0</v>
      </c>
      <c r="I75" s="129">
        <f>SUMPRODUCT(('Diário 1º PA'!$E$4:$E$2011='Analítico Cp.'!$B75)*('Diário 1º PA'!$C$4:$C$2011&gt;=I$4)*('Diário 1º PA'!$C$4:$C$2011&lt;=EOMONTH(I$4,0))*('Diário 1º PA'!$F$4:$F$2011))
+SUMPRODUCT(('Diário 2º PA'!$E$4:$E$1980='Analítico Cp.'!$B75)*('Diário 2º PA'!$C$4:$C$1980&gt;=I$4)*('Diário 2º PA'!$C$4:$C$1980&lt;=EOMONTH(I$4,0))*('Diário 2º PA'!$F$4:$F$1980))
+SUMPRODUCT(('Diário 3º PA'!$E$4:$E$2000='Analítico Cp.'!$B75)*('Diário 3º PA'!$C$4:$C$2000&gt;=I$4)*('Diário 3º PA'!$C$4:$C$2000&lt;=EOMONTH(I$4,0))*('Diário 3º PA'!$F$4:$F$2000))
+SUMPRODUCT(('Diário 4º PA'!$E$4:$E$2000='Analítico Cp.'!$B75)*('Diário 4º PA'!$C$4:$C$2000&gt;=I$4)*('Diário 4º PA'!$C$4:$C$2000&lt;=EOMONTH(I$4,0))*('Diário 4º PA'!$F$4:$F$2000))
+SUMPRODUCT(('Comp.'!$D$5:$D$484=$B75)*('Comp.'!$B$5:$B$484&gt;=I$4)*('Comp.'!$B$5:$B$484&lt;=EOMONTH(I$4,0))*('Comp.'!$E$5:$E$484))</f>
        <v>0</v>
      </c>
      <c r="J75" s="129">
        <f>SUMPRODUCT(('Diário 1º PA'!$E$4:$E$2011='Analítico Cp.'!$B75)*('Diário 1º PA'!$C$4:$C$2011&gt;=J$4)*('Diário 1º PA'!$C$4:$C$2011&lt;=EOMONTH(J$4,0))*('Diário 1º PA'!$F$4:$F$2011))
+SUMPRODUCT(('Diário 2º PA'!$E$4:$E$1980='Analítico Cp.'!$B75)*('Diário 2º PA'!$C$4:$C$1980&gt;=J$4)*('Diário 2º PA'!$C$4:$C$1980&lt;=EOMONTH(J$4,0))*('Diário 2º PA'!$F$4:$F$1980))
+SUMPRODUCT(('Diário 3º PA'!$E$4:$E$2000='Analítico Cp.'!$B75)*('Diário 3º PA'!$C$4:$C$2000&gt;=J$4)*('Diário 3º PA'!$C$4:$C$2000&lt;=EOMONTH(J$4,0))*('Diário 3º PA'!$F$4:$F$2000))
+SUMPRODUCT(('Diário 4º PA'!$E$4:$E$2000='Analítico Cp.'!$B75)*('Diário 4º PA'!$C$4:$C$2000&gt;=J$4)*('Diário 4º PA'!$C$4:$C$2000&lt;=EOMONTH(J$4,0))*('Diário 4º PA'!$F$4:$F$2000))
+SUMPRODUCT(('Comp.'!$D$5:$D$484=$B75)*('Comp.'!$B$5:$B$484&gt;=J$4)*('Comp.'!$B$5:$B$484&lt;=EOMONTH(J$4,0))*('Comp.'!$E$5:$E$484))</f>
        <v>0</v>
      </c>
      <c r="K75" s="129">
        <f>SUMPRODUCT(('Diário 1º PA'!$E$4:$E$2011='Analítico Cp.'!$B75)*('Diário 1º PA'!$C$4:$C$2011&gt;=K$4)*('Diário 1º PA'!$C$4:$C$2011&lt;=EOMONTH(K$4,0))*('Diário 1º PA'!$F$4:$F$2011))
+SUMPRODUCT(('Diário 2º PA'!$E$4:$E$1980='Analítico Cp.'!$B75)*('Diário 2º PA'!$C$4:$C$1980&gt;=K$4)*('Diário 2º PA'!$C$4:$C$1980&lt;=EOMONTH(K$4,0))*('Diário 2º PA'!$F$4:$F$1980))
+SUMPRODUCT(('Diário 3º PA'!$E$4:$E$2000='Analítico Cp.'!$B75)*('Diário 3º PA'!$C$4:$C$2000&gt;=K$4)*('Diário 3º PA'!$C$4:$C$2000&lt;=EOMONTH(K$4,0))*('Diário 3º PA'!$F$4:$F$2000))
+SUMPRODUCT(('Diário 4º PA'!$E$4:$E$2000='Analítico Cp.'!$B75)*('Diário 4º PA'!$C$4:$C$2000&gt;=K$4)*('Diário 4º PA'!$C$4:$C$2000&lt;=EOMONTH(K$4,0))*('Diário 4º PA'!$F$4:$F$2000))
+SUMPRODUCT(('Comp.'!$D$5:$D$484=$B75)*('Comp.'!$B$5:$B$484&gt;=K$4)*('Comp.'!$B$5:$B$484&lt;=EOMONTH(K$4,0))*('Comp.'!$E$5:$E$484))</f>
        <v>0</v>
      </c>
      <c r="L75" s="129">
        <f>SUMPRODUCT(('Diário 1º PA'!$E$4:$E$2011='Analítico Cp.'!$B75)*('Diário 1º PA'!$C$4:$C$2011&gt;=L$4)*('Diário 1º PA'!$C$4:$C$2011&lt;=EOMONTH(L$4,0))*('Diário 1º PA'!$F$4:$F$2011))
+SUMPRODUCT(('Diário 2º PA'!$E$4:$E$1980='Analítico Cp.'!$B75)*('Diário 2º PA'!$C$4:$C$1980&gt;=L$4)*('Diário 2º PA'!$C$4:$C$1980&lt;=EOMONTH(L$4,0))*('Diário 2º PA'!$F$4:$F$1980))
+SUMPRODUCT(('Diário 3º PA'!$E$4:$E$2000='Analítico Cp.'!$B75)*('Diário 3º PA'!$C$4:$C$2000&gt;=L$4)*('Diário 3º PA'!$C$4:$C$2000&lt;=EOMONTH(L$4,0))*('Diário 3º PA'!$F$4:$F$2000))
+SUMPRODUCT(('Diário 4º PA'!$E$4:$E$2000='Analítico Cp.'!$B75)*('Diário 4º PA'!$C$4:$C$2000&gt;=L$4)*('Diário 4º PA'!$C$4:$C$2000&lt;=EOMONTH(L$4,0))*('Diário 4º PA'!$F$4:$F$2000))
+SUMPRODUCT(('Comp.'!$D$5:$D$484=$B75)*('Comp.'!$B$5:$B$484&gt;=L$4)*('Comp.'!$B$5:$B$484&lt;=EOMONTH(L$4,0))*('Comp.'!$E$5:$E$484))</f>
        <v>0</v>
      </c>
      <c r="M75" s="129">
        <f>SUMPRODUCT(('Diário 1º PA'!$E$4:$E$2011='Analítico Cp.'!$B75)*('Diário 1º PA'!$C$4:$C$2011&gt;=M$4)*('Diário 1º PA'!$C$4:$C$2011&lt;=EOMONTH(M$4,0))*('Diário 1º PA'!$F$4:$F$2011))
+SUMPRODUCT(('Diário 2º PA'!$E$4:$E$1980='Analítico Cp.'!$B75)*('Diário 2º PA'!$C$4:$C$1980&gt;=M$4)*('Diário 2º PA'!$C$4:$C$1980&lt;=EOMONTH(M$4,0))*('Diário 2º PA'!$F$4:$F$1980))
+SUMPRODUCT(('Diário 3º PA'!$E$4:$E$2000='Analítico Cp.'!$B75)*('Diário 3º PA'!$C$4:$C$2000&gt;=M$4)*('Diário 3º PA'!$C$4:$C$2000&lt;=EOMONTH(M$4,0))*('Diário 3º PA'!$F$4:$F$2000))
+SUMPRODUCT(('Diário 4º PA'!$E$4:$E$2000='Analítico Cp.'!$B75)*('Diário 4º PA'!$C$4:$C$2000&gt;=M$4)*('Diário 4º PA'!$C$4:$C$2000&lt;=EOMONTH(M$4,0))*('Diário 4º PA'!$F$4:$F$2000))
+SUMPRODUCT(('Comp.'!$D$5:$D$484=$B75)*('Comp.'!$B$5:$B$484&gt;=M$4)*('Comp.'!$B$5:$B$484&lt;=EOMONTH(M$4,0))*('Comp.'!$E$5:$E$484))</f>
        <v>0</v>
      </c>
      <c r="N75" s="129">
        <f>SUMPRODUCT(('Diário 1º PA'!$E$4:$E$2011='Analítico Cp.'!$B75)*('Diário 1º PA'!$C$4:$C$2011&gt;=N$4)*('Diário 1º PA'!$C$4:$C$2011&lt;=EOMONTH(N$4,0))*('Diário 1º PA'!$F$4:$F$2011))
+SUMPRODUCT(('Diário 2º PA'!$E$4:$E$1980='Analítico Cp.'!$B75)*('Diário 2º PA'!$C$4:$C$1980&gt;=N$4)*('Diário 2º PA'!$C$4:$C$1980&lt;=EOMONTH(N$4,0))*('Diário 2º PA'!$F$4:$F$1980))
+SUMPRODUCT(('Diário 3º PA'!$E$4:$E$2000='Analítico Cp.'!$B75)*('Diário 3º PA'!$C$4:$C$2000&gt;=N$4)*('Diário 3º PA'!$C$4:$C$2000&lt;=EOMONTH(N$4,0))*('Diário 3º PA'!$F$4:$F$2000))
+SUMPRODUCT(('Diário 4º PA'!$E$4:$E$2000='Analítico Cp.'!$B75)*('Diário 4º PA'!$C$4:$C$2000&gt;=N$4)*('Diário 4º PA'!$C$4:$C$2000&lt;=EOMONTH(N$4,0))*('Diário 4º PA'!$F$4:$F$2000))
+SUMPRODUCT(('Comp.'!$D$5:$D$484=$B75)*('Comp.'!$B$5:$B$484&gt;=N$4)*('Comp.'!$B$5:$B$484&lt;=EOMONTH(N$4,0))*('Comp.'!$E$5:$E$484))</f>
        <v>0</v>
      </c>
      <c r="O75" s="179">
        <f t="shared" si="19"/>
        <v>0</v>
      </c>
      <c r="P75" s="180">
        <f t="shared" si="20"/>
        <v>0</v>
      </c>
      <c r="Q75" s="154"/>
      <c r="R75" s="154"/>
      <c r="S75" s="154"/>
      <c r="T75" s="154"/>
      <c r="U75" s="154"/>
      <c r="V75" s="154"/>
      <c r="W75" s="154"/>
      <c r="X75" s="154"/>
      <c r="Y75" s="154"/>
      <c r="Z75" s="154"/>
    </row>
    <row r="76" spans="1:26" ht="23.25" customHeight="1" x14ac:dyDescent="0.2">
      <c r="A76" s="199" t="s">
        <v>254</v>
      </c>
      <c r="B76" s="63" t="s">
        <v>255</v>
      </c>
      <c r="C76" s="129">
        <f>SUMPRODUCT(('Diário 1º PA'!$E$4:$E$2011='Analítico Cp.'!$B76)*('Diário 1º PA'!$C$4:$C$2011&gt;=C$4)*('Diário 1º PA'!$C$4:$C$2011&lt;=EOMONTH(C$4,0))*('Diário 1º PA'!$F$4:$F$2011))
+SUMPRODUCT(('Diário 2º PA'!$E$4:$E$1980='Analítico Cp.'!$B76)*('Diário 2º PA'!$C$4:$C$1980&gt;=C$4)*('Diário 2º PA'!$C$4:$C$1980&lt;=EOMONTH(C$4,0))*('Diário 2º PA'!$F$4:$F$1980))
+SUMPRODUCT(('Diário 3º PA'!$E$4:$E$2000='Analítico Cp.'!$B76)*('Diário 3º PA'!$C$4:$C$2000&gt;=C$4)*('Diário 3º PA'!$C$4:$C$2000&lt;=EOMONTH(C$4,0))*('Diário 3º PA'!$F$4:$F$2000))
+SUMPRODUCT(('Diário 4º PA'!$E$4:$E$2000='Analítico Cp.'!$B76)*('Diário 4º PA'!$C$4:$C$2000&gt;=C$4)*('Diário 4º PA'!$C$4:$C$2000&lt;=EOMONTH(C$4,0))*('Diário 4º PA'!$F$4:$F$2000))
+SUMPRODUCT(('Comp.'!$D$5:$D$484=$B76)*('Comp.'!$B$5:$B$484&gt;=C$4)*('Comp.'!$B$5:$B$484&lt;=EOMONTH(C$4,0))*('Comp.'!$E$5:$E$484))</f>
        <v>0</v>
      </c>
      <c r="D76" s="129">
        <f>SUMPRODUCT(('Diário 1º PA'!$E$4:$E$2011='Analítico Cp.'!$B76)*('Diário 1º PA'!$C$4:$C$2011&gt;=D$4)*('Diário 1º PA'!$C$4:$C$2011&lt;=EOMONTH(D$4,0))*('Diário 1º PA'!$F$4:$F$2011))
+SUMPRODUCT(('Diário 2º PA'!$E$4:$E$1980='Analítico Cp.'!$B76)*('Diário 2º PA'!$C$4:$C$1980&gt;=D$4)*('Diário 2º PA'!$C$4:$C$1980&lt;=EOMONTH(D$4,0))*('Diário 2º PA'!$F$4:$F$1980))
+SUMPRODUCT(('Diário 3º PA'!$E$4:$E$2000='Analítico Cp.'!$B76)*('Diário 3º PA'!$C$4:$C$2000&gt;=D$4)*('Diário 3º PA'!$C$4:$C$2000&lt;=EOMONTH(D$4,0))*('Diário 3º PA'!$F$4:$F$2000))
+SUMPRODUCT(('Diário 4º PA'!$E$4:$E$2000='Analítico Cp.'!$B76)*('Diário 4º PA'!$C$4:$C$2000&gt;=D$4)*('Diário 4º PA'!$C$4:$C$2000&lt;=EOMONTH(D$4,0))*('Diário 4º PA'!$F$4:$F$2000))
+SUMPRODUCT(('Comp.'!$D$5:$D$484=$B76)*('Comp.'!$B$5:$B$484&gt;=D$4)*('Comp.'!$B$5:$B$484&lt;=EOMONTH(D$4,0))*('Comp.'!$E$5:$E$484))</f>
        <v>0</v>
      </c>
      <c r="E76" s="129">
        <f>SUMPRODUCT(('Diário 1º PA'!$E$4:$E$2011='Analítico Cp.'!$B76)*('Diário 1º PA'!$C$4:$C$2011&gt;=E$4)*('Diário 1º PA'!$C$4:$C$2011&lt;=EOMONTH(E$4,0))*('Diário 1º PA'!$F$4:$F$2011))
+SUMPRODUCT(('Diário 2º PA'!$E$4:$E$1980='Analítico Cp.'!$B76)*('Diário 2º PA'!$C$4:$C$1980&gt;=E$4)*('Diário 2º PA'!$C$4:$C$1980&lt;=EOMONTH(E$4,0))*('Diário 2º PA'!$F$4:$F$1980))
+SUMPRODUCT(('Diário 3º PA'!$E$4:$E$2000='Analítico Cp.'!$B76)*('Diário 3º PA'!$C$4:$C$2000&gt;=E$4)*('Diário 3º PA'!$C$4:$C$2000&lt;=EOMONTH(E$4,0))*('Diário 3º PA'!$F$4:$F$2000))
+SUMPRODUCT(('Diário 4º PA'!$E$4:$E$2000='Analítico Cp.'!$B76)*('Diário 4º PA'!$C$4:$C$2000&gt;=E$4)*('Diário 4º PA'!$C$4:$C$2000&lt;=EOMONTH(E$4,0))*('Diário 4º PA'!$F$4:$F$2000))
+SUMPRODUCT(('Comp.'!$D$5:$D$484=$B76)*('Comp.'!$B$5:$B$484&gt;=E$4)*('Comp.'!$B$5:$B$484&lt;=EOMONTH(E$4,0))*('Comp.'!$E$5:$E$484))</f>
        <v>0</v>
      </c>
      <c r="F76" s="129">
        <f>SUMPRODUCT(('Diário 1º PA'!$E$4:$E$2011='Analítico Cp.'!$B76)*('Diário 1º PA'!$C$4:$C$2011&gt;=F$4)*('Diário 1º PA'!$C$4:$C$2011&lt;=EOMONTH(F$4,0))*('Diário 1º PA'!$F$4:$F$2011))
+SUMPRODUCT(('Diário 2º PA'!$E$4:$E$1980='Analítico Cp.'!$B76)*('Diário 2º PA'!$C$4:$C$1980&gt;=F$4)*('Diário 2º PA'!$C$4:$C$1980&lt;=EOMONTH(F$4,0))*('Diário 2º PA'!$F$4:$F$1980))
+SUMPRODUCT(('Diário 3º PA'!$E$4:$E$2000='Analítico Cp.'!$B76)*('Diário 3º PA'!$C$4:$C$2000&gt;=F$4)*('Diário 3º PA'!$C$4:$C$2000&lt;=EOMONTH(F$4,0))*('Diário 3º PA'!$F$4:$F$2000))
+SUMPRODUCT(('Diário 4º PA'!$E$4:$E$2000='Analítico Cp.'!$B76)*('Diário 4º PA'!$C$4:$C$2000&gt;=F$4)*('Diário 4º PA'!$C$4:$C$2000&lt;=EOMONTH(F$4,0))*('Diário 4º PA'!$F$4:$F$2000))
+SUMPRODUCT(('Comp.'!$D$5:$D$484=$B76)*('Comp.'!$B$5:$B$484&gt;=F$4)*('Comp.'!$B$5:$B$484&lt;=EOMONTH(F$4,0))*('Comp.'!$E$5:$E$484))</f>
        <v>0</v>
      </c>
      <c r="G76" s="129">
        <f>SUMPRODUCT(('Diário 1º PA'!$E$4:$E$2011='Analítico Cp.'!$B76)*('Diário 1º PA'!$C$4:$C$2011&gt;=G$4)*('Diário 1º PA'!$C$4:$C$2011&lt;=EOMONTH(G$4,0))*('Diário 1º PA'!$F$4:$F$2011))
+SUMPRODUCT(('Diário 2º PA'!$E$4:$E$1980='Analítico Cp.'!$B76)*('Diário 2º PA'!$C$4:$C$1980&gt;=G$4)*('Diário 2º PA'!$C$4:$C$1980&lt;=EOMONTH(G$4,0))*('Diário 2º PA'!$F$4:$F$1980))
+SUMPRODUCT(('Diário 3º PA'!$E$4:$E$2000='Analítico Cp.'!$B76)*('Diário 3º PA'!$C$4:$C$2000&gt;=G$4)*('Diário 3º PA'!$C$4:$C$2000&lt;=EOMONTH(G$4,0))*('Diário 3º PA'!$F$4:$F$2000))
+SUMPRODUCT(('Diário 4º PA'!$E$4:$E$2000='Analítico Cp.'!$B76)*('Diário 4º PA'!$C$4:$C$2000&gt;=G$4)*('Diário 4º PA'!$C$4:$C$2000&lt;=EOMONTH(G$4,0))*('Diário 4º PA'!$F$4:$F$2000))
+SUMPRODUCT(('Comp.'!$D$5:$D$484=$B76)*('Comp.'!$B$5:$B$484&gt;=G$4)*('Comp.'!$B$5:$B$484&lt;=EOMONTH(G$4,0))*('Comp.'!$E$5:$E$484))</f>
        <v>0</v>
      </c>
      <c r="H76" s="129">
        <f>SUMPRODUCT(('Diário 1º PA'!$E$4:$E$2011='Analítico Cp.'!$B76)*('Diário 1º PA'!$C$4:$C$2011&gt;=H$4)*('Diário 1º PA'!$C$4:$C$2011&lt;=EOMONTH(H$4,0))*('Diário 1º PA'!$F$4:$F$2011))
+SUMPRODUCT(('Diário 2º PA'!$E$4:$E$1980='Analítico Cp.'!$B76)*('Diário 2º PA'!$C$4:$C$1980&gt;=H$4)*('Diário 2º PA'!$C$4:$C$1980&lt;=EOMONTH(H$4,0))*('Diário 2º PA'!$F$4:$F$1980))
+SUMPRODUCT(('Diário 3º PA'!$E$4:$E$2000='Analítico Cp.'!$B76)*('Diário 3º PA'!$C$4:$C$2000&gt;=H$4)*('Diário 3º PA'!$C$4:$C$2000&lt;=EOMONTH(H$4,0))*('Diário 3º PA'!$F$4:$F$2000))
+SUMPRODUCT(('Diário 4º PA'!$E$4:$E$2000='Analítico Cp.'!$B76)*('Diário 4º PA'!$C$4:$C$2000&gt;=H$4)*('Diário 4º PA'!$C$4:$C$2000&lt;=EOMONTH(H$4,0))*('Diário 4º PA'!$F$4:$F$2000))
+SUMPRODUCT(('Comp.'!$D$5:$D$484=$B76)*('Comp.'!$B$5:$B$484&gt;=H$4)*('Comp.'!$B$5:$B$484&lt;=EOMONTH(H$4,0))*('Comp.'!$E$5:$E$484))</f>
        <v>0</v>
      </c>
      <c r="I76" s="129">
        <f>SUMPRODUCT(('Diário 1º PA'!$E$4:$E$2011='Analítico Cp.'!$B76)*('Diário 1º PA'!$C$4:$C$2011&gt;=I$4)*('Diário 1º PA'!$C$4:$C$2011&lt;=EOMONTH(I$4,0))*('Diário 1º PA'!$F$4:$F$2011))
+SUMPRODUCT(('Diário 2º PA'!$E$4:$E$1980='Analítico Cp.'!$B76)*('Diário 2º PA'!$C$4:$C$1980&gt;=I$4)*('Diário 2º PA'!$C$4:$C$1980&lt;=EOMONTH(I$4,0))*('Diário 2º PA'!$F$4:$F$1980))
+SUMPRODUCT(('Diário 3º PA'!$E$4:$E$2000='Analítico Cp.'!$B76)*('Diário 3º PA'!$C$4:$C$2000&gt;=I$4)*('Diário 3º PA'!$C$4:$C$2000&lt;=EOMONTH(I$4,0))*('Diário 3º PA'!$F$4:$F$2000))
+SUMPRODUCT(('Diário 4º PA'!$E$4:$E$2000='Analítico Cp.'!$B76)*('Diário 4º PA'!$C$4:$C$2000&gt;=I$4)*('Diário 4º PA'!$C$4:$C$2000&lt;=EOMONTH(I$4,0))*('Diário 4º PA'!$F$4:$F$2000))
+SUMPRODUCT(('Comp.'!$D$5:$D$484=$B76)*('Comp.'!$B$5:$B$484&gt;=I$4)*('Comp.'!$B$5:$B$484&lt;=EOMONTH(I$4,0))*('Comp.'!$E$5:$E$484))</f>
        <v>0</v>
      </c>
      <c r="J76" s="129">
        <f>SUMPRODUCT(('Diário 1º PA'!$E$4:$E$2011='Analítico Cp.'!$B76)*('Diário 1º PA'!$C$4:$C$2011&gt;=J$4)*('Diário 1º PA'!$C$4:$C$2011&lt;=EOMONTH(J$4,0))*('Diário 1º PA'!$F$4:$F$2011))
+SUMPRODUCT(('Diário 2º PA'!$E$4:$E$1980='Analítico Cp.'!$B76)*('Diário 2º PA'!$C$4:$C$1980&gt;=J$4)*('Diário 2º PA'!$C$4:$C$1980&lt;=EOMONTH(J$4,0))*('Diário 2º PA'!$F$4:$F$1980))
+SUMPRODUCT(('Diário 3º PA'!$E$4:$E$2000='Analítico Cp.'!$B76)*('Diário 3º PA'!$C$4:$C$2000&gt;=J$4)*('Diário 3º PA'!$C$4:$C$2000&lt;=EOMONTH(J$4,0))*('Diário 3º PA'!$F$4:$F$2000))
+SUMPRODUCT(('Diário 4º PA'!$E$4:$E$2000='Analítico Cp.'!$B76)*('Diário 4º PA'!$C$4:$C$2000&gt;=J$4)*('Diário 4º PA'!$C$4:$C$2000&lt;=EOMONTH(J$4,0))*('Diário 4º PA'!$F$4:$F$2000))
+SUMPRODUCT(('Comp.'!$D$5:$D$484=$B76)*('Comp.'!$B$5:$B$484&gt;=J$4)*('Comp.'!$B$5:$B$484&lt;=EOMONTH(J$4,0))*('Comp.'!$E$5:$E$484))</f>
        <v>0</v>
      </c>
      <c r="K76" s="129">
        <f>SUMPRODUCT(('Diário 1º PA'!$E$4:$E$2011='Analítico Cp.'!$B76)*('Diário 1º PA'!$C$4:$C$2011&gt;=K$4)*('Diário 1º PA'!$C$4:$C$2011&lt;=EOMONTH(K$4,0))*('Diário 1º PA'!$F$4:$F$2011))
+SUMPRODUCT(('Diário 2º PA'!$E$4:$E$1980='Analítico Cp.'!$B76)*('Diário 2º PA'!$C$4:$C$1980&gt;=K$4)*('Diário 2º PA'!$C$4:$C$1980&lt;=EOMONTH(K$4,0))*('Diário 2º PA'!$F$4:$F$1980))
+SUMPRODUCT(('Diário 3º PA'!$E$4:$E$2000='Analítico Cp.'!$B76)*('Diário 3º PA'!$C$4:$C$2000&gt;=K$4)*('Diário 3º PA'!$C$4:$C$2000&lt;=EOMONTH(K$4,0))*('Diário 3º PA'!$F$4:$F$2000))
+SUMPRODUCT(('Diário 4º PA'!$E$4:$E$2000='Analítico Cp.'!$B76)*('Diário 4º PA'!$C$4:$C$2000&gt;=K$4)*('Diário 4º PA'!$C$4:$C$2000&lt;=EOMONTH(K$4,0))*('Diário 4º PA'!$F$4:$F$2000))
+SUMPRODUCT(('Comp.'!$D$5:$D$484=$B76)*('Comp.'!$B$5:$B$484&gt;=K$4)*('Comp.'!$B$5:$B$484&lt;=EOMONTH(K$4,0))*('Comp.'!$E$5:$E$484))</f>
        <v>0</v>
      </c>
      <c r="L76" s="129">
        <f>SUMPRODUCT(('Diário 1º PA'!$E$4:$E$2011='Analítico Cp.'!$B76)*('Diário 1º PA'!$C$4:$C$2011&gt;=L$4)*('Diário 1º PA'!$C$4:$C$2011&lt;=EOMONTH(L$4,0))*('Diário 1º PA'!$F$4:$F$2011))
+SUMPRODUCT(('Diário 2º PA'!$E$4:$E$1980='Analítico Cp.'!$B76)*('Diário 2º PA'!$C$4:$C$1980&gt;=L$4)*('Diário 2º PA'!$C$4:$C$1980&lt;=EOMONTH(L$4,0))*('Diário 2º PA'!$F$4:$F$1980))
+SUMPRODUCT(('Diário 3º PA'!$E$4:$E$2000='Analítico Cp.'!$B76)*('Diário 3º PA'!$C$4:$C$2000&gt;=L$4)*('Diário 3º PA'!$C$4:$C$2000&lt;=EOMONTH(L$4,0))*('Diário 3º PA'!$F$4:$F$2000))
+SUMPRODUCT(('Diário 4º PA'!$E$4:$E$2000='Analítico Cp.'!$B76)*('Diário 4º PA'!$C$4:$C$2000&gt;=L$4)*('Diário 4º PA'!$C$4:$C$2000&lt;=EOMONTH(L$4,0))*('Diário 4º PA'!$F$4:$F$2000))
+SUMPRODUCT(('Comp.'!$D$5:$D$484=$B76)*('Comp.'!$B$5:$B$484&gt;=L$4)*('Comp.'!$B$5:$B$484&lt;=EOMONTH(L$4,0))*('Comp.'!$E$5:$E$484))</f>
        <v>0</v>
      </c>
      <c r="M76" s="129">
        <f>SUMPRODUCT(('Diário 1º PA'!$E$4:$E$2011='Analítico Cp.'!$B76)*('Diário 1º PA'!$C$4:$C$2011&gt;=M$4)*('Diário 1º PA'!$C$4:$C$2011&lt;=EOMONTH(M$4,0))*('Diário 1º PA'!$F$4:$F$2011))
+SUMPRODUCT(('Diário 2º PA'!$E$4:$E$1980='Analítico Cp.'!$B76)*('Diário 2º PA'!$C$4:$C$1980&gt;=M$4)*('Diário 2º PA'!$C$4:$C$1980&lt;=EOMONTH(M$4,0))*('Diário 2º PA'!$F$4:$F$1980))
+SUMPRODUCT(('Diário 3º PA'!$E$4:$E$2000='Analítico Cp.'!$B76)*('Diário 3º PA'!$C$4:$C$2000&gt;=M$4)*('Diário 3º PA'!$C$4:$C$2000&lt;=EOMONTH(M$4,0))*('Diário 3º PA'!$F$4:$F$2000))
+SUMPRODUCT(('Diário 4º PA'!$E$4:$E$2000='Analítico Cp.'!$B76)*('Diário 4º PA'!$C$4:$C$2000&gt;=M$4)*('Diário 4º PA'!$C$4:$C$2000&lt;=EOMONTH(M$4,0))*('Diário 4º PA'!$F$4:$F$2000))
+SUMPRODUCT(('Comp.'!$D$5:$D$484=$B76)*('Comp.'!$B$5:$B$484&gt;=M$4)*('Comp.'!$B$5:$B$484&lt;=EOMONTH(M$4,0))*('Comp.'!$E$5:$E$484))</f>
        <v>0</v>
      </c>
      <c r="N76" s="129">
        <f>SUMPRODUCT(('Diário 1º PA'!$E$4:$E$2011='Analítico Cp.'!$B76)*('Diário 1º PA'!$C$4:$C$2011&gt;=N$4)*('Diário 1º PA'!$C$4:$C$2011&lt;=EOMONTH(N$4,0))*('Diário 1º PA'!$F$4:$F$2011))
+SUMPRODUCT(('Diário 2º PA'!$E$4:$E$1980='Analítico Cp.'!$B76)*('Diário 2º PA'!$C$4:$C$1980&gt;=N$4)*('Diário 2º PA'!$C$4:$C$1980&lt;=EOMONTH(N$4,0))*('Diário 2º PA'!$F$4:$F$1980))
+SUMPRODUCT(('Diário 3º PA'!$E$4:$E$2000='Analítico Cp.'!$B76)*('Diário 3º PA'!$C$4:$C$2000&gt;=N$4)*('Diário 3º PA'!$C$4:$C$2000&lt;=EOMONTH(N$4,0))*('Diário 3º PA'!$F$4:$F$2000))
+SUMPRODUCT(('Diário 4º PA'!$E$4:$E$2000='Analítico Cp.'!$B76)*('Diário 4º PA'!$C$4:$C$2000&gt;=N$4)*('Diário 4º PA'!$C$4:$C$2000&lt;=EOMONTH(N$4,0))*('Diário 4º PA'!$F$4:$F$2000))
+SUMPRODUCT(('Comp.'!$D$5:$D$484=$B76)*('Comp.'!$B$5:$B$484&gt;=N$4)*('Comp.'!$B$5:$B$484&lt;=EOMONTH(N$4,0))*('Comp.'!$E$5:$E$484))</f>
        <v>0</v>
      </c>
      <c r="O76" s="179">
        <f t="shared" si="19"/>
        <v>0</v>
      </c>
      <c r="P76" s="180">
        <f t="shared" si="20"/>
        <v>0</v>
      </c>
      <c r="Q76" s="154"/>
      <c r="R76" s="154"/>
      <c r="S76" s="154"/>
      <c r="T76" s="154"/>
      <c r="U76" s="154"/>
      <c r="V76" s="154"/>
      <c r="W76" s="154"/>
      <c r="X76" s="154"/>
      <c r="Y76" s="154"/>
      <c r="Z76" s="154"/>
    </row>
    <row r="77" spans="1:26" ht="23.25" customHeight="1" x14ac:dyDescent="0.2">
      <c r="A77" s="199" t="s">
        <v>256</v>
      </c>
      <c r="B77" s="63" t="s">
        <v>257</v>
      </c>
      <c r="C77" s="129">
        <f>SUMPRODUCT(('Diário 1º PA'!$E$4:$E$2011='Analítico Cp.'!$B77)*('Diário 1º PA'!$C$4:$C$2011&gt;=C$4)*('Diário 1º PA'!$C$4:$C$2011&lt;=EOMONTH(C$4,0))*('Diário 1º PA'!$F$4:$F$2011))
+SUMPRODUCT(('Diário 2º PA'!$E$4:$E$1980='Analítico Cp.'!$B77)*('Diário 2º PA'!$C$4:$C$1980&gt;=C$4)*('Diário 2º PA'!$C$4:$C$1980&lt;=EOMONTH(C$4,0))*('Diário 2º PA'!$F$4:$F$1980))
+SUMPRODUCT(('Diário 3º PA'!$E$4:$E$2000='Analítico Cp.'!$B77)*('Diário 3º PA'!$C$4:$C$2000&gt;=C$4)*('Diário 3º PA'!$C$4:$C$2000&lt;=EOMONTH(C$4,0))*('Diário 3º PA'!$F$4:$F$2000))
+SUMPRODUCT(('Diário 4º PA'!$E$4:$E$2000='Analítico Cp.'!$B77)*('Diário 4º PA'!$C$4:$C$2000&gt;=C$4)*('Diário 4º PA'!$C$4:$C$2000&lt;=EOMONTH(C$4,0))*('Diário 4º PA'!$F$4:$F$2000))
+SUMPRODUCT(('Comp.'!$D$5:$D$484=$B77)*('Comp.'!$B$5:$B$484&gt;=C$4)*('Comp.'!$B$5:$B$484&lt;=EOMONTH(C$4,0))*('Comp.'!$E$5:$E$484))</f>
        <v>4736.1099999999997</v>
      </c>
      <c r="D77" s="129">
        <f>SUMPRODUCT(('Diário 1º PA'!$E$4:$E$2011='Analítico Cp.'!$B77)*('Diário 1º PA'!$C$4:$C$2011&gt;=D$4)*('Diário 1º PA'!$C$4:$C$2011&lt;=EOMONTH(D$4,0))*('Diário 1º PA'!$F$4:$F$2011))
+SUMPRODUCT(('Diário 2º PA'!$E$4:$E$1980='Analítico Cp.'!$B77)*('Diário 2º PA'!$C$4:$C$1980&gt;=D$4)*('Diário 2º PA'!$C$4:$C$1980&lt;=EOMONTH(D$4,0))*('Diário 2º PA'!$F$4:$F$1980))
+SUMPRODUCT(('Diário 3º PA'!$E$4:$E$2000='Analítico Cp.'!$B77)*('Diário 3º PA'!$C$4:$C$2000&gt;=D$4)*('Diário 3º PA'!$C$4:$C$2000&lt;=EOMONTH(D$4,0))*('Diário 3º PA'!$F$4:$F$2000))
+SUMPRODUCT(('Diário 4º PA'!$E$4:$E$2000='Analítico Cp.'!$B77)*('Diário 4º PA'!$C$4:$C$2000&gt;=D$4)*('Diário 4º PA'!$C$4:$C$2000&lt;=EOMONTH(D$4,0))*('Diário 4º PA'!$F$4:$F$2000))
+SUMPRODUCT(('Comp.'!$D$5:$D$484=$B77)*('Comp.'!$B$5:$B$484&gt;=D$4)*('Comp.'!$B$5:$B$484&lt;=EOMONTH(D$4,0))*('Comp.'!$E$5:$E$484))</f>
        <v>14902.27</v>
      </c>
      <c r="E77" s="129">
        <f>SUMPRODUCT(('Diário 1º PA'!$E$4:$E$2011='Analítico Cp.'!$B77)*('Diário 1º PA'!$C$4:$C$2011&gt;=E$4)*('Diário 1º PA'!$C$4:$C$2011&lt;=EOMONTH(E$4,0))*('Diário 1º PA'!$F$4:$F$2011))
+SUMPRODUCT(('Diário 2º PA'!$E$4:$E$1980='Analítico Cp.'!$B77)*('Diário 2º PA'!$C$4:$C$1980&gt;=E$4)*('Diário 2º PA'!$C$4:$C$1980&lt;=EOMONTH(E$4,0))*('Diário 2º PA'!$F$4:$F$1980))
+SUMPRODUCT(('Diário 3º PA'!$E$4:$E$2000='Analítico Cp.'!$B77)*('Diário 3º PA'!$C$4:$C$2000&gt;=E$4)*('Diário 3º PA'!$C$4:$C$2000&lt;=EOMONTH(E$4,0))*('Diário 3º PA'!$F$4:$F$2000))
+SUMPRODUCT(('Diário 4º PA'!$E$4:$E$2000='Analítico Cp.'!$B77)*('Diário 4º PA'!$C$4:$C$2000&gt;=E$4)*('Diário 4º PA'!$C$4:$C$2000&lt;=EOMONTH(E$4,0))*('Diário 4º PA'!$F$4:$F$2000))
+SUMPRODUCT(('Comp.'!$D$5:$D$484=$B77)*('Comp.'!$B$5:$B$484&gt;=E$4)*('Comp.'!$B$5:$B$484&lt;=EOMONTH(E$4,0))*('Comp.'!$E$5:$E$484))</f>
        <v>10369.17</v>
      </c>
      <c r="F77" s="129">
        <f>SUMPRODUCT(('Diário 1º PA'!$E$4:$E$2011='Analítico Cp.'!$B77)*('Diário 1º PA'!$C$4:$C$2011&gt;=F$4)*('Diário 1º PA'!$C$4:$C$2011&lt;=EOMONTH(F$4,0))*('Diário 1º PA'!$F$4:$F$2011))
+SUMPRODUCT(('Diário 2º PA'!$E$4:$E$1980='Analítico Cp.'!$B77)*('Diário 2º PA'!$C$4:$C$1980&gt;=F$4)*('Diário 2º PA'!$C$4:$C$1980&lt;=EOMONTH(F$4,0))*('Diário 2º PA'!$F$4:$F$1980))
+SUMPRODUCT(('Diário 3º PA'!$E$4:$E$2000='Analítico Cp.'!$B77)*('Diário 3º PA'!$C$4:$C$2000&gt;=F$4)*('Diário 3º PA'!$C$4:$C$2000&lt;=EOMONTH(F$4,0))*('Diário 3º PA'!$F$4:$F$2000))
+SUMPRODUCT(('Diário 4º PA'!$E$4:$E$2000='Analítico Cp.'!$B77)*('Diário 4º PA'!$C$4:$C$2000&gt;=F$4)*('Diário 4º PA'!$C$4:$C$2000&lt;=EOMONTH(F$4,0))*('Diário 4º PA'!$F$4:$F$2000))
+SUMPRODUCT(('Comp.'!$D$5:$D$484=$B77)*('Comp.'!$B$5:$B$484&gt;=F$4)*('Comp.'!$B$5:$B$484&lt;=EOMONTH(F$4,0))*('Comp.'!$E$5:$E$484))</f>
        <v>3844.9</v>
      </c>
      <c r="G77" s="129">
        <f>SUMPRODUCT(('Diário 1º PA'!$E$4:$E$2011='Analítico Cp.'!$B77)*('Diário 1º PA'!$C$4:$C$2011&gt;=G$4)*('Diário 1º PA'!$C$4:$C$2011&lt;=EOMONTH(G$4,0))*('Diário 1º PA'!$F$4:$F$2011))
+SUMPRODUCT(('Diário 2º PA'!$E$4:$E$1980='Analítico Cp.'!$B77)*('Diário 2º PA'!$C$4:$C$1980&gt;=G$4)*('Diário 2º PA'!$C$4:$C$1980&lt;=EOMONTH(G$4,0))*('Diário 2º PA'!$F$4:$F$1980))
+SUMPRODUCT(('Diário 3º PA'!$E$4:$E$2000='Analítico Cp.'!$B77)*('Diário 3º PA'!$C$4:$C$2000&gt;=G$4)*('Diário 3º PA'!$C$4:$C$2000&lt;=EOMONTH(G$4,0))*('Diário 3º PA'!$F$4:$F$2000))
+SUMPRODUCT(('Diário 4º PA'!$E$4:$E$2000='Analítico Cp.'!$B77)*('Diário 4º PA'!$C$4:$C$2000&gt;=G$4)*('Diário 4º PA'!$C$4:$C$2000&lt;=EOMONTH(G$4,0))*('Diário 4º PA'!$F$4:$F$2000))
+SUMPRODUCT(('Comp.'!$D$5:$D$484=$B77)*('Comp.'!$B$5:$B$484&gt;=G$4)*('Comp.'!$B$5:$B$484&lt;=EOMONTH(G$4,0))*('Comp.'!$E$5:$E$484))</f>
        <v>0</v>
      </c>
      <c r="H77" s="129">
        <f>SUMPRODUCT(('Diário 1º PA'!$E$4:$E$2011='Analítico Cp.'!$B77)*('Diário 1º PA'!$C$4:$C$2011&gt;=H$4)*('Diário 1º PA'!$C$4:$C$2011&lt;=EOMONTH(H$4,0))*('Diário 1º PA'!$F$4:$F$2011))
+SUMPRODUCT(('Diário 2º PA'!$E$4:$E$1980='Analítico Cp.'!$B77)*('Diário 2º PA'!$C$4:$C$1980&gt;=H$4)*('Diário 2º PA'!$C$4:$C$1980&lt;=EOMONTH(H$4,0))*('Diário 2º PA'!$F$4:$F$1980))
+SUMPRODUCT(('Diário 3º PA'!$E$4:$E$2000='Analítico Cp.'!$B77)*('Diário 3º PA'!$C$4:$C$2000&gt;=H$4)*('Diário 3º PA'!$C$4:$C$2000&lt;=EOMONTH(H$4,0))*('Diário 3º PA'!$F$4:$F$2000))
+SUMPRODUCT(('Diário 4º PA'!$E$4:$E$2000='Analítico Cp.'!$B77)*('Diário 4º PA'!$C$4:$C$2000&gt;=H$4)*('Diário 4º PA'!$C$4:$C$2000&lt;=EOMONTH(H$4,0))*('Diário 4º PA'!$F$4:$F$2000))
+SUMPRODUCT(('Comp.'!$D$5:$D$484=$B77)*('Comp.'!$B$5:$B$484&gt;=H$4)*('Comp.'!$B$5:$B$484&lt;=EOMONTH(H$4,0))*('Comp.'!$E$5:$E$484))</f>
        <v>0</v>
      </c>
      <c r="I77" s="129">
        <f>SUMPRODUCT(('Diário 1º PA'!$E$4:$E$2011='Analítico Cp.'!$B77)*('Diário 1º PA'!$C$4:$C$2011&gt;=I$4)*('Diário 1º PA'!$C$4:$C$2011&lt;=EOMONTH(I$4,0))*('Diário 1º PA'!$F$4:$F$2011))
+SUMPRODUCT(('Diário 2º PA'!$E$4:$E$1980='Analítico Cp.'!$B77)*('Diário 2º PA'!$C$4:$C$1980&gt;=I$4)*('Diário 2º PA'!$C$4:$C$1980&lt;=EOMONTH(I$4,0))*('Diário 2º PA'!$F$4:$F$1980))
+SUMPRODUCT(('Diário 3º PA'!$E$4:$E$2000='Analítico Cp.'!$B77)*('Diário 3º PA'!$C$4:$C$2000&gt;=I$4)*('Diário 3º PA'!$C$4:$C$2000&lt;=EOMONTH(I$4,0))*('Diário 3º PA'!$F$4:$F$2000))
+SUMPRODUCT(('Diário 4º PA'!$E$4:$E$2000='Analítico Cp.'!$B77)*('Diário 4º PA'!$C$4:$C$2000&gt;=I$4)*('Diário 4º PA'!$C$4:$C$2000&lt;=EOMONTH(I$4,0))*('Diário 4º PA'!$F$4:$F$2000))
+SUMPRODUCT(('Comp.'!$D$5:$D$484=$B77)*('Comp.'!$B$5:$B$484&gt;=I$4)*('Comp.'!$B$5:$B$484&lt;=EOMONTH(I$4,0))*('Comp.'!$E$5:$E$484))</f>
        <v>0</v>
      </c>
      <c r="J77" s="129">
        <f>SUMPRODUCT(('Diário 1º PA'!$E$4:$E$2011='Analítico Cp.'!$B77)*('Diário 1º PA'!$C$4:$C$2011&gt;=J$4)*('Diário 1º PA'!$C$4:$C$2011&lt;=EOMONTH(J$4,0))*('Diário 1º PA'!$F$4:$F$2011))
+SUMPRODUCT(('Diário 2º PA'!$E$4:$E$1980='Analítico Cp.'!$B77)*('Diário 2º PA'!$C$4:$C$1980&gt;=J$4)*('Diário 2º PA'!$C$4:$C$1980&lt;=EOMONTH(J$4,0))*('Diário 2º PA'!$F$4:$F$1980))
+SUMPRODUCT(('Diário 3º PA'!$E$4:$E$2000='Analítico Cp.'!$B77)*('Diário 3º PA'!$C$4:$C$2000&gt;=J$4)*('Diário 3º PA'!$C$4:$C$2000&lt;=EOMONTH(J$4,0))*('Diário 3º PA'!$F$4:$F$2000))
+SUMPRODUCT(('Diário 4º PA'!$E$4:$E$2000='Analítico Cp.'!$B77)*('Diário 4º PA'!$C$4:$C$2000&gt;=J$4)*('Diário 4º PA'!$C$4:$C$2000&lt;=EOMONTH(J$4,0))*('Diário 4º PA'!$F$4:$F$2000))
+SUMPRODUCT(('Comp.'!$D$5:$D$484=$B77)*('Comp.'!$B$5:$B$484&gt;=J$4)*('Comp.'!$B$5:$B$484&lt;=EOMONTH(J$4,0))*('Comp.'!$E$5:$E$484))</f>
        <v>0</v>
      </c>
      <c r="K77" s="129">
        <f>SUMPRODUCT(('Diário 1º PA'!$E$4:$E$2011='Analítico Cp.'!$B77)*('Diário 1º PA'!$C$4:$C$2011&gt;=K$4)*('Diário 1º PA'!$C$4:$C$2011&lt;=EOMONTH(K$4,0))*('Diário 1º PA'!$F$4:$F$2011))
+SUMPRODUCT(('Diário 2º PA'!$E$4:$E$1980='Analítico Cp.'!$B77)*('Diário 2º PA'!$C$4:$C$1980&gt;=K$4)*('Diário 2º PA'!$C$4:$C$1980&lt;=EOMONTH(K$4,0))*('Diário 2º PA'!$F$4:$F$1980))
+SUMPRODUCT(('Diário 3º PA'!$E$4:$E$2000='Analítico Cp.'!$B77)*('Diário 3º PA'!$C$4:$C$2000&gt;=K$4)*('Diário 3º PA'!$C$4:$C$2000&lt;=EOMONTH(K$4,0))*('Diário 3º PA'!$F$4:$F$2000))
+SUMPRODUCT(('Diário 4º PA'!$E$4:$E$2000='Analítico Cp.'!$B77)*('Diário 4º PA'!$C$4:$C$2000&gt;=K$4)*('Diário 4º PA'!$C$4:$C$2000&lt;=EOMONTH(K$4,0))*('Diário 4º PA'!$F$4:$F$2000))
+SUMPRODUCT(('Comp.'!$D$5:$D$484=$B77)*('Comp.'!$B$5:$B$484&gt;=K$4)*('Comp.'!$B$5:$B$484&lt;=EOMONTH(K$4,0))*('Comp.'!$E$5:$E$484))</f>
        <v>0</v>
      </c>
      <c r="L77" s="129">
        <f>SUMPRODUCT(('Diário 1º PA'!$E$4:$E$2011='Analítico Cp.'!$B77)*('Diário 1º PA'!$C$4:$C$2011&gt;=L$4)*('Diário 1º PA'!$C$4:$C$2011&lt;=EOMONTH(L$4,0))*('Diário 1º PA'!$F$4:$F$2011))
+SUMPRODUCT(('Diário 2º PA'!$E$4:$E$1980='Analítico Cp.'!$B77)*('Diário 2º PA'!$C$4:$C$1980&gt;=L$4)*('Diário 2º PA'!$C$4:$C$1980&lt;=EOMONTH(L$4,0))*('Diário 2º PA'!$F$4:$F$1980))
+SUMPRODUCT(('Diário 3º PA'!$E$4:$E$2000='Analítico Cp.'!$B77)*('Diário 3º PA'!$C$4:$C$2000&gt;=L$4)*('Diário 3º PA'!$C$4:$C$2000&lt;=EOMONTH(L$4,0))*('Diário 3º PA'!$F$4:$F$2000))
+SUMPRODUCT(('Diário 4º PA'!$E$4:$E$2000='Analítico Cp.'!$B77)*('Diário 4º PA'!$C$4:$C$2000&gt;=L$4)*('Diário 4º PA'!$C$4:$C$2000&lt;=EOMONTH(L$4,0))*('Diário 4º PA'!$F$4:$F$2000))
+SUMPRODUCT(('Comp.'!$D$5:$D$484=$B77)*('Comp.'!$B$5:$B$484&gt;=L$4)*('Comp.'!$B$5:$B$484&lt;=EOMONTH(L$4,0))*('Comp.'!$E$5:$E$484))</f>
        <v>0</v>
      </c>
      <c r="M77" s="129">
        <f>SUMPRODUCT(('Diário 1º PA'!$E$4:$E$2011='Analítico Cp.'!$B77)*('Diário 1º PA'!$C$4:$C$2011&gt;=M$4)*('Diário 1º PA'!$C$4:$C$2011&lt;=EOMONTH(M$4,0))*('Diário 1º PA'!$F$4:$F$2011))
+SUMPRODUCT(('Diário 2º PA'!$E$4:$E$1980='Analítico Cp.'!$B77)*('Diário 2º PA'!$C$4:$C$1980&gt;=M$4)*('Diário 2º PA'!$C$4:$C$1980&lt;=EOMONTH(M$4,0))*('Diário 2º PA'!$F$4:$F$1980))
+SUMPRODUCT(('Diário 3º PA'!$E$4:$E$2000='Analítico Cp.'!$B77)*('Diário 3º PA'!$C$4:$C$2000&gt;=M$4)*('Diário 3º PA'!$C$4:$C$2000&lt;=EOMONTH(M$4,0))*('Diário 3º PA'!$F$4:$F$2000))
+SUMPRODUCT(('Diário 4º PA'!$E$4:$E$2000='Analítico Cp.'!$B77)*('Diário 4º PA'!$C$4:$C$2000&gt;=M$4)*('Diário 4º PA'!$C$4:$C$2000&lt;=EOMONTH(M$4,0))*('Diário 4º PA'!$F$4:$F$2000))
+SUMPRODUCT(('Comp.'!$D$5:$D$484=$B77)*('Comp.'!$B$5:$B$484&gt;=M$4)*('Comp.'!$B$5:$B$484&lt;=EOMONTH(M$4,0))*('Comp.'!$E$5:$E$484))</f>
        <v>0</v>
      </c>
      <c r="N77" s="129">
        <f>SUMPRODUCT(('Diário 1º PA'!$E$4:$E$2011='Analítico Cp.'!$B77)*('Diário 1º PA'!$C$4:$C$2011&gt;=N$4)*('Diário 1º PA'!$C$4:$C$2011&lt;=EOMONTH(N$4,0))*('Diário 1º PA'!$F$4:$F$2011))
+SUMPRODUCT(('Diário 2º PA'!$E$4:$E$1980='Analítico Cp.'!$B77)*('Diário 2º PA'!$C$4:$C$1980&gt;=N$4)*('Diário 2º PA'!$C$4:$C$1980&lt;=EOMONTH(N$4,0))*('Diário 2º PA'!$F$4:$F$1980))
+SUMPRODUCT(('Diário 3º PA'!$E$4:$E$2000='Analítico Cp.'!$B77)*('Diário 3º PA'!$C$4:$C$2000&gt;=N$4)*('Diário 3º PA'!$C$4:$C$2000&lt;=EOMONTH(N$4,0))*('Diário 3º PA'!$F$4:$F$2000))
+SUMPRODUCT(('Diário 4º PA'!$E$4:$E$2000='Analítico Cp.'!$B77)*('Diário 4º PA'!$C$4:$C$2000&gt;=N$4)*('Diário 4º PA'!$C$4:$C$2000&lt;=EOMONTH(N$4,0))*('Diário 4º PA'!$F$4:$F$2000))
+SUMPRODUCT(('Comp.'!$D$5:$D$484=$B77)*('Comp.'!$B$5:$B$484&gt;=N$4)*('Comp.'!$B$5:$B$484&lt;=EOMONTH(N$4,0))*('Comp.'!$E$5:$E$484))</f>
        <v>0</v>
      </c>
      <c r="O77" s="179">
        <f t="shared" si="19"/>
        <v>33852.450000000004</v>
      </c>
      <c r="P77" s="180">
        <f t="shared" si="20"/>
        <v>2.4204300692110795E-3</v>
      </c>
      <c r="Q77" s="154"/>
      <c r="R77" s="154"/>
      <c r="S77" s="154"/>
      <c r="T77" s="154"/>
      <c r="U77" s="154"/>
      <c r="V77" s="154"/>
      <c r="W77" s="154"/>
      <c r="X77" s="154"/>
      <c r="Y77" s="154"/>
      <c r="Z77" s="154"/>
    </row>
    <row r="78" spans="1:26" ht="23.25" customHeight="1" x14ac:dyDescent="0.2">
      <c r="A78" s="199" t="s">
        <v>258</v>
      </c>
      <c r="B78" s="63" t="s">
        <v>259</v>
      </c>
      <c r="C78" s="129">
        <f>SUMPRODUCT(('Diário 1º PA'!$E$4:$E$2011='Analítico Cp.'!$B78)*('Diário 1º PA'!$C$4:$C$2011&gt;=C$4)*('Diário 1º PA'!$C$4:$C$2011&lt;=EOMONTH(C$4,0))*('Diário 1º PA'!$F$4:$F$2011))
+SUMPRODUCT(('Diário 2º PA'!$E$4:$E$1980='Analítico Cp.'!$B78)*('Diário 2º PA'!$C$4:$C$1980&gt;=C$4)*('Diário 2º PA'!$C$4:$C$1980&lt;=EOMONTH(C$4,0))*('Diário 2º PA'!$F$4:$F$1980))
+SUMPRODUCT(('Diário 3º PA'!$E$4:$E$2000='Analítico Cp.'!$B78)*('Diário 3º PA'!$C$4:$C$2000&gt;=C$4)*('Diário 3º PA'!$C$4:$C$2000&lt;=EOMONTH(C$4,0))*('Diário 3º PA'!$F$4:$F$2000))
+SUMPRODUCT(('Diário 4º PA'!$E$4:$E$2000='Analítico Cp.'!$B78)*('Diário 4º PA'!$C$4:$C$2000&gt;=C$4)*('Diário 4º PA'!$C$4:$C$2000&lt;=EOMONTH(C$4,0))*('Diário 4º PA'!$F$4:$F$2000))
+SUMPRODUCT(('Comp.'!$D$5:$D$484=$B78)*('Comp.'!$B$5:$B$484&gt;=C$4)*('Comp.'!$B$5:$B$484&lt;=EOMONTH(C$4,0))*('Comp.'!$E$5:$E$484))</f>
        <v>5400</v>
      </c>
      <c r="D78" s="129">
        <f>SUMPRODUCT(('Diário 1º PA'!$E$4:$E$2011='Analítico Cp.'!$B78)*('Diário 1º PA'!$C$4:$C$2011&gt;=D$4)*('Diário 1º PA'!$C$4:$C$2011&lt;=EOMONTH(D$4,0))*('Diário 1º PA'!$F$4:$F$2011))
+SUMPRODUCT(('Diário 2º PA'!$E$4:$E$1980='Analítico Cp.'!$B78)*('Diário 2º PA'!$C$4:$C$1980&gt;=D$4)*('Diário 2º PA'!$C$4:$C$1980&lt;=EOMONTH(D$4,0))*('Diário 2º PA'!$F$4:$F$1980))
+SUMPRODUCT(('Diário 3º PA'!$E$4:$E$2000='Analítico Cp.'!$B78)*('Diário 3º PA'!$C$4:$C$2000&gt;=D$4)*('Diário 3º PA'!$C$4:$C$2000&lt;=EOMONTH(D$4,0))*('Diário 3º PA'!$F$4:$F$2000))
+SUMPRODUCT(('Diário 4º PA'!$E$4:$E$2000='Analítico Cp.'!$B78)*('Diário 4º PA'!$C$4:$C$2000&gt;=D$4)*('Diário 4º PA'!$C$4:$C$2000&lt;=EOMONTH(D$4,0))*('Diário 4º PA'!$F$4:$F$2000))
+SUMPRODUCT(('Comp.'!$D$5:$D$484=$B78)*('Comp.'!$B$5:$B$484&gt;=D$4)*('Comp.'!$B$5:$B$484&lt;=EOMONTH(D$4,0))*('Comp.'!$E$5:$E$484))</f>
        <v>15765.53</v>
      </c>
      <c r="E78" s="129">
        <f>SUMPRODUCT(('Diário 1º PA'!$E$4:$E$2011='Analítico Cp.'!$B78)*('Diário 1º PA'!$C$4:$C$2011&gt;=E$4)*('Diário 1º PA'!$C$4:$C$2011&lt;=EOMONTH(E$4,0))*('Diário 1º PA'!$F$4:$F$2011))
+SUMPRODUCT(('Diário 2º PA'!$E$4:$E$1980='Analítico Cp.'!$B78)*('Diário 2º PA'!$C$4:$C$1980&gt;=E$4)*('Diário 2º PA'!$C$4:$C$1980&lt;=EOMONTH(E$4,0))*('Diário 2º PA'!$F$4:$F$1980))
+SUMPRODUCT(('Diário 3º PA'!$E$4:$E$2000='Analítico Cp.'!$B78)*('Diário 3º PA'!$C$4:$C$2000&gt;=E$4)*('Diário 3º PA'!$C$4:$C$2000&lt;=EOMONTH(E$4,0))*('Diário 3º PA'!$F$4:$F$2000))
+SUMPRODUCT(('Diário 4º PA'!$E$4:$E$2000='Analítico Cp.'!$B78)*('Diário 4º PA'!$C$4:$C$2000&gt;=E$4)*('Diário 4º PA'!$C$4:$C$2000&lt;=EOMONTH(E$4,0))*('Diário 4º PA'!$F$4:$F$2000))
+SUMPRODUCT(('Comp.'!$D$5:$D$484=$B78)*('Comp.'!$B$5:$B$484&gt;=E$4)*('Comp.'!$B$5:$B$484&lt;=EOMONTH(E$4,0))*('Comp.'!$E$5:$E$484))</f>
        <v>0</v>
      </c>
      <c r="F78" s="129">
        <f>SUMPRODUCT(('Diário 1º PA'!$E$4:$E$2011='Analítico Cp.'!$B78)*('Diário 1º PA'!$C$4:$C$2011&gt;=F$4)*('Diário 1º PA'!$C$4:$C$2011&lt;=EOMONTH(F$4,0))*('Diário 1º PA'!$F$4:$F$2011))
+SUMPRODUCT(('Diário 2º PA'!$E$4:$E$1980='Analítico Cp.'!$B78)*('Diário 2º PA'!$C$4:$C$1980&gt;=F$4)*('Diário 2º PA'!$C$4:$C$1980&lt;=EOMONTH(F$4,0))*('Diário 2º PA'!$F$4:$F$1980))
+SUMPRODUCT(('Diário 3º PA'!$E$4:$E$2000='Analítico Cp.'!$B78)*('Diário 3º PA'!$C$4:$C$2000&gt;=F$4)*('Diário 3º PA'!$C$4:$C$2000&lt;=EOMONTH(F$4,0))*('Diário 3º PA'!$F$4:$F$2000))
+SUMPRODUCT(('Diário 4º PA'!$E$4:$E$2000='Analítico Cp.'!$B78)*('Diário 4º PA'!$C$4:$C$2000&gt;=F$4)*('Diário 4º PA'!$C$4:$C$2000&lt;=EOMONTH(F$4,0))*('Diário 4º PA'!$F$4:$F$2000))
+SUMPRODUCT(('Comp.'!$D$5:$D$484=$B78)*('Comp.'!$B$5:$B$484&gt;=F$4)*('Comp.'!$B$5:$B$484&lt;=EOMONTH(F$4,0))*('Comp.'!$E$5:$E$484))</f>
        <v>0</v>
      </c>
      <c r="G78" s="129">
        <f>SUMPRODUCT(('Diário 1º PA'!$E$4:$E$2011='Analítico Cp.'!$B78)*('Diário 1º PA'!$C$4:$C$2011&gt;=G$4)*('Diário 1º PA'!$C$4:$C$2011&lt;=EOMONTH(G$4,0))*('Diário 1º PA'!$F$4:$F$2011))
+SUMPRODUCT(('Diário 2º PA'!$E$4:$E$1980='Analítico Cp.'!$B78)*('Diário 2º PA'!$C$4:$C$1980&gt;=G$4)*('Diário 2º PA'!$C$4:$C$1980&lt;=EOMONTH(G$4,0))*('Diário 2º PA'!$F$4:$F$1980))
+SUMPRODUCT(('Diário 3º PA'!$E$4:$E$2000='Analítico Cp.'!$B78)*('Diário 3º PA'!$C$4:$C$2000&gt;=G$4)*('Diário 3º PA'!$C$4:$C$2000&lt;=EOMONTH(G$4,0))*('Diário 3º PA'!$F$4:$F$2000))
+SUMPRODUCT(('Diário 4º PA'!$E$4:$E$2000='Analítico Cp.'!$B78)*('Diário 4º PA'!$C$4:$C$2000&gt;=G$4)*('Diário 4º PA'!$C$4:$C$2000&lt;=EOMONTH(G$4,0))*('Diário 4º PA'!$F$4:$F$2000))
+SUMPRODUCT(('Comp.'!$D$5:$D$484=$B78)*('Comp.'!$B$5:$B$484&gt;=G$4)*('Comp.'!$B$5:$B$484&lt;=EOMONTH(G$4,0))*('Comp.'!$E$5:$E$484))</f>
        <v>0</v>
      </c>
      <c r="H78" s="129">
        <f>SUMPRODUCT(('Diário 1º PA'!$E$4:$E$2011='Analítico Cp.'!$B78)*('Diário 1º PA'!$C$4:$C$2011&gt;=H$4)*('Diário 1º PA'!$C$4:$C$2011&lt;=EOMONTH(H$4,0))*('Diário 1º PA'!$F$4:$F$2011))
+SUMPRODUCT(('Diário 2º PA'!$E$4:$E$1980='Analítico Cp.'!$B78)*('Diário 2º PA'!$C$4:$C$1980&gt;=H$4)*('Diário 2º PA'!$C$4:$C$1980&lt;=EOMONTH(H$4,0))*('Diário 2º PA'!$F$4:$F$1980))
+SUMPRODUCT(('Diário 3º PA'!$E$4:$E$2000='Analítico Cp.'!$B78)*('Diário 3º PA'!$C$4:$C$2000&gt;=H$4)*('Diário 3º PA'!$C$4:$C$2000&lt;=EOMONTH(H$4,0))*('Diário 3º PA'!$F$4:$F$2000))
+SUMPRODUCT(('Diário 4º PA'!$E$4:$E$2000='Analítico Cp.'!$B78)*('Diário 4º PA'!$C$4:$C$2000&gt;=H$4)*('Diário 4º PA'!$C$4:$C$2000&lt;=EOMONTH(H$4,0))*('Diário 4º PA'!$F$4:$F$2000))
+SUMPRODUCT(('Comp.'!$D$5:$D$484=$B78)*('Comp.'!$B$5:$B$484&gt;=H$4)*('Comp.'!$B$5:$B$484&lt;=EOMONTH(H$4,0))*('Comp.'!$E$5:$E$484))</f>
        <v>0</v>
      </c>
      <c r="I78" s="129">
        <f>SUMPRODUCT(('Diário 1º PA'!$E$4:$E$2011='Analítico Cp.'!$B78)*('Diário 1º PA'!$C$4:$C$2011&gt;=I$4)*('Diário 1º PA'!$C$4:$C$2011&lt;=EOMONTH(I$4,0))*('Diário 1º PA'!$F$4:$F$2011))
+SUMPRODUCT(('Diário 2º PA'!$E$4:$E$1980='Analítico Cp.'!$B78)*('Diário 2º PA'!$C$4:$C$1980&gt;=I$4)*('Diário 2º PA'!$C$4:$C$1980&lt;=EOMONTH(I$4,0))*('Diário 2º PA'!$F$4:$F$1980))
+SUMPRODUCT(('Diário 3º PA'!$E$4:$E$2000='Analítico Cp.'!$B78)*('Diário 3º PA'!$C$4:$C$2000&gt;=I$4)*('Diário 3º PA'!$C$4:$C$2000&lt;=EOMONTH(I$4,0))*('Diário 3º PA'!$F$4:$F$2000))
+SUMPRODUCT(('Diário 4º PA'!$E$4:$E$2000='Analítico Cp.'!$B78)*('Diário 4º PA'!$C$4:$C$2000&gt;=I$4)*('Diário 4º PA'!$C$4:$C$2000&lt;=EOMONTH(I$4,0))*('Diário 4º PA'!$F$4:$F$2000))
+SUMPRODUCT(('Comp.'!$D$5:$D$484=$B78)*('Comp.'!$B$5:$B$484&gt;=I$4)*('Comp.'!$B$5:$B$484&lt;=EOMONTH(I$4,0))*('Comp.'!$E$5:$E$484))</f>
        <v>0</v>
      </c>
      <c r="J78" s="129">
        <f>SUMPRODUCT(('Diário 1º PA'!$E$4:$E$2011='Analítico Cp.'!$B78)*('Diário 1º PA'!$C$4:$C$2011&gt;=J$4)*('Diário 1º PA'!$C$4:$C$2011&lt;=EOMONTH(J$4,0))*('Diário 1º PA'!$F$4:$F$2011))
+SUMPRODUCT(('Diário 2º PA'!$E$4:$E$1980='Analítico Cp.'!$B78)*('Diário 2º PA'!$C$4:$C$1980&gt;=J$4)*('Diário 2º PA'!$C$4:$C$1980&lt;=EOMONTH(J$4,0))*('Diário 2º PA'!$F$4:$F$1980))
+SUMPRODUCT(('Diário 3º PA'!$E$4:$E$2000='Analítico Cp.'!$B78)*('Diário 3º PA'!$C$4:$C$2000&gt;=J$4)*('Diário 3º PA'!$C$4:$C$2000&lt;=EOMONTH(J$4,0))*('Diário 3º PA'!$F$4:$F$2000))
+SUMPRODUCT(('Diário 4º PA'!$E$4:$E$2000='Analítico Cp.'!$B78)*('Diário 4º PA'!$C$4:$C$2000&gt;=J$4)*('Diário 4º PA'!$C$4:$C$2000&lt;=EOMONTH(J$4,0))*('Diário 4º PA'!$F$4:$F$2000))
+SUMPRODUCT(('Comp.'!$D$5:$D$484=$B78)*('Comp.'!$B$5:$B$484&gt;=J$4)*('Comp.'!$B$5:$B$484&lt;=EOMONTH(J$4,0))*('Comp.'!$E$5:$E$484))</f>
        <v>0</v>
      </c>
      <c r="K78" s="129">
        <f>SUMPRODUCT(('Diário 1º PA'!$E$4:$E$2011='Analítico Cp.'!$B78)*('Diário 1º PA'!$C$4:$C$2011&gt;=K$4)*('Diário 1º PA'!$C$4:$C$2011&lt;=EOMONTH(K$4,0))*('Diário 1º PA'!$F$4:$F$2011))
+SUMPRODUCT(('Diário 2º PA'!$E$4:$E$1980='Analítico Cp.'!$B78)*('Diário 2º PA'!$C$4:$C$1980&gt;=K$4)*('Diário 2º PA'!$C$4:$C$1980&lt;=EOMONTH(K$4,0))*('Diário 2º PA'!$F$4:$F$1980))
+SUMPRODUCT(('Diário 3º PA'!$E$4:$E$2000='Analítico Cp.'!$B78)*('Diário 3º PA'!$C$4:$C$2000&gt;=K$4)*('Diário 3º PA'!$C$4:$C$2000&lt;=EOMONTH(K$4,0))*('Diário 3º PA'!$F$4:$F$2000))
+SUMPRODUCT(('Diário 4º PA'!$E$4:$E$2000='Analítico Cp.'!$B78)*('Diário 4º PA'!$C$4:$C$2000&gt;=K$4)*('Diário 4º PA'!$C$4:$C$2000&lt;=EOMONTH(K$4,0))*('Diário 4º PA'!$F$4:$F$2000))
+SUMPRODUCT(('Comp.'!$D$5:$D$484=$B78)*('Comp.'!$B$5:$B$484&gt;=K$4)*('Comp.'!$B$5:$B$484&lt;=EOMONTH(K$4,0))*('Comp.'!$E$5:$E$484))</f>
        <v>0</v>
      </c>
      <c r="L78" s="129">
        <f>SUMPRODUCT(('Diário 1º PA'!$E$4:$E$2011='Analítico Cp.'!$B78)*('Diário 1º PA'!$C$4:$C$2011&gt;=L$4)*('Diário 1º PA'!$C$4:$C$2011&lt;=EOMONTH(L$4,0))*('Diário 1º PA'!$F$4:$F$2011))
+SUMPRODUCT(('Diário 2º PA'!$E$4:$E$1980='Analítico Cp.'!$B78)*('Diário 2º PA'!$C$4:$C$1980&gt;=L$4)*('Diário 2º PA'!$C$4:$C$1980&lt;=EOMONTH(L$4,0))*('Diário 2º PA'!$F$4:$F$1980))
+SUMPRODUCT(('Diário 3º PA'!$E$4:$E$2000='Analítico Cp.'!$B78)*('Diário 3º PA'!$C$4:$C$2000&gt;=L$4)*('Diário 3º PA'!$C$4:$C$2000&lt;=EOMONTH(L$4,0))*('Diário 3º PA'!$F$4:$F$2000))
+SUMPRODUCT(('Diário 4º PA'!$E$4:$E$2000='Analítico Cp.'!$B78)*('Diário 4º PA'!$C$4:$C$2000&gt;=L$4)*('Diário 4º PA'!$C$4:$C$2000&lt;=EOMONTH(L$4,0))*('Diário 4º PA'!$F$4:$F$2000))
+SUMPRODUCT(('Comp.'!$D$5:$D$484=$B78)*('Comp.'!$B$5:$B$484&gt;=L$4)*('Comp.'!$B$5:$B$484&lt;=EOMONTH(L$4,0))*('Comp.'!$E$5:$E$484))</f>
        <v>0</v>
      </c>
      <c r="M78" s="129">
        <f>SUMPRODUCT(('Diário 1º PA'!$E$4:$E$2011='Analítico Cp.'!$B78)*('Diário 1º PA'!$C$4:$C$2011&gt;=M$4)*('Diário 1º PA'!$C$4:$C$2011&lt;=EOMONTH(M$4,0))*('Diário 1º PA'!$F$4:$F$2011))
+SUMPRODUCT(('Diário 2º PA'!$E$4:$E$1980='Analítico Cp.'!$B78)*('Diário 2º PA'!$C$4:$C$1980&gt;=M$4)*('Diário 2º PA'!$C$4:$C$1980&lt;=EOMONTH(M$4,0))*('Diário 2º PA'!$F$4:$F$1980))
+SUMPRODUCT(('Diário 3º PA'!$E$4:$E$2000='Analítico Cp.'!$B78)*('Diário 3º PA'!$C$4:$C$2000&gt;=M$4)*('Diário 3º PA'!$C$4:$C$2000&lt;=EOMONTH(M$4,0))*('Diário 3º PA'!$F$4:$F$2000))
+SUMPRODUCT(('Diário 4º PA'!$E$4:$E$2000='Analítico Cp.'!$B78)*('Diário 4º PA'!$C$4:$C$2000&gt;=M$4)*('Diário 4º PA'!$C$4:$C$2000&lt;=EOMONTH(M$4,0))*('Diário 4º PA'!$F$4:$F$2000))
+SUMPRODUCT(('Comp.'!$D$5:$D$484=$B78)*('Comp.'!$B$5:$B$484&gt;=M$4)*('Comp.'!$B$5:$B$484&lt;=EOMONTH(M$4,0))*('Comp.'!$E$5:$E$484))</f>
        <v>0</v>
      </c>
      <c r="N78" s="129">
        <f>SUMPRODUCT(('Diário 1º PA'!$E$4:$E$2011='Analítico Cp.'!$B78)*('Diário 1º PA'!$C$4:$C$2011&gt;=N$4)*('Diário 1º PA'!$C$4:$C$2011&lt;=EOMONTH(N$4,0))*('Diário 1º PA'!$F$4:$F$2011))
+SUMPRODUCT(('Diário 2º PA'!$E$4:$E$1980='Analítico Cp.'!$B78)*('Diário 2º PA'!$C$4:$C$1980&gt;=N$4)*('Diário 2º PA'!$C$4:$C$1980&lt;=EOMONTH(N$4,0))*('Diário 2º PA'!$F$4:$F$1980))
+SUMPRODUCT(('Diário 3º PA'!$E$4:$E$2000='Analítico Cp.'!$B78)*('Diário 3º PA'!$C$4:$C$2000&gt;=N$4)*('Diário 3º PA'!$C$4:$C$2000&lt;=EOMONTH(N$4,0))*('Diário 3º PA'!$F$4:$F$2000))
+SUMPRODUCT(('Diário 4º PA'!$E$4:$E$2000='Analítico Cp.'!$B78)*('Diário 4º PA'!$C$4:$C$2000&gt;=N$4)*('Diário 4º PA'!$C$4:$C$2000&lt;=EOMONTH(N$4,0))*('Diário 4º PA'!$F$4:$F$2000))
+SUMPRODUCT(('Comp.'!$D$5:$D$484=$B78)*('Comp.'!$B$5:$B$484&gt;=N$4)*('Comp.'!$B$5:$B$484&lt;=EOMONTH(N$4,0))*('Comp.'!$E$5:$E$484))</f>
        <v>0</v>
      </c>
      <c r="O78" s="179">
        <f t="shared" si="19"/>
        <v>21165.53</v>
      </c>
      <c r="P78" s="180">
        <f t="shared" si="20"/>
        <v>1.5133228242797541E-3</v>
      </c>
      <c r="Q78" s="154"/>
      <c r="R78" s="154"/>
      <c r="S78" s="154"/>
      <c r="T78" s="154"/>
      <c r="U78" s="154"/>
      <c r="V78" s="154"/>
      <c r="W78" s="154"/>
      <c r="X78" s="154"/>
      <c r="Y78" s="154"/>
      <c r="Z78" s="154"/>
    </row>
    <row r="79" spans="1:26" ht="23.25" customHeight="1" x14ac:dyDescent="0.2">
      <c r="A79" s="199" t="s">
        <v>260</v>
      </c>
      <c r="B79" s="63" t="s">
        <v>261</v>
      </c>
      <c r="C79" s="129">
        <f>SUMPRODUCT(('Diário 1º PA'!$E$4:$E$2011='Analítico Cp.'!$B79)*('Diário 1º PA'!$C$4:$C$2011&gt;=C$4)*('Diário 1º PA'!$C$4:$C$2011&lt;=EOMONTH(C$4,0))*('Diário 1º PA'!$F$4:$F$2011))
+SUMPRODUCT(('Diário 2º PA'!$E$4:$E$1980='Analítico Cp.'!$B79)*('Diário 2º PA'!$C$4:$C$1980&gt;=C$4)*('Diário 2º PA'!$C$4:$C$1980&lt;=EOMONTH(C$4,0))*('Diário 2º PA'!$F$4:$F$1980))
+SUMPRODUCT(('Diário 3º PA'!$E$4:$E$2000='Analítico Cp.'!$B79)*('Diário 3º PA'!$C$4:$C$2000&gt;=C$4)*('Diário 3º PA'!$C$4:$C$2000&lt;=EOMONTH(C$4,0))*('Diário 3º PA'!$F$4:$F$2000))
+SUMPRODUCT(('Diário 4º PA'!$E$4:$E$2000='Analítico Cp.'!$B79)*('Diário 4º PA'!$C$4:$C$2000&gt;=C$4)*('Diário 4º PA'!$C$4:$C$2000&lt;=EOMONTH(C$4,0))*('Diário 4º PA'!$F$4:$F$2000))
+SUMPRODUCT(('Comp.'!$D$5:$D$484=$B79)*('Comp.'!$B$5:$B$484&gt;=C$4)*('Comp.'!$B$5:$B$484&lt;=EOMONTH(C$4,0))*('Comp.'!$E$5:$E$484))</f>
        <v>0</v>
      </c>
      <c r="D79" s="129">
        <f>SUMPRODUCT(('Diário 1º PA'!$E$4:$E$2011='Analítico Cp.'!$B79)*('Diário 1º PA'!$C$4:$C$2011&gt;=D$4)*('Diário 1º PA'!$C$4:$C$2011&lt;=EOMONTH(D$4,0))*('Diário 1º PA'!$F$4:$F$2011))
+SUMPRODUCT(('Diário 2º PA'!$E$4:$E$1980='Analítico Cp.'!$B79)*('Diário 2º PA'!$C$4:$C$1980&gt;=D$4)*('Diário 2º PA'!$C$4:$C$1980&lt;=EOMONTH(D$4,0))*('Diário 2º PA'!$F$4:$F$1980))
+SUMPRODUCT(('Diário 3º PA'!$E$4:$E$2000='Analítico Cp.'!$B79)*('Diário 3º PA'!$C$4:$C$2000&gt;=D$4)*('Diário 3º PA'!$C$4:$C$2000&lt;=EOMONTH(D$4,0))*('Diário 3º PA'!$F$4:$F$2000))
+SUMPRODUCT(('Diário 4º PA'!$E$4:$E$2000='Analítico Cp.'!$B79)*('Diário 4º PA'!$C$4:$C$2000&gt;=D$4)*('Diário 4º PA'!$C$4:$C$2000&lt;=EOMONTH(D$4,0))*('Diário 4º PA'!$F$4:$F$2000))
+SUMPRODUCT(('Comp.'!$D$5:$D$484=$B79)*('Comp.'!$B$5:$B$484&gt;=D$4)*('Comp.'!$B$5:$B$484&lt;=EOMONTH(D$4,0))*('Comp.'!$E$5:$E$484))</f>
        <v>0</v>
      </c>
      <c r="E79" s="129">
        <f>SUMPRODUCT(('Diário 1º PA'!$E$4:$E$2011='Analítico Cp.'!$B79)*('Diário 1º PA'!$C$4:$C$2011&gt;=E$4)*('Diário 1º PA'!$C$4:$C$2011&lt;=EOMONTH(E$4,0))*('Diário 1º PA'!$F$4:$F$2011))
+SUMPRODUCT(('Diário 2º PA'!$E$4:$E$1980='Analítico Cp.'!$B79)*('Diário 2º PA'!$C$4:$C$1980&gt;=E$4)*('Diário 2º PA'!$C$4:$C$1980&lt;=EOMONTH(E$4,0))*('Diário 2º PA'!$F$4:$F$1980))
+SUMPRODUCT(('Diário 3º PA'!$E$4:$E$2000='Analítico Cp.'!$B79)*('Diário 3º PA'!$C$4:$C$2000&gt;=E$4)*('Diário 3º PA'!$C$4:$C$2000&lt;=EOMONTH(E$4,0))*('Diário 3º PA'!$F$4:$F$2000))
+SUMPRODUCT(('Diário 4º PA'!$E$4:$E$2000='Analítico Cp.'!$B79)*('Diário 4º PA'!$C$4:$C$2000&gt;=E$4)*('Diário 4º PA'!$C$4:$C$2000&lt;=EOMONTH(E$4,0))*('Diário 4º PA'!$F$4:$F$2000))
+SUMPRODUCT(('Comp.'!$D$5:$D$484=$B79)*('Comp.'!$B$5:$B$484&gt;=E$4)*('Comp.'!$B$5:$B$484&lt;=EOMONTH(E$4,0))*('Comp.'!$E$5:$E$484))</f>
        <v>0</v>
      </c>
      <c r="F79" s="129">
        <f>SUMPRODUCT(('Diário 1º PA'!$E$4:$E$2011='Analítico Cp.'!$B79)*('Diário 1º PA'!$C$4:$C$2011&gt;=F$4)*('Diário 1º PA'!$C$4:$C$2011&lt;=EOMONTH(F$4,0))*('Diário 1º PA'!$F$4:$F$2011))
+SUMPRODUCT(('Diário 2º PA'!$E$4:$E$1980='Analítico Cp.'!$B79)*('Diário 2º PA'!$C$4:$C$1980&gt;=F$4)*('Diário 2º PA'!$C$4:$C$1980&lt;=EOMONTH(F$4,0))*('Diário 2º PA'!$F$4:$F$1980))
+SUMPRODUCT(('Diário 3º PA'!$E$4:$E$2000='Analítico Cp.'!$B79)*('Diário 3º PA'!$C$4:$C$2000&gt;=F$4)*('Diário 3º PA'!$C$4:$C$2000&lt;=EOMONTH(F$4,0))*('Diário 3º PA'!$F$4:$F$2000))
+SUMPRODUCT(('Diário 4º PA'!$E$4:$E$2000='Analítico Cp.'!$B79)*('Diário 4º PA'!$C$4:$C$2000&gt;=F$4)*('Diário 4º PA'!$C$4:$C$2000&lt;=EOMONTH(F$4,0))*('Diário 4º PA'!$F$4:$F$2000))
+SUMPRODUCT(('Comp.'!$D$5:$D$484=$B79)*('Comp.'!$B$5:$B$484&gt;=F$4)*('Comp.'!$B$5:$B$484&lt;=EOMONTH(F$4,0))*('Comp.'!$E$5:$E$484))</f>
        <v>150</v>
      </c>
      <c r="G79" s="129">
        <f>SUMPRODUCT(('Diário 1º PA'!$E$4:$E$2011='Analítico Cp.'!$B79)*('Diário 1º PA'!$C$4:$C$2011&gt;=G$4)*('Diário 1º PA'!$C$4:$C$2011&lt;=EOMONTH(G$4,0))*('Diário 1º PA'!$F$4:$F$2011))
+SUMPRODUCT(('Diário 2º PA'!$E$4:$E$1980='Analítico Cp.'!$B79)*('Diário 2º PA'!$C$4:$C$1980&gt;=G$4)*('Diário 2º PA'!$C$4:$C$1980&lt;=EOMONTH(G$4,0))*('Diário 2º PA'!$F$4:$F$1980))
+SUMPRODUCT(('Diário 3º PA'!$E$4:$E$2000='Analítico Cp.'!$B79)*('Diário 3º PA'!$C$4:$C$2000&gt;=G$4)*('Diário 3º PA'!$C$4:$C$2000&lt;=EOMONTH(G$4,0))*('Diário 3º PA'!$F$4:$F$2000))
+SUMPRODUCT(('Diário 4º PA'!$E$4:$E$2000='Analítico Cp.'!$B79)*('Diário 4º PA'!$C$4:$C$2000&gt;=G$4)*('Diário 4º PA'!$C$4:$C$2000&lt;=EOMONTH(G$4,0))*('Diário 4º PA'!$F$4:$F$2000))
+SUMPRODUCT(('Comp.'!$D$5:$D$484=$B79)*('Comp.'!$B$5:$B$484&gt;=G$4)*('Comp.'!$B$5:$B$484&lt;=EOMONTH(G$4,0))*('Comp.'!$E$5:$E$484))</f>
        <v>0</v>
      </c>
      <c r="H79" s="129">
        <f>SUMPRODUCT(('Diário 1º PA'!$E$4:$E$2011='Analítico Cp.'!$B79)*('Diário 1º PA'!$C$4:$C$2011&gt;=H$4)*('Diário 1º PA'!$C$4:$C$2011&lt;=EOMONTH(H$4,0))*('Diário 1º PA'!$F$4:$F$2011))
+SUMPRODUCT(('Diário 2º PA'!$E$4:$E$1980='Analítico Cp.'!$B79)*('Diário 2º PA'!$C$4:$C$1980&gt;=H$4)*('Diário 2º PA'!$C$4:$C$1980&lt;=EOMONTH(H$4,0))*('Diário 2º PA'!$F$4:$F$1980))
+SUMPRODUCT(('Diário 3º PA'!$E$4:$E$2000='Analítico Cp.'!$B79)*('Diário 3º PA'!$C$4:$C$2000&gt;=H$4)*('Diário 3º PA'!$C$4:$C$2000&lt;=EOMONTH(H$4,0))*('Diário 3º PA'!$F$4:$F$2000))
+SUMPRODUCT(('Diário 4º PA'!$E$4:$E$2000='Analítico Cp.'!$B79)*('Diário 4º PA'!$C$4:$C$2000&gt;=H$4)*('Diário 4º PA'!$C$4:$C$2000&lt;=EOMONTH(H$4,0))*('Diário 4º PA'!$F$4:$F$2000))
+SUMPRODUCT(('Comp.'!$D$5:$D$484=$B79)*('Comp.'!$B$5:$B$484&gt;=H$4)*('Comp.'!$B$5:$B$484&lt;=EOMONTH(H$4,0))*('Comp.'!$E$5:$E$484))</f>
        <v>0</v>
      </c>
      <c r="I79" s="129">
        <f>SUMPRODUCT(('Diário 1º PA'!$E$4:$E$2011='Analítico Cp.'!$B79)*('Diário 1º PA'!$C$4:$C$2011&gt;=I$4)*('Diário 1º PA'!$C$4:$C$2011&lt;=EOMONTH(I$4,0))*('Diário 1º PA'!$F$4:$F$2011))
+SUMPRODUCT(('Diário 2º PA'!$E$4:$E$1980='Analítico Cp.'!$B79)*('Diário 2º PA'!$C$4:$C$1980&gt;=I$4)*('Diário 2º PA'!$C$4:$C$1980&lt;=EOMONTH(I$4,0))*('Diário 2º PA'!$F$4:$F$1980))
+SUMPRODUCT(('Diário 3º PA'!$E$4:$E$2000='Analítico Cp.'!$B79)*('Diário 3º PA'!$C$4:$C$2000&gt;=I$4)*('Diário 3º PA'!$C$4:$C$2000&lt;=EOMONTH(I$4,0))*('Diário 3º PA'!$F$4:$F$2000))
+SUMPRODUCT(('Diário 4º PA'!$E$4:$E$2000='Analítico Cp.'!$B79)*('Diário 4º PA'!$C$4:$C$2000&gt;=I$4)*('Diário 4º PA'!$C$4:$C$2000&lt;=EOMONTH(I$4,0))*('Diário 4º PA'!$F$4:$F$2000))
+SUMPRODUCT(('Comp.'!$D$5:$D$484=$B79)*('Comp.'!$B$5:$B$484&gt;=I$4)*('Comp.'!$B$5:$B$484&lt;=EOMONTH(I$4,0))*('Comp.'!$E$5:$E$484))</f>
        <v>0</v>
      </c>
      <c r="J79" s="129">
        <f>SUMPRODUCT(('Diário 1º PA'!$E$4:$E$2011='Analítico Cp.'!$B79)*('Diário 1º PA'!$C$4:$C$2011&gt;=J$4)*('Diário 1º PA'!$C$4:$C$2011&lt;=EOMONTH(J$4,0))*('Diário 1º PA'!$F$4:$F$2011))
+SUMPRODUCT(('Diário 2º PA'!$E$4:$E$1980='Analítico Cp.'!$B79)*('Diário 2º PA'!$C$4:$C$1980&gt;=J$4)*('Diário 2º PA'!$C$4:$C$1980&lt;=EOMONTH(J$4,0))*('Diário 2º PA'!$F$4:$F$1980))
+SUMPRODUCT(('Diário 3º PA'!$E$4:$E$2000='Analítico Cp.'!$B79)*('Diário 3º PA'!$C$4:$C$2000&gt;=J$4)*('Diário 3º PA'!$C$4:$C$2000&lt;=EOMONTH(J$4,0))*('Diário 3º PA'!$F$4:$F$2000))
+SUMPRODUCT(('Diário 4º PA'!$E$4:$E$2000='Analítico Cp.'!$B79)*('Diário 4º PA'!$C$4:$C$2000&gt;=J$4)*('Diário 4º PA'!$C$4:$C$2000&lt;=EOMONTH(J$4,0))*('Diário 4º PA'!$F$4:$F$2000))
+SUMPRODUCT(('Comp.'!$D$5:$D$484=$B79)*('Comp.'!$B$5:$B$484&gt;=J$4)*('Comp.'!$B$5:$B$484&lt;=EOMONTH(J$4,0))*('Comp.'!$E$5:$E$484))</f>
        <v>0</v>
      </c>
      <c r="K79" s="129">
        <f>SUMPRODUCT(('Diário 1º PA'!$E$4:$E$2011='Analítico Cp.'!$B79)*('Diário 1º PA'!$C$4:$C$2011&gt;=K$4)*('Diário 1º PA'!$C$4:$C$2011&lt;=EOMONTH(K$4,0))*('Diário 1º PA'!$F$4:$F$2011))
+SUMPRODUCT(('Diário 2º PA'!$E$4:$E$1980='Analítico Cp.'!$B79)*('Diário 2º PA'!$C$4:$C$1980&gt;=K$4)*('Diário 2º PA'!$C$4:$C$1980&lt;=EOMONTH(K$4,0))*('Diário 2º PA'!$F$4:$F$1980))
+SUMPRODUCT(('Diário 3º PA'!$E$4:$E$2000='Analítico Cp.'!$B79)*('Diário 3º PA'!$C$4:$C$2000&gt;=K$4)*('Diário 3º PA'!$C$4:$C$2000&lt;=EOMONTH(K$4,0))*('Diário 3º PA'!$F$4:$F$2000))
+SUMPRODUCT(('Diário 4º PA'!$E$4:$E$2000='Analítico Cp.'!$B79)*('Diário 4º PA'!$C$4:$C$2000&gt;=K$4)*('Diário 4º PA'!$C$4:$C$2000&lt;=EOMONTH(K$4,0))*('Diário 4º PA'!$F$4:$F$2000))
+SUMPRODUCT(('Comp.'!$D$5:$D$484=$B79)*('Comp.'!$B$5:$B$484&gt;=K$4)*('Comp.'!$B$5:$B$484&lt;=EOMONTH(K$4,0))*('Comp.'!$E$5:$E$484))</f>
        <v>0</v>
      </c>
      <c r="L79" s="129">
        <f>SUMPRODUCT(('Diário 1º PA'!$E$4:$E$2011='Analítico Cp.'!$B79)*('Diário 1º PA'!$C$4:$C$2011&gt;=L$4)*('Diário 1º PA'!$C$4:$C$2011&lt;=EOMONTH(L$4,0))*('Diário 1º PA'!$F$4:$F$2011))
+SUMPRODUCT(('Diário 2º PA'!$E$4:$E$1980='Analítico Cp.'!$B79)*('Diário 2º PA'!$C$4:$C$1980&gt;=L$4)*('Diário 2º PA'!$C$4:$C$1980&lt;=EOMONTH(L$4,0))*('Diário 2º PA'!$F$4:$F$1980))
+SUMPRODUCT(('Diário 3º PA'!$E$4:$E$2000='Analítico Cp.'!$B79)*('Diário 3º PA'!$C$4:$C$2000&gt;=L$4)*('Diário 3º PA'!$C$4:$C$2000&lt;=EOMONTH(L$4,0))*('Diário 3º PA'!$F$4:$F$2000))
+SUMPRODUCT(('Diário 4º PA'!$E$4:$E$2000='Analítico Cp.'!$B79)*('Diário 4º PA'!$C$4:$C$2000&gt;=L$4)*('Diário 4º PA'!$C$4:$C$2000&lt;=EOMONTH(L$4,0))*('Diário 4º PA'!$F$4:$F$2000))
+SUMPRODUCT(('Comp.'!$D$5:$D$484=$B79)*('Comp.'!$B$5:$B$484&gt;=L$4)*('Comp.'!$B$5:$B$484&lt;=EOMONTH(L$4,0))*('Comp.'!$E$5:$E$484))</f>
        <v>0</v>
      </c>
      <c r="M79" s="129">
        <f>SUMPRODUCT(('Diário 1º PA'!$E$4:$E$2011='Analítico Cp.'!$B79)*('Diário 1º PA'!$C$4:$C$2011&gt;=M$4)*('Diário 1º PA'!$C$4:$C$2011&lt;=EOMONTH(M$4,0))*('Diário 1º PA'!$F$4:$F$2011))
+SUMPRODUCT(('Diário 2º PA'!$E$4:$E$1980='Analítico Cp.'!$B79)*('Diário 2º PA'!$C$4:$C$1980&gt;=M$4)*('Diário 2º PA'!$C$4:$C$1980&lt;=EOMONTH(M$4,0))*('Diário 2º PA'!$F$4:$F$1980))
+SUMPRODUCT(('Diário 3º PA'!$E$4:$E$2000='Analítico Cp.'!$B79)*('Diário 3º PA'!$C$4:$C$2000&gt;=M$4)*('Diário 3º PA'!$C$4:$C$2000&lt;=EOMONTH(M$4,0))*('Diário 3º PA'!$F$4:$F$2000))
+SUMPRODUCT(('Diário 4º PA'!$E$4:$E$2000='Analítico Cp.'!$B79)*('Diário 4º PA'!$C$4:$C$2000&gt;=M$4)*('Diário 4º PA'!$C$4:$C$2000&lt;=EOMONTH(M$4,0))*('Diário 4º PA'!$F$4:$F$2000))
+SUMPRODUCT(('Comp.'!$D$5:$D$484=$B79)*('Comp.'!$B$5:$B$484&gt;=M$4)*('Comp.'!$B$5:$B$484&lt;=EOMONTH(M$4,0))*('Comp.'!$E$5:$E$484))</f>
        <v>0</v>
      </c>
      <c r="N79" s="129">
        <f>SUMPRODUCT(('Diário 1º PA'!$E$4:$E$2011='Analítico Cp.'!$B79)*('Diário 1º PA'!$C$4:$C$2011&gt;=N$4)*('Diário 1º PA'!$C$4:$C$2011&lt;=EOMONTH(N$4,0))*('Diário 1º PA'!$F$4:$F$2011))
+SUMPRODUCT(('Diário 2º PA'!$E$4:$E$1980='Analítico Cp.'!$B79)*('Diário 2º PA'!$C$4:$C$1980&gt;=N$4)*('Diário 2º PA'!$C$4:$C$1980&lt;=EOMONTH(N$4,0))*('Diário 2º PA'!$F$4:$F$1980))
+SUMPRODUCT(('Diário 3º PA'!$E$4:$E$2000='Analítico Cp.'!$B79)*('Diário 3º PA'!$C$4:$C$2000&gt;=N$4)*('Diário 3º PA'!$C$4:$C$2000&lt;=EOMONTH(N$4,0))*('Diário 3º PA'!$F$4:$F$2000))
+SUMPRODUCT(('Diário 4º PA'!$E$4:$E$2000='Analítico Cp.'!$B79)*('Diário 4º PA'!$C$4:$C$2000&gt;=N$4)*('Diário 4º PA'!$C$4:$C$2000&lt;=EOMONTH(N$4,0))*('Diário 4º PA'!$F$4:$F$2000))
+SUMPRODUCT(('Comp.'!$D$5:$D$484=$B79)*('Comp.'!$B$5:$B$484&gt;=N$4)*('Comp.'!$B$5:$B$484&lt;=EOMONTH(N$4,0))*('Comp.'!$E$5:$E$484))</f>
        <v>0</v>
      </c>
      <c r="O79" s="179">
        <f t="shared" si="19"/>
        <v>150</v>
      </c>
      <c r="P79" s="180">
        <f t="shared" si="20"/>
        <v>1.072491091137161E-5</v>
      </c>
      <c r="Q79" s="154"/>
      <c r="R79" s="154"/>
      <c r="S79" s="154"/>
      <c r="T79" s="154"/>
      <c r="U79" s="154"/>
      <c r="V79" s="154"/>
      <c r="W79" s="154"/>
      <c r="X79" s="154"/>
      <c r="Y79" s="154"/>
      <c r="Z79" s="154"/>
    </row>
    <row r="80" spans="1:26" ht="23.25" customHeight="1" x14ac:dyDescent="0.2">
      <c r="A80" s="199" t="s">
        <v>262</v>
      </c>
      <c r="B80" s="63" t="s">
        <v>263</v>
      </c>
      <c r="C80" s="129">
        <f>SUMPRODUCT(('Diário 1º PA'!$E$4:$E$2011='Analítico Cp.'!$B80)*('Diário 1º PA'!$C$4:$C$2011&gt;=C$4)*('Diário 1º PA'!$C$4:$C$2011&lt;=EOMONTH(C$4,0))*('Diário 1º PA'!$F$4:$F$2011))
+SUMPRODUCT(('Diário 2º PA'!$E$4:$E$1980='Analítico Cp.'!$B80)*('Diário 2º PA'!$C$4:$C$1980&gt;=C$4)*('Diário 2º PA'!$C$4:$C$1980&lt;=EOMONTH(C$4,0))*('Diário 2º PA'!$F$4:$F$1980))
+SUMPRODUCT(('Diário 3º PA'!$E$4:$E$2000='Analítico Cp.'!$B80)*('Diário 3º PA'!$C$4:$C$2000&gt;=C$4)*('Diário 3º PA'!$C$4:$C$2000&lt;=EOMONTH(C$4,0))*('Diário 3º PA'!$F$4:$F$2000))
+SUMPRODUCT(('Diário 4º PA'!$E$4:$E$2000='Analítico Cp.'!$B80)*('Diário 4º PA'!$C$4:$C$2000&gt;=C$4)*('Diário 4º PA'!$C$4:$C$2000&lt;=EOMONTH(C$4,0))*('Diário 4º PA'!$F$4:$F$2000))
+SUMPRODUCT(('Comp.'!$D$5:$D$484=$B80)*('Comp.'!$B$5:$B$484&gt;=C$4)*('Comp.'!$B$5:$B$484&lt;=EOMONTH(C$4,0))*('Comp.'!$E$5:$E$484))</f>
        <v>0</v>
      </c>
      <c r="D80" s="129">
        <f>SUMPRODUCT(('Diário 1º PA'!$E$4:$E$2011='Analítico Cp.'!$B80)*('Diário 1º PA'!$C$4:$C$2011&gt;=D$4)*('Diário 1º PA'!$C$4:$C$2011&lt;=EOMONTH(D$4,0))*('Diário 1º PA'!$F$4:$F$2011))
+SUMPRODUCT(('Diário 2º PA'!$E$4:$E$1980='Analítico Cp.'!$B80)*('Diário 2º PA'!$C$4:$C$1980&gt;=D$4)*('Diário 2º PA'!$C$4:$C$1980&lt;=EOMONTH(D$4,0))*('Diário 2º PA'!$F$4:$F$1980))
+SUMPRODUCT(('Diário 3º PA'!$E$4:$E$2000='Analítico Cp.'!$B80)*('Diário 3º PA'!$C$4:$C$2000&gt;=D$4)*('Diário 3º PA'!$C$4:$C$2000&lt;=EOMONTH(D$4,0))*('Diário 3º PA'!$F$4:$F$2000))
+SUMPRODUCT(('Diário 4º PA'!$E$4:$E$2000='Analítico Cp.'!$B80)*('Diário 4º PA'!$C$4:$C$2000&gt;=D$4)*('Diário 4º PA'!$C$4:$C$2000&lt;=EOMONTH(D$4,0))*('Diário 4º PA'!$F$4:$F$2000))
+SUMPRODUCT(('Comp.'!$D$5:$D$484=$B80)*('Comp.'!$B$5:$B$484&gt;=D$4)*('Comp.'!$B$5:$B$484&lt;=EOMONTH(D$4,0))*('Comp.'!$E$5:$E$484))</f>
        <v>0</v>
      </c>
      <c r="E80" s="129">
        <f>SUMPRODUCT(('Diário 1º PA'!$E$4:$E$2011='Analítico Cp.'!$B80)*('Diário 1º PA'!$C$4:$C$2011&gt;=E$4)*('Diário 1º PA'!$C$4:$C$2011&lt;=EOMONTH(E$4,0))*('Diário 1º PA'!$F$4:$F$2011))
+SUMPRODUCT(('Diário 2º PA'!$E$4:$E$1980='Analítico Cp.'!$B80)*('Diário 2º PA'!$C$4:$C$1980&gt;=E$4)*('Diário 2º PA'!$C$4:$C$1980&lt;=EOMONTH(E$4,0))*('Diário 2º PA'!$F$4:$F$1980))
+SUMPRODUCT(('Diário 3º PA'!$E$4:$E$2000='Analítico Cp.'!$B80)*('Diário 3º PA'!$C$4:$C$2000&gt;=E$4)*('Diário 3º PA'!$C$4:$C$2000&lt;=EOMONTH(E$4,0))*('Diário 3º PA'!$F$4:$F$2000))
+SUMPRODUCT(('Diário 4º PA'!$E$4:$E$2000='Analítico Cp.'!$B80)*('Diário 4º PA'!$C$4:$C$2000&gt;=E$4)*('Diário 4º PA'!$C$4:$C$2000&lt;=EOMONTH(E$4,0))*('Diário 4º PA'!$F$4:$F$2000))
+SUMPRODUCT(('Comp.'!$D$5:$D$484=$B80)*('Comp.'!$B$5:$B$484&gt;=E$4)*('Comp.'!$B$5:$B$484&lt;=EOMONTH(E$4,0))*('Comp.'!$E$5:$E$484))</f>
        <v>0</v>
      </c>
      <c r="F80" s="129">
        <f>SUMPRODUCT(('Diário 1º PA'!$E$4:$E$2011='Analítico Cp.'!$B80)*('Diário 1º PA'!$C$4:$C$2011&gt;=F$4)*('Diário 1º PA'!$C$4:$C$2011&lt;=EOMONTH(F$4,0))*('Diário 1º PA'!$F$4:$F$2011))
+SUMPRODUCT(('Diário 2º PA'!$E$4:$E$1980='Analítico Cp.'!$B80)*('Diário 2º PA'!$C$4:$C$1980&gt;=F$4)*('Diário 2º PA'!$C$4:$C$1980&lt;=EOMONTH(F$4,0))*('Diário 2º PA'!$F$4:$F$1980))
+SUMPRODUCT(('Diário 3º PA'!$E$4:$E$2000='Analítico Cp.'!$B80)*('Diário 3º PA'!$C$4:$C$2000&gt;=F$4)*('Diário 3º PA'!$C$4:$C$2000&lt;=EOMONTH(F$4,0))*('Diário 3º PA'!$F$4:$F$2000))
+SUMPRODUCT(('Diário 4º PA'!$E$4:$E$2000='Analítico Cp.'!$B80)*('Diário 4º PA'!$C$4:$C$2000&gt;=F$4)*('Diário 4º PA'!$C$4:$C$2000&lt;=EOMONTH(F$4,0))*('Diário 4º PA'!$F$4:$F$2000))
+SUMPRODUCT(('Comp.'!$D$5:$D$484=$B80)*('Comp.'!$B$5:$B$484&gt;=F$4)*('Comp.'!$B$5:$B$484&lt;=EOMONTH(F$4,0))*('Comp.'!$E$5:$E$484))</f>
        <v>0</v>
      </c>
      <c r="G80" s="129">
        <f>SUMPRODUCT(('Diário 1º PA'!$E$4:$E$2011='Analítico Cp.'!$B80)*('Diário 1º PA'!$C$4:$C$2011&gt;=G$4)*('Diário 1º PA'!$C$4:$C$2011&lt;=EOMONTH(G$4,0))*('Diário 1º PA'!$F$4:$F$2011))
+SUMPRODUCT(('Diário 2º PA'!$E$4:$E$1980='Analítico Cp.'!$B80)*('Diário 2º PA'!$C$4:$C$1980&gt;=G$4)*('Diário 2º PA'!$C$4:$C$1980&lt;=EOMONTH(G$4,0))*('Diário 2º PA'!$F$4:$F$1980))
+SUMPRODUCT(('Diário 3º PA'!$E$4:$E$2000='Analítico Cp.'!$B80)*('Diário 3º PA'!$C$4:$C$2000&gt;=G$4)*('Diário 3º PA'!$C$4:$C$2000&lt;=EOMONTH(G$4,0))*('Diário 3º PA'!$F$4:$F$2000))
+SUMPRODUCT(('Diário 4º PA'!$E$4:$E$2000='Analítico Cp.'!$B80)*('Diário 4º PA'!$C$4:$C$2000&gt;=G$4)*('Diário 4º PA'!$C$4:$C$2000&lt;=EOMONTH(G$4,0))*('Diário 4º PA'!$F$4:$F$2000))
+SUMPRODUCT(('Comp.'!$D$5:$D$484=$B80)*('Comp.'!$B$5:$B$484&gt;=G$4)*('Comp.'!$B$5:$B$484&lt;=EOMONTH(G$4,0))*('Comp.'!$E$5:$E$484))</f>
        <v>0</v>
      </c>
      <c r="H80" s="129">
        <f>SUMPRODUCT(('Diário 1º PA'!$E$4:$E$2011='Analítico Cp.'!$B80)*('Diário 1º PA'!$C$4:$C$2011&gt;=H$4)*('Diário 1º PA'!$C$4:$C$2011&lt;=EOMONTH(H$4,0))*('Diário 1º PA'!$F$4:$F$2011))
+SUMPRODUCT(('Diário 2º PA'!$E$4:$E$1980='Analítico Cp.'!$B80)*('Diário 2º PA'!$C$4:$C$1980&gt;=H$4)*('Diário 2º PA'!$C$4:$C$1980&lt;=EOMONTH(H$4,0))*('Diário 2º PA'!$F$4:$F$1980))
+SUMPRODUCT(('Diário 3º PA'!$E$4:$E$2000='Analítico Cp.'!$B80)*('Diário 3º PA'!$C$4:$C$2000&gt;=H$4)*('Diário 3º PA'!$C$4:$C$2000&lt;=EOMONTH(H$4,0))*('Diário 3º PA'!$F$4:$F$2000))
+SUMPRODUCT(('Diário 4º PA'!$E$4:$E$2000='Analítico Cp.'!$B80)*('Diário 4º PA'!$C$4:$C$2000&gt;=H$4)*('Diário 4º PA'!$C$4:$C$2000&lt;=EOMONTH(H$4,0))*('Diário 4º PA'!$F$4:$F$2000))
+SUMPRODUCT(('Comp.'!$D$5:$D$484=$B80)*('Comp.'!$B$5:$B$484&gt;=H$4)*('Comp.'!$B$5:$B$484&lt;=EOMONTH(H$4,0))*('Comp.'!$E$5:$E$484))</f>
        <v>0</v>
      </c>
      <c r="I80" s="129">
        <f>SUMPRODUCT(('Diário 1º PA'!$E$4:$E$2011='Analítico Cp.'!$B80)*('Diário 1º PA'!$C$4:$C$2011&gt;=I$4)*('Diário 1º PA'!$C$4:$C$2011&lt;=EOMONTH(I$4,0))*('Diário 1º PA'!$F$4:$F$2011))
+SUMPRODUCT(('Diário 2º PA'!$E$4:$E$1980='Analítico Cp.'!$B80)*('Diário 2º PA'!$C$4:$C$1980&gt;=I$4)*('Diário 2º PA'!$C$4:$C$1980&lt;=EOMONTH(I$4,0))*('Diário 2º PA'!$F$4:$F$1980))
+SUMPRODUCT(('Diário 3º PA'!$E$4:$E$2000='Analítico Cp.'!$B80)*('Diário 3º PA'!$C$4:$C$2000&gt;=I$4)*('Diário 3º PA'!$C$4:$C$2000&lt;=EOMONTH(I$4,0))*('Diário 3º PA'!$F$4:$F$2000))
+SUMPRODUCT(('Diário 4º PA'!$E$4:$E$2000='Analítico Cp.'!$B80)*('Diário 4º PA'!$C$4:$C$2000&gt;=I$4)*('Diário 4º PA'!$C$4:$C$2000&lt;=EOMONTH(I$4,0))*('Diário 4º PA'!$F$4:$F$2000))
+SUMPRODUCT(('Comp.'!$D$5:$D$484=$B80)*('Comp.'!$B$5:$B$484&gt;=I$4)*('Comp.'!$B$5:$B$484&lt;=EOMONTH(I$4,0))*('Comp.'!$E$5:$E$484))</f>
        <v>0</v>
      </c>
      <c r="J80" s="129">
        <f>SUMPRODUCT(('Diário 1º PA'!$E$4:$E$2011='Analítico Cp.'!$B80)*('Diário 1º PA'!$C$4:$C$2011&gt;=J$4)*('Diário 1º PA'!$C$4:$C$2011&lt;=EOMONTH(J$4,0))*('Diário 1º PA'!$F$4:$F$2011))
+SUMPRODUCT(('Diário 2º PA'!$E$4:$E$1980='Analítico Cp.'!$B80)*('Diário 2º PA'!$C$4:$C$1980&gt;=J$4)*('Diário 2º PA'!$C$4:$C$1980&lt;=EOMONTH(J$4,0))*('Diário 2º PA'!$F$4:$F$1980))
+SUMPRODUCT(('Diário 3º PA'!$E$4:$E$2000='Analítico Cp.'!$B80)*('Diário 3º PA'!$C$4:$C$2000&gt;=J$4)*('Diário 3º PA'!$C$4:$C$2000&lt;=EOMONTH(J$4,0))*('Diário 3º PA'!$F$4:$F$2000))
+SUMPRODUCT(('Diário 4º PA'!$E$4:$E$2000='Analítico Cp.'!$B80)*('Diário 4º PA'!$C$4:$C$2000&gt;=J$4)*('Diário 4º PA'!$C$4:$C$2000&lt;=EOMONTH(J$4,0))*('Diário 4º PA'!$F$4:$F$2000))
+SUMPRODUCT(('Comp.'!$D$5:$D$484=$B80)*('Comp.'!$B$5:$B$484&gt;=J$4)*('Comp.'!$B$5:$B$484&lt;=EOMONTH(J$4,0))*('Comp.'!$E$5:$E$484))</f>
        <v>0</v>
      </c>
      <c r="K80" s="129">
        <f>SUMPRODUCT(('Diário 1º PA'!$E$4:$E$2011='Analítico Cp.'!$B80)*('Diário 1º PA'!$C$4:$C$2011&gt;=K$4)*('Diário 1º PA'!$C$4:$C$2011&lt;=EOMONTH(K$4,0))*('Diário 1º PA'!$F$4:$F$2011))
+SUMPRODUCT(('Diário 2º PA'!$E$4:$E$1980='Analítico Cp.'!$B80)*('Diário 2º PA'!$C$4:$C$1980&gt;=K$4)*('Diário 2º PA'!$C$4:$C$1980&lt;=EOMONTH(K$4,0))*('Diário 2º PA'!$F$4:$F$1980))
+SUMPRODUCT(('Diário 3º PA'!$E$4:$E$2000='Analítico Cp.'!$B80)*('Diário 3º PA'!$C$4:$C$2000&gt;=K$4)*('Diário 3º PA'!$C$4:$C$2000&lt;=EOMONTH(K$4,0))*('Diário 3º PA'!$F$4:$F$2000))
+SUMPRODUCT(('Diário 4º PA'!$E$4:$E$2000='Analítico Cp.'!$B80)*('Diário 4º PA'!$C$4:$C$2000&gt;=K$4)*('Diário 4º PA'!$C$4:$C$2000&lt;=EOMONTH(K$4,0))*('Diário 4º PA'!$F$4:$F$2000))
+SUMPRODUCT(('Comp.'!$D$5:$D$484=$B80)*('Comp.'!$B$5:$B$484&gt;=K$4)*('Comp.'!$B$5:$B$484&lt;=EOMONTH(K$4,0))*('Comp.'!$E$5:$E$484))</f>
        <v>0</v>
      </c>
      <c r="L80" s="129">
        <f>SUMPRODUCT(('Diário 1º PA'!$E$4:$E$2011='Analítico Cp.'!$B80)*('Diário 1º PA'!$C$4:$C$2011&gt;=L$4)*('Diário 1º PA'!$C$4:$C$2011&lt;=EOMONTH(L$4,0))*('Diário 1º PA'!$F$4:$F$2011))
+SUMPRODUCT(('Diário 2º PA'!$E$4:$E$1980='Analítico Cp.'!$B80)*('Diário 2º PA'!$C$4:$C$1980&gt;=L$4)*('Diário 2º PA'!$C$4:$C$1980&lt;=EOMONTH(L$4,0))*('Diário 2º PA'!$F$4:$F$1980))
+SUMPRODUCT(('Diário 3º PA'!$E$4:$E$2000='Analítico Cp.'!$B80)*('Diário 3º PA'!$C$4:$C$2000&gt;=L$4)*('Diário 3º PA'!$C$4:$C$2000&lt;=EOMONTH(L$4,0))*('Diário 3º PA'!$F$4:$F$2000))
+SUMPRODUCT(('Diário 4º PA'!$E$4:$E$2000='Analítico Cp.'!$B80)*('Diário 4º PA'!$C$4:$C$2000&gt;=L$4)*('Diário 4º PA'!$C$4:$C$2000&lt;=EOMONTH(L$4,0))*('Diário 4º PA'!$F$4:$F$2000))
+SUMPRODUCT(('Comp.'!$D$5:$D$484=$B80)*('Comp.'!$B$5:$B$484&gt;=L$4)*('Comp.'!$B$5:$B$484&lt;=EOMONTH(L$4,0))*('Comp.'!$E$5:$E$484))</f>
        <v>0</v>
      </c>
      <c r="M80" s="129">
        <f>SUMPRODUCT(('Diário 1º PA'!$E$4:$E$2011='Analítico Cp.'!$B80)*('Diário 1º PA'!$C$4:$C$2011&gt;=M$4)*('Diário 1º PA'!$C$4:$C$2011&lt;=EOMONTH(M$4,0))*('Diário 1º PA'!$F$4:$F$2011))
+SUMPRODUCT(('Diário 2º PA'!$E$4:$E$1980='Analítico Cp.'!$B80)*('Diário 2º PA'!$C$4:$C$1980&gt;=M$4)*('Diário 2º PA'!$C$4:$C$1980&lt;=EOMONTH(M$4,0))*('Diário 2º PA'!$F$4:$F$1980))
+SUMPRODUCT(('Diário 3º PA'!$E$4:$E$2000='Analítico Cp.'!$B80)*('Diário 3º PA'!$C$4:$C$2000&gt;=M$4)*('Diário 3º PA'!$C$4:$C$2000&lt;=EOMONTH(M$4,0))*('Diário 3º PA'!$F$4:$F$2000))
+SUMPRODUCT(('Diário 4º PA'!$E$4:$E$2000='Analítico Cp.'!$B80)*('Diário 4º PA'!$C$4:$C$2000&gt;=M$4)*('Diário 4º PA'!$C$4:$C$2000&lt;=EOMONTH(M$4,0))*('Diário 4º PA'!$F$4:$F$2000))
+SUMPRODUCT(('Comp.'!$D$5:$D$484=$B80)*('Comp.'!$B$5:$B$484&gt;=M$4)*('Comp.'!$B$5:$B$484&lt;=EOMONTH(M$4,0))*('Comp.'!$E$5:$E$484))</f>
        <v>0</v>
      </c>
      <c r="N80" s="129">
        <f>SUMPRODUCT(('Diário 1º PA'!$E$4:$E$2011='Analítico Cp.'!$B80)*('Diário 1º PA'!$C$4:$C$2011&gt;=N$4)*('Diário 1º PA'!$C$4:$C$2011&lt;=EOMONTH(N$4,0))*('Diário 1º PA'!$F$4:$F$2011))
+SUMPRODUCT(('Diário 2º PA'!$E$4:$E$1980='Analítico Cp.'!$B80)*('Diário 2º PA'!$C$4:$C$1980&gt;=N$4)*('Diário 2º PA'!$C$4:$C$1980&lt;=EOMONTH(N$4,0))*('Diário 2º PA'!$F$4:$F$1980))
+SUMPRODUCT(('Diário 3º PA'!$E$4:$E$2000='Analítico Cp.'!$B80)*('Diário 3º PA'!$C$4:$C$2000&gt;=N$4)*('Diário 3º PA'!$C$4:$C$2000&lt;=EOMONTH(N$4,0))*('Diário 3º PA'!$F$4:$F$2000))
+SUMPRODUCT(('Diário 4º PA'!$E$4:$E$2000='Analítico Cp.'!$B80)*('Diário 4º PA'!$C$4:$C$2000&gt;=N$4)*('Diário 4º PA'!$C$4:$C$2000&lt;=EOMONTH(N$4,0))*('Diário 4º PA'!$F$4:$F$2000))
+SUMPRODUCT(('Comp.'!$D$5:$D$484=$B80)*('Comp.'!$B$5:$B$484&gt;=N$4)*('Comp.'!$B$5:$B$484&lt;=EOMONTH(N$4,0))*('Comp.'!$E$5:$E$484))</f>
        <v>0</v>
      </c>
      <c r="O80" s="179">
        <f t="shared" si="19"/>
        <v>0</v>
      </c>
      <c r="P80" s="180">
        <f t="shared" si="20"/>
        <v>0</v>
      </c>
      <c r="Q80" s="154"/>
      <c r="R80" s="154"/>
      <c r="S80" s="154"/>
      <c r="T80" s="154"/>
      <c r="U80" s="154"/>
      <c r="V80" s="154"/>
      <c r="W80" s="154"/>
      <c r="X80" s="154"/>
      <c r="Y80" s="154"/>
      <c r="Z80" s="154"/>
    </row>
    <row r="81" spans="1:26" ht="23.25" customHeight="1" x14ac:dyDescent="0.2">
      <c r="A81" s="199" t="s">
        <v>264</v>
      </c>
      <c r="B81" s="63" t="s">
        <v>265</v>
      </c>
      <c r="C81" s="129">
        <f>SUMPRODUCT(('Diário 1º PA'!$E$4:$E$2011='Analítico Cp.'!$B81)*('Diário 1º PA'!$C$4:$C$2011&gt;=C$4)*('Diário 1º PA'!$C$4:$C$2011&lt;=EOMONTH(C$4,0))*('Diário 1º PA'!$F$4:$F$2011))
+SUMPRODUCT(('Diário 2º PA'!$E$4:$E$1980='Analítico Cp.'!$B81)*('Diário 2º PA'!$C$4:$C$1980&gt;=C$4)*('Diário 2º PA'!$C$4:$C$1980&lt;=EOMONTH(C$4,0))*('Diário 2º PA'!$F$4:$F$1980))
+SUMPRODUCT(('Diário 3º PA'!$E$4:$E$2000='Analítico Cp.'!$B81)*('Diário 3º PA'!$C$4:$C$2000&gt;=C$4)*('Diário 3º PA'!$C$4:$C$2000&lt;=EOMONTH(C$4,0))*('Diário 3º PA'!$F$4:$F$2000))
+SUMPRODUCT(('Diário 4º PA'!$E$4:$E$2000='Analítico Cp.'!$B81)*('Diário 4º PA'!$C$4:$C$2000&gt;=C$4)*('Diário 4º PA'!$C$4:$C$2000&lt;=EOMONTH(C$4,0))*('Diário 4º PA'!$F$4:$F$2000))
+SUMPRODUCT(('Comp.'!$D$5:$D$484=$B81)*('Comp.'!$B$5:$B$484&gt;=C$4)*('Comp.'!$B$5:$B$484&lt;=EOMONTH(C$4,0))*('Comp.'!$E$5:$E$484))</f>
        <v>3577.67</v>
      </c>
      <c r="D81" s="129">
        <f>SUMPRODUCT(('Diário 1º PA'!$E$4:$E$2011='Analítico Cp.'!$B81)*('Diário 1º PA'!$C$4:$C$2011&gt;=D$4)*('Diário 1º PA'!$C$4:$C$2011&lt;=EOMONTH(D$4,0))*('Diário 1º PA'!$F$4:$F$2011))
+SUMPRODUCT(('Diário 2º PA'!$E$4:$E$1980='Analítico Cp.'!$B81)*('Diário 2º PA'!$C$4:$C$1980&gt;=D$4)*('Diário 2º PA'!$C$4:$C$1980&lt;=EOMONTH(D$4,0))*('Diário 2º PA'!$F$4:$F$1980))
+SUMPRODUCT(('Diário 3º PA'!$E$4:$E$2000='Analítico Cp.'!$B81)*('Diário 3º PA'!$C$4:$C$2000&gt;=D$4)*('Diário 3º PA'!$C$4:$C$2000&lt;=EOMONTH(D$4,0))*('Diário 3º PA'!$F$4:$F$2000))
+SUMPRODUCT(('Diário 4º PA'!$E$4:$E$2000='Analítico Cp.'!$B81)*('Diário 4º PA'!$C$4:$C$2000&gt;=D$4)*('Diário 4º PA'!$C$4:$C$2000&lt;=EOMONTH(D$4,0))*('Diário 4º PA'!$F$4:$F$2000))
+SUMPRODUCT(('Comp.'!$D$5:$D$484=$B81)*('Comp.'!$B$5:$B$484&gt;=D$4)*('Comp.'!$B$5:$B$484&lt;=EOMONTH(D$4,0))*('Comp.'!$E$5:$E$484))</f>
        <v>3595.8700000000008</v>
      </c>
      <c r="E81" s="129">
        <f>SUMPRODUCT(('Diário 1º PA'!$E$4:$E$2011='Analítico Cp.'!$B81)*('Diário 1º PA'!$C$4:$C$2011&gt;=E$4)*('Diário 1º PA'!$C$4:$C$2011&lt;=EOMONTH(E$4,0))*('Diário 1º PA'!$F$4:$F$2011))
+SUMPRODUCT(('Diário 2º PA'!$E$4:$E$1980='Analítico Cp.'!$B81)*('Diário 2º PA'!$C$4:$C$1980&gt;=E$4)*('Diário 2º PA'!$C$4:$C$1980&lt;=EOMONTH(E$4,0))*('Diário 2º PA'!$F$4:$F$1980))
+SUMPRODUCT(('Diário 3º PA'!$E$4:$E$2000='Analítico Cp.'!$B81)*('Diário 3º PA'!$C$4:$C$2000&gt;=E$4)*('Diário 3º PA'!$C$4:$C$2000&lt;=EOMONTH(E$4,0))*('Diário 3º PA'!$F$4:$F$2000))
+SUMPRODUCT(('Diário 4º PA'!$E$4:$E$2000='Analítico Cp.'!$B81)*('Diário 4º PA'!$C$4:$C$2000&gt;=E$4)*('Diário 4º PA'!$C$4:$C$2000&lt;=EOMONTH(E$4,0))*('Diário 4º PA'!$F$4:$F$2000))
+SUMPRODUCT(('Comp.'!$D$5:$D$484=$B81)*('Comp.'!$B$5:$B$484&gt;=E$4)*('Comp.'!$B$5:$B$484&lt;=EOMONTH(E$4,0))*('Comp.'!$E$5:$E$484))</f>
        <v>1872.9399999999998</v>
      </c>
      <c r="F81" s="129">
        <f>SUMPRODUCT(('Diário 1º PA'!$E$4:$E$2011='Analítico Cp.'!$B81)*('Diário 1º PA'!$C$4:$C$2011&gt;=F$4)*('Diário 1º PA'!$C$4:$C$2011&lt;=EOMONTH(F$4,0))*('Diário 1º PA'!$F$4:$F$2011))
+SUMPRODUCT(('Diário 2º PA'!$E$4:$E$1980='Analítico Cp.'!$B81)*('Diário 2º PA'!$C$4:$C$1980&gt;=F$4)*('Diário 2º PA'!$C$4:$C$1980&lt;=EOMONTH(F$4,0))*('Diário 2º PA'!$F$4:$F$1980))
+SUMPRODUCT(('Diário 3º PA'!$E$4:$E$2000='Analítico Cp.'!$B81)*('Diário 3º PA'!$C$4:$C$2000&gt;=F$4)*('Diário 3º PA'!$C$4:$C$2000&lt;=EOMONTH(F$4,0))*('Diário 3º PA'!$F$4:$F$2000))
+SUMPRODUCT(('Diário 4º PA'!$E$4:$E$2000='Analítico Cp.'!$B81)*('Diário 4º PA'!$C$4:$C$2000&gt;=F$4)*('Diário 4º PA'!$C$4:$C$2000&lt;=EOMONTH(F$4,0))*('Diário 4º PA'!$F$4:$F$2000))
+SUMPRODUCT(('Comp.'!$D$5:$D$484=$B81)*('Comp.'!$B$5:$B$484&gt;=F$4)*('Comp.'!$B$5:$B$484&lt;=EOMONTH(F$4,0))*('Comp.'!$E$5:$E$484))</f>
        <v>1836.78</v>
      </c>
      <c r="G81" s="129">
        <f>SUMPRODUCT(('Diário 1º PA'!$E$4:$E$2011='Analítico Cp.'!$B81)*('Diário 1º PA'!$C$4:$C$2011&gt;=G$4)*('Diário 1º PA'!$C$4:$C$2011&lt;=EOMONTH(G$4,0))*('Diário 1º PA'!$F$4:$F$2011))
+SUMPRODUCT(('Diário 2º PA'!$E$4:$E$1980='Analítico Cp.'!$B81)*('Diário 2º PA'!$C$4:$C$1980&gt;=G$4)*('Diário 2º PA'!$C$4:$C$1980&lt;=EOMONTH(G$4,0))*('Diário 2º PA'!$F$4:$F$1980))
+SUMPRODUCT(('Diário 3º PA'!$E$4:$E$2000='Analítico Cp.'!$B81)*('Diário 3º PA'!$C$4:$C$2000&gt;=G$4)*('Diário 3º PA'!$C$4:$C$2000&lt;=EOMONTH(G$4,0))*('Diário 3º PA'!$F$4:$F$2000))
+SUMPRODUCT(('Diário 4º PA'!$E$4:$E$2000='Analítico Cp.'!$B81)*('Diário 4º PA'!$C$4:$C$2000&gt;=G$4)*('Diário 4º PA'!$C$4:$C$2000&lt;=EOMONTH(G$4,0))*('Diário 4º PA'!$F$4:$F$2000))
+SUMPRODUCT(('Comp.'!$D$5:$D$484=$B81)*('Comp.'!$B$5:$B$484&gt;=G$4)*('Comp.'!$B$5:$B$484&lt;=EOMONTH(G$4,0))*('Comp.'!$E$5:$E$484))</f>
        <v>0</v>
      </c>
      <c r="H81" s="129">
        <f>SUMPRODUCT(('Diário 1º PA'!$E$4:$E$2011='Analítico Cp.'!$B81)*('Diário 1º PA'!$C$4:$C$2011&gt;=H$4)*('Diário 1º PA'!$C$4:$C$2011&lt;=EOMONTH(H$4,0))*('Diário 1º PA'!$F$4:$F$2011))
+SUMPRODUCT(('Diário 2º PA'!$E$4:$E$1980='Analítico Cp.'!$B81)*('Diário 2º PA'!$C$4:$C$1980&gt;=H$4)*('Diário 2º PA'!$C$4:$C$1980&lt;=EOMONTH(H$4,0))*('Diário 2º PA'!$F$4:$F$1980))
+SUMPRODUCT(('Diário 3º PA'!$E$4:$E$2000='Analítico Cp.'!$B81)*('Diário 3º PA'!$C$4:$C$2000&gt;=H$4)*('Diário 3º PA'!$C$4:$C$2000&lt;=EOMONTH(H$4,0))*('Diário 3º PA'!$F$4:$F$2000))
+SUMPRODUCT(('Diário 4º PA'!$E$4:$E$2000='Analítico Cp.'!$B81)*('Diário 4º PA'!$C$4:$C$2000&gt;=H$4)*('Diário 4º PA'!$C$4:$C$2000&lt;=EOMONTH(H$4,0))*('Diário 4º PA'!$F$4:$F$2000))
+SUMPRODUCT(('Comp.'!$D$5:$D$484=$B81)*('Comp.'!$B$5:$B$484&gt;=H$4)*('Comp.'!$B$5:$B$484&lt;=EOMONTH(H$4,0))*('Comp.'!$E$5:$E$484))</f>
        <v>0</v>
      </c>
      <c r="I81" s="129">
        <f>SUMPRODUCT(('Diário 1º PA'!$E$4:$E$2011='Analítico Cp.'!$B81)*('Diário 1º PA'!$C$4:$C$2011&gt;=I$4)*('Diário 1º PA'!$C$4:$C$2011&lt;=EOMONTH(I$4,0))*('Diário 1º PA'!$F$4:$F$2011))
+SUMPRODUCT(('Diário 2º PA'!$E$4:$E$1980='Analítico Cp.'!$B81)*('Diário 2º PA'!$C$4:$C$1980&gt;=I$4)*('Diário 2º PA'!$C$4:$C$1980&lt;=EOMONTH(I$4,0))*('Diário 2º PA'!$F$4:$F$1980))
+SUMPRODUCT(('Diário 3º PA'!$E$4:$E$2000='Analítico Cp.'!$B81)*('Diário 3º PA'!$C$4:$C$2000&gt;=I$4)*('Diário 3º PA'!$C$4:$C$2000&lt;=EOMONTH(I$4,0))*('Diário 3º PA'!$F$4:$F$2000))
+SUMPRODUCT(('Diário 4º PA'!$E$4:$E$2000='Analítico Cp.'!$B81)*('Diário 4º PA'!$C$4:$C$2000&gt;=I$4)*('Diário 4º PA'!$C$4:$C$2000&lt;=EOMONTH(I$4,0))*('Diário 4º PA'!$F$4:$F$2000))
+SUMPRODUCT(('Comp.'!$D$5:$D$484=$B81)*('Comp.'!$B$5:$B$484&gt;=I$4)*('Comp.'!$B$5:$B$484&lt;=EOMONTH(I$4,0))*('Comp.'!$E$5:$E$484))</f>
        <v>0</v>
      </c>
      <c r="J81" s="129">
        <f>SUMPRODUCT(('Diário 1º PA'!$E$4:$E$2011='Analítico Cp.'!$B81)*('Diário 1º PA'!$C$4:$C$2011&gt;=J$4)*('Diário 1º PA'!$C$4:$C$2011&lt;=EOMONTH(J$4,0))*('Diário 1º PA'!$F$4:$F$2011))
+SUMPRODUCT(('Diário 2º PA'!$E$4:$E$1980='Analítico Cp.'!$B81)*('Diário 2º PA'!$C$4:$C$1980&gt;=J$4)*('Diário 2º PA'!$C$4:$C$1980&lt;=EOMONTH(J$4,0))*('Diário 2º PA'!$F$4:$F$1980))
+SUMPRODUCT(('Diário 3º PA'!$E$4:$E$2000='Analítico Cp.'!$B81)*('Diário 3º PA'!$C$4:$C$2000&gt;=J$4)*('Diário 3º PA'!$C$4:$C$2000&lt;=EOMONTH(J$4,0))*('Diário 3º PA'!$F$4:$F$2000))
+SUMPRODUCT(('Diário 4º PA'!$E$4:$E$2000='Analítico Cp.'!$B81)*('Diário 4º PA'!$C$4:$C$2000&gt;=J$4)*('Diário 4º PA'!$C$4:$C$2000&lt;=EOMONTH(J$4,0))*('Diário 4º PA'!$F$4:$F$2000))
+SUMPRODUCT(('Comp.'!$D$5:$D$484=$B81)*('Comp.'!$B$5:$B$484&gt;=J$4)*('Comp.'!$B$5:$B$484&lt;=EOMONTH(J$4,0))*('Comp.'!$E$5:$E$484))</f>
        <v>0</v>
      </c>
      <c r="K81" s="129">
        <f>SUMPRODUCT(('Diário 1º PA'!$E$4:$E$2011='Analítico Cp.'!$B81)*('Diário 1º PA'!$C$4:$C$2011&gt;=K$4)*('Diário 1º PA'!$C$4:$C$2011&lt;=EOMONTH(K$4,0))*('Diário 1º PA'!$F$4:$F$2011))
+SUMPRODUCT(('Diário 2º PA'!$E$4:$E$1980='Analítico Cp.'!$B81)*('Diário 2º PA'!$C$4:$C$1980&gt;=K$4)*('Diário 2º PA'!$C$4:$C$1980&lt;=EOMONTH(K$4,0))*('Diário 2º PA'!$F$4:$F$1980))
+SUMPRODUCT(('Diário 3º PA'!$E$4:$E$2000='Analítico Cp.'!$B81)*('Diário 3º PA'!$C$4:$C$2000&gt;=K$4)*('Diário 3º PA'!$C$4:$C$2000&lt;=EOMONTH(K$4,0))*('Diário 3º PA'!$F$4:$F$2000))
+SUMPRODUCT(('Diário 4º PA'!$E$4:$E$2000='Analítico Cp.'!$B81)*('Diário 4º PA'!$C$4:$C$2000&gt;=K$4)*('Diário 4º PA'!$C$4:$C$2000&lt;=EOMONTH(K$4,0))*('Diário 4º PA'!$F$4:$F$2000))
+SUMPRODUCT(('Comp.'!$D$5:$D$484=$B81)*('Comp.'!$B$5:$B$484&gt;=K$4)*('Comp.'!$B$5:$B$484&lt;=EOMONTH(K$4,0))*('Comp.'!$E$5:$E$484))</f>
        <v>0</v>
      </c>
      <c r="L81" s="129">
        <f>SUMPRODUCT(('Diário 1º PA'!$E$4:$E$2011='Analítico Cp.'!$B81)*('Diário 1º PA'!$C$4:$C$2011&gt;=L$4)*('Diário 1º PA'!$C$4:$C$2011&lt;=EOMONTH(L$4,0))*('Diário 1º PA'!$F$4:$F$2011))
+SUMPRODUCT(('Diário 2º PA'!$E$4:$E$1980='Analítico Cp.'!$B81)*('Diário 2º PA'!$C$4:$C$1980&gt;=L$4)*('Diário 2º PA'!$C$4:$C$1980&lt;=EOMONTH(L$4,0))*('Diário 2º PA'!$F$4:$F$1980))
+SUMPRODUCT(('Diário 3º PA'!$E$4:$E$2000='Analítico Cp.'!$B81)*('Diário 3º PA'!$C$4:$C$2000&gt;=L$4)*('Diário 3º PA'!$C$4:$C$2000&lt;=EOMONTH(L$4,0))*('Diário 3º PA'!$F$4:$F$2000))
+SUMPRODUCT(('Diário 4º PA'!$E$4:$E$2000='Analítico Cp.'!$B81)*('Diário 4º PA'!$C$4:$C$2000&gt;=L$4)*('Diário 4º PA'!$C$4:$C$2000&lt;=EOMONTH(L$4,0))*('Diário 4º PA'!$F$4:$F$2000))
+SUMPRODUCT(('Comp.'!$D$5:$D$484=$B81)*('Comp.'!$B$5:$B$484&gt;=L$4)*('Comp.'!$B$5:$B$484&lt;=EOMONTH(L$4,0))*('Comp.'!$E$5:$E$484))</f>
        <v>0</v>
      </c>
      <c r="M81" s="129">
        <f>SUMPRODUCT(('Diário 1º PA'!$E$4:$E$2011='Analítico Cp.'!$B81)*('Diário 1º PA'!$C$4:$C$2011&gt;=M$4)*('Diário 1º PA'!$C$4:$C$2011&lt;=EOMONTH(M$4,0))*('Diário 1º PA'!$F$4:$F$2011))
+SUMPRODUCT(('Diário 2º PA'!$E$4:$E$1980='Analítico Cp.'!$B81)*('Diário 2º PA'!$C$4:$C$1980&gt;=M$4)*('Diário 2º PA'!$C$4:$C$1980&lt;=EOMONTH(M$4,0))*('Diário 2º PA'!$F$4:$F$1980))
+SUMPRODUCT(('Diário 3º PA'!$E$4:$E$2000='Analítico Cp.'!$B81)*('Diário 3º PA'!$C$4:$C$2000&gt;=M$4)*('Diário 3º PA'!$C$4:$C$2000&lt;=EOMONTH(M$4,0))*('Diário 3º PA'!$F$4:$F$2000))
+SUMPRODUCT(('Diário 4º PA'!$E$4:$E$2000='Analítico Cp.'!$B81)*('Diário 4º PA'!$C$4:$C$2000&gt;=M$4)*('Diário 4º PA'!$C$4:$C$2000&lt;=EOMONTH(M$4,0))*('Diário 4º PA'!$F$4:$F$2000))
+SUMPRODUCT(('Comp.'!$D$5:$D$484=$B81)*('Comp.'!$B$5:$B$484&gt;=M$4)*('Comp.'!$B$5:$B$484&lt;=EOMONTH(M$4,0))*('Comp.'!$E$5:$E$484))</f>
        <v>0</v>
      </c>
      <c r="N81" s="129">
        <f>SUMPRODUCT(('Diário 1º PA'!$E$4:$E$2011='Analítico Cp.'!$B81)*('Diário 1º PA'!$C$4:$C$2011&gt;=N$4)*('Diário 1º PA'!$C$4:$C$2011&lt;=EOMONTH(N$4,0))*('Diário 1º PA'!$F$4:$F$2011))
+SUMPRODUCT(('Diário 2º PA'!$E$4:$E$1980='Analítico Cp.'!$B81)*('Diário 2º PA'!$C$4:$C$1980&gt;=N$4)*('Diário 2º PA'!$C$4:$C$1980&lt;=EOMONTH(N$4,0))*('Diário 2º PA'!$F$4:$F$1980))
+SUMPRODUCT(('Diário 3º PA'!$E$4:$E$2000='Analítico Cp.'!$B81)*('Diário 3º PA'!$C$4:$C$2000&gt;=N$4)*('Diário 3º PA'!$C$4:$C$2000&lt;=EOMONTH(N$4,0))*('Diário 3º PA'!$F$4:$F$2000))
+SUMPRODUCT(('Diário 4º PA'!$E$4:$E$2000='Analítico Cp.'!$B81)*('Diário 4º PA'!$C$4:$C$2000&gt;=N$4)*('Diário 4º PA'!$C$4:$C$2000&lt;=EOMONTH(N$4,0))*('Diário 4º PA'!$F$4:$F$2000))
+SUMPRODUCT(('Comp.'!$D$5:$D$484=$B81)*('Comp.'!$B$5:$B$484&gt;=N$4)*('Comp.'!$B$5:$B$484&lt;=EOMONTH(N$4,0))*('Comp.'!$E$5:$E$484))</f>
        <v>0</v>
      </c>
      <c r="O81" s="179">
        <f t="shared" si="19"/>
        <v>10883.260000000002</v>
      </c>
      <c r="P81" s="180">
        <f t="shared" si="20"/>
        <v>7.7814662616862808E-4</v>
      </c>
      <c r="Q81" s="154"/>
      <c r="R81" s="154"/>
      <c r="S81" s="154"/>
      <c r="T81" s="154"/>
      <c r="U81" s="154"/>
      <c r="V81" s="154"/>
      <c r="W81" s="154"/>
      <c r="X81" s="154"/>
      <c r="Y81" s="154"/>
      <c r="Z81" s="154"/>
    </row>
    <row r="82" spans="1:26" ht="23.25" customHeight="1" x14ac:dyDescent="0.2">
      <c r="A82" s="199" t="s">
        <v>266</v>
      </c>
      <c r="B82" s="63" t="s">
        <v>267</v>
      </c>
      <c r="C82" s="129">
        <f>SUMPRODUCT(('Diário 1º PA'!$E$4:$E$2011='Analítico Cp.'!$B82)*('Diário 1º PA'!$C$4:$C$2011&gt;=C$4)*('Diário 1º PA'!$C$4:$C$2011&lt;=EOMONTH(C$4,0))*('Diário 1º PA'!$F$4:$F$2011))
+SUMPRODUCT(('Diário 2º PA'!$E$4:$E$1980='Analítico Cp.'!$B82)*('Diário 2º PA'!$C$4:$C$1980&gt;=C$4)*('Diário 2º PA'!$C$4:$C$1980&lt;=EOMONTH(C$4,0))*('Diário 2º PA'!$F$4:$F$1980))
+SUMPRODUCT(('Diário 3º PA'!$E$4:$E$2000='Analítico Cp.'!$B82)*('Diário 3º PA'!$C$4:$C$2000&gt;=C$4)*('Diário 3º PA'!$C$4:$C$2000&lt;=EOMONTH(C$4,0))*('Diário 3º PA'!$F$4:$F$2000))
+SUMPRODUCT(('Diário 4º PA'!$E$4:$E$2000='Analítico Cp.'!$B82)*('Diário 4º PA'!$C$4:$C$2000&gt;=C$4)*('Diário 4º PA'!$C$4:$C$2000&lt;=EOMONTH(C$4,0))*('Diário 4º PA'!$F$4:$F$2000))
+SUMPRODUCT(('Comp.'!$D$5:$D$484=$B82)*('Comp.'!$B$5:$B$484&gt;=C$4)*('Comp.'!$B$5:$B$484&lt;=EOMONTH(C$4,0))*('Comp.'!$E$5:$E$484))</f>
        <v>0</v>
      </c>
      <c r="D82" s="129">
        <f>SUMPRODUCT(('Diário 1º PA'!$E$4:$E$2011='Analítico Cp.'!$B82)*('Diário 1º PA'!$C$4:$C$2011&gt;=D$4)*('Diário 1º PA'!$C$4:$C$2011&lt;=EOMONTH(D$4,0))*('Diário 1º PA'!$F$4:$F$2011))
+SUMPRODUCT(('Diário 2º PA'!$E$4:$E$1980='Analítico Cp.'!$B82)*('Diário 2º PA'!$C$4:$C$1980&gt;=D$4)*('Diário 2º PA'!$C$4:$C$1980&lt;=EOMONTH(D$4,0))*('Diário 2º PA'!$F$4:$F$1980))
+SUMPRODUCT(('Diário 3º PA'!$E$4:$E$2000='Analítico Cp.'!$B82)*('Diário 3º PA'!$C$4:$C$2000&gt;=D$4)*('Diário 3º PA'!$C$4:$C$2000&lt;=EOMONTH(D$4,0))*('Diário 3º PA'!$F$4:$F$2000))
+SUMPRODUCT(('Diário 4º PA'!$E$4:$E$2000='Analítico Cp.'!$B82)*('Diário 4º PA'!$C$4:$C$2000&gt;=D$4)*('Diário 4º PA'!$C$4:$C$2000&lt;=EOMONTH(D$4,0))*('Diário 4º PA'!$F$4:$F$2000))
+SUMPRODUCT(('Comp.'!$D$5:$D$484=$B82)*('Comp.'!$B$5:$B$484&gt;=D$4)*('Comp.'!$B$5:$B$484&lt;=EOMONTH(D$4,0))*('Comp.'!$E$5:$E$484))</f>
        <v>0</v>
      </c>
      <c r="E82" s="129">
        <f>SUMPRODUCT(('Diário 1º PA'!$E$4:$E$2011='Analítico Cp.'!$B82)*('Diário 1º PA'!$C$4:$C$2011&gt;=E$4)*('Diário 1º PA'!$C$4:$C$2011&lt;=EOMONTH(E$4,0))*('Diário 1º PA'!$F$4:$F$2011))
+SUMPRODUCT(('Diário 2º PA'!$E$4:$E$1980='Analítico Cp.'!$B82)*('Diário 2º PA'!$C$4:$C$1980&gt;=E$4)*('Diário 2º PA'!$C$4:$C$1980&lt;=EOMONTH(E$4,0))*('Diário 2º PA'!$F$4:$F$1980))
+SUMPRODUCT(('Diário 3º PA'!$E$4:$E$2000='Analítico Cp.'!$B82)*('Diário 3º PA'!$C$4:$C$2000&gt;=E$4)*('Diário 3º PA'!$C$4:$C$2000&lt;=EOMONTH(E$4,0))*('Diário 3º PA'!$F$4:$F$2000))
+SUMPRODUCT(('Diário 4º PA'!$E$4:$E$2000='Analítico Cp.'!$B82)*('Diário 4º PA'!$C$4:$C$2000&gt;=E$4)*('Diário 4º PA'!$C$4:$C$2000&lt;=EOMONTH(E$4,0))*('Diário 4º PA'!$F$4:$F$2000))
+SUMPRODUCT(('Comp.'!$D$5:$D$484=$B82)*('Comp.'!$B$5:$B$484&gt;=E$4)*('Comp.'!$B$5:$B$484&lt;=EOMONTH(E$4,0))*('Comp.'!$E$5:$E$484))</f>
        <v>0</v>
      </c>
      <c r="F82" s="129">
        <f>SUMPRODUCT(('Diário 1º PA'!$E$4:$E$2011='Analítico Cp.'!$B82)*('Diário 1º PA'!$C$4:$C$2011&gt;=F$4)*('Diário 1º PA'!$C$4:$C$2011&lt;=EOMONTH(F$4,0))*('Diário 1º PA'!$F$4:$F$2011))
+SUMPRODUCT(('Diário 2º PA'!$E$4:$E$1980='Analítico Cp.'!$B82)*('Diário 2º PA'!$C$4:$C$1980&gt;=F$4)*('Diário 2º PA'!$C$4:$C$1980&lt;=EOMONTH(F$4,0))*('Diário 2º PA'!$F$4:$F$1980))
+SUMPRODUCT(('Diário 3º PA'!$E$4:$E$2000='Analítico Cp.'!$B82)*('Diário 3º PA'!$C$4:$C$2000&gt;=F$4)*('Diário 3º PA'!$C$4:$C$2000&lt;=EOMONTH(F$4,0))*('Diário 3º PA'!$F$4:$F$2000))
+SUMPRODUCT(('Diário 4º PA'!$E$4:$E$2000='Analítico Cp.'!$B82)*('Diário 4º PA'!$C$4:$C$2000&gt;=F$4)*('Diário 4º PA'!$C$4:$C$2000&lt;=EOMONTH(F$4,0))*('Diário 4º PA'!$F$4:$F$2000))
+SUMPRODUCT(('Comp.'!$D$5:$D$484=$B82)*('Comp.'!$B$5:$B$484&gt;=F$4)*('Comp.'!$B$5:$B$484&lt;=EOMONTH(F$4,0))*('Comp.'!$E$5:$E$484))</f>
        <v>0</v>
      </c>
      <c r="G82" s="129">
        <f>SUMPRODUCT(('Diário 1º PA'!$E$4:$E$2011='Analítico Cp.'!$B82)*('Diário 1º PA'!$C$4:$C$2011&gt;=G$4)*('Diário 1º PA'!$C$4:$C$2011&lt;=EOMONTH(G$4,0))*('Diário 1º PA'!$F$4:$F$2011))
+SUMPRODUCT(('Diário 2º PA'!$E$4:$E$1980='Analítico Cp.'!$B82)*('Diário 2º PA'!$C$4:$C$1980&gt;=G$4)*('Diário 2º PA'!$C$4:$C$1980&lt;=EOMONTH(G$4,0))*('Diário 2º PA'!$F$4:$F$1980))
+SUMPRODUCT(('Diário 3º PA'!$E$4:$E$2000='Analítico Cp.'!$B82)*('Diário 3º PA'!$C$4:$C$2000&gt;=G$4)*('Diário 3º PA'!$C$4:$C$2000&lt;=EOMONTH(G$4,0))*('Diário 3º PA'!$F$4:$F$2000))
+SUMPRODUCT(('Diário 4º PA'!$E$4:$E$2000='Analítico Cp.'!$B82)*('Diário 4º PA'!$C$4:$C$2000&gt;=G$4)*('Diário 4º PA'!$C$4:$C$2000&lt;=EOMONTH(G$4,0))*('Diário 4º PA'!$F$4:$F$2000))
+SUMPRODUCT(('Comp.'!$D$5:$D$484=$B82)*('Comp.'!$B$5:$B$484&gt;=G$4)*('Comp.'!$B$5:$B$484&lt;=EOMONTH(G$4,0))*('Comp.'!$E$5:$E$484))</f>
        <v>0</v>
      </c>
      <c r="H82" s="129">
        <f>SUMPRODUCT(('Diário 1º PA'!$E$4:$E$2011='Analítico Cp.'!$B82)*('Diário 1º PA'!$C$4:$C$2011&gt;=H$4)*('Diário 1º PA'!$C$4:$C$2011&lt;=EOMONTH(H$4,0))*('Diário 1º PA'!$F$4:$F$2011))
+SUMPRODUCT(('Diário 2º PA'!$E$4:$E$1980='Analítico Cp.'!$B82)*('Diário 2º PA'!$C$4:$C$1980&gt;=H$4)*('Diário 2º PA'!$C$4:$C$1980&lt;=EOMONTH(H$4,0))*('Diário 2º PA'!$F$4:$F$1980))
+SUMPRODUCT(('Diário 3º PA'!$E$4:$E$2000='Analítico Cp.'!$B82)*('Diário 3º PA'!$C$4:$C$2000&gt;=H$4)*('Diário 3º PA'!$C$4:$C$2000&lt;=EOMONTH(H$4,0))*('Diário 3º PA'!$F$4:$F$2000))
+SUMPRODUCT(('Diário 4º PA'!$E$4:$E$2000='Analítico Cp.'!$B82)*('Diário 4º PA'!$C$4:$C$2000&gt;=H$4)*('Diário 4º PA'!$C$4:$C$2000&lt;=EOMONTH(H$4,0))*('Diário 4º PA'!$F$4:$F$2000))
+SUMPRODUCT(('Comp.'!$D$5:$D$484=$B82)*('Comp.'!$B$5:$B$484&gt;=H$4)*('Comp.'!$B$5:$B$484&lt;=EOMONTH(H$4,0))*('Comp.'!$E$5:$E$484))</f>
        <v>0</v>
      </c>
      <c r="I82" s="129">
        <f>SUMPRODUCT(('Diário 1º PA'!$E$4:$E$2011='Analítico Cp.'!$B82)*('Diário 1º PA'!$C$4:$C$2011&gt;=I$4)*('Diário 1º PA'!$C$4:$C$2011&lt;=EOMONTH(I$4,0))*('Diário 1º PA'!$F$4:$F$2011))
+SUMPRODUCT(('Diário 2º PA'!$E$4:$E$1980='Analítico Cp.'!$B82)*('Diário 2º PA'!$C$4:$C$1980&gt;=I$4)*('Diário 2º PA'!$C$4:$C$1980&lt;=EOMONTH(I$4,0))*('Diário 2º PA'!$F$4:$F$1980))
+SUMPRODUCT(('Diário 3º PA'!$E$4:$E$2000='Analítico Cp.'!$B82)*('Diário 3º PA'!$C$4:$C$2000&gt;=I$4)*('Diário 3º PA'!$C$4:$C$2000&lt;=EOMONTH(I$4,0))*('Diário 3º PA'!$F$4:$F$2000))
+SUMPRODUCT(('Diário 4º PA'!$E$4:$E$2000='Analítico Cp.'!$B82)*('Diário 4º PA'!$C$4:$C$2000&gt;=I$4)*('Diário 4º PA'!$C$4:$C$2000&lt;=EOMONTH(I$4,0))*('Diário 4º PA'!$F$4:$F$2000))
+SUMPRODUCT(('Comp.'!$D$5:$D$484=$B82)*('Comp.'!$B$5:$B$484&gt;=I$4)*('Comp.'!$B$5:$B$484&lt;=EOMONTH(I$4,0))*('Comp.'!$E$5:$E$484))</f>
        <v>0</v>
      </c>
      <c r="J82" s="129">
        <f>SUMPRODUCT(('Diário 1º PA'!$E$4:$E$2011='Analítico Cp.'!$B82)*('Diário 1º PA'!$C$4:$C$2011&gt;=J$4)*('Diário 1º PA'!$C$4:$C$2011&lt;=EOMONTH(J$4,0))*('Diário 1º PA'!$F$4:$F$2011))
+SUMPRODUCT(('Diário 2º PA'!$E$4:$E$1980='Analítico Cp.'!$B82)*('Diário 2º PA'!$C$4:$C$1980&gt;=J$4)*('Diário 2º PA'!$C$4:$C$1980&lt;=EOMONTH(J$4,0))*('Diário 2º PA'!$F$4:$F$1980))
+SUMPRODUCT(('Diário 3º PA'!$E$4:$E$2000='Analítico Cp.'!$B82)*('Diário 3º PA'!$C$4:$C$2000&gt;=J$4)*('Diário 3º PA'!$C$4:$C$2000&lt;=EOMONTH(J$4,0))*('Diário 3º PA'!$F$4:$F$2000))
+SUMPRODUCT(('Diário 4º PA'!$E$4:$E$2000='Analítico Cp.'!$B82)*('Diário 4º PA'!$C$4:$C$2000&gt;=J$4)*('Diário 4º PA'!$C$4:$C$2000&lt;=EOMONTH(J$4,0))*('Diário 4º PA'!$F$4:$F$2000))
+SUMPRODUCT(('Comp.'!$D$5:$D$484=$B82)*('Comp.'!$B$5:$B$484&gt;=J$4)*('Comp.'!$B$5:$B$484&lt;=EOMONTH(J$4,0))*('Comp.'!$E$5:$E$484))</f>
        <v>0</v>
      </c>
      <c r="K82" s="129">
        <f>SUMPRODUCT(('Diário 1º PA'!$E$4:$E$2011='Analítico Cp.'!$B82)*('Diário 1º PA'!$C$4:$C$2011&gt;=K$4)*('Diário 1º PA'!$C$4:$C$2011&lt;=EOMONTH(K$4,0))*('Diário 1º PA'!$F$4:$F$2011))
+SUMPRODUCT(('Diário 2º PA'!$E$4:$E$1980='Analítico Cp.'!$B82)*('Diário 2º PA'!$C$4:$C$1980&gt;=K$4)*('Diário 2º PA'!$C$4:$C$1980&lt;=EOMONTH(K$4,0))*('Diário 2º PA'!$F$4:$F$1980))
+SUMPRODUCT(('Diário 3º PA'!$E$4:$E$2000='Analítico Cp.'!$B82)*('Diário 3º PA'!$C$4:$C$2000&gt;=K$4)*('Diário 3º PA'!$C$4:$C$2000&lt;=EOMONTH(K$4,0))*('Diário 3º PA'!$F$4:$F$2000))
+SUMPRODUCT(('Diário 4º PA'!$E$4:$E$2000='Analítico Cp.'!$B82)*('Diário 4º PA'!$C$4:$C$2000&gt;=K$4)*('Diário 4º PA'!$C$4:$C$2000&lt;=EOMONTH(K$4,0))*('Diário 4º PA'!$F$4:$F$2000))
+SUMPRODUCT(('Comp.'!$D$5:$D$484=$B82)*('Comp.'!$B$5:$B$484&gt;=K$4)*('Comp.'!$B$5:$B$484&lt;=EOMONTH(K$4,0))*('Comp.'!$E$5:$E$484))</f>
        <v>0</v>
      </c>
      <c r="L82" s="129">
        <f>SUMPRODUCT(('Diário 1º PA'!$E$4:$E$2011='Analítico Cp.'!$B82)*('Diário 1º PA'!$C$4:$C$2011&gt;=L$4)*('Diário 1º PA'!$C$4:$C$2011&lt;=EOMONTH(L$4,0))*('Diário 1º PA'!$F$4:$F$2011))
+SUMPRODUCT(('Diário 2º PA'!$E$4:$E$1980='Analítico Cp.'!$B82)*('Diário 2º PA'!$C$4:$C$1980&gt;=L$4)*('Diário 2º PA'!$C$4:$C$1980&lt;=EOMONTH(L$4,0))*('Diário 2º PA'!$F$4:$F$1980))
+SUMPRODUCT(('Diário 3º PA'!$E$4:$E$2000='Analítico Cp.'!$B82)*('Diário 3º PA'!$C$4:$C$2000&gt;=L$4)*('Diário 3º PA'!$C$4:$C$2000&lt;=EOMONTH(L$4,0))*('Diário 3º PA'!$F$4:$F$2000))
+SUMPRODUCT(('Diário 4º PA'!$E$4:$E$2000='Analítico Cp.'!$B82)*('Diário 4º PA'!$C$4:$C$2000&gt;=L$4)*('Diário 4º PA'!$C$4:$C$2000&lt;=EOMONTH(L$4,0))*('Diário 4º PA'!$F$4:$F$2000))
+SUMPRODUCT(('Comp.'!$D$5:$D$484=$B82)*('Comp.'!$B$5:$B$484&gt;=L$4)*('Comp.'!$B$5:$B$484&lt;=EOMONTH(L$4,0))*('Comp.'!$E$5:$E$484))</f>
        <v>0</v>
      </c>
      <c r="M82" s="129">
        <f>SUMPRODUCT(('Diário 1º PA'!$E$4:$E$2011='Analítico Cp.'!$B82)*('Diário 1º PA'!$C$4:$C$2011&gt;=M$4)*('Diário 1º PA'!$C$4:$C$2011&lt;=EOMONTH(M$4,0))*('Diário 1º PA'!$F$4:$F$2011))
+SUMPRODUCT(('Diário 2º PA'!$E$4:$E$1980='Analítico Cp.'!$B82)*('Diário 2º PA'!$C$4:$C$1980&gt;=M$4)*('Diário 2º PA'!$C$4:$C$1980&lt;=EOMONTH(M$4,0))*('Diário 2º PA'!$F$4:$F$1980))
+SUMPRODUCT(('Diário 3º PA'!$E$4:$E$2000='Analítico Cp.'!$B82)*('Diário 3º PA'!$C$4:$C$2000&gt;=M$4)*('Diário 3º PA'!$C$4:$C$2000&lt;=EOMONTH(M$4,0))*('Diário 3º PA'!$F$4:$F$2000))
+SUMPRODUCT(('Diário 4º PA'!$E$4:$E$2000='Analítico Cp.'!$B82)*('Diário 4º PA'!$C$4:$C$2000&gt;=M$4)*('Diário 4º PA'!$C$4:$C$2000&lt;=EOMONTH(M$4,0))*('Diário 4º PA'!$F$4:$F$2000))
+SUMPRODUCT(('Comp.'!$D$5:$D$484=$B82)*('Comp.'!$B$5:$B$484&gt;=M$4)*('Comp.'!$B$5:$B$484&lt;=EOMONTH(M$4,0))*('Comp.'!$E$5:$E$484))</f>
        <v>0</v>
      </c>
      <c r="N82" s="129">
        <f>SUMPRODUCT(('Diário 1º PA'!$E$4:$E$2011='Analítico Cp.'!$B82)*('Diário 1º PA'!$C$4:$C$2011&gt;=N$4)*('Diário 1º PA'!$C$4:$C$2011&lt;=EOMONTH(N$4,0))*('Diário 1º PA'!$F$4:$F$2011))
+SUMPRODUCT(('Diário 2º PA'!$E$4:$E$1980='Analítico Cp.'!$B82)*('Diário 2º PA'!$C$4:$C$1980&gt;=N$4)*('Diário 2º PA'!$C$4:$C$1980&lt;=EOMONTH(N$4,0))*('Diário 2º PA'!$F$4:$F$1980))
+SUMPRODUCT(('Diário 3º PA'!$E$4:$E$2000='Analítico Cp.'!$B82)*('Diário 3º PA'!$C$4:$C$2000&gt;=N$4)*('Diário 3º PA'!$C$4:$C$2000&lt;=EOMONTH(N$4,0))*('Diário 3º PA'!$F$4:$F$2000))
+SUMPRODUCT(('Diário 4º PA'!$E$4:$E$2000='Analítico Cp.'!$B82)*('Diário 4º PA'!$C$4:$C$2000&gt;=N$4)*('Diário 4º PA'!$C$4:$C$2000&lt;=EOMONTH(N$4,0))*('Diário 4º PA'!$F$4:$F$2000))
+SUMPRODUCT(('Comp.'!$D$5:$D$484=$B82)*('Comp.'!$B$5:$B$484&gt;=N$4)*('Comp.'!$B$5:$B$484&lt;=EOMONTH(N$4,0))*('Comp.'!$E$5:$E$484))</f>
        <v>0</v>
      </c>
      <c r="O82" s="179">
        <f t="shared" si="19"/>
        <v>0</v>
      </c>
      <c r="P82" s="180">
        <f t="shared" si="20"/>
        <v>0</v>
      </c>
      <c r="Q82" s="154"/>
      <c r="R82" s="154"/>
      <c r="S82" s="154"/>
      <c r="T82" s="154"/>
      <c r="U82" s="154"/>
      <c r="V82" s="154"/>
      <c r="W82" s="154"/>
      <c r="X82" s="154"/>
      <c r="Y82" s="154"/>
      <c r="Z82" s="154"/>
    </row>
    <row r="83" spans="1:26" ht="23.25" customHeight="1" x14ac:dyDescent="0.2">
      <c r="A83" s="199" t="s">
        <v>268</v>
      </c>
      <c r="B83" s="63" t="s">
        <v>269</v>
      </c>
      <c r="C83" s="129">
        <f>SUMPRODUCT(('Diário 1º PA'!$E$4:$E$2011='Analítico Cp.'!$B83)*('Diário 1º PA'!$C$4:$C$2011&gt;=C$4)*('Diário 1º PA'!$C$4:$C$2011&lt;=EOMONTH(C$4,0))*('Diário 1º PA'!$F$4:$F$2011))
+SUMPRODUCT(('Diário 2º PA'!$E$4:$E$1980='Analítico Cp.'!$B83)*('Diário 2º PA'!$C$4:$C$1980&gt;=C$4)*('Diário 2º PA'!$C$4:$C$1980&lt;=EOMONTH(C$4,0))*('Diário 2º PA'!$F$4:$F$1980))
+SUMPRODUCT(('Diário 3º PA'!$E$4:$E$2000='Analítico Cp.'!$B83)*('Diário 3º PA'!$C$4:$C$2000&gt;=C$4)*('Diário 3º PA'!$C$4:$C$2000&lt;=EOMONTH(C$4,0))*('Diário 3º PA'!$F$4:$F$2000))
+SUMPRODUCT(('Diário 4º PA'!$E$4:$E$2000='Analítico Cp.'!$B83)*('Diário 4º PA'!$C$4:$C$2000&gt;=C$4)*('Diário 4º PA'!$C$4:$C$2000&lt;=EOMONTH(C$4,0))*('Diário 4º PA'!$F$4:$F$2000))
+SUMPRODUCT(('Comp.'!$D$5:$D$484=$B83)*('Comp.'!$B$5:$B$484&gt;=C$4)*('Comp.'!$B$5:$B$484&lt;=EOMONTH(C$4,0))*('Comp.'!$E$5:$E$484))</f>
        <v>0</v>
      </c>
      <c r="D83" s="129">
        <f>SUMPRODUCT(('Diário 1º PA'!$E$4:$E$2011='Analítico Cp.'!$B83)*('Diário 1º PA'!$C$4:$C$2011&gt;=D$4)*('Diário 1º PA'!$C$4:$C$2011&lt;=EOMONTH(D$4,0))*('Diário 1º PA'!$F$4:$F$2011))
+SUMPRODUCT(('Diário 2º PA'!$E$4:$E$1980='Analítico Cp.'!$B83)*('Diário 2º PA'!$C$4:$C$1980&gt;=D$4)*('Diário 2º PA'!$C$4:$C$1980&lt;=EOMONTH(D$4,0))*('Diário 2º PA'!$F$4:$F$1980))
+SUMPRODUCT(('Diário 3º PA'!$E$4:$E$2000='Analítico Cp.'!$B83)*('Diário 3º PA'!$C$4:$C$2000&gt;=D$4)*('Diário 3º PA'!$C$4:$C$2000&lt;=EOMONTH(D$4,0))*('Diário 3º PA'!$F$4:$F$2000))
+SUMPRODUCT(('Diário 4º PA'!$E$4:$E$2000='Analítico Cp.'!$B83)*('Diário 4º PA'!$C$4:$C$2000&gt;=D$4)*('Diário 4º PA'!$C$4:$C$2000&lt;=EOMONTH(D$4,0))*('Diário 4º PA'!$F$4:$F$2000))
+SUMPRODUCT(('Comp.'!$D$5:$D$484=$B83)*('Comp.'!$B$5:$B$484&gt;=D$4)*('Comp.'!$B$5:$B$484&lt;=EOMONTH(D$4,0))*('Comp.'!$E$5:$E$484))</f>
        <v>24932.400000000001</v>
      </c>
      <c r="E83" s="129">
        <f>SUMPRODUCT(('Diário 1º PA'!$E$4:$E$2011='Analítico Cp.'!$B83)*('Diário 1º PA'!$C$4:$C$2011&gt;=E$4)*('Diário 1º PA'!$C$4:$C$2011&lt;=EOMONTH(E$4,0))*('Diário 1º PA'!$F$4:$F$2011))
+SUMPRODUCT(('Diário 2º PA'!$E$4:$E$1980='Analítico Cp.'!$B83)*('Diário 2º PA'!$C$4:$C$1980&gt;=E$4)*('Diário 2º PA'!$C$4:$C$1980&lt;=EOMONTH(E$4,0))*('Diário 2º PA'!$F$4:$F$1980))
+SUMPRODUCT(('Diário 3º PA'!$E$4:$E$2000='Analítico Cp.'!$B83)*('Diário 3º PA'!$C$4:$C$2000&gt;=E$4)*('Diário 3º PA'!$C$4:$C$2000&lt;=EOMONTH(E$4,0))*('Diário 3º PA'!$F$4:$F$2000))
+SUMPRODUCT(('Diário 4º PA'!$E$4:$E$2000='Analítico Cp.'!$B83)*('Diário 4º PA'!$C$4:$C$2000&gt;=E$4)*('Diário 4º PA'!$C$4:$C$2000&lt;=EOMONTH(E$4,0))*('Diário 4º PA'!$F$4:$F$2000))
+SUMPRODUCT(('Comp.'!$D$5:$D$484=$B83)*('Comp.'!$B$5:$B$484&gt;=E$4)*('Comp.'!$B$5:$B$484&lt;=EOMONTH(E$4,0))*('Comp.'!$E$5:$E$484))</f>
        <v>420</v>
      </c>
      <c r="F83" s="129">
        <f>SUMPRODUCT(('Diário 1º PA'!$E$4:$E$2011='Analítico Cp.'!$B83)*('Diário 1º PA'!$C$4:$C$2011&gt;=F$4)*('Diário 1º PA'!$C$4:$C$2011&lt;=EOMONTH(F$4,0))*('Diário 1º PA'!$F$4:$F$2011))
+SUMPRODUCT(('Diário 2º PA'!$E$4:$E$1980='Analítico Cp.'!$B83)*('Diário 2º PA'!$C$4:$C$1980&gt;=F$4)*('Diário 2º PA'!$C$4:$C$1980&lt;=EOMONTH(F$4,0))*('Diário 2º PA'!$F$4:$F$1980))
+SUMPRODUCT(('Diário 3º PA'!$E$4:$E$2000='Analítico Cp.'!$B83)*('Diário 3º PA'!$C$4:$C$2000&gt;=F$4)*('Diário 3º PA'!$C$4:$C$2000&lt;=EOMONTH(F$4,0))*('Diário 3º PA'!$F$4:$F$2000))
+SUMPRODUCT(('Diário 4º PA'!$E$4:$E$2000='Analítico Cp.'!$B83)*('Diário 4º PA'!$C$4:$C$2000&gt;=F$4)*('Diário 4º PA'!$C$4:$C$2000&lt;=EOMONTH(F$4,0))*('Diário 4º PA'!$F$4:$F$2000))
+SUMPRODUCT(('Comp.'!$D$5:$D$484=$B83)*('Comp.'!$B$5:$B$484&gt;=F$4)*('Comp.'!$B$5:$B$484&lt;=EOMONTH(F$4,0))*('Comp.'!$E$5:$E$484))</f>
        <v>0</v>
      </c>
      <c r="G83" s="129">
        <f>SUMPRODUCT(('Diário 1º PA'!$E$4:$E$2011='Analítico Cp.'!$B83)*('Diário 1º PA'!$C$4:$C$2011&gt;=G$4)*('Diário 1º PA'!$C$4:$C$2011&lt;=EOMONTH(G$4,0))*('Diário 1º PA'!$F$4:$F$2011))
+SUMPRODUCT(('Diário 2º PA'!$E$4:$E$1980='Analítico Cp.'!$B83)*('Diário 2º PA'!$C$4:$C$1980&gt;=G$4)*('Diário 2º PA'!$C$4:$C$1980&lt;=EOMONTH(G$4,0))*('Diário 2º PA'!$F$4:$F$1980))
+SUMPRODUCT(('Diário 3º PA'!$E$4:$E$2000='Analítico Cp.'!$B83)*('Diário 3º PA'!$C$4:$C$2000&gt;=G$4)*('Diário 3º PA'!$C$4:$C$2000&lt;=EOMONTH(G$4,0))*('Diário 3º PA'!$F$4:$F$2000))
+SUMPRODUCT(('Diário 4º PA'!$E$4:$E$2000='Analítico Cp.'!$B83)*('Diário 4º PA'!$C$4:$C$2000&gt;=G$4)*('Diário 4º PA'!$C$4:$C$2000&lt;=EOMONTH(G$4,0))*('Diário 4º PA'!$F$4:$F$2000))
+SUMPRODUCT(('Comp.'!$D$5:$D$484=$B83)*('Comp.'!$B$5:$B$484&gt;=G$4)*('Comp.'!$B$5:$B$484&lt;=EOMONTH(G$4,0))*('Comp.'!$E$5:$E$484))</f>
        <v>0</v>
      </c>
      <c r="H83" s="129">
        <f>SUMPRODUCT(('Diário 1º PA'!$E$4:$E$2011='Analítico Cp.'!$B83)*('Diário 1º PA'!$C$4:$C$2011&gt;=H$4)*('Diário 1º PA'!$C$4:$C$2011&lt;=EOMONTH(H$4,0))*('Diário 1º PA'!$F$4:$F$2011))
+SUMPRODUCT(('Diário 2º PA'!$E$4:$E$1980='Analítico Cp.'!$B83)*('Diário 2º PA'!$C$4:$C$1980&gt;=H$4)*('Diário 2º PA'!$C$4:$C$1980&lt;=EOMONTH(H$4,0))*('Diário 2º PA'!$F$4:$F$1980))
+SUMPRODUCT(('Diário 3º PA'!$E$4:$E$2000='Analítico Cp.'!$B83)*('Diário 3º PA'!$C$4:$C$2000&gt;=H$4)*('Diário 3º PA'!$C$4:$C$2000&lt;=EOMONTH(H$4,0))*('Diário 3º PA'!$F$4:$F$2000))
+SUMPRODUCT(('Diário 4º PA'!$E$4:$E$2000='Analítico Cp.'!$B83)*('Diário 4º PA'!$C$4:$C$2000&gt;=H$4)*('Diário 4º PA'!$C$4:$C$2000&lt;=EOMONTH(H$4,0))*('Diário 4º PA'!$F$4:$F$2000))
+SUMPRODUCT(('Comp.'!$D$5:$D$484=$B83)*('Comp.'!$B$5:$B$484&gt;=H$4)*('Comp.'!$B$5:$B$484&lt;=EOMONTH(H$4,0))*('Comp.'!$E$5:$E$484))</f>
        <v>0</v>
      </c>
      <c r="I83" s="129">
        <f>SUMPRODUCT(('Diário 1º PA'!$E$4:$E$2011='Analítico Cp.'!$B83)*('Diário 1º PA'!$C$4:$C$2011&gt;=I$4)*('Diário 1º PA'!$C$4:$C$2011&lt;=EOMONTH(I$4,0))*('Diário 1º PA'!$F$4:$F$2011))
+SUMPRODUCT(('Diário 2º PA'!$E$4:$E$1980='Analítico Cp.'!$B83)*('Diário 2º PA'!$C$4:$C$1980&gt;=I$4)*('Diário 2º PA'!$C$4:$C$1980&lt;=EOMONTH(I$4,0))*('Diário 2º PA'!$F$4:$F$1980))
+SUMPRODUCT(('Diário 3º PA'!$E$4:$E$2000='Analítico Cp.'!$B83)*('Diário 3º PA'!$C$4:$C$2000&gt;=I$4)*('Diário 3º PA'!$C$4:$C$2000&lt;=EOMONTH(I$4,0))*('Diário 3º PA'!$F$4:$F$2000))
+SUMPRODUCT(('Diário 4º PA'!$E$4:$E$2000='Analítico Cp.'!$B83)*('Diário 4º PA'!$C$4:$C$2000&gt;=I$4)*('Diário 4º PA'!$C$4:$C$2000&lt;=EOMONTH(I$4,0))*('Diário 4º PA'!$F$4:$F$2000))
+SUMPRODUCT(('Comp.'!$D$5:$D$484=$B83)*('Comp.'!$B$5:$B$484&gt;=I$4)*('Comp.'!$B$5:$B$484&lt;=EOMONTH(I$4,0))*('Comp.'!$E$5:$E$484))</f>
        <v>0</v>
      </c>
      <c r="J83" s="129">
        <f>SUMPRODUCT(('Diário 1º PA'!$E$4:$E$2011='Analítico Cp.'!$B83)*('Diário 1º PA'!$C$4:$C$2011&gt;=J$4)*('Diário 1º PA'!$C$4:$C$2011&lt;=EOMONTH(J$4,0))*('Diário 1º PA'!$F$4:$F$2011))
+SUMPRODUCT(('Diário 2º PA'!$E$4:$E$1980='Analítico Cp.'!$B83)*('Diário 2º PA'!$C$4:$C$1980&gt;=J$4)*('Diário 2º PA'!$C$4:$C$1980&lt;=EOMONTH(J$4,0))*('Diário 2º PA'!$F$4:$F$1980))
+SUMPRODUCT(('Diário 3º PA'!$E$4:$E$2000='Analítico Cp.'!$B83)*('Diário 3º PA'!$C$4:$C$2000&gt;=J$4)*('Diário 3º PA'!$C$4:$C$2000&lt;=EOMONTH(J$4,0))*('Diário 3º PA'!$F$4:$F$2000))
+SUMPRODUCT(('Diário 4º PA'!$E$4:$E$2000='Analítico Cp.'!$B83)*('Diário 4º PA'!$C$4:$C$2000&gt;=J$4)*('Diário 4º PA'!$C$4:$C$2000&lt;=EOMONTH(J$4,0))*('Diário 4º PA'!$F$4:$F$2000))
+SUMPRODUCT(('Comp.'!$D$5:$D$484=$B83)*('Comp.'!$B$5:$B$484&gt;=J$4)*('Comp.'!$B$5:$B$484&lt;=EOMONTH(J$4,0))*('Comp.'!$E$5:$E$484))</f>
        <v>0</v>
      </c>
      <c r="K83" s="129">
        <f>SUMPRODUCT(('Diário 1º PA'!$E$4:$E$2011='Analítico Cp.'!$B83)*('Diário 1º PA'!$C$4:$C$2011&gt;=K$4)*('Diário 1º PA'!$C$4:$C$2011&lt;=EOMONTH(K$4,0))*('Diário 1º PA'!$F$4:$F$2011))
+SUMPRODUCT(('Diário 2º PA'!$E$4:$E$1980='Analítico Cp.'!$B83)*('Diário 2º PA'!$C$4:$C$1980&gt;=K$4)*('Diário 2º PA'!$C$4:$C$1980&lt;=EOMONTH(K$4,0))*('Diário 2º PA'!$F$4:$F$1980))
+SUMPRODUCT(('Diário 3º PA'!$E$4:$E$2000='Analítico Cp.'!$B83)*('Diário 3º PA'!$C$4:$C$2000&gt;=K$4)*('Diário 3º PA'!$C$4:$C$2000&lt;=EOMONTH(K$4,0))*('Diário 3º PA'!$F$4:$F$2000))
+SUMPRODUCT(('Diário 4º PA'!$E$4:$E$2000='Analítico Cp.'!$B83)*('Diário 4º PA'!$C$4:$C$2000&gt;=K$4)*('Diário 4º PA'!$C$4:$C$2000&lt;=EOMONTH(K$4,0))*('Diário 4º PA'!$F$4:$F$2000))
+SUMPRODUCT(('Comp.'!$D$5:$D$484=$B83)*('Comp.'!$B$5:$B$484&gt;=K$4)*('Comp.'!$B$5:$B$484&lt;=EOMONTH(K$4,0))*('Comp.'!$E$5:$E$484))</f>
        <v>0</v>
      </c>
      <c r="L83" s="129">
        <f>SUMPRODUCT(('Diário 1º PA'!$E$4:$E$2011='Analítico Cp.'!$B83)*('Diário 1º PA'!$C$4:$C$2011&gt;=L$4)*('Diário 1º PA'!$C$4:$C$2011&lt;=EOMONTH(L$4,0))*('Diário 1º PA'!$F$4:$F$2011))
+SUMPRODUCT(('Diário 2º PA'!$E$4:$E$1980='Analítico Cp.'!$B83)*('Diário 2º PA'!$C$4:$C$1980&gt;=L$4)*('Diário 2º PA'!$C$4:$C$1980&lt;=EOMONTH(L$4,0))*('Diário 2º PA'!$F$4:$F$1980))
+SUMPRODUCT(('Diário 3º PA'!$E$4:$E$2000='Analítico Cp.'!$B83)*('Diário 3º PA'!$C$4:$C$2000&gt;=L$4)*('Diário 3º PA'!$C$4:$C$2000&lt;=EOMONTH(L$4,0))*('Diário 3º PA'!$F$4:$F$2000))
+SUMPRODUCT(('Diário 4º PA'!$E$4:$E$2000='Analítico Cp.'!$B83)*('Diário 4º PA'!$C$4:$C$2000&gt;=L$4)*('Diário 4º PA'!$C$4:$C$2000&lt;=EOMONTH(L$4,0))*('Diário 4º PA'!$F$4:$F$2000))
+SUMPRODUCT(('Comp.'!$D$5:$D$484=$B83)*('Comp.'!$B$5:$B$484&gt;=L$4)*('Comp.'!$B$5:$B$484&lt;=EOMONTH(L$4,0))*('Comp.'!$E$5:$E$484))</f>
        <v>0</v>
      </c>
      <c r="M83" s="129">
        <f>SUMPRODUCT(('Diário 1º PA'!$E$4:$E$2011='Analítico Cp.'!$B83)*('Diário 1º PA'!$C$4:$C$2011&gt;=M$4)*('Diário 1º PA'!$C$4:$C$2011&lt;=EOMONTH(M$4,0))*('Diário 1º PA'!$F$4:$F$2011))
+SUMPRODUCT(('Diário 2º PA'!$E$4:$E$1980='Analítico Cp.'!$B83)*('Diário 2º PA'!$C$4:$C$1980&gt;=M$4)*('Diário 2º PA'!$C$4:$C$1980&lt;=EOMONTH(M$4,0))*('Diário 2º PA'!$F$4:$F$1980))
+SUMPRODUCT(('Diário 3º PA'!$E$4:$E$2000='Analítico Cp.'!$B83)*('Diário 3º PA'!$C$4:$C$2000&gt;=M$4)*('Diário 3º PA'!$C$4:$C$2000&lt;=EOMONTH(M$4,0))*('Diário 3º PA'!$F$4:$F$2000))
+SUMPRODUCT(('Diário 4º PA'!$E$4:$E$2000='Analítico Cp.'!$B83)*('Diário 4º PA'!$C$4:$C$2000&gt;=M$4)*('Diário 4º PA'!$C$4:$C$2000&lt;=EOMONTH(M$4,0))*('Diário 4º PA'!$F$4:$F$2000))
+SUMPRODUCT(('Comp.'!$D$5:$D$484=$B83)*('Comp.'!$B$5:$B$484&gt;=M$4)*('Comp.'!$B$5:$B$484&lt;=EOMONTH(M$4,0))*('Comp.'!$E$5:$E$484))</f>
        <v>0</v>
      </c>
      <c r="N83" s="129">
        <f>SUMPRODUCT(('Diário 1º PA'!$E$4:$E$2011='Analítico Cp.'!$B83)*('Diário 1º PA'!$C$4:$C$2011&gt;=N$4)*('Diário 1º PA'!$C$4:$C$2011&lt;=EOMONTH(N$4,0))*('Diário 1º PA'!$F$4:$F$2011))
+SUMPRODUCT(('Diário 2º PA'!$E$4:$E$1980='Analítico Cp.'!$B83)*('Diário 2º PA'!$C$4:$C$1980&gt;=N$4)*('Diário 2º PA'!$C$4:$C$1980&lt;=EOMONTH(N$4,0))*('Diário 2º PA'!$F$4:$F$1980))
+SUMPRODUCT(('Diário 3º PA'!$E$4:$E$2000='Analítico Cp.'!$B83)*('Diário 3º PA'!$C$4:$C$2000&gt;=N$4)*('Diário 3º PA'!$C$4:$C$2000&lt;=EOMONTH(N$4,0))*('Diário 3º PA'!$F$4:$F$2000))
+SUMPRODUCT(('Diário 4º PA'!$E$4:$E$2000='Analítico Cp.'!$B83)*('Diário 4º PA'!$C$4:$C$2000&gt;=N$4)*('Diário 4º PA'!$C$4:$C$2000&lt;=EOMONTH(N$4,0))*('Diário 4º PA'!$F$4:$F$2000))
+SUMPRODUCT(('Comp.'!$D$5:$D$484=$B83)*('Comp.'!$B$5:$B$484&gt;=N$4)*('Comp.'!$B$5:$B$484&lt;=EOMONTH(N$4,0))*('Comp.'!$E$5:$E$484))</f>
        <v>0</v>
      </c>
      <c r="O83" s="179">
        <f t="shared" si="19"/>
        <v>25352.400000000001</v>
      </c>
      <c r="P83" s="180">
        <f t="shared" si="20"/>
        <v>1.8126815425963841E-3</v>
      </c>
      <c r="Q83" s="154"/>
      <c r="R83" s="154"/>
      <c r="S83" s="154"/>
      <c r="T83" s="154"/>
      <c r="U83" s="154"/>
      <c r="V83" s="154"/>
      <c r="W83" s="154"/>
      <c r="X83" s="154"/>
      <c r="Y83" s="154"/>
      <c r="Z83" s="154"/>
    </row>
    <row r="84" spans="1:26" ht="23.25" customHeight="1" x14ac:dyDescent="0.2">
      <c r="A84" s="199" t="s">
        <v>270</v>
      </c>
      <c r="B84" s="63" t="s">
        <v>271</v>
      </c>
      <c r="C84" s="129">
        <f>SUMPRODUCT(('Diário 1º PA'!$E$4:$E$2011='Analítico Cp.'!$B84)*('Diário 1º PA'!$C$4:$C$2011&gt;=C$4)*('Diário 1º PA'!$C$4:$C$2011&lt;=EOMONTH(C$4,0))*('Diário 1º PA'!$F$4:$F$2011))
+SUMPRODUCT(('Diário 2º PA'!$E$4:$E$1980='Analítico Cp.'!$B84)*('Diário 2º PA'!$C$4:$C$1980&gt;=C$4)*('Diário 2º PA'!$C$4:$C$1980&lt;=EOMONTH(C$4,0))*('Diário 2º PA'!$F$4:$F$1980))
+SUMPRODUCT(('Diário 3º PA'!$E$4:$E$2000='Analítico Cp.'!$B84)*('Diário 3º PA'!$C$4:$C$2000&gt;=C$4)*('Diário 3º PA'!$C$4:$C$2000&lt;=EOMONTH(C$4,0))*('Diário 3º PA'!$F$4:$F$2000))
+SUMPRODUCT(('Diário 4º PA'!$E$4:$E$2000='Analítico Cp.'!$B84)*('Diário 4º PA'!$C$4:$C$2000&gt;=C$4)*('Diário 4º PA'!$C$4:$C$2000&lt;=EOMONTH(C$4,0))*('Diário 4º PA'!$F$4:$F$2000))
+SUMPRODUCT(('Comp.'!$D$5:$D$484=$B84)*('Comp.'!$B$5:$B$484&gt;=C$4)*('Comp.'!$B$5:$B$484&lt;=EOMONTH(C$4,0))*('Comp.'!$E$5:$E$484))</f>
        <v>285</v>
      </c>
      <c r="D84" s="129">
        <f>SUMPRODUCT(('Diário 1º PA'!$E$4:$E$2011='Analítico Cp.'!$B84)*('Diário 1º PA'!$C$4:$C$2011&gt;=D$4)*('Diário 1º PA'!$C$4:$C$2011&lt;=EOMONTH(D$4,0))*('Diário 1º PA'!$F$4:$F$2011))
+SUMPRODUCT(('Diário 2º PA'!$E$4:$E$1980='Analítico Cp.'!$B84)*('Diário 2º PA'!$C$4:$C$1980&gt;=D$4)*('Diário 2º PA'!$C$4:$C$1980&lt;=EOMONTH(D$4,0))*('Diário 2º PA'!$F$4:$F$1980))
+SUMPRODUCT(('Diário 3º PA'!$E$4:$E$2000='Analítico Cp.'!$B84)*('Diário 3º PA'!$C$4:$C$2000&gt;=D$4)*('Diário 3º PA'!$C$4:$C$2000&lt;=EOMONTH(D$4,0))*('Diário 3º PA'!$F$4:$F$2000))
+SUMPRODUCT(('Diário 4º PA'!$E$4:$E$2000='Analítico Cp.'!$B84)*('Diário 4º PA'!$C$4:$C$2000&gt;=D$4)*('Diário 4º PA'!$C$4:$C$2000&lt;=EOMONTH(D$4,0))*('Diário 4º PA'!$F$4:$F$2000))
+SUMPRODUCT(('Comp.'!$D$5:$D$484=$B84)*('Comp.'!$B$5:$B$484&gt;=D$4)*('Comp.'!$B$5:$B$484&lt;=EOMONTH(D$4,0))*('Comp.'!$E$5:$E$484))</f>
        <v>0</v>
      </c>
      <c r="E84" s="129">
        <f>SUMPRODUCT(('Diário 1º PA'!$E$4:$E$2011='Analítico Cp.'!$B84)*('Diário 1º PA'!$C$4:$C$2011&gt;=E$4)*('Diário 1º PA'!$C$4:$C$2011&lt;=EOMONTH(E$4,0))*('Diário 1º PA'!$F$4:$F$2011))
+SUMPRODUCT(('Diário 2º PA'!$E$4:$E$1980='Analítico Cp.'!$B84)*('Diário 2º PA'!$C$4:$C$1980&gt;=E$4)*('Diário 2º PA'!$C$4:$C$1980&lt;=EOMONTH(E$4,0))*('Diário 2º PA'!$F$4:$F$1980))
+SUMPRODUCT(('Diário 3º PA'!$E$4:$E$2000='Analítico Cp.'!$B84)*('Diário 3º PA'!$C$4:$C$2000&gt;=E$4)*('Diário 3º PA'!$C$4:$C$2000&lt;=EOMONTH(E$4,0))*('Diário 3º PA'!$F$4:$F$2000))
+SUMPRODUCT(('Diário 4º PA'!$E$4:$E$2000='Analítico Cp.'!$B84)*('Diário 4º PA'!$C$4:$C$2000&gt;=E$4)*('Diário 4º PA'!$C$4:$C$2000&lt;=EOMONTH(E$4,0))*('Diário 4º PA'!$F$4:$F$2000))
+SUMPRODUCT(('Comp.'!$D$5:$D$484=$B84)*('Comp.'!$B$5:$B$484&gt;=E$4)*('Comp.'!$B$5:$B$484&lt;=EOMONTH(E$4,0))*('Comp.'!$E$5:$E$484))</f>
        <v>0</v>
      </c>
      <c r="F84" s="129">
        <f>SUMPRODUCT(('Diário 1º PA'!$E$4:$E$2011='Analítico Cp.'!$B84)*('Diário 1º PA'!$C$4:$C$2011&gt;=F$4)*('Diário 1º PA'!$C$4:$C$2011&lt;=EOMONTH(F$4,0))*('Diário 1º PA'!$F$4:$F$2011))
+SUMPRODUCT(('Diário 2º PA'!$E$4:$E$1980='Analítico Cp.'!$B84)*('Diário 2º PA'!$C$4:$C$1980&gt;=F$4)*('Diário 2º PA'!$C$4:$C$1980&lt;=EOMONTH(F$4,0))*('Diário 2º PA'!$F$4:$F$1980))
+SUMPRODUCT(('Diário 3º PA'!$E$4:$E$2000='Analítico Cp.'!$B84)*('Diário 3º PA'!$C$4:$C$2000&gt;=F$4)*('Diário 3º PA'!$C$4:$C$2000&lt;=EOMONTH(F$4,0))*('Diário 3º PA'!$F$4:$F$2000))
+SUMPRODUCT(('Diário 4º PA'!$E$4:$E$2000='Analítico Cp.'!$B84)*('Diário 4º PA'!$C$4:$C$2000&gt;=F$4)*('Diário 4º PA'!$C$4:$C$2000&lt;=EOMONTH(F$4,0))*('Diário 4º PA'!$F$4:$F$2000))
+SUMPRODUCT(('Comp.'!$D$5:$D$484=$B84)*('Comp.'!$B$5:$B$484&gt;=F$4)*('Comp.'!$B$5:$B$484&lt;=EOMONTH(F$4,0))*('Comp.'!$E$5:$E$484))</f>
        <v>0</v>
      </c>
      <c r="G84" s="129">
        <f>SUMPRODUCT(('Diário 1º PA'!$E$4:$E$2011='Analítico Cp.'!$B84)*('Diário 1º PA'!$C$4:$C$2011&gt;=G$4)*('Diário 1º PA'!$C$4:$C$2011&lt;=EOMONTH(G$4,0))*('Diário 1º PA'!$F$4:$F$2011))
+SUMPRODUCT(('Diário 2º PA'!$E$4:$E$1980='Analítico Cp.'!$B84)*('Diário 2º PA'!$C$4:$C$1980&gt;=G$4)*('Diário 2º PA'!$C$4:$C$1980&lt;=EOMONTH(G$4,0))*('Diário 2º PA'!$F$4:$F$1980))
+SUMPRODUCT(('Diário 3º PA'!$E$4:$E$2000='Analítico Cp.'!$B84)*('Diário 3º PA'!$C$4:$C$2000&gt;=G$4)*('Diário 3º PA'!$C$4:$C$2000&lt;=EOMONTH(G$4,0))*('Diário 3º PA'!$F$4:$F$2000))
+SUMPRODUCT(('Diário 4º PA'!$E$4:$E$2000='Analítico Cp.'!$B84)*('Diário 4º PA'!$C$4:$C$2000&gt;=G$4)*('Diário 4º PA'!$C$4:$C$2000&lt;=EOMONTH(G$4,0))*('Diário 4º PA'!$F$4:$F$2000))
+SUMPRODUCT(('Comp.'!$D$5:$D$484=$B84)*('Comp.'!$B$5:$B$484&gt;=G$4)*('Comp.'!$B$5:$B$484&lt;=EOMONTH(G$4,0))*('Comp.'!$E$5:$E$484))</f>
        <v>0</v>
      </c>
      <c r="H84" s="129">
        <f>SUMPRODUCT(('Diário 1º PA'!$E$4:$E$2011='Analítico Cp.'!$B84)*('Diário 1º PA'!$C$4:$C$2011&gt;=H$4)*('Diário 1º PA'!$C$4:$C$2011&lt;=EOMONTH(H$4,0))*('Diário 1º PA'!$F$4:$F$2011))
+SUMPRODUCT(('Diário 2º PA'!$E$4:$E$1980='Analítico Cp.'!$B84)*('Diário 2º PA'!$C$4:$C$1980&gt;=H$4)*('Diário 2º PA'!$C$4:$C$1980&lt;=EOMONTH(H$4,0))*('Diário 2º PA'!$F$4:$F$1980))
+SUMPRODUCT(('Diário 3º PA'!$E$4:$E$2000='Analítico Cp.'!$B84)*('Diário 3º PA'!$C$4:$C$2000&gt;=H$4)*('Diário 3º PA'!$C$4:$C$2000&lt;=EOMONTH(H$4,0))*('Diário 3º PA'!$F$4:$F$2000))
+SUMPRODUCT(('Diário 4º PA'!$E$4:$E$2000='Analítico Cp.'!$B84)*('Diário 4º PA'!$C$4:$C$2000&gt;=H$4)*('Diário 4º PA'!$C$4:$C$2000&lt;=EOMONTH(H$4,0))*('Diário 4º PA'!$F$4:$F$2000))
+SUMPRODUCT(('Comp.'!$D$5:$D$484=$B84)*('Comp.'!$B$5:$B$484&gt;=H$4)*('Comp.'!$B$5:$B$484&lt;=EOMONTH(H$4,0))*('Comp.'!$E$5:$E$484))</f>
        <v>0</v>
      </c>
      <c r="I84" s="129">
        <f>SUMPRODUCT(('Diário 1º PA'!$E$4:$E$2011='Analítico Cp.'!$B84)*('Diário 1º PA'!$C$4:$C$2011&gt;=I$4)*('Diário 1º PA'!$C$4:$C$2011&lt;=EOMONTH(I$4,0))*('Diário 1º PA'!$F$4:$F$2011))
+SUMPRODUCT(('Diário 2º PA'!$E$4:$E$1980='Analítico Cp.'!$B84)*('Diário 2º PA'!$C$4:$C$1980&gt;=I$4)*('Diário 2º PA'!$C$4:$C$1980&lt;=EOMONTH(I$4,0))*('Diário 2º PA'!$F$4:$F$1980))
+SUMPRODUCT(('Diário 3º PA'!$E$4:$E$2000='Analítico Cp.'!$B84)*('Diário 3º PA'!$C$4:$C$2000&gt;=I$4)*('Diário 3º PA'!$C$4:$C$2000&lt;=EOMONTH(I$4,0))*('Diário 3º PA'!$F$4:$F$2000))
+SUMPRODUCT(('Diário 4º PA'!$E$4:$E$2000='Analítico Cp.'!$B84)*('Diário 4º PA'!$C$4:$C$2000&gt;=I$4)*('Diário 4º PA'!$C$4:$C$2000&lt;=EOMONTH(I$4,0))*('Diário 4º PA'!$F$4:$F$2000))
+SUMPRODUCT(('Comp.'!$D$5:$D$484=$B84)*('Comp.'!$B$5:$B$484&gt;=I$4)*('Comp.'!$B$5:$B$484&lt;=EOMONTH(I$4,0))*('Comp.'!$E$5:$E$484))</f>
        <v>0</v>
      </c>
      <c r="J84" s="129">
        <f>SUMPRODUCT(('Diário 1º PA'!$E$4:$E$2011='Analítico Cp.'!$B84)*('Diário 1º PA'!$C$4:$C$2011&gt;=J$4)*('Diário 1º PA'!$C$4:$C$2011&lt;=EOMONTH(J$4,0))*('Diário 1º PA'!$F$4:$F$2011))
+SUMPRODUCT(('Diário 2º PA'!$E$4:$E$1980='Analítico Cp.'!$B84)*('Diário 2º PA'!$C$4:$C$1980&gt;=J$4)*('Diário 2º PA'!$C$4:$C$1980&lt;=EOMONTH(J$4,0))*('Diário 2º PA'!$F$4:$F$1980))
+SUMPRODUCT(('Diário 3º PA'!$E$4:$E$2000='Analítico Cp.'!$B84)*('Diário 3º PA'!$C$4:$C$2000&gt;=J$4)*('Diário 3º PA'!$C$4:$C$2000&lt;=EOMONTH(J$4,0))*('Diário 3º PA'!$F$4:$F$2000))
+SUMPRODUCT(('Diário 4º PA'!$E$4:$E$2000='Analítico Cp.'!$B84)*('Diário 4º PA'!$C$4:$C$2000&gt;=J$4)*('Diário 4º PA'!$C$4:$C$2000&lt;=EOMONTH(J$4,0))*('Diário 4º PA'!$F$4:$F$2000))
+SUMPRODUCT(('Comp.'!$D$5:$D$484=$B84)*('Comp.'!$B$5:$B$484&gt;=J$4)*('Comp.'!$B$5:$B$484&lt;=EOMONTH(J$4,0))*('Comp.'!$E$5:$E$484))</f>
        <v>0</v>
      </c>
      <c r="K84" s="129">
        <f>SUMPRODUCT(('Diário 1º PA'!$E$4:$E$2011='Analítico Cp.'!$B84)*('Diário 1º PA'!$C$4:$C$2011&gt;=K$4)*('Diário 1º PA'!$C$4:$C$2011&lt;=EOMONTH(K$4,0))*('Diário 1º PA'!$F$4:$F$2011))
+SUMPRODUCT(('Diário 2º PA'!$E$4:$E$1980='Analítico Cp.'!$B84)*('Diário 2º PA'!$C$4:$C$1980&gt;=K$4)*('Diário 2º PA'!$C$4:$C$1980&lt;=EOMONTH(K$4,0))*('Diário 2º PA'!$F$4:$F$1980))
+SUMPRODUCT(('Diário 3º PA'!$E$4:$E$2000='Analítico Cp.'!$B84)*('Diário 3º PA'!$C$4:$C$2000&gt;=K$4)*('Diário 3º PA'!$C$4:$C$2000&lt;=EOMONTH(K$4,0))*('Diário 3º PA'!$F$4:$F$2000))
+SUMPRODUCT(('Diário 4º PA'!$E$4:$E$2000='Analítico Cp.'!$B84)*('Diário 4º PA'!$C$4:$C$2000&gt;=K$4)*('Diário 4º PA'!$C$4:$C$2000&lt;=EOMONTH(K$4,0))*('Diário 4º PA'!$F$4:$F$2000))
+SUMPRODUCT(('Comp.'!$D$5:$D$484=$B84)*('Comp.'!$B$5:$B$484&gt;=K$4)*('Comp.'!$B$5:$B$484&lt;=EOMONTH(K$4,0))*('Comp.'!$E$5:$E$484))</f>
        <v>0</v>
      </c>
      <c r="L84" s="129">
        <f>SUMPRODUCT(('Diário 1º PA'!$E$4:$E$2011='Analítico Cp.'!$B84)*('Diário 1º PA'!$C$4:$C$2011&gt;=L$4)*('Diário 1º PA'!$C$4:$C$2011&lt;=EOMONTH(L$4,0))*('Diário 1º PA'!$F$4:$F$2011))
+SUMPRODUCT(('Diário 2º PA'!$E$4:$E$1980='Analítico Cp.'!$B84)*('Diário 2º PA'!$C$4:$C$1980&gt;=L$4)*('Diário 2º PA'!$C$4:$C$1980&lt;=EOMONTH(L$4,0))*('Diário 2º PA'!$F$4:$F$1980))
+SUMPRODUCT(('Diário 3º PA'!$E$4:$E$2000='Analítico Cp.'!$B84)*('Diário 3º PA'!$C$4:$C$2000&gt;=L$4)*('Diário 3º PA'!$C$4:$C$2000&lt;=EOMONTH(L$4,0))*('Diário 3º PA'!$F$4:$F$2000))
+SUMPRODUCT(('Diário 4º PA'!$E$4:$E$2000='Analítico Cp.'!$B84)*('Diário 4º PA'!$C$4:$C$2000&gt;=L$4)*('Diário 4º PA'!$C$4:$C$2000&lt;=EOMONTH(L$4,0))*('Diário 4º PA'!$F$4:$F$2000))
+SUMPRODUCT(('Comp.'!$D$5:$D$484=$B84)*('Comp.'!$B$5:$B$484&gt;=L$4)*('Comp.'!$B$5:$B$484&lt;=EOMONTH(L$4,0))*('Comp.'!$E$5:$E$484))</f>
        <v>0</v>
      </c>
      <c r="M84" s="129">
        <f>SUMPRODUCT(('Diário 1º PA'!$E$4:$E$2011='Analítico Cp.'!$B84)*('Diário 1º PA'!$C$4:$C$2011&gt;=M$4)*('Diário 1º PA'!$C$4:$C$2011&lt;=EOMONTH(M$4,0))*('Diário 1º PA'!$F$4:$F$2011))
+SUMPRODUCT(('Diário 2º PA'!$E$4:$E$1980='Analítico Cp.'!$B84)*('Diário 2º PA'!$C$4:$C$1980&gt;=M$4)*('Diário 2º PA'!$C$4:$C$1980&lt;=EOMONTH(M$4,0))*('Diário 2º PA'!$F$4:$F$1980))
+SUMPRODUCT(('Diário 3º PA'!$E$4:$E$2000='Analítico Cp.'!$B84)*('Diário 3º PA'!$C$4:$C$2000&gt;=M$4)*('Diário 3º PA'!$C$4:$C$2000&lt;=EOMONTH(M$4,0))*('Diário 3º PA'!$F$4:$F$2000))
+SUMPRODUCT(('Diário 4º PA'!$E$4:$E$2000='Analítico Cp.'!$B84)*('Diário 4º PA'!$C$4:$C$2000&gt;=M$4)*('Diário 4º PA'!$C$4:$C$2000&lt;=EOMONTH(M$4,0))*('Diário 4º PA'!$F$4:$F$2000))
+SUMPRODUCT(('Comp.'!$D$5:$D$484=$B84)*('Comp.'!$B$5:$B$484&gt;=M$4)*('Comp.'!$B$5:$B$484&lt;=EOMONTH(M$4,0))*('Comp.'!$E$5:$E$484))</f>
        <v>0</v>
      </c>
      <c r="N84" s="129">
        <f>SUMPRODUCT(('Diário 1º PA'!$E$4:$E$2011='Analítico Cp.'!$B84)*('Diário 1º PA'!$C$4:$C$2011&gt;=N$4)*('Diário 1º PA'!$C$4:$C$2011&lt;=EOMONTH(N$4,0))*('Diário 1º PA'!$F$4:$F$2011))
+SUMPRODUCT(('Diário 2º PA'!$E$4:$E$1980='Analítico Cp.'!$B84)*('Diário 2º PA'!$C$4:$C$1980&gt;=N$4)*('Diário 2º PA'!$C$4:$C$1980&lt;=EOMONTH(N$4,0))*('Diário 2º PA'!$F$4:$F$1980))
+SUMPRODUCT(('Diário 3º PA'!$E$4:$E$2000='Analítico Cp.'!$B84)*('Diário 3º PA'!$C$4:$C$2000&gt;=N$4)*('Diário 3º PA'!$C$4:$C$2000&lt;=EOMONTH(N$4,0))*('Diário 3º PA'!$F$4:$F$2000))
+SUMPRODUCT(('Diário 4º PA'!$E$4:$E$2000='Analítico Cp.'!$B84)*('Diário 4º PA'!$C$4:$C$2000&gt;=N$4)*('Diário 4º PA'!$C$4:$C$2000&lt;=EOMONTH(N$4,0))*('Diário 4º PA'!$F$4:$F$2000))
+SUMPRODUCT(('Comp.'!$D$5:$D$484=$B84)*('Comp.'!$B$5:$B$484&gt;=N$4)*('Comp.'!$B$5:$B$484&lt;=EOMONTH(N$4,0))*('Comp.'!$E$5:$E$484))</f>
        <v>0</v>
      </c>
      <c r="O84" s="179">
        <f t="shared" si="19"/>
        <v>285</v>
      </c>
      <c r="P84" s="180">
        <f t="shared" si="20"/>
        <v>2.0377330731606057E-5</v>
      </c>
      <c r="Q84" s="154"/>
      <c r="R84" s="154"/>
      <c r="S84" s="154"/>
      <c r="T84" s="154"/>
      <c r="U84" s="154"/>
      <c r="V84" s="154"/>
      <c r="W84" s="154"/>
      <c r="X84" s="154"/>
      <c r="Y84" s="154"/>
      <c r="Z84" s="154"/>
    </row>
    <row r="85" spans="1:26" ht="23.25" customHeight="1" x14ac:dyDescent="0.2">
      <c r="A85" s="199" t="s">
        <v>272</v>
      </c>
      <c r="B85" s="63" t="s">
        <v>273</v>
      </c>
      <c r="C85" s="129">
        <f>SUMPRODUCT(('Diário 1º PA'!$E$4:$E$2011='Analítico Cp.'!$B85)*('Diário 1º PA'!$C$4:$C$2011&gt;=C$4)*('Diário 1º PA'!$C$4:$C$2011&lt;=EOMONTH(C$4,0))*('Diário 1º PA'!$F$4:$F$2011))
+SUMPRODUCT(('Diário 2º PA'!$E$4:$E$1980='Analítico Cp.'!$B85)*('Diário 2º PA'!$C$4:$C$1980&gt;=C$4)*('Diário 2º PA'!$C$4:$C$1980&lt;=EOMONTH(C$4,0))*('Diário 2º PA'!$F$4:$F$1980))
+SUMPRODUCT(('Diário 3º PA'!$E$4:$E$2000='Analítico Cp.'!$B85)*('Diário 3º PA'!$C$4:$C$2000&gt;=C$4)*('Diário 3º PA'!$C$4:$C$2000&lt;=EOMONTH(C$4,0))*('Diário 3º PA'!$F$4:$F$2000))
+SUMPRODUCT(('Diário 4º PA'!$E$4:$E$2000='Analítico Cp.'!$B85)*('Diário 4º PA'!$C$4:$C$2000&gt;=C$4)*('Diário 4º PA'!$C$4:$C$2000&lt;=EOMONTH(C$4,0))*('Diário 4º PA'!$F$4:$F$2000))
+SUMPRODUCT(('Comp.'!$D$5:$D$484=$B85)*('Comp.'!$B$5:$B$484&gt;=C$4)*('Comp.'!$B$5:$B$484&lt;=EOMONTH(C$4,0))*('Comp.'!$E$5:$E$484))</f>
        <v>0</v>
      </c>
      <c r="D85" s="129">
        <f>SUMPRODUCT(('Diário 1º PA'!$E$4:$E$2011='Analítico Cp.'!$B85)*('Diário 1º PA'!$C$4:$C$2011&gt;=D$4)*('Diário 1º PA'!$C$4:$C$2011&lt;=EOMONTH(D$4,0))*('Diário 1º PA'!$F$4:$F$2011))
+SUMPRODUCT(('Diário 2º PA'!$E$4:$E$1980='Analítico Cp.'!$B85)*('Diário 2º PA'!$C$4:$C$1980&gt;=D$4)*('Diário 2º PA'!$C$4:$C$1980&lt;=EOMONTH(D$4,0))*('Diário 2º PA'!$F$4:$F$1980))
+SUMPRODUCT(('Diário 3º PA'!$E$4:$E$2000='Analítico Cp.'!$B85)*('Diário 3º PA'!$C$4:$C$2000&gt;=D$4)*('Diário 3º PA'!$C$4:$C$2000&lt;=EOMONTH(D$4,0))*('Diário 3º PA'!$F$4:$F$2000))
+SUMPRODUCT(('Diário 4º PA'!$E$4:$E$2000='Analítico Cp.'!$B85)*('Diário 4º PA'!$C$4:$C$2000&gt;=D$4)*('Diário 4º PA'!$C$4:$C$2000&lt;=EOMONTH(D$4,0))*('Diário 4º PA'!$F$4:$F$2000))
+SUMPRODUCT(('Comp.'!$D$5:$D$484=$B85)*('Comp.'!$B$5:$B$484&gt;=D$4)*('Comp.'!$B$5:$B$484&lt;=EOMONTH(D$4,0))*('Comp.'!$E$5:$E$484))</f>
        <v>0</v>
      </c>
      <c r="E85" s="129">
        <f>SUMPRODUCT(('Diário 1º PA'!$E$4:$E$2011='Analítico Cp.'!$B85)*('Diário 1º PA'!$C$4:$C$2011&gt;=E$4)*('Diário 1º PA'!$C$4:$C$2011&lt;=EOMONTH(E$4,0))*('Diário 1º PA'!$F$4:$F$2011))
+SUMPRODUCT(('Diário 2º PA'!$E$4:$E$1980='Analítico Cp.'!$B85)*('Diário 2º PA'!$C$4:$C$1980&gt;=E$4)*('Diário 2º PA'!$C$4:$C$1980&lt;=EOMONTH(E$4,0))*('Diário 2º PA'!$F$4:$F$1980))
+SUMPRODUCT(('Diário 3º PA'!$E$4:$E$2000='Analítico Cp.'!$B85)*('Diário 3º PA'!$C$4:$C$2000&gt;=E$4)*('Diário 3º PA'!$C$4:$C$2000&lt;=EOMONTH(E$4,0))*('Diário 3º PA'!$F$4:$F$2000))
+SUMPRODUCT(('Diário 4º PA'!$E$4:$E$2000='Analítico Cp.'!$B85)*('Diário 4º PA'!$C$4:$C$2000&gt;=E$4)*('Diário 4º PA'!$C$4:$C$2000&lt;=EOMONTH(E$4,0))*('Diário 4º PA'!$F$4:$F$2000))
+SUMPRODUCT(('Comp.'!$D$5:$D$484=$B85)*('Comp.'!$B$5:$B$484&gt;=E$4)*('Comp.'!$B$5:$B$484&lt;=EOMONTH(E$4,0))*('Comp.'!$E$5:$E$484))</f>
        <v>0</v>
      </c>
      <c r="F85" s="129">
        <f>SUMPRODUCT(('Diário 1º PA'!$E$4:$E$2011='Analítico Cp.'!$B85)*('Diário 1º PA'!$C$4:$C$2011&gt;=F$4)*('Diário 1º PA'!$C$4:$C$2011&lt;=EOMONTH(F$4,0))*('Diário 1º PA'!$F$4:$F$2011))
+SUMPRODUCT(('Diário 2º PA'!$E$4:$E$1980='Analítico Cp.'!$B85)*('Diário 2º PA'!$C$4:$C$1980&gt;=F$4)*('Diário 2º PA'!$C$4:$C$1980&lt;=EOMONTH(F$4,0))*('Diário 2º PA'!$F$4:$F$1980))
+SUMPRODUCT(('Diário 3º PA'!$E$4:$E$2000='Analítico Cp.'!$B85)*('Diário 3º PA'!$C$4:$C$2000&gt;=F$4)*('Diário 3º PA'!$C$4:$C$2000&lt;=EOMONTH(F$4,0))*('Diário 3º PA'!$F$4:$F$2000))
+SUMPRODUCT(('Diário 4º PA'!$E$4:$E$2000='Analítico Cp.'!$B85)*('Diário 4º PA'!$C$4:$C$2000&gt;=F$4)*('Diário 4º PA'!$C$4:$C$2000&lt;=EOMONTH(F$4,0))*('Diário 4º PA'!$F$4:$F$2000))
+SUMPRODUCT(('Comp.'!$D$5:$D$484=$B85)*('Comp.'!$B$5:$B$484&gt;=F$4)*('Comp.'!$B$5:$B$484&lt;=EOMONTH(F$4,0))*('Comp.'!$E$5:$E$484))</f>
        <v>0</v>
      </c>
      <c r="G85" s="129">
        <f>SUMPRODUCT(('Diário 1º PA'!$E$4:$E$2011='Analítico Cp.'!$B85)*('Diário 1º PA'!$C$4:$C$2011&gt;=G$4)*('Diário 1º PA'!$C$4:$C$2011&lt;=EOMONTH(G$4,0))*('Diário 1º PA'!$F$4:$F$2011))
+SUMPRODUCT(('Diário 2º PA'!$E$4:$E$1980='Analítico Cp.'!$B85)*('Diário 2º PA'!$C$4:$C$1980&gt;=G$4)*('Diário 2º PA'!$C$4:$C$1980&lt;=EOMONTH(G$4,0))*('Diário 2º PA'!$F$4:$F$1980))
+SUMPRODUCT(('Diário 3º PA'!$E$4:$E$2000='Analítico Cp.'!$B85)*('Diário 3º PA'!$C$4:$C$2000&gt;=G$4)*('Diário 3º PA'!$C$4:$C$2000&lt;=EOMONTH(G$4,0))*('Diário 3º PA'!$F$4:$F$2000))
+SUMPRODUCT(('Diário 4º PA'!$E$4:$E$2000='Analítico Cp.'!$B85)*('Diário 4º PA'!$C$4:$C$2000&gt;=G$4)*('Diário 4º PA'!$C$4:$C$2000&lt;=EOMONTH(G$4,0))*('Diário 4º PA'!$F$4:$F$2000))
+SUMPRODUCT(('Comp.'!$D$5:$D$484=$B85)*('Comp.'!$B$5:$B$484&gt;=G$4)*('Comp.'!$B$5:$B$484&lt;=EOMONTH(G$4,0))*('Comp.'!$E$5:$E$484))</f>
        <v>0</v>
      </c>
      <c r="H85" s="129">
        <f>SUMPRODUCT(('Diário 1º PA'!$E$4:$E$2011='Analítico Cp.'!$B85)*('Diário 1º PA'!$C$4:$C$2011&gt;=H$4)*('Diário 1º PA'!$C$4:$C$2011&lt;=EOMONTH(H$4,0))*('Diário 1º PA'!$F$4:$F$2011))
+SUMPRODUCT(('Diário 2º PA'!$E$4:$E$1980='Analítico Cp.'!$B85)*('Diário 2º PA'!$C$4:$C$1980&gt;=H$4)*('Diário 2º PA'!$C$4:$C$1980&lt;=EOMONTH(H$4,0))*('Diário 2º PA'!$F$4:$F$1980))
+SUMPRODUCT(('Diário 3º PA'!$E$4:$E$2000='Analítico Cp.'!$B85)*('Diário 3º PA'!$C$4:$C$2000&gt;=H$4)*('Diário 3º PA'!$C$4:$C$2000&lt;=EOMONTH(H$4,0))*('Diário 3º PA'!$F$4:$F$2000))
+SUMPRODUCT(('Diário 4º PA'!$E$4:$E$2000='Analítico Cp.'!$B85)*('Diário 4º PA'!$C$4:$C$2000&gt;=H$4)*('Diário 4º PA'!$C$4:$C$2000&lt;=EOMONTH(H$4,0))*('Diário 4º PA'!$F$4:$F$2000))
+SUMPRODUCT(('Comp.'!$D$5:$D$484=$B85)*('Comp.'!$B$5:$B$484&gt;=H$4)*('Comp.'!$B$5:$B$484&lt;=EOMONTH(H$4,0))*('Comp.'!$E$5:$E$484))</f>
        <v>0</v>
      </c>
      <c r="I85" s="129">
        <f>SUMPRODUCT(('Diário 1º PA'!$E$4:$E$2011='Analítico Cp.'!$B85)*('Diário 1º PA'!$C$4:$C$2011&gt;=I$4)*('Diário 1º PA'!$C$4:$C$2011&lt;=EOMONTH(I$4,0))*('Diário 1º PA'!$F$4:$F$2011))
+SUMPRODUCT(('Diário 2º PA'!$E$4:$E$1980='Analítico Cp.'!$B85)*('Diário 2º PA'!$C$4:$C$1980&gt;=I$4)*('Diário 2º PA'!$C$4:$C$1980&lt;=EOMONTH(I$4,0))*('Diário 2º PA'!$F$4:$F$1980))
+SUMPRODUCT(('Diário 3º PA'!$E$4:$E$2000='Analítico Cp.'!$B85)*('Diário 3º PA'!$C$4:$C$2000&gt;=I$4)*('Diário 3º PA'!$C$4:$C$2000&lt;=EOMONTH(I$4,0))*('Diário 3º PA'!$F$4:$F$2000))
+SUMPRODUCT(('Diário 4º PA'!$E$4:$E$2000='Analítico Cp.'!$B85)*('Diário 4º PA'!$C$4:$C$2000&gt;=I$4)*('Diário 4º PA'!$C$4:$C$2000&lt;=EOMONTH(I$4,0))*('Diário 4º PA'!$F$4:$F$2000))
+SUMPRODUCT(('Comp.'!$D$5:$D$484=$B85)*('Comp.'!$B$5:$B$484&gt;=I$4)*('Comp.'!$B$5:$B$484&lt;=EOMONTH(I$4,0))*('Comp.'!$E$5:$E$484))</f>
        <v>0</v>
      </c>
      <c r="J85" s="129">
        <f>SUMPRODUCT(('Diário 1º PA'!$E$4:$E$2011='Analítico Cp.'!$B85)*('Diário 1º PA'!$C$4:$C$2011&gt;=J$4)*('Diário 1º PA'!$C$4:$C$2011&lt;=EOMONTH(J$4,0))*('Diário 1º PA'!$F$4:$F$2011))
+SUMPRODUCT(('Diário 2º PA'!$E$4:$E$1980='Analítico Cp.'!$B85)*('Diário 2º PA'!$C$4:$C$1980&gt;=J$4)*('Diário 2º PA'!$C$4:$C$1980&lt;=EOMONTH(J$4,0))*('Diário 2º PA'!$F$4:$F$1980))
+SUMPRODUCT(('Diário 3º PA'!$E$4:$E$2000='Analítico Cp.'!$B85)*('Diário 3º PA'!$C$4:$C$2000&gt;=J$4)*('Diário 3º PA'!$C$4:$C$2000&lt;=EOMONTH(J$4,0))*('Diário 3º PA'!$F$4:$F$2000))
+SUMPRODUCT(('Diário 4º PA'!$E$4:$E$2000='Analítico Cp.'!$B85)*('Diário 4º PA'!$C$4:$C$2000&gt;=J$4)*('Diário 4º PA'!$C$4:$C$2000&lt;=EOMONTH(J$4,0))*('Diário 4º PA'!$F$4:$F$2000))
+SUMPRODUCT(('Comp.'!$D$5:$D$484=$B85)*('Comp.'!$B$5:$B$484&gt;=J$4)*('Comp.'!$B$5:$B$484&lt;=EOMONTH(J$4,0))*('Comp.'!$E$5:$E$484))</f>
        <v>0</v>
      </c>
      <c r="K85" s="129">
        <f>SUMPRODUCT(('Diário 1º PA'!$E$4:$E$2011='Analítico Cp.'!$B85)*('Diário 1º PA'!$C$4:$C$2011&gt;=K$4)*('Diário 1º PA'!$C$4:$C$2011&lt;=EOMONTH(K$4,0))*('Diário 1º PA'!$F$4:$F$2011))
+SUMPRODUCT(('Diário 2º PA'!$E$4:$E$1980='Analítico Cp.'!$B85)*('Diário 2º PA'!$C$4:$C$1980&gt;=K$4)*('Diário 2º PA'!$C$4:$C$1980&lt;=EOMONTH(K$4,0))*('Diário 2º PA'!$F$4:$F$1980))
+SUMPRODUCT(('Diário 3º PA'!$E$4:$E$2000='Analítico Cp.'!$B85)*('Diário 3º PA'!$C$4:$C$2000&gt;=K$4)*('Diário 3º PA'!$C$4:$C$2000&lt;=EOMONTH(K$4,0))*('Diário 3º PA'!$F$4:$F$2000))
+SUMPRODUCT(('Diário 4º PA'!$E$4:$E$2000='Analítico Cp.'!$B85)*('Diário 4º PA'!$C$4:$C$2000&gt;=K$4)*('Diário 4º PA'!$C$4:$C$2000&lt;=EOMONTH(K$4,0))*('Diário 4º PA'!$F$4:$F$2000))
+SUMPRODUCT(('Comp.'!$D$5:$D$484=$B85)*('Comp.'!$B$5:$B$484&gt;=K$4)*('Comp.'!$B$5:$B$484&lt;=EOMONTH(K$4,0))*('Comp.'!$E$5:$E$484))</f>
        <v>0</v>
      </c>
      <c r="L85" s="129">
        <f>SUMPRODUCT(('Diário 1º PA'!$E$4:$E$2011='Analítico Cp.'!$B85)*('Diário 1º PA'!$C$4:$C$2011&gt;=L$4)*('Diário 1º PA'!$C$4:$C$2011&lt;=EOMONTH(L$4,0))*('Diário 1º PA'!$F$4:$F$2011))
+SUMPRODUCT(('Diário 2º PA'!$E$4:$E$1980='Analítico Cp.'!$B85)*('Diário 2º PA'!$C$4:$C$1980&gt;=L$4)*('Diário 2º PA'!$C$4:$C$1980&lt;=EOMONTH(L$4,0))*('Diário 2º PA'!$F$4:$F$1980))
+SUMPRODUCT(('Diário 3º PA'!$E$4:$E$2000='Analítico Cp.'!$B85)*('Diário 3º PA'!$C$4:$C$2000&gt;=L$4)*('Diário 3º PA'!$C$4:$C$2000&lt;=EOMONTH(L$4,0))*('Diário 3º PA'!$F$4:$F$2000))
+SUMPRODUCT(('Diário 4º PA'!$E$4:$E$2000='Analítico Cp.'!$B85)*('Diário 4º PA'!$C$4:$C$2000&gt;=L$4)*('Diário 4º PA'!$C$4:$C$2000&lt;=EOMONTH(L$4,0))*('Diário 4º PA'!$F$4:$F$2000))
+SUMPRODUCT(('Comp.'!$D$5:$D$484=$B85)*('Comp.'!$B$5:$B$484&gt;=L$4)*('Comp.'!$B$5:$B$484&lt;=EOMONTH(L$4,0))*('Comp.'!$E$5:$E$484))</f>
        <v>0</v>
      </c>
      <c r="M85" s="129">
        <f>SUMPRODUCT(('Diário 1º PA'!$E$4:$E$2011='Analítico Cp.'!$B85)*('Diário 1º PA'!$C$4:$C$2011&gt;=M$4)*('Diário 1º PA'!$C$4:$C$2011&lt;=EOMONTH(M$4,0))*('Diário 1º PA'!$F$4:$F$2011))
+SUMPRODUCT(('Diário 2º PA'!$E$4:$E$1980='Analítico Cp.'!$B85)*('Diário 2º PA'!$C$4:$C$1980&gt;=M$4)*('Diário 2º PA'!$C$4:$C$1980&lt;=EOMONTH(M$4,0))*('Diário 2º PA'!$F$4:$F$1980))
+SUMPRODUCT(('Diário 3º PA'!$E$4:$E$2000='Analítico Cp.'!$B85)*('Diário 3º PA'!$C$4:$C$2000&gt;=M$4)*('Diário 3º PA'!$C$4:$C$2000&lt;=EOMONTH(M$4,0))*('Diário 3º PA'!$F$4:$F$2000))
+SUMPRODUCT(('Diário 4º PA'!$E$4:$E$2000='Analítico Cp.'!$B85)*('Diário 4º PA'!$C$4:$C$2000&gt;=M$4)*('Diário 4º PA'!$C$4:$C$2000&lt;=EOMONTH(M$4,0))*('Diário 4º PA'!$F$4:$F$2000))
+SUMPRODUCT(('Comp.'!$D$5:$D$484=$B85)*('Comp.'!$B$5:$B$484&gt;=M$4)*('Comp.'!$B$5:$B$484&lt;=EOMONTH(M$4,0))*('Comp.'!$E$5:$E$484))</f>
        <v>0</v>
      </c>
      <c r="N85" s="129">
        <f>SUMPRODUCT(('Diário 1º PA'!$E$4:$E$2011='Analítico Cp.'!$B85)*('Diário 1º PA'!$C$4:$C$2011&gt;=N$4)*('Diário 1º PA'!$C$4:$C$2011&lt;=EOMONTH(N$4,0))*('Diário 1º PA'!$F$4:$F$2011))
+SUMPRODUCT(('Diário 2º PA'!$E$4:$E$1980='Analítico Cp.'!$B85)*('Diário 2º PA'!$C$4:$C$1980&gt;=N$4)*('Diário 2º PA'!$C$4:$C$1980&lt;=EOMONTH(N$4,0))*('Diário 2º PA'!$F$4:$F$1980))
+SUMPRODUCT(('Diário 3º PA'!$E$4:$E$2000='Analítico Cp.'!$B85)*('Diário 3º PA'!$C$4:$C$2000&gt;=N$4)*('Diário 3º PA'!$C$4:$C$2000&lt;=EOMONTH(N$4,0))*('Diário 3º PA'!$F$4:$F$2000))
+SUMPRODUCT(('Diário 4º PA'!$E$4:$E$2000='Analítico Cp.'!$B85)*('Diário 4º PA'!$C$4:$C$2000&gt;=N$4)*('Diário 4º PA'!$C$4:$C$2000&lt;=EOMONTH(N$4,0))*('Diário 4º PA'!$F$4:$F$2000))
+SUMPRODUCT(('Comp.'!$D$5:$D$484=$B85)*('Comp.'!$B$5:$B$484&gt;=N$4)*('Comp.'!$B$5:$B$484&lt;=EOMONTH(N$4,0))*('Comp.'!$E$5:$E$484))</f>
        <v>0</v>
      </c>
      <c r="O85" s="179">
        <f t="shared" si="19"/>
        <v>0</v>
      </c>
      <c r="P85" s="180">
        <f t="shared" si="20"/>
        <v>0</v>
      </c>
      <c r="Q85" s="154"/>
      <c r="R85" s="154"/>
      <c r="S85" s="154"/>
      <c r="T85" s="154"/>
      <c r="U85" s="154"/>
      <c r="V85" s="154"/>
      <c r="W85" s="154"/>
      <c r="X85" s="154"/>
      <c r="Y85" s="154"/>
      <c r="Z85" s="154"/>
    </row>
    <row r="86" spans="1:26" ht="23.25" customHeight="1" x14ac:dyDescent="0.2">
      <c r="A86" s="199" t="s">
        <v>274</v>
      </c>
      <c r="B86" s="63" t="s">
        <v>275</v>
      </c>
      <c r="C86" s="129">
        <f>SUMPRODUCT(('Diário 1º PA'!$E$4:$E$2011='Analítico Cp.'!$B86)*('Diário 1º PA'!$C$4:$C$2011&gt;=C$4)*('Diário 1º PA'!$C$4:$C$2011&lt;=EOMONTH(C$4,0))*('Diário 1º PA'!$F$4:$F$2011))
+SUMPRODUCT(('Diário 2º PA'!$E$4:$E$1980='Analítico Cp.'!$B86)*('Diário 2º PA'!$C$4:$C$1980&gt;=C$4)*('Diário 2º PA'!$C$4:$C$1980&lt;=EOMONTH(C$4,0))*('Diário 2º PA'!$F$4:$F$1980))
+SUMPRODUCT(('Diário 3º PA'!$E$4:$E$2000='Analítico Cp.'!$B86)*('Diário 3º PA'!$C$4:$C$2000&gt;=C$4)*('Diário 3º PA'!$C$4:$C$2000&lt;=EOMONTH(C$4,0))*('Diário 3º PA'!$F$4:$F$2000))
+SUMPRODUCT(('Diário 4º PA'!$E$4:$E$2000='Analítico Cp.'!$B86)*('Diário 4º PA'!$C$4:$C$2000&gt;=C$4)*('Diário 4º PA'!$C$4:$C$2000&lt;=EOMONTH(C$4,0))*('Diário 4º PA'!$F$4:$F$2000))
+SUMPRODUCT(('Comp.'!$D$5:$D$484=$B86)*('Comp.'!$B$5:$B$484&gt;=C$4)*('Comp.'!$B$5:$B$484&lt;=EOMONTH(C$4,0))*('Comp.'!$E$5:$E$484))</f>
        <v>0</v>
      </c>
      <c r="D86" s="129">
        <f>SUMPRODUCT(('Diário 1º PA'!$E$4:$E$2011='Analítico Cp.'!$B86)*('Diário 1º PA'!$C$4:$C$2011&gt;=D$4)*('Diário 1º PA'!$C$4:$C$2011&lt;=EOMONTH(D$4,0))*('Diário 1º PA'!$F$4:$F$2011))
+SUMPRODUCT(('Diário 2º PA'!$E$4:$E$1980='Analítico Cp.'!$B86)*('Diário 2º PA'!$C$4:$C$1980&gt;=D$4)*('Diário 2º PA'!$C$4:$C$1980&lt;=EOMONTH(D$4,0))*('Diário 2º PA'!$F$4:$F$1980))
+SUMPRODUCT(('Diário 3º PA'!$E$4:$E$2000='Analítico Cp.'!$B86)*('Diário 3º PA'!$C$4:$C$2000&gt;=D$4)*('Diário 3º PA'!$C$4:$C$2000&lt;=EOMONTH(D$4,0))*('Diário 3º PA'!$F$4:$F$2000))
+SUMPRODUCT(('Diário 4º PA'!$E$4:$E$2000='Analítico Cp.'!$B86)*('Diário 4º PA'!$C$4:$C$2000&gt;=D$4)*('Diário 4º PA'!$C$4:$C$2000&lt;=EOMONTH(D$4,0))*('Diário 4º PA'!$F$4:$F$2000))
+SUMPRODUCT(('Comp.'!$D$5:$D$484=$B86)*('Comp.'!$B$5:$B$484&gt;=D$4)*('Comp.'!$B$5:$B$484&lt;=EOMONTH(D$4,0))*('Comp.'!$E$5:$E$484))</f>
        <v>0</v>
      </c>
      <c r="E86" s="129">
        <f>SUMPRODUCT(('Diário 1º PA'!$E$4:$E$2011='Analítico Cp.'!$B86)*('Diário 1º PA'!$C$4:$C$2011&gt;=E$4)*('Diário 1º PA'!$C$4:$C$2011&lt;=EOMONTH(E$4,0))*('Diário 1º PA'!$F$4:$F$2011))
+SUMPRODUCT(('Diário 2º PA'!$E$4:$E$1980='Analítico Cp.'!$B86)*('Diário 2º PA'!$C$4:$C$1980&gt;=E$4)*('Diário 2º PA'!$C$4:$C$1980&lt;=EOMONTH(E$4,0))*('Diário 2º PA'!$F$4:$F$1980))
+SUMPRODUCT(('Diário 3º PA'!$E$4:$E$2000='Analítico Cp.'!$B86)*('Diário 3º PA'!$C$4:$C$2000&gt;=E$4)*('Diário 3º PA'!$C$4:$C$2000&lt;=EOMONTH(E$4,0))*('Diário 3º PA'!$F$4:$F$2000))
+SUMPRODUCT(('Diário 4º PA'!$E$4:$E$2000='Analítico Cp.'!$B86)*('Diário 4º PA'!$C$4:$C$2000&gt;=E$4)*('Diário 4º PA'!$C$4:$C$2000&lt;=EOMONTH(E$4,0))*('Diário 4º PA'!$F$4:$F$2000))
+SUMPRODUCT(('Comp.'!$D$5:$D$484=$B86)*('Comp.'!$B$5:$B$484&gt;=E$4)*('Comp.'!$B$5:$B$484&lt;=EOMONTH(E$4,0))*('Comp.'!$E$5:$E$484))</f>
        <v>0</v>
      </c>
      <c r="F86" s="129">
        <f>SUMPRODUCT(('Diário 1º PA'!$E$4:$E$2011='Analítico Cp.'!$B86)*('Diário 1º PA'!$C$4:$C$2011&gt;=F$4)*('Diário 1º PA'!$C$4:$C$2011&lt;=EOMONTH(F$4,0))*('Diário 1º PA'!$F$4:$F$2011))
+SUMPRODUCT(('Diário 2º PA'!$E$4:$E$1980='Analítico Cp.'!$B86)*('Diário 2º PA'!$C$4:$C$1980&gt;=F$4)*('Diário 2º PA'!$C$4:$C$1980&lt;=EOMONTH(F$4,0))*('Diário 2º PA'!$F$4:$F$1980))
+SUMPRODUCT(('Diário 3º PA'!$E$4:$E$2000='Analítico Cp.'!$B86)*('Diário 3º PA'!$C$4:$C$2000&gt;=F$4)*('Diário 3º PA'!$C$4:$C$2000&lt;=EOMONTH(F$4,0))*('Diário 3º PA'!$F$4:$F$2000))
+SUMPRODUCT(('Diário 4º PA'!$E$4:$E$2000='Analítico Cp.'!$B86)*('Diário 4º PA'!$C$4:$C$2000&gt;=F$4)*('Diário 4º PA'!$C$4:$C$2000&lt;=EOMONTH(F$4,0))*('Diário 4º PA'!$F$4:$F$2000))
+SUMPRODUCT(('Comp.'!$D$5:$D$484=$B86)*('Comp.'!$B$5:$B$484&gt;=F$4)*('Comp.'!$B$5:$B$484&lt;=EOMONTH(F$4,0))*('Comp.'!$E$5:$E$484))</f>
        <v>0</v>
      </c>
      <c r="G86" s="129">
        <f>SUMPRODUCT(('Diário 1º PA'!$E$4:$E$2011='Analítico Cp.'!$B86)*('Diário 1º PA'!$C$4:$C$2011&gt;=G$4)*('Diário 1º PA'!$C$4:$C$2011&lt;=EOMONTH(G$4,0))*('Diário 1º PA'!$F$4:$F$2011))
+SUMPRODUCT(('Diário 2º PA'!$E$4:$E$1980='Analítico Cp.'!$B86)*('Diário 2º PA'!$C$4:$C$1980&gt;=G$4)*('Diário 2º PA'!$C$4:$C$1980&lt;=EOMONTH(G$4,0))*('Diário 2º PA'!$F$4:$F$1980))
+SUMPRODUCT(('Diário 3º PA'!$E$4:$E$2000='Analítico Cp.'!$B86)*('Diário 3º PA'!$C$4:$C$2000&gt;=G$4)*('Diário 3º PA'!$C$4:$C$2000&lt;=EOMONTH(G$4,0))*('Diário 3º PA'!$F$4:$F$2000))
+SUMPRODUCT(('Diário 4º PA'!$E$4:$E$2000='Analítico Cp.'!$B86)*('Diário 4º PA'!$C$4:$C$2000&gt;=G$4)*('Diário 4º PA'!$C$4:$C$2000&lt;=EOMONTH(G$4,0))*('Diário 4º PA'!$F$4:$F$2000))
+SUMPRODUCT(('Comp.'!$D$5:$D$484=$B86)*('Comp.'!$B$5:$B$484&gt;=G$4)*('Comp.'!$B$5:$B$484&lt;=EOMONTH(G$4,0))*('Comp.'!$E$5:$E$484))</f>
        <v>0</v>
      </c>
      <c r="H86" s="129">
        <f>SUMPRODUCT(('Diário 1º PA'!$E$4:$E$2011='Analítico Cp.'!$B86)*('Diário 1º PA'!$C$4:$C$2011&gt;=H$4)*('Diário 1º PA'!$C$4:$C$2011&lt;=EOMONTH(H$4,0))*('Diário 1º PA'!$F$4:$F$2011))
+SUMPRODUCT(('Diário 2º PA'!$E$4:$E$1980='Analítico Cp.'!$B86)*('Diário 2º PA'!$C$4:$C$1980&gt;=H$4)*('Diário 2º PA'!$C$4:$C$1980&lt;=EOMONTH(H$4,0))*('Diário 2º PA'!$F$4:$F$1980))
+SUMPRODUCT(('Diário 3º PA'!$E$4:$E$2000='Analítico Cp.'!$B86)*('Diário 3º PA'!$C$4:$C$2000&gt;=H$4)*('Diário 3º PA'!$C$4:$C$2000&lt;=EOMONTH(H$4,0))*('Diário 3º PA'!$F$4:$F$2000))
+SUMPRODUCT(('Diário 4º PA'!$E$4:$E$2000='Analítico Cp.'!$B86)*('Diário 4º PA'!$C$4:$C$2000&gt;=H$4)*('Diário 4º PA'!$C$4:$C$2000&lt;=EOMONTH(H$4,0))*('Diário 4º PA'!$F$4:$F$2000))
+SUMPRODUCT(('Comp.'!$D$5:$D$484=$B86)*('Comp.'!$B$5:$B$484&gt;=H$4)*('Comp.'!$B$5:$B$484&lt;=EOMONTH(H$4,0))*('Comp.'!$E$5:$E$484))</f>
        <v>0</v>
      </c>
      <c r="I86" s="129">
        <f>SUMPRODUCT(('Diário 1º PA'!$E$4:$E$2011='Analítico Cp.'!$B86)*('Diário 1º PA'!$C$4:$C$2011&gt;=I$4)*('Diário 1º PA'!$C$4:$C$2011&lt;=EOMONTH(I$4,0))*('Diário 1º PA'!$F$4:$F$2011))
+SUMPRODUCT(('Diário 2º PA'!$E$4:$E$1980='Analítico Cp.'!$B86)*('Diário 2º PA'!$C$4:$C$1980&gt;=I$4)*('Diário 2º PA'!$C$4:$C$1980&lt;=EOMONTH(I$4,0))*('Diário 2º PA'!$F$4:$F$1980))
+SUMPRODUCT(('Diário 3º PA'!$E$4:$E$2000='Analítico Cp.'!$B86)*('Diário 3º PA'!$C$4:$C$2000&gt;=I$4)*('Diário 3º PA'!$C$4:$C$2000&lt;=EOMONTH(I$4,0))*('Diário 3º PA'!$F$4:$F$2000))
+SUMPRODUCT(('Diário 4º PA'!$E$4:$E$2000='Analítico Cp.'!$B86)*('Diário 4º PA'!$C$4:$C$2000&gt;=I$4)*('Diário 4º PA'!$C$4:$C$2000&lt;=EOMONTH(I$4,0))*('Diário 4º PA'!$F$4:$F$2000))
+SUMPRODUCT(('Comp.'!$D$5:$D$484=$B86)*('Comp.'!$B$5:$B$484&gt;=I$4)*('Comp.'!$B$5:$B$484&lt;=EOMONTH(I$4,0))*('Comp.'!$E$5:$E$484))</f>
        <v>0</v>
      </c>
      <c r="J86" s="129">
        <f>SUMPRODUCT(('Diário 1º PA'!$E$4:$E$2011='Analítico Cp.'!$B86)*('Diário 1º PA'!$C$4:$C$2011&gt;=J$4)*('Diário 1º PA'!$C$4:$C$2011&lt;=EOMONTH(J$4,0))*('Diário 1º PA'!$F$4:$F$2011))
+SUMPRODUCT(('Diário 2º PA'!$E$4:$E$1980='Analítico Cp.'!$B86)*('Diário 2º PA'!$C$4:$C$1980&gt;=J$4)*('Diário 2º PA'!$C$4:$C$1980&lt;=EOMONTH(J$4,0))*('Diário 2º PA'!$F$4:$F$1980))
+SUMPRODUCT(('Diário 3º PA'!$E$4:$E$2000='Analítico Cp.'!$B86)*('Diário 3º PA'!$C$4:$C$2000&gt;=J$4)*('Diário 3º PA'!$C$4:$C$2000&lt;=EOMONTH(J$4,0))*('Diário 3º PA'!$F$4:$F$2000))
+SUMPRODUCT(('Diário 4º PA'!$E$4:$E$2000='Analítico Cp.'!$B86)*('Diário 4º PA'!$C$4:$C$2000&gt;=J$4)*('Diário 4º PA'!$C$4:$C$2000&lt;=EOMONTH(J$4,0))*('Diário 4º PA'!$F$4:$F$2000))
+SUMPRODUCT(('Comp.'!$D$5:$D$484=$B86)*('Comp.'!$B$5:$B$484&gt;=J$4)*('Comp.'!$B$5:$B$484&lt;=EOMONTH(J$4,0))*('Comp.'!$E$5:$E$484))</f>
        <v>0</v>
      </c>
      <c r="K86" s="129">
        <f>SUMPRODUCT(('Diário 1º PA'!$E$4:$E$2011='Analítico Cp.'!$B86)*('Diário 1º PA'!$C$4:$C$2011&gt;=K$4)*('Diário 1º PA'!$C$4:$C$2011&lt;=EOMONTH(K$4,0))*('Diário 1º PA'!$F$4:$F$2011))
+SUMPRODUCT(('Diário 2º PA'!$E$4:$E$1980='Analítico Cp.'!$B86)*('Diário 2º PA'!$C$4:$C$1980&gt;=K$4)*('Diário 2º PA'!$C$4:$C$1980&lt;=EOMONTH(K$4,0))*('Diário 2º PA'!$F$4:$F$1980))
+SUMPRODUCT(('Diário 3º PA'!$E$4:$E$2000='Analítico Cp.'!$B86)*('Diário 3º PA'!$C$4:$C$2000&gt;=K$4)*('Diário 3º PA'!$C$4:$C$2000&lt;=EOMONTH(K$4,0))*('Diário 3º PA'!$F$4:$F$2000))
+SUMPRODUCT(('Diário 4º PA'!$E$4:$E$2000='Analítico Cp.'!$B86)*('Diário 4º PA'!$C$4:$C$2000&gt;=K$4)*('Diário 4º PA'!$C$4:$C$2000&lt;=EOMONTH(K$4,0))*('Diário 4º PA'!$F$4:$F$2000))
+SUMPRODUCT(('Comp.'!$D$5:$D$484=$B86)*('Comp.'!$B$5:$B$484&gt;=K$4)*('Comp.'!$B$5:$B$484&lt;=EOMONTH(K$4,0))*('Comp.'!$E$5:$E$484))</f>
        <v>0</v>
      </c>
      <c r="L86" s="129">
        <f>SUMPRODUCT(('Diário 1º PA'!$E$4:$E$2011='Analítico Cp.'!$B86)*('Diário 1º PA'!$C$4:$C$2011&gt;=L$4)*('Diário 1º PA'!$C$4:$C$2011&lt;=EOMONTH(L$4,0))*('Diário 1º PA'!$F$4:$F$2011))
+SUMPRODUCT(('Diário 2º PA'!$E$4:$E$1980='Analítico Cp.'!$B86)*('Diário 2º PA'!$C$4:$C$1980&gt;=L$4)*('Diário 2º PA'!$C$4:$C$1980&lt;=EOMONTH(L$4,0))*('Diário 2º PA'!$F$4:$F$1980))
+SUMPRODUCT(('Diário 3º PA'!$E$4:$E$2000='Analítico Cp.'!$B86)*('Diário 3º PA'!$C$4:$C$2000&gt;=L$4)*('Diário 3º PA'!$C$4:$C$2000&lt;=EOMONTH(L$4,0))*('Diário 3º PA'!$F$4:$F$2000))
+SUMPRODUCT(('Diário 4º PA'!$E$4:$E$2000='Analítico Cp.'!$B86)*('Diário 4º PA'!$C$4:$C$2000&gt;=L$4)*('Diário 4º PA'!$C$4:$C$2000&lt;=EOMONTH(L$4,0))*('Diário 4º PA'!$F$4:$F$2000))
+SUMPRODUCT(('Comp.'!$D$5:$D$484=$B86)*('Comp.'!$B$5:$B$484&gt;=L$4)*('Comp.'!$B$5:$B$484&lt;=EOMONTH(L$4,0))*('Comp.'!$E$5:$E$484))</f>
        <v>0</v>
      </c>
      <c r="M86" s="129">
        <f>SUMPRODUCT(('Diário 1º PA'!$E$4:$E$2011='Analítico Cp.'!$B86)*('Diário 1º PA'!$C$4:$C$2011&gt;=M$4)*('Diário 1º PA'!$C$4:$C$2011&lt;=EOMONTH(M$4,0))*('Diário 1º PA'!$F$4:$F$2011))
+SUMPRODUCT(('Diário 2º PA'!$E$4:$E$1980='Analítico Cp.'!$B86)*('Diário 2º PA'!$C$4:$C$1980&gt;=M$4)*('Diário 2º PA'!$C$4:$C$1980&lt;=EOMONTH(M$4,0))*('Diário 2º PA'!$F$4:$F$1980))
+SUMPRODUCT(('Diário 3º PA'!$E$4:$E$2000='Analítico Cp.'!$B86)*('Diário 3º PA'!$C$4:$C$2000&gt;=M$4)*('Diário 3º PA'!$C$4:$C$2000&lt;=EOMONTH(M$4,0))*('Diário 3º PA'!$F$4:$F$2000))
+SUMPRODUCT(('Diário 4º PA'!$E$4:$E$2000='Analítico Cp.'!$B86)*('Diário 4º PA'!$C$4:$C$2000&gt;=M$4)*('Diário 4º PA'!$C$4:$C$2000&lt;=EOMONTH(M$4,0))*('Diário 4º PA'!$F$4:$F$2000))
+SUMPRODUCT(('Comp.'!$D$5:$D$484=$B86)*('Comp.'!$B$5:$B$484&gt;=M$4)*('Comp.'!$B$5:$B$484&lt;=EOMONTH(M$4,0))*('Comp.'!$E$5:$E$484))</f>
        <v>0</v>
      </c>
      <c r="N86" s="129">
        <f>SUMPRODUCT(('Diário 1º PA'!$E$4:$E$2011='Analítico Cp.'!$B86)*('Diário 1º PA'!$C$4:$C$2011&gt;=N$4)*('Diário 1º PA'!$C$4:$C$2011&lt;=EOMONTH(N$4,0))*('Diário 1º PA'!$F$4:$F$2011))
+SUMPRODUCT(('Diário 2º PA'!$E$4:$E$1980='Analítico Cp.'!$B86)*('Diário 2º PA'!$C$4:$C$1980&gt;=N$4)*('Diário 2º PA'!$C$4:$C$1980&lt;=EOMONTH(N$4,0))*('Diário 2º PA'!$F$4:$F$1980))
+SUMPRODUCT(('Diário 3º PA'!$E$4:$E$2000='Analítico Cp.'!$B86)*('Diário 3º PA'!$C$4:$C$2000&gt;=N$4)*('Diário 3º PA'!$C$4:$C$2000&lt;=EOMONTH(N$4,0))*('Diário 3º PA'!$F$4:$F$2000))
+SUMPRODUCT(('Diário 4º PA'!$E$4:$E$2000='Analítico Cp.'!$B86)*('Diário 4º PA'!$C$4:$C$2000&gt;=N$4)*('Diário 4º PA'!$C$4:$C$2000&lt;=EOMONTH(N$4,0))*('Diário 4º PA'!$F$4:$F$2000))
+SUMPRODUCT(('Comp.'!$D$5:$D$484=$B86)*('Comp.'!$B$5:$B$484&gt;=N$4)*('Comp.'!$B$5:$B$484&lt;=EOMONTH(N$4,0))*('Comp.'!$E$5:$E$484))</f>
        <v>0</v>
      </c>
      <c r="O86" s="179">
        <f t="shared" si="19"/>
        <v>0</v>
      </c>
      <c r="P86" s="180">
        <f t="shared" si="20"/>
        <v>0</v>
      </c>
      <c r="Q86" s="154"/>
      <c r="R86" s="154"/>
      <c r="S86" s="154"/>
      <c r="T86" s="154"/>
      <c r="U86" s="154"/>
      <c r="V86" s="154"/>
      <c r="W86" s="154"/>
      <c r="X86" s="154"/>
      <c r="Y86" s="154"/>
      <c r="Z86" s="154"/>
    </row>
    <row r="87" spans="1:26" ht="23.25" customHeight="1" x14ac:dyDescent="0.2">
      <c r="A87" s="199" t="s">
        <v>276</v>
      </c>
      <c r="B87" s="63" t="s">
        <v>277</v>
      </c>
      <c r="C87" s="129">
        <f>SUMPRODUCT(('Diário 1º PA'!$E$4:$E$2011='Analítico Cp.'!$B87)*('Diário 1º PA'!$C$4:$C$2011&gt;=C$4)*('Diário 1º PA'!$C$4:$C$2011&lt;=EOMONTH(C$4,0))*('Diário 1º PA'!$F$4:$F$2011))
+SUMPRODUCT(('Diário 2º PA'!$E$4:$E$1980='Analítico Cp.'!$B87)*('Diário 2º PA'!$C$4:$C$1980&gt;=C$4)*('Diário 2º PA'!$C$4:$C$1980&lt;=EOMONTH(C$4,0))*('Diário 2º PA'!$F$4:$F$1980))
+SUMPRODUCT(('Diário 3º PA'!$E$4:$E$2000='Analítico Cp.'!$B87)*('Diário 3º PA'!$C$4:$C$2000&gt;=C$4)*('Diário 3º PA'!$C$4:$C$2000&lt;=EOMONTH(C$4,0))*('Diário 3º PA'!$F$4:$F$2000))
+SUMPRODUCT(('Diário 4º PA'!$E$4:$E$2000='Analítico Cp.'!$B87)*('Diário 4º PA'!$C$4:$C$2000&gt;=C$4)*('Diário 4º PA'!$C$4:$C$2000&lt;=EOMONTH(C$4,0))*('Diário 4º PA'!$F$4:$F$2000))
+SUMPRODUCT(('Comp.'!$D$5:$D$484=$B87)*('Comp.'!$B$5:$B$484&gt;=C$4)*('Comp.'!$B$5:$B$484&lt;=EOMONTH(C$4,0))*('Comp.'!$E$5:$E$484))</f>
        <v>0</v>
      </c>
      <c r="D87" s="129">
        <f>SUMPRODUCT(('Diário 1º PA'!$E$4:$E$2011='Analítico Cp.'!$B87)*('Diário 1º PA'!$C$4:$C$2011&gt;=D$4)*('Diário 1º PA'!$C$4:$C$2011&lt;=EOMONTH(D$4,0))*('Diário 1º PA'!$F$4:$F$2011))
+SUMPRODUCT(('Diário 2º PA'!$E$4:$E$1980='Analítico Cp.'!$B87)*('Diário 2º PA'!$C$4:$C$1980&gt;=D$4)*('Diário 2º PA'!$C$4:$C$1980&lt;=EOMONTH(D$4,0))*('Diário 2º PA'!$F$4:$F$1980))
+SUMPRODUCT(('Diário 3º PA'!$E$4:$E$2000='Analítico Cp.'!$B87)*('Diário 3º PA'!$C$4:$C$2000&gt;=D$4)*('Diário 3º PA'!$C$4:$C$2000&lt;=EOMONTH(D$4,0))*('Diário 3º PA'!$F$4:$F$2000))
+SUMPRODUCT(('Diário 4º PA'!$E$4:$E$2000='Analítico Cp.'!$B87)*('Diário 4º PA'!$C$4:$C$2000&gt;=D$4)*('Diário 4º PA'!$C$4:$C$2000&lt;=EOMONTH(D$4,0))*('Diário 4º PA'!$F$4:$F$2000))
+SUMPRODUCT(('Comp.'!$D$5:$D$484=$B87)*('Comp.'!$B$5:$B$484&gt;=D$4)*('Comp.'!$B$5:$B$484&lt;=EOMONTH(D$4,0))*('Comp.'!$E$5:$E$484))</f>
        <v>0</v>
      </c>
      <c r="E87" s="129">
        <f>SUMPRODUCT(('Diário 1º PA'!$E$4:$E$2011='Analítico Cp.'!$B87)*('Diário 1º PA'!$C$4:$C$2011&gt;=E$4)*('Diário 1º PA'!$C$4:$C$2011&lt;=EOMONTH(E$4,0))*('Diário 1º PA'!$F$4:$F$2011))
+SUMPRODUCT(('Diário 2º PA'!$E$4:$E$1980='Analítico Cp.'!$B87)*('Diário 2º PA'!$C$4:$C$1980&gt;=E$4)*('Diário 2º PA'!$C$4:$C$1980&lt;=EOMONTH(E$4,0))*('Diário 2º PA'!$F$4:$F$1980))
+SUMPRODUCT(('Diário 3º PA'!$E$4:$E$2000='Analítico Cp.'!$B87)*('Diário 3º PA'!$C$4:$C$2000&gt;=E$4)*('Diário 3º PA'!$C$4:$C$2000&lt;=EOMONTH(E$4,0))*('Diário 3º PA'!$F$4:$F$2000))
+SUMPRODUCT(('Diário 4º PA'!$E$4:$E$2000='Analítico Cp.'!$B87)*('Diário 4º PA'!$C$4:$C$2000&gt;=E$4)*('Diário 4º PA'!$C$4:$C$2000&lt;=EOMONTH(E$4,0))*('Diário 4º PA'!$F$4:$F$2000))
+SUMPRODUCT(('Comp.'!$D$5:$D$484=$B87)*('Comp.'!$B$5:$B$484&gt;=E$4)*('Comp.'!$B$5:$B$484&lt;=EOMONTH(E$4,0))*('Comp.'!$E$5:$E$484))</f>
        <v>0</v>
      </c>
      <c r="F87" s="129">
        <f>SUMPRODUCT(('Diário 1º PA'!$E$4:$E$2011='Analítico Cp.'!$B87)*('Diário 1º PA'!$C$4:$C$2011&gt;=F$4)*('Diário 1º PA'!$C$4:$C$2011&lt;=EOMONTH(F$4,0))*('Diário 1º PA'!$F$4:$F$2011))
+SUMPRODUCT(('Diário 2º PA'!$E$4:$E$1980='Analítico Cp.'!$B87)*('Diário 2º PA'!$C$4:$C$1980&gt;=F$4)*('Diário 2º PA'!$C$4:$C$1980&lt;=EOMONTH(F$4,0))*('Diário 2º PA'!$F$4:$F$1980))
+SUMPRODUCT(('Diário 3º PA'!$E$4:$E$2000='Analítico Cp.'!$B87)*('Diário 3º PA'!$C$4:$C$2000&gt;=F$4)*('Diário 3º PA'!$C$4:$C$2000&lt;=EOMONTH(F$4,0))*('Diário 3º PA'!$F$4:$F$2000))
+SUMPRODUCT(('Diário 4º PA'!$E$4:$E$2000='Analítico Cp.'!$B87)*('Diário 4º PA'!$C$4:$C$2000&gt;=F$4)*('Diário 4º PA'!$C$4:$C$2000&lt;=EOMONTH(F$4,0))*('Diário 4º PA'!$F$4:$F$2000))
+SUMPRODUCT(('Comp.'!$D$5:$D$484=$B87)*('Comp.'!$B$5:$B$484&gt;=F$4)*('Comp.'!$B$5:$B$484&lt;=EOMONTH(F$4,0))*('Comp.'!$E$5:$E$484))</f>
        <v>0</v>
      </c>
      <c r="G87" s="129">
        <f>SUMPRODUCT(('Diário 1º PA'!$E$4:$E$2011='Analítico Cp.'!$B87)*('Diário 1º PA'!$C$4:$C$2011&gt;=G$4)*('Diário 1º PA'!$C$4:$C$2011&lt;=EOMONTH(G$4,0))*('Diário 1º PA'!$F$4:$F$2011))
+SUMPRODUCT(('Diário 2º PA'!$E$4:$E$1980='Analítico Cp.'!$B87)*('Diário 2º PA'!$C$4:$C$1980&gt;=G$4)*('Diário 2º PA'!$C$4:$C$1980&lt;=EOMONTH(G$4,0))*('Diário 2º PA'!$F$4:$F$1980))
+SUMPRODUCT(('Diário 3º PA'!$E$4:$E$2000='Analítico Cp.'!$B87)*('Diário 3º PA'!$C$4:$C$2000&gt;=G$4)*('Diário 3º PA'!$C$4:$C$2000&lt;=EOMONTH(G$4,0))*('Diário 3º PA'!$F$4:$F$2000))
+SUMPRODUCT(('Diário 4º PA'!$E$4:$E$2000='Analítico Cp.'!$B87)*('Diário 4º PA'!$C$4:$C$2000&gt;=G$4)*('Diário 4º PA'!$C$4:$C$2000&lt;=EOMONTH(G$4,0))*('Diário 4º PA'!$F$4:$F$2000))
+SUMPRODUCT(('Comp.'!$D$5:$D$484=$B87)*('Comp.'!$B$5:$B$484&gt;=G$4)*('Comp.'!$B$5:$B$484&lt;=EOMONTH(G$4,0))*('Comp.'!$E$5:$E$484))</f>
        <v>0</v>
      </c>
      <c r="H87" s="129">
        <f>SUMPRODUCT(('Diário 1º PA'!$E$4:$E$2011='Analítico Cp.'!$B87)*('Diário 1º PA'!$C$4:$C$2011&gt;=H$4)*('Diário 1º PA'!$C$4:$C$2011&lt;=EOMONTH(H$4,0))*('Diário 1º PA'!$F$4:$F$2011))
+SUMPRODUCT(('Diário 2º PA'!$E$4:$E$1980='Analítico Cp.'!$B87)*('Diário 2º PA'!$C$4:$C$1980&gt;=H$4)*('Diário 2º PA'!$C$4:$C$1980&lt;=EOMONTH(H$4,0))*('Diário 2º PA'!$F$4:$F$1980))
+SUMPRODUCT(('Diário 3º PA'!$E$4:$E$2000='Analítico Cp.'!$B87)*('Diário 3º PA'!$C$4:$C$2000&gt;=H$4)*('Diário 3º PA'!$C$4:$C$2000&lt;=EOMONTH(H$4,0))*('Diário 3º PA'!$F$4:$F$2000))
+SUMPRODUCT(('Diário 4º PA'!$E$4:$E$2000='Analítico Cp.'!$B87)*('Diário 4º PA'!$C$4:$C$2000&gt;=H$4)*('Diário 4º PA'!$C$4:$C$2000&lt;=EOMONTH(H$4,0))*('Diário 4º PA'!$F$4:$F$2000))
+SUMPRODUCT(('Comp.'!$D$5:$D$484=$B87)*('Comp.'!$B$5:$B$484&gt;=H$4)*('Comp.'!$B$5:$B$484&lt;=EOMONTH(H$4,0))*('Comp.'!$E$5:$E$484))</f>
        <v>0</v>
      </c>
      <c r="I87" s="129">
        <f>SUMPRODUCT(('Diário 1º PA'!$E$4:$E$2011='Analítico Cp.'!$B87)*('Diário 1º PA'!$C$4:$C$2011&gt;=I$4)*('Diário 1º PA'!$C$4:$C$2011&lt;=EOMONTH(I$4,0))*('Diário 1º PA'!$F$4:$F$2011))
+SUMPRODUCT(('Diário 2º PA'!$E$4:$E$1980='Analítico Cp.'!$B87)*('Diário 2º PA'!$C$4:$C$1980&gt;=I$4)*('Diário 2º PA'!$C$4:$C$1980&lt;=EOMONTH(I$4,0))*('Diário 2º PA'!$F$4:$F$1980))
+SUMPRODUCT(('Diário 3º PA'!$E$4:$E$2000='Analítico Cp.'!$B87)*('Diário 3º PA'!$C$4:$C$2000&gt;=I$4)*('Diário 3º PA'!$C$4:$C$2000&lt;=EOMONTH(I$4,0))*('Diário 3º PA'!$F$4:$F$2000))
+SUMPRODUCT(('Diário 4º PA'!$E$4:$E$2000='Analítico Cp.'!$B87)*('Diário 4º PA'!$C$4:$C$2000&gt;=I$4)*('Diário 4º PA'!$C$4:$C$2000&lt;=EOMONTH(I$4,0))*('Diário 4º PA'!$F$4:$F$2000))
+SUMPRODUCT(('Comp.'!$D$5:$D$484=$B87)*('Comp.'!$B$5:$B$484&gt;=I$4)*('Comp.'!$B$5:$B$484&lt;=EOMONTH(I$4,0))*('Comp.'!$E$5:$E$484))</f>
        <v>0</v>
      </c>
      <c r="J87" s="129">
        <f>SUMPRODUCT(('Diário 1º PA'!$E$4:$E$2011='Analítico Cp.'!$B87)*('Diário 1º PA'!$C$4:$C$2011&gt;=J$4)*('Diário 1º PA'!$C$4:$C$2011&lt;=EOMONTH(J$4,0))*('Diário 1º PA'!$F$4:$F$2011))
+SUMPRODUCT(('Diário 2º PA'!$E$4:$E$1980='Analítico Cp.'!$B87)*('Diário 2º PA'!$C$4:$C$1980&gt;=J$4)*('Diário 2º PA'!$C$4:$C$1980&lt;=EOMONTH(J$4,0))*('Diário 2º PA'!$F$4:$F$1980))
+SUMPRODUCT(('Diário 3º PA'!$E$4:$E$2000='Analítico Cp.'!$B87)*('Diário 3º PA'!$C$4:$C$2000&gt;=J$4)*('Diário 3º PA'!$C$4:$C$2000&lt;=EOMONTH(J$4,0))*('Diário 3º PA'!$F$4:$F$2000))
+SUMPRODUCT(('Diário 4º PA'!$E$4:$E$2000='Analítico Cp.'!$B87)*('Diário 4º PA'!$C$4:$C$2000&gt;=J$4)*('Diário 4º PA'!$C$4:$C$2000&lt;=EOMONTH(J$4,0))*('Diário 4º PA'!$F$4:$F$2000))
+SUMPRODUCT(('Comp.'!$D$5:$D$484=$B87)*('Comp.'!$B$5:$B$484&gt;=J$4)*('Comp.'!$B$5:$B$484&lt;=EOMONTH(J$4,0))*('Comp.'!$E$5:$E$484))</f>
        <v>0</v>
      </c>
      <c r="K87" s="129">
        <f>SUMPRODUCT(('Diário 1º PA'!$E$4:$E$2011='Analítico Cp.'!$B87)*('Diário 1º PA'!$C$4:$C$2011&gt;=K$4)*('Diário 1º PA'!$C$4:$C$2011&lt;=EOMONTH(K$4,0))*('Diário 1º PA'!$F$4:$F$2011))
+SUMPRODUCT(('Diário 2º PA'!$E$4:$E$1980='Analítico Cp.'!$B87)*('Diário 2º PA'!$C$4:$C$1980&gt;=K$4)*('Diário 2º PA'!$C$4:$C$1980&lt;=EOMONTH(K$4,0))*('Diário 2º PA'!$F$4:$F$1980))
+SUMPRODUCT(('Diário 3º PA'!$E$4:$E$2000='Analítico Cp.'!$B87)*('Diário 3º PA'!$C$4:$C$2000&gt;=K$4)*('Diário 3º PA'!$C$4:$C$2000&lt;=EOMONTH(K$4,0))*('Diário 3º PA'!$F$4:$F$2000))
+SUMPRODUCT(('Diário 4º PA'!$E$4:$E$2000='Analítico Cp.'!$B87)*('Diário 4º PA'!$C$4:$C$2000&gt;=K$4)*('Diário 4º PA'!$C$4:$C$2000&lt;=EOMONTH(K$4,0))*('Diário 4º PA'!$F$4:$F$2000))
+SUMPRODUCT(('Comp.'!$D$5:$D$484=$B87)*('Comp.'!$B$5:$B$484&gt;=K$4)*('Comp.'!$B$5:$B$484&lt;=EOMONTH(K$4,0))*('Comp.'!$E$5:$E$484))</f>
        <v>0</v>
      </c>
      <c r="L87" s="129">
        <f>SUMPRODUCT(('Diário 1º PA'!$E$4:$E$2011='Analítico Cp.'!$B87)*('Diário 1º PA'!$C$4:$C$2011&gt;=L$4)*('Diário 1º PA'!$C$4:$C$2011&lt;=EOMONTH(L$4,0))*('Diário 1º PA'!$F$4:$F$2011))
+SUMPRODUCT(('Diário 2º PA'!$E$4:$E$1980='Analítico Cp.'!$B87)*('Diário 2º PA'!$C$4:$C$1980&gt;=L$4)*('Diário 2º PA'!$C$4:$C$1980&lt;=EOMONTH(L$4,0))*('Diário 2º PA'!$F$4:$F$1980))
+SUMPRODUCT(('Diário 3º PA'!$E$4:$E$2000='Analítico Cp.'!$B87)*('Diário 3º PA'!$C$4:$C$2000&gt;=L$4)*('Diário 3º PA'!$C$4:$C$2000&lt;=EOMONTH(L$4,0))*('Diário 3º PA'!$F$4:$F$2000))
+SUMPRODUCT(('Diário 4º PA'!$E$4:$E$2000='Analítico Cp.'!$B87)*('Diário 4º PA'!$C$4:$C$2000&gt;=L$4)*('Diário 4º PA'!$C$4:$C$2000&lt;=EOMONTH(L$4,0))*('Diário 4º PA'!$F$4:$F$2000))
+SUMPRODUCT(('Comp.'!$D$5:$D$484=$B87)*('Comp.'!$B$5:$B$484&gt;=L$4)*('Comp.'!$B$5:$B$484&lt;=EOMONTH(L$4,0))*('Comp.'!$E$5:$E$484))</f>
        <v>0</v>
      </c>
      <c r="M87" s="129">
        <f>SUMPRODUCT(('Diário 1º PA'!$E$4:$E$2011='Analítico Cp.'!$B87)*('Diário 1º PA'!$C$4:$C$2011&gt;=M$4)*('Diário 1º PA'!$C$4:$C$2011&lt;=EOMONTH(M$4,0))*('Diário 1º PA'!$F$4:$F$2011))
+SUMPRODUCT(('Diário 2º PA'!$E$4:$E$1980='Analítico Cp.'!$B87)*('Diário 2º PA'!$C$4:$C$1980&gt;=M$4)*('Diário 2º PA'!$C$4:$C$1980&lt;=EOMONTH(M$4,0))*('Diário 2º PA'!$F$4:$F$1980))
+SUMPRODUCT(('Diário 3º PA'!$E$4:$E$2000='Analítico Cp.'!$B87)*('Diário 3º PA'!$C$4:$C$2000&gt;=M$4)*('Diário 3º PA'!$C$4:$C$2000&lt;=EOMONTH(M$4,0))*('Diário 3º PA'!$F$4:$F$2000))
+SUMPRODUCT(('Diário 4º PA'!$E$4:$E$2000='Analítico Cp.'!$B87)*('Diário 4º PA'!$C$4:$C$2000&gt;=M$4)*('Diário 4º PA'!$C$4:$C$2000&lt;=EOMONTH(M$4,0))*('Diário 4º PA'!$F$4:$F$2000))
+SUMPRODUCT(('Comp.'!$D$5:$D$484=$B87)*('Comp.'!$B$5:$B$484&gt;=M$4)*('Comp.'!$B$5:$B$484&lt;=EOMONTH(M$4,0))*('Comp.'!$E$5:$E$484))</f>
        <v>0</v>
      </c>
      <c r="N87" s="129">
        <f>SUMPRODUCT(('Diário 1º PA'!$E$4:$E$2011='Analítico Cp.'!$B87)*('Diário 1º PA'!$C$4:$C$2011&gt;=N$4)*('Diário 1º PA'!$C$4:$C$2011&lt;=EOMONTH(N$4,0))*('Diário 1º PA'!$F$4:$F$2011))
+SUMPRODUCT(('Diário 2º PA'!$E$4:$E$1980='Analítico Cp.'!$B87)*('Diário 2º PA'!$C$4:$C$1980&gt;=N$4)*('Diário 2º PA'!$C$4:$C$1980&lt;=EOMONTH(N$4,0))*('Diário 2º PA'!$F$4:$F$1980))
+SUMPRODUCT(('Diário 3º PA'!$E$4:$E$2000='Analítico Cp.'!$B87)*('Diário 3º PA'!$C$4:$C$2000&gt;=N$4)*('Diário 3º PA'!$C$4:$C$2000&lt;=EOMONTH(N$4,0))*('Diário 3º PA'!$F$4:$F$2000))
+SUMPRODUCT(('Diário 4º PA'!$E$4:$E$2000='Analítico Cp.'!$B87)*('Diário 4º PA'!$C$4:$C$2000&gt;=N$4)*('Diário 4º PA'!$C$4:$C$2000&lt;=EOMONTH(N$4,0))*('Diário 4º PA'!$F$4:$F$2000))
+SUMPRODUCT(('Comp.'!$D$5:$D$484=$B87)*('Comp.'!$B$5:$B$484&gt;=N$4)*('Comp.'!$B$5:$B$484&lt;=EOMONTH(N$4,0))*('Comp.'!$E$5:$E$484))</f>
        <v>0</v>
      </c>
      <c r="O87" s="179">
        <f t="shared" si="19"/>
        <v>0</v>
      </c>
      <c r="P87" s="180">
        <f t="shared" si="20"/>
        <v>0</v>
      </c>
      <c r="Q87" s="154"/>
      <c r="R87" s="154"/>
      <c r="S87" s="154"/>
      <c r="T87" s="154"/>
      <c r="U87" s="154"/>
      <c r="V87" s="154"/>
      <c r="W87" s="154"/>
      <c r="X87" s="154"/>
      <c r="Y87" s="154"/>
      <c r="Z87" s="154"/>
    </row>
    <row r="88" spans="1:26" ht="23.25" customHeight="1" x14ac:dyDescent="0.2">
      <c r="A88" s="199" t="s">
        <v>278</v>
      </c>
      <c r="B88" s="63" t="s">
        <v>279</v>
      </c>
      <c r="C88" s="129">
        <f>SUMPRODUCT(('Diário 1º PA'!$E$4:$E$2011='Analítico Cp.'!$B88)*('Diário 1º PA'!$C$4:$C$2011&gt;=C$4)*('Diário 1º PA'!$C$4:$C$2011&lt;=EOMONTH(C$4,0))*('Diário 1º PA'!$F$4:$F$2011))
+SUMPRODUCT(('Diário 2º PA'!$E$4:$E$1980='Analítico Cp.'!$B88)*('Diário 2º PA'!$C$4:$C$1980&gt;=C$4)*('Diário 2º PA'!$C$4:$C$1980&lt;=EOMONTH(C$4,0))*('Diário 2º PA'!$F$4:$F$1980))
+SUMPRODUCT(('Diário 3º PA'!$E$4:$E$2000='Analítico Cp.'!$B88)*('Diário 3º PA'!$C$4:$C$2000&gt;=C$4)*('Diário 3º PA'!$C$4:$C$2000&lt;=EOMONTH(C$4,0))*('Diário 3º PA'!$F$4:$F$2000))
+SUMPRODUCT(('Diário 4º PA'!$E$4:$E$2000='Analítico Cp.'!$B88)*('Diário 4º PA'!$C$4:$C$2000&gt;=C$4)*('Diário 4º PA'!$C$4:$C$2000&lt;=EOMONTH(C$4,0))*('Diário 4º PA'!$F$4:$F$2000))
+SUMPRODUCT(('Comp.'!$D$5:$D$484=$B88)*('Comp.'!$B$5:$B$484&gt;=C$4)*('Comp.'!$B$5:$B$484&lt;=EOMONTH(C$4,0))*('Comp.'!$E$5:$E$484))</f>
        <v>2239.54</v>
      </c>
      <c r="D88" s="129">
        <f>SUMPRODUCT(('Diário 1º PA'!$E$4:$E$2011='Analítico Cp.'!$B88)*('Diário 1º PA'!$C$4:$C$2011&gt;=D$4)*('Diário 1º PA'!$C$4:$C$2011&lt;=EOMONTH(D$4,0))*('Diário 1º PA'!$F$4:$F$2011))
+SUMPRODUCT(('Diário 2º PA'!$E$4:$E$1980='Analítico Cp.'!$B88)*('Diário 2º PA'!$C$4:$C$1980&gt;=D$4)*('Diário 2º PA'!$C$4:$C$1980&lt;=EOMONTH(D$4,0))*('Diário 2º PA'!$F$4:$F$1980))
+SUMPRODUCT(('Diário 3º PA'!$E$4:$E$2000='Analítico Cp.'!$B88)*('Diário 3º PA'!$C$4:$C$2000&gt;=D$4)*('Diário 3º PA'!$C$4:$C$2000&lt;=EOMONTH(D$4,0))*('Diário 3º PA'!$F$4:$F$2000))
+SUMPRODUCT(('Diário 4º PA'!$E$4:$E$2000='Analítico Cp.'!$B88)*('Diário 4º PA'!$C$4:$C$2000&gt;=D$4)*('Diário 4º PA'!$C$4:$C$2000&lt;=EOMONTH(D$4,0))*('Diário 4º PA'!$F$4:$F$2000))
+SUMPRODUCT(('Comp.'!$D$5:$D$484=$B88)*('Comp.'!$B$5:$B$484&gt;=D$4)*('Comp.'!$B$5:$B$484&lt;=EOMONTH(D$4,0))*('Comp.'!$E$5:$E$484))</f>
        <v>2016.7500000000002</v>
      </c>
      <c r="E88" s="129">
        <f>SUMPRODUCT(('Diário 1º PA'!$E$4:$E$2011='Analítico Cp.'!$B88)*('Diário 1º PA'!$C$4:$C$2011&gt;=E$4)*('Diário 1º PA'!$C$4:$C$2011&lt;=EOMONTH(E$4,0))*('Diário 1º PA'!$F$4:$F$2011))
+SUMPRODUCT(('Diário 2º PA'!$E$4:$E$1980='Analítico Cp.'!$B88)*('Diário 2º PA'!$C$4:$C$1980&gt;=E$4)*('Diário 2º PA'!$C$4:$C$1980&lt;=EOMONTH(E$4,0))*('Diário 2º PA'!$F$4:$F$1980))
+SUMPRODUCT(('Diário 3º PA'!$E$4:$E$2000='Analítico Cp.'!$B88)*('Diário 3º PA'!$C$4:$C$2000&gt;=E$4)*('Diário 3º PA'!$C$4:$C$2000&lt;=EOMONTH(E$4,0))*('Diário 3º PA'!$F$4:$F$2000))
+SUMPRODUCT(('Diário 4º PA'!$E$4:$E$2000='Analítico Cp.'!$B88)*('Diário 4º PA'!$C$4:$C$2000&gt;=E$4)*('Diário 4º PA'!$C$4:$C$2000&lt;=EOMONTH(E$4,0))*('Diário 4º PA'!$F$4:$F$2000))
+SUMPRODUCT(('Comp.'!$D$5:$D$484=$B88)*('Comp.'!$B$5:$B$484&gt;=E$4)*('Comp.'!$B$5:$B$484&lt;=EOMONTH(E$4,0))*('Comp.'!$E$5:$E$484))</f>
        <v>2175.7800000000002</v>
      </c>
      <c r="F88" s="129">
        <f>SUMPRODUCT(('Diário 1º PA'!$E$4:$E$2011='Analítico Cp.'!$B88)*('Diário 1º PA'!$C$4:$C$2011&gt;=F$4)*('Diário 1º PA'!$C$4:$C$2011&lt;=EOMONTH(F$4,0))*('Diário 1º PA'!$F$4:$F$2011))
+SUMPRODUCT(('Diário 2º PA'!$E$4:$E$1980='Analítico Cp.'!$B88)*('Diário 2º PA'!$C$4:$C$1980&gt;=F$4)*('Diário 2º PA'!$C$4:$C$1980&lt;=EOMONTH(F$4,0))*('Diário 2º PA'!$F$4:$F$1980))
+SUMPRODUCT(('Diário 3º PA'!$E$4:$E$2000='Analítico Cp.'!$B88)*('Diário 3º PA'!$C$4:$C$2000&gt;=F$4)*('Diário 3º PA'!$C$4:$C$2000&lt;=EOMONTH(F$4,0))*('Diário 3º PA'!$F$4:$F$2000))
+SUMPRODUCT(('Diário 4º PA'!$E$4:$E$2000='Analítico Cp.'!$B88)*('Diário 4º PA'!$C$4:$C$2000&gt;=F$4)*('Diário 4º PA'!$C$4:$C$2000&lt;=EOMONTH(F$4,0))*('Diário 4º PA'!$F$4:$F$2000))
+SUMPRODUCT(('Comp.'!$D$5:$D$484=$B88)*('Comp.'!$B$5:$B$484&gt;=F$4)*('Comp.'!$B$5:$B$484&lt;=EOMONTH(F$4,0))*('Comp.'!$E$5:$E$484))</f>
        <v>0</v>
      </c>
      <c r="G88" s="129">
        <f>SUMPRODUCT(('Diário 1º PA'!$E$4:$E$2011='Analítico Cp.'!$B88)*('Diário 1º PA'!$C$4:$C$2011&gt;=G$4)*('Diário 1º PA'!$C$4:$C$2011&lt;=EOMONTH(G$4,0))*('Diário 1º PA'!$F$4:$F$2011))
+SUMPRODUCT(('Diário 2º PA'!$E$4:$E$1980='Analítico Cp.'!$B88)*('Diário 2º PA'!$C$4:$C$1980&gt;=G$4)*('Diário 2º PA'!$C$4:$C$1980&lt;=EOMONTH(G$4,0))*('Diário 2º PA'!$F$4:$F$1980))
+SUMPRODUCT(('Diário 3º PA'!$E$4:$E$2000='Analítico Cp.'!$B88)*('Diário 3º PA'!$C$4:$C$2000&gt;=G$4)*('Diário 3º PA'!$C$4:$C$2000&lt;=EOMONTH(G$4,0))*('Diário 3º PA'!$F$4:$F$2000))
+SUMPRODUCT(('Diário 4º PA'!$E$4:$E$2000='Analítico Cp.'!$B88)*('Diário 4º PA'!$C$4:$C$2000&gt;=G$4)*('Diário 4º PA'!$C$4:$C$2000&lt;=EOMONTH(G$4,0))*('Diário 4º PA'!$F$4:$F$2000))
+SUMPRODUCT(('Comp.'!$D$5:$D$484=$B88)*('Comp.'!$B$5:$B$484&gt;=G$4)*('Comp.'!$B$5:$B$484&lt;=EOMONTH(G$4,0))*('Comp.'!$E$5:$E$484))</f>
        <v>0</v>
      </c>
      <c r="H88" s="129">
        <f>SUMPRODUCT(('Diário 1º PA'!$E$4:$E$2011='Analítico Cp.'!$B88)*('Diário 1º PA'!$C$4:$C$2011&gt;=H$4)*('Diário 1º PA'!$C$4:$C$2011&lt;=EOMONTH(H$4,0))*('Diário 1º PA'!$F$4:$F$2011))
+SUMPRODUCT(('Diário 2º PA'!$E$4:$E$1980='Analítico Cp.'!$B88)*('Diário 2º PA'!$C$4:$C$1980&gt;=H$4)*('Diário 2º PA'!$C$4:$C$1980&lt;=EOMONTH(H$4,0))*('Diário 2º PA'!$F$4:$F$1980))
+SUMPRODUCT(('Diário 3º PA'!$E$4:$E$2000='Analítico Cp.'!$B88)*('Diário 3º PA'!$C$4:$C$2000&gt;=H$4)*('Diário 3º PA'!$C$4:$C$2000&lt;=EOMONTH(H$4,0))*('Diário 3º PA'!$F$4:$F$2000))
+SUMPRODUCT(('Diário 4º PA'!$E$4:$E$2000='Analítico Cp.'!$B88)*('Diário 4º PA'!$C$4:$C$2000&gt;=H$4)*('Diário 4º PA'!$C$4:$C$2000&lt;=EOMONTH(H$4,0))*('Diário 4º PA'!$F$4:$F$2000))
+SUMPRODUCT(('Comp.'!$D$5:$D$484=$B88)*('Comp.'!$B$5:$B$484&gt;=H$4)*('Comp.'!$B$5:$B$484&lt;=EOMONTH(H$4,0))*('Comp.'!$E$5:$E$484))</f>
        <v>0</v>
      </c>
      <c r="I88" s="129">
        <f>SUMPRODUCT(('Diário 1º PA'!$E$4:$E$2011='Analítico Cp.'!$B88)*('Diário 1º PA'!$C$4:$C$2011&gt;=I$4)*('Diário 1º PA'!$C$4:$C$2011&lt;=EOMONTH(I$4,0))*('Diário 1º PA'!$F$4:$F$2011))
+SUMPRODUCT(('Diário 2º PA'!$E$4:$E$1980='Analítico Cp.'!$B88)*('Diário 2º PA'!$C$4:$C$1980&gt;=I$4)*('Diário 2º PA'!$C$4:$C$1980&lt;=EOMONTH(I$4,0))*('Diário 2º PA'!$F$4:$F$1980))
+SUMPRODUCT(('Diário 3º PA'!$E$4:$E$2000='Analítico Cp.'!$B88)*('Diário 3º PA'!$C$4:$C$2000&gt;=I$4)*('Diário 3º PA'!$C$4:$C$2000&lt;=EOMONTH(I$4,0))*('Diário 3º PA'!$F$4:$F$2000))
+SUMPRODUCT(('Diário 4º PA'!$E$4:$E$2000='Analítico Cp.'!$B88)*('Diário 4º PA'!$C$4:$C$2000&gt;=I$4)*('Diário 4º PA'!$C$4:$C$2000&lt;=EOMONTH(I$4,0))*('Diário 4º PA'!$F$4:$F$2000))
+SUMPRODUCT(('Comp.'!$D$5:$D$484=$B88)*('Comp.'!$B$5:$B$484&gt;=I$4)*('Comp.'!$B$5:$B$484&lt;=EOMONTH(I$4,0))*('Comp.'!$E$5:$E$484))</f>
        <v>0</v>
      </c>
      <c r="J88" s="129">
        <f>SUMPRODUCT(('Diário 1º PA'!$E$4:$E$2011='Analítico Cp.'!$B88)*('Diário 1º PA'!$C$4:$C$2011&gt;=J$4)*('Diário 1º PA'!$C$4:$C$2011&lt;=EOMONTH(J$4,0))*('Diário 1º PA'!$F$4:$F$2011))
+SUMPRODUCT(('Diário 2º PA'!$E$4:$E$1980='Analítico Cp.'!$B88)*('Diário 2º PA'!$C$4:$C$1980&gt;=J$4)*('Diário 2º PA'!$C$4:$C$1980&lt;=EOMONTH(J$4,0))*('Diário 2º PA'!$F$4:$F$1980))
+SUMPRODUCT(('Diário 3º PA'!$E$4:$E$2000='Analítico Cp.'!$B88)*('Diário 3º PA'!$C$4:$C$2000&gt;=J$4)*('Diário 3º PA'!$C$4:$C$2000&lt;=EOMONTH(J$4,0))*('Diário 3º PA'!$F$4:$F$2000))
+SUMPRODUCT(('Diário 4º PA'!$E$4:$E$2000='Analítico Cp.'!$B88)*('Diário 4º PA'!$C$4:$C$2000&gt;=J$4)*('Diário 4º PA'!$C$4:$C$2000&lt;=EOMONTH(J$4,0))*('Diário 4º PA'!$F$4:$F$2000))
+SUMPRODUCT(('Comp.'!$D$5:$D$484=$B88)*('Comp.'!$B$5:$B$484&gt;=J$4)*('Comp.'!$B$5:$B$484&lt;=EOMONTH(J$4,0))*('Comp.'!$E$5:$E$484))</f>
        <v>0</v>
      </c>
      <c r="K88" s="129">
        <f>SUMPRODUCT(('Diário 1º PA'!$E$4:$E$2011='Analítico Cp.'!$B88)*('Diário 1º PA'!$C$4:$C$2011&gt;=K$4)*('Diário 1º PA'!$C$4:$C$2011&lt;=EOMONTH(K$4,0))*('Diário 1º PA'!$F$4:$F$2011))
+SUMPRODUCT(('Diário 2º PA'!$E$4:$E$1980='Analítico Cp.'!$B88)*('Diário 2º PA'!$C$4:$C$1980&gt;=K$4)*('Diário 2º PA'!$C$4:$C$1980&lt;=EOMONTH(K$4,0))*('Diário 2º PA'!$F$4:$F$1980))
+SUMPRODUCT(('Diário 3º PA'!$E$4:$E$2000='Analítico Cp.'!$B88)*('Diário 3º PA'!$C$4:$C$2000&gt;=K$4)*('Diário 3º PA'!$C$4:$C$2000&lt;=EOMONTH(K$4,0))*('Diário 3º PA'!$F$4:$F$2000))
+SUMPRODUCT(('Diário 4º PA'!$E$4:$E$2000='Analítico Cp.'!$B88)*('Diário 4º PA'!$C$4:$C$2000&gt;=K$4)*('Diário 4º PA'!$C$4:$C$2000&lt;=EOMONTH(K$4,0))*('Diário 4º PA'!$F$4:$F$2000))
+SUMPRODUCT(('Comp.'!$D$5:$D$484=$B88)*('Comp.'!$B$5:$B$484&gt;=K$4)*('Comp.'!$B$5:$B$484&lt;=EOMONTH(K$4,0))*('Comp.'!$E$5:$E$484))</f>
        <v>0</v>
      </c>
      <c r="L88" s="129">
        <f>SUMPRODUCT(('Diário 1º PA'!$E$4:$E$2011='Analítico Cp.'!$B88)*('Diário 1º PA'!$C$4:$C$2011&gt;=L$4)*('Diário 1º PA'!$C$4:$C$2011&lt;=EOMONTH(L$4,0))*('Diário 1º PA'!$F$4:$F$2011))
+SUMPRODUCT(('Diário 2º PA'!$E$4:$E$1980='Analítico Cp.'!$B88)*('Diário 2º PA'!$C$4:$C$1980&gt;=L$4)*('Diário 2º PA'!$C$4:$C$1980&lt;=EOMONTH(L$4,0))*('Diário 2º PA'!$F$4:$F$1980))
+SUMPRODUCT(('Diário 3º PA'!$E$4:$E$2000='Analítico Cp.'!$B88)*('Diário 3º PA'!$C$4:$C$2000&gt;=L$4)*('Diário 3º PA'!$C$4:$C$2000&lt;=EOMONTH(L$4,0))*('Diário 3º PA'!$F$4:$F$2000))
+SUMPRODUCT(('Diário 4º PA'!$E$4:$E$2000='Analítico Cp.'!$B88)*('Diário 4º PA'!$C$4:$C$2000&gt;=L$4)*('Diário 4º PA'!$C$4:$C$2000&lt;=EOMONTH(L$4,0))*('Diário 4º PA'!$F$4:$F$2000))
+SUMPRODUCT(('Comp.'!$D$5:$D$484=$B88)*('Comp.'!$B$5:$B$484&gt;=L$4)*('Comp.'!$B$5:$B$484&lt;=EOMONTH(L$4,0))*('Comp.'!$E$5:$E$484))</f>
        <v>0</v>
      </c>
      <c r="M88" s="129">
        <f>SUMPRODUCT(('Diário 1º PA'!$E$4:$E$2011='Analítico Cp.'!$B88)*('Diário 1º PA'!$C$4:$C$2011&gt;=M$4)*('Diário 1º PA'!$C$4:$C$2011&lt;=EOMONTH(M$4,0))*('Diário 1º PA'!$F$4:$F$2011))
+SUMPRODUCT(('Diário 2º PA'!$E$4:$E$1980='Analítico Cp.'!$B88)*('Diário 2º PA'!$C$4:$C$1980&gt;=M$4)*('Diário 2º PA'!$C$4:$C$1980&lt;=EOMONTH(M$4,0))*('Diário 2º PA'!$F$4:$F$1980))
+SUMPRODUCT(('Diário 3º PA'!$E$4:$E$2000='Analítico Cp.'!$B88)*('Diário 3º PA'!$C$4:$C$2000&gt;=M$4)*('Diário 3º PA'!$C$4:$C$2000&lt;=EOMONTH(M$4,0))*('Diário 3º PA'!$F$4:$F$2000))
+SUMPRODUCT(('Diário 4º PA'!$E$4:$E$2000='Analítico Cp.'!$B88)*('Diário 4º PA'!$C$4:$C$2000&gt;=M$4)*('Diário 4º PA'!$C$4:$C$2000&lt;=EOMONTH(M$4,0))*('Diário 4º PA'!$F$4:$F$2000))
+SUMPRODUCT(('Comp.'!$D$5:$D$484=$B88)*('Comp.'!$B$5:$B$484&gt;=M$4)*('Comp.'!$B$5:$B$484&lt;=EOMONTH(M$4,0))*('Comp.'!$E$5:$E$484))</f>
        <v>0</v>
      </c>
      <c r="N88" s="129">
        <f>SUMPRODUCT(('Diário 1º PA'!$E$4:$E$2011='Analítico Cp.'!$B88)*('Diário 1º PA'!$C$4:$C$2011&gt;=N$4)*('Diário 1º PA'!$C$4:$C$2011&lt;=EOMONTH(N$4,0))*('Diário 1º PA'!$F$4:$F$2011))
+SUMPRODUCT(('Diário 2º PA'!$E$4:$E$1980='Analítico Cp.'!$B88)*('Diário 2º PA'!$C$4:$C$1980&gt;=N$4)*('Diário 2º PA'!$C$4:$C$1980&lt;=EOMONTH(N$4,0))*('Diário 2º PA'!$F$4:$F$1980))
+SUMPRODUCT(('Diário 3º PA'!$E$4:$E$2000='Analítico Cp.'!$B88)*('Diário 3º PA'!$C$4:$C$2000&gt;=N$4)*('Diário 3º PA'!$C$4:$C$2000&lt;=EOMONTH(N$4,0))*('Diário 3º PA'!$F$4:$F$2000))
+SUMPRODUCT(('Diário 4º PA'!$E$4:$E$2000='Analítico Cp.'!$B88)*('Diário 4º PA'!$C$4:$C$2000&gt;=N$4)*('Diário 4º PA'!$C$4:$C$2000&lt;=EOMONTH(N$4,0))*('Diário 4º PA'!$F$4:$F$2000))
+SUMPRODUCT(('Comp.'!$D$5:$D$484=$B88)*('Comp.'!$B$5:$B$484&gt;=N$4)*('Comp.'!$B$5:$B$484&lt;=EOMONTH(N$4,0))*('Comp.'!$E$5:$E$484))</f>
        <v>0</v>
      </c>
      <c r="O88" s="179">
        <f t="shared" si="19"/>
        <v>6432.07</v>
      </c>
      <c r="P88" s="180">
        <f t="shared" si="20"/>
        <v>4.5988918483803989E-4</v>
      </c>
      <c r="Q88" s="154"/>
      <c r="R88" s="154"/>
      <c r="S88" s="154"/>
      <c r="T88" s="154"/>
      <c r="U88" s="154"/>
      <c r="V88" s="154"/>
      <c r="W88" s="154"/>
      <c r="X88" s="154"/>
      <c r="Y88" s="154"/>
      <c r="Z88" s="154"/>
    </row>
    <row r="89" spans="1:26" ht="23.25" customHeight="1" x14ac:dyDescent="0.2">
      <c r="A89" s="199" t="s">
        <v>280</v>
      </c>
      <c r="B89" s="63" t="s">
        <v>281</v>
      </c>
      <c r="C89" s="129">
        <f>SUMPRODUCT(('Diário 1º PA'!$E$4:$E$2011='Analítico Cp.'!$B89)*('Diário 1º PA'!$C$4:$C$2011&gt;=C$4)*('Diário 1º PA'!$C$4:$C$2011&lt;=EOMONTH(C$4,0))*('Diário 1º PA'!$F$4:$F$2011))
+SUMPRODUCT(('Diário 2º PA'!$E$4:$E$1980='Analítico Cp.'!$B89)*('Diário 2º PA'!$C$4:$C$1980&gt;=C$4)*('Diário 2º PA'!$C$4:$C$1980&lt;=EOMONTH(C$4,0))*('Diário 2º PA'!$F$4:$F$1980))
+SUMPRODUCT(('Diário 3º PA'!$E$4:$E$2000='Analítico Cp.'!$B89)*('Diário 3º PA'!$C$4:$C$2000&gt;=C$4)*('Diário 3º PA'!$C$4:$C$2000&lt;=EOMONTH(C$4,0))*('Diário 3º PA'!$F$4:$F$2000))
+SUMPRODUCT(('Diário 4º PA'!$E$4:$E$2000='Analítico Cp.'!$B89)*('Diário 4º PA'!$C$4:$C$2000&gt;=C$4)*('Diário 4º PA'!$C$4:$C$2000&lt;=EOMONTH(C$4,0))*('Diário 4º PA'!$F$4:$F$2000))
+SUMPRODUCT(('Comp.'!$D$5:$D$484=$B89)*('Comp.'!$B$5:$B$484&gt;=C$4)*('Comp.'!$B$5:$B$484&lt;=EOMONTH(C$4,0))*('Comp.'!$E$5:$E$484))</f>
        <v>553.22</v>
      </c>
      <c r="D89" s="129">
        <f>SUMPRODUCT(('Diário 1º PA'!$E$4:$E$2011='Analítico Cp.'!$B89)*('Diário 1º PA'!$C$4:$C$2011&gt;=D$4)*('Diário 1º PA'!$C$4:$C$2011&lt;=EOMONTH(D$4,0))*('Diário 1º PA'!$F$4:$F$2011))
+SUMPRODUCT(('Diário 2º PA'!$E$4:$E$1980='Analítico Cp.'!$B89)*('Diário 2º PA'!$C$4:$C$1980&gt;=D$4)*('Diário 2º PA'!$C$4:$C$1980&lt;=EOMONTH(D$4,0))*('Diário 2º PA'!$F$4:$F$1980))
+SUMPRODUCT(('Diário 3º PA'!$E$4:$E$2000='Analítico Cp.'!$B89)*('Diário 3º PA'!$C$4:$C$2000&gt;=D$4)*('Diário 3º PA'!$C$4:$C$2000&lt;=EOMONTH(D$4,0))*('Diário 3º PA'!$F$4:$F$2000))
+SUMPRODUCT(('Diário 4º PA'!$E$4:$E$2000='Analítico Cp.'!$B89)*('Diário 4º PA'!$C$4:$C$2000&gt;=D$4)*('Diário 4º PA'!$C$4:$C$2000&lt;=EOMONTH(D$4,0))*('Diário 4º PA'!$F$4:$F$2000))
+SUMPRODUCT(('Comp.'!$D$5:$D$484=$B89)*('Comp.'!$B$5:$B$484&gt;=D$4)*('Comp.'!$B$5:$B$484&lt;=EOMONTH(D$4,0))*('Comp.'!$E$5:$E$484))</f>
        <v>1440.54</v>
      </c>
      <c r="E89" s="129">
        <f>SUMPRODUCT(('Diário 1º PA'!$E$4:$E$2011='Analítico Cp.'!$B89)*('Diário 1º PA'!$C$4:$C$2011&gt;=E$4)*('Diário 1º PA'!$C$4:$C$2011&lt;=EOMONTH(E$4,0))*('Diário 1º PA'!$F$4:$F$2011))
+SUMPRODUCT(('Diário 2º PA'!$E$4:$E$1980='Analítico Cp.'!$B89)*('Diário 2º PA'!$C$4:$C$1980&gt;=E$4)*('Diário 2º PA'!$C$4:$C$1980&lt;=EOMONTH(E$4,0))*('Diário 2º PA'!$F$4:$F$1980))
+SUMPRODUCT(('Diário 3º PA'!$E$4:$E$2000='Analítico Cp.'!$B89)*('Diário 3º PA'!$C$4:$C$2000&gt;=E$4)*('Diário 3º PA'!$C$4:$C$2000&lt;=EOMONTH(E$4,0))*('Diário 3º PA'!$F$4:$F$2000))
+SUMPRODUCT(('Diário 4º PA'!$E$4:$E$2000='Analítico Cp.'!$B89)*('Diário 4º PA'!$C$4:$C$2000&gt;=E$4)*('Diário 4º PA'!$C$4:$C$2000&lt;=EOMONTH(E$4,0))*('Diário 4º PA'!$F$4:$F$2000))
+SUMPRODUCT(('Comp.'!$D$5:$D$484=$B89)*('Comp.'!$B$5:$B$484&gt;=E$4)*('Comp.'!$B$5:$B$484&lt;=EOMONTH(E$4,0))*('Comp.'!$E$5:$E$484))</f>
        <v>0</v>
      </c>
      <c r="F89" s="129">
        <f>SUMPRODUCT(('Diário 1º PA'!$E$4:$E$2011='Analítico Cp.'!$B89)*('Diário 1º PA'!$C$4:$C$2011&gt;=F$4)*('Diário 1º PA'!$C$4:$C$2011&lt;=EOMONTH(F$4,0))*('Diário 1º PA'!$F$4:$F$2011))
+SUMPRODUCT(('Diário 2º PA'!$E$4:$E$1980='Analítico Cp.'!$B89)*('Diário 2º PA'!$C$4:$C$1980&gt;=F$4)*('Diário 2º PA'!$C$4:$C$1980&lt;=EOMONTH(F$4,0))*('Diário 2º PA'!$F$4:$F$1980))
+SUMPRODUCT(('Diário 3º PA'!$E$4:$E$2000='Analítico Cp.'!$B89)*('Diário 3º PA'!$C$4:$C$2000&gt;=F$4)*('Diário 3º PA'!$C$4:$C$2000&lt;=EOMONTH(F$4,0))*('Diário 3º PA'!$F$4:$F$2000))
+SUMPRODUCT(('Diário 4º PA'!$E$4:$E$2000='Analítico Cp.'!$B89)*('Diário 4º PA'!$C$4:$C$2000&gt;=F$4)*('Diário 4º PA'!$C$4:$C$2000&lt;=EOMONTH(F$4,0))*('Diário 4º PA'!$F$4:$F$2000))
+SUMPRODUCT(('Comp.'!$D$5:$D$484=$B89)*('Comp.'!$B$5:$B$484&gt;=F$4)*('Comp.'!$B$5:$B$484&lt;=EOMONTH(F$4,0))*('Comp.'!$E$5:$E$484))</f>
        <v>1472.5</v>
      </c>
      <c r="G89" s="129">
        <f>SUMPRODUCT(('Diário 1º PA'!$E$4:$E$2011='Analítico Cp.'!$B89)*('Diário 1º PA'!$C$4:$C$2011&gt;=G$4)*('Diário 1º PA'!$C$4:$C$2011&lt;=EOMONTH(G$4,0))*('Diário 1º PA'!$F$4:$F$2011))
+SUMPRODUCT(('Diário 2º PA'!$E$4:$E$1980='Analítico Cp.'!$B89)*('Diário 2º PA'!$C$4:$C$1980&gt;=G$4)*('Diário 2º PA'!$C$4:$C$1980&lt;=EOMONTH(G$4,0))*('Diário 2º PA'!$F$4:$F$1980))
+SUMPRODUCT(('Diário 3º PA'!$E$4:$E$2000='Analítico Cp.'!$B89)*('Diário 3º PA'!$C$4:$C$2000&gt;=G$4)*('Diário 3º PA'!$C$4:$C$2000&lt;=EOMONTH(G$4,0))*('Diário 3º PA'!$F$4:$F$2000))
+SUMPRODUCT(('Diário 4º PA'!$E$4:$E$2000='Analítico Cp.'!$B89)*('Diário 4º PA'!$C$4:$C$2000&gt;=G$4)*('Diário 4º PA'!$C$4:$C$2000&lt;=EOMONTH(G$4,0))*('Diário 4º PA'!$F$4:$F$2000))
+SUMPRODUCT(('Comp.'!$D$5:$D$484=$B89)*('Comp.'!$B$5:$B$484&gt;=G$4)*('Comp.'!$B$5:$B$484&lt;=EOMONTH(G$4,0))*('Comp.'!$E$5:$E$484))</f>
        <v>0</v>
      </c>
      <c r="H89" s="129">
        <f>SUMPRODUCT(('Diário 1º PA'!$E$4:$E$2011='Analítico Cp.'!$B89)*('Diário 1º PA'!$C$4:$C$2011&gt;=H$4)*('Diário 1º PA'!$C$4:$C$2011&lt;=EOMONTH(H$4,0))*('Diário 1º PA'!$F$4:$F$2011))
+SUMPRODUCT(('Diário 2º PA'!$E$4:$E$1980='Analítico Cp.'!$B89)*('Diário 2º PA'!$C$4:$C$1980&gt;=H$4)*('Diário 2º PA'!$C$4:$C$1980&lt;=EOMONTH(H$4,0))*('Diário 2º PA'!$F$4:$F$1980))
+SUMPRODUCT(('Diário 3º PA'!$E$4:$E$2000='Analítico Cp.'!$B89)*('Diário 3º PA'!$C$4:$C$2000&gt;=H$4)*('Diário 3º PA'!$C$4:$C$2000&lt;=EOMONTH(H$4,0))*('Diário 3º PA'!$F$4:$F$2000))
+SUMPRODUCT(('Diário 4º PA'!$E$4:$E$2000='Analítico Cp.'!$B89)*('Diário 4º PA'!$C$4:$C$2000&gt;=H$4)*('Diário 4º PA'!$C$4:$C$2000&lt;=EOMONTH(H$4,0))*('Diário 4º PA'!$F$4:$F$2000))
+SUMPRODUCT(('Comp.'!$D$5:$D$484=$B89)*('Comp.'!$B$5:$B$484&gt;=H$4)*('Comp.'!$B$5:$B$484&lt;=EOMONTH(H$4,0))*('Comp.'!$E$5:$E$484))</f>
        <v>0</v>
      </c>
      <c r="I89" s="129">
        <f>SUMPRODUCT(('Diário 1º PA'!$E$4:$E$2011='Analítico Cp.'!$B89)*('Diário 1º PA'!$C$4:$C$2011&gt;=I$4)*('Diário 1º PA'!$C$4:$C$2011&lt;=EOMONTH(I$4,0))*('Diário 1º PA'!$F$4:$F$2011))
+SUMPRODUCT(('Diário 2º PA'!$E$4:$E$1980='Analítico Cp.'!$B89)*('Diário 2º PA'!$C$4:$C$1980&gt;=I$4)*('Diário 2º PA'!$C$4:$C$1980&lt;=EOMONTH(I$4,0))*('Diário 2º PA'!$F$4:$F$1980))
+SUMPRODUCT(('Diário 3º PA'!$E$4:$E$2000='Analítico Cp.'!$B89)*('Diário 3º PA'!$C$4:$C$2000&gt;=I$4)*('Diário 3º PA'!$C$4:$C$2000&lt;=EOMONTH(I$4,0))*('Diário 3º PA'!$F$4:$F$2000))
+SUMPRODUCT(('Diário 4º PA'!$E$4:$E$2000='Analítico Cp.'!$B89)*('Diário 4º PA'!$C$4:$C$2000&gt;=I$4)*('Diário 4º PA'!$C$4:$C$2000&lt;=EOMONTH(I$4,0))*('Diário 4º PA'!$F$4:$F$2000))
+SUMPRODUCT(('Comp.'!$D$5:$D$484=$B89)*('Comp.'!$B$5:$B$484&gt;=I$4)*('Comp.'!$B$5:$B$484&lt;=EOMONTH(I$4,0))*('Comp.'!$E$5:$E$484))</f>
        <v>0</v>
      </c>
      <c r="J89" s="129">
        <f>SUMPRODUCT(('Diário 1º PA'!$E$4:$E$2011='Analítico Cp.'!$B89)*('Diário 1º PA'!$C$4:$C$2011&gt;=J$4)*('Diário 1º PA'!$C$4:$C$2011&lt;=EOMONTH(J$4,0))*('Diário 1º PA'!$F$4:$F$2011))
+SUMPRODUCT(('Diário 2º PA'!$E$4:$E$1980='Analítico Cp.'!$B89)*('Diário 2º PA'!$C$4:$C$1980&gt;=J$4)*('Diário 2º PA'!$C$4:$C$1980&lt;=EOMONTH(J$4,0))*('Diário 2º PA'!$F$4:$F$1980))
+SUMPRODUCT(('Diário 3º PA'!$E$4:$E$2000='Analítico Cp.'!$B89)*('Diário 3º PA'!$C$4:$C$2000&gt;=J$4)*('Diário 3º PA'!$C$4:$C$2000&lt;=EOMONTH(J$4,0))*('Diário 3º PA'!$F$4:$F$2000))
+SUMPRODUCT(('Diário 4º PA'!$E$4:$E$2000='Analítico Cp.'!$B89)*('Diário 4º PA'!$C$4:$C$2000&gt;=J$4)*('Diário 4º PA'!$C$4:$C$2000&lt;=EOMONTH(J$4,0))*('Diário 4º PA'!$F$4:$F$2000))
+SUMPRODUCT(('Comp.'!$D$5:$D$484=$B89)*('Comp.'!$B$5:$B$484&gt;=J$4)*('Comp.'!$B$5:$B$484&lt;=EOMONTH(J$4,0))*('Comp.'!$E$5:$E$484))</f>
        <v>0</v>
      </c>
      <c r="K89" s="129">
        <f>SUMPRODUCT(('Diário 1º PA'!$E$4:$E$2011='Analítico Cp.'!$B89)*('Diário 1º PA'!$C$4:$C$2011&gt;=K$4)*('Diário 1º PA'!$C$4:$C$2011&lt;=EOMONTH(K$4,0))*('Diário 1º PA'!$F$4:$F$2011))
+SUMPRODUCT(('Diário 2º PA'!$E$4:$E$1980='Analítico Cp.'!$B89)*('Diário 2º PA'!$C$4:$C$1980&gt;=K$4)*('Diário 2º PA'!$C$4:$C$1980&lt;=EOMONTH(K$4,0))*('Diário 2º PA'!$F$4:$F$1980))
+SUMPRODUCT(('Diário 3º PA'!$E$4:$E$2000='Analítico Cp.'!$B89)*('Diário 3º PA'!$C$4:$C$2000&gt;=K$4)*('Diário 3º PA'!$C$4:$C$2000&lt;=EOMONTH(K$4,0))*('Diário 3º PA'!$F$4:$F$2000))
+SUMPRODUCT(('Diário 4º PA'!$E$4:$E$2000='Analítico Cp.'!$B89)*('Diário 4º PA'!$C$4:$C$2000&gt;=K$4)*('Diário 4º PA'!$C$4:$C$2000&lt;=EOMONTH(K$4,0))*('Diário 4º PA'!$F$4:$F$2000))
+SUMPRODUCT(('Comp.'!$D$5:$D$484=$B89)*('Comp.'!$B$5:$B$484&gt;=K$4)*('Comp.'!$B$5:$B$484&lt;=EOMONTH(K$4,0))*('Comp.'!$E$5:$E$484))</f>
        <v>0</v>
      </c>
      <c r="L89" s="129">
        <f>SUMPRODUCT(('Diário 1º PA'!$E$4:$E$2011='Analítico Cp.'!$B89)*('Diário 1º PA'!$C$4:$C$2011&gt;=L$4)*('Diário 1º PA'!$C$4:$C$2011&lt;=EOMONTH(L$4,0))*('Diário 1º PA'!$F$4:$F$2011))
+SUMPRODUCT(('Diário 2º PA'!$E$4:$E$1980='Analítico Cp.'!$B89)*('Diário 2º PA'!$C$4:$C$1980&gt;=L$4)*('Diário 2º PA'!$C$4:$C$1980&lt;=EOMONTH(L$4,0))*('Diário 2º PA'!$F$4:$F$1980))
+SUMPRODUCT(('Diário 3º PA'!$E$4:$E$2000='Analítico Cp.'!$B89)*('Diário 3º PA'!$C$4:$C$2000&gt;=L$4)*('Diário 3º PA'!$C$4:$C$2000&lt;=EOMONTH(L$4,0))*('Diário 3º PA'!$F$4:$F$2000))
+SUMPRODUCT(('Diário 4º PA'!$E$4:$E$2000='Analítico Cp.'!$B89)*('Diário 4º PA'!$C$4:$C$2000&gt;=L$4)*('Diário 4º PA'!$C$4:$C$2000&lt;=EOMONTH(L$4,0))*('Diário 4º PA'!$F$4:$F$2000))
+SUMPRODUCT(('Comp.'!$D$5:$D$484=$B89)*('Comp.'!$B$5:$B$484&gt;=L$4)*('Comp.'!$B$5:$B$484&lt;=EOMONTH(L$4,0))*('Comp.'!$E$5:$E$484))</f>
        <v>0</v>
      </c>
      <c r="M89" s="129">
        <f>SUMPRODUCT(('Diário 1º PA'!$E$4:$E$2011='Analítico Cp.'!$B89)*('Diário 1º PA'!$C$4:$C$2011&gt;=M$4)*('Diário 1º PA'!$C$4:$C$2011&lt;=EOMONTH(M$4,0))*('Diário 1º PA'!$F$4:$F$2011))
+SUMPRODUCT(('Diário 2º PA'!$E$4:$E$1980='Analítico Cp.'!$B89)*('Diário 2º PA'!$C$4:$C$1980&gt;=M$4)*('Diário 2º PA'!$C$4:$C$1980&lt;=EOMONTH(M$4,0))*('Diário 2º PA'!$F$4:$F$1980))
+SUMPRODUCT(('Diário 3º PA'!$E$4:$E$2000='Analítico Cp.'!$B89)*('Diário 3º PA'!$C$4:$C$2000&gt;=M$4)*('Diário 3º PA'!$C$4:$C$2000&lt;=EOMONTH(M$4,0))*('Diário 3º PA'!$F$4:$F$2000))
+SUMPRODUCT(('Diário 4º PA'!$E$4:$E$2000='Analítico Cp.'!$B89)*('Diário 4º PA'!$C$4:$C$2000&gt;=M$4)*('Diário 4º PA'!$C$4:$C$2000&lt;=EOMONTH(M$4,0))*('Diário 4º PA'!$F$4:$F$2000))
+SUMPRODUCT(('Comp.'!$D$5:$D$484=$B89)*('Comp.'!$B$5:$B$484&gt;=M$4)*('Comp.'!$B$5:$B$484&lt;=EOMONTH(M$4,0))*('Comp.'!$E$5:$E$484))</f>
        <v>0</v>
      </c>
      <c r="N89" s="129">
        <f>SUMPRODUCT(('Diário 1º PA'!$E$4:$E$2011='Analítico Cp.'!$B89)*('Diário 1º PA'!$C$4:$C$2011&gt;=N$4)*('Diário 1º PA'!$C$4:$C$2011&lt;=EOMONTH(N$4,0))*('Diário 1º PA'!$F$4:$F$2011))
+SUMPRODUCT(('Diário 2º PA'!$E$4:$E$1980='Analítico Cp.'!$B89)*('Diário 2º PA'!$C$4:$C$1980&gt;=N$4)*('Diário 2º PA'!$C$4:$C$1980&lt;=EOMONTH(N$4,0))*('Diário 2º PA'!$F$4:$F$1980))
+SUMPRODUCT(('Diário 3º PA'!$E$4:$E$2000='Analítico Cp.'!$B89)*('Diário 3º PA'!$C$4:$C$2000&gt;=N$4)*('Diário 3º PA'!$C$4:$C$2000&lt;=EOMONTH(N$4,0))*('Diário 3º PA'!$F$4:$F$2000))
+SUMPRODUCT(('Diário 4º PA'!$E$4:$E$2000='Analítico Cp.'!$B89)*('Diário 4º PA'!$C$4:$C$2000&gt;=N$4)*('Diário 4º PA'!$C$4:$C$2000&lt;=EOMONTH(N$4,0))*('Diário 4º PA'!$F$4:$F$2000))
+SUMPRODUCT(('Comp.'!$D$5:$D$484=$B89)*('Comp.'!$B$5:$B$484&gt;=N$4)*('Comp.'!$B$5:$B$484&lt;=EOMONTH(N$4,0))*('Comp.'!$E$5:$E$484))</f>
        <v>0</v>
      </c>
      <c r="O89" s="179">
        <f t="shared" si="19"/>
        <v>3466.26</v>
      </c>
      <c r="P89" s="180">
        <f t="shared" si="20"/>
        <v>2.4783553130433973E-4</v>
      </c>
      <c r="Q89" s="154"/>
      <c r="R89" s="154"/>
      <c r="S89" s="154"/>
      <c r="T89" s="154"/>
      <c r="U89" s="154"/>
      <c r="V89" s="154"/>
      <c r="W89" s="154"/>
      <c r="X89" s="154"/>
      <c r="Y89" s="154"/>
      <c r="Z89" s="154"/>
    </row>
    <row r="90" spans="1:26" ht="23.25" customHeight="1" x14ac:dyDescent="0.2">
      <c r="A90" s="199" t="s">
        <v>282</v>
      </c>
      <c r="B90" s="63" t="s">
        <v>283</v>
      </c>
      <c r="C90" s="129">
        <f>SUMPRODUCT(('Diário 1º PA'!$E$4:$E$2011='Analítico Cp.'!$B90)*('Diário 1º PA'!$C$4:$C$2011&gt;=C$4)*('Diário 1º PA'!$C$4:$C$2011&lt;=EOMONTH(C$4,0))*('Diário 1º PA'!$F$4:$F$2011))
+SUMPRODUCT(('Diário 2º PA'!$E$4:$E$1980='Analítico Cp.'!$B90)*('Diário 2º PA'!$C$4:$C$1980&gt;=C$4)*('Diário 2º PA'!$C$4:$C$1980&lt;=EOMONTH(C$4,0))*('Diário 2º PA'!$F$4:$F$1980))
+SUMPRODUCT(('Diário 3º PA'!$E$4:$E$2000='Analítico Cp.'!$B90)*('Diário 3º PA'!$C$4:$C$2000&gt;=C$4)*('Diário 3º PA'!$C$4:$C$2000&lt;=EOMONTH(C$4,0))*('Diário 3º PA'!$F$4:$F$2000))
+SUMPRODUCT(('Diário 4º PA'!$E$4:$E$2000='Analítico Cp.'!$B90)*('Diário 4º PA'!$C$4:$C$2000&gt;=C$4)*('Diário 4º PA'!$C$4:$C$2000&lt;=EOMONTH(C$4,0))*('Diário 4º PA'!$F$4:$F$2000))
+SUMPRODUCT(('Comp.'!$D$5:$D$484=$B90)*('Comp.'!$B$5:$B$484&gt;=C$4)*('Comp.'!$B$5:$B$484&lt;=EOMONTH(C$4,0))*('Comp.'!$E$5:$E$484))</f>
        <v>1067.4000000000001</v>
      </c>
      <c r="D90" s="129">
        <f>SUMPRODUCT(('Diário 1º PA'!$E$4:$E$2011='Analítico Cp.'!$B90)*('Diário 1º PA'!$C$4:$C$2011&gt;=D$4)*('Diário 1º PA'!$C$4:$C$2011&lt;=EOMONTH(D$4,0))*('Diário 1º PA'!$F$4:$F$2011))
+SUMPRODUCT(('Diário 2º PA'!$E$4:$E$1980='Analítico Cp.'!$B90)*('Diário 2º PA'!$C$4:$C$1980&gt;=D$4)*('Diário 2º PA'!$C$4:$C$1980&lt;=EOMONTH(D$4,0))*('Diário 2º PA'!$F$4:$F$1980))
+SUMPRODUCT(('Diário 3º PA'!$E$4:$E$2000='Analítico Cp.'!$B90)*('Diário 3º PA'!$C$4:$C$2000&gt;=D$4)*('Diário 3º PA'!$C$4:$C$2000&lt;=EOMONTH(D$4,0))*('Diário 3º PA'!$F$4:$F$2000))
+SUMPRODUCT(('Diário 4º PA'!$E$4:$E$2000='Analítico Cp.'!$B90)*('Diário 4º PA'!$C$4:$C$2000&gt;=D$4)*('Diário 4º PA'!$C$4:$C$2000&lt;=EOMONTH(D$4,0))*('Diário 4º PA'!$F$4:$F$2000))
+SUMPRODUCT(('Comp.'!$D$5:$D$484=$B90)*('Comp.'!$B$5:$B$484&gt;=D$4)*('Comp.'!$B$5:$B$484&lt;=EOMONTH(D$4,0))*('Comp.'!$E$5:$E$484))</f>
        <v>84</v>
      </c>
      <c r="E90" s="129">
        <f>SUMPRODUCT(('Diário 1º PA'!$E$4:$E$2011='Analítico Cp.'!$B90)*('Diário 1º PA'!$C$4:$C$2011&gt;=E$4)*('Diário 1º PA'!$C$4:$C$2011&lt;=EOMONTH(E$4,0))*('Diário 1º PA'!$F$4:$F$2011))
+SUMPRODUCT(('Diário 2º PA'!$E$4:$E$1980='Analítico Cp.'!$B90)*('Diário 2º PA'!$C$4:$C$1980&gt;=E$4)*('Diário 2º PA'!$C$4:$C$1980&lt;=EOMONTH(E$4,0))*('Diário 2º PA'!$F$4:$F$1980))
+SUMPRODUCT(('Diário 3º PA'!$E$4:$E$2000='Analítico Cp.'!$B90)*('Diário 3º PA'!$C$4:$C$2000&gt;=E$4)*('Diário 3º PA'!$C$4:$C$2000&lt;=EOMONTH(E$4,0))*('Diário 3º PA'!$F$4:$F$2000))
+SUMPRODUCT(('Diário 4º PA'!$E$4:$E$2000='Analítico Cp.'!$B90)*('Diário 4º PA'!$C$4:$C$2000&gt;=E$4)*('Diário 4º PA'!$C$4:$C$2000&lt;=EOMONTH(E$4,0))*('Diário 4º PA'!$F$4:$F$2000))
+SUMPRODUCT(('Comp.'!$D$5:$D$484=$B90)*('Comp.'!$B$5:$B$484&gt;=E$4)*('Comp.'!$B$5:$B$484&lt;=EOMONTH(E$4,0))*('Comp.'!$E$5:$E$484))</f>
        <v>55</v>
      </c>
      <c r="F90" s="129">
        <f>SUMPRODUCT(('Diário 1º PA'!$E$4:$E$2011='Analítico Cp.'!$B90)*('Diário 1º PA'!$C$4:$C$2011&gt;=F$4)*('Diário 1º PA'!$C$4:$C$2011&lt;=EOMONTH(F$4,0))*('Diário 1º PA'!$F$4:$F$2011))
+SUMPRODUCT(('Diário 2º PA'!$E$4:$E$1980='Analítico Cp.'!$B90)*('Diário 2º PA'!$C$4:$C$1980&gt;=F$4)*('Diário 2º PA'!$C$4:$C$1980&lt;=EOMONTH(F$4,0))*('Diário 2º PA'!$F$4:$F$1980))
+SUMPRODUCT(('Diário 3º PA'!$E$4:$E$2000='Analítico Cp.'!$B90)*('Diário 3º PA'!$C$4:$C$2000&gt;=F$4)*('Diário 3º PA'!$C$4:$C$2000&lt;=EOMONTH(F$4,0))*('Diário 3º PA'!$F$4:$F$2000))
+SUMPRODUCT(('Diário 4º PA'!$E$4:$E$2000='Analítico Cp.'!$B90)*('Diário 4º PA'!$C$4:$C$2000&gt;=F$4)*('Diário 4º PA'!$C$4:$C$2000&lt;=EOMONTH(F$4,0))*('Diário 4º PA'!$F$4:$F$2000))
+SUMPRODUCT(('Comp.'!$D$5:$D$484=$B90)*('Comp.'!$B$5:$B$484&gt;=F$4)*('Comp.'!$B$5:$B$484&lt;=EOMONTH(F$4,0))*('Comp.'!$E$5:$E$484))</f>
        <v>84</v>
      </c>
      <c r="G90" s="129">
        <f>SUMPRODUCT(('Diário 1º PA'!$E$4:$E$2011='Analítico Cp.'!$B90)*('Diário 1º PA'!$C$4:$C$2011&gt;=G$4)*('Diário 1º PA'!$C$4:$C$2011&lt;=EOMONTH(G$4,0))*('Diário 1º PA'!$F$4:$F$2011))
+SUMPRODUCT(('Diário 2º PA'!$E$4:$E$1980='Analítico Cp.'!$B90)*('Diário 2º PA'!$C$4:$C$1980&gt;=G$4)*('Diário 2º PA'!$C$4:$C$1980&lt;=EOMONTH(G$4,0))*('Diário 2º PA'!$F$4:$F$1980))
+SUMPRODUCT(('Diário 3º PA'!$E$4:$E$2000='Analítico Cp.'!$B90)*('Diário 3º PA'!$C$4:$C$2000&gt;=G$4)*('Diário 3º PA'!$C$4:$C$2000&lt;=EOMONTH(G$4,0))*('Diário 3º PA'!$F$4:$F$2000))
+SUMPRODUCT(('Diário 4º PA'!$E$4:$E$2000='Analítico Cp.'!$B90)*('Diário 4º PA'!$C$4:$C$2000&gt;=G$4)*('Diário 4º PA'!$C$4:$C$2000&lt;=EOMONTH(G$4,0))*('Diário 4º PA'!$F$4:$F$2000))
+SUMPRODUCT(('Comp.'!$D$5:$D$484=$B90)*('Comp.'!$B$5:$B$484&gt;=G$4)*('Comp.'!$B$5:$B$484&lt;=EOMONTH(G$4,0))*('Comp.'!$E$5:$E$484))</f>
        <v>0</v>
      </c>
      <c r="H90" s="129">
        <f>SUMPRODUCT(('Diário 1º PA'!$E$4:$E$2011='Analítico Cp.'!$B90)*('Diário 1º PA'!$C$4:$C$2011&gt;=H$4)*('Diário 1º PA'!$C$4:$C$2011&lt;=EOMONTH(H$4,0))*('Diário 1º PA'!$F$4:$F$2011))
+SUMPRODUCT(('Diário 2º PA'!$E$4:$E$1980='Analítico Cp.'!$B90)*('Diário 2º PA'!$C$4:$C$1980&gt;=H$4)*('Diário 2º PA'!$C$4:$C$1980&lt;=EOMONTH(H$4,0))*('Diário 2º PA'!$F$4:$F$1980))
+SUMPRODUCT(('Diário 3º PA'!$E$4:$E$2000='Analítico Cp.'!$B90)*('Diário 3º PA'!$C$4:$C$2000&gt;=H$4)*('Diário 3º PA'!$C$4:$C$2000&lt;=EOMONTH(H$4,0))*('Diário 3º PA'!$F$4:$F$2000))
+SUMPRODUCT(('Diário 4º PA'!$E$4:$E$2000='Analítico Cp.'!$B90)*('Diário 4º PA'!$C$4:$C$2000&gt;=H$4)*('Diário 4º PA'!$C$4:$C$2000&lt;=EOMONTH(H$4,0))*('Diário 4º PA'!$F$4:$F$2000))
+SUMPRODUCT(('Comp.'!$D$5:$D$484=$B90)*('Comp.'!$B$5:$B$484&gt;=H$4)*('Comp.'!$B$5:$B$484&lt;=EOMONTH(H$4,0))*('Comp.'!$E$5:$E$484))</f>
        <v>0</v>
      </c>
      <c r="I90" s="129">
        <f>SUMPRODUCT(('Diário 1º PA'!$E$4:$E$2011='Analítico Cp.'!$B90)*('Diário 1º PA'!$C$4:$C$2011&gt;=I$4)*('Diário 1º PA'!$C$4:$C$2011&lt;=EOMONTH(I$4,0))*('Diário 1º PA'!$F$4:$F$2011))
+SUMPRODUCT(('Diário 2º PA'!$E$4:$E$1980='Analítico Cp.'!$B90)*('Diário 2º PA'!$C$4:$C$1980&gt;=I$4)*('Diário 2º PA'!$C$4:$C$1980&lt;=EOMONTH(I$4,0))*('Diário 2º PA'!$F$4:$F$1980))
+SUMPRODUCT(('Diário 3º PA'!$E$4:$E$2000='Analítico Cp.'!$B90)*('Diário 3º PA'!$C$4:$C$2000&gt;=I$4)*('Diário 3º PA'!$C$4:$C$2000&lt;=EOMONTH(I$4,0))*('Diário 3º PA'!$F$4:$F$2000))
+SUMPRODUCT(('Diário 4º PA'!$E$4:$E$2000='Analítico Cp.'!$B90)*('Diário 4º PA'!$C$4:$C$2000&gt;=I$4)*('Diário 4º PA'!$C$4:$C$2000&lt;=EOMONTH(I$4,0))*('Diário 4º PA'!$F$4:$F$2000))
+SUMPRODUCT(('Comp.'!$D$5:$D$484=$B90)*('Comp.'!$B$5:$B$484&gt;=I$4)*('Comp.'!$B$5:$B$484&lt;=EOMONTH(I$4,0))*('Comp.'!$E$5:$E$484))</f>
        <v>0</v>
      </c>
      <c r="J90" s="129">
        <f>SUMPRODUCT(('Diário 1º PA'!$E$4:$E$2011='Analítico Cp.'!$B90)*('Diário 1º PA'!$C$4:$C$2011&gt;=J$4)*('Diário 1º PA'!$C$4:$C$2011&lt;=EOMONTH(J$4,0))*('Diário 1º PA'!$F$4:$F$2011))
+SUMPRODUCT(('Diário 2º PA'!$E$4:$E$1980='Analítico Cp.'!$B90)*('Diário 2º PA'!$C$4:$C$1980&gt;=J$4)*('Diário 2º PA'!$C$4:$C$1980&lt;=EOMONTH(J$4,0))*('Diário 2º PA'!$F$4:$F$1980))
+SUMPRODUCT(('Diário 3º PA'!$E$4:$E$2000='Analítico Cp.'!$B90)*('Diário 3º PA'!$C$4:$C$2000&gt;=J$4)*('Diário 3º PA'!$C$4:$C$2000&lt;=EOMONTH(J$4,0))*('Diário 3º PA'!$F$4:$F$2000))
+SUMPRODUCT(('Diário 4º PA'!$E$4:$E$2000='Analítico Cp.'!$B90)*('Diário 4º PA'!$C$4:$C$2000&gt;=J$4)*('Diário 4º PA'!$C$4:$C$2000&lt;=EOMONTH(J$4,0))*('Diário 4º PA'!$F$4:$F$2000))
+SUMPRODUCT(('Comp.'!$D$5:$D$484=$B90)*('Comp.'!$B$5:$B$484&gt;=J$4)*('Comp.'!$B$5:$B$484&lt;=EOMONTH(J$4,0))*('Comp.'!$E$5:$E$484))</f>
        <v>0</v>
      </c>
      <c r="K90" s="129">
        <f>SUMPRODUCT(('Diário 1º PA'!$E$4:$E$2011='Analítico Cp.'!$B90)*('Diário 1º PA'!$C$4:$C$2011&gt;=K$4)*('Diário 1º PA'!$C$4:$C$2011&lt;=EOMONTH(K$4,0))*('Diário 1º PA'!$F$4:$F$2011))
+SUMPRODUCT(('Diário 2º PA'!$E$4:$E$1980='Analítico Cp.'!$B90)*('Diário 2º PA'!$C$4:$C$1980&gt;=K$4)*('Diário 2º PA'!$C$4:$C$1980&lt;=EOMONTH(K$4,0))*('Diário 2º PA'!$F$4:$F$1980))
+SUMPRODUCT(('Diário 3º PA'!$E$4:$E$2000='Analítico Cp.'!$B90)*('Diário 3º PA'!$C$4:$C$2000&gt;=K$4)*('Diário 3º PA'!$C$4:$C$2000&lt;=EOMONTH(K$4,0))*('Diário 3º PA'!$F$4:$F$2000))
+SUMPRODUCT(('Diário 4º PA'!$E$4:$E$2000='Analítico Cp.'!$B90)*('Diário 4º PA'!$C$4:$C$2000&gt;=K$4)*('Diário 4º PA'!$C$4:$C$2000&lt;=EOMONTH(K$4,0))*('Diário 4º PA'!$F$4:$F$2000))
+SUMPRODUCT(('Comp.'!$D$5:$D$484=$B90)*('Comp.'!$B$5:$B$484&gt;=K$4)*('Comp.'!$B$5:$B$484&lt;=EOMONTH(K$4,0))*('Comp.'!$E$5:$E$484))</f>
        <v>0</v>
      </c>
      <c r="L90" s="129">
        <f>SUMPRODUCT(('Diário 1º PA'!$E$4:$E$2011='Analítico Cp.'!$B90)*('Diário 1º PA'!$C$4:$C$2011&gt;=L$4)*('Diário 1º PA'!$C$4:$C$2011&lt;=EOMONTH(L$4,0))*('Diário 1º PA'!$F$4:$F$2011))
+SUMPRODUCT(('Diário 2º PA'!$E$4:$E$1980='Analítico Cp.'!$B90)*('Diário 2º PA'!$C$4:$C$1980&gt;=L$4)*('Diário 2º PA'!$C$4:$C$1980&lt;=EOMONTH(L$4,0))*('Diário 2º PA'!$F$4:$F$1980))
+SUMPRODUCT(('Diário 3º PA'!$E$4:$E$2000='Analítico Cp.'!$B90)*('Diário 3º PA'!$C$4:$C$2000&gt;=L$4)*('Diário 3º PA'!$C$4:$C$2000&lt;=EOMONTH(L$4,0))*('Diário 3º PA'!$F$4:$F$2000))
+SUMPRODUCT(('Diário 4º PA'!$E$4:$E$2000='Analítico Cp.'!$B90)*('Diário 4º PA'!$C$4:$C$2000&gt;=L$4)*('Diário 4º PA'!$C$4:$C$2000&lt;=EOMONTH(L$4,0))*('Diário 4º PA'!$F$4:$F$2000))
+SUMPRODUCT(('Comp.'!$D$5:$D$484=$B90)*('Comp.'!$B$5:$B$484&gt;=L$4)*('Comp.'!$B$5:$B$484&lt;=EOMONTH(L$4,0))*('Comp.'!$E$5:$E$484))</f>
        <v>0</v>
      </c>
      <c r="M90" s="129">
        <f>SUMPRODUCT(('Diário 1º PA'!$E$4:$E$2011='Analítico Cp.'!$B90)*('Diário 1º PA'!$C$4:$C$2011&gt;=M$4)*('Diário 1º PA'!$C$4:$C$2011&lt;=EOMONTH(M$4,0))*('Diário 1º PA'!$F$4:$F$2011))
+SUMPRODUCT(('Diário 2º PA'!$E$4:$E$1980='Analítico Cp.'!$B90)*('Diário 2º PA'!$C$4:$C$1980&gt;=M$4)*('Diário 2º PA'!$C$4:$C$1980&lt;=EOMONTH(M$4,0))*('Diário 2º PA'!$F$4:$F$1980))
+SUMPRODUCT(('Diário 3º PA'!$E$4:$E$2000='Analítico Cp.'!$B90)*('Diário 3º PA'!$C$4:$C$2000&gt;=M$4)*('Diário 3º PA'!$C$4:$C$2000&lt;=EOMONTH(M$4,0))*('Diário 3º PA'!$F$4:$F$2000))
+SUMPRODUCT(('Diário 4º PA'!$E$4:$E$2000='Analítico Cp.'!$B90)*('Diário 4º PA'!$C$4:$C$2000&gt;=M$4)*('Diário 4º PA'!$C$4:$C$2000&lt;=EOMONTH(M$4,0))*('Diário 4º PA'!$F$4:$F$2000))
+SUMPRODUCT(('Comp.'!$D$5:$D$484=$B90)*('Comp.'!$B$5:$B$484&gt;=M$4)*('Comp.'!$B$5:$B$484&lt;=EOMONTH(M$4,0))*('Comp.'!$E$5:$E$484))</f>
        <v>0</v>
      </c>
      <c r="N90" s="129">
        <f>SUMPRODUCT(('Diário 1º PA'!$E$4:$E$2011='Analítico Cp.'!$B90)*('Diário 1º PA'!$C$4:$C$2011&gt;=N$4)*('Diário 1º PA'!$C$4:$C$2011&lt;=EOMONTH(N$4,0))*('Diário 1º PA'!$F$4:$F$2011))
+SUMPRODUCT(('Diário 2º PA'!$E$4:$E$1980='Analítico Cp.'!$B90)*('Diário 2º PA'!$C$4:$C$1980&gt;=N$4)*('Diário 2º PA'!$C$4:$C$1980&lt;=EOMONTH(N$4,0))*('Diário 2º PA'!$F$4:$F$1980))
+SUMPRODUCT(('Diário 3º PA'!$E$4:$E$2000='Analítico Cp.'!$B90)*('Diário 3º PA'!$C$4:$C$2000&gt;=N$4)*('Diário 3º PA'!$C$4:$C$2000&lt;=EOMONTH(N$4,0))*('Diário 3º PA'!$F$4:$F$2000))
+SUMPRODUCT(('Diário 4º PA'!$E$4:$E$2000='Analítico Cp.'!$B90)*('Diário 4º PA'!$C$4:$C$2000&gt;=N$4)*('Diário 4º PA'!$C$4:$C$2000&lt;=EOMONTH(N$4,0))*('Diário 4º PA'!$F$4:$F$2000))
+SUMPRODUCT(('Comp.'!$D$5:$D$484=$B90)*('Comp.'!$B$5:$B$484&gt;=N$4)*('Comp.'!$B$5:$B$484&lt;=EOMONTH(N$4,0))*('Comp.'!$E$5:$E$484))</f>
        <v>0</v>
      </c>
      <c r="O90" s="179">
        <f t="shared" si="19"/>
        <v>1290.4000000000001</v>
      </c>
      <c r="P90" s="180">
        <f t="shared" si="20"/>
        <v>9.2262833600226178E-5</v>
      </c>
      <c r="Q90" s="154"/>
      <c r="R90" s="154"/>
      <c r="S90" s="154"/>
      <c r="T90" s="154"/>
      <c r="U90" s="154"/>
      <c r="V90" s="154"/>
      <c r="W90" s="154"/>
      <c r="X90" s="154"/>
      <c r="Y90" s="154"/>
      <c r="Z90" s="154"/>
    </row>
    <row r="91" spans="1:26" ht="23.25" customHeight="1" x14ac:dyDescent="0.2">
      <c r="A91" s="199" t="s">
        <v>284</v>
      </c>
      <c r="B91" s="63" t="s">
        <v>285</v>
      </c>
      <c r="C91" s="129">
        <f>SUMPRODUCT(('Diário 1º PA'!$E$4:$E$2011='Analítico Cp.'!$B91)*('Diário 1º PA'!$C$4:$C$2011&gt;=C$4)*('Diário 1º PA'!$C$4:$C$2011&lt;=EOMONTH(C$4,0))*('Diário 1º PA'!$F$4:$F$2011))
+SUMPRODUCT(('Diário 2º PA'!$E$4:$E$1980='Analítico Cp.'!$B91)*('Diário 2º PA'!$C$4:$C$1980&gt;=C$4)*('Diário 2º PA'!$C$4:$C$1980&lt;=EOMONTH(C$4,0))*('Diário 2º PA'!$F$4:$F$1980))
+SUMPRODUCT(('Diário 3º PA'!$E$4:$E$2000='Analítico Cp.'!$B91)*('Diário 3º PA'!$C$4:$C$2000&gt;=C$4)*('Diário 3º PA'!$C$4:$C$2000&lt;=EOMONTH(C$4,0))*('Diário 3º PA'!$F$4:$F$2000))
+SUMPRODUCT(('Diário 4º PA'!$E$4:$E$2000='Analítico Cp.'!$B91)*('Diário 4º PA'!$C$4:$C$2000&gt;=C$4)*('Diário 4º PA'!$C$4:$C$2000&lt;=EOMONTH(C$4,0))*('Diário 4º PA'!$F$4:$F$2000))
+SUMPRODUCT(('Comp.'!$D$5:$D$484=$B91)*('Comp.'!$B$5:$B$484&gt;=C$4)*('Comp.'!$B$5:$B$484&lt;=EOMONTH(C$4,0))*('Comp.'!$E$5:$E$484))</f>
        <v>0</v>
      </c>
      <c r="D91" s="129">
        <f>SUMPRODUCT(('Diário 1º PA'!$E$4:$E$2011='Analítico Cp.'!$B91)*('Diário 1º PA'!$C$4:$C$2011&gt;=D$4)*('Diário 1º PA'!$C$4:$C$2011&lt;=EOMONTH(D$4,0))*('Diário 1º PA'!$F$4:$F$2011))
+SUMPRODUCT(('Diário 2º PA'!$E$4:$E$1980='Analítico Cp.'!$B91)*('Diário 2º PA'!$C$4:$C$1980&gt;=D$4)*('Diário 2º PA'!$C$4:$C$1980&lt;=EOMONTH(D$4,0))*('Diário 2º PA'!$F$4:$F$1980))
+SUMPRODUCT(('Diário 3º PA'!$E$4:$E$2000='Analítico Cp.'!$B91)*('Diário 3º PA'!$C$4:$C$2000&gt;=D$4)*('Diário 3º PA'!$C$4:$C$2000&lt;=EOMONTH(D$4,0))*('Diário 3º PA'!$F$4:$F$2000))
+SUMPRODUCT(('Diário 4º PA'!$E$4:$E$2000='Analítico Cp.'!$B91)*('Diário 4º PA'!$C$4:$C$2000&gt;=D$4)*('Diário 4º PA'!$C$4:$C$2000&lt;=EOMONTH(D$4,0))*('Diário 4º PA'!$F$4:$F$2000))
+SUMPRODUCT(('Comp.'!$D$5:$D$484=$B91)*('Comp.'!$B$5:$B$484&gt;=D$4)*('Comp.'!$B$5:$B$484&lt;=EOMONTH(D$4,0))*('Comp.'!$E$5:$E$484))</f>
        <v>0</v>
      </c>
      <c r="E91" s="129">
        <f>SUMPRODUCT(('Diário 1º PA'!$E$4:$E$2011='Analítico Cp.'!$B91)*('Diário 1º PA'!$C$4:$C$2011&gt;=E$4)*('Diário 1º PA'!$C$4:$C$2011&lt;=EOMONTH(E$4,0))*('Diário 1º PA'!$F$4:$F$2011))
+SUMPRODUCT(('Diário 2º PA'!$E$4:$E$1980='Analítico Cp.'!$B91)*('Diário 2º PA'!$C$4:$C$1980&gt;=E$4)*('Diário 2º PA'!$C$4:$C$1980&lt;=EOMONTH(E$4,0))*('Diário 2º PA'!$F$4:$F$1980))
+SUMPRODUCT(('Diário 3º PA'!$E$4:$E$2000='Analítico Cp.'!$B91)*('Diário 3º PA'!$C$4:$C$2000&gt;=E$4)*('Diário 3º PA'!$C$4:$C$2000&lt;=EOMONTH(E$4,0))*('Diário 3º PA'!$F$4:$F$2000))
+SUMPRODUCT(('Diário 4º PA'!$E$4:$E$2000='Analítico Cp.'!$B91)*('Diário 4º PA'!$C$4:$C$2000&gt;=E$4)*('Diário 4º PA'!$C$4:$C$2000&lt;=EOMONTH(E$4,0))*('Diário 4º PA'!$F$4:$F$2000))
+SUMPRODUCT(('Comp.'!$D$5:$D$484=$B91)*('Comp.'!$B$5:$B$484&gt;=E$4)*('Comp.'!$B$5:$B$484&lt;=EOMONTH(E$4,0))*('Comp.'!$E$5:$E$484))</f>
        <v>0</v>
      </c>
      <c r="F91" s="129">
        <f>SUMPRODUCT(('Diário 1º PA'!$E$4:$E$2011='Analítico Cp.'!$B91)*('Diário 1º PA'!$C$4:$C$2011&gt;=F$4)*('Diário 1º PA'!$C$4:$C$2011&lt;=EOMONTH(F$4,0))*('Diário 1º PA'!$F$4:$F$2011))
+SUMPRODUCT(('Diário 2º PA'!$E$4:$E$1980='Analítico Cp.'!$B91)*('Diário 2º PA'!$C$4:$C$1980&gt;=F$4)*('Diário 2º PA'!$C$4:$C$1980&lt;=EOMONTH(F$4,0))*('Diário 2º PA'!$F$4:$F$1980))
+SUMPRODUCT(('Diário 3º PA'!$E$4:$E$2000='Analítico Cp.'!$B91)*('Diário 3º PA'!$C$4:$C$2000&gt;=F$4)*('Diário 3º PA'!$C$4:$C$2000&lt;=EOMONTH(F$4,0))*('Diário 3º PA'!$F$4:$F$2000))
+SUMPRODUCT(('Diário 4º PA'!$E$4:$E$2000='Analítico Cp.'!$B91)*('Diário 4º PA'!$C$4:$C$2000&gt;=F$4)*('Diário 4º PA'!$C$4:$C$2000&lt;=EOMONTH(F$4,0))*('Diário 4º PA'!$F$4:$F$2000))
+SUMPRODUCT(('Comp.'!$D$5:$D$484=$B91)*('Comp.'!$B$5:$B$484&gt;=F$4)*('Comp.'!$B$5:$B$484&lt;=EOMONTH(F$4,0))*('Comp.'!$E$5:$E$484))</f>
        <v>0</v>
      </c>
      <c r="G91" s="129">
        <f>SUMPRODUCT(('Diário 1º PA'!$E$4:$E$2011='Analítico Cp.'!$B91)*('Diário 1º PA'!$C$4:$C$2011&gt;=G$4)*('Diário 1º PA'!$C$4:$C$2011&lt;=EOMONTH(G$4,0))*('Diário 1º PA'!$F$4:$F$2011))
+SUMPRODUCT(('Diário 2º PA'!$E$4:$E$1980='Analítico Cp.'!$B91)*('Diário 2º PA'!$C$4:$C$1980&gt;=G$4)*('Diário 2º PA'!$C$4:$C$1980&lt;=EOMONTH(G$4,0))*('Diário 2º PA'!$F$4:$F$1980))
+SUMPRODUCT(('Diário 3º PA'!$E$4:$E$2000='Analítico Cp.'!$B91)*('Diário 3º PA'!$C$4:$C$2000&gt;=G$4)*('Diário 3º PA'!$C$4:$C$2000&lt;=EOMONTH(G$4,0))*('Diário 3º PA'!$F$4:$F$2000))
+SUMPRODUCT(('Diário 4º PA'!$E$4:$E$2000='Analítico Cp.'!$B91)*('Diário 4º PA'!$C$4:$C$2000&gt;=G$4)*('Diário 4º PA'!$C$4:$C$2000&lt;=EOMONTH(G$4,0))*('Diário 4º PA'!$F$4:$F$2000))
+SUMPRODUCT(('Comp.'!$D$5:$D$484=$B91)*('Comp.'!$B$5:$B$484&gt;=G$4)*('Comp.'!$B$5:$B$484&lt;=EOMONTH(G$4,0))*('Comp.'!$E$5:$E$484))</f>
        <v>0</v>
      </c>
      <c r="H91" s="129">
        <f>SUMPRODUCT(('Diário 1º PA'!$E$4:$E$2011='Analítico Cp.'!$B91)*('Diário 1º PA'!$C$4:$C$2011&gt;=H$4)*('Diário 1º PA'!$C$4:$C$2011&lt;=EOMONTH(H$4,0))*('Diário 1º PA'!$F$4:$F$2011))
+SUMPRODUCT(('Diário 2º PA'!$E$4:$E$1980='Analítico Cp.'!$B91)*('Diário 2º PA'!$C$4:$C$1980&gt;=H$4)*('Diário 2º PA'!$C$4:$C$1980&lt;=EOMONTH(H$4,0))*('Diário 2º PA'!$F$4:$F$1980))
+SUMPRODUCT(('Diário 3º PA'!$E$4:$E$2000='Analítico Cp.'!$B91)*('Diário 3º PA'!$C$4:$C$2000&gt;=H$4)*('Diário 3º PA'!$C$4:$C$2000&lt;=EOMONTH(H$4,0))*('Diário 3º PA'!$F$4:$F$2000))
+SUMPRODUCT(('Diário 4º PA'!$E$4:$E$2000='Analítico Cp.'!$B91)*('Diário 4º PA'!$C$4:$C$2000&gt;=H$4)*('Diário 4º PA'!$C$4:$C$2000&lt;=EOMONTH(H$4,0))*('Diário 4º PA'!$F$4:$F$2000))
+SUMPRODUCT(('Comp.'!$D$5:$D$484=$B91)*('Comp.'!$B$5:$B$484&gt;=H$4)*('Comp.'!$B$5:$B$484&lt;=EOMONTH(H$4,0))*('Comp.'!$E$5:$E$484))</f>
        <v>0</v>
      </c>
      <c r="I91" s="129">
        <f>SUMPRODUCT(('Diário 1º PA'!$E$4:$E$2011='Analítico Cp.'!$B91)*('Diário 1º PA'!$C$4:$C$2011&gt;=I$4)*('Diário 1º PA'!$C$4:$C$2011&lt;=EOMONTH(I$4,0))*('Diário 1º PA'!$F$4:$F$2011))
+SUMPRODUCT(('Diário 2º PA'!$E$4:$E$1980='Analítico Cp.'!$B91)*('Diário 2º PA'!$C$4:$C$1980&gt;=I$4)*('Diário 2º PA'!$C$4:$C$1980&lt;=EOMONTH(I$4,0))*('Diário 2º PA'!$F$4:$F$1980))
+SUMPRODUCT(('Diário 3º PA'!$E$4:$E$2000='Analítico Cp.'!$B91)*('Diário 3º PA'!$C$4:$C$2000&gt;=I$4)*('Diário 3º PA'!$C$4:$C$2000&lt;=EOMONTH(I$4,0))*('Diário 3º PA'!$F$4:$F$2000))
+SUMPRODUCT(('Diário 4º PA'!$E$4:$E$2000='Analítico Cp.'!$B91)*('Diário 4º PA'!$C$4:$C$2000&gt;=I$4)*('Diário 4º PA'!$C$4:$C$2000&lt;=EOMONTH(I$4,0))*('Diário 4º PA'!$F$4:$F$2000))
+SUMPRODUCT(('Comp.'!$D$5:$D$484=$B91)*('Comp.'!$B$5:$B$484&gt;=I$4)*('Comp.'!$B$5:$B$484&lt;=EOMONTH(I$4,0))*('Comp.'!$E$5:$E$484))</f>
        <v>0</v>
      </c>
      <c r="J91" s="129">
        <f>SUMPRODUCT(('Diário 1º PA'!$E$4:$E$2011='Analítico Cp.'!$B91)*('Diário 1º PA'!$C$4:$C$2011&gt;=J$4)*('Diário 1º PA'!$C$4:$C$2011&lt;=EOMONTH(J$4,0))*('Diário 1º PA'!$F$4:$F$2011))
+SUMPRODUCT(('Diário 2º PA'!$E$4:$E$1980='Analítico Cp.'!$B91)*('Diário 2º PA'!$C$4:$C$1980&gt;=J$4)*('Diário 2º PA'!$C$4:$C$1980&lt;=EOMONTH(J$4,0))*('Diário 2º PA'!$F$4:$F$1980))
+SUMPRODUCT(('Diário 3º PA'!$E$4:$E$2000='Analítico Cp.'!$B91)*('Diário 3º PA'!$C$4:$C$2000&gt;=J$4)*('Diário 3º PA'!$C$4:$C$2000&lt;=EOMONTH(J$4,0))*('Diário 3º PA'!$F$4:$F$2000))
+SUMPRODUCT(('Diário 4º PA'!$E$4:$E$2000='Analítico Cp.'!$B91)*('Diário 4º PA'!$C$4:$C$2000&gt;=J$4)*('Diário 4º PA'!$C$4:$C$2000&lt;=EOMONTH(J$4,0))*('Diário 4º PA'!$F$4:$F$2000))
+SUMPRODUCT(('Comp.'!$D$5:$D$484=$B91)*('Comp.'!$B$5:$B$484&gt;=J$4)*('Comp.'!$B$5:$B$484&lt;=EOMONTH(J$4,0))*('Comp.'!$E$5:$E$484))</f>
        <v>0</v>
      </c>
      <c r="K91" s="129">
        <f>SUMPRODUCT(('Diário 1º PA'!$E$4:$E$2011='Analítico Cp.'!$B91)*('Diário 1º PA'!$C$4:$C$2011&gt;=K$4)*('Diário 1º PA'!$C$4:$C$2011&lt;=EOMONTH(K$4,0))*('Diário 1º PA'!$F$4:$F$2011))
+SUMPRODUCT(('Diário 2º PA'!$E$4:$E$1980='Analítico Cp.'!$B91)*('Diário 2º PA'!$C$4:$C$1980&gt;=K$4)*('Diário 2º PA'!$C$4:$C$1980&lt;=EOMONTH(K$4,0))*('Diário 2º PA'!$F$4:$F$1980))
+SUMPRODUCT(('Diário 3º PA'!$E$4:$E$2000='Analítico Cp.'!$B91)*('Diário 3º PA'!$C$4:$C$2000&gt;=K$4)*('Diário 3º PA'!$C$4:$C$2000&lt;=EOMONTH(K$4,0))*('Diário 3º PA'!$F$4:$F$2000))
+SUMPRODUCT(('Diário 4º PA'!$E$4:$E$2000='Analítico Cp.'!$B91)*('Diário 4º PA'!$C$4:$C$2000&gt;=K$4)*('Diário 4º PA'!$C$4:$C$2000&lt;=EOMONTH(K$4,0))*('Diário 4º PA'!$F$4:$F$2000))
+SUMPRODUCT(('Comp.'!$D$5:$D$484=$B91)*('Comp.'!$B$5:$B$484&gt;=K$4)*('Comp.'!$B$5:$B$484&lt;=EOMONTH(K$4,0))*('Comp.'!$E$5:$E$484))</f>
        <v>0</v>
      </c>
      <c r="L91" s="129">
        <f>SUMPRODUCT(('Diário 1º PA'!$E$4:$E$2011='Analítico Cp.'!$B91)*('Diário 1º PA'!$C$4:$C$2011&gt;=L$4)*('Diário 1º PA'!$C$4:$C$2011&lt;=EOMONTH(L$4,0))*('Diário 1º PA'!$F$4:$F$2011))
+SUMPRODUCT(('Diário 2º PA'!$E$4:$E$1980='Analítico Cp.'!$B91)*('Diário 2º PA'!$C$4:$C$1980&gt;=L$4)*('Diário 2º PA'!$C$4:$C$1980&lt;=EOMONTH(L$4,0))*('Diário 2º PA'!$F$4:$F$1980))
+SUMPRODUCT(('Diário 3º PA'!$E$4:$E$2000='Analítico Cp.'!$B91)*('Diário 3º PA'!$C$4:$C$2000&gt;=L$4)*('Diário 3º PA'!$C$4:$C$2000&lt;=EOMONTH(L$4,0))*('Diário 3º PA'!$F$4:$F$2000))
+SUMPRODUCT(('Diário 4º PA'!$E$4:$E$2000='Analítico Cp.'!$B91)*('Diário 4º PA'!$C$4:$C$2000&gt;=L$4)*('Diário 4º PA'!$C$4:$C$2000&lt;=EOMONTH(L$4,0))*('Diário 4º PA'!$F$4:$F$2000))
+SUMPRODUCT(('Comp.'!$D$5:$D$484=$B91)*('Comp.'!$B$5:$B$484&gt;=L$4)*('Comp.'!$B$5:$B$484&lt;=EOMONTH(L$4,0))*('Comp.'!$E$5:$E$484))</f>
        <v>0</v>
      </c>
      <c r="M91" s="129">
        <f>SUMPRODUCT(('Diário 1º PA'!$E$4:$E$2011='Analítico Cp.'!$B91)*('Diário 1º PA'!$C$4:$C$2011&gt;=M$4)*('Diário 1º PA'!$C$4:$C$2011&lt;=EOMONTH(M$4,0))*('Diário 1º PA'!$F$4:$F$2011))
+SUMPRODUCT(('Diário 2º PA'!$E$4:$E$1980='Analítico Cp.'!$B91)*('Diário 2º PA'!$C$4:$C$1980&gt;=M$4)*('Diário 2º PA'!$C$4:$C$1980&lt;=EOMONTH(M$4,0))*('Diário 2º PA'!$F$4:$F$1980))
+SUMPRODUCT(('Diário 3º PA'!$E$4:$E$2000='Analítico Cp.'!$B91)*('Diário 3º PA'!$C$4:$C$2000&gt;=M$4)*('Diário 3º PA'!$C$4:$C$2000&lt;=EOMONTH(M$4,0))*('Diário 3º PA'!$F$4:$F$2000))
+SUMPRODUCT(('Diário 4º PA'!$E$4:$E$2000='Analítico Cp.'!$B91)*('Diário 4º PA'!$C$4:$C$2000&gt;=M$4)*('Diário 4º PA'!$C$4:$C$2000&lt;=EOMONTH(M$4,0))*('Diário 4º PA'!$F$4:$F$2000))
+SUMPRODUCT(('Comp.'!$D$5:$D$484=$B91)*('Comp.'!$B$5:$B$484&gt;=M$4)*('Comp.'!$B$5:$B$484&lt;=EOMONTH(M$4,0))*('Comp.'!$E$5:$E$484))</f>
        <v>0</v>
      </c>
      <c r="N91" s="129">
        <f>SUMPRODUCT(('Diário 1º PA'!$E$4:$E$2011='Analítico Cp.'!$B91)*('Diário 1º PA'!$C$4:$C$2011&gt;=N$4)*('Diário 1º PA'!$C$4:$C$2011&lt;=EOMONTH(N$4,0))*('Diário 1º PA'!$F$4:$F$2011))
+SUMPRODUCT(('Diário 2º PA'!$E$4:$E$1980='Analítico Cp.'!$B91)*('Diário 2º PA'!$C$4:$C$1980&gt;=N$4)*('Diário 2º PA'!$C$4:$C$1980&lt;=EOMONTH(N$4,0))*('Diário 2º PA'!$F$4:$F$1980))
+SUMPRODUCT(('Diário 3º PA'!$E$4:$E$2000='Analítico Cp.'!$B91)*('Diário 3º PA'!$C$4:$C$2000&gt;=N$4)*('Diário 3º PA'!$C$4:$C$2000&lt;=EOMONTH(N$4,0))*('Diário 3º PA'!$F$4:$F$2000))
+SUMPRODUCT(('Diário 4º PA'!$E$4:$E$2000='Analítico Cp.'!$B91)*('Diário 4º PA'!$C$4:$C$2000&gt;=N$4)*('Diário 4º PA'!$C$4:$C$2000&lt;=EOMONTH(N$4,0))*('Diário 4º PA'!$F$4:$F$2000))
+SUMPRODUCT(('Comp.'!$D$5:$D$484=$B91)*('Comp.'!$B$5:$B$484&gt;=N$4)*('Comp.'!$B$5:$B$484&lt;=EOMONTH(N$4,0))*('Comp.'!$E$5:$E$484))</f>
        <v>0</v>
      </c>
      <c r="O91" s="179">
        <f t="shared" si="19"/>
        <v>0</v>
      </c>
      <c r="P91" s="180">
        <f t="shared" si="20"/>
        <v>0</v>
      </c>
      <c r="Q91" s="154"/>
      <c r="R91" s="154"/>
      <c r="S91" s="154"/>
      <c r="T91" s="154"/>
      <c r="U91" s="154"/>
      <c r="V91" s="154"/>
      <c r="W91" s="154"/>
      <c r="X91" s="154"/>
      <c r="Y91" s="154"/>
      <c r="Z91" s="154"/>
    </row>
    <row r="92" spans="1:26" ht="23.25" customHeight="1" x14ac:dyDescent="0.2">
      <c r="A92" s="199" t="s">
        <v>286</v>
      </c>
      <c r="B92" s="63" t="s">
        <v>287</v>
      </c>
      <c r="C92" s="129">
        <f>SUMPRODUCT(('Diário 1º PA'!$E$4:$E$2011='Analítico Cp.'!$B92)*('Diário 1º PA'!$C$4:$C$2011&gt;=C$4)*('Diário 1º PA'!$C$4:$C$2011&lt;=EOMONTH(C$4,0))*('Diário 1º PA'!$F$4:$F$2011))
+SUMPRODUCT(('Diário 2º PA'!$E$4:$E$1980='Analítico Cp.'!$B92)*('Diário 2º PA'!$C$4:$C$1980&gt;=C$4)*('Diário 2º PA'!$C$4:$C$1980&lt;=EOMONTH(C$4,0))*('Diário 2º PA'!$F$4:$F$1980))
+SUMPRODUCT(('Diário 3º PA'!$E$4:$E$2000='Analítico Cp.'!$B92)*('Diário 3º PA'!$C$4:$C$2000&gt;=C$4)*('Diário 3º PA'!$C$4:$C$2000&lt;=EOMONTH(C$4,0))*('Diário 3º PA'!$F$4:$F$2000))
+SUMPRODUCT(('Diário 4º PA'!$E$4:$E$2000='Analítico Cp.'!$B92)*('Diário 4º PA'!$C$4:$C$2000&gt;=C$4)*('Diário 4º PA'!$C$4:$C$2000&lt;=EOMONTH(C$4,0))*('Diário 4º PA'!$F$4:$F$2000))
+SUMPRODUCT(('Comp.'!$D$5:$D$484=$B92)*('Comp.'!$B$5:$B$484&gt;=C$4)*('Comp.'!$B$5:$B$484&lt;=EOMONTH(C$4,0))*('Comp.'!$E$5:$E$484))</f>
        <v>1335.18</v>
      </c>
      <c r="D92" s="129">
        <f>SUMPRODUCT(('Diário 1º PA'!$E$4:$E$2011='Analítico Cp.'!$B92)*('Diário 1º PA'!$C$4:$C$2011&gt;=D$4)*('Diário 1º PA'!$C$4:$C$2011&lt;=EOMONTH(D$4,0))*('Diário 1º PA'!$F$4:$F$2011))
+SUMPRODUCT(('Diário 2º PA'!$E$4:$E$1980='Analítico Cp.'!$B92)*('Diário 2º PA'!$C$4:$C$1980&gt;=D$4)*('Diário 2º PA'!$C$4:$C$1980&lt;=EOMONTH(D$4,0))*('Diário 2º PA'!$F$4:$F$1980))
+SUMPRODUCT(('Diário 3º PA'!$E$4:$E$2000='Analítico Cp.'!$B92)*('Diário 3º PA'!$C$4:$C$2000&gt;=D$4)*('Diário 3º PA'!$C$4:$C$2000&lt;=EOMONTH(D$4,0))*('Diário 3º PA'!$F$4:$F$2000))
+SUMPRODUCT(('Diário 4º PA'!$E$4:$E$2000='Analítico Cp.'!$B92)*('Diário 4º PA'!$C$4:$C$2000&gt;=D$4)*('Diário 4º PA'!$C$4:$C$2000&lt;=EOMONTH(D$4,0))*('Diário 4º PA'!$F$4:$F$2000))
+SUMPRODUCT(('Comp.'!$D$5:$D$484=$B92)*('Comp.'!$B$5:$B$484&gt;=D$4)*('Comp.'!$B$5:$B$484&lt;=EOMONTH(D$4,0))*('Comp.'!$E$5:$E$484))</f>
        <v>1003.77</v>
      </c>
      <c r="E92" s="129">
        <f>SUMPRODUCT(('Diário 1º PA'!$E$4:$E$2011='Analítico Cp.'!$B92)*('Diário 1º PA'!$C$4:$C$2011&gt;=E$4)*('Diário 1º PA'!$C$4:$C$2011&lt;=EOMONTH(E$4,0))*('Diário 1º PA'!$F$4:$F$2011))
+SUMPRODUCT(('Diário 2º PA'!$E$4:$E$1980='Analítico Cp.'!$B92)*('Diário 2º PA'!$C$4:$C$1980&gt;=E$4)*('Diário 2º PA'!$C$4:$C$1980&lt;=EOMONTH(E$4,0))*('Diário 2º PA'!$F$4:$F$1980))
+SUMPRODUCT(('Diário 3º PA'!$E$4:$E$2000='Analítico Cp.'!$B92)*('Diário 3º PA'!$C$4:$C$2000&gt;=E$4)*('Diário 3º PA'!$C$4:$C$2000&lt;=EOMONTH(E$4,0))*('Diário 3º PA'!$F$4:$F$2000))
+SUMPRODUCT(('Diário 4º PA'!$E$4:$E$2000='Analítico Cp.'!$B92)*('Diário 4º PA'!$C$4:$C$2000&gt;=E$4)*('Diário 4º PA'!$C$4:$C$2000&lt;=EOMONTH(E$4,0))*('Diário 4º PA'!$F$4:$F$2000))
+SUMPRODUCT(('Comp.'!$D$5:$D$484=$B92)*('Comp.'!$B$5:$B$484&gt;=E$4)*('Comp.'!$B$5:$B$484&lt;=EOMONTH(E$4,0))*('Comp.'!$E$5:$E$484))</f>
        <v>1331.79</v>
      </c>
      <c r="F92" s="129">
        <f>SUMPRODUCT(('Diário 1º PA'!$E$4:$E$2011='Analítico Cp.'!$B92)*('Diário 1º PA'!$C$4:$C$2011&gt;=F$4)*('Diário 1º PA'!$C$4:$C$2011&lt;=EOMONTH(F$4,0))*('Diário 1º PA'!$F$4:$F$2011))
+SUMPRODUCT(('Diário 2º PA'!$E$4:$E$1980='Analítico Cp.'!$B92)*('Diário 2º PA'!$C$4:$C$1980&gt;=F$4)*('Diário 2º PA'!$C$4:$C$1980&lt;=EOMONTH(F$4,0))*('Diário 2º PA'!$F$4:$F$1980))
+SUMPRODUCT(('Diário 3º PA'!$E$4:$E$2000='Analítico Cp.'!$B92)*('Diário 3º PA'!$C$4:$C$2000&gt;=F$4)*('Diário 3º PA'!$C$4:$C$2000&lt;=EOMONTH(F$4,0))*('Diário 3º PA'!$F$4:$F$2000))
+SUMPRODUCT(('Diário 4º PA'!$E$4:$E$2000='Analítico Cp.'!$B92)*('Diário 4º PA'!$C$4:$C$2000&gt;=F$4)*('Diário 4º PA'!$C$4:$C$2000&lt;=EOMONTH(F$4,0))*('Diário 4º PA'!$F$4:$F$2000))
+SUMPRODUCT(('Comp.'!$D$5:$D$484=$B92)*('Comp.'!$B$5:$B$484&gt;=F$4)*('Comp.'!$B$5:$B$484&lt;=EOMONTH(F$4,0))*('Comp.'!$E$5:$E$484))</f>
        <v>1184.96</v>
      </c>
      <c r="G92" s="129">
        <f>SUMPRODUCT(('Diário 1º PA'!$E$4:$E$2011='Analítico Cp.'!$B92)*('Diário 1º PA'!$C$4:$C$2011&gt;=G$4)*('Diário 1º PA'!$C$4:$C$2011&lt;=EOMONTH(G$4,0))*('Diário 1º PA'!$F$4:$F$2011))
+SUMPRODUCT(('Diário 2º PA'!$E$4:$E$1980='Analítico Cp.'!$B92)*('Diário 2º PA'!$C$4:$C$1980&gt;=G$4)*('Diário 2º PA'!$C$4:$C$1980&lt;=EOMONTH(G$4,0))*('Diário 2º PA'!$F$4:$F$1980))
+SUMPRODUCT(('Diário 3º PA'!$E$4:$E$2000='Analítico Cp.'!$B92)*('Diário 3º PA'!$C$4:$C$2000&gt;=G$4)*('Diário 3º PA'!$C$4:$C$2000&lt;=EOMONTH(G$4,0))*('Diário 3º PA'!$F$4:$F$2000))
+SUMPRODUCT(('Diário 4º PA'!$E$4:$E$2000='Analítico Cp.'!$B92)*('Diário 4º PA'!$C$4:$C$2000&gt;=G$4)*('Diário 4º PA'!$C$4:$C$2000&lt;=EOMONTH(G$4,0))*('Diário 4º PA'!$F$4:$F$2000))
+SUMPRODUCT(('Comp.'!$D$5:$D$484=$B92)*('Comp.'!$B$5:$B$484&gt;=G$4)*('Comp.'!$B$5:$B$484&lt;=EOMONTH(G$4,0))*('Comp.'!$E$5:$E$484))</f>
        <v>0</v>
      </c>
      <c r="H92" s="129">
        <f>SUMPRODUCT(('Diário 1º PA'!$E$4:$E$2011='Analítico Cp.'!$B92)*('Diário 1º PA'!$C$4:$C$2011&gt;=H$4)*('Diário 1º PA'!$C$4:$C$2011&lt;=EOMONTH(H$4,0))*('Diário 1º PA'!$F$4:$F$2011))
+SUMPRODUCT(('Diário 2º PA'!$E$4:$E$1980='Analítico Cp.'!$B92)*('Diário 2º PA'!$C$4:$C$1980&gt;=H$4)*('Diário 2º PA'!$C$4:$C$1980&lt;=EOMONTH(H$4,0))*('Diário 2º PA'!$F$4:$F$1980))
+SUMPRODUCT(('Diário 3º PA'!$E$4:$E$2000='Analítico Cp.'!$B92)*('Diário 3º PA'!$C$4:$C$2000&gt;=H$4)*('Diário 3º PA'!$C$4:$C$2000&lt;=EOMONTH(H$4,0))*('Diário 3º PA'!$F$4:$F$2000))
+SUMPRODUCT(('Diário 4º PA'!$E$4:$E$2000='Analítico Cp.'!$B92)*('Diário 4º PA'!$C$4:$C$2000&gt;=H$4)*('Diário 4º PA'!$C$4:$C$2000&lt;=EOMONTH(H$4,0))*('Diário 4º PA'!$F$4:$F$2000))
+SUMPRODUCT(('Comp.'!$D$5:$D$484=$B92)*('Comp.'!$B$5:$B$484&gt;=H$4)*('Comp.'!$B$5:$B$484&lt;=EOMONTH(H$4,0))*('Comp.'!$E$5:$E$484))</f>
        <v>0</v>
      </c>
      <c r="I92" s="129">
        <f>SUMPRODUCT(('Diário 1º PA'!$E$4:$E$2011='Analítico Cp.'!$B92)*('Diário 1º PA'!$C$4:$C$2011&gt;=I$4)*('Diário 1º PA'!$C$4:$C$2011&lt;=EOMONTH(I$4,0))*('Diário 1º PA'!$F$4:$F$2011))
+SUMPRODUCT(('Diário 2º PA'!$E$4:$E$1980='Analítico Cp.'!$B92)*('Diário 2º PA'!$C$4:$C$1980&gt;=I$4)*('Diário 2º PA'!$C$4:$C$1980&lt;=EOMONTH(I$4,0))*('Diário 2º PA'!$F$4:$F$1980))
+SUMPRODUCT(('Diário 3º PA'!$E$4:$E$2000='Analítico Cp.'!$B92)*('Diário 3º PA'!$C$4:$C$2000&gt;=I$4)*('Diário 3º PA'!$C$4:$C$2000&lt;=EOMONTH(I$4,0))*('Diário 3º PA'!$F$4:$F$2000))
+SUMPRODUCT(('Diário 4º PA'!$E$4:$E$2000='Analítico Cp.'!$B92)*('Diário 4º PA'!$C$4:$C$2000&gt;=I$4)*('Diário 4º PA'!$C$4:$C$2000&lt;=EOMONTH(I$4,0))*('Diário 4º PA'!$F$4:$F$2000))
+SUMPRODUCT(('Comp.'!$D$5:$D$484=$B92)*('Comp.'!$B$5:$B$484&gt;=I$4)*('Comp.'!$B$5:$B$484&lt;=EOMONTH(I$4,0))*('Comp.'!$E$5:$E$484))</f>
        <v>0</v>
      </c>
      <c r="J92" s="129">
        <f>SUMPRODUCT(('Diário 1º PA'!$E$4:$E$2011='Analítico Cp.'!$B92)*('Diário 1º PA'!$C$4:$C$2011&gt;=J$4)*('Diário 1º PA'!$C$4:$C$2011&lt;=EOMONTH(J$4,0))*('Diário 1º PA'!$F$4:$F$2011))
+SUMPRODUCT(('Diário 2º PA'!$E$4:$E$1980='Analítico Cp.'!$B92)*('Diário 2º PA'!$C$4:$C$1980&gt;=J$4)*('Diário 2º PA'!$C$4:$C$1980&lt;=EOMONTH(J$4,0))*('Diário 2º PA'!$F$4:$F$1980))
+SUMPRODUCT(('Diário 3º PA'!$E$4:$E$2000='Analítico Cp.'!$B92)*('Diário 3º PA'!$C$4:$C$2000&gt;=J$4)*('Diário 3º PA'!$C$4:$C$2000&lt;=EOMONTH(J$4,0))*('Diário 3º PA'!$F$4:$F$2000))
+SUMPRODUCT(('Diário 4º PA'!$E$4:$E$2000='Analítico Cp.'!$B92)*('Diário 4º PA'!$C$4:$C$2000&gt;=J$4)*('Diário 4º PA'!$C$4:$C$2000&lt;=EOMONTH(J$4,0))*('Diário 4º PA'!$F$4:$F$2000))
+SUMPRODUCT(('Comp.'!$D$5:$D$484=$B92)*('Comp.'!$B$5:$B$484&gt;=J$4)*('Comp.'!$B$5:$B$484&lt;=EOMONTH(J$4,0))*('Comp.'!$E$5:$E$484))</f>
        <v>0</v>
      </c>
      <c r="K92" s="129">
        <f>SUMPRODUCT(('Diário 1º PA'!$E$4:$E$2011='Analítico Cp.'!$B92)*('Diário 1º PA'!$C$4:$C$2011&gt;=K$4)*('Diário 1º PA'!$C$4:$C$2011&lt;=EOMONTH(K$4,0))*('Diário 1º PA'!$F$4:$F$2011))
+SUMPRODUCT(('Diário 2º PA'!$E$4:$E$1980='Analítico Cp.'!$B92)*('Diário 2º PA'!$C$4:$C$1980&gt;=K$4)*('Diário 2º PA'!$C$4:$C$1980&lt;=EOMONTH(K$4,0))*('Diário 2º PA'!$F$4:$F$1980))
+SUMPRODUCT(('Diário 3º PA'!$E$4:$E$2000='Analítico Cp.'!$B92)*('Diário 3º PA'!$C$4:$C$2000&gt;=K$4)*('Diário 3º PA'!$C$4:$C$2000&lt;=EOMONTH(K$4,0))*('Diário 3º PA'!$F$4:$F$2000))
+SUMPRODUCT(('Diário 4º PA'!$E$4:$E$2000='Analítico Cp.'!$B92)*('Diário 4º PA'!$C$4:$C$2000&gt;=K$4)*('Diário 4º PA'!$C$4:$C$2000&lt;=EOMONTH(K$4,0))*('Diário 4º PA'!$F$4:$F$2000))
+SUMPRODUCT(('Comp.'!$D$5:$D$484=$B92)*('Comp.'!$B$5:$B$484&gt;=K$4)*('Comp.'!$B$5:$B$484&lt;=EOMONTH(K$4,0))*('Comp.'!$E$5:$E$484))</f>
        <v>0</v>
      </c>
      <c r="L92" s="129">
        <f>SUMPRODUCT(('Diário 1º PA'!$E$4:$E$2011='Analítico Cp.'!$B92)*('Diário 1º PA'!$C$4:$C$2011&gt;=L$4)*('Diário 1º PA'!$C$4:$C$2011&lt;=EOMONTH(L$4,0))*('Diário 1º PA'!$F$4:$F$2011))
+SUMPRODUCT(('Diário 2º PA'!$E$4:$E$1980='Analítico Cp.'!$B92)*('Diário 2º PA'!$C$4:$C$1980&gt;=L$4)*('Diário 2º PA'!$C$4:$C$1980&lt;=EOMONTH(L$4,0))*('Diário 2º PA'!$F$4:$F$1980))
+SUMPRODUCT(('Diário 3º PA'!$E$4:$E$2000='Analítico Cp.'!$B92)*('Diário 3º PA'!$C$4:$C$2000&gt;=L$4)*('Diário 3º PA'!$C$4:$C$2000&lt;=EOMONTH(L$4,0))*('Diário 3º PA'!$F$4:$F$2000))
+SUMPRODUCT(('Diário 4º PA'!$E$4:$E$2000='Analítico Cp.'!$B92)*('Diário 4º PA'!$C$4:$C$2000&gt;=L$4)*('Diário 4º PA'!$C$4:$C$2000&lt;=EOMONTH(L$4,0))*('Diário 4º PA'!$F$4:$F$2000))
+SUMPRODUCT(('Comp.'!$D$5:$D$484=$B92)*('Comp.'!$B$5:$B$484&gt;=L$4)*('Comp.'!$B$5:$B$484&lt;=EOMONTH(L$4,0))*('Comp.'!$E$5:$E$484))</f>
        <v>0</v>
      </c>
      <c r="M92" s="129">
        <f>SUMPRODUCT(('Diário 1º PA'!$E$4:$E$2011='Analítico Cp.'!$B92)*('Diário 1º PA'!$C$4:$C$2011&gt;=M$4)*('Diário 1º PA'!$C$4:$C$2011&lt;=EOMONTH(M$4,0))*('Diário 1º PA'!$F$4:$F$2011))
+SUMPRODUCT(('Diário 2º PA'!$E$4:$E$1980='Analítico Cp.'!$B92)*('Diário 2º PA'!$C$4:$C$1980&gt;=M$4)*('Diário 2º PA'!$C$4:$C$1980&lt;=EOMONTH(M$4,0))*('Diário 2º PA'!$F$4:$F$1980))
+SUMPRODUCT(('Diário 3º PA'!$E$4:$E$2000='Analítico Cp.'!$B92)*('Diário 3º PA'!$C$4:$C$2000&gt;=M$4)*('Diário 3º PA'!$C$4:$C$2000&lt;=EOMONTH(M$4,0))*('Diário 3º PA'!$F$4:$F$2000))
+SUMPRODUCT(('Diário 4º PA'!$E$4:$E$2000='Analítico Cp.'!$B92)*('Diário 4º PA'!$C$4:$C$2000&gt;=M$4)*('Diário 4º PA'!$C$4:$C$2000&lt;=EOMONTH(M$4,0))*('Diário 4º PA'!$F$4:$F$2000))
+SUMPRODUCT(('Comp.'!$D$5:$D$484=$B92)*('Comp.'!$B$5:$B$484&gt;=M$4)*('Comp.'!$B$5:$B$484&lt;=EOMONTH(M$4,0))*('Comp.'!$E$5:$E$484))</f>
        <v>0</v>
      </c>
      <c r="N92" s="129">
        <f>SUMPRODUCT(('Diário 1º PA'!$E$4:$E$2011='Analítico Cp.'!$B92)*('Diário 1º PA'!$C$4:$C$2011&gt;=N$4)*('Diário 1º PA'!$C$4:$C$2011&lt;=EOMONTH(N$4,0))*('Diário 1º PA'!$F$4:$F$2011))
+SUMPRODUCT(('Diário 2º PA'!$E$4:$E$1980='Analítico Cp.'!$B92)*('Diário 2º PA'!$C$4:$C$1980&gt;=N$4)*('Diário 2º PA'!$C$4:$C$1980&lt;=EOMONTH(N$4,0))*('Diário 2º PA'!$F$4:$F$1980))
+SUMPRODUCT(('Diário 3º PA'!$E$4:$E$2000='Analítico Cp.'!$B92)*('Diário 3º PA'!$C$4:$C$2000&gt;=N$4)*('Diário 3º PA'!$C$4:$C$2000&lt;=EOMONTH(N$4,0))*('Diário 3º PA'!$F$4:$F$2000))
+SUMPRODUCT(('Diário 4º PA'!$E$4:$E$2000='Analítico Cp.'!$B92)*('Diário 4º PA'!$C$4:$C$2000&gt;=N$4)*('Diário 4º PA'!$C$4:$C$2000&lt;=EOMONTH(N$4,0))*('Diário 4º PA'!$F$4:$F$2000))
+SUMPRODUCT(('Comp.'!$D$5:$D$484=$B92)*('Comp.'!$B$5:$B$484&gt;=N$4)*('Comp.'!$B$5:$B$484&lt;=EOMONTH(N$4,0))*('Comp.'!$E$5:$E$484))</f>
        <v>0</v>
      </c>
      <c r="O92" s="179">
        <f t="shared" si="19"/>
        <v>4855.7</v>
      </c>
      <c r="P92" s="180">
        <f t="shared" si="20"/>
        <v>3.4717966608231417E-4</v>
      </c>
      <c r="Q92" s="154"/>
      <c r="R92" s="154"/>
      <c r="S92" s="154"/>
      <c r="T92" s="154"/>
      <c r="U92" s="154"/>
      <c r="V92" s="154"/>
      <c r="W92" s="154"/>
      <c r="X92" s="154"/>
      <c r="Y92" s="154"/>
      <c r="Z92" s="154"/>
    </row>
    <row r="93" spans="1:26" ht="23.25" customHeight="1" x14ac:dyDescent="0.2">
      <c r="A93" s="199" t="s">
        <v>288</v>
      </c>
      <c r="B93" s="63" t="s">
        <v>289</v>
      </c>
      <c r="C93" s="129">
        <f>SUMPRODUCT(('Diário 1º PA'!$E$4:$E$2011='Analítico Cp.'!$B93)*('Diário 1º PA'!$C$4:$C$2011&gt;=C$4)*('Diário 1º PA'!$C$4:$C$2011&lt;=EOMONTH(C$4,0))*('Diário 1º PA'!$F$4:$F$2011))
+SUMPRODUCT(('Diário 2º PA'!$E$4:$E$1980='Analítico Cp.'!$B93)*('Diário 2º PA'!$C$4:$C$1980&gt;=C$4)*('Diário 2º PA'!$C$4:$C$1980&lt;=EOMONTH(C$4,0))*('Diário 2º PA'!$F$4:$F$1980))
+SUMPRODUCT(('Diário 3º PA'!$E$4:$E$2000='Analítico Cp.'!$B93)*('Diário 3º PA'!$C$4:$C$2000&gt;=C$4)*('Diário 3º PA'!$C$4:$C$2000&lt;=EOMONTH(C$4,0))*('Diário 3º PA'!$F$4:$F$2000))
+SUMPRODUCT(('Diário 4º PA'!$E$4:$E$2000='Analítico Cp.'!$B93)*('Diário 4º PA'!$C$4:$C$2000&gt;=C$4)*('Diário 4º PA'!$C$4:$C$2000&lt;=EOMONTH(C$4,0))*('Diário 4º PA'!$F$4:$F$2000))
+SUMPRODUCT(('Comp.'!$D$5:$D$484=$B93)*('Comp.'!$B$5:$B$484&gt;=C$4)*('Comp.'!$B$5:$B$484&lt;=EOMONTH(C$4,0))*('Comp.'!$E$5:$E$484))</f>
        <v>0</v>
      </c>
      <c r="D93" s="129">
        <f>SUMPRODUCT(('Diário 1º PA'!$E$4:$E$2011='Analítico Cp.'!$B93)*('Diário 1º PA'!$C$4:$C$2011&gt;=D$4)*('Diário 1º PA'!$C$4:$C$2011&lt;=EOMONTH(D$4,0))*('Diário 1º PA'!$F$4:$F$2011))
+SUMPRODUCT(('Diário 2º PA'!$E$4:$E$1980='Analítico Cp.'!$B93)*('Diário 2º PA'!$C$4:$C$1980&gt;=D$4)*('Diário 2º PA'!$C$4:$C$1980&lt;=EOMONTH(D$4,0))*('Diário 2º PA'!$F$4:$F$1980))
+SUMPRODUCT(('Diário 3º PA'!$E$4:$E$2000='Analítico Cp.'!$B93)*('Diário 3º PA'!$C$4:$C$2000&gt;=D$4)*('Diário 3º PA'!$C$4:$C$2000&lt;=EOMONTH(D$4,0))*('Diário 3º PA'!$F$4:$F$2000))
+SUMPRODUCT(('Diário 4º PA'!$E$4:$E$2000='Analítico Cp.'!$B93)*('Diário 4º PA'!$C$4:$C$2000&gt;=D$4)*('Diário 4º PA'!$C$4:$C$2000&lt;=EOMONTH(D$4,0))*('Diário 4º PA'!$F$4:$F$2000))
+SUMPRODUCT(('Comp.'!$D$5:$D$484=$B93)*('Comp.'!$B$5:$B$484&gt;=D$4)*('Comp.'!$B$5:$B$484&lt;=EOMONTH(D$4,0))*('Comp.'!$E$5:$E$484))</f>
        <v>0</v>
      </c>
      <c r="E93" s="129">
        <f>SUMPRODUCT(('Diário 1º PA'!$E$4:$E$2011='Analítico Cp.'!$B93)*('Diário 1º PA'!$C$4:$C$2011&gt;=E$4)*('Diário 1º PA'!$C$4:$C$2011&lt;=EOMONTH(E$4,0))*('Diário 1º PA'!$F$4:$F$2011))
+SUMPRODUCT(('Diário 2º PA'!$E$4:$E$1980='Analítico Cp.'!$B93)*('Diário 2º PA'!$C$4:$C$1980&gt;=E$4)*('Diário 2º PA'!$C$4:$C$1980&lt;=EOMONTH(E$4,0))*('Diário 2º PA'!$F$4:$F$1980))
+SUMPRODUCT(('Diário 3º PA'!$E$4:$E$2000='Analítico Cp.'!$B93)*('Diário 3º PA'!$C$4:$C$2000&gt;=E$4)*('Diário 3º PA'!$C$4:$C$2000&lt;=EOMONTH(E$4,0))*('Diário 3º PA'!$F$4:$F$2000))
+SUMPRODUCT(('Diário 4º PA'!$E$4:$E$2000='Analítico Cp.'!$B93)*('Diário 4º PA'!$C$4:$C$2000&gt;=E$4)*('Diário 4º PA'!$C$4:$C$2000&lt;=EOMONTH(E$4,0))*('Diário 4º PA'!$F$4:$F$2000))
+SUMPRODUCT(('Comp.'!$D$5:$D$484=$B93)*('Comp.'!$B$5:$B$484&gt;=E$4)*('Comp.'!$B$5:$B$484&lt;=EOMONTH(E$4,0))*('Comp.'!$E$5:$E$484))</f>
        <v>0</v>
      </c>
      <c r="F93" s="129">
        <f>SUMPRODUCT(('Diário 1º PA'!$E$4:$E$2011='Analítico Cp.'!$B93)*('Diário 1º PA'!$C$4:$C$2011&gt;=F$4)*('Diário 1º PA'!$C$4:$C$2011&lt;=EOMONTH(F$4,0))*('Diário 1º PA'!$F$4:$F$2011))
+SUMPRODUCT(('Diário 2º PA'!$E$4:$E$1980='Analítico Cp.'!$B93)*('Diário 2º PA'!$C$4:$C$1980&gt;=F$4)*('Diário 2º PA'!$C$4:$C$1980&lt;=EOMONTH(F$4,0))*('Diário 2º PA'!$F$4:$F$1980))
+SUMPRODUCT(('Diário 3º PA'!$E$4:$E$2000='Analítico Cp.'!$B93)*('Diário 3º PA'!$C$4:$C$2000&gt;=F$4)*('Diário 3º PA'!$C$4:$C$2000&lt;=EOMONTH(F$4,0))*('Diário 3º PA'!$F$4:$F$2000))
+SUMPRODUCT(('Diário 4º PA'!$E$4:$E$2000='Analítico Cp.'!$B93)*('Diário 4º PA'!$C$4:$C$2000&gt;=F$4)*('Diário 4º PA'!$C$4:$C$2000&lt;=EOMONTH(F$4,0))*('Diário 4º PA'!$F$4:$F$2000))
+SUMPRODUCT(('Comp.'!$D$5:$D$484=$B93)*('Comp.'!$B$5:$B$484&gt;=F$4)*('Comp.'!$B$5:$B$484&lt;=EOMONTH(F$4,0))*('Comp.'!$E$5:$E$484))</f>
        <v>0</v>
      </c>
      <c r="G93" s="129">
        <f>SUMPRODUCT(('Diário 1º PA'!$E$4:$E$2011='Analítico Cp.'!$B93)*('Diário 1º PA'!$C$4:$C$2011&gt;=G$4)*('Diário 1º PA'!$C$4:$C$2011&lt;=EOMONTH(G$4,0))*('Diário 1º PA'!$F$4:$F$2011))
+SUMPRODUCT(('Diário 2º PA'!$E$4:$E$1980='Analítico Cp.'!$B93)*('Diário 2º PA'!$C$4:$C$1980&gt;=G$4)*('Diário 2º PA'!$C$4:$C$1980&lt;=EOMONTH(G$4,0))*('Diário 2º PA'!$F$4:$F$1980))
+SUMPRODUCT(('Diário 3º PA'!$E$4:$E$2000='Analítico Cp.'!$B93)*('Diário 3º PA'!$C$4:$C$2000&gt;=G$4)*('Diário 3º PA'!$C$4:$C$2000&lt;=EOMONTH(G$4,0))*('Diário 3º PA'!$F$4:$F$2000))
+SUMPRODUCT(('Diário 4º PA'!$E$4:$E$2000='Analítico Cp.'!$B93)*('Diário 4º PA'!$C$4:$C$2000&gt;=G$4)*('Diário 4º PA'!$C$4:$C$2000&lt;=EOMONTH(G$4,0))*('Diário 4º PA'!$F$4:$F$2000))
+SUMPRODUCT(('Comp.'!$D$5:$D$484=$B93)*('Comp.'!$B$5:$B$484&gt;=G$4)*('Comp.'!$B$5:$B$484&lt;=EOMONTH(G$4,0))*('Comp.'!$E$5:$E$484))</f>
        <v>0</v>
      </c>
      <c r="H93" s="129">
        <f>SUMPRODUCT(('Diário 1º PA'!$E$4:$E$2011='Analítico Cp.'!$B93)*('Diário 1º PA'!$C$4:$C$2011&gt;=H$4)*('Diário 1º PA'!$C$4:$C$2011&lt;=EOMONTH(H$4,0))*('Diário 1º PA'!$F$4:$F$2011))
+SUMPRODUCT(('Diário 2º PA'!$E$4:$E$1980='Analítico Cp.'!$B93)*('Diário 2º PA'!$C$4:$C$1980&gt;=H$4)*('Diário 2º PA'!$C$4:$C$1980&lt;=EOMONTH(H$4,0))*('Diário 2º PA'!$F$4:$F$1980))
+SUMPRODUCT(('Diário 3º PA'!$E$4:$E$2000='Analítico Cp.'!$B93)*('Diário 3º PA'!$C$4:$C$2000&gt;=H$4)*('Diário 3º PA'!$C$4:$C$2000&lt;=EOMONTH(H$4,0))*('Diário 3º PA'!$F$4:$F$2000))
+SUMPRODUCT(('Diário 4º PA'!$E$4:$E$2000='Analítico Cp.'!$B93)*('Diário 4º PA'!$C$4:$C$2000&gt;=H$4)*('Diário 4º PA'!$C$4:$C$2000&lt;=EOMONTH(H$4,0))*('Diário 4º PA'!$F$4:$F$2000))
+SUMPRODUCT(('Comp.'!$D$5:$D$484=$B93)*('Comp.'!$B$5:$B$484&gt;=H$4)*('Comp.'!$B$5:$B$484&lt;=EOMONTH(H$4,0))*('Comp.'!$E$5:$E$484))</f>
        <v>0</v>
      </c>
      <c r="I93" s="129">
        <f>SUMPRODUCT(('Diário 1º PA'!$E$4:$E$2011='Analítico Cp.'!$B93)*('Diário 1º PA'!$C$4:$C$2011&gt;=I$4)*('Diário 1º PA'!$C$4:$C$2011&lt;=EOMONTH(I$4,0))*('Diário 1º PA'!$F$4:$F$2011))
+SUMPRODUCT(('Diário 2º PA'!$E$4:$E$1980='Analítico Cp.'!$B93)*('Diário 2º PA'!$C$4:$C$1980&gt;=I$4)*('Diário 2º PA'!$C$4:$C$1980&lt;=EOMONTH(I$4,0))*('Diário 2º PA'!$F$4:$F$1980))
+SUMPRODUCT(('Diário 3º PA'!$E$4:$E$2000='Analítico Cp.'!$B93)*('Diário 3º PA'!$C$4:$C$2000&gt;=I$4)*('Diário 3º PA'!$C$4:$C$2000&lt;=EOMONTH(I$4,0))*('Diário 3º PA'!$F$4:$F$2000))
+SUMPRODUCT(('Diário 4º PA'!$E$4:$E$2000='Analítico Cp.'!$B93)*('Diário 4º PA'!$C$4:$C$2000&gt;=I$4)*('Diário 4º PA'!$C$4:$C$2000&lt;=EOMONTH(I$4,0))*('Diário 4º PA'!$F$4:$F$2000))
+SUMPRODUCT(('Comp.'!$D$5:$D$484=$B93)*('Comp.'!$B$5:$B$484&gt;=I$4)*('Comp.'!$B$5:$B$484&lt;=EOMONTH(I$4,0))*('Comp.'!$E$5:$E$484))</f>
        <v>0</v>
      </c>
      <c r="J93" s="129">
        <f>SUMPRODUCT(('Diário 1º PA'!$E$4:$E$2011='Analítico Cp.'!$B93)*('Diário 1º PA'!$C$4:$C$2011&gt;=J$4)*('Diário 1º PA'!$C$4:$C$2011&lt;=EOMONTH(J$4,0))*('Diário 1º PA'!$F$4:$F$2011))
+SUMPRODUCT(('Diário 2º PA'!$E$4:$E$1980='Analítico Cp.'!$B93)*('Diário 2º PA'!$C$4:$C$1980&gt;=J$4)*('Diário 2º PA'!$C$4:$C$1980&lt;=EOMONTH(J$4,0))*('Diário 2º PA'!$F$4:$F$1980))
+SUMPRODUCT(('Diário 3º PA'!$E$4:$E$2000='Analítico Cp.'!$B93)*('Diário 3º PA'!$C$4:$C$2000&gt;=J$4)*('Diário 3º PA'!$C$4:$C$2000&lt;=EOMONTH(J$4,0))*('Diário 3º PA'!$F$4:$F$2000))
+SUMPRODUCT(('Diário 4º PA'!$E$4:$E$2000='Analítico Cp.'!$B93)*('Diário 4º PA'!$C$4:$C$2000&gt;=J$4)*('Diário 4º PA'!$C$4:$C$2000&lt;=EOMONTH(J$4,0))*('Diário 4º PA'!$F$4:$F$2000))
+SUMPRODUCT(('Comp.'!$D$5:$D$484=$B93)*('Comp.'!$B$5:$B$484&gt;=J$4)*('Comp.'!$B$5:$B$484&lt;=EOMONTH(J$4,0))*('Comp.'!$E$5:$E$484))</f>
        <v>0</v>
      </c>
      <c r="K93" s="129">
        <f>SUMPRODUCT(('Diário 1º PA'!$E$4:$E$2011='Analítico Cp.'!$B93)*('Diário 1º PA'!$C$4:$C$2011&gt;=K$4)*('Diário 1º PA'!$C$4:$C$2011&lt;=EOMONTH(K$4,0))*('Diário 1º PA'!$F$4:$F$2011))
+SUMPRODUCT(('Diário 2º PA'!$E$4:$E$1980='Analítico Cp.'!$B93)*('Diário 2º PA'!$C$4:$C$1980&gt;=K$4)*('Diário 2º PA'!$C$4:$C$1980&lt;=EOMONTH(K$4,0))*('Diário 2º PA'!$F$4:$F$1980))
+SUMPRODUCT(('Diário 3º PA'!$E$4:$E$2000='Analítico Cp.'!$B93)*('Diário 3º PA'!$C$4:$C$2000&gt;=K$4)*('Diário 3º PA'!$C$4:$C$2000&lt;=EOMONTH(K$4,0))*('Diário 3º PA'!$F$4:$F$2000))
+SUMPRODUCT(('Diário 4º PA'!$E$4:$E$2000='Analítico Cp.'!$B93)*('Diário 4º PA'!$C$4:$C$2000&gt;=K$4)*('Diário 4º PA'!$C$4:$C$2000&lt;=EOMONTH(K$4,0))*('Diário 4º PA'!$F$4:$F$2000))
+SUMPRODUCT(('Comp.'!$D$5:$D$484=$B93)*('Comp.'!$B$5:$B$484&gt;=K$4)*('Comp.'!$B$5:$B$484&lt;=EOMONTH(K$4,0))*('Comp.'!$E$5:$E$484))</f>
        <v>0</v>
      </c>
      <c r="L93" s="129">
        <f>SUMPRODUCT(('Diário 1º PA'!$E$4:$E$2011='Analítico Cp.'!$B93)*('Diário 1º PA'!$C$4:$C$2011&gt;=L$4)*('Diário 1º PA'!$C$4:$C$2011&lt;=EOMONTH(L$4,0))*('Diário 1º PA'!$F$4:$F$2011))
+SUMPRODUCT(('Diário 2º PA'!$E$4:$E$1980='Analítico Cp.'!$B93)*('Diário 2º PA'!$C$4:$C$1980&gt;=L$4)*('Diário 2º PA'!$C$4:$C$1980&lt;=EOMONTH(L$4,0))*('Diário 2º PA'!$F$4:$F$1980))
+SUMPRODUCT(('Diário 3º PA'!$E$4:$E$2000='Analítico Cp.'!$B93)*('Diário 3º PA'!$C$4:$C$2000&gt;=L$4)*('Diário 3º PA'!$C$4:$C$2000&lt;=EOMONTH(L$4,0))*('Diário 3º PA'!$F$4:$F$2000))
+SUMPRODUCT(('Diário 4º PA'!$E$4:$E$2000='Analítico Cp.'!$B93)*('Diário 4º PA'!$C$4:$C$2000&gt;=L$4)*('Diário 4º PA'!$C$4:$C$2000&lt;=EOMONTH(L$4,0))*('Diário 4º PA'!$F$4:$F$2000))
+SUMPRODUCT(('Comp.'!$D$5:$D$484=$B93)*('Comp.'!$B$5:$B$484&gt;=L$4)*('Comp.'!$B$5:$B$484&lt;=EOMONTH(L$4,0))*('Comp.'!$E$5:$E$484))</f>
        <v>0</v>
      </c>
      <c r="M93" s="129">
        <f>SUMPRODUCT(('Diário 1º PA'!$E$4:$E$2011='Analítico Cp.'!$B93)*('Diário 1º PA'!$C$4:$C$2011&gt;=M$4)*('Diário 1º PA'!$C$4:$C$2011&lt;=EOMONTH(M$4,0))*('Diário 1º PA'!$F$4:$F$2011))
+SUMPRODUCT(('Diário 2º PA'!$E$4:$E$1980='Analítico Cp.'!$B93)*('Diário 2º PA'!$C$4:$C$1980&gt;=M$4)*('Diário 2º PA'!$C$4:$C$1980&lt;=EOMONTH(M$4,0))*('Diário 2º PA'!$F$4:$F$1980))
+SUMPRODUCT(('Diário 3º PA'!$E$4:$E$2000='Analítico Cp.'!$B93)*('Diário 3º PA'!$C$4:$C$2000&gt;=M$4)*('Diário 3º PA'!$C$4:$C$2000&lt;=EOMONTH(M$4,0))*('Diário 3º PA'!$F$4:$F$2000))
+SUMPRODUCT(('Diário 4º PA'!$E$4:$E$2000='Analítico Cp.'!$B93)*('Diário 4º PA'!$C$4:$C$2000&gt;=M$4)*('Diário 4º PA'!$C$4:$C$2000&lt;=EOMONTH(M$4,0))*('Diário 4º PA'!$F$4:$F$2000))
+SUMPRODUCT(('Comp.'!$D$5:$D$484=$B93)*('Comp.'!$B$5:$B$484&gt;=M$4)*('Comp.'!$B$5:$B$484&lt;=EOMONTH(M$4,0))*('Comp.'!$E$5:$E$484))</f>
        <v>0</v>
      </c>
      <c r="N93" s="129">
        <f>SUMPRODUCT(('Diário 1º PA'!$E$4:$E$2011='Analítico Cp.'!$B93)*('Diário 1º PA'!$C$4:$C$2011&gt;=N$4)*('Diário 1º PA'!$C$4:$C$2011&lt;=EOMONTH(N$4,0))*('Diário 1º PA'!$F$4:$F$2011))
+SUMPRODUCT(('Diário 2º PA'!$E$4:$E$1980='Analítico Cp.'!$B93)*('Diário 2º PA'!$C$4:$C$1980&gt;=N$4)*('Diário 2º PA'!$C$4:$C$1980&lt;=EOMONTH(N$4,0))*('Diário 2º PA'!$F$4:$F$1980))
+SUMPRODUCT(('Diário 3º PA'!$E$4:$E$2000='Analítico Cp.'!$B93)*('Diário 3º PA'!$C$4:$C$2000&gt;=N$4)*('Diário 3º PA'!$C$4:$C$2000&lt;=EOMONTH(N$4,0))*('Diário 3º PA'!$F$4:$F$2000))
+SUMPRODUCT(('Diário 4º PA'!$E$4:$E$2000='Analítico Cp.'!$B93)*('Diário 4º PA'!$C$4:$C$2000&gt;=N$4)*('Diário 4º PA'!$C$4:$C$2000&lt;=EOMONTH(N$4,0))*('Diário 4º PA'!$F$4:$F$2000))
+SUMPRODUCT(('Comp.'!$D$5:$D$484=$B93)*('Comp.'!$B$5:$B$484&gt;=N$4)*('Comp.'!$B$5:$B$484&lt;=EOMONTH(N$4,0))*('Comp.'!$E$5:$E$484))</f>
        <v>0</v>
      </c>
      <c r="O93" s="179">
        <f t="shared" si="19"/>
        <v>0</v>
      </c>
      <c r="P93" s="180">
        <f t="shared" si="20"/>
        <v>0</v>
      </c>
      <c r="Q93" s="154"/>
      <c r="R93" s="154"/>
      <c r="S93" s="154"/>
      <c r="T93" s="154"/>
      <c r="U93" s="154"/>
      <c r="V93" s="154"/>
      <c r="W93" s="154"/>
      <c r="X93" s="154"/>
      <c r="Y93" s="154"/>
      <c r="Z93" s="154"/>
    </row>
    <row r="94" spans="1:26" ht="23.25" customHeight="1" x14ac:dyDescent="0.2">
      <c r="A94" s="199" t="s">
        <v>290</v>
      </c>
      <c r="B94" s="63" t="s">
        <v>291</v>
      </c>
      <c r="C94" s="129">
        <f>SUMPRODUCT(('Diário 1º PA'!$E$4:$E$2011='Analítico Cp.'!$B94)*('Diário 1º PA'!$C$4:$C$2011&gt;=C$4)*('Diário 1º PA'!$C$4:$C$2011&lt;=EOMONTH(C$4,0))*('Diário 1º PA'!$F$4:$F$2011))
+SUMPRODUCT(('Diário 2º PA'!$E$4:$E$1980='Analítico Cp.'!$B94)*('Diário 2º PA'!$C$4:$C$1980&gt;=C$4)*('Diário 2º PA'!$C$4:$C$1980&lt;=EOMONTH(C$4,0))*('Diário 2º PA'!$F$4:$F$1980))
+SUMPRODUCT(('Diário 3º PA'!$E$4:$E$2000='Analítico Cp.'!$B94)*('Diário 3º PA'!$C$4:$C$2000&gt;=C$4)*('Diário 3º PA'!$C$4:$C$2000&lt;=EOMONTH(C$4,0))*('Diário 3º PA'!$F$4:$F$2000))
+SUMPRODUCT(('Diário 4º PA'!$E$4:$E$2000='Analítico Cp.'!$B94)*('Diário 4º PA'!$C$4:$C$2000&gt;=C$4)*('Diário 4º PA'!$C$4:$C$2000&lt;=EOMONTH(C$4,0))*('Diário 4º PA'!$F$4:$F$2000))
+SUMPRODUCT(('Comp.'!$D$5:$D$484=$B94)*('Comp.'!$B$5:$B$484&gt;=C$4)*('Comp.'!$B$5:$B$484&lt;=EOMONTH(C$4,0))*('Comp.'!$E$5:$E$484))</f>
        <v>0</v>
      </c>
      <c r="D94" s="129">
        <f>SUMPRODUCT(('Diário 1º PA'!$E$4:$E$2011='Analítico Cp.'!$B94)*('Diário 1º PA'!$C$4:$C$2011&gt;=D$4)*('Diário 1º PA'!$C$4:$C$2011&lt;=EOMONTH(D$4,0))*('Diário 1º PA'!$F$4:$F$2011))
+SUMPRODUCT(('Diário 2º PA'!$E$4:$E$1980='Analítico Cp.'!$B94)*('Diário 2º PA'!$C$4:$C$1980&gt;=D$4)*('Diário 2º PA'!$C$4:$C$1980&lt;=EOMONTH(D$4,0))*('Diário 2º PA'!$F$4:$F$1980))
+SUMPRODUCT(('Diário 3º PA'!$E$4:$E$2000='Analítico Cp.'!$B94)*('Diário 3º PA'!$C$4:$C$2000&gt;=D$4)*('Diário 3º PA'!$C$4:$C$2000&lt;=EOMONTH(D$4,0))*('Diário 3º PA'!$F$4:$F$2000))
+SUMPRODUCT(('Diário 4º PA'!$E$4:$E$2000='Analítico Cp.'!$B94)*('Diário 4º PA'!$C$4:$C$2000&gt;=D$4)*('Diário 4º PA'!$C$4:$C$2000&lt;=EOMONTH(D$4,0))*('Diário 4º PA'!$F$4:$F$2000))
+SUMPRODUCT(('Comp.'!$D$5:$D$484=$B94)*('Comp.'!$B$5:$B$484&gt;=D$4)*('Comp.'!$B$5:$B$484&lt;=EOMONTH(D$4,0))*('Comp.'!$E$5:$E$484))</f>
        <v>0</v>
      </c>
      <c r="E94" s="129">
        <f>SUMPRODUCT(('Diário 1º PA'!$E$4:$E$2011='Analítico Cp.'!$B94)*('Diário 1º PA'!$C$4:$C$2011&gt;=E$4)*('Diário 1º PA'!$C$4:$C$2011&lt;=EOMONTH(E$4,0))*('Diário 1º PA'!$F$4:$F$2011))
+SUMPRODUCT(('Diário 2º PA'!$E$4:$E$1980='Analítico Cp.'!$B94)*('Diário 2º PA'!$C$4:$C$1980&gt;=E$4)*('Diário 2º PA'!$C$4:$C$1980&lt;=EOMONTH(E$4,0))*('Diário 2º PA'!$F$4:$F$1980))
+SUMPRODUCT(('Diário 3º PA'!$E$4:$E$2000='Analítico Cp.'!$B94)*('Diário 3º PA'!$C$4:$C$2000&gt;=E$4)*('Diário 3º PA'!$C$4:$C$2000&lt;=EOMONTH(E$4,0))*('Diário 3º PA'!$F$4:$F$2000))
+SUMPRODUCT(('Diário 4º PA'!$E$4:$E$2000='Analítico Cp.'!$B94)*('Diário 4º PA'!$C$4:$C$2000&gt;=E$4)*('Diário 4º PA'!$C$4:$C$2000&lt;=EOMONTH(E$4,0))*('Diário 4º PA'!$F$4:$F$2000))
+SUMPRODUCT(('Comp.'!$D$5:$D$484=$B94)*('Comp.'!$B$5:$B$484&gt;=E$4)*('Comp.'!$B$5:$B$484&lt;=EOMONTH(E$4,0))*('Comp.'!$E$5:$E$484))</f>
        <v>0</v>
      </c>
      <c r="F94" s="129">
        <f>SUMPRODUCT(('Diário 1º PA'!$E$4:$E$2011='Analítico Cp.'!$B94)*('Diário 1º PA'!$C$4:$C$2011&gt;=F$4)*('Diário 1º PA'!$C$4:$C$2011&lt;=EOMONTH(F$4,0))*('Diário 1º PA'!$F$4:$F$2011))
+SUMPRODUCT(('Diário 2º PA'!$E$4:$E$1980='Analítico Cp.'!$B94)*('Diário 2º PA'!$C$4:$C$1980&gt;=F$4)*('Diário 2º PA'!$C$4:$C$1980&lt;=EOMONTH(F$4,0))*('Diário 2º PA'!$F$4:$F$1980))
+SUMPRODUCT(('Diário 3º PA'!$E$4:$E$2000='Analítico Cp.'!$B94)*('Diário 3º PA'!$C$4:$C$2000&gt;=F$4)*('Diário 3º PA'!$C$4:$C$2000&lt;=EOMONTH(F$4,0))*('Diário 3º PA'!$F$4:$F$2000))
+SUMPRODUCT(('Diário 4º PA'!$E$4:$E$2000='Analítico Cp.'!$B94)*('Diário 4º PA'!$C$4:$C$2000&gt;=F$4)*('Diário 4º PA'!$C$4:$C$2000&lt;=EOMONTH(F$4,0))*('Diário 4º PA'!$F$4:$F$2000))
+SUMPRODUCT(('Comp.'!$D$5:$D$484=$B94)*('Comp.'!$B$5:$B$484&gt;=F$4)*('Comp.'!$B$5:$B$484&lt;=EOMONTH(F$4,0))*('Comp.'!$E$5:$E$484))</f>
        <v>0</v>
      </c>
      <c r="G94" s="129">
        <f>SUMPRODUCT(('Diário 1º PA'!$E$4:$E$2011='Analítico Cp.'!$B94)*('Diário 1º PA'!$C$4:$C$2011&gt;=G$4)*('Diário 1º PA'!$C$4:$C$2011&lt;=EOMONTH(G$4,0))*('Diário 1º PA'!$F$4:$F$2011))
+SUMPRODUCT(('Diário 2º PA'!$E$4:$E$1980='Analítico Cp.'!$B94)*('Diário 2º PA'!$C$4:$C$1980&gt;=G$4)*('Diário 2º PA'!$C$4:$C$1980&lt;=EOMONTH(G$4,0))*('Diário 2º PA'!$F$4:$F$1980))
+SUMPRODUCT(('Diário 3º PA'!$E$4:$E$2000='Analítico Cp.'!$B94)*('Diário 3º PA'!$C$4:$C$2000&gt;=G$4)*('Diário 3º PA'!$C$4:$C$2000&lt;=EOMONTH(G$4,0))*('Diário 3º PA'!$F$4:$F$2000))
+SUMPRODUCT(('Diário 4º PA'!$E$4:$E$2000='Analítico Cp.'!$B94)*('Diário 4º PA'!$C$4:$C$2000&gt;=G$4)*('Diário 4º PA'!$C$4:$C$2000&lt;=EOMONTH(G$4,0))*('Diário 4º PA'!$F$4:$F$2000))
+SUMPRODUCT(('Comp.'!$D$5:$D$484=$B94)*('Comp.'!$B$5:$B$484&gt;=G$4)*('Comp.'!$B$5:$B$484&lt;=EOMONTH(G$4,0))*('Comp.'!$E$5:$E$484))</f>
        <v>0</v>
      </c>
      <c r="H94" s="129">
        <f>SUMPRODUCT(('Diário 1º PA'!$E$4:$E$2011='Analítico Cp.'!$B94)*('Diário 1º PA'!$C$4:$C$2011&gt;=H$4)*('Diário 1º PA'!$C$4:$C$2011&lt;=EOMONTH(H$4,0))*('Diário 1º PA'!$F$4:$F$2011))
+SUMPRODUCT(('Diário 2º PA'!$E$4:$E$1980='Analítico Cp.'!$B94)*('Diário 2º PA'!$C$4:$C$1980&gt;=H$4)*('Diário 2º PA'!$C$4:$C$1980&lt;=EOMONTH(H$4,0))*('Diário 2º PA'!$F$4:$F$1980))
+SUMPRODUCT(('Diário 3º PA'!$E$4:$E$2000='Analítico Cp.'!$B94)*('Diário 3º PA'!$C$4:$C$2000&gt;=H$4)*('Diário 3º PA'!$C$4:$C$2000&lt;=EOMONTH(H$4,0))*('Diário 3º PA'!$F$4:$F$2000))
+SUMPRODUCT(('Diário 4º PA'!$E$4:$E$2000='Analítico Cp.'!$B94)*('Diário 4º PA'!$C$4:$C$2000&gt;=H$4)*('Diário 4º PA'!$C$4:$C$2000&lt;=EOMONTH(H$4,0))*('Diário 4º PA'!$F$4:$F$2000))
+SUMPRODUCT(('Comp.'!$D$5:$D$484=$B94)*('Comp.'!$B$5:$B$484&gt;=H$4)*('Comp.'!$B$5:$B$484&lt;=EOMONTH(H$4,0))*('Comp.'!$E$5:$E$484))</f>
        <v>0</v>
      </c>
      <c r="I94" s="129">
        <f>SUMPRODUCT(('Diário 1º PA'!$E$4:$E$2011='Analítico Cp.'!$B94)*('Diário 1º PA'!$C$4:$C$2011&gt;=I$4)*('Diário 1º PA'!$C$4:$C$2011&lt;=EOMONTH(I$4,0))*('Diário 1º PA'!$F$4:$F$2011))
+SUMPRODUCT(('Diário 2º PA'!$E$4:$E$1980='Analítico Cp.'!$B94)*('Diário 2º PA'!$C$4:$C$1980&gt;=I$4)*('Diário 2º PA'!$C$4:$C$1980&lt;=EOMONTH(I$4,0))*('Diário 2º PA'!$F$4:$F$1980))
+SUMPRODUCT(('Diário 3º PA'!$E$4:$E$2000='Analítico Cp.'!$B94)*('Diário 3º PA'!$C$4:$C$2000&gt;=I$4)*('Diário 3º PA'!$C$4:$C$2000&lt;=EOMONTH(I$4,0))*('Diário 3º PA'!$F$4:$F$2000))
+SUMPRODUCT(('Diário 4º PA'!$E$4:$E$2000='Analítico Cp.'!$B94)*('Diário 4º PA'!$C$4:$C$2000&gt;=I$4)*('Diário 4º PA'!$C$4:$C$2000&lt;=EOMONTH(I$4,0))*('Diário 4º PA'!$F$4:$F$2000))
+SUMPRODUCT(('Comp.'!$D$5:$D$484=$B94)*('Comp.'!$B$5:$B$484&gt;=I$4)*('Comp.'!$B$5:$B$484&lt;=EOMONTH(I$4,0))*('Comp.'!$E$5:$E$484))</f>
        <v>0</v>
      </c>
      <c r="J94" s="129">
        <f>SUMPRODUCT(('Diário 1º PA'!$E$4:$E$2011='Analítico Cp.'!$B94)*('Diário 1º PA'!$C$4:$C$2011&gt;=J$4)*('Diário 1º PA'!$C$4:$C$2011&lt;=EOMONTH(J$4,0))*('Diário 1º PA'!$F$4:$F$2011))
+SUMPRODUCT(('Diário 2º PA'!$E$4:$E$1980='Analítico Cp.'!$B94)*('Diário 2º PA'!$C$4:$C$1980&gt;=J$4)*('Diário 2º PA'!$C$4:$C$1980&lt;=EOMONTH(J$4,0))*('Diário 2º PA'!$F$4:$F$1980))
+SUMPRODUCT(('Diário 3º PA'!$E$4:$E$2000='Analítico Cp.'!$B94)*('Diário 3º PA'!$C$4:$C$2000&gt;=J$4)*('Diário 3º PA'!$C$4:$C$2000&lt;=EOMONTH(J$4,0))*('Diário 3º PA'!$F$4:$F$2000))
+SUMPRODUCT(('Diário 4º PA'!$E$4:$E$2000='Analítico Cp.'!$B94)*('Diário 4º PA'!$C$4:$C$2000&gt;=J$4)*('Diário 4º PA'!$C$4:$C$2000&lt;=EOMONTH(J$4,0))*('Diário 4º PA'!$F$4:$F$2000))
+SUMPRODUCT(('Comp.'!$D$5:$D$484=$B94)*('Comp.'!$B$5:$B$484&gt;=J$4)*('Comp.'!$B$5:$B$484&lt;=EOMONTH(J$4,0))*('Comp.'!$E$5:$E$484))</f>
        <v>0</v>
      </c>
      <c r="K94" s="129">
        <f>SUMPRODUCT(('Diário 1º PA'!$E$4:$E$2011='Analítico Cp.'!$B94)*('Diário 1º PA'!$C$4:$C$2011&gt;=K$4)*('Diário 1º PA'!$C$4:$C$2011&lt;=EOMONTH(K$4,0))*('Diário 1º PA'!$F$4:$F$2011))
+SUMPRODUCT(('Diário 2º PA'!$E$4:$E$1980='Analítico Cp.'!$B94)*('Diário 2º PA'!$C$4:$C$1980&gt;=K$4)*('Diário 2º PA'!$C$4:$C$1980&lt;=EOMONTH(K$4,0))*('Diário 2º PA'!$F$4:$F$1980))
+SUMPRODUCT(('Diário 3º PA'!$E$4:$E$2000='Analítico Cp.'!$B94)*('Diário 3º PA'!$C$4:$C$2000&gt;=K$4)*('Diário 3º PA'!$C$4:$C$2000&lt;=EOMONTH(K$4,0))*('Diário 3º PA'!$F$4:$F$2000))
+SUMPRODUCT(('Diário 4º PA'!$E$4:$E$2000='Analítico Cp.'!$B94)*('Diário 4º PA'!$C$4:$C$2000&gt;=K$4)*('Diário 4º PA'!$C$4:$C$2000&lt;=EOMONTH(K$4,0))*('Diário 4º PA'!$F$4:$F$2000))
+SUMPRODUCT(('Comp.'!$D$5:$D$484=$B94)*('Comp.'!$B$5:$B$484&gt;=K$4)*('Comp.'!$B$5:$B$484&lt;=EOMONTH(K$4,0))*('Comp.'!$E$5:$E$484))</f>
        <v>0</v>
      </c>
      <c r="L94" s="129">
        <f>SUMPRODUCT(('Diário 1º PA'!$E$4:$E$2011='Analítico Cp.'!$B94)*('Diário 1º PA'!$C$4:$C$2011&gt;=L$4)*('Diário 1º PA'!$C$4:$C$2011&lt;=EOMONTH(L$4,0))*('Diário 1º PA'!$F$4:$F$2011))
+SUMPRODUCT(('Diário 2º PA'!$E$4:$E$1980='Analítico Cp.'!$B94)*('Diário 2º PA'!$C$4:$C$1980&gt;=L$4)*('Diário 2º PA'!$C$4:$C$1980&lt;=EOMONTH(L$4,0))*('Diário 2º PA'!$F$4:$F$1980))
+SUMPRODUCT(('Diário 3º PA'!$E$4:$E$2000='Analítico Cp.'!$B94)*('Diário 3º PA'!$C$4:$C$2000&gt;=L$4)*('Diário 3º PA'!$C$4:$C$2000&lt;=EOMONTH(L$4,0))*('Diário 3º PA'!$F$4:$F$2000))
+SUMPRODUCT(('Diário 4º PA'!$E$4:$E$2000='Analítico Cp.'!$B94)*('Diário 4º PA'!$C$4:$C$2000&gt;=L$4)*('Diário 4º PA'!$C$4:$C$2000&lt;=EOMONTH(L$4,0))*('Diário 4º PA'!$F$4:$F$2000))
+SUMPRODUCT(('Comp.'!$D$5:$D$484=$B94)*('Comp.'!$B$5:$B$484&gt;=L$4)*('Comp.'!$B$5:$B$484&lt;=EOMONTH(L$4,0))*('Comp.'!$E$5:$E$484))</f>
        <v>0</v>
      </c>
      <c r="M94" s="129">
        <f>SUMPRODUCT(('Diário 1º PA'!$E$4:$E$2011='Analítico Cp.'!$B94)*('Diário 1º PA'!$C$4:$C$2011&gt;=M$4)*('Diário 1º PA'!$C$4:$C$2011&lt;=EOMONTH(M$4,0))*('Diário 1º PA'!$F$4:$F$2011))
+SUMPRODUCT(('Diário 2º PA'!$E$4:$E$1980='Analítico Cp.'!$B94)*('Diário 2º PA'!$C$4:$C$1980&gt;=M$4)*('Diário 2º PA'!$C$4:$C$1980&lt;=EOMONTH(M$4,0))*('Diário 2º PA'!$F$4:$F$1980))
+SUMPRODUCT(('Diário 3º PA'!$E$4:$E$2000='Analítico Cp.'!$B94)*('Diário 3º PA'!$C$4:$C$2000&gt;=M$4)*('Diário 3º PA'!$C$4:$C$2000&lt;=EOMONTH(M$4,0))*('Diário 3º PA'!$F$4:$F$2000))
+SUMPRODUCT(('Diário 4º PA'!$E$4:$E$2000='Analítico Cp.'!$B94)*('Diário 4º PA'!$C$4:$C$2000&gt;=M$4)*('Diário 4º PA'!$C$4:$C$2000&lt;=EOMONTH(M$4,0))*('Diário 4º PA'!$F$4:$F$2000))
+SUMPRODUCT(('Comp.'!$D$5:$D$484=$B94)*('Comp.'!$B$5:$B$484&gt;=M$4)*('Comp.'!$B$5:$B$484&lt;=EOMONTH(M$4,0))*('Comp.'!$E$5:$E$484))</f>
        <v>0</v>
      </c>
      <c r="N94" s="129">
        <f>SUMPRODUCT(('Diário 1º PA'!$E$4:$E$2011='Analítico Cp.'!$B94)*('Diário 1º PA'!$C$4:$C$2011&gt;=N$4)*('Diário 1º PA'!$C$4:$C$2011&lt;=EOMONTH(N$4,0))*('Diário 1º PA'!$F$4:$F$2011))
+SUMPRODUCT(('Diário 2º PA'!$E$4:$E$1980='Analítico Cp.'!$B94)*('Diário 2º PA'!$C$4:$C$1980&gt;=N$4)*('Diário 2º PA'!$C$4:$C$1980&lt;=EOMONTH(N$4,0))*('Diário 2º PA'!$F$4:$F$1980))
+SUMPRODUCT(('Diário 3º PA'!$E$4:$E$2000='Analítico Cp.'!$B94)*('Diário 3º PA'!$C$4:$C$2000&gt;=N$4)*('Diário 3º PA'!$C$4:$C$2000&lt;=EOMONTH(N$4,0))*('Diário 3º PA'!$F$4:$F$2000))
+SUMPRODUCT(('Diário 4º PA'!$E$4:$E$2000='Analítico Cp.'!$B94)*('Diário 4º PA'!$C$4:$C$2000&gt;=N$4)*('Diário 4º PA'!$C$4:$C$2000&lt;=EOMONTH(N$4,0))*('Diário 4º PA'!$F$4:$F$2000))
+SUMPRODUCT(('Comp.'!$D$5:$D$484=$B94)*('Comp.'!$B$5:$B$484&gt;=N$4)*('Comp.'!$B$5:$B$484&lt;=EOMONTH(N$4,0))*('Comp.'!$E$5:$E$484))</f>
        <v>0</v>
      </c>
      <c r="O94" s="179">
        <f t="shared" si="19"/>
        <v>0</v>
      </c>
      <c r="P94" s="180">
        <f t="shared" si="20"/>
        <v>0</v>
      </c>
      <c r="Q94" s="154"/>
      <c r="R94" s="154"/>
      <c r="S94" s="154"/>
      <c r="T94" s="154"/>
      <c r="U94" s="154"/>
      <c r="V94" s="154"/>
      <c r="W94" s="154"/>
      <c r="X94" s="154"/>
      <c r="Y94" s="154"/>
      <c r="Z94" s="154"/>
    </row>
    <row r="95" spans="1:26" ht="23.25" customHeight="1" x14ac:dyDescent="0.2">
      <c r="A95" s="199" t="s">
        <v>292</v>
      </c>
      <c r="B95" s="63" t="s">
        <v>293</v>
      </c>
      <c r="C95" s="129">
        <f>SUMPRODUCT(('Diário 1º PA'!$E$4:$E$2011='Analítico Cp.'!$B95)*('Diário 1º PA'!$C$4:$C$2011&gt;=C$4)*('Diário 1º PA'!$C$4:$C$2011&lt;=EOMONTH(C$4,0))*('Diário 1º PA'!$F$4:$F$2011))
+SUMPRODUCT(('Diário 2º PA'!$E$4:$E$1980='Analítico Cp.'!$B95)*('Diário 2º PA'!$C$4:$C$1980&gt;=C$4)*('Diário 2º PA'!$C$4:$C$1980&lt;=EOMONTH(C$4,0))*('Diário 2º PA'!$F$4:$F$1980))
+SUMPRODUCT(('Diário 3º PA'!$E$4:$E$2000='Analítico Cp.'!$B95)*('Diário 3º PA'!$C$4:$C$2000&gt;=C$4)*('Diário 3º PA'!$C$4:$C$2000&lt;=EOMONTH(C$4,0))*('Diário 3º PA'!$F$4:$F$2000))
+SUMPRODUCT(('Diário 4º PA'!$E$4:$E$2000='Analítico Cp.'!$B95)*('Diário 4º PA'!$C$4:$C$2000&gt;=C$4)*('Diário 4º PA'!$C$4:$C$2000&lt;=EOMONTH(C$4,0))*('Diário 4º PA'!$F$4:$F$2000))
+SUMPRODUCT(('Comp.'!$D$5:$D$484=$B95)*('Comp.'!$B$5:$B$484&gt;=C$4)*('Comp.'!$B$5:$B$484&lt;=EOMONTH(C$4,0))*('Comp.'!$E$5:$E$484))</f>
        <v>0</v>
      </c>
      <c r="D95" s="129">
        <f>SUMPRODUCT(('Diário 1º PA'!$E$4:$E$2011='Analítico Cp.'!$B95)*('Diário 1º PA'!$C$4:$C$2011&gt;=D$4)*('Diário 1º PA'!$C$4:$C$2011&lt;=EOMONTH(D$4,0))*('Diário 1º PA'!$F$4:$F$2011))
+SUMPRODUCT(('Diário 2º PA'!$E$4:$E$1980='Analítico Cp.'!$B95)*('Diário 2º PA'!$C$4:$C$1980&gt;=D$4)*('Diário 2º PA'!$C$4:$C$1980&lt;=EOMONTH(D$4,0))*('Diário 2º PA'!$F$4:$F$1980))
+SUMPRODUCT(('Diário 3º PA'!$E$4:$E$2000='Analítico Cp.'!$B95)*('Diário 3º PA'!$C$4:$C$2000&gt;=D$4)*('Diário 3º PA'!$C$4:$C$2000&lt;=EOMONTH(D$4,0))*('Diário 3º PA'!$F$4:$F$2000))
+SUMPRODUCT(('Diário 4º PA'!$E$4:$E$2000='Analítico Cp.'!$B95)*('Diário 4º PA'!$C$4:$C$2000&gt;=D$4)*('Diário 4º PA'!$C$4:$C$2000&lt;=EOMONTH(D$4,0))*('Diário 4º PA'!$F$4:$F$2000))
+SUMPRODUCT(('Comp.'!$D$5:$D$484=$B95)*('Comp.'!$B$5:$B$484&gt;=D$4)*('Comp.'!$B$5:$B$484&lt;=EOMONTH(D$4,0))*('Comp.'!$E$5:$E$484))</f>
        <v>0</v>
      </c>
      <c r="E95" s="129">
        <f>SUMPRODUCT(('Diário 1º PA'!$E$4:$E$2011='Analítico Cp.'!$B95)*('Diário 1º PA'!$C$4:$C$2011&gt;=E$4)*('Diário 1º PA'!$C$4:$C$2011&lt;=EOMONTH(E$4,0))*('Diário 1º PA'!$F$4:$F$2011))
+SUMPRODUCT(('Diário 2º PA'!$E$4:$E$1980='Analítico Cp.'!$B95)*('Diário 2º PA'!$C$4:$C$1980&gt;=E$4)*('Diário 2º PA'!$C$4:$C$1980&lt;=EOMONTH(E$4,0))*('Diário 2º PA'!$F$4:$F$1980))
+SUMPRODUCT(('Diário 3º PA'!$E$4:$E$2000='Analítico Cp.'!$B95)*('Diário 3º PA'!$C$4:$C$2000&gt;=E$4)*('Diário 3º PA'!$C$4:$C$2000&lt;=EOMONTH(E$4,0))*('Diário 3º PA'!$F$4:$F$2000))
+SUMPRODUCT(('Diário 4º PA'!$E$4:$E$2000='Analítico Cp.'!$B95)*('Diário 4º PA'!$C$4:$C$2000&gt;=E$4)*('Diário 4º PA'!$C$4:$C$2000&lt;=EOMONTH(E$4,0))*('Diário 4º PA'!$F$4:$F$2000))
+SUMPRODUCT(('Comp.'!$D$5:$D$484=$B95)*('Comp.'!$B$5:$B$484&gt;=E$4)*('Comp.'!$B$5:$B$484&lt;=EOMONTH(E$4,0))*('Comp.'!$E$5:$E$484))</f>
        <v>0</v>
      </c>
      <c r="F95" s="129">
        <f>SUMPRODUCT(('Diário 1º PA'!$E$4:$E$2011='Analítico Cp.'!$B95)*('Diário 1º PA'!$C$4:$C$2011&gt;=F$4)*('Diário 1º PA'!$C$4:$C$2011&lt;=EOMONTH(F$4,0))*('Diário 1º PA'!$F$4:$F$2011))
+SUMPRODUCT(('Diário 2º PA'!$E$4:$E$1980='Analítico Cp.'!$B95)*('Diário 2º PA'!$C$4:$C$1980&gt;=F$4)*('Diário 2º PA'!$C$4:$C$1980&lt;=EOMONTH(F$4,0))*('Diário 2º PA'!$F$4:$F$1980))
+SUMPRODUCT(('Diário 3º PA'!$E$4:$E$2000='Analítico Cp.'!$B95)*('Diário 3º PA'!$C$4:$C$2000&gt;=F$4)*('Diário 3º PA'!$C$4:$C$2000&lt;=EOMONTH(F$4,0))*('Diário 3º PA'!$F$4:$F$2000))
+SUMPRODUCT(('Diário 4º PA'!$E$4:$E$2000='Analítico Cp.'!$B95)*('Diário 4º PA'!$C$4:$C$2000&gt;=F$4)*('Diário 4º PA'!$C$4:$C$2000&lt;=EOMONTH(F$4,0))*('Diário 4º PA'!$F$4:$F$2000))
+SUMPRODUCT(('Comp.'!$D$5:$D$484=$B95)*('Comp.'!$B$5:$B$484&gt;=F$4)*('Comp.'!$B$5:$B$484&lt;=EOMONTH(F$4,0))*('Comp.'!$E$5:$E$484))</f>
        <v>0</v>
      </c>
      <c r="G95" s="129">
        <f>SUMPRODUCT(('Diário 1º PA'!$E$4:$E$2011='Analítico Cp.'!$B95)*('Diário 1º PA'!$C$4:$C$2011&gt;=G$4)*('Diário 1º PA'!$C$4:$C$2011&lt;=EOMONTH(G$4,0))*('Diário 1º PA'!$F$4:$F$2011))
+SUMPRODUCT(('Diário 2º PA'!$E$4:$E$1980='Analítico Cp.'!$B95)*('Diário 2º PA'!$C$4:$C$1980&gt;=G$4)*('Diário 2º PA'!$C$4:$C$1980&lt;=EOMONTH(G$4,0))*('Diário 2º PA'!$F$4:$F$1980))
+SUMPRODUCT(('Diário 3º PA'!$E$4:$E$2000='Analítico Cp.'!$B95)*('Diário 3º PA'!$C$4:$C$2000&gt;=G$4)*('Diário 3º PA'!$C$4:$C$2000&lt;=EOMONTH(G$4,0))*('Diário 3º PA'!$F$4:$F$2000))
+SUMPRODUCT(('Diário 4º PA'!$E$4:$E$2000='Analítico Cp.'!$B95)*('Diário 4º PA'!$C$4:$C$2000&gt;=G$4)*('Diário 4º PA'!$C$4:$C$2000&lt;=EOMONTH(G$4,0))*('Diário 4º PA'!$F$4:$F$2000))
+SUMPRODUCT(('Comp.'!$D$5:$D$484=$B95)*('Comp.'!$B$5:$B$484&gt;=G$4)*('Comp.'!$B$5:$B$484&lt;=EOMONTH(G$4,0))*('Comp.'!$E$5:$E$484))</f>
        <v>0</v>
      </c>
      <c r="H95" s="129">
        <f>SUMPRODUCT(('Diário 1º PA'!$E$4:$E$2011='Analítico Cp.'!$B95)*('Diário 1º PA'!$C$4:$C$2011&gt;=H$4)*('Diário 1º PA'!$C$4:$C$2011&lt;=EOMONTH(H$4,0))*('Diário 1º PA'!$F$4:$F$2011))
+SUMPRODUCT(('Diário 2º PA'!$E$4:$E$1980='Analítico Cp.'!$B95)*('Diário 2º PA'!$C$4:$C$1980&gt;=H$4)*('Diário 2º PA'!$C$4:$C$1980&lt;=EOMONTH(H$4,0))*('Diário 2º PA'!$F$4:$F$1980))
+SUMPRODUCT(('Diário 3º PA'!$E$4:$E$2000='Analítico Cp.'!$B95)*('Diário 3º PA'!$C$4:$C$2000&gt;=H$4)*('Diário 3º PA'!$C$4:$C$2000&lt;=EOMONTH(H$4,0))*('Diário 3º PA'!$F$4:$F$2000))
+SUMPRODUCT(('Diário 4º PA'!$E$4:$E$2000='Analítico Cp.'!$B95)*('Diário 4º PA'!$C$4:$C$2000&gt;=H$4)*('Diário 4º PA'!$C$4:$C$2000&lt;=EOMONTH(H$4,0))*('Diário 4º PA'!$F$4:$F$2000))
+SUMPRODUCT(('Comp.'!$D$5:$D$484=$B95)*('Comp.'!$B$5:$B$484&gt;=H$4)*('Comp.'!$B$5:$B$484&lt;=EOMONTH(H$4,0))*('Comp.'!$E$5:$E$484))</f>
        <v>0</v>
      </c>
      <c r="I95" s="129">
        <f>SUMPRODUCT(('Diário 1º PA'!$E$4:$E$2011='Analítico Cp.'!$B95)*('Diário 1º PA'!$C$4:$C$2011&gt;=I$4)*('Diário 1º PA'!$C$4:$C$2011&lt;=EOMONTH(I$4,0))*('Diário 1º PA'!$F$4:$F$2011))
+SUMPRODUCT(('Diário 2º PA'!$E$4:$E$1980='Analítico Cp.'!$B95)*('Diário 2º PA'!$C$4:$C$1980&gt;=I$4)*('Diário 2º PA'!$C$4:$C$1980&lt;=EOMONTH(I$4,0))*('Diário 2º PA'!$F$4:$F$1980))
+SUMPRODUCT(('Diário 3º PA'!$E$4:$E$2000='Analítico Cp.'!$B95)*('Diário 3º PA'!$C$4:$C$2000&gt;=I$4)*('Diário 3º PA'!$C$4:$C$2000&lt;=EOMONTH(I$4,0))*('Diário 3º PA'!$F$4:$F$2000))
+SUMPRODUCT(('Diário 4º PA'!$E$4:$E$2000='Analítico Cp.'!$B95)*('Diário 4º PA'!$C$4:$C$2000&gt;=I$4)*('Diário 4º PA'!$C$4:$C$2000&lt;=EOMONTH(I$4,0))*('Diário 4º PA'!$F$4:$F$2000))
+SUMPRODUCT(('Comp.'!$D$5:$D$484=$B95)*('Comp.'!$B$5:$B$484&gt;=I$4)*('Comp.'!$B$5:$B$484&lt;=EOMONTH(I$4,0))*('Comp.'!$E$5:$E$484))</f>
        <v>0</v>
      </c>
      <c r="J95" s="129">
        <f>SUMPRODUCT(('Diário 1º PA'!$E$4:$E$2011='Analítico Cp.'!$B95)*('Diário 1º PA'!$C$4:$C$2011&gt;=J$4)*('Diário 1º PA'!$C$4:$C$2011&lt;=EOMONTH(J$4,0))*('Diário 1º PA'!$F$4:$F$2011))
+SUMPRODUCT(('Diário 2º PA'!$E$4:$E$1980='Analítico Cp.'!$B95)*('Diário 2º PA'!$C$4:$C$1980&gt;=J$4)*('Diário 2º PA'!$C$4:$C$1980&lt;=EOMONTH(J$4,0))*('Diário 2º PA'!$F$4:$F$1980))
+SUMPRODUCT(('Diário 3º PA'!$E$4:$E$2000='Analítico Cp.'!$B95)*('Diário 3º PA'!$C$4:$C$2000&gt;=J$4)*('Diário 3º PA'!$C$4:$C$2000&lt;=EOMONTH(J$4,0))*('Diário 3º PA'!$F$4:$F$2000))
+SUMPRODUCT(('Diário 4º PA'!$E$4:$E$2000='Analítico Cp.'!$B95)*('Diário 4º PA'!$C$4:$C$2000&gt;=J$4)*('Diário 4º PA'!$C$4:$C$2000&lt;=EOMONTH(J$4,0))*('Diário 4º PA'!$F$4:$F$2000))
+SUMPRODUCT(('Comp.'!$D$5:$D$484=$B95)*('Comp.'!$B$5:$B$484&gt;=J$4)*('Comp.'!$B$5:$B$484&lt;=EOMONTH(J$4,0))*('Comp.'!$E$5:$E$484))</f>
        <v>0</v>
      </c>
      <c r="K95" s="129">
        <f>SUMPRODUCT(('Diário 1º PA'!$E$4:$E$2011='Analítico Cp.'!$B95)*('Diário 1º PA'!$C$4:$C$2011&gt;=K$4)*('Diário 1º PA'!$C$4:$C$2011&lt;=EOMONTH(K$4,0))*('Diário 1º PA'!$F$4:$F$2011))
+SUMPRODUCT(('Diário 2º PA'!$E$4:$E$1980='Analítico Cp.'!$B95)*('Diário 2º PA'!$C$4:$C$1980&gt;=K$4)*('Diário 2º PA'!$C$4:$C$1980&lt;=EOMONTH(K$4,0))*('Diário 2º PA'!$F$4:$F$1980))
+SUMPRODUCT(('Diário 3º PA'!$E$4:$E$2000='Analítico Cp.'!$B95)*('Diário 3º PA'!$C$4:$C$2000&gt;=K$4)*('Diário 3º PA'!$C$4:$C$2000&lt;=EOMONTH(K$4,0))*('Diário 3º PA'!$F$4:$F$2000))
+SUMPRODUCT(('Diário 4º PA'!$E$4:$E$2000='Analítico Cp.'!$B95)*('Diário 4º PA'!$C$4:$C$2000&gt;=K$4)*('Diário 4º PA'!$C$4:$C$2000&lt;=EOMONTH(K$4,0))*('Diário 4º PA'!$F$4:$F$2000))
+SUMPRODUCT(('Comp.'!$D$5:$D$484=$B95)*('Comp.'!$B$5:$B$484&gt;=K$4)*('Comp.'!$B$5:$B$484&lt;=EOMONTH(K$4,0))*('Comp.'!$E$5:$E$484))</f>
        <v>0</v>
      </c>
      <c r="L95" s="129">
        <f>SUMPRODUCT(('Diário 1º PA'!$E$4:$E$2011='Analítico Cp.'!$B95)*('Diário 1º PA'!$C$4:$C$2011&gt;=L$4)*('Diário 1º PA'!$C$4:$C$2011&lt;=EOMONTH(L$4,0))*('Diário 1º PA'!$F$4:$F$2011))
+SUMPRODUCT(('Diário 2º PA'!$E$4:$E$1980='Analítico Cp.'!$B95)*('Diário 2º PA'!$C$4:$C$1980&gt;=L$4)*('Diário 2º PA'!$C$4:$C$1980&lt;=EOMONTH(L$4,0))*('Diário 2º PA'!$F$4:$F$1980))
+SUMPRODUCT(('Diário 3º PA'!$E$4:$E$2000='Analítico Cp.'!$B95)*('Diário 3º PA'!$C$4:$C$2000&gt;=L$4)*('Diário 3º PA'!$C$4:$C$2000&lt;=EOMONTH(L$4,0))*('Diário 3º PA'!$F$4:$F$2000))
+SUMPRODUCT(('Diário 4º PA'!$E$4:$E$2000='Analítico Cp.'!$B95)*('Diário 4º PA'!$C$4:$C$2000&gt;=L$4)*('Diário 4º PA'!$C$4:$C$2000&lt;=EOMONTH(L$4,0))*('Diário 4º PA'!$F$4:$F$2000))
+SUMPRODUCT(('Comp.'!$D$5:$D$484=$B95)*('Comp.'!$B$5:$B$484&gt;=L$4)*('Comp.'!$B$5:$B$484&lt;=EOMONTH(L$4,0))*('Comp.'!$E$5:$E$484))</f>
        <v>0</v>
      </c>
      <c r="M95" s="129">
        <f>SUMPRODUCT(('Diário 1º PA'!$E$4:$E$2011='Analítico Cp.'!$B95)*('Diário 1º PA'!$C$4:$C$2011&gt;=M$4)*('Diário 1º PA'!$C$4:$C$2011&lt;=EOMONTH(M$4,0))*('Diário 1º PA'!$F$4:$F$2011))
+SUMPRODUCT(('Diário 2º PA'!$E$4:$E$1980='Analítico Cp.'!$B95)*('Diário 2º PA'!$C$4:$C$1980&gt;=M$4)*('Diário 2º PA'!$C$4:$C$1980&lt;=EOMONTH(M$4,0))*('Diário 2º PA'!$F$4:$F$1980))
+SUMPRODUCT(('Diário 3º PA'!$E$4:$E$2000='Analítico Cp.'!$B95)*('Diário 3º PA'!$C$4:$C$2000&gt;=M$4)*('Diário 3º PA'!$C$4:$C$2000&lt;=EOMONTH(M$4,0))*('Diário 3º PA'!$F$4:$F$2000))
+SUMPRODUCT(('Diário 4º PA'!$E$4:$E$2000='Analítico Cp.'!$B95)*('Diário 4º PA'!$C$4:$C$2000&gt;=M$4)*('Diário 4º PA'!$C$4:$C$2000&lt;=EOMONTH(M$4,0))*('Diário 4º PA'!$F$4:$F$2000))
+SUMPRODUCT(('Comp.'!$D$5:$D$484=$B95)*('Comp.'!$B$5:$B$484&gt;=M$4)*('Comp.'!$B$5:$B$484&lt;=EOMONTH(M$4,0))*('Comp.'!$E$5:$E$484))</f>
        <v>0</v>
      </c>
      <c r="N95" s="129">
        <f>SUMPRODUCT(('Diário 1º PA'!$E$4:$E$2011='Analítico Cp.'!$B95)*('Diário 1º PA'!$C$4:$C$2011&gt;=N$4)*('Diário 1º PA'!$C$4:$C$2011&lt;=EOMONTH(N$4,0))*('Diário 1º PA'!$F$4:$F$2011))
+SUMPRODUCT(('Diário 2º PA'!$E$4:$E$1980='Analítico Cp.'!$B95)*('Diário 2º PA'!$C$4:$C$1980&gt;=N$4)*('Diário 2º PA'!$C$4:$C$1980&lt;=EOMONTH(N$4,0))*('Diário 2º PA'!$F$4:$F$1980))
+SUMPRODUCT(('Diário 3º PA'!$E$4:$E$2000='Analítico Cp.'!$B95)*('Diário 3º PA'!$C$4:$C$2000&gt;=N$4)*('Diário 3º PA'!$C$4:$C$2000&lt;=EOMONTH(N$4,0))*('Diário 3º PA'!$F$4:$F$2000))
+SUMPRODUCT(('Diário 4º PA'!$E$4:$E$2000='Analítico Cp.'!$B95)*('Diário 4º PA'!$C$4:$C$2000&gt;=N$4)*('Diário 4º PA'!$C$4:$C$2000&lt;=EOMONTH(N$4,0))*('Diário 4º PA'!$F$4:$F$2000))
+SUMPRODUCT(('Comp.'!$D$5:$D$484=$B95)*('Comp.'!$B$5:$B$484&gt;=N$4)*('Comp.'!$B$5:$B$484&lt;=EOMONTH(N$4,0))*('Comp.'!$E$5:$E$484))</f>
        <v>0</v>
      </c>
      <c r="O95" s="179">
        <f t="shared" si="19"/>
        <v>0</v>
      </c>
      <c r="P95" s="180">
        <f t="shared" si="20"/>
        <v>0</v>
      </c>
      <c r="Q95" s="154"/>
      <c r="R95" s="154"/>
      <c r="S95" s="154"/>
      <c r="T95" s="154"/>
      <c r="U95" s="154"/>
      <c r="V95" s="154"/>
      <c r="W95" s="154"/>
      <c r="X95" s="154"/>
      <c r="Y95" s="154"/>
      <c r="Z95" s="154"/>
    </row>
    <row r="96" spans="1:26" ht="23.25" customHeight="1" x14ac:dyDescent="0.2">
      <c r="A96" s="199" t="s">
        <v>294</v>
      </c>
      <c r="B96" s="63" t="s">
        <v>295</v>
      </c>
      <c r="C96" s="129">
        <f>SUMPRODUCT(('Diário 1º PA'!$E$4:$E$2011='Analítico Cp.'!$B96)*('Diário 1º PA'!$C$4:$C$2011&gt;=C$4)*('Diário 1º PA'!$C$4:$C$2011&lt;=EOMONTH(C$4,0))*('Diário 1º PA'!$F$4:$F$2011))
+SUMPRODUCT(('Diário 2º PA'!$E$4:$E$1980='Analítico Cp.'!$B96)*('Diário 2º PA'!$C$4:$C$1980&gt;=C$4)*('Diário 2º PA'!$C$4:$C$1980&lt;=EOMONTH(C$4,0))*('Diário 2º PA'!$F$4:$F$1980))
+SUMPRODUCT(('Diário 3º PA'!$E$4:$E$2000='Analítico Cp.'!$B96)*('Diário 3º PA'!$C$4:$C$2000&gt;=C$4)*('Diário 3º PA'!$C$4:$C$2000&lt;=EOMONTH(C$4,0))*('Diário 3º PA'!$F$4:$F$2000))
+SUMPRODUCT(('Diário 4º PA'!$E$4:$E$2000='Analítico Cp.'!$B96)*('Diário 4º PA'!$C$4:$C$2000&gt;=C$4)*('Diário 4º PA'!$C$4:$C$2000&lt;=EOMONTH(C$4,0))*('Diário 4º PA'!$F$4:$F$2000))
+SUMPRODUCT(('Comp.'!$D$5:$D$484=$B96)*('Comp.'!$B$5:$B$484&gt;=C$4)*('Comp.'!$B$5:$B$484&lt;=EOMONTH(C$4,0))*('Comp.'!$E$5:$E$484))</f>
        <v>330.6</v>
      </c>
      <c r="D96" s="129">
        <f>SUMPRODUCT(('Diário 1º PA'!$E$4:$E$2011='Analítico Cp.'!$B96)*('Diário 1º PA'!$C$4:$C$2011&gt;=D$4)*('Diário 1º PA'!$C$4:$C$2011&lt;=EOMONTH(D$4,0))*('Diário 1º PA'!$F$4:$F$2011))
+SUMPRODUCT(('Diário 2º PA'!$E$4:$E$1980='Analítico Cp.'!$B96)*('Diário 2º PA'!$C$4:$C$1980&gt;=D$4)*('Diário 2º PA'!$C$4:$C$1980&lt;=EOMONTH(D$4,0))*('Diário 2º PA'!$F$4:$F$1980))
+SUMPRODUCT(('Diário 3º PA'!$E$4:$E$2000='Analítico Cp.'!$B96)*('Diário 3º PA'!$C$4:$C$2000&gt;=D$4)*('Diário 3º PA'!$C$4:$C$2000&lt;=EOMONTH(D$4,0))*('Diário 3º PA'!$F$4:$F$2000))
+SUMPRODUCT(('Diário 4º PA'!$E$4:$E$2000='Analítico Cp.'!$B96)*('Diário 4º PA'!$C$4:$C$2000&gt;=D$4)*('Diário 4º PA'!$C$4:$C$2000&lt;=EOMONTH(D$4,0))*('Diário 4º PA'!$F$4:$F$2000))
+SUMPRODUCT(('Comp.'!$D$5:$D$484=$B96)*('Comp.'!$B$5:$B$484&gt;=D$4)*('Comp.'!$B$5:$B$484&lt;=EOMONTH(D$4,0))*('Comp.'!$E$5:$E$484))</f>
        <v>18801.210000000003</v>
      </c>
      <c r="E96" s="129">
        <f>SUMPRODUCT(('Diário 1º PA'!$E$4:$E$2011='Analítico Cp.'!$B96)*('Diário 1º PA'!$C$4:$C$2011&gt;=E$4)*('Diário 1º PA'!$C$4:$C$2011&lt;=EOMONTH(E$4,0))*('Diário 1º PA'!$F$4:$F$2011))
+SUMPRODUCT(('Diário 2º PA'!$E$4:$E$1980='Analítico Cp.'!$B96)*('Diário 2º PA'!$C$4:$C$1980&gt;=E$4)*('Diário 2º PA'!$C$4:$C$1980&lt;=EOMONTH(E$4,0))*('Diário 2º PA'!$F$4:$F$1980))
+SUMPRODUCT(('Diário 3º PA'!$E$4:$E$2000='Analítico Cp.'!$B96)*('Diário 3º PA'!$C$4:$C$2000&gt;=E$4)*('Diário 3º PA'!$C$4:$C$2000&lt;=EOMONTH(E$4,0))*('Diário 3º PA'!$F$4:$F$2000))
+SUMPRODUCT(('Diário 4º PA'!$E$4:$E$2000='Analítico Cp.'!$B96)*('Diário 4º PA'!$C$4:$C$2000&gt;=E$4)*('Diário 4º PA'!$C$4:$C$2000&lt;=EOMONTH(E$4,0))*('Diário 4º PA'!$F$4:$F$2000))
+SUMPRODUCT(('Comp.'!$D$5:$D$484=$B96)*('Comp.'!$B$5:$B$484&gt;=E$4)*('Comp.'!$B$5:$B$484&lt;=EOMONTH(E$4,0))*('Comp.'!$E$5:$E$484))</f>
        <v>458</v>
      </c>
      <c r="F96" s="129">
        <f>SUMPRODUCT(('Diário 1º PA'!$E$4:$E$2011='Analítico Cp.'!$B96)*('Diário 1º PA'!$C$4:$C$2011&gt;=F$4)*('Diário 1º PA'!$C$4:$C$2011&lt;=EOMONTH(F$4,0))*('Diário 1º PA'!$F$4:$F$2011))
+SUMPRODUCT(('Diário 2º PA'!$E$4:$E$1980='Analítico Cp.'!$B96)*('Diário 2º PA'!$C$4:$C$1980&gt;=F$4)*('Diário 2º PA'!$C$4:$C$1980&lt;=EOMONTH(F$4,0))*('Diário 2º PA'!$F$4:$F$1980))
+SUMPRODUCT(('Diário 3º PA'!$E$4:$E$2000='Analítico Cp.'!$B96)*('Diário 3º PA'!$C$4:$C$2000&gt;=F$4)*('Diário 3º PA'!$C$4:$C$2000&lt;=EOMONTH(F$4,0))*('Diário 3º PA'!$F$4:$F$2000))
+SUMPRODUCT(('Diário 4º PA'!$E$4:$E$2000='Analítico Cp.'!$B96)*('Diário 4º PA'!$C$4:$C$2000&gt;=F$4)*('Diário 4º PA'!$C$4:$C$2000&lt;=EOMONTH(F$4,0))*('Diário 4º PA'!$F$4:$F$2000))
+SUMPRODUCT(('Comp.'!$D$5:$D$484=$B96)*('Comp.'!$B$5:$B$484&gt;=F$4)*('Comp.'!$B$5:$B$484&lt;=EOMONTH(F$4,0))*('Comp.'!$E$5:$E$484))</f>
        <v>14276.720000000001</v>
      </c>
      <c r="G96" s="129">
        <f>SUMPRODUCT(('Diário 1º PA'!$E$4:$E$2011='Analítico Cp.'!$B96)*('Diário 1º PA'!$C$4:$C$2011&gt;=G$4)*('Diário 1º PA'!$C$4:$C$2011&lt;=EOMONTH(G$4,0))*('Diário 1º PA'!$F$4:$F$2011))
+SUMPRODUCT(('Diário 2º PA'!$E$4:$E$1980='Analítico Cp.'!$B96)*('Diário 2º PA'!$C$4:$C$1980&gt;=G$4)*('Diário 2º PA'!$C$4:$C$1980&lt;=EOMONTH(G$4,0))*('Diário 2º PA'!$F$4:$F$1980))
+SUMPRODUCT(('Diário 3º PA'!$E$4:$E$2000='Analítico Cp.'!$B96)*('Diário 3º PA'!$C$4:$C$2000&gt;=G$4)*('Diário 3º PA'!$C$4:$C$2000&lt;=EOMONTH(G$4,0))*('Diário 3º PA'!$F$4:$F$2000))
+SUMPRODUCT(('Diário 4º PA'!$E$4:$E$2000='Analítico Cp.'!$B96)*('Diário 4º PA'!$C$4:$C$2000&gt;=G$4)*('Diário 4º PA'!$C$4:$C$2000&lt;=EOMONTH(G$4,0))*('Diário 4º PA'!$F$4:$F$2000))
+SUMPRODUCT(('Comp.'!$D$5:$D$484=$B96)*('Comp.'!$B$5:$B$484&gt;=G$4)*('Comp.'!$B$5:$B$484&lt;=EOMONTH(G$4,0))*('Comp.'!$E$5:$E$484))</f>
        <v>0</v>
      </c>
      <c r="H96" s="129">
        <f>SUMPRODUCT(('Diário 1º PA'!$E$4:$E$2011='Analítico Cp.'!$B96)*('Diário 1º PA'!$C$4:$C$2011&gt;=H$4)*('Diário 1º PA'!$C$4:$C$2011&lt;=EOMONTH(H$4,0))*('Diário 1º PA'!$F$4:$F$2011))
+SUMPRODUCT(('Diário 2º PA'!$E$4:$E$1980='Analítico Cp.'!$B96)*('Diário 2º PA'!$C$4:$C$1980&gt;=H$4)*('Diário 2º PA'!$C$4:$C$1980&lt;=EOMONTH(H$4,0))*('Diário 2º PA'!$F$4:$F$1980))
+SUMPRODUCT(('Diário 3º PA'!$E$4:$E$2000='Analítico Cp.'!$B96)*('Diário 3º PA'!$C$4:$C$2000&gt;=H$4)*('Diário 3º PA'!$C$4:$C$2000&lt;=EOMONTH(H$4,0))*('Diário 3º PA'!$F$4:$F$2000))
+SUMPRODUCT(('Diário 4º PA'!$E$4:$E$2000='Analítico Cp.'!$B96)*('Diário 4º PA'!$C$4:$C$2000&gt;=H$4)*('Diário 4º PA'!$C$4:$C$2000&lt;=EOMONTH(H$4,0))*('Diário 4º PA'!$F$4:$F$2000))
+SUMPRODUCT(('Comp.'!$D$5:$D$484=$B96)*('Comp.'!$B$5:$B$484&gt;=H$4)*('Comp.'!$B$5:$B$484&lt;=EOMONTH(H$4,0))*('Comp.'!$E$5:$E$484))</f>
        <v>0</v>
      </c>
      <c r="I96" s="129">
        <f>SUMPRODUCT(('Diário 1º PA'!$E$4:$E$2011='Analítico Cp.'!$B96)*('Diário 1º PA'!$C$4:$C$2011&gt;=I$4)*('Diário 1º PA'!$C$4:$C$2011&lt;=EOMONTH(I$4,0))*('Diário 1º PA'!$F$4:$F$2011))
+SUMPRODUCT(('Diário 2º PA'!$E$4:$E$1980='Analítico Cp.'!$B96)*('Diário 2º PA'!$C$4:$C$1980&gt;=I$4)*('Diário 2º PA'!$C$4:$C$1980&lt;=EOMONTH(I$4,0))*('Diário 2º PA'!$F$4:$F$1980))
+SUMPRODUCT(('Diário 3º PA'!$E$4:$E$2000='Analítico Cp.'!$B96)*('Diário 3º PA'!$C$4:$C$2000&gt;=I$4)*('Diário 3º PA'!$C$4:$C$2000&lt;=EOMONTH(I$4,0))*('Diário 3º PA'!$F$4:$F$2000))
+SUMPRODUCT(('Diário 4º PA'!$E$4:$E$2000='Analítico Cp.'!$B96)*('Diário 4º PA'!$C$4:$C$2000&gt;=I$4)*('Diário 4º PA'!$C$4:$C$2000&lt;=EOMONTH(I$4,0))*('Diário 4º PA'!$F$4:$F$2000))
+SUMPRODUCT(('Comp.'!$D$5:$D$484=$B96)*('Comp.'!$B$5:$B$484&gt;=I$4)*('Comp.'!$B$5:$B$484&lt;=EOMONTH(I$4,0))*('Comp.'!$E$5:$E$484))</f>
        <v>0</v>
      </c>
      <c r="J96" s="129">
        <f>SUMPRODUCT(('Diário 1º PA'!$E$4:$E$2011='Analítico Cp.'!$B96)*('Diário 1º PA'!$C$4:$C$2011&gt;=J$4)*('Diário 1º PA'!$C$4:$C$2011&lt;=EOMONTH(J$4,0))*('Diário 1º PA'!$F$4:$F$2011))
+SUMPRODUCT(('Diário 2º PA'!$E$4:$E$1980='Analítico Cp.'!$B96)*('Diário 2º PA'!$C$4:$C$1980&gt;=J$4)*('Diário 2º PA'!$C$4:$C$1980&lt;=EOMONTH(J$4,0))*('Diário 2º PA'!$F$4:$F$1980))
+SUMPRODUCT(('Diário 3º PA'!$E$4:$E$2000='Analítico Cp.'!$B96)*('Diário 3º PA'!$C$4:$C$2000&gt;=J$4)*('Diário 3º PA'!$C$4:$C$2000&lt;=EOMONTH(J$4,0))*('Diário 3º PA'!$F$4:$F$2000))
+SUMPRODUCT(('Diário 4º PA'!$E$4:$E$2000='Analítico Cp.'!$B96)*('Diário 4º PA'!$C$4:$C$2000&gt;=J$4)*('Diário 4º PA'!$C$4:$C$2000&lt;=EOMONTH(J$4,0))*('Diário 4º PA'!$F$4:$F$2000))
+SUMPRODUCT(('Comp.'!$D$5:$D$484=$B96)*('Comp.'!$B$5:$B$484&gt;=J$4)*('Comp.'!$B$5:$B$484&lt;=EOMONTH(J$4,0))*('Comp.'!$E$5:$E$484))</f>
        <v>0</v>
      </c>
      <c r="K96" s="129">
        <f>SUMPRODUCT(('Diário 1º PA'!$E$4:$E$2011='Analítico Cp.'!$B96)*('Diário 1º PA'!$C$4:$C$2011&gt;=K$4)*('Diário 1º PA'!$C$4:$C$2011&lt;=EOMONTH(K$4,0))*('Diário 1º PA'!$F$4:$F$2011))
+SUMPRODUCT(('Diário 2º PA'!$E$4:$E$1980='Analítico Cp.'!$B96)*('Diário 2º PA'!$C$4:$C$1980&gt;=K$4)*('Diário 2º PA'!$C$4:$C$1980&lt;=EOMONTH(K$4,0))*('Diário 2º PA'!$F$4:$F$1980))
+SUMPRODUCT(('Diário 3º PA'!$E$4:$E$2000='Analítico Cp.'!$B96)*('Diário 3º PA'!$C$4:$C$2000&gt;=K$4)*('Diário 3º PA'!$C$4:$C$2000&lt;=EOMONTH(K$4,0))*('Diário 3º PA'!$F$4:$F$2000))
+SUMPRODUCT(('Diário 4º PA'!$E$4:$E$2000='Analítico Cp.'!$B96)*('Diário 4º PA'!$C$4:$C$2000&gt;=K$4)*('Diário 4º PA'!$C$4:$C$2000&lt;=EOMONTH(K$4,0))*('Diário 4º PA'!$F$4:$F$2000))
+SUMPRODUCT(('Comp.'!$D$5:$D$484=$B96)*('Comp.'!$B$5:$B$484&gt;=K$4)*('Comp.'!$B$5:$B$484&lt;=EOMONTH(K$4,0))*('Comp.'!$E$5:$E$484))</f>
        <v>0</v>
      </c>
      <c r="L96" s="129">
        <f>SUMPRODUCT(('Diário 1º PA'!$E$4:$E$2011='Analítico Cp.'!$B96)*('Diário 1º PA'!$C$4:$C$2011&gt;=L$4)*('Diário 1º PA'!$C$4:$C$2011&lt;=EOMONTH(L$4,0))*('Diário 1º PA'!$F$4:$F$2011))
+SUMPRODUCT(('Diário 2º PA'!$E$4:$E$1980='Analítico Cp.'!$B96)*('Diário 2º PA'!$C$4:$C$1980&gt;=L$4)*('Diário 2º PA'!$C$4:$C$1980&lt;=EOMONTH(L$4,0))*('Diário 2º PA'!$F$4:$F$1980))
+SUMPRODUCT(('Diário 3º PA'!$E$4:$E$2000='Analítico Cp.'!$B96)*('Diário 3º PA'!$C$4:$C$2000&gt;=L$4)*('Diário 3º PA'!$C$4:$C$2000&lt;=EOMONTH(L$4,0))*('Diário 3º PA'!$F$4:$F$2000))
+SUMPRODUCT(('Diário 4º PA'!$E$4:$E$2000='Analítico Cp.'!$B96)*('Diário 4º PA'!$C$4:$C$2000&gt;=L$4)*('Diário 4º PA'!$C$4:$C$2000&lt;=EOMONTH(L$4,0))*('Diário 4º PA'!$F$4:$F$2000))
+SUMPRODUCT(('Comp.'!$D$5:$D$484=$B96)*('Comp.'!$B$5:$B$484&gt;=L$4)*('Comp.'!$B$5:$B$484&lt;=EOMONTH(L$4,0))*('Comp.'!$E$5:$E$484))</f>
        <v>0</v>
      </c>
      <c r="M96" s="129">
        <f>SUMPRODUCT(('Diário 1º PA'!$E$4:$E$2011='Analítico Cp.'!$B96)*('Diário 1º PA'!$C$4:$C$2011&gt;=M$4)*('Diário 1º PA'!$C$4:$C$2011&lt;=EOMONTH(M$4,0))*('Diário 1º PA'!$F$4:$F$2011))
+SUMPRODUCT(('Diário 2º PA'!$E$4:$E$1980='Analítico Cp.'!$B96)*('Diário 2º PA'!$C$4:$C$1980&gt;=M$4)*('Diário 2º PA'!$C$4:$C$1980&lt;=EOMONTH(M$4,0))*('Diário 2º PA'!$F$4:$F$1980))
+SUMPRODUCT(('Diário 3º PA'!$E$4:$E$2000='Analítico Cp.'!$B96)*('Diário 3º PA'!$C$4:$C$2000&gt;=M$4)*('Diário 3º PA'!$C$4:$C$2000&lt;=EOMONTH(M$4,0))*('Diário 3º PA'!$F$4:$F$2000))
+SUMPRODUCT(('Diário 4º PA'!$E$4:$E$2000='Analítico Cp.'!$B96)*('Diário 4º PA'!$C$4:$C$2000&gt;=M$4)*('Diário 4º PA'!$C$4:$C$2000&lt;=EOMONTH(M$4,0))*('Diário 4º PA'!$F$4:$F$2000))
+SUMPRODUCT(('Comp.'!$D$5:$D$484=$B96)*('Comp.'!$B$5:$B$484&gt;=M$4)*('Comp.'!$B$5:$B$484&lt;=EOMONTH(M$4,0))*('Comp.'!$E$5:$E$484))</f>
        <v>0</v>
      </c>
      <c r="N96" s="129">
        <f>SUMPRODUCT(('Diário 1º PA'!$E$4:$E$2011='Analítico Cp.'!$B96)*('Diário 1º PA'!$C$4:$C$2011&gt;=N$4)*('Diário 1º PA'!$C$4:$C$2011&lt;=EOMONTH(N$4,0))*('Diário 1º PA'!$F$4:$F$2011))
+SUMPRODUCT(('Diário 2º PA'!$E$4:$E$1980='Analítico Cp.'!$B96)*('Diário 2º PA'!$C$4:$C$1980&gt;=N$4)*('Diário 2º PA'!$C$4:$C$1980&lt;=EOMONTH(N$4,0))*('Diário 2º PA'!$F$4:$F$1980))
+SUMPRODUCT(('Diário 3º PA'!$E$4:$E$2000='Analítico Cp.'!$B96)*('Diário 3º PA'!$C$4:$C$2000&gt;=N$4)*('Diário 3º PA'!$C$4:$C$2000&lt;=EOMONTH(N$4,0))*('Diário 3º PA'!$F$4:$F$2000))
+SUMPRODUCT(('Diário 4º PA'!$E$4:$E$2000='Analítico Cp.'!$B96)*('Diário 4º PA'!$C$4:$C$2000&gt;=N$4)*('Diário 4º PA'!$C$4:$C$2000&lt;=EOMONTH(N$4,0))*('Diário 4º PA'!$F$4:$F$2000))
+SUMPRODUCT(('Comp.'!$D$5:$D$484=$B96)*('Comp.'!$B$5:$B$484&gt;=N$4)*('Comp.'!$B$5:$B$484&lt;=EOMONTH(N$4,0))*('Comp.'!$E$5:$E$484))</f>
        <v>0</v>
      </c>
      <c r="O96" s="179">
        <f t="shared" si="19"/>
        <v>33866.53</v>
      </c>
      <c r="P96" s="180">
        <f t="shared" si="20"/>
        <v>2.4214367808486265E-3</v>
      </c>
      <c r="Q96" s="154"/>
      <c r="R96" s="154"/>
      <c r="S96" s="154"/>
      <c r="T96" s="154"/>
      <c r="U96" s="154"/>
      <c r="V96" s="154"/>
      <c r="W96" s="154"/>
      <c r="X96" s="154"/>
      <c r="Y96" s="154"/>
      <c r="Z96" s="154"/>
    </row>
    <row r="97" spans="1:26" ht="23.25" customHeight="1" x14ac:dyDescent="0.2">
      <c r="A97" s="199" t="s">
        <v>296</v>
      </c>
      <c r="B97" s="63" t="s">
        <v>297</v>
      </c>
      <c r="C97" s="129">
        <f>SUMPRODUCT(('Diário 1º PA'!$E$4:$E$2011='Analítico Cp.'!$B97)*('Diário 1º PA'!$C$4:$C$2011&gt;=C$4)*('Diário 1º PA'!$C$4:$C$2011&lt;=EOMONTH(C$4,0))*('Diário 1º PA'!$F$4:$F$2011))
+SUMPRODUCT(('Diário 2º PA'!$E$4:$E$1980='Analítico Cp.'!$B97)*('Diário 2º PA'!$C$4:$C$1980&gt;=C$4)*('Diário 2º PA'!$C$4:$C$1980&lt;=EOMONTH(C$4,0))*('Diário 2º PA'!$F$4:$F$1980))
+SUMPRODUCT(('Diário 3º PA'!$E$4:$E$2000='Analítico Cp.'!$B97)*('Diário 3º PA'!$C$4:$C$2000&gt;=C$4)*('Diário 3º PA'!$C$4:$C$2000&lt;=EOMONTH(C$4,0))*('Diário 3º PA'!$F$4:$F$2000))
+SUMPRODUCT(('Diário 4º PA'!$E$4:$E$2000='Analítico Cp.'!$B97)*('Diário 4º PA'!$C$4:$C$2000&gt;=C$4)*('Diário 4º PA'!$C$4:$C$2000&lt;=EOMONTH(C$4,0))*('Diário 4º PA'!$F$4:$F$2000))
+SUMPRODUCT(('Comp.'!$D$5:$D$484=$B97)*('Comp.'!$B$5:$B$484&gt;=C$4)*('Comp.'!$B$5:$B$484&lt;=EOMONTH(C$4,0))*('Comp.'!$E$5:$E$484))</f>
        <v>0</v>
      </c>
      <c r="D97" s="129">
        <f>SUMPRODUCT(('Diário 1º PA'!$E$4:$E$2011='Analítico Cp.'!$B97)*('Diário 1º PA'!$C$4:$C$2011&gt;=D$4)*('Diário 1º PA'!$C$4:$C$2011&lt;=EOMONTH(D$4,0))*('Diário 1º PA'!$F$4:$F$2011))
+SUMPRODUCT(('Diário 2º PA'!$E$4:$E$1980='Analítico Cp.'!$B97)*('Diário 2º PA'!$C$4:$C$1980&gt;=D$4)*('Diário 2º PA'!$C$4:$C$1980&lt;=EOMONTH(D$4,0))*('Diário 2º PA'!$F$4:$F$1980))
+SUMPRODUCT(('Diário 3º PA'!$E$4:$E$2000='Analítico Cp.'!$B97)*('Diário 3º PA'!$C$4:$C$2000&gt;=D$4)*('Diário 3º PA'!$C$4:$C$2000&lt;=EOMONTH(D$4,0))*('Diário 3º PA'!$F$4:$F$2000))
+SUMPRODUCT(('Diário 4º PA'!$E$4:$E$2000='Analítico Cp.'!$B97)*('Diário 4º PA'!$C$4:$C$2000&gt;=D$4)*('Diário 4º PA'!$C$4:$C$2000&lt;=EOMONTH(D$4,0))*('Diário 4º PA'!$F$4:$F$2000))
+SUMPRODUCT(('Comp.'!$D$5:$D$484=$B97)*('Comp.'!$B$5:$B$484&gt;=D$4)*('Comp.'!$B$5:$B$484&lt;=EOMONTH(D$4,0))*('Comp.'!$E$5:$E$484))</f>
        <v>2376.7600000000002</v>
      </c>
      <c r="E97" s="129">
        <f>SUMPRODUCT(('Diário 1º PA'!$E$4:$E$2011='Analítico Cp.'!$B97)*('Diário 1º PA'!$C$4:$C$2011&gt;=E$4)*('Diário 1º PA'!$C$4:$C$2011&lt;=EOMONTH(E$4,0))*('Diário 1º PA'!$F$4:$F$2011))
+SUMPRODUCT(('Diário 2º PA'!$E$4:$E$1980='Analítico Cp.'!$B97)*('Diário 2º PA'!$C$4:$C$1980&gt;=E$4)*('Diário 2º PA'!$C$4:$C$1980&lt;=EOMONTH(E$4,0))*('Diário 2º PA'!$F$4:$F$1980))
+SUMPRODUCT(('Diário 3º PA'!$E$4:$E$2000='Analítico Cp.'!$B97)*('Diário 3º PA'!$C$4:$C$2000&gt;=E$4)*('Diário 3º PA'!$C$4:$C$2000&lt;=EOMONTH(E$4,0))*('Diário 3º PA'!$F$4:$F$2000))
+SUMPRODUCT(('Diário 4º PA'!$E$4:$E$2000='Analítico Cp.'!$B97)*('Diário 4º PA'!$C$4:$C$2000&gt;=E$4)*('Diário 4º PA'!$C$4:$C$2000&lt;=EOMONTH(E$4,0))*('Diário 4º PA'!$F$4:$F$2000))
+SUMPRODUCT(('Comp.'!$D$5:$D$484=$B97)*('Comp.'!$B$5:$B$484&gt;=E$4)*('Comp.'!$B$5:$B$484&lt;=EOMONTH(E$4,0))*('Comp.'!$E$5:$E$484))</f>
        <v>0</v>
      </c>
      <c r="F97" s="129">
        <f>SUMPRODUCT(('Diário 1º PA'!$E$4:$E$2011='Analítico Cp.'!$B97)*('Diário 1º PA'!$C$4:$C$2011&gt;=F$4)*('Diário 1º PA'!$C$4:$C$2011&lt;=EOMONTH(F$4,0))*('Diário 1º PA'!$F$4:$F$2011))
+SUMPRODUCT(('Diário 2º PA'!$E$4:$E$1980='Analítico Cp.'!$B97)*('Diário 2º PA'!$C$4:$C$1980&gt;=F$4)*('Diário 2º PA'!$C$4:$C$1980&lt;=EOMONTH(F$4,0))*('Diário 2º PA'!$F$4:$F$1980))
+SUMPRODUCT(('Diário 3º PA'!$E$4:$E$2000='Analítico Cp.'!$B97)*('Diário 3º PA'!$C$4:$C$2000&gt;=F$4)*('Diário 3º PA'!$C$4:$C$2000&lt;=EOMONTH(F$4,0))*('Diário 3º PA'!$F$4:$F$2000))
+SUMPRODUCT(('Diário 4º PA'!$E$4:$E$2000='Analítico Cp.'!$B97)*('Diário 4º PA'!$C$4:$C$2000&gt;=F$4)*('Diário 4º PA'!$C$4:$C$2000&lt;=EOMONTH(F$4,0))*('Diário 4º PA'!$F$4:$F$2000))
+SUMPRODUCT(('Comp.'!$D$5:$D$484=$B97)*('Comp.'!$B$5:$B$484&gt;=F$4)*('Comp.'!$B$5:$B$484&lt;=EOMONTH(F$4,0))*('Comp.'!$E$5:$E$484))</f>
        <v>3574.77</v>
      </c>
      <c r="G97" s="129">
        <f>SUMPRODUCT(('Diário 1º PA'!$E$4:$E$2011='Analítico Cp.'!$B97)*('Diário 1º PA'!$C$4:$C$2011&gt;=G$4)*('Diário 1º PA'!$C$4:$C$2011&lt;=EOMONTH(G$4,0))*('Diário 1º PA'!$F$4:$F$2011))
+SUMPRODUCT(('Diário 2º PA'!$E$4:$E$1980='Analítico Cp.'!$B97)*('Diário 2º PA'!$C$4:$C$1980&gt;=G$4)*('Diário 2º PA'!$C$4:$C$1980&lt;=EOMONTH(G$4,0))*('Diário 2º PA'!$F$4:$F$1980))
+SUMPRODUCT(('Diário 3º PA'!$E$4:$E$2000='Analítico Cp.'!$B97)*('Diário 3º PA'!$C$4:$C$2000&gt;=G$4)*('Diário 3º PA'!$C$4:$C$2000&lt;=EOMONTH(G$4,0))*('Diário 3º PA'!$F$4:$F$2000))
+SUMPRODUCT(('Diário 4º PA'!$E$4:$E$2000='Analítico Cp.'!$B97)*('Diário 4º PA'!$C$4:$C$2000&gt;=G$4)*('Diário 4º PA'!$C$4:$C$2000&lt;=EOMONTH(G$4,0))*('Diário 4º PA'!$F$4:$F$2000))
+SUMPRODUCT(('Comp.'!$D$5:$D$484=$B97)*('Comp.'!$B$5:$B$484&gt;=G$4)*('Comp.'!$B$5:$B$484&lt;=EOMONTH(G$4,0))*('Comp.'!$E$5:$E$484))</f>
        <v>0</v>
      </c>
      <c r="H97" s="129">
        <f>SUMPRODUCT(('Diário 1º PA'!$E$4:$E$2011='Analítico Cp.'!$B97)*('Diário 1º PA'!$C$4:$C$2011&gt;=H$4)*('Diário 1º PA'!$C$4:$C$2011&lt;=EOMONTH(H$4,0))*('Diário 1º PA'!$F$4:$F$2011))
+SUMPRODUCT(('Diário 2º PA'!$E$4:$E$1980='Analítico Cp.'!$B97)*('Diário 2º PA'!$C$4:$C$1980&gt;=H$4)*('Diário 2º PA'!$C$4:$C$1980&lt;=EOMONTH(H$4,0))*('Diário 2º PA'!$F$4:$F$1980))
+SUMPRODUCT(('Diário 3º PA'!$E$4:$E$2000='Analítico Cp.'!$B97)*('Diário 3º PA'!$C$4:$C$2000&gt;=H$4)*('Diário 3º PA'!$C$4:$C$2000&lt;=EOMONTH(H$4,0))*('Diário 3º PA'!$F$4:$F$2000))
+SUMPRODUCT(('Diário 4º PA'!$E$4:$E$2000='Analítico Cp.'!$B97)*('Diário 4º PA'!$C$4:$C$2000&gt;=H$4)*('Diário 4º PA'!$C$4:$C$2000&lt;=EOMONTH(H$4,0))*('Diário 4º PA'!$F$4:$F$2000))
+SUMPRODUCT(('Comp.'!$D$5:$D$484=$B97)*('Comp.'!$B$5:$B$484&gt;=H$4)*('Comp.'!$B$5:$B$484&lt;=EOMONTH(H$4,0))*('Comp.'!$E$5:$E$484))</f>
        <v>0</v>
      </c>
      <c r="I97" s="129">
        <f>SUMPRODUCT(('Diário 1º PA'!$E$4:$E$2011='Analítico Cp.'!$B97)*('Diário 1º PA'!$C$4:$C$2011&gt;=I$4)*('Diário 1º PA'!$C$4:$C$2011&lt;=EOMONTH(I$4,0))*('Diário 1º PA'!$F$4:$F$2011))
+SUMPRODUCT(('Diário 2º PA'!$E$4:$E$1980='Analítico Cp.'!$B97)*('Diário 2º PA'!$C$4:$C$1980&gt;=I$4)*('Diário 2º PA'!$C$4:$C$1980&lt;=EOMONTH(I$4,0))*('Diário 2º PA'!$F$4:$F$1980))
+SUMPRODUCT(('Diário 3º PA'!$E$4:$E$2000='Analítico Cp.'!$B97)*('Diário 3º PA'!$C$4:$C$2000&gt;=I$4)*('Diário 3º PA'!$C$4:$C$2000&lt;=EOMONTH(I$4,0))*('Diário 3º PA'!$F$4:$F$2000))
+SUMPRODUCT(('Diário 4º PA'!$E$4:$E$2000='Analítico Cp.'!$B97)*('Diário 4º PA'!$C$4:$C$2000&gt;=I$4)*('Diário 4º PA'!$C$4:$C$2000&lt;=EOMONTH(I$4,0))*('Diário 4º PA'!$F$4:$F$2000))
+SUMPRODUCT(('Comp.'!$D$5:$D$484=$B97)*('Comp.'!$B$5:$B$484&gt;=I$4)*('Comp.'!$B$5:$B$484&lt;=EOMONTH(I$4,0))*('Comp.'!$E$5:$E$484))</f>
        <v>0</v>
      </c>
      <c r="J97" s="129">
        <f>SUMPRODUCT(('Diário 1º PA'!$E$4:$E$2011='Analítico Cp.'!$B97)*('Diário 1º PA'!$C$4:$C$2011&gt;=J$4)*('Diário 1º PA'!$C$4:$C$2011&lt;=EOMONTH(J$4,0))*('Diário 1º PA'!$F$4:$F$2011))
+SUMPRODUCT(('Diário 2º PA'!$E$4:$E$1980='Analítico Cp.'!$B97)*('Diário 2º PA'!$C$4:$C$1980&gt;=J$4)*('Diário 2º PA'!$C$4:$C$1980&lt;=EOMONTH(J$4,0))*('Diário 2º PA'!$F$4:$F$1980))
+SUMPRODUCT(('Diário 3º PA'!$E$4:$E$2000='Analítico Cp.'!$B97)*('Diário 3º PA'!$C$4:$C$2000&gt;=J$4)*('Diário 3º PA'!$C$4:$C$2000&lt;=EOMONTH(J$4,0))*('Diário 3º PA'!$F$4:$F$2000))
+SUMPRODUCT(('Diário 4º PA'!$E$4:$E$2000='Analítico Cp.'!$B97)*('Diário 4º PA'!$C$4:$C$2000&gt;=J$4)*('Diário 4º PA'!$C$4:$C$2000&lt;=EOMONTH(J$4,0))*('Diário 4º PA'!$F$4:$F$2000))
+SUMPRODUCT(('Comp.'!$D$5:$D$484=$B97)*('Comp.'!$B$5:$B$484&gt;=J$4)*('Comp.'!$B$5:$B$484&lt;=EOMONTH(J$4,0))*('Comp.'!$E$5:$E$484))</f>
        <v>0</v>
      </c>
      <c r="K97" s="129">
        <f>SUMPRODUCT(('Diário 1º PA'!$E$4:$E$2011='Analítico Cp.'!$B97)*('Diário 1º PA'!$C$4:$C$2011&gt;=K$4)*('Diário 1º PA'!$C$4:$C$2011&lt;=EOMONTH(K$4,0))*('Diário 1º PA'!$F$4:$F$2011))
+SUMPRODUCT(('Diário 2º PA'!$E$4:$E$1980='Analítico Cp.'!$B97)*('Diário 2º PA'!$C$4:$C$1980&gt;=K$4)*('Diário 2º PA'!$C$4:$C$1980&lt;=EOMONTH(K$4,0))*('Diário 2º PA'!$F$4:$F$1980))
+SUMPRODUCT(('Diário 3º PA'!$E$4:$E$2000='Analítico Cp.'!$B97)*('Diário 3º PA'!$C$4:$C$2000&gt;=K$4)*('Diário 3º PA'!$C$4:$C$2000&lt;=EOMONTH(K$4,0))*('Diário 3º PA'!$F$4:$F$2000))
+SUMPRODUCT(('Diário 4º PA'!$E$4:$E$2000='Analítico Cp.'!$B97)*('Diário 4º PA'!$C$4:$C$2000&gt;=K$4)*('Diário 4º PA'!$C$4:$C$2000&lt;=EOMONTH(K$4,0))*('Diário 4º PA'!$F$4:$F$2000))
+SUMPRODUCT(('Comp.'!$D$5:$D$484=$B97)*('Comp.'!$B$5:$B$484&gt;=K$4)*('Comp.'!$B$5:$B$484&lt;=EOMONTH(K$4,0))*('Comp.'!$E$5:$E$484))</f>
        <v>0</v>
      </c>
      <c r="L97" s="129">
        <f>SUMPRODUCT(('Diário 1º PA'!$E$4:$E$2011='Analítico Cp.'!$B97)*('Diário 1º PA'!$C$4:$C$2011&gt;=L$4)*('Diário 1º PA'!$C$4:$C$2011&lt;=EOMONTH(L$4,0))*('Diário 1º PA'!$F$4:$F$2011))
+SUMPRODUCT(('Diário 2º PA'!$E$4:$E$1980='Analítico Cp.'!$B97)*('Diário 2º PA'!$C$4:$C$1980&gt;=L$4)*('Diário 2º PA'!$C$4:$C$1980&lt;=EOMONTH(L$4,0))*('Diário 2º PA'!$F$4:$F$1980))
+SUMPRODUCT(('Diário 3º PA'!$E$4:$E$2000='Analítico Cp.'!$B97)*('Diário 3º PA'!$C$4:$C$2000&gt;=L$4)*('Diário 3º PA'!$C$4:$C$2000&lt;=EOMONTH(L$4,0))*('Diário 3º PA'!$F$4:$F$2000))
+SUMPRODUCT(('Diário 4º PA'!$E$4:$E$2000='Analítico Cp.'!$B97)*('Diário 4º PA'!$C$4:$C$2000&gt;=L$4)*('Diário 4º PA'!$C$4:$C$2000&lt;=EOMONTH(L$4,0))*('Diário 4º PA'!$F$4:$F$2000))
+SUMPRODUCT(('Comp.'!$D$5:$D$484=$B97)*('Comp.'!$B$5:$B$484&gt;=L$4)*('Comp.'!$B$5:$B$484&lt;=EOMONTH(L$4,0))*('Comp.'!$E$5:$E$484))</f>
        <v>0</v>
      </c>
      <c r="M97" s="129">
        <f>SUMPRODUCT(('Diário 1º PA'!$E$4:$E$2011='Analítico Cp.'!$B97)*('Diário 1º PA'!$C$4:$C$2011&gt;=M$4)*('Diário 1º PA'!$C$4:$C$2011&lt;=EOMONTH(M$4,0))*('Diário 1º PA'!$F$4:$F$2011))
+SUMPRODUCT(('Diário 2º PA'!$E$4:$E$1980='Analítico Cp.'!$B97)*('Diário 2º PA'!$C$4:$C$1980&gt;=M$4)*('Diário 2º PA'!$C$4:$C$1980&lt;=EOMONTH(M$4,0))*('Diário 2º PA'!$F$4:$F$1980))
+SUMPRODUCT(('Diário 3º PA'!$E$4:$E$2000='Analítico Cp.'!$B97)*('Diário 3º PA'!$C$4:$C$2000&gt;=M$4)*('Diário 3º PA'!$C$4:$C$2000&lt;=EOMONTH(M$4,0))*('Diário 3º PA'!$F$4:$F$2000))
+SUMPRODUCT(('Diário 4º PA'!$E$4:$E$2000='Analítico Cp.'!$B97)*('Diário 4º PA'!$C$4:$C$2000&gt;=M$4)*('Diário 4º PA'!$C$4:$C$2000&lt;=EOMONTH(M$4,0))*('Diário 4º PA'!$F$4:$F$2000))
+SUMPRODUCT(('Comp.'!$D$5:$D$484=$B97)*('Comp.'!$B$5:$B$484&gt;=M$4)*('Comp.'!$B$5:$B$484&lt;=EOMONTH(M$4,0))*('Comp.'!$E$5:$E$484))</f>
        <v>0</v>
      </c>
      <c r="N97" s="129">
        <f>SUMPRODUCT(('Diário 1º PA'!$E$4:$E$2011='Analítico Cp.'!$B97)*('Diário 1º PA'!$C$4:$C$2011&gt;=N$4)*('Diário 1º PA'!$C$4:$C$2011&lt;=EOMONTH(N$4,0))*('Diário 1º PA'!$F$4:$F$2011))
+SUMPRODUCT(('Diário 2º PA'!$E$4:$E$1980='Analítico Cp.'!$B97)*('Diário 2º PA'!$C$4:$C$1980&gt;=N$4)*('Diário 2º PA'!$C$4:$C$1980&lt;=EOMONTH(N$4,0))*('Diário 2º PA'!$F$4:$F$1980))
+SUMPRODUCT(('Diário 3º PA'!$E$4:$E$2000='Analítico Cp.'!$B97)*('Diário 3º PA'!$C$4:$C$2000&gt;=N$4)*('Diário 3º PA'!$C$4:$C$2000&lt;=EOMONTH(N$4,0))*('Diário 3º PA'!$F$4:$F$2000))
+SUMPRODUCT(('Diário 4º PA'!$E$4:$E$2000='Analítico Cp.'!$B97)*('Diário 4º PA'!$C$4:$C$2000&gt;=N$4)*('Diário 4º PA'!$C$4:$C$2000&lt;=EOMONTH(N$4,0))*('Diário 4º PA'!$F$4:$F$2000))
+SUMPRODUCT(('Comp.'!$D$5:$D$484=$B97)*('Comp.'!$B$5:$B$484&gt;=N$4)*('Comp.'!$B$5:$B$484&lt;=EOMONTH(N$4,0))*('Comp.'!$E$5:$E$484))</f>
        <v>0</v>
      </c>
      <c r="O97" s="179">
        <f t="shared" si="19"/>
        <v>5951.5300000000007</v>
      </c>
      <c r="P97" s="180">
        <f t="shared" si="20"/>
        <v>4.2553086024236988E-4</v>
      </c>
      <c r="Q97" s="154"/>
      <c r="R97" s="154"/>
      <c r="S97" s="154"/>
      <c r="T97" s="154"/>
      <c r="U97" s="154"/>
      <c r="V97" s="154"/>
      <c r="W97" s="154"/>
      <c r="X97" s="154"/>
      <c r="Y97" s="154"/>
      <c r="Z97" s="154"/>
    </row>
    <row r="98" spans="1:26" ht="23.25" customHeight="1" x14ac:dyDescent="0.2">
      <c r="A98" s="199" t="s">
        <v>298</v>
      </c>
      <c r="B98" s="63" t="s">
        <v>299</v>
      </c>
      <c r="C98" s="129">
        <f>SUMPRODUCT(('Diário 1º PA'!$E$4:$E$2011='Analítico Cp.'!$B98)*('Diário 1º PA'!$C$4:$C$2011&gt;=C$4)*('Diário 1º PA'!$C$4:$C$2011&lt;=EOMONTH(C$4,0))*('Diário 1º PA'!$F$4:$F$2011))
+SUMPRODUCT(('Diário 2º PA'!$E$4:$E$1980='Analítico Cp.'!$B98)*('Diário 2º PA'!$C$4:$C$1980&gt;=C$4)*('Diário 2º PA'!$C$4:$C$1980&lt;=EOMONTH(C$4,0))*('Diário 2º PA'!$F$4:$F$1980))
+SUMPRODUCT(('Diário 3º PA'!$E$4:$E$2000='Analítico Cp.'!$B98)*('Diário 3º PA'!$C$4:$C$2000&gt;=C$4)*('Diário 3º PA'!$C$4:$C$2000&lt;=EOMONTH(C$4,0))*('Diário 3º PA'!$F$4:$F$2000))
+SUMPRODUCT(('Diário 4º PA'!$E$4:$E$2000='Analítico Cp.'!$B98)*('Diário 4º PA'!$C$4:$C$2000&gt;=C$4)*('Diário 4º PA'!$C$4:$C$2000&lt;=EOMONTH(C$4,0))*('Diário 4º PA'!$F$4:$F$2000))
+SUMPRODUCT(('Comp.'!$D$5:$D$484=$B98)*('Comp.'!$B$5:$B$484&gt;=C$4)*('Comp.'!$B$5:$B$484&lt;=EOMONTH(C$4,0))*('Comp.'!$E$5:$E$484))</f>
        <v>381596.56</v>
      </c>
      <c r="D98" s="129">
        <f>SUMPRODUCT(('Diário 1º PA'!$E$4:$E$2011='Analítico Cp.'!$B98)*('Diário 1º PA'!$C$4:$C$2011&gt;=D$4)*('Diário 1º PA'!$C$4:$C$2011&lt;=EOMONTH(D$4,0))*('Diário 1º PA'!$F$4:$F$2011))
+SUMPRODUCT(('Diário 2º PA'!$E$4:$E$1980='Analítico Cp.'!$B98)*('Diário 2º PA'!$C$4:$C$1980&gt;=D$4)*('Diário 2º PA'!$C$4:$C$1980&lt;=EOMONTH(D$4,0))*('Diário 2º PA'!$F$4:$F$1980))
+SUMPRODUCT(('Diário 3º PA'!$E$4:$E$2000='Analítico Cp.'!$B98)*('Diário 3º PA'!$C$4:$C$2000&gt;=D$4)*('Diário 3º PA'!$C$4:$C$2000&lt;=EOMONTH(D$4,0))*('Diário 3º PA'!$F$4:$F$2000))
+SUMPRODUCT(('Diário 4º PA'!$E$4:$E$2000='Analítico Cp.'!$B98)*('Diário 4º PA'!$C$4:$C$2000&gt;=D$4)*('Diário 4º PA'!$C$4:$C$2000&lt;=EOMONTH(D$4,0))*('Diário 4º PA'!$F$4:$F$2000))
+SUMPRODUCT(('Comp.'!$D$5:$D$484=$B98)*('Comp.'!$B$5:$B$484&gt;=D$4)*('Comp.'!$B$5:$B$484&lt;=EOMONTH(D$4,0))*('Comp.'!$E$5:$E$484))</f>
        <v>462422.46000000008</v>
      </c>
      <c r="E98" s="129">
        <f>SUMPRODUCT(('Diário 1º PA'!$E$4:$E$2011='Analítico Cp.'!$B98)*('Diário 1º PA'!$C$4:$C$2011&gt;=E$4)*('Diário 1º PA'!$C$4:$C$2011&lt;=EOMONTH(E$4,0))*('Diário 1º PA'!$F$4:$F$2011))
+SUMPRODUCT(('Diário 2º PA'!$E$4:$E$1980='Analítico Cp.'!$B98)*('Diário 2º PA'!$C$4:$C$1980&gt;=E$4)*('Diário 2º PA'!$C$4:$C$1980&lt;=EOMONTH(E$4,0))*('Diário 2º PA'!$F$4:$F$1980))
+SUMPRODUCT(('Diário 3º PA'!$E$4:$E$2000='Analítico Cp.'!$B98)*('Diário 3º PA'!$C$4:$C$2000&gt;=E$4)*('Diário 3º PA'!$C$4:$C$2000&lt;=EOMONTH(E$4,0))*('Diário 3º PA'!$F$4:$F$2000))
+SUMPRODUCT(('Diário 4º PA'!$E$4:$E$2000='Analítico Cp.'!$B98)*('Diário 4º PA'!$C$4:$C$2000&gt;=E$4)*('Diário 4º PA'!$C$4:$C$2000&lt;=EOMONTH(E$4,0))*('Diário 4º PA'!$F$4:$F$2000))
+SUMPRODUCT(('Comp.'!$D$5:$D$484=$B98)*('Comp.'!$B$5:$B$484&gt;=E$4)*('Comp.'!$B$5:$B$484&lt;=EOMONTH(E$4,0))*('Comp.'!$E$5:$E$484))</f>
        <v>404319.18999999994</v>
      </c>
      <c r="F98" s="129">
        <f>SUMPRODUCT(('Diário 1º PA'!$E$4:$E$2011='Analítico Cp.'!$B98)*('Diário 1º PA'!$C$4:$C$2011&gt;=F$4)*('Diário 1º PA'!$C$4:$C$2011&lt;=EOMONTH(F$4,0))*('Diário 1º PA'!$F$4:$F$2011))
+SUMPRODUCT(('Diário 2º PA'!$E$4:$E$1980='Analítico Cp.'!$B98)*('Diário 2º PA'!$C$4:$C$1980&gt;=F$4)*('Diário 2º PA'!$C$4:$C$1980&lt;=EOMONTH(F$4,0))*('Diário 2º PA'!$F$4:$F$1980))
+SUMPRODUCT(('Diário 3º PA'!$E$4:$E$2000='Analítico Cp.'!$B98)*('Diário 3º PA'!$C$4:$C$2000&gt;=F$4)*('Diário 3º PA'!$C$4:$C$2000&lt;=EOMONTH(F$4,0))*('Diário 3º PA'!$F$4:$F$2000))
+SUMPRODUCT(('Diário 4º PA'!$E$4:$E$2000='Analítico Cp.'!$B98)*('Diário 4º PA'!$C$4:$C$2000&gt;=F$4)*('Diário 4º PA'!$C$4:$C$2000&lt;=EOMONTH(F$4,0))*('Diário 4º PA'!$F$4:$F$2000))
+SUMPRODUCT(('Comp.'!$D$5:$D$484=$B98)*('Comp.'!$B$5:$B$484&gt;=F$4)*('Comp.'!$B$5:$B$484&lt;=EOMONTH(F$4,0))*('Comp.'!$E$5:$E$484))</f>
        <v>16734.95</v>
      </c>
      <c r="G98" s="129">
        <f>SUMPRODUCT(('Diário 1º PA'!$E$4:$E$2011='Analítico Cp.'!$B98)*('Diário 1º PA'!$C$4:$C$2011&gt;=G$4)*('Diário 1º PA'!$C$4:$C$2011&lt;=EOMONTH(G$4,0))*('Diário 1º PA'!$F$4:$F$2011))
+SUMPRODUCT(('Diário 2º PA'!$E$4:$E$1980='Analítico Cp.'!$B98)*('Diário 2º PA'!$C$4:$C$1980&gt;=G$4)*('Diário 2º PA'!$C$4:$C$1980&lt;=EOMONTH(G$4,0))*('Diário 2º PA'!$F$4:$F$1980))
+SUMPRODUCT(('Diário 3º PA'!$E$4:$E$2000='Analítico Cp.'!$B98)*('Diário 3º PA'!$C$4:$C$2000&gt;=G$4)*('Diário 3º PA'!$C$4:$C$2000&lt;=EOMONTH(G$4,0))*('Diário 3º PA'!$F$4:$F$2000))
+SUMPRODUCT(('Diário 4º PA'!$E$4:$E$2000='Analítico Cp.'!$B98)*('Diário 4º PA'!$C$4:$C$2000&gt;=G$4)*('Diário 4º PA'!$C$4:$C$2000&lt;=EOMONTH(G$4,0))*('Diário 4º PA'!$F$4:$F$2000))
+SUMPRODUCT(('Comp.'!$D$5:$D$484=$B98)*('Comp.'!$B$5:$B$484&gt;=G$4)*('Comp.'!$B$5:$B$484&lt;=EOMONTH(G$4,0))*('Comp.'!$E$5:$E$484))</f>
        <v>0</v>
      </c>
      <c r="H98" s="129">
        <f>SUMPRODUCT(('Diário 1º PA'!$E$4:$E$2011='Analítico Cp.'!$B98)*('Diário 1º PA'!$C$4:$C$2011&gt;=H$4)*('Diário 1º PA'!$C$4:$C$2011&lt;=EOMONTH(H$4,0))*('Diário 1º PA'!$F$4:$F$2011))
+SUMPRODUCT(('Diário 2º PA'!$E$4:$E$1980='Analítico Cp.'!$B98)*('Diário 2º PA'!$C$4:$C$1980&gt;=H$4)*('Diário 2º PA'!$C$4:$C$1980&lt;=EOMONTH(H$4,0))*('Diário 2º PA'!$F$4:$F$1980))
+SUMPRODUCT(('Diário 3º PA'!$E$4:$E$2000='Analítico Cp.'!$B98)*('Diário 3º PA'!$C$4:$C$2000&gt;=H$4)*('Diário 3º PA'!$C$4:$C$2000&lt;=EOMONTH(H$4,0))*('Diário 3º PA'!$F$4:$F$2000))
+SUMPRODUCT(('Diário 4º PA'!$E$4:$E$2000='Analítico Cp.'!$B98)*('Diário 4º PA'!$C$4:$C$2000&gt;=H$4)*('Diário 4º PA'!$C$4:$C$2000&lt;=EOMONTH(H$4,0))*('Diário 4º PA'!$F$4:$F$2000))
+SUMPRODUCT(('Comp.'!$D$5:$D$484=$B98)*('Comp.'!$B$5:$B$484&gt;=H$4)*('Comp.'!$B$5:$B$484&lt;=EOMONTH(H$4,0))*('Comp.'!$E$5:$E$484))</f>
        <v>0</v>
      </c>
      <c r="I98" s="129">
        <f>SUMPRODUCT(('Diário 1º PA'!$E$4:$E$2011='Analítico Cp.'!$B98)*('Diário 1º PA'!$C$4:$C$2011&gt;=I$4)*('Diário 1º PA'!$C$4:$C$2011&lt;=EOMONTH(I$4,0))*('Diário 1º PA'!$F$4:$F$2011))
+SUMPRODUCT(('Diário 2º PA'!$E$4:$E$1980='Analítico Cp.'!$B98)*('Diário 2º PA'!$C$4:$C$1980&gt;=I$4)*('Diário 2º PA'!$C$4:$C$1980&lt;=EOMONTH(I$4,0))*('Diário 2º PA'!$F$4:$F$1980))
+SUMPRODUCT(('Diário 3º PA'!$E$4:$E$2000='Analítico Cp.'!$B98)*('Diário 3º PA'!$C$4:$C$2000&gt;=I$4)*('Diário 3º PA'!$C$4:$C$2000&lt;=EOMONTH(I$4,0))*('Diário 3º PA'!$F$4:$F$2000))
+SUMPRODUCT(('Diário 4º PA'!$E$4:$E$2000='Analítico Cp.'!$B98)*('Diário 4º PA'!$C$4:$C$2000&gt;=I$4)*('Diário 4º PA'!$C$4:$C$2000&lt;=EOMONTH(I$4,0))*('Diário 4º PA'!$F$4:$F$2000))
+SUMPRODUCT(('Comp.'!$D$5:$D$484=$B98)*('Comp.'!$B$5:$B$484&gt;=I$4)*('Comp.'!$B$5:$B$484&lt;=EOMONTH(I$4,0))*('Comp.'!$E$5:$E$484))</f>
        <v>0</v>
      </c>
      <c r="J98" s="129">
        <f>SUMPRODUCT(('Diário 1º PA'!$E$4:$E$2011='Analítico Cp.'!$B98)*('Diário 1º PA'!$C$4:$C$2011&gt;=J$4)*('Diário 1º PA'!$C$4:$C$2011&lt;=EOMONTH(J$4,0))*('Diário 1º PA'!$F$4:$F$2011))
+SUMPRODUCT(('Diário 2º PA'!$E$4:$E$1980='Analítico Cp.'!$B98)*('Diário 2º PA'!$C$4:$C$1980&gt;=J$4)*('Diário 2º PA'!$C$4:$C$1980&lt;=EOMONTH(J$4,0))*('Diário 2º PA'!$F$4:$F$1980))
+SUMPRODUCT(('Diário 3º PA'!$E$4:$E$2000='Analítico Cp.'!$B98)*('Diário 3º PA'!$C$4:$C$2000&gt;=J$4)*('Diário 3º PA'!$C$4:$C$2000&lt;=EOMONTH(J$4,0))*('Diário 3º PA'!$F$4:$F$2000))
+SUMPRODUCT(('Diário 4º PA'!$E$4:$E$2000='Analítico Cp.'!$B98)*('Diário 4º PA'!$C$4:$C$2000&gt;=J$4)*('Diário 4º PA'!$C$4:$C$2000&lt;=EOMONTH(J$4,0))*('Diário 4º PA'!$F$4:$F$2000))
+SUMPRODUCT(('Comp.'!$D$5:$D$484=$B98)*('Comp.'!$B$5:$B$484&gt;=J$4)*('Comp.'!$B$5:$B$484&lt;=EOMONTH(J$4,0))*('Comp.'!$E$5:$E$484))</f>
        <v>0</v>
      </c>
      <c r="K98" s="129">
        <f>SUMPRODUCT(('Diário 1º PA'!$E$4:$E$2011='Analítico Cp.'!$B98)*('Diário 1º PA'!$C$4:$C$2011&gt;=K$4)*('Diário 1º PA'!$C$4:$C$2011&lt;=EOMONTH(K$4,0))*('Diário 1º PA'!$F$4:$F$2011))
+SUMPRODUCT(('Diário 2º PA'!$E$4:$E$1980='Analítico Cp.'!$B98)*('Diário 2º PA'!$C$4:$C$1980&gt;=K$4)*('Diário 2º PA'!$C$4:$C$1980&lt;=EOMONTH(K$4,0))*('Diário 2º PA'!$F$4:$F$1980))
+SUMPRODUCT(('Diário 3º PA'!$E$4:$E$2000='Analítico Cp.'!$B98)*('Diário 3º PA'!$C$4:$C$2000&gt;=K$4)*('Diário 3º PA'!$C$4:$C$2000&lt;=EOMONTH(K$4,0))*('Diário 3º PA'!$F$4:$F$2000))
+SUMPRODUCT(('Diário 4º PA'!$E$4:$E$2000='Analítico Cp.'!$B98)*('Diário 4º PA'!$C$4:$C$2000&gt;=K$4)*('Diário 4º PA'!$C$4:$C$2000&lt;=EOMONTH(K$4,0))*('Diário 4º PA'!$F$4:$F$2000))
+SUMPRODUCT(('Comp.'!$D$5:$D$484=$B98)*('Comp.'!$B$5:$B$484&gt;=K$4)*('Comp.'!$B$5:$B$484&lt;=EOMONTH(K$4,0))*('Comp.'!$E$5:$E$484))</f>
        <v>0</v>
      </c>
      <c r="L98" s="129">
        <f>SUMPRODUCT(('Diário 1º PA'!$E$4:$E$2011='Analítico Cp.'!$B98)*('Diário 1º PA'!$C$4:$C$2011&gt;=L$4)*('Diário 1º PA'!$C$4:$C$2011&lt;=EOMONTH(L$4,0))*('Diário 1º PA'!$F$4:$F$2011))
+SUMPRODUCT(('Diário 2º PA'!$E$4:$E$1980='Analítico Cp.'!$B98)*('Diário 2º PA'!$C$4:$C$1980&gt;=L$4)*('Diário 2º PA'!$C$4:$C$1980&lt;=EOMONTH(L$4,0))*('Diário 2º PA'!$F$4:$F$1980))
+SUMPRODUCT(('Diário 3º PA'!$E$4:$E$2000='Analítico Cp.'!$B98)*('Diário 3º PA'!$C$4:$C$2000&gt;=L$4)*('Diário 3º PA'!$C$4:$C$2000&lt;=EOMONTH(L$4,0))*('Diário 3º PA'!$F$4:$F$2000))
+SUMPRODUCT(('Diário 4º PA'!$E$4:$E$2000='Analítico Cp.'!$B98)*('Diário 4º PA'!$C$4:$C$2000&gt;=L$4)*('Diário 4º PA'!$C$4:$C$2000&lt;=EOMONTH(L$4,0))*('Diário 4º PA'!$F$4:$F$2000))
+SUMPRODUCT(('Comp.'!$D$5:$D$484=$B98)*('Comp.'!$B$5:$B$484&gt;=L$4)*('Comp.'!$B$5:$B$484&lt;=EOMONTH(L$4,0))*('Comp.'!$E$5:$E$484))</f>
        <v>0</v>
      </c>
      <c r="M98" s="129">
        <f>SUMPRODUCT(('Diário 1º PA'!$E$4:$E$2011='Analítico Cp.'!$B98)*('Diário 1º PA'!$C$4:$C$2011&gt;=M$4)*('Diário 1º PA'!$C$4:$C$2011&lt;=EOMONTH(M$4,0))*('Diário 1º PA'!$F$4:$F$2011))
+SUMPRODUCT(('Diário 2º PA'!$E$4:$E$1980='Analítico Cp.'!$B98)*('Diário 2º PA'!$C$4:$C$1980&gt;=M$4)*('Diário 2º PA'!$C$4:$C$1980&lt;=EOMONTH(M$4,0))*('Diário 2º PA'!$F$4:$F$1980))
+SUMPRODUCT(('Diário 3º PA'!$E$4:$E$2000='Analítico Cp.'!$B98)*('Diário 3º PA'!$C$4:$C$2000&gt;=M$4)*('Diário 3º PA'!$C$4:$C$2000&lt;=EOMONTH(M$4,0))*('Diário 3º PA'!$F$4:$F$2000))
+SUMPRODUCT(('Diário 4º PA'!$E$4:$E$2000='Analítico Cp.'!$B98)*('Diário 4º PA'!$C$4:$C$2000&gt;=M$4)*('Diário 4º PA'!$C$4:$C$2000&lt;=EOMONTH(M$4,0))*('Diário 4º PA'!$F$4:$F$2000))
+SUMPRODUCT(('Comp.'!$D$5:$D$484=$B98)*('Comp.'!$B$5:$B$484&gt;=M$4)*('Comp.'!$B$5:$B$484&lt;=EOMONTH(M$4,0))*('Comp.'!$E$5:$E$484))</f>
        <v>0</v>
      </c>
      <c r="N98" s="129">
        <f>SUMPRODUCT(('Diário 1º PA'!$E$4:$E$2011='Analítico Cp.'!$B98)*('Diário 1º PA'!$C$4:$C$2011&gt;=N$4)*('Diário 1º PA'!$C$4:$C$2011&lt;=EOMONTH(N$4,0))*('Diário 1º PA'!$F$4:$F$2011))
+SUMPRODUCT(('Diário 2º PA'!$E$4:$E$1980='Analítico Cp.'!$B98)*('Diário 2º PA'!$C$4:$C$1980&gt;=N$4)*('Diário 2º PA'!$C$4:$C$1980&lt;=EOMONTH(N$4,0))*('Diário 2º PA'!$F$4:$F$1980))
+SUMPRODUCT(('Diário 3º PA'!$E$4:$E$2000='Analítico Cp.'!$B98)*('Diário 3º PA'!$C$4:$C$2000&gt;=N$4)*('Diário 3º PA'!$C$4:$C$2000&lt;=EOMONTH(N$4,0))*('Diário 3º PA'!$F$4:$F$2000))
+SUMPRODUCT(('Diário 4º PA'!$E$4:$E$2000='Analítico Cp.'!$B98)*('Diário 4º PA'!$C$4:$C$2000&gt;=N$4)*('Diário 4º PA'!$C$4:$C$2000&lt;=EOMONTH(N$4,0))*('Diário 4º PA'!$F$4:$F$2000))
+SUMPRODUCT(('Comp.'!$D$5:$D$484=$B98)*('Comp.'!$B$5:$B$484&gt;=N$4)*('Comp.'!$B$5:$B$484&lt;=EOMONTH(N$4,0))*('Comp.'!$E$5:$E$484))</f>
        <v>0</v>
      </c>
      <c r="O98" s="179">
        <f t="shared" si="19"/>
        <v>1265073.1599999999</v>
      </c>
      <c r="P98" s="180">
        <f t="shared" si="20"/>
        <v>9.0451979582449077E-2</v>
      </c>
      <c r="Q98" s="154"/>
      <c r="R98" s="154"/>
      <c r="S98" s="154"/>
      <c r="T98" s="154"/>
      <c r="U98" s="154"/>
      <c r="V98" s="154"/>
      <c r="W98" s="154"/>
      <c r="X98" s="154"/>
      <c r="Y98" s="154"/>
      <c r="Z98" s="154"/>
    </row>
    <row r="99" spans="1:26" ht="23.25" customHeight="1" x14ac:dyDescent="0.2">
      <c r="A99" s="199" t="s">
        <v>300</v>
      </c>
      <c r="B99" s="63" t="s">
        <v>301</v>
      </c>
      <c r="C99" s="129">
        <f>SUMPRODUCT(('Diário 1º PA'!$E$4:$E$2011='Analítico Cp.'!$B99)*('Diário 1º PA'!$C$4:$C$2011&gt;=C$4)*('Diário 1º PA'!$C$4:$C$2011&lt;=EOMONTH(C$4,0))*('Diário 1º PA'!$F$4:$F$2011))
+SUMPRODUCT(('Diário 2º PA'!$E$4:$E$1980='Analítico Cp.'!$B99)*('Diário 2º PA'!$C$4:$C$1980&gt;=C$4)*('Diário 2º PA'!$C$4:$C$1980&lt;=EOMONTH(C$4,0))*('Diário 2º PA'!$F$4:$F$1980))
+SUMPRODUCT(('Diário 3º PA'!$E$4:$E$2000='Analítico Cp.'!$B99)*('Diário 3º PA'!$C$4:$C$2000&gt;=C$4)*('Diário 3º PA'!$C$4:$C$2000&lt;=EOMONTH(C$4,0))*('Diário 3º PA'!$F$4:$F$2000))
+SUMPRODUCT(('Diário 4º PA'!$E$4:$E$2000='Analítico Cp.'!$B99)*('Diário 4º PA'!$C$4:$C$2000&gt;=C$4)*('Diário 4º PA'!$C$4:$C$2000&lt;=EOMONTH(C$4,0))*('Diário 4º PA'!$F$4:$F$2000))
+SUMPRODUCT(('Comp.'!$D$5:$D$484=$B99)*('Comp.'!$B$5:$B$484&gt;=C$4)*('Comp.'!$B$5:$B$484&lt;=EOMONTH(C$4,0))*('Comp.'!$E$5:$E$484))</f>
        <v>0</v>
      </c>
      <c r="D99" s="129">
        <f>SUMPRODUCT(('Diário 1º PA'!$E$4:$E$2011='Analítico Cp.'!$B99)*('Diário 1º PA'!$C$4:$C$2011&gt;=D$4)*('Diário 1º PA'!$C$4:$C$2011&lt;=EOMONTH(D$4,0))*('Diário 1º PA'!$F$4:$F$2011))
+SUMPRODUCT(('Diário 2º PA'!$E$4:$E$1980='Analítico Cp.'!$B99)*('Diário 2º PA'!$C$4:$C$1980&gt;=D$4)*('Diário 2º PA'!$C$4:$C$1980&lt;=EOMONTH(D$4,0))*('Diário 2º PA'!$F$4:$F$1980))
+SUMPRODUCT(('Diário 3º PA'!$E$4:$E$2000='Analítico Cp.'!$B99)*('Diário 3º PA'!$C$4:$C$2000&gt;=D$4)*('Diário 3º PA'!$C$4:$C$2000&lt;=EOMONTH(D$4,0))*('Diário 3º PA'!$F$4:$F$2000))
+SUMPRODUCT(('Diário 4º PA'!$E$4:$E$2000='Analítico Cp.'!$B99)*('Diário 4º PA'!$C$4:$C$2000&gt;=D$4)*('Diário 4º PA'!$C$4:$C$2000&lt;=EOMONTH(D$4,0))*('Diário 4º PA'!$F$4:$F$2000))
+SUMPRODUCT(('Comp.'!$D$5:$D$484=$B99)*('Comp.'!$B$5:$B$484&gt;=D$4)*('Comp.'!$B$5:$B$484&lt;=EOMONTH(D$4,0))*('Comp.'!$E$5:$E$484))</f>
        <v>342.4</v>
      </c>
      <c r="E99" s="129">
        <f>SUMPRODUCT(('Diário 1º PA'!$E$4:$E$2011='Analítico Cp.'!$B99)*('Diário 1º PA'!$C$4:$C$2011&gt;=E$4)*('Diário 1º PA'!$C$4:$C$2011&lt;=EOMONTH(E$4,0))*('Diário 1º PA'!$F$4:$F$2011))
+SUMPRODUCT(('Diário 2º PA'!$E$4:$E$1980='Analítico Cp.'!$B99)*('Diário 2º PA'!$C$4:$C$1980&gt;=E$4)*('Diário 2º PA'!$C$4:$C$1980&lt;=EOMONTH(E$4,0))*('Diário 2º PA'!$F$4:$F$1980))
+SUMPRODUCT(('Diário 3º PA'!$E$4:$E$2000='Analítico Cp.'!$B99)*('Diário 3º PA'!$C$4:$C$2000&gt;=E$4)*('Diário 3º PA'!$C$4:$C$2000&lt;=EOMONTH(E$4,0))*('Diário 3º PA'!$F$4:$F$2000))
+SUMPRODUCT(('Diário 4º PA'!$E$4:$E$2000='Analítico Cp.'!$B99)*('Diário 4º PA'!$C$4:$C$2000&gt;=E$4)*('Diário 4º PA'!$C$4:$C$2000&lt;=EOMONTH(E$4,0))*('Diário 4º PA'!$F$4:$F$2000))
+SUMPRODUCT(('Comp.'!$D$5:$D$484=$B99)*('Comp.'!$B$5:$B$484&gt;=E$4)*('Comp.'!$B$5:$B$484&lt;=EOMONTH(E$4,0))*('Comp.'!$E$5:$E$484))</f>
        <v>0</v>
      </c>
      <c r="F99" s="129">
        <f>SUMPRODUCT(('Diário 1º PA'!$E$4:$E$2011='Analítico Cp.'!$B99)*('Diário 1º PA'!$C$4:$C$2011&gt;=F$4)*('Diário 1º PA'!$C$4:$C$2011&lt;=EOMONTH(F$4,0))*('Diário 1º PA'!$F$4:$F$2011))
+SUMPRODUCT(('Diário 2º PA'!$E$4:$E$1980='Analítico Cp.'!$B99)*('Diário 2º PA'!$C$4:$C$1980&gt;=F$4)*('Diário 2º PA'!$C$4:$C$1980&lt;=EOMONTH(F$4,0))*('Diário 2º PA'!$F$4:$F$1980))
+SUMPRODUCT(('Diário 3º PA'!$E$4:$E$2000='Analítico Cp.'!$B99)*('Diário 3º PA'!$C$4:$C$2000&gt;=F$4)*('Diário 3º PA'!$C$4:$C$2000&lt;=EOMONTH(F$4,0))*('Diário 3º PA'!$F$4:$F$2000))
+SUMPRODUCT(('Diário 4º PA'!$E$4:$E$2000='Analítico Cp.'!$B99)*('Diário 4º PA'!$C$4:$C$2000&gt;=F$4)*('Diário 4º PA'!$C$4:$C$2000&lt;=EOMONTH(F$4,0))*('Diário 4º PA'!$F$4:$F$2000))
+SUMPRODUCT(('Comp.'!$D$5:$D$484=$B99)*('Comp.'!$B$5:$B$484&gt;=F$4)*('Comp.'!$B$5:$B$484&lt;=EOMONTH(F$4,0))*('Comp.'!$E$5:$E$484))</f>
        <v>1564</v>
      </c>
      <c r="G99" s="129">
        <f>SUMPRODUCT(('Diário 1º PA'!$E$4:$E$2011='Analítico Cp.'!$B99)*('Diário 1º PA'!$C$4:$C$2011&gt;=G$4)*('Diário 1º PA'!$C$4:$C$2011&lt;=EOMONTH(G$4,0))*('Diário 1º PA'!$F$4:$F$2011))
+SUMPRODUCT(('Diário 2º PA'!$E$4:$E$1980='Analítico Cp.'!$B99)*('Diário 2º PA'!$C$4:$C$1980&gt;=G$4)*('Diário 2º PA'!$C$4:$C$1980&lt;=EOMONTH(G$4,0))*('Diário 2º PA'!$F$4:$F$1980))
+SUMPRODUCT(('Diário 3º PA'!$E$4:$E$2000='Analítico Cp.'!$B99)*('Diário 3º PA'!$C$4:$C$2000&gt;=G$4)*('Diário 3º PA'!$C$4:$C$2000&lt;=EOMONTH(G$4,0))*('Diário 3º PA'!$F$4:$F$2000))
+SUMPRODUCT(('Diário 4º PA'!$E$4:$E$2000='Analítico Cp.'!$B99)*('Diário 4º PA'!$C$4:$C$2000&gt;=G$4)*('Diário 4º PA'!$C$4:$C$2000&lt;=EOMONTH(G$4,0))*('Diário 4º PA'!$F$4:$F$2000))
+SUMPRODUCT(('Comp.'!$D$5:$D$484=$B99)*('Comp.'!$B$5:$B$484&gt;=G$4)*('Comp.'!$B$5:$B$484&lt;=EOMONTH(G$4,0))*('Comp.'!$E$5:$E$484))</f>
        <v>0</v>
      </c>
      <c r="H99" s="129">
        <f>SUMPRODUCT(('Diário 1º PA'!$E$4:$E$2011='Analítico Cp.'!$B99)*('Diário 1º PA'!$C$4:$C$2011&gt;=H$4)*('Diário 1º PA'!$C$4:$C$2011&lt;=EOMONTH(H$4,0))*('Diário 1º PA'!$F$4:$F$2011))
+SUMPRODUCT(('Diário 2º PA'!$E$4:$E$1980='Analítico Cp.'!$B99)*('Diário 2º PA'!$C$4:$C$1980&gt;=H$4)*('Diário 2º PA'!$C$4:$C$1980&lt;=EOMONTH(H$4,0))*('Diário 2º PA'!$F$4:$F$1980))
+SUMPRODUCT(('Diário 3º PA'!$E$4:$E$2000='Analítico Cp.'!$B99)*('Diário 3º PA'!$C$4:$C$2000&gt;=H$4)*('Diário 3º PA'!$C$4:$C$2000&lt;=EOMONTH(H$4,0))*('Diário 3º PA'!$F$4:$F$2000))
+SUMPRODUCT(('Diário 4º PA'!$E$4:$E$2000='Analítico Cp.'!$B99)*('Diário 4º PA'!$C$4:$C$2000&gt;=H$4)*('Diário 4º PA'!$C$4:$C$2000&lt;=EOMONTH(H$4,0))*('Diário 4º PA'!$F$4:$F$2000))
+SUMPRODUCT(('Comp.'!$D$5:$D$484=$B99)*('Comp.'!$B$5:$B$484&gt;=H$4)*('Comp.'!$B$5:$B$484&lt;=EOMONTH(H$4,0))*('Comp.'!$E$5:$E$484))</f>
        <v>0</v>
      </c>
      <c r="I99" s="129">
        <f>SUMPRODUCT(('Diário 1º PA'!$E$4:$E$2011='Analítico Cp.'!$B99)*('Diário 1º PA'!$C$4:$C$2011&gt;=I$4)*('Diário 1º PA'!$C$4:$C$2011&lt;=EOMONTH(I$4,0))*('Diário 1º PA'!$F$4:$F$2011))
+SUMPRODUCT(('Diário 2º PA'!$E$4:$E$1980='Analítico Cp.'!$B99)*('Diário 2º PA'!$C$4:$C$1980&gt;=I$4)*('Diário 2º PA'!$C$4:$C$1980&lt;=EOMONTH(I$4,0))*('Diário 2º PA'!$F$4:$F$1980))
+SUMPRODUCT(('Diário 3º PA'!$E$4:$E$2000='Analítico Cp.'!$B99)*('Diário 3º PA'!$C$4:$C$2000&gt;=I$4)*('Diário 3º PA'!$C$4:$C$2000&lt;=EOMONTH(I$4,0))*('Diário 3º PA'!$F$4:$F$2000))
+SUMPRODUCT(('Diário 4º PA'!$E$4:$E$2000='Analítico Cp.'!$B99)*('Diário 4º PA'!$C$4:$C$2000&gt;=I$4)*('Diário 4º PA'!$C$4:$C$2000&lt;=EOMONTH(I$4,0))*('Diário 4º PA'!$F$4:$F$2000))
+SUMPRODUCT(('Comp.'!$D$5:$D$484=$B99)*('Comp.'!$B$5:$B$484&gt;=I$4)*('Comp.'!$B$5:$B$484&lt;=EOMONTH(I$4,0))*('Comp.'!$E$5:$E$484))</f>
        <v>0</v>
      </c>
      <c r="J99" s="129">
        <f>SUMPRODUCT(('Diário 1º PA'!$E$4:$E$2011='Analítico Cp.'!$B99)*('Diário 1º PA'!$C$4:$C$2011&gt;=J$4)*('Diário 1º PA'!$C$4:$C$2011&lt;=EOMONTH(J$4,0))*('Diário 1º PA'!$F$4:$F$2011))
+SUMPRODUCT(('Diário 2º PA'!$E$4:$E$1980='Analítico Cp.'!$B99)*('Diário 2º PA'!$C$4:$C$1980&gt;=J$4)*('Diário 2º PA'!$C$4:$C$1980&lt;=EOMONTH(J$4,0))*('Diário 2º PA'!$F$4:$F$1980))
+SUMPRODUCT(('Diário 3º PA'!$E$4:$E$2000='Analítico Cp.'!$B99)*('Diário 3º PA'!$C$4:$C$2000&gt;=J$4)*('Diário 3º PA'!$C$4:$C$2000&lt;=EOMONTH(J$4,0))*('Diário 3º PA'!$F$4:$F$2000))
+SUMPRODUCT(('Diário 4º PA'!$E$4:$E$2000='Analítico Cp.'!$B99)*('Diário 4º PA'!$C$4:$C$2000&gt;=J$4)*('Diário 4º PA'!$C$4:$C$2000&lt;=EOMONTH(J$4,0))*('Diário 4º PA'!$F$4:$F$2000))
+SUMPRODUCT(('Comp.'!$D$5:$D$484=$B99)*('Comp.'!$B$5:$B$484&gt;=J$4)*('Comp.'!$B$5:$B$484&lt;=EOMONTH(J$4,0))*('Comp.'!$E$5:$E$484))</f>
        <v>0</v>
      </c>
      <c r="K99" s="129">
        <f>SUMPRODUCT(('Diário 1º PA'!$E$4:$E$2011='Analítico Cp.'!$B99)*('Diário 1º PA'!$C$4:$C$2011&gt;=K$4)*('Diário 1º PA'!$C$4:$C$2011&lt;=EOMONTH(K$4,0))*('Diário 1º PA'!$F$4:$F$2011))
+SUMPRODUCT(('Diário 2º PA'!$E$4:$E$1980='Analítico Cp.'!$B99)*('Diário 2º PA'!$C$4:$C$1980&gt;=K$4)*('Diário 2º PA'!$C$4:$C$1980&lt;=EOMONTH(K$4,0))*('Diário 2º PA'!$F$4:$F$1980))
+SUMPRODUCT(('Diário 3º PA'!$E$4:$E$2000='Analítico Cp.'!$B99)*('Diário 3º PA'!$C$4:$C$2000&gt;=K$4)*('Diário 3º PA'!$C$4:$C$2000&lt;=EOMONTH(K$4,0))*('Diário 3º PA'!$F$4:$F$2000))
+SUMPRODUCT(('Diário 4º PA'!$E$4:$E$2000='Analítico Cp.'!$B99)*('Diário 4º PA'!$C$4:$C$2000&gt;=K$4)*('Diário 4º PA'!$C$4:$C$2000&lt;=EOMONTH(K$4,0))*('Diário 4º PA'!$F$4:$F$2000))
+SUMPRODUCT(('Comp.'!$D$5:$D$484=$B99)*('Comp.'!$B$5:$B$484&gt;=K$4)*('Comp.'!$B$5:$B$484&lt;=EOMONTH(K$4,0))*('Comp.'!$E$5:$E$484))</f>
        <v>0</v>
      </c>
      <c r="L99" s="129">
        <f>SUMPRODUCT(('Diário 1º PA'!$E$4:$E$2011='Analítico Cp.'!$B99)*('Diário 1º PA'!$C$4:$C$2011&gt;=L$4)*('Diário 1º PA'!$C$4:$C$2011&lt;=EOMONTH(L$4,0))*('Diário 1º PA'!$F$4:$F$2011))
+SUMPRODUCT(('Diário 2º PA'!$E$4:$E$1980='Analítico Cp.'!$B99)*('Diário 2º PA'!$C$4:$C$1980&gt;=L$4)*('Diário 2º PA'!$C$4:$C$1980&lt;=EOMONTH(L$4,0))*('Diário 2º PA'!$F$4:$F$1980))
+SUMPRODUCT(('Diário 3º PA'!$E$4:$E$2000='Analítico Cp.'!$B99)*('Diário 3º PA'!$C$4:$C$2000&gt;=L$4)*('Diário 3º PA'!$C$4:$C$2000&lt;=EOMONTH(L$4,0))*('Diário 3º PA'!$F$4:$F$2000))
+SUMPRODUCT(('Diário 4º PA'!$E$4:$E$2000='Analítico Cp.'!$B99)*('Diário 4º PA'!$C$4:$C$2000&gt;=L$4)*('Diário 4º PA'!$C$4:$C$2000&lt;=EOMONTH(L$4,0))*('Diário 4º PA'!$F$4:$F$2000))
+SUMPRODUCT(('Comp.'!$D$5:$D$484=$B99)*('Comp.'!$B$5:$B$484&gt;=L$4)*('Comp.'!$B$5:$B$484&lt;=EOMONTH(L$4,0))*('Comp.'!$E$5:$E$484))</f>
        <v>0</v>
      </c>
      <c r="M99" s="129">
        <f>SUMPRODUCT(('Diário 1º PA'!$E$4:$E$2011='Analítico Cp.'!$B99)*('Diário 1º PA'!$C$4:$C$2011&gt;=M$4)*('Diário 1º PA'!$C$4:$C$2011&lt;=EOMONTH(M$4,0))*('Diário 1º PA'!$F$4:$F$2011))
+SUMPRODUCT(('Diário 2º PA'!$E$4:$E$1980='Analítico Cp.'!$B99)*('Diário 2º PA'!$C$4:$C$1980&gt;=M$4)*('Diário 2º PA'!$C$4:$C$1980&lt;=EOMONTH(M$4,0))*('Diário 2º PA'!$F$4:$F$1980))
+SUMPRODUCT(('Diário 3º PA'!$E$4:$E$2000='Analítico Cp.'!$B99)*('Diário 3º PA'!$C$4:$C$2000&gt;=M$4)*('Diário 3º PA'!$C$4:$C$2000&lt;=EOMONTH(M$4,0))*('Diário 3º PA'!$F$4:$F$2000))
+SUMPRODUCT(('Diário 4º PA'!$E$4:$E$2000='Analítico Cp.'!$B99)*('Diário 4º PA'!$C$4:$C$2000&gt;=M$4)*('Diário 4º PA'!$C$4:$C$2000&lt;=EOMONTH(M$4,0))*('Diário 4º PA'!$F$4:$F$2000))
+SUMPRODUCT(('Comp.'!$D$5:$D$484=$B99)*('Comp.'!$B$5:$B$484&gt;=M$4)*('Comp.'!$B$5:$B$484&lt;=EOMONTH(M$4,0))*('Comp.'!$E$5:$E$484))</f>
        <v>0</v>
      </c>
      <c r="N99" s="129">
        <f>SUMPRODUCT(('Diário 1º PA'!$E$4:$E$2011='Analítico Cp.'!$B99)*('Diário 1º PA'!$C$4:$C$2011&gt;=N$4)*('Diário 1º PA'!$C$4:$C$2011&lt;=EOMONTH(N$4,0))*('Diário 1º PA'!$F$4:$F$2011))
+SUMPRODUCT(('Diário 2º PA'!$E$4:$E$1980='Analítico Cp.'!$B99)*('Diário 2º PA'!$C$4:$C$1980&gt;=N$4)*('Diário 2º PA'!$C$4:$C$1980&lt;=EOMONTH(N$4,0))*('Diário 2º PA'!$F$4:$F$1980))
+SUMPRODUCT(('Diário 3º PA'!$E$4:$E$2000='Analítico Cp.'!$B99)*('Diário 3º PA'!$C$4:$C$2000&gt;=N$4)*('Diário 3º PA'!$C$4:$C$2000&lt;=EOMONTH(N$4,0))*('Diário 3º PA'!$F$4:$F$2000))
+SUMPRODUCT(('Diário 4º PA'!$E$4:$E$2000='Analítico Cp.'!$B99)*('Diário 4º PA'!$C$4:$C$2000&gt;=N$4)*('Diário 4º PA'!$C$4:$C$2000&lt;=EOMONTH(N$4,0))*('Diário 4º PA'!$F$4:$F$2000))
+SUMPRODUCT(('Comp.'!$D$5:$D$484=$B99)*('Comp.'!$B$5:$B$484&gt;=N$4)*('Comp.'!$B$5:$B$484&lt;=EOMONTH(N$4,0))*('Comp.'!$E$5:$E$484))</f>
        <v>0</v>
      </c>
      <c r="O99" s="179">
        <f t="shared" si="19"/>
        <v>1906.4</v>
      </c>
      <c r="P99" s="180">
        <f t="shared" si="20"/>
        <v>1.3630646774292557E-4</v>
      </c>
      <c r="Q99" s="154"/>
      <c r="R99" s="154"/>
      <c r="S99" s="154"/>
      <c r="T99" s="154"/>
      <c r="U99" s="154"/>
      <c r="V99" s="154"/>
      <c r="W99" s="154"/>
      <c r="X99" s="154"/>
      <c r="Y99" s="154"/>
      <c r="Z99" s="154"/>
    </row>
    <row r="100" spans="1:26" ht="23.25" customHeight="1" x14ac:dyDescent="0.2">
      <c r="A100" s="199" t="s">
        <v>302</v>
      </c>
      <c r="B100" s="63" t="s">
        <v>303</v>
      </c>
      <c r="C100" s="129">
        <f>SUMPRODUCT(('Diário 1º PA'!$E$4:$E$2011='Analítico Cp.'!$B100)*('Diário 1º PA'!$C$4:$C$2011&gt;=C$4)*('Diário 1º PA'!$C$4:$C$2011&lt;=EOMONTH(C$4,0))*('Diário 1º PA'!$F$4:$F$2011))
+SUMPRODUCT(('Diário 2º PA'!$E$4:$E$1980='Analítico Cp.'!$B100)*('Diário 2º PA'!$C$4:$C$1980&gt;=C$4)*('Diário 2º PA'!$C$4:$C$1980&lt;=EOMONTH(C$4,0))*('Diário 2º PA'!$F$4:$F$1980))
+SUMPRODUCT(('Diário 3º PA'!$E$4:$E$2000='Analítico Cp.'!$B100)*('Diário 3º PA'!$C$4:$C$2000&gt;=C$4)*('Diário 3º PA'!$C$4:$C$2000&lt;=EOMONTH(C$4,0))*('Diário 3º PA'!$F$4:$F$2000))
+SUMPRODUCT(('Diário 4º PA'!$E$4:$E$2000='Analítico Cp.'!$B100)*('Diário 4º PA'!$C$4:$C$2000&gt;=C$4)*('Diário 4º PA'!$C$4:$C$2000&lt;=EOMONTH(C$4,0))*('Diário 4º PA'!$F$4:$F$2000))
+SUMPRODUCT(('Comp.'!$D$5:$D$484=$B100)*('Comp.'!$B$5:$B$484&gt;=C$4)*('Comp.'!$B$5:$B$484&lt;=EOMONTH(C$4,0))*('Comp.'!$E$5:$E$484))</f>
        <v>0</v>
      </c>
      <c r="D100" s="129">
        <f>SUMPRODUCT(('Diário 1º PA'!$E$4:$E$2011='Analítico Cp.'!$B100)*('Diário 1º PA'!$C$4:$C$2011&gt;=D$4)*('Diário 1º PA'!$C$4:$C$2011&lt;=EOMONTH(D$4,0))*('Diário 1º PA'!$F$4:$F$2011))
+SUMPRODUCT(('Diário 2º PA'!$E$4:$E$1980='Analítico Cp.'!$B100)*('Diário 2º PA'!$C$4:$C$1980&gt;=D$4)*('Diário 2º PA'!$C$4:$C$1980&lt;=EOMONTH(D$4,0))*('Diário 2º PA'!$F$4:$F$1980))
+SUMPRODUCT(('Diário 3º PA'!$E$4:$E$2000='Analítico Cp.'!$B100)*('Diário 3º PA'!$C$4:$C$2000&gt;=D$4)*('Diário 3º PA'!$C$4:$C$2000&lt;=EOMONTH(D$4,0))*('Diário 3º PA'!$F$4:$F$2000))
+SUMPRODUCT(('Diário 4º PA'!$E$4:$E$2000='Analítico Cp.'!$B100)*('Diário 4º PA'!$C$4:$C$2000&gt;=D$4)*('Diário 4º PA'!$C$4:$C$2000&lt;=EOMONTH(D$4,0))*('Diário 4º PA'!$F$4:$F$2000))
+SUMPRODUCT(('Comp.'!$D$5:$D$484=$B100)*('Comp.'!$B$5:$B$484&gt;=D$4)*('Comp.'!$B$5:$B$484&lt;=EOMONTH(D$4,0))*('Comp.'!$E$5:$E$484))</f>
        <v>711.6</v>
      </c>
      <c r="E100" s="129">
        <f>SUMPRODUCT(('Diário 1º PA'!$E$4:$E$2011='Analítico Cp.'!$B100)*('Diário 1º PA'!$C$4:$C$2011&gt;=E$4)*('Diário 1º PA'!$C$4:$C$2011&lt;=EOMONTH(E$4,0))*('Diário 1º PA'!$F$4:$F$2011))
+SUMPRODUCT(('Diário 2º PA'!$E$4:$E$1980='Analítico Cp.'!$B100)*('Diário 2º PA'!$C$4:$C$1980&gt;=E$4)*('Diário 2º PA'!$C$4:$C$1980&lt;=EOMONTH(E$4,0))*('Diário 2º PA'!$F$4:$F$1980))
+SUMPRODUCT(('Diário 3º PA'!$E$4:$E$2000='Analítico Cp.'!$B100)*('Diário 3º PA'!$C$4:$C$2000&gt;=E$4)*('Diário 3º PA'!$C$4:$C$2000&lt;=EOMONTH(E$4,0))*('Diário 3º PA'!$F$4:$F$2000))
+SUMPRODUCT(('Diário 4º PA'!$E$4:$E$2000='Analítico Cp.'!$B100)*('Diário 4º PA'!$C$4:$C$2000&gt;=E$4)*('Diário 4º PA'!$C$4:$C$2000&lt;=EOMONTH(E$4,0))*('Diário 4º PA'!$F$4:$F$2000))
+SUMPRODUCT(('Comp.'!$D$5:$D$484=$B100)*('Comp.'!$B$5:$B$484&gt;=E$4)*('Comp.'!$B$5:$B$484&lt;=EOMONTH(E$4,0))*('Comp.'!$E$5:$E$484))</f>
        <v>0</v>
      </c>
      <c r="F100" s="129">
        <f>SUMPRODUCT(('Diário 1º PA'!$E$4:$E$2011='Analítico Cp.'!$B100)*('Diário 1º PA'!$C$4:$C$2011&gt;=F$4)*('Diário 1º PA'!$C$4:$C$2011&lt;=EOMONTH(F$4,0))*('Diário 1º PA'!$F$4:$F$2011))
+SUMPRODUCT(('Diário 2º PA'!$E$4:$E$1980='Analítico Cp.'!$B100)*('Diário 2º PA'!$C$4:$C$1980&gt;=F$4)*('Diário 2º PA'!$C$4:$C$1980&lt;=EOMONTH(F$4,0))*('Diário 2º PA'!$F$4:$F$1980))
+SUMPRODUCT(('Diário 3º PA'!$E$4:$E$2000='Analítico Cp.'!$B100)*('Diário 3º PA'!$C$4:$C$2000&gt;=F$4)*('Diário 3º PA'!$C$4:$C$2000&lt;=EOMONTH(F$4,0))*('Diário 3º PA'!$F$4:$F$2000))
+SUMPRODUCT(('Diário 4º PA'!$E$4:$E$2000='Analítico Cp.'!$B100)*('Diário 4º PA'!$C$4:$C$2000&gt;=F$4)*('Diário 4º PA'!$C$4:$C$2000&lt;=EOMONTH(F$4,0))*('Diário 4º PA'!$F$4:$F$2000))
+SUMPRODUCT(('Comp.'!$D$5:$D$484=$B100)*('Comp.'!$B$5:$B$484&gt;=F$4)*('Comp.'!$B$5:$B$484&lt;=EOMONTH(F$4,0))*('Comp.'!$E$5:$E$484))</f>
        <v>0</v>
      </c>
      <c r="G100" s="129">
        <f>SUMPRODUCT(('Diário 1º PA'!$E$4:$E$2011='Analítico Cp.'!$B100)*('Diário 1º PA'!$C$4:$C$2011&gt;=G$4)*('Diário 1º PA'!$C$4:$C$2011&lt;=EOMONTH(G$4,0))*('Diário 1º PA'!$F$4:$F$2011))
+SUMPRODUCT(('Diário 2º PA'!$E$4:$E$1980='Analítico Cp.'!$B100)*('Diário 2º PA'!$C$4:$C$1980&gt;=G$4)*('Diário 2º PA'!$C$4:$C$1980&lt;=EOMONTH(G$4,0))*('Diário 2º PA'!$F$4:$F$1980))
+SUMPRODUCT(('Diário 3º PA'!$E$4:$E$2000='Analítico Cp.'!$B100)*('Diário 3º PA'!$C$4:$C$2000&gt;=G$4)*('Diário 3º PA'!$C$4:$C$2000&lt;=EOMONTH(G$4,0))*('Diário 3º PA'!$F$4:$F$2000))
+SUMPRODUCT(('Diário 4º PA'!$E$4:$E$2000='Analítico Cp.'!$B100)*('Diário 4º PA'!$C$4:$C$2000&gt;=G$4)*('Diário 4º PA'!$C$4:$C$2000&lt;=EOMONTH(G$4,0))*('Diário 4º PA'!$F$4:$F$2000))
+SUMPRODUCT(('Comp.'!$D$5:$D$484=$B100)*('Comp.'!$B$5:$B$484&gt;=G$4)*('Comp.'!$B$5:$B$484&lt;=EOMONTH(G$4,0))*('Comp.'!$E$5:$E$484))</f>
        <v>0</v>
      </c>
      <c r="H100" s="129">
        <f>SUMPRODUCT(('Diário 1º PA'!$E$4:$E$2011='Analítico Cp.'!$B100)*('Diário 1º PA'!$C$4:$C$2011&gt;=H$4)*('Diário 1º PA'!$C$4:$C$2011&lt;=EOMONTH(H$4,0))*('Diário 1º PA'!$F$4:$F$2011))
+SUMPRODUCT(('Diário 2º PA'!$E$4:$E$1980='Analítico Cp.'!$B100)*('Diário 2º PA'!$C$4:$C$1980&gt;=H$4)*('Diário 2º PA'!$C$4:$C$1980&lt;=EOMONTH(H$4,0))*('Diário 2º PA'!$F$4:$F$1980))
+SUMPRODUCT(('Diário 3º PA'!$E$4:$E$2000='Analítico Cp.'!$B100)*('Diário 3º PA'!$C$4:$C$2000&gt;=H$4)*('Diário 3º PA'!$C$4:$C$2000&lt;=EOMONTH(H$4,0))*('Diário 3º PA'!$F$4:$F$2000))
+SUMPRODUCT(('Diário 4º PA'!$E$4:$E$2000='Analítico Cp.'!$B100)*('Diário 4º PA'!$C$4:$C$2000&gt;=H$4)*('Diário 4º PA'!$C$4:$C$2000&lt;=EOMONTH(H$4,0))*('Diário 4º PA'!$F$4:$F$2000))
+SUMPRODUCT(('Comp.'!$D$5:$D$484=$B100)*('Comp.'!$B$5:$B$484&gt;=H$4)*('Comp.'!$B$5:$B$484&lt;=EOMONTH(H$4,0))*('Comp.'!$E$5:$E$484))</f>
        <v>0</v>
      </c>
      <c r="I100" s="129">
        <f>SUMPRODUCT(('Diário 1º PA'!$E$4:$E$2011='Analítico Cp.'!$B100)*('Diário 1º PA'!$C$4:$C$2011&gt;=I$4)*('Diário 1º PA'!$C$4:$C$2011&lt;=EOMONTH(I$4,0))*('Diário 1º PA'!$F$4:$F$2011))
+SUMPRODUCT(('Diário 2º PA'!$E$4:$E$1980='Analítico Cp.'!$B100)*('Diário 2º PA'!$C$4:$C$1980&gt;=I$4)*('Diário 2º PA'!$C$4:$C$1980&lt;=EOMONTH(I$4,0))*('Diário 2º PA'!$F$4:$F$1980))
+SUMPRODUCT(('Diário 3º PA'!$E$4:$E$2000='Analítico Cp.'!$B100)*('Diário 3º PA'!$C$4:$C$2000&gt;=I$4)*('Diário 3º PA'!$C$4:$C$2000&lt;=EOMONTH(I$4,0))*('Diário 3º PA'!$F$4:$F$2000))
+SUMPRODUCT(('Diário 4º PA'!$E$4:$E$2000='Analítico Cp.'!$B100)*('Diário 4º PA'!$C$4:$C$2000&gt;=I$4)*('Diário 4º PA'!$C$4:$C$2000&lt;=EOMONTH(I$4,0))*('Diário 4º PA'!$F$4:$F$2000))
+SUMPRODUCT(('Comp.'!$D$5:$D$484=$B100)*('Comp.'!$B$5:$B$484&gt;=I$4)*('Comp.'!$B$5:$B$484&lt;=EOMONTH(I$4,0))*('Comp.'!$E$5:$E$484))</f>
        <v>0</v>
      </c>
      <c r="J100" s="129">
        <f>SUMPRODUCT(('Diário 1º PA'!$E$4:$E$2011='Analítico Cp.'!$B100)*('Diário 1º PA'!$C$4:$C$2011&gt;=J$4)*('Diário 1º PA'!$C$4:$C$2011&lt;=EOMONTH(J$4,0))*('Diário 1º PA'!$F$4:$F$2011))
+SUMPRODUCT(('Diário 2º PA'!$E$4:$E$1980='Analítico Cp.'!$B100)*('Diário 2º PA'!$C$4:$C$1980&gt;=J$4)*('Diário 2º PA'!$C$4:$C$1980&lt;=EOMONTH(J$4,0))*('Diário 2º PA'!$F$4:$F$1980))
+SUMPRODUCT(('Diário 3º PA'!$E$4:$E$2000='Analítico Cp.'!$B100)*('Diário 3º PA'!$C$4:$C$2000&gt;=J$4)*('Diário 3º PA'!$C$4:$C$2000&lt;=EOMONTH(J$4,0))*('Diário 3º PA'!$F$4:$F$2000))
+SUMPRODUCT(('Diário 4º PA'!$E$4:$E$2000='Analítico Cp.'!$B100)*('Diário 4º PA'!$C$4:$C$2000&gt;=J$4)*('Diário 4º PA'!$C$4:$C$2000&lt;=EOMONTH(J$4,0))*('Diário 4º PA'!$F$4:$F$2000))
+SUMPRODUCT(('Comp.'!$D$5:$D$484=$B100)*('Comp.'!$B$5:$B$484&gt;=J$4)*('Comp.'!$B$5:$B$484&lt;=EOMONTH(J$4,0))*('Comp.'!$E$5:$E$484))</f>
        <v>0</v>
      </c>
      <c r="K100" s="129">
        <f>SUMPRODUCT(('Diário 1º PA'!$E$4:$E$2011='Analítico Cp.'!$B100)*('Diário 1º PA'!$C$4:$C$2011&gt;=K$4)*('Diário 1º PA'!$C$4:$C$2011&lt;=EOMONTH(K$4,0))*('Diário 1º PA'!$F$4:$F$2011))
+SUMPRODUCT(('Diário 2º PA'!$E$4:$E$1980='Analítico Cp.'!$B100)*('Diário 2º PA'!$C$4:$C$1980&gt;=K$4)*('Diário 2º PA'!$C$4:$C$1980&lt;=EOMONTH(K$4,0))*('Diário 2º PA'!$F$4:$F$1980))
+SUMPRODUCT(('Diário 3º PA'!$E$4:$E$2000='Analítico Cp.'!$B100)*('Diário 3º PA'!$C$4:$C$2000&gt;=K$4)*('Diário 3º PA'!$C$4:$C$2000&lt;=EOMONTH(K$4,0))*('Diário 3º PA'!$F$4:$F$2000))
+SUMPRODUCT(('Diário 4º PA'!$E$4:$E$2000='Analítico Cp.'!$B100)*('Diário 4º PA'!$C$4:$C$2000&gt;=K$4)*('Diário 4º PA'!$C$4:$C$2000&lt;=EOMONTH(K$4,0))*('Diário 4º PA'!$F$4:$F$2000))
+SUMPRODUCT(('Comp.'!$D$5:$D$484=$B100)*('Comp.'!$B$5:$B$484&gt;=K$4)*('Comp.'!$B$5:$B$484&lt;=EOMONTH(K$4,0))*('Comp.'!$E$5:$E$484))</f>
        <v>0</v>
      </c>
      <c r="L100" s="129">
        <f>SUMPRODUCT(('Diário 1º PA'!$E$4:$E$2011='Analítico Cp.'!$B100)*('Diário 1º PA'!$C$4:$C$2011&gt;=L$4)*('Diário 1º PA'!$C$4:$C$2011&lt;=EOMONTH(L$4,0))*('Diário 1º PA'!$F$4:$F$2011))
+SUMPRODUCT(('Diário 2º PA'!$E$4:$E$1980='Analítico Cp.'!$B100)*('Diário 2º PA'!$C$4:$C$1980&gt;=L$4)*('Diário 2º PA'!$C$4:$C$1980&lt;=EOMONTH(L$4,0))*('Diário 2º PA'!$F$4:$F$1980))
+SUMPRODUCT(('Diário 3º PA'!$E$4:$E$2000='Analítico Cp.'!$B100)*('Diário 3º PA'!$C$4:$C$2000&gt;=L$4)*('Diário 3º PA'!$C$4:$C$2000&lt;=EOMONTH(L$4,0))*('Diário 3º PA'!$F$4:$F$2000))
+SUMPRODUCT(('Diário 4º PA'!$E$4:$E$2000='Analítico Cp.'!$B100)*('Diário 4º PA'!$C$4:$C$2000&gt;=L$4)*('Diário 4º PA'!$C$4:$C$2000&lt;=EOMONTH(L$4,0))*('Diário 4º PA'!$F$4:$F$2000))
+SUMPRODUCT(('Comp.'!$D$5:$D$484=$B100)*('Comp.'!$B$5:$B$484&gt;=L$4)*('Comp.'!$B$5:$B$484&lt;=EOMONTH(L$4,0))*('Comp.'!$E$5:$E$484))</f>
        <v>0</v>
      </c>
      <c r="M100" s="129">
        <f>SUMPRODUCT(('Diário 1º PA'!$E$4:$E$2011='Analítico Cp.'!$B100)*('Diário 1º PA'!$C$4:$C$2011&gt;=M$4)*('Diário 1º PA'!$C$4:$C$2011&lt;=EOMONTH(M$4,0))*('Diário 1º PA'!$F$4:$F$2011))
+SUMPRODUCT(('Diário 2º PA'!$E$4:$E$1980='Analítico Cp.'!$B100)*('Diário 2º PA'!$C$4:$C$1980&gt;=M$4)*('Diário 2º PA'!$C$4:$C$1980&lt;=EOMONTH(M$4,0))*('Diário 2º PA'!$F$4:$F$1980))
+SUMPRODUCT(('Diário 3º PA'!$E$4:$E$2000='Analítico Cp.'!$B100)*('Diário 3º PA'!$C$4:$C$2000&gt;=M$4)*('Diário 3º PA'!$C$4:$C$2000&lt;=EOMONTH(M$4,0))*('Diário 3º PA'!$F$4:$F$2000))
+SUMPRODUCT(('Diário 4º PA'!$E$4:$E$2000='Analítico Cp.'!$B100)*('Diário 4º PA'!$C$4:$C$2000&gt;=M$4)*('Diário 4º PA'!$C$4:$C$2000&lt;=EOMONTH(M$4,0))*('Diário 4º PA'!$F$4:$F$2000))
+SUMPRODUCT(('Comp.'!$D$5:$D$484=$B100)*('Comp.'!$B$5:$B$484&gt;=M$4)*('Comp.'!$B$5:$B$484&lt;=EOMONTH(M$4,0))*('Comp.'!$E$5:$E$484))</f>
        <v>0</v>
      </c>
      <c r="N100" s="129">
        <f>SUMPRODUCT(('Diário 1º PA'!$E$4:$E$2011='Analítico Cp.'!$B100)*('Diário 1º PA'!$C$4:$C$2011&gt;=N$4)*('Diário 1º PA'!$C$4:$C$2011&lt;=EOMONTH(N$4,0))*('Diário 1º PA'!$F$4:$F$2011))
+SUMPRODUCT(('Diário 2º PA'!$E$4:$E$1980='Analítico Cp.'!$B100)*('Diário 2º PA'!$C$4:$C$1980&gt;=N$4)*('Diário 2º PA'!$C$4:$C$1980&lt;=EOMONTH(N$4,0))*('Diário 2º PA'!$F$4:$F$1980))
+SUMPRODUCT(('Diário 3º PA'!$E$4:$E$2000='Analítico Cp.'!$B100)*('Diário 3º PA'!$C$4:$C$2000&gt;=N$4)*('Diário 3º PA'!$C$4:$C$2000&lt;=EOMONTH(N$4,0))*('Diário 3º PA'!$F$4:$F$2000))
+SUMPRODUCT(('Diário 4º PA'!$E$4:$E$2000='Analítico Cp.'!$B100)*('Diário 4º PA'!$C$4:$C$2000&gt;=N$4)*('Diário 4º PA'!$C$4:$C$2000&lt;=EOMONTH(N$4,0))*('Diário 4º PA'!$F$4:$F$2000))
+SUMPRODUCT(('Comp.'!$D$5:$D$484=$B100)*('Comp.'!$B$5:$B$484&gt;=N$4)*('Comp.'!$B$5:$B$484&lt;=EOMONTH(N$4,0))*('Comp.'!$E$5:$E$484))</f>
        <v>0</v>
      </c>
      <c r="O100" s="179">
        <f t="shared" si="19"/>
        <v>711.6</v>
      </c>
      <c r="P100" s="180">
        <f t="shared" si="20"/>
        <v>5.0878977363546916E-5</v>
      </c>
      <c r="Q100" s="154"/>
      <c r="R100" s="154"/>
      <c r="S100" s="154"/>
      <c r="T100" s="154"/>
      <c r="U100" s="154"/>
      <c r="V100" s="154"/>
      <c r="W100" s="154"/>
      <c r="X100" s="154"/>
      <c r="Y100" s="154"/>
      <c r="Z100" s="154"/>
    </row>
    <row r="101" spans="1:26" ht="23.25" customHeight="1" x14ac:dyDescent="0.2">
      <c r="A101" s="199" t="s">
        <v>304</v>
      </c>
      <c r="B101" s="63" t="s">
        <v>305</v>
      </c>
      <c r="C101" s="129">
        <f>SUMPRODUCT(('Diário 1º PA'!$E$4:$E$2011='Analítico Cp.'!$B101)*('Diário 1º PA'!$C$4:$C$2011&gt;=C$4)*('Diário 1º PA'!$C$4:$C$2011&lt;=EOMONTH(C$4,0))*('Diário 1º PA'!$F$4:$F$2011))
+SUMPRODUCT(('Diário 2º PA'!$E$4:$E$1980='Analítico Cp.'!$B101)*('Diário 2º PA'!$C$4:$C$1980&gt;=C$4)*('Diário 2º PA'!$C$4:$C$1980&lt;=EOMONTH(C$4,0))*('Diário 2º PA'!$F$4:$F$1980))
+SUMPRODUCT(('Diário 3º PA'!$E$4:$E$2000='Analítico Cp.'!$B101)*('Diário 3º PA'!$C$4:$C$2000&gt;=C$4)*('Diário 3º PA'!$C$4:$C$2000&lt;=EOMONTH(C$4,0))*('Diário 3º PA'!$F$4:$F$2000))
+SUMPRODUCT(('Diário 4º PA'!$E$4:$E$2000='Analítico Cp.'!$B101)*('Diário 4º PA'!$C$4:$C$2000&gt;=C$4)*('Diário 4º PA'!$C$4:$C$2000&lt;=EOMONTH(C$4,0))*('Diário 4º PA'!$F$4:$F$2000))
+SUMPRODUCT(('Comp.'!$D$5:$D$484=$B101)*('Comp.'!$B$5:$B$484&gt;=C$4)*('Comp.'!$B$5:$B$484&lt;=EOMONTH(C$4,0))*('Comp.'!$E$5:$E$484))</f>
        <v>0</v>
      </c>
      <c r="D101" s="129">
        <f>SUMPRODUCT(('Diário 1º PA'!$E$4:$E$2011='Analítico Cp.'!$B101)*('Diário 1º PA'!$C$4:$C$2011&gt;=D$4)*('Diário 1º PA'!$C$4:$C$2011&lt;=EOMONTH(D$4,0))*('Diário 1º PA'!$F$4:$F$2011))
+SUMPRODUCT(('Diário 2º PA'!$E$4:$E$1980='Analítico Cp.'!$B101)*('Diário 2º PA'!$C$4:$C$1980&gt;=D$4)*('Diário 2º PA'!$C$4:$C$1980&lt;=EOMONTH(D$4,0))*('Diário 2º PA'!$F$4:$F$1980))
+SUMPRODUCT(('Diário 3º PA'!$E$4:$E$2000='Analítico Cp.'!$B101)*('Diário 3º PA'!$C$4:$C$2000&gt;=D$4)*('Diário 3º PA'!$C$4:$C$2000&lt;=EOMONTH(D$4,0))*('Diário 3º PA'!$F$4:$F$2000))
+SUMPRODUCT(('Diário 4º PA'!$E$4:$E$2000='Analítico Cp.'!$B101)*('Diário 4º PA'!$C$4:$C$2000&gt;=D$4)*('Diário 4º PA'!$C$4:$C$2000&lt;=EOMONTH(D$4,0))*('Diário 4º PA'!$F$4:$F$2000))
+SUMPRODUCT(('Comp.'!$D$5:$D$484=$B101)*('Comp.'!$B$5:$B$484&gt;=D$4)*('Comp.'!$B$5:$B$484&lt;=EOMONTH(D$4,0))*('Comp.'!$E$5:$E$484))</f>
        <v>1635.9</v>
      </c>
      <c r="E101" s="129">
        <f>SUMPRODUCT(('Diário 1º PA'!$E$4:$E$2011='Analítico Cp.'!$B101)*('Diário 1º PA'!$C$4:$C$2011&gt;=E$4)*('Diário 1º PA'!$C$4:$C$2011&lt;=EOMONTH(E$4,0))*('Diário 1º PA'!$F$4:$F$2011))
+SUMPRODUCT(('Diário 2º PA'!$E$4:$E$1980='Analítico Cp.'!$B101)*('Diário 2º PA'!$C$4:$C$1980&gt;=E$4)*('Diário 2º PA'!$C$4:$C$1980&lt;=EOMONTH(E$4,0))*('Diário 2º PA'!$F$4:$F$1980))
+SUMPRODUCT(('Diário 3º PA'!$E$4:$E$2000='Analítico Cp.'!$B101)*('Diário 3º PA'!$C$4:$C$2000&gt;=E$4)*('Diário 3º PA'!$C$4:$C$2000&lt;=EOMONTH(E$4,0))*('Diário 3º PA'!$F$4:$F$2000))
+SUMPRODUCT(('Diário 4º PA'!$E$4:$E$2000='Analítico Cp.'!$B101)*('Diário 4º PA'!$C$4:$C$2000&gt;=E$4)*('Diário 4º PA'!$C$4:$C$2000&lt;=EOMONTH(E$4,0))*('Diário 4º PA'!$F$4:$F$2000))
+SUMPRODUCT(('Comp.'!$D$5:$D$484=$B101)*('Comp.'!$B$5:$B$484&gt;=E$4)*('Comp.'!$B$5:$B$484&lt;=EOMONTH(E$4,0))*('Comp.'!$E$5:$E$484))</f>
        <v>0</v>
      </c>
      <c r="F101" s="129">
        <f>SUMPRODUCT(('Diário 1º PA'!$E$4:$E$2011='Analítico Cp.'!$B101)*('Diário 1º PA'!$C$4:$C$2011&gt;=F$4)*('Diário 1º PA'!$C$4:$C$2011&lt;=EOMONTH(F$4,0))*('Diário 1º PA'!$F$4:$F$2011))
+SUMPRODUCT(('Diário 2º PA'!$E$4:$E$1980='Analítico Cp.'!$B101)*('Diário 2º PA'!$C$4:$C$1980&gt;=F$4)*('Diário 2º PA'!$C$4:$C$1980&lt;=EOMONTH(F$4,0))*('Diário 2º PA'!$F$4:$F$1980))
+SUMPRODUCT(('Diário 3º PA'!$E$4:$E$2000='Analítico Cp.'!$B101)*('Diário 3º PA'!$C$4:$C$2000&gt;=F$4)*('Diário 3º PA'!$C$4:$C$2000&lt;=EOMONTH(F$4,0))*('Diário 3º PA'!$F$4:$F$2000))
+SUMPRODUCT(('Diário 4º PA'!$E$4:$E$2000='Analítico Cp.'!$B101)*('Diário 4º PA'!$C$4:$C$2000&gt;=F$4)*('Diário 4º PA'!$C$4:$C$2000&lt;=EOMONTH(F$4,0))*('Diário 4º PA'!$F$4:$F$2000))
+SUMPRODUCT(('Comp.'!$D$5:$D$484=$B101)*('Comp.'!$B$5:$B$484&gt;=F$4)*('Comp.'!$B$5:$B$484&lt;=EOMONTH(F$4,0))*('Comp.'!$E$5:$E$484))</f>
        <v>12461.24</v>
      </c>
      <c r="G101" s="129">
        <f>SUMPRODUCT(('Diário 1º PA'!$E$4:$E$2011='Analítico Cp.'!$B101)*('Diário 1º PA'!$C$4:$C$2011&gt;=G$4)*('Diário 1º PA'!$C$4:$C$2011&lt;=EOMONTH(G$4,0))*('Diário 1º PA'!$F$4:$F$2011))
+SUMPRODUCT(('Diário 2º PA'!$E$4:$E$1980='Analítico Cp.'!$B101)*('Diário 2º PA'!$C$4:$C$1980&gt;=G$4)*('Diário 2º PA'!$C$4:$C$1980&lt;=EOMONTH(G$4,0))*('Diário 2º PA'!$F$4:$F$1980))
+SUMPRODUCT(('Diário 3º PA'!$E$4:$E$2000='Analítico Cp.'!$B101)*('Diário 3º PA'!$C$4:$C$2000&gt;=G$4)*('Diário 3º PA'!$C$4:$C$2000&lt;=EOMONTH(G$4,0))*('Diário 3º PA'!$F$4:$F$2000))
+SUMPRODUCT(('Diário 4º PA'!$E$4:$E$2000='Analítico Cp.'!$B101)*('Diário 4º PA'!$C$4:$C$2000&gt;=G$4)*('Diário 4º PA'!$C$4:$C$2000&lt;=EOMONTH(G$4,0))*('Diário 4º PA'!$F$4:$F$2000))
+SUMPRODUCT(('Comp.'!$D$5:$D$484=$B101)*('Comp.'!$B$5:$B$484&gt;=G$4)*('Comp.'!$B$5:$B$484&lt;=EOMONTH(G$4,0))*('Comp.'!$E$5:$E$484))</f>
        <v>0</v>
      </c>
      <c r="H101" s="129">
        <f>SUMPRODUCT(('Diário 1º PA'!$E$4:$E$2011='Analítico Cp.'!$B101)*('Diário 1º PA'!$C$4:$C$2011&gt;=H$4)*('Diário 1º PA'!$C$4:$C$2011&lt;=EOMONTH(H$4,0))*('Diário 1º PA'!$F$4:$F$2011))
+SUMPRODUCT(('Diário 2º PA'!$E$4:$E$1980='Analítico Cp.'!$B101)*('Diário 2º PA'!$C$4:$C$1980&gt;=H$4)*('Diário 2º PA'!$C$4:$C$1980&lt;=EOMONTH(H$4,0))*('Diário 2º PA'!$F$4:$F$1980))
+SUMPRODUCT(('Diário 3º PA'!$E$4:$E$2000='Analítico Cp.'!$B101)*('Diário 3º PA'!$C$4:$C$2000&gt;=H$4)*('Diário 3º PA'!$C$4:$C$2000&lt;=EOMONTH(H$4,0))*('Diário 3º PA'!$F$4:$F$2000))
+SUMPRODUCT(('Diário 4º PA'!$E$4:$E$2000='Analítico Cp.'!$B101)*('Diário 4º PA'!$C$4:$C$2000&gt;=H$4)*('Diário 4º PA'!$C$4:$C$2000&lt;=EOMONTH(H$4,0))*('Diário 4º PA'!$F$4:$F$2000))
+SUMPRODUCT(('Comp.'!$D$5:$D$484=$B101)*('Comp.'!$B$5:$B$484&gt;=H$4)*('Comp.'!$B$5:$B$484&lt;=EOMONTH(H$4,0))*('Comp.'!$E$5:$E$484))</f>
        <v>0</v>
      </c>
      <c r="I101" s="129">
        <f>SUMPRODUCT(('Diário 1º PA'!$E$4:$E$2011='Analítico Cp.'!$B101)*('Diário 1º PA'!$C$4:$C$2011&gt;=I$4)*('Diário 1º PA'!$C$4:$C$2011&lt;=EOMONTH(I$4,0))*('Diário 1º PA'!$F$4:$F$2011))
+SUMPRODUCT(('Diário 2º PA'!$E$4:$E$1980='Analítico Cp.'!$B101)*('Diário 2º PA'!$C$4:$C$1980&gt;=I$4)*('Diário 2º PA'!$C$4:$C$1980&lt;=EOMONTH(I$4,0))*('Diário 2º PA'!$F$4:$F$1980))
+SUMPRODUCT(('Diário 3º PA'!$E$4:$E$2000='Analítico Cp.'!$B101)*('Diário 3º PA'!$C$4:$C$2000&gt;=I$4)*('Diário 3º PA'!$C$4:$C$2000&lt;=EOMONTH(I$4,0))*('Diário 3º PA'!$F$4:$F$2000))
+SUMPRODUCT(('Diário 4º PA'!$E$4:$E$2000='Analítico Cp.'!$B101)*('Diário 4º PA'!$C$4:$C$2000&gt;=I$4)*('Diário 4º PA'!$C$4:$C$2000&lt;=EOMONTH(I$4,0))*('Diário 4º PA'!$F$4:$F$2000))
+SUMPRODUCT(('Comp.'!$D$5:$D$484=$B101)*('Comp.'!$B$5:$B$484&gt;=I$4)*('Comp.'!$B$5:$B$484&lt;=EOMONTH(I$4,0))*('Comp.'!$E$5:$E$484))</f>
        <v>0</v>
      </c>
      <c r="J101" s="129">
        <f>SUMPRODUCT(('Diário 1º PA'!$E$4:$E$2011='Analítico Cp.'!$B101)*('Diário 1º PA'!$C$4:$C$2011&gt;=J$4)*('Diário 1º PA'!$C$4:$C$2011&lt;=EOMONTH(J$4,0))*('Diário 1º PA'!$F$4:$F$2011))
+SUMPRODUCT(('Diário 2º PA'!$E$4:$E$1980='Analítico Cp.'!$B101)*('Diário 2º PA'!$C$4:$C$1980&gt;=J$4)*('Diário 2º PA'!$C$4:$C$1980&lt;=EOMONTH(J$4,0))*('Diário 2º PA'!$F$4:$F$1980))
+SUMPRODUCT(('Diário 3º PA'!$E$4:$E$2000='Analítico Cp.'!$B101)*('Diário 3º PA'!$C$4:$C$2000&gt;=J$4)*('Diário 3º PA'!$C$4:$C$2000&lt;=EOMONTH(J$4,0))*('Diário 3º PA'!$F$4:$F$2000))
+SUMPRODUCT(('Diário 4º PA'!$E$4:$E$2000='Analítico Cp.'!$B101)*('Diário 4º PA'!$C$4:$C$2000&gt;=J$4)*('Diário 4º PA'!$C$4:$C$2000&lt;=EOMONTH(J$4,0))*('Diário 4º PA'!$F$4:$F$2000))
+SUMPRODUCT(('Comp.'!$D$5:$D$484=$B101)*('Comp.'!$B$5:$B$484&gt;=J$4)*('Comp.'!$B$5:$B$484&lt;=EOMONTH(J$4,0))*('Comp.'!$E$5:$E$484))</f>
        <v>0</v>
      </c>
      <c r="K101" s="129">
        <f>SUMPRODUCT(('Diário 1º PA'!$E$4:$E$2011='Analítico Cp.'!$B101)*('Diário 1º PA'!$C$4:$C$2011&gt;=K$4)*('Diário 1º PA'!$C$4:$C$2011&lt;=EOMONTH(K$4,0))*('Diário 1º PA'!$F$4:$F$2011))
+SUMPRODUCT(('Diário 2º PA'!$E$4:$E$1980='Analítico Cp.'!$B101)*('Diário 2º PA'!$C$4:$C$1980&gt;=K$4)*('Diário 2º PA'!$C$4:$C$1980&lt;=EOMONTH(K$4,0))*('Diário 2º PA'!$F$4:$F$1980))
+SUMPRODUCT(('Diário 3º PA'!$E$4:$E$2000='Analítico Cp.'!$B101)*('Diário 3º PA'!$C$4:$C$2000&gt;=K$4)*('Diário 3º PA'!$C$4:$C$2000&lt;=EOMONTH(K$4,0))*('Diário 3º PA'!$F$4:$F$2000))
+SUMPRODUCT(('Diário 4º PA'!$E$4:$E$2000='Analítico Cp.'!$B101)*('Diário 4º PA'!$C$4:$C$2000&gt;=K$4)*('Diário 4º PA'!$C$4:$C$2000&lt;=EOMONTH(K$4,0))*('Diário 4º PA'!$F$4:$F$2000))
+SUMPRODUCT(('Comp.'!$D$5:$D$484=$B101)*('Comp.'!$B$5:$B$484&gt;=K$4)*('Comp.'!$B$5:$B$484&lt;=EOMONTH(K$4,0))*('Comp.'!$E$5:$E$484))</f>
        <v>0</v>
      </c>
      <c r="L101" s="129">
        <f>SUMPRODUCT(('Diário 1º PA'!$E$4:$E$2011='Analítico Cp.'!$B101)*('Diário 1º PA'!$C$4:$C$2011&gt;=L$4)*('Diário 1º PA'!$C$4:$C$2011&lt;=EOMONTH(L$4,0))*('Diário 1º PA'!$F$4:$F$2011))
+SUMPRODUCT(('Diário 2º PA'!$E$4:$E$1980='Analítico Cp.'!$B101)*('Diário 2º PA'!$C$4:$C$1980&gt;=L$4)*('Diário 2º PA'!$C$4:$C$1980&lt;=EOMONTH(L$4,0))*('Diário 2º PA'!$F$4:$F$1980))
+SUMPRODUCT(('Diário 3º PA'!$E$4:$E$2000='Analítico Cp.'!$B101)*('Diário 3º PA'!$C$4:$C$2000&gt;=L$4)*('Diário 3º PA'!$C$4:$C$2000&lt;=EOMONTH(L$4,0))*('Diário 3º PA'!$F$4:$F$2000))
+SUMPRODUCT(('Diário 4º PA'!$E$4:$E$2000='Analítico Cp.'!$B101)*('Diário 4º PA'!$C$4:$C$2000&gt;=L$4)*('Diário 4º PA'!$C$4:$C$2000&lt;=EOMONTH(L$4,0))*('Diário 4º PA'!$F$4:$F$2000))
+SUMPRODUCT(('Comp.'!$D$5:$D$484=$B101)*('Comp.'!$B$5:$B$484&gt;=L$4)*('Comp.'!$B$5:$B$484&lt;=EOMONTH(L$4,0))*('Comp.'!$E$5:$E$484))</f>
        <v>0</v>
      </c>
      <c r="M101" s="129">
        <f>SUMPRODUCT(('Diário 1º PA'!$E$4:$E$2011='Analítico Cp.'!$B101)*('Diário 1º PA'!$C$4:$C$2011&gt;=M$4)*('Diário 1º PA'!$C$4:$C$2011&lt;=EOMONTH(M$4,0))*('Diário 1º PA'!$F$4:$F$2011))
+SUMPRODUCT(('Diário 2º PA'!$E$4:$E$1980='Analítico Cp.'!$B101)*('Diário 2º PA'!$C$4:$C$1980&gt;=M$4)*('Diário 2º PA'!$C$4:$C$1980&lt;=EOMONTH(M$4,0))*('Diário 2º PA'!$F$4:$F$1980))
+SUMPRODUCT(('Diário 3º PA'!$E$4:$E$2000='Analítico Cp.'!$B101)*('Diário 3º PA'!$C$4:$C$2000&gt;=M$4)*('Diário 3º PA'!$C$4:$C$2000&lt;=EOMONTH(M$4,0))*('Diário 3º PA'!$F$4:$F$2000))
+SUMPRODUCT(('Diário 4º PA'!$E$4:$E$2000='Analítico Cp.'!$B101)*('Diário 4º PA'!$C$4:$C$2000&gt;=M$4)*('Diário 4º PA'!$C$4:$C$2000&lt;=EOMONTH(M$4,0))*('Diário 4º PA'!$F$4:$F$2000))
+SUMPRODUCT(('Comp.'!$D$5:$D$484=$B101)*('Comp.'!$B$5:$B$484&gt;=M$4)*('Comp.'!$B$5:$B$484&lt;=EOMONTH(M$4,0))*('Comp.'!$E$5:$E$484))</f>
        <v>0</v>
      </c>
      <c r="N101" s="129">
        <f>SUMPRODUCT(('Diário 1º PA'!$E$4:$E$2011='Analítico Cp.'!$B101)*('Diário 1º PA'!$C$4:$C$2011&gt;=N$4)*('Diário 1º PA'!$C$4:$C$2011&lt;=EOMONTH(N$4,0))*('Diário 1º PA'!$F$4:$F$2011))
+SUMPRODUCT(('Diário 2º PA'!$E$4:$E$1980='Analítico Cp.'!$B101)*('Diário 2º PA'!$C$4:$C$1980&gt;=N$4)*('Diário 2º PA'!$C$4:$C$1980&lt;=EOMONTH(N$4,0))*('Diário 2º PA'!$F$4:$F$1980))
+SUMPRODUCT(('Diário 3º PA'!$E$4:$E$2000='Analítico Cp.'!$B101)*('Diário 3º PA'!$C$4:$C$2000&gt;=N$4)*('Diário 3º PA'!$C$4:$C$2000&lt;=EOMONTH(N$4,0))*('Diário 3º PA'!$F$4:$F$2000))
+SUMPRODUCT(('Diário 4º PA'!$E$4:$E$2000='Analítico Cp.'!$B101)*('Diário 4º PA'!$C$4:$C$2000&gt;=N$4)*('Diário 4º PA'!$C$4:$C$2000&lt;=EOMONTH(N$4,0))*('Diário 4º PA'!$F$4:$F$2000))
+SUMPRODUCT(('Comp.'!$D$5:$D$484=$B101)*('Comp.'!$B$5:$B$484&gt;=N$4)*('Comp.'!$B$5:$B$484&lt;=EOMONTH(N$4,0))*('Comp.'!$E$5:$E$484))</f>
        <v>0</v>
      </c>
      <c r="O101" s="179">
        <f t="shared" si="19"/>
        <v>14097.14</v>
      </c>
      <c r="P101" s="180">
        <f t="shared" si="20"/>
        <v>1.0079371373675544E-3</v>
      </c>
      <c r="Q101" s="154"/>
      <c r="R101" s="154"/>
      <c r="S101" s="154"/>
      <c r="T101" s="154"/>
      <c r="U101" s="154"/>
      <c r="V101" s="154"/>
      <c r="W101" s="154"/>
      <c r="X101" s="154"/>
      <c r="Y101" s="154"/>
      <c r="Z101" s="154"/>
    </row>
    <row r="102" spans="1:26" ht="23.25" customHeight="1" x14ac:dyDescent="0.2">
      <c r="A102" s="199" t="s">
        <v>306</v>
      </c>
      <c r="B102" s="200" t="s">
        <v>307</v>
      </c>
      <c r="C102" s="129">
        <f>SUMPRODUCT(('Diário 1º PA'!$E$4:$E$2011='Analítico Cp.'!$B102)*('Diário 1º PA'!$C$4:$C$2011&gt;=C$4)*('Diário 1º PA'!$C$4:$C$2011&lt;=EOMONTH(C$4,0))*('Diário 1º PA'!$F$4:$F$2011))
+SUMPRODUCT(('Diário 2º PA'!$E$4:$E$1980='Analítico Cp.'!$B102)*('Diário 2º PA'!$C$4:$C$1980&gt;=C$4)*('Diário 2º PA'!$C$4:$C$1980&lt;=EOMONTH(C$4,0))*('Diário 2º PA'!$F$4:$F$1980))
+SUMPRODUCT(('Diário 3º PA'!$E$4:$E$2000='Analítico Cp.'!$B102)*('Diário 3º PA'!$C$4:$C$2000&gt;=C$4)*('Diário 3º PA'!$C$4:$C$2000&lt;=EOMONTH(C$4,0))*('Diário 3º PA'!$F$4:$F$2000))
+SUMPRODUCT(('Diário 4º PA'!$E$4:$E$2000='Analítico Cp.'!$B102)*('Diário 4º PA'!$C$4:$C$2000&gt;=C$4)*('Diário 4º PA'!$C$4:$C$2000&lt;=EOMONTH(C$4,0))*('Diário 4º PA'!$F$4:$F$2000))
+SUMPRODUCT(('Comp.'!$D$5:$D$484=$B102)*('Comp.'!$B$5:$B$484&gt;=C$4)*('Comp.'!$B$5:$B$484&lt;=EOMONTH(C$4,0))*('Comp.'!$E$5:$E$484))</f>
        <v>1156.08</v>
      </c>
      <c r="D102" s="129">
        <f>SUMPRODUCT(('Diário 1º PA'!$E$4:$E$2011='Analítico Cp.'!$B102)*('Diário 1º PA'!$C$4:$C$2011&gt;=D$4)*('Diário 1º PA'!$C$4:$C$2011&lt;=EOMONTH(D$4,0))*('Diário 1º PA'!$F$4:$F$2011))
+SUMPRODUCT(('Diário 2º PA'!$E$4:$E$1980='Analítico Cp.'!$B102)*('Diário 2º PA'!$C$4:$C$1980&gt;=D$4)*('Diário 2º PA'!$C$4:$C$1980&lt;=EOMONTH(D$4,0))*('Diário 2º PA'!$F$4:$F$1980))
+SUMPRODUCT(('Diário 3º PA'!$E$4:$E$2000='Analítico Cp.'!$B102)*('Diário 3º PA'!$C$4:$C$2000&gt;=D$4)*('Diário 3º PA'!$C$4:$C$2000&lt;=EOMONTH(D$4,0))*('Diário 3º PA'!$F$4:$F$2000))
+SUMPRODUCT(('Diário 4º PA'!$E$4:$E$2000='Analítico Cp.'!$B102)*('Diário 4º PA'!$C$4:$C$2000&gt;=D$4)*('Diário 4º PA'!$C$4:$C$2000&lt;=EOMONTH(D$4,0))*('Diário 4º PA'!$F$4:$F$2000))
+SUMPRODUCT(('Comp.'!$D$5:$D$484=$B102)*('Comp.'!$B$5:$B$484&gt;=D$4)*('Comp.'!$B$5:$B$484&lt;=EOMONTH(D$4,0))*('Comp.'!$E$5:$E$484))</f>
        <v>8673.16</v>
      </c>
      <c r="E102" s="129">
        <f>SUMPRODUCT(('Diário 1º PA'!$E$4:$E$2011='Analítico Cp.'!$B102)*('Diário 1º PA'!$C$4:$C$2011&gt;=E$4)*('Diário 1º PA'!$C$4:$C$2011&lt;=EOMONTH(E$4,0))*('Diário 1º PA'!$F$4:$F$2011))
+SUMPRODUCT(('Diário 2º PA'!$E$4:$E$1980='Analítico Cp.'!$B102)*('Diário 2º PA'!$C$4:$C$1980&gt;=E$4)*('Diário 2º PA'!$C$4:$C$1980&lt;=EOMONTH(E$4,0))*('Diário 2º PA'!$F$4:$F$1980))
+SUMPRODUCT(('Diário 3º PA'!$E$4:$E$2000='Analítico Cp.'!$B102)*('Diário 3º PA'!$C$4:$C$2000&gt;=E$4)*('Diário 3º PA'!$C$4:$C$2000&lt;=EOMONTH(E$4,0))*('Diário 3º PA'!$F$4:$F$2000))
+SUMPRODUCT(('Diário 4º PA'!$E$4:$E$2000='Analítico Cp.'!$B102)*('Diário 4º PA'!$C$4:$C$2000&gt;=E$4)*('Diário 4º PA'!$C$4:$C$2000&lt;=EOMONTH(E$4,0))*('Diário 4º PA'!$F$4:$F$2000))
+SUMPRODUCT(('Comp.'!$D$5:$D$484=$B102)*('Comp.'!$B$5:$B$484&gt;=E$4)*('Comp.'!$B$5:$B$484&lt;=EOMONTH(E$4,0))*('Comp.'!$E$5:$E$484))</f>
        <v>3154.1299999999997</v>
      </c>
      <c r="F102" s="129">
        <f>SUMPRODUCT(('Diário 1º PA'!$E$4:$E$2011='Analítico Cp.'!$B102)*('Diário 1º PA'!$C$4:$C$2011&gt;=F$4)*('Diário 1º PA'!$C$4:$C$2011&lt;=EOMONTH(F$4,0))*('Diário 1º PA'!$F$4:$F$2011))
+SUMPRODUCT(('Diário 2º PA'!$E$4:$E$1980='Analítico Cp.'!$B102)*('Diário 2º PA'!$C$4:$C$1980&gt;=F$4)*('Diário 2º PA'!$C$4:$C$1980&lt;=EOMONTH(F$4,0))*('Diário 2º PA'!$F$4:$F$1980))
+SUMPRODUCT(('Diário 3º PA'!$E$4:$E$2000='Analítico Cp.'!$B102)*('Diário 3º PA'!$C$4:$C$2000&gt;=F$4)*('Diário 3º PA'!$C$4:$C$2000&lt;=EOMONTH(F$4,0))*('Diário 3º PA'!$F$4:$F$2000))
+SUMPRODUCT(('Diário 4º PA'!$E$4:$E$2000='Analítico Cp.'!$B102)*('Diário 4º PA'!$C$4:$C$2000&gt;=F$4)*('Diário 4º PA'!$C$4:$C$2000&lt;=EOMONTH(F$4,0))*('Diário 4º PA'!$F$4:$F$2000))
+SUMPRODUCT(('Comp.'!$D$5:$D$484=$B102)*('Comp.'!$B$5:$B$484&gt;=F$4)*('Comp.'!$B$5:$B$484&lt;=EOMONTH(F$4,0))*('Comp.'!$E$5:$E$484))</f>
        <v>19618.059999999998</v>
      </c>
      <c r="G102" s="129">
        <f>SUMPRODUCT(('Diário 1º PA'!$E$4:$E$2011='Analítico Cp.'!$B102)*('Diário 1º PA'!$C$4:$C$2011&gt;=G$4)*('Diário 1º PA'!$C$4:$C$2011&lt;=EOMONTH(G$4,0))*('Diário 1º PA'!$F$4:$F$2011))
+SUMPRODUCT(('Diário 2º PA'!$E$4:$E$1980='Analítico Cp.'!$B102)*('Diário 2º PA'!$C$4:$C$1980&gt;=G$4)*('Diário 2º PA'!$C$4:$C$1980&lt;=EOMONTH(G$4,0))*('Diário 2º PA'!$F$4:$F$1980))
+SUMPRODUCT(('Diário 3º PA'!$E$4:$E$2000='Analítico Cp.'!$B102)*('Diário 3º PA'!$C$4:$C$2000&gt;=G$4)*('Diário 3º PA'!$C$4:$C$2000&lt;=EOMONTH(G$4,0))*('Diário 3º PA'!$F$4:$F$2000))
+SUMPRODUCT(('Diário 4º PA'!$E$4:$E$2000='Analítico Cp.'!$B102)*('Diário 4º PA'!$C$4:$C$2000&gt;=G$4)*('Diário 4º PA'!$C$4:$C$2000&lt;=EOMONTH(G$4,0))*('Diário 4º PA'!$F$4:$F$2000))
+SUMPRODUCT(('Comp.'!$D$5:$D$484=$B102)*('Comp.'!$B$5:$B$484&gt;=G$4)*('Comp.'!$B$5:$B$484&lt;=EOMONTH(G$4,0))*('Comp.'!$E$5:$E$484))</f>
        <v>0</v>
      </c>
      <c r="H102" s="129">
        <f>SUMPRODUCT(('Diário 1º PA'!$E$4:$E$2011='Analítico Cp.'!$B102)*('Diário 1º PA'!$C$4:$C$2011&gt;=H$4)*('Diário 1º PA'!$C$4:$C$2011&lt;=EOMONTH(H$4,0))*('Diário 1º PA'!$F$4:$F$2011))
+SUMPRODUCT(('Diário 2º PA'!$E$4:$E$1980='Analítico Cp.'!$B102)*('Diário 2º PA'!$C$4:$C$1980&gt;=H$4)*('Diário 2º PA'!$C$4:$C$1980&lt;=EOMONTH(H$4,0))*('Diário 2º PA'!$F$4:$F$1980))
+SUMPRODUCT(('Diário 3º PA'!$E$4:$E$2000='Analítico Cp.'!$B102)*('Diário 3º PA'!$C$4:$C$2000&gt;=H$4)*('Diário 3º PA'!$C$4:$C$2000&lt;=EOMONTH(H$4,0))*('Diário 3º PA'!$F$4:$F$2000))
+SUMPRODUCT(('Diário 4º PA'!$E$4:$E$2000='Analítico Cp.'!$B102)*('Diário 4º PA'!$C$4:$C$2000&gt;=H$4)*('Diário 4º PA'!$C$4:$C$2000&lt;=EOMONTH(H$4,0))*('Diário 4º PA'!$F$4:$F$2000))
+SUMPRODUCT(('Comp.'!$D$5:$D$484=$B102)*('Comp.'!$B$5:$B$484&gt;=H$4)*('Comp.'!$B$5:$B$484&lt;=EOMONTH(H$4,0))*('Comp.'!$E$5:$E$484))</f>
        <v>0</v>
      </c>
      <c r="I102" s="129">
        <f>SUMPRODUCT(('Diário 1º PA'!$E$4:$E$2011='Analítico Cp.'!$B102)*('Diário 1º PA'!$C$4:$C$2011&gt;=I$4)*('Diário 1º PA'!$C$4:$C$2011&lt;=EOMONTH(I$4,0))*('Diário 1º PA'!$F$4:$F$2011))
+SUMPRODUCT(('Diário 2º PA'!$E$4:$E$1980='Analítico Cp.'!$B102)*('Diário 2º PA'!$C$4:$C$1980&gt;=I$4)*('Diário 2º PA'!$C$4:$C$1980&lt;=EOMONTH(I$4,0))*('Diário 2º PA'!$F$4:$F$1980))
+SUMPRODUCT(('Diário 3º PA'!$E$4:$E$2000='Analítico Cp.'!$B102)*('Diário 3º PA'!$C$4:$C$2000&gt;=I$4)*('Diário 3º PA'!$C$4:$C$2000&lt;=EOMONTH(I$4,0))*('Diário 3º PA'!$F$4:$F$2000))
+SUMPRODUCT(('Diário 4º PA'!$E$4:$E$2000='Analítico Cp.'!$B102)*('Diário 4º PA'!$C$4:$C$2000&gt;=I$4)*('Diário 4º PA'!$C$4:$C$2000&lt;=EOMONTH(I$4,0))*('Diário 4º PA'!$F$4:$F$2000))
+SUMPRODUCT(('Comp.'!$D$5:$D$484=$B102)*('Comp.'!$B$5:$B$484&gt;=I$4)*('Comp.'!$B$5:$B$484&lt;=EOMONTH(I$4,0))*('Comp.'!$E$5:$E$484))</f>
        <v>0</v>
      </c>
      <c r="J102" s="129">
        <f>SUMPRODUCT(('Diário 1º PA'!$E$4:$E$2011='Analítico Cp.'!$B102)*('Diário 1º PA'!$C$4:$C$2011&gt;=J$4)*('Diário 1º PA'!$C$4:$C$2011&lt;=EOMONTH(J$4,0))*('Diário 1º PA'!$F$4:$F$2011))
+SUMPRODUCT(('Diário 2º PA'!$E$4:$E$1980='Analítico Cp.'!$B102)*('Diário 2º PA'!$C$4:$C$1980&gt;=J$4)*('Diário 2º PA'!$C$4:$C$1980&lt;=EOMONTH(J$4,0))*('Diário 2º PA'!$F$4:$F$1980))
+SUMPRODUCT(('Diário 3º PA'!$E$4:$E$2000='Analítico Cp.'!$B102)*('Diário 3º PA'!$C$4:$C$2000&gt;=J$4)*('Diário 3º PA'!$C$4:$C$2000&lt;=EOMONTH(J$4,0))*('Diário 3º PA'!$F$4:$F$2000))
+SUMPRODUCT(('Diário 4º PA'!$E$4:$E$2000='Analítico Cp.'!$B102)*('Diário 4º PA'!$C$4:$C$2000&gt;=J$4)*('Diário 4º PA'!$C$4:$C$2000&lt;=EOMONTH(J$4,0))*('Diário 4º PA'!$F$4:$F$2000))
+SUMPRODUCT(('Comp.'!$D$5:$D$484=$B102)*('Comp.'!$B$5:$B$484&gt;=J$4)*('Comp.'!$B$5:$B$484&lt;=EOMONTH(J$4,0))*('Comp.'!$E$5:$E$484))</f>
        <v>0</v>
      </c>
      <c r="K102" s="129">
        <f>SUMPRODUCT(('Diário 1º PA'!$E$4:$E$2011='Analítico Cp.'!$B102)*('Diário 1º PA'!$C$4:$C$2011&gt;=K$4)*('Diário 1º PA'!$C$4:$C$2011&lt;=EOMONTH(K$4,0))*('Diário 1º PA'!$F$4:$F$2011))
+SUMPRODUCT(('Diário 2º PA'!$E$4:$E$1980='Analítico Cp.'!$B102)*('Diário 2º PA'!$C$4:$C$1980&gt;=K$4)*('Diário 2º PA'!$C$4:$C$1980&lt;=EOMONTH(K$4,0))*('Diário 2º PA'!$F$4:$F$1980))
+SUMPRODUCT(('Diário 3º PA'!$E$4:$E$2000='Analítico Cp.'!$B102)*('Diário 3º PA'!$C$4:$C$2000&gt;=K$4)*('Diário 3º PA'!$C$4:$C$2000&lt;=EOMONTH(K$4,0))*('Diário 3º PA'!$F$4:$F$2000))
+SUMPRODUCT(('Diário 4º PA'!$E$4:$E$2000='Analítico Cp.'!$B102)*('Diário 4º PA'!$C$4:$C$2000&gt;=K$4)*('Diário 4º PA'!$C$4:$C$2000&lt;=EOMONTH(K$4,0))*('Diário 4º PA'!$F$4:$F$2000))
+SUMPRODUCT(('Comp.'!$D$5:$D$484=$B102)*('Comp.'!$B$5:$B$484&gt;=K$4)*('Comp.'!$B$5:$B$484&lt;=EOMONTH(K$4,0))*('Comp.'!$E$5:$E$484))</f>
        <v>0</v>
      </c>
      <c r="L102" s="129">
        <f>SUMPRODUCT(('Diário 1º PA'!$E$4:$E$2011='Analítico Cp.'!$B102)*('Diário 1º PA'!$C$4:$C$2011&gt;=L$4)*('Diário 1º PA'!$C$4:$C$2011&lt;=EOMONTH(L$4,0))*('Diário 1º PA'!$F$4:$F$2011))
+SUMPRODUCT(('Diário 2º PA'!$E$4:$E$1980='Analítico Cp.'!$B102)*('Diário 2º PA'!$C$4:$C$1980&gt;=L$4)*('Diário 2º PA'!$C$4:$C$1980&lt;=EOMONTH(L$4,0))*('Diário 2º PA'!$F$4:$F$1980))
+SUMPRODUCT(('Diário 3º PA'!$E$4:$E$2000='Analítico Cp.'!$B102)*('Diário 3º PA'!$C$4:$C$2000&gt;=L$4)*('Diário 3º PA'!$C$4:$C$2000&lt;=EOMONTH(L$4,0))*('Diário 3º PA'!$F$4:$F$2000))
+SUMPRODUCT(('Diário 4º PA'!$E$4:$E$2000='Analítico Cp.'!$B102)*('Diário 4º PA'!$C$4:$C$2000&gt;=L$4)*('Diário 4º PA'!$C$4:$C$2000&lt;=EOMONTH(L$4,0))*('Diário 4º PA'!$F$4:$F$2000))
+SUMPRODUCT(('Comp.'!$D$5:$D$484=$B102)*('Comp.'!$B$5:$B$484&gt;=L$4)*('Comp.'!$B$5:$B$484&lt;=EOMONTH(L$4,0))*('Comp.'!$E$5:$E$484))</f>
        <v>0</v>
      </c>
      <c r="M102" s="129">
        <f>SUMPRODUCT(('Diário 1º PA'!$E$4:$E$2011='Analítico Cp.'!$B102)*('Diário 1º PA'!$C$4:$C$2011&gt;=M$4)*('Diário 1º PA'!$C$4:$C$2011&lt;=EOMONTH(M$4,0))*('Diário 1º PA'!$F$4:$F$2011))
+SUMPRODUCT(('Diário 2º PA'!$E$4:$E$1980='Analítico Cp.'!$B102)*('Diário 2º PA'!$C$4:$C$1980&gt;=M$4)*('Diário 2º PA'!$C$4:$C$1980&lt;=EOMONTH(M$4,0))*('Diário 2º PA'!$F$4:$F$1980))
+SUMPRODUCT(('Diário 3º PA'!$E$4:$E$2000='Analítico Cp.'!$B102)*('Diário 3º PA'!$C$4:$C$2000&gt;=M$4)*('Diário 3º PA'!$C$4:$C$2000&lt;=EOMONTH(M$4,0))*('Diário 3º PA'!$F$4:$F$2000))
+SUMPRODUCT(('Diário 4º PA'!$E$4:$E$2000='Analítico Cp.'!$B102)*('Diário 4º PA'!$C$4:$C$2000&gt;=M$4)*('Diário 4º PA'!$C$4:$C$2000&lt;=EOMONTH(M$4,0))*('Diário 4º PA'!$F$4:$F$2000))
+SUMPRODUCT(('Comp.'!$D$5:$D$484=$B102)*('Comp.'!$B$5:$B$484&gt;=M$4)*('Comp.'!$B$5:$B$484&lt;=EOMONTH(M$4,0))*('Comp.'!$E$5:$E$484))</f>
        <v>0</v>
      </c>
      <c r="N102" s="129">
        <f>SUMPRODUCT(('Diário 1º PA'!$E$4:$E$2011='Analítico Cp.'!$B102)*('Diário 1º PA'!$C$4:$C$2011&gt;=N$4)*('Diário 1º PA'!$C$4:$C$2011&lt;=EOMONTH(N$4,0))*('Diário 1º PA'!$F$4:$F$2011))
+SUMPRODUCT(('Diário 2º PA'!$E$4:$E$1980='Analítico Cp.'!$B102)*('Diário 2º PA'!$C$4:$C$1980&gt;=N$4)*('Diário 2º PA'!$C$4:$C$1980&lt;=EOMONTH(N$4,0))*('Diário 2º PA'!$F$4:$F$1980))
+SUMPRODUCT(('Diário 3º PA'!$E$4:$E$2000='Analítico Cp.'!$B102)*('Diário 3º PA'!$C$4:$C$2000&gt;=N$4)*('Diário 3º PA'!$C$4:$C$2000&lt;=EOMONTH(N$4,0))*('Diário 3º PA'!$F$4:$F$2000))
+SUMPRODUCT(('Diário 4º PA'!$E$4:$E$2000='Analítico Cp.'!$B102)*('Diário 4º PA'!$C$4:$C$2000&gt;=N$4)*('Diário 4º PA'!$C$4:$C$2000&lt;=EOMONTH(N$4,0))*('Diário 4º PA'!$F$4:$F$2000))
+SUMPRODUCT(('Comp.'!$D$5:$D$484=$B102)*('Comp.'!$B$5:$B$484&gt;=N$4)*('Comp.'!$B$5:$B$484&lt;=EOMONTH(N$4,0))*('Comp.'!$E$5:$E$484))</f>
        <v>0</v>
      </c>
      <c r="O102" s="179">
        <f t="shared" si="19"/>
        <v>32601.429999999997</v>
      </c>
      <c r="P102" s="180">
        <f t="shared" si="20"/>
        <v>2.3309828822221179E-3</v>
      </c>
      <c r="Q102" s="154"/>
      <c r="R102" s="154"/>
      <c r="S102" s="154"/>
      <c r="T102" s="154"/>
      <c r="U102" s="154"/>
      <c r="V102" s="154"/>
      <c r="W102" s="154"/>
      <c r="X102" s="154"/>
      <c r="Y102" s="154"/>
      <c r="Z102" s="154"/>
    </row>
    <row r="103" spans="1:26" ht="23.25" customHeight="1" x14ac:dyDescent="0.2">
      <c r="A103" s="199" t="s">
        <v>308</v>
      </c>
      <c r="B103" s="63" t="s">
        <v>309</v>
      </c>
      <c r="C103" s="129">
        <f>SUMPRODUCT(('Diário 1º PA'!$E$4:$E$2011='Analítico Cp.'!$B103)*('Diário 1º PA'!$C$4:$C$2011&gt;=C$4)*('Diário 1º PA'!$C$4:$C$2011&lt;=EOMONTH(C$4,0))*('Diário 1º PA'!$F$4:$F$2011))
+SUMPRODUCT(('Diário 2º PA'!$E$4:$E$1980='Analítico Cp.'!$B103)*('Diário 2º PA'!$C$4:$C$1980&gt;=C$4)*('Diário 2º PA'!$C$4:$C$1980&lt;=EOMONTH(C$4,0))*('Diário 2º PA'!$F$4:$F$1980))
+SUMPRODUCT(('Diário 3º PA'!$E$4:$E$2000='Analítico Cp.'!$B103)*('Diário 3º PA'!$C$4:$C$2000&gt;=C$4)*('Diário 3º PA'!$C$4:$C$2000&lt;=EOMONTH(C$4,0))*('Diário 3º PA'!$F$4:$F$2000))
+SUMPRODUCT(('Diário 4º PA'!$E$4:$E$2000='Analítico Cp.'!$B103)*('Diário 4º PA'!$C$4:$C$2000&gt;=C$4)*('Diário 4º PA'!$C$4:$C$2000&lt;=EOMONTH(C$4,0))*('Diário 4º PA'!$F$4:$F$2000))
+SUMPRODUCT(('Comp.'!$D$5:$D$484=$B103)*('Comp.'!$B$5:$B$484&gt;=C$4)*('Comp.'!$B$5:$B$484&lt;=EOMONTH(C$4,0))*('Comp.'!$E$5:$E$484))</f>
        <v>0</v>
      </c>
      <c r="D103" s="129">
        <f>SUMPRODUCT(('Diário 1º PA'!$E$4:$E$2011='Analítico Cp.'!$B103)*('Diário 1º PA'!$C$4:$C$2011&gt;=D$4)*('Diário 1º PA'!$C$4:$C$2011&lt;=EOMONTH(D$4,0))*('Diário 1º PA'!$F$4:$F$2011))
+SUMPRODUCT(('Diário 2º PA'!$E$4:$E$1980='Analítico Cp.'!$B103)*('Diário 2º PA'!$C$4:$C$1980&gt;=D$4)*('Diário 2º PA'!$C$4:$C$1980&lt;=EOMONTH(D$4,0))*('Diário 2º PA'!$F$4:$F$1980))
+SUMPRODUCT(('Diário 3º PA'!$E$4:$E$2000='Analítico Cp.'!$B103)*('Diário 3º PA'!$C$4:$C$2000&gt;=D$4)*('Diário 3º PA'!$C$4:$C$2000&lt;=EOMONTH(D$4,0))*('Diário 3º PA'!$F$4:$F$2000))
+SUMPRODUCT(('Diário 4º PA'!$E$4:$E$2000='Analítico Cp.'!$B103)*('Diário 4º PA'!$C$4:$C$2000&gt;=D$4)*('Diário 4º PA'!$C$4:$C$2000&lt;=EOMONTH(D$4,0))*('Diário 4º PA'!$F$4:$F$2000))
+SUMPRODUCT(('Comp.'!$D$5:$D$484=$B103)*('Comp.'!$B$5:$B$484&gt;=D$4)*('Comp.'!$B$5:$B$484&lt;=EOMONTH(D$4,0))*('Comp.'!$E$5:$E$484))</f>
        <v>0</v>
      </c>
      <c r="E103" s="129">
        <f>SUMPRODUCT(('Diário 1º PA'!$E$4:$E$2011='Analítico Cp.'!$B103)*('Diário 1º PA'!$C$4:$C$2011&gt;=E$4)*('Diário 1º PA'!$C$4:$C$2011&lt;=EOMONTH(E$4,0))*('Diário 1º PA'!$F$4:$F$2011))
+SUMPRODUCT(('Diário 2º PA'!$E$4:$E$1980='Analítico Cp.'!$B103)*('Diário 2º PA'!$C$4:$C$1980&gt;=E$4)*('Diário 2º PA'!$C$4:$C$1980&lt;=EOMONTH(E$4,0))*('Diário 2º PA'!$F$4:$F$1980))
+SUMPRODUCT(('Diário 3º PA'!$E$4:$E$2000='Analítico Cp.'!$B103)*('Diário 3º PA'!$C$4:$C$2000&gt;=E$4)*('Diário 3º PA'!$C$4:$C$2000&lt;=EOMONTH(E$4,0))*('Diário 3º PA'!$F$4:$F$2000))
+SUMPRODUCT(('Diário 4º PA'!$E$4:$E$2000='Analítico Cp.'!$B103)*('Diário 4º PA'!$C$4:$C$2000&gt;=E$4)*('Diário 4º PA'!$C$4:$C$2000&lt;=EOMONTH(E$4,0))*('Diário 4º PA'!$F$4:$F$2000))
+SUMPRODUCT(('Comp.'!$D$5:$D$484=$B103)*('Comp.'!$B$5:$B$484&gt;=E$4)*('Comp.'!$B$5:$B$484&lt;=EOMONTH(E$4,0))*('Comp.'!$E$5:$E$484))</f>
        <v>0</v>
      </c>
      <c r="F103" s="129">
        <f>SUMPRODUCT(('Diário 1º PA'!$E$4:$E$2011='Analítico Cp.'!$B103)*('Diário 1º PA'!$C$4:$C$2011&gt;=F$4)*('Diário 1º PA'!$C$4:$C$2011&lt;=EOMONTH(F$4,0))*('Diário 1º PA'!$F$4:$F$2011))
+SUMPRODUCT(('Diário 2º PA'!$E$4:$E$1980='Analítico Cp.'!$B103)*('Diário 2º PA'!$C$4:$C$1980&gt;=F$4)*('Diário 2º PA'!$C$4:$C$1980&lt;=EOMONTH(F$4,0))*('Diário 2º PA'!$F$4:$F$1980))
+SUMPRODUCT(('Diário 3º PA'!$E$4:$E$2000='Analítico Cp.'!$B103)*('Diário 3º PA'!$C$4:$C$2000&gt;=F$4)*('Diário 3º PA'!$C$4:$C$2000&lt;=EOMONTH(F$4,0))*('Diário 3º PA'!$F$4:$F$2000))
+SUMPRODUCT(('Diário 4º PA'!$E$4:$E$2000='Analítico Cp.'!$B103)*('Diário 4º PA'!$C$4:$C$2000&gt;=F$4)*('Diário 4º PA'!$C$4:$C$2000&lt;=EOMONTH(F$4,0))*('Diário 4º PA'!$F$4:$F$2000))
+SUMPRODUCT(('Comp.'!$D$5:$D$484=$B103)*('Comp.'!$B$5:$B$484&gt;=F$4)*('Comp.'!$B$5:$B$484&lt;=EOMONTH(F$4,0))*('Comp.'!$E$5:$E$484))</f>
        <v>0</v>
      </c>
      <c r="G103" s="129">
        <f>SUMPRODUCT(('Diário 1º PA'!$E$4:$E$2011='Analítico Cp.'!$B103)*('Diário 1º PA'!$C$4:$C$2011&gt;=G$4)*('Diário 1º PA'!$C$4:$C$2011&lt;=EOMONTH(G$4,0))*('Diário 1º PA'!$F$4:$F$2011))
+SUMPRODUCT(('Diário 2º PA'!$E$4:$E$1980='Analítico Cp.'!$B103)*('Diário 2º PA'!$C$4:$C$1980&gt;=G$4)*('Diário 2º PA'!$C$4:$C$1980&lt;=EOMONTH(G$4,0))*('Diário 2º PA'!$F$4:$F$1980))
+SUMPRODUCT(('Diário 3º PA'!$E$4:$E$2000='Analítico Cp.'!$B103)*('Diário 3º PA'!$C$4:$C$2000&gt;=G$4)*('Diário 3º PA'!$C$4:$C$2000&lt;=EOMONTH(G$4,0))*('Diário 3º PA'!$F$4:$F$2000))
+SUMPRODUCT(('Diário 4º PA'!$E$4:$E$2000='Analítico Cp.'!$B103)*('Diário 4º PA'!$C$4:$C$2000&gt;=G$4)*('Diário 4º PA'!$C$4:$C$2000&lt;=EOMONTH(G$4,0))*('Diário 4º PA'!$F$4:$F$2000))
+SUMPRODUCT(('Comp.'!$D$5:$D$484=$B103)*('Comp.'!$B$5:$B$484&gt;=G$4)*('Comp.'!$B$5:$B$484&lt;=EOMONTH(G$4,0))*('Comp.'!$E$5:$E$484))</f>
        <v>0</v>
      </c>
      <c r="H103" s="129">
        <f>SUMPRODUCT(('Diário 1º PA'!$E$4:$E$2011='Analítico Cp.'!$B103)*('Diário 1º PA'!$C$4:$C$2011&gt;=H$4)*('Diário 1º PA'!$C$4:$C$2011&lt;=EOMONTH(H$4,0))*('Diário 1º PA'!$F$4:$F$2011))
+SUMPRODUCT(('Diário 2º PA'!$E$4:$E$1980='Analítico Cp.'!$B103)*('Diário 2º PA'!$C$4:$C$1980&gt;=H$4)*('Diário 2º PA'!$C$4:$C$1980&lt;=EOMONTH(H$4,0))*('Diário 2º PA'!$F$4:$F$1980))
+SUMPRODUCT(('Diário 3º PA'!$E$4:$E$2000='Analítico Cp.'!$B103)*('Diário 3º PA'!$C$4:$C$2000&gt;=H$4)*('Diário 3º PA'!$C$4:$C$2000&lt;=EOMONTH(H$4,0))*('Diário 3º PA'!$F$4:$F$2000))
+SUMPRODUCT(('Diário 4º PA'!$E$4:$E$2000='Analítico Cp.'!$B103)*('Diário 4º PA'!$C$4:$C$2000&gt;=H$4)*('Diário 4º PA'!$C$4:$C$2000&lt;=EOMONTH(H$4,0))*('Diário 4º PA'!$F$4:$F$2000))
+SUMPRODUCT(('Comp.'!$D$5:$D$484=$B103)*('Comp.'!$B$5:$B$484&gt;=H$4)*('Comp.'!$B$5:$B$484&lt;=EOMONTH(H$4,0))*('Comp.'!$E$5:$E$484))</f>
        <v>0</v>
      </c>
      <c r="I103" s="129">
        <f>SUMPRODUCT(('Diário 1º PA'!$E$4:$E$2011='Analítico Cp.'!$B103)*('Diário 1º PA'!$C$4:$C$2011&gt;=I$4)*('Diário 1º PA'!$C$4:$C$2011&lt;=EOMONTH(I$4,0))*('Diário 1º PA'!$F$4:$F$2011))
+SUMPRODUCT(('Diário 2º PA'!$E$4:$E$1980='Analítico Cp.'!$B103)*('Diário 2º PA'!$C$4:$C$1980&gt;=I$4)*('Diário 2º PA'!$C$4:$C$1980&lt;=EOMONTH(I$4,0))*('Diário 2º PA'!$F$4:$F$1980))
+SUMPRODUCT(('Diário 3º PA'!$E$4:$E$2000='Analítico Cp.'!$B103)*('Diário 3º PA'!$C$4:$C$2000&gt;=I$4)*('Diário 3º PA'!$C$4:$C$2000&lt;=EOMONTH(I$4,0))*('Diário 3º PA'!$F$4:$F$2000))
+SUMPRODUCT(('Diário 4º PA'!$E$4:$E$2000='Analítico Cp.'!$B103)*('Diário 4º PA'!$C$4:$C$2000&gt;=I$4)*('Diário 4º PA'!$C$4:$C$2000&lt;=EOMONTH(I$4,0))*('Diário 4º PA'!$F$4:$F$2000))
+SUMPRODUCT(('Comp.'!$D$5:$D$484=$B103)*('Comp.'!$B$5:$B$484&gt;=I$4)*('Comp.'!$B$5:$B$484&lt;=EOMONTH(I$4,0))*('Comp.'!$E$5:$E$484))</f>
        <v>0</v>
      </c>
      <c r="J103" s="129">
        <f>SUMPRODUCT(('Diário 1º PA'!$E$4:$E$2011='Analítico Cp.'!$B103)*('Diário 1º PA'!$C$4:$C$2011&gt;=J$4)*('Diário 1º PA'!$C$4:$C$2011&lt;=EOMONTH(J$4,0))*('Diário 1º PA'!$F$4:$F$2011))
+SUMPRODUCT(('Diário 2º PA'!$E$4:$E$1980='Analítico Cp.'!$B103)*('Diário 2º PA'!$C$4:$C$1980&gt;=J$4)*('Diário 2º PA'!$C$4:$C$1980&lt;=EOMONTH(J$4,0))*('Diário 2º PA'!$F$4:$F$1980))
+SUMPRODUCT(('Diário 3º PA'!$E$4:$E$2000='Analítico Cp.'!$B103)*('Diário 3º PA'!$C$4:$C$2000&gt;=J$4)*('Diário 3º PA'!$C$4:$C$2000&lt;=EOMONTH(J$4,0))*('Diário 3º PA'!$F$4:$F$2000))
+SUMPRODUCT(('Diário 4º PA'!$E$4:$E$2000='Analítico Cp.'!$B103)*('Diário 4º PA'!$C$4:$C$2000&gt;=J$4)*('Diário 4º PA'!$C$4:$C$2000&lt;=EOMONTH(J$4,0))*('Diário 4º PA'!$F$4:$F$2000))
+SUMPRODUCT(('Comp.'!$D$5:$D$484=$B103)*('Comp.'!$B$5:$B$484&gt;=J$4)*('Comp.'!$B$5:$B$484&lt;=EOMONTH(J$4,0))*('Comp.'!$E$5:$E$484))</f>
        <v>0</v>
      </c>
      <c r="K103" s="129">
        <f>SUMPRODUCT(('Diário 1º PA'!$E$4:$E$2011='Analítico Cp.'!$B103)*('Diário 1º PA'!$C$4:$C$2011&gt;=K$4)*('Diário 1º PA'!$C$4:$C$2011&lt;=EOMONTH(K$4,0))*('Diário 1º PA'!$F$4:$F$2011))
+SUMPRODUCT(('Diário 2º PA'!$E$4:$E$1980='Analítico Cp.'!$B103)*('Diário 2º PA'!$C$4:$C$1980&gt;=K$4)*('Diário 2º PA'!$C$4:$C$1980&lt;=EOMONTH(K$4,0))*('Diário 2º PA'!$F$4:$F$1980))
+SUMPRODUCT(('Diário 3º PA'!$E$4:$E$2000='Analítico Cp.'!$B103)*('Diário 3º PA'!$C$4:$C$2000&gt;=K$4)*('Diário 3º PA'!$C$4:$C$2000&lt;=EOMONTH(K$4,0))*('Diário 3º PA'!$F$4:$F$2000))
+SUMPRODUCT(('Diário 4º PA'!$E$4:$E$2000='Analítico Cp.'!$B103)*('Diário 4º PA'!$C$4:$C$2000&gt;=K$4)*('Diário 4º PA'!$C$4:$C$2000&lt;=EOMONTH(K$4,0))*('Diário 4º PA'!$F$4:$F$2000))
+SUMPRODUCT(('Comp.'!$D$5:$D$484=$B103)*('Comp.'!$B$5:$B$484&gt;=K$4)*('Comp.'!$B$5:$B$484&lt;=EOMONTH(K$4,0))*('Comp.'!$E$5:$E$484))</f>
        <v>0</v>
      </c>
      <c r="L103" s="129">
        <f>SUMPRODUCT(('Diário 1º PA'!$E$4:$E$2011='Analítico Cp.'!$B103)*('Diário 1º PA'!$C$4:$C$2011&gt;=L$4)*('Diário 1º PA'!$C$4:$C$2011&lt;=EOMONTH(L$4,0))*('Diário 1º PA'!$F$4:$F$2011))
+SUMPRODUCT(('Diário 2º PA'!$E$4:$E$1980='Analítico Cp.'!$B103)*('Diário 2º PA'!$C$4:$C$1980&gt;=L$4)*('Diário 2º PA'!$C$4:$C$1980&lt;=EOMONTH(L$4,0))*('Diário 2º PA'!$F$4:$F$1980))
+SUMPRODUCT(('Diário 3º PA'!$E$4:$E$2000='Analítico Cp.'!$B103)*('Diário 3º PA'!$C$4:$C$2000&gt;=L$4)*('Diário 3º PA'!$C$4:$C$2000&lt;=EOMONTH(L$4,0))*('Diário 3º PA'!$F$4:$F$2000))
+SUMPRODUCT(('Diário 4º PA'!$E$4:$E$2000='Analítico Cp.'!$B103)*('Diário 4º PA'!$C$4:$C$2000&gt;=L$4)*('Diário 4º PA'!$C$4:$C$2000&lt;=EOMONTH(L$4,0))*('Diário 4º PA'!$F$4:$F$2000))
+SUMPRODUCT(('Comp.'!$D$5:$D$484=$B103)*('Comp.'!$B$5:$B$484&gt;=L$4)*('Comp.'!$B$5:$B$484&lt;=EOMONTH(L$4,0))*('Comp.'!$E$5:$E$484))</f>
        <v>0</v>
      </c>
      <c r="M103" s="129">
        <f>SUMPRODUCT(('Diário 1º PA'!$E$4:$E$2011='Analítico Cp.'!$B103)*('Diário 1º PA'!$C$4:$C$2011&gt;=M$4)*('Diário 1º PA'!$C$4:$C$2011&lt;=EOMONTH(M$4,0))*('Diário 1º PA'!$F$4:$F$2011))
+SUMPRODUCT(('Diário 2º PA'!$E$4:$E$1980='Analítico Cp.'!$B103)*('Diário 2º PA'!$C$4:$C$1980&gt;=M$4)*('Diário 2º PA'!$C$4:$C$1980&lt;=EOMONTH(M$4,0))*('Diário 2º PA'!$F$4:$F$1980))
+SUMPRODUCT(('Diário 3º PA'!$E$4:$E$2000='Analítico Cp.'!$B103)*('Diário 3º PA'!$C$4:$C$2000&gt;=M$4)*('Diário 3º PA'!$C$4:$C$2000&lt;=EOMONTH(M$4,0))*('Diário 3º PA'!$F$4:$F$2000))
+SUMPRODUCT(('Diário 4º PA'!$E$4:$E$2000='Analítico Cp.'!$B103)*('Diário 4º PA'!$C$4:$C$2000&gt;=M$4)*('Diário 4º PA'!$C$4:$C$2000&lt;=EOMONTH(M$4,0))*('Diário 4º PA'!$F$4:$F$2000))
+SUMPRODUCT(('Comp.'!$D$5:$D$484=$B103)*('Comp.'!$B$5:$B$484&gt;=M$4)*('Comp.'!$B$5:$B$484&lt;=EOMONTH(M$4,0))*('Comp.'!$E$5:$E$484))</f>
        <v>0</v>
      </c>
      <c r="N103" s="129">
        <f>SUMPRODUCT(('Diário 1º PA'!$E$4:$E$2011='Analítico Cp.'!$B103)*('Diário 1º PA'!$C$4:$C$2011&gt;=N$4)*('Diário 1º PA'!$C$4:$C$2011&lt;=EOMONTH(N$4,0))*('Diário 1º PA'!$F$4:$F$2011))
+SUMPRODUCT(('Diário 2º PA'!$E$4:$E$1980='Analítico Cp.'!$B103)*('Diário 2º PA'!$C$4:$C$1980&gt;=N$4)*('Diário 2º PA'!$C$4:$C$1980&lt;=EOMONTH(N$4,0))*('Diário 2º PA'!$F$4:$F$1980))
+SUMPRODUCT(('Diário 3º PA'!$E$4:$E$2000='Analítico Cp.'!$B103)*('Diário 3º PA'!$C$4:$C$2000&gt;=N$4)*('Diário 3º PA'!$C$4:$C$2000&lt;=EOMONTH(N$4,0))*('Diário 3º PA'!$F$4:$F$2000))
+SUMPRODUCT(('Diário 4º PA'!$E$4:$E$2000='Analítico Cp.'!$B103)*('Diário 4º PA'!$C$4:$C$2000&gt;=N$4)*('Diário 4º PA'!$C$4:$C$2000&lt;=EOMONTH(N$4,0))*('Diário 4º PA'!$F$4:$F$2000))
+SUMPRODUCT(('Comp.'!$D$5:$D$484=$B103)*('Comp.'!$B$5:$B$484&gt;=N$4)*('Comp.'!$B$5:$B$484&lt;=EOMONTH(N$4,0))*('Comp.'!$E$5:$E$484))</f>
        <v>0</v>
      </c>
      <c r="O103" s="179">
        <f t="shared" si="19"/>
        <v>0</v>
      </c>
      <c r="P103" s="180">
        <f t="shared" si="20"/>
        <v>0</v>
      </c>
      <c r="Q103" s="154"/>
      <c r="R103" s="154"/>
      <c r="S103" s="154"/>
      <c r="T103" s="154"/>
      <c r="U103" s="154"/>
      <c r="V103" s="154"/>
      <c r="W103" s="154"/>
      <c r="X103" s="154"/>
      <c r="Y103" s="154"/>
      <c r="Z103" s="154"/>
    </row>
    <row r="104" spans="1:26" ht="23.25" customHeight="1" x14ac:dyDescent="0.2">
      <c r="A104" s="199" t="s">
        <v>310</v>
      </c>
      <c r="B104" s="200" t="s">
        <v>311</v>
      </c>
      <c r="C104" s="129">
        <f>SUMPRODUCT(('Diário 1º PA'!$E$4:$E$2011='Analítico Cp.'!$B104)*('Diário 1º PA'!$C$4:$C$2011&gt;=C$4)*('Diário 1º PA'!$C$4:$C$2011&lt;=EOMONTH(C$4,0))*('Diário 1º PA'!$F$4:$F$2011))
+SUMPRODUCT(('Diário 2º PA'!$E$4:$E$1980='Analítico Cp.'!$B104)*('Diário 2º PA'!$C$4:$C$1980&gt;=C$4)*('Diário 2º PA'!$C$4:$C$1980&lt;=EOMONTH(C$4,0))*('Diário 2º PA'!$F$4:$F$1980))
+SUMPRODUCT(('Diário 3º PA'!$E$4:$E$2000='Analítico Cp.'!$B104)*('Diário 3º PA'!$C$4:$C$2000&gt;=C$4)*('Diário 3º PA'!$C$4:$C$2000&lt;=EOMONTH(C$4,0))*('Diário 3º PA'!$F$4:$F$2000))
+SUMPRODUCT(('Diário 4º PA'!$E$4:$E$2000='Analítico Cp.'!$B104)*('Diário 4º PA'!$C$4:$C$2000&gt;=C$4)*('Diário 4º PA'!$C$4:$C$2000&lt;=EOMONTH(C$4,0))*('Diário 4º PA'!$F$4:$F$2000))
+SUMPRODUCT(('Comp.'!$D$5:$D$484=$B104)*('Comp.'!$B$5:$B$484&gt;=C$4)*('Comp.'!$B$5:$B$484&lt;=EOMONTH(C$4,0))*('Comp.'!$E$5:$E$484))</f>
        <v>0</v>
      </c>
      <c r="D104" s="129">
        <f>SUMPRODUCT(('Diário 1º PA'!$E$4:$E$2011='Analítico Cp.'!$B104)*('Diário 1º PA'!$C$4:$C$2011&gt;=D$4)*('Diário 1º PA'!$C$4:$C$2011&lt;=EOMONTH(D$4,0))*('Diário 1º PA'!$F$4:$F$2011))
+SUMPRODUCT(('Diário 2º PA'!$E$4:$E$1980='Analítico Cp.'!$B104)*('Diário 2º PA'!$C$4:$C$1980&gt;=D$4)*('Diário 2º PA'!$C$4:$C$1980&lt;=EOMONTH(D$4,0))*('Diário 2º PA'!$F$4:$F$1980))
+SUMPRODUCT(('Diário 3º PA'!$E$4:$E$2000='Analítico Cp.'!$B104)*('Diário 3º PA'!$C$4:$C$2000&gt;=D$4)*('Diário 3º PA'!$C$4:$C$2000&lt;=EOMONTH(D$4,0))*('Diário 3º PA'!$F$4:$F$2000))
+SUMPRODUCT(('Diário 4º PA'!$E$4:$E$2000='Analítico Cp.'!$B104)*('Diário 4º PA'!$C$4:$C$2000&gt;=D$4)*('Diário 4º PA'!$C$4:$C$2000&lt;=EOMONTH(D$4,0))*('Diário 4º PA'!$F$4:$F$2000))
+SUMPRODUCT(('Comp.'!$D$5:$D$484=$B104)*('Comp.'!$B$5:$B$484&gt;=D$4)*('Comp.'!$B$5:$B$484&lt;=EOMONTH(D$4,0))*('Comp.'!$E$5:$E$484))</f>
        <v>0</v>
      </c>
      <c r="E104" s="129">
        <f>SUMPRODUCT(('Diário 1º PA'!$E$4:$E$2011='Analítico Cp.'!$B104)*('Diário 1º PA'!$C$4:$C$2011&gt;=E$4)*('Diário 1º PA'!$C$4:$C$2011&lt;=EOMONTH(E$4,0))*('Diário 1º PA'!$F$4:$F$2011))
+SUMPRODUCT(('Diário 2º PA'!$E$4:$E$1980='Analítico Cp.'!$B104)*('Diário 2º PA'!$C$4:$C$1980&gt;=E$4)*('Diário 2º PA'!$C$4:$C$1980&lt;=EOMONTH(E$4,0))*('Diário 2º PA'!$F$4:$F$1980))
+SUMPRODUCT(('Diário 3º PA'!$E$4:$E$2000='Analítico Cp.'!$B104)*('Diário 3º PA'!$C$4:$C$2000&gt;=E$4)*('Diário 3º PA'!$C$4:$C$2000&lt;=EOMONTH(E$4,0))*('Diário 3º PA'!$F$4:$F$2000))
+SUMPRODUCT(('Diário 4º PA'!$E$4:$E$2000='Analítico Cp.'!$B104)*('Diário 4º PA'!$C$4:$C$2000&gt;=E$4)*('Diário 4º PA'!$C$4:$C$2000&lt;=EOMONTH(E$4,0))*('Diário 4º PA'!$F$4:$F$2000))
+SUMPRODUCT(('Comp.'!$D$5:$D$484=$B104)*('Comp.'!$B$5:$B$484&gt;=E$4)*('Comp.'!$B$5:$B$484&lt;=EOMONTH(E$4,0))*('Comp.'!$E$5:$E$484))</f>
        <v>619</v>
      </c>
      <c r="F104" s="129">
        <f>SUMPRODUCT(('Diário 1º PA'!$E$4:$E$2011='Analítico Cp.'!$B104)*('Diário 1º PA'!$C$4:$C$2011&gt;=F$4)*('Diário 1º PA'!$C$4:$C$2011&lt;=EOMONTH(F$4,0))*('Diário 1º PA'!$F$4:$F$2011))
+SUMPRODUCT(('Diário 2º PA'!$E$4:$E$1980='Analítico Cp.'!$B104)*('Diário 2º PA'!$C$4:$C$1980&gt;=F$4)*('Diário 2º PA'!$C$4:$C$1980&lt;=EOMONTH(F$4,0))*('Diário 2º PA'!$F$4:$F$1980))
+SUMPRODUCT(('Diário 3º PA'!$E$4:$E$2000='Analítico Cp.'!$B104)*('Diário 3º PA'!$C$4:$C$2000&gt;=F$4)*('Diário 3º PA'!$C$4:$C$2000&lt;=EOMONTH(F$4,0))*('Diário 3º PA'!$F$4:$F$2000))
+SUMPRODUCT(('Diário 4º PA'!$E$4:$E$2000='Analítico Cp.'!$B104)*('Diário 4º PA'!$C$4:$C$2000&gt;=F$4)*('Diário 4º PA'!$C$4:$C$2000&lt;=EOMONTH(F$4,0))*('Diário 4º PA'!$F$4:$F$2000))
+SUMPRODUCT(('Comp.'!$D$5:$D$484=$B104)*('Comp.'!$B$5:$B$484&gt;=F$4)*('Comp.'!$B$5:$B$484&lt;=EOMONTH(F$4,0))*('Comp.'!$E$5:$E$484))</f>
        <v>0</v>
      </c>
      <c r="G104" s="129">
        <f>SUMPRODUCT(('Diário 1º PA'!$E$4:$E$2011='Analítico Cp.'!$B104)*('Diário 1º PA'!$C$4:$C$2011&gt;=G$4)*('Diário 1º PA'!$C$4:$C$2011&lt;=EOMONTH(G$4,0))*('Diário 1º PA'!$F$4:$F$2011))
+SUMPRODUCT(('Diário 2º PA'!$E$4:$E$1980='Analítico Cp.'!$B104)*('Diário 2º PA'!$C$4:$C$1980&gt;=G$4)*('Diário 2º PA'!$C$4:$C$1980&lt;=EOMONTH(G$4,0))*('Diário 2º PA'!$F$4:$F$1980))
+SUMPRODUCT(('Diário 3º PA'!$E$4:$E$2000='Analítico Cp.'!$B104)*('Diário 3º PA'!$C$4:$C$2000&gt;=G$4)*('Diário 3º PA'!$C$4:$C$2000&lt;=EOMONTH(G$4,0))*('Diário 3º PA'!$F$4:$F$2000))
+SUMPRODUCT(('Diário 4º PA'!$E$4:$E$2000='Analítico Cp.'!$B104)*('Diário 4º PA'!$C$4:$C$2000&gt;=G$4)*('Diário 4º PA'!$C$4:$C$2000&lt;=EOMONTH(G$4,0))*('Diário 4º PA'!$F$4:$F$2000))
+SUMPRODUCT(('Comp.'!$D$5:$D$484=$B104)*('Comp.'!$B$5:$B$484&gt;=G$4)*('Comp.'!$B$5:$B$484&lt;=EOMONTH(G$4,0))*('Comp.'!$E$5:$E$484))</f>
        <v>0</v>
      </c>
      <c r="H104" s="129">
        <f>SUMPRODUCT(('Diário 1º PA'!$E$4:$E$2011='Analítico Cp.'!$B104)*('Diário 1º PA'!$C$4:$C$2011&gt;=H$4)*('Diário 1º PA'!$C$4:$C$2011&lt;=EOMONTH(H$4,0))*('Diário 1º PA'!$F$4:$F$2011))
+SUMPRODUCT(('Diário 2º PA'!$E$4:$E$1980='Analítico Cp.'!$B104)*('Diário 2º PA'!$C$4:$C$1980&gt;=H$4)*('Diário 2º PA'!$C$4:$C$1980&lt;=EOMONTH(H$4,0))*('Diário 2º PA'!$F$4:$F$1980))
+SUMPRODUCT(('Diário 3º PA'!$E$4:$E$2000='Analítico Cp.'!$B104)*('Diário 3º PA'!$C$4:$C$2000&gt;=H$4)*('Diário 3º PA'!$C$4:$C$2000&lt;=EOMONTH(H$4,0))*('Diário 3º PA'!$F$4:$F$2000))
+SUMPRODUCT(('Diário 4º PA'!$E$4:$E$2000='Analítico Cp.'!$B104)*('Diário 4º PA'!$C$4:$C$2000&gt;=H$4)*('Diário 4º PA'!$C$4:$C$2000&lt;=EOMONTH(H$4,0))*('Diário 4º PA'!$F$4:$F$2000))
+SUMPRODUCT(('Comp.'!$D$5:$D$484=$B104)*('Comp.'!$B$5:$B$484&gt;=H$4)*('Comp.'!$B$5:$B$484&lt;=EOMONTH(H$4,0))*('Comp.'!$E$5:$E$484))</f>
        <v>0</v>
      </c>
      <c r="I104" s="129">
        <f>SUMPRODUCT(('Diário 1º PA'!$E$4:$E$2011='Analítico Cp.'!$B104)*('Diário 1º PA'!$C$4:$C$2011&gt;=I$4)*('Diário 1º PA'!$C$4:$C$2011&lt;=EOMONTH(I$4,0))*('Diário 1º PA'!$F$4:$F$2011))
+SUMPRODUCT(('Diário 2º PA'!$E$4:$E$1980='Analítico Cp.'!$B104)*('Diário 2º PA'!$C$4:$C$1980&gt;=I$4)*('Diário 2º PA'!$C$4:$C$1980&lt;=EOMONTH(I$4,0))*('Diário 2º PA'!$F$4:$F$1980))
+SUMPRODUCT(('Diário 3º PA'!$E$4:$E$2000='Analítico Cp.'!$B104)*('Diário 3º PA'!$C$4:$C$2000&gt;=I$4)*('Diário 3º PA'!$C$4:$C$2000&lt;=EOMONTH(I$4,0))*('Diário 3º PA'!$F$4:$F$2000))
+SUMPRODUCT(('Diário 4º PA'!$E$4:$E$2000='Analítico Cp.'!$B104)*('Diário 4º PA'!$C$4:$C$2000&gt;=I$4)*('Diário 4º PA'!$C$4:$C$2000&lt;=EOMONTH(I$4,0))*('Diário 4º PA'!$F$4:$F$2000))
+SUMPRODUCT(('Comp.'!$D$5:$D$484=$B104)*('Comp.'!$B$5:$B$484&gt;=I$4)*('Comp.'!$B$5:$B$484&lt;=EOMONTH(I$4,0))*('Comp.'!$E$5:$E$484))</f>
        <v>0</v>
      </c>
      <c r="J104" s="129">
        <f>SUMPRODUCT(('Diário 1º PA'!$E$4:$E$2011='Analítico Cp.'!$B104)*('Diário 1º PA'!$C$4:$C$2011&gt;=J$4)*('Diário 1º PA'!$C$4:$C$2011&lt;=EOMONTH(J$4,0))*('Diário 1º PA'!$F$4:$F$2011))
+SUMPRODUCT(('Diário 2º PA'!$E$4:$E$1980='Analítico Cp.'!$B104)*('Diário 2º PA'!$C$4:$C$1980&gt;=J$4)*('Diário 2º PA'!$C$4:$C$1980&lt;=EOMONTH(J$4,0))*('Diário 2º PA'!$F$4:$F$1980))
+SUMPRODUCT(('Diário 3º PA'!$E$4:$E$2000='Analítico Cp.'!$B104)*('Diário 3º PA'!$C$4:$C$2000&gt;=J$4)*('Diário 3º PA'!$C$4:$C$2000&lt;=EOMONTH(J$4,0))*('Diário 3º PA'!$F$4:$F$2000))
+SUMPRODUCT(('Diário 4º PA'!$E$4:$E$2000='Analítico Cp.'!$B104)*('Diário 4º PA'!$C$4:$C$2000&gt;=J$4)*('Diário 4º PA'!$C$4:$C$2000&lt;=EOMONTH(J$4,0))*('Diário 4º PA'!$F$4:$F$2000))
+SUMPRODUCT(('Comp.'!$D$5:$D$484=$B104)*('Comp.'!$B$5:$B$484&gt;=J$4)*('Comp.'!$B$5:$B$484&lt;=EOMONTH(J$4,0))*('Comp.'!$E$5:$E$484))</f>
        <v>0</v>
      </c>
      <c r="K104" s="129">
        <f>SUMPRODUCT(('Diário 1º PA'!$E$4:$E$2011='Analítico Cp.'!$B104)*('Diário 1º PA'!$C$4:$C$2011&gt;=K$4)*('Diário 1º PA'!$C$4:$C$2011&lt;=EOMONTH(K$4,0))*('Diário 1º PA'!$F$4:$F$2011))
+SUMPRODUCT(('Diário 2º PA'!$E$4:$E$1980='Analítico Cp.'!$B104)*('Diário 2º PA'!$C$4:$C$1980&gt;=K$4)*('Diário 2º PA'!$C$4:$C$1980&lt;=EOMONTH(K$4,0))*('Diário 2º PA'!$F$4:$F$1980))
+SUMPRODUCT(('Diário 3º PA'!$E$4:$E$2000='Analítico Cp.'!$B104)*('Diário 3º PA'!$C$4:$C$2000&gt;=K$4)*('Diário 3º PA'!$C$4:$C$2000&lt;=EOMONTH(K$4,0))*('Diário 3º PA'!$F$4:$F$2000))
+SUMPRODUCT(('Diário 4º PA'!$E$4:$E$2000='Analítico Cp.'!$B104)*('Diário 4º PA'!$C$4:$C$2000&gt;=K$4)*('Diário 4º PA'!$C$4:$C$2000&lt;=EOMONTH(K$4,0))*('Diário 4º PA'!$F$4:$F$2000))
+SUMPRODUCT(('Comp.'!$D$5:$D$484=$B104)*('Comp.'!$B$5:$B$484&gt;=K$4)*('Comp.'!$B$5:$B$484&lt;=EOMONTH(K$4,0))*('Comp.'!$E$5:$E$484))</f>
        <v>0</v>
      </c>
      <c r="L104" s="129">
        <f>SUMPRODUCT(('Diário 1º PA'!$E$4:$E$2011='Analítico Cp.'!$B104)*('Diário 1º PA'!$C$4:$C$2011&gt;=L$4)*('Diário 1º PA'!$C$4:$C$2011&lt;=EOMONTH(L$4,0))*('Diário 1º PA'!$F$4:$F$2011))
+SUMPRODUCT(('Diário 2º PA'!$E$4:$E$1980='Analítico Cp.'!$B104)*('Diário 2º PA'!$C$4:$C$1980&gt;=L$4)*('Diário 2º PA'!$C$4:$C$1980&lt;=EOMONTH(L$4,0))*('Diário 2º PA'!$F$4:$F$1980))
+SUMPRODUCT(('Diário 3º PA'!$E$4:$E$2000='Analítico Cp.'!$B104)*('Diário 3º PA'!$C$4:$C$2000&gt;=L$4)*('Diário 3º PA'!$C$4:$C$2000&lt;=EOMONTH(L$4,0))*('Diário 3º PA'!$F$4:$F$2000))
+SUMPRODUCT(('Diário 4º PA'!$E$4:$E$2000='Analítico Cp.'!$B104)*('Diário 4º PA'!$C$4:$C$2000&gt;=L$4)*('Diário 4º PA'!$C$4:$C$2000&lt;=EOMONTH(L$4,0))*('Diário 4º PA'!$F$4:$F$2000))
+SUMPRODUCT(('Comp.'!$D$5:$D$484=$B104)*('Comp.'!$B$5:$B$484&gt;=L$4)*('Comp.'!$B$5:$B$484&lt;=EOMONTH(L$4,0))*('Comp.'!$E$5:$E$484))</f>
        <v>0</v>
      </c>
      <c r="M104" s="129">
        <f>SUMPRODUCT(('Diário 1º PA'!$E$4:$E$2011='Analítico Cp.'!$B104)*('Diário 1º PA'!$C$4:$C$2011&gt;=M$4)*('Diário 1º PA'!$C$4:$C$2011&lt;=EOMONTH(M$4,0))*('Diário 1º PA'!$F$4:$F$2011))
+SUMPRODUCT(('Diário 2º PA'!$E$4:$E$1980='Analítico Cp.'!$B104)*('Diário 2º PA'!$C$4:$C$1980&gt;=M$4)*('Diário 2º PA'!$C$4:$C$1980&lt;=EOMONTH(M$4,0))*('Diário 2º PA'!$F$4:$F$1980))
+SUMPRODUCT(('Diário 3º PA'!$E$4:$E$2000='Analítico Cp.'!$B104)*('Diário 3º PA'!$C$4:$C$2000&gt;=M$4)*('Diário 3º PA'!$C$4:$C$2000&lt;=EOMONTH(M$4,0))*('Diário 3º PA'!$F$4:$F$2000))
+SUMPRODUCT(('Diário 4º PA'!$E$4:$E$2000='Analítico Cp.'!$B104)*('Diário 4º PA'!$C$4:$C$2000&gt;=M$4)*('Diário 4º PA'!$C$4:$C$2000&lt;=EOMONTH(M$4,0))*('Diário 4º PA'!$F$4:$F$2000))
+SUMPRODUCT(('Comp.'!$D$5:$D$484=$B104)*('Comp.'!$B$5:$B$484&gt;=M$4)*('Comp.'!$B$5:$B$484&lt;=EOMONTH(M$4,0))*('Comp.'!$E$5:$E$484))</f>
        <v>0</v>
      </c>
      <c r="N104" s="129">
        <f>SUMPRODUCT(('Diário 1º PA'!$E$4:$E$2011='Analítico Cp.'!$B104)*('Diário 1º PA'!$C$4:$C$2011&gt;=N$4)*('Diário 1º PA'!$C$4:$C$2011&lt;=EOMONTH(N$4,0))*('Diário 1º PA'!$F$4:$F$2011))
+SUMPRODUCT(('Diário 2º PA'!$E$4:$E$1980='Analítico Cp.'!$B104)*('Diário 2º PA'!$C$4:$C$1980&gt;=N$4)*('Diário 2º PA'!$C$4:$C$1980&lt;=EOMONTH(N$4,0))*('Diário 2º PA'!$F$4:$F$1980))
+SUMPRODUCT(('Diário 3º PA'!$E$4:$E$2000='Analítico Cp.'!$B104)*('Diário 3º PA'!$C$4:$C$2000&gt;=N$4)*('Diário 3º PA'!$C$4:$C$2000&lt;=EOMONTH(N$4,0))*('Diário 3º PA'!$F$4:$F$2000))
+SUMPRODUCT(('Diário 4º PA'!$E$4:$E$2000='Analítico Cp.'!$B104)*('Diário 4º PA'!$C$4:$C$2000&gt;=N$4)*('Diário 4º PA'!$C$4:$C$2000&lt;=EOMONTH(N$4,0))*('Diário 4º PA'!$F$4:$F$2000))
+SUMPRODUCT(('Comp.'!$D$5:$D$484=$B104)*('Comp.'!$B$5:$B$484&gt;=N$4)*('Comp.'!$B$5:$B$484&lt;=EOMONTH(N$4,0))*('Comp.'!$E$5:$E$484))</f>
        <v>0</v>
      </c>
      <c r="O104" s="179">
        <f t="shared" si="19"/>
        <v>619</v>
      </c>
      <c r="P104" s="180">
        <f t="shared" si="20"/>
        <v>4.4258132360926841E-5</v>
      </c>
      <c r="Q104" s="154"/>
      <c r="R104" s="154"/>
      <c r="S104" s="154"/>
      <c r="T104" s="154"/>
      <c r="U104" s="154"/>
      <c r="V104" s="154"/>
      <c r="W104" s="154"/>
      <c r="X104" s="154"/>
      <c r="Y104" s="154"/>
      <c r="Z104" s="154"/>
    </row>
    <row r="105" spans="1:26" ht="23.25" customHeight="1" x14ac:dyDescent="0.2">
      <c r="A105" s="199" t="s">
        <v>312</v>
      </c>
      <c r="B105" s="63" t="s">
        <v>313</v>
      </c>
      <c r="C105" s="129">
        <f>SUMPRODUCT(('Diário 1º PA'!$E$4:$E$2011='Analítico Cp.'!$B105)*('Diário 1º PA'!$C$4:$C$2011&gt;=C$4)*('Diário 1º PA'!$C$4:$C$2011&lt;=EOMONTH(C$4,0))*('Diário 1º PA'!$F$4:$F$2011))
+SUMPRODUCT(('Diário 2º PA'!$E$4:$E$1980='Analítico Cp.'!$B105)*('Diário 2º PA'!$C$4:$C$1980&gt;=C$4)*('Diário 2º PA'!$C$4:$C$1980&lt;=EOMONTH(C$4,0))*('Diário 2º PA'!$F$4:$F$1980))
+SUMPRODUCT(('Diário 3º PA'!$E$4:$E$2000='Analítico Cp.'!$B105)*('Diário 3º PA'!$C$4:$C$2000&gt;=C$4)*('Diário 3º PA'!$C$4:$C$2000&lt;=EOMONTH(C$4,0))*('Diário 3º PA'!$F$4:$F$2000))
+SUMPRODUCT(('Diário 4º PA'!$E$4:$E$2000='Analítico Cp.'!$B105)*('Diário 4º PA'!$C$4:$C$2000&gt;=C$4)*('Diário 4º PA'!$C$4:$C$2000&lt;=EOMONTH(C$4,0))*('Diário 4º PA'!$F$4:$F$2000))
+SUMPRODUCT(('Comp.'!$D$5:$D$484=$B105)*('Comp.'!$B$5:$B$484&gt;=C$4)*('Comp.'!$B$5:$B$484&lt;=EOMONTH(C$4,0))*('Comp.'!$E$5:$E$484))</f>
        <v>0</v>
      </c>
      <c r="D105" s="129">
        <f>SUMPRODUCT(('Diário 1º PA'!$E$4:$E$2011='Analítico Cp.'!$B105)*('Diário 1º PA'!$C$4:$C$2011&gt;=D$4)*('Diário 1º PA'!$C$4:$C$2011&lt;=EOMONTH(D$4,0))*('Diário 1º PA'!$F$4:$F$2011))
+SUMPRODUCT(('Diário 2º PA'!$E$4:$E$1980='Analítico Cp.'!$B105)*('Diário 2º PA'!$C$4:$C$1980&gt;=D$4)*('Diário 2º PA'!$C$4:$C$1980&lt;=EOMONTH(D$4,0))*('Diário 2º PA'!$F$4:$F$1980))
+SUMPRODUCT(('Diário 3º PA'!$E$4:$E$2000='Analítico Cp.'!$B105)*('Diário 3º PA'!$C$4:$C$2000&gt;=D$4)*('Diário 3º PA'!$C$4:$C$2000&lt;=EOMONTH(D$4,0))*('Diário 3º PA'!$F$4:$F$2000))
+SUMPRODUCT(('Diário 4º PA'!$E$4:$E$2000='Analítico Cp.'!$B105)*('Diário 4º PA'!$C$4:$C$2000&gt;=D$4)*('Diário 4º PA'!$C$4:$C$2000&lt;=EOMONTH(D$4,0))*('Diário 4º PA'!$F$4:$F$2000))
+SUMPRODUCT(('Comp.'!$D$5:$D$484=$B105)*('Comp.'!$B$5:$B$484&gt;=D$4)*('Comp.'!$B$5:$B$484&lt;=EOMONTH(D$4,0))*('Comp.'!$E$5:$E$484))</f>
        <v>1297.02</v>
      </c>
      <c r="E105" s="129">
        <f>SUMPRODUCT(('Diário 1º PA'!$E$4:$E$2011='Analítico Cp.'!$B105)*('Diário 1º PA'!$C$4:$C$2011&gt;=E$4)*('Diário 1º PA'!$C$4:$C$2011&lt;=EOMONTH(E$4,0))*('Diário 1º PA'!$F$4:$F$2011))
+SUMPRODUCT(('Diário 2º PA'!$E$4:$E$1980='Analítico Cp.'!$B105)*('Diário 2º PA'!$C$4:$C$1980&gt;=E$4)*('Diário 2º PA'!$C$4:$C$1980&lt;=EOMONTH(E$4,0))*('Diário 2º PA'!$F$4:$F$1980))
+SUMPRODUCT(('Diário 3º PA'!$E$4:$E$2000='Analítico Cp.'!$B105)*('Diário 3º PA'!$C$4:$C$2000&gt;=E$4)*('Diário 3º PA'!$C$4:$C$2000&lt;=EOMONTH(E$4,0))*('Diário 3º PA'!$F$4:$F$2000))
+SUMPRODUCT(('Diário 4º PA'!$E$4:$E$2000='Analítico Cp.'!$B105)*('Diário 4º PA'!$C$4:$C$2000&gt;=E$4)*('Diário 4º PA'!$C$4:$C$2000&lt;=EOMONTH(E$4,0))*('Diário 4º PA'!$F$4:$F$2000))
+SUMPRODUCT(('Comp.'!$D$5:$D$484=$B105)*('Comp.'!$B$5:$B$484&gt;=E$4)*('Comp.'!$B$5:$B$484&lt;=EOMONTH(E$4,0))*('Comp.'!$E$5:$E$484))</f>
        <v>4837.4500000000007</v>
      </c>
      <c r="F105" s="129">
        <f>SUMPRODUCT(('Diário 1º PA'!$E$4:$E$2011='Analítico Cp.'!$B105)*('Diário 1º PA'!$C$4:$C$2011&gt;=F$4)*('Diário 1º PA'!$C$4:$C$2011&lt;=EOMONTH(F$4,0))*('Diário 1º PA'!$F$4:$F$2011))
+SUMPRODUCT(('Diário 2º PA'!$E$4:$E$1980='Analítico Cp.'!$B105)*('Diário 2º PA'!$C$4:$C$1980&gt;=F$4)*('Diário 2º PA'!$C$4:$C$1980&lt;=EOMONTH(F$4,0))*('Diário 2º PA'!$F$4:$F$1980))
+SUMPRODUCT(('Diário 3º PA'!$E$4:$E$2000='Analítico Cp.'!$B105)*('Diário 3º PA'!$C$4:$C$2000&gt;=F$4)*('Diário 3º PA'!$C$4:$C$2000&lt;=EOMONTH(F$4,0))*('Diário 3º PA'!$F$4:$F$2000))
+SUMPRODUCT(('Diário 4º PA'!$E$4:$E$2000='Analítico Cp.'!$B105)*('Diário 4º PA'!$C$4:$C$2000&gt;=F$4)*('Diário 4º PA'!$C$4:$C$2000&lt;=EOMONTH(F$4,0))*('Diário 4º PA'!$F$4:$F$2000))
+SUMPRODUCT(('Comp.'!$D$5:$D$484=$B105)*('Comp.'!$B$5:$B$484&gt;=F$4)*('Comp.'!$B$5:$B$484&lt;=EOMONTH(F$4,0))*('Comp.'!$E$5:$E$484))</f>
        <v>0</v>
      </c>
      <c r="G105" s="129">
        <f>SUMPRODUCT(('Diário 1º PA'!$E$4:$E$2011='Analítico Cp.'!$B105)*('Diário 1º PA'!$C$4:$C$2011&gt;=G$4)*('Diário 1º PA'!$C$4:$C$2011&lt;=EOMONTH(G$4,0))*('Diário 1º PA'!$F$4:$F$2011))
+SUMPRODUCT(('Diário 2º PA'!$E$4:$E$1980='Analítico Cp.'!$B105)*('Diário 2º PA'!$C$4:$C$1980&gt;=G$4)*('Diário 2º PA'!$C$4:$C$1980&lt;=EOMONTH(G$4,0))*('Diário 2º PA'!$F$4:$F$1980))
+SUMPRODUCT(('Diário 3º PA'!$E$4:$E$2000='Analítico Cp.'!$B105)*('Diário 3º PA'!$C$4:$C$2000&gt;=G$4)*('Diário 3º PA'!$C$4:$C$2000&lt;=EOMONTH(G$4,0))*('Diário 3º PA'!$F$4:$F$2000))
+SUMPRODUCT(('Diário 4º PA'!$E$4:$E$2000='Analítico Cp.'!$B105)*('Diário 4º PA'!$C$4:$C$2000&gt;=G$4)*('Diário 4º PA'!$C$4:$C$2000&lt;=EOMONTH(G$4,0))*('Diário 4º PA'!$F$4:$F$2000))
+SUMPRODUCT(('Comp.'!$D$5:$D$484=$B105)*('Comp.'!$B$5:$B$484&gt;=G$4)*('Comp.'!$B$5:$B$484&lt;=EOMONTH(G$4,0))*('Comp.'!$E$5:$E$484))</f>
        <v>0</v>
      </c>
      <c r="H105" s="129">
        <f>SUMPRODUCT(('Diário 1º PA'!$E$4:$E$2011='Analítico Cp.'!$B105)*('Diário 1º PA'!$C$4:$C$2011&gt;=H$4)*('Diário 1º PA'!$C$4:$C$2011&lt;=EOMONTH(H$4,0))*('Diário 1º PA'!$F$4:$F$2011))
+SUMPRODUCT(('Diário 2º PA'!$E$4:$E$1980='Analítico Cp.'!$B105)*('Diário 2º PA'!$C$4:$C$1980&gt;=H$4)*('Diário 2º PA'!$C$4:$C$1980&lt;=EOMONTH(H$4,0))*('Diário 2º PA'!$F$4:$F$1980))
+SUMPRODUCT(('Diário 3º PA'!$E$4:$E$2000='Analítico Cp.'!$B105)*('Diário 3º PA'!$C$4:$C$2000&gt;=H$4)*('Diário 3º PA'!$C$4:$C$2000&lt;=EOMONTH(H$4,0))*('Diário 3º PA'!$F$4:$F$2000))
+SUMPRODUCT(('Diário 4º PA'!$E$4:$E$2000='Analítico Cp.'!$B105)*('Diário 4º PA'!$C$4:$C$2000&gt;=H$4)*('Diário 4º PA'!$C$4:$C$2000&lt;=EOMONTH(H$4,0))*('Diário 4º PA'!$F$4:$F$2000))
+SUMPRODUCT(('Comp.'!$D$5:$D$484=$B105)*('Comp.'!$B$5:$B$484&gt;=H$4)*('Comp.'!$B$5:$B$484&lt;=EOMONTH(H$4,0))*('Comp.'!$E$5:$E$484))</f>
        <v>0</v>
      </c>
      <c r="I105" s="129">
        <f>SUMPRODUCT(('Diário 1º PA'!$E$4:$E$2011='Analítico Cp.'!$B105)*('Diário 1º PA'!$C$4:$C$2011&gt;=I$4)*('Diário 1º PA'!$C$4:$C$2011&lt;=EOMONTH(I$4,0))*('Diário 1º PA'!$F$4:$F$2011))
+SUMPRODUCT(('Diário 2º PA'!$E$4:$E$1980='Analítico Cp.'!$B105)*('Diário 2º PA'!$C$4:$C$1980&gt;=I$4)*('Diário 2º PA'!$C$4:$C$1980&lt;=EOMONTH(I$4,0))*('Diário 2º PA'!$F$4:$F$1980))
+SUMPRODUCT(('Diário 3º PA'!$E$4:$E$2000='Analítico Cp.'!$B105)*('Diário 3º PA'!$C$4:$C$2000&gt;=I$4)*('Diário 3º PA'!$C$4:$C$2000&lt;=EOMONTH(I$4,0))*('Diário 3º PA'!$F$4:$F$2000))
+SUMPRODUCT(('Diário 4º PA'!$E$4:$E$2000='Analítico Cp.'!$B105)*('Diário 4º PA'!$C$4:$C$2000&gt;=I$4)*('Diário 4º PA'!$C$4:$C$2000&lt;=EOMONTH(I$4,0))*('Diário 4º PA'!$F$4:$F$2000))
+SUMPRODUCT(('Comp.'!$D$5:$D$484=$B105)*('Comp.'!$B$5:$B$484&gt;=I$4)*('Comp.'!$B$5:$B$484&lt;=EOMONTH(I$4,0))*('Comp.'!$E$5:$E$484))</f>
        <v>0</v>
      </c>
      <c r="J105" s="129">
        <f>SUMPRODUCT(('Diário 1º PA'!$E$4:$E$2011='Analítico Cp.'!$B105)*('Diário 1º PA'!$C$4:$C$2011&gt;=J$4)*('Diário 1º PA'!$C$4:$C$2011&lt;=EOMONTH(J$4,0))*('Diário 1º PA'!$F$4:$F$2011))
+SUMPRODUCT(('Diário 2º PA'!$E$4:$E$1980='Analítico Cp.'!$B105)*('Diário 2º PA'!$C$4:$C$1980&gt;=J$4)*('Diário 2º PA'!$C$4:$C$1980&lt;=EOMONTH(J$4,0))*('Diário 2º PA'!$F$4:$F$1980))
+SUMPRODUCT(('Diário 3º PA'!$E$4:$E$2000='Analítico Cp.'!$B105)*('Diário 3º PA'!$C$4:$C$2000&gt;=J$4)*('Diário 3º PA'!$C$4:$C$2000&lt;=EOMONTH(J$4,0))*('Diário 3º PA'!$F$4:$F$2000))
+SUMPRODUCT(('Diário 4º PA'!$E$4:$E$2000='Analítico Cp.'!$B105)*('Diário 4º PA'!$C$4:$C$2000&gt;=J$4)*('Diário 4º PA'!$C$4:$C$2000&lt;=EOMONTH(J$4,0))*('Diário 4º PA'!$F$4:$F$2000))
+SUMPRODUCT(('Comp.'!$D$5:$D$484=$B105)*('Comp.'!$B$5:$B$484&gt;=J$4)*('Comp.'!$B$5:$B$484&lt;=EOMONTH(J$4,0))*('Comp.'!$E$5:$E$484))</f>
        <v>0</v>
      </c>
      <c r="K105" s="129">
        <f>SUMPRODUCT(('Diário 1º PA'!$E$4:$E$2011='Analítico Cp.'!$B105)*('Diário 1º PA'!$C$4:$C$2011&gt;=K$4)*('Diário 1º PA'!$C$4:$C$2011&lt;=EOMONTH(K$4,0))*('Diário 1º PA'!$F$4:$F$2011))
+SUMPRODUCT(('Diário 2º PA'!$E$4:$E$1980='Analítico Cp.'!$B105)*('Diário 2º PA'!$C$4:$C$1980&gt;=K$4)*('Diário 2º PA'!$C$4:$C$1980&lt;=EOMONTH(K$4,0))*('Diário 2º PA'!$F$4:$F$1980))
+SUMPRODUCT(('Diário 3º PA'!$E$4:$E$2000='Analítico Cp.'!$B105)*('Diário 3º PA'!$C$4:$C$2000&gt;=K$4)*('Diário 3º PA'!$C$4:$C$2000&lt;=EOMONTH(K$4,0))*('Diário 3º PA'!$F$4:$F$2000))
+SUMPRODUCT(('Diário 4º PA'!$E$4:$E$2000='Analítico Cp.'!$B105)*('Diário 4º PA'!$C$4:$C$2000&gt;=K$4)*('Diário 4º PA'!$C$4:$C$2000&lt;=EOMONTH(K$4,0))*('Diário 4º PA'!$F$4:$F$2000))
+SUMPRODUCT(('Comp.'!$D$5:$D$484=$B105)*('Comp.'!$B$5:$B$484&gt;=K$4)*('Comp.'!$B$5:$B$484&lt;=EOMONTH(K$4,0))*('Comp.'!$E$5:$E$484))</f>
        <v>0</v>
      </c>
      <c r="L105" s="129">
        <f>SUMPRODUCT(('Diário 1º PA'!$E$4:$E$2011='Analítico Cp.'!$B105)*('Diário 1º PA'!$C$4:$C$2011&gt;=L$4)*('Diário 1º PA'!$C$4:$C$2011&lt;=EOMONTH(L$4,0))*('Diário 1º PA'!$F$4:$F$2011))
+SUMPRODUCT(('Diário 2º PA'!$E$4:$E$1980='Analítico Cp.'!$B105)*('Diário 2º PA'!$C$4:$C$1980&gt;=L$4)*('Diário 2º PA'!$C$4:$C$1980&lt;=EOMONTH(L$4,0))*('Diário 2º PA'!$F$4:$F$1980))
+SUMPRODUCT(('Diário 3º PA'!$E$4:$E$2000='Analítico Cp.'!$B105)*('Diário 3º PA'!$C$4:$C$2000&gt;=L$4)*('Diário 3º PA'!$C$4:$C$2000&lt;=EOMONTH(L$4,0))*('Diário 3º PA'!$F$4:$F$2000))
+SUMPRODUCT(('Diário 4º PA'!$E$4:$E$2000='Analítico Cp.'!$B105)*('Diário 4º PA'!$C$4:$C$2000&gt;=L$4)*('Diário 4º PA'!$C$4:$C$2000&lt;=EOMONTH(L$4,0))*('Diário 4º PA'!$F$4:$F$2000))
+SUMPRODUCT(('Comp.'!$D$5:$D$484=$B105)*('Comp.'!$B$5:$B$484&gt;=L$4)*('Comp.'!$B$5:$B$484&lt;=EOMONTH(L$4,0))*('Comp.'!$E$5:$E$484))</f>
        <v>0</v>
      </c>
      <c r="M105" s="129">
        <f>SUMPRODUCT(('Diário 1º PA'!$E$4:$E$2011='Analítico Cp.'!$B105)*('Diário 1º PA'!$C$4:$C$2011&gt;=M$4)*('Diário 1º PA'!$C$4:$C$2011&lt;=EOMONTH(M$4,0))*('Diário 1º PA'!$F$4:$F$2011))
+SUMPRODUCT(('Diário 2º PA'!$E$4:$E$1980='Analítico Cp.'!$B105)*('Diário 2º PA'!$C$4:$C$1980&gt;=M$4)*('Diário 2º PA'!$C$4:$C$1980&lt;=EOMONTH(M$4,0))*('Diário 2º PA'!$F$4:$F$1980))
+SUMPRODUCT(('Diário 3º PA'!$E$4:$E$2000='Analítico Cp.'!$B105)*('Diário 3º PA'!$C$4:$C$2000&gt;=M$4)*('Diário 3º PA'!$C$4:$C$2000&lt;=EOMONTH(M$4,0))*('Diário 3º PA'!$F$4:$F$2000))
+SUMPRODUCT(('Diário 4º PA'!$E$4:$E$2000='Analítico Cp.'!$B105)*('Diário 4º PA'!$C$4:$C$2000&gt;=M$4)*('Diário 4º PA'!$C$4:$C$2000&lt;=EOMONTH(M$4,0))*('Diário 4º PA'!$F$4:$F$2000))
+SUMPRODUCT(('Comp.'!$D$5:$D$484=$B105)*('Comp.'!$B$5:$B$484&gt;=M$4)*('Comp.'!$B$5:$B$484&lt;=EOMONTH(M$4,0))*('Comp.'!$E$5:$E$484))</f>
        <v>0</v>
      </c>
      <c r="N105" s="129">
        <f>SUMPRODUCT(('Diário 1º PA'!$E$4:$E$2011='Analítico Cp.'!$B105)*('Diário 1º PA'!$C$4:$C$2011&gt;=N$4)*('Diário 1º PA'!$C$4:$C$2011&lt;=EOMONTH(N$4,0))*('Diário 1º PA'!$F$4:$F$2011))
+SUMPRODUCT(('Diário 2º PA'!$E$4:$E$1980='Analítico Cp.'!$B105)*('Diário 2º PA'!$C$4:$C$1980&gt;=N$4)*('Diário 2º PA'!$C$4:$C$1980&lt;=EOMONTH(N$4,0))*('Diário 2º PA'!$F$4:$F$1980))
+SUMPRODUCT(('Diário 3º PA'!$E$4:$E$2000='Analítico Cp.'!$B105)*('Diário 3º PA'!$C$4:$C$2000&gt;=N$4)*('Diário 3º PA'!$C$4:$C$2000&lt;=EOMONTH(N$4,0))*('Diário 3º PA'!$F$4:$F$2000))
+SUMPRODUCT(('Diário 4º PA'!$E$4:$E$2000='Analítico Cp.'!$B105)*('Diário 4º PA'!$C$4:$C$2000&gt;=N$4)*('Diário 4º PA'!$C$4:$C$2000&lt;=EOMONTH(N$4,0))*('Diário 4º PA'!$F$4:$F$2000))
+SUMPRODUCT(('Comp.'!$D$5:$D$484=$B105)*('Comp.'!$B$5:$B$484&gt;=N$4)*('Comp.'!$B$5:$B$484&lt;=EOMONTH(N$4,0))*('Comp.'!$E$5:$E$484))</f>
        <v>0</v>
      </c>
      <c r="O105" s="179">
        <f t="shared" si="19"/>
        <v>6134.4700000000012</v>
      </c>
      <c r="P105" s="180">
        <f t="shared" si="20"/>
        <v>4.3861096158987872E-4</v>
      </c>
      <c r="Q105" s="154"/>
      <c r="R105" s="154"/>
      <c r="S105" s="154"/>
      <c r="T105" s="154"/>
      <c r="U105" s="154"/>
      <c r="V105" s="154"/>
      <c r="W105" s="154"/>
      <c r="X105" s="154"/>
      <c r="Y105" s="154"/>
      <c r="Z105" s="154"/>
    </row>
    <row r="106" spans="1:26" ht="23.25" customHeight="1" x14ac:dyDescent="0.2">
      <c r="A106" s="199" t="s">
        <v>314</v>
      </c>
      <c r="B106" s="63" t="s">
        <v>315</v>
      </c>
      <c r="C106" s="129">
        <f>SUMPRODUCT(('Diário 1º PA'!$E$4:$E$2011='Analítico Cp.'!$B106)*('Diário 1º PA'!$C$4:$C$2011&gt;=C$4)*('Diário 1º PA'!$C$4:$C$2011&lt;=EOMONTH(C$4,0))*('Diário 1º PA'!$F$4:$F$2011))
+SUMPRODUCT(('Diário 2º PA'!$E$4:$E$1980='Analítico Cp.'!$B106)*('Diário 2º PA'!$C$4:$C$1980&gt;=C$4)*('Diário 2º PA'!$C$4:$C$1980&lt;=EOMONTH(C$4,0))*('Diário 2º PA'!$F$4:$F$1980))
+SUMPRODUCT(('Diário 3º PA'!$E$4:$E$2000='Analítico Cp.'!$B106)*('Diário 3º PA'!$C$4:$C$2000&gt;=C$4)*('Diário 3º PA'!$C$4:$C$2000&lt;=EOMONTH(C$4,0))*('Diário 3º PA'!$F$4:$F$2000))
+SUMPRODUCT(('Diário 4º PA'!$E$4:$E$2000='Analítico Cp.'!$B106)*('Diário 4º PA'!$C$4:$C$2000&gt;=C$4)*('Diário 4º PA'!$C$4:$C$2000&lt;=EOMONTH(C$4,0))*('Diário 4º PA'!$F$4:$F$2000))
+SUMPRODUCT(('Comp.'!$D$5:$D$484=$B106)*('Comp.'!$B$5:$B$484&gt;=C$4)*('Comp.'!$B$5:$B$484&lt;=EOMONTH(C$4,0))*('Comp.'!$E$5:$E$484))</f>
        <v>2100</v>
      </c>
      <c r="D106" s="129">
        <f>SUMPRODUCT(('Diário 1º PA'!$E$4:$E$2011='Analítico Cp.'!$B106)*('Diário 1º PA'!$C$4:$C$2011&gt;=D$4)*('Diário 1º PA'!$C$4:$C$2011&lt;=EOMONTH(D$4,0))*('Diário 1º PA'!$F$4:$F$2011))
+SUMPRODUCT(('Diário 2º PA'!$E$4:$E$1980='Analítico Cp.'!$B106)*('Diário 2º PA'!$C$4:$C$1980&gt;=D$4)*('Diário 2º PA'!$C$4:$C$1980&lt;=EOMONTH(D$4,0))*('Diário 2º PA'!$F$4:$F$1980))
+SUMPRODUCT(('Diário 3º PA'!$E$4:$E$2000='Analítico Cp.'!$B106)*('Diário 3º PA'!$C$4:$C$2000&gt;=D$4)*('Diário 3º PA'!$C$4:$C$2000&lt;=EOMONTH(D$4,0))*('Diário 3º PA'!$F$4:$F$2000))
+SUMPRODUCT(('Diário 4º PA'!$E$4:$E$2000='Analítico Cp.'!$B106)*('Diário 4º PA'!$C$4:$C$2000&gt;=D$4)*('Diário 4º PA'!$C$4:$C$2000&lt;=EOMONTH(D$4,0))*('Diário 4º PA'!$F$4:$F$2000))
+SUMPRODUCT(('Comp.'!$D$5:$D$484=$B106)*('Comp.'!$B$5:$B$484&gt;=D$4)*('Comp.'!$B$5:$B$484&lt;=EOMONTH(D$4,0))*('Comp.'!$E$5:$E$484))</f>
        <v>5340</v>
      </c>
      <c r="E106" s="129">
        <f>SUMPRODUCT(('Diário 1º PA'!$E$4:$E$2011='Analítico Cp.'!$B106)*('Diário 1º PA'!$C$4:$C$2011&gt;=E$4)*('Diário 1º PA'!$C$4:$C$2011&lt;=EOMONTH(E$4,0))*('Diário 1º PA'!$F$4:$F$2011))
+SUMPRODUCT(('Diário 2º PA'!$E$4:$E$1980='Analítico Cp.'!$B106)*('Diário 2º PA'!$C$4:$C$1980&gt;=E$4)*('Diário 2º PA'!$C$4:$C$1980&lt;=EOMONTH(E$4,0))*('Diário 2º PA'!$F$4:$F$1980))
+SUMPRODUCT(('Diário 3º PA'!$E$4:$E$2000='Analítico Cp.'!$B106)*('Diário 3º PA'!$C$4:$C$2000&gt;=E$4)*('Diário 3º PA'!$C$4:$C$2000&lt;=EOMONTH(E$4,0))*('Diário 3º PA'!$F$4:$F$2000))
+SUMPRODUCT(('Diário 4º PA'!$E$4:$E$2000='Analítico Cp.'!$B106)*('Diário 4º PA'!$C$4:$C$2000&gt;=E$4)*('Diário 4º PA'!$C$4:$C$2000&lt;=EOMONTH(E$4,0))*('Diário 4º PA'!$F$4:$F$2000))
+SUMPRODUCT(('Comp.'!$D$5:$D$484=$B106)*('Comp.'!$B$5:$B$484&gt;=E$4)*('Comp.'!$B$5:$B$484&lt;=EOMONTH(E$4,0))*('Comp.'!$E$5:$E$484))</f>
        <v>1560</v>
      </c>
      <c r="F106" s="129">
        <f>SUMPRODUCT(('Diário 1º PA'!$E$4:$E$2011='Analítico Cp.'!$B106)*('Diário 1º PA'!$C$4:$C$2011&gt;=F$4)*('Diário 1º PA'!$C$4:$C$2011&lt;=EOMONTH(F$4,0))*('Diário 1º PA'!$F$4:$F$2011))
+SUMPRODUCT(('Diário 2º PA'!$E$4:$E$1980='Analítico Cp.'!$B106)*('Diário 2º PA'!$C$4:$C$1980&gt;=F$4)*('Diário 2º PA'!$C$4:$C$1980&lt;=EOMONTH(F$4,0))*('Diário 2º PA'!$F$4:$F$1980))
+SUMPRODUCT(('Diário 3º PA'!$E$4:$E$2000='Analítico Cp.'!$B106)*('Diário 3º PA'!$C$4:$C$2000&gt;=F$4)*('Diário 3º PA'!$C$4:$C$2000&lt;=EOMONTH(F$4,0))*('Diário 3º PA'!$F$4:$F$2000))
+SUMPRODUCT(('Diário 4º PA'!$E$4:$E$2000='Analítico Cp.'!$B106)*('Diário 4º PA'!$C$4:$C$2000&gt;=F$4)*('Diário 4º PA'!$C$4:$C$2000&lt;=EOMONTH(F$4,0))*('Diário 4º PA'!$F$4:$F$2000))
+SUMPRODUCT(('Comp.'!$D$5:$D$484=$B106)*('Comp.'!$B$5:$B$484&gt;=F$4)*('Comp.'!$B$5:$B$484&lt;=EOMONTH(F$4,0))*('Comp.'!$E$5:$E$484))</f>
        <v>1540</v>
      </c>
      <c r="G106" s="129">
        <f>SUMPRODUCT(('Diário 1º PA'!$E$4:$E$2011='Analítico Cp.'!$B106)*('Diário 1º PA'!$C$4:$C$2011&gt;=G$4)*('Diário 1º PA'!$C$4:$C$2011&lt;=EOMONTH(G$4,0))*('Diário 1º PA'!$F$4:$F$2011))
+SUMPRODUCT(('Diário 2º PA'!$E$4:$E$1980='Analítico Cp.'!$B106)*('Diário 2º PA'!$C$4:$C$1980&gt;=G$4)*('Diário 2º PA'!$C$4:$C$1980&lt;=EOMONTH(G$4,0))*('Diário 2º PA'!$F$4:$F$1980))
+SUMPRODUCT(('Diário 3º PA'!$E$4:$E$2000='Analítico Cp.'!$B106)*('Diário 3º PA'!$C$4:$C$2000&gt;=G$4)*('Diário 3º PA'!$C$4:$C$2000&lt;=EOMONTH(G$4,0))*('Diário 3º PA'!$F$4:$F$2000))
+SUMPRODUCT(('Diário 4º PA'!$E$4:$E$2000='Analítico Cp.'!$B106)*('Diário 4º PA'!$C$4:$C$2000&gt;=G$4)*('Diário 4º PA'!$C$4:$C$2000&lt;=EOMONTH(G$4,0))*('Diário 4º PA'!$F$4:$F$2000))
+SUMPRODUCT(('Comp.'!$D$5:$D$484=$B106)*('Comp.'!$B$5:$B$484&gt;=G$4)*('Comp.'!$B$5:$B$484&lt;=EOMONTH(G$4,0))*('Comp.'!$E$5:$E$484))</f>
        <v>0</v>
      </c>
      <c r="H106" s="129">
        <f>SUMPRODUCT(('Diário 1º PA'!$E$4:$E$2011='Analítico Cp.'!$B106)*('Diário 1º PA'!$C$4:$C$2011&gt;=H$4)*('Diário 1º PA'!$C$4:$C$2011&lt;=EOMONTH(H$4,0))*('Diário 1º PA'!$F$4:$F$2011))
+SUMPRODUCT(('Diário 2º PA'!$E$4:$E$1980='Analítico Cp.'!$B106)*('Diário 2º PA'!$C$4:$C$1980&gt;=H$4)*('Diário 2º PA'!$C$4:$C$1980&lt;=EOMONTH(H$4,0))*('Diário 2º PA'!$F$4:$F$1980))
+SUMPRODUCT(('Diário 3º PA'!$E$4:$E$2000='Analítico Cp.'!$B106)*('Diário 3º PA'!$C$4:$C$2000&gt;=H$4)*('Diário 3º PA'!$C$4:$C$2000&lt;=EOMONTH(H$4,0))*('Diário 3º PA'!$F$4:$F$2000))
+SUMPRODUCT(('Diário 4º PA'!$E$4:$E$2000='Analítico Cp.'!$B106)*('Diário 4º PA'!$C$4:$C$2000&gt;=H$4)*('Diário 4º PA'!$C$4:$C$2000&lt;=EOMONTH(H$4,0))*('Diário 4º PA'!$F$4:$F$2000))
+SUMPRODUCT(('Comp.'!$D$5:$D$484=$B106)*('Comp.'!$B$5:$B$484&gt;=H$4)*('Comp.'!$B$5:$B$484&lt;=EOMONTH(H$4,0))*('Comp.'!$E$5:$E$484))</f>
        <v>0</v>
      </c>
      <c r="I106" s="129">
        <f>SUMPRODUCT(('Diário 1º PA'!$E$4:$E$2011='Analítico Cp.'!$B106)*('Diário 1º PA'!$C$4:$C$2011&gt;=I$4)*('Diário 1º PA'!$C$4:$C$2011&lt;=EOMONTH(I$4,0))*('Diário 1º PA'!$F$4:$F$2011))
+SUMPRODUCT(('Diário 2º PA'!$E$4:$E$1980='Analítico Cp.'!$B106)*('Diário 2º PA'!$C$4:$C$1980&gt;=I$4)*('Diário 2º PA'!$C$4:$C$1980&lt;=EOMONTH(I$4,0))*('Diário 2º PA'!$F$4:$F$1980))
+SUMPRODUCT(('Diário 3º PA'!$E$4:$E$2000='Analítico Cp.'!$B106)*('Diário 3º PA'!$C$4:$C$2000&gt;=I$4)*('Diário 3º PA'!$C$4:$C$2000&lt;=EOMONTH(I$4,0))*('Diário 3º PA'!$F$4:$F$2000))
+SUMPRODUCT(('Diário 4º PA'!$E$4:$E$2000='Analítico Cp.'!$B106)*('Diário 4º PA'!$C$4:$C$2000&gt;=I$4)*('Diário 4º PA'!$C$4:$C$2000&lt;=EOMONTH(I$4,0))*('Diário 4º PA'!$F$4:$F$2000))
+SUMPRODUCT(('Comp.'!$D$5:$D$484=$B106)*('Comp.'!$B$5:$B$484&gt;=I$4)*('Comp.'!$B$5:$B$484&lt;=EOMONTH(I$4,0))*('Comp.'!$E$5:$E$484))</f>
        <v>0</v>
      </c>
      <c r="J106" s="129">
        <f>SUMPRODUCT(('Diário 1º PA'!$E$4:$E$2011='Analítico Cp.'!$B106)*('Diário 1º PA'!$C$4:$C$2011&gt;=J$4)*('Diário 1º PA'!$C$4:$C$2011&lt;=EOMONTH(J$4,0))*('Diário 1º PA'!$F$4:$F$2011))
+SUMPRODUCT(('Diário 2º PA'!$E$4:$E$1980='Analítico Cp.'!$B106)*('Diário 2º PA'!$C$4:$C$1980&gt;=J$4)*('Diário 2º PA'!$C$4:$C$1980&lt;=EOMONTH(J$4,0))*('Diário 2º PA'!$F$4:$F$1980))
+SUMPRODUCT(('Diário 3º PA'!$E$4:$E$2000='Analítico Cp.'!$B106)*('Diário 3º PA'!$C$4:$C$2000&gt;=J$4)*('Diário 3º PA'!$C$4:$C$2000&lt;=EOMONTH(J$4,0))*('Diário 3º PA'!$F$4:$F$2000))
+SUMPRODUCT(('Diário 4º PA'!$E$4:$E$2000='Analítico Cp.'!$B106)*('Diário 4º PA'!$C$4:$C$2000&gt;=J$4)*('Diário 4º PA'!$C$4:$C$2000&lt;=EOMONTH(J$4,0))*('Diário 4º PA'!$F$4:$F$2000))
+SUMPRODUCT(('Comp.'!$D$5:$D$484=$B106)*('Comp.'!$B$5:$B$484&gt;=J$4)*('Comp.'!$B$5:$B$484&lt;=EOMONTH(J$4,0))*('Comp.'!$E$5:$E$484))</f>
        <v>0</v>
      </c>
      <c r="K106" s="129">
        <f>SUMPRODUCT(('Diário 1º PA'!$E$4:$E$2011='Analítico Cp.'!$B106)*('Diário 1º PA'!$C$4:$C$2011&gt;=K$4)*('Diário 1º PA'!$C$4:$C$2011&lt;=EOMONTH(K$4,0))*('Diário 1º PA'!$F$4:$F$2011))
+SUMPRODUCT(('Diário 2º PA'!$E$4:$E$1980='Analítico Cp.'!$B106)*('Diário 2º PA'!$C$4:$C$1980&gt;=K$4)*('Diário 2º PA'!$C$4:$C$1980&lt;=EOMONTH(K$4,0))*('Diário 2º PA'!$F$4:$F$1980))
+SUMPRODUCT(('Diário 3º PA'!$E$4:$E$2000='Analítico Cp.'!$B106)*('Diário 3º PA'!$C$4:$C$2000&gt;=K$4)*('Diário 3º PA'!$C$4:$C$2000&lt;=EOMONTH(K$4,0))*('Diário 3º PA'!$F$4:$F$2000))
+SUMPRODUCT(('Diário 4º PA'!$E$4:$E$2000='Analítico Cp.'!$B106)*('Diário 4º PA'!$C$4:$C$2000&gt;=K$4)*('Diário 4º PA'!$C$4:$C$2000&lt;=EOMONTH(K$4,0))*('Diário 4º PA'!$F$4:$F$2000))
+SUMPRODUCT(('Comp.'!$D$5:$D$484=$B106)*('Comp.'!$B$5:$B$484&gt;=K$4)*('Comp.'!$B$5:$B$484&lt;=EOMONTH(K$4,0))*('Comp.'!$E$5:$E$484))</f>
        <v>0</v>
      </c>
      <c r="L106" s="129">
        <f>SUMPRODUCT(('Diário 1º PA'!$E$4:$E$2011='Analítico Cp.'!$B106)*('Diário 1º PA'!$C$4:$C$2011&gt;=L$4)*('Diário 1º PA'!$C$4:$C$2011&lt;=EOMONTH(L$4,0))*('Diário 1º PA'!$F$4:$F$2011))
+SUMPRODUCT(('Diário 2º PA'!$E$4:$E$1980='Analítico Cp.'!$B106)*('Diário 2º PA'!$C$4:$C$1980&gt;=L$4)*('Diário 2º PA'!$C$4:$C$1980&lt;=EOMONTH(L$4,0))*('Diário 2º PA'!$F$4:$F$1980))
+SUMPRODUCT(('Diário 3º PA'!$E$4:$E$2000='Analítico Cp.'!$B106)*('Diário 3º PA'!$C$4:$C$2000&gt;=L$4)*('Diário 3º PA'!$C$4:$C$2000&lt;=EOMONTH(L$4,0))*('Diário 3º PA'!$F$4:$F$2000))
+SUMPRODUCT(('Diário 4º PA'!$E$4:$E$2000='Analítico Cp.'!$B106)*('Diário 4º PA'!$C$4:$C$2000&gt;=L$4)*('Diário 4º PA'!$C$4:$C$2000&lt;=EOMONTH(L$4,0))*('Diário 4º PA'!$F$4:$F$2000))
+SUMPRODUCT(('Comp.'!$D$5:$D$484=$B106)*('Comp.'!$B$5:$B$484&gt;=L$4)*('Comp.'!$B$5:$B$484&lt;=EOMONTH(L$4,0))*('Comp.'!$E$5:$E$484))</f>
        <v>0</v>
      </c>
      <c r="M106" s="129">
        <f>SUMPRODUCT(('Diário 1º PA'!$E$4:$E$2011='Analítico Cp.'!$B106)*('Diário 1º PA'!$C$4:$C$2011&gt;=M$4)*('Diário 1º PA'!$C$4:$C$2011&lt;=EOMONTH(M$4,0))*('Diário 1º PA'!$F$4:$F$2011))
+SUMPRODUCT(('Diário 2º PA'!$E$4:$E$1980='Analítico Cp.'!$B106)*('Diário 2º PA'!$C$4:$C$1980&gt;=M$4)*('Diário 2º PA'!$C$4:$C$1980&lt;=EOMONTH(M$4,0))*('Diário 2º PA'!$F$4:$F$1980))
+SUMPRODUCT(('Diário 3º PA'!$E$4:$E$2000='Analítico Cp.'!$B106)*('Diário 3º PA'!$C$4:$C$2000&gt;=M$4)*('Diário 3º PA'!$C$4:$C$2000&lt;=EOMONTH(M$4,0))*('Diário 3º PA'!$F$4:$F$2000))
+SUMPRODUCT(('Diário 4º PA'!$E$4:$E$2000='Analítico Cp.'!$B106)*('Diário 4º PA'!$C$4:$C$2000&gt;=M$4)*('Diário 4º PA'!$C$4:$C$2000&lt;=EOMONTH(M$4,0))*('Diário 4º PA'!$F$4:$F$2000))
+SUMPRODUCT(('Comp.'!$D$5:$D$484=$B106)*('Comp.'!$B$5:$B$484&gt;=M$4)*('Comp.'!$B$5:$B$484&lt;=EOMONTH(M$4,0))*('Comp.'!$E$5:$E$484))</f>
        <v>0</v>
      </c>
      <c r="N106" s="129">
        <f>SUMPRODUCT(('Diário 1º PA'!$E$4:$E$2011='Analítico Cp.'!$B106)*('Diário 1º PA'!$C$4:$C$2011&gt;=N$4)*('Diário 1º PA'!$C$4:$C$2011&lt;=EOMONTH(N$4,0))*('Diário 1º PA'!$F$4:$F$2011))
+SUMPRODUCT(('Diário 2º PA'!$E$4:$E$1980='Analítico Cp.'!$B106)*('Diário 2º PA'!$C$4:$C$1980&gt;=N$4)*('Diário 2º PA'!$C$4:$C$1980&lt;=EOMONTH(N$4,0))*('Diário 2º PA'!$F$4:$F$1980))
+SUMPRODUCT(('Diário 3º PA'!$E$4:$E$2000='Analítico Cp.'!$B106)*('Diário 3º PA'!$C$4:$C$2000&gt;=N$4)*('Diário 3º PA'!$C$4:$C$2000&lt;=EOMONTH(N$4,0))*('Diário 3º PA'!$F$4:$F$2000))
+SUMPRODUCT(('Diário 4º PA'!$E$4:$E$2000='Analítico Cp.'!$B106)*('Diário 4º PA'!$C$4:$C$2000&gt;=N$4)*('Diário 4º PA'!$C$4:$C$2000&lt;=EOMONTH(N$4,0))*('Diário 4º PA'!$F$4:$F$2000))
+SUMPRODUCT(('Comp.'!$D$5:$D$484=$B106)*('Comp.'!$B$5:$B$484&gt;=N$4)*('Comp.'!$B$5:$B$484&lt;=EOMONTH(N$4,0))*('Comp.'!$E$5:$E$484))</f>
        <v>0</v>
      </c>
      <c r="O106" s="179">
        <f t="shared" si="19"/>
        <v>10540</v>
      </c>
      <c r="P106" s="180">
        <f t="shared" si="20"/>
        <v>7.5360374003904506E-4</v>
      </c>
      <c r="Q106" s="154"/>
      <c r="R106" s="154"/>
      <c r="S106" s="154"/>
      <c r="T106" s="154"/>
      <c r="U106" s="154"/>
      <c r="V106" s="154"/>
      <c r="W106" s="154"/>
      <c r="X106" s="154"/>
      <c r="Y106" s="154"/>
      <c r="Z106" s="154"/>
    </row>
    <row r="107" spans="1:26" ht="23.25" customHeight="1" x14ac:dyDescent="0.2">
      <c r="A107" s="199" t="s">
        <v>316</v>
      </c>
      <c r="B107" s="63" t="s">
        <v>317</v>
      </c>
      <c r="C107" s="129">
        <f>SUMPRODUCT(('Diário 1º PA'!$E$4:$E$2011='Analítico Cp.'!$B107)*('Diário 1º PA'!$C$4:$C$2011&gt;=C$4)*('Diário 1º PA'!$C$4:$C$2011&lt;=EOMONTH(C$4,0))*('Diário 1º PA'!$F$4:$F$2011))
+SUMPRODUCT(('Diário 2º PA'!$E$4:$E$1980='Analítico Cp.'!$B107)*('Diário 2º PA'!$C$4:$C$1980&gt;=C$4)*('Diário 2º PA'!$C$4:$C$1980&lt;=EOMONTH(C$4,0))*('Diário 2º PA'!$F$4:$F$1980))
+SUMPRODUCT(('Diário 3º PA'!$E$4:$E$2000='Analítico Cp.'!$B107)*('Diário 3º PA'!$C$4:$C$2000&gt;=C$4)*('Diário 3º PA'!$C$4:$C$2000&lt;=EOMONTH(C$4,0))*('Diário 3º PA'!$F$4:$F$2000))
+SUMPRODUCT(('Diário 4º PA'!$E$4:$E$2000='Analítico Cp.'!$B107)*('Diário 4º PA'!$C$4:$C$2000&gt;=C$4)*('Diário 4º PA'!$C$4:$C$2000&lt;=EOMONTH(C$4,0))*('Diário 4º PA'!$F$4:$F$2000))
+SUMPRODUCT(('Comp.'!$D$5:$D$484=$B107)*('Comp.'!$B$5:$B$484&gt;=C$4)*('Comp.'!$B$5:$B$484&lt;=EOMONTH(C$4,0))*('Comp.'!$E$5:$E$484))</f>
        <v>0</v>
      </c>
      <c r="D107" s="129">
        <f>SUMPRODUCT(('Diário 1º PA'!$E$4:$E$2011='Analítico Cp.'!$B107)*('Diário 1º PA'!$C$4:$C$2011&gt;=D$4)*('Diário 1º PA'!$C$4:$C$2011&lt;=EOMONTH(D$4,0))*('Diário 1º PA'!$F$4:$F$2011))
+SUMPRODUCT(('Diário 2º PA'!$E$4:$E$1980='Analítico Cp.'!$B107)*('Diário 2º PA'!$C$4:$C$1980&gt;=D$4)*('Diário 2º PA'!$C$4:$C$1980&lt;=EOMONTH(D$4,0))*('Diário 2º PA'!$F$4:$F$1980))
+SUMPRODUCT(('Diário 3º PA'!$E$4:$E$2000='Analítico Cp.'!$B107)*('Diário 3º PA'!$C$4:$C$2000&gt;=D$4)*('Diário 3º PA'!$C$4:$C$2000&lt;=EOMONTH(D$4,0))*('Diário 3º PA'!$F$4:$F$2000))
+SUMPRODUCT(('Diário 4º PA'!$E$4:$E$2000='Analítico Cp.'!$B107)*('Diário 4º PA'!$C$4:$C$2000&gt;=D$4)*('Diário 4º PA'!$C$4:$C$2000&lt;=EOMONTH(D$4,0))*('Diário 4º PA'!$F$4:$F$2000))
+SUMPRODUCT(('Comp.'!$D$5:$D$484=$B107)*('Comp.'!$B$5:$B$484&gt;=D$4)*('Comp.'!$B$5:$B$484&lt;=EOMONTH(D$4,0))*('Comp.'!$E$5:$E$484))</f>
        <v>0</v>
      </c>
      <c r="E107" s="129">
        <f>SUMPRODUCT(('Diário 1º PA'!$E$4:$E$2011='Analítico Cp.'!$B107)*('Diário 1º PA'!$C$4:$C$2011&gt;=E$4)*('Diário 1º PA'!$C$4:$C$2011&lt;=EOMONTH(E$4,0))*('Diário 1º PA'!$F$4:$F$2011))
+SUMPRODUCT(('Diário 2º PA'!$E$4:$E$1980='Analítico Cp.'!$B107)*('Diário 2º PA'!$C$4:$C$1980&gt;=E$4)*('Diário 2º PA'!$C$4:$C$1980&lt;=EOMONTH(E$4,0))*('Diário 2º PA'!$F$4:$F$1980))
+SUMPRODUCT(('Diário 3º PA'!$E$4:$E$2000='Analítico Cp.'!$B107)*('Diário 3º PA'!$C$4:$C$2000&gt;=E$4)*('Diário 3º PA'!$C$4:$C$2000&lt;=EOMONTH(E$4,0))*('Diário 3º PA'!$F$4:$F$2000))
+SUMPRODUCT(('Diário 4º PA'!$E$4:$E$2000='Analítico Cp.'!$B107)*('Diário 4º PA'!$C$4:$C$2000&gt;=E$4)*('Diário 4º PA'!$C$4:$C$2000&lt;=EOMONTH(E$4,0))*('Diário 4º PA'!$F$4:$F$2000))
+SUMPRODUCT(('Comp.'!$D$5:$D$484=$B107)*('Comp.'!$B$5:$B$484&gt;=E$4)*('Comp.'!$B$5:$B$484&lt;=EOMONTH(E$4,0))*('Comp.'!$E$5:$E$484))</f>
        <v>0</v>
      </c>
      <c r="F107" s="129">
        <f>SUMPRODUCT(('Diário 1º PA'!$E$4:$E$2011='Analítico Cp.'!$B107)*('Diário 1º PA'!$C$4:$C$2011&gt;=F$4)*('Diário 1º PA'!$C$4:$C$2011&lt;=EOMONTH(F$4,0))*('Diário 1º PA'!$F$4:$F$2011))
+SUMPRODUCT(('Diário 2º PA'!$E$4:$E$1980='Analítico Cp.'!$B107)*('Diário 2º PA'!$C$4:$C$1980&gt;=F$4)*('Diário 2º PA'!$C$4:$C$1980&lt;=EOMONTH(F$4,0))*('Diário 2º PA'!$F$4:$F$1980))
+SUMPRODUCT(('Diário 3º PA'!$E$4:$E$2000='Analítico Cp.'!$B107)*('Diário 3º PA'!$C$4:$C$2000&gt;=F$4)*('Diário 3º PA'!$C$4:$C$2000&lt;=EOMONTH(F$4,0))*('Diário 3º PA'!$F$4:$F$2000))
+SUMPRODUCT(('Diário 4º PA'!$E$4:$E$2000='Analítico Cp.'!$B107)*('Diário 4º PA'!$C$4:$C$2000&gt;=F$4)*('Diário 4º PA'!$C$4:$C$2000&lt;=EOMONTH(F$4,0))*('Diário 4º PA'!$F$4:$F$2000))
+SUMPRODUCT(('Comp.'!$D$5:$D$484=$B107)*('Comp.'!$B$5:$B$484&gt;=F$4)*('Comp.'!$B$5:$B$484&lt;=EOMONTH(F$4,0))*('Comp.'!$E$5:$E$484))</f>
        <v>0</v>
      </c>
      <c r="G107" s="129">
        <f>SUMPRODUCT(('Diário 1º PA'!$E$4:$E$2011='Analítico Cp.'!$B107)*('Diário 1º PA'!$C$4:$C$2011&gt;=G$4)*('Diário 1º PA'!$C$4:$C$2011&lt;=EOMONTH(G$4,0))*('Diário 1º PA'!$F$4:$F$2011))
+SUMPRODUCT(('Diário 2º PA'!$E$4:$E$1980='Analítico Cp.'!$B107)*('Diário 2º PA'!$C$4:$C$1980&gt;=G$4)*('Diário 2º PA'!$C$4:$C$1980&lt;=EOMONTH(G$4,0))*('Diário 2º PA'!$F$4:$F$1980))
+SUMPRODUCT(('Diário 3º PA'!$E$4:$E$2000='Analítico Cp.'!$B107)*('Diário 3º PA'!$C$4:$C$2000&gt;=G$4)*('Diário 3º PA'!$C$4:$C$2000&lt;=EOMONTH(G$4,0))*('Diário 3º PA'!$F$4:$F$2000))
+SUMPRODUCT(('Diário 4º PA'!$E$4:$E$2000='Analítico Cp.'!$B107)*('Diário 4º PA'!$C$4:$C$2000&gt;=G$4)*('Diário 4º PA'!$C$4:$C$2000&lt;=EOMONTH(G$4,0))*('Diário 4º PA'!$F$4:$F$2000))
+SUMPRODUCT(('Comp.'!$D$5:$D$484=$B107)*('Comp.'!$B$5:$B$484&gt;=G$4)*('Comp.'!$B$5:$B$484&lt;=EOMONTH(G$4,0))*('Comp.'!$E$5:$E$484))</f>
        <v>0</v>
      </c>
      <c r="H107" s="129">
        <f>SUMPRODUCT(('Diário 1º PA'!$E$4:$E$2011='Analítico Cp.'!$B107)*('Diário 1º PA'!$C$4:$C$2011&gt;=H$4)*('Diário 1º PA'!$C$4:$C$2011&lt;=EOMONTH(H$4,0))*('Diário 1º PA'!$F$4:$F$2011))
+SUMPRODUCT(('Diário 2º PA'!$E$4:$E$1980='Analítico Cp.'!$B107)*('Diário 2º PA'!$C$4:$C$1980&gt;=H$4)*('Diário 2º PA'!$C$4:$C$1980&lt;=EOMONTH(H$4,0))*('Diário 2º PA'!$F$4:$F$1980))
+SUMPRODUCT(('Diário 3º PA'!$E$4:$E$2000='Analítico Cp.'!$B107)*('Diário 3º PA'!$C$4:$C$2000&gt;=H$4)*('Diário 3º PA'!$C$4:$C$2000&lt;=EOMONTH(H$4,0))*('Diário 3º PA'!$F$4:$F$2000))
+SUMPRODUCT(('Diário 4º PA'!$E$4:$E$2000='Analítico Cp.'!$B107)*('Diário 4º PA'!$C$4:$C$2000&gt;=H$4)*('Diário 4º PA'!$C$4:$C$2000&lt;=EOMONTH(H$4,0))*('Diário 4º PA'!$F$4:$F$2000))
+SUMPRODUCT(('Comp.'!$D$5:$D$484=$B107)*('Comp.'!$B$5:$B$484&gt;=H$4)*('Comp.'!$B$5:$B$484&lt;=EOMONTH(H$4,0))*('Comp.'!$E$5:$E$484))</f>
        <v>0</v>
      </c>
      <c r="I107" s="129">
        <f>SUMPRODUCT(('Diário 1º PA'!$E$4:$E$2011='Analítico Cp.'!$B107)*('Diário 1º PA'!$C$4:$C$2011&gt;=I$4)*('Diário 1º PA'!$C$4:$C$2011&lt;=EOMONTH(I$4,0))*('Diário 1º PA'!$F$4:$F$2011))
+SUMPRODUCT(('Diário 2º PA'!$E$4:$E$1980='Analítico Cp.'!$B107)*('Diário 2º PA'!$C$4:$C$1980&gt;=I$4)*('Diário 2º PA'!$C$4:$C$1980&lt;=EOMONTH(I$4,0))*('Diário 2º PA'!$F$4:$F$1980))
+SUMPRODUCT(('Diário 3º PA'!$E$4:$E$2000='Analítico Cp.'!$B107)*('Diário 3º PA'!$C$4:$C$2000&gt;=I$4)*('Diário 3º PA'!$C$4:$C$2000&lt;=EOMONTH(I$4,0))*('Diário 3º PA'!$F$4:$F$2000))
+SUMPRODUCT(('Diário 4º PA'!$E$4:$E$2000='Analítico Cp.'!$B107)*('Diário 4º PA'!$C$4:$C$2000&gt;=I$4)*('Diário 4º PA'!$C$4:$C$2000&lt;=EOMONTH(I$4,0))*('Diário 4º PA'!$F$4:$F$2000))
+SUMPRODUCT(('Comp.'!$D$5:$D$484=$B107)*('Comp.'!$B$5:$B$484&gt;=I$4)*('Comp.'!$B$5:$B$484&lt;=EOMONTH(I$4,0))*('Comp.'!$E$5:$E$484))</f>
        <v>0</v>
      </c>
      <c r="J107" s="129">
        <f>SUMPRODUCT(('Diário 1º PA'!$E$4:$E$2011='Analítico Cp.'!$B107)*('Diário 1º PA'!$C$4:$C$2011&gt;=J$4)*('Diário 1º PA'!$C$4:$C$2011&lt;=EOMONTH(J$4,0))*('Diário 1º PA'!$F$4:$F$2011))
+SUMPRODUCT(('Diário 2º PA'!$E$4:$E$1980='Analítico Cp.'!$B107)*('Diário 2º PA'!$C$4:$C$1980&gt;=J$4)*('Diário 2º PA'!$C$4:$C$1980&lt;=EOMONTH(J$4,0))*('Diário 2º PA'!$F$4:$F$1980))
+SUMPRODUCT(('Diário 3º PA'!$E$4:$E$2000='Analítico Cp.'!$B107)*('Diário 3º PA'!$C$4:$C$2000&gt;=J$4)*('Diário 3º PA'!$C$4:$C$2000&lt;=EOMONTH(J$4,0))*('Diário 3º PA'!$F$4:$F$2000))
+SUMPRODUCT(('Diário 4º PA'!$E$4:$E$2000='Analítico Cp.'!$B107)*('Diário 4º PA'!$C$4:$C$2000&gt;=J$4)*('Diário 4º PA'!$C$4:$C$2000&lt;=EOMONTH(J$4,0))*('Diário 4º PA'!$F$4:$F$2000))
+SUMPRODUCT(('Comp.'!$D$5:$D$484=$B107)*('Comp.'!$B$5:$B$484&gt;=J$4)*('Comp.'!$B$5:$B$484&lt;=EOMONTH(J$4,0))*('Comp.'!$E$5:$E$484))</f>
        <v>0</v>
      </c>
      <c r="K107" s="129">
        <f>SUMPRODUCT(('Diário 1º PA'!$E$4:$E$2011='Analítico Cp.'!$B107)*('Diário 1º PA'!$C$4:$C$2011&gt;=K$4)*('Diário 1º PA'!$C$4:$C$2011&lt;=EOMONTH(K$4,0))*('Diário 1º PA'!$F$4:$F$2011))
+SUMPRODUCT(('Diário 2º PA'!$E$4:$E$1980='Analítico Cp.'!$B107)*('Diário 2º PA'!$C$4:$C$1980&gt;=K$4)*('Diário 2º PA'!$C$4:$C$1980&lt;=EOMONTH(K$4,0))*('Diário 2º PA'!$F$4:$F$1980))
+SUMPRODUCT(('Diário 3º PA'!$E$4:$E$2000='Analítico Cp.'!$B107)*('Diário 3º PA'!$C$4:$C$2000&gt;=K$4)*('Diário 3º PA'!$C$4:$C$2000&lt;=EOMONTH(K$4,0))*('Diário 3º PA'!$F$4:$F$2000))
+SUMPRODUCT(('Diário 4º PA'!$E$4:$E$2000='Analítico Cp.'!$B107)*('Diário 4º PA'!$C$4:$C$2000&gt;=K$4)*('Diário 4º PA'!$C$4:$C$2000&lt;=EOMONTH(K$4,0))*('Diário 4º PA'!$F$4:$F$2000))
+SUMPRODUCT(('Comp.'!$D$5:$D$484=$B107)*('Comp.'!$B$5:$B$484&gt;=K$4)*('Comp.'!$B$5:$B$484&lt;=EOMONTH(K$4,0))*('Comp.'!$E$5:$E$484))</f>
        <v>0</v>
      </c>
      <c r="L107" s="129">
        <f>SUMPRODUCT(('Diário 1º PA'!$E$4:$E$2011='Analítico Cp.'!$B107)*('Diário 1º PA'!$C$4:$C$2011&gt;=L$4)*('Diário 1º PA'!$C$4:$C$2011&lt;=EOMONTH(L$4,0))*('Diário 1º PA'!$F$4:$F$2011))
+SUMPRODUCT(('Diário 2º PA'!$E$4:$E$1980='Analítico Cp.'!$B107)*('Diário 2º PA'!$C$4:$C$1980&gt;=L$4)*('Diário 2º PA'!$C$4:$C$1980&lt;=EOMONTH(L$4,0))*('Diário 2º PA'!$F$4:$F$1980))
+SUMPRODUCT(('Diário 3º PA'!$E$4:$E$2000='Analítico Cp.'!$B107)*('Diário 3º PA'!$C$4:$C$2000&gt;=L$4)*('Diário 3º PA'!$C$4:$C$2000&lt;=EOMONTH(L$4,0))*('Diário 3º PA'!$F$4:$F$2000))
+SUMPRODUCT(('Diário 4º PA'!$E$4:$E$2000='Analítico Cp.'!$B107)*('Diário 4º PA'!$C$4:$C$2000&gt;=L$4)*('Diário 4º PA'!$C$4:$C$2000&lt;=EOMONTH(L$4,0))*('Diário 4º PA'!$F$4:$F$2000))
+SUMPRODUCT(('Comp.'!$D$5:$D$484=$B107)*('Comp.'!$B$5:$B$484&gt;=L$4)*('Comp.'!$B$5:$B$484&lt;=EOMONTH(L$4,0))*('Comp.'!$E$5:$E$484))</f>
        <v>0</v>
      </c>
      <c r="M107" s="129">
        <f>SUMPRODUCT(('Diário 1º PA'!$E$4:$E$2011='Analítico Cp.'!$B107)*('Diário 1º PA'!$C$4:$C$2011&gt;=M$4)*('Diário 1º PA'!$C$4:$C$2011&lt;=EOMONTH(M$4,0))*('Diário 1º PA'!$F$4:$F$2011))
+SUMPRODUCT(('Diário 2º PA'!$E$4:$E$1980='Analítico Cp.'!$B107)*('Diário 2º PA'!$C$4:$C$1980&gt;=M$4)*('Diário 2º PA'!$C$4:$C$1980&lt;=EOMONTH(M$4,0))*('Diário 2º PA'!$F$4:$F$1980))
+SUMPRODUCT(('Diário 3º PA'!$E$4:$E$2000='Analítico Cp.'!$B107)*('Diário 3º PA'!$C$4:$C$2000&gt;=M$4)*('Diário 3º PA'!$C$4:$C$2000&lt;=EOMONTH(M$4,0))*('Diário 3º PA'!$F$4:$F$2000))
+SUMPRODUCT(('Diário 4º PA'!$E$4:$E$2000='Analítico Cp.'!$B107)*('Diário 4º PA'!$C$4:$C$2000&gt;=M$4)*('Diário 4º PA'!$C$4:$C$2000&lt;=EOMONTH(M$4,0))*('Diário 4º PA'!$F$4:$F$2000))
+SUMPRODUCT(('Comp.'!$D$5:$D$484=$B107)*('Comp.'!$B$5:$B$484&gt;=M$4)*('Comp.'!$B$5:$B$484&lt;=EOMONTH(M$4,0))*('Comp.'!$E$5:$E$484))</f>
        <v>0</v>
      </c>
      <c r="N107" s="129">
        <f>SUMPRODUCT(('Diário 1º PA'!$E$4:$E$2011='Analítico Cp.'!$B107)*('Diário 1º PA'!$C$4:$C$2011&gt;=N$4)*('Diário 1º PA'!$C$4:$C$2011&lt;=EOMONTH(N$4,0))*('Diário 1º PA'!$F$4:$F$2011))
+SUMPRODUCT(('Diário 2º PA'!$E$4:$E$1980='Analítico Cp.'!$B107)*('Diário 2º PA'!$C$4:$C$1980&gt;=N$4)*('Diário 2º PA'!$C$4:$C$1980&lt;=EOMONTH(N$4,0))*('Diário 2º PA'!$F$4:$F$1980))
+SUMPRODUCT(('Diário 3º PA'!$E$4:$E$2000='Analítico Cp.'!$B107)*('Diário 3º PA'!$C$4:$C$2000&gt;=N$4)*('Diário 3º PA'!$C$4:$C$2000&lt;=EOMONTH(N$4,0))*('Diário 3º PA'!$F$4:$F$2000))
+SUMPRODUCT(('Diário 4º PA'!$E$4:$E$2000='Analítico Cp.'!$B107)*('Diário 4º PA'!$C$4:$C$2000&gt;=N$4)*('Diário 4º PA'!$C$4:$C$2000&lt;=EOMONTH(N$4,0))*('Diário 4º PA'!$F$4:$F$2000))
+SUMPRODUCT(('Comp.'!$D$5:$D$484=$B107)*('Comp.'!$B$5:$B$484&gt;=N$4)*('Comp.'!$B$5:$B$484&lt;=EOMONTH(N$4,0))*('Comp.'!$E$5:$E$484))</f>
        <v>0</v>
      </c>
      <c r="O107" s="179">
        <f t="shared" si="19"/>
        <v>0</v>
      </c>
      <c r="P107" s="180">
        <f t="shared" si="20"/>
        <v>0</v>
      </c>
      <c r="Q107" s="154"/>
      <c r="R107" s="154"/>
      <c r="S107" s="154"/>
      <c r="T107" s="154"/>
      <c r="U107" s="154"/>
      <c r="V107" s="154"/>
      <c r="W107" s="154"/>
      <c r="X107" s="154"/>
      <c r="Y107" s="154"/>
      <c r="Z107" s="154"/>
    </row>
    <row r="108" spans="1:26" ht="23.25" customHeight="1" x14ac:dyDescent="0.2">
      <c r="A108" s="199" t="s">
        <v>318</v>
      </c>
      <c r="B108" s="63" t="s">
        <v>319</v>
      </c>
      <c r="C108" s="129">
        <f>SUMPRODUCT(('Diário 1º PA'!$E$4:$E$2011='Analítico Cp.'!$B108)*('Diário 1º PA'!$C$4:$C$2011&gt;=C$4)*('Diário 1º PA'!$C$4:$C$2011&lt;=EOMONTH(C$4,0))*('Diário 1º PA'!$F$4:$F$2011))
+SUMPRODUCT(('Diário 2º PA'!$E$4:$E$1980='Analítico Cp.'!$B108)*('Diário 2º PA'!$C$4:$C$1980&gt;=C$4)*('Diário 2º PA'!$C$4:$C$1980&lt;=EOMONTH(C$4,0))*('Diário 2º PA'!$F$4:$F$1980))
+SUMPRODUCT(('Diário 3º PA'!$E$4:$E$2000='Analítico Cp.'!$B108)*('Diário 3º PA'!$C$4:$C$2000&gt;=C$4)*('Diário 3º PA'!$C$4:$C$2000&lt;=EOMONTH(C$4,0))*('Diário 3º PA'!$F$4:$F$2000))
+SUMPRODUCT(('Diário 4º PA'!$E$4:$E$2000='Analítico Cp.'!$B108)*('Diário 4º PA'!$C$4:$C$2000&gt;=C$4)*('Diário 4º PA'!$C$4:$C$2000&lt;=EOMONTH(C$4,0))*('Diário 4º PA'!$F$4:$F$2000))
+SUMPRODUCT(('Comp.'!$D$5:$D$484=$B108)*('Comp.'!$B$5:$B$484&gt;=C$4)*('Comp.'!$B$5:$B$484&lt;=EOMONTH(C$4,0))*('Comp.'!$E$5:$E$484))</f>
        <v>36600</v>
      </c>
      <c r="D108" s="129">
        <f>SUMPRODUCT(('Diário 1º PA'!$E$4:$E$2011='Analítico Cp.'!$B108)*('Diário 1º PA'!$C$4:$C$2011&gt;=D$4)*('Diário 1º PA'!$C$4:$C$2011&lt;=EOMONTH(D$4,0))*('Diário 1º PA'!$F$4:$F$2011))
+SUMPRODUCT(('Diário 2º PA'!$E$4:$E$1980='Analítico Cp.'!$B108)*('Diário 2º PA'!$C$4:$C$1980&gt;=D$4)*('Diário 2º PA'!$C$4:$C$1980&lt;=EOMONTH(D$4,0))*('Diário 2º PA'!$F$4:$F$1980))
+SUMPRODUCT(('Diário 3º PA'!$E$4:$E$2000='Analítico Cp.'!$B108)*('Diário 3º PA'!$C$4:$C$2000&gt;=D$4)*('Diário 3º PA'!$C$4:$C$2000&lt;=EOMONTH(D$4,0))*('Diário 3º PA'!$F$4:$F$2000))
+SUMPRODUCT(('Diário 4º PA'!$E$4:$E$2000='Analítico Cp.'!$B108)*('Diário 4º PA'!$C$4:$C$2000&gt;=D$4)*('Diário 4º PA'!$C$4:$C$2000&lt;=EOMONTH(D$4,0))*('Diário 4º PA'!$F$4:$F$2000))
+SUMPRODUCT(('Comp.'!$D$5:$D$484=$B108)*('Comp.'!$B$5:$B$484&gt;=D$4)*('Comp.'!$B$5:$B$484&lt;=EOMONTH(D$4,0))*('Comp.'!$E$5:$E$484))</f>
        <v>36600</v>
      </c>
      <c r="E108" s="129">
        <f>SUMPRODUCT(('Diário 1º PA'!$E$4:$E$2011='Analítico Cp.'!$B108)*('Diário 1º PA'!$C$4:$C$2011&gt;=E$4)*('Diário 1º PA'!$C$4:$C$2011&lt;=EOMONTH(E$4,0))*('Diário 1º PA'!$F$4:$F$2011))
+SUMPRODUCT(('Diário 2º PA'!$E$4:$E$1980='Analítico Cp.'!$B108)*('Diário 2º PA'!$C$4:$C$1980&gt;=E$4)*('Diário 2º PA'!$C$4:$C$1980&lt;=EOMONTH(E$4,0))*('Diário 2º PA'!$F$4:$F$1980))
+SUMPRODUCT(('Diário 3º PA'!$E$4:$E$2000='Analítico Cp.'!$B108)*('Diário 3º PA'!$C$4:$C$2000&gt;=E$4)*('Diário 3º PA'!$C$4:$C$2000&lt;=EOMONTH(E$4,0))*('Diário 3º PA'!$F$4:$F$2000))
+SUMPRODUCT(('Diário 4º PA'!$E$4:$E$2000='Analítico Cp.'!$B108)*('Diário 4º PA'!$C$4:$C$2000&gt;=E$4)*('Diário 4º PA'!$C$4:$C$2000&lt;=EOMONTH(E$4,0))*('Diário 4º PA'!$F$4:$F$2000))
+SUMPRODUCT(('Comp.'!$D$5:$D$484=$B108)*('Comp.'!$B$5:$B$484&gt;=E$4)*('Comp.'!$B$5:$B$484&lt;=EOMONTH(E$4,0))*('Comp.'!$E$5:$E$484))</f>
        <v>36600</v>
      </c>
      <c r="F108" s="129">
        <f>SUMPRODUCT(('Diário 1º PA'!$E$4:$E$2011='Analítico Cp.'!$B108)*('Diário 1º PA'!$C$4:$C$2011&gt;=F$4)*('Diário 1º PA'!$C$4:$C$2011&lt;=EOMONTH(F$4,0))*('Diário 1º PA'!$F$4:$F$2011))
+SUMPRODUCT(('Diário 2º PA'!$E$4:$E$1980='Analítico Cp.'!$B108)*('Diário 2º PA'!$C$4:$C$1980&gt;=F$4)*('Diário 2º PA'!$C$4:$C$1980&lt;=EOMONTH(F$4,0))*('Diário 2º PA'!$F$4:$F$1980))
+SUMPRODUCT(('Diário 3º PA'!$E$4:$E$2000='Analítico Cp.'!$B108)*('Diário 3º PA'!$C$4:$C$2000&gt;=F$4)*('Diário 3º PA'!$C$4:$C$2000&lt;=EOMONTH(F$4,0))*('Diário 3º PA'!$F$4:$F$2000))
+SUMPRODUCT(('Diário 4º PA'!$E$4:$E$2000='Analítico Cp.'!$B108)*('Diário 4º PA'!$C$4:$C$2000&gt;=F$4)*('Diário 4º PA'!$C$4:$C$2000&lt;=EOMONTH(F$4,0))*('Diário 4º PA'!$F$4:$F$2000))
+SUMPRODUCT(('Comp.'!$D$5:$D$484=$B108)*('Comp.'!$B$5:$B$484&gt;=F$4)*('Comp.'!$B$5:$B$484&lt;=EOMONTH(F$4,0))*('Comp.'!$E$5:$E$484))</f>
        <v>5000</v>
      </c>
      <c r="G108" s="129">
        <f>SUMPRODUCT(('Diário 1º PA'!$E$4:$E$2011='Analítico Cp.'!$B108)*('Diário 1º PA'!$C$4:$C$2011&gt;=G$4)*('Diário 1º PA'!$C$4:$C$2011&lt;=EOMONTH(G$4,0))*('Diário 1º PA'!$F$4:$F$2011))
+SUMPRODUCT(('Diário 2º PA'!$E$4:$E$1980='Analítico Cp.'!$B108)*('Diário 2º PA'!$C$4:$C$1980&gt;=G$4)*('Diário 2º PA'!$C$4:$C$1980&lt;=EOMONTH(G$4,0))*('Diário 2º PA'!$F$4:$F$1980))
+SUMPRODUCT(('Diário 3º PA'!$E$4:$E$2000='Analítico Cp.'!$B108)*('Diário 3º PA'!$C$4:$C$2000&gt;=G$4)*('Diário 3º PA'!$C$4:$C$2000&lt;=EOMONTH(G$4,0))*('Diário 3º PA'!$F$4:$F$2000))
+SUMPRODUCT(('Diário 4º PA'!$E$4:$E$2000='Analítico Cp.'!$B108)*('Diário 4º PA'!$C$4:$C$2000&gt;=G$4)*('Diário 4º PA'!$C$4:$C$2000&lt;=EOMONTH(G$4,0))*('Diário 4º PA'!$F$4:$F$2000))
+SUMPRODUCT(('Comp.'!$D$5:$D$484=$B108)*('Comp.'!$B$5:$B$484&gt;=G$4)*('Comp.'!$B$5:$B$484&lt;=EOMONTH(G$4,0))*('Comp.'!$E$5:$E$484))</f>
        <v>0</v>
      </c>
      <c r="H108" s="129">
        <f>SUMPRODUCT(('Diário 1º PA'!$E$4:$E$2011='Analítico Cp.'!$B108)*('Diário 1º PA'!$C$4:$C$2011&gt;=H$4)*('Diário 1º PA'!$C$4:$C$2011&lt;=EOMONTH(H$4,0))*('Diário 1º PA'!$F$4:$F$2011))
+SUMPRODUCT(('Diário 2º PA'!$E$4:$E$1980='Analítico Cp.'!$B108)*('Diário 2º PA'!$C$4:$C$1980&gt;=H$4)*('Diário 2º PA'!$C$4:$C$1980&lt;=EOMONTH(H$4,0))*('Diário 2º PA'!$F$4:$F$1980))
+SUMPRODUCT(('Diário 3º PA'!$E$4:$E$2000='Analítico Cp.'!$B108)*('Diário 3º PA'!$C$4:$C$2000&gt;=H$4)*('Diário 3º PA'!$C$4:$C$2000&lt;=EOMONTH(H$4,0))*('Diário 3º PA'!$F$4:$F$2000))
+SUMPRODUCT(('Diário 4º PA'!$E$4:$E$2000='Analítico Cp.'!$B108)*('Diário 4º PA'!$C$4:$C$2000&gt;=H$4)*('Diário 4º PA'!$C$4:$C$2000&lt;=EOMONTH(H$4,0))*('Diário 4º PA'!$F$4:$F$2000))
+SUMPRODUCT(('Comp.'!$D$5:$D$484=$B108)*('Comp.'!$B$5:$B$484&gt;=H$4)*('Comp.'!$B$5:$B$484&lt;=EOMONTH(H$4,0))*('Comp.'!$E$5:$E$484))</f>
        <v>0</v>
      </c>
      <c r="I108" s="129">
        <f>SUMPRODUCT(('Diário 1º PA'!$E$4:$E$2011='Analítico Cp.'!$B108)*('Diário 1º PA'!$C$4:$C$2011&gt;=I$4)*('Diário 1º PA'!$C$4:$C$2011&lt;=EOMONTH(I$4,0))*('Diário 1º PA'!$F$4:$F$2011))
+SUMPRODUCT(('Diário 2º PA'!$E$4:$E$1980='Analítico Cp.'!$B108)*('Diário 2º PA'!$C$4:$C$1980&gt;=I$4)*('Diário 2º PA'!$C$4:$C$1980&lt;=EOMONTH(I$4,0))*('Diário 2º PA'!$F$4:$F$1980))
+SUMPRODUCT(('Diário 3º PA'!$E$4:$E$2000='Analítico Cp.'!$B108)*('Diário 3º PA'!$C$4:$C$2000&gt;=I$4)*('Diário 3º PA'!$C$4:$C$2000&lt;=EOMONTH(I$4,0))*('Diário 3º PA'!$F$4:$F$2000))
+SUMPRODUCT(('Diário 4º PA'!$E$4:$E$2000='Analítico Cp.'!$B108)*('Diário 4º PA'!$C$4:$C$2000&gt;=I$4)*('Diário 4º PA'!$C$4:$C$2000&lt;=EOMONTH(I$4,0))*('Diário 4º PA'!$F$4:$F$2000))
+SUMPRODUCT(('Comp.'!$D$5:$D$484=$B108)*('Comp.'!$B$5:$B$484&gt;=I$4)*('Comp.'!$B$5:$B$484&lt;=EOMONTH(I$4,0))*('Comp.'!$E$5:$E$484))</f>
        <v>0</v>
      </c>
      <c r="J108" s="129">
        <f>SUMPRODUCT(('Diário 1º PA'!$E$4:$E$2011='Analítico Cp.'!$B108)*('Diário 1º PA'!$C$4:$C$2011&gt;=J$4)*('Diário 1º PA'!$C$4:$C$2011&lt;=EOMONTH(J$4,0))*('Diário 1º PA'!$F$4:$F$2011))
+SUMPRODUCT(('Diário 2º PA'!$E$4:$E$1980='Analítico Cp.'!$B108)*('Diário 2º PA'!$C$4:$C$1980&gt;=J$4)*('Diário 2º PA'!$C$4:$C$1980&lt;=EOMONTH(J$4,0))*('Diário 2º PA'!$F$4:$F$1980))
+SUMPRODUCT(('Diário 3º PA'!$E$4:$E$2000='Analítico Cp.'!$B108)*('Diário 3º PA'!$C$4:$C$2000&gt;=J$4)*('Diário 3º PA'!$C$4:$C$2000&lt;=EOMONTH(J$4,0))*('Diário 3º PA'!$F$4:$F$2000))
+SUMPRODUCT(('Diário 4º PA'!$E$4:$E$2000='Analítico Cp.'!$B108)*('Diário 4º PA'!$C$4:$C$2000&gt;=J$4)*('Diário 4º PA'!$C$4:$C$2000&lt;=EOMONTH(J$4,0))*('Diário 4º PA'!$F$4:$F$2000))
+SUMPRODUCT(('Comp.'!$D$5:$D$484=$B108)*('Comp.'!$B$5:$B$484&gt;=J$4)*('Comp.'!$B$5:$B$484&lt;=EOMONTH(J$4,0))*('Comp.'!$E$5:$E$484))</f>
        <v>0</v>
      </c>
      <c r="K108" s="129">
        <f>SUMPRODUCT(('Diário 1º PA'!$E$4:$E$2011='Analítico Cp.'!$B108)*('Diário 1º PA'!$C$4:$C$2011&gt;=K$4)*('Diário 1º PA'!$C$4:$C$2011&lt;=EOMONTH(K$4,0))*('Diário 1º PA'!$F$4:$F$2011))
+SUMPRODUCT(('Diário 2º PA'!$E$4:$E$1980='Analítico Cp.'!$B108)*('Diário 2º PA'!$C$4:$C$1980&gt;=K$4)*('Diário 2º PA'!$C$4:$C$1980&lt;=EOMONTH(K$4,0))*('Diário 2º PA'!$F$4:$F$1980))
+SUMPRODUCT(('Diário 3º PA'!$E$4:$E$2000='Analítico Cp.'!$B108)*('Diário 3º PA'!$C$4:$C$2000&gt;=K$4)*('Diário 3º PA'!$C$4:$C$2000&lt;=EOMONTH(K$4,0))*('Diário 3º PA'!$F$4:$F$2000))
+SUMPRODUCT(('Diário 4º PA'!$E$4:$E$2000='Analítico Cp.'!$B108)*('Diário 4º PA'!$C$4:$C$2000&gt;=K$4)*('Diário 4º PA'!$C$4:$C$2000&lt;=EOMONTH(K$4,0))*('Diário 4º PA'!$F$4:$F$2000))
+SUMPRODUCT(('Comp.'!$D$5:$D$484=$B108)*('Comp.'!$B$5:$B$484&gt;=K$4)*('Comp.'!$B$5:$B$484&lt;=EOMONTH(K$4,0))*('Comp.'!$E$5:$E$484))</f>
        <v>0</v>
      </c>
      <c r="L108" s="129">
        <f>SUMPRODUCT(('Diário 1º PA'!$E$4:$E$2011='Analítico Cp.'!$B108)*('Diário 1º PA'!$C$4:$C$2011&gt;=L$4)*('Diário 1º PA'!$C$4:$C$2011&lt;=EOMONTH(L$4,0))*('Diário 1º PA'!$F$4:$F$2011))
+SUMPRODUCT(('Diário 2º PA'!$E$4:$E$1980='Analítico Cp.'!$B108)*('Diário 2º PA'!$C$4:$C$1980&gt;=L$4)*('Diário 2º PA'!$C$4:$C$1980&lt;=EOMONTH(L$4,0))*('Diário 2º PA'!$F$4:$F$1980))
+SUMPRODUCT(('Diário 3º PA'!$E$4:$E$2000='Analítico Cp.'!$B108)*('Diário 3º PA'!$C$4:$C$2000&gt;=L$4)*('Diário 3º PA'!$C$4:$C$2000&lt;=EOMONTH(L$4,0))*('Diário 3º PA'!$F$4:$F$2000))
+SUMPRODUCT(('Diário 4º PA'!$E$4:$E$2000='Analítico Cp.'!$B108)*('Diário 4º PA'!$C$4:$C$2000&gt;=L$4)*('Diário 4º PA'!$C$4:$C$2000&lt;=EOMONTH(L$4,0))*('Diário 4º PA'!$F$4:$F$2000))
+SUMPRODUCT(('Comp.'!$D$5:$D$484=$B108)*('Comp.'!$B$5:$B$484&gt;=L$4)*('Comp.'!$B$5:$B$484&lt;=EOMONTH(L$4,0))*('Comp.'!$E$5:$E$484))</f>
        <v>0</v>
      </c>
      <c r="M108" s="129">
        <f>SUMPRODUCT(('Diário 1º PA'!$E$4:$E$2011='Analítico Cp.'!$B108)*('Diário 1º PA'!$C$4:$C$2011&gt;=M$4)*('Diário 1º PA'!$C$4:$C$2011&lt;=EOMONTH(M$4,0))*('Diário 1º PA'!$F$4:$F$2011))
+SUMPRODUCT(('Diário 2º PA'!$E$4:$E$1980='Analítico Cp.'!$B108)*('Diário 2º PA'!$C$4:$C$1980&gt;=M$4)*('Diário 2º PA'!$C$4:$C$1980&lt;=EOMONTH(M$4,0))*('Diário 2º PA'!$F$4:$F$1980))
+SUMPRODUCT(('Diário 3º PA'!$E$4:$E$2000='Analítico Cp.'!$B108)*('Diário 3º PA'!$C$4:$C$2000&gt;=M$4)*('Diário 3º PA'!$C$4:$C$2000&lt;=EOMONTH(M$4,0))*('Diário 3º PA'!$F$4:$F$2000))
+SUMPRODUCT(('Diário 4º PA'!$E$4:$E$2000='Analítico Cp.'!$B108)*('Diário 4º PA'!$C$4:$C$2000&gt;=M$4)*('Diário 4º PA'!$C$4:$C$2000&lt;=EOMONTH(M$4,0))*('Diário 4º PA'!$F$4:$F$2000))
+SUMPRODUCT(('Comp.'!$D$5:$D$484=$B108)*('Comp.'!$B$5:$B$484&gt;=M$4)*('Comp.'!$B$5:$B$484&lt;=EOMONTH(M$4,0))*('Comp.'!$E$5:$E$484))</f>
        <v>0</v>
      </c>
      <c r="N108" s="129">
        <f>SUMPRODUCT(('Diário 1º PA'!$E$4:$E$2011='Analítico Cp.'!$B108)*('Diário 1º PA'!$C$4:$C$2011&gt;=N$4)*('Diário 1º PA'!$C$4:$C$2011&lt;=EOMONTH(N$4,0))*('Diário 1º PA'!$F$4:$F$2011))
+SUMPRODUCT(('Diário 2º PA'!$E$4:$E$1980='Analítico Cp.'!$B108)*('Diário 2º PA'!$C$4:$C$1980&gt;=N$4)*('Diário 2º PA'!$C$4:$C$1980&lt;=EOMONTH(N$4,0))*('Diário 2º PA'!$F$4:$F$1980))
+SUMPRODUCT(('Diário 3º PA'!$E$4:$E$2000='Analítico Cp.'!$B108)*('Diário 3º PA'!$C$4:$C$2000&gt;=N$4)*('Diário 3º PA'!$C$4:$C$2000&lt;=EOMONTH(N$4,0))*('Diário 3º PA'!$F$4:$F$2000))
+SUMPRODUCT(('Diário 4º PA'!$E$4:$E$2000='Analítico Cp.'!$B108)*('Diário 4º PA'!$C$4:$C$2000&gt;=N$4)*('Diário 4º PA'!$C$4:$C$2000&lt;=EOMONTH(N$4,0))*('Diário 4º PA'!$F$4:$F$2000))
+SUMPRODUCT(('Comp.'!$D$5:$D$484=$B108)*('Comp.'!$B$5:$B$484&gt;=N$4)*('Comp.'!$B$5:$B$484&lt;=EOMONTH(N$4,0))*('Comp.'!$E$5:$E$484))</f>
        <v>0</v>
      </c>
      <c r="O108" s="179">
        <f t="shared" si="19"/>
        <v>114800</v>
      </c>
      <c r="P108" s="180">
        <f t="shared" si="20"/>
        <v>8.2081318175030726E-3</v>
      </c>
      <c r="Q108" s="154"/>
      <c r="R108" s="154"/>
      <c r="S108" s="154"/>
      <c r="T108" s="154"/>
      <c r="U108" s="154"/>
      <c r="V108" s="154"/>
      <c r="W108" s="154"/>
      <c r="X108" s="154"/>
      <c r="Y108" s="154"/>
      <c r="Z108" s="154"/>
    </row>
    <row r="109" spans="1:26" ht="23.25" customHeight="1" x14ac:dyDescent="0.2">
      <c r="A109" s="199" t="s">
        <v>320</v>
      </c>
      <c r="B109" s="63" t="s">
        <v>321</v>
      </c>
      <c r="C109" s="129">
        <f>SUMPRODUCT(('Diário 1º PA'!$E$4:$E$2011='Analítico Cp.'!$B109)*('Diário 1º PA'!$C$4:$C$2011&gt;=C$4)*('Diário 1º PA'!$C$4:$C$2011&lt;=EOMONTH(C$4,0))*('Diário 1º PA'!$F$4:$F$2011))
+SUMPRODUCT(('Diário 2º PA'!$E$4:$E$1980='Analítico Cp.'!$B109)*('Diário 2º PA'!$C$4:$C$1980&gt;=C$4)*('Diário 2º PA'!$C$4:$C$1980&lt;=EOMONTH(C$4,0))*('Diário 2º PA'!$F$4:$F$1980))
+SUMPRODUCT(('Diário 3º PA'!$E$4:$E$2000='Analítico Cp.'!$B109)*('Diário 3º PA'!$C$4:$C$2000&gt;=C$4)*('Diário 3º PA'!$C$4:$C$2000&lt;=EOMONTH(C$4,0))*('Diário 3º PA'!$F$4:$F$2000))
+SUMPRODUCT(('Diário 4º PA'!$E$4:$E$2000='Analítico Cp.'!$B109)*('Diário 4º PA'!$C$4:$C$2000&gt;=C$4)*('Diário 4º PA'!$C$4:$C$2000&lt;=EOMONTH(C$4,0))*('Diário 4º PA'!$F$4:$F$2000))
+SUMPRODUCT(('Comp.'!$D$5:$D$484=$B109)*('Comp.'!$B$5:$B$484&gt;=C$4)*('Comp.'!$B$5:$B$484&lt;=EOMONTH(C$4,0))*('Comp.'!$E$5:$E$484))</f>
        <v>1980</v>
      </c>
      <c r="D109" s="129">
        <f>SUMPRODUCT(('Diário 1º PA'!$E$4:$E$2011='Analítico Cp.'!$B109)*('Diário 1º PA'!$C$4:$C$2011&gt;=D$4)*('Diário 1º PA'!$C$4:$C$2011&lt;=EOMONTH(D$4,0))*('Diário 1º PA'!$F$4:$F$2011))
+SUMPRODUCT(('Diário 2º PA'!$E$4:$E$1980='Analítico Cp.'!$B109)*('Diário 2º PA'!$C$4:$C$1980&gt;=D$4)*('Diário 2º PA'!$C$4:$C$1980&lt;=EOMONTH(D$4,0))*('Diário 2º PA'!$F$4:$F$1980))
+SUMPRODUCT(('Diário 3º PA'!$E$4:$E$2000='Analítico Cp.'!$B109)*('Diário 3º PA'!$C$4:$C$2000&gt;=D$4)*('Diário 3º PA'!$C$4:$C$2000&lt;=EOMONTH(D$4,0))*('Diário 3º PA'!$F$4:$F$2000))
+SUMPRODUCT(('Diário 4º PA'!$E$4:$E$2000='Analítico Cp.'!$B109)*('Diário 4º PA'!$C$4:$C$2000&gt;=D$4)*('Diário 4º PA'!$C$4:$C$2000&lt;=EOMONTH(D$4,0))*('Diário 4º PA'!$F$4:$F$2000))
+SUMPRODUCT(('Comp.'!$D$5:$D$484=$B109)*('Comp.'!$B$5:$B$484&gt;=D$4)*('Comp.'!$B$5:$B$484&lt;=EOMONTH(D$4,0))*('Comp.'!$E$5:$E$484))</f>
        <v>0</v>
      </c>
      <c r="E109" s="129">
        <f>SUMPRODUCT(('Diário 1º PA'!$E$4:$E$2011='Analítico Cp.'!$B109)*('Diário 1º PA'!$C$4:$C$2011&gt;=E$4)*('Diário 1º PA'!$C$4:$C$2011&lt;=EOMONTH(E$4,0))*('Diário 1º PA'!$F$4:$F$2011))
+SUMPRODUCT(('Diário 2º PA'!$E$4:$E$1980='Analítico Cp.'!$B109)*('Diário 2º PA'!$C$4:$C$1980&gt;=E$4)*('Diário 2º PA'!$C$4:$C$1980&lt;=EOMONTH(E$4,0))*('Diário 2º PA'!$F$4:$F$1980))
+SUMPRODUCT(('Diário 3º PA'!$E$4:$E$2000='Analítico Cp.'!$B109)*('Diário 3º PA'!$C$4:$C$2000&gt;=E$4)*('Diário 3º PA'!$C$4:$C$2000&lt;=EOMONTH(E$4,0))*('Diário 3º PA'!$F$4:$F$2000))
+SUMPRODUCT(('Diário 4º PA'!$E$4:$E$2000='Analítico Cp.'!$B109)*('Diário 4º PA'!$C$4:$C$2000&gt;=E$4)*('Diário 4º PA'!$C$4:$C$2000&lt;=EOMONTH(E$4,0))*('Diário 4º PA'!$F$4:$F$2000))
+SUMPRODUCT(('Comp.'!$D$5:$D$484=$B109)*('Comp.'!$B$5:$B$484&gt;=E$4)*('Comp.'!$B$5:$B$484&lt;=EOMONTH(E$4,0))*('Comp.'!$E$5:$E$484))</f>
        <v>0</v>
      </c>
      <c r="F109" s="129">
        <f>SUMPRODUCT(('Diário 1º PA'!$E$4:$E$2011='Analítico Cp.'!$B109)*('Diário 1º PA'!$C$4:$C$2011&gt;=F$4)*('Diário 1º PA'!$C$4:$C$2011&lt;=EOMONTH(F$4,0))*('Diário 1º PA'!$F$4:$F$2011))
+SUMPRODUCT(('Diário 2º PA'!$E$4:$E$1980='Analítico Cp.'!$B109)*('Diário 2º PA'!$C$4:$C$1980&gt;=F$4)*('Diário 2º PA'!$C$4:$C$1980&lt;=EOMONTH(F$4,0))*('Diário 2º PA'!$F$4:$F$1980))
+SUMPRODUCT(('Diário 3º PA'!$E$4:$E$2000='Analítico Cp.'!$B109)*('Diário 3º PA'!$C$4:$C$2000&gt;=F$4)*('Diário 3º PA'!$C$4:$C$2000&lt;=EOMONTH(F$4,0))*('Diário 3º PA'!$F$4:$F$2000))
+SUMPRODUCT(('Diário 4º PA'!$E$4:$E$2000='Analítico Cp.'!$B109)*('Diário 4º PA'!$C$4:$C$2000&gt;=F$4)*('Diário 4º PA'!$C$4:$C$2000&lt;=EOMONTH(F$4,0))*('Diário 4º PA'!$F$4:$F$2000))
+SUMPRODUCT(('Comp.'!$D$5:$D$484=$B109)*('Comp.'!$B$5:$B$484&gt;=F$4)*('Comp.'!$B$5:$B$484&lt;=EOMONTH(F$4,0))*('Comp.'!$E$5:$E$484))</f>
        <v>0</v>
      </c>
      <c r="G109" s="129">
        <f>SUMPRODUCT(('Diário 1º PA'!$E$4:$E$2011='Analítico Cp.'!$B109)*('Diário 1º PA'!$C$4:$C$2011&gt;=G$4)*('Diário 1º PA'!$C$4:$C$2011&lt;=EOMONTH(G$4,0))*('Diário 1º PA'!$F$4:$F$2011))
+SUMPRODUCT(('Diário 2º PA'!$E$4:$E$1980='Analítico Cp.'!$B109)*('Diário 2º PA'!$C$4:$C$1980&gt;=G$4)*('Diário 2º PA'!$C$4:$C$1980&lt;=EOMONTH(G$4,0))*('Diário 2º PA'!$F$4:$F$1980))
+SUMPRODUCT(('Diário 3º PA'!$E$4:$E$2000='Analítico Cp.'!$B109)*('Diário 3º PA'!$C$4:$C$2000&gt;=G$4)*('Diário 3º PA'!$C$4:$C$2000&lt;=EOMONTH(G$4,0))*('Diário 3º PA'!$F$4:$F$2000))
+SUMPRODUCT(('Diário 4º PA'!$E$4:$E$2000='Analítico Cp.'!$B109)*('Diário 4º PA'!$C$4:$C$2000&gt;=G$4)*('Diário 4º PA'!$C$4:$C$2000&lt;=EOMONTH(G$4,0))*('Diário 4º PA'!$F$4:$F$2000))
+SUMPRODUCT(('Comp.'!$D$5:$D$484=$B109)*('Comp.'!$B$5:$B$484&gt;=G$4)*('Comp.'!$B$5:$B$484&lt;=EOMONTH(G$4,0))*('Comp.'!$E$5:$E$484))</f>
        <v>0</v>
      </c>
      <c r="H109" s="129">
        <f>SUMPRODUCT(('Diário 1º PA'!$E$4:$E$2011='Analítico Cp.'!$B109)*('Diário 1º PA'!$C$4:$C$2011&gt;=H$4)*('Diário 1º PA'!$C$4:$C$2011&lt;=EOMONTH(H$4,0))*('Diário 1º PA'!$F$4:$F$2011))
+SUMPRODUCT(('Diário 2º PA'!$E$4:$E$1980='Analítico Cp.'!$B109)*('Diário 2º PA'!$C$4:$C$1980&gt;=H$4)*('Diário 2º PA'!$C$4:$C$1980&lt;=EOMONTH(H$4,0))*('Diário 2º PA'!$F$4:$F$1980))
+SUMPRODUCT(('Diário 3º PA'!$E$4:$E$2000='Analítico Cp.'!$B109)*('Diário 3º PA'!$C$4:$C$2000&gt;=H$4)*('Diário 3º PA'!$C$4:$C$2000&lt;=EOMONTH(H$4,0))*('Diário 3º PA'!$F$4:$F$2000))
+SUMPRODUCT(('Diário 4º PA'!$E$4:$E$2000='Analítico Cp.'!$B109)*('Diário 4º PA'!$C$4:$C$2000&gt;=H$4)*('Diário 4º PA'!$C$4:$C$2000&lt;=EOMONTH(H$4,0))*('Diário 4º PA'!$F$4:$F$2000))
+SUMPRODUCT(('Comp.'!$D$5:$D$484=$B109)*('Comp.'!$B$5:$B$484&gt;=H$4)*('Comp.'!$B$5:$B$484&lt;=EOMONTH(H$4,0))*('Comp.'!$E$5:$E$484))</f>
        <v>0</v>
      </c>
      <c r="I109" s="129">
        <f>SUMPRODUCT(('Diário 1º PA'!$E$4:$E$2011='Analítico Cp.'!$B109)*('Diário 1º PA'!$C$4:$C$2011&gt;=I$4)*('Diário 1º PA'!$C$4:$C$2011&lt;=EOMONTH(I$4,0))*('Diário 1º PA'!$F$4:$F$2011))
+SUMPRODUCT(('Diário 2º PA'!$E$4:$E$1980='Analítico Cp.'!$B109)*('Diário 2º PA'!$C$4:$C$1980&gt;=I$4)*('Diário 2º PA'!$C$4:$C$1980&lt;=EOMONTH(I$4,0))*('Diário 2º PA'!$F$4:$F$1980))
+SUMPRODUCT(('Diário 3º PA'!$E$4:$E$2000='Analítico Cp.'!$B109)*('Diário 3º PA'!$C$4:$C$2000&gt;=I$4)*('Diário 3º PA'!$C$4:$C$2000&lt;=EOMONTH(I$4,0))*('Diário 3º PA'!$F$4:$F$2000))
+SUMPRODUCT(('Diário 4º PA'!$E$4:$E$2000='Analítico Cp.'!$B109)*('Diário 4º PA'!$C$4:$C$2000&gt;=I$4)*('Diário 4º PA'!$C$4:$C$2000&lt;=EOMONTH(I$4,0))*('Diário 4º PA'!$F$4:$F$2000))
+SUMPRODUCT(('Comp.'!$D$5:$D$484=$B109)*('Comp.'!$B$5:$B$484&gt;=I$4)*('Comp.'!$B$5:$B$484&lt;=EOMONTH(I$4,0))*('Comp.'!$E$5:$E$484))</f>
        <v>0</v>
      </c>
      <c r="J109" s="129">
        <f>SUMPRODUCT(('Diário 1º PA'!$E$4:$E$2011='Analítico Cp.'!$B109)*('Diário 1º PA'!$C$4:$C$2011&gt;=J$4)*('Diário 1º PA'!$C$4:$C$2011&lt;=EOMONTH(J$4,0))*('Diário 1º PA'!$F$4:$F$2011))
+SUMPRODUCT(('Diário 2º PA'!$E$4:$E$1980='Analítico Cp.'!$B109)*('Diário 2º PA'!$C$4:$C$1980&gt;=J$4)*('Diário 2º PA'!$C$4:$C$1980&lt;=EOMONTH(J$4,0))*('Diário 2º PA'!$F$4:$F$1980))
+SUMPRODUCT(('Diário 3º PA'!$E$4:$E$2000='Analítico Cp.'!$B109)*('Diário 3º PA'!$C$4:$C$2000&gt;=J$4)*('Diário 3º PA'!$C$4:$C$2000&lt;=EOMONTH(J$4,0))*('Diário 3º PA'!$F$4:$F$2000))
+SUMPRODUCT(('Diário 4º PA'!$E$4:$E$2000='Analítico Cp.'!$B109)*('Diário 4º PA'!$C$4:$C$2000&gt;=J$4)*('Diário 4º PA'!$C$4:$C$2000&lt;=EOMONTH(J$4,0))*('Diário 4º PA'!$F$4:$F$2000))
+SUMPRODUCT(('Comp.'!$D$5:$D$484=$B109)*('Comp.'!$B$5:$B$484&gt;=J$4)*('Comp.'!$B$5:$B$484&lt;=EOMONTH(J$4,0))*('Comp.'!$E$5:$E$484))</f>
        <v>0</v>
      </c>
      <c r="K109" s="129">
        <f>SUMPRODUCT(('Diário 1º PA'!$E$4:$E$2011='Analítico Cp.'!$B109)*('Diário 1º PA'!$C$4:$C$2011&gt;=K$4)*('Diário 1º PA'!$C$4:$C$2011&lt;=EOMONTH(K$4,0))*('Diário 1º PA'!$F$4:$F$2011))
+SUMPRODUCT(('Diário 2º PA'!$E$4:$E$1980='Analítico Cp.'!$B109)*('Diário 2º PA'!$C$4:$C$1980&gt;=K$4)*('Diário 2º PA'!$C$4:$C$1980&lt;=EOMONTH(K$4,0))*('Diário 2º PA'!$F$4:$F$1980))
+SUMPRODUCT(('Diário 3º PA'!$E$4:$E$2000='Analítico Cp.'!$B109)*('Diário 3º PA'!$C$4:$C$2000&gt;=K$4)*('Diário 3º PA'!$C$4:$C$2000&lt;=EOMONTH(K$4,0))*('Diário 3º PA'!$F$4:$F$2000))
+SUMPRODUCT(('Diário 4º PA'!$E$4:$E$2000='Analítico Cp.'!$B109)*('Diário 4º PA'!$C$4:$C$2000&gt;=K$4)*('Diário 4º PA'!$C$4:$C$2000&lt;=EOMONTH(K$4,0))*('Diário 4º PA'!$F$4:$F$2000))
+SUMPRODUCT(('Comp.'!$D$5:$D$484=$B109)*('Comp.'!$B$5:$B$484&gt;=K$4)*('Comp.'!$B$5:$B$484&lt;=EOMONTH(K$4,0))*('Comp.'!$E$5:$E$484))</f>
        <v>0</v>
      </c>
      <c r="L109" s="129">
        <f>SUMPRODUCT(('Diário 1º PA'!$E$4:$E$2011='Analítico Cp.'!$B109)*('Diário 1º PA'!$C$4:$C$2011&gt;=L$4)*('Diário 1º PA'!$C$4:$C$2011&lt;=EOMONTH(L$4,0))*('Diário 1º PA'!$F$4:$F$2011))
+SUMPRODUCT(('Diário 2º PA'!$E$4:$E$1980='Analítico Cp.'!$B109)*('Diário 2º PA'!$C$4:$C$1980&gt;=L$4)*('Diário 2º PA'!$C$4:$C$1980&lt;=EOMONTH(L$4,0))*('Diário 2º PA'!$F$4:$F$1980))
+SUMPRODUCT(('Diário 3º PA'!$E$4:$E$2000='Analítico Cp.'!$B109)*('Diário 3º PA'!$C$4:$C$2000&gt;=L$4)*('Diário 3º PA'!$C$4:$C$2000&lt;=EOMONTH(L$4,0))*('Diário 3º PA'!$F$4:$F$2000))
+SUMPRODUCT(('Diário 4º PA'!$E$4:$E$2000='Analítico Cp.'!$B109)*('Diário 4º PA'!$C$4:$C$2000&gt;=L$4)*('Diário 4º PA'!$C$4:$C$2000&lt;=EOMONTH(L$4,0))*('Diário 4º PA'!$F$4:$F$2000))
+SUMPRODUCT(('Comp.'!$D$5:$D$484=$B109)*('Comp.'!$B$5:$B$484&gt;=L$4)*('Comp.'!$B$5:$B$484&lt;=EOMONTH(L$4,0))*('Comp.'!$E$5:$E$484))</f>
        <v>0</v>
      </c>
      <c r="M109" s="129">
        <f>SUMPRODUCT(('Diário 1º PA'!$E$4:$E$2011='Analítico Cp.'!$B109)*('Diário 1º PA'!$C$4:$C$2011&gt;=M$4)*('Diário 1º PA'!$C$4:$C$2011&lt;=EOMONTH(M$4,0))*('Diário 1º PA'!$F$4:$F$2011))
+SUMPRODUCT(('Diário 2º PA'!$E$4:$E$1980='Analítico Cp.'!$B109)*('Diário 2º PA'!$C$4:$C$1980&gt;=M$4)*('Diário 2º PA'!$C$4:$C$1980&lt;=EOMONTH(M$4,0))*('Diário 2º PA'!$F$4:$F$1980))
+SUMPRODUCT(('Diário 3º PA'!$E$4:$E$2000='Analítico Cp.'!$B109)*('Diário 3º PA'!$C$4:$C$2000&gt;=M$4)*('Diário 3º PA'!$C$4:$C$2000&lt;=EOMONTH(M$4,0))*('Diário 3º PA'!$F$4:$F$2000))
+SUMPRODUCT(('Diário 4º PA'!$E$4:$E$2000='Analítico Cp.'!$B109)*('Diário 4º PA'!$C$4:$C$2000&gt;=M$4)*('Diário 4º PA'!$C$4:$C$2000&lt;=EOMONTH(M$4,0))*('Diário 4º PA'!$F$4:$F$2000))
+SUMPRODUCT(('Comp.'!$D$5:$D$484=$B109)*('Comp.'!$B$5:$B$484&gt;=M$4)*('Comp.'!$B$5:$B$484&lt;=EOMONTH(M$4,0))*('Comp.'!$E$5:$E$484))</f>
        <v>0</v>
      </c>
      <c r="N109" s="129">
        <f>SUMPRODUCT(('Diário 1º PA'!$E$4:$E$2011='Analítico Cp.'!$B109)*('Diário 1º PA'!$C$4:$C$2011&gt;=N$4)*('Diário 1º PA'!$C$4:$C$2011&lt;=EOMONTH(N$4,0))*('Diário 1º PA'!$F$4:$F$2011))
+SUMPRODUCT(('Diário 2º PA'!$E$4:$E$1980='Analítico Cp.'!$B109)*('Diário 2º PA'!$C$4:$C$1980&gt;=N$4)*('Diário 2º PA'!$C$4:$C$1980&lt;=EOMONTH(N$4,0))*('Diário 2º PA'!$F$4:$F$1980))
+SUMPRODUCT(('Diário 3º PA'!$E$4:$E$2000='Analítico Cp.'!$B109)*('Diário 3º PA'!$C$4:$C$2000&gt;=N$4)*('Diário 3º PA'!$C$4:$C$2000&lt;=EOMONTH(N$4,0))*('Diário 3º PA'!$F$4:$F$2000))
+SUMPRODUCT(('Diário 4º PA'!$E$4:$E$2000='Analítico Cp.'!$B109)*('Diário 4º PA'!$C$4:$C$2000&gt;=N$4)*('Diário 4º PA'!$C$4:$C$2000&lt;=EOMONTH(N$4,0))*('Diário 4º PA'!$F$4:$F$2000))
+SUMPRODUCT(('Comp.'!$D$5:$D$484=$B109)*('Comp.'!$B$5:$B$484&gt;=N$4)*('Comp.'!$B$5:$B$484&lt;=EOMONTH(N$4,0))*('Comp.'!$E$5:$E$484))</f>
        <v>0</v>
      </c>
      <c r="O109" s="179">
        <f t="shared" si="19"/>
        <v>1980</v>
      </c>
      <c r="P109" s="180">
        <f t="shared" si="20"/>
        <v>1.4156882403010526E-4</v>
      </c>
      <c r="Q109" s="154"/>
      <c r="R109" s="154"/>
      <c r="S109" s="154"/>
      <c r="T109" s="154"/>
      <c r="U109" s="154"/>
      <c r="V109" s="154"/>
      <c r="W109" s="154"/>
      <c r="X109" s="154"/>
      <c r="Y109" s="154"/>
      <c r="Z109" s="154"/>
    </row>
    <row r="110" spans="1:26" ht="23.25" customHeight="1" x14ac:dyDescent="0.2">
      <c r="A110" s="199" t="s">
        <v>322</v>
      </c>
      <c r="B110" s="63" t="s">
        <v>323</v>
      </c>
      <c r="C110" s="129">
        <f>SUMPRODUCT(('Diário 1º PA'!$E$4:$E$2011='Analítico Cp.'!$B110)*('Diário 1º PA'!$C$4:$C$2011&gt;=C$4)*('Diário 1º PA'!$C$4:$C$2011&lt;=EOMONTH(C$4,0))*('Diário 1º PA'!$F$4:$F$2011))
+SUMPRODUCT(('Diário 2º PA'!$E$4:$E$1980='Analítico Cp.'!$B110)*('Diário 2º PA'!$C$4:$C$1980&gt;=C$4)*('Diário 2º PA'!$C$4:$C$1980&lt;=EOMONTH(C$4,0))*('Diário 2º PA'!$F$4:$F$1980))
+SUMPRODUCT(('Diário 3º PA'!$E$4:$E$2000='Analítico Cp.'!$B110)*('Diário 3º PA'!$C$4:$C$2000&gt;=C$4)*('Diário 3º PA'!$C$4:$C$2000&lt;=EOMONTH(C$4,0))*('Diário 3º PA'!$F$4:$F$2000))
+SUMPRODUCT(('Diário 4º PA'!$E$4:$E$2000='Analítico Cp.'!$B110)*('Diário 4º PA'!$C$4:$C$2000&gt;=C$4)*('Diário 4º PA'!$C$4:$C$2000&lt;=EOMONTH(C$4,0))*('Diário 4º PA'!$F$4:$F$2000))
+SUMPRODUCT(('Comp.'!$D$5:$D$484=$B110)*('Comp.'!$B$5:$B$484&gt;=C$4)*('Comp.'!$B$5:$B$484&lt;=EOMONTH(C$4,0))*('Comp.'!$E$5:$E$484))</f>
        <v>0</v>
      </c>
      <c r="D110" s="129">
        <f>SUMPRODUCT(('Diário 1º PA'!$E$4:$E$2011='Analítico Cp.'!$B110)*('Diário 1º PA'!$C$4:$C$2011&gt;=D$4)*('Diário 1º PA'!$C$4:$C$2011&lt;=EOMONTH(D$4,0))*('Diário 1º PA'!$F$4:$F$2011))
+SUMPRODUCT(('Diário 2º PA'!$E$4:$E$1980='Analítico Cp.'!$B110)*('Diário 2º PA'!$C$4:$C$1980&gt;=D$4)*('Diário 2º PA'!$C$4:$C$1980&lt;=EOMONTH(D$4,0))*('Diário 2º PA'!$F$4:$F$1980))
+SUMPRODUCT(('Diário 3º PA'!$E$4:$E$2000='Analítico Cp.'!$B110)*('Diário 3º PA'!$C$4:$C$2000&gt;=D$4)*('Diário 3º PA'!$C$4:$C$2000&lt;=EOMONTH(D$4,0))*('Diário 3º PA'!$F$4:$F$2000))
+SUMPRODUCT(('Diário 4º PA'!$E$4:$E$2000='Analítico Cp.'!$B110)*('Diário 4º PA'!$C$4:$C$2000&gt;=D$4)*('Diário 4º PA'!$C$4:$C$2000&lt;=EOMONTH(D$4,0))*('Diário 4º PA'!$F$4:$F$2000))
+SUMPRODUCT(('Comp.'!$D$5:$D$484=$B110)*('Comp.'!$B$5:$B$484&gt;=D$4)*('Comp.'!$B$5:$B$484&lt;=EOMONTH(D$4,0))*('Comp.'!$E$5:$E$484))</f>
        <v>0</v>
      </c>
      <c r="E110" s="129">
        <f>SUMPRODUCT(('Diário 1º PA'!$E$4:$E$2011='Analítico Cp.'!$B110)*('Diário 1º PA'!$C$4:$C$2011&gt;=E$4)*('Diário 1º PA'!$C$4:$C$2011&lt;=EOMONTH(E$4,0))*('Diário 1º PA'!$F$4:$F$2011))
+SUMPRODUCT(('Diário 2º PA'!$E$4:$E$1980='Analítico Cp.'!$B110)*('Diário 2º PA'!$C$4:$C$1980&gt;=E$4)*('Diário 2º PA'!$C$4:$C$1980&lt;=EOMONTH(E$4,0))*('Diário 2º PA'!$F$4:$F$1980))
+SUMPRODUCT(('Diário 3º PA'!$E$4:$E$2000='Analítico Cp.'!$B110)*('Diário 3º PA'!$C$4:$C$2000&gt;=E$4)*('Diário 3º PA'!$C$4:$C$2000&lt;=EOMONTH(E$4,0))*('Diário 3º PA'!$F$4:$F$2000))
+SUMPRODUCT(('Diário 4º PA'!$E$4:$E$2000='Analítico Cp.'!$B110)*('Diário 4º PA'!$C$4:$C$2000&gt;=E$4)*('Diário 4º PA'!$C$4:$C$2000&lt;=EOMONTH(E$4,0))*('Diário 4º PA'!$F$4:$F$2000))
+SUMPRODUCT(('Comp.'!$D$5:$D$484=$B110)*('Comp.'!$B$5:$B$484&gt;=E$4)*('Comp.'!$B$5:$B$484&lt;=EOMONTH(E$4,0))*('Comp.'!$E$5:$E$484))</f>
        <v>0</v>
      </c>
      <c r="F110" s="129">
        <f>SUMPRODUCT(('Diário 1º PA'!$E$4:$E$2011='Analítico Cp.'!$B110)*('Diário 1º PA'!$C$4:$C$2011&gt;=F$4)*('Diário 1º PA'!$C$4:$C$2011&lt;=EOMONTH(F$4,0))*('Diário 1º PA'!$F$4:$F$2011))
+SUMPRODUCT(('Diário 2º PA'!$E$4:$E$1980='Analítico Cp.'!$B110)*('Diário 2º PA'!$C$4:$C$1980&gt;=F$4)*('Diário 2º PA'!$C$4:$C$1980&lt;=EOMONTH(F$4,0))*('Diário 2º PA'!$F$4:$F$1980))
+SUMPRODUCT(('Diário 3º PA'!$E$4:$E$2000='Analítico Cp.'!$B110)*('Diário 3º PA'!$C$4:$C$2000&gt;=F$4)*('Diário 3º PA'!$C$4:$C$2000&lt;=EOMONTH(F$4,0))*('Diário 3º PA'!$F$4:$F$2000))
+SUMPRODUCT(('Diário 4º PA'!$E$4:$E$2000='Analítico Cp.'!$B110)*('Diário 4º PA'!$C$4:$C$2000&gt;=F$4)*('Diário 4º PA'!$C$4:$C$2000&lt;=EOMONTH(F$4,0))*('Diário 4º PA'!$F$4:$F$2000))
+SUMPRODUCT(('Comp.'!$D$5:$D$484=$B110)*('Comp.'!$B$5:$B$484&gt;=F$4)*('Comp.'!$B$5:$B$484&lt;=EOMONTH(F$4,0))*('Comp.'!$E$5:$E$484))</f>
        <v>0</v>
      </c>
      <c r="G110" s="129">
        <f>SUMPRODUCT(('Diário 1º PA'!$E$4:$E$2011='Analítico Cp.'!$B110)*('Diário 1º PA'!$C$4:$C$2011&gt;=G$4)*('Diário 1º PA'!$C$4:$C$2011&lt;=EOMONTH(G$4,0))*('Diário 1º PA'!$F$4:$F$2011))
+SUMPRODUCT(('Diário 2º PA'!$E$4:$E$1980='Analítico Cp.'!$B110)*('Diário 2º PA'!$C$4:$C$1980&gt;=G$4)*('Diário 2º PA'!$C$4:$C$1980&lt;=EOMONTH(G$4,0))*('Diário 2º PA'!$F$4:$F$1980))
+SUMPRODUCT(('Diário 3º PA'!$E$4:$E$2000='Analítico Cp.'!$B110)*('Diário 3º PA'!$C$4:$C$2000&gt;=G$4)*('Diário 3º PA'!$C$4:$C$2000&lt;=EOMONTH(G$4,0))*('Diário 3º PA'!$F$4:$F$2000))
+SUMPRODUCT(('Diário 4º PA'!$E$4:$E$2000='Analítico Cp.'!$B110)*('Diário 4º PA'!$C$4:$C$2000&gt;=G$4)*('Diário 4º PA'!$C$4:$C$2000&lt;=EOMONTH(G$4,0))*('Diário 4º PA'!$F$4:$F$2000))
+SUMPRODUCT(('Comp.'!$D$5:$D$484=$B110)*('Comp.'!$B$5:$B$484&gt;=G$4)*('Comp.'!$B$5:$B$484&lt;=EOMONTH(G$4,0))*('Comp.'!$E$5:$E$484))</f>
        <v>0</v>
      </c>
      <c r="H110" s="129">
        <f>SUMPRODUCT(('Diário 1º PA'!$E$4:$E$2011='Analítico Cp.'!$B110)*('Diário 1º PA'!$C$4:$C$2011&gt;=H$4)*('Diário 1º PA'!$C$4:$C$2011&lt;=EOMONTH(H$4,0))*('Diário 1º PA'!$F$4:$F$2011))
+SUMPRODUCT(('Diário 2º PA'!$E$4:$E$1980='Analítico Cp.'!$B110)*('Diário 2º PA'!$C$4:$C$1980&gt;=H$4)*('Diário 2º PA'!$C$4:$C$1980&lt;=EOMONTH(H$4,0))*('Diário 2º PA'!$F$4:$F$1980))
+SUMPRODUCT(('Diário 3º PA'!$E$4:$E$2000='Analítico Cp.'!$B110)*('Diário 3º PA'!$C$4:$C$2000&gt;=H$4)*('Diário 3º PA'!$C$4:$C$2000&lt;=EOMONTH(H$4,0))*('Diário 3º PA'!$F$4:$F$2000))
+SUMPRODUCT(('Diário 4º PA'!$E$4:$E$2000='Analítico Cp.'!$B110)*('Diário 4º PA'!$C$4:$C$2000&gt;=H$4)*('Diário 4º PA'!$C$4:$C$2000&lt;=EOMONTH(H$4,0))*('Diário 4º PA'!$F$4:$F$2000))
+SUMPRODUCT(('Comp.'!$D$5:$D$484=$B110)*('Comp.'!$B$5:$B$484&gt;=H$4)*('Comp.'!$B$5:$B$484&lt;=EOMONTH(H$4,0))*('Comp.'!$E$5:$E$484))</f>
        <v>0</v>
      </c>
      <c r="I110" s="129">
        <f>SUMPRODUCT(('Diário 1º PA'!$E$4:$E$2011='Analítico Cp.'!$B110)*('Diário 1º PA'!$C$4:$C$2011&gt;=I$4)*('Diário 1º PA'!$C$4:$C$2011&lt;=EOMONTH(I$4,0))*('Diário 1º PA'!$F$4:$F$2011))
+SUMPRODUCT(('Diário 2º PA'!$E$4:$E$1980='Analítico Cp.'!$B110)*('Diário 2º PA'!$C$4:$C$1980&gt;=I$4)*('Diário 2º PA'!$C$4:$C$1980&lt;=EOMONTH(I$4,0))*('Diário 2º PA'!$F$4:$F$1980))
+SUMPRODUCT(('Diário 3º PA'!$E$4:$E$2000='Analítico Cp.'!$B110)*('Diário 3º PA'!$C$4:$C$2000&gt;=I$4)*('Diário 3º PA'!$C$4:$C$2000&lt;=EOMONTH(I$4,0))*('Diário 3º PA'!$F$4:$F$2000))
+SUMPRODUCT(('Diário 4º PA'!$E$4:$E$2000='Analítico Cp.'!$B110)*('Diário 4º PA'!$C$4:$C$2000&gt;=I$4)*('Diário 4º PA'!$C$4:$C$2000&lt;=EOMONTH(I$4,0))*('Diário 4º PA'!$F$4:$F$2000))
+SUMPRODUCT(('Comp.'!$D$5:$D$484=$B110)*('Comp.'!$B$5:$B$484&gt;=I$4)*('Comp.'!$B$5:$B$484&lt;=EOMONTH(I$4,0))*('Comp.'!$E$5:$E$484))</f>
        <v>0</v>
      </c>
      <c r="J110" s="129">
        <f>SUMPRODUCT(('Diário 1º PA'!$E$4:$E$2011='Analítico Cp.'!$B110)*('Diário 1º PA'!$C$4:$C$2011&gt;=J$4)*('Diário 1º PA'!$C$4:$C$2011&lt;=EOMONTH(J$4,0))*('Diário 1º PA'!$F$4:$F$2011))
+SUMPRODUCT(('Diário 2º PA'!$E$4:$E$1980='Analítico Cp.'!$B110)*('Diário 2º PA'!$C$4:$C$1980&gt;=J$4)*('Diário 2º PA'!$C$4:$C$1980&lt;=EOMONTH(J$4,0))*('Diário 2º PA'!$F$4:$F$1980))
+SUMPRODUCT(('Diário 3º PA'!$E$4:$E$2000='Analítico Cp.'!$B110)*('Diário 3º PA'!$C$4:$C$2000&gt;=J$4)*('Diário 3º PA'!$C$4:$C$2000&lt;=EOMONTH(J$4,0))*('Diário 3º PA'!$F$4:$F$2000))
+SUMPRODUCT(('Diário 4º PA'!$E$4:$E$2000='Analítico Cp.'!$B110)*('Diário 4º PA'!$C$4:$C$2000&gt;=J$4)*('Diário 4º PA'!$C$4:$C$2000&lt;=EOMONTH(J$4,0))*('Diário 4º PA'!$F$4:$F$2000))
+SUMPRODUCT(('Comp.'!$D$5:$D$484=$B110)*('Comp.'!$B$5:$B$484&gt;=J$4)*('Comp.'!$B$5:$B$484&lt;=EOMONTH(J$4,0))*('Comp.'!$E$5:$E$484))</f>
        <v>0</v>
      </c>
      <c r="K110" s="129">
        <f>SUMPRODUCT(('Diário 1º PA'!$E$4:$E$2011='Analítico Cp.'!$B110)*('Diário 1º PA'!$C$4:$C$2011&gt;=K$4)*('Diário 1º PA'!$C$4:$C$2011&lt;=EOMONTH(K$4,0))*('Diário 1º PA'!$F$4:$F$2011))
+SUMPRODUCT(('Diário 2º PA'!$E$4:$E$1980='Analítico Cp.'!$B110)*('Diário 2º PA'!$C$4:$C$1980&gt;=K$4)*('Diário 2º PA'!$C$4:$C$1980&lt;=EOMONTH(K$4,0))*('Diário 2º PA'!$F$4:$F$1980))
+SUMPRODUCT(('Diário 3º PA'!$E$4:$E$2000='Analítico Cp.'!$B110)*('Diário 3º PA'!$C$4:$C$2000&gt;=K$4)*('Diário 3º PA'!$C$4:$C$2000&lt;=EOMONTH(K$4,0))*('Diário 3º PA'!$F$4:$F$2000))
+SUMPRODUCT(('Diário 4º PA'!$E$4:$E$2000='Analítico Cp.'!$B110)*('Diário 4º PA'!$C$4:$C$2000&gt;=K$4)*('Diário 4º PA'!$C$4:$C$2000&lt;=EOMONTH(K$4,0))*('Diário 4º PA'!$F$4:$F$2000))
+SUMPRODUCT(('Comp.'!$D$5:$D$484=$B110)*('Comp.'!$B$5:$B$484&gt;=K$4)*('Comp.'!$B$5:$B$484&lt;=EOMONTH(K$4,0))*('Comp.'!$E$5:$E$484))</f>
        <v>0</v>
      </c>
      <c r="L110" s="129">
        <f>SUMPRODUCT(('Diário 1º PA'!$E$4:$E$2011='Analítico Cp.'!$B110)*('Diário 1º PA'!$C$4:$C$2011&gt;=L$4)*('Diário 1º PA'!$C$4:$C$2011&lt;=EOMONTH(L$4,0))*('Diário 1º PA'!$F$4:$F$2011))
+SUMPRODUCT(('Diário 2º PA'!$E$4:$E$1980='Analítico Cp.'!$B110)*('Diário 2º PA'!$C$4:$C$1980&gt;=L$4)*('Diário 2º PA'!$C$4:$C$1980&lt;=EOMONTH(L$4,0))*('Diário 2º PA'!$F$4:$F$1980))
+SUMPRODUCT(('Diário 3º PA'!$E$4:$E$2000='Analítico Cp.'!$B110)*('Diário 3º PA'!$C$4:$C$2000&gt;=L$4)*('Diário 3º PA'!$C$4:$C$2000&lt;=EOMONTH(L$4,0))*('Diário 3º PA'!$F$4:$F$2000))
+SUMPRODUCT(('Diário 4º PA'!$E$4:$E$2000='Analítico Cp.'!$B110)*('Diário 4º PA'!$C$4:$C$2000&gt;=L$4)*('Diário 4º PA'!$C$4:$C$2000&lt;=EOMONTH(L$4,0))*('Diário 4º PA'!$F$4:$F$2000))
+SUMPRODUCT(('Comp.'!$D$5:$D$484=$B110)*('Comp.'!$B$5:$B$484&gt;=L$4)*('Comp.'!$B$5:$B$484&lt;=EOMONTH(L$4,0))*('Comp.'!$E$5:$E$484))</f>
        <v>0</v>
      </c>
      <c r="M110" s="129">
        <f>SUMPRODUCT(('Diário 1º PA'!$E$4:$E$2011='Analítico Cp.'!$B110)*('Diário 1º PA'!$C$4:$C$2011&gt;=M$4)*('Diário 1º PA'!$C$4:$C$2011&lt;=EOMONTH(M$4,0))*('Diário 1º PA'!$F$4:$F$2011))
+SUMPRODUCT(('Diário 2º PA'!$E$4:$E$1980='Analítico Cp.'!$B110)*('Diário 2º PA'!$C$4:$C$1980&gt;=M$4)*('Diário 2º PA'!$C$4:$C$1980&lt;=EOMONTH(M$4,0))*('Diário 2º PA'!$F$4:$F$1980))
+SUMPRODUCT(('Diário 3º PA'!$E$4:$E$2000='Analítico Cp.'!$B110)*('Diário 3º PA'!$C$4:$C$2000&gt;=M$4)*('Diário 3º PA'!$C$4:$C$2000&lt;=EOMONTH(M$4,0))*('Diário 3º PA'!$F$4:$F$2000))
+SUMPRODUCT(('Diário 4º PA'!$E$4:$E$2000='Analítico Cp.'!$B110)*('Diário 4º PA'!$C$4:$C$2000&gt;=M$4)*('Diário 4º PA'!$C$4:$C$2000&lt;=EOMONTH(M$4,0))*('Diário 4º PA'!$F$4:$F$2000))
+SUMPRODUCT(('Comp.'!$D$5:$D$484=$B110)*('Comp.'!$B$5:$B$484&gt;=M$4)*('Comp.'!$B$5:$B$484&lt;=EOMONTH(M$4,0))*('Comp.'!$E$5:$E$484))</f>
        <v>0</v>
      </c>
      <c r="N110" s="129">
        <f>SUMPRODUCT(('Diário 1º PA'!$E$4:$E$2011='Analítico Cp.'!$B110)*('Diário 1º PA'!$C$4:$C$2011&gt;=N$4)*('Diário 1º PA'!$C$4:$C$2011&lt;=EOMONTH(N$4,0))*('Diário 1º PA'!$F$4:$F$2011))
+SUMPRODUCT(('Diário 2º PA'!$E$4:$E$1980='Analítico Cp.'!$B110)*('Diário 2º PA'!$C$4:$C$1980&gt;=N$4)*('Diário 2º PA'!$C$4:$C$1980&lt;=EOMONTH(N$4,0))*('Diário 2º PA'!$F$4:$F$1980))
+SUMPRODUCT(('Diário 3º PA'!$E$4:$E$2000='Analítico Cp.'!$B110)*('Diário 3º PA'!$C$4:$C$2000&gt;=N$4)*('Diário 3º PA'!$C$4:$C$2000&lt;=EOMONTH(N$4,0))*('Diário 3º PA'!$F$4:$F$2000))
+SUMPRODUCT(('Diário 4º PA'!$E$4:$E$2000='Analítico Cp.'!$B110)*('Diário 4º PA'!$C$4:$C$2000&gt;=N$4)*('Diário 4º PA'!$C$4:$C$2000&lt;=EOMONTH(N$4,0))*('Diário 4º PA'!$F$4:$F$2000))
+SUMPRODUCT(('Comp.'!$D$5:$D$484=$B110)*('Comp.'!$B$5:$B$484&gt;=N$4)*('Comp.'!$B$5:$B$484&lt;=EOMONTH(N$4,0))*('Comp.'!$E$5:$E$484))</f>
        <v>0</v>
      </c>
      <c r="O110" s="179">
        <f t="shared" si="19"/>
        <v>0</v>
      </c>
      <c r="P110" s="180">
        <f t="shared" si="20"/>
        <v>0</v>
      </c>
      <c r="Q110" s="154"/>
      <c r="R110" s="154"/>
      <c r="S110" s="154"/>
      <c r="T110" s="154"/>
      <c r="U110" s="154"/>
      <c r="V110" s="154"/>
      <c r="W110" s="154"/>
      <c r="X110" s="154"/>
      <c r="Y110" s="154"/>
      <c r="Z110" s="154"/>
    </row>
    <row r="111" spans="1:26" ht="23.25" customHeight="1" x14ac:dyDescent="0.2">
      <c r="A111" s="199" t="s">
        <v>324</v>
      </c>
      <c r="B111" s="63" t="s">
        <v>325</v>
      </c>
      <c r="C111" s="129">
        <f>SUMPRODUCT(('Diário 1º PA'!$E$4:$E$2011='Analítico Cp.'!$B111)*('Diário 1º PA'!$C$4:$C$2011&gt;=C$4)*('Diário 1º PA'!$C$4:$C$2011&lt;=EOMONTH(C$4,0))*('Diário 1º PA'!$F$4:$F$2011))
+SUMPRODUCT(('Diário 2º PA'!$E$4:$E$1980='Analítico Cp.'!$B111)*('Diário 2º PA'!$C$4:$C$1980&gt;=C$4)*('Diário 2º PA'!$C$4:$C$1980&lt;=EOMONTH(C$4,0))*('Diário 2º PA'!$F$4:$F$1980))
+SUMPRODUCT(('Diário 3º PA'!$E$4:$E$2000='Analítico Cp.'!$B111)*('Diário 3º PA'!$C$4:$C$2000&gt;=C$4)*('Diário 3º PA'!$C$4:$C$2000&lt;=EOMONTH(C$4,0))*('Diário 3º PA'!$F$4:$F$2000))
+SUMPRODUCT(('Diário 4º PA'!$E$4:$E$2000='Analítico Cp.'!$B111)*('Diário 4º PA'!$C$4:$C$2000&gt;=C$4)*('Diário 4º PA'!$C$4:$C$2000&lt;=EOMONTH(C$4,0))*('Diário 4º PA'!$F$4:$F$2000))
+SUMPRODUCT(('Comp.'!$D$5:$D$484=$B111)*('Comp.'!$B$5:$B$484&gt;=C$4)*('Comp.'!$B$5:$B$484&lt;=EOMONTH(C$4,0))*('Comp.'!$E$5:$E$484))</f>
        <v>13722.030000000002</v>
      </c>
      <c r="D111" s="129">
        <f>SUMPRODUCT(('Diário 1º PA'!$E$4:$E$2011='Analítico Cp.'!$B111)*('Diário 1º PA'!$C$4:$C$2011&gt;=D$4)*('Diário 1º PA'!$C$4:$C$2011&lt;=EOMONTH(D$4,0))*('Diário 1º PA'!$F$4:$F$2011))
+SUMPRODUCT(('Diário 2º PA'!$E$4:$E$1980='Analítico Cp.'!$B111)*('Diário 2º PA'!$C$4:$C$1980&gt;=D$4)*('Diário 2º PA'!$C$4:$C$1980&lt;=EOMONTH(D$4,0))*('Diário 2º PA'!$F$4:$F$1980))
+SUMPRODUCT(('Diário 3º PA'!$E$4:$E$2000='Analítico Cp.'!$B111)*('Diário 3º PA'!$C$4:$C$2000&gt;=D$4)*('Diário 3º PA'!$C$4:$C$2000&lt;=EOMONTH(D$4,0))*('Diário 3º PA'!$F$4:$F$2000))
+SUMPRODUCT(('Diário 4º PA'!$E$4:$E$2000='Analítico Cp.'!$B111)*('Diário 4º PA'!$C$4:$C$2000&gt;=D$4)*('Diário 4º PA'!$C$4:$C$2000&lt;=EOMONTH(D$4,0))*('Diário 4º PA'!$F$4:$F$2000))
+SUMPRODUCT(('Comp.'!$D$5:$D$484=$B111)*('Comp.'!$B$5:$B$484&gt;=D$4)*('Comp.'!$B$5:$B$484&lt;=EOMONTH(D$4,0))*('Comp.'!$E$5:$E$484))</f>
        <v>12102.259999999998</v>
      </c>
      <c r="E111" s="129">
        <f>SUMPRODUCT(('Diário 1º PA'!$E$4:$E$2011='Analítico Cp.'!$B111)*('Diário 1º PA'!$C$4:$C$2011&gt;=E$4)*('Diário 1º PA'!$C$4:$C$2011&lt;=EOMONTH(E$4,0))*('Diário 1º PA'!$F$4:$F$2011))
+SUMPRODUCT(('Diário 2º PA'!$E$4:$E$1980='Analítico Cp.'!$B111)*('Diário 2º PA'!$C$4:$C$1980&gt;=E$4)*('Diário 2º PA'!$C$4:$C$1980&lt;=EOMONTH(E$4,0))*('Diário 2º PA'!$F$4:$F$1980))
+SUMPRODUCT(('Diário 3º PA'!$E$4:$E$2000='Analítico Cp.'!$B111)*('Diário 3º PA'!$C$4:$C$2000&gt;=E$4)*('Diário 3º PA'!$C$4:$C$2000&lt;=EOMONTH(E$4,0))*('Diário 3º PA'!$F$4:$F$2000))
+SUMPRODUCT(('Diário 4º PA'!$E$4:$E$2000='Analítico Cp.'!$B111)*('Diário 4º PA'!$C$4:$C$2000&gt;=E$4)*('Diário 4º PA'!$C$4:$C$2000&lt;=EOMONTH(E$4,0))*('Diário 4º PA'!$F$4:$F$2000))
+SUMPRODUCT(('Comp.'!$D$5:$D$484=$B111)*('Comp.'!$B$5:$B$484&gt;=E$4)*('Comp.'!$B$5:$B$484&lt;=EOMONTH(E$4,0))*('Comp.'!$E$5:$E$484))</f>
        <v>21785.789999999997</v>
      </c>
      <c r="F111" s="129">
        <f>SUMPRODUCT(('Diário 1º PA'!$E$4:$E$2011='Analítico Cp.'!$B111)*('Diário 1º PA'!$C$4:$C$2011&gt;=F$4)*('Diário 1º PA'!$C$4:$C$2011&lt;=EOMONTH(F$4,0))*('Diário 1º PA'!$F$4:$F$2011))
+SUMPRODUCT(('Diário 2º PA'!$E$4:$E$1980='Analítico Cp.'!$B111)*('Diário 2º PA'!$C$4:$C$1980&gt;=F$4)*('Diário 2º PA'!$C$4:$C$1980&lt;=EOMONTH(F$4,0))*('Diário 2º PA'!$F$4:$F$1980))
+SUMPRODUCT(('Diário 3º PA'!$E$4:$E$2000='Analítico Cp.'!$B111)*('Diário 3º PA'!$C$4:$C$2000&gt;=F$4)*('Diário 3º PA'!$C$4:$C$2000&lt;=EOMONTH(F$4,0))*('Diário 3º PA'!$F$4:$F$2000))
+SUMPRODUCT(('Diário 4º PA'!$E$4:$E$2000='Analítico Cp.'!$B111)*('Diário 4º PA'!$C$4:$C$2000&gt;=F$4)*('Diário 4º PA'!$C$4:$C$2000&lt;=EOMONTH(F$4,0))*('Diário 4º PA'!$F$4:$F$2000))
+SUMPRODUCT(('Comp.'!$D$5:$D$484=$B111)*('Comp.'!$B$5:$B$484&gt;=F$4)*('Comp.'!$B$5:$B$484&lt;=EOMONTH(F$4,0))*('Comp.'!$E$5:$E$484))</f>
        <v>12287.330000000002</v>
      </c>
      <c r="G111" s="129">
        <f>SUMPRODUCT(('Diário 1º PA'!$E$4:$E$2011='Analítico Cp.'!$B111)*('Diário 1º PA'!$C$4:$C$2011&gt;=G$4)*('Diário 1º PA'!$C$4:$C$2011&lt;=EOMONTH(G$4,0))*('Diário 1º PA'!$F$4:$F$2011))
+SUMPRODUCT(('Diário 2º PA'!$E$4:$E$1980='Analítico Cp.'!$B111)*('Diário 2º PA'!$C$4:$C$1980&gt;=G$4)*('Diário 2º PA'!$C$4:$C$1980&lt;=EOMONTH(G$4,0))*('Diário 2º PA'!$F$4:$F$1980))
+SUMPRODUCT(('Diário 3º PA'!$E$4:$E$2000='Analítico Cp.'!$B111)*('Diário 3º PA'!$C$4:$C$2000&gt;=G$4)*('Diário 3º PA'!$C$4:$C$2000&lt;=EOMONTH(G$4,0))*('Diário 3º PA'!$F$4:$F$2000))
+SUMPRODUCT(('Diário 4º PA'!$E$4:$E$2000='Analítico Cp.'!$B111)*('Diário 4º PA'!$C$4:$C$2000&gt;=G$4)*('Diário 4º PA'!$C$4:$C$2000&lt;=EOMONTH(G$4,0))*('Diário 4º PA'!$F$4:$F$2000))
+SUMPRODUCT(('Comp.'!$D$5:$D$484=$B111)*('Comp.'!$B$5:$B$484&gt;=G$4)*('Comp.'!$B$5:$B$484&lt;=EOMONTH(G$4,0))*('Comp.'!$E$5:$E$484))</f>
        <v>0</v>
      </c>
      <c r="H111" s="129">
        <f>SUMPRODUCT(('Diário 1º PA'!$E$4:$E$2011='Analítico Cp.'!$B111)*('Diário 1º PA'!$C$4:$C$2011&gt;=H$4)*('Diário 1º PA'!$C$4:$C$2011&lt;=EOMONTH(H$4,0))*('Diário 1º PA'!$F$4:$F$2011))
+SUMPRODUCT(('Diário 2º PA'!$E$4:$E$1980='Analítico Cp.'!$B111)*('Diário 2º PA'!$C$4:$C$1980&gt;=H$4)*('Diário 2º PA'!$C$4:$C$1980&lt;=EOMONTH(H$4,0))*('Diário 2º PA'!$F$4:$F$1980))
+SUMPRODUCT(('Diário 3º PA'!$E$4:$E$2000='Analítico Cp.'!$B111)*('Diário 3º PA'!$C$4:$C$2000&gt;=H$4)*('Diário 3º PA'!$C$4:$C$2000&lt;=EOMONTH(H$4,0))*('Diário 3º PA'!$F$4:$F$2000))
+SUMPRODUCT(('Diário 4º PA'!$E$4:$E$2000='Analítico Cp.'!$B111)*('Diário 4º PA'!$C$4:$C$2000&gt;=H$4)*('Diário 4º PA'!$C$4:$C$2000&lt;=EOMONTH(H$4,0))*('Diário 4º PA'!$F$4:$F$2000))
+SUMPRODUCT(('Comp.'!$D$5:$D$484=$B111)*('Comp.'!$B$5:$B$484&gt;=H$4)*('Comp.'!$B$5:$B$484&lt;=EOMONTH(H$4,0))*('Comp.'!$E$5:$E$484))</f>
        <v>0</v>
      </c>
      <c r="I111" s="129">
        <f>SUMPRODUCT(('Diário 1º PA'!$E$4:$E$2011='Analítico Cp.'!$B111)*('Diário 1º PA'!$C$4:$C$2011&gt;=I$4)*('Diário 1º PA'!$C$4:$C$2011&lt;=EOMONTH(I$4,0))*('Diário 1º PA'!$F$4:$F$2011))
+SUMPRODUCT(('Diário 2º PA'!$E$4:$E$1980='Analítico Cp.'!$B111)*('Diário 2º PA'!$C$4:$C$1980&gt;=I$4)*('Diário 2º PA'!$C$4:$C$1980&lt;=EOMONTH(I$4,0))*('Diário 2º PA'!$F$4:$F$1980))
+SUMPRODUCT(('Diário 3º PA'!$E$4:$E$2000='Analítico Cp.'!$B111)*('Diário 3º PA'!$C$4:$C$2000&gt;=I$4)*('Diário 3º PA'!$C$4:$C$2000&lt;=EOMONTH(I$4,0))*('Diário 3º PA'!$F$4:$F$2000))
+SUMPRODUCT(('Diário 4º PA'!$E$4:$E$2000='Analítico Cp.'!$B111)*('Diário 4º PA'!$C$4:$C$2000&gt;=I$4)*('Diário 4º PA'!$C$4:$C$2000&lt;=EOMONTH(I$4,0))*('Diário 4º PA'!$F$4:$F$2000))
+SUMPRODUCT(('Comp.'!$D$5:$D$484=$B111)*('Comp.'!$B$5:$B$484&gt;=I$4)*('Comp.'!$B$5:$B$484&lt;=EOMONTH(I$4,0))*('Comp.'!$E$5:$E$484))</f>
        <v>0</v>
      </c>
      <c r="J111" s="129">
        <f>SUMPRODUCT(('Diário 1º PA'!$E$4:$E$2011='Analítico Cp.'!$B111)*('Diário 1º PA'!$C$4:$C$2011&gt;=J$4)*('Diário 1º PA'!$C$4:$C$2011&lt;=EOMONTH(J$4,0))*('Diário 1º PA'!$F$4:$F$2011))
+SUMPRODUCT(('Diário 2º PA'!$E$4:$E$1980='Analítico Cp.'!$B111)*('Diário 2º PA'!$C$4:$C$1980&gt;=J$4)*('Diário 2º PA'!$C$4:$C$1980&lt;=EOMONTH(J$4,0))*('Diário 2º PA'!$F$4:$F$1980))
+SUMPRODUCT(('Diário 3º PA'!$E$4:$E$2000='Analítico Cp.'!$B111)*('Diário 3º PA'!$C$4:$C$2000&gt;=J$4)*('Diário 3º PA'!$C$4:$C$2000&lt;=EOMONTH(J$4,0))*('Diário 3º PA'!$F$4:$F$2000))
+SUMPRODUCT(('Diário 4º PA'!$E$4:$E$2000='Analítico Cp.'!$B111)*('Diário 4º PA'!$C$4:$C$2000&gt;=J$4)*('Diário 4º PA'!$C$4:$C$2000&lt;=EOMONTH(J$4,0))*('Diário 4º PA'!$F$4:$F$2000))
+SUMPRODUCT(('Comp.'!$D$5:$D$484=$B111)*('Comp.'!$B$5:$B$484&gt;=J$4)*('Comp.'!$B$5:$B$484&lt;=EOMONTH(J$4,0))*('Comp.'!$E$5:$E$484))</f>
        <v>0</v>
      </c>
      <c r="K111" s="129">
        <f>SUMPRODUCT(('Diário 1º PA'!$E$4:$E$2011='Analítico Cp.'!$B111)*('Diário 1º PA'!$C$4:$C$2011&gt;=K$4)*('Diário 1º PA'!$C$4:$C$2011&lt;=EOMONTH(K$4,0))*('Diário 1º PA'!$F$4:$F$2011))
+SUMPRODUCT(('Diário 2º PA'!$E$4:$E$1980='Analítico Cp.'!$B111)*('Diário 2º PA'!$C$4:$C$1980&gt;=K$4)*('Diário 2º PA'!$C$4:$C$1980&lt;=EOMONTH(K$4,0))*('Diário 2º PA'!$F$4:$F$1980))
+SUMPRODUCT(('Diário 3º PA'!$E$4:$E$2000='Analítico Cp.'!$B111)*('Diário 3º PA'!$C$4:$C$2000&gt;=K$4)*('Diário 3º PA'!$C$4:$C$2000&lt;=EOMONTH(K$4,0))*('Diário 3º PA'!$F$4:$F$2000))
+SUMPRODUCT(('Diário 4º PA'!$E$4:$E$2000='Analítico Cp.'!$B111)*('Diário 4º PA'!$C$4:$C$2000&gt;=K$4)*('Diário 4º PA'!$C$4:$C$2000&lt;=EOMONTH(K$4,0))*('Diário 4º PA'!$F$4:$F$2000))
+SUMPRODUCT(('Comp.'!$D$5:$D$484=$B111)*('Comp.'!$B$5:$B$484&gt;=K$4)*('Comp.'!$B$5:$B$484&lt;=EOMONTH(K$4,0))*('Comp.'!$E$5:$E$484))</f>
        <v>0</v>
      </c>
      <c r="L111" s="129">
        <f>SUMPRODUCT(('Diário 1º PA'!$E$4:$E$2011='Analítico Cp.'!$B111)*('Diário 1º PA'!$C$4:$C$2011&gt;=L$4)*('Diário 1º PA'!$C$4:$C$2011&lt;=EOMONTH(L$4,0))*('Diário 1º PA'!$F$4:$F$2011))
+SUMPRODUCT(('Diário 2º PA'!$E$4:$E$1980='Analítico Cp.'!$B111)*('Diário 2º PA'!$C$4:$C$1980&gt;=L$4)*('Diário 2º PA'!$C$4:$C$1980&lt;=EOMONTH(L$4,0))*('Diário 2º PA'!$F$4:$F$1980))
+SUMPRODUCT(('Diário 3º PA'!$E$4:$E$2000='Analítico Cp.'!$B111)*('Diário 3º PA'!$C$4:$C$2000&gt;=L$4)*('Diário 3º PA'!$C$4:$C$2000&lt;=EOMONTH(L$4,0))*('Diário 3º PA'!$F$4:$F$2000))
+SUMPRODUCT(('Diário 4º PA'!$E$4:$E$2000='Analítico Cp.'!$B111)*('Diário 4º PA'!$C$4:$C$2000&gt;=L$4)*('Diário 4º PA'!$C$4:$C$2000&lt;=EOMONTH(L$4,0))*('Diário 4º PA'!$F$4:$F$2000))
+SUMPRODUCT(('Comp.'!$D$5:$D$484=$B111)*('Comp.'!$B$5:$B$484&gt;=L$4)*('Comp.'!$B$5:$B$484&lt;=EOMONTH(L$4,0))*('Comp.'!$E$5:$E$484))</f>
        <v>0</v>
      </c>
      <c r="M111" s="129">
        <f>SUMPRODUCT(('Diário 1º PA'!$E$4:$E$2011='Analítico Cp.'!$B111)*('Diário 1º PA'!$C$4:$C$2011&gt;=M$4)*('Diário 1º PA'!$C$4:$C$2011&lt;=EOMONTH(M$4,0))*('Diário 1º PA'!$F$4:$F$2011))
+SUMPRODUCT(('Diário 2º PA'!$E$4:$E$1980='Analítico Cp.'!$B111)*('Diário 2º PA'!$C$4:$C$1980&gt;=M$4)*('Diário 2º PA'!$C$4:$C$1980&lt;=EOMONTH(M$4,0))*('Diário 2º PA'!$F$4:$F$1980))
+SUMPRODUCT(('Diário 3º PA'!$E$4:$E$2000='Analítico Cp.'!$B111)*('Diário 3º PA'!$C$4:$C$2000&gt;=M$4)*('Diário 3º PA'!$C$4:$C$2000&lt;=EOMONTH(M$4,0))*('Diário 3º PA'!$F$4:$F$2000))
+SUMPRODUCT(('Diário 4º PA'!$E$4:$E$2000='Analítico Cp.'!$B111)*('Diário 4º PA'!$C$4:$C$2000&gt;=M$4)*('Diário 4º PA'!$C$4:$C$2000&lt;=EOMONTH(M$4,0))*('Diário 4º PA'!$F$4:$F$2000))
+SUMPRODUCT(('Comp.'!$D$5:$D$484=$B111)*('Comp.'!$B$5:$B$484&gt;=M$4)*('Comp.'!$B$5:$B$484&lt;=EOMONTH(M$4,0))*('Comp.'!$E$5:$E$484))</f>
        <v>0</v>
      </c>
      <c r="N111" s="129">
        <f>SUMPRODUCT(('Diário 1º PA'!$E$4:$E$2011='Analítico Cp.'!$B111)*('Diário 1º PA'!$C$4:$C$2011&gt;=N$4)*('Diário 1º PA'!$C$4:$C$2011&lt;=EOMONTH(N$4,0))*('Diário 1º PA'!$F$4:$F$2011))
+SUMPRODUCT(('Diário 2º PA'!$E$4:$E$1980='Analítico Cp.'!$B111)*('Diário 2º PA'!$C$4:$C$1980&gt;=N$4)*('Diário 2º PA'!$C$4:$C$1980&lt;=EOMONTH(N$4,0))*('Diário 2º PA'!$F$4:$F$1980))
+SUMPRODUCT(('Diário 3º PA'!$E$4:$E$2000='Analítico Cp.'!$B111)*('Diário 3º PA'!$C$4:$C$2000&gt;=N$4)*('Diário 3º PA'!$C$4:$C$2000&lt;=EOMONTH(N$4,0))*('Diário 3º PA'!$F$4:$F$2000))
+SUMPRODUCT(('Diário 4º PA'!$E$4:$E$2000='Analítico Cp.'!$B111)*('Diário 4º PA'!$C$4:$C$2000&gt;=N$4)*('Diário 4º PA'!$C$4:$C$2000&lt;=EOMONTH(N$4,0))*('Diário 4º PA'!$F$4:$F$2000))
+SUMPRODUCT(('Comp.'!$D$5:$D$484=$B111)*('Comp.'!$B$5:$B$484&gt;=N$4)*('Comp.'!$B$5:$B$484&lt;=EOMONTH(N$4,0))*('Comp.'!$E$5:$E$484))</f>
        <v>0</v>
      </c>
      <c r="O111" s="179">
        <f t="shared" si="19"/>
        <v>59897.41</v>
      </c>
      <c r="P111" s="180">
        <f t="shared" si="20"/>
        <v>4.282629240479327E-3</v>
      </c>
      <c r="Q111" s="154"/>
      <c r="R111" s="154"/>
      <c r="S111" s="154"/>
      <c r="T111" s="154"/>
      <c r="U111" s="154"/>
      <c r="V111" s="154"/>
      <c r="W111" s="154"/>
      <c r="X111" s="154"/>
      <c r="Y111" s="154"/>
      <c r="Z111" s="154"/>
    </row>
    <row r="112" spans="1:26" ht="23.25" customHeight="1" x14ac:dyDescent="0.2">
      <c r="A112" s="199" t="s">
        <v>326</v>
      </c>
      <c r="B112" s="63" t="s">
        <v>327</v>
      </c>
      <c r="C112" s="129">
        <f>SUMPRODUCT(('Diário 1º PA'!$E$4:$E$2011='Analítico Cp.'!$B112)*('Diário 1º PA'!$C$4:$C$2011&gt;=C$4)*('Diário 1º PA'!$C$4:$C$2011&lt;=EOMONTH(C$4,0))*('Diário 1º PA'!$F$4:$F$2011))
+SUMPRODUCT(('Diário 2º PA'!$E$4:$E$1980='Analítico Cp.'!$B112)*('Diário 2º PA'!$C$4:$C$1980&gt;=C$4)*('Diário 2º PA'!$C$4:$C$1980&lt;=EOMONTH(C$4,0))*('Diário 2º PA'!$F$4:$F$1980))
+SUMPRODUCT(('Diário 3º PA'!$E$4:$E$2000='Analítico Cp.'!$B112)*('Diário 3º PA'!$C$4:$C$2000&gt;=C$4)*('Diário 3º PA'!$C$4:$C$2000&lt;=EOMONTH(C$4,0))*('Diário 3º PA'!$F$4:$F$2000))
+SUMPRODUCT(('Diário 4º PA'!$E$4:$E$2000='Analítico Cp.'!$B112)*('Diário 4º PA'!$C$4:$C$2000&gt;=C$4)*('Diário 4º PA'!$C$4:$C$2000&lt;=EOMONTH(C$4,0))*('Diário 4º PA'!$F$4:$F$2000))
+SUMPRODUCT(('Comp.'!$D$5:$D$484=$B112)*('Comp.'!$B$5:$B$484&gt;=C$4)*('Comp.'!$B$5:$B$484&lt;=EOMONTH(C$4,0))*('Comp.'!$E$5:$E$484))</f>
        <v>0</v>
      </c>
      <c r="D112" s="129">
        <f>SUMPRODUCT(('Diário 1º PA'!$E$4:$E$2011='Analítico Cp.'!$B112)*('Diário 1º PA'!$C$4:$C$2011&gt;=D$4)*('Diário 1º PA'!$C$4:$C$2011&lt;=EOMONTH(D$4,0))*('Diário 1º PA'!$F$4:$F$2011))
+SUMPRODUCT(('Diário 2º PA'!$E$4:$E$1980='Analítico Cp.'!$B112)*('Diário 2º PA'!$C$4:$C$1980&gt;=D$4)*('Diário 2º PA'!$C$4:$C$1980&lt;=EOMONTH(D$4,0))*('Diário 2º PA'!$F$4:$F$1980))
+SUMPRODUCT(('Diário 3º PA'!$E$4:$E$2000='Analítico Cp.'!$B112)*('Diário 3º PA'!$C$4:$C$2000&gt;=D$4)*('Diário 3º PA'!$C$4:$C$2000&lt;=EOMONTH(D$4,0))*('Diário 3º PA'!$F$4:$F$2000))
+SUMPRODUCT(('Diário 4º PA'!$E$4:$E$2000='Analítico Cp.'!$B112)*('Diário 4º PA'!$C$4:$C$2000&gt;=D$4)*('Diário 4º PA'!$C$4:$C$2000&lt;=EOMONTH(D$4,0))*('Diário 4º PA'!$F$4:$F$2000))
+SUMPRODUCT(('Comp.'!$D$5:$D$484=$B112)*('Comp.'!$B$5:$B$484&gt;=D$4)*('Comp.'!$B$5:$B$484&lt;=EOMONTH(D$4,0))*('Comp.'!$E$5:$E$484))</f>
        <v>0</v>
      </c>
      <c r="E112" s="129">
        <f>SUMPRODUCT(('Diário 1º PA'!$E$4:$E$2011='Analítico Cp.'!$B112)*('Diário 1º PA'!$C$4:$C$2011&gt;=E$4)*('Diário 1º PA'!$C$4:$C$2011&lt;=EOMONTH(E$4,0))*('Diário 1º PA'!$F$4:$F$2011))
+SUMPRODUCT(('Diário 2º PA'!$E$4:$E$1980='Analítico Cp.'!$B112)*('Diário 2º PA'!$C$4:$C$1980&gt;=E$4)*('Diário 2º PA'!$C$4:$C$1980&lt;=EOMONTH(E$4,0))*('Diário 2º PA'!$F$4:$F$1980))
+SUMPRODUCT(('Diário 3º PA'!$E$4:$E$2000='Analítico Cp.'!$B112)*('Diário 3º PA'!$C$4:$C$2000&gt;=E$4)*('Diário 3º PA'!$C$4:$C$2000&lt;=EOMONTH(E$4,0))*('Diário 3º PA'!$F$4:$F$2000))
+SUMPRODUCT(('Diário 4º PA'!$E$4:$E$2000='Analítico Cp.'!$B112)*('Diário 4º PA'!$C$4:$C$2000&gt;=E$4)*('Diário 4º PA'!$C$4:$C$2000&lt;=EOMONTH(E$4,0))*('Diário 4º PA'!$F$4:$F$2000))
+SUMPRODUCT(('Comp.'!$D$5:$D$484=$B112)*('Comp.'!$B$5:$B$484&gt;=E$4)*('Comp.'!$B$5:$B$484&lt;=EOMONTH(E$4,0))*('Comp.'!$E$5:$E$484))</f>
        <v>0</v>
      </c>
      <c r="F112" s="129">
        <f>SUMPRODUCT(('Diário 1º PA'!$E$4:$E$2011='Analítico Cp.'!$B112)*('Diário 1º PA'!$C$4:$C$2011&gt;=F$4)*('Diário 1º PA'!$C$4:$C$2011&lt;=EOMONTH(F$4,0))*('Diário 1º PA'!$F$4:$F$2011))
+SUMPRODUCT(('Diário 2º PA'!$E$4:$E$1980='Analítico Cp.'!$B112)*('Diário 2º PA'!$C$4:$C$1980&gt;=F$4)*('Diário 2º PA'!$C$4:$C$1980&lt;=EOMONTH(F$4,0))*('Diário 2º PA'!$F$4:$F$1980))
+SUMPRODUCT(('Diário 3º PA'!$E$4:$E$2000='Analítico Cp.'!$B112)*('Diário 3º PA'!$C$4:$C$2000&gt;=F$4)*('Diário 3º PA'!$C$4:$C$2000&lt;=EOMONTH(F$4,0))*('Diário 3º PA'!$F$4:$F$2000))
+SUMPRODUCT(('Diário 4º PA'!$E$4:$E$2000='Analítico Cp.'!$B112)*('Diário 4º PA'!$C$4:$C$2000&gt;=F$4)*('Diário 4º PA'!$C$4:$C$2000&lt;=EOMONTH(F$4,0))*('Diário 4º PA'!$F$4:$F$2000))
+SUMPRODUCT(('Comp.'!$D$5:$D$484=$B112)*('Comp.'!$B$5:$B$484&gt;=F$4)*('Comp.'!$B$5:$B$484&lt;=EOMONTH(F$4,0))*('Comp.'!$E$5:$E$484))</f>
        <v>0</v>
      </c>
      <c r="G112" s="129">
        <f>SUMPRODUCT(('Diário 1º PA'!$E$4:$E$2011='Analítico Cp.'!$B112)*('Diário 1º PA'!$C$4:$C$2011&gt;=G$4)*('Diário 1º PA'!$C$4:$C$2011&lt;=EOMONTH(G$4,0))*('Diário 1º PA'!$F$4:$F$2011))
+SUMPRODUCT(('Diário 2º PA'!$E$4:$E$1980='Analítico Cp.'!$B112)*('Diário 2º PA'!$C$4:$C$1980&gt;=G$4)*('Diário 2º PA'!$C$4:$C$1980&lt;=EOMONTH(G$4,0))*('Diário 2º PA'!$F$4:$F$1980))
+SUMPRODUCT(('Diário 3º PA'!$E$4:$E$2000='Analítico Cp.'!$B112)*('Diário 3º PA'!$C$4:$C$2000&gt;=G$4)*('Diário 3º PA'!$C$4:$C$2000&lt;=EOMONTH(G$4,0))*('Diário 3º PA'!$F$4:$F$2000))
+SUMPRODUCT(('Diário 4º PA'!$E$4:$E$2000='Analítico Cp.'!$B112)*('Diário 4º PA'!$C$4:$C$2000&gt;=G$4)*('Diário 4º PA'!$C$4:$C$2000&lt;=EOMONTH(G$4,0))*('Diário 4º PA'!$F$4:$F$2000))
+SUMPRODUCT(('Comp.'!$D$5:$D$484=$B112)*('Comp.'!$B$5:$B$484&gt;=G$4)*('Comp.'!$B$5:$B$484&lt;=EOMONTH(G$4,0))*('Comp.'!$E$5:$E$484))</f>
        <v>0</v>
      </c>
      <c r="H112" s="129">
        <f>SUMPRODUCT(('Diário 1º PA'!$E$4:$E$2011='Analítico Cp.'!$B112)*('Diário 1º PA'!$C$4:$C$2011&gt;=H$4)*('Diário 1º PA'!$C$4:$C$2011&lt;=EOMONTH(H$4,0))*('Diário 1º PA'!$F$4:$F$2011))
+SUMPRODUCT(('Diário 2º PA'!$E$4:$E$1980='Analítico Cp.'!$B112)*('Diário 2º PA'!$C$4:$C$1980&gt;=H$4)*('Diário 2º PA'!$C$4:$C$1980&lt;=EOMONTH(H$4,0))*('Diário 2º PA'!$F$4:$F$1980))
+SUMPRODUCT(('Diário 3º PA'!$E$4:$E$2000='Analítico Cp.'!$B112)*('Diário 3º PA'!$C$4:$C$2000&gt;=H$4)*('Diário 3º PA'!$C$4:$C$2000&lt;=EOMONTH(H$4,0))*('Diário 3º PA'!$F$4:$F$2000))
+SUMPRODUCT(('Diário 4º PA'!$E$4:$E$2000='Analítico Cp.'!$B112)*('Diário 4º PA'!$C$4:$C$2000&gt;=H$4)*('Diário 4º PA'!$C$4:$C$2000&lt;=EOMONTH(H$4,0))*('Diário 4º PA'!$F$4:$F$2000))
+SUMPRODUCT(('Comp.'!$D$5:$D$484=$B112)*('Comp.'!$B$5:$B$484&gt;=H$4)*('Comp.'!$B$5:$B$484&lt;=EOMONTH(H$4,0))*('Comp.'!$E$5:$E$484))</f>
        <v>0</v>
      </c>
      <c r="I112" s="129">
        <f>SUMPRODUCT(('Diário 1º PA'!$E$4:$E$2011='Analítico Cp.'!$B112)*('Diário 1º PA'!$C$4:$C$2011&gt;=I$4)*('Diário 1º PA'!$C$4:$C$2011&lt;=EOMONTH(I$4,0))*('Diário 1º PA'!$F$4:$F$2011))
+SUMPRODUCT(('Diário 2º PA'!$E$4:$E$1980='Analítico Cp.'!$B112)*('Diário 2º PA'!$C$4:$C$1980&gt;=I$4)*('Diário 2º PA'!$C$4:$C$1980&lt;=EOMONTH(I$4,0))*('Diário 2º PA'!$F$4:$F$1980))
+SUMPRODUCT(('Diário 3º PA'!$E$4:$E$2000='Analítico Cp.'!$B112)*('Diário 3º PA'!$C$4:$C$2000&gt;=I$4)*('Diário 3º PA'!$C$4:$C$2000&lt;=EOMONTH(I$4,0))*('Diário 3º PA'!$F$4:$F$2000))
+SUMPRODUCT(('Diário 4º PA'!$E$4:$E$2000='Analítico Cp.'!$B112)*('Diário 4º PA'!$C$4:$C$2000&gt;=I$4)*('Diário 4º PA'!$C$4:$C$2000&lt;=EOMONTH(I$4,0))*('Diário 4º PA'!$F$4:$F$2000))
+SUMPRODUCT(('Comp.'!$D$5:$D$484=$B112)*('Comp.'!$B$5:$B$484&gt;=I$4)*('Comp.'!$B$5:$B$484&lt;=EOMONTH(I$4,0))*('Comp.'!$E$5:$E$484))</f>
        <v>0</v>
      </c>
      <c r="J112" s="129">
        <f>SUMPRODUCT(('Diário 1º PA'!$E$4:$E$2011='Analítico Cp.'!$B112)*('Diário 1º PA'!$C$4:$C$2011&gt;=J$4)*('Diário 1º PA'!$C$4:$C$2011&lt;=EOMONTH(J$4,0))*('Diário 1º PA'!$F$4:$F$2011))
+SUMPRODUCT(('Diário 2º PA'!$E$4:$E$1980='Analítico Cp.'!$B112)*('Diário 2º PA'!$C$4:$C$1980&gt;=J$4)*('Diário 2º PA'!$C$4:$C$1980&lt;=EOMONTH(J$4,0))*('Diário 2º PA'!$F$4:$F$1980))
+SUMPRODUCT(('Diário 3º PA'!$E$4:$E$2000='Analítico Cp.'!$B112)*('Diário 3º PA'!$C$4:$C$2000&gt;=J$4)*('Diário 3º PA'!$C$4:$C$2000&lt;=EOMONTH(J$4,0))*('Diário 3º PA'!$F$4:$F$2000))
+SUMPRODUCT(('Diário 4º PA'!$E$4:$E$2000='Analítico Cp.'!$B112)*('Diário 4º PA'!$C$4:$C$2000&gt;=J$4)*('Diário 4º PA'!$C$4:$C$2000&lt;=EOMONTH(J$4,0))*('Diário 4º PA'!$F$4:$F$2000))
+SUMPRODUCT(('Comp.'!$D$5:$D$484=$B112)*('Comp.'!$B$5:$B$484&gt;=J$4)*('Comp.'!$B$5:$B$484&lt;=EOMONTH(J$4,0))*('Comp.'!$E$5:$E$484))</f>
        <v>0</v>
      </c>
      <c r="K112" s="129">
        <f>SUMPRODUCT(('Diário 1º PA'!$E$4:$E$2011='Analítico Cp.'!$B112)*('Diário 1º PA'!$C$4:$C$2011&gt;=K$4)*('Diário 1º PA'!$C$4:$C$2011&lt;=EOMONTH(K$4,0))*('Diário 1º PA'!$F$4:$F$2011))
+SUMPRODUCT(('Diário 2º PA'!$E$4:$E$1980='Analítico Cp.'!$B112)*('Diário 2º PA'!$C$4:$C$1980&gt;=K$4)*('Diário 2º PA'!$C$4:$C$1980&lt;=EOMONTH(K$4,0))*('Diário 2º PA'!$F$4:$F$1980))
+SUMPRODUCT(('Diário 3º PA'!$E$4:$E$2000='Analítico Cp.'!$B112)*('Diário 3º PA'!$C$4:$C$2000&gt;=K$4)*('Diário 3º PA'!$C$4:$C$2000&lt;=EOMONTH(K$4,0))*('Diário 3º PA'!$F$4:$F$2000))
+SUMPRODUCT(('Diário 4º PA'!$E$4:$E$2000='Analítico Cp.'!$B112)*('Diário 4º PA'!$C$4:$C$2000&gt;=K$4)*('Diário 4º PA'!$C$4:$C$2000&lt;=EOMONTH(K$4,0))*('Diário 4º PA'!$F$4:$F$2000))
+SUMPRODUCT(('Comp.'!$D$5:$D$484=$B112)*('Comp.'!$B$5:$B$484&gt;=K$4)*('Comp.'!$B$5:$B$484&lt;=EOMONTH(K$4,0))*('Comp.'!$E$5:$E$484))</f>
        <v>0</v>
      </c>
      <c r="L112" s="129">
        <f>SUMPRODUCT(('Diário 1º PA'!$E$4:$E$2011='Analítico Cp.'!$B112)*('Diário 1º PA'!$C$4:$C$2011&gt;=L$4)*('Diário 1º PA'!$C$4:$C$2011&lt;=EOMONTH(L$4,0))*('Diário 1º PA'!$F$4:$F$2011))
+SUMPRODUCT(('Diário 2º PA'!$E$4:$E$1980='Analítico Cp.'!$B112)*('Diário 2º PA'!$C$4:$C$1980&gt;=L$4)*('Diário 2º PA'!$C$4:$C$1980&lt;=EOMONTH(L$4,0))*('Diário 2º PA'!$F$4:$F$1980))
+SUMPRODUCT(('Diário 3º PA'!$E$4:$E$2000='Analítico Cp.'!$B112)*('Diário 3º PA'!$C$4:$C$2000&gt;=L$4)*('Diário 3º PA'!$C$4:$C$2000&lt;=EOMONTH(L$4,0))*('Diário 3º PA'!$F$4:$F$2000))
+SUMPRODUCT(('Diário 4º PA'!$E$4:$E$2000='Analítico Cp.'!$B112)*('Diário 4º PA'!$C$4:$C$2000&gt;=L$4)*('Diário 4º PA'!$C$4:$C$2000&lt;=EOMONTH(L$4,0))*('Diário 4º PA'!$F$4:$F$2000))
+SUMPRODUCT(('Comp.'!$D$5:$D$484=$B112)*('Comp.'!$B$5:$B$484&gt;=L$4)*('Comp.'!$B$5:$B$484&lt;=EOMONTH(L$4,0))*('Comp.'!$E$5:$E$484))</f>
        <v>0</v>
      </c>
      <c r="M112" s="129">
        <f>SUMPRODUCT(('Diário 1º PA'!$E$4:$E$2011='Analítico Cp.'!$B112)*('Diário 1º PA'!$C$4:$C$2011&gt;=M$4)*('Diário 1º PA'!$C$4:$C$2011&lt;=EOMONTH(M$4,0))*('Diário 1º PA'!$F$4:$F$2011))
+SUMPRODUCT(('Diário 2º PA'!$E$4:$E$1980='Analítico Cp.'!$B112)*('Diário 2º PA'!$C$4:$C$1980&gt;=M$4)*('Diário 2º PA'!$C$4:$C$1980&lt;=EOMONTH(M$4,0))*('Diário 2º PA'!$F$4:$F$1980))
+SUMPRODUCT(('Diário 3º PA'!$E$4:$E$2000='Analítico Cp.'!$B112)*('Diário 3º PA'!$C$4:$C$2000&gt;=M$4)*('Diário 3º PA'!$C$4:$C$2000&lt;=EOMONTH(M$4,0))*('Diário 3º PA'!$F$4:$F$2000))
+SUMPRODUCT(('Diário 4º PA'!$E$4:$E$2000='Analítico Cp.'!$B112)*('Diário 4º PA'!$C$4:$C$2000&gt;=M$4)*('Diário 4º PA'!$C$4:$C$2000&lt;=EOMONTH(M$4,0))*('Diário 4º PA'!$F$4:$F$2000))
+SUMPRODUCT(('Comp.'!$D$5:$D$484=$B112)*('Comp.'!$B$5:$B$484&gt;=M$4)*('Comp.'!$B$5:$B$484&lt;=EOMONTH(M$4,0))*('Comp.'!$E$5:$E$484))</f>
        <v>0</v>
      </c>
      <c r="N112" s="129">
        <f>SUMPRODUCT(('Diário 1º PA'!$E$4:$E$2011='Analítico Cp.'!$B112)*('Diário 1º PA'!$C$4:$C$2011&gt;=N$4)*('Diário 1º PA'!$C$4:$C$2011&lt;=EOMONTH(N$4,0))*('Diário 1º PA'!$F$4:$F$2011))
+SUMPRODUCT(('Diário 2º PA'!$E$4:$E$1980='Analítico Cp.'!$B112)*('Diário 2º PA'!$C$4:$C$1980&gt;=N$4)*('Diário 2º PA'!$C$4:$C$1980&lt;=EOMONTH(N$4,0))*('Diário 2º PA'!$F$4:$F$1980))
+SUMPRODUCT(('Diário 3º PA'!$E$4:$E$2000='Analítico Cp.'!$B112)*('Diário 3º PA'!$C$4:$C$2000&gt;=N$4)*('Diário 3º PA'!$C$4:$C$2000&lt;=EOMONTH(N$4,0))*('Diário 3º PA'!$F$4:$F$2000))
+SUMPRODUCT(('Diário 4º PA'!$E$4:$E$2000='Analítico Cp.'!$B112)*('Diário 4º PA'!$C$4:$C$2000&gt;=N$4)*('Diário 4º PA'!$C$4:$C$2000&lt;=EOMONTH(N$4,0))*('Diário 4º PA'!$F$4:$F$2000))
+SUMPRODUCT(('Comp.'!$D$5:$D$484=$B112)*('Comp.'!$B$5:$B$484&gt;=N$4)*('Comp.'!$B$5:$B$484&lt;=EOMONTH(N$4,0))*('Comp.'!$E$5:$E$484))</f>
        <v>0</v>
      </c>
      <c r="O112" s="179">
        <f t="shared" si="19"/>
        <v>0</v>
      </c>
      <c r="P112" s="180">
        <f t="shared" si="20"/>
        <v>0</v>
      </c>
      <c r="Q112" s="154"/>
      <c r="R112" s="154"/>
      <c r="S112" s="154"/>
      <c r="T112" s="154"/>
      <c r="U112" s="154"/>
      <c r="V112" s="154"/>
      <c r="W112" s="154"/>
      <c r="X112" s="154"/>
      <c r="Y112" s="154"/>
      <c r="Z112" s="154"/>
    </row>
    <row r="113" spans="1:26" ht="23.25" customHeight="1" x14ac:dyDescent="0.2">
      <c r="A113" s="199" t="s">
        <v>328</v>
      </c>
      <c r="B113" s="63" t="s">
        <v>329</v>
      </c>
      <c r="C113" s="129">
        <f>SUMPRODUCT(('Diário 1º PA'!$E$4:$E$2011='Analítico Cp.'!$B113)*('Diário 1º PA'!$C$4:$C$2011&gt;=C$4)*('Diário 1º PA'!$C$4:$C$2011&lt;=EOMONTH(C$4,0))*('Diário 1º PA'!$F$4:$F$2011))
+SUMPRODUCT(('Diário 2º PA'!$E$4:$E$1980='Analítico Cp.'!$B113)*('Diário 2º PA'!$C$4:$C$1980&gt;=C$4)*('Diário 2º PA'!$C$4:$C$1980&lt;=EOMONTH(C$4,0))*('Diário 2º PA'!$F$4:$F$1980))
+SUMPRODUCT(('Diário 3º PA'!$E$4:$E$2000='Analítico Cp.'!$B113)*('Diário 3º PA'!$C$4:$C$2000&gt;=C$4)*('Diário 3º PA'!$C$4:$C$2000&lt;=EOMONTH(C$4,0))*('Diário 3º PA'!$F$4:$F$2000))
+SUMPRODUCT(('Diário 4º PA'!$E$4:$E$2000='Analítico Cp.'!$B113)*('Diário 4º PA'!$C$4:$C$2000&gt;=C$4)*('Diário 4º PA'!$C$4:$C$2000&lt;=EOMONTH(C$4,0))*('Diário 4º PA'!$F$4:$F$2000))
+SUMPRODUCT(('Comp.'!$D$5:$D$484=$B113)*('Comp.'!$B$5:$B$484&gt;=C$4)*('Comp.'!$B$5:$B$484&lt;=EOMONTH(C$4,0))*('Comp.'!$E$5:$E$484))</f>
        <v>0</v>
      </c>
      <c r="D113" s="129">
        <f>SUMPRODUCT(('Diário 1º PA'!$E$4:$E$2011='Analítico Cp.'!$B113)*('Diário 1º PA'!$C$4:$C$2011&gt;=D$4)*('Diário 1º PA'!$C$4:$C$2011&lt;=EOMONTH(D$4,0))*('Diário 1º PA'!$F$4:$F$2011))
+SUMPRODUCT(('Diário 2º PA'!$E$4:$E$1980='Analítico Cp.'!$B113)*('Diário 2º PA'!$C$4:$C$1980&gt;=D$4)*('Diário 2º PA'!$C$4:$C$1980&lt;=EOMONTH(D$4,0))*('Diário 2º PA'!$F$4:$F$1980))
+SUMPRODUCT(('Diário 3º PA'!$E$4:$E$2000='Analítico Cp.'!$B113)*('Diário 3º PA'!$C$4:$C$2000&gt;=D$4)*('Diário 3º PA'!$C$4:$C$2000&lt;=EOMONTH(D$4,0))*('Diário 3º PA'!$F$4:$F$2000))
+SUMPRODUCT(('Diário 4º PA'!$E$4:$E$2000='Analítico Cp.'!$B113)*('Diário 4º PA'!$C$4:$C$2000&gt;=D$4)*('Diário 4º PA'!$C$4:$C$2000&lt;=EOMONTH(D$4,0))*('Diário 4º PA'!$F$4:$F$2000))
+SUMPRODUCT(('Comp.'!$D$5:$D$484=$B113)*('Comp.'!$B$5:$B$484&gt;=D$4)*('Comp.'!$B$5:$B$484&lt;=EOMONTH(D$4,0))*('Comp.'!$E$5:$E$484))</f>
        <v>0</v>
      </c>
      <c r="E113" s="129">
        <f>SUMPRODUCT(('Diário 1º PA'!$E$4:$E$2011='Analítico Cp.'!$B113)*('Diário 1º PA'!$C$4:$C$2011&gt;=E$4)*('Diário 1º PA'!$C$4:$C$2011&lt;=EOMONTH(E$4,0))*('Diário 1º PA'!$F$4:$F$2011))
+SUMPRODUCT(('Diário 2º PA'!$E$4:$E$1980='Analítico Cp.'!$B113)*('Diário 2º PA'!$C$4:$C$1980&gt;=E$4)*('Diário 2º PA'!$C$4:$C$1980&lt;=EOMONTH(E$4,0))*('Diário 2º PA'!$F$4:$F$1980))
+SUMPRODUCT(('Diário 3º PA'!$E$4:$E$2000='Analítico Cp.'!$B113)*('Diário 3º PA'!$C$4:$C$2000&gt;=E$4)*('Diário 3º PA'!$C$4:$C$2000&lt;=EOMONTH(E$4,0))*('Diário 3º PA'!$F$4:$F$2000))
+SUMPRODUCT(('Diário 4º PA'!$E$4:$E$2000='Analítico Cp.'!$B113)*('Diário 4º PA'!$C$4:$C$2000&gt;=E$4)*('Diário 4º PA'!$C$4:$C$2000&lt;=EOMONTH(E$4,0))*('Diário 4º PA'!$F$4:$F$2000))
+SUMPRODUCT(('Comp.'!$D$5:$D$484=$B113)*('Comp.'!$B$5:$B$484&gt;=E$4)*('Comp.'!$B$5:$B$484&lt;=EOMONTH(E$4,0))*('Comp.'!$E$5:$E$484))</f>
        <v>0</v>
      </c>
      <c r="F113" s="129">
        <f>SUMPRODUCT(('Diário 1º PA'!$E$4:$E$2011='Analítico Cp.'!$B113)*('Diário 1º PA'!$C$4:$C$2011&gt;=F$4)*('Diário 1º PA'!$C$4:$C$2011&lt;=EOMONTH(F$4,0))*('Diário 1º PA'!$F$4:$F$2011))
+SUMPRODUCT(('Diário 2º PA'!$E$4:$E$1980='Analítico Cp.'!$B113)*('Diário 2º PA'!$C$4:$C$1980&gt;=F$4)*('Diário 2º PA'!$C$4:$C$1980&lt;=EOMONTH(F$4,0))*('Diário 2º PA'!$F$4:$F$1980))
+SUMPRODUCT(('Diário 3º PA'!$E$4:$E$2000='Analítico Cp.'!$B113)*('Diário 3º PA'!$C$4:$C$2000&gt;=F$4)*('Diário 3º PA'!$C$4:$C$2000&lt;=EOMONTH(F$4,0))*('Diário 3º PA'!$F$4:$F$2000))
+SUMPRODUCT(('Diário 4º PA'!$E$4:$E$2000='Analítico Cp.'!$B113)*('Diário 4º PA'!$C$4:$C$2000&gt;=F$4)*('Diário 4º PA'!$C$4:$C$2000&lt;=EOMONTH(F$4,0))*('Diário 4º PA'!$F$4:$F$2000))
+SUMPRODUCT(('Comp.'!$D$5:$D$484=$B113)*('Comp.'!$B$5:$B$484&gt;=F$4)*('Comp.'!$B$5:$B$484&lt;=EOMONTH(F$4,0))*('Comp.'!$E$5:$E$484))</f>
        <v>0</v>
      </c>
      <c r="G113" s="129">
        <f>SUMPRODUCT(('Diário 1º PA'!$E$4:$E$2011='Analítico Cp.'!$B113)*('Diário 1º PA'!$C$4:$C$2011&gt;=G$4)*('Diário 1º PA'!$C$4:$C$2011&lt;=EOMONTH(G$4,0))*('Diário 1º PA'!$F$4:$F$2011))
+SUMPRODUCT(('Diário 2º PA'!$E$4:$E$1980='Analítico Cp.'!$B113)*('Diário 2º PA'!$C$4:$C$1980&gt;=G$4)*('Diário 2º PA'!$C$4:$C$1980&lt;=EOMONTH(G$4,0))*('Diário 2º PA'!$F$4:$F$1980))
+SUMPRODUCT(('Diário 3º PA'!$E$4:$E$2000='Analítico Cp.'!$B113)*('Diário 3º PA'!$C$4:$C$2000&gt;=G$4)*('Diário 3º PA'!$C$4:$C$2000&lt;=EOMONTH(G$4,0))*('Diário 3º PA'!$F$4:$F$2000))
+SUMPRODUCT(('Diário 4º PA'!$E$4:$E$2000='Analítico Cp.'!$B113)*('Diário 4º PA'!$C$4:$C$2000&gt;=G$4)*('Diário 4º PA'!$C$4:$C$2000&lt;=EOMONTH(G$4,0))*('Diário 4º PA'!$F$4:$F$2000))
+SUMPRODUCT(('Comp.'!$D$5:$D$484=$B113)*('Comp.'!$B$5:$B$484&gt;=G$4)*('Comp.'!$B$5:$B$484&lt;=EOMONTH(G$4,0))*('Comp.'!$E$5:$E$484))</f>
        <v>0</v>
      </c>
      <c r="H113" s="129">
        <f>SUMPRODUCT(('Diário 1º PA'!$E$4:$E$2011='Analítico Cp.'!$B113)*('Diário 1º PA'!$C$4:$C$2011&gt;=H$4)*('Diário 1º PA'!$C$4:$C$2011&lt;=EOMONTH(H$4,0))*('Diário 1º PA'!$F$4:$F$2011))
+SUMPRODUCT(('Diário 2º PA'!$E$4:$E$1980='Analítico Cp.'!$B113)*('Diário 2º PA'!$C$4:$C$1980&gt;=H$4)*('Diário 2º PA'!$C$4:$C$1980&lt;=EOMONTH(H$4,0))*('Diário 2º PA'!$F$4:$F$1980))
+SUMPRODUCT(('Diário 3º PA'!$E$4:$E$2000='Analítico Cp.'!$B113)*('Diário 3º PA'!$C$4:$C$2000&gt;=H$4)*('Diário 3º PA'!$C$4:$C$2000&lt;=EOMONTH(H$4,0))*('Diário 3º PA'!$F$4:$F$2000))
+SUMPRODUCT(('Diário 4º PA'!$E$4:$E$2000='Analítico Cp.'!$B113)*('Diário 4º PA'!$C$4:$C$2000&gt;=H$4)*('Diário 4º PA'!$C$4:$C$2000&lt;=EOMONTH(H$4,0))*('Diário 4º PA'!$F$4:$F$2000))
+SUMPRODUCT(('Comp.'!$D$5:$D$484=$B113)*('Comp.'!$B$5:$B$484&gt;=H$4)*('Comp.'!$B$5:$B$484&lt;=EOMONTH(H$4,0))*('Comp.'!$E$5:$E$484))</f>
        <v>0</v>
      </c>
      <c r="I113" s="129">
        <f>SUMPRODUCT(('Diário 1º PA'!$E$4:$E$2011='Analítico Cp.'!$B113)*('Diário 1º PA'!$C$4:$C$2011&gt;=I$4)*('Diário 1º PA'!$C$4:$C$2011&lt;=EOMONTH(I$4,0))*('Diário 1º PA'!$F$4:$F$2011))
+SUMPRODUCT(('Diário 2º PA'!$E$4:$E$1980='Analítico Cp.'!$B113)*('Diário 2º PA'!$C$4:$C$1980&gt;=I$4)*('Diário 2º PA'!$C$4:$C$1980&lt;=EOMONTH(I$4,0))*('Diário 2º PA'!$F$4:$F$1980))
+SUMPRODUCT(('Diário 3º PA'!$E$4:$E$2000='Analítico Cp.'!$B113)*('Diário 3º PA'!$C$4:$C$2000&gt;=I$4)*('Diário 3º PA'!$C$4:$C$2000&lt;=EOMONTH(I$4,0))*('Diário 3º PA'!$F$4:$F$2000))
+SUMPRODUCT(('Diário 4º PA'!$E$4:$E$2000='Analítico Cp.'!$B113)*('Diário 4º PA'!$C$4:$C$2000&gt;=I$4)*('Diário 4º PA'!$C$4:$C$2000&lt;=EOMONTH(I$4,0))*('Diário 4º PA'!$F$4:$F$2000))
+SUMPRODUCT(('Comp.'!$D$5:$D$484=$B113)*('Comp.'!$B$5:$B$484&gt;=I$4)*('Comp.'!$B$5:$B$484&lt;=EOMONTH(I$4,0))*('Comp.'!$E$5:$E$484))</f>
        <v>0</v>
      </c>
      <c r="J113" s="129">
        <f>SUMPRODUCT(('Diário 1º PA'!$E$4:$E$2011='Analítico Cp.'!$B113)*('Diário 1º PA'!$C$4:$C$2011&gt;=J$4)*('Diário 1º PA'!$C$4:$C$2011&lt;=EOMONTH(J$4,0))*('Diário 1º PA'!$F$4:$F$2011))
+SUMPRODUCT(('Diário 2º PA'!$E$4:$E$1980='Analítico Cp.'!$B113)*('Diário 2º PA'!$C$4:$C$1980&gt;=J$4)*('Diário 2º PA'!$C$4:$C$1980&lt;=EOMONTH(J$4,0))*('Diário 2º PA'!$F$4:$F$1980))
+SUMPRODUCT(('Diário 3º PA'!$E$4:$E$2000='Analítico Cp.'!$B113)*('Diário 3º PA'!$C$4:$C$2000&gt;=J$4)*('Diário 3º PA'!$C$4:$C$2000&lt;=EOMONTH(J$4,0))*('Diário 3º PA'!$F$4:$F$2000))
+SUMPRODUCT(('Diário 4º PA'!$E$4:$E$2000='Analítico Cp.'!$B113)*('Diário 4º PA'!$C$4:$C$2000&gt;=J$4)*('Diário 4º PA'!$C$4:$C$2000&lt;=EOMONTH(J$4,0))*('Diário 4º PA'!$F$4:$F$2000))
+SUMPRODUCT(('Comp.'!$D$5:$D$484=$B113)*('Comp.'!$B$5:$B$484&gt;=J$4)*('Comp.'!$B$5:$B$484&lt;=EOMONTH(J$4,0))*('Comp.'!$E$5:$E$484))</f>
        <v>0</v>
      </c>
      <c r="K113" s="129">
        <f>SUMPRODUCT(('Diário 1º PA'!$E$4:$E$2011='Analítico Cp.'!$B113)*('Diário 1º PA'!$C$4:$C$2011&gt;=K$4)*('Diário 1º PA'!$C$4:$C$2011&lt;=EOMONTH(K$4,0))*('Diário 1º PA'!$F$4:$F$2011))
+SUMPRODUCT(('Diário 2º PA'!$E$4:$E$1980='Analítico Cp.'!$B113)*('Diário 2º PA'!$C$4:$C$1980&gt;=K$4)*('Diário 2º PA'!$C$4:$C$1980&lt;=EOMONTH(K$4,0))*('Diário 2º PA'!$F$4:$F$1980))
+SUMPRODUCT(('Diário 3º PA'!$E$4:$E$2000='Analítico Cp.'!$B113)*('Diário 3º PA'!$C$4:$C$2000&gt;=K$4)*('Diário 3º PA'!$C$4:$C$2000&lt;=EOMONTH(K$4,0))*('Diário 3º PA'!$F$4:$F$2000))
+SUMPRODUCT(('Diário 4º PA'!$E$4:$E$2000='Analítico Cp.'!$B113)*('Diário 4º PA'!$C$4:$C$2000&gt;=K$4)*('Diário 4º PA'!$C$4:$C$2000&lt;=EOMONTH(K$4,0))*('Diário 4º PA'!$F$4:$F$2000))
+SUMPRODUCT(('Comp.'!$D$5:$D$484=$B113)*('Comp.'!$B$5:$B$484&gt;=K$4)*('Comp.'!$B$5:$B$484&lt;=EOMONTH(K$4,0))*('Comp.'!$E$5:$E$484))</f>
        <v>0</v>
      </c>
      <c r="L113" s="129">
        <f>SUMPRODUCT(('Diário 1º PA'!$E$4:$E$2011='Analítico Cp.'!$B113)*('Diário 1º PA'!$C$4:$C$2011&gt;=L$4)*('Diário 1º PA'!$C$4:$C$2011&lt;=EOMONTH(L$4,0))*('Diário 1º PA'!$F$4:$F$2011))
+SUMPRODUCT(('Diário 2º PA'!$E$4:$E$1980='Analítico Cp.'!$B113)*('Diário 2º PA'!$C$4:$C$1980&gt;=L$4)*('Diário 2º PA'!$C$4:$C$1980&lt;=EOMONTH(L$4,0))*('Diário 2º PA'!$F$4:$F$1980))
+SUMPRODUCT(('Diário 3º PA'!$E$4:$E$2000='Analítico Cp.'!$B113)*('Diário 3º PA'!$C$4:$C$2000&gt;=L$4)*('Diário 3º PA'!$C$4:$C$2000&lt;=EOMONTH(L$4,0))*('Diário 3º PA'!$F$4:$F$2000))
+SUMPRODUCT(('Diário 4º PA'!$E$4:$E$2000='Analítico Cp.'!$B113)*('Diário 4º PA'!$C$4:$C$2000&gt;=L$4)*('Diário 4º PA'!$C$4:$C$2000&lt;=EOMONTH(L$4,0))*('Diário 4º PA'!$F$4:$F$2000))
+SUMPRODUCT(('Comp.'!$D$5:$D$484=$B113)*('Comp.'!$B$5:$B$484&gt;=L$4)*('Comp.'!$B$5:$B$484&lt;=EOMONTH(L$4,0))*('Comp.'!$E$5:$E$484))</f>
        <v>0</v>
      </c>
      <c r="M113" s="129">
        <f>SUMPRODUCT(('Diário 1º PA'!$E$4:$E$2011='Analítico Cp.'!$B113)*('Diário 1º PA'!$C$4:$C$2011&gt;=M$4)*('Diário 1º PA'!$C$4:$C$2011&lt;=EOMONTH(M$4,0))*('Diário 1º PA'!$F$4:$F$2011))
+SUMPRODUCT(('Diário 2º PA'!$E$4:$E$1980='Analítico Cp.'!$B113)*('Diário 2º PA'!$C$4:$C$1980&gt;=M$4)*('Diário 2º PA'!$C$4:$C$1980&lt;=EOMONTH(M$4,0))*('Diário 2º PA'!$F$4:$F$1980))
+SUMPRODUCT(('Diário 3º PA'!$E$4:$E$2000='Analítico Cp.'!$B113)*('Diário 3º PA'!$C$4:$C$2000&gt;=M$4)*('Diário 3º PA'!$C$4:$C$2000&lt;=EOMONTH(M$4,0))*('Diário 3º PA'!$F$4:$F$2000))
+SUMPRODUCT(('Diário 4º PA'!$E$4:$E$2000='Analítico Cp.'!$B113)*('Diário 4º PA'!$C$4:$C$2000&gt;=M$4)*('Diário 4º PA'!$C$4:$C$2000&lt;=EOMONTH(M$4,0))*('Diário 4º PA'!$F$4:$F$2000))
+SUMPRODUCT(('Comp.'!$D$5:$D$484=$B113)*('Comp.'!$B$5:$B$484&gt;=M$4)*('Comp.'!$B$5:$B$484&lt;=EOMONTH(M$4,0))*('Comp.'!$E$5:$E$484))</f>
        <v>0</v>
      </c>
      <c r="N113" s="129">
        <f>SUMPRODUCT(('Diário 1º PA'!$E$4:$E$2011='Analítico Cp.'!$B113)*('Diário 1º PA'!$C$4:$C$2011&gt;=N$4)*('Diário 1º PA'!$C$4:$C$2011&lt;=EOMONTH(N$4,0))*('Diário 1º PA'!$F$4:$F$2011))
+SUMPRODUCT(('Diário 2º PA'!$E$4:$E$1980='Analítico Cp.'!$B113)*('Diário 2º PA'!$C$4:$C$1980&gt;=N$4)*('Diário 2º PA'!$C$4:$C$1980&lt;=EOMONTH(N$4,0))*('Diário 2º PA'!$F$4:$F$1980))
+SUMPRODUCT(('Diário 3º PA'!$E$4:$E$2000='Analítico Cp.'!$B113)*('Diário 3º PA'!$C$4:$C$2000&gt;=N$4)*('Diário 3º PA'!$C$4:$C$2000&lt;=EOMONTH(N$4,0))*('Diário 3º PA'!$F$4:$F$2000))
+SUMPRODUCT(('Diário 4º PA'!$E$4:$E$2000='Analítico Cp.'!$B113)*('Diário 4º PA'!$C$4:$C$2000&gt;=N$4)*('Diário 4º PA'!$C$4:$C$2000&lt;=EOMONTH(N$4,0))*('Diário 4º PA'!$F$4:$F$2000))
+SUMPRODUCT(('Comp.'!$D$5:$D$484=$B113)*('Comp.'!$B$5:$B$484&gt;=N$4)*('Comp.'!$B$5:$B$484&lt;=EOMONTH(N$4,0))*('Comp.'!$E$5:$E$484))</f>
        <v>0</v>
      </c>
      <c r="O113" s="179">
        <f t="shared" si="19"/>
        <v>0</v>
      </c>
      <c r="P113" s="180">
        <f t="shared" si="20"/>
        <v>0</v>
      </c>
      <c r="Q113" s="154"/>
      <c r="R113" s="154"/>
      <c r="S113" s="154"/>
      <c r="T113" s="154"/>
      <c r="U113" s="154"/>
      <c r="V113" s="154"/>
      <c r="W113" s="154"/>
      <c r="X113" s="154"/>
      <c r="Y113" s="154"/>
      <c r="Z113" s="154"/>
    </row>
    <row r="114" spans="1:26" ht="23.25" customHeight="1" x14ac:dyDescent="0.2">
      <c r="A114" s="199" t="s">
        <v>330</v>
      </c>
      <c r="B114" s="63" t="s">
        <v>331</v>
      </c>
      <c r="C114" s="129">
        <f>SUMPRODUCT(('Diário 1º PA'!$E$4:$E$2011='Analítico Cp.'!$B114)*('Diário 1º PA'!$C$4:$C$2011&gt;=C$4)*('Diário 1º PA'!$C$4:$C$2011&lt;=EOMONTH(C$4,0))*('Diário 1º PA'!$F$4:$F$2011))
+SUMPRODUCT(('Diário 2º PA'!$E$4:$E$1980='Analítico Cp.'!$B114)*('Diário 2º PA'!$C$4:$C$1980&gt;=C$4)*('Diário 2º PA'!$C$4:$C$1980&lt;=EOMONTH(C$4,0))*('Diário 2º PA'!$F$4:$F$1980))
+SUMPRODUCT(('Diário 3º PA'!$E$4:$E$2000='Analítico Cp.'!$B114)*('Diário 3º PA'!$C$4:$C$2000&gt;=C$4)*('Diário 3º PA'!$C$4:$C$2000&lt;=EOMONTH(C$4,0))*('Diário 3º PA'!$F$4:$F$2000))
+SUMPRODUCT(('Diário 4º PA'!$E$4:$E$2000='Analítico Cp.'!$B114)*('Diário 4º PA'!$C$4:$C$2000&gt;=C$4)*('Diário 4º PA'!$C$4:$C$2000&lt;=EOMONTH(C$4,0))*('Diário 4º PA'!$F$4:$F$2000))
+SUMPRODUCT(('Comp.'!$D$5:$D$484=$B114)*('Comp.'!$B$5:$B$484&gt;=C$4)*('Comp.'!$B$5:$B$484&lt;=EOMONTH(C$4,0))*('Comp.'!$E$5:$E$484))</f>
        <v>0</v>
      </c>
      <c r="D114" s="129">
        <f>SUMPRODUCT(('Diário 1º PA'!$E$4:$E$2011='Analítico Cp.'!$B114)*('Diário 1º PA'!$C$4:$C$2011&gt;=D$4)*('Diário 1º PA'!$C$4:$C$2011&lt;=EOMONTH(D$4,0))*('Diário 1º PA'!$F$4:$F$2011))
+SUMPRODUCT(('Diário 2º PA'!$E$4:$E$1980='Analítico Cp.'!$B114)*('Diário 2º PA'!$C$4:$C$1980&gt;=D$4)*('Diário 2º PA'!$C$4:$C$1980&lt;=EOMONTH(D$4,0))*('Diário 2º PA'!$F$4:$F$1980))
+SUMPRODUCT(('Diário 3º PA'!$E$4:$E$2000='Analítico Cp.'!$B114)*('Diário 3º PA'!$C$4:$C$2000&gt;=D$4)*('Diário 3º PA'!$C$4:$C$2000&lt;=EOMONTH(D$4,0))*('Diário 3º PA'!$F$4:$F$2000))
+SUMPRODUCT(('Diário 4º PA'!$E$4:$E$2000='Analítico Cp.'!$B114)*('Diário 4º PA'!$C$4:$C$2000&gt;=D$4)*('Diário 4º PA'!$C$4:$C$2000&lt;=EOMONTH(D$4,0))*('Diário 4º PA'!$F$4:$F$2000))
+SUMPRODUCT(('Comp.'!$D$5:$D$484=$B114)*('Comp.'!$B$5:$B$484&gt;=D$4)*('Comp.'!$B$5:$B$484&lt;=EOMONTH(D$4,0))*('Comp.'!$E$5:$E$484))</f>
        <v>0</v>
      </c>
      <c r="E114" s="129">
        <f>SUMPRODUCT(('Diário 1º PA'!$E$4:$E$2011='Analítico Cp.'!$B114)*('Diário 1º PA'!$C$4:$C$2011&gt;=E$4)*('Diário 1º PA'!$C$4:$C$2011&lt;=EOMONTH(E$4,0))*('Diário 1º PA'!$F$4:$F$2011))
+SUMPRODUCT(('Diário 2º PA'!$E$4:$E$1980='Analítico Cp.'!$B114)*('Diário 2º PA'!$C$4:$C$1980&gt;=E$4)*('Diário 2º PA'!$C$4:$C$1980&lt;=EOMONTH(E$4,0))*('Diário 2º PA'!$F$4:$F$1980))
+SUMPRODUCT(('Diário 3º PA'!$E$4:$E$2000='Analítico Cp.'!$B114)*('Diário 3º PA'!$C$4:$C$2000&gt;=E$4)*('Diário 3º PA'!$C$4:$C$2000&lt;=EOMONTH(E$4,0))*('Diário 3º PA'!$F$4:$F$2000))
+SUMPRODUCT(('Diário 4º PA'!$E$4:$E$2000='Analítico Cp.'!$B114)*('Diário 4º PA'!$C$4:$C$2000&gt;=E$4)*('Diário 4º PA'!$C$4:$C$2000&lt;=EOMONTH(E$4,0))*('Diário 4º PA'!$F$4:$F$2000))
+SUMPRODUCT(('Comp.'!$D$5:$D$484=$B114)*('Comp.'!$B$5:$B$484&gt;=E$4)*('Comp.'!$B$5:$B$484&lt;=EOMONTH(E$4,0))*('Comp.'!$E$5:$E$484))</f>
        <v>0</v>
      </c>
      <c r="F114" s="129">
        <f>SUMPRODUCT(('Diário 1º PA'!$E$4:$E$2011='Analítico Cp.'!$B114)*('Diário 1º PA'!$C$4:$C$2011&gt;=F$4)*('Diário 1º PA'!$C$4:$C$2011&lt;=EOMONTH(F$4,0))*('Diário 1º PA'!$F$4:$F$2011))
+SUMPRODUCT(('Diário 2º PA'!$E$4:$E$1980='Analítico Cp.'!$B114)*('Diário 2º PA'!$C$4:$C$1980&gt;=F$4)*('Diário 2º PA'!$C$4:$C$1980&lt;=EOMONTH(F$4,0))*('Diário 2º PA'!$F$4:$F$1980))
+SUMPRODUCT(('Diário 3º PA'!$E$4:$E$2000='Analítico Cp.'!$B114)*('Diário 3º PA'!$C$4:$C$2000&gt;=F$4)*('Diário 3º PA'!$C$4:$C$2000&lt;=EOMONTH(F$4,0))*('Diário 3º PA'!$F$4:$F$2000))
+SUMPRODUCT(('Diário 4º PA'!$E$4:$E$2000='Analítico Cp.'!$B114)*('Diário 4º PA'!$C$4:$C$2000&gt;=F$4)*('Diário 4º PA'!$C$4:$C$2000&lt;=EOMONTH(F$4,0))*('Diário 4º PA'!$F$4:$F$2000))
+SUMPRODUCT(('Comp.'!$D$5:$D$484=$B114)*('Comp.'!$B$5:$B$484&gt;=F$4)*('Comp.'!$B$5:$B$484&lt;=EOMONTH(F$4,0))*('Comp.'!$E$5:$E$484))</f>
        <v>0</v>
      </c>
      <c r="G114" s="129">
        <f>SUMPRODUCT(('Diário 1º PA'!$E$4:$E$2011='Analítico Cp.'!$B114)*('Diário 1º PA'!$C$4:$C$2011&gt;=G$4)*('Diário 1º PA'!$C$4:$C$2011&lt;=EOMONTH(G$4,0))*('Diário 1º PA'!$F$4:$F$2011))
+SUMPRODUCT(('Diário 2º PA'!$E$4:$E$1980='Analítico Cp.'!$B114)*('Diário 2º PA'!$C$4:$C$1980&gt;=G$4)*('Diário 2º PA'!$C$4:$C$1980&lt;=EOMONTH(G$4,0))*('Diário 2º PA'!$F$4:$F$1980))
+SUMPRODUCT(('Diário 3º PA'!$E$4:$E$2000='Analítico Cp.'!$B114)*('Diário 3º PA'!$C$4:$C$2000&gt;=G$4)*('Diário 3º PA'!$C$4:$C$2000&lt;=EOMONTH(G$4,0))*('Diário 3º PA'!$F$4:$F$2000))
+SUMPRODUCT(('Diário 4º PA'!$E$4:$E$2000='Analítico Cp.'!$B114)*('Diário 4º PA'!$C$4:$C$2000&gt;=G$4)*('Diário 4º PA'!$C$4:$C$2000&lt;=EOMONTH(G$4,0))*('Diário 4º PA'!$F$4:$F$2000))
+SUMPRODUCT(('Comp.'!$D$5:$D$484=$B114)*('Comp.'!$B$5:$B$484&gt;=G$4)*('Comp.'!$B$5:$B$484&lt;=EOMONTH(G$4,0))*('Comp.'!$E$5:$E$484))</f>
        <v>0</v>
      </c>
      <c r="H114" s="129">
        <f>SUMPRODUCT(('Diário 1º PA'!$E$4:$E$2011='Analítico Cp.'!$B114)*('Diário 1º PA'!$C$4:$C$2011&gt;=H$4)*('Diário 1º PA'!$C$4:$C$2011&lt;=EOMONTH(H$4,0))*('Diário 1º PA'!$F$4:$F$2011))
+SUMPRODUCT(('Diário 2º PA'!$E$4:$E$1980='Analítico Cp.'!$B114)*('Diário 2º PA'!$C$4:$C$1980&gt;=H$4)*('Diário 2º PA'!$C$4:$C$1980&lt;=EOMONTH(H$4,0))*('Diário 2º PA'!$F$4:$F$1980))
+SUMPRODUCT(('Diário 3º PA'!$E$4:$E$2000='Analítico Cp.'!$B114)*('Diário 3º PA'!$C$4:$C$2000&gt;=H$4)*('Diário 3º PA'!$C$4:$C$2000&lt;=EOMONTH(H$4,0))*('Diário 3º PA'!$F$4:$F$2000))
+SUMPRODUCT(('Diário 4º PA'!$E$4:$E$2000='Analítico Cp.'!$B114)*('Diário 4º PA'!$C$4:$C$2000&gt;=H$4)*('Diário 4º PA'!$C$4:$C$2000&lt;=EOMONTH(H$4,0))*('Diário 4º PA'!$F$4:$F$2000))
+SUMPRODUCT(('Comp.'!$D$5:$D$484=$B114)*('Comp.'!$B$5:$B$484&gt;=H$4)*('Comp.'!$B$5:$B$484&lt;=EOMONTH(H$4,0))*('Comp.'!$E$5:$E$484))</f>
        <v>0</v>
      </c>
      <c r="I114" s="129">
        <f>SUMPRODUCT(('Diário 1º PA'!$E$4:$E$2011='Analítico Cp.'!$B114)*('Diário 1º PA'!$C$4:$C$2011&gt;=I$4)*('Diário 1º PA'!$C$4:$C$2011&lt;=EOMONTH(I$4,0))*('Diário 1º PA'!$F$4:$F$2011))
+SUMPRODUCT(('Diário 2º PA'!$E$4:$E$1980='Analítico Cp.'!$B114)*('Diário 2º PA'!$C$4:$C$1980&gt;=I$4)*('Diário 2º PA'!$C$4:$C$1980&lt;=EOMONTH(I$4,0))*('Diário 2º PA'!$F$4:$F$1980))
+SUMPRODUCT(('Diário 3º PA'!$E$4:$E$2000='Analítico Cp.'!$B114)*('Diário 3º PA'!$C$4:$C$2000&gt;=I$4)*('Diário 3º PA'!$C$4:$C$2000&lt;=EOMONTH(I$4,0))*('Diário 3º PA'!$F$4:$F$2000))
+SUMPRODUCT(('Diário 4º PA'!$E$4:$E$2000='Analítico Cp.'!$B114)*('Diário 4º PA'!$C$4:$C$2000&gt;=I$4)*('Diário 4º PA'!$C$4:$C$2000&lt;=EOMONTH(I$4,0))*('Diário 4º PA'!$F$4:$F$2000))
+SUMPRODUCT(('Comp.'!$D$5:$D$484=$B114)*('Comp.'!$B$5:$B$484&gt;=I$4)*('Comp.'!$B$5:$B$484&lt;=EOMONTH(I$4,0))*('Comp.'!$E$5:$E$484))</f>
        <v>0</v>
      </c>
      <c r="J114" s="129">
        <f>SUMPRODUCT(('Diário 1º PA'!$E$4:$E$2011='Analítico Cp.'!$B114)*('Diário 1º PA'!$C$4:$C$2011&gt;=J$4)*('Diário 1º PA'!$C$4:$C$2011&lt;=EOMONTH(J$4,0))*('Diário 1º PA'!$F$4:$F$2011))
+SUMPRODUCT(('Diário 2º PA'!$E$4:$E$1980='Analítico Cp.'!$B114)*('Diário 2º PA'!$C$4:$C$1980&gt;=J$4)*('Diário 2º PA'!$C$4:$C$1980&lt;=EOMONTH(J$4,0))*('Diário 2º PA'!$F$4:$F$1980))
+SUMPRODUCT(('Diário 3º PA'!$E$4:$E$2000='Analítico Cp.'!$B114)*('Diário 3º PA'!$C$4:$C$2000&gt;=J$4)*('Diário 3º PA'!$C$4:$C$2000&lt;=EOMONTH(J$4,0))*('Diário 3º PA'!$F$4:$F$2000))
+SUMPRODUCT(('Diário 4º PA'!$E$4:$E$2000='Analítico Cp.'!$B114)*('Diário 4º PA'!$C$4:$C$2000&gt;=J$4)*('Diário 4º PA'!$C$4:$C$2000&lt;=EOMONTH(J$4,0))*('Diário 4º PA'!$F$4:$F$2000))
+SUMPRODUCT(('Comp.'!$D$5:$D$484=$B114)*('Comp.'!$B$5:$B$484&gt;=J$4)*('Comp.'!$B$5:$B$484&lt;=EOMONTH(J$4,0))*('Comp.'!$E$5:$E$484))</f>
        <v>0</v>
      </c>
      <c r="K114" s="129">
        <f>SUMPRODUCT(('Diário 1º PA'!$E$4:$E$2011='Analítico Cp.'!$B114)*('Diário 1º PA'!$C$4:$C$2011&gt;=K$4)*('Diário 1º PA'!$C$4:$C$2011&lt;=EOMONTH(K$4,0))*('Diário 1º PA'!$F$4:$F$2011))
+SUMPRODUCT(('Diário 2º PA'!$E$4:$E$1980='Analítico Cp.'!$B114)*('Diário 2º PA'!$C$4:$C$1980&gt;=K$4)*('Diário 2º PA'!$C$4:$C$1980&lt;=EOMONTH(K$4,0))*('Diário 2º PA'!$F$4:$F$1980))
+SUMPRODUCT(('Diário 3º PA'!$E$4:$E$2000='Analítico Cp.'!$B114)*('Diário 3º PA'!$C$4:$C$2000&gt;=K$4)*('Diário 3º PA'!$C$4:$C$2000&lt;=EOMONTH(K$4,0))*('Diário 3º PA'!$F$4:$F$2000))
+SUMPRODUCT(('Diário 4º PA'!$E$4:$E$2000='Analítico Cp.'!$B114)*('Diário 4º PA'!$C$4:$C$2000&gt;=K$4)*('Diário 4º PA'!$C$4:$C$2000&lt;=EOMONTH(K$4,0))*('Diário 4º PA'!$F$4:$F$2000))
+SUMPRODUCT(('Comp.'!$D$5:$D$484=$B114)*('Comp.'!$B$5:$B$484&gt;=K$4)*('Comp.'!$B$5:$B$484&lt;=EOMONTH(K$4,0))*('Comp.'!$E$5:$E$484))</f>
        <v>0</v>
      </c>
      <c r="L114" s="129">
        <f>SUMPRODUCT(('Diário 1º PA'!$E$4:$E$2011='Analítico Cp.'!$B114)*('Diário 1º PA'!$C$4:$C$2011&gt;=L$4)*('Diário 1º PA'!$C$4:$C$2011&lt;=EOMONTH(L$4,0))*('Diário 1º PA'!$F$4:$F$2011))
+SUMPRODUCT(('Diário 2º PA'!$E$4:$E$1980='Analítico Cp.'!$B114)*('Diário 2º PA'!$C$4:$C$1980&gt;=L$4)*('Diário 2º PA'!$C$4:$C$1980&lt;=EOMONTH(L$4,0))*('Diário 2º PA'!$F$4:$F$1980))
+SUMPRODUCT(('Diário 3º PA'!$E$4:$E$2000='Analítico Cp.'!$B114)*('Diário 3º PA'!$C$4:$C$2000&gt;=L$4)*('Diário 3º PA'!$C$4:$C$2000&lt;=EOMONTH(L$4,0))*('Diário 3º PA'!$F$4:$F$2000))
+SUMPRODUCT(('Diário 4º PA'!$E$4:$E$2000='Analítico Cp.'!$B114)*('Diário 4º PA'!$C$4:$C$2000&gt;=L$4)*('Diário 4º PA'!$C$4:$C$2000&lt;=EOMONTH(L$4,0))*('Diário 4º PA'!$F$4:$F$2000))
+SUMPRODUCT(('Comp.'!$D$5:$D$484=$B114)*('Comp.'!$B$5:$B$484&gt;=L$4)*('Comp.'!$B$5:$B$484&lt;=EOMONTH(L$4,0))*('Comp.'!$E$5:$E$484))</f>
        <v>0</v>
      </c>
      <c r="M114" s="129">
        <f>SUMPRODUCT(('Diário 1º PA'!$E$4:$E$2011='Analítico Cp.'!$B114)*('Diário 1º PA'!$C$4:$C$2011&gt;=M$4)*('Diário 1º PA'!$C$4:$C$2011&lt;=EOMONTH(M$4,0))*('Diário 1º PA'!$F$4:$F$2011))
+SUMPRODUCT(('Diário 2º PA'!$E$4:$E$1980='Analítico Cp.'!$B114)*('Diário 2º PA'!$C$4:$C$1980&gt;=M$4)*('Diário 2º PA'!$C$4:$C$1980&lt;=EOMONTH(M$4,0))*('Diário 2º PA'!$F$4:$F$1980))
+SUMPRODUCT(('Diário 3º PA'!$E$4:$E$2000='Analítico Cp.'!$B114)*('Diário 3º PA'!$C$4:$C$2000&gt;=M$4)*('Diário 3º PA'!$C$4:$C$2000&lt;=EOMONTH(M$4,0))*('Diário 3º PA'!$F$4:$F$2000))
+SUMPRODUCT(('Diário 4º PA'!$E$4:$E$2000='Analítico Cp.'!$B114)*('Diário 4º PA'!$C$4:$C$2000&gt;=M$4)*('Diário 4º PA'!$C$4:$C$2000&lt;=EOMONTH(M$4,0))*('Diário 4º PA'!$F$4:$F$2000))
+SUMPRODUCT(('Comp.'!$D$5:$D$484=$B114)*('Comp.'!$B$5:$B$484&gt;=M$4)*('Comp.'!$B$5:$B$484&lt;=EOMONTH(M$4,0))*('Comp.'!$E$5:$E$484))</f>
        <v>0</v>
      </c>
      <c r="N114" s="129">
        <f>SUMPRODUCT(('Diário 1º PA'!$E$4:$E$2011='Analítico Cp.'!$B114)*('Diário 1º PA'!$C$4:$C$2011&gt;=N$4)*('Diário 1º PA'!$C$4:$C$2011&lt;=EOMONTH(N$4,0))*('Diário 1º PA'!$F$4:$F$2011))
+SUMPRODUCT(('Diário 2º PA'!$E$4:$E$1980='Analítico Cp.'!$B114)*('Diário 2º PA'!$C$4:$C$1980&gt;=N$4)*('Diário 2º PA'!$C$4:$C$1980&lt;=EOMONTH(N$4,0))*('Diário 2º PA'!$F$4:$F$1980))
+SUMPRODUCT(('Diário 3º PA'!$E$4:$E$2000='Analítico Cp.'!$B114)*('Diário 3º PA'!$C$4:$C$2000&gt;=N$4)*('Diário 3º PA'!$C$4:$C$2000&lt;=EOMONTH(N$4,0))*('Diário 3º PA'!$F$4:$F$2000))
+SUMPRODUCT(('Diário 4º PA'!$E$4:$E$2000='Analítico Cp.'!$B114)*('Diário 4º PA'!$C$4:$C$2000&gt;=N$4)*('Diário 4º PA'!$C$4:$C$2000&lt;=EOMONTH(N$4,0))*('Diário 4º PA'!$F$4:$F$2000))
+SUMPRODUCT(('Comp.'!$D$5:$D$484=$B114)*('Comp.'!$B$5:$B$484&gt;=N$4)*('Comp.'!$B$5:$B$484&lt;=EOMONTH(N$4,0))*('Comp.'!$E$5:$E$484))</f>
        <v>0</v>
      </c>
      <c r="O114" s="179">
        <f t="shared" si="19"/>
        <v>0</v>
      </c>
      <c r="P114" s="180">
        <f t="shared" si="20"/>
        <v>0</v>
      </c>
      <c r="Q114" s="154"/>
      <c r="R114" s="154"/>
      <c r="S114" s="154"/>
      <c r="T114" s="154"/>
      <c r="U114" s="154"/>
      <c r="V114" s="154"/>
      <c r="W114" s="154"/>
      <c r="X114" s="154"/>
      <c r="Y114" s="154"/>
      <c r="Z114" s="154"/>
    </row>
    <row r="115" spans="1:26" ht="23.25" customHeight="1" x14ac:dyDescent="0.2">
      <c r="A115" s="199" t="s">
        <v>332</v>
      </c>
      <c r="B115" s="63" t="s">
        <v>333</v>
      </c>
      <c r="C115" s="129">
        <f>SUMPRODUCT(('Diário 1º PA'!$E$4:$E$2011='Analítico Cp.'!$B115)*('Diário 1º PA'!$C$4:$C$2011&gt;=C$4)*('Diário 1º PA'!$C$4:$C$2011&lt;=EOMONTH(C$4,0))*('Diário 1º PA'!$F$4:$F$2011))
+SUMPRODUCT(('Diário 2º PA'!$E$4:$E$1980='Analítico Cp.'!$B115)*('Diário 2º PA'!$C$4:$C$1980&gt;=C$4)*('Diário 2º PA'!$C$4:$C$1980&lt;=EOMONTH(C$4,0))*('Diário 2º PA'!$F$4:$F$1980))
+SUMPRODUCT(('Diário 3º PA'!$E$4:$E$2000='Analítico Cp.'!$B115)*('Diário 3º PA'!$C$4:$C$2000&gt;=C$4)*('Diário 3º PA'!$C$4:$C$2000&lt;=EOMONTH(C$4,0))*('Diário 3º PA'!$F$4:$F$2000))
+SUMPRODUCT(('Diário 4º PA'!$E$4:$E$2000='Analítico Cp.'!$B115)*('Diário 4º PA'!$C$4:$C$2000&gt;=C$4)*('Diário 4º PA'!$C$4:$C$2000&lt;=EOMONTH(C$4,0))*('Diário 4º PA'!$F$4:$F$2000))
+SUMPRODUCT(('Comp.'!$D$5:$D$484=$B115)*('Comp.'!$B$5:$B$484&gt;=C$4)*('Comp.'!$B$5:$B$484&lt;=EOMONTH(C$4,0))*('Comp.'!$E$5:$E$484))</f>
        <v>0</v>
      </c>
      <c r="D115" s="129">
        <f>SUMPRODUCT(('Diário 1º PA'!$E$4:$E$2011='Analítico Cp.'!$B115)*('Diário 1º PA'!$C$4:$C$2011&gt;=D$4)*('Diário 1º PA'!$C$4:$C$2011&lt;=EOMONTH(D$4,0))*('Diário 1º PA'!$F$4:$F$2011))
+SUMPRODUCT(('Diário 2º PA'!$E$4:$E$1980='Analítico Cp.'!$B115)*('Diário 2º PA'!$C$4:$C$1980&gt;=D$4)*('Diário 2º PA'!$C$4:$C$1980&lt;=EOMONTH(D$4,0))*('Diário 2º PA'!$F$4:$F$1980))
+SUMPRODUCT(('Diário 3º PA'!$E$4:$E$2000='Analítico Cp.'!$B115)*('Diário 3º PA'!$C$4:$C$2000&gt;=D$4)*('Diário 3º PA'!$C$4:$C$2000&lt;=EOMONTH(D$4,0))*('Diário 3º PA'!$F$4:$F$2000))
+SUMPRODUCT(('Diário 4º PA'!$E$4:$E$2000='Analítico Cp.'!$B115)*('Diário 4º PA'!$C$4:$C$2000&gt;=D$4)*('Diário 4º PA'!$C$4:$C$2000&lt;=EOMONTH(D$4,0))*('Diário 4º PA'!$F$4:$F$2000))
+SUMPRODUCT(('Comp.'!$D$5:$D$484=$B115)*('Comp.'!$B$5:$B$484&gt;=D$4)*('Comp.'!$B$5:$B$484&lt;=EOMONTH(D$4,0))*('Comp.'!$E$5:$E$484))</f>
        <v>0</v>
      </c>
      <c r="E115" s="129">
        <f>SUMPRODUCT(('Diário 1º PA'!$E$4:$E$2011='Analítico Cp.'!$B115)*('Diário 1º PA'!$C$4:$C$2011&gt;=E$4)*('Diário 1º PA'!$C$4:$C$2011&lt;=EOMONTH(E$4,0))*('Diário 1º PA'!$F$4:$F$2011))
+SUMPRODUCT(('Diário 2º PA'!$E$4:$E$1980='Analítico Cp.'!$B115)*('Diário 2º PA'!$C$4:$C$1980&gt;=E$4)*('Diário 2º PA'!$C$4:$C$1980&lt;=EOMONTH(E$4,0))*('Diário 2º PA'!$F$4:$F$1980))
+SUMPRODUCT(('Diário 3º PA'!$E$4:$E$2000='Analítico Cp.'!$B115)*('Diário 3º PA'!$C$4:$C$2000&gt;=E$4)*('Diário 3º PA'!$C$4:$C$2000&lt;=EOMONTH(E$4,0))*('Diário 3º PA'!$F$4:$F$2000))
+SUMPRODUCT(('Diário 4º PA'!$E$4:$E$2000='Analítico Cp.'!$B115)*('Diário 4º PA'!$C$4:$C$2000&gt;=E$4)*('Diário 4º PA'!$C$4:$C$2000&lt;=EOMONTH(E$4,0))*('Diário 4º PA'!$F$4:$F$2000))
+SUMPRODUCT(('Comp.'!$D$5:$D$484=$B115)*('Comp.'!$B$5:$B$484&gt;=E$4)*('Comp.'!$B$5:$B$484&lt;=EOMONTH(E$4,0))*('Comp.'!$E$5:$E$484))</f>
        <v>0</v>
      </c>
      <c r="F115" s="129">
        <f>SUMPRODUCT(('Diário 1º PA'!$E$4:$E$2011='Analítico Cp.'!$B115)*('Diário 1º PA'!$C$4:$C$2011&gt;=F$4)*('Diário 1º PA'!$C$4:$C$2011&lt;=EOMONTH(F$4,0))*('Diário 1º PA'!$F$4:$F$2011))
+SUMPRODUCT(('Diário 2º PA'!$E$4:$E$1980='Analítico Cp.'!$B115)*('Diário 2º PA'!$C$4:$C$1980&gt;=F$4)*('Diário 2º PA'!$C$4:$C$1980&lt;=EOMONTH(F$4,0))*('Diário 2º PA'!$F$4:$F$1980))
+SUMPRODUCT(('Diário 3º PA'!$E$4:$E$2000='Analítico Cp.'!$B115)*('Diário 3º PA'!$C$4:$C$2000&gt;=F$4)*('Diário 3º PA'!$C$4:$C$2000&lt;=EOMONTH(F$4,0))*('Diário 3º PA'!$F$4:$F$2000))
+SUMPRODUCT(('Diário 4º PA'!$E$4:$E$2000='Analítico Cp.'!$B115)*('Diário 4º PA'!$C$4:$C$2000&gt;=F$4)*('Diário 4º PA'!$C$4:$C$2000&lt;=EOMONTH(F$4,0))*('Diário 4º PA'!$F$4:$F$2000))
+SUMPRODUCT(('Comp.'!$D$5:$D$484=$B115)*('Comp.'!$B$5:$B$484&gt;=F$4)*('Comp.'!$B$5:$B$484&lt;=EOMONTH(F$4,0))*('Comp.'!$E$5:$E$484))</f>
        <v>0</v>
      </c>
      <c r="G115" s="129">
        <f>SUMPRODUCT(('Diário 1º PA'!$E$4:$E$2011='Analítico Cp.'!$B115)*('Diário 1º PA'!$C$4:$C$2011&gt;=G$4)*('Diário 1º PA'!$C$4:$C$2011&lt;=EOMONTH(G$4,0))*('Diário 1º PA'!$F$4:$F$2011))
+SUMPRODUCT(('Diário 2º PA'!$E$4:$E$1980='Analítico Cp.'!$B115)*('Diário 2º PA'!$C$4:$C$1980&gt;=G$4)*('Diário 2º PA'!$C$4:$C$1980&lt;=EOMONTH(G$4,0))*('Diário 2º PA'!$F$4:$F$1980))
+SUMPRODUCT(('Diário 3º PA'!$E$4:$E$2000='Analítico Cp.'!$B115)*('Diário 3º PA'!$C$4:$C$2000&gt;=G$4)*('Diário 3º PA'!$C$4:$C$2000&lt;=EOMONTH(G$4,0))*('Diário 3º PA'!$F$4:$F$2000))
+SUMPRODUCT(('Diário 4º PA'!$E$4:$E$2000='Analítico Cp.'!$B115)*('Diário 4º PA'!$C$4:$C$2000&gt;=G$4)*('Diário 4º PA'!$C$4:$C$2000&lt;=EOMONTH(G$4,0))*('Diário 4º PA'!$F$4:$F$2000))
+SUMPRODUCT(('Comp.'!$D$5:$D$484=$B115)*('Comp.'!$B$5:$B$484&gt;=G$4)*('Comp.'!$B$5:$B$484&lt;=EOMONTH(G$4,0))*('Comp.'!$E$5:$E$484))</f>
        <v>0</v>
      </c>
      <c r="H115" s="129">
        <f>SUMPRODUCT(('Diário 1º PA'!$E$4:$E$2011='Analítico Cp.'!$B115)*('Diário 1º PA'!$C$4:$C$2011&gt;=H$4)*('Diário 1º PA'!$C$4:$C$2011&lt;=EOMONTH(H$4,0))*('Diário 1º PA'!$F$4:$F$2011))
+SUMPRODUCT(('Diário 2º PA'!$E$4:$E$1980='Analítico Cp.'!$B115)*('Diário 2º PA'!$C$4:$C$1980&gt;=H$4)*('Diário 2º PA'!$C$4:$C$1980&lt;=EOMONTH(H$4,0))*('Diário 2º PA'!$F$4:$F$1980))
+SUMPRODUCT(('Diário 3º PA'!$E$4:$E$2000='Analítico Cp.'!$B115)*('Diário 3º PA'!$C$4:$C$2000&gt;=H$4)*('Diário 3º PA'!$C$4:$C$2000&lt;=EOMONTH(H$4,0))*('Diário 3º PA'!$F$4:$F$2000))
+SUMPRODUCT(('Diário 4º PA'!$E$4:$E$2000='Analítico Cp.'!$B115)*('Diário 4º PA'!$C$4:$C$2000&gt;=H$4)*('Diário 4º PA'!$C$4:$C$2000&lt;=EOMONTH(H$4,0))*('Diário 4º PA'!$F$4:$F$2000))
+SUMPRODUCT(('Comp.'!$D$5:$D$484=$B115)*('Comp.'!$B$5:$B$484&gt;=H$4)*('Comp.'!$B$5:$B$484&lt;=EOMONTH(H$4,0))*('Comp.'!$E$5:$E$484))</f>
        <v>0</v>
      </c>
      <c r="I115" s="129">
        <f>SUMPRODUCT(('Diário 1º PA'!$E$4:$E$2011='Analítico Cp.'!$B115)*('Diário 1º PA'!$C$4:$C$2011&gt;=I$4)*('Diário 1º PA'!$C$4:$C$2011&lt;=EOMONTH(I$4,0))*('Diário 1º PA'!$F$4:$F$2011))
+SUMPRODUCT(('Diário 2º PA'!$E$4:$E$1980='Analítico Cp.'!$B115)*('Diário 2º PA'!$C$4:$C$1980&gt;=I$4)*('Diário 2º PA'!$C$4:$C$1980&lt;=EOMONTH(I$4,0))*('Diário 2º PA'!$F$4:$F$1980))
+SUMPRODUCT(('Diário 3º PA'!$E$4:$E$2000='Analítico Cp.'!$B115)*('Diário 3º PA'!$C$4:$C$2000&gt;=I$4)*('Diário 3º PA'!$C$4:$C$2000&lt;=EOMONTH(I$4,0))*('Diário 3º PA'!$F$4:$F$2000))
+SUMPRODUCT(('Diário 4º PA'!$E$4:$E$2000='Analítico Cp.'!$B115)*('Diário 4º PA'!$C$4:$C$2000&gt;=I$4)*('Diário 4º PA'!$C$4:$C$2000&lt;=EOMONTH(I$4,0))*('Diário 4º PA'!$F$4:$F$2000))
+SUMPRODUCT(('Comp.'!$D$5:$D$484=$B115)*('Comp.'!$B$5:$B$484&gt;=I$4)*('Comp.'!$B$5:$B$484&lt;=EOMONTH(I$4,0))*('Comp.'!$E$5:$E$484))</f>
        <v>0</v>
      </c>
      <c r="J115" s="129">
        <f>SUMPRODUCT(('Diário 1º PA'!$E$4:$E$2011='Analítico Cp.'!$B115)*('Diário 1º PA'!$C$4:$C$2011&gt;=J$4)*('Diário 1º PA'!$C$4:$C$2011&lt;=EOMONTH(J$4,0))*('Diário 1º PA'!$F$4:$F$2011))
+SUMPRODUCT(('Diário 2º PA'!$E$4:$E$1980='Analítico Cp.'!$B115)*('Diário 2º PA'!$C$4:$C$1980&gt;=J$4)*('Diário 2º PA'!$C$4:$C$1980&lt;=EOMONTH(J$4,0))*('Diário 2º PA'!$F$4:$F$1980))
+SUMPRODUCT(('Diário 3º PA'!$E$4:$E$2000='Analítico Cp.'!$B115)*('Diário 3º PA'!$C$4:$C$2000&gt;=J$4)*('Diário 3º PA'!$C$4:$C$2000&lt;=EOMONTH(J$4,0))*('Diário 3º PA'!$F$4:$F$2000))
+SUMPRODUCT(('Diário 4º PA'!$E$4:$E$2000='Analítico Cp.'!$B115)*('Diário 4º PA'!$C$4:$C$2000&gt;=J$4)*('Diário 4º PA'!$C$4:$C$2000&lt;=EOMONTH(J$4,0))*('Diário 4º PA'!$F$4:$F$2000))
+SUMPRODUCT(('Comp.'!$D$5:$D$484=$B115)*('Comp.'!$B$5:$B$484&gt;=J$4)*('Comp.'!$B$5:$B$484&lt;=EOMONTH(J$4,0))*('Comp.'!$E$5:$E$484))</f>
        <v>0</v>
      </c>
      <c r="K115" s="129">
        <f>SUMPRODUCT(('Diário 1º PA'!$E$4:$E$2011='Analítico Cp.'!$B115)*('Diário 1º PA'!$C$4:$C$2011&gt;=K$4)*('Diário 1º PA'!$C$4:$C$2011&lt;=EOMONTH(K$4,0))*('Diário 1º PA'!$F$4:$F$2011))
+SUMPRODUCT(('Diário 2º PA'!$E$4:$E$1980='Analítico Cp.'!$B115)*('Diário 2º PA'!$C$4:$C$1980&gt;=K$4)*('Diário 2º PA'!$C$4:$C$1980&lt;=EOMONTH(K$4,0))*('Diário 2º PA'!$F$4:$F$1980))
+SUMPRODUCT(('Diário 3º PA'!$E$4:$E$2000='Analítico Cp.'!$B115)*('Diário 3º PA'!$C$4:$C$2000&gt;=K$4)*('Diário 3º PA'!$C$4:$C$2000&lt;=EOMONTH(K$4,0))*('Diário 3º PA'!$F$4:$F$2000))
+SUMPRODUCT(('Diário 4º PA'!$E$4:$E$2000='Analítico Cp.'!$B115)*('Diário 4º PA'!$C$4:$C$2000&gt;=K$4)*('Diário 4º PA'!$C$4:$C$2000&lt;=EOMONTH(K$4,0))*('Diário 4º PA'!$F$4:$F$2000))
+SUMPRODUCT(('Comp.'!$D$5:$D$484=$B115)*('Comp.'!$B$5:$B$484&gt;=K$4)*('Comp.'!$B$5:$B$484&lt;=EOMONTH(K$4,0))*('Comp.'!$E$5:$E$484))</f>
        <v>0</v>
      </c>
      <c r="L115" s="129">
        <f>SUMPRODUCT(('Diário 1º PA'!$E$4:$E$2011='Analítico Cp.'!$B115)*('Diário 1º PA'!$C$4:$C$2011&gt;=L$4)*('Diário 1º PA'!$C$4:$C$2011&lt;=EOMONTH(L$4,0))*('Diário 1º PA'!$F$4:$F$2011))
+SUMPRODUCT(('Diário 2º PA'!$E$4:$E$1980='Analítico Cp.'!$B115)*('Diário 2º PA'!$C$4:$C$1980&gt;=L$4)*('Diário 2º PA'!$C$4:$C$1980&lt;=EOMONTH(L$4,0))*('Diário 2º PA'!$F$4:$F$1980))
+SUMPRODUCT(('Diário 3º PA'!$E$4:$E$2000='Analítico Cp.'!$B115)*('Diário 3º PA'!$C$4:$C$2000&gt;=L$4)*('Diário 3º PA'!$C$4:$C$2000&lt;=EOMONTH(L$4,0))*('Diário 3º PA'!$F$4:$F$2000))
+SUMPRODUCT(('Diário 4º PA'!$E$4:$E$2000='Analítico Cp.'!$B115)*('Diário 4º PA'!$C$4:$C$2000&gt;=L$4)*('Diário 4º PA'!$C$4:$C$2000&lt;=EOMONTH(L$4,0))*('Diário 4º PA'!$F$4:$F$2000))
+SUMPRODUCT(('Comp.'!$D$5:$D$484=$B115)*('Comp.'!$B$5:$B$484&gt;=L$4)*('Comp.'!$B$5:$B$484&lt;=EOMONTH(L$4,0))*('Comp.'!$E$5:$E$484))</f>
        <v>0</v>
      </c>
      <c r="M115" s="129">
        <f>SUMPRODUCT(('Diário 1º PA'!$E$4:$E$2011='Analítico Cp.'!$B115)*('Diário 1º PA'!$C$4:$C$2011&gt;=M$4)*('Diário 1º PA'!$C$4:$C$2011&lt;=EOMONTH(M$4,0))*('Diário 1º PA'!$F$4:$F$2011))
+SUMPRODUCT(('Diário 2º PA'!$E$4:$E$1980='Analítico Cp.'!$B115)*('Diário 2º PA'!$C$4:$C$1980&gt;=M$4)*('Diário 2º PA'!$C$4:$C$1980&lt;=EOMONTH(M$4,0))*('Diário 2º PA'!$F$4:$F$1980))
+SUMPRODUCT(('Diário 3º PA'!$E$4:$E$2000='Analítico Cp.'!$B115)*('Diário 3º PA'!$C$4:$C$2000&gt;=M$4)*('Diário 3º PA'!$C$4:$C$2000&lt;=EOMONTH(M$4,0))*('Diário 3º PA'!$F$4:$F$2000))
+SUMPRODUCT(('Diário 4º PA'!$E$4:$E$2000='Analítico Cp.'!$B115)*('Diário 4º PA'!$C$4:$C$2000&gt;=M$4)*('Diário 4º PA'!$C$4:$C$2000&lt;=EOMONTH(M$4,0))*('Diário 4º PA'!$F$4:$F$2000))
+SUMPRODUCT(('Comp.'!$D$5:$D$484=$B115)*('Comp.'!$B$5:$B$484&gt;=M$4)*('Comp.'!$B$5:$B$484&lt;=EOMONTH(M$4,0))*('Comp.'!$E$5:$E$484))</f>
        <v>0</v>
      </c>
      <c r="N115" s="129">
        <f>SUMPRODUCT(('Diário 1º PA'!$E$4:$E$2011='Analítico Cp.'!$B115)*('Diário 1º PA'!$C$4:$C$2011&gt;=N$4)*('Diário 1º PA'!$C$4:$C$2011&lt;=EOMONTH(N$4,0))*('Diário 1º PA'!$F$4:$F$2011))
+SUMPRODUCT(('Diário 2º PA'!$E$4:$E$1980='Analítico Cp.'!$B115)*('Diário 2º PA'!$C$4:$C$1980&gt;=N$4)*('Diário 2º PA'!$C$4:$C$1980&lt;=EOMONTH(N$4,0))*('Diário 2º PA'!$F$4:$F$1980))
+SUMPRODUCT(('Diário 3º PA'!$E$4:$E$2000='Analítico Cp.'!$B115)*('Diário 3º PA'!$C$4:$C$2000&gt;=N$4)*('Diário 3º PA'!$C$4:$C$2000&lt;=EOMONTH(N$4,0))*('Diário 3º PA'!$F$4:$F$2000))
+SUMPRODUCT(('Diário 4º PA'!$E$4:$E$2000='Analítico Cp.'!$B115)*('Diário 4º PA'!$C$4:$C$2000&gt;=N$4)*('Diário 4º PA'!$C$4:$C$2000&lt;=EOMONTH(N$4,0))*('Diário 4º PA'!$F$4:$F$2000))
+SUMPRODUCT(('Comp.'!$D$5:$D$484=$B115)*('Comp.'!$B$5:$B$484&gt;=N$4)*('Comp.'!$B$5:$B$484&lt;=EOMONTH(N$4,0))*('Comp.'!$E$5:$E$484))</f>
        <v>0</v>
      </c>
      <c r="O115" s="179">
        <f t="shared" si="19"/>
        <v>0</v>
      </c>
      <c r="P115" s="180">
        <f t="shared" si="20"/>
        <v>0</v>
      </c>
      <c r="Q115" s="154"/>
      <c r="R115" s="154"/>
      <c r="S115" s="154"/>
      <c r="T115" s="154"/>
      <c r="U115" s="154"/>
      <c r="V115" s="154"/>
      <c r="W115" s="154"/>
      <c r="X115" s="154"/>
      <c r="Y115" s="154"/>
      <c r="Z115" s="154"/>
    </row>
    <row r="116" spans="1:26" ht="23.25" customHeight="1" x14ac:dyDescent="0.2">
      <c r="A116" s="199" t="s">
        <v>334</v>
      </c>
      <c r="B116" s="63" t="s">
        <v>335</v>
      </c>
      <c r="C116" s="129">
        <f>SUMPRODUCT(('Diário 1º PA'!$E$4:$E$2011='Analítico Cp.'!$B116)*('Diário 1º PA'!$C$4:$C$2011&gt;=C$4)*('Diário 1º PA'!$C$4:$C$2011&lt;=EOMONTH(C$4,0))*('Diário 1º PA'!$F$4:$F$2011))
+SUMPRODUCT(('Diário 2º PA'!$E$4:$E$1980='Analítico Cp.'!$B116)*('Diário 2º PA'!$C$4:$C$1980&gt;=C$4)*('Diário 2º PA'!$C$4:$C$1980&lt;=EOMONTH(C$4,0))*('Diário 2º PA'!$F$4:$F$1980))
+SUMPRODUCT(('Diário 3º PA'!$E$4:$E$2000='Analítico Cp.'!$B116)*('Diário 3º PA'!$C$4:$C$2000&gt;=C$4)*('Diário 3º PA'!$C$4:$C$2000&lt;=EOMONTH(C$4,0))*('Diário 3º PA'!$F$4:$F$2000))
+SUMPRODUCT(('Diário 4º PA'!$E$4:$E$2000='Analítico Cp.'!$B116)*('Diário 4º PA'!$C$4:$C$2000&gt;=C$4)*('Diário 4º PA'!$C$4:$C$2000&lt;=EOMONTH(C$4,0))*('Diário 4º PA'!$F$4:$F$2000))
+SUMPRODUCT(('Comp.'!$D$5:$D$484=$B116)*('Comp.'!$B$5:$B$484&gt;=C$4)*('Comp.'!$B$5:$B$484&lt;=EOMONTH(C$4,0))*('Comp.'!$E$5:$E$484))</f>
        <v>0</v>
      </c>
      <c r="D116" s="129">
        <f>SUMPRODUCT(('Diário 1º PA'!$E$4:$E$2011='Analítico Cp.'!$B116)*('Diário 1º PA'!$C$4:$C$2011&gt;=D$4)*('Diário 1º PA'!$C$4:$C$2011&lt;=EOMONTH(D$4,0))*('Diário 1º PA'!$F$4:$F$2011))
+SUMPRODUCT(('Diário 2º PA'!$E$4:$E$1980='Analítico Cp.'!$B116)*('Diário 2º PA'!$C$4:$C$1980&gt;=D$4)*('Diário 2º PA'!$C$4:$C$1980&lt;=EOMONTH(D$4,0))*('Diário 2º PA'!$F$4:$F$1980))
+SUMPRODUCT(('Diário 3º PA'!$E$4:$E$2000='Analítico Cp.'!$B116)*('Diário 3º PA'!$C$4:$C$2000&gt;=D$4)*('Diário 3º PA'!$C$4:$C$2000&lt;=EOMONTH(D$4,0))*('Diário 3º PA'!$F$4:$F$2000))
+SUMPRODUCT(('Diário 4º PA'!$E$4:$E$2000='Analítico Cp.'!$B116)*('Diário 4º PA'!$C$4:$C$2000&gt;=D$4)*('Diário 4º PA'!$C$4:$C$2000&lt;=EOMONTH(D$4,0))*('Diário 4º PA'!$F$4:$F$2000))
+SUMPRODUCT(('Comp.'!$D$5:$D$484=$B116)*('Comp.'!$B$5:$B$484&gt;=D$4)*('Comp.'!$B$5:$B$484&lt;=EOMONTH(D$4,0))*('Comp.'!$E$5:$E$484))</f>
        <v>0</v>
      </c>
      <c r="E116" s="129">
        <f>SUMPRODUCT(('Diário 1º PA'!$E$4:$E$2011='Analítico Cp.'!$B116)*('Diário 1º PA'!$C$4:$C$2011&gt;=E$4)*('Diário 1º PA'!$C$4:$C$2011&lt;=EOMONTH(E$4,0))*('Diário 1º PA'!$F$4:$F$2011))
+SUMPRODUCT(('Diário 2º PA'!$E$4:$E$1980='Analítico Cp.'!$B116)*('Diário 2º PA'!$C$4:$C$1980&gt;=E$4)*('Diário 2º PA'!$C$4:$C$1980&lt;=EOMONTH(E$4,0))*('Diário 2º PA'!$F$4:$F$1980))
+SUMPRODUCT(('Diário 3º PA'!$E$4:$E$2000='Analítico Cp.'!$B116)*('Diário 3º PA'!$C$4:$C$2000&gt;=E$4)*('Diário 3º PA'!$C$4:$C$2000&lt;=EOMONTH(E$4,0))*('Diário 3º PA'!$F$4:$F$2000))
+SUMPRODUCT(('Diário 4º PA'!$E$4:$E$2000='Analítico Cp.'!$B116)*('Diário 4º PA'!$C$4:$C$2000&gt;=E$4)*('Diário 4º PA'!$C$4:$C$2000&lt;=EOMONTH(E$4,0))*('Diário 4º PA'!$F$4:$F$2000))
+SUMPRODUCT(('Comp.'!$D$5:$D$484=$B116)*('Comp.'!$B$5:$B$484&gt;=E$4)*('Comp.'!$B$5:$B$484&lt;=EOMONTH(E$4,0))*('Comp.'!$E$5:$E$484))</f>
        <v>0</v>
      </c>
      <c r="F116" s="129">
        <f>SUMPRODUCT(('Diário 1º PA'!$E$4:$E$2011='Analítico Cp.'!$B116)*('Diário 1º PA'!$C$4:$C$2011&gt;=F$4)*('Diário 1º PA'!$C$4:$C$2011&lt;=EOMONTH(F$4,0))*('Diário 1º PA'!$F$4:$F$2011))
+SUMPRODUCT(('Diário 2º PA'!$E$4:$E$1980='Analítico Cp.'!$B116)*('Diário 2º PA'!$C$4:$C$1980&gt;=F$4)*('Diário 2º PA'!$C$4:$C$1980&lt;=EOMONTH(F$4,0))*('Diário 2º PA'!$F$4:$F$1980))
+SUMPRODUCT(('Diário 3º PA'!$E$4:$E$2000='Analítico Cp.'!$B116)*('Diário 3º PA'!$C$4:$C$2000&gt;=F$4)*('Diário 3º PA'!$C$4:$C$2000&lt;=EOMONTH(F$4,0))*('Diário 3º PA'!$F$4:$F$2000))
+SUMPRODUCT(('Diário 4º PA'!$E$4:$E$2000='Analítico Cp.'!$B116)*('Diário 4º PA'!$C$4:$C$2000&gt;=F$4)*('Diário 4º PA'!$C$4:$C$2000&lt;=EOMONTH(F$4,0))*('Diário 4º PA'!$F$4:$F$2000))
+SUMPRODUCT(('Comp.'!$D$5:$D$484=$B116)*('Comp.'!$B$5:$B$484&gt;=F$4)*('Comp.'!$B$5:$B$484&lt;=EOMONTH(F$4,0))*('Comp.'!$E$5:$E$484))</f>
        <v>0</v>
      </c>
      <c r="G116" s="129">
        <f>SUMPRODUCT(('Diário 1º PA'!$E$4:$E$2011='Analítico Cp.'!$B116)*('Diário 1º PA'!$C$4:$C$2011&gt;=G$4)*('Diário 1º PA'!$C$4:$C$2011&lt;=EOMONTH(G$4,0))*('Diário 1º PA'!$F$4:$F$2011))
+SUMPRODUCT(('Diário 2º PA'!$E$4:$E$1980='Analítico Cp.'!$B116)*('Diário 2º PA'!$C$4:$C$1980&gt;=G$4)*('Diário 2º PA'!$C$4:$C$1980&lt;=EOMONTH(G$4,0))*('Diário 2º PA'!$F$4:$F$1980))
+SUMPRODUCT(('Diário 3º PA'!$E$4:$E$2000='Analítico Cp.'!$B116)*('Diário 3º PA'!$C$4:$C$2000&gt;=G$4)*('Diário 3º PA'!$C$4:$C$2000&lt;=EOMONTH(G$4,0))*('Diário 3º PA'!$F$4:$F$2000))
+SUMPRODUCT(('Diário 4º PA'!$E$4:$E$2000='Analítico Cp.'!$B116)*('Diário 4º PA'!$C$4:$C$2000&gt;=G$4)*('Diário 4º PA'!$C$4:$C$2000&lt;=EOMONTH(G$4,0))*('Diário 4º PA'!$F$4:$F$2000))
+SUMPRODUCT(('Comp.'!$D$5:$D$484=$B116)*('Comp.'!$B$5:$B$484&gt;=G$4)*('Comp.'!$B$5:$B$484&lt;=EOMONTH(G$4,0))*('Comp.'!$E$5:$E$484))</f>
        <v>0</v>
      </c>
      <c r="H116" s="129">
        <f>SUMPRODUCT(('Diário 1º PA'!$E$4:$E$2011='Analítico Cp.'!$B116)*('Diário 1º PA'!$C$4:$C$2011&gt;=H$4)*('Diário 1º PA'!$C$4:$C$2011&lt;=EOMONTH(H$4,0))*('Diário 1º PA'!$F$4:$F$2011))
+SUMPRODUCT(('Diário 2º PA'!$E$4:$E$1980='Analítico Cp.'!$B116)*('Diário 2º PA'!$C$4:$C$1980&gt;=H$4)*('Diário 2º PA'!$C$4:$C$1980&lt;=EOMONTH(H$4,0))*('Diário 2º PA'!$F$4:$F$1980))
+SUMPRODUCT(('Diário 3º PA'!$E$4:$E$2000='Analítico Cp.'!$B116)*('Diário 3º PA'!$C$4:$C$2000&gt;=H$4)*('Diário 3º PA'!$C$4:$C$2000&lt;=EOMONTH(H$4,0))*('Diário 3º PA'!$F$4:$F$2000))
+SUMPRODUCT(('Diário 4º PA'!$E$4:$E$2000='Analítico Cp.'!$B116)*('Diário 4º PA'!$C$4:$C$2000&gt;=H$4)*('Diário 4º PA'!$C$4:$C$2000&lt;=EOMONTH(H$4,0))*('Diário 4º PA'!$F$4:$F$2000))
+SUMPRODUCT(('Comp.'!$D$5:$D$484=$B116)*('Comp.'!$B$5:$B$484&gt;=H$4)*('Comp.'!$B$5:$B$484&lt;=EOMONTH(H$4,0))*('Comp.'!$E$5:$E$484))</f>
        <v>0</v>
      </c>
      <c r="I116" s="129">
        <f>SUMPRODUCT(('Diário 1º PA'!$E$4:$E$2011='Analítico Cp.'!$B116)*('Diário 1º PA'!$C$4:$C$2011&gt;=I$4)*('Diário 1º PA'!$C$4:$C$2011&lt;=EOMONTH(I$4,0))*('Diário 1º PA'!$F$4:$F$2011))
+SUMPRODUCT(('Diário 2º PA'!$E$4:$E$1980='Analítico Cp.'!$B116)*('Diário 2º PA'!$C$4:$C$1980&gt;=I$4)*('Diário 2º PA'!$C$4:$C$1980&lt;=EOMONTH(I$4,0))*('Diário 2º PA'!$F$4:$F$1980))
+SUMPRODUCT(('Diário 3º PA'!$E$4:$E$2000='Analítico Cp.'!$B116)*('Diário 3º PA'!$C$4:$C$2000&gt;=I$4)*('Diário 3º PA'!$C$4:$C$2000&lt;=EOMONTH(I$4,0))*('Diário 3º PA'!$F$4:$F$2000))
+SUMPRODUCT(('Diário 4º PA'!$E$4:$E$2000='Analítico Cp.'!$B116)*('Diário 4º PA'!$C$4:$C$2000&gt;=I$4)*('Diário 4º PA'!$C$4:$C$2000&lt;=EOMONTH(I$4,0))*('Diário 4º PA'!$F$4:$F$2000))
+SUMPRODUCT(('Comp.'!$D$5:$D$484=$B116)*('Comp.'!$B$5:$B$484&gt;=I$4)*('Comp.'!$B$5:$B$484&lt;=EOMONTH(I$4,0))*('Comp.'!$E$5:$E$484))</f>
        <v>0</v>
      </c>
      <c r="J116" s="129">
        <f>SUMPRODUCT(('Diário 1º PA'!$E$4:$E$2011='Analítico Cp.'!$B116)*('Diário 1º PA'!$C$4:$C$2011&gt;=J$4)*('Diário 1º PA'!$C$4:$C$2011&lt;=EOMONTH(J$4,0))*('Diário 1º PA'!$F$4:$F$2011))
+SUMPRODUCT(('Diário 2º PA'!$E$4:$E$1980='Analítico Cp.'!$B116)*('Diário 2º PA'!$C$4:$C$1980&gt;=J$4)*('Diário 2º PA'!$C$4:$C$1980&lt;=EOMONTH(J$4,0))*('Diário 2º PA'!$F$4:$F$1980))
+SUMPRODUCT(('Diário 3º PA'!$E$4:$E$2000='Analítico Cp.'!$B116)*('Diário 3º PA'!$C$4:$C$2000&gt;=J$4)*('Diário 3º PA'!$C$4:$C$2000&lt;=EOMONTH(J$4,0))*('Diário 3º PA'!$F$4:$F$2000))
+SUMPRODUCT(('Diário 4º PA'!$E$4:$E$2000='Analítico Cp.'!$B116)*('Diário 4º PA'!$C$4:$C$2000&gt;=J$4)*('Diário 4º PA'!$C$4:$C$2000&lt;=EOMONTH(J$4,0))*('Diário 4º PA'!$F$4:$F$2000))
+SUMPRODUCT(('Comp.'!$D$5:$D$484=$B116)*('Comp.'!$B$5:$B$484&gt;=J$4)*('Comp.'!$B$5:$B$484&lt;=EOMONTH(J$4,0))*('Comp.'!$E$5:$E$484))</f>
        <v>0</v>
      </c>
      <c r="K116" s="129">
        <f>SUMPRODUCT(('Diário 1º PA'!$E$4:$E$2011='Analítico Cp.'!$B116)*('Diário 1º PA'!$C$4:$C$2011&gt;=K$4)*('Diário 1º PA'!$C$4:$C$2011&lt;=EOMONTH(K$4,0))*('Diário 1º PA'!$F$4:$F$2011))
+SUMPRODUCT(('Diário 2º PA'!$E$4:$E$1980='Analítico Cp.'!$B116)*('Diário 2º PA'!$C$4:$C$1980&gt;=K$4)*('Diário 2º PA'!$C$4:$C$1980&lt;=EOMONTH(K$4,0))*('Diário 2º PA'!$F$4:$F$1980))
+SUMPRODUCT(('Diário 3º PA'!$E$4:$E$2000='Analítico Cp.'!$B116)*('Diário 3º PA'!$C$4:$C$2000&gt;=K$4)*('Diário 3º PA'!$C$4:$C$2000&lt;=EOMONTH(K$4,0))*('Diário 3º PA'!$F$4:$F$2000))
+SUMPRODUCT(('Diário 4º PA'!$E$4:$E$2000='Analítico Cp.'!$B116)*('Diário 4º PA'!$C$4:$C$2000&gt;=K$4)*('Diário 4º PA'!$C$4:$C$2000&lt;=EOMONTH(K$4,0))*('Diário 4º PA'!$F$4:$F$2000))
+SUMPRODUCT(('Comp.'!$D$5:$D$484=$B116)*('Comp.'!$B$5:$B$484&gt;=K$4)*('Comp.'!$B$5:$B$484&lt;=EOMONTH(K$4,0))*('Comp.'!$E$5:$E$484))</f>
        <v>0</v>
      </c>
      <c r="L116" s="129">
        <f>SUMPRODUCT(('Diário 1º PA'!$E$4:$E$2011='Analítico Cp.'!$B116)*('Diário 1º PA'!$C$4:$C$2011&gt;=L$4)*('Diário 1º PA'!$C$4:$C$2011&lt;=EOMONTH(L$4,0))*('Diário 1º PA'!$F$4:$F$2011))
+SUMPRODUCT(('Diário 2º PA'!$E$4:$E$1980='Analítico Cp.'!$B116)*('Diário 2º PA'!$C$4:$C$1980&gt;=L$4)*('Diário 2º PA'!$C$4:$C$1980&lt;=EOMONTH(L$4,0))*('Diário 2º PA'!$F$4:$F$1980))
+SUMPRODUCT(('Diário 3º PA'!$E$4:$E$2000='Analítico Cp.'!$B116)*('Diário 3º PA'!$C$4:$C$2000&gt;=L$4)*('Diário 3º PA'!$C$4:$C$2000&lt;=EOMONTH(L$4,0))*('Diário 3º PA'!$F$4:$F$2000))
+SUMPRODUCT(('Diário 4º PA'!$E$4:$E$2000='Analítico Cp.'!$B116)*('Diário 4º PA'!$C$4:$C$2000&gt;=L$4)*('Diário 4º PA'!$C$4:$C$2000&lt;=EOMONTH(L$4,0))*('Diário 4º PA'!$F$4:$F$2000))
+SUMPRODUCT(('Comp.'!$D$5:$D$484=$B116)*('Comp.'!$B$5:$B$484&gt;=L$4)*('Comp.'!$B$5:$B$484&lt;=EOMONTH(L$4,0))*('Comp.'!$E$5:$E$484))</f>
        <v>0</v>
      </c>
      <c r="M116" s="129">
        <f>SUMPRODUCT(('Diário 1º PA'!$E$4:$E$2011='Analítico Cp.'!$B116)*('Diário 1º PA'!$C$4:$C$2011&gt;=M$4)*('Diário 1º PA'!$C$4:$C$2011&lt;=EOMONTH(M$4,0))*('Diário 1º PA'!$F$4:$F$2011))
+SUMPRODUCT(('Diário 2º PA'!$E$4:$E$1980='Analítico Cp.'!$B116)*('Diário 2º PA'!$C$4:$C$1980&gt;=M$4)*('Diário 2º PA'!$C$4:$C$1980&lt;=EOMONTH(M$4,0))*('Diário 2º PA'!$F$4:$F$1980))
+SUMPRODUCT(('Diário 3º PA'!$E$4:$E$2000='Analítico Cp.'!$B116)*('Diário 3º PA'!$C$4:$C$2000&gt;=M$4)*('Diário 3º PA'!$C$4:$C$2000&lt;=EOMONTH(M$4,0))*('Diário 3º PA'!$F$4:$F$2000))
+SUMPRODUCT(('Diário 4º PA'!$E$4:$E$2000='Analítico Cp.'!$B116)*('Diário 4º PA'!$C$4:$C$2000&gt;=M$4)*('Diário 4º PA'!$C$4:$C$2000&lt;=EOMONTH(M$4,0))*('Diário 4º PA'!$F$4:$F$2000))
+SUMPRODUCT(('Comp.'!$D$5:$D$484=$B116)*('Comp.'!$B$5:$B$484&gt;=M$4)*('Comp.'!$B$5:$B$484&lt;=EOMONTH(M$4,0))*('Comp.'!$E$5:$E$484))</f>
        <v>0</v>
      </c>
      <c r="N116" s="129">
        <f>SUMPRODUCT(('Diário 1º PA'!$E$4:$E$2011='Analítico Cp.'!$B116)*('Diário 1º PA'!$C$4:$C$2011&gt;=N$4)*('Diário 1º PA'!$C$4:$C$2011&lt;=EOMONTH(N$4,0))*('Diário 1º PA'!$F$4:$F$2011))
+SUMPRODUCT(('Diário 2º PA'!$E$4:$E$1980='Analítico Cp.'!$B116)*('Diário 2º PA'!$C$4:$C$1980&gt;=N$4)*('Diário 2º PA'!$C$4:$C$1980&lt;=EOMONTH(N$4,0))*('Diário 2º PA'!$F$4:$F$1980))
+SUMPRODUCT(('Diário 3º PA'!$E$4:$E$2000='Analítico Cp.'!$B116)*('Diário 3º PA'!$C$4:$C$2000&gt;=N$4)*('Diário 3º PA'!$C$4:$C$2000&lt;=EOMONTH(N$4,0))*('Diário 3º PA'!$F$4:$F$2000))
+SUMPRODUCT(('Diário 4º PA'!$E$4:$E$2000='Analítico Cp.'!$B116)*('Diário 4º PA'!$C$4:$C$2000&gt;=N$4)*('Diário 4º PA'!$C$4:$C$2000&lt;=EOMONTH(N$4,0))*('Diário 4º PA'!$F$4:$F$2000))
+SUMPRODUCT(('Comp.'!$D$5:$D$484=$B116)*('Comp.'!$B$5:$B$484&gt;=N$4)*('Comp.'!$B$5:$B$484&lt;=EOMONTH(N$4,0))*('Comp.'!$E$5:$E$484))</f>
        <v>0</v>
      </c>
      <c r="O116" s="179">
        <f t="shared" si="19"/>
        <v>0</v>
      </c>
      <c r="P116" s="180">
        <f t="shared" si="20"/>
        <v>0</v>
      </c>
      <c r="Q116" s="154"/>
      <c r="R116" s="154"/>
      <c r="S116" s="154"/>
      <c r="T116" s="154"/>
      <c r="U116" s="154"/>
      <c r="V116" s="154"/>
      <c r="W116" s="154"/>
      <c r="X116" s="154"/>
      <c r="Y116" s="154"/>
      <c r="Z116" s="154"/>
    </row>
    <row r="117" spans="1:26" ht="23.25" customHeight="1" x14ac:dyDescent="0.2">
      <c r="A117" s="199" t="s">
        <v>336</v>
      </c>
      <c r="B117" s="63" t="s">
        <v>337</v>
      </c>
      <c r="C117" s="129">
        <f>SUMPRODUCT(('Diário 1º PA'!$E$4:$E$2011='Analítico Cp.'!$B117)*('Diário 1º PA'!$C$4:$C$2011&gt;=C$4)*('Diário 1º PA'!$C$4:$C$2011&lt;=EOMONTH(C$4,0))*('Diário 1º PA'!$F$4:$F$2011))
+SUMPRODUCT(('Diário 2º PA'!$E$4:$E$1980='Analítico Cp.'!$B117)*('Diário 2º PA'!$C$4:$C$1980&gt;=C$4)*('Diário 2º PA'!$C$4:$C$1980&lt;=EOMONTH(C$4,0))*('Diário 2º PA'!$F$4:$F$1980))
+SUMPRODUCT(('Diário 3º PA'!$E$4:$E$2000='Analítico Cp.'!$B117)*('Diário 3º PA'!$C$4:$C$2000&gt;=C$4)*('Diário 3º PA'!$C$4:$C$2000&lt;=EOMONTH(C$4,0))*('Diário 3º PA'!$F$4:$F$2000))
+SUMPRODUCT(('Diário 4º PA'!$E$4:$E$2000='Analítico Cp.'!$B117)*('Diário 4º PA'!$C$4:$C$2000&gt;=C$4)*('Diário 4º PA'!$C$4:$C$2000&lt;=EOMONTH(C$4,0))*('Diário 4º PA'!$F$4:$F$2000))
+SUMPRODUCT(('Comp.'!$D$5:$D$484=$B117)*('Comp.'!$B$5:$B$484&gt;=C$4)*('Comp.'!$B$5:$B$484&lt;=EOMONTH(C$4,0))*('Comp.'!$E$5:$E$484))</f>
        <v>17085.36</v>
      </c>
      <c r="D117" s="129">
        <f>SUMPRODUCT(('Diário 1º PA'!$E$4:$E$2011='Analítico Cp.'!$B117)*('Diário 1º PA'!$C$4:$C$2011&gt;=D$4)*('Diário 1º PA'!$C$4:$C$2011&lt;=EOMONTH(D$4,0))*('Diário 1º PA'!$F$4:$F$2011))
+SUMPRODUCT(('Diário 2º PA'!$E$4:$E$1980='Analítico Cp.'!$B117)*('Diário 2º PA'!$C$4:$C$1980&gt;=D$4)*('Diário 2º PA'!$C$4:$C$1980&lt;=EOMONTH(D$4,0))*('Diário 2º PA'!$F$4:$F$1980))
+SUMPRODUCT(('Diário 3º PA'!$E$4:$E$2000='Analítico Cp.'!$B117)*('Diário 3º PA'!$C$4:$C$2000&gt;=D$4)*('Diário 3º PA'!$C$4:$C$2000&lt;=EOMONTH(D$4,0))*('Diário 3º PA'!$F$4:$F$2000))
+SUMPRODUCT(('Diário 4º PA'!$E$4:$E$2000='Analítico Cp.'!$B117)*('Diário 4º PA'!$C$4:$C$2000&gt;=D$4)*('Diário 4º PA'!$C$4:$C$2000&lt;=EOMONTH(D$4,0))*('Diário 4º PA'!$F$4:$F$2000))
+SUMPRODUCT(('Comp.'!$D$5:$D$484=$B117)*('Comp.'!$B$5:$B$484&gt;=D$4)*('Comp.'!$B$5:$B$484&lt;=EOMONTH(D$4,0))*('Comp.'!$E$5:$E$484))</f>
        <v>45346.98000000001</v>
      </c>
      <c r="E117" s="129">
        <f>SUMPRODUCT(('Diário 1º PA'!$E$4:$E$2011='Analítico Cp.'!$B117)*('Diário 1º PA'!$C$4:$C$2011&gt;=E$4)*('Diário 1º PA'!$C$4:$C$2011&lt;=EOMONTH(E$4,0))*('Diário 1º PA'!$F$4:$F$2011))
+SUMPRODUCT(('Diário 2º PA'!$E$4:$E$1980='Analítico Cp.'!$B117)*('Diário 2º PA'!$C$4:$C$1980&gt;=E$4)*('Diário 2º PA'!$C$4:$C$1980&lt;=EOMONTH(E$4,0))*('Diário 2º PA'!$F$4:$F$1980))
+SUMPRODUCT(('Diário 3º PA'!$E$4:$E$2000='Analítico Cp.'!$B117)*('Diário 3º PA'!$C$4:$C$2000&gt;=E$4)*('Diário 3º PA'!$C$4:$C$2000&lt;=EOMONTH(E$4,0))*('Diário 3º PA'!$F$4:$F$2000))
+SUMPRODUCT(('Diário 4º PA'!$E$4:$E$2000='Analítico Cp.'!$B117)*('Diário 4º PA'!$C$4:$C$2000&gt;=E$4)*('Diário 4º PA'!$C$4:$C$2000&lt;=EOMONTH(E$4,0))*('Diário 4º PA'!$F$4:$F$2000))
+SUMPRODUCT(('Comp.'!$D$5:$D$484=$B117)*('Comp.'!$B$5:$B$484&gt;=E$4)*('Comp.'!$B$5:$B$484&lt;=EOMONTH(E$4,0))*('Comp.'!$E$5:$E$484))</f>
        <v>5049.6199999999981</v>
      </c>
      <c r="F117" s="129">
        <f>SUMPRODUCT(('Diário 1º PA'!$E$4:$E$2011='Analítico Cp.'!$B117)*('Diário 1º PA'!$C$4:$C$2011&gt;=F$4)*('Diário 1º PA'!$C$4:$C$2011&lt;=EOMONTH(F$4,0))*('Diário 1º PA'!$F$4:$F$2011))
+SUMPRODUCT(('Diário 2º PA'!$E$4:$E$1980='Analítico Cp.'!$B117)*('Diário 2º PA'!$C$4:$C$1980&gt;=F$4)*('Diário 2º PA'!$C$4:$C$1980&lt;=EOMONTH(F$4,0))*('Diário 2º PA'!$F$4:$F$1980))
+SUMPRODUCT(('Diário 3º PA'!$E$4:$E$2000='Analítico Cp.'!$B117)*('Diário 3º PA'!$C$4:$C$2000&gt;=F$4)*('Diário 3º PA'!$C$4:$C$2000&lt;=EOMONTH(F$4,0))*('Diário 3º PA'!$F$4:$F$2000))
+SUMPRODUCT(('Diário 4º PA'!$E$4:$E$2000='Analítico Cp.'!$B117)*('Diário 4º PA'!$C$4:$C$2000&gt;=F$4)*('Diário 4º PA'!$C$4:$C$2000&lt;=EOMONTH(F$4,0))*('Diário 4º PA'!$F$4:$F$2000))
+SUMPRODUCT(('Comp.'!$D$5:$D$484=$B117)*('Comp.'!$B$5:$B$484&gt;=F$4)*('Comp.'!$B$5:$B$484&lt;=EOMONTH(F$4,0))*('Comp.'!$E$5:$E$484))</f>
        <v>12228.93</v>
      </c>
      <c r="G117" s="129">
        <f>SUMPRODUCT(('Diário 1º PA'!$E$4:$E$2011='Analítico Cp.'!$B117)*('Diário 1º PA'!$C$4:$C$2011&gt;=G$4)*('Diário 1º PA'!$C$4:$C$2011&lt;=EOMONTH(G$4,0))*('Diário 1º PA'!$F$4:$F$2011))
+SUMPRODUCT(('Diário 2º PA'!$E$4:$E$1980='Analítico Cp.'!$B117)*('Diário 2º PA'!$C$4:$C$1980&gt;=G$4)*('Diário 2º PA'!$C$4:$C$1980&lt;=EOMONTH(G$4,0))*('Diário 2º PA'!$F$4:$F$1980))
+SUMPRODUCT(('Diário 3º PA'!$E$4:$E$2000='Analítico Cp.'!$B117)*('Diário 3º PA'!$C$4:$C$2000&gt;=G$4)*('Diário 3º PA'!$C$4:$C$2000&lt;=EOMONTH(G$4,0))*('Diário 3º PA'!$F$4:$F$2000))
+SUMPRODUCT(('Diário 4º PA'!$E$4:$E$2000='Analítico Cp.'!$B117)*('Diário 4º PA'!$C$4:$C$2000&gt;=G$4)*('Diário 4º PA'!$C$4:$C$2000&lt;=EOMONTH(G$4,0))*('Diário 4º PA'!$F$4:$F$2000))
+SUMPRODUCT(('Comp.'!$D$5:$D$484=$B117)*('Comp.'!$B$5:$B$484&gt;=G$4)*('Comp.'!$B$5:$B$484&lt;=EOMONTH(G$4,0))*('Comp.'!$E$5:$E$484))</f>
        <v>0</v>
      </c>
      <c r="H117" s="129">
        <f>SUMPRODUCT(('Diário 1º PA'!$E$4:$E$2011='Analítico Cp.'!$B117)*('Diário 1º PA'!$C$4:$C$2011&gt;=H$4)*('Diário 1º PA'!$C$4:$C$2011&lt;=EOMONTH(H$4,0))*('Diário 1º PA'!$F$4:$F$2011))
+SUMPRODUCT(('Diário 2º PA'!$E$4:$E$1980='Analítico Cp.'!$B117)*('Diário 2º PA'!$C$4:$C$1980&gt;=H$4)*('Diário 2º PA'!$C$4:$C$1980&lt;=EOMONTH(H$4,0))*('Diário 2º PA'!$F$4:$F$1980))
+SUMPRODUCT(('Diário 3º PA'!$E$4:$E$2000='Analítico Cp.'!$B117)*('Diário 3º PA'!$C$4:$C$2000&gt;=H$4)*('Diário 3º PA'!$C$4:$C$2000&lt;=EOMONTH(H$4,0))*('Diário 3º PA'!$F$4:$F$2000))
+SUMPRODUCT(('Diário 4º PA'!$E$4:$E$2000='Analítico Cp.'!$B117)*('Diário 4º PA'!$C$4:$C$2000&gt;=H$4)*('Diário 4º PA'!$C$4:$C$2000&lt;=EOMONTH(H$4,0))*('Diário 4º PA'!$F$4:$F$2000))
+SUMPRODUCT(('Comp.'!$D$5:$D$484=$B117)*('Comp.'!$B$5:$B$484&gt;=H$4)*('Comp.'!$B$5:$B$484&lt;=EOMONTH(H$4,0))*('Comp.'!$E$5:$E$484))</f>
        <v>0</v>
      </c>
      <c r="I117" s="129">
        <f>SUMPRODUCT(('Diário 1º PA'!$E$4:$E$2011='Analítico Cp.'!$B117)*('Diário 1º PA'!$C$4:$C$2011&gt;=I$4)*('Diário 1º PA'!$C$4:$C$2011&lt;=EOMONTH(I$4,0))*('Diário 1º PA'!$F$4:$F$2011))
+SUMPRODUCT(('Diário 2º PA'!$E$4:$E$1980='Analítico Cp.'!$B117)*('Diário 2º PA'!$C$4:$C$1980&gt;=I$4)*('Diário 2º PA'!$C$4:$C$1980&lt;=EOMONTH(I$4,0))*('Diário 2º PA'!$F$4:$F$1980))
+SUMPRODUCT(('Diário 3º PA'!$E$4:$E$2000='Analítico Cp.'!$B117)*('Diário 3º PA'!$C$4:$C$2000&gt;=I$4)*('Diário 3º PA'!$C$4:$C$2000&lt;=EOMONTH(I$4,0))*('Diário 3º PA'!$F$4:$F$2000))
+SUMPRODUCT(('Diário 4º PA'!$E$4:$E$2000='Analítico Cp.'!$B117)*('Diário 4º PA'!$C$4:$C$2000&gt;=I$4)*('Diário 4º PA'!$C$4:$C$2000&lt;=EOMONTH(I$4,0))*('Diário 4º PA'!$F$4:$F$2000))
+SUMPRODUCT(('Comp.'!$D$5:$D$484=$B117)*('Comp.'!$B$5:$B$484&gt;=I$4)*('Comp.'!$B$5:$B$484&lt;=EOMONTH(I$4,0))*('Comp.'!$E$5:$E$484))</f>
        <v>0</v>
      </c>
      <c r="J117" s="129">
        <f>SUMPRODUCT(('Diário 1º PA'!$E$4:$E$2011='Analítico Cp.'!$B117)*('Diário 1º PA'!$C$4:$C$2011&gt;=J$4)*('Diário 1º PA'!$C$4:$C$2011&lt;=EOMONTH(J$4,0))*('Diário 1º PA'!$F$4:$F$2011))
+SUMPRODUCT(('Diário 2º PA'!$E$4:$E$1980='Analítico Cp.'!$B117)*('Diário 2º PA'!$C$4:$C$1980&gt;=J$4)*('Diário 2º PA'!$C$4:$C$1980&lt;=EOMONTH(J$4,0))*('Diário 2º PA'!$F$4:$F$1980))
+SUMPRODUCT(('Diário 3º PA'!$E$4:$E$2000='Analítico Cp.'!$B117)*('Diário 3º PA'!$C$4:$C$2000&gt;=J$4)*('Diário 3º PA'!$C$4:$C$2000&lt;=EOMONTH(J$4,0))*('Diário 3º PA'!$F$4:$F$2000))
+SUMPRODUCT(('Diário 4º PA'!$E$4:$E$2000='Analítico Cp.'!$B117)*('Diário 4º PA'!$C$4:$C$2000&gt;=J$4)*('Diário 4º PA'!$C$4:$C$2000&lt;=EOMONTH(J$4,0))*('Diário 4º PA'!$F$4:$F$2000))
+SUMPRODUCT(('Comp.'!$D$5:$D$484=$B117)*('Comp.'!$B$5:$B$484&gt;=J$4)*('Comp.'!$B$5:$B$484&lt;=EOMONTH(J$4,0))*('Comp.'!$E$5:$E$484))</f>
        <v>0</v>
      </c>
      <c r="K117" s="129">
        <f>SUMPRODUCT(('Diário 1º PA'!$E$4:$E$2011='Analítico Cp.'!$B117)*('Diário 1º PA'!$C$4:$C$2011&gt;=K$4)*('Diário 1º PA'!$C$4:$C$2011&lt;=EOMONTH(K$4,0))*('Diário 1º PA'!$F$4:$F$2011))
+SUMPRODUCT(('Diário 2º PA'!$E$4:$E$1980='Analítico Cp.'!$B117)*('Diário 2º PA'!$C$4:$C$1980&gt;=K$4)*('Diário 2º PA'!$C$4:$C$1980&lt;=EOMONTH(K$4,0))*('Diário 2º PA'!$F$4:$F$1980))
+SUMPRODUCT(('Diário 3º PA'!$E$4:$E$2000='Analítico Cp.'!$B117)*('Diário 3º PA'!$C$4:$C$2000&gt;=K$4)*('Diário 3º PA'!$C$4:$C$2000&lt;=EOMONTH(K$4,0))*('Diário 3º PA'!$F$4:$F$2000))
+SUMPRODUCT(('Diário 4º PA'!$E$4:$E$2000='Analítico Cp.'!$B117)*('Diário 4º PA'!$C$4:$C$2000&gt;=K$4)*('Diário 4º PA'!$C$4:$C$2000&lt;=EOMONTH(K$4,0))*('Diário 4º PA'!$F$4:$F$2000))
+SUMPRODUCT(('Comp.'!$D$5:$D$484=$B117)*('Comp.'!$B$5:$B$484&gt;=K$4)*('Comp.'!$B$5:$B$484&lt;=EOMONTH(K$4,0))*('Comp.'!$E$5:$E$484))</f>
        <v>0</v>
      </c>
      <c r="L117" s="129">
        <f>SUMPRODUCT(('Diário 1º PA'!$E$4:$E$2011='Analítico Cp.'!$B117)*('Diário 1º PA'!$C$4:$C$2011&gt;=L$4)*('Diário 1º PA'!$C$4:$C$2011&lt;=EOMONTH(L$4,0))*('Diário 1º PA'!$F$4:$F$2011))
+SUMPRODUCT(('Diário 2º PA'!$E$4:$E$1980='Analítico Cp.'!$B117)*('Diário 2º PA'!$C$4:$C$1980&gt;=L$4)*('Diário 2º PA'!$C$4:$C$1980&lt;=EOMONTH(L$4,0))*('Diário 2º PA'!$F$4:$F$1980))
+SUMPRODUCT(('Diário 3º PA'!$E$4:$E$2000='Analítico Cp.'!$B117)*('Diário 3º PA'!$C$4:$C$2000&gt;=L$4)*('Diário 3º PA'!$C$4:$C$2000&lt;=EOMONTH(L$4,0))*('Diário 3º PA'!$F$4:$F$2000))
+SUMPRODUCT(('Diário 4º PA'!$E$4:$E$2000='Analítico Cp.'!$B117)*('Diário 4º PA'!$C$4:$C$2000&gt;=L$4)*('Diário 4º PA'!$C$4:$C$2000&lt;=EOMONTH(L$4,0))*('Diário 4º PA'!$F$4:$F$2000))
+SUMPRODUCT(('Comp.'!$D$5:$D$484=$B117)*('Comp.'!$B$5:$B$484&gt;=L$4)*('Comp.'!$B$5:$B$484&lt;=EOMONTH(L$4,0))*('Comp.'!$E$5:$E$484))</f>
        <v>0</v>
      </c>
      <c r="M117" s="129">
        <f>SUMPRODUCT(('Diário 1º PA'!$E$4:$E$2011='Analítico Cp.'!$B117)*('Diário 1º PA'!$C$4:$C$2011&gt;=M$4)*('Diário 1º PA'!$C$4:$C$2011&lt;=EOMONTH(M$4,0))*('Diário 1º PA'!$F$4:$F$2011))
+SUMPRODUCT(('Diário 2º PA'!$E$4:$E$1980='Analítico Cp.'!$B117)*('Diário 2º PA'!$C$4:$C$1980&gt;=M$4)*('Diário 2º PA'!$C$4:$C$1980&lt;=EOMONTH(M$4,0))*('Diário 2º PA'!$F$4:$F$1980))
+SUMPRODUCT(('Diário 3º PA'!$E$4:$E$2000='Analítico Cp.'!$B117)*('Diário 3º PA'!$C$4:$C$2000&gt;=M$4)*('Diário 3º PA'!$C$4:$C$2000&lt;=EOMONTH(M$4,0))*('Diário 3º PA'!$F$4:$F$2000))
+SUMPRODUCT(('Diário 4º PA'!$E$4:$E$2000='Analítico Cp.'!$B117)*('Diário 4º PA'!$C$4:$C$2000&gt;=M$4)*('Diário 4º PA'!$C$4:$C$2000&lt;=EOMONTH(M$4,0))*('Diário 4º PA'!$F$4:$F$2000))
+SUMPRODUCT(('Comp.'!$D$5:$D$484=$B117)*('Comp.'!$B$5:$B$484&gt;=M$4)*('Comp.'!$B$5:$B$484&lt;=EOMONTH(M$4,0))*('Comp.'!$E$5:$E$484))</f>
        <v>0</v>
      </c>
      <c r="N117" s="129">
        <f>SUMPRODUCT(('Diário 1º PA'!$E$4:$E$2011='Analítico Cp.'!$B117)*('Diário 1º PA'!$C$4:$C$2011&gt;=N$4)*('Diário 1º PA'!$C$4:$C$2011&lt;=EOMONTH(N$4,0))*('Diário 1º PA'!$F$4:$F$2011))
+SUMPRODUCT(('Diário 2º PA'!$E$4:$E$1980='Analítico Cp.'!$B117)*('Diário 2º PA'!$C$4:$C$1980&gt;=N$4)*('Diário 2º PA'!$C$4:$C$1980&lt;=EOMONTH(N$4,0))*('Diário 2º PA'!$F$4:$F$1980))
+SUMPRODUCT(('Diário 3º PA'!$E$4:$E$2000='Analítico Cp.'!$B117)*('Diário 3º PA'!$C$4:$C$2000&gt;=N$4)*('Diário 3º PA'!$C$4:$C$2000&lt;=EOMONTH(N$4,0))*('Diário 3º PA'!$F$4:$F$2000))
+SUMPRODUCT(('Diário 4º PA'!$E$4:$E$2000='Analítico Cp.'!$B117)*('Diário 4º PA'!$C$4:$C$2000&gt;=N$4)*('Diário 4º PA'!$C$4:$C$2000&lt;=EOMONTH(N$4,0))*('Diário 4º PA'!$F$4:$F$2000))
+SUMPRODUCT(('Comp.'!$D$5:$D$484=$B117)*('Comp.'!$B$5:$B$484&gt;=N$4)*('Comp.'!$B$5:$B$484&lt;=EOMONTH(N$4,0))*('Comp.'!$E$5:$E$484))</f>
        <v>0</v>
      </c>
      <c r="O117" s="179">
        <f t="shared" si="19"/>
        <v>79710.890000000014</v>
      </c>
      <c r="P117" s="180">
        <f t="shared" si="20"/>
        <v>5.6992812927742819E-3</v>
      </c>
      <c r="Q117" s="154"/>
      <c r="R117" s="154"/>
      <c r="S117" s="154"/>
      <c r="T117" s="154"/>
      <c r="U117" s="154"/>
      <c r="V117" s="154"/>
      <c r="W117" s="154"/>
      <c r="X117" s="154"/>
      <c r="Y117" s="154"/>
      <c r="Z117" s="154"/>
    </row>
    <row r="118" spans="1:26" ht="23.25" customHeight="1" x14ac:dyDescent="0.2">
      <c r="A118" s="199" t="s">
        <v>338</v>
      </c>
      <c r="B118" s="63" t="s">
        <v>339</v>
      </c>
      <c r="C118" s="129">
        <f>SUMPRODUCT(('Diário 1º PA'!$E$4:$E$2011='Analítico Cp.'!$B118)*('Diário 1º PA'!$C$4:$C$2011&gt;=C$4)*('Diário 1º PA'!$C$4:$C$2011&lt;=EOMONTH(C$4,0))*('Diário 1º PA'!$F$4:$F$2011))
+SUMPRODUCT(('Diário 2º PA'!$E$4:$E$1980='Analítico Cp.'!$B118)*('Diário 2º PA'!$C$4:$C$1980&gt;=C$4)*('Diário 2º PA'!$C$4:$C$1980&lt;=EOMONTH(C$4,0))*('Diário 2º PA'!$F$4:$F$1980))
+SUMPRODUCT(('Diário 3º PA'!$E$4:$E$2000='Analítico Cp.'!$B118)*('Diário 3º PA'!$C$4:$C$2000&gt;=C$4)*('Diário 3º PA'!$C$4:$C$2000&lt;=EOMONTH(C$4,0))*('Diário 3º PA'!$F$4:$F$2000))
+SUMPRODUCT(('Diário 4º PA'!$E$4:$E$2000='Analítico Cp.'!$B118)*('Diário 4º PA'!$C$4:$C$2000&gt;=C$4)*('Diário 4º PA'!$C$4:$C$2000&lt;=EOMONTH(C$4,0))*('Diário 4º PA'!$F$4:$F$2000))
+SUMPRODUCT(('Comp.'!$D$5:$D$484=$B118)*('Comp.'!$B$5:$B$484&gt;=C$4)*('Comp.'!$B$5:$B$484&lt;=EOMONTH(C$4,0))*('Comp.'!$E$5:$E$484))</f>
        <v>5762.2899999999991</v>
      </c>
      <c r="D118" s="129">
        <f>SUMPRODUCT(('Diário 1º PA'!$E$4:$E$2011='Analítico Cp.'!$B118)*('Diário 1º PA'!$C$4:$C$2011&gt;=D$4)*('Diário 1º PA'!$C$4:$C$2011&lt;=EOMONTH(D$4,0))*('Diário 1º PA'!$F$4:$F$2011))
+SUMPRODUCT(('Diário 2º PA'!$E$4:$E$1980='Analítico Cp.'!$B118)*('Diário 2º PA'!$C$4:$C$1980&gt;=D$4)*('Diário 2º PA'!$C$4:$C$1980&lt;=EOMONTH(D$4,0))*('Diário 2º PA'!$F$4:$F$1980))
+SUMPRODUCT(('Diário 3º PA'!$E$4:$E$2000='Analítico Cp.'!$B118)*('Diário 3º PA'!$C$4:$C$2000&gt;=D$4)*('Diário 3º PA'!$C$4:$C$2000&lt;=EOMONTH(D$4,0))*('Diário 3º PA'!$F$4:$F$2000))
+SUMPRODUCT(('Diário 4º PA'!$E$4:$E$2000='Analítico Cp.'!$B118)*('Diário 4º PA'!$C$4:$C$2000&gt;=D$4)*('Diário 4º PA'!$C$4:$C$2000&lt;=EOMONTH(D$4,0))*('Diário 4º PA'!$F$4:$F$2000))
+SUMPRODUCT(('Comp.'!$D$5:$D$484=$B118)*('Comp.'!$B$5:$B$484&gt;=D$4)*('Comp.'!$B$5:$B$484&lt;=EOMONTH(D$4,0))*('Comp.'!$E$5:$E$484))</f>
        <v>5506.38</v>
      </c>
      <c r="E118" s="129">
        <f>SUMPRODUCT(('Diário 1º PA'!$E$4:$E$2011='Analítico Cp.'!$B118)*('Diário 1º PA'!$C$4:$C$2011&gt;=E$4)*('Diário 1º PA'!$C$4:$C$2011&lt;=EOMONTH(E$4,0))*('Diário 1º PA'!$F$4:$F$2011))
+SUMPRODUCT(('Diário 2º PA'!$E$4:$E$1980='Analítico Cp.'!$B118)*('Diário 2º PA'!$C$4:$C$1980&gt;=E$4)*('Diário 2º PA'!$C$4:$C$1980&lt;=EOMONTH(E$4,0))*('Diário 2º PA'!$F$4:$F$1980))
+SUMPRODUCT(('Diário 3º PA'!$E$4:$E$2000='Analítico Cp.'!$B118)*('Diário 3º PA'!$C$4:$C$2000&gt;=E$4)*('Diário 3º PA'!$C$4:$C$2000&lt;=EOMONTH(E$4,0))*('Diário 3º PA'!$F$4:$F$2000))
+SUMPRODUCT(('Diário 4º PA'!$E$4:$E$2000='Analítico Cp.'!$B118)*('Diário 4º PA'!$C$4:$C$2000&gt;=E$4)*('Diário 4º PA'!$C$4:$C$2000&lt;=EOMONTH(E$4,0))*('Diário 4º PA'!$F$4:$F$2000))
+SUMPRODUCT(('Comp.'!$D$5:$D$484=$B118)*('Comp.'!$B$5:$B$484&gt;=E$4)*('Comp.'!$B$5:$B$484&lt;=EOMONTH(E$4,0))*('Comp.'!$E$5:$E$484))</f>
        <v>9777.73</v>
      </c>
      <c r="F118" s="129">
        <f>SUMPRODUCT(('Diário 1º PA'!$E$4:$E$2011='Analítico Cp.'!$B118)*('Diário 1º PA'!$C$4:$C$2011&gt;=F$4)*('Diário 1º PA'!$C$4:$C$2011&lt;=EOMONTH(F$4,0))*('Diário 1º PA'!$F$4:$F$2011))
+SUMPRODUCT(('Diário 2º PA'!$E$4:$E$1980='Analítico Cp.'!$B118)*('Diário 2º PA'!$C$4:$C$1980&gt;=F$4)*('Diário 2º PA'!$C$4:$C$1980&lt;=EOMONTH(F$4,0))*('Diário 2º PA'!$F$4:$F$1980))
+SUMPRODUCT(('Diário 3º PA'!$E$4:$E$2000='Analítico Cp.'!$B118)*('Diário 3º PA'!$C$4:$C$2000&gt;=F$4)*('Diário 3º PA'!$C$4:$C$2000&lt;=EOMONTH(F$4,0))*('Diário 3º PA'!$F$4:$F$2000))
+SUMPRODUCT(('Diário 4º PA'!$E$4:$E$2000='Analítico Cp.'!$B118)*('Diário 4º PA'!$C$4:$C$2000&gt;=F$4)*('Diário 4º PA'!$C$4:$C$2000&lt;=EOMONTH(F$4,0))*('Diário 4º PA'!$F$4:$F$2000))
+SUMPRODUCT(('Comp.'!$D$5:$D$484=$B118)*('Comp.'!$B$5:$B$484&gt;=F$4)*('Comp.'!$B$5:$B$484&lt;=EOMONTH(F$4,0))*('Comp.'!$E$5:$E$484))</f>
        <v>16369.960000000001</v>
      </c>
      <c r="G118" s="129">
        <f>SUMPRODUCT(('Diário 1º PA'!$E$4:$E$2011='Analítico Cp.'!$B118)*('Diário 1º PA'!$C$4:$C$2011&gt;=G$4)*('Diário 1º PA'!$C$4:$C$2011&lt;=EOMONTH(G$4,0))*('Diário 1º PA'!$F$4:$F$2011))
+SUMPRODUCT(('Diário 2º PA'!$E$4:$E$1980='Analítico Cp.'!$B118)*('Diário 2º PA'!$C$4:$C$1980&gt;=G$4)*('Diário 2º PA'!$C$4:$C$1980&lt;=EOMONTH(G$4,0))*('Diário 2º PA'!$F$4:$F$1980))
+SUMPRODUCT(('Diário 3º PA'!$E$4:$E$2000='Analítico Cp.'!$B118)*('Diário 3º PA'!$C$4:$C$2000&gt;=G$4)*('Diário 3º PA'!$C$4:$C$2000&lt;=EOMONTH(G$4,0))*('Diário 3º PA'!$F$4:$F$2000))
+SUMPRODUCT(('Diário 4º PA'!$E$4:$E$2000='Analítico Cp.'!$B118)*('Diário 4º PA'!$C$4:$C$2000&gt;=G$4)*('Diário 4º PA'!$C$4:$C$2000&lt;=EOMONTH(G$4,0))*('Diário 4º PA'!$F$4:$F$2000))
+SUMPRODUCT(('Comp.'!$D$5:$D$484=$B118)*('Comp.'!$B$5:$B$484&gt;=G$4)*('Comp.'!$B$5:$B$484&lt;=EOMONTH(G$4,0))*('Comp.'!$E$5:$E$484))</f>
        <v>0</v>
      </c>
      <c r="H118" s="129">
        <f>SUMPRODUCT(('Diário 1º PA'!$E$4:$E$2011='Analítico Cp.'!$B118)*('Diário 1º PA'!$C$4:$C$2011&gt;=H$4)*('Diário 1º PA'!$C$4:$C$2011&lt;=EOMONTH(H$4,0))*('Diário 1º PA'!$F$4:$F$2011))
+SUMPRODUCT(('Diário 2º PA'!$E$4:$E$1980='Analítico Cp.'!$B118)*('Diário 2º PA'!$C$4:$C$1980&gt;=H$4)*('Diário 2º PA'!$C$4:$C$1980&lt;=EOMONTH(H$4,0))*('Diário 2º PA'!$F$4:$F$1980))
+SUMPRODUCT(('Diário 3º PA'!$E$4:$E$2000='Analítico Cp.'!$B118)*('Diário 3º PA'!$C$4:$C$2000&gt;=H$4)*('Diário 3º PA'!$C$4:$C$2000&lt;=EOMONTH(H$4,0))*('Diário 3º PA'!$F$4:$F$2000))
+SUMPRODUCT(('Diário 4º PA'!$E$4:$E$2000='Analítico Cp.'!$B118)*('Diário 4º PA'!$C$4:$C$2000&gt;=H$4)*('Diário 4º PA'!$C$4:$C$2000&lt;=EOMONTH(H$4,0))*('Diário 4º PA'!$F$4:$F$2000))
+SUMPRODUCT(('Comp.'!$D$5:$D$484=$B118)*('Comp.'!$B$5:$B$484&gt;=H$4)*('Comp.'!$B$5:$B$484&lt;=EOMONTH(H$4,0))*('Comp.'!$E$5:$E$484))</f>
        <v>0</v>
      </c>
      <c r="I118" s="129">
        <f>SUMPRODUCT(('Diário 1º PA'!$E$4:$E$2011='Analítico Cp.'!$B118)*('Diário 1º PA'!$C$4:$C$2011&gt;=I$4)*('Diário 1º PA'!$C$4:$C$2011&lt;=EOMONTH(I$4,0))*('Diário 1º PA'!$F$4:$F$2011))
+SUMPRODUCT(('Diário 2º PA'!$E$4:$E$1980='Analítico Cp.'!$B118)*('Diário 2º PA'!$C$4:$C$1980&gt;=I$4)*('Diário 2º PA'!$C$4:$C$1980&lt;=EOMONTH(I$4,0))*('Diário 2º PA'!$F$4:$F$1980))
+SUMPRODUCT(('Diário 3º PA'!$E$4:$E$2000='Analítico Cp.'!$B118)*('Diário 3º PA'!$C$4:$C$2000&gt;=I$4)*('Diário 3º PA'!$C$4:$C$2000&lt;=EOMONTH(I$4,0))*('Diário 3º PA'!$F$4:$F$2000))
+SUMPRODUCT(('Diário 4º PA'!$E$4:$E$2000='Analítico Cp.'!$B118)*('Diário 4º PA'!$C$4:$C$2000&gt;=I$4)*('Diário 4º PA'!$C$4:$C$2000&lt;=EOMONTH(I$4,0))*('Diário 4º PA'!$F$4:$F$2000))
+SUMPRODUCT(('Comp.'!$D$5:$D$484=$B118)*('Comp.'!$B$5:$B$484&gt;=I$4)*('Comp.'!$B$5:$B$484&lt;=EOMONTH(I$4,0))*('Comp.'!$E$5:$E$484))</f>
        <v>0</v>
      </c>
      <c r="J118" s="129">
        <f>SUMPRODUCT(('Diário 1º PA'!$E$4:$E$2011='Analítico Cp.'!$B118)*('Diário 1º PA'!$C$4:$C$2011&gt;=J$4)*('Diário 1º PA'!$C$4:$C$2011&lt;=EOMONTH(J$4,0))*('Diário 1º PA'!$F$4:$F$2011))
+SUMPRODUCT(('Diário 2º PA'!$E$4:$E$1980='Analítico Cp.'!$B118)*('Diário 2º PA'!$C$4:$C$1980&gt;=J$4)*('Diário 2º PA'!$C$4:$C$1980&lt;=EOMONTH(J$4,0))*('Diário 2º PA'!$F$4:$F$1980))
+SUMPRODUCT(('Diário 3º PA'!$E$4:$E$2000='Analítico Cp.'!$B118)*('Diário 3º PA'!$C$4:$C$2000&gt;=J$4)*('Diário 3º PA'!$C$4:$C$2000&lt;=EOMONTH(J$4,0))*('Diário 3º PA'!$F$4:$F$2000))
+SUMPRODUCT(('Diário 4º PA'!$E$4:$E$2000='Analítico Cp.'!$B118)*('Diário 4º PA'!$C$4:$C$2000&gt;=J$4)*('Diário 4º PA'!$C$4:$C$2000&lt;=EOMONTH(J$4,0))*('Diário 4º PA'!$F$4:$F$2000))
+SUMPRODUCT(('Comp.'!$D$5:$D$484=$B118)*('Comp.'!$B$5:$B$484&gt;=J$4)*('Comp.'!$B$5:$B$484&lt;=EOMONTH(J$4,0))*('Comp.'!$E$5:$E$484))</f>
        <v>0</v>
      </c>
      <c r="K118" s="129">
        <f>SUMPRODUCT(('Diário 1º PA'!$E$4:$E$2011='Analítico Cp.'!$B118)*('Diário 1º PA'!$C$4:$C$2011&gt;=K$4)*('Diário 1º PA'!$C$4:$C$2011&lt;=EOMONTH(K$4,0))*('Diário 1º PA'!$F$4:$F$2011))
+SUMPRODUCT(('Diário 2º PA'!$E$4:$E$1980='Analítico Cp.'!$B118)*('Diário 2º PA'!$C$4:$C$1980&gt;=K$4)*('Diário 2º PA'!$C$4:$C$1980&lt;=EOMONTH(K$4,0))*('Diário 2º PA'!$F$4:$F$1980))
+SUMPRODUCT(('Diário 3º PA'!$E$4:$E$2000='Analítico Cp.'!$B118)*('Diário 3º PA'!$C$4:$C$2000&gt;=K$4)*('Diário 3º PA'!$C$4:$C$2000&lt;=EOMONTH(K$4,0))*('Diário 3º PA'!$F$4:$F$2000))
+SUMPRODUCT(('Diário 4º PA'!$E$4:$E$2000='Analítico Cp.'!$B118)*('Diário 4º PA'!$C$4:$C$2000&gt;=K$4)*('Diário 4º PA'!$C$4:$C$2000&lt;=EOMONTH(K$4,0))*('Diário 4º PA'!$F$4:$F$2000))
+SUMPRODUCT(('Comp.'!$D$5:$D$484=$B118)*('Comp.'!$B$5:$B$484&gt;=K$4)*('Comp.'!$B$5:$B$484&lt;=EOMONTH(K$4,0))*('Comp.'!$E$5:$E$484))</f>
        <v>0</v>
      </c>
      <c r="L118" s="129">
        <f>SUMPRODUCT(('Diário 1º PA'!$E$4:$E$2011='Analítico Cp.'!$B118)*('Diário 1º PA'!$C$4:$C$2011&gt;=L$4)*('Diário 1º PA'!$C$4:$C$2011&lt;=EOMONTH(L$4,0))*('Diário 1º PA'!$F$4:$F$2011))
+SUMPRODUCT(('Diário 2º PA'!$E$4:$E$1980='Analítico Cp.'!$B118)*('Diário 2º PA'!$C$4:$C$1980&gt;=L$4)*('Diário 2º PA'!$C$4:$C$1980&lt;=EOMONTH(L$4,0))*('Diário 2º PA'!$F$4:$F$1980))
+SUMPRODUCT(('Diário 3º PA'!$E$4:$E$2000='Analítico Cp.'!$B118)*('Diário 3º PA'!$C$4:$C$2000&gt;=L$4)*('Diário 3º PA'!$C$4:$C$2000&lt;=EOMONTH(L$4,0))*('Diário 3º PA'!$F$4:$F$2000))
+SUMPRODUCT(('Diário 4º PA'!$E$4:$E$2000='Analítico Cp.'!$B118)*('Diário 4º PA'!$C$4:$C$2000&gt;=L$4)*('Diário 4º PA'!$C$4:$C$2000&lt;=EOMONTH(L$4,0))*('Diário 4º PA'!$F$4:$F$2000))
+SUMPRODUCT(('Comp.'!$D$5:$D$484=$B118)*('Comp.'!$B$5:$B$484&gt;=L$4)*('Comp.'!$B$5:$B$484&lt;=EOMONTH(L$4,0))*('Comp.'!$E$5:$E$484))</f>
        <v>0</v>
      </c>
      <c r="M118" s="129">
        <f>SUMPRODUCT(('Diário 1º PA'!$E$4:$E$2011='Analítico Cp.'!$B118)*('Diário 1º PA'!$C$4:$C$2011&gt;=M$4)*('Diário 1º PA'!$C$4:$C$2011&lt;=EOMONTH(M$4,0))*('Diário 1º PA'!$F$4:$F$2011))
+SUMPRODUCT(('Diário 2º PA'!$E$4:$E$1980='Analítico Cp.'!$B118)*('Diário 2º PA'!$C$4:$C$1980&gt;=M$4)*('Diário 2º PA'!$C$4:$C$1980&lt;=EOMONTH(M$4,0))*('Diário 2º PA'!$F$4:$F$1980))
+SUMPRODUCT(('Diário 3º PA'!$E$4:$E$2000='Analítico Cp.'!$B118)*('Diário 3º PA'!$C$4:$C$2000&gt;=M$4)*('Diário 3º PA'!$C$4:$C$2000&lt;=EOMONTH(M$4,0))*('Diário 3º PA'!$F$4:$F$2000))
+SUMPRODUCT(('Diário 4º PA'!$E$4:$E$2000='Analítico Cp.'!$B118)*('Diário 4º PA'!$C$4:$C$2000&gt;=M$4)*('Diário 4º PA'!$C$4:$C$2000&lt;=EOMONTH(M$4,0))*('Diário 4º PA'!$F$4:$F$2000))
+SUMPRODUCT(('Comp.'!$D$5:$D$484=$B118)*('Comp.'!$B$5:$B$484&gt;=M$4)*('Comp.'!$B$5:$B$484&lt;=EOMONTH(M$4,0))*('Comp.'!$E$5:$E$484))</f>
        <v>0</v>
      </c>
      <c r="N118" s="129">
        <f>SUMPRODUCT(('Diário 1º PA'!$E$4:$E$2011='Analítico Cp.'!$B118)*('Diário 1º PA'!$C$4:$C$2011&gt;=N$4)*('Diário 1º PA'!$C$4:$C$2011&lt;=EOMONTH(N$4,0))*('Diário 1º PA'!$F$4:$F$2011))
+SUMPRODUCT(('Diário 2º PA'!$E$4:$E$1980='Analítico Cp.'!$B118)*('Diário 2º PA'!$C$4:$C$1980&gt;=N$4)*('Diário 2º PA'!$C$4:$C$1980&lt;=EOMONTH(N$4,0))*('Diário 2º PA'!$F$4:$F$1980))
+SUMPRODUCT(('Diário 3º PA'!$E$4:$E$2000='Analítico Cp.'!$B118)*('Diário 3º PA'!$C$4:$C$2000&gt;=N$4)*('Diário 3º PA'!$C$4:$C$2000&lt;=EOMONTH(N$4,0))*('Diário 3º PA'!$F$4:$F$2000))
+SUMPRODUCT(('Diário 4º PA'!$E$4:$E$2000='Analítico Cp.'!$B118)*('Diário 4º PA'!$C$4:$C$2000&gt;=N$4)*('Diário 4º PA'!$C$4:$C$2000&lt;=EOMONTH(N$4,0))*('Diário 4º PA'!$F$4:$F$2000))
+SUMPRODUCT(('Comp.'!$D$5:$D$484=$B118)*('Comp.'!$B$5:$B$484&gt;=N$4)*('Comp.'!$B$5:$B$484&lt;=EOMONTH(N$4,0))*('Comp.'!$E$5:$E$484))</f>
        <v>0</v>
      </c>
      <c r="O118" s="179">
        <f t="shared" si="19"/>
        <v>37416.36</v>
      </c>
      <c r="P118" s="180">
        <f t="shared" si="20"/>
        <v>2.6752475175187218E-3</v>
      </c>
      <c r="Q118" s="154"/>
      <c r="R118" s="154"/>
      <c r="S118" s="154"/>
      <c r="T118" s="154"/>
      <c r="U118" s="154"/>
      <c r="V118" s="154"/>
      <c r="W118" s="154"/>
      <c r="X118" s="154"/>
      <c r="Y118" s="154"/>
      <c r="Z118" s="154"/>
    </row>
    <row r="119" spans="1:26" ht="23.25" customHeight="1" x14ac:dyDescent="0.2">
      <c r="A119" s="199" t="s">
        <v>340</v>
      </c>
      <c r="B119" s="63" t="s">
        <v>341</v>
      </c>
      <c r="C119" s="129">
        <f>SUMPRODUCT(('Diário 1º PA'!$E$4:$E$2011='Analítico Cp.'!$B119)*('Diário 1º PA'!$C$4:$C$2011&gt;=C$4)*('Diário 1º PA'!$C$4:$C$2011&lt;=EOMONTH(C$4,0))*('Diário 1º PA'!$F$4:$F$2011))
+SUMPRODUCT(('Diário 2º PA'!$E$4:$E$1980='Analítico Cp.'!$B119)*('Diário 2º PA'!$C$4:$C$1980&gt;=C$4)*('Diário 2º PA'!$C$4:$C$1980&lt;=EOMONTH(C$4,0))*('Diário 2º PA'!$F$4:$F$1980))
+SUMPRODUCT(('Diário 3º PA'!$E$4:$E$2000='Analítico Cp.'!$B119)*('Diário 3º PA'!$C$4:$C$2000&gt;=C$4)*('Diário 3º PA'!$C$4:$C$2000&lt;=EOMONTH(C$4,0))*('Diário 3º PA'!$F$4:$F$2000))
+SUMPRODUCT(('Diário 4º PA'!$E$4:$E$2000='Analítico Cp.'!$B119)*('Diário 4º PA'!$C$4:$C$2000&gt;=C$4)*('Diário 4º PA'!$C$4:$C$2000&lt;=EOMONTH(C$4,0))*('Diário 4º PA'!$F$4:$F$2000))
+SUMPRODUCT(('Comp.'!$D$5:$D$484=$B119)*('Comp.'!$B$5:$B$484&gt;=C$4)*('Comp.'!$B$5:$B$484&lt;=EOMONTH(C$4,0))*('Comp.'!$E$5:$E$484))</f>
        <v>103802.85</v>
      </c>
      <c r="D119" s="129">
        <f>SUMPRODUCT(('Diário 1º PA'!$E$4:$E$2011='Analítico Cp.'!$B119)*('Diário 1º PA'!$C$4:$C$2011&gt;=D$4)*('Diário 1º PA'!$C$4:$C$2011&lt;=EOMONTH(D$4,0))*('Diário 1º PA'!$F$4:$F$2011))
+SUMPRODUCT(('Diário 2º PA'!$E$4:$E$1980='Analítico Cp.'!$B119)*('Diário 2º PA'!$C$4:$C$1980&gt;=D$4)*('Diário 2º PA'!$C$4:$C$1980&lt;=EOMONTH(D$4,0))*('Diário 2º PA'!$F$4:$F$1980))
+SUMPRODUCT(('Diário 3º PA'!$E$4:$E$2000='Analítico Cp.'!$B119)*('Diário 3º PA'!$C$4:$C$2000&gt;=D$4)*('Diário 3º PA'!$C$4:$C$2000&lt;=EOMONTH(D$4,0))*('Diário 3º PA'!$F$4:$F$2000))
+SUMPRODUCT(('Diário 4º PA'!$E$4:$E$2000='Analítico Cp.'!$B119)*('Diário 4º PA'!$C$4:$C$2000&gt;=D$4)*('Diário 4º PA'!$C$4:$C$2000&lt;=EOMONTH(D$4,0))*('Diário 4º PA'!$F$4:$F$2000))
+SUMPRODUCT(('Comp.'!$D$5:$D$484=$B119)*('Comp.'!$B$5:$B$484&gt;=D$4)*('Comp.'!$B$5:$B$484&lt;=EOMONTH(D$4,0))*('Comp.'!$E$5:$E$484))</f>
        <v>86575.35</v>
      </c>
      <c r="E119" s="129">
        <f>SUMPRODUCT(('Diário 1º PA'!$E$4:$E$2011='Analítico Cp.'!$B119)*('Diário 1º PA'!$C$4:$C$2011&gt;=E$4)*('Diário 1º PA'!$C$4:$C$2011&lt;=EOMONTH(E$4,0))*('Diário 1º PA'!$F$4:$F$2011))
+SUMPRODUCT(('Diário 2º PA'!$E$4:$E$1980='Analítico Cp.'!$B119)*('Diário 2º PA'!$C$4:$C$1980&gt;=E$4)*('Diário 2º PA'!$C$4:$C$1980&lt;=EOMONTH(E$4,0))*('Diário 2º PA'!$F$4:$F$1980))
+SUMPRODUCT(('Diário 3º PA'!$E$4:$E$2000='Analítico Cp.'!$B119)*('Diário 3º PA'!$C$4:$C$2000&gt;=E$4)*('Diário 3º PA'!$C$4:$C$2000&lt;=EOMONTH(E$4,0))*('Diário 3º PA'!$F$4:$F$2000))
+SUMPRODUCT(('Diário 4º PA'!$E$4:$E$2000='Analítico Cp.'!$B119)*('Diário 4º PA'!$C$4:$C$2000&gt;=E$4)*('Diário 4º PA'!$C$4:$C$2000&lt;=EOMONTH(E$4,0))*('Diário 4º PA'!$F$4:$F$2000))
+SUMPRODUCT(('Comp.'!$D$5:$D$484=$B119)*('Comp.'!$B$5:$B$484&gt;=E$4)*('Comp.'!$B$5:$B$484&lt;=EOMONTH(E$4,0))*('Comp.'!$E$5:$E$484))</f>
        <v>95032.35</v>
      </c>
      <c r="F119" s="129">
        <f>SUMPRODUCT(('Diário 1º PA'!$E$4:$E$2011='Analítico Cp.'!$B119)*('Diário 1º PA'!$C$4:$C$2011&gt;=F$4)*('Diário 1º PA'!$C$4:$C$2011&lt;=EOMONTH(F$4,0))*('Diário 1º PA'!$F$4:$F$2011))
+SUMPRODUCT(('Diário 2º PA'!$E$4:$E$1980='Analítico Cp.'!$B119)*('Diário 2º PA'!$C$4:$C$1980&gt;=F$4)*('Diário 2º PA'!$C$4:$C$1980&lt;=EOMONTH(F$4,0))*('Diário 2º PA'!$F$4:$F$1980))
+SUMPRODUCT(('Diário 3º PA'!$E$4:$E$2000='Analítico Cp.'!$B119)*('Diário 3º PA'!$C$4:$C$2000&gt;=F$4)*('Diário 3º PA'!$C$4:$C$2000&lt;=EOMONTH(F$4,0))*('Diário 3º PA'!$F$4:$F$2000))
+SUMPRODUCT(('Diário 4º PA'!$E$4:$E$2000='Analítico Cp.'!$B119)*('Diário 4º PA'!$C$4:$C$2000&gt;=F$4)*('Diário 4º PA'!$C$4:$C$2000&lt;=EOMONTH(F$4,0))*('Diário 4º PA'!$F$4:$F$2000))
+SUMPRODUCT(('Comp.'!$D$5:$D$484=$B119)*('Comp.'!$B$5:$B$484&gt;=F$4)*('Comp.'!$B$5:$B$484&lt;=EOMONTH(F$4,0))*('Comp.'!$E$5:$E$484))</f>
        <v>40236.14</v>
      </c>
      <c r="G119" s="129">
        <f>SUMPRODUCT(('Diário 1º PA'!$E$4:$E$2011='Analítico Cp.'!$B119)*('Diário 1º PA'!$C$4:$C$2011&gt;=G$4)*('Diário 1º PA'!$C$4:$C$2011&lt;=EOMONTH(G$4,0))*('Diário 1º PA'!$F$4:$F$2011))
+SUMPRODUCT(('Diário 2º PA'!$E$4:$E$1980='Analítico Cp.'!$B119)*('Diário 2º PA'!$C$4:$C$1980&gt;=G$4)*('Diário 2º PA'!$C$4:$C$1980&lt;=EOMONTH(G$4,0))*('Diário 2º PA'!$F$4:$F$1980))
+SUMPRODUCT(('Diário 3º PA'!$E$4:$E$2000='Analítico Cp.'!$B119)*('Diário 3º PA'!$C$4:$C$2000&gt;=G$4)*('Diário 3º PA'!$C$4:$C$2000&lt;=EOMONTH(G$4,0))*('Diário 3º PA'!$F$4:$F$2000))
+SUMPRODUCT(('Diário 4º PA'!$E$4:$E$2000='Analítico Cp.'!$B119)*('Diário 4º PA'!$C$4:$C$2000&gt;=G$4)*('Diário 4º PA'!$C$4:$C$2000&lt;=EOMONTH(G$4,0))*('Diário 4º PA'!$F$4:$F$2000))
+SUMPRODUCT(('Comp.'!$D$5:$D$484=$B119)*('Comp.'!$B$5:$B$484&gt;=G$4)*('Comp.'!$B$5:$B$484&lt;=EOMONTH(G$4,0))*('Comp.'!$E$5:$E$484))</f>
        <v>0</v>
      </c>
      <c r="H119" s="129">
        <f>SUMPRODUCT(('Diário 1º PA'!$E$4:$E$2011='Analítico Cp.'!$B119)*('Diário 1º PA'!$C$4:$C$2011&gt;=H$4)*('Diário 1º PA'!$C$4:$C$2011&lt;=EOMONTH(H$4,0))*('Diário 1º PA'!$F$4:$F$2011))
+SUMPRODUCT(('Diário 2º PA'!$E$4:$E$1980='Analítico Cp.'!$B119)*('Diário 2º PA'!$C$4:$C$1980&gt;=H$4)*('Diário 2º PA'!$C$4:$C$1980&lt;=EOMONTH(H$4,0))*('Diário 2º PA'!$F$4:$F$1980))
+SUMPRODUCT(('Diário 3º PA'!$E$4:$E$2000='Analítico Cp.'!$B119)*('Diário 3º PA'!$C$4:$C$2000&gt;=H$4)*('Diário 3º PA'!$C$4:$C$2000&lt;=EOMONTH(H$4,0))*('Diário 3º PA'!$F$4:$F$2000))
+SUMPRODUCT(('Diário 4º PA'!$E$4:$E$2000='Analítico Cp.'!$B119)*('Diário 4º PA'!$C$4:$C$2000&gt;=H$4)*('Diário 4º PA'!$C$4:$C$2000&lt;=EOMONTH(H$4,0))*('Diário 4º PA'!$F$4:$F$2000))
+SUMPRODUCT(('Comp.'!$D$5:$D$484=$B119)*('Comp.'!$B$5:$B$484&gt;=H$4)*('Comp.'!$B$5:$B$484&lt;=EOMONTH(H$4,0))*('Comp.'!$E$5:$E$484))</f>
        <v>0</v>
      </c>
      <c r="I119" s="129">
        <f>SUMPRODUCT(('Diário 1º PA'!$E$4:$E$2011='Analítico Cp.'!$B119)*('Diário 1º PA'!$C$4:$C$2011&gt;=I$4)*('Diário 1º PA'!$C$4:$C$2011&lt;=EOMONTH(I$4,0))*('Diário 1º PA'!$F$4:$F$2011))
+SUMPRODUCT(('Diário 2º PA'!$E$4:$E$1980='Analítico Cp.'!$B119)*('Diário 2º PA'!$C$4:$C$1980&gt;=I$4)*('Diário 2º PA'!$C$4:$C$1980&lt;=EOMONTH(I$4,0))*('Diário 2º PA'!$F$4:$F$1980))
+SUMPRODUCT(('Diário 3º PA'!$E$4:$E$2000='Analítico Cp.'!$B119)*('Diário 3º PA'!$C$4:$C$2000&gt;=I$4)*('Diário 3º PA'!$C$4:$C$2000&lt;=EOMONTH(I$4,0))*('Diário 3º PA'!$F$4:$F$2000))
+SUMPRODUCT(('Diário 4º PA'!$E$4:$E$2000='Analítico Cp.'!$B119)*('Diário 4º PA'!$C$4:$C$2000&gt;=I$4)*('Diário 4º PA'!$C$4:$C$2000&lt;=EOMONTH(I$4,0))*('Diário 4º PA'!$F$4:$F$2000))
+SUMPRODUCT(('Comp.'!$D$5:$D$484=$B119)*('Comp.'!$B$5:$B$484&gt;=I$4)*('Comp.'!$B$5:$B$484&lt;=EOMONTH(I$4,0))*('Comp.'!$E$5:$E$484))</f>
        <v>0</v>
      </c>
      <c r="J119" s="129">
        <f>SUMPRODUCT(('Diário 1º PA'!$E$4:$E$2011='Analítico Cp.'!$B119)*('Diário 1º PA'!$C$4:$C$2011&gt;=J$4)*('Diário 1º PA'!$C$4:$C$2011&lt;=EOMONTH(J$4,0))*('Diário 1º PA'!$F$4:$F$2011))
+SUMPRODUCT(('Diário 2º PA'!$E$4:$E$1980='Analítico Cp.'!$B119)*('Diário 2º PA'!$C$4:$C$1980&gt;=J$4)*('Diário 2º PA'!$C$4:$C$1980&lt;=EOMONTH(J$4,0))*('Diário 2º PA'!$F$4:$F$1980))
+SUMPRODUCT(('Diário 3º PA'!$E$4:$E$2000='Analítico Cp.'!$B119)*('Diário 3º PA'!$C$4:$C$2000&gt;=J$4)*('Diário 3º PA'!$C$4:$C$2000&lt;=EOMONTH(J$4,0))*('Diário 3º PA'!$F$4:$F$2000))
+SUMPRODUCT(('Diário 4º PA'!$E$4:$E$2000='Analítico Cp.'!$B119)*('Diário 4º PA'!$C$4:$C$2000&gt;=J$4)*('Diário 4º PA'!$C$4:$C$2000&lt;=EOMONTH(J$4,0))*('Diário 4º PA'!$F$4:$F$2000))
+SUMPRODUCT(('Comp.'!$D$5:$D$484=$B119)*('Comp.'!$B$5:$B$484&gt;=J$4)*('Comp.'!$B$5:$B$484&lt;=EOMONTH(J$4,0))*('Comp.'!$E$5:$E$484))</f>
        <v>0</v>
      </c>
      <c r="K119" s="129">
        <f>SUMPRODUCT(('Diário 1º PA'!$E$4:$E$2011='Analítico Cp.'!$B119)*('Diário 1º PA'!$C$4:$C$2011&gt;=K$4)*('Diário 1º PA'!$C$4:$C$2011&lt;=EOMONTH(K$4,0))*('Diário 1º PA'!$F$4:$F$2011))
+SUMPRODUCT(('Diário 2º PA'!$E$4:$E$1980='Analítico Cp.'!$B119)*('Diário 2º PA'!$C$4:$C$1980&gt;=K$4)*('Diário 2º PA'!$C$4:$C$1980&lt;=EOMONTH(K$4,0))*('Diário 2º PA'!$F$4:$F$1980))
+SUMPRODUCT(('Diário 3º PA'!$E$4:$E$2000='Analítico Cp.'!$B119)*('Diário 3º PA'!$C$4:$C$2000&gt;=K$4)*('Diário 3º PA'!$C$4:$C$2000&lt;=EOMONTH(K$4,0))*('Diário 3º PA'!$F$4:$F$2000))
+SUMPRODUCT(('Diário 4º PA'!$E$4:$E$2000='Analítico Cp.'!$B119)*('Diário 4º PA'!$C$4:$C$2000&gt;=K$4)*('Diário 4º PA'!$C$4:$C$2000&lt;=EOMONTH(K$4,0))*('Diário 4º PA'!$F$4:$F$2000))
+SUMPRODUCT(('Comp.'!$D$5:$D$484=$B119)*('Comp.'!$B$5:$B$484&gt;=K$4)*('Comp.'!$B$5:$B$484&lt;=EOMONTH(K$4,0))*('Comp.'!$E$5:$E$484))</f>
        <v>0</v>
      </c>
      <c r="L119" s="129">
        <f>SUMPRODUCT(('Diário 1º PA'!$E$4:$E$2011='Analítico Cp.'!$B119)*('Diário 1º PA'!$C$4:$C$2011&gt;=L$4)*('Diário 1º PA'!$C$4:$C$2011&lt;=EOMONTH(L$4,0))*('Diário 1º PA'!$F$4:$F$2011))
+SUMPRODUCT(('Diário 2º PA'!$E$4:$E$1980='Analítico Cp.'!$B119)*('Diário 2º PA'!$C$4:$C$1980&gt;=L$4)*('Diário 2º PA'!$C$4:$C$1980&lt;=EOMONTH(L$4,0))*('Diário 2º PA'!$F$4:$F$1980))
+SUMPRODUCT(('Diário 3º PA'!$E$4:$E$2000='Analítico Cp.'!$B119)*('Diário 3º PA'!$C$4:$C$2000&gt;=L$4)*('Diário 3º PA'!$C$4:$C$2000&lt;=EOMONTH(L$4,0))*('Diário 3º PA'!$F$4:$F$2000))
+SUMPRODUCT(('Diário 4º PA'!$E$4:$E$2000='Analítico Cp.'!$B119)*('Diário 4º PA'!$C$4:$C$2000&gt;=L$4)*('Diário 4º PA'!$C$4:$C$2000&lt;=EOMONTH(L$4,0))*('Diário 4º PA'!$F$4:$F$2000))
+SUMPRODUCT(('Comp.'!$D$5:$D$484=$B119)*('Comp.'!$B$5:$B$484&gt;=L$4)*('Comp.'!$B$5:$B$484&lt;=EOMONTH(L$4,0))*('Comp.'!$E$5:$E$484))</f>
        <v>0</v>
      </c>
      <c r="M119" s="129">
        <f>SUMPRODUCT(('Diário 1º PA'!$E$4:$E$2011='Analítico Cp.'!$B119)*('Diário 1º PA'!$C$4:$C$2011&gt;=M$4)*('Diário 1º PA'!$C$4:$C$2011&lt;=EOMONTH(M$4,0))*('Diário 1º PA'!$F$4:$F$2011))
+SUMPRODUCT(('Diário 2º PA'!$E$4:$E$1980='Analítico Cp.'!$B119)*('Diário 2º PA'!$C$4:$C$1980&gt;=M$4)*('Diário 2º PA'!$C$4:$C$1980&lt;=EOMONTH(M$4,0))*('Diário 2º PA'!$F$4:$F$1980))
+SUMPRODUCT(('Diário 3º PA'!$E$4:$E$2000='Analítico Cp.'!$B119)*('Diário 3º PA'!$C$4:$C$2000&gt;=M$4)*('Diário 3º PA'!$C$4:$C$2000&lt;=EOMONTH(M$4,0))*('Diário 3º PA'!$F$4:$F$2000))
+SUMPRODUCT(('Diário 4º PA'!$E$4:$E$2000='Analítico Cp.'!$B119)*('Diário 4º PA'!$C$4:$C$2000&gt;=M$4)*('Diário 4º PA'!$C$4:$C$2000&lt;=EOMONTH(M$4,0))*('Diário 4º PA'!$F$4:$F$2000))
+SUMPRODUCT(('Comp.'!$D$5:$D$484=$B119)*('Comp.'!$B$5:$B$484&gt;=M$4)*('Comp.'!$B$5:$B$484&lt;=EOMONTH(M$4,0))*('Comp.'!$E$5:$E$484))</f>
        <v>0</v>
      </c>
      <c r="N119" s="129">
        <f>SUMPRODUCT(('Diário 1º PA'!$E$4:$E$2011='Analítico Cp.'!$B119)*('Diário 1º PA'!$C$4:$C$2011&gt;=N$4)*('Diário 1º PA'!$C$4:$C$2011&lt;=EOMONTH(N$4,0))*('Diário 1º PA'!$F$4:$F$2011))
+SUMPRODUCT(('Diário 2º PA'!$E$4:$E$1980='Analítico Cp.'!$B119)*('Diário 2º PA'!$C$4:$C$1980&gt;=N$4)*('Diário 2º PA'!$C$4:$C$1980&lt;=EOMONTH(N$4,0))*('Diário 2º PA'!$F$4:$F$1980))
+SUMPRODUCT(('Diário 3º PA'!$E$4:$E$2000='Analítico Cp.'!$B119)*('Diário 3º PA'!$C$4:$C$2000&gt;=N$4)*('Diário 3º PA'!$C$4:$C$2000&lt;=EOMONTH(N$4,0))*('Diário 3º PA'!$F$4:$F$2000))
+SUMPRODUCT(('Diário 4º PA'!$E$4:$E$2000='Analítico Cp.'!$B119)*('Diário 4º PA'!$C$4:$C$2000&gt;=N$4)*('Diário 4º PA'!$C$4:$C$2000&lt;=EOMONTH(N$4,0))*('Diário 4º PA'!$F$4:$F$2000))
+SUMPRODUCT(('Comp.'!$D$5:$D$484=$B119)*('Comp.'!$B$5:$B$484&gt;=N$4)*('Comp.'!$B$5:$B$484&lt;=EOMONTH(N$4,0))*('Comp.'!$E$5:$E$484))</f>
        <v>0</v>
      </c>
      <c r="O119" s="179">
        <f t="shared" si="19"/>
        <v>325646.69000000006</v>
      </c>
      <c r="P119" s="180">
        <f t="shared" si="20"/>
        <v>2.3283544925553658E-2</v>
      </c>
      <c r="Q119" s="154"/>
      <c r="R119" s="154"/>
      <c r="S119" s="154"/>
      <c r="T119" s="154"/>
      <c r="U119" s="154"/>
      <c r="V119" s="154"/>
      <c r="W119" s="154"/>
      <c r="X119" s="154"/>
      <c r="Y119" s="154"/>
      <c r="Z119" s="154"/>
    </row>
    <row r="120" spans="1:26" ht="12.75" customHeight="1" x14ac:dyDescent="0.2">
      <c r="A120" s="199" t="s">
        <v>342</v>
      </c>
      <c r="B120" s="213" t="s">
        <v>343</v>
      </c>
      <c r="C120" s="129">
        <f>SUMPRODUCT(('Diário 1º PA'!$E$4:$E$2011='Analítico Cp.'!$B120)*('Diário 1º PA'!$C$4:$C$2011&gt;=C$4)*('Diário 1º PA'!$C$4:$C$2011&lt;=EOMONTH(C$4,0))*('Diário 1º PA'!$F$4:$F$2011))
+SUMPRODUCT(('Diário 2º PA'!$E$4:$E$1980='Analítico Cp.'!$B120)*('Diário 2º PA'!$C$4:$C$1980&gt;=C$4)*('Diário 2º PA'!$C$4:$C$1980&lt;=EOMONTH(C$4,0))*('Diário 2º PA'!$F$4:$F$1980))
+SUMPRODUCT(('Diário 3º PA'!$E$4:$E$2000='Analítico Cp.'!$B120)*('Diário 3º PA'!$C$4:$C$2000&gt;=C$4)*('Diário 3º PA'!$C$4:$C$2000&lt;=EOMONTH(C$4,0))*('Diário 3º PA'!$F$4:$F$2000))
+SUMPRODUCT(('Diário 4º PA'!$E$4:$E$2000='Analítico Cp.'!$B120)*('Diário 4º PA'!$C$4:$C$2000&gt;=C$4)*('Diário 4º PA'!$C$4:$C$2000&lt;=EOMONTH(C$4,0))*('Diário 4º PA'!$F$4:$F$2000))
+SUMPRODUCT(('Comp.'!$D$5:$D$484=$B120)*('Comp.'!$B$5:$B$484&gt;=C$4)*('Comp.'!$B$5:$B$484&lt;=EOMONTH(C$4,0))*('Comp.'!$E$5:$E$484))</f>
        <v>3129.5</v>
      </c>
      <c r="D120" s="129">
        <f>SUMPRODUCT(('Diário 1º PA'!$E$4:$E$2011='Analítico Cp.'!$B120)*('Diário 1º PA'!$C$4:$C$2011&gt;=D$4)*('Diário 1º PA'!$C$4:$C$2011&lt;=EOMONTH(D$4,0))*('Diário 1º PA'!$F$4:$F$2011))
+SUMPRODUCT(('Diário 2º PA'!$E$4:$E$1980='Analítico Cp.'!$B120)*('Diário 2º PA'!$C$4:$C$1980&gt;=D$4)*('Diário 2º PA'!$C$4:$C$1980&lt;=EOMONTH(D$4,0))*('Diário 2º PA'!$F$4:$F$1980))
+SUMPRODUCT(('Diário 3º PA'!$E$4:$E$2000='Analítico Cp.'!$B120)*('Diário 3º PA'!$C$4:$C$2000&gt;=D$4)*('Diário 3º PA'!$C$4:$C$2000&lt;=EOMONTH(D$4,0))*('Diário 3º PA'!$F$4:$F$2000))
+SUMPRODUCT(('Diário 4º PA'!$E$4:$E$2000='Analítico Cp.'!$B120)*('Diário 4º PA'!$C$4:$C$2000&gt;=D$4)*('Diário 4º PA'!$C$4:$C$2000&lt;=EOMONTH(D$4,0))*('Diário 4º PA'!$F$4:$F$2000))
+SUMPRODUCT(('Comp.'!$D$5:$D$484=$B120)*('Comp.'!$B$5:$B$484&gt;=D$4)*('Comp.'!$B$5:$B$484&lt;=EOMONTH(D$4,0))*('Comp.'!$E$5:$E$484))</f>
        <v>4509.3</v>
      </c>
      <c r="E120" s="129">
        <f>SUMPRODUCT(('Diário 1º PA'!$E$4:$E$2011='Analítico Cp.'!$B120)*('Diário 1º PA'!$C$4:$C$2011&gt;=E$4)*('Diário 1º PA'!$C$4:$C$2011&lt;=EOMONTH(E$4,0))*('Diário 1º PA'!$F$4:$F$2011))
+SUMPRODUCT(('Diário 2º PA'!$E$4:$E$1980='Analítico Cp.'!$B120)*('Diário 2º PA'!$C$4:$C$1980&gt;=E$4)*('Diário 2º PA'!$C$4:$C$1980&lt;=EOMONTH(E$4,0))*('Diário 2º PA'!$F$4:$F$1980))
+SUMPRODUCT(('Diário 3º PA'!$E$4:$E$2000='Analítico Cp.'!$B120)*('Diário 3º PA'!$C$4:$C$2000&gt;=E$4)*('Diário 3º PA'!$C$4:$C$2000&lt;=EOMONTH(E$4,0))*('Diário 3º PA'!$F$4:$F$2000))
+SUMPRODUCT(('Diário 4º PA'!$E$4:$E$2000='Analítico Cp.'!$B120)*('Diário 4º PA'!$C$4:$C$2000&gt;=E$4)*('Diário 4º PA'!$C$4:$C$2000&lt;=EOMONTH(E$4,0))*('Diário 4º PA'!$F$4:$F$2000))
+SUMPRODUCT(('Comp.'!$D$5:$D$484=$B120)*('Comp.'!$B$5:$B$484&gt;=E$4)*('Comp.'!$B$5:$B$484&lt;=EOMONTH(E$4,0))*('Comp.'!$E$5:$E$484))</f>
        <v>2779.5</v>
      </c>
      <c r="F120" s="129">
        <f>SUMPRODUCT(('Diário 1º PA'!$E$4:$E$2011='Analítico Cp.'!$B120)*('Diário 1º PA'!$C$4:$C$2011&gt;=F$4)*('Diário 1º PA'!$C$4:$C$2011&lt;=EOMONTH(F$4,0))*('Diário 1º PA'!$F$4:$F$2011))
+SUMPRODUCT(('Diário 2º PA'!$E$4:$E$1980='Analítico Cp.'!$B120)*('Diário 2º PA'!$C$4:$C$1980&gt;=F$4)*('Diário 2º PA'!$C$4:$C$1980&lt;=EOMONTH(F$4,0))*('Diário 2º PA'!$F$4:$F$1980))
+SUMPRODUCT(('Diário 3º PA'!$E$4:$E$2000='Analítico Cp.'!$B120)*('Diário 3º PA'!$C$4:$C$2000&gt;=F$4)*('Diário 3º PA'!$C$4:$C$2000&lt;=EOMONTH(F$4,0))*('Diário 3º PA'!$F$4:$F$2000))
+SUMPRODUCT(('Diário 4º PA'!$E$4:$E$2000='Analítico Cp.'!$B120)*('Diário 4º PA'!$C$4:$C$2000&gt;=F$4)*('Diário 4º PA'!$C$4:$C$2000&lt;=EOMONTH(F$4,0))*('Diário 4º PA'!$F$4:$F$2000))
+SUMPRODUCT(('Comp.'!$D$5:$D$484=$B120)*('Comp.'!$B$5:$B$484&gt;=F$4)*('Comp.'!$B$5:$B$484&lt;=EOMONTH(F$4,0))*('Comp.'!$E$5:$E$484))</f>
        <v>1836</v>
      </c>
      <c r="G120" s="129">
        <f>SUMPRODUCT(('Diário 1º PA'!$E$4:$E$2011='Analítico Cp.'!$B120)*('Diário 1º PA'!$C$4:$C$2011&gt;=G$4)*('Diário 1º PA'!$C$4:$C$2011&lt;=EOMONTH(G$4,0))*('Diário 1º PA'!$F$4:$F$2011))
+SUMPRODUCT(('Diário 2º PA'!$E$4:$E$1980='Analítico Cp.'!$B120)*('Diário 2º PA'!$C$4:$C$1980&gt;=G$4)*('Diário 2º PA'!$C$4:$C$1980&lt;=EOMONTH(G$4,0))*('Diário 2º PA'!$F$4:$F$1980))
+SUMPRODUCT(('Diário 3º PA'!$E$4:$E$2000='Analítico Cp.'!$B120)*('Diário 3º PA'!$C$4:$C$2000&gt;=G$4)*('Diário 3º PA'!$C$4:$C$2000&lt;=EOMONTH(G$4,0))*('Diário 3º PA'!$F$4:$F$2000))
+SUMPRODUCT(('Diário 4º PA'!$E$4:$E$2000='Analítico Cp.'!$B120)*('Diário 4º PA'!$C$4:$C$2000&gt;=G$4)*('Diário 4º PA'!$C$4:$C$2000&lt;=EOMONTH(G$4,0))*('Diário 4º PA'!$F$4:$F$2000))
+SUMPRODUCT(('Comp.'!$D$5:$D$484=$B120)*('Comp.'!$B$5:$B$484&gt;=G$4)*('Comp.'!$B$5:$B$484&lt;=EOMONTH(G$4,0))*('Comp.'!$E$5:$E$484))</f>
        <v>0</v>
      </c>
      <c r="H120" s="129">
        <f>SUMPRODUCT(('Diário 1º PA'!$E$4:$E$2011='Analítico Cp.'!$B120)*('Diário 1º PA'!$C$4:$C$2011&gt;=H$4)*('Diário 1º PA'!$C$4:$C$2011&lt;=EOMONTH(H$4,0))*('Diário 1º PA'!$F$4:$F$2011))
+SUMPRODUCT(('Diário 2º PA'!$E$4:$E$1980='Analítico Cp.'!$B120)*('Diário 2º PA'!$C$4:$C$1980&gt;=H$4)*('Diário 2º PA'!$C$4:$C$1980&lt;=EOMONTH(H$4,0))*('Diário 2º PA'!$F$4:$F$1980))
+SUMPRODUCT(('Diário 3º PA'!$E$4:$E$2000='Analítico Cp.'!$B120)*('Diário 3º PA'!$C$4:$C$2000&gt;=H$4)*('Diário 3º PA'!$C$4:$C$2000&lt;=EOMONTH(H$4,0))*('Diário 3º PA'!$F$4:$F$2000))
+SUMPRODUCT(('Diário 4º PA'!$E$4:$E$2000='Analítico Cp.'!$B120)*('Diário 4º PA'!$C$4:$C$2000&gt;=H$4)*('Diário 4º PA'!$C$4:$C$2000&lt;=EOMONTH(H$4,0))*('Diário 4º PA'!$F$4:$F$2000))
+SUMPRODUCT(('Comp.'!$D$5:$D$484=$B120)*('Comp.'!$B$5:$B$484&gt;=H$4)*('Comp.'!$B$5:$B$484&lt;=EOMONTH(H$4,0))*('Comp.'!$E$5:$E$484))</f>
        <v>0</v>
      </c>
      <c r="I120" s="129">
        <f>SUMPRODUCT(('Diário 1º PA'!$E$4:$E$2011='Analítico Cp.'!$B120)*('Diário 1º PA'!$C$4:$C$2011&gt;=I$4)*('Diário 1º PA'!$C$4:$C$2011&lt;=EOMONTH(I$4,0))*('Diário 1º PA'!$F$4:$F$2011))
+SUMPRODUCT(('Diário 2º PA'!$E$4:$E$1980='Analítico Cp.'!$B120)*('Diário 2º PA'!$C$4:$C$1980&gt;=I$4)*('Diário 2º PA'!$C$4:$C$1980&lt;=EOMONTH(I$4,0))*('Diário 2º PA'!$F$4:$F$1980))
+SUMPRODUCT(('Diário 3º PA'!$E$4:$E$2000='Analítico Cp.'!$B120)*('Diário 3º PA'!$C$4:$C$2000&gt;=I$4)*('Diário 3º PA'!$C$4:$C$2000&lt;=EOMONTH(I$4,0))*('Diário 3º PA'!$F$4:$F$2000))
+SUMPRODUCT(('Diário 4º PA'!$E$4:$E$2000='Analítico Cp.'!$B120)*('Diário 4º PA'!$C$4:$C$2000&gt;=I$4)*('Diário 4º PA'!$C$4:$C$2000&lt;=EOMONTH(I$4,0))*('Diário 4º PA'!$F$4:$F$2000))
+SUMPRODUCT(('Comp.'!$D$5:$D$484=$B120)*('Comp.'!$B$5:$B$484&gt;=I$4)*('Comp.'!$B$5:$B$484&lt;=EOMONTH(I$4,0))*('Comp.'!$E$5:$E$484))</f>
        <v>0</v>
      </c>
      <c r="J120" s="129">
        <f>SUMPRODUCT(('Diário 1º PA'!$E$4:$E$2011='Analítico Cp.'!$B120)*('Diário 1º PA'!$C$4:$C$2011&gt;=J$4)*('Diário 1º PA'!$C$4:$C$2011&lt;=EOMONTH(J$4,0))*('Diário 1º PA'!$F$4:$F$2011))
+SUMPRODUCT(('Diário 2º PA'!$E$4:$E$1980='Analítico Cp.'!$B120)*('Diário 2º PA'!$C$4:$C$1980&gt;=J$4)*('Diário 2º PA'!$C$4:$C$1980&lt;=EOMONTH(J$4,0))*('Diário 2º PA'!$F$4:$F$1980))
+SUMPRODUCT(('Diário 3º PA'!$E$4:$E$2000='Analítico Cp.'!$B120)*('Diário 3º PA'!$C$4:$C$2000&gt;=J$4)*('Diário 3º PA'!$C$4:$C$2000&lt;=EOMONTH(J$4,0))*('Diário 3º PA'!$F$4:$F$2000))
+SUMPRODUCT(('Diário 4º PA'!$E$4:$E$2000='Analítico Cp.'!$B120)*('Diário 4º PA'!$C$4:$C$2000&gt;=J$4)*('Diário 4º PA'!$C$4:$C$2000&lt;=EOMONTH(J$4,0))*('Diário 4º PA'!$F$4:$F$2000))
+SUMPRODUCT(('Comp.'!$D$5:$D$484=$B120)*('Comp.'!$B$5:$B$484&gt;=J$4)*('Comp.'!$B$5:$B$484&lt;=EOMONTH(J$4,0))*('Comp.'!$E$5:$E$484))</f>
        <v>0</v>
      </c>
      <c r="K120" s="129">
        <f>SUMPRODUCT(('Diário 1º PA'!$E$4:$E$2011='Analítico Cp.'!$B120)*('Diário 1º PA'!$C$4:$C$2011&gt;=K$4)*('Diário 1º PA'!$C$4:$C$2011&lt;=EOMONTH(K$4,0))*('Diário 1º PA'!$F$4:$F$2011))
+SUMPRODUCT(('Diário 2º PA'!$E$4:$E$1980='Analítico Cp.'!$B120)*('Diário 2º PA'!$C$4:$C$1980&gt;=K$4)*('Diário 2º PA'!$C$4:$C$1980&lt;=EOMONTH(K$4,0))*('Diário 2º PA'!$F$4:$F$1980))
+SUMPRODUCT(('Diário 3º PA'!$E$4:$E$2000='Analítico Cp.'!$B120)*('Diário 3º PA'!$C$4:$C$2000&gt;=K$4)*('Diário 3º PA'!$C$4:$C$2000&lt;=EOMONTH(K$4,0))*('Diário 3º PA'!$F$4:$F$2000))
+SUMPRODUCT(('Diário 4º PA'!$E$4:$E$2000='Analítico Cp.'!$B120)*('Diário 4º PA'!$C$4:$C$2000&gt;=K$4)*('Diário 4º PA'!$C$4:$C$2000&lt;=EOMONTH(K$4,0))*('Diário 4º PA'!$F$4:$F$2000))
+SUMPRODUCT(('Comp.'!$D$5:$D$484=$B120)*('Comp.'!$B$5:$B$484&gt;=K$4)*('Comp.'!$B$5:$B$484&lt;=EOMONTH(K$4,0))*('Comp.'!$E$5:$E$484))</f>
        <v>0</v>
      </c>
      <c r="L120" s="129">
        <f>SUMPRODUCT(('Diário 1º PA'!$E$4:$E$2011='Analítico Cp.'!$B120)*('Diário 1º PA'!$C$4:$C$2011&gt;=L$4)*('Diário 1º PA'!$C$4:$C$2011&lt;=EOMONTH(L$4,0))*('Diário 1º PA'!$F$4:$F$2011))
+SUMPRODUCT(('Diário 2º PA'!$E$4:$E$1980='Analítico Cp.'!$B120)*('Diário 2º PA'!$C$4:$C$1980&gt;=L$4)*('Diário 2º PA'!$C$4:$C$1980&lt;=EOMONTH(L$4,0))*('Diário 2º PA'!$F$4:$F$1980))
+SUMPRODUCT(('Diário 3º PA'!$E$4:$E$2000='Analítico Cp.'!$B120)*('Diário 3º PA'!$C$4:$C$2000&gt;=L$4)*('Diário 3º PA'!$C$4:$C$2000&lt;=EOMONTH(L$4,0))*('Diário 3º PA'!$F$4:$F$2000))
+SUMPRODUCT(('Diário 4º PA'!$E$4:$E$2000='Analítico Cp.'!$B120)*('Diário 4º PA'!$C$4:$C$2000&gt;=L$4)*('Diário 4º PA'!$C$4:$C$2000&lt;=EOMONTH(L$4,0))*('Diário 4º PA'!$F$4:$F$2000))
+SUMPRODUCT(('Comp.'!$D$5:$D$484=$B120)*('Comp.'!$B$5:$B$484&gt;=L$4)*('Comp.'!$B$5:$B$484&lt;=EOMONTH(L$4,0))*('Comp.'!$E$5:$E$484))</f>
        <v>0</v>
      </c>
      <c r="M120" s="129">
        <f>SUMPRODUCT(('Diário 1º PA'!$E$4:$E$2011='Analítico Cp.'!$B120)*('Diário 1º PA'!$C$4:$C$2011&gt;=M$4)*('Diário 1º PA'!$C$4:$C$2011&lt;=EOMONTH(M$4,0))*('Diário 1º PA'!$F$4:$F$2011))
+SUMPRODUCT(('Diário 2º PA'!$E$4:$E$1980='Analítico Cp.'!$B120)*('Diário 2º PA'!$C$4:$C$1980&gt;=M$4)*('Diário 2º PA'!$C$4:$C$1980&lt;=EOMONTH(M$4,0))*('Diário 2º PA'!$F$4:$F$1980))
+SUMPRODUCT(('Diário 3º PA'!$E$4:$E$2000='Analítico Cp.'!$B120)*('Diário 3º PA'!$C$4:$C$2000&gt;=M$4)*('Diário 3º PA'!$C$4:$C$2000&lt;=EOMONTH(M$4,0))*('Diário 3º PA'!$F$4:$F$2000))
+SUMPRODUCT(('Diário 4º PA'!$E$4:$E$2000='Analítico Cp.'!$B120)*('Diário 4º PA'!$C$4:$C$2000&gt;=M$4)*('Diário 4º PA'!$C$4:$C$2000&lt;=EOMONTH(M$4,0))*('Diário 4º PA'!$F$4:$F$2000))
+SUMPRODUCT(('Comp.'!$D$5:$D$484=$B120)*('Comp.'!$B$5:$B$484&gt;=M$4)*('Comp.'!$B$5:$B$484&lt;=EOMONTH(M$4,0))*('Comp.'!$E$5:$E$484))</f>
        <v>0</v>
      </c>
      <c r="N120" s="129">
        <f>SUMPRODUCT(('Diário 1º PA'!$E$4:$E$2011='Analítico Cp.'!$B120)*('Diário 1º PA'!$C$4:$C$2011&gt;=N$4)*('Diário 1º PA'!$C$4:$C$2011&lt;=EOMONTH(N$4,0))*('Diário 1º PA'!$F$4:$F$2011))
+SUMPRODUCT(('Diário 2º PA'!$E$4:$E$1980='Analítico Cp.'!$B120)*('Diário 2º PA'!$C$4:$C$1980&gt;=N$4)*('Diário 2º PA'!$C$4:$C$1980&lt;=EOMONTH(N$4,0))*('Diário 2º PA'!$F$4:$F$1980))
+SUMPRODUCT(('Diário 3º PA'!$E$4:$E$2000='Analítico Cp.'!$B120)*('Diário 3º PA'!$C$4:$C$2000&gt;=N$4)*('Diário 3º PA'!$C$4:$C$2000&lt;=EOMONTH(N$4,0))*('Diário 3º PA'!$F$4:$F$2000))
+SUMPRODUCT(('Diário 4º PA'!$E$4:$E$2000='Analítico Cp.'!$B120)*('Diário 4º PA'!$C$4:$C$2000&gt;=N$4)*('Diário 4º PA'!$C$4:$C$2000&lt;=EOMONTH(N$4,0))*('Diário 4º PA'!$F$4:$F$2000))
+SUMPRODUCT(('Comp.'!$D$5:$D$484=$B120)*('Comp.'!$B$5:$B$484&gt;=N$4)*('Comp.'!$B$5:$B$484&lt;=EOMONTH(N$4,0))*('Comp.'!$E$5:$E$484))</f>
        <v>0</v>
      </c>
      <c r="O120" s="179">
        <f t="shared" si="19"/>
        <v>12254.3</v>
      </c>
      <c r="P120" s="180">
        <f t="shared" si="20"/>
        <v>8.7617517187480744E-4</v>
      </c>
      <c r="Q120" s="154"/>
      <c r="R120" s="154"/>
      <c r="S120" s="154"/>
      <c r="T120" s="154"/>
      <c r="U120" s="154"/>
      <c r="V120" s="154"/>
      <c r="W120" s="154"/>
      <c r="X120" s="154"/>
      <c r="Y120" s="154"/>
      <c r="Z120" s="154"/>
    </row>
    <row r="121" spans="1:26" ht="23.25" customHeight="1" x14ac:dyDescent="0.2">
      <c r="A121" s="199" t="s">
        <v>344</v>
      </c>
      <c r="B121" s="213" t="s">
        <v>345</v>
      </c>
      <c r="C121" s="129">
        <f>SUMPRODUCT(('Diário 1º PA'!$E$4:$E$2011='Analítico Cp.'!$B121)*('Diário 1º PA'!$C$4:$C$2011&gt;=C$4)*('Diário 1º PA'!$C$4:$C$2011&lt;=EOMONTH(C$4,0))*('Diário 1º PA'!$F$4:$F$2011))
+SUMPRODUCT(('Diário 2º PA'!$E$4:$E$1980='Analítico Cp.'!$B121)*('Diário 2º PA'!$C$4:$C$1980&gt;=C$4)*('Diário 2º PA'!$C$4:$C$1980&lt;=EOMONTH(C$4,0))*('Diário 2º PA'!$F$4:$F$1980))
+SUMPRODUCT(('Diário 3º PA'!$E$4:$E$2000='Analítico Cp.'!$B121)*('Diário 3º PA'!$C$4:$C$2000&gt;=C$4)*('Diário 3º PA'!$C$4:$C$2000&lt;=EOMONTH(C$4,0))*('Diário 3º PA'!$F$4:$F$2000))
+SUMPRODUCT(('Diário 4º PA'!$E$4:$E$2000='Analítico Cp.'!$B121)*('Diário 4º PA'!$C$4:$C$2000&gt;=C$4)*('Diário 4º PA'!$C$4:$C$2000&lt;=EOMONTH(C$4,0))*('Diário 4º PA'!$F$4:$F$2000))
+SUMPRODUCT(('Comp.'!$D$5:$D$484=$B121)*('Comp.'!$B$5:$B$484&gt;=C$4)*('Comp.'!$B$5:$B$484&lt;=EOMONTH(C$4,0))*('Comp.'!$E$5:$E$484))</f>
        <v>8073.5</v>
      </c>
      <c r="D121" s="129">
        <f>SUMPRODUCT(('Diário 1º PA'!$E$4:$E$2011='Analítico Cp.'!$B121)*('Diário 1º PA'!$C$4:$C$2011&gt;=D$4)*('Diário 1º PA'!$C$4:$C$2011&lt;=EOMONTH(D$4,0))*('Diário 1º PA'!$F$4:$F$2011))
+SUMPRODUCT(('Diário 2º PA'!$E$4:$E$1980='Analítico Cp.'!$B121)*('Diário 2º PA'!$C$4:$C$1980&gt;=D$4)*('Diário 2º PA'!$C$4:$C$1980&lt;=EOMONTH(D$4,0))*('Diário 2º PA'!$F$4:$F$1980))
+SUMPRODUCT(('Diário 3º PA'!$E$4:$E$2000='Analítico Cp.'!$B121)*('Diário 3º PA'!$C$4:$C$2000&gt;=D$4)*('Diário 3º PA'!$C$4:$C$2000&lt;=EOMONTH(D$4,0))*('Diário 3º PA'!$F$4:$F$2000))
+SUMPRODUCT(('Diário 4º PA'!$E$4:$E$2000='Analítico Cp.'!$B121)*('Diário 4º PA'!$C$4:$C$2000&gt;=D$4)*('Diário 4º PA'!$C$4:$C$2000&lt;=EOMONTH(D$4,0))*('Diário 4º PA'!$F$4:$F$2000))
+SUMPRODUCT(('Comp.'!$D$5:$D$484=$B121)*('Comp.'!$B$5:$B$484&gt;=D$4)*('Comp.'!$B$5:$B$484&lt;=EOMONTH(D$4,0))*('Comp.'!$E$5:$E$484))</f>
        <v>61695.200000000004</v>
      </c>
      <c r="E121" s="129">
        <f>SUMPRODUCT(('Diário 1º PA'!$E$4:$E$2011='Analítico Cp.'!$B121)*('Diário 1º PA'!$C$4:$C$2011&gt;=E$4)*('Diário 1º PA'!$C$4:$C$2011&lt;=EOMONTH(E$4,0))*('Diário 1º PA'!$F$4:$F$2011))
+SUMPRODUCT(('Diário 2º PA'!$E$4:$E$1980='Analítico Cp.'!$B121)*('Diário 2º PA'!$C$4:$C$1980&gt;=E$4)*('Diário 2º PA'!$C$4:$C$1980&lt;=EOMONTH(E$4,0))*('Diário 2º PA'!$F$4:$F$1980))
+SUMPRODUCT(('Diário 3º PA'!$E$4:$E$2000='Analítico Cp.'!$B121)*('Diário 3º PA'!$C$4:$C$2000&gt;=E$4)*('Diário 3º PA'!$C$4:$C$2000&lt;=EOMONTH(E$4,0))*('Diário 3º PA'!$F$4:$F$2000))
+SUMPRODUCT(('Diário 4º PA'!$E$4:$E$2000='Analítico Cp.'!$B121)*('Diário 4º PA'!$C$4:$C$2000&gt;=E$4)*('Diário 4º PA'!$C$4:$C$2000&lt;=EOMONTH(E$4,0))*('Diário 4º PA'!$F$4:$F$2000))
+SUMPRODUCT(('Comp.'!$D$5:$D$484=$B121)*('Comp.'!$B$5:$B$484&gt;=E$4)*('Comp.'!$B$5:$B$484&lt;=EOMONTH(E$4,0))*('Comp.'!$E$5:$E$484))</f>
        <v>74281.13</v>
      </c>
      <c r="F121" s="129">
        <f>SUMPRODUCT(('Diário 1º PA'!$E$4:$E$2011='Analítico Cp.'!$B121)*('Diário 1º PA'!$C$4:$C$2011&gt;=F$4)*('Diário 1º PA'!$C$4:$C$2011&lt;=EOMONTH(F$4,0))*('Diário 1º PA'!$F$4:$F$2011))
+SUMPRODUCT(('Diário 2º PA'!$E$4:$E$1980='Analítico Cp.'!$B121)*('Diário 2º PA'!$C$4:$C$1980&gt;=F$4)*('Diário 2º PA'!$C$4:$C$1980&lt;=EOMONTH(F$4,0))*('Diário 2º PA'!$F$4:$F$1980))
+SUMPRODUCT(('Diário 3º PA'!$E$4:$E$2000='Analítico Cp.'!$B121)*('Diário 3º PA'!$C$4:$C$2000&gt;=F$4)*('Diário 3º PA'!$C$4:$C$2000&lt;=EOMONTH(F$4,0))*('Diário 3º PA'!$F$4:$F$2000))
+SUMPRODUCT(('Diário 4º PA'!$E$4:$E$2000='Analítico Cp.'!$B121)*('Diário 4º PA'!$C$4:$C$2000&gt;=F$4)*('Diário 4º PA'!$C$4:$C$2000&lt;=EOMONTH(F$4,0))*('Diário 4º PA'!$F$4:$F$2000))
+SUMPRODUCT(('Comp.'!$D$5:$D$484=$B121)*('Comp.'!$B$5:$B$484&gt;=F$4)*('Comp.'!$B$5:$B$484&lt;=EOMONTH(F$4,0))*('Comp.'!$E$5:$E$484))</f>
        <v>65634.44</v>
      </c>
      <c r="G121" s="129">
        <f>SUMPRODUCT(('Diário 1º PA'!$E$4:$E$2011='Analítico Cp.'!$B121)*('Diário 1º PA'!$C$4:$C$2011&gt;=G$4)*('Diário 1º PA'!$C$4:$C$2011&lt;=EOMONTH(G$4,0))*('Diário 1º PA'!$F$4:$F$2011))
+SUMPRODUCT(('Diário 2º PA'!$E$4:$E$1980='Analítico Cp.'!$B121)*('Diário 2º PA'!$C$4:$C$1980&gt;=G$4)*('Diário 2º PA'!$C$4:$C$1980&lt;=EOMONTH(G$4,0))*('Diário 2º PA'!$F$4:$F$1980))
+SUMPRODUCT(('Diário 3º PA'!$E$4:$E$2000='Analítico Cp.'!$B121)*('Diário 3º PA'!$C$4:$C$2000&gt;=G$4)*('Diário 3º PA'!$C$4:$C$2000&lt;=EOMONTH(G$4,0))*('Diário 3º PA'!$F$4:$F$2000))
+SUMPRODUCT(('Diário 4º PA'!$E$4:$E$2000='Analítico Cp.'!$B121)*('Diário 4º PA'!$C$4:$C$2000&gt;=G$4)*('Diário 4º PA'!$C$4:$C$2000&lt;=EOMONTH(G$4,0))*('Diário 4º PA'!$F$4:$F$2000))
+SUMPRODUCT(('Comp.'!$D$5:$D$484=$B121)*('Comp.'!$B$5:$B$484&gt;=G$4)*('Comp.'!$B$5:$B$484&lt;=EOMONTH(G$4,0))*('Comp.'!$E$5:$E$484))</f>
        <v>0</v>
      </c>
      <c r="H121" s="129">
        <f>SUMPRODUCT(('Diário 1º PA'!$E$4:$E$2011='Analítico Cp.'!$B121)*('Diário 1º PA'!$C$4:$C$2011&gt;=H$4)*('Diário 1º PA'!$C$4:$C$2011&lt;=EOMONTH(H$4,0))*('Diário 1º PA'!$F$4:$F$2011))
+SUMPRODUCT(('Diário 2º PA'!$E$4:$E$1980='Analítico Cp.'!$B121)*('Diário 2º PA'!$C$4:$C$1980&gt;=H$4)*('Diário 2º PA'!$C$4:$C$1980&lt;=EOMONTH(H$4,0))*('Diário 2º PA'!$F$4:$F$1980))
+SUMPRODUCT(('Diário 3º PA'!$E$4:$E$2000='Analítico Cp.'!$B121)*('Diário 3º PA'!$C$4:$C$2000&gt;=H$4)*('Diário 3º PA'!$C$4:$C$2000&lt;=EOMONTH(H$4,0))*('Diário 3º PA'!$F$4:$F$2000))
+SUMPRODUCT(('Diário 4º PA'!$E$4:$E$2000='Analítico Cp.'!$B121)*('Diário 4º PA'!$C$4:$C$2000&gt;=H$4)*('Diário 4º PA'!$C$4:$C$2000&lt;=EOMONTH(H$4,0))*('Diário 4º PA'!$F$4:$F$2000))
+SUMPRODUCT(('Comp.'!$D$5:$D$484=$B121)*('Comp.'!$B$5:$B$484&gt;=H$4)*('Comp.'!$B$5:$B$484&lt;=EOMONTH(H$4,0))*('Comp.'!$E$5:$E$484))</f>
        <v>0</v>
      </c>
      <c r="I121" s="129">
        <f>SUMPRODUCT(('Diário 1º PA'!$E$4:$E$2011='Analítico Cp.'!$B121)*('Diário 1º PA'!$C$4:$C$2011&gt;=I$4)*('Diário 1º PA'!$C$4:$C$2011&lt;=EOMONTH(I$4,0))*('Diário 1º PA'!$F$4:$F$2011))
+SUMPRODUCT(('Diário 2º PA'!$E$4:$E$1980='Analítico Cp.'!$B121)*('Diário 2º PA'!$C$4:$C$1980&gt;=I$4)*('Diário 2º PA'!$C$4:$C$1980&lt;=EOMONTH(I$4,0))*('Diário 2º PA'!$F$4:$F$1980))
+SUMPRODUCT(('Diário 3º PA'!$E$4:$E$2000='Analítico Cp.'!$B121)*('Diário 3º PA'!$C$4:$C$2000&gt;=I$4)*('Diário 3º PA'!$C$4:$C$2000&lt;=EOMONTH(I$4,0))*('Diário 3º PA'!$F$4:$F$2000))
+SUMPRODUCT(('Diário 4º PA'!$E$4:$E$2000='Analítico Cp.'!$B121)*('Diário 4º PA'!$C$4:$C$2000&gt;=I$4)*('Diário 4º PA'!$C$4:$C$2000&lt;=EOMONTH(I$4,0))*('Diário 4º PA'!$F$4:$F$2000))
+SUMPRODUCT(('Comp.'!$D$5:$D$484=$B121)*('Comp.'!$B$5:$B$484&gt;=I$4)*('Comp.'!$B$5:$B$484&lt;=EOMONTH(I$4,0))*('Comp.'!$E$5:$E$484))</f>
        <v>0</v>
      </c>
      <c r="J121" s="129">
        <f>SUMPRODUCT(('Diário 1º PA'!$E$4:$E$2011='Analítico Cp.'!$B121)*('Diário 1º PA'!$C$4:$C$2011&gt;=J$4)*('Diário 1º PA'!$C$4:$C$2011&lt;=EOMONTH(J$4,0))*('Diário 1º PA'!$F$4:$F$2011))
+SUMPRODUCT(('Diário 2º PA'!$E$4:$E$1980='Analítico Cp.'!$B121)*('Diário 2º PA'!$C$4:$C$1980&gt;=J$4)*('Diário 2º PA'!$C$4:$C$1980&lt;=EOMONTH(J$4,0))*('Diário 2º PA'!$F$4:$F$1980))
+SUMPRODUCT(('Diário 3º PA'!$E$4:$E$2000='Analítico Cp.'!$B121)*('Diário 3º PA'!$C$4:$C$2000&gt;=J$4)*('Diário 3º PA'!$C$4:$C$2000&lt;=EOMONTH(J$4,0))*('Diário 3º PA'!$F$4:$F$2000))
+SUMPRODUCT(('Diário 4º PA'!$E$4:$E$2000='Analítico Cp.'!$B121)*('Diário 4º PA'!$C$4:$C$2000&gt;=J$4)*('Diário 4º PA'!$C$4:$C$2000&lt;=EOMONTH(J$4,0))*('Diário 4º PA'!$F$4:$F$2000))
+SUMPRODUCT(('Comp.'!$D$5:$D$484=$B121)*('Comp.'!$B$5:$B$484&gt;=J$4)*('Comp.'!$B$5:$B$484&lt;=EOMONTH(J$4,0))*('Comp.'!$E$5:$E$484))</f>
        <v>0</v>
      </c>
      <c r="K121" s="129">
        <f>SUMPRODUCT(('Diário 1º PA'!$E$4:$E$2011='Analítico Cp.'!$B121)*('Diário 1º PA'!$C$4:$C$2011&gt;=K$4)*('Diário 1º PA'!$C$4:$C$2011&lt;=EOMONTH(K$4,0))*('Diário 1º PA'!$F$4:$F$2011))
+SUMPRODUCT(('Diário 2º PA'!$E$4:$E$1980='Analítico Cp.'!$B121)*('Diário 2º PA'!$C$4:$C$1980&gt;=K$4)*('Diário 2º PA'!$C$4:$C$1980&lt;=EOMONTH(K$4,0))*('Diário 2º PA'!$F$4:$F$1980))
+SUMPRODUCT(('Diário 3º PA'!$E$4:$E$2000='Analítico Cp.'!$B121)*('Diário 3º PA'!$C$4:$C$2000&gt;=K$4)*('Diário 3º PA'!$C$4:$C$2000&lt;=EOMONTH(K$4,0))*('Diário 3º PA'!$F$4:$F$2000))
+SUMPRODUCT(('Diário 4º PA'!$E$4:$E$2000='Analítico Cp.'!$B121)*('Diário 4º PA'!$C$4:$C$2000&gt;=K$4)*('Diário 4º PA'!$C$4:$C$2000&lt;=EOMONTH(K$4,0))*('Diário 4º PA'!$F$4:$F$2000))
+SUMPRODUCT(('Comp.'!$D$5:$D$484=$B121)*('Comp.'!$B$5:$B$484&gt;=K$4)*('Comp.'!$B$5:$B$484&lt;=EOMONTH(K$4,0))*('Comp.'!$E$5:$E$484))</f>
        <v>0</v>
      </c>
      <c r="L121" s="129">
        <f>SUMPRODUCT(('Diário 1º PA'!$E$4:$E$2011='Analítico Cp.'!$B121)*('Diário 1º PA'!$C$4:$C$2011&gt;=L$4)*('Diário 1º PA'!$C$4:$C$2011&lt;=EOMONTH(L$4,0))*('Diário 1º PA'!$F$4:$F$2011))
+SUMPRODUCT(('Diário 2º PA'!$E$4:$E$1980='Analítico Cp.'!$B121)*('Diário 2º PA'!$C$4:$C$1980&gt;=L$4)*('Diário 2º PA'!$C$4:$C$1980&lt;=EOMONTH(L$4,0))*('Diário 2º PA'!$F$4:$F$1980))
+SUMPRODUCT(('Diário 3º PA'!$E$4:$E$2000='Analítico Cp.'!$B121)*('Diário 3º PA'!$C$4:$C$2000&gt;=L$4)*('Diário 3º PA'!$C$4:$C$2000&lt;=EOMONTH(L$4,0))*('Diário 3º PA'!$F$4:$F$2000))
+SUMPRODUCT(('Diário 4º PA'!$E$4:$E$2000='Analítico Cp.'!$B121)*('Diário 4º PA'!$C$4:$C$2000&gt;=L$4)*('Diário 4º PA'!$C$4:$C$2000&lt;=EOMONTH(L$4,0))*('Diário 4º PA'!$F$4:$F$2000))
+SUMPRODUCT(('Comp.'!$D$5:$D$484=$B121)*('Comp.'!$B$5:$B$484&gt;=L$4)*('Comp.'!$B$5:$B$484&lt;=EOMONTH(L$4,0))*('Comp.'!$E$5:$E$484))</f>
        <v>0</v>
      </c>
      <c r="M121" s="129">
        <f>SUMPRODUCT(('Diário 1º PA'!$E$4:$E$2011='Analítico Cp.'!$B121)*('Diário 1º PA'!$C$4:$C$2011&gt;=M$4)*('Diário 1º PA'!$C$4:$C$2011&lt;=EOMONTH(M$4,0))*('Diário 1º PA'!$F$4:$F$2011))
+SUMPRODUCT(('Diário 2º PA'!$E$4:$E$1980='Analítico Cp.'!$B121)*('Diário 2º PA'!$C$4:$C$1980&gt;=M$4)*('Diário 2º PA'!$C$4:$C$1980&lt;=EOMONTH(M$4,0))*('Diário 2º PA'!$F$4:$F$1980))
+SUMPRODUCT(('Diário 3º PA'!$E$4:$E$2000='Analítico Cp.'!$B121)*('Diário 3º PA'!$C$4:$C$2000&gt;=M$4)*('Diário 3º PA'!$C$4:$C$2000&lt;=EOMONTH(M$4,0))*('Diário 3º PA'!$F$4:$F$2000))
+SUMPRODUCT(('Diário 4º PA'!$E$4:$E$2000='Analítico Cp.'!$B121)*('Diário 4º PA'!$C$4:$C$2000&gt;=M$4)*('Diário 4º PA'!$C$4:$C$2000&lt;=EOMONTH(M$4,0))*('Diário 4º PA'!$F$4:$F$2000))
+SUMPRODUCT(('Comp.'!$D$5:$D$484=$B121)*('Comp.'!$B$5:$B$484&gt;=M$4)*('Comp.'!$B$5:$B$484&lt;=EOMONTH(M$4,0))*('Comp.'!$E$5:$E$484))</f>
        <v>0</v>
      </c>
      <c r="N121" s="129">
        <f>SUMPRODUCT(('Diário 1º PA'!$E$4:$E$2011='Analítico Cp.'!$B121)*('Diário 1º PA'!$C$4:$C$2011&gt;=N$4)*('Diário 1º PA'!$C$4:$C$2011&lt;=EOMONTH(N$4,0))*('Diário 1º PA'!$F$4:$F$2011))
+SUMPRODUCT(('Diário 2º PA'!$E$4:$E$1980='Analítico Cp.'!$B121)*('Diário 2º PA'!$C$4:$C$1980&gt;=N$4)*('Diário 2º PA'!$C$4:$C$1980&lt;=EOMONTH(N$4,0))*('Diário 2º PA'!$F$4:$F$1980))
+SUMPRODUCT(('Diário 3º PA'!$E$4:$E$2000='Analítico Cp.'!$B121)*('Diário 3º PA'!$C$4:$C$2000&gt;=N$4)*('Diário 3º PA'!$C$4:$C$2000&lt;=EOMONTH(N$4,0))*('Diário 3º PA'!$F$4:$F$2000))
+SUMPRODUCT(('Diário 4º PA'!$E$4:$E$2000='Analítico Cp.'!$B121)*('Diário 4º PA'!$C$4:$C$2000&gt;=N$4)*('Diário 4º PA'!$C$4:$C$2000&lt;=EOMONTH(N$4,0))*('Diário 4º PA'!$F$4:$F$2000))
+SUMPRODUCT(('Comp.'!$D$5:$D$484=$B121)*('Comp.'!$B$5:$B$484&gt;=N$4)*('Comp.'!$B$5:$B$484&lt;=EOMONTH(N$4,0))*('Comp.'!$E$5:$E$484))</f>
        <v>0</v>
      </c>
      <c r="O121" s="179">
        <f t="shared" si="19"/>
        <v>209684.27000000002</v>
      </c>
      <c r="P121" s="180">
        <f t="shared" si="20"/>
        <v>1.4992300768439938E-2</v>
      </c>
      <c r="Q121" s="154"/>
      <c r="R121" s="154"/>
      <c r="S121" s="154"/>
      <c r="T121" s="154"/>
      <c r="U121" s="154"/>
      <c r="V121" s="154"/>
      <c r="W121" s="154"/>
      <c r="X121" s="154"/>
      <c r="Y121" s="154"/>
      <c r="Z121" s="154"/>
    </row>
    <row r="122" spans="1:26" ht="23.25" customHeight="1" x14ac:dyDescent="0.2">
      <c r="A122" s="199" t="s">
        <v>346</v>
      </c>
      <c r="B122" s="213" t="s">
        <v>347</v>
      </c>
      <c r="C122" s="129">
        <f>SUMPRODUCT(('Diário 1º PA'!$E$4:$E$2011='Analítico Cp.'!$B122)*('Diário 1º PA'!$C$4:$C$2011&gt;=C$4)*('Diário 1º PA'!$C$4:$C$2011&lt;=EOMONTH(C$4,0))*('Diário 1º PA'!$F$4:$F$2011))
+SUMPRODUCT(('Diário 2º PA'!$E$4:$E$1980='Analítico Cp.'!$B122)*('Diário 2º PA'!$C$4:$C$1980&gt;=C$4)*('Diário 2º PA'!$C$4:$C$1980&lt;=EOMONTH(C$4,0))*('Diário 2º PA'!$F$4:$F$1980))
+SUMPRODUCT(('Diário 3º PA'!$E$4:$E$2000='Analítico Cp.'!$B122)*('Diário 3º PA'!$C$4:$C$2000&gt;=C$4)*('Diário 3º PA'!$C$4:$C$2000&lt;=EOMONTH(C$4,0))*('Diário 3º PA'!$F$4:$F$2000))
+SUMPRODUCT(('Diário 4º PA'!$E$4:$E$2000='Analítico Cp.'!$B122)*('Diário 4º PA'!$C$4:$C$2000&gt;=C$4)*('Diário 4º PA'!$C$4:$C$2000&lt;=EOMONTH(C$4,0))*('Diário 4º PA'!$F$4:$F$2000))
+SUMPRODUCT(('Comp.'!$D$5:$D$484=$B122)*('Comp.'!$B$5:$B$484&gt;=C$4)*('Comp.'!$B$5:$B$484&lt;=EOMONTH(C$4,0))*('Comp.'!$E$5:$E$484))</f>
        <v>0</v>
      </c>
      <c r="D122" s="129">
        <f>SUMPRODUCT(('Diário 1º PA'!$E$4:$E$2011='Analítico Cp.'!$B122)*('Diário 1º PA'!$C$4:$C$2011&gt;=D$4)*('Diário 1º PA'!$C$4:$C$2011&lt;=EOMONTH(D$4,0))*('Diário 1º PA'!$F$4:$F$2011))
+SUMPRODUCT(('Diário 2º PA'!$E$4:$E$1980='Analítico Cp.'!$B122)*('Diário 2º PA'!$C$4:$C$1980&gt;=D$4)*('Diário 2º PA'!$C$4:$C$1980&lt;=EOMONTH(D$4,0))*('Diário 2º PA'!$F$4:$F$1980))
+SUMPRODUCT(('Diário 3º PA'!$E$4:$E$2000='Analítico Cp.'!$B122)*('Diário 3º PA'!$C$4:$C$2000&gt;=D$4)*('Diário 3º PA'!$C$4:$C$2000&lt;=EOMONTH(D$4,0))*('Diário 3º PA'!$F$4:$F$2000))
+SUMPRODUCT(('Diário 4º PA'!$E$4:$E$2000='Analítico Cp.'!$B122)*('Diário 4º PA'!$C$4:$C$2000&gt;=D$4)*('Diário 4º PA'!$C$4:$C$2000&lt;=EOMONTH(D$4,0))*('Diário 4º PA'!$F$4:$F$2000))
+SUMPRODUCT(('Comp.'!$D$5:$D$484=$B122)*('Comp.'!$B$5:$B$484&gt;=D$4)*('Comp.'!$B$5:$B$484&lt;=EOMONTH(D$4,0))*('Comp.'!$E$5:$E$484))</f>
        <v>0</v>
      </c>
      <c r="E122" s="129">
        <f>SUMPRODUCT(('Diário 1º PA'!$E$4:$E$2011='Analítico Cp.'!$B122)*('Diário 1º PA'!$C$4:$C$2011&gt;=E$4)*('Diário 1º PA'!$C$4:$C$2011&lt;=EOMONTH(E$4,0))*('Diário 1º PA'!$F$4:$F$2011))
+SUMPRODUCT(('Diário 2º PA'!$E$4:$E$1980='Analítico Cp.'!$B122)*('Diário 2º PA'!$C$4:$C$1980&gt;=E$4)*('Diário 2º PA'!$C$4:$C$1980&lt;=EOMONTH(E$4,0))*('Diário 2º PA'!$F$4:$F$1980))
+SUMPRODUCT(('Diário 3º PA'!$E$4:$E$2000='Analítico Cp.'!$B122)*('Diário 3º PA'!$C$4:$C$2000&gt;=E$4)*('Diário 3º PA'!$C$4:$C$2000&lt;=EOMONTH(E$4,0))*('Diário 3º PA'!$F$4:$F$2000))
+SUMPRODUCT(('Diário 4º PA'!$E$4:$E$2000='Analítico Cp.'!$B122)*('Diário 4º PA'!$C$4:$C$2000&gt;=E$4)*('Diário 4º PA'!$C$4:$C$2000&lt;=EOMONTH(E$4,0))*('Diário 4º PA'!$F$4:$F$2000))
+SUMPRODUCT(('Comp.'!$D$5:$D$484=$B122)*('Comp.'!$B$5:$B$484&gt;=E$4)*('Comp.'!$B$5:$B$484&lt;=EOMONTH(E$4,0))*('Comp.'!$E$5:$E$484))</f>
        <v>590</v>
      </c>
      <c r="F122" s="129">
        <f>SUMPRODUCT(('Diário 1º PA'!$E$4:$E$2011='Analítico Cp.'!$B122)*('Diário 1º PA'!$C$4:$C$2011&gt;=F$4)*('Diário 1º PA'!$C$4:$C$2011&lt;=EOMONTH(F$4,0))*('Diário 1º PA'!$F$4:$F$2011))
+SUMPRODUCT(('Diário 2º PA'!$E$4:$E$1980='Analítico Cp.'!$B122)*('Diário 2º PA'!$C$4:$C$1980&gt;=F$4)*('Diário 2º PA'!$C$4:$C$1980&lt;=EOMONTH(F$4,0))*('Diário 2º PA'!$F$4:$F$1980))
+SUMPRODUCT(('Diário 3º PA'!$E$4:$E$2000='Analítico Cp.'!$B122)*('Diário 3º PA'!$C$4:$C$2000&gt;=F$4)*('Diário 3º PA'!$C$4:$C$2000&lt;=EOMONTH(F$4,0))*('Diário 3º PA'!$F$4:$F$2000))
+SUMPRODUCT(('Diário 4º PA'!$E$4:$E$2000='Analítico Cp.'!$B122)*('Diário 4º PA'!$C$4:$C$2000&gt;=F$4)*('Diário 4º PA'!$C$4:$C$2000&lt;=EOMONTH(F$4,0))*('Diário 4º PA'!$F$4:$F$2000))
+SUMPRODUCT(('Comp.'!$D$5:$D$484=$B122)*('Comp.'!$B$5:$B$484&gt;=F$4)*('Comp.'!$B$5:$B$484&lt;=EOMONTH(F$4,0))*('Comp.'!$E$5:$E$484))</f>
        <v>135</v>
      </c>
      <c r="G122" s="129">
        <f>SUMPRODUCT(('Diário 1º PA'!$E$4:$E$2011='Analítico Cp.'!$B122)*('Diário 1º PA'!$C$4:$C$2011&gt;=G$4)*('Diário 1º PA'!$C$4:$C$2011&lt;=EOMONTH(G$4,0))*('Diário 1º PA'!$F$4:$F$2011))
+SUMPRODUCT(('Diário 2º PA'!$E$4:$E$1980='Analítico Cp.'!$B122)*('Diário 2º PA'!$C$4:$C$1980&gt;=G$4)*('Diário 2º PA'!$C$4:$C$1980&lt;=EOMONTH(G$4,0))*('Diário 2º PA'!$F$4:$F$1980))
+SUMPRODUCT(('Diário 3º PA'!$E$4:$E$2000='Analítico Cp.'!$B122)*('Diário 3º PA'!$C$4:$C$2000&gt;=G$4)*('Diário 3º PA'!$C$4:$C$2000&lt;=EOMONTH(G$4,0))*('Diário 3º PA'!$F$4:$F$2000))
+SUMPRODUCT(('Diário 4º PA'!$E$4:$E$2000='Analítico Cp.'!$B122)*('Diário 4º PA'!$C$4:$C$2000&gt;=G$4)*('Diário 4º PA'!$C$4:$C$2000&lt;=EOMONTH(G$4,0))*('Diário 4º PA'!$F$4:$F$2000))
+SUMPRODUCT(('Comp.'!$D$5:$D$484=$B122)*('Comp.'!$B$5:$B$484&gt;=G$4)*('Comp.'!$B$5:$B$484&lt;=EOMONTH(G$4,0))*('Comp.'!$E$5:$E$484))</f>
        <v>0</v>
      </c>
      <c r="H122" s="129">
        <f>SUMPRODUCT(('Diário 1º PA'!$E$4:$E$2011='Analítico Cp.'!$B122)*('Diário 1º PA'!$C$4:$C$2011&gt;=H$4)*('Diário 1º PA'!$C$4:$C$2011&lt;=EOMONTH(H$4,0))*('Diário 1º PA'!$F$4:$F$2011))
+SUMPRODUCT(('Diário 2º PA'!$E$4:$E$1980='Analítico Cp.'!$B122)*('Diário 2º PA'!$C$4:$C$1980&gt;=H$4)*('Diário 2º PA'!$C$4:$C$1980&lt;=EOMONTH(H$4,0))*('Diário 2º PA'!$F$4:$F$1980))
+SUMPRODUCT(('Diário 3º PA'!$E$4:$E$2000='Analítico Cp.'!$B122)*('Diário 3º PA'!$C$4:$C$2000&gt;=H$4)*('Diário 3º PA'!$C$4:$C$2000&lt;=EOMONTH(H$4,0))*('Diário 3º PA'!$F$4:$F$2000))
+SUMPRODUCT(('Diário 4º PA'!$E$4:$E$2000='Analítico Cp.'!$B122)*('Diário 4º PA'!$C$4:$C$2000&gt;=H$4)*('Diário 4º PA'!$C$4:$C$2000&lt;=EOMONTH(H$4,0))*('Diário 4º PA'!$F$4:$F$2000))
+SUMPRODUCT(('Comp.'!$D$5:$D$484=$B122)*('Comp.'!$B$5:$B$484&gt;=H$4)*('Comp.'!$B$5:$B$484&lt;=EOMONTH(H$4,0))*('Comp.'!$E$5:$E$484))</f>
        <v>0</v>
      </c>
      <c r="I122" s="129">
        <f>SUMPRODUCT(('Diário 1º PA'!$E$4:$E$2011='Analítico Cp.'!$B122)*('Diário 1º PA'!$C$4:$C$2011&gt;=I$4)*('Diário 1º PA'!$C$4:$C$2011&lt;=EOMONTH(I$4,0))*('Diário 1º PA'!$F$4:$F$2011))
+SUMPRODUCT(('Diário 2º PA'!$E$4:$E$1980='Analítico Cp.'!$B122)*('Diário 2º PA'!$C$4:$C$1980&gt;=I$4)*('Diário 2º PA'!$C$4:$C$1980&lt;=EOMONTH(I$4,0))*('Diário 2º PA'!$F$4:$F$1980))
+SUMPRODUCT(('Diário 3º PA'!$E$4:$E$2000='Analítico Cp.'!$B122)*('Diário 3º PA'!$C$4:$C$2000&gt;=I$4)*('Diário 3º PA'!$C$4:$C$2000&lt;=EOMONTH(I$4,0))*('Diário 3º PA'!$F$4:$F$2000))
+SUMPRODUCT(('Diário 4º PA'!$E$4:$E$2000='Analítico Cp.'!$B122)*('Diário 4º PA'!$C$4:$C$2000&gt;=I$4)*('Diário 4º PA'!$C$4:$C$2000&lt;=EOMONTH(I$4,0))*('Diário 4º PA'!$F$4:$F$2000))
+SUMPRODUCT(('Comp.'!$D$5:$D$484=$B122)*('Comp.'!$B$5:$B$484&gt;=I$4)*('Comp.'!$B$5:$B$484&lt;=EOMONTH(I$4,0))*('Comp.'!$E$5:$E$484))</f>
        <v>0</v>
      </c>
      <c r="J122" s="129">
        <f>SUMPRODUCT(('Diário 1º PA'!$E$4:$E$2011='Analítico Cp.'!$B122)*('Diário 1º PA'!$C$4:$C$2011&gt;=J$4)*('Diário 1º PA'!$C$4:$C$2011&lt;=EOMONTH(J$4,0))*('Diário 1º PA'!$F$4:$F$2011))
+SUMPRODUCT(('Diário 2º PA'!$E$4:$E$1980='Analítico Cp.'!$B122)*('Diário 2º PA'!$C$4:$C$1980&gt;=J$4)*('Diário 2º PA'!$C$4:$C$1980&lt;=EOMONTH(J$4,0))*('Diário 2º PA'!$F$4:$F$1980))
+SUMPRODUCT(('Diário 3º PA'!$E$4:$E$2000='Analítico Cp.'!$B122)*('Diário 3º PA'!$C$4:$C$2000&gt;=J$4)*('Diário 3º PA'!$C$4:$C$2000&lt;=EOMONTH(J$4,0))*('Diário 3º PA'!$F$4:$F$2000))
+SUMPRODUCT(('Diário 4º PA'!$E$4:$E$2000='Analítico Cp.'!$B122)*('Diário 4º PA'!$C$4:$C$2000&gt;=J$4)*('Diário 4º PA'!$C$4:$C$2000&lt;=EOMONTH(J$4,0))*('Diário 4º PA'!$F$4:$F$2000))
+SUMPRODUCT(('Comp.'!$D$5:$D$484=$B122)*('Comp.'!$B$5:$B$484&gt;=J$4)*('Comp.'!$B$5:$B$484&lt;=EOMONTH(J$4,0))*('Comp.'!$E$5:$E$484))</f>
        <v>0</v>
      </c>
      <c r="K122" s="129">
        <f>SUMPRODUCT(('Diário 1º PA'!$E$4:$E$2011='Analítico Cp.'!$B122)*('Diário 1º PA'!$C$4:$C$2011&gt;=K$4)*('Diário 1º PA'!$C$4:$C$2011&lt;=EOMONTH(K$4,0))*('Diário 1º PA'!$F$4:$F$2011))
+SUMPRODUCT(('Diário 2º PA'!$E$4:$E$1980='Analítico Cp.'!$B122)*('Diário 2º PA'!$C$4:$C$1980&gt;=K$4)*('Diário 2º PA'!$C$4:$C$1980&lt;=EOMONTH(K$4,0))*('Diário 2º PA'!$F$4:$F$1980))
+SUMPRODUCT(('Diário 3º PA'!$E$4:$E$2000='Analítico Cp.'!$B122)*('Diário 3º PA'!$C$4:$C$2000&gt;=K$4)*('Diário 3º PA'!$C$4:$C$2000&lt;=EOMONTH(K$4,0))*('Diário 3º PA'!$F$4:$F$2000))
+SUMPRODUCT(('Diário 4º PA'!$E$4:$E$2000='Analítico Cp.'!$B122)*('Diário 4º PA'!$C$4:$C$2000&gt;=K$4)*('Diário 4º PA'!$C$4:$C$2000&lt;=EOMONTH(K$4,0))*('Diário 4º PA'!$F$4:$F$2000))
+SUMPRODUCT(('Comp.'!$D$5:$D$484=$B122)*('Comp.'!$B$5:$B$484&gt;=K$4)*('Comp.'!$B$5:$B$484&lt;=EOMONTH(K$4,0))*('Comp.'!$E$5:$E$484))</f>
        <v>0</v>
      </c>
      <c r="L122" s="129">
        <f>SUMPRODUCT(('Diário 1º PA'!$E$4:$E$2011='Analítico Cp.'!$B122)*('Diário 1º PA'!$C$4:$C$2011&gt;=L$4)*('Diário 1º PA'!$C$4:$C$2011&lt;=EOMONTH(L$4,0))*('Diário 1º PA'!$F$4:$F$2011))
+SUMPRODUCT(('Diário 2º PA'!$E$4:$E$1980='Analítico Cp.'!$B122)*('Diário 2º PA'!$C$4:$C$1980&gt;=L$4)*('Diário 2º PA'!$C$4:$C$1980&lt;=EOMONTH(L$4,0))*('Diário 2º PA'!$F$4:$F$1980))
+SUMPRODUCT(('Diário 3º PA'!$E$4:$E$2000='Analítico Cp.'!$B122)*('Diário 3º PA'!$C$4:$C$2000&gt;=L$4)*('Diário 3º PA'!$C$4:$C$2000&lt;=EOMONTH(L$4,0))*('Diário 3º PA'!$F$4:$F$2000))
+SUMPRODUCT(('Diário 4º PA'!$E$4:$E$2000='Analítico Cp.'!$B122)*('Diário 4º PA'!$C$4:$C$2000&gt;=L$4)*('Diário 4º PA'!$C$4:$C$2000&lt;=EOMONTH(L$4,0))*('Diário 4º PA'!$F$4:$F$2000))
+SUMPRODUCT(('Comp.'!$D$5:$D$484=$B122)*('Comp.'!$B$5:$B$484&gt;=L$4)*('Comp.'!$B$5:$B$484&lt;=EOMONTH(L$4,0))*('Comp.'!$E$5:$E$484))</f>
        <v>0</v>
      </c>
      <c r="M122" s="129">
        <f>SUMPRODUCT(('Diário 1º PA'!$E$4:$E$2011='Analítico Cp.'!$B122)*('Diário 1º PA'!$C$4:$C$2011&gt;=M$4)*('Diário 1º PA'!$C$4:$C$2011&lt;=EOMONTH(M$4,0))*('Diário 1º PA'!$F$4:$F$2011))
+SUMPRODUCT(('Diário 2º PA'!$E$4:$E$1980='Analítico Cp.'!$B122)*('Diário 2º PA'!$C$4:$C$1980&gt;=M$4)*('Diário 2º PA'!$C$4:$C$1980&lt;=EOMONTH(M$4,0))*('Diário 2º PA'!$F$4:$F$1980))
+SUMPRODUCT(('Diário 3º PA'!$E$4:$E$2000='Analítico Cp.'!$B122)*('Diário 3º PA'!$C$4:$C$2000&gt;=M$4)*('Diário 3º PA'!$C$4:$C$2000&lt;=EOMONTH(M$4,0))*('Diário 3º PA'!$F$4:$F$2000))
+SUMPRODUCT(('Diário 4º PA'!$E$4:$E$2000='Analítico Cp.'!$B122)*('Diário 4º PA'!$C$4:$C$2000&gt;=M$4)*('Diário 4º PA'!$C$4:$C$2000&lt;=EOMONTH(M$4,0))*('Diário 4º PA'!$F$4:$F$2000))
+SUMPRODUCT(('Comp.'!$D$5:$D$484=$B122)*('Comp.'!$B$5:$B$484&gt;=M$4)*('Comp.'!$B$5:$B$484&lt;=EOMONTH(M$4,0))*('Comp.'!$E$5:$E$484))</f>
        <v>0</v>
      </c>
      <c r="N122" s="129">
        <f>SUMPRODUCT(('Diário 1º PA'!$E$4:$E$2011='Analítico Cp.'!$B122)*('Diário 1º PA'!$C$4:$C$2011&gt;=N$4)*('Diário 1º PA'!$C$4:$C$2011&lt;=EOMONTH(N$4,0))*('Diário 1º PA'!$F$4:$F$2011))
+SUMPRODUCT(('Diário 2º PA'!$E$4:$E$1980='Analítico Cp.'!$B122)*('Diário 2º PA'!$C$4:$C$1980&gt;=N$4)*('Diário 2º PA'!$C$4:$C$1980&lt;=EOMONTH(N$4,0))*('Diário 2º PA'!$F$4:$F$1980))
+SUMPRODUCT(('Diário 3º PA'!$E$4:$E$2000='Analítico Cp.'!$B122)*('Diário 3º PA'!$C$4:$C$2000&gt;=N$4)*('Diário 3º PA'!$C$4:$C$2000&lt;=EOMONTH(N$4,0))*('Diário 3º PA'!$F$4:$F$2000))
+SUMPRODUCT(('Diário 4º PA'!$E$4:$E$2000='Analítico Cp.'!$B122)*('Diário 4º PA'!$C$4:$C$2000&gt;=N$4)*('Diário 4º PA'!$C$4:$C$2000&lt;=EOMONTH(N$4,0))*('Diário 4º PA'!$F$4:$F$2000))
+SUMPRODUCT(('Comp.'!$D$5:$D$484=$B122)*('Comp.'!$B$5:$B$484&gt;=N$4)*('Comp.'!$B$5:$B$484&lt;=EOMONTH(N$4,0))*('Comp.'!$E$5:$E$484))</f>
        <v>0</v>
      </c>
      <c r="O122" s="179">
        <f t="shared" si="19"/>
        <v>725</v>
      </c>
      <c r="P122" s="180">
        <f t="shared" si="20"/>
        <v>5.183706940496278E-5</v>
      </c>
      <c r="Q122" s="154"/>
      <c r="R122" s="154"/>
      <c r="S122" s="154"/>
      <c r="T122" s="154"/>
      <c r="U122" s="154"/>
      <c r="V122" s="154"/>
      <c r="W122" s="154"/>
      <c r="X122" s="154"/>
      <c r="Y122" s="154"/>
      <c r="Z122" s="154"/>
    </row>
    <row r="123" spans="1:26" ht="23.25" customHeight="1" x14ac:dyDescent="0.2">
      <c r="A123" s="199" t="s">
        <v>348</v>
      </c>
      <c r="B123" s="213" t="s">
        <v>349</v>
      </c>
      <c r="C123" s="129">
        <f>SUMPRODUCT(('Diário 1º PA'!$E$4:$E$2011='Analítico Cp.'!$B123)*('Diário 1º PA'!$C$4:$C$2011&gt;=C$4)*('Diário 1º PA'!$C$4:$C$2011&lt;=EOMONTH(C$4,0))*('Diário 1º PA'!$F$4:$F$2011))
+SUMPRODUCT(('Diário 2º PA'!$E$4:$E$1980='Analítico Cp.'!$B123)*('Diário 2º PA'!$C$4:$C$1980&gt;=C$4)*('Diário 2º PA'!$C$4:$C$1980&lt;=EOMONTH(C$4,0))*('Diário 2º PA'!$F$4:$F$1980))
+SUMPRODUCT(('Diário 3º PA'!$E$4:$E$2000='Analítico Cp.'!$B123)*('Diário 3º PA'!$C$4:$C$2000&gt;=C$4)*('Diário 3º PA'!$C$4:$C$2000&lt;=EOMONTH(C$4,0))*('Diário 3º PA'!$F$4:$F$2000))
+SUMPRODUCT(('Diário 4º PA'!$E$4:$E$2000='Analítico Cp.'!$B123)*('Diário 4º PA'!$C$4:$C$2000&gt;=C$4)*('Diário 4º PA'!$C$4:$C$2000&lt;=EOMONTH(C$4,0))*('Diário 4º PA'!$F$4:$F$2000))
+SUMPRODUCT(('Comp.'!$D$5:$D$484=$B123)*('Comp.'!$B$5:$B$484&gt;=C$4)*('Comp.'!$B$5:$B$484&lt;=EOMONTH(C$4,0))*('Comp.'!$E$5:$E$484))</f>
        <v>0</v>
      </c>
      <c r="D123" s="129">
        <f>SUMPRODUCT(('Diário 1º PA'!$E$4:$E$2011='Analítico Cp.'!$B123)*('Diário 1º PA'!$C$4:$C$2011&gt;=D$4)*('Diário 1º PA'!$C$4:$C$2011&lt;=EOMONTH(D$4,0))*('Diário 1º PA'!$F$4:$F$2011))
+SUMPRODUCT(('Diário 2º PA'!$E$4:$E$1980='Analítico Cp.'!$B123)*('Diário 2º PA'!$C$4:$C$1980&gt;=D$4)*('Diário 2º PA'!$C$4:$C$1980&lt;=EOMONTH(D$4,0))*('Diário 2º PA'!$F$4:$F$1980))
+SUMPRODUCT(('Diário 3º PA'!$E$4:$E$2000='Analítico Cp.'!$B123)*('Diário 3º PA'!$C$4:$C$2000&gt;=D$4)*('Diário 3º PA'!$C$4:$C$2000&lt;=EOMONTH(D$4,0))*('Diário 3º PA'!$F$4:$F$2000))
+SUMPRODUCT(('Diário 4º PA'!$E$4:$E$2000='Analítico Cp.'!$B123)*('Diário 4º PA'!$C$4:$C$2000&gt;=D$4)*('Diário 4º PA'!$C$4:$C$2000&lt;=EOMONTH(D$4,0))*('Diário 4º PA'!$F$4:$F$2000))
+SUMPRODUCT(('Comp.'!$D$5:$D$484=$B123)*('Comp.'!$B$5:$B$484&gt;=D$4)*('Comp.'!$B$5:$B$484&lt;=EOMONTH(D$4,0))*('Comp.'!$E$5:$E$484))</f>
        <v>0</v>
      </c>
      <c r="E123" s="129">
        <f>SUMPRODUCT(('Diário 1º PA'!$E$4:$E$2011='Analítico Cp.'!$B123)*('Diário 1º PA'!$C$4:$C$2011&gt;=E$4)*('Diário 1º PA'!$C$4:$C$2011&lt;=EOMONTH(E$4,0))*('Diário 1º PA'!$F$4:$F$2011))
+SUMPRODUCT(('Diário 2º PA'!$E$4:$E$1980='Analítico Cp.'!$B123)*('Diário 2º PA'!$C$4:$C$1980&gt;=E$4)*('Diário 2º PA'!$C$4:$C$1980&lt;=EOMONTH(E$4,0))*('Diário 2º PA'!$F$4:$F$1980))
+SUMPRODUCT(('Diário 3º PA'!$E$4:$E$2000='Analítico Cp.'!$B123)*('Diário 3º PA'!$C$4:$C$2000&gt;=E$4)*('Diário 3º PA'!$C$4:$C$2000&lt;=EOMONTH(E$4,0))*('Diário 3º PA'!$F$4:$F$2000))
+SUMPRODUCT(('Diário 4º PA'!$E$4:$E$2000='Analítico Cp.'!$B123)*('Diário 4º PA'!$C$4:$C$2000&gt;=E$4)*('Diário 4º PA'!$C$4:$C$2000&lt;=EOMONTH(E$4,0))*('Diário 4º PA'!$F$4:$F$2000))
+SUMPRODUCT(('Comp.'!$D$5:$D$484=$B123)*('Comp.'!$B$5:$B$484&gt;=E$4)*('Comp.'!$B$5:$B$484&lt;=EOMONTH(E$4,0))*('Comp.'!$E$5:$E$484))</f>
        <v>285</v>
      </c>
      <c r="F123" s="129">
        <f>SUMPRODUCT(('Diário 1º PA'!$E$4:$E$2011='Analítico Cp.'!$B123)*('Diário 1º PA'!$C$4:$C$2011&gt;=F$4)*('Diário 1º PA'!$C$4:$C$2011&lt;=EOMONTH(F$4,0))*('Diário 1º PA'!$F$4:$F$2011))
+SUMPRODUCT(('Diário 2º PA'!$E$4:$E$1980='Analítico Cp.'!$B123)*('Diário 2º PA'!$C$4:$C$1980&gt;=F$4)*('Diário 2º PA'!$C$4:$C$1980&lt;=EOMONTH(F$4,0))*('Diário 2º PA'!$F$4:$F$1980))
+SUMPRODUCT(('Diário 3º PA'!$E$4:$E$2000='Analítico Cp.'!$B123)*('Diário 3º PA'!$C$4:$C$2000&gt;=F$4)*('Diário 3º PA'!$C$4:$C$2000&lt;=EOMONTH(F$4,0))*('Diário 3º PA'!$F$4:$F$2000))
+SUMPRODUCT(('Diário 4º PA'!$E$4:$E$2000='Analítico Cp.'!$B123)*('Diário 4º PA'!$C$4:$C$2000&gt;=F$4)*('Diário 4º PA'!$C$4:$C$2000&lt;=EOMONTH(F$4,0))*('Diário 4º PA'!$F$4:$F$2000))
+SUMPRODUCT(('Comp.'!$D$5:$D$484=$B123)*('Comp.'!$B$5:$B$484&gt;=F$4)*('Comp.'!$B$5:$B$484&lt;=EOMONTH(F$4,0))*('Comp.'!$E$5:$E$484))</f>
        <v>1779</v>
      </c>
      <c r="G123" s="129">
        <f>SUMPRODUCT(('Diário 1º PA'!$E$4:$E$2011='Analítico Cp.'!$B123)*('Diário 1º PA'!$C$4:$C$2011&gt;=G$4)*('Diário 1º PA'!$C$4:$C$2011&lt;=EOMONTH(G$4,0))*('Diário 1º PA'!$F$4:$F$2011))
+SUMPRODUCT(('Diário 2º PA'!$E$4:$E$1980='Analítico Cp.'!$B123)*('Diário 2º PA'!$C$4:$C$1980&gt;=G$4)*('Diário 2º PA'!$C$4:$C$1980&lt;=EOMONTH(G$4,0))*('Diário 2º PA'!$F$4:$F$1980))
+SUMPRODUCT(('Diário 3º PA'!$E$4:$E$2000='Analítico Cp.'!$B123)*('Diário 3º PA'!$C$4:$C$2000&gt;=G$4)*('Diário 3º PA'!$C$4:$C$2000&lt;=EOMONTH(G$4,0))*('Diário 3º PA'!$F$4:$F$2000))
+SUMPRODUCT(('Diário 4º PA'!$E$4:$E$2000='Analítico Cp.'!$B123)*('Diário 4º PA'!$C$4:$C$2000&gt;=G$4)*('Diário 4º PA'!$C$4:$C$2000&lt;=EOMONTH(G$4,0))*('Diário 4º PA'!$F$4:$F$2000))
+SUMPRODUCT(('Comp.'!$D$5:$D$484=$B123)*('Comp.'!$B$5:$B$484&gt;=G$4)*('Comp.'!$B$5:$B$484&lt;=EOMONTH(G$4,0))*('Comp.'!$E$5:$E$484))</f>
        <v>0</v>
      </c>
      <c r="H123" s="129">
        <f>SUMPRODUCT(('Diário 1º PA'!$E$4:$E$2011='Analítico Cp.'!$B123)*('Diário 1º PA'!$C$4:$C$2011&gt;=H$4)*('Diário 1º PA'!$C$4:$C$2011&lt;=EOMONTH(H$4,0))*('Diário 1º PA'!$F$4:$F$2011))
+SUMPRODUCT(('Diário 2º PA'!$E$4:$E$1980='Analítico Cp.'!$B123)*('Diário 2º PA'!$C$4:$C$1980&gt;=H$4)*('Diário 2º PA'!$C$4:$C$1980&lt;=EOMONTH(H$4,0))*('Diário 2º PA'!$F$4:$F$1980))
+SUMPRODUCT(('Diário 3º PA'!$E$4:$E$2000='Analítico Cp.'!$B123)*('Diário 3º PA'!$C$4:$C$2000&gt;=H$4)*('Diário 3º PA'!$C$4:$C$2000&lt;=EOMONTH(H$4,0))*('Diário 3º PA'!$F$4:$F$2000))
+SUMPRODUCT(('Diário 4º PA'!$E$4:$E$2000='Analítico Cp.'!$B123)*('Diário 4º PA'!$C$4:$C$2000&gt;=H$4)*('Diário 4º PA'!$C$4:$C$2000&lt;=EOMONTH(H$4,0))*('Diário 4º PA'!$F$4:$F$2000))
+SUMPRODUCT(('Comp.'!$D$5:$D$484=$B123)*('Comp.'!$B$5:$B$484&gt;=H$4)*('Comp.'!$B$5:$B$484&lt;=EOMONTH(H$4,0))*('Comp.'!$E$5:$E$484))</f>
        <v>0</v>
      </c>
      <c r="I123" s="129">
        <f>SUMPRODUCT(('Diário 1º PA'!$E$4:$E$2011='Analítico Cp.'!$B123)*('Diário 1º PA'!$C$4:$C$2011&gt;=I$4)*('Diário 1º PA'!$C$4:$C$2011&lt;=EOMONTH(I$4,0))*('Diário 1º PA'!$F$4:$F$2011))
+SUMPRODUCT(('Diário 2º PA'!$E$4:$E$1980='Analítico Cp.'!$B123)*('Diário 2º PA'!$C$4:$C$1980&gt;=I$4)*('Diário 2º PA'!$C$4:$C$1980&lt;=EOMONTH(I$4,0))*('Diário 2º PA'!$F$4:$F$1980))
+SUMPRODUCT(('Diário 3º PA'!$E$4:$E$2000='Analítico Cp.'!$B123)*('Diário 3º PA'!$C$4:$C$2000&gt;=I$4)*('Diário 3º PA'!$C$4:$C$2000&lt;=EOMONTH(I$4,0))*('Diário 3º PA'!$F$4:$F$2000))
+SUMPRODUCT(('Diário 4º PA'!$E$4:$E$2000='Analítico Cp.'!$B123)*('Diário 4º PA'!$C$4:$C$2000&gt;=I$4)*('Diário 4º PA'!$C$4:$C$2000&lt;=EOMONTH(I$4,0))*('Diário 4º PA'!$F$4:$F$2000))
+SUMPRODUCT(('Comp.'!$D$5:$D$484=$B123)*('Comp.'!$B$5:$B$484&gt;=I$4)*('Comp.'!$B$5:$B$484&lt;=EOMONTH(I$4,0))*('Comp.'!$E$5:$E$484))</f>
        <v>0</v>
      </c>
      <c r="J123" s="129">
        <f>SUMPRODUCT(('Diário 1º PA'!$E$4:$E$2011='Analítico Cp.'!$B123)*('Diário 1º PA'!$C$4:$C$2011&gt;=J$4)*('Diário 1º PA'!$C$4:$C$2011&lt;=EOMONTH(J$4,0))*('Diário 1º PA'!$F$4:$F$2011))
+SUMPRODUCT(('Diário 2º PA'!$E$4:$E$1980='Analítico Cp.'!$B123)*('Diário 2º PA'!$C$4:$C$1980&gt;=J$4)*('Diário 2º PA'!$C$4:$C$1980&lt;=EOMONTH(J$4,0))*('Diário 2º PA'!$F$4:$F$1980))
+SUMPRODUCT(('Diário 3º PA'!$E$4:$E$2000='Analítico Cp.'!$B123)*('Diário 3º PA'!$C$4:$C$2000&gt;=J$4)*('Diário 3º PA'!$C$4:$C$2000&lt;=EOMONTH(J$4,0))*('Diário 3º PA'!$F$4:$F$2000))
+SUMPRODUCT(('Diário 4º PA'!$E$4:$E$2000='Analítico Cp.'!$B123)*('Diário 4º PA'!$C$4:$C$2000&gt;=J$4)*('Diário 4º PA'!$C$4:$C$2000&lt;=EOMONTH(J$4,0))*('Diário 4º PA'!$F$4:$F$2000))
+SUMPRODUCT(('Comp.'!$D$5:$D$484=$B123)*('Comp.'!$B$5:$B$484&gt;=J$4)*('Comp.'!$B$5:$B$484&lt;=EOMONTH(J$4,0))*('Comp.'!$E$5:$E$484))</f>
        <v>0</v>
      </c>
      <c r="K123" s="129">
        <f>SUMPRODUCT(('Diário 1º PA'!$E$4:$E$2011='Analítico Cp.'!$B123)*('Diário 1º PA'!$C$4:$C$2011&gt;=K$4)*('Diário 1º PA'!$C$4:$C$2011&lt;=EOMONTH(K$4,0))*('Diário 1º PA'!$F$4:$F$2011))
+SUMPRODUCT(('Diário 2º PA'!$E$4:$E$1980='Analítico Cp.'!$B123)*('Diário 2º PA'!$C$4:$C$1980&gt;=K$4)*('Diário 2º PA'!$C$4:$C$1980&lt;=EOMONTH(K$4,0))*('Diário 2º PA'!$F$4:$F$1980))
+SUMPRODUCT(('Diário 3º PA'!$E$4:$E$2000='Analítico Cp.'!$B123)*('Diário 3º PA'!$C$4:$C$2000&gt;=K$4)*('Diário 3º PA'!$C$4:$C$2000&lt;=EOMONTH(K$4,0))*('Diário 3º PA'!$F$4:$F$2000))
+SUMPRODUCT(('Diário 4º PA'!$E$4:$E$2000='Analítico Cp.'!$B123)*('Diário 4º PA'!$C$4:$C$2000&gt;=K$4)*('Diário 4º PA'!$C$4:$C$2000&lt;=EOMONTH(K$4,0))*('Diário 4º PA'!$F$4:$F$2000))
+SUMPRODUCT(('Comp.'!$D$5:$D$484=$B123)*('Comp.'!$B$5:$B$484&gt;=K$4)*('Comp.'!$B$5:$B$484&lt;=EOMONTH(K$4,0))*('Comp.'!$E$5:$E$484))</f>
        <v>0</v>
      </c>
      <c r="L123" s="129">
        <f>SUMPRODUCT(('Diário 1º PA'!$E$4:$E$2011='Analítico Cp.'!$B123)*('Diário 1º PA'!$C$4:$C$2011&gt;=L$4)*('Diário 1º PA'!$C$4:$C$2011&lt;=EOMONTH(L$4,0))*('Diário 1º PA'!$F$4:$F$2011))
+SUMPRODUCT(('Diário 2º PA'!$E$4:$E$1980='Analítico Cp.'!$B123)*('Diário 2º PA'!$C$4:$C$1980&gt;=L$4)*('Diário 2º PA'!$C$4:$C$1980&lt;=EOMONTH(L$4,0))*('Diário 2º PA'!$F$4:$F$1980))
+SUMPRODUCT(('Diário 3º PA'!$E$4:$E$2000='Analítico Cp.'!$B123)*('Diário 3º PA'!$C$4:$C$2000&gt;=L$4)*('Diário 3º PA'!$C$4:$C$2000&lt;=EOMONTH(L$4,0))*('Diário 3º PA'!$F$4:$F$2000))
+SUMPRODUCT(('Diário 4º PA'!$E$4:$E$2000='Analítico Cp.'!$B123)*('Diário 4º PA'!$C$4:$C$2000&gt;=L$4)*('Diário 4º PA'!$C$4:$C$2000&lt;=EOMONTH(L$4,0))*('Diário 4º PA'!$F$4:$F$2000))
+SUMPRODUCT(('Comp.'!$D$5:$D$484=$B123)*('Comp.'!$B$5:$B$484&gt;=L$4)*('Comp.'!$B$5:$B$484&lt;=EOMONTH(L$4,0))*('Comp.'!$E$5:$E$484))</f>
        <v>0</v>
      </c>
      <c r="M123" s="129">
        <f>SUMPRODUCT(('Diário 1º PA'!$E$4:$E$2011='Analítico Cp.'!$B123)*('Diário 1º PA'!$C$4:$C$2011&gt;=M$4)*('Diário 1º PA'!$C$4:$C$2011&lt;=EOMONTH(M$4,0))*('Diário 1º PA'!$F$4:$F$2011))
+SUMPRODUCT(('Diário 2º PA'!$E$4:$E$1980='Analítico Cp.'!$B123)*('Diário 2º PA'!$C$4:$C$1980&gt;=M$4)*('Diário 2º PA'!$C$4:$C$1980&lt;=EOMONTH(M$4,0))*('Diário 2º PA'!$F$4:$F$1980))
+SUMPRODUCT(('Diário 3º PA'!$E$4:$E$2000='Analítico Cp.'!$B123)*('Diário 3º PA'!$C$4:$C$2000&gt;=M$4)*('Diário 3º PA'!$C$4:$C$2000&lt;=EOMONTH(M$4,0))*('Diário 3º PA'!$F$4:$F$2000))
+SUMPRODUCT(('Diário 4º PA'!$E$4:$E$2000='Analítico Cp.'!$B123)*('Diário 4º PA'!$C$4:$C$2000&gt;=M$4)*('Diário 4º PA'!$C$4:$C$2000&lt;=EOMONTH(M$4,0))*('Diário 4º PA'!$F$4:$F$2000))
+SUMPRODUCT(('Comp.'!$D$5:$D$484=$B123)*('Comp.'!$B$5:$B$484&gt;=M$4)*('Comp.'!$B$5:$B$484&lt;=EOMONTH(M$4,0))*('Comp.'!$E$5:$E$484))</f>
        <v>0</v>
      </c>
      <c r="N123" s="129">
        <f>SUMPRODUCT(('Diário 1º PA'!$E$4:$E$2011='Analítico Cp.'!$B123)*('Diário 1º PA'!$C$4:$C$2011&gt;=N$4)*('Diário 1º PA'!$C$4:$C$2011&lt;=EOMONTH(N$4,0))*('Diário 1º PA'!$F$4:$F$2011))
+SUMPRODUCT(('Diário 2º PA'!$E$4:$E$1980='Analítico Cp.'!$B123)*('Diário 2º PA'!$C$4:$C$1980&gt;=N$4)*('Diário 2º PA'!$C$4:$C$1980&lt;=EOMONTH(N$4,0))*('Diário 2º PA'!$F$4:$F$1980))
+SUMPRODUCT(('Diário 3º PA'!$E$4:$E$2000='Analítico Cp.'!$B123)*('Diário 3º PA'!$C$4:$C$2000&gt;=N$4)*('Diário 3º PA'!$C$4:$C$2000&lt;=EOMONTH(N$4,0))*('Diário 3º PA'!$F$4:$F$2000))
+SUMPRODUCT(('Diário 4º PA'!$E$4:$E$2000='Analítico Cp.'!$B123)*('Diário 4º PA'!$C$4:$C$2000&gt;=N$4)*('Diário 4º PA'!$C$4:$C$2000&lt;=EOMONTH(N$4,0))*('Diário 4º PA'!$F$4:$F$2000))
+SUMPRODUCT(('Comp.'!$D$5:$D$484=$B123)*('Comp.'!$B$5:$B$484&gt;=N$4)*('Comp.'!$B$5:$B$484&lt;=EOMONTH(N$4,0))*('Comp.'!$E$5:$E$484))</f>
        <v>0</v>
      </c>
      <c r="O123" s="179">
        <f t="shared" si="19"/>
        <v>2064</v>
      </c>
      <c r="P123" s="180">
        <f t="shared" si="20"/>
        <v>1.4757477414047336E-4</v>
      </c>
      <c r="Q123" s="154"/>
      <c r="R123" s="154"/>
      <c r="S123" s="154"/>
      <c r="T123" s="154"/>
      <c r="U123" s="154"/>
      <c r="V123" s="154"/>
      <c r="W123" s="154"/>
      <c r="X123" s="154"/>
      <c r="Y123" s="154"/>
      <c r="Z123" s="154"/>
    </row>
    <row r="124" spans="1:26" ht="23.25" customHeight="1" x14ac:dyDescent="0.2">
      <c r="A124" s="199" t="s">
        <v>350</v>
      </c>
      <c r="B124" s="213" t="s">
        <v>351</v>
      </c>
      <c r="C124" s="129">
        <f>SUMPRODUCT(('Diário 1º PA'!$E$4:$E$2011='Analítico Cp.'!$B124)*('Diário 1º PA'!$C$4:$C$2011&gt;=C$4)*('Diário 1º PA'!$C$4:$C$2011&lt;=EOMONTH(C$4,0))*('Diário 1º PA'!$F$4:$F$2011))
+SUMPRODUCT(('Diário 2º PA'!$E$4:$E$1980='Analítico Cp.'!$B124)*('Diário 2º PA'!$C$4:$C$1980&gt;=C$4)*('Diário 2º PA'!$C$4:$C$1980&lt;=EOMONTH(C$4,0))*('Diário 2º PA'!$F$4:$F$1980))
+SUMPRODUCT(('Diário 3º PA'!$E$4:$E$2000='Analítico Cp.'!$B124)*('Diário 3º PA'!$C$4:$C$2000&gt;=C$4)*('Diário 3º PA'!$C$4:$C$2000&lt;=EOMONTH(C$4,0))*('Diário 3º PA'!$F$4:$F$2000))
+SUMPRODUCT(('Diário 4º PA'!$E$4:$E$2000='Analítico Cp.'!$B124)*('Diário 4º PA'!$C$4:$C$2000&gt;=C$4)*('Diário 4º PA'!$C$4:$C$2000&lt;=EOMONTH(C$4,0))*('Diário 4º PA'!$F$4:$F$2000))
+SUMPRODUCT(('Comp.'!$D$5:$D$484=$B124)*('Comp.'!$B$5:$B$484&gt;=C$4)*('Comp.'!$B$5:$B$484&lt;=EOMONTH(C$4,0))*('Comp.'!$E$5:$E$484))</f>
        <v>0</v>
      </c>
      <c r="D124" s="129">
        <f>SUMPRODUCT(('Diário 1º PA'!$E$4:$E$2011='Analítico Cp.'!$B124)*('Diário 1º PA'!$C$4:$C$2011&gt;=D$4)*('Diário 1º PA'!$C$4:$C$2011&lt;=EOMONTH(D$4,0))*('Diário 1º PA'!$F$4:$F$2011))
+SUMPRODUCT(('Diário 2º PA'!$E$4:$E$1980='Analítico Cp.'!$B124)*('Diário 2º PA'!$C$4:$C$1980&gt;=D$4)*('Diário 2º PA'!$C$4:$C$1980&lt;=EOMONTH(D$4,0))*('Diário 2º PA'!$F$4:$F$1980))
+SUMPRODUCT(('Diário 3º PA'!$E$4:$E$2000='Analítico Cp.'!$B124)*('Diário 3º PA'!$C$4:$C$2000&gt;=D$4)*('Diário 3º PA'!$C$4:$C$2000&lt;=EOMONTH(D$4,0))*('Diário 3º PA'!$F$4:$F$2000))
+SUMPRODUCT(('Diário 4º PA'!$E$4:$E$2000='Analítico Cp.'!$B124)*('Diário 4º PA'!$C$4:$C$2000&gt;=D$4)*('Diário 4º PA'!$C$4:$C$2000&lt;=EOMONTH(D$4,0))*('Diário 4º PA'!$F$4:$F$2000))
+SUMPRODUCT(('Comp.'!$D$5:$D$484=$B124)*('Comp.'!$B$5:$B$484&gt;=D$4)*('Comp.'!$B$5:$B$484&lt;=EOMONTH(D$4,0))*('Comp.'!$E$5:$E$484))</f>
        <v>0</v>
      </c>
      <c r="E124" s="129">
        <f>SUMPRODUCT(('Diário 1º PA'!$E$4:$E$2011='Analítico Cp.'!$B124)*('Diário 1º PA'!$C$4:$C$2011&gt;=E$4)*('Diário 1º PA'!$C$4:$C$2011&lt;=EOMONTH(E$4,0))*('Diário 1º PA'!$F$4:$F$2011))
+SUMPRODUCT(('Diário 2º PA'!$E$4:$E$1980='Analítico Cp.'!$B124)*('Diário 2º PA'!$C$4:$C$1980&gt;=E$4)*('Diário 2º PA'!$C$4:$C$1980&lt;=EOMONTH(E$4,0))*('Diário 2º PA'!$F$4:$F$1980))
+SUMPRODUCT(('Diário 3º PA'!$E$4:$E$2000='Analítico Cp.'!$B124)*('Diário 3º PA'!$C$4:$C$2000&gt;=E$4)*('Diário 3º PA'!$C$4:$C$2000&lt;=EOMONTH(E$4,0))*('Diário 3º PA'!$F$4:$F$2000))
+SUMPRODUCT(('Diário 4º PA'!$E$4:$E$2000='Analítico Cp.'!$B124)*('Diário 4º PA'!$C$4:$C$2000&gt;=E$4)*('Diário 4º PA'!$C$4:$C$2000&lt;=EOMONTH(E$4,0))*('Diário 4º PA'!$F$4:$F$2000))
+SUMPRODUCT(('Comp.'!$D$5:$D$484=$B124)*('Comp.'!$B$5:$B$484&gt;=E$4)*('Comp.'!$B$5:$B$484&lt;=EOMONTH(E$4,0))*('Comp.'!$E$5:$E$484))</f>
        <v>0</v>
      </c>
      <c r="F124" s="129">
        <f>SUMPRODUCT(('Diário 1º PA'!$E$4:$E$2011='Analítico Cp.'!$B124)*('Diário 1º PA'!$C$4:$C$2011&gt;=F$4)*('Diário 1º PA'!$C$4:$C$2011&lt;=EOMONTH(F$4,0))*('Diário 1º PA'!$F$4:$F$2011))
+SUMPRODUCT(('Diário 2º PA'!$E$4:$E$1980='Analítico Cp.'!$B124)*('Diário 2º PA'!$C$4:$C$1980&gt;=F$4)*('Diário 2º PA'!$C$4:$C$1980&lt;=EOMONTH(F$4,0))*('Diário 2º PA'!$F$4:$F$1980))
+SUMPRODUCT(('Diário 3º PA'!$E$4:$E$2000='Analítico Cp.'!$B124)*('Diário 3º PA'!$C$4:$C$2000&gt;=F$4)*('Diário 3º PA'!$C$4:$C$2000&lt;=EOMONTH(F$4,0))*('Diário 3º PA'!$F$4:$F$2000))
+SUMPRODUCT(('Diário 4º PA'!$E$4:$E$2000='Analítico Cp.'!$B124)*('Diário 4º PA'!$C$4:$C$2000&gt;=F$4)*('Diário 4º PA'!$C$4:$C$2000&lt;=EOMONTH(F$4,0))*('Diário 4º PA'!$F$4:$F$2000))
+SUMPRODUCT(('Comp.'!$D$5:$D$484=$B124)*('Comp.'!$B$5:$B$484&gt;=F$4)*('Comp.'!$B$5:$B$484&lt;=EOMONTH(F$4,0))*('Comp.'!$E$5:$E$484))</f>
        <v>0</v>
      </c>
      <c r="G124" s="129">
        <f>SUMPRODUCT(('Diário 1º PA'!$E$4:$E$2011='Analítico Cp.'!$B124)*('Diário 1º PA'!$C$4:$C$2011&gt;=G$4)*('Diário 1º PA'!$C$4:$C$2011&lt;=EOMONTH(G$4,0))*('Diário 1º PA'!$F$4:$F$2011))
+SUMPRODUCT(('Diário 2º PA'!$E$4:$E$1980='Analítico Cp.'!$B124)*('Diário 2º PA'!$C$4:$C$1980&gt;=G$4)*('Diário 2º PA'!$C$4:$C$1980&lt;=EOMONTH(G$4,0))*('Diário 2º PA'!$F$4:$F$1980))
+SUMPRODUCT(('Diário 3º PA'!$E$4:$E$2000='Analítico Cp.'!$B124)*('Diário 3º PA'!$C$4:$C$2000&gt;=G$4)*('Diário 3º PA'!$C$4:$C$2000&lt;=EOMONTH(G$4,0))*('Diário 3º PA'!$F$4:$F$2000))
+SUMPRODUCT(('Diário 4º PA'!$E$4:$E$2000='Analítico Cp.'!$B124)*('Diário 4º PA'!$C$4:$C$2000&gt;=G$4)*('Diário 4º PA'!$C$4:$C$2000&lt;=EOMONTH(G$4,0))*('Diário 4º PA'!$F$4:$F$2000))
+SUMPRODUCT(('Comp.'!$D$5:$D$484=$B124)*('Comp.'!$B$5:$B$484&gt;=G$4)*('Comp.'!$B$5:$B$484&lt;=EOMONTH(G$4,0))*('Comp.'!$E$5:$E$484))</f>
        <v>0</v>
      </c>
      <c r="H124" s="129">
        <f>SUMPRODUCT(('Diário 1º PA'!$E$4:$E$2011='Analítico Cp.'!$B124)*('Diário 1º PA'!$C$4:$C$2011&gt;=H$4)*('Diário 1º PA'!$C$4:$C$2011&lt;=EOMONTH(H$4,0))*('Diário 1º PA'!$F$4:$F$2011))
+SUMPRODUCT(('Diário 2º PA'!$E$4:$E$1980='Analítico Cp.'!$B124)*('Diário 2º PA'!$C$4:$C$1980&gt;=H$4)*('Diário 2º PA'!$C$4:$C$1980&lt;=EOMONTH(H$4,0))*('Diário 2º PA'!$F$4:$F$1980))
+SUMPRODUCT(('Diário 3º PA'!$E$4:$E$2000='Analítico Cp.'!$B124)*('Diário 3º PA'!$C$4:$C$2000&gt;=H$4)*('Diário 3º PA'!$C$4:$C$2000&lt;=EOMONTH(H$4,0))*('Diário 3º PA'!$F$4:$F$2000))
+SUMPRODUCT(('Diário 4º PA'!$E$4:$E$2000='Analítico Cp.'!$B124)*('Diário 4º PA'!$C$4:$C$2000&gt;=H$4)*('Diário 4º PA'!$C$4:$C$2000&lt;=EOMONTH(H$4,0))*('Diário 4º PA'!$F$4:$F$2000))
+SUMPRODUCT(('Comp.'!$D$5:$D$484=$B124)*('Comp.'!$B$5:$B$484&gt;=H$4)*('Comp.'!$B$5:$B$484&lt;=EOMONTH(H$4,0))*('Comp.'!$E$5:$E$484))</f>
        <v>0</v>
      </c>
      <c r="I124" s="129">
        <f>SUMPRODUCT(('Diário 1º PA'!$E$4:$E$2011='Analítico Cp.'!$B124)*('Diário 1º PA'!$C$4:$C$2011&gt;=I$4)*('Diário 1º PA'!$C$4:$C$2011&lt;=EOMONTH(I$4,0))*('Diário 1º PA'!$F$4:$F$2011))
+SUMPRODUCT(('Diário 2º PA'!$E$4:$E$1980='Analítico Cp.'!$B124)*('Diário 2º PA'!$C$4:$C$1980&gt;=I$4)*('Diário 2º PA'!$C$4:$C$1980&lt;=EOMONTH(I$4,0))*('Diário 2º PA'!$F$4:$F$1980))
+SUMPRODUCT(('Diário 3º PA'!$E$4:$E$2000='Analítico Cp.'!$B124)*('Diário 3º PA'!$C$4:$C$2000&gt;=I$4)*('Diário 3º PA'!$C$4:$C$2000&lt;=EOMONTH(I$4,0))*('Diário 3º PA'!$F$4:$F$2000))
+SUMPRODUCT(('Diário 4º PA'!$E$4:$E$2000='Analítico Cp.'!$B124)*('Diário 4º PA'!$C$4:$C$2000&gt;=I$4)*('Diário 4º PA'!$C$4:$C$2000&lt;=EOMONTH(I$4,0))*('Diário 4º PA'!$F$4:$F$2000))
+SUMPRODUCT(('Comp.'!$D$5:$D$484=$B124)*('Comp.'!$B$5:$B$484&gt;=I$4)*('Comp.'!$B$5:$B$484&lt;=EOMONTH(I$4,0))*('Comp.'!$E$5:$E$484))</f>
        <v>0</v>
      </c>
      <c r="J124" s="129">
        <f>SUMPRODUCT(('Diário 1º PA'!$E$4:$E$2011='Analítico Cp.'!$B124)*('Diário 1º PA'!$C$4:$C$2011&gt;=J$4)*('Diário 1º PA'!$C$4:$C$2011&lt;=EOMONTH(J$4,0))*('Diário 1º PA'!$F$4:$F$2011))
+SUMPRODUCT(('Diário 2º PA'!$E$4:$E$1980='Analítico Cp.'!$B124)*('Diário 2º PA'!$C$4:$C$1980&gt;=J$4)*('Diário 2º PA'!$C$4:$C$1980&lt;=EOMONTH(J$4,0))*('Diário 2º PA'!$F$4:$F$1980))
+SUMPRODUCT(('Diário 3º PA'!$E$4:$E$2000='Analítico Cp.'!$B124)*('Diário 3º PA'!$C$4:$C$2000&gt;=J$4)*('Diário 3º PA'!$C$4:$C$2000&lt;=EOMONTH(J$4,0))*('Diário 3º PA'!$F$4:$F$2000))
+SUMPRODUCT(('Diário 4º PA'!$E$4:$E$2000='Analítico Cp.'!$B124)*('Diário 4º PA'!$C$4:$C$2000&gt;=J$4)*('Diário 4º PA'!$C$4:$C$2000&lt;=EOMONTH(J$4,0))*('Diário 4º PA'!$F$4:$F$2000))
+SUMPRODUCT(('Comp.'!$D$5:$D$484=$B124)*('Comp.'!$B$5:$B$484&gt;=J$4)*('Comp.'!$B$5:$B$484&lt;=EOMONTH(J$4,0))*('Comp.'!$E$5:$E$484))</f>
        <v>0</v>
      </c>
      <c r="K124" s="129">
        <f>SUMPRODUCT(('Diário 1º PA'!$E$4:$E$2011='Analítico Cp.'!$B124)*('Diário 1º PA'!$C$4:$C$2011&gt;=K$4)*('Diário 1º PA'!$C$4:$C$2011&lt;=EOMONTH(K$4,0))*('Diário 1º PA'!$F$4:$F$2011))
+SUMPRODUCT(('Diário 2º PA'!$E$4:$E$1980='Analítico Cp.'!$B124)*('Diário 2º PA'!$C$4:$C$1980&gt;=K$4)*('Diário 2º PA'!$C$4:$C$1980&lt;=EOMONTH(K$4,0))*('Diário 2º PA'!$F$4:$F$1980))
+SUMPRODUCT(('Diário 3º PA'!$E$4:$E$2000='Analítico Cp.'!$B124)*('Diário 3º PA'!$C$4:$C$2000&gt;=K$4)*('Diário 3º PA'!$C$4:$C$2000&lt;=EOMONTH(K$4,0))*('Diário 3º PA'!$F$4:$F$2000))
+SUMPRODUCT(('Diário 4º PA'!$E$4:$E$2000='Analítico Cp.'!$B124)*('Diário 4º PA'!$C$4:$C$2000&gt;=K$4)*('Diário 4º PA'!$C$4:$C$2000&lt;=EOMONTH(K$4,0))*('Diário 4º PA'!$F$4:$F$2000))
+SUMPRODUCT(('Comp.'!$D$5:$D$484=$B124)*('Comp.'!$B$5:$B$484&gt;=K$4)*('Comp.'!$B$5:$B$484&lt;=EOMONTH(K$4,0))*('Comp.'!$E$5:$E$484))</f>
        <v>0</v>
      </c>
      <c r="L124" s="129">
        <f>SUMPRODUCT(('Diário 1º PA'!$E$4:$E$2011='Analítico Cp.'!$B124)*('Diário 1º PA'!$C$4:$C$2011&gt;=L$4)*('Diário 1º PA'!$C$4:$C$2011&lt;=EOMONTH(L$4,0))*('Diário 1º PA'!$F$4:$F$2011))
+SUMPRODUCT(('Diário 2º PA'!$E$4:$E$1980='Analítico Cp.'!$B124)*('Diário 2º PA'!$C$4:$C$1980&gt;=L$4)*('Diário 2º PA'!$C$4:$C$1980&lt;=EOMONTH(L$4,0))*('Diário 2º PA'!$F$4:$F$1980))
+SUMPRODUCT(('Diário 3º PA'!$E$4:$E$2000='Analítico Cp.'!$B124)*('Diário 3º PA'!$C$4:$C$2000&gt;=L$4)*('Diário 3º PA'!$C$4:$C$2000&lt;=EOMONTH(L$4,0))*('Diário 3º PA'!$F$4:$F$2000))
+SUMPRODUCT(('Diário 4º PA'!$E$4:$E$2000='Analítico Cp.'!$B124)*('Diário 4º PA'!$C$4:$C$2000&gt;=L$4)*('Diário 4º PA'!$C$4:$C$2000&lt;=EOMONTH(L$4,0))*('Diário 4º PA'!$F$4:$F$2000))
+SUMPRODUCT(('Comp.'!$D$5:$D$484=$B124)*('Comp.'!$B$5:$B$484&gt;=L$4)*('Comp.'!$B$5:$B$484&lt;=EOMONTH(L$4,0))*('Comp.'!$E$5:$E$484))</f>
        <v>0</v>
      </c>
      <c r="M124" s="129">
        <f>SUMPRODUCT(('Diário 1º PA'!$E$4:$E$2011='Analítico Cp.'!$B124)*('Diário 1º PA'!$C$4:$C$2011&gt;=M$4)*('Diário 1º PA'!$C$4:$C$2011&lt;=EOMONTH(M$4,0))*('Diário 1º PA'!$F$4:$F$2011))
+SUMPRODUCT(('Diário 2º PA'!$E$4:$E$1980='Analítico Cp.'!$B124)*('Diário 2º PA'!$C$4:$C$1980&gt;=M$4)*('Diário 2º PA'!$C$4:$C$1980&lt;=EOMONTH(M$4,0))*('Diário 2º PA'!$F$4:$F$1980))
+SUMPRODUCT(('Diário 3º PA'!$E$4:$E$2000='Analítico Cp.'!$B124)*('Diário 3º PA'!$C$4:$C$2000&gt;=M$4)*('Diário 3º PA'!$C$4:$C$2000&lt;=EOMONTH(M$4,0))*('Diário 3º PA'!$F$4:$F$2000))
+SUMPRODUCT(('Diário 4º PA'!$E$4:$E$2000='Analítico Cp.'!$B124)*('Diário 4º PA'!$C$4:$C$2000&gt;=M$4)*('Diário 4º PA'!$C$4:$C$2000&lt;=EOMONTH(M$4,0))*('Diário 4º PA'!$F$4:$F$2000))
+SUMPRODUCT(('Comp.'!$D$5:$D$484=$B124)*('Comp.'!$B$5:$B$484&gt;=M$4)*('Comp.'!$B$5:$B$484&lt;=EOMONTH(M$4,0))*('Comp.'!$E$5:$E$484))</f>
        <v>0</v>
      </c>
      <c r="N124" s="129">
        <f>SUMPRODUCT(('Diário 1º PA'!$E$4:$E$2011='Analítico Cp.'!$B124)*('Diário 1º PA'!$C$4:$C$2011&gt;=N$4)*('Diário 1º PA'!$C$4:$C$2011&lt;=EOMONTH(N$4,0))*('Diário 1º PA'!$F$4:$F$2011))
+SUMPRODUCT(('Diário 2º PA'!$E$4:$E$1980='Analítico Cp.'!$B124)*('Diário 2º PA'!$C$4:$C$1980&gt;=N$4)*('Diário 2º PA'!$C$4:$C$1980&lt;=EOMONTH(N$4,0))*('Diário 2º PA'!$F$4:$F$1980))
+SUMPRODUCT(('Diário 3º PA'!$E$4:$E$2000='Analítico Cp.'!$B124)*('Diário 3º PA'!$C$4:$C$2000&gt;=N$4)*('Diário 3º PA'!$C$4:$C$2000&lt;=EOMONTH(N$4,0))*('Diário 3º PA'!$F$4:$F$2000))
+SUMPRODUCT(('Diário 4º PA'!$E$4:$E$2000='Analítico Cp.'!$B124)*('Diário 4º PA'!$C$4:$C$2000&gt;=N$4)*('Diário 4º PA'!$C$4:$C$2000&lt;=EOMONTH(N$4,0))*('Diário 4º PA'!$F$4:$F$2000))
+SUMPRODUCT(('Comp.'!$D$5:$D$484=$B124)*('Comp.'!$B$5:$B$484&gt;=N$4)*('Comp.'!$B$5:$B$484&lt;=EOMONTH(N$4,0))*('Comp.'!$E$5:$E$484))</f>
        <v>0</v>
      </c>
      <c r="O124" s="179">
        <f t="shared" si="19"/>
        <v>0</v>
      </c>
      <c r="P124" s="180">
        <f t="shared" si="20"/>
        <v>0</v>
      </c>
      <c r="Q124" s="154"/>
      <c r="R124" s="154"/>
      <c r="S124" s="154"/>
      <c r="T124" s="154"/>
      <c r="U124" s="154"/>
      <c r="V124" s="154"/>
      <c r="W124" s="154"/>
      <c r="X124" s="154"/>
      <c r="Y124" s="154"/>
      <c r="Z124" s="154"/>
    </row>
    <row r="125" spans="1:26" ht="23.25" customHeight="1" x14ac:dyDescent="0.2">
      <c r="A125" s="199" t="s">
        <v>352</v>
      </c>
      <c r="B125" s="213" t="s">
        <v>353</v>
      </c>
      <c r="C125" s="129">
        <f>SUMPRODUCT(('Diário 1º PA'!$E$4:$E$2011='Analítico Cp.'!$B125)*('Diário 1º PA'!$C$4:$C$2011&gt;=C$4)*('Diário 1º PA'!$C$4:$C$2011&lt;=EOMONTH(C$4,0))*('Diário 1º PA'!$F$4:$F$2011))
+SUMPRODUCT(('Diário 2º PA'!$E$4:$E$1980='Analítico Cp.'!$B125)*('Diário 2º PA'!$C$4:$C$1980&gt;=C$4)*('Diário 2º PA'!$C$4:$C$1980&lt;=EOMONTH(C$4,0))*('Diário 2º PA'!$F$4:$F$1980))
+SUMPRODUCT(('Diário 3º PA'!$E$4:$E$2000='Analítico Cp.'!$B125)*('Diário 3º PA'!$C$4:$C$2000&gt;=C$4)*('Diário 3º PA'!$C$4:$C$2000&lt;=EOMONTH(C$4,0))*('Diário 3º PA'!$F$4:$F$2000))
+SUMPRODUCT(('Diário 4º PA'!$E$4:$E$2000='Analítico Cp.'!$B125)*('Diário 4º PA'!$C$4:$C$2000&gt;=C$4)*('Diário 4º PA'!$C$4:$C$2000&lt;=EOMONTH(C$4,0))*('Diário 4º PA'!$F$4:$F$2000))
+SUMPRODUCT(('Comp.'!$D$5:$D$484=$B125)*('Comp.'!$B$5:$B$484&gt;=C$4)*('Comp.'!$B$5:$B$484&lt;=EOMONTH(C$4,0))*('Comp.'!$E$5:$E$484))</f>
        <v>0</v>
      </c>
      <c r="D125" s="129">
        <f>SUMPRODUCT(('Diário 1º PA'!$E$4:$E$2011='Analítico Cp.'!$B125)*('Diário 1º PA'!$C$4:$C$2011&gt;=D$4)*('Diário 1º PA'!$C$4:$C$2011&lt;=EOMONTH(D$4,0))*('Diário 1º PA'!$F$4:$F$2011))
+SUMPRODUCT(('Diário 2º PA'!$E$4:$E$1980='Analítico Cp.'!$B125)*('Diário 2º PA'!$C$4:$C$1980&gt;=D$4)*('Diário 2º PA'!$C$4:$C$1980&lt;=EOMONTH(D$4,0))*('Diário 2º PA'!$F$4:$F$1980))
+SUMPRODUCT(('Diário 3º PA'!$E$4:$E$2000='Analítico Cp.'!$B125)*('Diário 3º PA'!$C$4:$C$2000&gt;=D$4)*('Diário 3º PA'!$C$4:$C$2000&lt;=EOMONTH(D$4,0))*('Diário 3º PA'!$F$4:$F$2000))
+SUMPRODUCT(('Diário 4º PA'!$E$4:$E$2000='Analítico Cp.'!$B125)*('Diário 4º PA'!$C$4:$C$2000&gt;=D$4)*('Diário 4º PA'!$C$4:$C$2000&lt;=EOMONTH(D$4,0))*('Diário 4º PA'!$F$4:$F$2000))
+SUMPRODUCT(('Comp.'!$D$5:$D$484=$B125)*('Comp.'!$B$5:$B$484&gt;=D$4)*('Comp.'!$B$5:$B$484&lt;=EOMONTH(D$4,0))*('Comp.'!$E$5:$E$484))</f>
        <v>0</v>
      </c>
      <c r="E125" s="129">
        <f>SUMPRODUCT(('Diário 1º PA'!$E$4:$E$2011='Analítico Cp.'!$B125)*('Diário 1º PA'!$C$4:$C$2011&gt;=E$4)*('Diário 1º PA'!$C$4:$C$2011&lt;=EOMONTH(E$4,0))*('Diário 1º PA'!$F$4:$F$2011))
+SUMPRODUCT(('Diário 2º PA'!$E$4:$E$1980='Analítico Cp.'!$B125)*('Diário 2º PA'!$C$4:$C$1980&gt;=E$4)*('Diário 2º PA'!$C$4:$C$1980&lt;=EOMONTH(E$4,0))*('Diário 2º PA'!$F$4:$F$1980))
+SUMPRODUCT(('Diário 3º PA'!$E$4:$E$2000='Analítico Cp.'!$B125)*('Diário 3º PA'!$C$4:$C$2000&gt;=E$4)*('Diário 3º PA'!$C$4:$C$2000&lt;=EOMONTH(E$4,0))*('Diário 3º PA'!$F$4:$F$2000))
+SUMPRODUCT(('Diário 4º PA'!$E$4:$E$2000='Analítico Cp.'!$B125)*('Diário 4º PA'!$C$4:$C$2000&gt;=E$4)*('Diário 4º PA'!$C$4:$C$2000&lt;=EOMONTH(E$4,0))*('Diário 4º PA'!$F$4:$F$2000))
+SUMPRODUCT(('Comp.'!$D$5:$D$484=$B125)*('Comp.'!$B$5:$B$484&gt;=E$4)*('Comp.'!$B$5:$B$484&lt;=EOMONTH(E$4,0))*('Comp.'!$E$5:$E$484))</f>
        <v>0</v>
      </c>
      <c r="F125" s="129">
        <f>SUMPRODUCT(('Diário 1º PA'!$E$4:$E$2011='Analítico Cp.'!$B125)*('Diário 1º PA'!$C$4:$C$2011&gt;=F$4)*('Diário 1º PA'!$C$4:$C$2011&lt;=EOMONTH(F$4,0))*('Diário 1º PA'!$F$4:$F$2011))
+SUMPRODUCT(('Diário 2º PA'!$E$4:$E$1980='Analítico Cp.'!$B125)*('Diário 2º PA'!$C$4:$C$1980&gt;=F$4)*('Diário 2º PA'!$C$4:$C$1980&lt;=EOMONTH(F$4,0))*('Diário 2º PA'!$F$4:$F$1980))
+SUMPRODUCT(('Diário 3º PA'!$E$4:$E$2000='Analítico Cp.'!$B125)*('Diário 3º PA'!$C$4:$C$2000&gt;=F$4)*('Diário 3º PA'!$C$4:$C$2000&lt;=EOMONTH(F$4,0))*('Diário 3º PA'!$F$4:$F$2000))
+SUMPRODUCT(('Diário 4º PA'!$E$4:$E$2000='Analítico Cp.'!$B125)*('Diário 4º PA'!$C$4:$C$2000&gt;=F$4)*('Diário 4º PA'!$C$4:$C$2000&lt;=EOMONTH(F$4,0))*('Diário 4º PA'!$F$4:$F$2000))
+SUMPRODUCT(('Comp.'!$D$5:$D$484=$B125)*('Comp.'!$B$5:$B$484&gt;=F$4)*('Comp.'!$B$5:$B$484&lt;=EOMONTH(F$4,0))*('Comp.'!$E$5:$E$484))</f>
        <v>31214.07</v>
      </c>
      <c r="G125" s="129">
        <f>SUMPRODUCT(('Diário 1º PA'!$E$4:$E$2011='Analítico Cp.'!$B125)*('Diário 1º PA'!$C$4:$C$2011&gt;=G$4)*('Diário 1º PA'!$C$4:$C$2011&lt;=EOMONTH(G$4,0))*('Diário 1º PA'!$F$4:$F$2011))
+SUMPRODUCT(('Diário 2º PA'!$E$4:$E$1980='Analítico Cp.'!$B125)*('Diário 2º PA'!$C$4:$C$1980&gt;=G$4)*('Diário 2º PA'!$C$4:$C$1980&lt;=EOMONTH(G$4,0))*('Diário 2º PA'!$F$4:$F$1980))
+SUMPRODUCT(('Diário 3º PA'!$E$4:$E$2000='Analítico Cp.'!$B125)*('Diário 3º PA'!$C$4:$C$2000&gt;=G$4)*('Diário 3º PA'!$C$4:$C$2000&lt;=EOMONTH(G$4,0))*('Diário 3º PA'!$F$4:$F$2000))
+SUMPRODUCT(('Diário 4º PA'!$E$4:$E$2000='Analítico Cp.'!$B125)*('Diário 4º PA'!$C$4:$C$2000&gt;=G$4)*('Diário 4º PA'!$C$4:$C$2000&lt;=EOMONTH(G$4,0))*('Diário 4º PA'!$F$4:$F$2000))
+SUMPRODUCT(('Comp.'!$D$5:$D$484=$B125)*('Comp.'!$B$5:$B$484&gt;=G$4)*('Comp.'!$B$5:$B$484&lt;=EOMONTH(G$4,0))*('Comp.'!$E$5:$E$484))</f>
        <v>0</v>
      </c>
      <c r="H125" s="129">
        <f>SUMPRODUCT(('Diário 1º PA'!$E$4:$E$2011='Analítico Cp.'!$B125)*('Diário 1º PA'!$C$4:$C$2011&gt;=H$4)*('Diário 1º PA'!$C$4:$C$2011&lt;=EOMONTH(H$4,0))*('Diário 1º PA'!$F$4:$F$2011))
+SUMPRODUCT(('Diário 2º PA'!$E$4:$E$1980='Analítico Cp.'!$B125)*('Diário 2º PA'!$C$4:$C$1980&gt;=H$4)*('Diário 2º PA'!$C$4:$C$1980&lt;=EOMONTH(H$4,0))*('Diário 2º PA'!$F$4:$F$1980))
+SUMPRODUCT(('Diário 3º PA'!$E$4:$E$2000='Analítico Cp.'!$B125)*('Diário 3º PA'!$C$4:$C$2000&gt;=H$4)*('Diário 3º PA'!$C$4:$C$2000&lt;=EOMONTH(H$4,0))*('Diário 3º PA'!$F$4:$F$2000))
+SUMPRODUCT(('Diário 4º PA'!$E$4:$E$2000='Analítico Cp.'!$B125)*('Diário 4º PA'!$C$4:$C$2000&gt;=H$4)*('Diário 4º PA'!$C$4:$C$2000&lt;=EOMONTH(H$4,0))*('Diário 4º PA'!$F$4:$F$2000))
+SUMPRODUCT(('Comp.'!$D$5:$D$484=$B125)*('Comp.'!$B$5:$B$484&gt;=H$4)*('Comp.'!$B$5:$B$484&lt;=EOMONTH(H$4,0))*('Comp.'!$E$5:$E$484))</f>
        <v>0</v>
      </c>
      <c r="I125" s="129">
        <f>SUMPRODUCT(('Diário 1º PA'!$E$4:$E$2011='Analítico Cp.'!$B125)*('Diário 1º PA'!$C$4:$C$2011&gt;=I$4)*('Diário 1º PA'!$C$4:$C$2011&lt;=EOMONTH(I$4,0))*('Diário 1º PA'!$F$4:$F$2011))
+SUMPRODUCT(('Diário 2º PA'!$E$4:$E$1980='Analítico Cp.'!$B125)*('Diário 2º PA'!$C$4:$C$1980&gt;=I$4)*('Diário 2º PA'!$C$4:$C$1980&lt;=EOMONTH(I$4,0))*('Diário 2º PA'!$F$4:$F$1980))
+SUMPRODUCT(('Diário 3º PA'!$E$4:$E$2000='Analítico Cp.'!$B125)*('Diário 3º PA'!$C$4:$C$2000&gt;=I$4)*('Diário 3º PA'!$C$4:$C$2000&lt;=EOMONTH(I$4,0))*('Diário 3º PA'!$F$4:$F$2000))
+SUMPRODUCT(('Diário 4º PA'!$E$4:$E$2000='Analítico Cp.'!$B125)*('Diário 4º PA'!$C$4:$C$2000&gt;=I$4)*('Diário 4º PA'!$C$4:$C$2000&lt;=EOMONTH(I$4,0))*('Diário 4º PA'!$F$4:$F$2000))
+SUMPRODUCT(('Comp.'!$D$5:$D$484=$B125)*('Comp.'!$B$5:$B$484&gt;=I$4)*('Comp.'!$B$5:$B$484&lt;=EOMONTH(I$4,0))*('Comp.'!$E$5:$E$484))</f>
        <v>0</v>
      </c>
      <c r="J125" s="129">
        <f>SUMPRODUCT(('Diário 1º PA'!$E$4:$E$2011='Analítico Cp.'!$B125)*('Diário 1º PA'!$C$4:$C$2011&gt;=J$4)*('Diário 1º PA'!$C$4:$C$2011&lt;=EOMONTH(J$4,0))*('Diário 1º PA'!$F$4:$F$2011))
+SUMPRODUCT(('Diário 2º PA'!$E$4:$E$1980='Analítico Cp.'!$B125)*('Diário 2º PA'!$C$4:$C$1980&gt;=J$4)*('Diário 2º PA'!$C$4:$C$1980&lt;=EOMONTH(J$4,0))*('Diário 2º PA'!$F$4:$F$1980))
+SUMPRODUCT(('Diário 3º PA'!$E$4:$E$2000='Analítico Cp.'!$B125)*('Diário 3º PA'!$C$4:$C$2000&gt;=J$4)*('Diário 3º PA'!$C$4:$C$2000&lt;=EOMONTH(J$4,0))*('Diário 3º PA'!$F$4:$F$2000))
+SUMPRODUCT(('Diário 4º PA'!$E$4:$E$2000='Analítico Cp.'!$B125)*('Diário 4º PA'!$C$4:$C$2000&gt;=J$4)*('Diário 4º PA'!$C$4:$C$2000&lt;=EOMONTH(J$4,0))*('Diário 4º PA'!$F$4:$F$2000))
+SUMPRODUCT(('Comp.'!$D$5:$D$484=$B125)*('Comp.'!$B$5:$B$484&gt;=J$4)*('Comp.'!$B$5:$B$484&lt;=EOMONTH(J$4,0))*('Comp.'!$E$5:$E$484))</f>
        <v>0</v>
      </c>
      <c r="K125" s="129">
        <f>SUMPRODUCT(('Diário 1º PA'!$E$4:$E$2011='Analítico Cp.'!$B125)*('Diário 1º PA'!$C$4:$C$2011&gt;=K$4)*('Diário 1º PA'!$C$4:$C$2011&lt;=EOMONTH(K$4,0))*('Diário 1º PA'!$F$4:$F$2011))
+SUMPRODUCT(('Diário 2º PA'!$E$4:$E$1980='Analítico Cp.'!$B125)*('Diário 2º PA'!$C$4:$C$1980&gt;=K$4)*('Diário 2º PA'!$C$4:$C$1980&lt;=EOMONTH(K$4,0))*('Diário 2º PA'!$F$4:$F$1980))
+SUMPRODUCT(('Diário 3º PA'!$E$4:$E$2000='Analítico Cp.'!$B125)*('Diário 3º PA'!$C$4:$C$2000&gt;=K$4)*('Diário 3º PA'!$C$4:$C$2000&lt;=EOMONTH(K$4,0))*('Diário 3º PA'!$F$4:$F$2000))
+SUMPRODUCT(('Diário 4º PA'!$E$4:$E$2000='Analítico Cp.'!$B125)*('Diário 4º PA'!$C$4:$C$2000&gt;=K$4)*('Diário 4º PA'!$C$4:$C$2000&lt;=EOMONTH(K$4,0))*('Diário 4º PA'!$F$4:$F$2000))
+SUMPRODUCT(('Comp.'!$D$5:$D$484=$B125)*('Comp.'!$B$5:$B$484&gt;=K$4)*('Comp.'!$B$5:$B$484&lt;=EOMONTH(K$4,0))*('Comp.'!$E$5:$E$484))</f>
        <v>0</v>
      </c>
      <c r="L125" s="129">
        <f>SUMPRODUCT(('Diário 1º PA'!$E$4:$E$2011='Analítico Cp.'!$B125)*('Diário 1º PA'!$C$4:$C$2011&gt;=L$4)*('Diário 1º PA'!$C$4:$C$2011&lt;=EOMONTH(L$4,0))*('Diário 1º PA'!$F$4:$F$2011))
+SUMPRODUCT(('Diário 2º PA'!$E$4:$E$1980='Analítico Cp.'!$B125)*('Diário 2º PA'!$C$4:$C$1980&gt;=L$4)*('Diário 2º PA'!$C$4:$C$1980&lt;=EOMONTH(L$4,0))*('Diário 2º PA'!$F$4:$F$1980))
+SUMPRODUCT(('Diário 3º PA'!$E$4:$E$2000='Analítico Cp.'!$B125)*('Diário 3º PA'!$C$4:$C$2000&gt;=L$4)*('Diário 3º PA'!$C$4:$C$2000&lt;=EOMONTH(L$4,0))*('Diário 3º PA'!$F$4:$F$2000))
+SUMPRODUCT(('Diário 4º PA'!$E$4:$E$2000='Analítico Cp.'!$B125)*('Diário 4º PA'!$C$4:$C$2000&gt;=L$4)*('Diário 4º PA'!$C$4:$C$2000&lt;=EOMONTH(L$4,0))*('Diário 4º PA'!$F$4:$F$2000))
+SUMPRODUCT(('Comp.'!$D$5:$D$484=$B125)*('Comp.'!$B$5:$B$484&gt;=L$4)*('Comp.'!$B$5:$B$484&lt;=EOMONTH(L$4,0))*('Comp.'!$E$5:$E$484))</f>
        <v>0</v>
      </c>
      <c r="M125" s="129">
        <f>SUMPRODUCT(('Diário 1º PA'!$E$4:$E$2011='Analítico Cp.'!$B125)*('Diário 1º PA'!$C$4:$C$2011&gt;=M$4)*('Diário 1º PA'!$C$4:$C$2011&lt;=EOMONTH(M$4,0))*('Diário 1º PA'!$F$4:$F$2011))
+SUMPRODUCT(('Diário 2º PA'!$E$4:$E$1980='Analítico Cp.'!$B125)*('Diário 2º PA'!$C$4:$C$1980&gt;=M$4)*('Diário 2º PA'!$C$4:$C$1980&lt;=EOMONTH(M$4,0))*('Diário 2º PA'!$F$4:$F$1980))
+SUMPRODUCT(('Diário 3º PA'!$E$4:$E$2000='Analítico Cp.'!$B125)*('Diário 3º PA'!$C$4:$C$2000&gt;=M$4)*('Diário 3º PA'!$C$4:$C$2000&lt;=EOMONTH(M$4,0))*('Diário 3º PA'!$F$4:$F$2000))
+SUMPRODUCT(('Diário 4º PA'!$E$4:$E$2000='Analítico Cp.'!$B125)*('Diário 4º PA'!$C$4:$C$2000&gt;=M$4)*('Diário 4º PA'!$C$4:$C$2000&lt;=EOMONTH(M$4,0))*('Diário 4º PA'!$F$4:$F$2000))
+SUMPRODUCT(('Comp.'!$D$5:$D$484=$B125)*('Comp.'!$B$5:$B$484&gt;=M$4)*('Comp.'!$B$5:$B$484&lt;=EOMONTH(M$4,0))*('Comp.'!$E$5:$E$484))</f>
        <v>0</v>
      </c>
      <c r="N125" s="129">
        <f>SUMPRODUCT(('Diário 1º PA'!$E$4:$E$2011='Analítico Cp.'!$B125)*('Diário 1º PA'!$C$4:$C$2011&gt;=N$4)*('Diário 1º PA'!$C$4:$C$2011&lt;=EOMONTH(N$4,0))*('Diário 1º PA'!$F$4:$F$2011))
+SUMPRODUCT(('Diário 2º PA'!$E$4:$E$1980='Analítico Cp.'!$B125)*('Diário 2º PA'!$C$4:$C$1980&gt;=N$4)*('Diário 2º PA'!$C$4:$C$1980&lt;=EOMONTH(N$4,0))*('Diário 2º PA'!$F$4:$F$1980))
+SUMPRODUCT(('Diário 3º PA'!$E$4:$E$2000='Analítico Cp.'!$B125)*('Diário 3º PA'!$C$4:$C$2000&gt;=N$4)*('Diário 3º PA'!$C$4:$C$2000&lt;=EOMONTH(N$4,0))*('Diário 3º PA'!$F$4:$F$2000))
+SUMPRODUCT(('Diário 4º PA'!$E$4:$E$2000='Analítico Cp.'!$B125)*('Diário 4º PA'!$C$4:$C$2000&gt;=N$4)*('Diário 4º PA'!$C$4:$C$2000&lt;=EOMONTH(N$4,0))*('Diário 4º PA'!$F$4:$F$2000))
+SUMPRODUCT(('Comp.'!$D$5:$D$484=$B125)*('Comp.'!$B$5:$B$484&gt;=N$4)*('Comp.'!$B$5:$B$484&lt;=EOMONTH(N$4,0))*('Comp.'!$E$5:$E$484))</f>
        <v>0</v>
      </c>
      <c r="O125" s="179">
        <f t="shared" si="19"/>
        <v>31214.07</v>
      </c>
      <c r="P125" s="180">
        <f t="shared" si="20"/>
        <v>2.2317874662087815E-3</v>
      </c>
      <c r="Q125" s="154"/>
      <c r="R125" s="154"/>
      <c r="S125" s="154"/>
      <c r="T125" s="154"/>
      <c r="U125" s="154"/>
      <c r="V125" s="154"/>
      <c r="W125" s="154"/>
      <c r="X125" s="154"/>
      <c r="Y125" s="154"/>
      <c r="Z125" s="154"/>
    </row>
    <row r="126" spans="1:26" ht="23.25" customHeight="1" x14ac:dyDescent="0.2">
      <c r="A126" s="199" t="s">
        <v>354</v>
      </c>
      <c r="B126" s="213" t="s">
        <v>355</v>
      </c>
      <c r="C126" s="129">
        <f>SUMPRODUCT(('Diário 1º PA'!$E$4:$E$2011='Analítico Cp.'!$B126)*('Diário 1º PA'!$C$4:$C$2011&gt;=C$4)*('Diário 1º PA'!$C$4:$C$2011&lt;=EOMONTH(C$4,0))*('Diário 1º PA'!$F$4:$F$2011))
+SUMPRODUCT(('Diário 2º PA'!$E$4:$E$1980='Analítico Cp.'!$B126)*('Diário 2º PA'!$C$4:$C$1980&gt;=C$4)*('Diário 2º PA'!$C$4:$C$1980&lt;=EOMONTH(C$4,0))*('Diário 2º PA'!$F$4:$F$1980))
+SUMPRODUCT(('Diário 3º PA'!$E$4:$E$2000='Analítico Cp.'!$B126)*('Diário 3º PA'!$C$4:$C$2000&gt;=C$4)*('Diário 3º PA'!$C$4:$C$2000&lt;=EOMONTH(C$4,0))*('Diário 3º PA'!$F$4:$F$2000))
+SUMPRODUCT(('Diário 4º PA'!$E$4:$E$2000='Analítico Cp.'!$B126)*('Diário 4º PA'!$C$4:$C$2000&gt;=C$4)*('Diário 4º PA'!$C$4:$C$2000&lt;=EOMONTH(C$4,0))*('Diário 4º PA'!$F$4:$F$2000))
+SUMPRODUCT(('Comp.'!$D$5:$D$484=$B126)*('Comp.'!$B$5:$B$484&gt;=C$4)*('Comp.'!$B$5:$B$484&lt;=EOMONTH(C$4,0))*('Comp.'!$E$5:$E$484))</f>
        <v>95.2</v>
      </c>
      <c r="D126" s="129">
        <f>SUMPRODUCT(('Diário 1º PA'!$E$4:$E$2011='Analítico Cp.'!$B126)*('Diário 1º PA'!$C$4:$C$2011&gt;=D$4)*('Diário 1º PA'!$C$4:$C$2011&lt;=EOMONTH(D$4,0))*('Diário 1º PA'!$F$4:$F$2011))
+SUMPRODUCT(('Diário 2º PA'!$E$4:$E$1980='Analítico Cp.'!$B126)*('Diário 2º PA'!$C$4:$C$1980&gt;=D$4)*('Diário 2º PA'!$C$4:$C$1980&lt;=EOMONTH(D$4,0))*('Diário 2º PA'!$F$4:$F$1980))
+SUMPRODUCT(('Diário 3º PA'!$E$4:$E$2000='Analítico Cp.'!$B126)*('Diário 3º PA'!$C$4:$C$2000&gt;=D$4)*('Diário 3º PA'!$C$4:$C$2000&lt;=EOMONTH(D$4,0))*('Diário 3º PA'!$F$4:$F$2000))
+SUMPRODUCT(('Diário 4º PA'!$E$4:$E$2000='Analítico Cp.'!$B126)*('Diário 4º PA'!$C$4:$C$2000&gt;=D$4)*('Diário 4º PA'!$C$4:$C$2000&lt;=EOMONTH(D$4,0))*('Diário 4º PA'!$F$4:$F$2000))
+SUMPRODUCT(('Comp.'!$D$5:$D$484=$B126)*('Comp.'!$B$5:$B$484&gt;=D$4)*('Comp.'!$B$5:$B$484&lt;=EOMONTH(D$4,0))*('Comp.'!$E$5:$E$484))</f>
        <v>10550.189999999999</v>
      </c>
      <c r="E126" s="129">
        <f>SUMPRODUCT(('Diário 1º PA'!$E$4:$E$2011='Analítico Cp.'!$B126)*('Diário 1º PA'!$C$4:$C$2011&gt;=E$4)*('Diário 1º PA'!$C$4:$C$2011&lt;=EOMONTH(E$4,0))*('Diário 1º PA'!$F$4:$F$2011))
+SUMPRODUCT(('Diário 2º PA'!$E$4:$E$1980='Analítico Cp.'!$B126)*('Diário 2º PA'!$C$4:$C$1980&gt;=E$4)*('Diário 2º PA'!$C$4:$C$1980&lt;=EOMONTH(E$4,0))*('Diário 2º PA'!$F$4:$F$1980))
+SUMPRODUCT(('Diário 3º PA'!$E$4:$E$2000='Analítico Cp.'!$B126)*('Diário 3º PA'!$C$4:$C$2000&gt;=E$4)*('Diário 3º PA'!$C$4:$C$2000&lt;=EOMONTH(E$4,0))*('Diário 3º PA'!$F$4:$F$2000))
+SUMPRODUCT(('Diário 4º PA'!$E$4:$E$2000='Analítico Cp.'!$B126)*('Diário 4º PA'!$C$4:$C$2000&gt;=E$4)*('Diário 4º PA'!$C$4:$C$2000&lt;=EOMONTH(E$4,0))*('Diário 4º PA'!$F$4:$F$2000))
+SUMPRODUCT(('Comp.'!$D$5:$D$484=$B126)*('Comp.'!$B$5:$B$484&gt;=E$4)*('Comp.'!$B$5:$B$484&lt;=EOMONTH(E$4,0))*('Comp.'!$E$5:$E$484))</f>
        <v>998.78</v>
      </c>
      <c r="F126" s="129">
        <f>SUMPRODUCT(('Diário 1º PA'!$E$4:$E$2011='Analítico Cp.'!$B126)*('Diário 1º PA'!$C$4:$C$2011&gt;=F$4)*('Diário 1º PA'!$C$4:$C$2011&lt;=EOMONTH(F$4,0))*('Diário 1º PA'!$F$4:$F$2011))
+SUMPRODUCT(('Diário 2º PA'!$E$4:$E$1980='Analítico Cp.'!$B126)*('Diário 2º PA'!$C$4:$C$1980&gt;=F$4)*('Diário 2º PA'!$C$4:$C$1980&lt;=EOMONTH(F$4,0))*('Diário 2º PA'!$F$4:$F$1980))
+SUMPRODUCT(('Diário 3º PA'!$E$4:$E$2000='Analítico Cp.'!$B126)*('Diário 3º PA'!$C$4:$C$2000&gt;=F$4)*('Diário 3º PA'!$C$4:$C$2000&lt;=EOMONTH(F$4,0))*('Diário 3º PA'!$F$4:$F$2000))
+SUMPRODUCT(('Diário 4º PA'!$E$4:$E$2000='Analítico Cp.'!$B126)*('Diário 4º PA'!$C$4:$C$2000&gt;=F$4)*('Diário 4º PA'!$C$4:$C$2000&lt;=EOMONTH(F$4,0))*('Diário 4º PA'!$F$4:$F$2000))
+SUMPRODUCT(('Comp.'!$D$5:$D$484=$B126)*('Comp.'!$B$5:$B$484&gt;=F$4)*('Comp.'!$B$5:$B$484&lt;=EOMONTH(F$4,0))*('Comp.'!$E$5:$E$484))</f>
        <v>5369.88</v>
      </c>
      <c r="G126" s="129">
        <f>SUMPRODUCT(('Diário 1º PA'!$E$4:$E$2011='Analítico Cp.'!$B126)*('Diário 1º PA'!$C$4:$C$2011&gt;=G$4)*('Diário 1º PA'!$C$4:$C$2011&lt;=EOMONTH(G$4,0))*('Diário 1º PA'!$F$4:$F$2011))
+SUMPRODUCT(('Diário 2º PA'!$E$4:$E$1980='Analítico Cp.'!$B126)*('Diário 2º PA'!$C$4:$C$1980&gt;=G$4)*('Diário 2º PA'!$C$4:$C$1980&lt;=EOMONTH(G$4,0))*('Diário 2º PA'!$F$4:$F$1980))
+SUMPRODUCT(('Diário 3º PA'!$E$4:$E$2000='Analítico Cp.'!$B126)*('Diário 3º PA'!$C$4:$C$2000&gt;=G$4)*('Diário 3º PA'!$C$4:$C$2000&lt;=EOMONTH(G$4,0))*('Diário 3º PA'!$F$4:$F$2000))
+SUMPRODUCT(('Diário 4º PA'!$E$4:$E$2000='Analítico Cp.'!$B126)*('Diário 4º PA'!$C$4:$C$2000&gt;=G$4)*('Diário 4º PA'!$C$4:$C$2000&lt;=EOMONTH(G$4,0))*('Diário 4º PA'!$F$4:$F$2000))
+SUMPRODUCT(('Comp.'!$D$5:$D$484=$B126)*('Comp.'!$B$5:$B$484&gt;=G$4)*('Comp.'!$B$5:$B$484&lt;=EOMONTH(G$4,0))*('Comp.'!$E$5:$E$484))</f>
        <v>0</v>
      </c>
      <c r="H126" s="129">
        <f>SUMPRODUCT(('Diário 1º PA'!$E$4:$E$2011='Analítico Cp.'!$B126)*('Diário 1º PA'!$C$4:$C$2011&gt;=H$4)*('Diário 1º PA'!$C$4:$C$2011&lt;=EOMONTH(H$4,0))*('Diário 1º PA'!$F$4:$F$2011))
+SUMPRODUCT(('Diário 2º PA'!$E$4:$E$1980='Analítico Cp.'!$B126)*('Diário 2º PA'!$C$4:$C$1980&gt;=H$4)*('Diário 2º PA'!$C$4:$C$1980&lt;=EOMONTH(H$4,0))*('Diário 2º PA'!$F$4:$F$1980))
+SUMPRODUCT(('Diário 3º PA'!$E$4:$E$2000='Analítico Cp.'!$B126)*('Diário 3º PA'!$C$4:$C$2000&gt;=H$4)*('Diário 3º PA'!$C$4:$C$2000&lt;=EOMONTH(H$4,0))*('Diário 3º PA'!$F$4:$F$2000))
+SUMPRODUCT(('Diário 4º PA'!$E$4:$E$2000='Analítico Cp.'!$B126)*('Diário 4º PA'!$C$4:$C$2000&gt;=H$4)*('Diário 4º PA'!$C$4:$C$2000&lt;=EOMONTH(H$4,0))*('Diário 4º PA'!$F$4:$F$2000))
+SUMPRODUCT(('Comp.'!$D$5:$D$484=$B126)*('Comp.'!$B$5:$B$484&gt;=H$4)*('Comp.'!$B$5:$B$484&lt;=EOMONTH(H$4,0))*('Comp.'!$E$5:$E$484))</f>
        <v>0</v>
      </c>
      <c r="I126" s="129">
        <f>SUMPRODUCT(('Diário 1º PA'!$E$4:$E$2011='Analítico Cp.'!$B126)*('Diário 1º PA'!$C$4:$C$2011&gt;=I$4)*('Diário 1º PA'!$C$4:$C$2011&lt;=EOMONTH(I$4,0))*('Diário 1º PA'!$F$4:$F$2011))
+SUMPRODUCT(('Diário 2º PA'!$E$4:$E$1980='Analítico Cp.'!$B126)*('Diário 2º PA'!$C$4:$C$1980&gt;=I$4)*('Diário 2º PA'!$C$4:$C$1980&lt;=EOMONTH(I$4,0))*('Diário 2º PA'!$F$4:$F$1980))
+SUMPRODUCT(('Diário 3º PA'!$E$4:$E$2000='Analítico Cp.'!$B126)*('Diário 3º PA'!$C$4:$C$2000&gt;=I$4)*('Diário 3º PA'!$C$4:$C$2000&lt;=EOMONTH(I$4,0))*('Diário 3º PA'!$F$4:$F$2000))
+SUMPRODUCT(('Diário 4º PA'!$E$4:$E$2000='Analítico Cp.'!$B126)*('Diário 4º PA'!$C$4:$C$2000&gt;=I$4)*('Diário 4º PA'!$C$4:$C$2000&lt;=EOMONTH(I$4,0))*('Diário 4º PA'!$F$4:$F$2000))
+SUMPRODUCT(('Comp.'!$D$5:$D$484=$B126)*('Comp.'!$B$5:$B$484&gt;=I$4)*('Comp.'!$B$5:$B$484&lt;=EOMONTH(I$4,0))*('Comp.'!$E$5:$E$484))</f>
        <v>0</v>
      </c>
      <c r="J126" s="129">
        <f>SUMPRODUCT(('Diário 1º PA'!$E$4:$E$2011='Analítico Cp.'!$B126)*('Diário 1º PA'!$C$4:$C$2011&gt;=J$4)*('Diário 1º PA'!$C$4:$C$2011&lt;=EOMONTH(J$4,0))*('Diário 1º PA'!$F$4:$F$2011))
+SUMPRODUCT(('Diário 2º PA'!$E$4:$E$1980='Analítico Cp.'!$B126)*('Diário 2º PA'!$C$4:$C$1980&gt;=J$4)*('Diário 2º PA'!$C$4:$C$1980&lt;=EOMONTH(J$4,0))*('Diário 2º PA'!$F$4:$F$1980))
+SUMPRODUCT(('Diário 3º PA'!$E$4:$E$2000='Analítico Cp.'!$B126)*('Diário 3º PA'!$C$4:$C$2000&gt;=J$4)*('Diário 3º PA'!$C$4:$C$2000&lt;=EOMONTH(J$4,0))*('Diário 3º PA'!$F$4:$F$2000))
+SUMPRODUCT(('Diário 4º PA'!$E$4:$E$2000='Analítico Cp.'!$B126)*('Diário 4º PA'!$C$4:$C$2000&gt;=J$4)*('Diário 4º PA'!$C$4:$C$2000&lt;=EOMONTH(J$4,0))*('Diário 4º PA'!$F$4:$F$2000))
+SUMPRODUCT(('Comp.'!$D$5:$D$484=$B126)*('Comp.'!$B$5:$B$484&gt;=J$4)*('Comp.'!$B$5:$B$484&lt;=EOMONTH(J$4,0))*('Comp.'!$E$5:$E$484))</f>
        <v>0</v>
      </c>
      <c r="K126" s="129">
        <f>SUMPRODUCT(('Diário 1º PA'!$E$4:$E$2011='Analítico Cp.'!$B126)*('Diário 1º PA'!$C$4:$C$2011&gt;=K$4)*('Diário 1º PA'!$C$4:$C$2011&lt;=EOMONTH(K$4,0))*('Diário 1º PA'!$F$4:$F$2011))
+SUMPRODUCT(('Diário 2º PA'!$E$4:$E$1980='Analítico Cp.'!$B126)*('Diário 2º PA'!$C$4:$C$1980&gt;=K$4)*('Diário 2º PA'!$C$4:$C$1980&lt;=EOMONTH(K$4,0))*('Diário 2º PA'!$F$4:$F$1980))
+SUMPRODUCT(('Diário 3º PA'!$E$4:$E$2000='Analítico Cp.'!$B126)*('Diário 3º PA'!$C$4:$C$2000&gt;=K$4)*('Diário 3º PA'!$C$4:$C$2000&lt;=EOMONTH(K$4,0))*('Diário 3º PA'!$F$4:$F$2000))
+SUMPRODUCT(('Diário 4º PA'!$E$4:$E$2000='Analítico Cp.'!$B126)*('Diário 4º PA'!$C$4:$C$2000&gt;=K$4)*('Diário 4º PA'!$C$4:$C$2000&lt;=EOMONTH(K$4,0))*('Diário 4º PA'!$F$4:$F$2000))
+SUMPRODUCT(('Comp.'!$D$5:$D$484=$B126)*('Comp.'!$B$5:$B$484&gt;=K$4)*('Comp.'!$B$5:$B$484&lt;=EOMONTH(K$4,0))*('Comp.'!$E$5:$E$484))</f>
        <v>0</v>
      </c>
      <c r="L126" s="129">
        <f>SUMPRODUCT(('Diário 1º PA'!$E$4:$E$2011='Analítico Cp.'!$B126)*('Diário 1º PA'!$C$4:$C$2011&gt;=L$4)*('Diário 1º PA'!$C$4:$C$2011&lt;=EOMONTH(L$4,0))*('Diário 1º PA'!$F$4:$F$2011))
+SUMPRODUCT(('Diário 2º PA'!$E$4:$E$1980='Analítico Cp.'!$B126)*('Diário 2º PA'!$C$4:$C$1980&gt;=L$4)*('Diário 2º PA'!$C$4:$C$1980&lt;=EOMONTH(L$4,0))*('Diário 2º PA'!$F$4:$F$1980))
+SUMPRODUCT(('Diário 3º PA'!$E$4:$E$2000='Analítico Cp.'!$B126)*('Diário 3º PA'!$C$4:$C$2000&gt;=L$4)*('Diário 3º PA'!$C$4:$C$2000&lt;=EOMONTH(L$4,0))*('Diário 3º PA'!$F$4:$F$2000))
+SUMPRODUCT(('Diário 4º PA'!$E$4:$E$2000='Analítico Cp.'!$B126)*('Diário 4º PA'!$C$4:$C$2000&gt;=L$4)*('Diário 4º PA'!$C$4:$C$2000&lt;=EOMONTH(L$4,0))*('Diário 4º PA'!$F$4:$F$2000))
+SUMPRODUCT(('Comp.'!$D$5:$D$484=$B126)*('Comp.'!$B$5:$B$484&gt;=L$4)*('Comp.'!$B$5:$B$484&lt;=EOMONTH(L$4,0))*('Comp.'!$E$5:$E$484))</f>
        <v>0</v>
      </c>
      <c r="M126" s="129">
        <f>SUMPRODUCT(('Diário 1º PA'!$E$4:$E$2011='Analítico Cp.'!$B126)*('Diário 1º PA'!$C$4:$C$2011&gt;=M$4)*('Diário 1º PA'!$C$4:$C$2011&lt;=EOMONTH(M$4,0))*('Diário 1º PA'!$F$4:$F$2011))
+SUMPRODUCT(('Diário 2º PA'!$E$4:$E$1980='Analítico Cp.'!$B126)*('Diário 2º PA'!$C$4:$C$1980&gt;=M$4)*('Diário 2º PA'!$C$4:$C$1980&lt;=EOMONTH(M$4,0))*('Diário 2º PA'!$F$4:$F$1980))
+SUMPRODUCT(('Diário 3º PA'!$E$4:$E$2000='Analítico Cp.'!$B126)*('Diário 3º PA'!$C$4:$C$2000&gt;=M$4)*('Diário 3º PA'!$C$4:$C$2000&lt;=EOMONTH(M$4,0))*('Diário 3º PA'!$F$4:$F$2000))
+SUMPRODUCT(('Diário 4º PA'!$E$4:$E$2000='Analítico Cp.'!$B126)*('Diário 4º PA'!$C$4:$C$2000&gt;=M$4)*('Diário 4º PA'!$C$4:$C$2000&lt;=EOMONTH(M$4,0))*('Diário 4º PA'!$F$4:$F$2000))
+SUMPRODUCT(('Comp.'!$D$5:$D$484=$B126)*('Comp.'!$B$5:$B$484&gt;=M$4)*('Comp.'!$B$5:$B$484&lt;=EOMONTH(M$4,0))*('Comp.'!$E$5:$E$484))</f>
        <v>0</v>
      </c>
      <c r="N126" s="129">
        <f>SUMPRODUCT(('Diário 1º PA'!$E$4:$E$2011='Analítico Cp.'!$B126)*('Diário 1º PA'!$C$4:$C$2011&gt;=N$4)*('Diário 1º PA'!$C$4:$C$2011&lt;=EOMONTH(N$4,0))*('Diário 1º PA'!$F$4:$F$2011))
+SUMPRODUCT(('Diário 2º PA'!$E$4:$E$1980='Analítico Cp.'!$B126)*('Diário 2º PA'!$C$4:$C$1980&gt;=N$4)*('Diário 2º PA'!$C$4:$C$1980&lt;=EOMONTH(N$4,0))*('Diário 2º PA'!$F$4:$F$1980))
+SUMPRODUCT(('Diário 3º PA'!$E$4:$E$2000='Analítico Cp.'!$B126)*('Diário 3º PA'!$C$4:$C$2000&gt;=N$4)*('Diário 3º PA'!$C$4:$C$2000&lt;=EOMONTH(N$4,0))*('Diário 3º PA'!$F$4:$F$2000))
+SUMPRODUCT(('Diário 4º PA'!$E$4:$E$2000='Analítico Cp.'!$B126)*('Diário 4º PA'!$C$4:$C$2000&gt;=N$4)*('Diário 4º PA'!$C$4:$C$2000&lt;=EOMONTH(N$4,0))*('Diário 4º PA'!$F$4:$F$2000))
+SUMPRODUCT(('Comp.'!$D$5:$D$484=$B126)*('Comp.'!$B$5:$B$484&gt;=N$4)*('Comp.'!$B$5:$B$484&lt;=EOMONTH(N$4,0))*('Comp.'!$E$5:$E$484))</f>
        <v>0</v>
      </c>
      <c r="O126" s="179">
        <f t="shared" si="19"/>
        <v>17014.05</v>
      </c>
      <c r="P126" s="180">
        <f t="shared" si="20"/>
        <v>1.2164944699441474E-3</v>
      </c>
      <c r="Q126" s="154"/>
      <c r="R126" s="154"/>
      <c r="S126" s="154"/>
      <c r="T126" s="154"/>
      <c r="U126" s="154"/>
      <c r="V126" s="154"/>
      <c r="W126" s="154"/>
      <c r="X126" s="154"/>
      <c r="Y126" s="154"/>
      <c r="Z126" s="154"/>
    </row>
    <row r="127" spans="1:26" ht="23.25" customHeight="1" x14ac:dyDescent="0.2">
      <c r="A127" s="199" t="s">
        <v>356</v>
      </c>
      <c r="B127" s="213" t="s">
        <v>357</v>
      </c>
      <c r="C127" s="129">
        <f>SUMPRODUCT(('Diário 1º PA'!$E$4:$E$2011='Analítico Cp.'!$B127)*('Diário 1º PA'!$C$4:$C$2011&gt;=C$4)*('Diário 1º PA'!$C$4:$C$2011&lt;=EOMONTH(C$4,0))*('Diário 1º PA'!$F$4:$F$2011))
+SUMPRODUCT(('Diário 2º PA'!$E$4:$E$1980='Analítico Cp.'!$B127)*('Diário 2º PA'!$C$4:$C$1980&gt;=C$4)*('Diário 2º PA'!$C$4:$C$1980&lt;=EOMONTH(C$4,0))*('Diário 2º PA'!$F$4:$F$1980))
+SUMPRODUCT(('Diário 3º PA'!$E$4:$E$2000='Analítico Cp.'!$B127)*('Diário 3º PA'!$C$4:$C$2000&gt;=C$4)*('Diário 3º PA'!$C$4:$C$2000&lt;=EOMONTH(C$4,0))*('Diário 3º PA'!$F$4:$F$2000))
+SUMPRODUCT(('Diário 4º PA'!$E$4:$E$2000='Analítico Cp.'!$B127)*('Diário 4º PA'!$C$4:$C$2000&gt;=C$4)*('Diário 4º PA'!$C$4:$C$2000&lt;=EOMONTH(C$4,0))*('Diário 4º PA'!$F$4:$F$2000))
+SUMPRODUCT(('Comp.'!$D$5:$D$484=$B127)*('Comp.'!$B$5:$B$484&gt;=C$4)*('Comp.'!$B$5:$B$484&lt;=EOMONTH(C$4,0))*('Comp.'!$E$5:$E$484))</f>
        <v>0</v>
      </c>
      <c r="D127" s="129">
        <f>SUMPRODUCT(('Diário 1º PA'!$E$4:$E$2011='Analítico Cp.'!$B127)*('Diário 1º PA'!$C$4:$C$2011&gt;=D$4)*('Diário 1º PA'!$C$4:$C$2011&lt;=EOMONTH(D$4,0))*('Diário 1º PA'!$F$4:$F$2011))
+SUMPRODUCT(('Diário 2º PA'!$E$4:$E$1980='Analítico Cp.'!$B127)*('Diário 2º PA'!$C$4:$C$1980&gt;=D$4)*('Diário 2º PA'!$C$4:$C$1980&lt;=EOMONTH(D$4,0))*('Diário 2º PA'!$F$4:$F$1980))
+SUMPRODUCT(('Diário 3º PA'!$E$4:$E$2000='Analítico Cp.'!$B127)*('Diário 3º PA'!$C$4:$C$2000&gt;=D$4)*('Diário 3º PA'!$C$4:$C$2000&lt;=EOMONTH(D$4,0))*('Diário 3º PA'!$F$4:$F$2000))
+SUMPRODUCT(('Diário 4º PA'!$E$4:$E$2000='Analítico Cp.'!$B127)*('Diário 4º PA'!$C$4:$C$2000&gt;=D$4)*('Diário 4º PA'!$C$4:$C$2000&lt;=EOMONTH(D$4,0))*('Diário 4º PA'!$F$4:$F$2000))
+SUMPRODUCT(('Comp.'!$D$5:$D$484=$B127)*('Comp.'!$B$5:$B$484&gt;=D$4)*('Comp.'!$B$5:$B$484&lt;=EOMONTH(D$4,0))*('Comp.'!$E$5:$E$484))</f>
        <v>0</v>
      </c>
      <c r="E127" s="129">
        <f>SUMPRODUCT(('Diário 1º PA'!$E$4:$E$2011='Analítico Cp.'!$B127)*('Diário 1º PA'!$C$4:$C$2011&gt;=E$4)*('Diário 1º PA'!$C$4:$C$2011&lt;=EOMONTH(E$4,0))*('Diário 1º PA'!$F$4:$F$2011))
+SUMPRODUCT(('Diário 2º PA'!$E$4:$E$1980='Analítico Cp.'!$B127)*('Diário 2º PA'!$C$4:$C$1980&gt;=E$4)*('Diário 2º PA'!$C$4:$C$1980&lt;=EOMONTH(E$4,0))*('Diário 2º PA'!$F$4:$F$1980))
+SUMPRODUCT(('Diário 3º PA'!$E$4:$E$2000='Analítico Cp.'!$B127)*('Diário 3º PA'!$C$4:$C$2000&gt;=E$4)*('Diário 3º PA'!$C$4:$C$2000&lt;=EOMONTH(E$4,0))*('Diário 3º PA'!$F$4:$F$2000))
+SUMPRODUCT(('Diário 4º PA'!$E$4:$E$2000='Analítico Cp.'!$B127)*('Diário 4º PA'!$C$4:$C$2000&gt;=E$4)*('Diário 4º PA'!$C$4:$C$2000&lt;=EOMONTH(E$4,0))*('Diário 4º PA'!$F$4:$F$2000))
+SUMPRODUCT(('Comp.'!$D$5:$D$484=$B127)*('Comp.'!$B$5:$B$484&gt;=E$4)*('Comp.'!$B$5:$B$484&lt;=EOMONTH(E$4,0))*('Comp.'!$E$5:$E$484))</f>
        <v>0</v>
      </c>
      <c r="F127" s="129">
        <f>SUMPRODUCT(('Diário 1º PA'!$E$4:$E$2011='Analítico Cp.'!$B127)*('Diário 1º PA'!$C$4:$C$2011&gt;=F$4)*('Diário 1º PA'!$C$4:$C$2011&lt;=EOMONTH(F$4,0))*('Diário 1º PA'!$F$4:$F$2011))
+SUMPRODUCT(('Diário 2º PA'!$E$4:$E$1980='Analítico Cp.'!$B127)*('Diário 2º PA'!$C$4:$C$1980&gt;=F$4)*('Diário 2º PA'!$C$4:$C$1980&lt;=EOMONTH(F$4,0))*('Diário 2º PA'!$F$4:$F$1980))
+SUMPRODUCT(('Diário 3º PA'!$E$4:$E$2000='Analítico Cp.'!$B127)*('Diário 3º PA'!$C$4:$C$2000&gt;=F$4)*('Diário 3º PA'!$C$4:$C$2000&lt;=EOMONTH(F$4,0))*('Diário 3º PA'!$F$4:$F$2000))
+SUMPRODUCT(('Diário 4º PA'!$E$4:$E$2000='Analítico Cp.'!$B127)*('Diário 4º PA'!$C$4:$C$2000&gt;=F$4)*('Diário 4º PA'!$C$4:$C$2000&lt;=EOMONTH(F$4,0))*('Diário 4º PA'!$F$4:$F$2000))
+SUMPRODUCT(('Comp.'!$D$5:$D$484=$B127)*('Comp.'!$B$5:$B$484&gt;=F$4)*('Comp.'!$B$5:$B$484&lt;=EOMONTH(F$4,0))*('Comp.'!$E$5:$E$484))</f>
        <v>1539.75</v>
      </c>
      <c r="G127" s="129">
        <f>SUMPRODUCT(('Diário 1º PA'!$E$4:$E$2011='Analítico Cp.'!$B127)*('Diário 1º PA'!$C$4:$C$2011&gt;=G$4)*('Diário 1º PA'!$C$4:$C$2011&lt;=EOMONTH(G$4,0))*('Diário 1º PA'!$F$4:$F$2011))
+SUMPRODUCT(('Diário 2º PA'!$E$4:$E$1980='Analítico Cp.'!$B127)*('Diário 2º PA'!$C$4:$C$1980&gt;=G$4)*('Diário 2º PA'!$C$4:$C$1980&lt;=EOMONTH(G$4,0))*('Diário 2º PA'!$F$4:$F$1980))
+SUMPRODUCT(('Diário 3º PA'!$E$4:$E$2000='Analítico Cp.'!$B127)*('Diário 3º PA'!$C$4:$C$2000&gt;=G$4)*('Diário 3º PA'!$C$4:$C$2000&lt;=EOMONTH(G$4,0))*('Diário 3º PA'!$F$4:$F$2000))
+SUMPRODUCT(('Diário 4º PA'!$E$4:$E$2000='Analítico Cp.'!$B127)*('Diário 4º PA'!$C$4:$C$2000&gt;=G$4)*('Diário 4º PA'!$C$4:$C$2000&lt;=EOMONTH(G$4,0))*('Diário 4º PA'!$F$4:$F$2000))
+SUMPRODUCT(('Comp.'!$D$5:$D$484=$B127)*('Comp.'!$B$5:$B$484&gt;=G$4)*('Comp.'!$B$5:$B$484&lt;=EOMONTH(G$4,0))*('Comp.'!$E$5:$E$484))</f>
        <v>0</v>
      </c>
      <c r="H127" s="129">
        <f>SUMPRODUCT(('Diário 1º PA'!$E$4:$E$2011='Analítico Cp.'!$B127)*('Diário 1º PA'!$C$4:$C$2011&gt;=H$4)*('Diário 1º PA'!$C$4:$C$2011&lt;=EOMONTH(H$4,0))*('Diário 1º PA'!$F$4:$F$2011))
+SUMPRODUCT(('Diário 2º PA'!$E$4:$E$1980='Analítico Cp.'!$B127)*('Diário 2º PA'!$C$4:$C$1980&gt;=H$4)*('Diário 2º PA'!$C$4:$C$1980&lt;=EOMONTH(H$4,0))*('Diário 2º PA'!$F$4:$F$1980))
+SUMPRODUCT(('Diário 3º PA'!$E$4:$E$2000='Analítico Cp.'!$B127)*('Diário 3º PA'!$C$4:$C$2000&gt;=H$4)*('Diário 3º PA'!$C$4:$C$2000&lt;=EOMONTH(H$4,0))*('Diário 3º PA'!$F$4:$F$2000))
+SUMPRODUCT(('Diário 4º PA'!$E$4:$E$2000='Analítico Cp.'!$B127)*('Diário 4º PA'!$C$4:$C$2000&gt;=H$4)*('Diário 4º PA'!$C$4:$C$2000&lt;=EOMONTH(H$4,0))*('Diário 4º PA'!$F$4:$F$2000))
+SUMPRODUCT(('Comp.'!$D$5:$D$484=$B127)*('Comp.'!$B$5:$B$484&gt;=H$4)*('Comp.'!$B$5:$B$484&lt;=EOMONTH(H$4,0))*('Comp.'!$E$5:$E$484))</f>
        <v>0</v>
      </c>
      <c r="I127" s="129">
        <f>SUMPRODUCT(('Diário 1º PA'!$E$4:$E$2011='Analítico Cp.'!$B127)*('Diário 1º PA'!$C$4:$C$2011&gt;=I$4)*('Diário 1º PA'!$C$4:$C$2011&lt;=EOMONTH(I$4,0))*('Diário 1º PA'!$F$4:$F$2011))
+SUMPRODUCT(('Diário 2º PA'!$E$4:$E$1980='Analítico Cp.'!$B127)*('Diário 2º PA'!$C$4:$C$1980&gt;=I$4)*('Diário 2º PA'!$C$4:$C$1980&lt;=EOMONTH(I$4,0))*('Diário 2º PA'!$F$4:$F$1980))
+SUMPRODUCT(('Diário 3º PA'!$E$4:$E$2000='Analítico Cp.'!$B127)*('Diário 3º PA'!$C$4:$C$2000&gt;=I$4)*('Diário 3º PA'!$C$4:$C$2000&lt;=EOMONTH(I$4,0))*('Diário 3º PA'!$F$4:$F$2000))
+SUMPRODUCT(('Diário 4º PA'!$E$4:$E$2000='Analítico Cp.'!$B127)*('Diário 4º PA'!$C$4:$C$2000&gt;=I$4)*('Diário 4º PA'!$C$4:$C$2000&lt;=EOMONTH(I$4,0))*('Diário 4º PA'!$F$4:$F$2000))
+SUMPRODUCT(('Comp.'!$D$5:$D$484=$B127)*('Comp.'!$B$5:$B$484&gt;=I$4)*('Comp.'!$B$5:$B$484&lt;=EOMONTH(I$4,0))*('Comp.'!$E$5:$E$484))</f>
        <v>0</v>
      </c>
      <c r="J127" s="129">
        <f>SUMPRODUCT(('Diário 1º PA'!$E$4:$E$2011='Analítico Cp.'!$B127)*('Diário 1º PA'!$C$4:$C$2011&gt;=J$4)*('Diário 1º PA'!$C$4:$C$2011&lt;=EOMONTH(J$4,0))*('Diário 1º PA'!$F$4:$F$2011))
+SUMPRODUCT(('Diário 2º PA'!$E$4:$E$1980='Analítico Cp.'!$B127)*('Diário 2º PA'!$C$4:$C$1980&gt;=J$4)*('Diário 2º PA'!$C$4:$C$1980&lt;=EOMONTH(J$4,0))*('Diário 2º PA'!$F$4:$F$1980))
+SUMPRODUCT(('Diário 3º PA'!$E$4:$E$2000='Analítico Cp.'!$B127)*('Diário 3º PA'!$C$4:$C$2000&gt;=J$4)*('Diário 3º PA'!$C$4:$C$2000&lt;=EOMONTH(J$4,0))*('Diário 3º PA'!$F$4:$F$2000))
+SUMPRODUCT(('Diário 4º PA'!$E$4:$E$2000='Analítico Cp.'!$B127)*('Diário 4º PA'!$C$4:$C$2000&gt;=J$4)*('Diário 4º PA'!$C$4:$C$2000&lt;=EOMONTH(J$4,0))*('Diário 4º PA'!$F$4:$F$2000))
+SUMPRODUCT(('Comp.'!$D$5:$D$484=$B127)*('Comp.'!$B$5:$B$484&gt;=J$4)*('Comp.'!$B$5:$B$484&lt;=EOMONTH(J$4,0))*('Comp.'!$E$5:$E$484))</f>
        <v>0</v>
      </c>
      <c r="K127" s="129">
        <f>SUMPRODUCT(('Diário 1º PA'!$E$4:$E$2011='Analítico Cp.'!$B127)*('Diário 1º PA'!$C$4:$C$2011&gt;=K$4)*('Diário 1º PA'!$C$4:$C$2011&lt;=EOMONTH(K$4,0))*('Diário 1º PA'!$F$4:$F$2011))
+SUMPRODUCT(('Diário 2º PA'!$E$4:$E$1980='Analítico Cp.'!$B127)*('Diário 2º PA'!$C$4:$C$1980&gt;=K$4)*('Diário 2º PA'!$C$4:$C$1980&lt;=EOMONTH(K$4,0))*('Diário 2º PA'!$F$4:$F$1980))
+SUMPRODUCT(('Diário 3º PA'!$E$4:$E$2000='Analítico Cp.'!$B127)*('Diário 3º PA'!$C$4:$C$2000&gt;=K$4)*('Diário 3º PA'!$C$4:$C$2000&lt;=EOMONTH(K$4,0))*('Diário 3º PA'!$F$4:$F$2000))
+SUMPRODUCT(('Diário 4º PA'!$E$4:$E$2000='Analítico Cp.'!$B127)*('Diário 4º PA'!$C$4:$C$2000&gt;=K$4)*('Diário 4º PA'!$C$4:$C$2000&lt;=EOMONTH(K$4,0))*('Diário 4º PA'!$F$4:$F$2000))
+SUMPRODUCT(('Comp.'!$D$5:$D$484=$B127)*('Comp.'!$B$5:$B$484&gt;=K$4)*('Comp.'!$B$5:$B$484&lt;=EOMONTH(K$4,0))*('Comp.'!$E$5:$E$484))</f>
        <v>0</v>
      </c>
      <c r="L127" s="129">
        <f>SUMPRODUCT(('Diário 1º PA'!$E$4:$E$2011='Analítico Cp.'!$B127)*('Diário 1º PA'!$C$4:$C$2011&gt;=L$4)*('Diário 1º PA'!$C$4:$C$2011&lt;=EOMONTH(L$4,0))*('Diário 1º PA'!$F$4:$F$2011))
+SUMPRODUCT(('Diário 2º PA'!$E$4:$E$1980='Analítico Cp.'!$B127)*('Diário 2º PA'!$C$4:$C$1980&gt;=L$4)*('Diário 2º PA'!$C$4:$C$1980&lt;=EOMONTH(L$4,0))*('Diário 2º PA'!$F$4:$F$1980))
+SUMPRODUCT(('Diário 3º PA'!$E$4:$E$2000='Analítico Cp.'!$B127)*('Diário 3º PA'!$C$4:$C$2000&gt;=L$4)*('Diário 3º PA'!$C$4:$C$2000&lt;=EOMONTH(L$4,0))*('Diário 3º PA'!$F$4:$F$2000))
+SUMPRODUCT(('Diário 4º PA'!$E$4:$E$2000='Analítico Cp.'!$B127)*('Diário 4º PA'!$C$4:$C$2000&gt;=L$4)*('Diário 4º PA'!$C$4:$C$2000&lt;=EOMONTH(L$4,0))*('Diário 4º PA'!$F$4:$F$2000))
+SUMPRODUCT(('Comp.'!$D$5:$D$484=$B127)*('Comp.'!$B$5:$B$484&gt;=L$4)*('Comp.'!$B$5:$B$484&lt;=EOMONTH(L$4,0))*('Comp.'!$E$5:$E$484))</f>
        <v>0</v>
      </c>
      <c r="M127" s="129">
        <f>SUMPRODUCT(('Diário 1º PA'!$E$4:$E$2011='Analítico Cp.'!$B127)*('Diário 1º PA'!$C$4:$C$2011&gt;=M$4)*('Diário 1º PA'!$C$4:$C$2011&lt;=EOMONTH(M$4,0))*('Diário 1º PA'!$F$4:$F$2011))
+SUMPRODUCT(('Diário 2º PA'!$E$4:$E$1980='Analítico Cp.'!$B127)*('Diário 2º PA'!$C$4:$C$1980&gt;=M$4)*('Diário 2º PA'!$C$4:$C$1980&lt;=EOMONTH(M$4,0))*('Diário 2º PA'!$F$4:$F$1980))
+SUMPRODUCT(('Diário 3º PA'!$E$4:$E$2000='Analítico Cp.'!$B127)*('Diário 3º PA'!$C$4:$C$2000&gt;=M$4)*('Diário 3º PA'!$C$4:$C$2000&lt;=EOMONTH(M$4,0))*('Diário 3º PA'!$F$4:$F$2000))
+SUMPRODUCT(('Diário 4º PA'!$E$4:$E$2000='Analítico Cp.'!$B127)*('Diário 4º PA'!$C$4:$C$2000&gt;=M$4)*('Diário 4º PA'!$C$4:$C$2000&lt;=EOMONTH(M$4,0))*('Diário 4º PA'!$F$4:$F$2000))
+SUMPRODUCT(('Comp.'!$D$5:$D$484=$B127)*('Comp.'!$B$5:$B$484&gt;=M$4)*('Comp.'!$B$5:$B$484&lt;=EOMONTH(M$4,0))*('Comp.'!$E$5:$E$484))</f>
        <v>0</v>
      </c>
      <c r="N127" s="129">
        <f>SUMPRODUCT(('Diário 1º PA'!$E$4:$E$2011='Analítico Cp.'!$B127)*('Diário 1º PA'!$C$4:$C$2011&gt;=N$4)*('Diário 1º PA'!$C$4:$C$2011&lt;=EOMONTH(N$4,0))*('Diário 1º PA'!$F$4:$F$2011))
+SUMPRODUCT(('Diário 2º PA'!$E$4:$E$1980='Analítico Cp.'!$B127)*('Diário 2º PA'!$C$4:$C$1980&gt;=N$4)*('Diário 2º PA'!$C$4:$C$1980&lt;=EOMONTH(N$4,0))*('Diário 2º PA'!$F$4:$F$1980))
+SUMPRODUCT(('Diário 3º PA'!$E$4:$E$2000='Analítico Cp.'!$B127)*('Diário 3º PA'!$C$4:$C$2000&gt;=N$4)*('Diário 3º PA'!$C$4:$C$2000&lt;=EOMONTH(N$4,0))*('Diário 3º PA'!$F$4:$F$2000))
+SUMPRODUCT(('Diário 4º PA'!$E$4:$E$2000='Analítico Cp.'!$B127)*('Diário 4º PA'!$C$4:$C$2000&gt;=N$4)*('Diário 4º PA'!$C$4:$C$2000&lt;=EOMONTH(N$4,0))*('Diário 4º PA'!$F$4:$F$2000))
+SUMPRODUCT(('Comp.'!$D$5:$D$484=$B127)*('Comp.'!$B$5:$B$484&gt;=N$4)*('Comp.'!$B$5:$B$484&lt;=EOMONTH(N$4,0))*('Comp.'!$E$5:$E$484))</f>
        <v>0</v>
      </c>
      <c r="O127" s="179">
        <f t="shared" si="19"/>
        <v>1539.75</v>
      </c>
      <c r="P127" s="180">
        <f t="shared" si="20"/>
        <v>1.1009121050522957E-4</v>
      </c>
      <c r="Q127" s="154"/>
      <c r="R127" s="154"/>
      <c r="S127" s="154"/>
      <c r="T127" s="154"/>
      <c r="U127" s="154"/>
      <c r="V127" s="154"/>
      <c r="W127" s="154"/>
      <c r="X127" s="154"/>
      <c r="Y127" s="154"/>
      <c r="Z127" s="154"/>
    </row>
    <row r="128" spans="1:26" ht="23.25" customHeight="1" x14ac:dyDescent="0.2">
      <c r="A128" s="199" t="s">
        <v>358</v>
      </c>
      <c r="B128" s="213" t="s">
        <v>359</v>
      </c>
      <c r="C128" s="129">
        <f>SUMPRODUCT(('Diário 1º PA'!$E$4:$E$2011='Analítico Cp.'!$B128)*('Diário 1º PA'!$C$4:$C$2011&gt;=C$4)*('Diário 1º PA'!$C$4:$C$2011&lt;=EOMONTH(C$4,0))*('Diário 1º PA'!$F$4:$F$2011))
+SUMPRODUCT(('Diário 2º PA'!$E$4:$E$1980='Analítico Cp.'!$B128)*('Diário 2º PA'!$C$4:$C$1980&gt;=C$4)*('Diário 2º PA'!$C$4:$C$1980&lt;=EOMONTH(C$4,0))*('Diário 2º PA'!$F$4:$F$1980))
+SUMPRODUCT(('Diário 3º PA'!$E$4:$E$2000='Analítico Cp.'!$B128)*('Diário 3º PA'!$C$4:$C$2000&gt;=C$4)*('Diário 3º PA'!$C$4:$C$2000&lt;=EOMONTH(C$4,0))*('Diário 3º PA'!$F$4:$F$2000))
+SUMPRODUCT(('Diário 4º PA'!$E$4:$E$2000='Analítico Cp.'!$B128)*('Diário 4º PA'!$C$4:$C$2000&gt;=C$4)*('Diário 4º PA'!$C$4:$C$2000&lt;=EOMONTH(C$4,0))*('Diário 4º PA'!$F$4:$F$2000))
+SUMPRODUCT(('Comp.'!$D$5:$D$484=$B128)*('Comp.'!$B$5:$B$484&gt;=C$4)*('Comp.'!$B$5:$B$484&lt;=EOMONTH(C$4,0))*('Comp.'!$E$5:$E$484))</f>
        <v>192.42</v>
      </c>
      <c r="D128" s="129">
        <f>SUMPRODUCT(('Diário 1º PA'!$E$4:$E$2011='Analítico Cp.'!$B128)*('Diário 1º PA'!$C$4:$C$2011&gt;=D$4)*('Diário 1º PA'!$C$4:$C$2011&lt;=EOMONTH(D$4,0))*('Diário 1º PA'!$F$4:$F$2011))
+SUMPRODUCT(('Diário 2º PA'!$E$4:$E$1980='Analítico Cp.'!$B128)*('Diário 2º PA'!$C$4:$C$1980&gt;=D$4)*('Diário 2º PA'!$C$4:$C$1980&lt;=EOMONTH(D$4,0))*('Diário 2º PA'!$F$4:$F$1980))
+SUMPRODUCT(('Diário 3º PA'!$E$4:$E$2000='Analítico Cp.'!$B128)*('Diário 3º PA'!$C$4:$C$2000&gt;=D$4)*('Diário 3º PA'!$C$4:$C$2000&lt;=EOMONTH(D$4,0))*('Diário 3º PA'!$F$4:$F$2000))
+SUMPRODUCT(('Diário 4º PA'!$E$4:$E$2000='Analítico Cp.'!$B128)*('Diário 4º PA'!$C$4:$C$2000&gt;=D$4)*('Diário 4º PA'!$C$4:$C$2000&lt;=EOMONTH(D$4,0))*('Diário 4º PA'!$F$4:$F$2000))
+SUMPRODUCT(('Comp.'!$D$5:$D$484=$B128)*('Comp.'!$B$5:$B$484&gt;=D$4)*('Comp.'!$B$5:$B$484&lt;=EOMONTH(D$4,0))*('Comp.'!$E$5:$E$484))</f>
        <v>146.5</v>
      </c>
      <c r="E128" s="129">
        <f>SUMPRODUCT(('Diário 1º PA'!$E$4:$E$2011='Analítico Cp.'!$B128)*('Diário 1º PA'!$C$4:$C$2011&gt;=E$4)*('Diário 1º PA'!$C$4:$C$2011&lt;=EOMONTH(E$4,0))*('Diário 1º PA'!$F$4:$F$2011))
+SUMPRODUCT(('Diário 2º PA'!$E$4:$E$1980='Analítico Cp.'!$B128)*('Diário 2º PA'!$C$4:$C$1980&gt;=E$4)*('Diário 2º PA'!$C$4:$C$1980&lt;=EOMONTH(E$4,0))*('Diário 2º PA'!$F$4:$F$1980))
+SUMPRODUCT(('Diário 3º PA'!$E$4:$E$2000='Analítico Cp.'!$B128)*('Diário 3º PA'!$C$4:$C$2000&gt;=E$4)*('Diário 3º PA'!$C$4:$C$2000&lt;=EOMONTH(E$4,0))*('Diário 3º PA'!$F$4:$F$2000))
+SUMPRODUCT(('Diário 4º PA'!$E$4:$E$2000='Analítico Cp.'!$B128)*('Diário 4º PA'!$C$4:$C$2000&gt;=E$4)*('Diário 4º PA'!$C$4:$C$2000&lt;=EOMONTH(E$4,0))*('Diário 4º PA'!$F$4:$F$2000))
+SUMPRODUCT(('Comp.'!$D$5:$D$484=$B128)*('Comp.'!$B$5:$B$484&gt;=E$4)*('Comp.'!$B$5:$B$484&lt;=EOMONTH(E$4,0))*('Comp.'!$E$5:$E$484))</f>
        <v>294.95999999999998</v>
      </c>
      <c r="F128" s="129">
        <f>SUMPRODUCT(('Diário 1º PA'!$E$4:$E$2011='Analítico Cp.'!$B128)*('Diário 1º PA'!$C$4:$C$2011&gt;=F$4)*('Diário 1º PA'!$C$4:$C$2011&lt;=EOMONTH(F$4,0))*('Diário 1º PA'!$F$4:$F$2011))
+SUMPRODUCT(('Diário 2º PA'!$E$4:$E$1980='Analítico Cp.'!$B128)*('Diário 2º PA'!$C$4:$C$1980&gt;=F$4)*('Diário 2º PA'!$C$4:$C$1980&lt;=EOMONTH(F$4,0))*('Diário 2º PA'!$F$4:$F$1980))
+SUMPRODUCT(('Diário 3º PA'!$E$4:$E$2000='Analítico Cp.'!$B128)*('Diário 3º PA'!$C$4:$C$2000&gt;=F$4)*('Diário 3º PA'!$C$4:$C$2000&lt;=EOMONTH(F$4,0))*('Diário 3º PA'!$F$4:$F$2000))
+SUMPRODUCT(('Diário 4º PA'!$E$4:$E$2000='Analítico Cp.'!$B128)*('Diário 4º PA'!$C$4:$C$2000&gt;=F$4)*('Diário 4º PA'!$C$4:$C$2000&lt;=EOMONTH(F$4,0))*('Diário 4º PA'!$F$4:$F$2000))
+SUMPRODUCT(('Comp.'!$D$5:$D$484=$B128)*('Comp.'!$B$5:$B$484&gt;=F$4)*('Comp.'!$B$5:$B$484&lt;=EOMONTH(F$4,0))*('Comp.'!$E$5:$E$484))</f>
        <v>1929.68</v>
      </c>
      <c r="G128" s="129">
        <f>SUMPRODUCT(('Diário 1º PA'!$E$4:$E$2011='Analítico Cp.'!$B128)*('Diário 1º PA'!$C$4:$C$2011&gt;=G$4)*('Diário 1º PA'!$C$4:$C$2011&lt;=EOMONTH(G$4,0))*('Diário 1º PA'!$F$4:$F$2011))
+SUMPRODUCT(('Diário 2º PA'!$E$4:$E$1980='Analítico Cp.'!$B128)*('Diário 2º PA'!$C$4:$C$1980&gt;=G$4)*('Diário 2º PA'!$C$4:$C$1980&lt;=EOMONTH(G$4,0))*('Diário 2º PA'!$F$4:$F$1980))
+SUMPRODUCT(('Diário 3º PA'!$E$4:$E$2000='Analítico Cp.'!$B128)*('Diário 3º PA'!$C$4:$C$2000&gt;=G$4)*('Diário 3º PA'!$C$4:$C$2000&lt;=EOMONTH(G$4,0))*('Diário 3º PA'!$F$4:$F$2000))
+SUMPRODUCT(('Diário 4º PA'!$E$4:$E$2000='Analítico Cp.'!$B128)*('Diário 4º PA'!$C$4:$C$2000&gt;=G$4)*('Diário 4º PA'!$C$4:$C$2000&lt;=EOMONTH(G$4,0))*('Diário 4º PA'!$F$4:$F$2000))
+SUMPRODUCT(('Comp.'!$D$5:$D$484=$B128)*('Comp.'!$B$5:$B$484&gt;=G$4)*('Comp.'!$B$5:$B$484&lt;=EOMONTH(G$4,0))*('Comp.'!$E$5:$E$484))</f>
        <v>0</v>
      </c>
      <c r="H128" s="129">
        <f>SUMPRODUCT(('Diário 1º PA'!$E$4:$E$2011='Analítico Cp.'!$B128)*('Diário 1º PA'!$C$4:$C$2011&gt;=H$4)*('Diário 1º PA'!$C$4:$C$2011&lt;=EOMONTH(H$4,0))*('Diário 1º PA'!$F$4:$F$2011))
+SUMPRODUCT(('Diário 2º PA'!$E$4:$E$1980='Analítico Cp.'!$B128)*('Diário 2º PA'!$C$4:$C$1980&gt;=H$4)*('Diário 2º PA'!$C$4:$C$1980&lt;=EOMONTH(H$4,0))*('Diário 2º PA'!$F$4:$F$1980))
+SUMPRODUCT(('Diário 3º PA'!$E$4:$E$2000='Analítico Cp.'!$B128)*('Diário 3º PA'!$C$4:$C$2000&gt;=H$4)*('Diário 3º PA'!$C$4:$C$2000&lt;=EOMONTH(H$4,0))*('Diário 3º PA'!$F$4:$F$2000))
+SUMPRODUCT(('Diário 4º PA'!$E$4:$E$2000='Analítico Cp.'!$B128)*('Diário 4º PA'!$C$4:$C$2000&gt;=H$4)*('Diário 4º PA'!$C$4:$C$2000&lt;=EOMONTH(H$4,0))*('Diário 4º PA'!$F$4:$F$2000))
+SUMPRODUCT(('Comp.'!$D$5:$D$484=$B128)*('Comp.'!$B$5:$B$484&gt;=H$4)*('Comp.'!$B$5:$B$484&lt;=EOMONTH(H$4,0))*('Comp.'!$E$5:$E$484))</f>
        <v>0</v>
      </c>
      <c r="I128" s="129">
        <f>SUMPRODUCT(('Diário 1º PA'!$E$4:$E$2011='Analítico Cp.'!$B128)*('Diário 1º PA'!$C$4:$C$2011&gt;=I$4)*('Diário 1º PA'!$C$4:$C$2011&lt;=EOMONTH(I$4,0))*('Diário 1º PA'!$F$4:$F$2011))
+SUMPRODUCT(('Diário 2º PA'!$E$4:$E$1980='Analítico Cp.'!$B128)*('Diário 2º PA'!$C$4:$C$1980&gt;=I$4)*('Diário 2º PA'!$C$4:$C$1980&lt;=EOMONTH(I$4,0))*('Diário 2º PA'!$F$4:$F$1980))
+SUMPRODUCT(('Diário 3º PA'!$E$4:$E$2000='Analítico Cp.'!$B128)*('Diário 3º PA'!$C$4:$C$2000&gt;=I$4)*('Diário 3º PA'!$C$4:$C$2000&lt;=EOMONTH(I$4,0))*('Diário 3º PA'!$F$4:$F$2000))
+SUMPRODUCT(('Diário 4º PA'!$E$4:$E$2000='Analítico Cp.'!$B128)*('Diário 4º PA'!$C$4:$C$2000&gt;=I$4)*('Diário 4º PA'!$C$4:$C$2000&lt;=EOMONTH(I$4,0))*('Diário 4º PA'!$F$4:$F$2000))
+SUMPRODUCT(('Comp.'!$D$5:$D$484=$B128)*('Comp.'!$B$5:$B$484&gt;=I$4)*('Comp.'!$B$5:$B$484&lt;=EOMONTH(I$4,0))*('Comp.'!$E$5:$E$484))</f>
        <v>0</v>
      </c>
      <c r="J128" s="129">
        <f>SUMPRODUCT(('Diário 1º PA'!$E$4:$E$2011='Analítico Cp.'!$B128)*('Diário 1º PA'!$C$4:$C$2011&gt;=J$4)*('Diário 1º PA'!$C$4:$C$2011&lt;=EOMONTH(J$4,0))*('Diário 1º PA'!$F$4:$F$2011))
+SUMPRODUCT(('Diário 2º PA'!$E$4:$E$1980='Analítico Cp.'!$B128)*('Diário 2º PA'!$C$4:$C$1980&gt;=J$4)*('Diário 2º PA'!$C$4:$C$1980&lt;=EOMONTH(J$4,0))*('Diário 2º PA'!$F$4:$F$1980))
+SUMPRODUCT(('Diário 3º PA'!$E$4:$E$2000='Analítico Cp.'!$B128)*('Diário 3º PA'!$C$4:$C$2000&gt;=J$4)*('Diário 3º PA'!$C$4:$C$2000&lt;=EOMONTH(J$4,0))*('Diário 3º PA'!$F$4:$F$2000))
+SUMPRODUCT(('Diário 4º PA'!$E$4:$E$2000='Analítico Cp.'!$B128)*('Diário 4º PA'!$C$4:$C$2000&gt;=J$4)*('Diário 4º PA'!$C$4:$C$2000&lt;=EOMONTH(J$4,0))*('Diário 4º PA'!$F$4:$F$2000))
+SUMPRODUCT(('Comp.'!$D$5:$D$484=$B128)*('Comp.'!$B$5:$B$484&gt;=J$4)*('Comp.'!$B$5:$B$484&lt;=EOMONTH(J$4,0))*('Comp.'!$E$5:$E$484))</f>
        <v>0</v>
      </c>
      <c r="K128" s="129">
        <f>SUMPRODUCT(('Diário 1º PA'!$E$4:$E$2011='Analítico Cp.'!$B128)*('Diário 1º PA'!$C$4:$C$2011&gt;=K$4)*('Diário 1º PA'!$C$4:$C$2011&lt;=EOMONTH(K$4,0))*('Diário 1º PA'!$F$4:$F$2011))
+SUMPRODUCT(('Diário 2º PA'!$E$4:$E$1980='Analítico Cp.'!$B128)*('Diário 2º PA'!$C$4:$C$1980&gt;=K$4)*('Diário 2º PA'!$C$4:$C$1980&lt;=EOMONTH(K$4,0))*('Diário 2º PA'!$F$4:$F$1980))
+SUMPRODUCT(('Diário 3º PA'!$E$4:$E$2000='Analítico Cp.'!$B128)*('Diário 3º PA'!$C$4:$C$2000&gt;=K$4)*('Diário 3º PA'!$C$4:$C$2000&lt;=EOMONTH(K$4,0))*('Diário 3º PA'!$F$4:$F$2000))
+SUMPRODUCT(('Diário 4º PA'!$E$4:$E$2000='Analítico Cp.'!$B128)*('Diário 4º PA'!$C$4:$C$2000&gt;=K$4)*('Diário 4º PA'!$C$4:$C$2000&lt;=EOMONTH(K$4,0))*('Diário 4º PA'!$F$4:$F$2000))
+SUMPRODUCT(('Comp.'!$D$5:$D$484=$B128)*('Comp.'!$B$5:$B$484&gt;=K$4)*('Comp.'!$B$5:$B$484&lt;=EOMONTH(K$4,0))*('Comp.'!$E$5:$E$484))</f>
        <v>0</v>
      </c>
      <c r="L128" s="129">
        <f>SUMPRODUCT(('Diário 1º PA'!$E$4:$E$2011='Analítico Cp.'!$B128)*('Diário 1º PA'!$C$4:$C$2011&gt;=L$4)*('Diário 1º PA'!$C$4:$C$2011&lt;=EOMONTH(L$4,0))*('Diário 1º PA'!$F$4:$F$2011))
+SUMPRODUCT(('Diário 2º PA'!$E$4:$E$1980='Analítico Cp.'!$B128)*('Diário 2º PA'!$C$4:$C$1980&gt;=L$4)*('Diário 2º PA'!$C$4:$C$1980&lt;=EOMONTH(L$4,0))*('Diário 2º PA'!$F$4:$F$1980))
+SUMPRODUCT(('Diário 3º PA'!$E$4:$E$2000='Analítico Cp.'!$B128)*('Diário 3º PA'!$C$4:$C$2000&gt;=L$4)*('Diário 3º PA'!$C$4:$C$2000&lt;=EOMONTH(L$4,0))*('Diário 3º PA'!$F$4:$F$2000))
+SUMPRODUCT(('Diário 4º PA'!$E$4:$E$2000='Analítico Cp.'!$B128)*('Diário 4º PA'!$C$4:$C$2000&gt;=L$4)*('Diário 4º PA'!$C$4:$C$2000&lt;=EOMONTH(L$4,0))*('Diário 4º PA'!$F$4:$F$2000))
+SUMPRODUCT(('Comp.'!$D$5:$D$484=$B128)*('Comp.'!$B$5:$B$484&gt;=L$4)*('Comp.'!$B$5:$B$484&lt;=EOMONTH(L$4,0))*('Comp.'!$E$5:$E$484))</f>
        <v>0</v>
      </c>
      <c r="M128" s="129">
        <f>SUMPRODUCT(('Diário 1º PA'!$E$4:$E$2011='Analítico Cp.'!$B128)*('Diário 1º PA'!$C$4:$C$2011&gt;=M$4)*('Diário 1º PA'!$C$4:$C$2011&lt;=EOMONTH(M$4,0))*('Diário 1º PA'!$F$4:$F$2011))
+SUMPRODUCT(('Diário 2º PA'!$E$4:$E$1980='Analítico Cp.'!$B128)*('Diário 2º PA'!$C$4:$C$1980&gt;=M$4)*('Diário 2º PA'!$C$4:$C$1980&lt;=EOMONTH(M$4,0))*('Diário 2º PA'!$F$4:$F$1980))
+SUMPRODUCT(('Diário 3º PA'!$E$4:$E$2000='Analítico Cp.'!$B128)*('Diário 3º PA'!$C$4:$C$2000&gt;=M$4)*('Diário 3º PA'!$C$4:$C$2000&lt;=EOMONTH(M$4,0))*('Diário 3º PA'!$F$4:$F$2000))
+SUMPRODUCT(('Diário 4º PA'!$E$4:$E$2000='Analítico Cp.'!$B128)*('Diário 4º PA'!$C$4:$C$2000&gt;=M$4)*('Diário 4º PA'!$C$4:$C$2000&lt;=EOMONTH(M$4,0))*('Diário 4º PA'!$F$4:$F$2000))
+SUMPRODUCT(('Comp.'!$D$5:$D$484=$B128)*('Comp.'!$B$5:$B$484&gt;=M$4)*('Comp.'!$B$5:$B$484&lt;=EOMONTH(M$4,0))*('Comp.'!$E$5:$E$484))</f>
        <v>0</v>
      </c>
      <c r="N128" s="129">
        <f>SUMPRODUCT(('Diário 1º PA'!$E$4:$E$2011='Analítico Cp.'!$B128)*('Diário 1º PA'!$C$4:$C$2011&gt;=N$4)*('Diário 1º PA'!$C$4:$C$2011&lt;=EOMONTH(N$4,0))*('Diário 1º PA'!$F$4:$F$2011))
+SUMPRODUCT(('Diário 2º PA'!$E$4:$E$1980='Analítico Cp.'!$B128)*('Diário 2º PA'!$C$4:$C$1980&gt;=N$4)*('Diário 2º PA'!$C$4:$C$1980&lt;=EOMONTH(N$4,0))*('Diário 2º PA'!$F$4:$F$1980))
+SUMPRODUCT(('Diário 3º PA'!$E$4:$E$2000='Analítico Cp.'!$B128)*('Diário 3º PA'!$C$4:$C$2000&gt;=N$4)*('Diário 3º PA'!$C$4:$C$2000&lt;=EOMONTH(N$4,0))*('Diário 3º PA'!$F$4:$F$2000))
+SUMPRODUCT(('Diário 4º PA'!$E$4:$E$2000='Analítico Cp.'!$B128)*('Diário 4º PA'!$C$4:$C$2000&gt;=N$4)*('Diário 4º PA'!$C$4:$C$2000&lt;=EOMONTH(N$4,0))*('Diário 4º PA'!$F$4:$F$2000))
+SUMPRODUCT(('Comp.'!$D$5:$D$484=$B128)*('Comp.'!$B$5:$B$484&gt;=N$4)*('Comp.'!$B$5:$B$484&lt;=EOMONTH(N$4,0))*('Comp.'!$E$5:$E$484))</f>
        <v>0</v>
      </c>
      <c r="O128" s="179">
        <f t="shared" si="19"/>
        <v>2563.56</v>
      </c>
      <c r="P128" s="180">
        <f t="shared" si="20"/>
        <v>1.8329301743970534E-4</v>
      </c>
      <c r="Q128" s="154"/>
      <c r="R128" s="154"/>
      <c r="S128" s="154"/>
      <c r="T128" s="154"/>
      <c r="U128" s="154"/>
      <c r="V128" s="154"/>
      <c r="W128" s="154"/>
      <c r="X128" s="154"/>
      <c r="Y128" s="154"/>
      <c r="Z128" s="154"/>
    </row>
    <row r="129" spans="1:26" ht="23.25" customHeight="1" x14ac:dyDescent="0.2">
      <c r="A129" s="199" t="s">
        <v>360</v>
      </c>
      <c r="B129" s="213" t="s">
        <v>361</v>
      </c>
      <c r="C129" s="129">
        <f>SUMPRODUCT(('Diário 1º PA'!$E$4:$E$2011='Analítico Cp.'!$B129)*('Diário 1º PA'!$C$4:$C$2011&gt;=C$4)*('Diário 1º PA'!$C$4:$C$2011&lt;=EOMONTH(C$4,0))*('Diário 1º PA'!$F$4:$F$2011))
+SUMPRODUCT(('Diário 2º PA'!$E$4:$E$1980='Analítico Cp.'!$B129)*('Diário 2º PA'!$C$4:$C$1980&gt;=C$4)*('Diário 2º PA'!$C$4:$C$1980&lt;=EOMONTH(C$4,0))*('Diário 2º PA'!$F$4:$F$1980))
+SUMPRODUCT(('Diário 3º PA'!$E$4:$E$2000='Analítico Cp.'!$B129)*('Diário 3º PA'!$C$4:$C$2000&gt;=C$4)*('Diário 3º PA'!$C$4:$C$2000&lt;=EOMONTH(C$4,0))*('Diário 3º PA'!$F$4:$F$2000))
+SUMPRODUCT(('Diário 4º PA'!$E$4:$E$2000='Analítico Cp.'!$B129)*('Diário 4º PA'!$C$4:$C$2000&gt;=C$4)*('Diário 4º PA'!$C$4:$C$2000&lt;=EOMONTH(C$4,0))*('Diário 4º PA'!$F$4:$F$2000))
+SUMPRODUCT(('Comp.'!$D$5:$D$484=$B129)*('Comp.'!$B$5:$B$484&gt;=C$4)*('Comp.'!$B$5:$B$484&lt;=EOMONTH(C$4,0))*('Comp.'!$E$5:$E$484))</f>
        <v>864.37</v>
      </c>
      <c r="D129" s="129">
        <f>SUMPRODUCT(('Diário 1º PA'!$E$4:$E$2011='Analítico Cp.'!$B129)*('Diário 1º PA'!$C$4:$C$2011&gt;=D$4)*('Diário 1º PA'!$C$4:$C$2011&lt;=EOMONTH(D$4,0))*('Diário 1º PA'!$F$4:$F$2011))
+SUMPRODUCT(('Diário 2º PA'!$E$4:$E$1980='Analítico Cp.'!$B129)*('Diário 2º PA'!$C$4:$C$1980&gt;=D$4)*('Diário 2º PA'!$C$4:$C$1980&lt;=EOMONTH(D$4,0))*('Diário 2º PA'!$F$4:$F$1980))
+SUMPRODUCT(('Diário 3º PA'!$E$4:$E$2000='Analítico Cp.'!$B129)*('Diário 3º PA'!$C$4:$C$2000&gt;=D$4)*('Diário 3º PA'!$C$4:$C$2000&lt;=EOMONTH(D$4,0))*('Diário 3º PA'!$F$4:$F$2000))
+SUMPRODUCT(('Diário 4º PA'!$E$4:$E$2000='Analítico Cp.'!$B129)*('Diário 4º PA'!$C$4:$C$2000&gt;=D$4)*('Diário 4º PA'!$C$4:$C$2000&lt;=EOMONTH(D$4,0))*('Diário 4º PA'!$F$4:$F$2000))
+SUMPRODUCT(('Comp.'!$D$5:$D$484=$B129)*('Comp.'!$B$5:$B$484&gt;=D$4)*('Comp.'!$B$5:$B$484&lt;=EOMONTH(D$4,0))*('Comp.'!$E$5:$E$484))</f>
        <v>0</v>
      </c>
      <c r="E129" s="129">
        <f>SUMPRODUCT(('Diário 1º PA'!$E$4:$E$2011='Analítico Cp.'!$B129)*('Diário 1º PA'!$C$4:$C$2011&gt;=E$4)*('Diário 1º PA'!$C$4:$C$2011&lt;=EOMONTH(E$4,0))*('Diário 1º PA'!$F$4:$F$2011))
+SUMPRODUCT(('Diário 2º PA'!$E$4:$E$1980='Analítico Cp.'!$B129)*('Diário 2º PA'!$C$4:$C$1980&gt;=E$4)*('Diário 2º PA'!$C$4:$C$1980&lt;=EOMONTH(E$4,0))*('Diário 2º PA'!$F$4:$F$1980))
+SUMPRODUCT(('Diário 3º PA'!$E$4:$E$2000='Analítico Cp.'!$B129)*('Diário 3º PA'!$C$4:$C$2000&gt;=E$4)*('Diário 3º PA'!$C$4:$C$2000&lt;=EOMONTH(E$4,0))*('Diário 3º PA'!$F$4:$F$2000))
+SUMPRODUCT(('Diário 4º PA'!$E$4:$E$2000='Analítico Cp.'!$B129)*('Diário 4º PA'!$C$4:$C$2000&gt;=E$4)*('Diário 4º PA'!$C$4:$C$2000&lt;=EOMONTH(E$4,0))*('Diário 4º PA'!$F$4:$F$2000))
+SUMPRODUCT(('Comp.'!$D$5:$D$484=$B129)*('Comp.'!$B$5:$B$484&gt;=E$4)*('Comp.'!$B$5:$B$484&lt;=EOMONTH(E$4,0))*('Comp.'!$E$5:$E$484))</f>
        <v>0</v>
      </c>
      <c r="F129" s="129">
        <f>SUMPRODUCT(('Diário 1º PA'!$E$4:$E$2011='Analítico Cp.'!$B129)*('Diário 1º PA'!$C$4:$C$2011&gt;=F$4)*('Diário 1º PA'!$C$4:$C$2011&lt;=EOMONTH(F$4,0))*('Diário 1º PA'!$F$4:$F$2011))
+SUMPRODUCT(('Diário 2º PA'!$E$4:$E$1980='Analítico Cp.'!$B129)*('Diário 2º PA'!$C$4:$C$1980&gt;=F$4)*('Diário 2º PA'!$C$4:$C$1980&lt;=EOMONTH(F$4,0))*('Diário 2º PA'!$F$4:$F$1980))
+SUMPRODUCT(('Diário 3º PA'!$E$4:$E$2000='Analítico Cp.'!$B129)*('Diário 3º PA'!$C$4:$C$2000&gt;=F$4)*('Diário 3º PA'!$C$4:$C$2000&lt;=EOMONTH(F$4,0))*('Diário 3º PA'!$F$4:$F$2000))
+SUMPRODUCT(('Diário 4º PA'!$E$4:$E$2000='Analítico Cp.'!$B129)*('Diário 4º PA'!$C$4:$C$2000&gt;=F$4)*('Diário 4º PA'!$C$4:$C$2000&lt;=EOMONTH(F$4,0))*('Diário 4º PA'!$F$4:$F$2000))
+SUMPRODUCT(('Comp.'!$D$5:$D$484=$B129)*('Comp.'!$B$5:$B$484&gt;=F$4)*('Comp.'!$B$5:$B$484&lt;=EOMONTH(F$4,0))*('Comp.'!$E$5:$E$484))</f>
        <v>1015.21</v>
      </c>
      <c r="G129" s="129">
        <f>SUMPRODUCT(('Diário 1º PA'!$E$4:$E$2011='Analítico Cp.'!$B129)*('Diário 1º PA'!$C$4:$C$2011&gt;=G$4)*('Diário 1º PA'!$C$4:$C$2011&lt;=EOMONTH(G$4,0))*('Diário 1º PA'!$F$4:$F$2011))
+SUMPRODUCT(('Diário 2º PA'!$E$4:$E$1980='Analítico Cp.'!$B129)*('Diário 2º PA'!$C$4:$C$1980&gt;=G$4)*('Diário 2º PA'!$C$4:$C$1980&lt;=EOMONTH(G$4,0))*('Diário 2º PA'!$F$4:$F$1980))
+SUMPRODUCT(('Diário 3º PA'!$E$4:$E$2000='Analítico Cp.'!$B129)*('Diário 3º PA'!$C$4:$C$2000&gt;=G$4)*('Diário 3º PA'!$C$4:$C$2000&lt;=EOMONTH(G$4,0))*('Diário 3º PA'!$F$4:$F$2000))
+SUMPRODUCT(('Diário 4º PA'!$E$4:$E$2000='Analítico Cp.'!$B129)*('Diário 4º PA'!$C$4:$C$2000&gt;=G$4)*('Diário 4º PA'!$C$4:$C$2000&lt;=EOMONTH(G$4,0))*('Diário 4º PA'!$F$4:$F$2000))
+SUMPRODUCT(('Comp.'!$D$5:$D$484=$B129)*('Comp.'!$B$5:$B$484&gt;=G$4)*('Comp.'!$B$5:$B$484&lt;=EOMONTH(G$4,0))*('Comp.'!$E$5:$E$484))</f>
        <v>0</v>
      </c>
      <c r="H129" s="129">
        <f>SUMPRODUCT(('Diário 1º PA'!$E$4:$E$2011='Analítico Cp.'!$B129)*('Diário 1º PA'!$C$4:$C$2011&gt;=H$4)*('Diário 1º PA'!$C$4:$C$2011&lt;=EOMONTH(H$4,0))*('Diário 1º PA'!$F$4:$F$2011))
+SUMPRODUCT(('Diário 2º PA'!$E$4:$E$1980='Analítico Cp.'!$B129)*('Diário 2º PA'!$C$4:$C$1980&gt;=H$4)*('Diário 2º PA'!$C$4:$C$1980&lt;=EOMONTH(H$4,0))*('Diário 2º PA'!$F$4:$F$1980))
+SUMPRODUCT(('Diário 3º PA'!$E$4:$E$2000='Analítico Cp.'!$B129)*('Diário 3º PA'!$C$4:$C$2000&gt;=H$4)*('Diário 3º PA'!$C$4:$C$2000&lt;=EOMONTH(H$4,0))*('Diário 3º PA'!$F$4:$F$2000))
+SUMPRODUCT(('Diário 4º PA'!$E$4:$E$2000='Analítico Cp.'!$B129)*('Diário 4º PA'!$C$4:$C$2000&gt;=H$4)*('Diário 4º PA'!$C$4:$C$2000&lt;=EOMONTH(H$4,0))*('Diário 4º PA'!$F$4:$F$2000))
+SUMPRODUCT(('Comp.'!$D$5:$D$484=$B129)*('Comp.'!$B$5:$B$484&gt;=H$4)*('Comp.'!$B$5:$B$484&lt;=EOMONTH(H$4,0))*('Comp.'!$E$5:$E$484))</f>
        <v>0</v>
      </c>
      <c r="I129" s="129">
        <f>SUMPRODUCT(('Diário 1º PA'!$E$4:$E$2011='Analítico Cp.'!$B129)*('Diário 1º PA'!$C$4:$C$2011&gt;=I$4)*('Diário 1º PA'!$C$4:$C$2011&lt;=EOMONTH(I$4,0))*('Diário 1º PA'!$F$4:$F$2011))
+SUMPRODUCT(('Diário 2º PA'!$E$4:$E$1980='Analítico Cp.'!$B129)*('Diário 2º PA'!$C$4:$C$1980&gt;=I$4)*('Diário 2º PA'!$C$4:$C$1980&lt;=EOMONTH(I$4,0))*('Diário 2º PA'!$F$4:$F$1980))
+SUMPRODUCT(('Diário 3º PA'!$E$4:$E$2000='Analítico Cp.'!$B129)*('Diário 3º PA'!$C$4:$C$2000&gt;=I$4)*('Diário 3º PA'!$C$4:$C$2000&lt;=EOMONTH(I$4,0))*('Diário 3º PA'!$F$4:$F$2000))
+SUMPRODUCT(('Diário 4º PA'!$E$4:$E$2000='Analítico Cp.'!$B129)*('Diário 4º PA'!$C$4:$C$2000&gt;=I$4)*('Diário 4º PA'!$C$4:$C$2000&lt;=EOMONTH(I$4,0))*('Diário 4º PA'!$F$4:$F$2000))
+SUMPRODUCT(('Comp.'!$D$5:$D$484=$B129)*('Comp.'!$B$5:$B$484&gt;=I$4)*('Comp.'!$B$5:$B$484&lt;=EOMONTH(I$4,0))*('Comp.'!$E$5:$E$484))</f>
        <v>0</v>
      </c>
      <c r="J129" s="129">
        <f>SUMPRODUCT(('Diário 1º PA'!$E$4:$E$2011='Analítico Cp.'!$B129)*('Diário 1º PA'!$C$4:$C$2011&gt;=J$4)*('Diário 1º PA'!$C$4:$C$2011&lt;=EOMONTH(J$4,0))*('Diário 1º PA'!$F$4:$F$2011))
+SUMPRODUCT(('Diário 2º PA'!$E$4:$E$1980='Analítico Cp.'!$B129)*('Diário 2º PA'!$C$4:$C$1980&gt;=J$4)*('Diário 2º PA'!$C$4:$C$1980&lt;=EOMONTH(J$4,0))*('Diário 2º PA'!$F$4:$F$1980))
+SUMPRODUCT(('Diário 3º PA'!$E$4:$E$2000='Analítico Cp.'!$B129)*('Diário 3º PA'!$C$4:$C$2000&gt;=J$4)*('Diário 3º PA'!$C$4:$C$2000&lt;=EOMONTH(J$4,0))*('Diário 3º PA'!$F$4:$F$2000))
+SUMPRODUCT(('Diário 4º PA'!$E$4:$E$2000='Analítico Cp.'!$B129)*('Diário 4º PA'!$C$4:$C$2000&gt;=J$4)*('Diário 4º PA'!$C$4:$C$2000&lt;=EOMONTH(J$4,0))*('Diário 4º PA'!$F$4:$F$2000))
+SUMPRODUCT(('Comp.'!$D$5:$D$484=$B129)*('Comp.'!$B$5:$B$484&gt;=J$4)*('Comp.'!$B$5:$B$484&lt;=EOMONTH(J$4,0))*('Comp.'!$E$5:$E$484))</f>
        <v>0</v>
      </c>
      <c r="K129" s="129">
        <f>SUMPRODUCT(('Diário 1º PA'!$E$4:$E$2011='Analítico Cp.'!$B129)*('Diário 1º PA'!$C$4:$C$2011&gt;=K$4)*('Diário 1º PA'!$C$4:$C$2011&lt;=EOMONTH(K$4,0))*('Diário 1º PA'!$F$4:$F$2011))
+SUMPRODUCT(('Diário 2º PA'!$E$4:$E$1980='Analítico Cp.'!$B129)*('Diário 2º PA'!$C$4:$C$1980&gt;=K$4)*('Diário 2º PA'!$C$4:$C$1980&lt;=EOMONTH(K$4,0))*('Diário 2º PA'!$F$4:$F$1980))
+SUMPRODUCT(('Diário 3º PA'!$E$4:$E$2000='Analítico Cp.'!$B129)*('Diário 3º PA'!$C$4:$C$2000&gt;=K$4)*('Diário 3º PA'!$C$4:$C$2000&lt;=EOMONTH(K$4,0))*('Diário 3º PA'!$F$4:$F$2000))
+SUMPRODUCT(('Diário 4º PA'!$E$4:$E$2000='Analítico Cp.'!$B129)*('Diário 4º PA'!$C$4:$C$2000&gt;=K$4)*('Diário 4º PA'!$C$4:$C$2000&lt;=EOMONTH(K$4,0))*('Diário 4º PA'!$F$4:$F$2000))
+SUMPRODUCT(('Comp.'!$D$5:$D$484=$B129)*('Comp.'!$B$5:$B$484&gt;=K$4)*('Comp.'!$B$5:$B$484&lt;=EOMONTH(K$4,0))*('Comp.'!$E$5:$E$484))</f>
        <v>0</v>
      </c>
      <c r="L129" s="129">
        <f>SUMPRODUCT(('Diário 1º PA'!$E$4:$E$2011='Analítico Cp.'!$B129)*('Diário 1º PA'!$C$4:$C$2011&gt;=L$4)*('Diário 1º PA'!$C$4:$C$2011&lt;=EOMONTH(L$4,0))*('Diário 1º PA'!$F$4:$F$2011))
+SUMPRODUCT(('Diário 2º PA'!$E$4:$E$1980='Analítico Cp.'!$B129)*('Diário 2º PA'!$C$4:$C$1980&gt;=L$4)*('Diário 2º PA'!$C$4:$C$1980&lt;=EOMONTH(L$4,0))*('Diário 2º PA'!$F$4:$F$1980))
+SUMPRODUCT(('Diário 3º PA'!$E$4:$E$2000='Analítico Cp.'!$B129)*('Diário 3º PA'!$C$4:$C$2000&gt;=L$4)*('Diário 3º PA'!$C$4:$C$2000&lt;=EOMONTH(L$4,0))*('Diário 3º PA'!$F$4:$F$2000))
+SUMPRODUCT(('Diário 4º PA'!$E$4:$E$2000='Analítico Cp.'!$B129)*('Diário 4º PA'!$C$4:$C$2000&gt;=L$4)*('Diário 4º PA'!$C$4:$C$2000&lt;=EOMONTH(L$4,0))*('Diário 4º PA'!$F$4:$F$2000))
+SUMPRODUCT(('Comp.'!$D$5:$D$484=$B129)*('Comp.'!$B$5:$B$484&gt;=L$4)*('Comp.'!$B$5:$B$484&lt;=EOMONTH(L$4,0))*('Comp.'!$E$5:$E$484))</f>
        <v>0</v>
      </c>
      <c r="M129" s="129">
        <f>SUMPRODUCT(('Diário 1º PA'!$E$4:$E$2011='Analítico Cp.'!$B129)*('Diário 1º PA'!$C$4:$C$2011&gt;=M$4)*('Diário 1º PA'!$C$4:$C$2011&lt;=EOMONTH(M$4,0))*('Diário 1º PA'!$F$4:$F$2011))
+SUMPRODUCT(('Diário 2º PA'!$E$4:$E$1980='Analítico Cp.'!$B129)*('Diário 2º PA'!$C$4:$C$1980&gt;=M$4)*('Diário 2º PA'!$C$4:$C$1980&lt;=EOMONTH(M$4,0))*('Diário 2º PA'!$F$4:$F$1980))
+SUMPRODUCT(('Diário 3º PA'!$E$4:$E$2000='Analítico Cp.'!$B129)*('Diário 3º PA'!$C$4:$C$2000&gt;=M$4)*('Diário 3º PA'!$C$4:$C$2000&lt;=EOMONTH(M$4,0))*('Diário 3º PA'!$F$4:$F$2000))
+SUMPRODUCT(('Diário 4º PA'!$E$4:$E$2000='Analítico Cp.'!$B129)*('Diário 4º PA'!$C$4:$C$2000&gt;=M$4)*('Diário 4º PA'!$C$4:$C$2000&lt;=EOMONTH(M$4,0))*('Diário 4º PA'!$F$4:$F$2000))
+SUMPRODUCT(('Comp.'!$D$5:$D$484=$B129)*('Comp.'!$B$5:$B$484&gt;=M$4)*('Comp.'!$B$5:$B$484&lt;=EOMONTH(M$4,0))*('Comp.'!$E$5:$E$484))</f>
        <v>0</v>
      </c>
      <c r="N129" s="129">
        <f>SUMPRODUCT(('Diário 1º PA'!$E$4:$E$2011='Analítico Cp.'!$B129)*('Diário 1º PA'!$C$4:$C$2011&gt;=N$4)*('Diário 1º PA'!$C$4:$C$2011&lt;=EOMONTH(N$4,0))*('Diário 1º PA'!$F$4:$F$2011))
+SUMPRODUCT(('Diário 2º PA'!$E$4:$E$1980='Analítico Cp.'!$B129)*('Diário 2º PA'!$C$4:$C$1980&gt;=N$4)*('Diário 2º PA'!$C$4:$C$1980&lt;=EOMONTH(N$4,0))*('Diário 2º PA'!$F$4:$F$1980))
+SUMPRODUCT(('Diário 3º PA'!$E$4:$E$2000='Analítico Cp.'!$B129)*('Diário 3º PA'!$C$4:$C$2000&gt;=N$4)*('Diário 3º PA'!$C$4:$C$2000&lt;=EOMONTH(N$4,0))*('Diário 3º PA'!$F$4:$F$2000))
+SUMPRODUCT(('Diário 4º PA'!$E$4:$E$2000='Analítico Cp.'!$B129)*('Diário 4º PA'!$C$4:$C$2000&gt;=N$4)*('Diário 4º PA'!$C$4:$C$2000&lt;=EOMONTH(N$4,0))*('Diário 4º PA'!$F$4:$F$2000))
+SUMPRODUCT(('Comp.'!$D$5:$D$484=$B129)*('Comp.'!$B$5:$B$484&gt;=N$4)*('Comp.'!$B$5:$B$484&lt;=EOMONTH(N$4,0))*('Comp.'!$E$5:$E$484))</f>
        <v>0</v>
      </c>
      <c r="O129" s="179">
        <f t="shared" si="19"/>
        <v>1879.58</v>
      </c>
      <c r="P129" s="180">
        <f t="shared" si="20"/>
        <v>1.3438885367197232E-4</v>
      </c>
      <c r="Q129" s="154"/>
      <c r="R129" s="154"/>
      <c r="S129" s="154"/>
      <c r="T129" s="154"/>
      <c r="U129" s="154"/>
      <c r="V129" s="154"/>
      <c r="W129" s="154"/>
      <c r="X129" s="154"/>
      <c r="Y129" s="154"/>
      <c r="Z129" s="154"/>
    </row>
    <row r="130" spans="1:26" ht="23.25" customHeight="1" x14ac:dyDescent="0.2">
      <c r="A130" s="199" t="s">
        <v>362</v>
      </c>
      <c r="B130" s="213" t="s">
        <v>363</v>
      </c>
      <c r="C130" s="129">
        <f>SUMPRODUCT(('Diário 1º PA'!$E$4:$E$2011='Analítico Cp.'!$B130)*('Diário 1º PA'!$C$4:$C$2011&gt;=C$4)*('Diário 1º PA'!$C$4:$C$2011&lt;=EOMONTH(C$4,0))*('Diário 1º PA'!$F$4:$F$2011))
+SUMPRODUCT(('Diário 2º PA'!$E$4:$E$1980='Analítico Cp.'!$B130)*('Diário 2º PA'!$C$4:$C$1980&gt;=C$4)*('Diário 2º PA'!$C$4:$C$1980&lt;=EOMONTH(C$4,0))*('Diário 2º PA'!$F$4:$F$1980))
+SUMPRODUCT(('Diário 3º PA'!$E$4:$E$2000='Analítico Cp.'!$B130)*('Diário 3º PA'!$C$4:$C$2000&gt;=C$4)*('Diário 3º PA'!$C$4:$C$2000&lt;=EOMONTH(C$4,0))*('Diário 3º PA'!$F$4:$F$2000))
+SUMPRODUCT(('Diário 4º PA'!$E$4:$E$2000='Analítico Cp.'!$B130)*('Diário 4º PA'!$C$4:$C$2000&gt;=C$4)*('Diário 4º PA'!$C$4:$C$2000&lt;=EOMONTH(C$4,0))*('Diário 4º PA'!$F$4:$F$2000))
+SUMPRODUCT(('Comp.'!$D$5:$D$484=$B130)*('Comp.'!$B$5:$B$484&gt;=C$4)*('Comp.'!$B$5:$B$484&lt;=EOMONTH(C$4,0))*('Comp.'!$E$5:$E$484))</f>
        <v>0</v>
      </c>
      <c r="D130" s="129">
        <f>SUMPRODUCT(('Diário 1º PA'!$E$4:$E$2011='Analítico Cp.'!$B130)*('Diário 1º PA'!$C$4:$C$2011&gt;=D$4)*('Diário 1º PA'!$C$4:$C$2011&lt;=EOMONTH(D$4,0))*('Diário 1º PA'!$F$4:$F$2011))
+SUMPRODUCT(('Diário 2º PA'!$E$4:$E$1980='Analítico Cp.'!$B130)*('Diário 2º PA'!$C$4:$C$1980&gt;=D$4)*('Diário 2º PA'!$C$4:$C$1980&lt;=EOMONTH(D$4,0))*('Diário 2º PA'!$F$4:$F$1980))
+SUMPRODUCT(('Diário 3º PA'!$E$4:$E$2000='Analítico Cp.'!$B130)*('Diário 3º PA'!$C$4:$C$2000&gt;=D$4)*('Diário 3º PA'!$C$4:$C$2000&lt;=EOMONTH(D$4,0))*('Diário 3º PA'!$F$4:$F$2000))
+SUMPRODUCT(('Diário 4º PA'!$E$4:$E$2000='Analítico Cp.'!$B130)*('Diário 4º PA'!$C$4:$C$2000&gt;=D$4)*('Diário 4º PA'!$C$4:$C$2000&lt;=EOMONTH(D$4,0))*('Diário 4º PA'!$F$4:$F$2000))
+SUMPRODUCT(('Comp.'!$D$5:$D$484=$B130)*('Comp.'!$B$5:$B$484&gt;=D$4)*('Comp.'!$B$5:$B$484&lt;=EOMONTH(D$4,0))*('Comp.'!$E$5:$E$484))</f>
        <v>0</v>
      </c>
      <c r="E130" s="129">
        <f>SUMPRODUCT(('Diário 1º PA'!$E$4:$E$2011='Analítico Cp.'!$B130)*('Diário 1º PA'!$C$4:$C$2011&gt;=E$4)*('Diário 1º PA'!$C$4:$C$2011&lt;=EOMONTH(E$4,0))*('Diário 1º PA'!$F$4:$F$2011))
+SUMPRODUCT(('Diário 2º PA'!$E$4:$E$1980='Analítico Cp.'!$B130)*('Diário 2º PA'!$C$4:$C$1980&gt;=E$4)*('Diário 2º PA'!$C$4:$C$1980&lt;=EOMONTH(E$4,0))*('Diário 2º PA'!$F$4:$F$1980))
+SUMPRODUCT(('Diário 3º PA'!$E$4:$E$2000='Analítico Cp.'!$B130)*('Diário 3º PA'!$C$4:$C$2000&gt;=E$4)*('Diário 3º PA'!$C$4:$C$2000&lt;=EOMONTH(E$4,0))*('Diário 3º PA'!$F$4:$F$2000))
+SUMPRODUCT(('Diário 4º PA'!$E$4:$E$2000='Analítico Cp.'!$B130)*('Diário 4º PA'!$C$4:$C$2000&gt;=E$4)*('Diário 4º PA'!$C$4:$C$2000&lt;=EOMONTH(E$4,0))*('Diário 4º PA'!$F$4:$F$2000))
+SUMPRODUCT(('Comp.'!$D$5:$D$484=$B130)*('Comp.'!$B$5:$B$484&gt;=E$4)*('Comp.'!$B$5:$B$484&lt;=EOMONTH(E$4,0))*('Comp.'!$E$5:$E$484))</f>
        <v>0</v>
      </c>
      <c r="F130" s="129">
        <f>SUMPRODUCT(('Diário 1º PA'!$E$4:$E$2011='Analítico Cp.'!$B130)*('Diário 1º PA'!$C$4:$C$2011&gt;=F$4)*('Diário 1º PA'!$C$4:$C$2011&lt;=EOMONTH(F$4,0))*('Diário 1º PA'!$F$4:$F$2011))
+SUMPRODUCT(('Diário 2º PA'!$E$4:$E$1980='Analítico Cp.'!$B130)*('Diário 2º PA'!$C$4:$C$1980&gt;=F$4)*('Diário 2º PA'!$C$4:$C$1980&lt;=EOMONTH(F$4,0))*('Diário 2º PA'!$F$4:$F$1980))
+SUMPRODUCT(('Diário 3º PA'!$E$4:$E$2000='Analítico Cp.'!$B130)*('Diário 3º PA'!$C$4:$C$2000&gt;=F$4)*('Diário 3º PA'!$C$4:$C$2000&lt;=EOMONTH(F$4,0))*('Diário 3º PA'!$F$4:$F$2000))
+SUMPRODUCT(('Diário 4º PA'!$E$4:$E$2000='Analítico Cp.'!$B130)*('Diário 4º PA'!$C$4:$C$2000&gt;=F$4)*('Diário 4º PA'!$C$4:$C$2000&lt;=EOMONTH(F$4,0))*('Diário 4º PA'!$F$4:$F$2000))
+SUMPRODUCT(('Comp.'!$D$5:$D$484=$B130)*('Comp.'!$B$5:$B$484&gt;=F$4)*('Comp.'!$B$5:$B$484&lt;=EOMONTH(F$4,0))*('Comp.'!$E$5:$E$484))</f>
        <v>0</v>
      </c>
      <c r="G130" s="129">
        <f>SUMPRODUCT(('Diário 1º PA'!$E$4:$E$2011='Analítico Cp.'!$B130)*('Diário 1º PA'!$C$4:$C$2011&gt;=G$4)*('Diário 1º PA'!$C$4:$C$2011&lt;=EOMONTH(G$4,0))*('Diário 1º PA'!$F$4:$F$2011))
+SUMPRODUCT(('Diário 2º PA'!$E$4:$E$1980='Analítico Cp.'!$B130)*('Diário 2º PA'!$C$4:$C$1980&gt;=G$4)*('Diário 2º PA'!$C$4:$C$1980&lt;=EOMONTH(G$4,0))*('Diário 2º PA'!$F$4:$F$1980))
+SUMPRODUCT(('Diário 3º PA'!$E$4:$E$2000='Analítico Cp.'!$B130)*('Diário 3º PA'!$C$4:$C$2000&gt;=G$4)*('Diário 3º PA'!$C$4:$C$2000&lt;=EOMONTH(G$4,0))*('Diário 3º PA'!$F$4:$F$2000))
+SUMPRODUCT(('Diário 4º PA'!$E$4:$E$2000='Analítico Cp.'!$B130)*('Diário 4º PA'!$C$4:$C$2000&gt;=G$4)*('Diário 4º PA'!$C$4:$C$2000&lt;=EOMONTH(G$4,0))*('Diário 4º PA'!$F$4:$F$2000))
+SUMPRODUCT(('Comp.'!$D$5:$D$484=$B130)*('Comp.'!$B$5:$B$484&gt;=G$4)*('Comp.'!$B$5:$B$484&lt;=EOMONTH(G$4,0))*('Comp.'!$E$5:$E$484))</f>
        <v>0</v>
      </c>
      <c r="H130" s="129">
        <f>SUMPRODUCT(('Diário 1º PA'!$E$4:$E$2011='Analítico Cp.'!$B130)*('Diário 1º PA'!$C$4:$C$2011&gt;=H$4)*('Diário 1º PA'!$C$4:$C$2011&lt;=EOMONTH(H$4,0))*('Diário 1º PA'!$F$4:$F$2011))
+SUMPRODUCT(('Diário 2º PA'!$E$4:$E$1980='Analítico Cp.'!$B130)*('Diário 2º PA'!$C$4:$C$1980&gt;=H$4)*('Diário 2º PA'!$C$4:$C$1980&lt;=EOMONTH(H$4,0))*('Diário 2º PA'!$F$4:$F$1980))
+SUMPRODUCT(('Diário 3º PA'!$E$4:$E$2000='Analítico Cp.'!$B130)*('Diário 3º PA'!$C$4:$C$2000&gt;=H$4)*('Diário 3º PA'!$C$4:$C$2000&lt;=EOMONTH(H$4,0))*('Diário 3º PA'!$F$4:$F$2000))
+SUMPRODUCT(('Diário 4º PA'!$E$4:$E$2000='Analítico Cp.'!$B130)*('Diário 4º PA'!$C$4:$C$2000&gt;=H$4)*('Diário 4º PA'!$C$4:$C$2000&lt;=EOMONTH(H$4,0))*('Diário 4º PA'!$F$4:$F$2000))
+SUMPRODUCT(('Comp.'!$D$5:$D$484=$B130)*('Comp.'!$B$5:$B$484&gt;=H$4)*('Comp.'!$B$5:$B$484&lt;=EOMONTH(H$4,0))*('Comp.'!$E$5:$E$484))</f>
        <v>0</v>
      </c>
      <c r="I130" s="129">
        <f>SUMPRODUCT(('Diário 1º PA'!$E$4:$E$2011='Analítico Cp.'!$B130)*('Diário 1º PA'!$C$4:$C$2011&gt;=I$4)*('Diário 1º PA'!$C$4:$C$2011&lt;=EOMONTH(I$4,0))*('Diário 1º PA'!$F$4:$F$2011))
+SUMPRODUCT(('Diário 2º PA'!$E$4:$E$1980='Analítico Cp.'!$B130)*('Diário 2º PA'!$C$4:$C$1980&gt;=I$4)*('Diário 2º PA'!$C$4:$C$1980&lt;=EOMONTH(I$4,0))*('Diário 2º PA'!$F$4:$F$1980))
+SUMPRODUCT(('Diário 3º PA'!$E$4:$E$2000='Analítico Cp.'!$B130)*('Diário 3º PA'!$C$4:$C$2000&gt;=I$4)*('Diário 3º PA'!$C$4:$C$2000&lt;=EOMONTH(I$4,0))*('Diário 3º PA'!$F$4:$F$2000))
+SUMPRODUCT(('Diário 4º PA'!$E$4:$E$2000='Analítico Cp.'!$B130)*('Diário 4º PA'!$C$4:$C$2000&gt;=I$4)*('Diário 4º PA'!$C$4:$C$2000&lt;=EOMONTH(I$4,0))*('Diário 4º PA'!$F$4:$F$2000))
+SUMPRODUCT(('Comp.'!$D$5:$D$484=$B130)*('Comp.'!$B$5:$B$484&gt;=I$4)*('Comp.'!$B$5:$B$484&lt;=EOMONTH(I$4,0))*('Comp.'!$E$5:$E$484))</f>
        <v>0</v>
      </c>
      <c r="J130" s="129">
        <f>SUMPRODUCT(('Diário 1º PA'!$E$4:$E$2011='Analítico Cp.'!$B130)*('Diário 1º PA'!$C$4:$C$2011&gt;=J$4)*('Diário 1º PA'!$C$4:$C$2011&lt;=EOMONTH(J$4,0))*('Diário 1º PA'!$F$4:$F$2011))
+SUMPRODUCT(('Diário 2º PA'!$E$4:$E$1980='Analítico Cp.'!$B130)*('Diário 2º PA'!$C$4:$C$1980&gt;=J$4)*('Diário 2º PA'!$C$4:$C$1980&lt;=EOMONTH(J$4,0))*('Diário 2º PA'!$F$4:$F$1980))
+SUMPRODUCT(('Diário 3º PA'!$E$4:$E$2000='Analítico Cp.'!$B130)*('Diário 3º PA'!$C$4:$C$2000&gt;=J$4)*('Diário 3º PA'!$C$4:$C$2000&lt;=EOMONTH(J$4,0))*('Diário 3º PA'!$F$4:$F$2000))
+SUMPRODUCT(('Diário 4º PA'!$E$4:$E$2000='Analítico Cp.'!$B130)*('Diário 4º PA'!$C$4:$C$2000&gt;=J$4)*('Diário 4º PA'!$C$4:$C$2000&lt;=EOMONTH(J$4,0))*('Diário 4º PA'!$F$4:$F$2000))
+SUMPRODUCT(('Comp.'!$D$5:$D$484=$B130)*('Comp.'!$B$5:$B$484&gt;=J$4)*('Comp.'!$B$5:$B$484&lt;=EOMONTH(J$4,0))*('Comp.'!$E$5:$E$484))</f>
        <v>0</v>
      </c>
      <c r="K130" s="129">
        <f>SUMPRODUCT(('Diário 1º PA'!$E$4:$E$2011='Analítico Cp.'!$B130)*('Diário 1º PA'!$C$4:$C$2011&gt;=K$4)*('Diário 1º PA'!$C$4:$C$2011&lt;=EOMONTH(K$4,0))*('Diário 1º PA'!$F$4:$F$2011))
+SUMPRODUCT(('Diário 2º PA'!$E$4:$E$1980='Analítico Cp.'!$B130)*('Diário 2º PA'!$C$4:$C$1980&gt;=K$4)*('Diário 2º PA'!$C$4:$C$1980&lt;=EOMONTH(K$4,0))*('Diário 2º PA'!$F$4:$F$1980))
+SUMPRODUCT(('Diário 3º PA'!$E$4:$E$2000='Analítico Cp.'!$B130)*('Diário 3º PA'!$C$4:$C$2000&gt;=K$4)*('Diário 3º PA'!$C$4:$C$2000&lt;=EOMONTH(K$4,0))*('Diário 3º PA'!$F$4:$F$2000))
+SUMPRODUCT(('Diário 4º PA'!$E$4:$E$2000='Analítico Cp.'!$B130)*('Diário 4º PA'!$C$4:$C$2000&gt;=K$4)*('Diário 4º PA'!$C$4:$C$2000&lt;=EOMONTH(K$4,0))*('Diário 4º PA'!$F$4:$F$2000))
+SUMPRODUCT(('Comp.'!$D$5:$D$484=$B130)*('Comp.'!$B$5:$B$484&gt;=K$4)*('Comp.'!$B$5:$B$484&lt;=EOMONTH(K$4,0))*('Comp.'!$E$5:$E$484))</f>
        <v>0</v>
      </c>
      <c r="L130" s="129">
        <f>SUMPRODUCT(('Diário 1º PA'!$E$4:$E$2011='Analítico Cp.'!$B130)*('Diário 1º PA'!$C$4:$C$2011&gt;=L$4)*('Diário 1º PA'!$C$4:$C$2011&lt;=EOMONTH(L$4,0))*('Diário 1º PA'!$F$4:$F$2011))
+SUMPRODUCT(('Diário 2º PA'!$E$4:$E$1980='Analítico Cp.'!$B130)*('Diário 2º PA'!$C$4:$C$1980&gt;=L$4)*('Diário 2º PA'!$C$4:$C$1980&lt;=EOMONTH(L$4,0))*('Diário 2º PA'!$F$4:$F$1980))
+SUMPRODUCT(('Diário 3º PA'!$E$4:$E$2000='Analítico Cp.'!$B130)*('Diário 3º PA'!$C$4:$C$2000&gt;=L$4)*('Diário 3º PA'!$C$4:$C$2000&lt;=EOMONTH(L$4,0))*('Diário 3º PA'!$F$4:$F$2000))
+SUMPRODUCT(('Diário 4º PA'!$E$4:$E$2000='Analítico Cp.'!$B130)*('Diário 4º PA'!$C$4:$C$2000&gt;=L$4)*('Diário 4º PA'!$C$4:$C$2000&lt;=EOMONTH(L$4,0))*('Diário 4º PA'!$F$4:$F$2000))
+SUMPRODUCT(('Comp.'!$D$5:$D$484=$B130)*('Comp.'!$B$5:$B$484&gt;=L$4)*('Comp.'!$B$5:$B$484&lt;=EOMONTH(L$4,0))*('Comp.'!$E$5:$E$484))</f>
        <v>0</v>
      </c>
      <c r="M130" s="129">
        <f>SUMPRODUCT(('Diário 1º PA'!$E$4:$E$2011='Analítico Cp.'!$B130)*('Diário 1º PA'!$C$4:$C$2011&gt;=M$4)*('Diário 1º PA'!$C$4:$C$2011&lt;=EOMONTH(M$4,0))*('Diário 1º PA'!$F$4:$F$2011))
+SUMPRODUCT(('Diário 2º PA'!$E$4:$E$1980='Analítico Cp.'!$B130)*('Diário 2º PA'!$C$4:$C$1980&gt;=M$4)*('Diário 2º PA'!$C$4:$C$1980&lt;=EOMONTH(M$4,0))*('Diário 2º PA'!$F$4:$F$1980))
+SUMPRODUCT(('Diário 3º PA'!$E$4:$E$2000='Analítico Cp.'!$B130)*('Diário 3º PA'!$C$4:$C$2000&gt;=M$4)*('Diário 3º PA'!$C$4:$C$2000&lt;=EOMONTH(M$4,0))*('Diário 3º PA'!$F$4:$F$2000))
+SUMPRODUCT(('Diário 4º PA'!$E$4:$E$2000='Analítico Cp.'!$B130)*('Diário 4º PA'!$C$4:$C$2000&gt;=M$4)*('Diário 4º PA'!$C$4:$C$2000&lt;=EOMONTH(M$4,0))*('Diário 4º PA'!$F$4:$F$2000))
+SUMPRODUCT(('Comp.'!$D$5:$D$484=$B130)*('Comp.'!$B$5:$B$484&gt;=M$4)*('Comp.'!$B$5:$B$484&lt;=EOMONTH(M$4,0))*('Comp.'!$E$5:$E$484))</f>
        <v>0</v>
      </c>
      <c r="N130" s="129">
        <f>SUMPRODUCT(('Diário 1º PA'!$E$4:$E$2011='Analítico Cp.'!$B130)*('Diário 1º PA'!$C$4:$C$2011&gt;=N$4)*('Diário 1º PA'!$C$4:$C$2011&lt;=EOMONTH(N$4,0))*('Diário 1º PA'!$F$4:$F$2011))
+SUMPRODUCT(('Diário 2º PA'!$E$4:$E$1980='Analítico Cp.'!$B130)*('Diário 2º PA'!$C$4:$C$1980&gt;=N$4)*('Diário 2º PA'!$C$4:$C$1980&lt;=EOMONTH(N$4,0))*('Diário 2º PA'!$F$4:$F$1980))
+SUMPRODUCT(('Diário 3º PA'!$E$4:$E$2000='Analítico Cp.'!$B130)*('Diário 3º PA'!$C$4:$C$2000&gt;=N$4)*('Diário 3º PA'!$C$4:$C$2000&lt;=EOMONTH(N$4,0))*('Diário 3º PA'!$F$4:$F$2000))
+SUMPRODUCT(('Diário 4º PA'!$E$4:$E$2000='Analítico Cp.'!$B130)*('Diário 4º PA'!$C$4:$C$2000&gt;=N$4)*('Diário 4º PA'!$C$4:$C$2000&lt;=EOMONTH(N$4,0))*('Diário 4º PA'!$F$4:$F$2000))
+SUMPRODUCT(('Comp.'!$D$5:$D$484=$B130)*('Comp.'!$B$5:$B$484&gt;=N$4)*('Comp.'!$B$5:$B$484&lt;=EOMONTH(N$4,0))*('Comp.'!$E$5:$E$484))</f>
        <v>0</v>
      </c>
      <c r="O130" s="179">
        <f t="shared" si="19"/>
        <v>0</v>
      </c>
      <c r="P130" s="180">
        <f t="shared" si="20"/>
        <v>0</v>
      </c>
      <c r="Q130" s="154"/>
      <c r="R130" s="154"/>
      <c r="S130" s="154"/>
      <c r="T130" s="154"/>
      <c r="U130" s="154"/>
      <c r="V130" s="154"/>
      <c r="W130" s="154"/>
      <c r="X130" s="154"/>
      <c r="Y130" s="154"/>
      <c r="Z130" s="154"/>
    </row>
    <row r="131" spans="1:26" ht="23.25" hidden="1" customHeight="1" x14ac:dyDescent="0.2">
      <c r="A131" s="199" t="s">
        <v>396</v>
      </c>
      <c r="B131" s="63"/>
      <c r="C131" s="129">
        <f>SUMPRODUCT(('Diário 1º PA'!$E$4:$E$2011='Analítico Cp.'!$B131)*('Diário 1º PA'!$C$4:$C$2011&gt;=C$4)*('Diário 1º PA'!$C$4:$C$2011&lt;=EOMONTH(C$4,0))*('Diário 1º PA'!$F$4:$F$2011))
+SUMPRODUCT(('Diário 2º PA'!$E$4:$E$1980='Analítico Cp.'!$B131)*('Diário 2º PA'!$C$4:$C$1980&gt;=C$4)*('Diário 2º PA'!$C$4:$C$1980&lt;=EOMONTH(C$4,0))*('Diário 2º PA'!$F$4:$F$1980))
+SUMPRODUCT(('Diário 3º PA'!$E$4:$E$2000='Analítico Cp.'!$B131)*('Diário 3º PA'!$C$4:$C$2000&gt;=C$4)*('Diário 3º PA'!$C$4:$C$2000&lt;=EOMONTH(C$4,0))*('Diário 3º PA'!$F$4:$F$2000))
+SUMPRODUCT(('Diário 4º PA'!$E$4:$E$2000='Analítico Cp.'!$B131)*('Diário 4º PA'!$C$4:$C$2000&gt;=C$4)*('Diário 4º PA'!$C$4:$C$2000&lt;=EOMONTH(C$4,0))*('Diário 4º PA'!$F$4:$F$2000))
+SUMPRODUCT(('Comp.'!$D$5:$D$484=$B131)*('Comp.'!$B$5:$B$484&gt;=C$4)*('Comp.'!$B$5:$B$484&lt;=EOMONTH(C$4,0))*('Comp.'!$E$5:$E$484))</f>
        <v>0</v>
      </c>
      <c r="D131" s="129">
        <f>SUMPRODUCT(('Diário 1º PA'!$E$4:$E$2011='Analítico Cp.'!$B131)*('Diário 1º PA'!$C$4:$C$2011&gt;=D$4)*('Diário 1º PA'!$C$4:$C$2011&lt;=EOMONTH(D$4,0))*('Diário 1º PA'!$F$4:$F$2011))
+SUMPRODUCT(('Diário 2º PA'!$E$4:$E$1980='Analítico Cp.'!$B131)*('Diário 2º PA'!$C$4:$C$1980&gt;=D$4)*('Diário 2º PA'!$C$4:$C$1980&lt;=EOMONTH(D$4,0))*('Diário 2º PA'!$F$4:$F$1980))
+SUMPRODUCT(('Diário 3º PA'!$E$4:$E$2000='Analítico Cp.'!$B131)*('Diário 3º PA'!$C$4:$C$2000&gt;=D$4)*('Diário 3º PA'!$C$4:$C$2000&lt;=EOMONTH(D$4,0))*('Diário 3º PA'!$F$4:$F$2000))
+SUMPRODUCT(('Diário 4º PA'!$E$4:$E$2000='Analítico Cp.'!$B131)*('Diário 4º PA'!$C$4:$C$2000&gt;=D$4)*('Diário 4º PA'!$C$4:$C$2000&lt;=EOMONTH(D$4,0))*('Diário 4º PA'!$F$4:$F$2000))
+SUMPRODUCT(('Comp.'!$D$5:$D$484=$B131)*('Comp.'!$B$5:$B$484&gt;=D$4)*('Comp.'!$B$5:$B$484&lt;=EOMONTH(D$4,0))*('Comp.'!$E$5:$E$484))</f>
        <v>0</v>
      </c>
      <c r="E131" s="129">
        <f>SUMPRODUCT(('Diário 1º PA'!$E$4:$E$2011='Analítico Cp.'!$B131)*('Diário 1º PA'!$C$4:$C$2011&gt;=E$4)*('Diário 1º PA'!$C$4:$C$2011&lt;=EOMONTH(E$4,0))*('Diário 1º PA'!$F$4:$F$2011))
+SUMPRODUCT(('Diário 2º PA'!$E$4:$E$1980='Analítico Cp.'!$B131)*('Diário 2º PA'!$C$4:$C$1980&gt;=E$4)*('Diário 2º PA'!$C$4:$C$1980&lt;=EOMONTH(E$4,0))*('Diário 2º PA'!$F$4:$F$1980))
+SUMPRODUCT(('Diário 3º PA'!$E$4:$E$2000='Analítico Cp.'!$B131)*('Diário 3º PA'!$C$4:$C$2000&gt;=E$4)*('Diário 3º PA'!$C$4:$C$2000&lt;=EOMONTH(E$4,0))*('Diário 3º PA'!$F$4:$F$2000))
+SUMPRODUCT(('Diário 4º PA'!$E$4:$E$2000='Analítico Cp.'!$B131)*('Diário 4º PA'!$C$4:$C$2000&gt;=E$4)*('Diário 4º PA'!$C$4:$C$2000&lt;=EOMONTH(E$4,0))*('Diário 4º PA'!$F$4:$F$2000))
+SUMPRODUCT(('Comp.'!$D$5:$D$484=$B131)*('Comp.'!$B$5:$B$484&gt;=E$4)*('Comp.'!$B$5:$B$484&lt;=EOMONTH(E$4,0))*('Comp.'!$E$5:$E$484))</f>
        <v>0</v>
      </c>
      <c r="F131" s="129">
        <f>SUMPRODUCT(('Diário 1º PA'!$E$4:$E$2011='Analítico Cp.'!$B131)*('Diário 1º PA'!$C$4:$C$2011&gt;=F$4)*('Diário 1º PA'!$C$4:$C$2011&lt;=EOMONTH(F$4,0))*('Diário 1º PA'!$F$4:$F$2011))
+SUMPRODUCT(('Diário 2º PA'!$E$4:$E$1980='Analítico Cp.'!$B131)*('Diário 2º PA'!$C$4:$C$1980&gt;=F$4)*('Diário 2º PA'!$C$4:$C$1980&lt;=EOMONTH(F$4,0))*('Diário 2º PA'!$F$4:$F$1980))
+SUMPRODUCT(('Diário 3º PA'!$E$4:$E$2000='Analítico Cp.'!$B131)*('Diário 3º PA'!$C$4:$C$2000&gt;=F$4)*('Diário 3º PA'!$C$4:$C$2000&lt;=EOMONTH(F$4,0))*('Diário 3º PA'!$F$4:$F$2000))
+SUMPRODUCT(('Diário 4º PA'!$E$4:$E$2000='Analítico Cp.'!$B131)*('Diário 4º PA'!$C$4:$C$2000&gt;=F$4)*('Diário 4º PA'!$C$4:$C$2000&lt;=EOMONTH(F$4,0))*('Diário 4º PA'!$F$4:$F$2000))
+SUMPRODUCT(('Comp.'!$D$5:$D$484=$B131)*('Comp.'!$B$5:$B$484&gt;=F$4)*('Comp.'!$B$5:$B$484&lt;=EOMONTH(F$4,0))*('Comp.'!$E$5:$E$484))</f>
        <v>0</v>
      </c>
      <c r="G131" s="129">
        <f>SUMPRODUCT(('Diário 1º PA'!$E$4:$E$2011='Analítico Cp.'!$B131)*('Diário 1º PA'!$C$4:$C$2011&gt;=G$4)*('Diário 1º PA'!$C$4:$C$2011&lt;=EOMONTH(G$4,0))*('Diário 1º PA'!$F$4:$F$2011))
+SUMPRODUCT(('Diário 2º PA'!$E$4:$E$1980='Analítico Cp.'!$B131)*('Diário 2º PA'!$C$4:$C$1980&gt;=G$4)*('Diário 2º PA'!$C$4:$C$1980&lt;=EOMONTH(G$4,0))*('Diário 2º PA'!$F$4:$F$1980))
+SUMPRODUCT(('Diário 3º PA'!$E$4:$E$2000='Analítico Cp.'!$B131)*('Diário 3º PA'!$C$4:$C$2000&gt;=G$4)*('Diário 3º PA'!$C$4:$C$2000&lt;=EOMONTH(G$4,0))*('Diário 3º PA'!$F$4:$F$2000))
+SUMPRODUCT(('Diário 4º PA'!$E$4:$E$2000='Analítico Cp.'!$B131)*('Diário 4º PA'!$C$4:$C$2000&gt;=G$4)*('Diário 4º PA'!$C$4:$C$2000&lt;=EOMONTH(G$4,0))*('Diário 4º PA'!$F$4:$F$2000))
+SUMPRODUCT(('Comp.'!$D$5:$D$484=$B131)*('Comp.'!$B$5:$B$484&gt;=G$4)*('Comp.'!$B$5:$B$484&lt;=EOMONTH(G$4,0))*('Comp.'!$E$5:$E$484))</f>
        <v>0</v>
      </c>
      <c r="H131" s="129">
        <f>SUMPRODUCT(('Diário 1º PA'!$E$4:$E$2011='Analítico Cp.'!$B131)*('Diário 1º PA'!$C$4:$C$2011&gt;=H$4)*('Diário 1º PA'!$C$4:$C$2011&lt;=EOMONTH(H$4,0))*('Diário 1º PA'!$F$4:$F$2011))
+SUMPRODUCT(('Diário 2º PA'!$E$4:$E$1980='Analítico Cp.'!$B131)*('Diário 2º PA'!$C$4:$C$1980&gt;=H$4)*('Diário 2º PA'!$C$4:$C$1980&lt;=EOMONTH(H$4,0))*('Diário 2º PA'!$F$4:$F$1980))
+SUMPRODUCT(('Diário 3º PA'!$E$4:$E$2000='Analítico Cp.'!$B131)*('Diário 3º PA'!$C$4:$C$2000&gt;=H$4)*('Diário 3º PA'!$C$4:$C$2000&lt;=EOMONTH(H$4,0))*('Diário 3º PA'!$F$4:$F$2000))
+SUMPRODUCT(('Diário 4º PA'!$E$4:$E$2000='Analítico Cp.'!$B131)*('Diário 4º PA'!$C$4:$C$2000&gt;=H$4)*('Diário 4º PA'!$C$4:$C$2000&lt;=EOMONTH(H$4,0))*('Diário 4º PA'!$F$4:$F$2000))
+SUMPRODUCT(('Comp.'!$D$5:$D$484=$B131)*('Comp.'!$B$5:$B$484&gt;=H$4)*('Comp.'!$B$5:$B$484&lt;=EOMONTH(H$4,0))*('Comp.'!$E$5:$E$484))</f>
        <v>0</v>
      </c>
      <c r="I131" s="129">
        <f>SUMPRODUCT(('Diário 1º PA'!$E$4:$E$2011='Analítico Cp.'!$B131)*('Diário 1º PA'!$C$4:$C$2011&gt;=I$4)*('Diário 1º PA'!$C$4:$C$2011&lt;=EOMONTH(I$4,0))*('Diário 1º PA'!$F$4:$F$2011))
+SUMPRODUCT(('Diário 2º PA'!$E$4:$E$1980='Analítico Cp.'!$B131)*('Diário 2º PA'!$C$4:$C$1980&gt;=I$4)*('Diário 2º PA'!$C$4:$C$1980&lt;=EOMONTH(I$4,0))*('Diário 2º PA'!$F$4:$F$1980))
+SUMPRODUCT(('Diário 3º PA'!$E$4:$E$2000='Analítico Cp.'!$B131)*('Diário 3º PA'!$C$4:$C$2000&gt;=I$4)*('Diário 3º PA'!$C$4:$C$2000&lt;=EOMONTH(I$4,0))*('Diário 3º PA'!$F$4:$F$2000))
+SUMPRODUCT(('Diário 4º PA'!$E$4:$E$2000='Analítico Cp.'!$B131)*('Diário 4º PA'!$C$4:$C$2000&gt;=I$4)*('Diário 4º PA'!$C$4:$C$2000&lt;=EOMONTH(I$4,0))*('Diário 4º PA'!$F$4:$F$2000))
+SUMPRODUCT(('Comp.'!$D$5:$D$484=$B131)*('Comp.'!$B$5:$B$484&gt;=I$4)*('Comp.'!$B$5:$B$484&lt;=EOMONTH(I$4,0))*('Comp.'!$E$5:$E$484))</f>
        <v>0</v>
      </c>
      <c r="J131" s="129">
        <f>SUMPRODUCT(('Diário 1º PA'!$E$4:$E$2011='Analítico Cp.'!$B131)*('Diário 1º PA'!$C$4:$C$2011&gt;=J$4)*('Diário 1º PA'!$C$4:$C$2011&lt;=EOMONTH(J$4,0))*('Diário 1º PA'!$F$4:$F$2011))
+SUMPRODUCT(('Diário 2º PA'!$E$4:$E$1980='Analítico Cp.'!$B131)*('Diário 2º PA'!$C$4:$C$1980&gt;=J$4)*('Diário 2º PA'!$C$4:$C$1980&lt;=EOMONTH(J$4,0))*('Diário 2º PA'!$F$4:$F$1980))
+SUMPRODUCT(('Diário 3º PA'!$E$4:$E$2000='Analítico Cp.'!$B131)*('Diário 3º PA'!$C$4:$C$2000&gt;=J$4)*('Diário 3º PA'!$C$4:$C$2000&lt;=EOMONTH(J$4,0))*('Diário 3º PA'!$F$4:$F$2000))
+SUMPRODUCT(('Diário 4º PA'!$E$4:$E$2000='Analítico Cp.'!$B131)*('Diário 4º PA'!$C$4:$C$2000&gt;=J$4)*('Diário 4º PA'!$C$4:$C$2000&lt;=EOMONTH(J$4,0))*('Diário 4º PA'!$F$4:$F$2000))
+SUMPRODUCT(('Comp.'!$D$5:$D$484=$B131)*('Comp.'!$B$5:$B$484&gt;=J$4)*('Comp.'!$B$5:$B$484&lt;=EOMONTH(J$4,0))*('Comp.'!$E$5:$E$484))</f>
        <v>0</v>
      </c>
      <c r="K131" s="129">
        <f>SUMPRODUCT(('Diário 1º PA'!$E$4:$E$2011='Analítico Cp.'!$B131)*('Diário 1º PA'!$C$4:$C$2011&gt;=K$4)*('Diário 1º PA'!$C$4:$C$2011&lt;=EOMONTH(K$4,0))*('Diário 1º PA'!$F$4:$F$2011))
+SUMPRODUCT(('Diário 2º PA'!$E$4:$E$1980='Analítico Cp.'!$B131)*('Diário 2º PA'!$C$4:$C$1980&gt;=K$4)*('Diário 2º PA'!$C$4:$C$1980&lt;=EOMONTH(K$4,0))*('Diário 2º PA'!$F$4:$F$1980))
+SUMPRODUCT(('Diário 3º PA'!$E$4:$E$2000='Analítico Cp.'!$B131)*('Diário 3º PA'!$C$4:$C$2000&gt;=K$4)*('Diário 3º PA'!$C$4:$C$2000&lt;=EOMONTH(K$4,0))*('Diário 3º PA'!$F$4:$F$2000))
+SUMPRODUCT(('Diário 4º PA'!$E$4:$E$2000='Analítico Cp.'!$B131)*('Diário 4º PA'!$C$4:$C$2000&gt;=K$4)*('Diário 4º PA'!$C$4:$C$2000&lt;=EOMONTH(K$4,0))*('Diário 4º PA'!$F$4:$F$2000))
+SUMPRODUCT(('Comp.'!$D$5:$D$484=$B131)*('Comp.'!$B$5:$B$484&gt;=K$4)*('Comp.'!$B$5:$B$484&lt;=EOMONTH(K$4,0))*('Comp.'!$E$5:$E$484))</f>
        <v>0</v>
      </c>
      <c r="L131" s="129">
        <f>SUMPRODUCT(('Diário 1º PA'!$E$4:$E$2011='Analítico Cp.'!$B131)*('Diário 1º PA'!$C$4:$C$2011&gt;=L$4)*('Diário 1º PA'!$C$4:$C$2011&lt;=EOMONTH(L$4,0))*('Diário 1º PA'!$F$4:$F$2011))
+SUMPRODUCT(('Diário 2º PA'!$E$4:$E$1980='Analítico Cp.'!$B131)*('Diário 2º PA'!$C$4:$C$1980&gt;=L$4)*('Diário 2º PA'!$C$4:$C$1980&lt;=EOMONTH(L$4,0))*('Diário 2º PA'!$F$4:$F$1980))
+SUMPRODUCT(('Diário 3º PA'!$E$4:$E$2000='Analítico Cp.'!$B131)*('Diário 3º PA'!$C$4:$C$2000&gt;=L$4)*('Diário 3º PA'!$C$4:$C$2000&lt;=EOMONTH(L$4,0))*('Diário 3º PA'!$F$4:$F$2000))
+SUMPRODUCT(('Diário 4º PA'!$E$4:$E$2000='Analítico Cp.'!$B131)*('Diário 4º PA'!$C$4:$C$2000&gt;=L$4)*('Diário 4º PA'!$C$4:$C$2000&lt;=EOMONTH(L$4,0))*('Diário 4º PA'!$F$4:$F$2000))
+SUMPRODUCT(('Comp.'!$D$5:$D$484=$B131)*('Comp.'!$B$5:$B$484&gt;=L$4)*('Comp.'!$B$5:$B$484&lt;=EOMONTH(L$4,0))*('Comp.'!$E$5:$E$484))</f>
        <v>0</v>
      </c>
      <c r="M131" s="129">
        <f>SUMPRODUCT(('Diário 1º PA'!$E$4:$E$2011='Analítico Cp.'!$B131)*('Diário 1º PA'!$C$4:$C$2011&gt;=M$4)*('Diário 1º PA'!$C$4:$C$2011&lt;=EOMONTH(M$4,0))*('Diário 1º PA'!$F$4:$F$2011))
+SUMPRODUCT(('Diário 2º PA'!$E$4:$E$1980='Analítico Cp.'!$B131)*('Diário 2º PA'!$C$4:$C$1980&gt;=M$4)*('Diário 2º PA'!$C$4:$C$1980&lt;=EOMONTH(M$4,0))*('Diário 2º PA'!$F$4:$F$1980))
+SUMPRODUCT(('Diário 3º PA'!$E$4:$E$2000='Analítico Cp.'!$B131)*('Diário 3º PA'!$C$4:$C$2000&gt;=M$4)*('Diário 3º PA'!$C$4:$C$2000&lt;=EOMONTH(M$4,0))*('Diário 3º PA'!$F$4:$F$2000))
+SUMPRODUCT(('Diário 4º PA'!$E$4:$E$2000='Analítico Cp.'!$B131)*('Diário 4º PA'!$C$4:$C$2000&gt;=M$4)*('Diário 4º PA'!$C$4:$C$2000&lt;=EOMONTH(M$4,0))*('Diário 4º PA'!$F$4:$F$2000))
+SUMPRODUCT(('Comp.'!$D$5:$D$484=$B131)*('Comp.'!$B$5:$B$484&gt;=M$4)*('Comp.'!$B$5:$B$484&lt;=EOMONTH(M$4,0))*('Comp.'!$E$5:$E$484))</f>
        <v>0</v>
      </c>
      <c r="N131" s="129">
        <f>SUMPRODUCT(('Diário 1º PA'!$E$4:$E$2011='Analítico Cp.'!$B131)*('Diário 1º PA'!$C$4:$C$2011&gt;=N$4)*('Diário 1º PA'!$C$4:$C$2011&lt;=EOMONTH(N$4,0))*('Diário 1º PA'!$F$4:$F$2011))
+SUMPRODUCT(('Diário 2º PA'!$E$4:$E$1980='Analítico Cp.'!$B131)*('Diário 2º PA'!$C$4:$C$1980&gt;=N$4)*('Diário 2º PA'!$C$4:$C$1980&lt;=EOMONTH(N$4,0))*('Diário 2º PA'!$F$4:$F$1980))
+SUMPRODUCT(('Diário 3º PA'!$E$4:$E$2000='Analítico Cp.'!$B131)*('Diário 3º PA'!$C$4:$C$2000&gt;=N$4)*('Diário 3º PA'!$C$4:$C$2000&lt;=EOMONTH(N$4,0))*('Diário 3º PA'!$F$4:$F$2000))
+SUMPRODUCT(('Diário 4º PA'!$E$4:$E$2000='Analítico Cp.'!$B131)*('Diário 4º PA'!$C$4:$C$2000&gt;=N$4)*('Diário 4º PA'!$C$4:$C$2000&lt;=EOMONTH(N$4,0))*('Diário 4º PA'!$F$4:$F$2000))
+SUMPRODUCT(('Comp.'!$D$5:$D$484=$B131)*('Comp.'!$B$5:$B$484&gt;=N$4)*('Comp.'!$B$5:$B$484&lt;=EOMONTH(N$4,0))*('Comp.'!$E$5:$E$484))</f>
        <v>0</v>
      </c>
      <c r="O131" s="179">
        <f t="shared" si="19"/>
        <v>0</v>
      </c>
      <c r="P131" s="180">
        <f t="shared" si="20"/>
        <v>0</v>
      </c>
      <c r="Q131" s="154"/>
      <c r="R131" s="154"/>
      <c r="S131" s="154"/>
      <c r="T131" s="154"/>
      <c r="U131" s="154"/>
      <c r="V131" s="154"/>
      <c r="W131" s="154"/>
      <c r="X131" s="154"/>
      <c r="Y131" s="154"/>
      <c r="Z131" s="154"/>
    </row>
    <row r="132" spans="1:26" ht="23.25" hidden="1" customHeight="1" x14ac:dyDescent="0.2">
      <c r="A132" s="199" t="s">
        <v>397</v>
      </c>
      <c r="B132" s="63"/>
      <c r="C132" s="129">
        <f>SUMPRODUCT(('Diário 1º PA'!$E$4:$E$2011='Analítico Cp.'!$B132)*('Diário 1º PA'!$C$4:$C$2011&gt;=C$4)*('Diário 1º PA'!$C$4:$C$2011&lt;=EOMONTH(C$4,0))*('Diário 1º PA'!$F$4:$F$2011))
+SUMPRODUCT(('Diário 2º PA'!$E$4:$E$1980='Analítico Cp.'!$B132)*('Diário 2º PA'!$C$4:$C$1980&gt;=C$4)*('Diário 2º PA'!$C$4:$C$1980&lt;=EOMONTH(C$4,0))*('Diário 2º PA'!$F$4:$F$1980))
+SUMPRODUCT(('Diário 3º PA'!$E$4:$E$2000='Analítico Cp.'!$B132)*('Diário 3º PA'!$C$4:$C$2000&gt;=C$4)*('Diário 3º PA'!$C$4:$C$2000&lt;=EOMONTH(C$4,0))*('Diário 3º PA'!$F$4:$F$2000))
+SUMPRODUCT(('Diário 4º PA'!$E$4:$E$2000='Analítico Cp.'!$B132)*('Diário 4º PA'!$C$4:$C$2000&gt;=C$4)*('Diário 4º PA'!$C$4:$C$2000&lt;=EOMONTH(C$4,0))*('Diário 4º PA'!$F$4:$F$2000))
+SUMPRODUCT(('Comp.'!$D$5:$D$484=$B132)*('Comp.'!$B$5:$B$484&gt;=C$4)*('Comp.'!$B$5:$B$484&lt;=EOMONTH(C$4,0))*('Comp.'!$E$5:$E$484))</f>
        <v>0</v>
      </c>
      <c r="D132" s="129">
        <f>SUMPRODUCT(('Diário 1º PA'!$E$4:$E$2011='Analítico Cp.'!$B132)*('Diário 1º PA'!$C$4:$C$2011&gt;=D$4)*('Diário 1º PA'!$C$4:$C$2011&lt;=EOMONTH(D$4,0))*('Diário 1º PA'!$F$4:$F$2011))
+SUMPRODUCT(('Diário 2º PA'!$E$4:$E$1980='Analítico Cp.'!$B132)*('Diário 2º PA'!$C$4:$C$1980&gt;=D$4)*('Diário 2º PA'!$C$4:$C$1980&lt;=EOMONTH(D$4,0))*('Diário 2º PA'!$F$4:$F$1980))
+SUMPRODUCT(('Diário 3º PA'!$E$4:$E$2000='Analítico Cp.'!$B132)*('Diário 3º PA'!$C$4:$C$2000&gt;=D$4)*('Diário 3º PA'!$C$4:$C$2000&lt;=EOMONTH(D$4,0))*('Diário 3º PA'!$F$4:$F$2000))
+SUMPRODUCT(('Diário 4º PA'!$E$4:$E$2000='Analítico Cp.'!$B132)*('Diário 4º PA'!$C$4:$C$2000&gt;=D$4)*('Diário 4º PA'!$C$4:$C$2000&lt;=EOMONTH(D$4,0))*('Diário 4º PA'!$F$4:$F$2000))
+SUMPRODUCT(('Comp.'!$D$5:$D$484=$B132)*('Comp.'!$B$5:$B$484&gt;=D$4)*('Comp.'!$B$5:$B$484&lt;=EOMONTH(D$4,0))*('Comp.'!$E$5:$E$484))</f>
        <v>0</v>
      </c>
      <c r="E132" s="129">
        <f>SUMPRODUCT(('Diário 1º PA'!$E$4:$E$2011='Analítico Cp.'!$B132)*('Diário 1º PA'!$C$4:$C$2011&gt;=E$4)*('Diário 1º PA'!$C$4:$C$2011&lt;=EOMONTH(E$4,0))*('Diário 1º PA'!$F$4:$F$2011))
+SUMPRODUCT(('Diário 2º PA'!$E$4:$E$1980='Analítico Cp.'!$B132)*('Diário 2º PA'!$C$4:$C$1980&gt;=E$4)*('Diário 2º PA'!$C$4:$C$1980&lt;=EOMONTH(E$4,0))*('Diário 2º PA'!$F$4:$F$1980))
+SUMPRODUCT(('Diário 3º PA'!$E$4:$E$2000='Analítico Cp.'!$B132)*('Diário 3º PA'!$C$4:$C$2000&gt;=E$4)*('Diário 3º PA'!$C$4:$C$2000&lt;=EOMONTH(E$4,0))*('Diário 3º PA'!$F$4:$F$2000))
+SUMPRODUCT(('Diário 4º PA'!$E$4:$E$2000='Analítico Cp.'!$B132)*('Diário 4º PA'!$C$4:$C$2000&gt;=E$4)*('Diário 4º PA'!$C$4:$C$2000&lt;=EOMONTH(E$4,0))*('Diário 4º PA'!$F$4:$F$2000))
+SUMPRODUCT(('Comp.'!$D$5:$D$484=$B132)*('Comp.'!$B$5:$B$484&gt;=E$4)*('Comp.'!$B$5:$B$484&lt;=EOMONTH(E$4,0))*('Comp.'!$E$5:$E$484))</f>
        <v>0</v>
      </c>
      <c r="F132" s="129">
        <f>SUMPRODUCT(('Diário 1º PA'!$E$4:$E$2011='Analítico Cp.'!$B132)*('Diário 1º PA'!$C$4:$C$2011&gt;=F$4)*('Diário 1º PA'!$C$4:$C$2011&lt;=EOMONTH(F$4,0))*('Diário 1º PA'!$F$4:$F$2011))
+SUMPRODUCT(('Diário 2º PA'!$E$4:$E$1980='Analítico Cp.'!$B132)*('Diário 2º PA'!$C$4:$C$1980&gt;=F$4)*('Diário 2º PA'!$C$4:$C$1980&lt;=EOMONTH(F$4,0))*('Diário 2º PA'!$F$4:$F$1980))
+SUMPRODUCT(('Diário 3º PA'!$E$4:$E$2000='Analítico Cp.'!$B132)*('Diário 3º PA'!$C$4:$C$2000&gt;=F$4)*('Diário 3º PA'!$C$4:$C$2000&lt;=EOMONTH(F$4,0))*('Diário 3º PA'!$F$4:$F$2000))
+SUMPRODUCT(('Diário 4º PA'!$E$4:$E$2000='Analítico Cp.'!$B132)*('Diário 4º PA'!$C$4:$C$2000&gt;=F$4)*('Diário 4º PA'!$C$4:$C$2000&lt;=EOMONTH(F$4,0))*('Diário 4º PA'!$F$4:$F$2000))
+SUMPRODUCT(('Comp.'!$D$5:$D$484=$B132)*('Comp.'!$B$5:$B$484&gt;=F$4)*('Comp.'!$B$5:$B$484&lt;=EOMONTH(F$4,0))*('Comp.'!$E$5:$E$484))</f>
        <v>0</v>
      </c>
      <c r="G132" s="129">
        <f>SUMPRODUCT(('Diário 1º PA'!$E$4:$E$2011='Analítico Cp.'!$B132)*('Diário 1º PA'!$C$4:$C$2011&gt;=G$4)*('Diário 1º PA'!$C$4:$C$2011&lt;=EOMONTH(G$4,0))*('Diário 1º PA'!$F$4:$F$2011))
+SUMPRODUCT(('Diário 2º PA'!$E$4:$E$1980='Analítico Cp.'!$B132)*('Diário 2º PA'!$C$4:$C$1980&gt;=G$4)*('Diário 2º PA'!$C$4:$C$1980&lt;=EOMONTH(G$4,0))*('Diário 2º PA'!$F$4:$F$1980))
+SUMPRODUCT(('Diário 3º PA'!$E$4:$E$2000='Analítico Cp.'!$B132)*('Diário 3º PA'!$C$4:$C$2000&gt;=G$4)*('Diário 3º PA'!$C$4:$C$2000&lt;=EOMONTH(G$4,0))*('Diário 3º PA'!$F$4:$F$2000))
+SUMPRODUCT(('Diário 4º PA'!$E$4:$E$2000='Analítico Cp.'!$B132)*('Diário 4º PA'!$C$4:$C$2000&gt;=G$4)*('Diário 4º PA'!$C$4:$C$2000&lt;=EOMONTH(G$4,0))*('Diário 4º PA'!$F$4:$F$2000))
+SUMPRODUCT(('Comp.'!$D$5:$D$484=$B132)*('Comp.'!$B$5:$B$484&gt;=G$4)*('Comp.'!$B$5:$B$484&lt;=EOMONTH(G$4,0))*('Comp.'!$E$5:$E$484))</f>
        <v>0</v>
      </c>
      <c r="H132" s="129">
        <f>SUMPRODUCT(('Diário 1º PA'!$E$4:$E$2011='Analítico Cp.'!$B132)*('Diário 1º PA'!$C$4:$C$2011&gt;=H$4)*('Diário 1º PA'!$C$4:$C$2011&lt;=EOMONTH(H$4,0))*('Diário 1º PA'!$F$4:$F$2011))
+SUMPRODUCT(('Diário 2º PA'!$E$4:$E$1980='Analítico Cp.'!$B132)*('Diário 2º PA'!$C$4:$C$1980&gt;=H$4)*('Diário 2º PA'!$C$4:$C$1980&lt;=EOMONTH(H$4,0))*('Diário 2º PA'!$F$4:$F$1980))
+SUMPRODUCT(('Diário 3º PA'!$E$4:$E$2000='Analítico Cp.'!$B132)*('Diário 3º PA'!$C$4:$C$2000&gt;=H$4)*('Diário 3º PA'!$C$4:$C$2000&lt;=EOMONTH(H$4,0))*('Diário 3º PA'!$F$4:$F$2000))
+SUMPRODUCT(('Diário 4º PA'!$E$4:$E$2000='Analítico Cp.'!$B132)*('Diário 4º PA'!$C$4:$C$2000&gt;=H$4)*('Diário 4º PA'!$C$4:$C$2000&lt;=EOMONTH(H$4,0))*('Diário 4º PA'!$F$4:$F$2000))
+SUMPRODUCT(('Comp.'!$D$5:$D$484=$B132)*('Comp.'!$B$5:$B$484&gt;=H$4)*('Comp.'!$B$5:$B$484&lt;=EOMONTH(H$4,0))*('Comp.'!$E$5:$E$484))</f>
        <v>0</v>
      </c>
      <c r="I132" s="129">
        <f>SUMPRODUCT(('Diário 1º PA'!$E$4:$E$2011='Analítico Cp.'!$B132)*('Diário 1º PA'!$C$4:$C$2011&gt;=I$4)*('Diário 1º PA'!$C$4:$C$2011&lt;=EOMONTH(I$4,0))*('Diário 1º PA'!$F$4:$F$2011))
+SUMPRODUCT(('Diário 2º PA'!$E$4:$E$1980='Analítico Cp.'!$B132)*('Diário 2º PA'!$C$4:$C$1980&gt;=I$4)*('Diário 2º PA'!$C$4:$C$1980&lt;=EOMONTH(I$4,0))*('Diário 2º PA'!$F$4:$F$1980))
+SUMPRODUCT(('Diário 3º PA'!$E$4:$E$2000='Analítico Cp.'!$B132)*('Diário 3º PA'!$C$4:$C$2000&gt;=I$4)*('Diário 3º PA'!$C$4:$C$2000&lt;=EOMONTH(I$4,0))*('Diário 3º PA'!$F$4:$F$2000))
+SUMPRODUCT(('Diário 4º PA'!$E$4:$E$2000='Analítico Cp.'!$B132)*('Diário 4º PA'!$C$4:$C$2000&gt;=I$4)*('Diário 4º PA'!$C$4:$C$2000&lt;=EOMONTH(I$4,0))*('Diário 4º PA'!$F$4:$F$2000))
+SUMPRODUCT(('Comp.'!$D$5:$D$484=$B132)*('Comp.'!$B$5:$B$484&gt;=I$4)*('Comp.'!$B$5:$B$484&lt;=EOMONTH(I$4,0))*('Comp.'!$E$5:$E$484))</f>
        <v>0</v>
      </c>
      <c r="J132" s="129">
        <f>SUMPRODUCT(('Diário 1º PA'!$E$4:$E$2011='Analítico Cp.'!$B132)*('Diário 1º PA'!$C$4:$C$2011&gt;=J$4)*('Diário 1º PA'!$C$4:$C$2011&lt;=EOMONTH(J$4,0))*('Diário 1º PA'!$F$4:$F$2011))
+SUMPRODUCT(('Diário 2º PA'!$E$4:$E$1980='Analítico Cp.'!$B132)*('Diário 2º PA'!$C$4:$C$1980&gt;=J$4)*('Diário 2º PA'!$C$4:$C$1980&lt;=EOMONTH(J$4,0))*('Diário 2º PA'!$F$4:$F$1980))
+SUMPRODUCT(('Diário 3º PA'!$E$4:$E$2000='Analítico Cp.'!$B132)*('Diário 3º PA'!$C$4:$C$2000&gt;=J$4)*('Diário 3º PA'!$C$4:$C$2000&lt;=EOMONTH(J$4,0))*('Diário 3º PA'!$F$4:$F$2000))
+SUMPRODUCT(('Diário 4º PA'!$E$4:$E$2000='Analítico Cp.'!$B132)*('Diário 4º PA'!$C$4:$C$2000&gt;=J$4)*('Diário 4º PA'!$C$4:$C$2000&lt;=EOMONTH(J$4,0))*('Diário 4º PA'!$F$4:$F$2000))
+SUMPRODUCT(('Comp.'!$D$5:$D$484=$B132)*('Comp.'!$B$5:$B$484&gt;=J$4)*('Comp.'!$B$5:$B$484&lt;=EOMONTH(J$4,0))*('Comp.'!$E$5:$E$484))</f>
        <v>0</v>
      </c>
      <c r="K132" s="129">
        <f>SUMPRODUCT(('Diário 1º PA'!$E$4:$E$2011='Analítico Cp.'!$B132)*('Diário 1º PA'!$C$4:$C$2011&gt;=K$4)*('Diário 1º PA'!$C$4:$C$2011&lt;=EOMONTH(K$4,0))*('Diário 1º PA'!$F$4:$F$2011))
+SUMPRODUCT(('Diário 2º PA'!$E$4:$E$1980='Analítico Cp.'!$B132)*('Diário 2º PA'!$C$4:$C$1980&gt;=K$4)*('Diário 2º PA'!$C$4:$C$1980&lt;=EOMONTH(K$4,0))*('Diário 2º PA'!$F$4:$F$1980))
+SUMPRODUCT(('Diário 3º PA'!$E$4:$E$2000='Analítico Cp.'!$B132)*('Diário 3º PA'!$C$4:$C$2000&gt;=K$4)*('Diário 3º PA'!$C$4:$C$2000&lt;=EOMONTH(K$4,0))*('Diário 3º PA'!$F$4:$F$2000))
+SUMPRODUCT(('Diário 4º PA'!$E$4:$E$2000='Analítico Cp.'!$B132)*('Diário 4º PA'!$C$4:$C$2000&gt;=K$4)*('Diário 4º PA'!$C$4:$C$2000&lt;=EOMONTH(K$4,0))*('Diário 4º PA'!$F$4:$F$2000))
+SUMPRODUCT(('Comp.'!$D$5:$D$484=$B132)*('Comp.'!$B$5:$B$484&gt;=K$4)*('Comp.'!$B$5:$B$484&lt;=EOMONTH(K$4,0))*('Comp.'!$E$5:$E$484))</f>
        <v>0</v>
      </c>
      <c r="L132" s="129">
        <f>SUMPRODUCT(('Diário 1º PA'!$E$4:$E$2011='Analítico Cp.'!$B132)*('Diário 1º PA'!$C$4:$C$2011&gt;=L$4)*('Diário 1º PA'!$C$4:$C$2011&lt;=EOMONTH(L$4,0))*('Diário 1º PA'!$F$4:$F$2011))
+SUMPRODUCT(('Diário 2º PA'!$E$4:$E$1980='Analítico Cp.'!$B132)*('Diário 2º PA'!$C$4:$C$1980&gt;=L$4)*('Diário 2º PA'!$C$4:$C$1980&lt;=EOMONTH(L$4,0))*('Diário 2º PA'!$F$4:$F$1980))
+SUMPRODUCT(('Diário 3º PA'!$E$4:$E$2000='Analítico Cp.'!$B132)*('Diário 3º PA'!$C$4:$C$2000&gt;=L$4)*('Diário 3º PA'!$C$4:$C$2000&lt;=EOMONTH(L$4,0))*('Diário 3º PA'!$F$4:$F$2000))
+SUMPRODUCT(('Diário 4º PA'!$E$4:$E$2000='Analítico Cp.'!$B132)*('Diário 4º PA'!$C$4:$C$2000&gt;=L$4)*('Diário 4º PA'!$C$4:$C$2000&lt;=EOMONTH(L$4,0))*('Diário 4º PA'!$F$4:$F$2000))
+SUMPRODUCT(('Comp.'!$D$5:$D$484=$B132)*('Comp.'!$B$5:$B$484&gt;=L$4)*('Comp.'!$B$5:$B$484&lt;=EOMONTH(L$4,0))*('Comp.'!$E$5:$E$484))</f>
        <v>0</v>
      </c>
      <c r="M132" s="129">
        <f>SUMPRODUCT(('Diário 1º PA'!$E$4:$E$2011='Analítico Cp.'!$B132)*('Diário 1º PA'!$C$4:$C$2011&gt;=M$4)*('Diário 1º PA'!$C$4:$C$2011&lt;=EOMONTH(M$4,0))*('Diário 1º PA'!$F$4:$F$2011))
+SUMPRODUCT(('Diário 2º PA'!$E$4:$E$1980='Analítico Cp.'!$B132)*('Diário 2º PA'!$C$4:$C$1980&gt;=M$4)*('Diário 2º PA'!$C$4:$C$1980&lt;=EOMONTH(M$4,0))*('Diário 2º PA'!$F$4:$F$1980))
+SUMPRODUCT(('Diário 3º PA'!$E$4:$E$2000='Analítico Cp.'!$B132)*('Diário 3º PA'!$C$4:$C$2000&gt;=M$4)*('Diário 3º PA'!$C$4:$C$2000&lt;=EOMONTH(M$4,0))*('Diário 3º PA'!$F$4:$F$2000))
+SUMPRODUCT(('Diário 4º PA'!$E$4:$E$2000='Analítico Cp.'!$B132)*('Diário 4º PA'!$C$4:$C$2000&gt;=M$4)*('Diário 4º PA'!$C$4:$C$2000&lt;=EOMONTH(M$4,0))*('Diário 4º PA'!$F$4:$F$2000))
+SUMPRODUCT(('Comp.'!$D$5:$D$484=$B132)*('Comp.'!$B$5:$B$484&gt;=M$4)*('Comp.'!$B$5:$B$484&lt;=EOMONTH(M$4,0))*('Comp.'!$E$5:$E$484))</f>
        <v>0</v>
      </c>
      <c r="N132" s="129">
        <f>SUMPRODUCT(('Diário 1º PA'!$E$4:$E$2011='Analítico Cp.'!$B132)*('Diário 1º PA'!$C$4:$C$2011&gt;=N$4)*('Diário 1º PA'!$C$4:$C$2011&lt;=EOMONTH(N$4,0))*('Diário 1º PA'!$F$4:$F$2011))
+SUMPRODUCT(('Diário 2º PA'!$E$4:$E$1980='Analítico Cp.'!$B132)*('Diário 2º PA'!$C$4:$C$1980&gt;=N$4)*('Diário 2º PA'!$C$4:$C$1980&lt;=EOMONTH(N$4,0))*('Diário 2º PA'!$F$4:$F$1980))
+SUMPRODUCT(('Diário 3º PA'!$E$4:$E$2000='Analítico Cp.'!$B132)*('Diário 3º PA'!$C$4:$C$2000&gt;=N$4)*('Diário 3º PA'!$C$4:$C$2000&lt;=EOMONTH(N$4,0))*('Diário 3º PA'!$F$4:$F$2000))
+SUMPRODUCT(('Diário 4º PA'!$E$4:$E$2000='Analítico Cp.'!$B132)*('Diário 4º PA'!$C$4:$C$2000&gt;=N$4)*('Diário 4º PA'!$C$4:$C$2000&lt;=EOMONTH(N$4,0))*('Diário 4º PA'!$F$4:$F$2000))
+SUMPRODUCT(('Comp.'!$D$5:$D$484=$B132)*('Comp.'!$B$5:$B$484&gt;=N$4)*('Comp.'!$B$5:$B$484&lt;=EOMONTH(N$4,0))*('Comp.'!$E$5:$E$484))</f>
        <v>0</v>
      </c>
      <c r="O132" s="179">
        <f t="shared" si="19"/>
        <v>0</v>
      </c>
      <c r="P132" s="180">
        <f t="shared" si="20"/>
        <v>0</v>
      </c>
      <c r="Q132" s="154"/>
      <c r="R132" s="154"/>
      <c r="S132" s="154"/>
      <c r="T132" s="154"/>
      <c r="U132" s="154"/>
      <c r="V132" s="154"/>
      <c r="W132" s="154"/>
      <c r="X132" s="154"/>
      <c r="Y132" s="154"/>
      <c r="Z132" s="154"/>
    </row>
    <row r="133" spans="1:26" ht="23.25" hidden="1" customHeight="1" x14ac:dyDescent="0.2">
      <c r="A133" s="199" t="s">
        <v>398</v>
      </c>
      <c r="B133" s="63"/>
      <c r="C133" s="129">
        <f>SUMPRODUCT(('Diário 1º PA'!$E$4:$E$2011='Analítico Cp.'!$B133)*('Diário 1º PA'!$C$4:$C$2011&gt;=C$4)*('Diário 1º PA'!$C$4:$C$2011&lt;=EOMONTH(C$4,0))*('Diário 1º PA'!$F$4:$F$2011))
+SUMPRODUCT(('Diário 2º PA'!$E$4:$E$1980='Analítico Cp.'!$B133)*('Diário 2º PA'!$C$4:$C$1980&gt;=C$4)*('Diário 2º PA'!$C$4:$C$1980&lt;=EOMONTH(C$4,0))*('Diário 2º PA'!$F$4:$F$1980))
+SUMPRODUCT(('Diário 3º PA'!$E$4:$E$2000='Analítico Cp.'!$B133)*('Diário 3º PA'!$C$4:$C$2000&gt;=C$4)*('Diário 3º PA'!$C$4:$C$2000&lt;=EOMONTH(C$4,0))*('Diário 3º PA'!$F$4:$F$2000))
+SUMPRODUCT(('Diário 4º PA'!$E$4:$E$2000='Analítico Cp.'!$B133)*('Diário 4º PA'!$C$4:$C$2000&gt;=C$4)*('Diário 4º PA'!$C$4:$C$2000&lt;=EOMONTH(C$4,0))*('Diário 4º PA'!$F$4:$F$2000))
+SUMPRODUCT(('Comp.'!$D$5:$D$484=$B133)*('Comp.'!$B$5:$B$484&gt;=C$4)*('Comp.'!$B$5:$B$484&lt;=EOMONTH(C$4,0))*('Comp.'!$E$5:$E$484))</f>
        <v>0</v>
      </c>
      <c r="D133" s="129">
        <f>SUMPRODUCT(('Diário 1º PA'!$E$4:$E$2011='Analítico Cp.'!$B133)*('Diário 1º PA'!$C$4:$C$2011&gt;=D$4)*('Diário 1º PA'!$C$4:$C$2011&lt;=EOMONTH(D$4,0))*('Diário 1º PA'!$F$4:$F$2011))
+SUMPRODUCT(('Diário 2º PA'!$E$4:$E$1980='Analítico Cp.'!$B133)*('Diário 2º PA'!$C$4:$C$1980&gt;=D$4)*('Diário 2º PA'!$C$4:$C$1980&lt;=EOMONTH(D$4,0))*('Diário 2º PA'!$F$4:$F$1980))
+SUMPRODUCT(('Diário 3º PA'!$E$4:$E$2000='Analítico Cp.'!$B133)*('Diário 3º PA'!$C$4:$C$2000&gt;=D$4)*('Diário 3º PA'!$C$4:$C$2000&lt;=EOMONTH(D$4,0))*('Diário 3º PA'!$F$4:$F$2000))
+SUMPRODUCT(('Diário 4º PA'!$E$4:$E$2000='Analítico Cp.'!$B133)*('Diário 4º PA'!$C$4:$C$2000&gt;=D$4)*('Diário 4º PA'!$C$4:$C$2000&lt;=EOMONTH(D$4,0))*('Diário 4º PA'!$F$4:$F$2000))
+SUMPRODUCT(('Comp.'!$D$5:$D$484=$B133)*('Comp.'!$B$5:$B$484&gt;=D$4)*('Comp.'!$B$5:$B$484&lt;=EOMONTH(D$4,0))*('Comp.'!$E$5:$E$484))</f>
        <v>0</v>
      </c>
      <c r="E133" s="129">
        <f>SUMPRODUCT(('Diário 1º PA'!$E$4:$E$2011='Analítico Cp.'!$B133)*('Diário 1º PA'!$C$4:$C$2011&gt;=E$4)*('Diário 1º PA'!$C$4:$C$2011&lt;=EOMONTH(E$4,0))*('Diário 1º PA'!$F$4:$F$2011))
+SUMPRODUCT(('Diário 2º PA'!$E$4:$E$1980='Analítico Cp.'!$B133)*('Diário 2º PA'!$C$4:$C$1980&gt;=E$4)*('Diário 2º PA'!$C$4:$C$1980&lt;=EOMONTH(E$4,0))*('Diário 2º PA'!$F$4:$F$1980))
+SUMPRODUCT(('Diário 3º PA'!$E$4:$E$2000='Analítico Cp.'!$B133)*('Diário 3º PA'!$C$4:$C$2000&gt;=E$4)*('Diário 3º PA'!$C$4:$C$2000&lt;=EOMONTH(E$4,0))*('Diário 3º PA'!$F$4:$F$2000))
+SUMPRODUCT(('Diário 4º PA'!$E$4:$E$2000='Analítico Cp.'!$B133)*('Diário 4º PA'!$C$4:$C$2000&gt;=E$4)*('Diário 4º PA'!$C$4:$C$2000&lt;=EOMONTH(E$4,0))*('Diário 4º PA'!$F$4:$F$2000))
+SUMPRODUCT(('Comp.'!$D$5:$D$484=$B133)*('Comp.'!$B$5:$B$484&gt;=E$4)*('Comp.'!$B$5:$B$484&lt;=EOMONTH(E$4,0))*('Comp.'!$E$5:$E$484))</f>
        <v>0</v>
      </c>
      <c r="F133" s="129">
        <f>SUMPRODUCT(('Diário 1º PA'!$E$4:$E$2011='Analítico Cp.'!$B133)*('Diário 1º PA'!$C$4:$C$2011&gt;=F$4)*('Diário 1º PA'!$C$4:$C$2011&lt;=EOMONTH(F$4,0))*('Diário 1º PA'!$F$4:$F$2011))
+SUMPRODUCT(('Diário 2º PA'!$E$4:$E$1980='Analítico Cp.'!$B133)*('Diário 2º PA'!$C$4:$C$1980&gt;=F$4)*('Diário 2º PA'!$C$4:$C$1980&lt;=EOMONTH(F$4,0))*('Diário 2º PA'!$F$4:$F$1980))
+SUMPRODUCT(('Diário 3º PA'!$E$4:$E$2000='Analítico Cp.'!$B133)*('Diário 3º PA'!$C$4:$C$2000&gt;=F$4)*('Diário 3º PA'!$C$4:$C$2000&lt;=EOMONTH(F$4,0))*('Diário 3º PA'!$F$4:$F$2000))
+SUMPRODUCT(('Diário 4º PA'!$E$4:$E$2000='Analítico Cp.'!$B133)*('Diário 4º PA'!$C$4:$C$2000&gt;=F$4)*('Diário 4º PA'!$C$4:$C$2000&lt;=EOMONTH(F$4,0))*('Diário 4º PA'!$F$4:$F$2000))
+SUMPRODUCT(('Comp.'!$D$5:$D$484=$B133)*('Comp.'!$B$5:$B$484&gt;=F$4)*('Comp.'!$B$5:$B$484&lt;=EOMONTH(F$4,0))*('Comp.'!$E$5:$E$484))</f>
        <v>0</v>
      </c>
      <c r="G133" s="129">
        <f>SUMPRODUCT(('Diário 1º PA'!$E$4:$E$2011='Analítico Cp.'!$B133)*('Diário 1º PA'!$C$4:$C$2011&gt;=G$4)*('Diário 1º PA'!$C$4:$C$2011&lt;=EOMONTH(G$4,0))*('Diário 1º PA'!$F$4:$F$2011))
+SUMPRODUCT(('Diário 2º PA'!$E$4:$E$1980='Analítico Cp.'!$B133)*('Diário 2º PA'!$C$4:$C$1980&gt;=G$4)*('Diário 2º PA'!$C$4:$C$1980&lt;=EOMONTH(G$4,0))*('Diário 2º PA'!$F$4:$F$1980))
+SUMPRODUCT(('Diário 3º PA'!$E$4:$E$2000='Analítico Cp.'!$B133)*('Diário 3º PA'!$C$4:$C$2000&gt;=G$4)*('Diário 3º PA'!$C$4:$C$2000&lt;=EOMONTH(G$4,0))*('Diário 3º PA'!$F$4:$F$2000))
+SUMPRODUCT(('Diário 4º PA'!$E$4:$E$2000='Analítico Cp.'!$B133)*('Diário 4º PA'!$C$4:$C$2000&gt;=G$4)*('Diário 4º PA'!$C$4:$C$2000&lt;=EOMONTH(G$4,0))*('Diário 4º PA'!$F$4:$F$2000))
+SUMPRODUCT(('Comp.'!$D$5:$D$484=$B133)*('Comp.'!$B$5:$B$484&gt;=G$4)*('Comp.'!$B$5:$B$484&lt;=EOMONTH(G$4,0))*('Comp.'!$E$5:$E$484))</f>
        <v>0</v>
      </c>
      <c r="H133" s="129">
        <f>SUMPRODUCT(('Diário 1º PA'!$E$4:$E$2011='Analítico Cp.'!$B133)*('Diário 1º PA'!$C$4:$C$2011&gt;=H$4)*('Diário 1º PA'!$C$4:$C$2011&lt;=EOMONTH(H$4,0))*('Diário 1º PA'!$F$4:$F$2011))
+SUMPRODUCT(('Diário 2º PA'!$E$4:$E$1980='Analítico Cp.'!$B133)*('Diário 2º PA'!$C$4:$C$1980&gt;=H$4)*('Diário 2º PA'!$C$4:$C$1980&lt;=EOMONTH(H$4,0))*('Diário 2º PA'!$F$4:$F$1980))
+SUMPRODUCT(('Diário 3º PA'!$E$4:$E$2000='Analítico Cp.'!$B133)*('Diário 3º PA'!$C$4:$C$2000&gt;=H$4)*('Diário 3º PA'!$C$4:$C$2000&lt;=EOMONTH(H$4,0))*('Diário 3º PA'!$F$4:$F$2000))
+SUMPRODUCT(('Diário 4º PA'!$E$4:$E$2000='Analítico Cp.'!$B133)*('Diário 4º PA'!$C$4:$C$2000&gt;=H$4)*('Diário 4º PA'!$C$4:$C$2000&lt;=EOMONTH(H$4,0))*('Diário 4º PA'!$F$4:$F$2000))
+SUMPRODUCT(('Comp.'!$D$5:$D$484=$B133)*('Comp.'!$B$5:$B$484&gt;=H$4)*('Comp.'!$B$5:$B$484&lt;=EOMONTH(H$4,0))*('Comp.'!$E$5:$E$484))</f>
        <v>0</v>
      </c>
      <c r="I133" s="129">
        <f>SUMPRODUCT(('Diário 1º PA'!$E$4:$E$2011='Analítico Cp.'!$B133)*('Diário 1º PA'!$C$4:$C$2011&gt;=I$4)*('Diário 1º PA'!$C$4:$C$2011&lt;=EOMONTH(I$4,0))*('Diário 1º PA'!$F$4:$F$2011))
+SUMPRODUCT(('Diário 2º PA'!$E$4:$E$1980='Analítico Cp.'!$B133)*('Diário 2º PA'!$C$4:$C$1980&gt;=I$4)*('Diário 2º PA'!$C$4:$C$1980&lt;=EOMONTH(I$4,0))*('Diário 2º PA'!$F$4:$F$1980))
+SUMPRODUCT(('Diário 3º PA'!$E$4:$E$2000='Analítico Cp.'!$B133)*('Diário 3º PA'!$C$4:$C$2000&gt;=I$4)*('Diário 3º PA'!$C$4:$C$2000&lt;=EOMONTH(I$4,0))*('Diário 3º PA'!$F$4:$F$2000))
+SUMPRODUCT(('Diário 4º PA'!$E$4:$E$2000='Analítico Cp.'!$B133)*('Diário 4º PA'!$C$4:$C$2000&gt;=I$4)*('Diário 4º PA'!$C$4:$C$2000&lt;=EOMONTH(I$4,0))*('Diário 4º PA'!$F$4:$F$2000))
+SUMPRODUCT(('Comp.'!$D$5:$D$484=$B133)*('Comp.'!$B$5:$B$484&gt;=I$4)*('Comp.'!$B$5:$B$484&lt;=EOMONTH(I$4,0))*('Comp.'!$E$5:$E$484))</f>
        <v>0</v>
      </c>
      <c r="J133" s="129">
        <f>SUMPRODUCT(('Diário 1º PA'!$E$4:$E$2011='Analítico Cp.'!$B133)*('Diário 1º PA'!$C$4:$C$2011&gt;=J$4)*('Diário 1º PA'!$C$4:$C$2011&lt;=EOMONTH(J$4,0))*('Diário 1º PA'!$F$4:$F$2011))
+SUMPRODUCT(('Diário 2º PA'!$E$4:$E$1980='Analítico Cp.'!$B133)*('Diário 2º PA'!$C$4:$C$1980&gt;=J$4)*('Diário 2º PA'!$C$4:$C$1980&lt;=EOMONTH(J$4,0))*('Diário 2º PA'!$F$4:$F$1980))
+SUMPRODUCT(('Diário 3º PA'!$E$4:$E$2000='Analítico Cp.'!$B133)*('Diário 3º PA'!$C$4:$C$2000&gt;=J$4)*('Diário 3º PA'!$C$4:$C$2000&lt;=EOMONTH(J$4,0))*('Diário 3º PA'!$F$4:$F$2000))
+SUMPRODUCT(('Diário 4º PA'!$E$4:$E$2000='Analítico Cp.'!$B133)*('Diário 4º PA'!$C$4:$C$2000&gt;=J$4)*('Diário 4º PA'!$C$4:$C$2000&lt;=EOMONTH(J$4,0))*('Diário 4º PA'!$F$4:$F$2000))
+SUMPRODUCT(('Comp.'!$D$5:$D$484=$B133)*('Comp.'!$B$5:$B$484&gt;=J$4)*('Comp.'!$B$5:$B$484&lt;=EOMONTH(J$4,0))*('Comp.'!$E$5:$E$484))</f>
        <v>0</v>
      </c>
      <c r="K133" s="129">
        <f>SUMPRODUCT(('Diário 1º PA'!$E$4:$E$2011='Analítico Cp.'!$B133)*('Diário 1º PA'!$C$4:$C$2011&gt;=K$4)*('Diário 1º PA'!$C$4:$C$2011&lt;=EOMONTH(K$4,0))*('Diário 1º PA'!$F$4:$F$2011))
+SUMPRODUCT(('Diário 2º PA'!$E$4:$E$1980='Analítico Cp.'!$B133)*('Diário 2º PA'!$C$4:$C$1980&gt;=K$4)*('Diário 2º PA'!$C$4:$C$1980&lt;=EOMONTH(K$4,0))*('Diário 2º PA'!$F$4:$F$1980))
+SUMPRODUCT(('Diário 3º PA'!$E$4:$E$2000='Analítico Cp.'!$B133)*('Diário 3º PA'!$C$4:$C$2000&gt;=K$4)*('Diário 3º PA'!$C$4:$C$2000&lt;=EOMONTH(K$4,0))*('Diário 3º PA'!$F$4:$F$2000))
+SUMPRODUCT(('Diário 4º PA'!$E$4:$E$2000='Analítico Cp.'!$B133)*('Diário 4º PA'!$C$4:$C$2000&gt;=K$4)*('Diário 4º PA'!$C$4:$C$2000&lt;=EOMONTH(K$4,0))*('Diário 4º PA'!$F$4:$F$2000))
+SUMPRODUCT(('Comp.'!$D$5:$D$484=$B133)*('Comp.'!$B$5:$B$484&gt;=K$4)*('Comp.'!$B$5:$B$484&lt;=EOMONTH(K$4,0))*('Comp.'!$E$5:$E$484))</f>
        <v>0</v>
      </c>
      <c r="L133" s="129">
        <f>SUMPRODUCT(('Diário 1º PA'!$E$4:$E$2011='Analítico Cp.'!$B133)*('Diário 1º PA'!$C$4:$C$2011&gt;=L$4)*('Diário 1º PA'!$C$4:$C$2011&lt;=EOMONTH(L$4,0))*('Diário 1º PA'!$F$4:$F$2011))
+SUMPRODUCT(('Diário 2º PA'!$E$4:$E$1980='Analítico Cp.'!$B133)*('Diário 2º PA'!$C$4:$C$1980&gt;=L$4)*('Diário 2º PA'!$C$4:$C$1980&lt;=EOMONTH(L$4,0))*('Diário 2º PA'!$F$4:$F$1980))
+SUMPRODUCT(('Diário 3º PA'!$E$4:$E$2000='Analítico Cp.'!$B133)*('Diário 3º PA'!$C$4:$C$2000&gt;=L$4)*('Diário 3º PA'!$C$4:$C$2000&lt;=EOMONTH(L$4,0))*('Diário 3º PA'!$F$4:$F$2000))
+SUMPRODUCT(('Diário 4º PA'!$E$4:$E$2000='Analítico Cp.'!$B133)*('Diário 4º PA'!$C$4:$C$2000&gt;=L$4)*('Diário 4º PA'!$C$4:$C$2000&lt;=EOMONTH(L$4,0))*('Diário 4º PA'!$F$4:$F$2000))
+SUMPRODUCT(('Comp.'!$D$5:$D$484=$B133)*('Comp.'!$B$5:$B$484&gt;=L$4)*('Comp.'!$B$5:$B$484&lt;=EOMONTH(L$4,0))*('Comp.'!$E$5:$E$484))</f>
        <v>0</v>
      </c>
      <c r="M133" s="129">
        <f>SUMPRODUCT(('Diário 1º PA'!$E$4:$E$2011='Analítico Cp.'!$B133)*('Diário 1º PA'!$C$4:$C$2011&gt;=M$4)*('Diário 1º PA'!$C$4:$C$2011&lt;=EOMONTH(M$4,0))*('Diário 1º PA'!$F$4:$F$2011))
+SUMPRODUCT(('Diário 2º PA'!$E$4:$E$1980='Analítico Cp.'!$B133)*('Diário 2º PA'!$C$4:$C$1980&gt;=M$4)*('Diário 2º PA'!$C$4:$C$1980&lt;=EOMONTH(M$4,0))*('Diário 2º PA'!$F$4:$F$1980))
+SUMPRODUCT(('Diário 3º PA'!$E$4:$E$2000='Analítico Cp.'!$B133)*('Diário 3º PA'!$C$4:$C$2000&gt;=M$4)*('Diário 3º PA'!$C$4:$C$2000&lt;=EOMONTH(M$4,0))*('Diário 3º PA'!$F$4:$F$2000))
+SUMPRODUCT(('Diário 4º PA'!$E$4:$E$2000='Analítico Cp.'!$B133)*('Diário 4º PA'!$C$4:$C$2000&gt;=M$4)*('Diário 4º PA'!$C$4:$C$2000&lt;=EOMONTH(M$4,0))*('Diário 4º PA'!$F$4:$F$2000))
+SUMPRODUCT(('Comp.'!$D$5:$D$484=$B133)*('Comp.'!$B$5:$B$484&gt;=M$4)*('Comp.'!$B$5:$B$484&lt;=EOMONTH(M$4,0))*('Comp.'!$E$5:$E$484))</f>
        <v>0</v>
      </c>
      <c r="N133" s="129">
        <f>SUMPRODUCT(('Diário 1º PA'!$E$4:$E$2011='Analítico Cp.'!$B133)*('Diário 1º PA'!$C$4:$C$2011&gt;=N$4)*('Diário 1º PA'!$C$4:$C$2011&lt;=EOMONTH(N$4,0))*('Diário 1º PA'!$F$4:$F$2011))
+SUMPRODUCT(('Diário 2º PA'!$E$4:$E$1980='Analítico Cp.'!$B133)*('Diário 2º PA'!$C$4:$C$1980&gt;=N$4)*('Diário 2º PA'!$C$4:$C$1980&lt;=EOMONTH(N$4,0))*('Diário 2º PA'!$F$4:$F$1980))
+SUMPRODUCT(('Diário 3º PA'!$E$4:$E$2000='Analítico Cp.'!$B133)*('Diário 3º PA'!$C$4:$C$2000&gt;=N$4)*('Diário 3º PA'!$C$4:$C$2000&lt;=EOMONTH(N$4,0))*('Diário 3º PA'!$F$4:$F$2000))
+SUMPRODUCT(('Diário 4º PA'!$E$4:$E$2000='Analítico Cp.'!$B133)*('Diário 4º PA'!$C$4:$C$2000&gt;=N$4)*('Diário 4º PA'!$C$4:$C$2000&lt;=EOMONTH(N$4,0))*('Diário 4º PA'!$F$4:$F$2000))
+SUMPRODUCT(('Comp.'!$D$5:$D$484=$B133)*('Comp.'!$B$5:$B$484&gt;=N$4)*('Comp.'!$B$5:$B$484&lt;=EOMONTH(N$4,0))*('Comp.'!$E$5:$E$484))</f>
        <v>0</v>
      </c>
      <c r="O133" s="179">
        <f t="shared" si="19"/>
        <v>0</v>
      </c>
      <c r="P133" s="180">
        <f t="shared" si="20"/>
        <v>0</v>
      </c>
      <c r="Q133" s="154"/>
      <c r="R133" s="154"/>
      <c r="S133" s="154"/>
      <c r="T133" s="154"/>
      <c r="U133" s="154"/>
      <c r="V133" s="154"/>
      <c r="W133" s="154"/>
      <c r="X133" s="154"/>
      <c r="Y133" s="154"/>
      <c r="Z133" s="154"/>
    </row>
    <row r="134" spans="1:26" ht="23.25" hidden="1" customHeight="1" x14ac:dyDescent="0.2">
      <c r="A134" s="199" t="s">
        <v>399</v>
      </c>
      <c r="B134" s="63"/>
      <c r="C134" s="129">
        <f>SUMPRODUCT(('Diário 1º PA'!$E$4:$E$2011='Analítico Cp.'!$B134)*('Diário 1º PA'!$C$4:$C$2011&gt;=C$4)*('Diário 1º PA'!$C$4:$C$2011&lt;=EOMONTH(C$4,0))*('Diário 1º PA'!$F$4:$F$2011))
+SUMPRODUCT(('Diário 2º PA'!$E$4:$E$1980='Analítico Cp.'!$B134)*('Diário 2º PA'!$C$4:$C$1980&gt;=C$4)*('Diário 2º PA'!$C$4:$C$1980&lt;=EOMONTH(C$4,0))*('Diário 2º PA'!$F$4:$F$1980))
+SUMPRODUCT(('Diário 3º PA'!$E$4:$E$2000='Analítico Cp.'!$B134)*('Diário 3º PA'!$C$4:$C$2000&gt;=C$4)*('Diário 3º PA'!$C$4:$C$2000&lt;=EOMONTH(C$4,0))*('Diário 3º PA'!$F$4:$F$2000))
+SUMPRODUCT(('Diário 4º PA'!$E$4:$E$2000='Analítico Cp.'!$B134)*('Diário 4º PA'!$C$4:$C$2000&gt;=C$4)*('Diário 4º PA'!$C$4:$C$2000&lt;=EOMONTH(C$4,0))*('Diário 4º PA'!$F$4:$F$2000))
+SUMPRODUCT(('Comp.'!$D$5:$D$484=$B134)*('Comp.'!$B$5:$B$484&gt;=C$4)*('Comp.'!$B$5:$B$484&lt;=EOMONTH(C$4,0))*('Comp.'!$E$5:$E$484))</f>
        <v>0</v>
      </c>
      <c r="D134" s="129">
        <f>SUMPRODUCT(('Diário 1º PA'!$E$4:$E$2011='Analítico Cp.'!$B134)*('Diário 1º PA'!$C$4:$C$2011&gt;=D$4)*('Diário 1º PA'!$C$4:$C$2011&lt;=EOMONTH(D$4,0))*('Diário 1º PA'!$F$4:$F$2011))
+SUMPRODUCT(('Diário 2º PA'!$E$4:$E$1980='Analítico Cp.'!$B134)*('Diário 2º PA'!$C$4:$C$1980&gt;=D$4)*('Diário 2º PA'!$C$4:$C$1980&lt;=EOMONTH(D$4,0))*('Diário 2º PA'!$F$4:$F$1980))
+SUMPRODUCT(('Diário 3º PA'!$E$4:$E$2000='Analítico Cp.'!$B134)*('Diário 3º PA'!$C$4:$C$2000&gt;=D$4)*('Diário 3º PA'!$C$4:$C$2000&lt;=EOMONTH(D$4,0))*('Diário 3º PA'!$F$4:$F$2000))
+SUMPRODUCT(('Diário 4º PA'!$E$4:$E$2000='Analítico Cp.'!$B134)*('Diário 4º PA'!$C$4:$C$2000&gt;=D$4)*('Diário 4º PA'!$C$4:$C$2000&lt;=EOMONTH(D$4,0))*('Diário 4º PA'!$F$4:$F$2000))
+SUMPRODUCT(('Comp.'!$D$5:$D$484=$B134)*('Comp.'!$B$5:$B$484&gt;=D$4)*('Comp.'!$B$5:$B$484&lt;=EOMONTH(D$4,0))*('Comp.'!$E$5:$E$484))</f>
        <v>0</v>
      </c>
      <c r="E134" s="129">
        <f>SUMPRODUCT(('Diário 1º PA'!$E$4:$E$2011='Analítico Cp.'!$B134)*('Diário 1º PA'!$C$4:$C$2011&gt;=E$4)*('Diário 1º PA'!$C$4:$C$2011&lt;=EOMONTH(E$4,0))*('Diário 1º PA'!$F$4:$F$2011))
+SUMPRODUCT(('Diário 2º PA'!$E$4:$E$1980='Analítico Cp.'!$B134)*('Diário 2º PA'!$C$4:$C$1980&gt;=E$4)*('Diário 2º PA'!$C$4:$C$1980&lt;=EOMONTH(E$4,0))*('Diário 2º PA'!$F$4:$F$1980))
+SUMPRODUCT(('Diário 3º PA'!$E$4:$E$2000='Analítico Cp.'!$B134)*('Diário 3º PA'!$C$4:$C$2000&gt;=E$4)*('Diário 3º PA'!$C$4:$C$2000&lt;=EOMONTH(E$4,0))*('Diário 3º PA'!$F$4:$F$2000))
+SUMPRODUCT(('Diário 4º PA'!$E$4:$E$2000='Analítico Cp.'!$B134)*('Diário 4º PA'!$C$4:$C$2000&gt;=E$4)*('Diário 4º PA'!$C$4:$C$2000&lt;=EOMONTH(E$4,0))*('Diário 4º PA'!$F$4:$F$2000))
+SUMPRODUCT(('Comp.'!$D$5:$D$484=$B134)*('Comp.'!$B$5:$B$484&gt;=E$4)*('Comp.'!$B$5:$B$484&lt;=EOMONTH(E$4,0))*('Comp.'!$E$5:$E$484))</f>
        <v>0</v>
      </c>
      <c r="F134" s="129">
        <f>SUMPRODUCT(('Diário 1º PA'!$E$4:$E$2011='Analítico Cp.'!$B134)*('Diário 1º PA'!$C$4:$C$2011&gt;=F$4)*('Diário 1º PA'!$C$4:$C$2011&lt;=EOMONTH(F$4,0))*('Diário 1º PA'!$F$4:$F$2011))
+SUMPRODUCT(('Diário 2º PA'!$E$4:$E$1980='Analítico Cp.'!$B134)*('Diário 2º PA'!$C$4:$C$1980&gt;=F$4)*('Diário 2º PA'!$C$4:$C$1980&lt;=EOMONTH(F$4,0))*('Diário 2º PA'!$F$4:$F$1980))
+SUMPRODUCT(('Diário 3º PA'!$E$4:$E$2000='Analítico Cp.'!$B134)*('Diário 3º PA'!$C$4:$C$2000&gt;=F$4)*('Diário 3º PA'!$C$4:$C$2000&lt;=EOMONTH(F$4,0))*('Diário 3º PA'!$F$4:$F$2000))
+SUMPRODUCT(('Diário 4º PA'!$E$4:$E$2000='Analítico Cp.'!$B134)*('Diário 4º PA'!$C$4:$C$2000&gt;=F$4)*('Diário 4º PA'!$C$4:$C$2000&lt;=EOMONTH(F$4,0))*('Diário 4º PA'!$F$4:$F$2000))
+SUMPRODUCT(('Comp.'!$D$5:$D$484=$B134)*('Comp.'!$B$5:$B$484&gt;=F$4)*('Comp.'!$B$5:$B$484&lt;=EOMONTH(F$4,0))*('Comp.'!$E$5:$E$484))</f>
        <v>0</v>
      </c>
      <c r="G134" s="129">
        <f>SUMPRODUCT(('Diário 1º PA'!$E$4:$E$2011='Analítico Cp.'!$B134)*('Diário 1º PA'!$C$4:$C$2011&gt;=G$4)*('Diário 1º PA'!$C$4:$C$2011&lt;=EOMONTH(G$4,0))*('Diário 1º PA'!$F$4:$F$2011))
+SUMPRODUCT(('Diário 2º PA'!$E$4:$E$1980='Analítico Cp.'!$B134)*('Diário 2º PA'!$C$4:$C$1980&gt;=G$4)*('Diário 2º PA'!$C$4:$C$1980&lt;=EOMONTH(G$4,0))*('Diário 2º PA'!$F$4:$F$1980))
+SUMPRODUCT(('Diário 3º PA'!$E$4:$E$2000='Analítico Cp.'!$B134)*('Diário 3º PA'!$C$4:$C$2000&gt;=G$4)*('Diário 3º PA'!$C$4:$C$2000&lt;=EOMONTH(G$4,0))*('Diário 3º PA'!$F$4:$F$2000))
+SUMPRODUCT(('Diário 4º PA'!$E$4:$E$2000='Analítico Cp.'!$B134)*('Diário 4º PA'!$C$4:$C$2000&gt;=G$4)*('Diário 4º PA'!$C$4:$C$2000&lt;=EOMONTH(G$4,0))*('Diário 4º PA'!$F$4:$F$2000))
+SUMPRODUCT(('Comp.'!$D$5:$D$484=$B134)*('Comp.'!$B$5:$B$484&gt;=G$4)*('Comp.'!$B$5:$B$484&lt;=EOMONTH(G$4,0))*('Comp.'!$E$5:$E$484))</f>
        <v>0</v>
      </c>
      <c r="H134" s="129">
        <f>SUMPRODUCT(('Diário 1º PA'!$E$4:$E$2011='Analítico Cp.'!$B134)*('Diário 1º PA'!$C$4:$C$2011&gt;=H$4)*('Diário 1º PA'!$C$4:$C$2011&lt;=EOMONTH(H$4,0))*('Diário 1º PA'!$F$4:$F$2011))
+SUMPRODUCT(('Diário 2º PA'!$E$4:$E$1980='Analítico Cp.'!$B134)*('Diário 2º PA'!$C$4:$C$1980&gt;=H$4)*('Diário 2º PA'!$C$4:$C$1980&lt;=EOMONTH(H$4,0))*('Diário 2º PA'!$F$4:$F$1980))
+SUMPRODUCT(('Diário 3º PA'!$E$4:$E$2000='Analítico Cp.'!$B134)*('Diário 3º PA'!$C$4:$C$2000&gt;=H$4)*('Diário 3º PA'!$C$4:$C$2000&lt;=EOMONTH(H$4,0))*('Diário 3º PA'!$F$4:$F$2000))
+SUMPRODUCT(('Diário 4º PA'!$E$4:$E$2000='Analítico Cp.'!$B134)*('Diário 4º PA'!$C$4:$C$2000&gt;=H$4)*('Diário 4º PA'!$C$4:$C$2000&lt;=EOMONTH(H$4,0))*('Diário 4º PA'!$F$4:$F$2000))
+SUMPRODUCT(('Comp.'!$D$5:$D$484=$B134)*('Comp.'!$B$5:$B$484&gt;=H$4)*('Comp.'!$B$5:$B$484&lt;=EOMONTH(H$4,0))*('Comp.'!$E$5:$E$484))</f>
        <v>0</v>
      </c>
      <c r="I134" s="129">
        <f>SUMPRODUCT(('Diário 1º PA'!$E$4:$E$2011='Analítico Cp.'!$B134)*('Diário 1º PA'!$C$4:$C$2011&gt;=I$4)*('Diário 1º PA'!$C$4:$C$2011&lt;=EOMONTH(I$4,0))*('Diário 1º PA'!$F$4:$F$2011))
+SUMPRODUCT(('Diário 2º PA'!$E$4:$E$1980='Analítico Cp.'!$B134)*('Diário 2º PA'!$C$4:$C$1980&gt;=I$4)*('Diário 2º PA'!$C$4:$C$1980&lt;=EOMONTH(I$4,0))*('Diário 2º PA'!$F$4:$F$1980))
+SUMPRODUCT(('Diário 3º PA'!$E$4:$E$2000='Analítico Cp.'!$B134)*('Diário 3º PA'!$C$4:$C$2000&gt;=I$4)*('Diário 3º PA'!$C$4:$C$2000&lt;=EOMONTH(I$4,0))*('Diário 3º PA'!$F$4:$F$2000))
+SUMPRODUCT(('Diário 4º PA'!$E$4:$E$2000='Analítico Cp.'!$B134)*('Diário 4º PA'!$C$4:$C$2000&gt;=I$4)*('Diário 4º PA'!$C$4:$C$2000&lt;=EOMONTH(I$4,0))*('Diário 4º PA'!$F$4:$F$2000))
+SUMPRODUCT(('Comp.'!$D$5:$D$484=$B134)*('Comp.'!$B$5:$B$484&gt;=I$4)*('Comp.'!$B$5:$B$484&lt;=EOMONTH(I$4,0))*('Comp.'!$E$5:$E$484))</f>
        <v>0</v>
      </c>
      <c r="J134" s="129">
        <f>SUMPRODUCT(('Diário 1º PA'!$E$4:$E$2011='Analítico Cp.'!$B134)*('Diário 1º PA'!$C$4:$C$2011&gt;=J$4)*('Diário 1º PA'!$C$4:$C$2011&lt;=EOMONTH(J$4,0))*('Diário 1º PA'!$F$4:$F$2011))
+SUMPRODUCT(('Diário 2º PA'!$E$4:$E$1980='Analítico Cp.'!$B134)*('Diário 2º PA'!$C$4:$C$1980&gt;=J$4)*('Diário 2º PA'!$C$4:$C$1980&lt;=EOMONTH(J$4,0))*('Diário 2º PA'!$F$4:$F$1980))
+SUMPRODUCT(('Diário 3º PA'!$E$4:$E$2000='Analítico Cp.'!$B134)*('Diário 3º PA'!$C$4:$C$2000&gt;=J$4)*('Diário 3º PA'!$C$4:$C$2000&lt;=EOMONTH(J$4,0))*('Diário 3º PA'!$F$4:$F$2000))
+SUMPRODUCT(('Diário 4º PA'!$E$4:$E$2000='Analítico Cp.'!$B134)*('Diário 4º PA'!$C$4:$C$2000&gt;=J$4)*('Diário 4º PA'!$C$4:$C$2000&lt;=EOMONTH(J$4,0))*('Diário 4º PA'!$F$4:$F$2000))
+SUMPRODUCT(('Comp.'!$D$5:$D$484=$B134)*('Comp.'!$B$5:$B$484&gt;=J$4)*('Comp.'!$B$5:$B$484&lt;=EOMONTH(J$4,0))*('Comp.'!$E$5:$E$484))</f>
        <v>0</v>
      </c>
      <c r="K134" s="129">
        <f>SUMPRODUCT(('Diário 1º PA'!$E$4:$E$2011='Analítico Cp.'!$B134)*('Diário 1º PA'!$C$4:$C$2011&gt;=K$4)*('Diário 1º PA'!$C$4:$C$2011&lt;=EOMONTH(K$4,0))*('Diário 1º PA'!$F$4:$F$2011))
+SUMPRODUCT(('Diário 2º PA'!$E$4:$E$1980='Analítico Cp.'!$B134)*('Diário 2º PA'!$C$4:$C$1980&gt;=K$4)*('Diário 2º PA'!$C$4:$C$1980&lt;=EOMONTH(K$4,0))*('Diário 2º PA'!$F$4:$F$1980))
+SUMPRODUCT(('Diário 3º PA'!$E$4:$E$2000='Analítico Cp.'!$B134)*('Diário 3º PA'!$C$4:$C$2000&gt;=K$4)*('Diário 3º PA'!$C$4:$C$2000&lt;=EOMONTH(K$4,0))*('Diário 3º PA'!$F$4:$F$2000))
+SUMPRODUCT(('Diário 4º PA'!$E$4:$E$2000='Analítico Cp.'!$B134)*('Diário 4º PA'!$C$4:$C$2000&gt;=K$4)*('Diário 4º PA'!$C$4:$C$2000&lt;=EOMONTH(K$4,0))*('Diário 4º PA'!$F$4:$F$2000))
+SUMPRODUCT(('Comp.'!$D$5:$D$484=$B134)*('Comp.'!$B$5:$B$484&gt;=K$4)*('Comp.'!$B$5:$B$484&lt;=EOMONTH(K$4,0))*('Comp.'!$E$5:$E$484))</f>
        <v>0</v>
      </c>
      <c r="L134" s="129">
        <f>SUMPRODUCT(('Diário 1º PA'!$E$4:$E$2011='Analítico Cp.'!$B134)*('Diário 1º PA'!$C$4:$C$2011&gt;=L$4)*('Diário 1º PA'!$C$4:$C$2011&lt;=EOMONTH(L$4,0))*('Diário 1º PA'!$F$4:$F$2011))
+SUMPRODUCT(('Diário 2º PA'!$E$4:$E$1980='Analítico Cp.'!$B134)*('Diário 2º PA'!$C$4:$C$1980&gt;=L$4)*('Diário 2º PA'!$C$4:$C$1980&lt;=EOMONTH(L$4,0))*('Diário 2º PA'!$F$4:$F$1980))
+SUMPRODUCT(('Diário 3º PA'!$E$4:$E$2000='Analítico Cp.'!$B134)*('Diário 3º PA'!$C$4:$C$2000&gt;=L$4)*('Diário 3º PA'!$C$4:$C$2000&lt;=EOMONTH(L$4,0))*('Diário 3º PA'!$F$4:$F$2000))
+SUMPRODUCT(('Diário 4º PA'!$E$4:$E$2000='Analítico Cp.'!$B134)*('Diário 4º PA'!$C$4:$C$2000&gt;=L$4)*('Diário 4º PA'!$C$4:$C$2000&lt;=EOMONTH(L$4,0))*('Diário 4º PA'!$F$4:$F$2000))
+SUMPRODUCT(('Comp.'!$D$5:$D$484=$B134)*('Comp.'!$B$5:$B$484&gt;=L$4)*('Comp.'!$B$5:$B$484&lt;=EOMONTH(L$4,0))*('Comp.'!$E$5:$E$484))</f>
        <v>0</v>
      </c>
      <c r="M134" s="129">
        <f>SUMPRODUCT(('Diário 1º PA'!$E$4:$E$2011='Analítico Cp.'!$B134)*('Diário 1º PA'!$C$4:$C$2011&gt;=M$4)*('Diário 1º PA'!$C$4:$C$2011&lt;=EOMONTH(M$4,0))*('Diário 1º PA'!$F$4:$F$2011))
+SUMPRODUCT(('Diário 2º PA'!$E$4:$E$1980='Analítico Cp.'!$B134)*('Diário 2º PA'!$C$4:$C$1980&gt;=M$4)*('Diário 2º PA'!$C$4:$C$1980&lt;=EOMONTH(M$4,0))*('Diário 2º PA'!$F$4:$F$1980))
+SUMPRODUCT(('Diário 3º PA'!$E$4:$E$2000='Analítico Cp.'!$B134)*('Diário 3º PA'!$C$4:$C$2000&gt;=M$4)*('Diário 3º PA'!$C$4:$C$2000&lt;=EOMONTH(M$4,0))*('Diário 3º PA'!$F$4:$F$2000))
+SUMPRODUCT(('Diário 4º PA'!$E$4:$E$2000='Analítico Cp.'!$B134)*('Diário 4º PA'!$C$4:$C$2000&gt;=M$4)*('Diário 4º PA'!$C$4:$C$2000&lt;=EOMONTH(M$4,0))*('Diário 4º PA'!$F$4:$F$2000))
+SUMPRODUCT(('Comp.'!$D$5:$D$484=$B134)*('Comp.'!$B$5:$B$484&gt;=M$4)*('Comp.'!$B$5:$B$484&lt;=EOMONTH(M$4,0))*('Comp.'!$E$5:$E$484))</f>
        <v>0</v>
      </c>
      <c r="N134" s="129">
        <f>SUMPRODUCT(('Diário 1º PA'!$E$4:$E$2011='Analítico Cp.'!$B134)*('Diário 1º PA'!$C$4:$C$2011&gt;=N$4)*('Diário 1º PA'!$C$4:$C$2011&lt;=EOMONTH(N$4,0))*('Diário 1º PA'!$F$4:$F$2011))
+SUMPRODUCT(('Diário 2º PA'!$E$4:$E$1980='Analítico Cp.'!$B134)*('Diário 2º PA'!$C$4:$C$1980&gt;=N$4)*('Diário 2º PA'!$C$4:$C$1980&lt;=EOMONTH(N$4,0))*('Diário 2º PA'!$F$4:$F$1980))
+SUMPRODUCT(('Diário 3º PA'!$E$4:$E$2000='Analítico Cp.'!$B134)*('Diário 3º PA'!$C$4:$C$2000&gt;=N$4)*('Diário 3º PA'!$C$4:$C$2000&lt;=EOMONTH(N$4,0))*('Diário 3º PA'!$F$4:$F$2000))
+SUMPRODUCT(('Diário 4º PA'!$E$4:$E$2000='Analítico Cp.'!$B134)*('Diário 4º PA'!$C$4:$C$2000&gt;=N$4)*('Diário 4º PA'!$C$4:$C$2000&lt;=EOMONTH(N$4,0))*('Diário 4º PA'!$F$4:$F$2000))
+SUMPRODUCT(('Comp.'!$D$5:$D$484=$B134)*('Comp.'!$B$5:$B$484&gt;=N$4)*('Comp.'!$B$5:$B$484&lt;=EOMONTH(N$4,0))*('Comp.'!$E$5:$E$484))</f>
        <v>0</v>
      </c>
      <c r="O134" s="179">
        <f t="shared" si="19"/>
        <v>0</v>
      </c>
      <c r="P134" s="180">
        <f t="shared" si="20"/>
        <v>0</v>
      </c>
      <c r="Q134" s="154"/>
      <c r="R134" s="154"/>
      <c r="S134" s="154"/>
      <c r="T134" s="154"/>
      <c r="U134" s="154"/>
      <c r="V134" s="154"/>
      <c r="W134" s="154"/>
      <c r="X134" s="154"/>
      <c r="Y134" s="154"/>
      <c r="Z134" s="154"/>
    </row>
    <row r="135" spans="1:26" ht="23.25" hidden="1" customHeight="1" x14ac:dyDescent="0.2">
      <c r="A135" s="199" t="s">
        <v>400</v>
      </c>
      <c r="B135" s="63"/>
      <c r="C135" s="129">
        <f>SUMPRODUCT(('Diário 1º PA'!$E$4:$E$2011='Analítico Cp.'!$B135)*('Diário 1º PA'!$C$4:$C$2011&gt;=C$4)*('Diário 1º PA'!$C$4:$C$2011&lt;=EOMONTH(C$4,0))*('Diário 1º PA'!$F$4:$F$2011))
+SUMPRODUCT(('Diário 2º PA'!$E$4:$E$1980='Analítico Cp.'!$B135)*('Diário 2º PA'!$C$4:$C$1980&gt;=C$4)*('Diário 2º PA'!$C$4:$C$1980&lt;=EOMONTH(C$4,0))*('Diário 2º PA'!$F$4:$F$1980))
+SUMPRODUCT(('Diário 3º PA'!$E$4:$E$2000='Analítico Cp.'!$B135)*('Diário 3º PA'!$C$4:$C$2000&gt;=C$4)*('Diário 3º PA'!$C$4:$C$2000&lt;=EOMONTH(C$4,0))*('Diário 3º PA'!$F$4:$F$2000))
+SUMPRODUCT(('Diário 4º PA'!$E$4:$E$2000='Analítico Cp.'!$B135)*('Diário 4º PA'!$C$4:$C$2000&gt;=C$4)*('Diário 4º PA'!$C$4:$C$2000&lt;=EOMONTH(C$4,0))*('Diário 4º PA'!$F$4:$F$2000))
+SUMPRODUCT(('Comp.'!$D$5:$D$484=$B135)*('Comp.'!$B$5:$B$484&gt;=C$4)*('Comp.'!$B$5:$B$484&lt;=EOMONTH(C$4,0))*('Comp.'!$E$5:$E$484))</f>
        <v>0</v>
      </c>
      <c r="D135" s="129">
        <f>SUMPRODUCT(('Diário 1º PA'!$E$4:$E$2011='Analítico Cp.'!$B135)*('Diário 1º PA'!$C$4:$C$2011&gt;=D$4)*('Diário 1º PA'!$C$4:$C$2011&lt;=EOMONTH(D$4,0))*('Diário 1º PA'!$F$4:$F$2011))
+SUMPRODUCT(('Diário 2º PA'!$E$4:$E$1980='Analítico Cp.'!$B135)*('Diário 2º PA'!$C$4:$C$1980&gt;=D$4)*('Diário 2º PA'!$C$4:$C$1980&lt;=EOMONTH(D$4,0))*('Diário 2º PA'!$F$4:$F$1980))
+SUMPRODUCT(('Diário 3º PA'!$E$4:$E$2000='Analítico Cp.'!$B135)*('Diário 3º PA'!$C$4:$C$2000&gt;=D$4)*('Diário 3º PA'!$C$4:$C$2000&lt;=EOMONTH(D$4,0))*('Diário 3º PA'!$F$4:$F$2000))
+SUMPRODUCT(('Diário 4º PA'!$E$4:$E$2000='Analítico Cp.'!$B135)*('Diário 4º PA'!$C$4:$C$2000&gt;=D$4)*('Diário 4º PA'!$C$4:$C$2000&lt;=EOMONTH(D$4,0))*('Diário 4º PA'!$F$4:$F$2000))
+SUMPRODUCT(('Comp.'!$D$5:$D$484=$B135)*('Comp.'!$B$5:$B$484&gt;=D$4)*('Comp.'!$B$5:$B$484&lt;=EOMONTH(D$4,0))*('Comp.'!$E$5:$E$484))</f>
        <v>0</v>
      </c>
      <c r="E135" s="129">
        <f>SUMPRODUCT(('Diário 1º PA'!$E$4:$E$2011='Analítico Cp.'!$B135)*('Diário 1º PA'!$C$4:$C$2011&gt;=E$4)*('Diário 1º PA'!$C$4:$C$2011&lt;=EOMONTH(E$4,0))*('Diário 1º PA'!$F$4:$F$2011))
+SUMPRODUCT(('Diário 2º PA'!$E$4:$E$1980='Analítico Cp.'!$B135)*('Diário 2º PA'!$C$4:$C$1980&gt;=E$4)*('Diário 2º PA'!$C$4:$C$1980&lt;=EOMONTH(E$4,0))*('Diário 2º PA'!$F$4:$F$1980))
+SUMPRODUCT(('Diário 3º PA'!$E$4:$E$2000='Analítico Cp.'!$B135)*('Diário 3º PA'!$C$4:$C$2000&gt;=E$4)*('Diário 3º PA'!$C$4:$C$2000&lt;=EOMONTH(E$4,0))*('Diário 3º PA'!$F$4:$F$2000))
+SUMPRODUCT(('Diário 4º PA'!$E$4:$E$2000='Analítico Cp.'!$B135)*('Diário 4º PA'!$C$4:$C$2000&gt;=E$4)*('Diário 4º PA'!$C$4:$C$2000&lt;=EOMONTH(E$4,0))*('Diário 4º PA'!$F$4:$F$2000))
+SUMPRODUCT(('Comp.'!$D$5:$D$484=$B135)*('Comp.'!$B$5:$B$484&gt;=E$4)*('Comp.'!$B$5:$B$484&lt;=EOMONTH(E$4,0))*('Comp.'!$E$5:$E$484))</f>
        <v>0</v>
      </c>
      <c r="F135" s="129">
        <f>SUMPRODUCT(('Diário 1º PA'!$E$4:$E$2011='Analítico Cp.'!$B135)*('Diário 1º PA'!$C$4:$C$2011&gt;=F$4)*('Diário 1º PA'!$C$4:$C$2011&lt;=EOMONTH(F$4,0))*('Diário 1º PA'!$F$4:$F$2011))
+SUMPRODUCT(('Diário 2º PA'!$E$4:$E$1980='Analítico Cp.'!$B135)*('Diário 2º PA'!$C$4:$C$1980&gt;=F$4)*('Diário 2º PA'!$C$4:$C$1980&lt;=EOMONTH(F$4,0))*('Diário 2º PA'!$F$4:$F$1980))
+SUMPRODUCT(('Diário 3º PA'!$E$4:$E$2000='Analítico Cp.'!$B135)*('Diário 3º PA'!$C$4:$C$2000&gt;=F$4)*('Diário 3º PA'!$C$4:$C$2000&lt;=EOMONTH(F$4,0))*('Diário 3º PA'!$F$4:$F$2000))
+SUMPRODUCT(('Diário 4º PA'!$E$4:$E$2000='Analítico Cp.'!$B135)*('Diário 4º PA'!$C$4:$C$2000&gt;=F$4)*('Diário 4º PA'!$C$4:$C$2000&lt;=EOMONTH(F$4,0))*('Diário 4º PA'!$F$4:$F$2000))
+SUMPRODUCT(('Comp.'!$D$5:$D$484=$B135)*('Comp.'!$B$5:$B$484&gt;=F$4)*('Comp.'!$B$5:$B$484&lt;=EOMONTH(F$4,0))*('Comp.'!$E$5:$E$484))</f>
        <v>0</v>
      </c>
      <c r="G135" s="129">
        <f>SUMPRODUCT(('Diário 1º PA'!$E$4:$E$2011='Analítico Cp.'!$B135)*('Diário 1º PA'!$C$4:$C$2011&gt;=G$4)*('Diário 1º PA'!$C$4:$C$2011&lt;=EOMONTH(G$4,0))*('Diário 1º PA'!$F$4:$F$2011))
+SUMPRODUCT(('Diário 2º PA'!$E$4:$E$1980='Analítico Cp.'!$B135)*('Diário 2º PA'!$C$4:$C$1980&gt;=G$4)*('Diário 2º PA'!$C$4:$C$1980&lt;=EOMONTH(G$4,0))*('Diário 2º PA'!$F$4:$F$1980))
+SUMPRODUCT(('Diário 3º PA'!$E$4:$E$2000='Analítico Cp.'!$B135)*('Diário 3º PA'!$C$4:$C$2000&gt;=G$4)*('Diário 3º PA'!$C$4:$C$2000&lt;=EOMONTH(G$4,0))*('Diário 3º PA'!$F$4:$F$2000))
+SUMPRODUCT(('Diário 4º PA'!$E$4:$E$2000='Analítico Cp.'!$B135)*('Diário 4º PA'!$C$4:$C$2000&gt;=G$4)*('Diário 4º PA'!$C$4:$C$2000&lt;=EOMONTH(G$4,0))*('Diário 4º PA'!$F$4:$F$2000))
+SUMPRODUCT(('Comp.'!$D$5:$D$484=$B135)*('Comp.'!$B$5:$B$484&gt;=G$4)*('Comp.'!$B$5:$B$484&lt;=EOMONTH(G$4,0))*('Comp.'!$E$5:$E$484))</f>
        <v>0</v>
      </c>
      <c r="H135" s="129">
        <f>SUMPRODUCT(('Diário 1º PA'!$E$4:$E$2011='Analítico Cp.'!$B135)*('Diário 1º PA'!$C$4:$C$2011&gt;=H$4)*('Diário 1º PA'!$C$4:$C$2011&lt;=EOMONTH(H$4,0))*('Diário 1º PA'!$F$4:$F$2011))
+SUMPRODUCT(('Diário 2º PA'!$E$4:$E$1980='Analítico Cp.'!$B135)*('Diário 2º PA'!$C$4:$C$1980&gt;=H$4)*('Diário 2º PA'!$C$4:$C$1980&lt;=EOMONTH(H$4,0))*('Diário 2º PA'!$F$4:$F$1980))
+SUMPRODUCT(('Diário 3º PA'!$E$4:$E$2000='Analítico Cp.'!$B135)*('Diário 3º PA'!$C$4:$C$2000&gt;=H$4)*('Diário 3º PA'!$C$4:$C$2000&lt;=EOMONTH(H$4,0))*('Diário 3º PA'!$F$4:$F$2000))
+SUMPRODUCT(('Diário 4º PA'!$E$4:$E$2000='Analítico Cp.'!$B135)*('Diário 4º PA'!$C$4:$C$2000&gt;=H$4)*('Diário 4º PA'!$C$4:$C$2000&lt;=EOMONTH(H$4,0))*('Diário 4º PA'!$F$4:$F$2000))
+SUMPRODUCT(('Comp.'!$D$5:$D$484=$B135)*('Comp.'!$B$5:$B$484&gt;=H$4)*('Comp.'!$B$5:$B$484&lt;=EOMONTH(H$4,0))*('Comp.'!$E$5:$E$484))</f>
        <v>0</v>
      </c>
      <c r="I135" s="129">
        <f>SUMPRODUCT(('Diário 1º PA'!$E$4:$E$2011='Analítico Cp.'!$B135)*('Diário 1º PA'!$C$4:$C$2011&gt;=I$4)*('Diário 1º PA'!$C$4:$C$2011&lt;=EOMONTH(I$4,0))*('Diário 1º PA'!$F$4:$F$2011))
+SUMPRODUCT(('Diário 2º PA'!$E$4:$E$1980='Analítico Cp.'!$B135)*('Diário 2º PA'!$C$4:$C$1980&gt;=I$4)*('Diário 2º PA'!$C$4:$C$1980&lt;=EOMONTH(I$4,0))*('Diário 2º PA'!$F$4:$F$1980))
+SUMPRODUCT(('Diário 3º PA'!$E$4:$E$2000='Analítico Cp.'!$B135)*('Diário 3º PA'!$C$4:$C$2000&gt;=I$4)*('Diário 3º PA'!$C$4:$C$2000&lt;=EOMONTH(I$4,0))*('Diário 3º PA'!$F$4:$F$2000))
+SUMPRODUCT(('Diário 4º PA'!$E$4:$E$2000='Analítico Cp.'!$B135)*('Diário 4º PA'!$C$4:$C$2000&gt;=I$4)*('Diário 4º PA'!$C$4:$C$2000&lt;=EOMONTH(I$4,0))*('Diário 4º PA'!$F$4:$F$2000))
+SUMPRODUCT(('Comp.'!$D$5:$D$484=$B135)*('Comp.'!$B$5:$B$484&gt;=I$4)*('Comp.'!$B$5:$B$484&lt;=EOMONTH(I$4,0))*('Comp.'!$E$5:$E$484))</f>
        <v>0</v>
      </c>
      <c r="J135" s="129">
        <f>SUMPRODUCT(('Diário 1º PA'!$E$4:$E$2011='Analítico Cp.'!$B135)*('Diário 1º PA'!$C$4:$C$2011&gt;=J$4)*('Diário 1º PA'!$C$4:$C$2011&lt;=EOMONTH(J$4,0))*('Diário 1º PA'!$F$4:$F$2011))
+SUMPRODUCT(('Diário 2º PA'!$E$4:$E$1980='Analítico Cp.'!$B135)*('Diário 2º PA'!$C$4:$C$1980&gt;=J$4)*('Diário 2º PA'!$C$4:$C$1980&lt;=EOMONTH(J$4,0))*('Diário 2º PA'!$F$4:$F$1980))
+SUMPRODUCT(('Diário 3º PA'!$E$4:$E$2000='Analítico Cp.'!$B135)*('Diário 3º PA'!$C$4:$C$2000&gt;=J$4)*('Diário 3º PA'!$C$4:$C$2000&lt;=EOMONTH(J$4,0))*('Diário 3º PA'!$F$4:$F$2000))
+SUMPRODUCT(('Diário 4º PA'!$E$4:$E$2000='Analítico Cp.'!$B135)*('Diário 4º PA'!$C$4:$C$2000&gt;=J$4)*('Diário 4º PA'!$C$4:$C$2000&lt;=EOMONTH(J$4,0))*('Diário 4º PA'!$F$4:$F$2000))
+SUMPRODUCT(('Comp.'!$D$5:$D$484=$B135)*('Comp.'!$B$5:$B$484&gt;=J$4)*('Comp.'!$B$5:$B$484&lt;=EOMONTH(J$4,0))*('Comp.'!$E$5:$E$484))</f>
        <v>0</v>
      </c>
      <c r="K135" s="129">
        <f>SUMPRODUCT(('Diário 1º PA'!$E$4:$E$2011='Analítico Cp.'!$B135)*('Diário 1º PA'!$C$4:$C$2011&gt;=K$4)*('Diário 1º PA'!$C$4:$C$2011&lt;=EOMONTH(K$4,0))*('Diário 1º PA'!$F$4:$F$2011))
+SUMPRODUCT(('Diário 2º PA'!$E$4:$E$1980='Analítico Cp.'!$B135)*('Diário 2º PA'!$C$4:$C$1980&gt;=K$4)*('Diário 2º PA'!$C$4:$C$1980&lt;=EOMONTH(K$4,0))*('Diário 2º PA'!$F$4:$F$1980))
+SUMPRODUCT(('Diário 3º PA'!$E$4:$E$2000='Analítico Cp.'!$B135)*('Diário 3º PA'!$C$4:$C$2000&gt;=K$4)*('Diário 3º PA'!$C$4:$C$2000&lt;=EOMONTH(K$4,0))*('Diário 3º PA'!$F$4:$F$2000))
+SUMPRODUCT(('Diário 4º PA'!$E$4:$E$2000='Analítico Cp.'!$B135)*('Diário 4º PA'!$C$4:$C$2000&gt;=K$4)*('Diário 4º PA'!$C$4:$C$2000&lt;=EOMONTH(K$4,0))*('Diário 4º PA'!$F$4:$F$2000))
+SUMPRODUCT(('Comp.'!$D$5:$D$484=$B135)*('Comp.'!$B$5:$B$484&gt;=K$4)*('Comp.'!$B$5:$B$484&lt;=EOMONTH(K$4,0))*('Comp.'!$E$5:$E$484))</f>
        <v>0</v>
      </c>
      <c r="L135" s="129">
        <f>SUMPRODUCT(('Diário 1º PA'!$E$4:$E$2011='Analítico Cp.'!$B135)*('Diário 1º PA'!$C$4:$C$2011&gt;=L$4)*('Diário 1º PA'!$C$4:$C$2011&lt;=EOMONTH(L$4,0))*('Diário 1º PA'!$F$4:$F$2011))
+SUMPRODUCT(('Diário 2º PA'!$E$4:$E$1980='Analítico Cp.'!$B135)*('Diário 2º PA'!$C$4:$C$1980&gt;=L$4)*('Diário 2º PA'!$C$4:$C$1980&lt;=EOMONTH(L$4,0))*('Diário 2º PA'!$F$4:$F$1980))
+SUMPRODUCT(('Diário 3º PA'!$E$4:$E$2000='Analítico Cp.'!$B135)*('Diário 3º PA'!$C$4:$C$2000&gt;=L$4)*('Diário 3º PA'!$C$4:$C$2000&lt;=EOMONTH(L$4,0))*('Diário 3º PA'!$F$4:$F$2000))
+SUMPRODUCT(('Diário 4º PA'!$E$4:$E$2000='Analítico Cp.'!$B135)*('Diário 4º PA'!$C$4:$C$2000&gt;=L$4)*('Diário 4º PA'!$C$4:$C$2000&lt;=EOMONTH(L$4,0))*('Diário 4º PA'!$F$4:$F$2000))
+SUMPRODUCT(('Comp.'!$D$5:$D$484=$B135)*('Comp.'!$B$5:$B$484&gt;=L$4)*('Comp.'!$B$5:$B$484&lt;=EOMONTH(L$4,0))*('Comp.'!$E$5:$E$484))</f>
        <v>0</v>
      </c>
      <c r="M135" s="129">
        <f>SUMPRODUCT(('Diário 1º PA'!$E$4:$E$2011='Analítico Cp.'!$B135)*('Diário 1º PA'!$C$4:$C$2011&gt;=M$4)*('Diário 1º PA'!$C$4:$C$2011&lt;=EOMONTH(M$4,0))*('Diário 1º PA'!$F$4:$F$2011))
+SUMPRODUCT(('Diário 2º PA'!$E$4:$E$1980='Analítico Cp.'!$B135)*('Diário 2º PA'!$C$4:$C$1980&gt;=M$4)*('Diário 2º PA'!$C$4:$C$1980&lt;=EOMONTH(M$4,0))*('Diário 2º PA'!$F$4:$F$1980))
+SUMPRODUCT(('Diário 3º PA'!$E$4:$E$2000='Analítico Cp.'!$B135)*('Diário 3º PA'!$C$4:$C$2000&gt;=M$4)*('Diário 3º PA'!$C$4:$C$2000&lt;=EOMONTH(M$4,0))*('Diário 3º PA'!$F$4:$F$2000))
+SUMPRODUCT(('Diário 4º PA'!$E$4:$E$2000='Analítico Cp.'!$B135)*('Diário 4º PA'!$C$4:$C$2000&gt;=M$4)*('Diário 4º PA'!$C$4:$C$2000&lt;=EOMONTH(M$4,0))*('Diário 4º PA'!$F$4:$F$2000))
+SUMPRODUCT(('Comp.'!$D$5:$D$484=$B135)*('Comp.'!$B$5:$B$484&gt;=M$4)*('Comp.'!$B$5:$B$484&lt;=EOMONTH(M$4,0))*('Comp.'!$E$5:$E$484))</f>
        <v>0</v>
      </c>
      <c r="N135" s="129">
        <f>SUMPRODUCT(('Diário 1º PA'!$E$4:$E$2011='Analítico Cp.'!$B135)*('Diário 1º PA'!$C$4:$C$2011&gt;=N$4)*('Diário 1º PA'!$C$4:$C$2011&lt;=EOMONTH(N$4,0))*('Diário 1º PA'!$F$4:$F$2011))
+SUMPRODUCT(('Diário 2º PA'!$E$4:$E$1980='Analítico Cp.'!$B135)*('Diário 2º PA'!$C$4:$C$1980&gt;=N$4)*('Diário 2º PA'!$C$4:$C$1980&lt;=EOMONTH(N$4,0))*('Diário 2º PA'!$F$4:$F$1980))
+SUMPRODUCT(('Diário 3º PA'!$E$4:$E$2000='Analítico Cp.'!$B135)*('Diário 3º PA'!$C$4:$C$2000&gt;=N$4)*('Diário 3º PA'!$C$4:$C$2000&lt;=EOMONTH(N$4,0))*('Diário 3º PA'!$F$4:$F$2000))
+SUMPRODUCT(('Diário 4º PA'!$E$4:$E$2000='Analítico Cp.'!$B135)*('Diário 4º PA'!$C$4:$C$2000&gt;=N$4)*('Diário 4º PA'!$C$4:$C$2000&lt;=EOMONTH(N$4,0))*('Diário 4º PA'!$F$4:$F$2000))
+SUMPRODUCT(('Comp.'!$D$5:$D$484=$B135)*('Comp.'!$B$5:$B$484&gt;=N$4)*('Comp.'!$B$5:$B$484&lt;=EOMONTH(N$4,0))*('Comp.'!$E$5:$E$484))</f>
        <v>0</v>
      </c>
      <c r="O135" s="179">
        <f t="shared" si="19"/>
        <v>0</v>
      </c>
      <c r="P135" s="180">
        <f t="shared" si="20"/>
        <v>0</v>
      </c>
      <c r="Q135" s="154"/>
      <c r="R135" s="154"/>
      <c r="S135" s="154"/>
      <c r="T135" s="154"/>
      <c r="U135" s="154"/>
      <c r="V135" s="154"/>
      <c r="W135" s="154"/>
      <c r="X135" s="154"/>
      <c r="Y135" s="154"/>
      <c r="Z135" s="154"/>
    </row>
    <row r="136" spans="1:26" ht="23.25" hidden="1" customHeight="1" x14ac:dyDescent="0.2">
      <c r="A136" s="199" t="s">
        <v>401</v>
      </c>
      <c r="B136" s="63"/>
      <c r="C136" s="129">
        <f>SUMPRODUCT(('Diário 1º PA'!$E$4:$E$2011='Analítico Cp.'!$B136)*('Diário 1º PA'!$C$4:$C$2011&gt;=C$4)*('Diário 1º PA'!$C$4:$C$2011&lt;=EOMONTH(C$4,0))*('Diário 1º PA'!$F$4:$F$2011))
+SUMPRODUCT(('Diário 2º PA'!$E$4:$E$1980='Analítico Cp.'!$B136)*('Diário 2º PA'!$C$4:$C$1980&gt;=C$4)*('Diário 2º PA'!$C$4:$C$1980&lt;=EOMONTH(C$4,0))*('Diário 2º PA'!$F$4:$F$1980))
+SUMPRODUCT(('Diário 3º PA'!$E$4:$E$2000='Analítico Cp.'!$B136)*('Diário 3º PA'!$C$4:$C$2000&gt;=C$4)*('Diário 3º PA'!$C$4:$C$2000&lt;=EOMONTH(C$4,0))*('Diário 3º PA'!$F$4:$F$2000))
+SUMPRODUCT(('Diário 4º PA'!$E$4:$E$2000='Analítico Cp.'!$B136)*('Diário 4º PA'!$C$4:$C$2000&gt;=C$4)*('Diário 4º PA'!$C$4:$C$2000&lt;=EOMONTH(C$4,0))*('Diário 4º PA'!$F$4:$F$2000))
+SUMPRODUCT(('Comp.'!$D$5:$D$484=$B136)*('Comp.'!$B$5:$B$484&gt;=C$4)*('Comp.'!$B$5:$B$484&lt;=EOMONTH(C$4,0))*('Comp.'!$E$5:$E$484))</f>
        <v>0</v>
      </c>
      <c r="D136" s="129">
        <f>SUMPRODUCT(('Diário 1º PA'!$E$4:$E$2011='Analítico Cp.'!$B136)*('Diário 1º PA'!$C$4:$C$2011&gt;=D$4)*('Diário 1º PA'!$C$4:$C$2011&lt;=EOMONTH(D$4,0))*('Diário 1º PA'!$F$4:$F$2011))
+SUMPRODUCT(('Diário 2º PA'!$E$4:$E$1980='Analítico Cp.'!$B136)*('Diário 2º PA'!$C$4:$C$1980&gt;=D$4)*('Diário 2º PA'!$C$4:$C$1980&lt;=EOMONTH(D$4,0))*('Diário 2º PA'!$F$4:$F$1980))
+SUMPRODUCT(('Diário 3º PA'!$E$4:$E$2000='Analítico Cp.'!$B136)*('Diário 3º PA'!$C$4:$C$2000&gt;=D$4)*('Diário 3º PA'!$C$4:$C$2000&lt;=EOMONTH(D$4,0))*('Diário 3º PA'!$F$4:$F$2000))
+SUMPRODUCT(('Diário 4º PA'!$E$4:$E$2000='Analítico Cp.'!$B136)*('Diário 4º PA'!$C$4:$C$2000&gt;=D$4)*('Diário 4º PA'!$C$4:$C$2000&lt;=EOMONTH(D$4,0))*('Diário 4º PA'!$F$4:$F$2000))
+SUMPRODUCT(('Comp.'!$D$5:$D$484=$B136)*('Comp.'!$B$5:$B$484&gt;=D$4)*('Comp.'!$B$5:$B$484&lt;=EOMONTH(D$4,0))*('Comp.'!$E$5:$E$484))</f>
        <v>0</v>
      </c>
      <c r="E136" s="129">
        <f>SUMPRODUCT(('Diário 1º PA'!$E$4:$E$2011='Analítico Cp.'!$B136)*('Diário 1º PA'!$C$4:$C$2011&gt;=E$4)*('Diário 1º PA'!$C$4:$C$2011&lt;=EOMONTH(E$4,0))*('Diário 1º PA'!$F$4:$F$2011))
+SUMPRODUCT(('Diário 2º PA'!$E$4:$E$1980='Analítico Cp.'!$B136)*('Diário 2º PA'!$C$4:$C$1980&gt;=E$4)*('Diário 2º PA'!$C$4:$C$1980&lt;=EOMONTH(E$4,0))*('Diário 2º PA'!$F$4:$F$1980))
+SUMPRODUCT(('Diário 3º PA'!$E$4:$E$2000='Analítico Cp.'!$B136)*('Diário 3º PA'!$C$4:$C$2000&gt;=E$4)*('Diário 3º PA'!$C$4:$C$2000&lt;=EOMONTH(E$4,0))*('Diário 3º PA'!$F$4:$F$2000))
+SUMPRODUCT(('Diário 4º PA'!$E$4:$E$2000='Analítico Cp.'!$B136)*('Diário 4º PA'!$C$4:$C$2000&gt;=E$4)*('Diário 4º PA'!$C$4:$C$2000&lt;=EOMONTH(E$4,0))*('Diário 4º PA'!$F$4:$F$2000))
+SUMPRODUCT(('Comp.'!$D$5:$D$484=$B136)*('Comp.'!$B$5:$B$484&gt;=E$4)*('Comp.'!$B$5:$B$484&lt;=EOMONTH(E$4,0))*('Comp.'!$E$5:$E$484))</f>
        <v>0</v>
      </c>
      <c r="F136" s="129">
        <f>SUMPRODUCT(('Diário 1º PA'!$E$4:$E$2011='Analítico Cp.'!$B136)*('Diário 1º PA'!$C$4:$C$2011&gt;=F$4)*('Diário 1º PA'!$C$4:$C$2011&lt;=EOMONTH(F$4,0))*('Diário 1º PA'!$F$4:$F$2011))
+SUMPRODUCT(('Diário 2º PA'!$E$4:$E$1980='Analítico Cp.'!$B136)*('Diário 2º PA'!$C$4:$C$1980&gt;=F$4)*('Diário 2º PA'!$C$4:$C$1980&lt;=EOMONTH(F$4,0))*('Diário 2º PA'!$F$4:$F$1980))
+SUMPRODUCT(('Diário 3º PA'!$E$4:$E$2000='Analítico Cp.'!$B136)*('Diário 3º PA'!$C$4:$C$2000&gt;=F$4)*('Diário 3º PA'!$C$4:$C$2000&lt;=EOMONTH(F$4,0))*('Diário 3º PA'!$F$4:$F$2000))
+SUMPRODUCT(('Diário 4º PA'!$E$4:$E$2000='Analítico Cp.'!$B136)*('Diário 4º PA'!$C$4:$C$2000&gt;=F$4)*('Diário 4º PA'!$C$4:$C$2000&lt;=EOMONTH(F$4,0))*('Diário 4º PA'!$F$4:$F$2000))
+SUMPRODUCT(('Comp.'!$D$5:$D$484=$B136)*('Comp.'!$B$5:$B$484&gt;=F$4)*('Comp.'!$B$5:$B$484&lt;=EOMONTH(F$4,0))*('Comp.'!$E$5:$E$484))</f>
        <v>0</v>
      </c>
      <c r="G136" s="129">
        <f>SUMPRODUCT(('Diário 1º PA'!$E$4:$E$2011='Analítico Cp.'!$B136)*('Diário 1º PA'!$C$4:$C$2011&gt;=G$4)*('Diário 1º PA'!$C$4:$C$2011&lt;=EOMONTH(G$4,0))*('Diário 1º PA'!$F$4:$F$2011))
+SUMPRODUCT(('Diário 2º PA'!$E$4:$E$1980='Analítico Cp.'!$B136)*('Diário 2º PA'!$C$4:$C$1980&gt;=G$4)*('Diário 2º PA'!$C$4:$C$1980&lt;=EOMONTH(G$4,0))*('Diário 2º PA'!$F$4:$F$1980))
+SUMPRODUCT(('Diário 3º PA'!$E$4:$E$2000='Analítico Cp.'!$B136)*('Diário 3º PA'!$C$4:$C$2000&gt;=G$4)*('Diário 3º PA'!$C$4:$C$2000&lt;=EOMONTH(G$4,0))*('Diário 3º PA'!$F$4:$F$2000))
+SUMPRODUCT(('Diário 4º PA'!$E$4:$E$2000='Analítico Cp.'!$B136)*('Diário 4º PA'!$C$4:$C$2000&gt;=G$4)*('Diário 4º PA'!$C$4:$C$2000&lt;=EOMONTH(G$4,0))*('Diário 4º PA'!$F$4:$F$2000))
+SUMPRODUCT(('Comp.'!$D$5:$D$484=$B136)*('Comp.'!$B$5:$B$484&gt;=G$4)*('Comp.'!$B$5:$B$484&lt;=EOMONTH(G$4,0))*('Comp.'!$E$5:$E$484))</f>
        <v>0</v>
      </c>
      <c r="H136" s="129">
        <f>SUMPRODUCT(('Diário 1º PA'!$E$4:$E$2011='Analítico Cp.'!$B136)*('Diário 1º PA'!$C$4:$C$2011&gt;=H$4)*('Diário 1º PA'!$C$4:$C$2011&lt;=EOMONTH(H$4,0))*('Diário 1º PA'!$F$4:$F$2011))
+SUMPRODUCT(('Diário 2º PA'!$E$4:$E$1980='Analítico Cp.'!$B136)*('Diário 2º PA'!$C$4:$C$1980&gt;=H$4)*('Diário 2º PA'!$C$4:$C$1980&lt;=EOMONTH(H$4,0))*('Diário 2º PA'!$F$4:$F$1980))
+SUMPRODUCT(('Diário 3º PA'!$E$4:$E$2000='Analítico Cp.'!$B136)*('Diário 3º PA'!$C$4:$C$2000&gt;=H$4)*('Diário 3º PA'!$C$4:$C$2000&lt;=EOMONTH(H$4,0))*('Diário 3º PA'!$F$4:$F$2000))
+SUMPRODUCT(('Diário 4º PA'!$E$4:$E$2000='Analítico Cp.'!$B136)*('Diário 4º PA'!$C$4:$C$2000&gt;=H$4)*('Diário 4º PA'!$C$4:$C$2000&lt;=EOMONTH(H$4,0))*('Diário 4º PA'!$F$4:$F$2000))
+SUMPRODUCT(('Comp.'!$D$5:$D$484=$B136)*('Comp.'!$B$5:$B$484&gt;=H$4)*('Comp.'!$B$5:$B$484&lt;=EOMONTH(H$4,0))*('Comp.'!$E$5:$E$484))</f>
        <v>0</v>
      </c>
      <c r="I136" s="129">
        <f>SUMPRODUCT(('Diário 1º PA'!$E$4:$E$2011='Analítico Cp.'!$B136)*('Diário 1º PA'!$C$4:$C$2011&gt;=I$4)*('Diário 1º PA'!$C$4:$C$2011&lt;=EOMONTH(I$4,0))*('Diário 1º PA'!$F$4:$F$2011))
+SUMPRODUCT(('Diário 2º PA'!$E$4:$E$1980='Analítico Cp.'!$B136)*('Diário 2º PA'!$C$4:$C$1980&gt;=I$4)*('Diário 2º PA'!$C$4:$C$1980&lt;=EOMONTH(I$4,0))*('Diário 2º PA'!$F$4:$F$1980))
+SUMPRODUCT(('Diário 3º PA'!$E$4:$E$2000='Analítico Cp.'!$B136)*('Diário 3º PA'!$C$4:$C$2000&gt;=I$4)*('Diário 3º PA'!$C$4:$C$2000&lt;=EOMONTH(I$4,0))*('Diário 3º PA'!$F$4:$F$2000))
+SUMPRODUCT(('Diário 4º PA'!$E$4:$E$2000='Analítico Cp.'!$B136)*('Diário 4º PA'!$C$4:$C$2000&gt;=I$4)*('Diário 4º PA'!$C$4:$C$2000&lt;=EOMONTH(I$4,0))*('Diário 4º PA'!$F$4:$F$2000))
+SUMPRODUCT(('Comp.'!$D$5:$D$484=$B136)*('Comp.'!$B$5:$B$484&gt;=I$4)*('Comp.'!$B$5:$B$484&lt;=EOMONTH(I$4,0))*('Comp.'!$E$5:$E$484))</f>
        <v>0</v>
      </c>
      <c r="J136" s="129">
        <f>SUMPRODUCT(('Diário 1º PA'!$E$4:$E$2011='Analítico Cp.'!$B136)*('Diário 1º PA'!$C$4:$C$2011&gt;=J$4)*('Diário 1º PA'!$C$4:$C$2011&lt;=EOMONTH(J$4,0))*('Diário 1º PA'!$F$4:$F$2011))
+SUMPRODUCT(('Diário 2º PA'!$E$4:$E$1980='Analítico Cp.'!$B136)*('Diário 2º PA'!$C$4:$C$1980&gt;=J$4)*('Diário 2º PA'!$C$4:$C$1980&lt;=EOMONTH(J$4,0))*('Diário 2º PA'!$F$4:$F$1980))
+SUMPRODUCT(('Diário 3º PA'!$E$4:$E$2000='Analítico Cp.'!$B136)*('Diário 3º PA'!$C$4:$C$2000&gt;=J$4)*('Diário 3º PA'!$C$4:$C$2000&lt;=EOMONTH(J$4,0))*('Diário 3º PA'!$F$4:$F$2000))
+SUMPRODUCT(('Diário 4º PA'!$E$4:$E$2000='Analítico Cp.'!$B136)*('Diário 4º PA'!$C$4:$C$2000&gt;=J$4)*('Diário 4º PA'!$C$4:$C$2000&lt;=EOMONTH(J$4,0))*('Diário 4º PA'!$F$4:$F$2000))
+SUMPRODUCT(('Comp.'!$D$5:$D$484=$B136)*('Comp.'!$B$5:$B$484&gt;=J$4)*('Comp.'!$B$5:$B$484&lt;=EOMONTH(J$4,0))*('Comp.'!$E$5:$E$484))</f>
        <v>0</v>
      </c>
      <c r="K136" s="129">
        <f>SUMPRODUCT(('Diário 1º PA'!$E$4:$E$2011='Analítico Cp.'!$B136)*('Diário 1º PA'!$C$4:$C$2011&gt;=K$4)*('Diário 1º PA'!$C$4:$C$2011&lt;=EOMONTH(K$4,0))*('Diário 1º PA'!$F$4:$F$2011))
+SUMPRODUCT(('Diário 2º PA'!$E$4:$E$1980='Analítico Cp.'!$B136)*('Diário 2º PA'!$C$4:$C$1980&gt;=K$4)*('Diário 2º PA'!$C$4:$C$1980&lt;=EOMONTH(K$4,0))*('Diário 2º PA'!$F$4:$F$1980))
+SUMPRODUCT(('Diário 3º PA'!$E$4:$E$2000='Analítico Cp.'!$B136)*('Diário 3º PA'!$C$4:$C$2000&gt;=K$4)*('Diário 3º PA'!$C$4:$C$2000&lt;=EOMONTH(K$4,0))*('Diário 3º PA'!$F$4:$F$2000))
+SUMPRODUCT(('Diário 4º PA'!$E$4:$E$2000='Analítico Cp.'!$B136)*('Diário 4º PA'!$C$4:$C$2000&gt;=K$4)*('Diário 4º PA'!$C$4:$C$2000&lt;=EOMONTH(K$4,0))*('Diário 4º PA'!$F$4:$F$2000))
+SUMPRODUCT(('Comp.'!$D$5:$D$484=$B136)*('Comp.'!$B$5:$B$484&gt;=K$4)*('Comp.'!$B$5:$B$484&lt;=EOMONTH(K$4,0))*('Comp.'!$E$5:$E$484))</f>
        <v>0</v>
      </c>
      <c r="L136" s="129">
        <f>SUMPRODUCT(('Diário 1º PA'!$E$4:$E$2011='Analítico Cp.'!$B136)*('Diário 1º PA'!$C$4:$C$2011&gt;=L$4)*('Diário 1º PA'!$C$4:$C$2011&lt;=EOMONTH(L$4,0))*('Diário 1º PA'!$F$4:$F$2011))
+SUMPRODUCT(('Diário 2º PA'!$E$4:$E$1980='Analítico Cp.'!$B136)*('Diário 2º PA'!$C$4:$C$1980&gt;=L$4)*('Diário 2º PA'!$C$4:$C$1980&lt;=EOMONTH(L$4,0))*('Diário 2º PA'!$F$4:$F$1980))
+SUMPRODUCT(('Diário 3º PA'!$E$4:$E$2000='Analítico Cp.'!$B136)*('Diário 3º PA'!$C$4:$C$2000&gt;=L$4)*('Diário 3º PA'!$C$4:$C$2000&lt;=EOMONTH(L$4,0))*('Diário 3º PA'!$F$4:$F$2000))
+SUMPRODUCT(('Diário 4º PA'!$E$4:$E$2000='Analítico Cp.'!$B136)*('Diário 4º PA'!$C$4:$C$2000&gt;=L$4)*('Diário 4º PA'!$C$4:$C$2000&lt;=EOMONTH(L$4,0))*('Diário 4º PA'!$F$4:$F$2000))
+SUMPRODUCT(('Comp.'!$D$5:$D$484=$B136)*('Comp.'!$B$5:$B$484&gt;=L$4)*('Comp.'!$B$5:$B$484&lt;=EOMONTH(L$4,0))*('Comp.'!$E$5:$E$484))</f>
        <v>0</v>
      </c>
      <c r="M136" s="129">
        <f>SUMPRODUCT(('Diário 1º PA'!$E$4:$E$2011='Analítico Cp.'!$B136)*('Diário 1º PA'!$C$4:$C$2011&gt;=M$4)*('Diário 1º PA'!$C$4:$C$2011&lt;=EOMONTH(M$4,0))*('Diário 1º PA'!$F$4:$F$2011))
+SUMPRODUCT(('Diário 2º PA'!$E$4:$E$1980='Analítico Cp.'!$B136)*('Diário 2º PA'!$C$4:$C$1980&gt;=M$4)*('Diário 2º PA'!$C$4:$C$1980&lt;=EOMONTH(M$4,0))*('Diário 2º PA'!$F$4:$F$1980))
+SUMPRODUCT(('Diário 3º PA'!$E$4:$E$2000='Analítico Cp.'!$B136)*('Diário 3º PA'!$C$4:$C$2000&gt;=M$4)*('Diário 3º PA'!$C$4:$C$2000&lt;=EOMONTH(M$4,0))*('Diário 3º PA'!$F$4:$F$2000))
+SUMPRODUCT(('Diário 4º PA'!$E$4:$E$2000='Analítico Cp.'!$B136)*('Diário 4º PA'!$C$4:$C$2000&gt;=M$4)*('Diário 4º PA'!$C$4:$C$2000&lt;=EOMONTH(M$4,0))*('Diário 4º PA'!$F$4:$F$2000))
+SUMPRODUCT(('Comp.'!$D$5:$D$484=$B136)*('Comp.'!$B$5:$B$484&gt;=M$4)*('Comp.'!$B$5:$B$484&lt;=EOMONTH(M$4,0))*('Comp.'!$E$5:$E$484))</f>
        <v>0</v>
      </c>
      <c r="N136" s="129">
        <f>SUMPRODUCT(('Diário 1º PA'!$E$4:$E$2011='Analítico Cp.'!$B136)*('Diário 1º PA'!$C$4:$C$2011&gt;=N$4)*('Diário 1º PA'!$C$4:$C$2011&lt;=EOMONTH(N$4,0))*('Diário 1º PA'!$F$4:$F$2011))
+SUMPRODUCT(('Diário 2º PA'!$E$4:$E$1980='Analítico Cp.'!$B136)*('Diário 2º PA'!$C$4:$C$1980&gt;=N$4)*('Diário 2º PA'!$C$4:$C$1980&lt;=EOMONTH(N$4,0))*('Diário 2º PA'!$F$4:$F$1980))
+SUMPRODUCT(('Diário 3º PA'!$E$4:$E$2000='Analítico Cp.'!$B136)*('Diário 3º PA'!$C$4:$C$2000&gt;=N$4)*('Diário 3º PA'!$C$4:$C$2000&lt;=EOMONTH(N$4,0))*('Diário 3º PA'!$F$4:$F$2000))
+SUMPRODUCT(('Diário 4º PA'!$E$4:$E$2000='Analítico Cp.'!$B136)*('Diário 4º PA'!$C$4:$C$2000&gt;=N$4)*('Diário 4º PA'!$C$4:$C$2000&lt;=EOMONTH(N$4,0))*('Diário 4º PA'!$F$4:$F$2000))
+SUMPRODUCT(('Comp.'!$D$5:$D$484=$B136)*('Comp.'!$B$5:$B$484&gt;=N$4)*('Comp.'!$B$5:$B$484&lt;=EOMONTH(N$4,0))*('Comp.'!$E$5:$E$484))</f>
        <v>0</v>
      </c>
      <c r="O136" s="179">
        <f t="shared" si="19"/>
        <v>0</v>
      </c>
      <c r="P136" s="180">
        <f t="shared" si="20"/>
        <v>0</v>
      </c>
      <c r="Q136" s="154"/>
      <c r="R136" s="154"/>
      <c r="S136" s="154"/>
      <c r="T136" s="154"/>
      <c r="U136" s="154"/>
      <c r="V136" s="154"/>
      <c r="W136" s="154"/>
      <c r="X136" s="154"/>
      <c r="Y136" s="154"/>
      <c r="Z136" s="154"/>
    </row>
    <row r="137" spans="1:26" ht="23.25" hidden="1" customHeight="1" x14ac:dyDescent="0.2">
      <c r="A137" s="199" t="s">
        <v>402</v>
      </c>
      <c r="B137" s="63"/>
      <c r="C137" s="129">
        <f>SUMPRODUCT(('Diário 1º PA'!$E$4:$E$2011='Analítico Cp.'!$B137)*('Diário 1º PA'!$C$4:$C$2011&gt;=C$4)*('Diário 1º PA'!$C$4:$C$2011&lt;=EOMONTH(C$4,0))*('Diário 1º PA'!$F$4:$F$2011))
+SUMPRODUCT(('Diário 2º PA'!$E$4:$E$1980='Analítico Cp.'!$B137)*('Diário 2º PA'!$C$4:$C$1980&gt;=C$4)*('Diário 2º PA'!$C$4:$C$1980&lt;=EOMONTH(C$4,0))*('Diário 2º PA'!$F$4:$F$1980))
+SUMPRODUCT(('Diário 3º PA'!$E$4:$E$2000='Analítico Cp.'!$B137)*('Diário 3º PA'!$C$4:$C$2000&gt;=C$4)*('Diário 3º PA'!$C$4:$C$2000&lt;=EOMONTH(C$4,0))*('Diário 3º PA'!$F$4:$F$2000))
+SUMPRODUCT(('Diário 4º PA'!$E$4:$E$2000='Analítico Cp.'!$B137)*('Diário 4º PA'!$C$4:$C$2000&gt;=C$4)*('Diário 4º PA'!$C$4:$C$2000&lt;=EOMONTH(C$4,0))*('Diário 4º PA'!$F$4:$F$2000))
+SUMPRODUCT(('Comp.'!$D$5:$D$484=$B137)*('Comp.'!$B$5:$B$484&gt;=C$4)*('Comp.'!$B$5:$B$484&lt;=EOMONTH(C$4,0))*('Comp.'!$E$5:$E$484))</f>
        <v>0</v>
      </c>
      <c r="D137" s="129">
        <f>SUMPRODUCT(('Diário 1º PA'!$E$4:$E$2011='Analítico Cp.'!$B137)*('Diário 1º PA'!$C$4:$C$2011&gt;=D$4)*('Diário 1º PA'!$C$4:$C$2011&lt;=EOMONTH(D$4,0))*('Diário 1º PA'!$F$4:$F$2011))
+SUMPRODUCT(('Diário 2º PA'!$E$4:$E$1980='Analítico Cp.'!$B137)*('Diário 2º PA'!$C$4:$C$1980&gt;=D$4)*('Diário 2º PA'!$C$4:$C$1980&lt;=EOMONTH(D$4,0))*('Diário 2º PA'!$F$4:$F$1980))
+SUMPRODUCT(('Diário 3º PA'!$E$4:$E$2000='Analítico Cp.'!$B137)*('Diário 3º PA'!$C$4:$C$2000&gt;=D$4)*('Diário 3º PA'!$C$4:$C$2000&lt;=EOMONTH(D$4,0))*('Diário 3º PA'!$F$4:$F$2000))
+SUMPRODUCT(('Diário 4º PA'!$E$4:$E$2000='Analítico Cp.'!$B137)*('Diário 4º PA'!$C$4:$C$2000&gt;=D$4)*('Diário 4º PA'!$C$4:$C$2000&lt;=EOMONTH(D$4,0))*('Diário 4º PA'!$F$4:$F$2000))
+SUMPRODUCT(('Comp.'!$D$5:$D$484=$B137)*('Comp.'!$B$5:$B$484&gt;=D$4)*('Comp.'!$B$5:$B$484&lt;=EOMONTH(D$4,0))*('Comp.'!$E$5:$E$484))</f>
        <v>0</v>
      </c>
      <c r="E137" s="129">
        <f>SUMPRODUCT(('Diário 1º PA'!$E$4:$E$2011='Analítico Cp.'!$B137)*('Diário 1º PA'!$C$4:$C$2011&gt;=E$4)*('Diário 1º PA'!$C$4:$C$2011&lt;=EOMONTH(E$4,0))*('Diário 1º PA'!$F$4:$F$2011))
+SUMPRODUCT(('Diário 2º PA'!$E$4:$E$1980='Analítico Cp.'!$B137)*('Diário 2º PA'!$C$4:$C$1980&gt;=E$4)*('Diário 2º PA'!$C$4:$C$1980&lt;=EOMONTH(E$4,0))*('Diário 2º PA'!$F$4:$F$1980))
+SUMPRODUCT(('Diário 3º PA'!$E$4:$E$2000='Analítico Cp.'!$B137)*('Diário 3º PA'!$C$4:$C$2000&gt;=E$4)*('Diário 3º PA'!$C$4:$C$2000&lt;=EOMONTH(E$4,0))*('Diário 3º PA'!$F$4:$F$2000))
+SUMPRODUCT(('Diário 4º PA'!$E$4:$E$2000='Analítico Cp.'!$B137)*('Diário 4º PA'!$C$4:$C$2000&gt;=E$4)*('Diário 4º PA'!$C$4:$C$2000&lt;=EOMONTH(E$4,0))*('Diário 4º PA'!$F$4:$F$2000))
+SUMPRODUCT(('Comp.'!$D$5:$D$484=$B137)*('Comp.'!$B$5:$B$484&gt;=E$4)*('Comp.'!$B$5:$B$484&lt;=EOMONTH(E$4,0))*('Comp.'!$E$5:$E$484))</f>
        <v>0</v>
      </c>
      <c r="F137" s="129">
        <f>SUMPRODUCT(('Diário 1º PA'!$E$4:$E$2011='Analítico Cp.'!$B137)*('Diário 1º PA'!$C$4:$C$2011&gt;=F$4)*('Diário 1º PA'!$C$4:$C$2011&lt;=EOMONTH(F$4,0))*('Diário 1º PA'!$F$4:$F$2011))
+SUMPRODUCT(('Diário 2º PA'!$E$4:$E$1980='Analítico Cp.'!$B137)*('Diário 2º PA'!$C$4:$C$1980&gt;=F$4)*('Diário 2º PA'!$C$4:$C$1980&lt;=EOMONTH(F$4,0))*('Diário 2º PA'!$F$4:$F$1980))
+SUMPRODUCT(('Diário 3º PA'!$E$4:$E$2000='Analítico Cp.'!$B137)*('Diário 3º PA'!$C$4:$C$2000&gt;=F$4)*('Diário 3º PA'!$C$4:$C$2000&lt;=EOMONTH(F$4,0))*('Diário 3º PA'!$F$4:$F$2000))
+SUMPRODUCT(('Diário 4º PA'!$E$4:$E$2000='Analítico Cp.'!$B137)*('Diário 4º PA'!$C$4:$C$2000&gt;=F$4)*('Diário 4º PA'!$C$4:$C$2000&lt;=EOMONTH(F$4,0))*('Diário 4º PA'!$F$4:$F$2000))
+SUMPRODUCT(('Comp.'!$D$5:$D$484=$B137)*('Comp.'!$B$5:$B$484&gt;=F$4)*('Comp.'!$B$5:$B$484&lt;=EOMONTH(F$4,0))*('Comp.'!$E$5:$E$484))</f>
        <v>0</v>
      </c>
      <c r="G137" s="129">
        <f>SUMPRODUCT(('Diário 1º PA'!$E$4:$E$2011='Analítico Cp.'!$B137)*('Diário 1º PA'!$C$4:$C$2011&gt;=G$4)*('Diário 1º PA'!$C$4:$C$2011&lt;=EOMONTH(G$4,0))*('Diário 1º PA'!$F$4:$F$2011))
+SUMPRODUCT(('Diário 2º PA'!$E$4:$E$1980='Analítico Cp.'!$B137)*('Diário 2º PA'!$C$4:$C$1980&gt;=G$4)*('Diário 2º PA'!$C$4:$C$1980&lt;=EOMONTH(G$4,0))*('Diário 2º PA'!$F$4:$F$1980))
+SUMPRODUCT(('Diário 3º PA'!$E$4:$E$2000='Analítico Cp.'!$B137)*('Diário 3º PA'!$C$4:$C$2000&gt;=G$4)*('Diário 3º PA'!$C$4:$C$2000&lt;=EOMONTH(G$4,0))*('Diário 3º PA'!$F$4:$F$2000))
+SUMPRODUCT(('Diário 4º PA'!$E$4:$E$2000='Analítico Cp.'!$B137)*('Diário 4º PA'!$C$4:$C$2000&gt;=G$4)*('Diário 4º PA'!$C$4:$C$2000&lt;=EOMONTH(G$4,0))*('Diário 4º PA'!$F$4:$F$2000))
+SUMPRODUCT(('Comp.'!$D$5:$D$484=$B137)*('Comp.'!$B$5:$B$484&gt;=G$4)*('Comp.'!$B$5:$B$484&lt;=EOMONTH(G$4,0))*('Comp.'!$E$5:$E$484))</f>
        <v>0</v>
      </c>
      <c r="H137" s="129">
        <f>SUMPRODUCT(('Diário 1º PA'!$E$4:$E$2011='Analítico Cp.'!$B137)*('Diário 1º PA'!$C$4:$C$2011&gt;=H$4)*('Diário 1º PA'!$C$4:$C$2011&lt;=EOMONTH(H$4,0))*('Diário 1º PA'!$F$4:$F$2011))
+SUMPRODUCT(('Diário 2º PA'!$E$4:$E$1980='Analítico Cp.'!$B137)*('Diário 2º PA'!$C$4:$C$1980&gt;=H$4)*('Diário 2º PA'!$C$4:$C$1980&lt;=EOMONTH(H$4,0))*('Diário 2º PA'!$F$4:$F$1980))
+SUMPRODUCT(('Diário 3º PA'!$E$4:$E$2000='Analítico Cp.'!$B137)*('Diário 3º PA'!$C$4:$C$2000&gt;=H$4)*('Diário 3º PA'!$C$4:$C$2000&lt;=EOMONTH(H$4,0))*('Diário 3º PA'!$F$4:$F$2000))
+SUMPRODUCT(('Diário 4º PA'!$E$4:$E$2000='Analítico Cp.'!$B137)*('Diário 4º PA'!$C$4:$C$2000&gt;=H$4)*('Diário 4º PA'!$C$4:$C$2000&lt;=EOMONTH(H$4,0))*('Diário 4º PA'!$F$4:$F$2000))
+SUMPRODUCT(('Comp.'!$D$5:$D$484=$B137)*('Comp.'!$B$5:$B$484&gt;=H$4)*('Comp.'!$B$5:$B$484&lt;=EOMONTH(H$4,0))*('Comp.'!$E$5:$E$484))</f>
        <v>0</v>
      </c>
      <c r="I137" s="129">
        <f>SUMPRODUCT(('Diário 1º PA'!$E$4:$E$2011='Analítico Cp.'!$B137)*('Diário 1º PA'!$C$4:$C$2011&gt;=I$4)*('Diário 1º PA'!$C$4:$C$2011&lt;=EOMONTH(I$4,0))*('Diário 1º PA'!$F$4:$F$2011))
+SUMPRODUCT(('Diário 2º PA'!$E$4:$E$1980='Analítico Cp.'!$B137)*('Diário 2º PA'!$C$4:$C$1980&gt;=I$4)*('Diário 2º PA'!$C$4:$C$1980&lt;=EOMONTH(I$4,0))*('Diário 2º PA'!$F$4:$F$1980))
+SUMPRODUCT(('Diário 3º PA'!$E$4:$E$2000='Analítico Cp.'!$B137)*('Diário 3º PA'!$C$4:$C$2000&gt;=I$4)*('Diário 3º PA'!$C$4:$C$2000&lt;=EOMONTH(I$4,0))*('Diário 3º PA'!$F$4:$F$2000))
+SUMPRODUCT(('Diário 4º PA'!$E$4:$E$2000='Analítico Cp.'!$B137)*('Diário 4º PA'!$C$4:$C$2000&gt;=I$4)*('Diário 4º PA'!$C$4:$C$2000&lt;=EOMONTH(I$4,0))*('Diário 4º PA'!$F$4:$F$2000))
+SUMPRODUCT(('Comp.'!$D$5:$D$484=$B137)*('Comp.'!$B$5:$B$484&gt;=I$4)*('Comp.'!$B$5:$B$484&lt;=EOMONTH(I$4,0))*('Comp.'!$E$5:$E$484))</f>
        <v>0</v>
      </c>
      <c r="J137" s="129">
        <f>SUMPRODUCT(('Diário 1º PA'!$E$4:$E$2011='Analítico Cp.'!$B137)*('Diário 1º PA'!$C$4:$C$2011&gt;=J$4)*('Diário 1º PA'!$C$4:$C$2011&lt;=EOMONTH(J$4,0))*('Diário 1º PA'!$F$4:$F$2011))
+SUMPRODUCT(('Diário 2º PA'!$E$4:$E$1980='Analítico Cp.'!$B137)*('Diário 2º PA'!$C$4:$C$1980&gt;=J$4)*('Diário 2º PA'!$C$4:$C$1980&lt;=EOMONTH(J$4,0))*('Diário 2º PA'!$F$4:$F$1980))
+SUMPRODUCT(('Diário 3º PA'!$E$4:$E$2000='Analítico Cp.'!$B137)*('Diário 3º PA'!$C$4:$C$2000&gt;=J$4)*('Diário 3º PA'!$C$4:$C$2000&lt;=EOMONTH(J$4,0))*('Diário 3º PA'!$F$4:$F$2000))
+SUMPRODUCT(('Diário 4º PA'!$E$4:$E$2000='Analítico Cp.'!$B137)*('Diário 4º PA'!$C$4:$C$2000&gt;=J$4)*('Diário 4º PA'!$C$4:$C$2000&lt;=EOMONTH(J$4,0))*('Diário 4º PA'!$F$4:$F$2000))
+SUMPRODUCT(('Comp.'!$D$5:$D$484=$B137)*('Comp.'!$B$5:$B$484&gt;=J$4)*('Comp.'!$B$5:$B$484&lt;=EOMONTH(J$4,0))*('Comp.'!$E$5:$E$484))</f>
        <v>0</v>
      </c>
      <c r="K137" s="129">
        <f>SUMPRODUCT(('Diário 1º PA'!$E$4:$E$2011='Analítico Cp.'!$B137)*('Diário 1º PA'!$C$4:$C$2011&gt;=K$4)*('Diário 1º PA'!$C$4:$C$2011&lt;=EOMONTH(K$4,0))*('Diário 1º PA'!$F$4:$F$2011))
+SUMPRODUCT(('Diário 2º PA'!$E$4:$E$1980='Analítico Cp.'!$B137)*('Diário 2º PA'!$C$4:$C$1980&gt;=K$4)*('Diário 2º PA'!$C$4:$C$1980&lt;=EOMONTH(K$4,0))*('Diário 2º PA'!$F$4:$F$1980))
+SUMPRODUCT(('Diário 3º PA'!$E$4:$E$2000='Analítico Cp.'!$B137)*('Diário 3º PA'!$C$4:$C$2000&gt;=K$4)*('Diário 3º PA'!$C$4:$C$2000&lt;=EOMONTH(K$4,0))*('Diário 3º PA'!$F$4:$F$2000))
+SUMPRODUCT(('Diário 4º PA'!$E$4:$E$2000='Analítico Cp.'!$B137)*('Diário 4º PA'!$C$4:$C$2000&gt;=K$4)*('Diário 4º PA'!$C$4:$C$2000&lt;=EOMONTH(K$4,0))*('Diário 4º PA'!$F$4:$F$2000))
+SUMPRODUCT(('Comp.'!$D$5:$D$484=$B137)*('Comp.'!$B$5:$B$484&gt;=K$4)*('Comp.'!$B$5:$B$484&lt;=EOMONTH(K$4,0))*('Comp.'!$E$5:$E$484))</f>
        <v>0</v>
      </c>
      <c r="L137" s="129">
        <f>SUMPRODUCT(('Diário 1º PA'!$E$4:$E$2011='Analítico Cp.'!$B137)*('Diário 1º PA'!$C$4:$C$2011&gt;=L$4)*('Diário 1º PA'!$C$4:$C$2011&lt;=EOMONTH(L$4,0))*('Diário 1º PA'!$F$4:$F$2011))
+SUMPRODUCT(('Diário 2º PA'!$E$4:$E$1980='Analítico Cp.'!$B137)*('Diário 2º PA'!$C$4:$C$1980&gt;=L$4)*('Diário 2º PA'!$C$4:$C$1980&lt;=EOMONTH(L$4,0))*('Diário 2º PA'!$F$4:$F$1980))
+SUMPRODUCT(('Diário 3º PA'!$E$4:$E$2000='Analítico Cp.'!$B137)*('Diário 3º PA'!$C$4:$C$2000&gt;=L$4)*('Diário 3º PA'!$C$4:$C$2000&lt;=EOMONTH(L$4,0))*('Diário 3º PA'!$F$4:$F$2000))
+SUMPRODUCT(('Diário 4º PA'!$E$4:$E$2000='Analítico Cp.'!$B137)*('Diário 4º PA'!$C$4:$C$2000&gt;=L$4)*('Diário 4º PA'!$C$4:$C$2000&lt;=EOMONTH(L$4,0))*('Diário 4º PA'!$F$4:$F$2000))
+SUMPRODUCT(('Comp.'!$D$5:$D$484=$B137)*('Comp.'!$B$5:$B$484&gt;=L$4)*('Comp.'!$B$5:$B$484&lt;=EOMONTH(L$4,0))*('Comp.'!$E$5:$E$484))</f>
        <v>0</v>
      </c>
      <c r="M137" s="129">
        <f>SUMPRODUCT(('Diário 1º PA'!$E$4:$E$2011='Analítico Cp.'!$B137)*('Diário 1º PA'!$C$4:$C$2011&gt;=M$4)*('Diário 1º PA'!$C$4:$C$2011&lt;=EOMONTH(M$4,0))*('Diário 1º PA'!$F$4:$F$2011))
+SUMPRODUCT(('Diário 2º PA'!$E$4:$E$1980='Analítico Cp.'!$B137)*('Diário 2º PA'!$C$4:$C$1980&gt;=M$4)*('Diário 2º PA'!$C$4:$C$1980&lt;=EOMONTH(M$4,0))*('Diário 2º PA'!$F$4:$F$1980))
+SUMPRODUCT(('Diário 3º PA'!$E$4:$E$2000='Analítico Cp.'!$B137)*('Diário 3º PA'!$C$4:$C$2000&gt;=M$4)*('Diário 3º PA'!$C$4:$C$2000&lt;=EOMONTH(M$4,0))*('Diário 3º PA'!$F$4:$F$2000))
+SUMPRODUCT(('Diário 4º PA'!$E$4:$E$2000='Analítico Cp.'!$B137)*('Diário 4º PA'!$C$4:$C$2000&gt;=M$4)*('Diário 4º PA'!$C$4:$C$2000&lt;=EOMONTH(M$4,0))*('Diário 4º PA'!$F$4:$F$2000))
+SUMPRODUCT(('Comp.'!$D$5:$D$484=$B137)*('Comp.'!$B$5:$B$484&gt;=M$4)*('Comp.'!$B$5:$B$484&lt;=EOMONTH(M$4,0))*('Comp.'!$E$5:$E$484))</f>
        <v>0</v>
      </c>
      <c r="N137" s="129">
        <f>SUMPRODUCT(('Diário 1º PA'!$E$4:$E$2011='Analítico Cp.'!$B137)*('Diário 1º PA'!$C$4:$C$2011&gt;=N$4)*('Diário 1º PA'!$C$4:$C$2011&lt;=EOMONTH(N$4,0))*('Diário 1º PA'!$F$4:$F$2011))
+SUMPRODUCT(('Diário 2º PA'!$E$4:$E$1980='Analítico Cp.'!$B137)*('Diário 2º PA'!$C$4:$C$1980&gt;=N$4)*('Diário 2º PA'!$C$4:$C$1980&lt;=EOMONTH(N$4,0))*('Diário 2º PA'!$F$4:$F$1980))
+SUMPRODUCT(('Diário 3º PA'!$E$4:$E$2000='Analítico Cp.'!$B137)*('Diário 3º PA'!$C$4:$C$2000&gt;=N$4)*('Diário 3º PA'!$C$4:$C$2000&lt;=EOMONTH(N$4,0))*('Diário 3º PA'!$F$4:$F$2000))
+SUMPRODUCT(('Diário 4º PA'!$E$4:$E$2000='Analítico Cp.'!$B137)*('Diário 4º PA'!$C$4:$C$2000&gt;=N$4)*('Diário 4º PA'!$C$4:$C$2000&lt;=EOMONTH(N$4,0))*('Diário 4º PA'!$F$4:$F$2000))
+SUMPRODUCT(('Comp.'!$D$5:$D$484=$B137)*('Comp.'!$B$5:$B$484&gt;=N$4)*('Comp.'!$B$5:$B$484&lt;=EOMONTH(N$4,0))*('Comp.'!$E$5:$E$484))</f>
        <v>0</v>
      </c>
      <c r="O137" s="179">
        <f t="shared" si="19"/>
        <v>0</v>
      </c>
      <c r="P137" s="180">
        <f t="shared" si="20"/>
        <v>0</v>
      </c>
      <c r="Q137" s="154"/>
      <c r="R137" s="154"/>
      <c r="S137" s="154"/>
      <c r="T137" s="154"/>
      <c r="U137" s="154"/>
      <c r="V137" s="154"/>
      <c r="W137" s="154"/>
      <c r="X137" s="154"/>
      <c r="Y137" s="154"/>
      <c r="Z137" s="154"/>
    </row>
    <row r="138" spans="1:26" ht="23.25" hidden="1" customHeight="1" x14ac:dyDescent="0.2">
      <c r="A138" s="199" t="s">
        <v>403</v>
      </c>
      <c r="B138" s="63"/>
      <c r="C138" s="129">
        <f>SUMPRODUCT(('Diário 1º PA'!$E$4:$E$2011='Analítico Cp.'!$B138)*('Diário 1º PA'!$C$4:$C$2011&gt;=C$4)*('Diário 1º PA'!$C$4:$C$2011&lt;=EOMONTH(C$4,0))*('Diário 1º PA'!$F$4:$F$2011))
+SUMPRODUCT(('Diário 2º PA'!$E$4:$E$1980='Analítico Cp.'!$B138)*('Diário 2º PA'!$C$4:$C$1980&gt;=C$4)*('Diário 2º PA'!$C$4:$C$1980&lt;=EOMONTH(C$4,0))*('Diário 2º PA'!$F$4:$F$1980))
+SUMPRODUCT(('Diário 3º PA'!$E$4:$E$2000='Analítico Cp.'!$B138)*('Diário 3º PA'!$C$4:$C$2000&gt;=C$4)*('Diário 3º PA'!$C$4:$C$2000&lt;=EOMONTH(C$4,0))*('Diário 3º PA'!$F$4:$F$2000))
+SUMPRODUCT(('Diário 4º PA'!$E$4:$E$2000='Analítico Cp.'!$B138)*('Diário 4º PA'!$C$4:$C$2000&gt;=C$4)*('Diário 4º PA'!$C$4:$C$2000&lt;=EOMONTH(C$4,0))*('Diário 4º PA'!$F$4:$F$2000))
+SUMPRODUCT(('Comp.'!$D$5:$D$484=$B138)*('Comp.'!$B$5:$B$484&gt;=C$4)*('Comp.'!$B$5:$B$484&lt;=EOMONTH(C$4,0))*('Comp.'!$E$5:$E$484))</f>
        <v>0</v>
      </c>
      <c r="D138" s="129">
        <f>SUMPRODUCT(('Diário 1º PA'!$E$4:$E$2011='Analítico Cp.'!$B138)*('Diário 1º PA'!$C$4:$C$2011&gt;=D$4)*('Diário 1º PA'!$C$4:$C$2011&lt;=EOMONTH(D$4,0))*('Diário 1º PA'!$F$4:$F$2011))
+SUMPRODUCT(('Diário 2º PA'!$E$4:$E$1980='Analítico Cp.'!$B138)*('Diário 2º PA'!$C$4:$C$1980&gt;=D$4)*('Diário 2º PA'!$C$4:$C$1980&lt;=EOMONTH(D$4,0))*('Diário 2º PA'!$F$4:$F$1980))
+SUMPRODUCT(('Diário 3º PA'!$E$4:$E$2000='Analítico Cp.'!$B138)*('Diário 3º PA'!$C$4:$C$2000&gt;=D$4)*('Diário 3º PA'!$C$4:$C$2000&lt;=EOMONTH(D$4,0))*('Diário 3º PA'!$F$4:$F$2000))
+SUMPRODUCT(('Diário 4º PA'!$E$4:$E$2000='Analítico Cp.'!$B138)*('Diário 4º PA'!$C$4:$C$2000&gt;=D$4)*('Diário 4º PA'!$C$4:$C$2000&lt;=EOMONTH(D$4,0))*('Diário 4º PA'!$F$4:$F$2000))
+SUMPRODUCT(('Comp.'!$D$5:$D$484=$B138)*('Comp.'!$B$5:$B$484&gt;=D$4)*('Comp.'!$B$5:$B$484&lt;=EOMONTH(D$4,0))*('Comp.'!$E$5:$E$484))</f>
        <v>0</v>
      </c>
      <c r="E138" s="129">
        <f>SUMPRODUCT(('Diário 1º PA'!$E$4:$E$2011='Analítico Cp.'!$B138)*('Diário 1º PA'!$C$4:$C$2011&gt;=E$4)*('Diário 1º PA'!$C$4:$C$2011&lt;=EOMONTH(E$4,0))*('Diário 1º PA'!$F$4:$F$2011))
+SUMPRODUCT(('Diário 2º PA'!$E$4:$E$1980='Analítico Cp.'!$B138)*('Diário 2º PA'!$C$4:$C$1980&gt;=E$4)*('Diário 2º PA'!$C$4:$C$1980&lt;=EOMONTH(E$4,0))*('Diário 2º PA'!$F$4:$F$1980))
+SUMPRODUCT(('Diário 3º PA'!$E$4:$E$2000='Analítico Cp.'!$B138)*('Diário 3º PA'!$C$4:$C$2000&gt;=E$4)*('Diário 3º PA'!$C$4:$C$2000&lt;=EOMONTH(E$4,0))*('Diário 3º PA'!$F$4:$F$2000))
+SUMPRODUCT(('Diário 4º PA'!$E$4:$E$2000='Analítico Cp.'!$B138)*('Diário 4º PA'!$C$4:$C$2000&gt;=E$4)*('Diário 4º PA'!$C$4:$C$2000&lt;=EOMONTH(E$4,0))*('Diário 4º PA'!$F$4:$F$2000))
+SUMPRODUCT(('Comp.'!$D$5:$D$484=$B138)*('Comp.'!$B$5:$B$484&gt;=E$4)*('Comp.'!$B$5:$B$484&lt;=EOMONTH(E$4,0))*('Comp.'!$E$5:$E$484))</f>
        <v>0</v>
      </c>
      <c r="F138" s="129">
        <f>SUMPRODUCT(('Diário 1º PA'!$E$4:$E$2011='Analítico Cp.'!$B138)*('Diário 1º PA'!$C$4:$C$2011&gt;=F$4)*('Diário 1º PA'!$C$4:$C$2011&lt;=EOMONTH(F$4,0))*('Diário 1º PA'!$F$4:$F$2011))
+SUMPRODUCT(('Diário 2º PA'!$E$4:$E$1980='Analítico Cp.'!$B138)*('Diário 2º PA'!$C$4:$C$1980&gt;=F$4)*('Diário 2º PA'!$C$4:$C$1980&lt;=EOMONTH(F$4,0))*('Diário 2º PA'!$F$4:$F$1980))
+SUMPRODUCT(('Diário 3º PA'!$E$4:$E$2000='Analítico Cp.'!$B138)*('Diário 3º PA'!$C$4:$C$2000&gt;=F$4)*('Diário 3º PA'!$C$4:$C$2000&lt;=EOMONTH(F$4,0))*('Diário 3º PA'!$F$4:$F$2000))
+SUMPRODUCT(('Diário 4º PA'!$E$4:$E$2000='Analítico Cp.'!$B138)*('Diário 4º PA'!$C$4:$C$2000&gt;=F$4)*('Diário 4º PA'!$C$4:$C$2000&lt;=EOMONTH(F$4,0))*('Diário 4º PA'!$F$4:$F$2000))
+SUMPRODUCT(('Comp.'!$D$5:$D$484=$B138)*('Comp.'!$B$5:$B$484&gt;=F$4)*('Comp.'!$B$5:$B$484&lt;=EOMONTH(F$4,0))*('Comp.'!$E$5:$E$484))</f>
        <v>0</v>
      </c>
      <c r="G138" s="129">
        <f>SUMPRODUCT(('Diário 1º PA'!$E$4:$E$2011='Analítico Cp.'!$B138)*('Diário 1º PA'!$C$4:$C$2011&gt;=G$4)*('Diário 1º PA'!$C$4:$C$2011&lt;=EOMONTH(G$4,0))*('Diário 1º PA'!$F$4:$F$2011))
+SUMPRODUCT(('Diário 2º PA'!$E$4:$E$1980='Analítico Cp.'!$B138)*('Diário 2º PA'!$C$4:$C$1980&gt;=G$4)*('Diário 2º PA'!$C$4:$C$1980&lt;=EOMONTH(G$4,0))*('Diário 2º PA'!$F$4:$F$1980))
+SUMPRODUCT(('Diário 3º PA'!$E$4:$E$2000='Analítico Cp.'!$B138)*('Diário 3º PA'!$C$4:$C$2000&gt;=G$4)*('Diário 3º PA'!$C$4:$C$2000&lt;=EOMONTH(G$4,0))*('Diário 3º PA'!$F$4:$F$2000))
+SUMPRODUCT(('Diário 4º PA'!$E$4:$E$2000='Analítico Cp.'!$B138)*('Diário 4º PA'!$C$4:$C$2000&gt;=G$4)*('Diário 4º PA'!$C$4:$C$2000&lt;=EOMONTH(G$4,0))*('Diário 4º PA'!$F$4:$F$2000))
+SUMPRODUCT(('Comp.'!$D$5:$D$484=$B138)*('Comp.'!$B$5:$B$484&gt;=G$4)*('Comp.'!$B$5:$B$484&lt;=EOMONTH(G$4,0))*('Comp.'!$E$5:$E$484))</f>
        <v>0</v>
      </c>
      <c r="H138" s="129">
        <f>SUMPRODUCT(('Diário 1º PA'!$E$4:$E$2011='Analítico Cp.'!$B138)*('Diário 1º PA'!$C$4:$C$2011&gt;=H$4)*('Diário 1º PA'!$C$4:$C$2011&lt;=EOMONTH(H$4,0))*('Diário 1º PA'!$F$4:$F$2011))
+SUMPRODUCT(('Diário 2º PA'!$E$4:$E$1980='Analítico Cp.'!$B138)*('Diário 2º PA'!$C$4:$C$1980&gt;=H$4)*('Diário 2º PA'!$C$4:$C$1980&lt;=EOMONTH(H$4,0))*('Diário 2º PA'!$F$4:$F$1980))
+SUMPRODUCT(('Diário 3º PA'!$E$4:$E$2000='Analítico Cp.'!$B138)*('Diário 3º PA'!$C$4:$C$2000&gt;=H$4)*('Diário 3º PA'!$C$4:$C$2000&lt;=EOMONTH(H$4,0))*('Diário 3º PA'!$F$4:$F$2000))
+SUMPRODUCT(('Diário 4º PA'!$E$4:$E$2000='Analítico Cp.'!$B138)*('Diário 4º PA'!$C$4:$C$2000&gt;=H$4)*('Diário 4º PA'!$C$4:$C$2000&lt;=EOMONTH(H$4,0))*('Diário 4º PA'!$F$4:$F$2000))
+SUMPRODUCT(('Comp.'!$D$5:$D$484=$B138)*('Comp.'!$B$5:$B$484&gt;=H$4)*('Comp.'!$B$5:$B$484&lt;=EOMONTH(H$4,0))*('Comp.'!$E$5:$E$484))</f>
        <v>0</v>
      </c>
      <c r="I138" s="129">
        <f>SUMPRODUCT(('Diário 1º PA'!$E$4:$E$2011='Analítico Cp.'!$B138)*('Diário 1º PA'!$C$4:$C$2011&gt;=I$4)*('Diário 1º PA'!$C$4:$C$2011&lt;=EOMONTH(I$4,0))*('Diário 1º PA'!$F$4:$F$2011))
+SUMPRODUCT(('Diário 2º PA'!$E$4:$E$1980='Analítico Cp.'!$B138)*('Diário 2º PA'!$C$4:$C$1980&gt;=I$4)*('Diário 2º PA'!$C$4:$C$1980&lt;=EOMONTH(I$4,0))*('Diário 2º PA'!$F$4:$F$1980))
+SUMPRODUCT(('Diário 3º PA'!$E$4:$E$2000='Analítico Cp.'!$B138)*('Diário 3º PA'!$C$4:$C$2000&gt;=I$4)*('Diário 3º PA'!$C$4:$C$2000&lt;=EOMONTH(I$4,0))*('Diário 3º PA'!$F$4:$F$2000))
+SUMPRODUCT(('Diário 4º PA'!$E$4:$E$2000='Analítico Cp.'!$B138)*('Diário 4º PA'!$C$4:$C$2000&gt;=I$4)*('Diário 4º PA'!$C$4:$C$2000&lt;=EOMONTH(I$4,0))*('Diário 4º PA'!$F$4:$F$2000))
+SUMPRODUCT(('Comp.'!$D$5:$D$484=$B138)*('Comp.'!$B$5:$B$484&gt;=I$4)*('Comp.'!$B$5:$B$484&lt;=EOMONTH(I$4,0))*('Comp.'!$E$5:$E$484))</f>
        <v>0</v>
      </c>
      <c r="J138" s="129">
        <f>SUMPRODUCT(('Diário 1º PA'!$E$4:$E$2011='Analítico Cp.'!$B138)*('Diário 1º PA'!$C$4:$C$2011&gt;=J$4)*('Diário 1º PA'!$C$4:$C$2011&lt;=EOMONTH(J$4,0))*('Diário 1º PA'!$F$4:$F$2011))
+SUMPRODUCT(('Diário 2º PA'!$E$4:$E$1980='Analítico Cp.'!$B138)*('Diário 2º PA'!$C$4:$C$1980&gt;=J$4)*('Diário 2º PA'!$C$4:$C$1980&lt;=EOMONTH(J$4,0))*('Diário 2º PA'!$F$4:$F$1980))
+SUMPRODUCT(('Diário 3º PA'!$E$4:$E$2000='Analítico Cp.'!$B138)*('Diário 3º PA'!$C$4:$C$2000&gt;=J$4)*('Diário 3º PA'!$C$4:$C$2000&lt;=EOMONTH(J$4,0))*('Diário 3º PA'!$F$4:$F$2000))
+SUMPRODUCT(('Diário 4º PA'!$E$4:$E$2000='Analítico Cp.'!$B138)*('Diário 4º PA'!$C$4:$C$2000&gt;=J$4)*('Diário 4º PA'!$C$4:$C$2000&lt;=EOMONTH(J$4,0))*('Diário 4º PA'!$F$4:$F$2000))
+SUMPRODUCT(('Comp.'!$D$5:$D$484=$B138)*('Comp.'!$B$5:$B$484&gt;=J$4)*('Comp.'!$B$5:$B$484&lt;=EOMONTH(J$4,0))*('Comp.'!$E$5:$E$484))</f>
        <v>0</v>
      </c>
      <c r="K138" s="129">
        <f>SUMPRODUCT(('Diário 1º PA'!$E$4:$E$2011='Analítico Cp.'!$B138)*('Diário 1º PA'!$C$4:$C$2011&gt;=K$4)*('Diário 1º PA'!$C$4:$C$2011&lt;=EOMONTH(K$4,0))*('Diário 1º PA'!$F$4:$F$2011))
+SUMPRODUCT(('Diário 2º PA'!$E$4:$E$1980='Analítico Cp.'!$B138)*('Diário 2º PA'!$C$4:$C$1980&gt;=K$4)*('Diário 2º PA'!$C$4:$C$1980&lt;=EOMONTH(K$4,0))*('Diário 2º PA'!$F$4:$F$1980))
+SUMPRODUCT(('Diário 3º PA'!$E$4:$E$2000='Analítico Cp.'!$B138)*('Diário 3º PA'!$C$4:$C$2000&gt;=K$4)*('Diário 3º PA'!$C$4:$C$2000&lt;=EOMONTH(K$4,0))*('Diário 3º PA'!$F$4:$F$2000))
+SUMPRODUCT(('Diário 4º PA'!$E$4:$E$2000='Analítico Cp.'!$B138)*('Diário 4º PA'!$C$4:$C$2000&gt;=K$4)*('Diário 4º PA'!$C$4:$C$2000&lt;=EOMONTH(K$4,0))*('Diário 4º PA'!$F$4:$F$2000))
+SUMPRODUCT(('Comp.'!$D$5:$D$484=$B138)*('Comp.'!$B$5:$B$484&gt;=K$4)*('Comp.'!$B$5:$B$484&lt;=EOMONTH(K$4,0))*('Comp.'!$E$5:$E$484))</f>
        <v>0</v>
      </c>
      <c r="L138" s="129">
        <f>SUMPRODUCT(('Diário 1º PA'!$E$4:$E$2011='Analítico Cp.'!$B138)*('Diário 1º PA'!$C$4:$C$2011&gt;=L$4)*('Diário 1º PA'!$C$4:$C$2011&lt;=EOMONTH(L$4,0))*('Diário 1º PA'!$F$4:$F$2011))
+SUMPRODUCT(('Diário 2º PA'!$E$4:$E$1980='Analítico Cp.'!$B138)*('Diário 2º PA'!$C$4:$C$1980&gt;=L$4)*('Diário 2º PA'!$C$4:$C$1980&lt;=EOMONTH(L$4,0))*('Diário 2º PA'!$F$4:$F$1980))
+SUMPRODUCT(('Diário 3º PA'!$E$4:$E$2000='Analítico Cp.'!$B138)*('Diário 3º PA'!$C$4:$C$2000&gt;=L$4)*('Diário 3º PA'!$C$4:$C$2000&lt;=EOMONTH(L$4,0))*('Diário 3º PA'!$F$4:$F$2000))
+SUMPRODUCT(('Diário 4º PA'!$E$4:$E$2000='Analítico Cp.'!$B138)*('Diário 4º PA'!$C$4:$C$2000&gt;=L$4)*('Diário 4º PA'!$C$4:$C$2000&lt;=EOMONTH(L$4,0))*('Diário 4º PA'!$F$4:$F$2000))
+SUMPRODUCT(('Comp.'!$D$5:$D$484=$B138)*('Comp.'!$B$5:$B$484&gt;=L$4)*('Comp.'!$B$5:$B$484&lt;=EOMONTH(L$4,0))*('Comp.'!$E$5:$E$484))</f>
        <v>0</v>
      </c>
      <c r="M138" s="129">
        <f>SUMPRODUCT(('Diário 1º PA'!$E$4:$E$2011='Analítico Cp.'!$B138)*('Diário 1º PA'!$C$4:$C$2011&gt;=M$4)*('Diário 1º PA'!$C$4:$C$2011&lt;=EOMONTH(M$4,0))*('Diário 1º PA'!$F$4:$F$2011))
+SUMPRODUCT(('Diário 2º PA'!$E$4:$E$1980='Analítico Cp.'!$B138)*('Diário 2º PA'!$C$4:$C$1980&gt;=M$4)*('Diário 2º PA'!$C$4:$C$1980&lt;=EOMONTH(M$4,0))*('Diário 2º PA'!$F$4:$F$1980))
+SUMPRODUCT(('Diário 3º PA'!$E$4:$E$2000='Analítico Cp.'!$B138)*('Diário 3º PA'!$C$4:$C$2000&gt;=M$4)*('Diário 3º PA'!$C$4:$C$2000&lt;=EOMONTH(M$4,0))*('Diário 3º PA'!$F$4:$F$2000))
+SUMPRODUCT(('Diário 4º PA'!$E$4:$E$2000='Analítico Cp.'!$B138)*('Diário 4º PA'!$C$4:$C$2000&gt;=M$4)*('Diário 4º PA'!$C$4:$C$2000&lt;=EOMONTH(M$4,0))*('Diário 4º PA'!$F$4:$F$2000))
+SUMPRODUCT(('Comp.'!$D$5:$D$484=$B138)*('Comp.'!$B$5:$B$484&gt;=M$4)*('Comp.'!$B$5:$B$484&lt;=EOMONTH(M$4,0))*('Comp.'!$E$5:$E$484))</f>
        <v>0</v>
      </c>
      <c r="N138" s="129">
        <f>SUMPRODUCT(('Diário 1º PA'!$E$4:$E$2011='Analítico Cp.'!$B138)*('Diário 1º PA'!$C$4:$C$2011&gt;=N$4)*('Diário 1º PA'!$C$4:$C$2011&lt;=EOMONTH(N$4,0))*('Diário 1º PA'!$F$4:$F$2011))
+SUMPRODUCT(('Diário 2º PA'!$E$4:$E$1980='Analítico Cp.'!$B138)*('Diário 2º PA'!$C$4:$C$1980&gt;=N$4)*('Diário 2º PA'!$C$4:$C$1980&lt;=EOMONTH(N$4,0))*('Diário 2º PA'!$F$4:$F$1980))
+SUMPRODUCT(('Diário 3º PA'!$E$4:$E$2000='Analítico Cp.'!$B138)*('Diário 3º PA'!$C$4:$C$2000&gt;=N$4)*('Diário 3º PA'!$C$4:$C$2000&lt;=EOMONTH(N$4,0))*('Diário 3º PA'!$F$4:$F$2000))
+SUMPRODUCT(('Diário 4º PA'!$E$4:$E$2000='Analítico Cp.'!$B138)*('Diário 4º PA'!$C$4:$C$2000&gt;=N$4)*('Diário 4º PA'!$C$4:$C$2000&lt;=EOMONTH(N$4,0))*('Diário 4º PA'!$F$4:$F$2000))
+SUMPRODUCT(('Comp.'!$D$5:$D$484=$B138)*('Comp.'!$B$5:$B$484&gt;=N$4)*('Comp.'!$B$5:$B$484&lt;=EOMONTH(N$4,0))*('Comp.'!$E$5:$E$484))</f>
        <v>0</v>
      </c>
      <c r="O138" s="179">
        <f t="shared" si="19"/>
        <v>0</v>
      </c>
      <c r="P138" s="180">
        <f t="shared" si="20"/>
        <v>0</v>
      </c>
      <c r="Q138" s="154"/>
      <c r="R138" s="154"/>
      <c r="S138" s="154"/>
      <c r="T138" s="154"/>
      <c r="U138" s="154"/>
      <c r="V138" s="154"/>
      <c r="W138" s="154"/>
      <c r="X138" s="154"/>
      <c r="Y138" s="154"/>
      <c r="Z138" s="154"/>
    </row>
    <row r="139" spans="1:26" ht="23.25" hidden="1" customHeight="1" x14ac:dyDescent="0.2">
      <c r="A139" s="199" t="s">
        <v>404</v>
      </c>
      <c r="B139" s="63"/>
      <c r="C139" s="129">
        <f>SUMPRODUCT(('Diário 1º PA'!$E$4:$E$2011='Analítico Cp.'!$B139)*('Diário 1º PA'!$C$4:$C$2011&gt;=C$4)*('Diário 1º PA'!$C$4:$C$2011&lt;=EOMONTH(C$4,0))*('Diário 1º PA'!$F$4:$F$2011))
+SUMPRODUCT(('Diário 2º PA'!$E$4:$E$1980='Analítico Cp.'!$B139)*('Diário 2º PA'!$C$4:$C$1980&gt;=C$4)*('Diário 2º PA'!$C$4:$C$1980&lt;=EOMONTH(C$4,0))*('Diário 2º PA'!$F$4:$F$1980))
+SUMPRODUCT(('Diário 3º PA'!$E$4:$E$2000='Analítico Cp.'!$B139)*('Diário 3º PA'!$C$4:$C$2000&gt;=C$4)*('Diário 3º PA'!$C$4:$C$2000&lt;=EOMONTH(C$4,0))*('Diário 3º PA'!$F$4:$F$2000))
+SUMPRODUCT(('Diário 4º PA'!$E$4:$E$2000='Analítico Cp.'!$B139)*('Diário 4º PA'!$C$4:$C$2000&gt;=C$4)*('Diário 4º PA'!$C$4:$C$2000&lt;=EOMONTH(C$4,0))*('Diário 4º PA'!$F$4:$F$2000))
+SUMPRODUCT(('Comp.'!$D$5:$D$484=$B139)*('Comp.'!$B$5:$B$484&gt;=C$4)*('Comp.'!$B$5:$B$484&lt;=EOMONTH(C$4,0))*('Comp.'!$E$5:$E$484))</f>
        <v>0</v>
      </c>
      <c r="D139" s="129">
        <f>SUMPRODUCT(('Diário 1º PA'!$E$4:$E$2011='Analítico Cp.'!$B139)*('Diário 1º PA'!$C$4:$C$2011&gt;=D$4)*('Diário 1º PA'!$C$4:$C$2011&lt;=EOMONTH(D$4,0))*('Diário 1º PA'!$F$4:$F$2011))
+SUMPRODUCT(('Diário 2º PA'!$E$4:$E$1980='Analítico Cp.'!$B139)*('Diário 2º PA'!$C$4:$C$1980&gt;=D$4)*('Diário 2º PA'!$C$4:$C$1980&lt;=EOMONTH(D$4,0))*('Diário 2º PA'!$F$4:$F$1980))
+SUMPRODUCT(('Diário 3º PA'!$E$4:$E$2000='Analítico Cp.'!$B139)*('Diário 3º PA'!$C$4:$C$2000&gt;=D$4)*('Diário 3º PA'!$C$4:$C$2000&lt;=EOMONTH(D$4,0))*('Diário 3º PA'!$F$4:$F$2000))
+SUMPRODUCT(('Diário 4º PA'!$E$4:$E$2000='Analítico Cp.'!$B139)*('Diário 4º PA'!$C$4:$C$2000&gt;=D$4)*('Diário 4º PA'!$C$4:$C$2000&lt;=EOMONTH(D$4,0))*('Diário 4º PA'!$F$4:$F$2000))
+SUMPRODUCT(('Comp.'!$D$5:$D$484=$B139)*('Comp.'!$B$5:$B$484&gt;=D$4)*('Comp.'!$B$5:$B$484&lt;=EOMONTH(D$4,0))*('Comp.'!$E$5:$E$484))</f>
        <v>0</v>
      </c>
      <c r="E139" s="129">
        <f>SUMPRODUCT(('Diário 1º PA'!$E$4:$E$2011='Analítico Cp.'!$B139)*('Diário 1º PA'!$C$4:$C$2011&gt;=E$4)*('Diário 1º PA'!$C$4:$C$2011&lt;=EOMONTH(E$4,0))*('Diário 1º PA'!$F$4:$F$2011))
+SUMPRODUCT(('Diário 2º PA'!$E$4:$E$1980='Analítico Cp.'!$B139)*('Diário 2º PA'!$C$4:$C$1980&gt;=E$4)*('Diário 2º PA'!$C$4:$C$1980&lt;=EOMONTH(E$4,0))*('Diário 2º PA'!$F$4:$F$1980))
+SUMPRODUCT(('Diário 3º PA'!$E$4:$E$2000='Analítico Cp.'!$B139)*('Diário 3º PA'!$C$4:$C$2000&gt;=E$4)*('Diário 3º PA'!$C$4:$C$2000&lt;=EOMONTH(E$4,0))*('Diário 3º PA'!$F$4:$F$2000))
+SUMPRODUCT(('Diário 4º PA'!$E$4:$E$2000='Analítico Cp.'!$B139)*('Diário 4º PA'!$C$4:$C$2000&gt;=E$4)*('Diário 4º PA'!$C$4:$C$2000&lt;=EOMONTH(E$4,0))*('Diário 4º PA'!$F$4:$F$2000))
+SUMPRODUCT(('Comp.'!$D$5:$D$484=$B139)*('Comp.'!$B$5:$B$484&gt;=E$4)*('Comp.'!$B$5:$B$484&lt;=EOMONTH(E$4,0))*('Comp.'!$E$5:$E$484))</f>
        <v>0</v>
      </c>
      <c r="F139" s="129">
        <f>SUMPRODUCT(('Diário 1º PA'!$E$4:$E$2011='Analítico Cp.'!$B139)*('Diário 1º PA'!$C$4:$C$2011&gt;=F$4)*('Diário 1º PA'!$C$4:$C$2011&lt;=EOMONTH(F$4,0))*('Diário 1º PA'!$F$4:$F$2011))
+SUMPRODUCT(('Diário 2º PA'!$E$4:$E$1980='Analítico Cp.'!$B139)*('Diário 2º PA'!$C$4:$C$1980&gt;=F$4)*('Diário 2º PA'!$C$4:$C$1980&lt;=EOMONTH(F$4,0))*('Diário 2º PA'!$F$4:$F$1980))
+SUMPRODUCT(('Diário 3º PA'!$E$4:$E$2000='Analítico Cp.'!$B139)*('Diário 3º PA'!$C$4:$C$2000&gt;=F$4)*('Diário 3º PA'!$C$4:$C$2000&lt;=EOMONTH(F$4,0))*('Diário 3º PA'!$F$4:$F$2000))
+SUMPRODUCT(('Diário 4º PA'!$E$4:$E$2000='Analítico Cp.'!$B139)*('Diário 4º PA'!$C$4:$C$2000&gt;=F$4)*('Diário 4º PA'!$C$4:$C$2000&lt;=EOMONTH(F$4,0))*('Diário 4º PA'!$F$4:$F$2000))
+SUMPRODUCT(('Comp.'!$D$5:$D$484=$B139)*('Comp.'!$B$5:$B$484&gt;=F$4)*('Comp.'!$B$5:$B$484&lt;=EOMONTH(F$4,0))*('Comp.'!$E$5:$E$484))</f>
        <v>0</v>
      </c>
      <c r="G139" s="129">
        <f>SUMPRODUCT(('Diário 1º PA'!$E$4:$E$2011='Analítico Cp.'!$B139)*('Diário 1º PA'!$C$4:$C$2011&gt;=G$4)*('Diário 1º PA'!$C$4:$C$2011&lt;=EOMONTH(G$4,0))*('Diário 1º PA'!$F$4:$F$2011))
+SUMPRODUCT(('Diário 2º PA'!$E$4:$E$1980='Analítico Cp.'!$B139)*('Diário 2º PA'!$C$4:$C$1980&gt;=G$4)*('Diário 2º PA'!$C$4:$C$1980&lt;=EOMONTH(G$4,0))*('Diário 2º PA'!$F$4:$F$1980))
+SUMPRODUCT(('Diário 3º PA'!$E$4:$E$2000='Analítico Cp.'!$B139)*('Diário 3º PA'!$C$4:$C$2000&gt;=G$4)*('Diário 3º PA'!$C$4:$C$2000&lt;=EOMONTH(G$4,0))*('Diário 3º PA'!$F$4:$F$2000))
+SUMPRODUCT(('Diário 4º PA'!$E$4:$E$2000='Analítico Cp.'!$B139)*('Diário 4º PA'!$C$4:$C$2000&gt;=G$4)*('Diário 4º PA'!$C$4:$C$2000&lt;=EOMONTH(G$4,0))*('Diário 4º PA'!$F$4:$F$2000))
+SUMPRODUCT(('Comp.'!$D$5:$D$484=$B139)*('Comp.'!$B$5:$B$484&gt;=G$4)*('Comp.'!$B$5:$B$484&lt;=EOMONTH(G$4,0))*('Comp.'!$E$5:$E$484))</f>
        <v>0</v>
      </c>
      <c r="H139" s="129">
        <f>SUMPRODUCT(('Diário 1º PA'!$E$4:$E$2011='Analítico Cp.'!$B139)*('Diário 1º PA'!$C$4:$C$2011&gt;=H$4)*('Diário 1º PA'!$C$4:$C$2011&lt;=EOMONTH(H$4,0))*('Diário 1º PA'!$F$4:$F$2011))
+SUMPRODUCT(('Diário 2º PA'!$E$4:$E$1980='Analítico Cp.'!$B139)*('Diário 2º PA'!$C$4:$C$1980&gt;=H$4)*('Diário 2º PA'!$C$4:$C$1980&lt;=EOMONTH(H$4,0))*('Diário 2º PA'!$F$4:$F$1980))
+SUMPRODUCT(('Diário 3º PA'!$E$4:$E$2000='Analítico Cp.'!$B139)*('Diário 3º PA'!$C$4:$C$2000&gt;=H$4)*('Diário 3º PA'!$C$4:$C$2000&lt;=EOMONTH(H$4,0))*('Diário 3º PA'!$F$4:$F$2000))
+SUMPRODUCT(('Diário 4º PA'!$E$4:$E$2000='Analítico Cp.'!$B139)*('Diário 4º PA'!$C$4:$C$2000&gt;=H$4)*('Diário 4º PA'!$C$4:$C$2000&lt;=EOMONTH(H$4,0))*('Diário 4º PA'!$F$4:$F$2000))
+SUMPRODUCT(('Comp.'!$D$5:$D$484=$B139)*('Comp.'!$B$5:$B$484&gt;=H$4)*('Comp.'!$B$5:$B$484&lt;=EOMONTH(H$4,0))*('Comp.'!$E$5:$E$484))</f>
        <v>0</v>
      </c>
      <c r="I139" s="129">
        <f>SUMPRODUCT(('Diário 1º PA'!$E$4:$E$2011='Analítico Cp.'!$B139)*('Diário 1º PA'!$C$4:$C$2011&gt;=I$4)*('Diário 1º PA'!$C$4:$C$2011&lt;=EOMONTH(I$4,0))*('Diário 1º PA'!$F$4:$F$2011))
+SUMPRODUCT(('Diário 2º PA'!$E$4:$E$1980='Analítico Cp.'!$B139)*('Diário 2º PA'!$C$4:$C$1980&gt;=I$4)*('Diário 2º PA'!$C$4:$C$1980&lt;=EOMONTH(I$4,0))*('Diário 2º PA'!$F$4:$F$1980))
+SUMPRODUCT(('Diário 3º PA'!$E$4:$E$2000='Analítico Cp.'!$B139)*('Diário 3º PA'!$C$4:$C$2000&gt;=I$4)*('Diário 3º PA'!$C$4:$C$2000&lt;=EOMONTH(I$4,0))*('Diário 3º PA'!$F$4:$F$2000))
+SUMPRODUCT(('Diário 4º PA'!$E$4:$E$2000='Analítico Cp.'!$B139)*('Diário 4º PA'!$C$4:$C$2000&gt;=I$4)*('Diário 4º PA'!$C$4:$C$2000&lt;=EOMONTH(I$4,0))*('Diário 4º PA'!$F$4:$F$2000))
+SUMPRODUCT(('Comp.'!$D$5:$D$484=$B139)*('Comp.'!$B$5:$B$484&gt;=I$4)*('Comp.'!$B$5:$B$484&lt;=EOMONTH(I$4,0))*('Comp.'!$E$5:$E$484))</f>
        <v>0</v>
      </c>
      <c r="J139" s="129">
        <f>SUMPRODUCT(('Diário 1º PA'!$E$4:$E$2011='Analítico Cp.'!$B139)*('Diário 1º PA'!$C$4:$C$2011&gt;=J$4)*('Diário 1º PA'!$C$4:$C$2011&lt;=EOMONTH(J$4,0))*('Diário 1º PA'!$F$4:$F$2011))
+SUMPRODUCT(('Diário 2º PA'!$E$4:$E$1980='Analítico Cp.'!$B139)*('Diário 2º PA'!$C$4:$C$1980&gt;=J$4)*('Diário 2º PA'!$C$4:$C$1980&lt;=EOMONTH(J$4,0))*('Diário 2º PA'!$F$4:$F$1980))
+SUMPRODUCT(('Diário 3º PA'!$E$4:$E$2000='Analítico Cp.'!$B139)*('Diário 3º PA'!$C$4:$C$2000&gt;=J$4)*('Diário 3º PA'!$C$4:$C$2000&lt;=EOMONTH(J$4,0))*('Diário 3º PA'!$F$4:$F$2000))
+SUMPRODUCT(('Diário 4º PA'!$E$4:$E$2000='Analítico Cp.'!$B139)*('Diário 4º PA'!$C$4:$C$2000&gt;=J$4)*('Diário 4º PA'!$C$4:$C$2000&lt;=EOMONTH(J$4,0))*('Diário 4º PA'!$F$4:$F$2000))
+SUMPRODUCT(('Comp.'!$D$5:$D$484=$B139)*('Comp.'!$B$5:$B$484&gt;=J$4)*('Comp.'!$B$5:$B$484&lt;=EOMONTH(J$4,0))*('Comp.'!$E$5:$E$484))</f>
        <v>0</v>
      </c>
      <c r="K139" s="129">
        <f>SUMPRODUCT(('Diário 1º PA'!$E$4:$E$2011='Analítico Cp.'!$B139)*('Diário 1º PA'!$C$4:$C$2011&gt;=K$4)*('Diário 1º PA'!$C$4:$C$2011&lt;=EOMONTH(K$4,0))*('Diário 1º PA'!$F$4:$F$2011))
+SUMPRODUCT(('Diário 2º PA'!$E$4:$E$1980='Analítico Cp.'!$B139)*('Diário 2º PA'!$C$4:$C$1980&gt;=K$4)*('Diário 2º PA'!$C$4:$C$1980&lt;=EOMONTH(K$4,0))*('Diário 2º PA'!$F$4:$F$1980))
+SUMPRODUCT(('Diário 3º PA'!$E$4:$E$2000='Analítico Cp.'!$B139)*('Diário 3º PA'!$C$4:$C$2000&gt;=K$4)*('Diário 3º PA'!$C$4:$C$2000&lt;=EOMONTH(K$4,0))*('Diário 3º PA'!$F$4:$F$2000))
+SUMPRODUCT(('Diário 4º PA'!$E$4:$E$2000='Analítico Cp.'!$B139)*('Diário 4º PA'!$C$4:$C$2000&gt;=K$4)*('Diário 4º PA'!$C$4:$C$2000&lt;=EOMONTH(K$4,0))*('Diário 4º PA'!$F$4:$F$2000))
+SUMPRODUCT(('Comp.'!$D$5:$D$484=$B139)*('Comp.'!$B$5:$B$484&gt;=K$4)*('Comp.'!$B$5:$B$484&lt;=EOMONTH(K$4,0))*('Comp.'!$E$5:$E$484))</f>
        <v>0</v>
      </c>
      <c r="L139" s="129">
        <f>SUMPRODUCT(('Diário 1º PA'!$E$4:$E$2011='Analítico Cp.'!$B139)*('Diário 1º PA'!$C$4:$C$2011&gt;=L$4)*('Diário 1º PA'!$C$4:$C$2011&lt;=EOMONTH(L$4,0))*('Diário 1º PA'!$F$4:$F$2011))
+SUMPRODUCT(('Diário 2º PA'!$E$4:$E$1980='Analítico Cp.'!$B139)*('Diário 2º PA'!$C$4:$C$1980&gt;=L$4)*('Diário 2º PA'!$C$4:$C$1980&lt;=EOMONTH(L$4,0))*('Diário 2º PA'!$F$4:$F$1980))
+SUMPRODUCT(('Diário 3º PA'!$E$4:$E$2000='Analítico Cp.'!$B139)*('Diário 3º PA'!$C$4:$C$2000&gt;=L$4)*('Diário 3º PA'!$C$4:$C$2000&lt;=EOMONTH(L$4,0))*('Diário 3º PA'!$F$4:$F$2000))
+SUMPRODUCT(('Diário 4º PA'!$E$4:$E$2000='Analítico Cp.'!$B139)*('Diário 4º PA'!$C$4:$C$2000&gt;=L$4)*('Diário 4º PA'!$C$4:$C$2000&lt;=EOMONTH(L$4,0))*('Diário 4º PA'!$F$4:$F$2000))
+SUMPRODUCT(('Comp.'!$D$5:$D$484=$B139)*('Comp.'!$B$5:$B$484&gt;=L$4)*('Comp.'!$B$5:$B$484&lt;=EOMONTH(L$4,0))*('Comp.'!$E$5:$E$484))</f>
        <v>0</v>
      </c>
      <c r="M139" s="129">
        <f>SUMPRODUCT(('Diário 1º PA'!$E$4:$E$2011='Analítico Cp.'!$B139)*('Diário 1º PA'!$C$4:$C$2011&gt;=M$4)*('Diário 1º PA'!$C$4:$C$2011&lt;=EOMONTH(M$4,0))*('Diário 1º PA'!$F$4:$F$2011))
+SUMPRODUCT(('Diário 2º PA'!$E$4:$E$1980='Analítico Cp.'!$B139)*('Diário 2º PA'!$C$4:$C$1980&gt;=M$4)*('Diário 2º PA'!$C$4:$C$1980&lt;=EOMONTH(M$4,0))*('Diário 2º PA'!$F$4:$F$1980))
+SUMPRODUCT(('Diário 3º PA'!$E$4:$E$2000='Analítico Cp.'!$B139)*('Diário 3º PA'!$C$4:$C$2000&gt;=M$4)*('Diário 3º PA'!$C$4:$C$2000&lt;=EOMONTH(M$4,0))*('Diário 3º PA'!$F$4:$F$2000))
+SUMPRODUCT(('Diário 4º PA'!$E$4:$E$2000='Analítico Cp.'!$B139)*('Diário 4º PA'!$C$4:$C$2000&gt;=M$4)*('Diário 4º PA'!$C$4:$C$2000&lt;=EOMONTH(M$4,0))*('Diário 4º PA'!$F$4:$F$2000))
+SUMPRODUCT(('Comp.'!$D$5:$D$484=$B139)*('Comp.'!$B$5:$B$484&gt;=M$4)*('Comp.'!$B$5:$B$484&lt;=EOMONTH(M$4,0))*('Comp.'!$E$5:$E$484))</f>
        <v>0</v>
      </c>
      <c r="N139" s="129">
        <f>SUMPRODUCT(('Diário 1º PA'!$E$4:$E$2011='Analítico Cp.'!$B139)*('Diário 1º PA'!$C$4:$C$2011&gt;=N$4)*('Diário 1º PA'!$C$4:$C$2011&lt;=EOMONTH(N$4,0))*('Diário 1º PA'!$F$4:$F$2011))
+SUMPRODUCT(('Diário 2º PA'!$E$4:$E$1980='Analítico Cp.'!$B139)*('Diário 2º PA'!$C$4:$C$1980&gt;=N$4)*('Diário 2º PA'!$C$4:$C$1980&lt;=EOMONTH(N$4,0))*('Diário 2º PA'!$F$4:$F$1980))
+SUMPRODUCT(('Diário 3º PA'!$E$4:$E$2000='Analítico Cp.'!$B139)*('Diário 3º PA'!$C$4:$C$2000&gt;=N$4)*('Diário 3º PA'!$C$4:$C$2000&lt;=EOMONTH(N$4,0))*('Diário 3º PA'!$F$4:$F$2000))
+SUMPRODUCT(('Diário 4º PA'!$E$4:$E$2000='Analítico Cp.'!$B139)*('Diário 4º PA'!$C$4:$C$2000&gt;=N$4)*('Diário 4º PA'!$C$4:$C$2000&lt;=EOMONTH(N$4,0))*('Diário 4º PA'!$F$4:$F$2000))
+SUMPRODUCT(('Comp.'!$D$5:$D$484=$B139)*('Comp.'!$B$5:$B$484&gt;=N$4)*('Comp.'!$B$5:$B$484&lt;=EOMONTH(N$4,0))*('Comp.'!$E$5:$E$484))</f>
        <v>0</v>
      </c>
      <c r="O139" s="179">
        <f t="shared" si="19"/>
        <v>0</v>
      </c>
      <c r="P139" s="180">
        <f t="shared" si="20"/>
        <v>0</v>
      </c>
      <c r="Q139" s="154"/>
      <c r="R139" s="154"/>
      <c r="S139" s="154"/>
      <c r="T139" s="154"/>
      <c r="U139" s="154"/>
      <c r="V139" s="154"/>
      <c r="W139" s="154"/>
      <c r="X139" s="154"/>
      <c r="Y139" s="154"/>
      <c r="Z139" s="154"/>
    </row>
    <row r="140" spans="1:26" ht="23.25" hidden="1" customHeight="1" x14ac:dyDescent="0.2">
      <c r="A140" s="199" t="s">
        <v>405</v>
      </c>
      <c r="B140" s="63"/>
      <c r="C140" s="129">
        <f>SUMPRODUCT(('Diário 1º PA'!$E$4:$E$2011='Analítico Cp.'!$B140)*('Diário 1º PA'!$C$4:$C$2011&gt;=C$4)*('Diário 1º PA'!$C$4:$C$2011&lt;=EOMONTH(C$4,0))*('Diário 1º PA'!$F$4:$F$2011))
+SUMPRODUCT(('Diário 2º PA'!$E$4:$E$1980='Analítico Cp.'!$B140)*('Diário 2º PA'!$C$4:$C$1980&gt;=C$4)*('Diário 2º PA'!$C$4:$C$1980&lt;=EOMONTH(C$4,0))*('Diário 2º PA'!$F$4:$F$1980))
+SUMPRODUCT(('Diário 3º PA'!$E$4:$E$2000='Analítico Cp.'!$B140)*('Diário 3º PA'!$C$4:$C$2000&gt;=C$4)*('Diário 3º PA'!$C$4:$C$2000&lt;=EOMONTH(C$4,0))*('Diário 3º PA'!$F$4:$F$2000))
+SUMPRODUCT(('Diário 4º PA'!$E$4:$E$2000='Analítico Cp.'!$B140)*('Diário 4º PA'!$C$4:$C$2000&gt;=C$4)*('Diário 4º PA'!$C$4:$C$2000&lt;=EOMONTH(C$4,0))*('Diário 4º PA'!$F$4:$F$2000))
+SUMPRODUCT(('Comp.'!$D$5:$D$484=$B140)*('Comp.'!$B$5:$B$484&gt;=C$4)*('Comp.'!$B$5:$B$484&lt;=EOMONTH(C$4,0))*('Comp.'!$E$5:$E$484))</f>
        <v>0</v>
      </c>
      <c r="D140" s="129">
        <f>SUMPRODUCT(('Diário 1º PA'!$E$4:$E$2011='Analítico Cp.'!$B140)*('Diário 1º PA'!$C$4:$C$2011&gt;=D$4)*('Diário 1º PA'!$C$4:$C$2011&lt;=EOMONTH(D$4,0))*('Diário 1º PA'!$F$4:$F$2011))
+SUMPRODUCT(('Diário 2º PA'!$E$4:$E$1980='Analítico Cp.'!$B140)*('Diário 2º PA'!$C$4:$C$1980&gt;=D$4)*('Diário 2º PA'!$C$4:$C$1980&lt;=EOMONTH(D$4,0))*('Diário 2º PA'!$F$4:$F$1980))
+SUMPRODUCT(('Diário 3º PA'!$E$4:$E$2000='Analítico Cp.'!$B140)*('Diário 3º PA'!$C$4:$C$2000&gt;=D$4)*('Diário 3º PA'!$C$4:$C$2000&lt;=EOMONTH(D$4,0))*('Diário 3º PA'!$F$4:$F$2000))
+SUMPRODUCT(('Diário 4º PA'!$E$4:$E$2000='Analítico Cp.'!$B140)*('Diário 4º PA'!$C$4:$C$2000&gt;=D$4)*('Diário 4º PA'!$C$4:$C$2000&lt;=EOMONTH(D$4,0))*('Diário 4º PA'!$F$4:$F$2000))
+SUMPRODUCT(('Comp.'!$D$5:$D$484=$B140)*('Comp.'!$B$5:$B$484&gt;=D$4)*('Comp.'!$B$5:$B$484&lt;=EOMONTH(D$4,0))*('Comp.'!$E$5:$E$484))</f>
        <v>0</v>
      </c>
      <c r="E140" s="129">
        <f>SUMPRODUCT(('Diário 1º PA'!$E$4:$E$2011='Analítico Cp.'!$B140)*('Diário 1º PA'!$C$4:$C$2011&gt;=E$4)*('Diário 1º PA'!$C$4:$C$2011&lt;=EOMONTH(E$4,0))*('Diário 1º PA'!$F$4:$F$2011))
+SUMPRODUCT(('Diário 2º PA'!$E$4:$E$1980='Analítico Cp.'!$B140)*('Diário 2º PA'!$C$4:$C$1980&gt;=E$4)*('Diário 2º PA'!$C$4:$C$1980&lt;=EOMONTH(E$4,0))*('Diário 2º PA'!$F$4:$F$1980))
+SUMPRODUCT(('Diário 3º PA'!$E$4:$E$2000='Analítico Cp.'!$B140)*('Diário 3º PA'!$C$4:$C$2000&gt;=E$4)*('Diário 3º PA'!$C$4:$C$2000&lt;=EOMONTH(E$4,0))*('Diário 3º PA'!$F$4:$F$2000))
+SUMPRODUCT(('Diário 4º PA'!$E$4:$E$2000='Analítico Cp.'!$B140)*('Diário 4º PA'!$C$4:$C$2000&gt;=E$4)*('Diário 4º PA'!$C$4:$C$2000&lt;=EOMONTH(E$4,0))*('Diário 4º PA'!$F$4:$F$2000))
+SUMPRODUCT(('Comp.'!$D$5:$D$484=$B140)*('Comp.'!$B$5:$B$484&gt;=E$4)*('Comp.'!$B$5:$B$484&lt;=EOMONTH(E$4,0))*('Comp.'!$E$5:$E$484))</f>
        <v>0</v>
      </c>
      <c r="F140" s="129">
        <f>SUMPRODUCT(('Diário 1º PA'!$E$4:$E$2011='Analítico Cp.'!$B140)*('Diário 1º PA'!$C$4:$C$2011&gt;=F$4)*('Diário 1º PA'!$C$4:$C$2011&lt;=EOMONTH(F$4,0))*('Diário 1º PA'!$F$4:$F$2011))
+SUMPRODUCT(('Diário 2º PA'!$E$4:$E$1980='Analítico Cp.'!$B140)*('Diário 2º PA'!$C$4:$C$1980&gt;=F$4)*('Diário 2º PA'!$C$4:$C$1980&lt;=EOMONTH(F$4,0))*('Diário 2º PA'!$F$4:$F$1980))
+SUMPRODUCT(('Diário 3º PA'!$E$4:$E$2000='Analítico Cp.'!$B140)*('Diário 3º PA'!$C$4:$C$2000&gt;=F$4)*('Diário 3º PA'!$C$4:$C$2000&lt;=EOMONTH(F$4,0))*('Diário 3º PA'!$F$4:$F$2000))
+SUMPRODUCT(('Diário 4º PA'!$E$4:$E$2000='Analítico Cp.'!$B140)*('Diário 4º PA'!$C$4:$C$2000&gt;=F$4)*('Diário 4º PA'!$C$4:$C$2000&lt;=EOMONTH(F$4,0))*('Diário 4º PA'!$F$4:$F$2000))
+SUMPRODUCT(('Comp.'!$D$5:$D$484=$B140)*('Comp.'!$B$5:$B$484&gt;=F$4)*('Comp.'!$B$5:$B$484&lt;=EOMONTH(F$4,0))*('Comp.'!$E$5:$E$484))</f>
        <v>0</v>
      </c>
      <c r="G140" s="129">
        <f>SUMPRODUCT(('Diário 1º PA'!$E$4:$E$2011='Analítico Cp.'!$B140)*('Diário 1º PA'!$C$4:$C$2011&gt;=G$4)*('Diário 1º PA'!$C$4:$C$2011&lt;=EOMONTH(G$4,0))*('Diário 1º PA'!$F$4:$F$2011))
+SUMPRODUCT(('Diário 2º PA'!$E$4:$E$1980='Analítico Cp.'!$B140)*('Diário 2º PA'!$C$4:$C$1980&gt;=G$4)*('Diário 2º PA'!$C$4:$C$1980&lt;=EOMONTH(G$4,0))*('Diário 2º PA'!$F$4:$F$1980))
+SUMPRODUCT(('Diário 3º PA'!$E$4:$E$2000='Analítico Cp.'!$B140)*('Diário 3º PA'!$C$4:$C$2000&gt;=G$4)*('Diário 3º PA'!$C$4:$C$2000&lt;=EOMONTH(G$4,0))*('Diário 3º PA'!$F$4:$F$2000))
+SUMPRODUCT(('Diário 4º PA'!$E$4:$E$2000='Analítico Cp.'!$B140)*('Diário 4º PA'!$C$4:$C$2000&gt;=G$4)*('Diário 4º PA'!$C$4:$C$2000&lt;=EOMONTH(G$4,0))*('Diário 4º PA'!$F$4:$F$2000))
+SUMPRODUCT(('Comp.'!$D$5:$D$484=$B140)*('Comp.'!$B$5:$B$484&gt;=G$4)*('Comp.'!$B$5:$B$484&lt;=EOMONTH(G$4,0))*('Comp.'!$E$5:$E$484))</f>
        <v>0</v>
      </c>
      <c r="H140" s="129">
        <f>SUMPRODUCT(('Diário 1º PA'!$E$4:$E$2011='Analítico Cp.'!$B140)*('Diário 1º PA'!$C$4:$C$2011&gt;=H$4)*('Diário 1º PA'!$C$4:$C$2011&lt;=EOMONTH(H$4,0))*('Diário 1º PA'!$F$4:$F$2011))
+SUMPRODUCT(('Diário 2º PA'!$E$4:$E$1980='Analítico Cp.'!$B140)*('Diário 2º PA'!$C$4:$C$1980&gt;=H$4)*('Diário 2º PA'!$C$4:$C$1980&lt;=EOMONTH(H$4,0))*('Diário 2º PA'!$F$4:$F$1980))
+SUMPRODUCT(('Diário 3º PA'!$E$4:$E$2000='Analítico Cp.'!$B140)*('Diário 3º PA'!$C$4:$C$2000&gt;=H$4)*('Diário 3º PA'!$C$4:$C$2000&lt;=EOMONTH(H$4,0))*('Diário 3º PA'!$F$4:$F$2000))
+SUMPRODUCT(('Diário 4º PA'!$E$4:$E$2000='Analítico Cp.'!$B140)*('Diário 4º PA'!$C$4:$C$2000&gt;=H$4)*('Diário 4º PA'!$C$4:$C$2000&lt;=EOMONTH(H$4,0))*('Diário 4º PA'!$F$4:$F$2000))
+SUMPRODUCT(('Comp.'!$D$5:$D$484=$B140)*('Comp.'!$B$5:$B$484&gt;=H$4)*('Comp.'!$B$5:$B$484&lt;=EOMONTH(H$4,0))*('Comp.'!$E$5:$E$484))</f>
        <v>0</v>
      </c>
      <c r="I140" s="129">
        <f>SUMPRODUCT(('Diário 1º PA'!$E$4:$E$2011='Analítico Cp.'!$B140)*('Diário 1º PA'!$C$4:$C$2011&gt;=I$4)*('Diário 1º PA'!$C$4:$C$2011&lt;=EOMONTH(I$4,0))*('Diário 1º PA'!$F$4:$F$2011))
+SUMPRODUCT(('Diário 2º PA'!$E$4:$E$1980='Analítico Cp.'!$B140)*('Diário 2º PA'!$C$4:$C$1980&gt;=I$4)*('Diário 2º PA'!$C$4:$C$1980&lt;=EOMONTH(I$4,0))*('Diário 2º PA'!$F$4:$F$1980))
+SUMPRODUCT(('Diário 3º PA'!$E$4:$E$2000='Analítico Cp.'!$B140)*('Diário 3º PA'!$C$4:$C$2000&gt;=I$4)*('Diário 3º PA'!$C$4:$C$2000&lt;=EOMONTH(I$4,0))*('Diário 3º PA'!$F$4:$F$2000))
+SUMPRODUCT(('Diário 4º PA'!$E$4:$E$2000='Analítico Cp.'!$B140)*('Diário 4º PA'!$C$4:$C$2000&gt;=I$4)*('Diário 4º PA'!$C$4:$C$2000&lt;=EOMONTH(I$4,0))*('Diário 4º PA'!$F$4:$F$2000))
+SUMPRODUCT(('Comp.'!$D$5:$D$484=$B140)*('Comp.'!$B$5:$B$484&gt;=I$4)*('Comp.'!$B$5:$B$484&lt;=EOMONTH(I$4,0))*('Comp.'!$E$5:$E$484))</f>
        <v>0</v>
      </c>
      <c r="J140" s="129">
        <f>SUMPRODUCT(('Diário 1º PA'!$E$4:$E$2011='Analítico Cp.'!$B140)*('Diário 1º PA'!$C$4:$C$2011&gt;=J$4)*('Diário 1º PA'!$C$4:$C$2011&lt;=EOMONTH(J$4,0))*('Diário 1º PA'!$F$4:$F$2011))
+SUMPRODUCT(('Diário 2º PA'!$E$4:$E$1980='Analítico Cp.'!$B140)*('Diário 2º PA'!$C$4:$C$1980&gt;=J$4)*('Diário 2º PA'!$C$4:$C$1980&lt;=EOMONTH(J$4,0))*('Diário 2º PA'!$F$4:$F$1980))
+SUMPRODUCT(('Diário 3º PA'!$E$4:$E$2000='Analítico Cp.'!$B140)*('Diário 3º PA'!$C$4:$C$2000&gt;=J$4)*('Diário 3º PA'!$C$4:$C$2000&lt;=EOMONTH(J$4,0))*('Diário 3º PA'!$F$4:$F$2000))
+SUMPRODUCT(('Diário 4º PA'!$E$4:$E$2000='Analítico Cp.'!$B140)*('Diário 4º PA'!$C$4:$C$2000&gt;=J$4)*('Diário 4º PA'!$C$4:$C$2000&lt;=EOMONTH(J$4,0))*('Diário 4º PA'!$F$4:$F$2000))
+SUMPRODUCT(('Comp.'!$D$5:$D$484=$B140)*('Comp.'!$B$5:$B$484&gt;=J$4)*('Comp.'!$B$5:$B$484&lt;=EOMONTH(J$4,0))*('Comp.'!$E$5:$E$484))</f>
        <v>0</v>
      </c>
      <c r="K140" s="129">
        <f>SUMPRODUCT(('Diário 1º PA'!$E$4:$E$2011='Analítico Cp.'!$B140)*('Diário 1º PA'!$C$4:$C$2011&gt;=K$4)*('Diário 1º PA'!$C$4:$C$2011&lt;=EOMONTH(K$4,0))*('Diário 1º PA'!$F$4:$F$2011))
+SUMPRODUCT(('Diário 2º PA'!$E$4:$E$1980='Analítico Cp.'!$B140)*('Diário 2º PA'!$C$4:$C$1980&gt;=K$4)*('Diário 2º PA'!$C$4:$C$1980&lt;=EOMONTH(K$4,0))*('Diário 2º PA'!$F$4:$F$1980))
+SUMPRODUCT(('Diário 3º PA'!$E$4:$E$2000='Analítico Cp.'!$B140)*('Diário 3º PA'!$C$4:$C$2000&gt;=K$4)*('Diário 3º PA'!$C$4:$C$2000&lt;=EOMONTH(K$4,0))*('Diário 3º PA'!$F$4:$F$2000))
+SUMPRODUCT(('Diário 4º PA'!$E$4:$E$2000='Analítico Cp.'!$B140)*('Diário 4º PA'!$C$4:$C$2000&gt;=K$4)*('Diário 4º PA'!$C$4:$C$2000&lt;=EOMONTH(K$4,0))*('Diário 4º PA'!$F$4:$F$2000))
+SUMPRODUCT(('Comp.'!$D$5:$D$484=$B140)*('Comp.'!$B$5:$B$484&gt;=K$4)*('Comp.'!$B$5:$B$484&lt;=EOMONTH(K$4,0))*('Comp.'!$E$5:$E$484))</f>
        <v>0</v>
      </c>
      <c r="L140" s="129">
        <f>SUMPRODUCT(('Diário 1º PA'!$E$4:$E$2011='Analítico Cp.'!$B140)*('Diário 1º PA'!$C$4:$C$2011&gt;=L$4)*('Diário 1º PA'!$C$4:$C$2011&lt;=EOMONTH(L$4,0))*('Diário 1º PA'!$F$4:$F$2011))
+SUMPRODUCT(('Diário 2º PA'!$E$4:$E$1980='Analítico Cp.'!$B140)*('Diário 2º PA'!$C$4:$C$1980&gt;=L$4)*('Diário 2º PA'!$C$4:$C$1980&lt;=EOMONTH(L$4,0))*('Diário 2º PA'!$F$4:$F$1980))
+SUMPRODUCT(('Diário 3º PA'!$E$4:$E$2000='Analítico Cp.'!$B140)*('Diário 3º PA'!$C$4:$C$2000&gt;=L$4)*('Diário 3º PA'!$C$4:$C$2000&lt;=EOMONTH(L$4,0))*('Diário 3º PA'!$F$4:$F$2000))
+SUMPRODUCT(('Diário 4º PA'!$E$4:$E$2000='Analítico Cp.'!$B140)*('Diário 4º PA'!$C$4:$C$2000&gt;=L$4)*('Diário 4º PA'!$C$4:$C$2000&lt;=EOMONTH(L$4,0))*('Diário 4º PA'!$F$4:$F$2000))
+SUMPRODUCT(('Comp.'!$D$5:$D$484=$B140)*('Comp.'!$B$5:$B$484&gt;=L$4)*('Comp.'!$B$5:$B$484&lt;=EOMONTH(L$4,0))*('Comp.'!$E$5:$E$484))</f>
        <v>0</v>
      </c>
      <c r="M140" s="129">
        <f>SUMPRODUCT(('Diário 1º PA'!$E$4:$E$2011='Analítico Cp.'!$B140)*('Diário 1º PA'!$C$4:$C$2011&gt;=M$4)*('Diário 1º PA'!$C$4:$C$2011&lt;=EOMONTH(M$4,0))*('Diário 1º PA'!$F$4:$F$2011))
+SUMPRODUCT(('Diário 2º PA'!$E$4:$E$1980='Analítico Cp.'!$B140)*('Diário 2º PA'!$C$4:$C$1980&gt;=M$4)*('Diário 2º PA'!$C$4:$C$1980&lt;=EOMONTH(M$4,0))*('Diário 2º PA'!$F$4:$F$1980))
+SUMPRODUCT(('Diário 3º PA'!$E$4:$E$2000='Analítico Cp.'!$B140)*('Diário 3º PA'!$C$4:$C$2000&gt;=M$4)*('Diário 3º PA'!$C$4:$C$2000&lt;=EOMONTH(M$4,0))*('Diário 3º PA'!$F$4:$F$2000))
+SUMPRODUCT(('Diário 4º PA'!$E$4:$E$2000='Analítico Cp.'!$B140)*('Diário 4º PA'!$C$4:$C$2000&gt;=M$4)*('Diário 4º PA'!$C$4:$C$2000&lt;=EOMONTH(M$4,0))*('Diário 4º PA'!$F$4:$F$2000))
+SUMPRODUCT(('Comp.'!$D$5:$D$484=$B140)*('Comp.'!$B$5:$B$484&gt;=M$4)*('Comp.'!$B$5:$B$484&lt;=EOMONTH(M$4,0))*('Comp.'!$E$5:$E$484))</f>
        <v>0</v>
      </c>
      <c r="N140" s="129">
        <f>SUMPRODUCT(('Diário 1º PA'!$E$4:$E$2011='Analítico Cp.'!$B140)*('Diário 1º PA'!$C$4:$C$2011&gt;=N$4)*('Diário 1º PA'!$C$4:$C$2011&lt;=EOMONTH(N$4,0))*('Diário 1º PA'!$F$4:$F$2011))
+SUMPRODUCT(('Diário 2º PA'!$E$4:$E$1980='Analítico Cp.'!$B140)*('Diário 2º PA'!$C$4:$C$1980&gt;=N$4)*('Diário 2º PA'!$C$4:$C$1980&lt;=EOMONTH(N$4,0))*('Diário 2º PA'!$F$4:$F$1980))
+SUMPRODUCT(('Diário 3º PA'!$E$4:$E$2000='Analítico Cp.'!$B140)*('Diário 3º PA'!$C$4:$C$2000&gt;=N$4)*('Diário 3º PA'!$C$4:$C$2000&lt;=EOMONTH(N$4,0))*('Diário 3º PA'!$F$4:$F$2000))
+SUMPRODUCT(('Diário 4º PA'!$E$4:$E$2000='Analítico Cp.'!$B140)*('Diário 4º PA'!$C$4:$C$2000&gt;=N$4)*('Diário 4º PA'!$C$4:$C$2000&lt;=EOMONTH(N$4,0))*('Diário 4º PA'!$F$4:$F$2000))
+SUMPRODUCT(('Comp.'!$D$5:$D$484=$B140)*('Comp.'!$B$5:$B$484&gt;=N$4)*('Comp.'!$B$5:$B$484&lt;=EOMONTH(N$4,0))*('Comp.'!$E$5:$E$484))</f>
        <v>0</v>
      </c>
      <c r="O140" s="179">
        <f t="shared" si="19"/>
        <v>0</v>
      </c>
      <c r="P140" s="180">
        <f t="shared" si="20"/>
        <v>0</v>
      </c>
      <c r="Q140" s="154"/>
      <c r="R140" s="154"/>
      <c r="S140" s="154"/>
      <c r="T140" s="154"/>
      <c r="U140" s="154"/>
      <c r="V140" s="154"/>
      <c r="W140" s="154"/>
      <c r="X140" s="154"/>
      <c r="Y140" s="154"/>
      <c r="Z140" s="154"/>
    </row>
    <row r="141" spans="1:26" ht="23.25" hidden="1" customHeight="1" x14ac:dyDescent="0.2">
      <c r="A141" s="199" t="s">
        <v>406</v>
      </c>
      <c r="B141" s="63"/>
      <c r="C141" s="129">
        <f>SUMPRODUCT(('Diário 1º PA'!$E$4:$E$2011='Analítico Cp.'!$B141)*('Diário 1º PA'!$C$4:$C$2011&gt;=C$4)*('Diário 1º PA'!$C$4:$C$2011&lt;=EOMONTH(C$4,0))*('Diário 1º PA'!$F$4:$F$2011))
+SUMPRODUCT(('Diário 2º PA'!$E$4:$E$1980='Analítico Cp.'!$B141)*('Diário 2º PA'!$C$4:$C$1980&gt;=C$4)*('Diário 2º PA'!$C$4:$C$1980&lt;=EOMONTH(C$4,0))*('Diário 2º PA'!$F$4:$F$1980))
+SUMPRODUCT(('Diário 3º PA'!$E$4:$E$2000='Analítico Cp.'!$B141)*('Diário 3º PA'!$C$4:$C$2000&gt;=C$4)*('Diário 3º PA'!$C$4:$C$2000&lt;=EOMONTH(C$4,0))*('Diário 3º PA'!$F$4:$F$2000))
+SUMPRODUCT(('Diário 4º PA'!$E$4:$E$2000='Analítico Cp.'!$B141)*('Diário 4º PA'!$C$4:$C$2000&gt;=C$4)*('Diário 4º PA'!$C$4:$C$2000&lt;=EOMONTH(C$4,0))*('Diário 4º PA'!$F$4:$F$2000))
+SUMPRODUCT(('Comp.'!$D$5:$D$484=$B141)*('Comp.'!$B$5:$B$484&gt;=C$4)*('Comp.'!$B$5:$B$484&lt;=EOMONTH(C$4,0))*('Comp.'!$E$5:$E$484))</f>
        <v>0</v>
      </c>
      <c r="D141" s="129">
        <f>SUMPRODUCT(('Diário 1º PA'!$E$4:$E$2011='Analítico Cp.'!$B141)*('Diário 1º PA'!$C$4:$C$2011&gt;=D$4)*('Diário 1º PA'!$C$4:$C$2011&lt;=EOMONTH(D$4,0))*('Diário 1º PA'!$F$4:$F$2011))
+SUMPRODUCT(('Diário 2º PA'!$E$4:$E$1980='Analítico Cp.'!$B141)*('Diário 2º PA'!$C$4:$C$1980&gt;=D$4)*('Diário 2º PA'!$C$4:$C$1980&lt;=EOMONTH(D$4,0))*('Diário 2º PA'!$F$4:$F$1980))
+SUMPRODUCT(('Diário 3º PA'!$E$4:$E$2000='Analítico Cp.'!$B141)*('Diário 3º PA'!$C$4:$C$2000&gt;=D$4)*('Diário 3º PA'!$C$4:$C$2000&lt;=EOMONTH(D$4,0))*('Diário 3º PA'!$F$4:$F$2000))
+SUMPRODUCT(('Diário 4º PA'!$E$4:$E$2000='Analítico Cp.'!$B141)*('Diário 4º PA'!$C$4:$C$2000&gt;=D$4)*('Diário 4º PA'!$C$4:$C$2000&lt;=EOMONTH(D$4,0))*('Diário 4º PA'!$F$4:$F$2000))
+SUMPRODUCT(('Comp.'!$D$5:$D$484=$B141)*('Comp.'!$B$5:$B$484&gt;=D$4)*('Comp.'!$B$5:$B$484&lt;=EOMONTH(D$4,0))*('Comp.'!$E$5:$E$484))</f>
        <v>0</v>
      </c>
      <c r="E141" s="129">
        <f>SUMPRODUCT(('Diário 1º PA'!$E$4:$E$2011='Analítico Cp.'!$B141)*('Diário 1º PA'!$C$4:$C$2011&gt;=E$4)*('Diário 1º PA'!$C$4:$C$2011&lt;=EOMONTH(E$4,0))*('Diário 1º PA'!$F$4:$F$2011))
+SUMPRODUCT(('Diário 2º PA'!$E$4:$E$1980='Analítico Cp.'!$B141)*('Diário 2º PA'!$C$4:$C$1980&gt;=E$4)*('Diário 2º PA'!$C$4:$C$1980&lt;=EOMONTH(E$4,0))*('Diário 2º PA'!$F$4:$F$1980))
+SUMPRODUCT(('Diário 3º PA'!$E$4:$E$2000='Analítico Cp.'!$B141)*('Diário 3º PA'!$C$4:$C$2000&gt;=E$4)*('Diário 3º PA'!$C$4:$C$2000&lt;=EOMONTH(E$4,0))*('Diário 3º PA'!$F$4:$F$2000))
+SUMPRODUCT(('Diário 4º PA'!$E$4:$E$2000='Analítico Cp.'!$B141)*('Diário 4º PA'!$C$4:$C$2000&gt;=E$4)*('Diário 4º PA'!$C$4:$C$2000&lt;=EOMONTH(E$4,0))*('Diário 4º PA'!$F$4:$F$2000))
+SUMPRODUCT(('Comp.'!$D$5:$D$484=$B141)*('Comp.'!$B$5:$B$484&gt;=E$4)*('Comp.'!$B$5:$B$484&lt;=EOMONTH(E$4,0))*('Comp.'!$E$5:$E$484))</f>
        <v>0</v>
      </c>
      <c r="F141" s="129">
        <f>SUMPRODUCT(('Diário 1º PA'!$E$4:$E$2011='Analítico Cp.'!$B141)*('Diário 1º PA'!$C$4:$C$2011&gt;=F$4)*('Diário 1º PA'!$C$4:$C$2011&lt;=EOMONTH(F$4,0))*('Diário 1º PA'!$F$4:$F$2011))
+SUMPRODUCT(('Diário 2º PA'!$E$4:$E$1980='Analítico Cp.'!$B141)*('Diário 2º PA'!$C$4:$C$1980&gt;=F$4)*('Diário 2º PA'!$C$4:$C$1980&lt;=EOMONTH(F$4,0))*('Diário 2º PA'!$F$4:$F$1980))
+SUMPRODUCT(('Diário 3º PA'!$E$4:$E$2000='Analítico Cp.'!$B141)*('Diário 3º PA'!$C$4:$C$2000&gt;=F$4)*('Diário 3º PA'!$C$4:$C$2000&lt;=EOMONTH(F$4,0))*('Diário 3º PA'!$F$4:$F$2000))
+SUMPRODUCT(('Diário 4º PA'!$E$4:$E$2000='Analítico Cp.'!$B141)*('Diário 4º PA'!$C$4:$C$2000&gt;=F$4)*('Diário 4º PA'!$C$4:$C$2000&lt;=EOMONTH(F$4,0))*('Diário 4º PA'!$F$4:$F$2000))
+SUMPRODUCT(('Comp.'!$D$5:$D$484=$B141)*('Comp.'!$B$5:$B$484&gt;=F$4)*('Comp.'!$B$5:$B$484&lt;=EOMONTH(F$4,0))*('Comp.'!$E$5:$E$484))</f>
        <v>0</v>
      </c>
      <c r="G141" s="129">
        <f>SUMPRODUCT(('Diário 1º PA'!$E$4:$E$2011='Analítico Cp.'!$B141)*('Diário 1º PA'!$C$4:$C$2011&gt;=G$4)*('Diário 1º PA'!$C$4:$C$2011&lt;=EOMONTH(G$4,0))*('Diário 1º PA'!$F$4:$F$2011))
+SUMPRODUCT(('Diário 2º PA'!$E$4:$E$1980='Analítico Cp.'!$B141)*('Diário 2º PA'!$C$4:$C$1980&gt;=G$4)*('Diário 2º PA'!$C$4:$C$1980&lt;=EOMONTH(G$4,0))*('Diário 2º PA'!$F$4:$F$1980))
+SUMPRODUCT(('Diário 3º PA'!$E$4:$E$2000='Analítico Cp.'!$B141)*('Diário 3º PA'!$C$4:$C$2000&gt;=G$4)*('Diário 3º PA'!$C$4:$C$2000&lt;=EOMONTH(G$4,0))*('Diário 3º PA'!$F$4:$F$2000))
+SUMPRODUCT(('Diário 4º PA'!$E$4:$E$2000='Analítico Cp.'!$B141)*('Diário 4º PA'!$C$4:$C$2000&gt;=G$4)*('Diário 4º PA'!$C$4:$C$2000&lt;=EOMONTH(G$4,0))*('Diário 4º PA'!$F$4:$F$2000))
+SUMPRODUCT(('Comp.'!$D$5:$D$484=$B141)*('Comp.'!$B$5:$B$484&gt;=G$4)*('Comp.'!$B$5:$B$484&lt;=EOMONTH(G$4,0))*('Comp.'!$E$5:$E$484))</f>
        <v>0</v>
      </c>
      <c r="H141" s="129">
        <f>SUMPRODUCT(('Diário 1º PA'!$E$4:$E$2011='Analítico Cp.'!$B141)*('Diário 1º PA'!$C$4:$C$2011&gt;=H$4)*('Diário 1º PA'!$C$4:$C$2011&lt;=EOMONTH(H$4,0))*('Diário 1º PA'!$F$4:$F$2011))
+SUMPRODUCT(('Diário 2º PA'!$E$4:$E$1980='Analítico Cp.'!$B141)*('Diário 2º PA'!$C$4:$C$1980&gt;=H$4)*('Diário 2º PA'!$C$4:$C$1980&lt;=EOMONTH(H$4,0))*('Diário 2º PA'!$F$4:$F$1980))
+SUMPRODUCT(('Diário 3º PA'!$E$4:$E$2000='Analítico Cp.'!$B141)*('Diário 3º PA'!$C$4:$C$2000&gt;=H$4)*('Diário 3º PA'!$C$4:$C$2000&lt;=EOMONTH(H$4,0))*('Diário 3º PA'!$F$4:$F$2000))
+SUMPRODUCT(('Diário 4º PA'!$E$4:$E$2000='Analítico Cp.'!$B141)*('Diário 4º PA'!$C$4:$C$2000&gt;=H$4)*('Diário 4º PA'!$C$4:$C$2000&lt;=EOMONTH(H$4,0))*('Diário 4º PA'!$F$4:$F$2000))
+SUMPRODUCT(('Comp.'!$D$5:$D$484=$B141)*('Comp.'!$B$5:$B$484&gt;=H$4)*('Comp.'!$B$5:$B$484&lt;=EOMONTH(H$4,0))*('Comp.'!$E$5:$E$484))</f>
        <v>0</v>
      </c>
      <c r="I141" s="129">
        <f>SUMPRODUCT(('Diário 1º PA'!$E$4:$E$2011='Analítico Cp.'!$B141)*('Diário 1º PA'!$C$4:$C$2011&gt;=I$4)*('Diário 1º PA'!$C$4:$C$2011&lt;=EOMONTH(I$4,0))*('Diário 1º PA'!$F$4:$F$2011))
+SUMPRODUCT(('Diário 2º PA'!$E$4:$E$1980='Analítico Cp.'!$B141)*('Diário 2º PA'!$C$4:$C$1980&gt;=I$4)*('Diário 2º PA'!$C$4:$C$1980&lt;=EOMONTH(I$4,0))*('Diário 2º PA'!$F$4:$F$1980))
+SUMPRODUCT(('Diário 3º PA'!$E$4:$E$2000='Analítico Cp.'!$B141)*('Diário 3º PA'!$C$4:$C$2000&gt;=I$4)*('Diário 3º PA'!$C$4:$C$2000&lt;=EOMONTH(I$4,0))*('Diário 3º PA'!$F$4:$F$2000))
+SUMPRODUCT(('Diário 4º PA'!$E$4:$E$2000='Analítico Cp.'!$B141)*('Diário 4º PA'!$C$4:$C$2000&gt;=I$4)*('Diário 4º PA'!$C$4:$C$2000&lt;=EOMONTH(I$4,0))*('Diário 4º PA'!$F$4:$F$2000))
+SUMPRODUCT(('Comp.'!$D$5:$D$484=$B141)*('Comp.'!$B$5:$B$484&gt;=I$4)*('Comp.'!$B$5:$B$484&lt;=EOMONTH(I$4,0))*('Comp.'!$E$5:$E$484))</f>
        <v>0</v>
      </c>
      <c r="J141" s="129">
        <f>SUMPRODUCT(('Diário 1º PA'!$E$4:$E$2011='Analítico Cp.'!$B141)*('Diário 1º PA'!$C$4:$C$2011&gt;=J$4)*('Diário 1º PA'!$C$4:$C$2011&lt;=EOMONTH(J$4,0))*('Diário 1º PA'!$F$4:$F$2011))
+SUMPRODUCT(('Diário 2º PA'!$E$4:$E$1980='Analítico Cp.'!$B141)*('Diário 2º PA'!$C$4:$C$1980&gt;=J$4)*('Diário 2º PA'!$C$4:$C$1980&lt;=EOMONTH(J$4,0))*('Diário 2º PA'!$F$4:$F$1980))
+SUMPRODUCT(('Diário 3º PA'!$E$4:$E$2000='Analítico Cp.'!$B141)*('Diário 3º PA'!$C$4:$C$2000&gt;=J$4)*('Diário 3º PA'!$C$4:$C$2000&lt;=EOMONTH(J$4,0))*('Diário 3º PA'!$F$4:$F$2000))
+SUMPRODUCT(('Diário 4º PA'!$E$4:$E$2000='Analítico Cp.'!$B141)*('Diário 4º PA'!$C$4:$C$2000&gt;=J$4)*('Diário 4º PA'!$C$4:$C$2000&lt;=EOMONTH(J$4,0))*('Diário 4º PA'!$F$4:$F$2000))
+SUMPRODUCT(('Comp.'!$D$5:$D$484=$B141)*('Comp.'!$B$5:$B$484&gt;=J$4)*('Comp.'!$B$5:$B$484&lt;=EOMONTH(J$4,0))*('Comp.'!$E$5:$E$484))</f>
        <v>0</v>
      </c>
      <c r="K141" s="129">
        <f>SUMPRODUCT(('Diário 1º PA'!$E$4:$E$2011='Analítico Cp.'!$B141)*('Diário 1º PA'!$C$4:$C$2011&gt;=K$4)*('Diário 1º PA'!$C$4:$C$2011&lt;=EOMONTH(K$4,0))*('Diário 1º PA'!$F$4:$F$2011))
+SUMPRODUCT(('Diário 2º PA'!$E$4:$E$1980='Analítico Cp.'!$B141)*('Diário 2º PA'!$C$4:$C$1980&gt;=K$4)*('Diário 2º PA'!$C$4:$C$1980&lt;=EOMONTH(K$4,0))*('Diário 2º PA'!$F$4:$F$1980))
+SUMPRODUCT(('Diário 3º PA'!$E$4:$E$2000='Analítico Cp.'!$B141)*('Diário 3º PA'!$C$4:$C$2000&gt;=K$4)*('Diário 3º PA'!$C$4:$C$2000&lt;=EOMONTH(K$4,0))*('Diário 3º PA'!$F$4:$F$2000))
+SUMPRODUCT(('Diário 4º PA'!$E$4:$E$2000='Analítico Cp.'!$B141)*('Diário 4º PA'!$C$4:$C$2000&gt;=K$4)*('Diário 4º PA'!$C$4:$C$2000&lt;=EOMONTH(K$4,0))*('Diário 4º PA'!$F$4:$F$2000))
+SUMPRODUCT(('Comp.'!$D$5:$D$484=$B141)*('Comp.'!$B$5:$B$484&gt;=K$4)*('Comp.'!$B$5:$B$484&lt;=EOMONTH(K$4,0))*('Comp.'!$E$5:$E$484))</f>
        <v>0</v>
      </c>
      <c r="L141" s="129">
        <f>SUMPRODUCT(('Diário 1º PA'!$E$4:$E$2011='Analítico Cp.'!$B141)*('Diário 1º PA'!$C$4:$C$2011&gt;=L$4)*('Diário 1º PA'!$C$4:$C$2011&lt;=EOMONTH(L$4,0))*('Diário 1º PA'!$F$4:$F$2011))
+SUMPRODUCT(('Diário 2º PA'!$E$4:$E$1980='Analítico Cp.'!$B141)*('Diário 2º PA'!$C$4:$C$1980&gt;=L$4)*('Diário 2º PA'!$C$4:$C$1980&lt;=EOMONTH(L$4,0))*('Diário 2º PA'!$F$4:$F$1980))
+SUMPRODUCT(('Diário 3º PA'!$E$4:$E$2000='Analítico Cp.'!$B141)*('Diário 3º PA'!$C$4:$C$2000&gt;=L$4)*('Diário 3º PA'!$C$4:$C$2000&lt;=EOMONTH(L$4,0))*('Diário 3º PA'!$F$4:$F$2000))
+SUMPRODUCT(('Diário 4º PA'!$E$4:$E$2000='Analítico Cp.'!$B141)*('Diário 4º PA'!$C$4:$C$2000&gt;=L$4)*('Diário 4º PA'!$C$4:$C$2000&lt;=EOMONTH(L$4,0))*('Diário 4º PA'!$F$4:$F$2000))
+SUMPRODUCT(('Comp.'!$D$5:$D$484=$B141)*('Comp.'!$B$5:$B$484&gt;=L$4)*('Comp.'!$B$5:$B$484&lt;=EOMONTH(L$4,0))*('Comp.'!$E$5:$E$484))</f>
        <v>0</v>
      </c>
      <c r="M141" s="129">
        <f>SUMPRODUCT(('Diário 1º PA'!$E$4:$E$2011='Analítico Cp.'!$B141)*('Diário 1º PA'!$C$4:$C$2011&gt;=M$4)*('Diário 1º PA'!$C$4:$C$2011&lt;=EOMONTH(M$4,0))*('Diário 1º PA'!$F$4:$F$2011))
+SUMPRODUCT(('Diário 2º PA'!$E$4:$E$1980='Analítico Cp.'!$B141)*('Diário 2º PA'!$C$4:$C$1980&gt;=M$4)*('Diário 2º PA'!$C$4:$C$1980&lt;=EOMONTH(M$4,0))*('Diário 2º PA'!$F$4:$F$1980))
+SUMPRODUCT(('Diário 3º PA'!$E$4:$E$2000='Analítico Cp.'!$B141)*('Diário 3º PA'!$C$4:$C$2000&gt;=M$4)*('Diário 3º PA'!$C$4:$C$2000&lt;=EOMONTH(M$4,0))*('Diário 3º PA'!$F$4:$F$2000))
+SUMPRODUCT(('Diário 4º PA'!$E$4:$E$2000='Analítico Cp.'!$B141)*('Diário 4º PA'!$C$4:$C$2000&gt;=M$4)*('Diário 4º PA'!$C$4:$C$2000&lt;=EOMONTH(M$4,0))*('Diário 4º PA'!$F$4:$F$2000))
+SUMPRODUCT(('Comp.'!$D$5:$D$484=$B141)*('Comp.'!$B$5:$B$484&gt;=M$4)*('Comp.'!$B$5:$B$484&lt;=EOMONTH(M$4,0))*('Comp.'!$E$5:$E$484))</f>
        <v>0</v>
      </c>
      <c r="N141" s="129">
        <f>SUMPRODUCT(('Diário 1º PA'!$E$4:$E$2011='Analítico Cp.'!$B141)*('Diário 1º PA'!$C$4:$C$2011&gt;=N$4)*('Diário 1º PA'!$C$4:$C$2011&lt;=EOMONTH(N$4,0))*('Diário 1º PA'!$F$4:$F$2011))
+SUMPRODUCT(('Diário 2º PA'!$E$4:$E$1980='Analítico Cp.'!$B141)*('Diário 2º PA'!$C$4:$C$1980&gt;=N$4)*('Diário 2º PA'!$C$4:$C$1980&lt;=EOMONTH(N$4,0))*('Diário 2º PA'!$F$4:$F$1980))
+SUMPRODUCT(('Diário 3º PA'!$E$4:$E$2000='Analítico Cp.'!$B141)*('Diário 3º PA'!$C$4:$C$2000&gt;=N$4)*('Diário 3º PA'!$C$4:$C$2000&lt;=EOMONTH(N$4,0))*('Diário 3º PA'!$F$4:$F$2000))
+SUMPRODUCT(('Diário 4º PA'!$E$4:$E$2000='Analítico Cp.'!$B141)*('Diário 4º PA'!$C$4:$C$2000&gt;=N$4)*('Diário 4º PA'!$C$4:$C$2000&lt;=EOMONTH(N$4,0))*('Diário 4º PA'!$F$4:$F$2000))
+SUMPRODUCT(('Comp.'!$D$5:$D$484=$B141)*('Comp.'!$B$5:$B$484&gt;=N$4)*('Comp.'!$B$5:$B$484&lt;=EOMONTH(N$4,0))*('Comp.'!$E$5:$E$484))</f>
        <v>0</v>
      </c>
      <c r="O141" s="179">
        <f t="shared" si="19"/>
        <v>0</v>
      </c>
      <c r="P141" s="180">
        <f t="shared" si="20"/>
        <v>0</v>
      </c>
      <c r="Q141" s="154"/>
      <c r="R141" s="154"/>
      <c r="S141" s="154"/>
      <c r="T141" s="154"/>
      <c r="U141" s="154"/>
      <c r="V141" s="154"/>
      <c r="W141" s="154"/>
      <c r="X141" s="154"/>
      <c r="Y141" s="154"/>
      <c r="Z141" s="154"/>
    </row>
    <row r="142" spans="1:26" ht="23.25" hidden="1" customHeight="1" x14ac:dyDescent="0.2">
      <c r="A142" s="199" t="s">
        <v>407</v>
      </c>
      <c r="B142" s="63"/>
      <c r="C142" s="129">
        <f>SUMPRODUCT(('Diário 1º PA'!$E$4:$E$2011='Analítico Cp.'!$B142)*('Diário 1º PA'!$C$4:$C$2011&gt;=C$4)*('Diário 1º PA'!$C$4:$C$2011&lt;=EOMONTH(C$4,0))*('Diário 1º PA'!$F$4:$F$2011))
+SUMPRODUCT(('Diário 2º PA'!$E$4:$E$1980='Analítico Cp.'!$B142)*('Diário 2º PA'!$C$4:$C$1980&gt;=C$4)*('Diário 2º PA'!$C$4:$C$1980&lt;=EOMONTH(C$4,0))*('Diário 2º PA'!$F$4:$F$1980))
+SUMPRODUCT(('Diário 3º PA'!$E$4:$E$2000='Analítico Cp.'!$B142)*('Diário 3º PA'!$C$4:$C$2000&gt;=C$4)*('Diário 3º PA'!$C$4:$C$2000&lt;=EOMONTH(C$4,0))*('Diário 3º PA'!$F$4:$F$2000))
+SUMPRODUCT(('Diário 4º PA'!$E$4:$E$2000='Analítico Cp.'!$B142)*('Diário 4º PA'!$C$4:$C$2000&gt;=C$4)*('Diário 4º PA'!$C$4:$C$2000&lt;=EOMONTH(C$4,0))*('Diário 4º PA'!$F$4:$F$2000))
+SUMPRODUCT(('Comp.'!$D$5:$D$484=$B142)*('Comp.'!$B$5:$B$484&gt;=C$4)*('Comp.'!$B$5:$B$484&lt;=EOMONTH(C$4,0))*('Comp.'!$E$5:$E$484))</f>
        <v>0</v>
      </c>
      <c r="D142" s="129">
        <f>SUMPRODUCT(('Diário 1º PA'!$E$4:$E$2011='Analítico Cp.'!$B142)*('Diário 1º PA'!$C$4:$C$2011&gt;=D$4)*('Diário 1º PA'!$C$4:$C$2011&lt;=EOMONTH(D$4,0))*('Diário 1º PA'!$F$4:$F$2011))
+SUMPRODUCT(('Diário 2º PA'!$E$4:$E$1980='Analítico Cp.'!$B142)*('Diário 2º PA'!$C$4:$C$1980&gt;=D$4)*('Diário 2º PA'!$C$4:$C$1980&lt;=EOMONTH(D$4,0))*('Diário 2º PA'!$F$4:$F$1980))
+SUMPRODUCT(('Diário 3º PA'!$E$4:$E$2000='Analítico Cp.'!$B142)*('Diário 3º PA'!$C$4:$C$2000&gt;=D$4)*('Diário 3º PA'!$C$4:$C$2000&lt;=EOMONTH(D$4,0))*('Diário 3º PA'!$F$4:$F$2000))
+SUMPRODUCT(('Diário 4º PA'!$E$4:$E$2000='Analítico Cp.'!$B142)*('Diário 4º PA'!$C$4:$C$2000&gt;=D$4)*('Diário 4º PA'!$C$4:$C$2000&lt;=EOMONTH(D$4,0))*('Diário 4º PA'!$F$4:$F$2000))
+SUMPRODUCT(('Comp.'!$D$5:$D$484=$B142)*('Comp.'!$B$5:$B$484&gt;=D$4)*('Comp.'!$B$5:$B$484&lt;=EOMONTH(D$4,0))*('Comp.'!$E$5:$E$484))</f>
        <v>0</v>
      </c>
      <c r="E142" s="129">
        <f>SUMPRODUCT(('Diário 1º PA'!$E$4:$E$2011='Analítico Cp.'!$B142)*('Diário 1º PA'!$C$4:$C$2011&gt;=E$4)*('Diário 1º PA'!$C$4:$C$2011&lt;=EOMONTH(E$4,0))*('Diário 1º PA'!$F$4:$F$2011))
+SUMPRODUCT(('Diário 2º PA'!$E$4:$E$1980='Analítico Cp.'!$B142)*('Diário 2º PA'!$C$4:$C$1980&gt;=E$4)*('Diário 2º PA'!$C$4:$C$1980&lt;=EOMONTH(E$4,0))*('Diário 2º PA'!$F$4:$F$1980))
+SUMPRODUCT(('Diário 3º PA'!$E$4:$E$2000='Analítico Cp.'!$B142)*('Diário 3º PA'!$C$4:$C$2000&gt;=E$4)*('Diário 3º PA'!$C$4:$C$2000&lt;=EOMONTH(E$4,0))*('Diário 3º PA'!$F$4:$F$2000))
+SUMPRODUCT(('Diário 4º PA'!$E$4:$E$2000='Analítico Cp.'!$B142)*('Diário 4º PA'!$C$4:$C$2000&gt;=E$4)*('Diário 4º PA'!$C$4:$C$2000&lt;=EOMONTH(E$4,0))*('Diário 4º PA'!$F$4:$F$2000))
+SUMPRODUCT(('Comp.'!$D$5:$D$484=$B142)*('Comp.'!$B$5:$B$484&gt;=E$4)*('Comp.'!$B$5:$B$484&lt;=EOMONTH(E$4,0))*('Comp.'!$E$5:$E$484))</f>
        <v>0</v>
      </c>
      <c r="F142" s="129">
        <f>SUMPRODUCT(('Diário 1º PA'!$E$4:$E$2011='Analítico Cp.'!$B142)*('Diário 1º PA'!$C$4:$C$2011&gt;=F$4)*('Diário 1º PA'!$C$4:$C$2011&lt;=EOMONTH(F$4,0))*('Diário 1º PA'!$F$4:$F$2011))
+SUMPRODUCT(('Diário 2º PA'!$E$4:$E$1980='Analítico Cp.'!$B142)*('Diário 2º PA'!$C$4:$C$1980&gt;=F$4)*('Diário 2º PA'!$C$4:$C$1980&lt;=EOMONTH(F$4,0))*('Diário 2º PA'!$F$4:$F$1980))
+SUMPRODUCT(('Diário 3º PA'!$E$4:$E$2000='Analítico Cp.'!$B142)*('Diário 3º PA'!$C$4:$C$2000&gt;=F$4)*('Diário 3º PA'!$C$4:$C$2000&lt;=EOMONTH(F$4,0))*('Diário 3º PA'!$F$4:$F$2000))
+SUMPRODUCT(('Diário 4º PA'!$E$4:$E$2000='Analítico Cp.'!$B142)*('Diário 4º PA'!$C$4:$C$2000&gt;=F$4)*('Diário 4º PA'!$C$4:$C$2000&lt;=EOMONTH(F$4,0))*('Diário 4º PA'!$F$4:$F$2000))
+SUMPRODUCT(('Comp.'!$D$5:$D$484=$B142)*('Comp.'!$B$5:$B$484&gt;=F$4)*('Comp.'!$B$5:$B$484&lt;=EOMONTH(F$4,0))*('Comp.'!$E$5:$E$484))</f>
        <v>0</v>
      </c>
      <c r="G142" s="129">
        <f>SUMPRODUCT(('Diário 1º PA'!$E$4:$E$2011='Analítico Cp.'!$B142)*('Diário 1º PA'!$C$4:$C$2011&gt;=G$4)*('Diário 1º PA'!$C$4:$C$2011&lt;=EOMONTH(G$4,0))*('Diário 1º PA'!$F$4:$F$2011))
+SUMPRODUCT(('Diário 2º PA'!$E$4:$E$1980='Analítico Cp.'!$B142)*('Diário 2º PA'!$C$4:$C$1980&gt;=G$4)*('Diário 2º PA'!$C$4:$C$1980&lt;=EOMONTH(G$4,0))*('Diário 2º PA'!$F$4:$F$1980))
+SUMPRODUCT(('Diário 3º PA'!$E$4:$E$2000='Analítico Cp.'!$B142)*('Diário 3º PA'!$C$4:$C$2000&gt;=G$4)*('Diário 3º PA'!$C$4:$C$2000&lt;=EOMONTH(G$4,0))*('Diário 3º PA'!$F$4:$F$2000))
+SUMPRODUCT(('Diário 4º PA'!$E$4:$E$2000='Analítico Cp.'!$B142)*('Diário 4º PA'!$C$4:$C$2000&gt;=G$4)*('Diário 4º PA'!$C$4:$C$2000&lt;=EOMONTH(G$4,0))*('Diário 4º PA'!$F$4:$F$2000))
+SUMPRODUCT(('Comp.'!$D$5:$D$484=$B142)*('Comp.'!$B$5:$B$484&gt;=G$4)*('Comp.'!$B$5:$B$484&lt;=EOMONTH(G$4,0))*('Comp.'!$E$5:$E$484))</f>
        <v>0</v>
      </c>
      <c r="H142" s="129">
        <f>SUMPRODUCT(('Diário 1º PA'!$E$4:$E$2011='Analítico Cp.'!$B142)*('Diário 1º PA'!$C$4:$C$2011&gt;=H$4)*('Diário 1º PA'!$C$4:$C$2011&lt;=EOMONTH(H$4,0))*('Diário 1º PA'!$F$4:$F$2011))
+SUMPRODUCT(('Diário 2º PA'!$E$4:$E$1980='Analítico Cp.'!$B142)*('Diário 2º PA'!$C$4:$C$1980&gt;=H$4)*('Diário 2º PA'!$C$4:$C$1980&lt;=EOMONTH(H$4,0))*('Diário 2º PA'!$F$4:$F$1980))
+SUMPRODUCT(('Diário 3º PA'!$E$4:$E$2000='Analítico Cp.'!$B142)*('Diário 3º PA'!$C$4:$C$2000&gt;=H$4)*('Diário 3º PA'!$C$4:$C$2000&lt;=EOMONTH(H$4,0))*('Diário 3º PA'!$F$4:$F$2000))
+SUMPRODUCT(('Diário 4º PA'!$E$4:$E$2000='Analítico Cp.'!$B142)*('Diário 4º PA'!$C$4:$C$2000&gt;=H$4)*('Diário 4º PA'!$C$4:$C$2000&lt;=EOMONTH(H$4,0))*('Diário 4º PA'!$F$4:$F$2000))
+SUMPRODUCT(('Comp.'!$D$5:$D$484=$B142)*('Comp.'!$B$5:$B$484&gt;=H$4)*('Comp.'!$B$5:$B$484&lt;=EOMONTH(H$4,0))*('Comp.'!$E$5:$E$484))</f>
        <v>0</v>
      </c>
      <c r="I142" s="129">
        <f>SUMPRODUCT(('Diário 1º PA'!$E$4:$E$2011='Analítico Cp.'!$B142)*('Diário 1º PA'!$C$4:$C$2011&gt;=I$4)*('Diário 1º PA'!$C$4:$C$2011&lt;=EOMONTH(I$4,0))*('Diário 1º PA'!$F$4:$F$2011))
+SUMPRODUCT(('Diário 2º PA'!$E$4:$E$1980='Analítico Cp.'!$B142)*('Diário 2º PA'!$C$4:$C$1980&gt;=I$4)*('Diário 2º PA'!$C$4:$C$1980&lt;=EOMONTH(I$4,0))*('Diário 2º PA'!$F$4:$F$1980))
+SUMPRODUCT(('Diário 3º PA'!$E$4:$E$2000='Analítico Cp.'!$B142)*('Diário 3º PA'!$C$4:$C$2000&gt;=I$4)*('Diário 3º PA'!$C$4:$C$2000&lt;=EOMONTH(I$4,0))*('Diário 3º PA'!$F$4:$F$2000))
+SUMPRODUCT(('Diário 4º PA'!$E$4:$E$2000='Analítico Cp.'!$B142)*('Diário 4º PA'!$C$4:$C$2000&gt;=I$4)*('Diário 4º PA'!$C$4:$C$2000&lt;=EOMONTH(I$4,0))*('Diário 4º PA'!$F$4:$F$2000))
+SUMPRODUCT(('Comp.'!$D$5:$D$484=$B142)*('Comp.'!$B$5:$B$484&gt;=I$4)*('Comp.'!$B$5:$B$484&lt;=EOMONTH(I$4,0))*('Comp.'!$E$5:$E$484))</f>
        <v>0</v>
      </c>
      <c r="J142" s="129">
        <f>SUMPRODUCT(('Diário 1º PA'!$E$4:$E$2011='Analítico Cp.'!$B142)*('Diário 1º PA'!$C$4:$C$2011&gt;=J$4)*('Diário 1º PA'!$C$4:$C$2011&lt;=EOMONTH(J$4,0))*('Diário 1º PA'!$F$4:$F$2011))
+SUMPRODUCT(('Diário 2º PA'!$E$4:$E$1980='Analítico Cp.'!$B142)*('Diário 2º PA'!$C$4:$C$1980&gt;=J$4)*('Diário 2º PA'!$C$4:$C$1980&lt;=EOMONTH(J$4,0))*('Diário 2º PA'!$F$4:$F$1980))
+SUMPRODUCT(('Diário 3º PA'!$E$4:$E$2000='Analítico Cp.'!$B142)*('Diário 3º PA'!$C$4:$C$2000&gt;=J$4)*('Diário 3º PA'!$C$4:$C$2000&lt;=EOMONTH(J$4,0))*('Diário 3º PA'!$F$4:$F$2000))
+SUMPRODUCT(('Diário 4º PA'!$E$4:$E$2000='Analítico Cp.'!$B142)*('Diário 4º PA'!$C$4:$C$2000&gt;=J$4)*('Diário 4º PA'!$C$4:$C$2000&lt;=EOMONTH(J$4,0))*('Diário 4º PA'!$F$4:$F$2000))
+SUMPRODUCT(('Comp.'!$D$5:$D$484=$B142)*('Comp.'!$B$5:$B$484&gt;=J$4)*('Comp.'!$B$5:$B$484&lt;=EOMONTH(J$4,0))*('Comp.'!$E$5:$E$484))</f>
        <v>0</v>
      </c>
      <c r="K142" s="129">
        <f>SUMPRODUCT(('Diário 1º PA'!$E$4:$E$2011='Analítico Cp.'!$B142)*('Diário 1º PA'!$C$4:$C$2011&gt;=K$4)*('Diário 1º PA'!$C$4:$C$2011&lt;=EOMONTH(K$4,0))*('Diário 1º PA'!$F$4:$F$2011))
+SUMPRODUCT(('Diário 2º PA'!$E$4:$E$1980='Analítico Cp.'!$B142)*('Diário 2º PA'!$C$4:$C$1980&gt;=K$4)*('Diário 2º PA'!$C$4:$C$1980&lt;=EOMONTH(K$4,0))*('Diário 2º PA'!$F$4:$F$1980))
+SUMPRODUCT(('Diário 3º PA'!$E$4:$E$2000='Analítico Cp.'!$B142)*('Diário 3º PA'!$C$4:$C$2000&gt;=K$4)*('Diário 3º PA'!$C$4:$C$2000&lt;=EOMONTH(K$4,0))*('Diário 3º PA'!$F$4:$F$2000))
+SUMPRODUCT(('Diário 4º PA'!$E$4:$E$2000='Analítico Cp.'!$B142)*('Diário 4º PA'!$C$4:$C$2000&gt;=K$4)*('Diário 4º PA'!$C$4:$C$2000&lt;=EOMONTH(K$4,0))*('Diário 4º PA'!$F$4:$F$2000))
+SUMPRODUCT(('Comp.'!$D$5:$D$484=$B142)*('Comp.'!$B$5:$B$484&gt;=K$4)*('Comp.'!$B$5:$B$484&lt;=EOMONTH(K$4,0))*('Comp.'!$E$5:$E$484))</f>
        <v>0</v>
      </c>
      <c r="L142" s="129">
        <f>SUMPRODUCT(('Diário 1º PA'!$E$4:$E$2011='Analítico Cp.'!$B142)*('Diário 1º PA'!$C$4:$C$2011&gt;=L$4)*('Diário 1º PA'!$C$4:$C$2011&lt;=EOMONTH(L$4,0))*('Diário 1º PA'!$F$4:$F$2011))
+SUMPRODUCT(('Diário 2º PA'!$E$4:$E$1980='Analítico Cp.'!$B142)*('Diário 2º PA'!$C$4:$C$1980&gt;=L$4)*('Diário 2º PA'!$C$4:$C$1980&lt;=EOMONTH(L$4,0))*('Diário 2º PA'!$F$4:$F$1980))
+SUMPRODUCT(('Diário 3º PA'!$E$4:$E$2000='Analítico Cp.'!$B142)*('Diário 3º PA'!$C$4:$C$2000&gt;=L$4)*('Diário 3º PA'!$C$4:$C$2000&lt;=EOMONTH(L$4,0))*('Diário 3º PA'!$F$4:$F$2000))
+SUMPRODUCT(('Diário 4º PA'!$E$4:$E$2000='Analítico Cp.'!$B142)*('Diário 4º PA'!$C$4:$C$2000&gt;=L$4)*('Diário 4º PA'!$C$4:$C$2000&lt;=EOMONTH(L$4,0))*('Diário 4º PA'!$F$4:$F$2000))
+SUMPRODUCT(('Comp.'!$D$5:$D$484=$B142)*('Comp.'!$B$5:$B$484&gt;=L$4)*('Comp.'!$B$5:$B$484&lt;=EOMONTH(L$4,0))*('Comp.'!$E$5:$E$484))</f>
        <v>0</v>
      </c>
      <c r="M142" s="129">
        <f>SUMPRODUCT(('Diário 1º PA'!$E$4:$E$2011='Analítico Cp.'!$B142)*('Diário 1º PA'!$C$4:$C$2011&gt;=M$4)*('Diário 1º PA'!$C$4:$C$2011&lt;=EOMONTH(M$4,0))*('Diário 1º PA'!$F$4:$F$2011))
+SUMPRODUCT(('Diário 2º PA'!$E$4:$E$1980='Analítico Cp.'!$B142)*('Diário 2º PA'!$C$4:$C$1980&gt;=M$4)*('Diário 2º PA'!$C$4:$C$1980&lt;=EOMONTH(M$4,0))*('Diário 2º PA'!$F$4:$F$1980))
+SUMPRODUCT(('Diário 3º PA'!$E$4:$E$2000='Analítico Cp.'!$B142)*('Diário 3º PA'!$C$4:$C$2000&gt;=M$4)*('Diário 3º PA'!$C$4:$C$2000&lt;=EOMONTH(M$4,0))*('Diário 3º PA'!$F$4:$F$2000))
+SUMPRODUCT(('Diário 4º PA'!$E$4:$E$2000='Analítico Cp.'!$B142)*('Diário 4º PA'!$C$4:$C$2000&gt;=M$4)*('Diário 4º PA'!$C$4:$C$2000&lt;=EOMONTH(M$4,0))*('Diário 4º PA'!$F$4:$F$2000))
+SUMPRODUCT(('Comp.'!$D$5:$D$484=$B142)*('Comp.'!$B$5:$B$484&gt;=M$4)*('Comp.'!$B$5:$B$484&lt;=EOMONTH(M$4,0))*('Comp.'!$E$5:$E$484))</f>
        <v>0</v>
      </c>
      <c r="N142" s="129">
        <f>SUMPRODUCT(('Diário 1º PA'!$E$4:$E$2011='Analítico Cp.'!$B142)*('Diário 1º PA'!$C$4:$C$2011&gt;=N$4)*('Diário 1º PA'!$C$4:$C$2011&lt;=EOMONTH(N$4,0))*('Diário 1º PA'!$F$4:$F$2011))
+SUMPRODUCT(('Diário 2º PA'!$E$4:$E$1980='Analítico Cp.'!$B142)*('Diário 2º PA'!$C$4:$C$1980&gt;=N$4)*('Diário 2º PA'!$C$4:$C$1980&lt;=EOMONTH(N$4,0))*('Diário 2º PA'!$F$4:$F$1980))
+SUMPRODUCT(('Diário 3º PA'!$E$4:$E$2000='Analítico Cp.'!$B142)*('Diário 3º PA'!$C$4:$C$2000&gt;=N$4)*('Diário 3º PA'!$C$4:$C$2000&lt;=EOMONTH(N$4,0))*('Diário 3º PA'!$F$4:$F$2000))
+SUMPRODUCT(('Diário 4º PA'!$E$4:$E$2000='Analítico Cp.'!$B142)*('Diário 4º PA'!$C$4:$C$2000&gt;=N$4)*('Diário 4º PA'!$C$4:$C$2000&lt;=EOMONTH(N$4,0))*('Diário 4º PA'!$F$4:$F$2000))
+SUMPRODUCT(('Comp.'!$D$5:$D$484=$B142)*('Comp.'!$B$5:$B$484&gt;=N$4)*('Comp.'!$B$5:$B$484&lt;=EOMONTH(N$4,0))*('Comp.'!$E$5:$E$484))</f>
        <v>0</v>
      </c>
      <c r="O142" s="179">
        <f t="shared" si="19"/>
        <v>0</v>
      </c>
      <c r="P142" s="180">
        <f t="shared" si="20"/>
        <v>0</v>
      </c>
      <c r="Q142" s="154"/>
      <c r="R142" s="154"/>
      <c r="S142" s="154"/>
      <c r="T142" s="154"/>
      <c r="U142" s="154"/>
      <c r="V142" s="154"/>
      <c r="W142" s="154"/>
      <c r="X142" s="154"/>
      <c r="Y142" s="154"/>
      <c r="Z142" s="154"/>
    </row>
    <row r="143" spans="1:26" ht="23.25" hidden="1" customHeight="1" x14ac:dyDescent="0.2">
      <c r="A143" s="199" t="s">
        <v>408</v>
      </c>
      <c r="B143" s="63"/>
      <c r="C143" s="129">
        <f>SUMPRODUCT(('Diário 1º PA'!$E$4:$E$2011='Analítico Cp.'!$B143)*('Diário 1º PA'!$C$4:$C$2011&gt;=C$4)*('Diário 1º PA'!$C$4:$C$2011&lt;=EOMONTH(C$4,0))*('Diário 1º PA'!$F$4:$F$2011))
+SUMPRODUCT(('Diário 2º PA'!$E$4:$E$1980='Analítico Cp.'!$B143)*('Diário 2º PA'!$C$4:$C$1980&gt;=C$4)*('Diário 2º PA'!$C$4:$C$1980&lt;=EOMONTH(C$4,0))*('Diário 2º PA'!$F$4:$F$1980))
+SUMPRODUCT(('Diário 3º PA'!$E$4:$E$2000='Analítico Cp.'!$B143)*('Diário 3º PA'!$C$4:$C$2000&gt;=C$4)*('Diário 3º PA'!$C$4:$C$2000&lt;=EOMONTH(C$4,0))*('Diário 3º PA'!$F$4:$F$2000))
+SUMPRODUCT(('Diário 4º PA'!$E$4:$E$2000='Analítico Cp.'!$B143)*('Diário 4º PA'!$C$4:$C$2000&gt;=C$4)*('Diário 4º PA'!$C$4:$C$2000&lt;=EOMONTH(C$4,0))*('Diário 4º PA'!$F$4:$F$2000))
+SUMPRODUCT(('Comp.'!$D$5:$D$484=$B143)*('Comp.'!$B$5:$B$484&gt;=C$4)*('Comp.'!$B$5:$B$484&lt;=EOMONTH(C$4,0))*('Comp.'!$E$5:$E$484))</f>
        <v>0</v>
      </c>
      <c r="D143" s="129">
        <f>SUMPRODUCT(('Diário 1º PA'!$E$4:$E$2011='Analítico Cp.'!$B143)*('Diário 1º PA'!$C$4:$C$2011&gt;=D$4)*('Diário 1º PA'!$C$4:$C$2011&lt;=EOMONTH(D$4,0))*('Diário 1º PA'!$F$4:$F$2011))
+SUMPRODUCT(('Diário 2º PA'!$E$4:$E$1980='Analítico Cp.'!$B143)*('Diário 2º PA'!$C$4:$C$1980&gt;=D$4)*('Diário 2º PA'!$C$4:$C$1980&lt;=EOMONTH(D$4,0))*('Diário 2º PA'!$F$4:$F$1980))
+SUMPRODUCT(('Diário 3º PA'!$E$4:$E$2000='Analítico Cp.'!$B143)*('Diário 3º PA'!$C$4:$C$2000&gt;=D$4)*('Diário 3º PA'!$C$4:$C$2000&lt;=EOMONTH(D$4,0))*('Diário 3º PA'!$F$4:$F$2000))
+SUMPRODUCT(('Diário 4º PA'!$E$4:$E$2000='Analítico Cp.'!$B143)*('Diário 4º PA'!$C$4:$C$2000&gt;=D$4)*('Diário 4º PA'!$C$4:$C$2000&lt;=EOMONTH(D$4,0))*('Diário 4º PA'!$F$4:$F$2000))
+SUMPRODUCT(('Comp.'!$D$5:$D$484=$B143)*('Comp.'!$B$5:$B$484&gt;=D$4)*('Comp.'!$B$5:$B$484&lt;=EOMONTH(D$4,0))*('Comp.'!$E$5:$E$484))</f>
        <v>0</v>
      </c>
      <c r="E143" s="129">
        <f>SUMPRODUCT(('Diário 1º PA'!$E$4:$E$2011='Analítico Cp.'!$B143)*('Diário 1º PA'!$C$4:$C$2011&gt;=E$4)*('Diário 1º PA'!$C$4:$C$2011&lt;=EOMONTH(E$4,0))*('Diário 1º PA'!$F$4:$F$2011))
+SUMPRODUCT(('Diário 2º PA'!$E$4:$E$1980='Analítico Cp.'!$B143)*('Diário 2º PA'!$C$4:$C$1980&gt;=E$4)*('Diário 2º PA'!$C$4:$C$1980&lt;=EOMONTH(E$4,0))*('Diário 2º PA'!$F$4:$F$1980))
+SUMPRODUCT(('Diário 3º PA'!$E$4:$E$2000='Analítico Cp.'!$B143)*('Diário 3º PA'!$C$4:$C$2000&gt;=E$4)*('Diário 3º PA'!$C$4:$C$2000&lt;=EOMONTH(E$4,0))*('Diário 3º PA'!$F$4:$F$2000))
+SUMPRODUCT(('Diário 4º PA'!$E$4:$E$2000='Analítico Cp.'!$B143)*('Diário 4º PA'!$C$4:$C$2000&gt;=E$4)*('Diário 4º PA'!$C$4:$C$2000&lt;=EOMONTH(E$4,0))*('Diário 4º PA'!$F$4:$F$2000))
+SUMPRODUCT(('Comp.'!$D$5:$D$484=$B143)*('Comp.'!$B$5:$B$484&gt;=E$4)*('Comp.'!$B$5:$B$484&lt;=EOMONTH(E$4,0))*('Comp.'!$E$5:$E$484))</f>
        <v>0</v>
      </c>
      <c r="F143" s="129">
        <f>SUMPRODUCT(('Diário 1º PA'!$E$4:$E$2011='Analítico Cp.'!$B143)*('Diário 1º PA'!$C$4:$C$2011&gt;=F$4)*('Diário 1º PA'!$C$4:$C$2011&lt;=EOMONTH(F$4,0))*('Diário 1º PA'!$F$4:$F$2011))
+SUMPRODUCT(('Diário 2º PA'!$E$4:$E$1980='Analítico Cp.'!$B143)*('Diário 2º PA'!$C$4:$C$1980&gt;=F$4)*('Diário 2º PA'!$C$4:$C$1980&lt;=EOMONTH(F$4,0))*('Diário 2º PA'!$F$4:$F$1980))
+SUMPRODUCT(('Diário 3º PA'!$E$4:$E$2000='Analítico Cp.'!$B143)*('Diário 3º PA'!$C$4:$C$2000&gt;=F$4)*('Diário 3º PA'!$C$4:$C$2000&lt;=EOMONTH(F$4,0))*('Diário 3º PA'!$F$4:$F$2000))
+SUMPRODUCT(('Diário 4º PA'!$E$4:$E$2000='Analítico Cp.'!$B143)*('Diário 4º PA'!$C$4:$C$2000&gt;=F$4)*('Diário 4º PA'!$C$4:$C$2000&lt;=EOMONTH(F$4,0))*('Diário 4º PA'!$F$4:$F$2000))
+SUMPRODUCT(('Comp.'!$D$5:$D$484=$B143)*('Comp.'!$B$5:$B$484&gt;=F$4)*('Comp.'!$B$5:$B$484&lt;=EOMONTH(F$4,0))*('Comp.'!$E$5:$E$484))</f>
        <v>0</v>
      </c>
      <c r="G143" s="129">
        <f>SUMPRODUCT(('Diário 1º PA'!$E$4:$E$2011='Analítico Cp.'!$B143)*('Diário 1º PA'!$C$4:$C$2011&gt;=G$4)*('Diário 1º PA'!$C$4:$C$2011&lt;=EOMONTH(G$4,0))*('Diário 1º PA'!$F$4:$F$2011))
+SUMPRODUCT(('Diário 2º PA'!$E$4:$E$1980='Analítico Cp.'!$B143)*('Diário 2º PA'!$C$4:$C$1980&gt;=G$4)*('Diário 2º PA'!$C$4:$C$1980&lt;=EOMONTH(G$4,0))*('Diário 2º PA'!$F$4:$F$1980))
+SUMPRODUCT(('Diário 3º PA'!$E$4:$E$2000='Analítico Cp.'!$B143)*('Diário 3º PA'!$C$4:$C$2000&gt;=G$4)*('Diário 3º PA'!$C$4:$C$2000&lt;=EOMONTH(G$4,0))*('Diário 3º PA'!$F$4:$F$2000))
+SUMPRODUCT(('Diário 4º PA'!$E$4:$E$2000='Analítico Cp.'!$B143)*('Diário 4º PA'!$C$4:$C$2000&gt;=G$4)*('Diário 4º PA'!$C$4:$C$2000&lt;=EOMONTH(G$4,0))*('Diário 4º PA'!$F$4:$F$2000))
+SUMPRODUCT(('Comp.'!$D$5:$D$484=$B143)*('Comp.'!$B$5:$B$484&gt;=G$4)*('Comp.'!$B$5:$B$484&lt;=EOMONTH(G$4,0))*('Comp.'!$E$5:$E$484))</f>
        <v>0</v>
      </c>
      <c r="H143" s="129">
        <f>SUMPRODUCT(('Diário 1º PA'!$E$4:$E$2011='Analítico Cp.'!$B143)*('Diário 1º PA'!$C$4:$C$2011&gt;=H$4)*('Diário 1º PA'!$C$4:$C$2011&lt;=EOMONTH(H$4,0))*('Diário 1º PA'!$F$4:$F$2011))
+SUMPRODUCT(('Diário 2º PA'!$E$4:$E$1980='Analítico Cp.'!$B143)*('Diário 2º PA'!$C$4:$C$1980&gt;=H$4)*('Diário 2º PA'!$C$4:$C$1980&lt;=EOMONTH(H$4,0))*('Diário 2º PA'!$F$4:$F$1980))
+SUMPRODUCT(('Diário 3º PA'!$E$4:$E$2000='Analítico Cp.'!$B143)*('Diário 3º PA'!$C$4:$C$2000&gt;=H$4)*('Diário 3º PA'!$C$4:$C$2000&lt;=EOMONTH(H$4,0))*('Diário 3º PA'!$F$4:$F$2000))
+SUMPRODUCT(('Diário 4º PA'!$E$4:$E$2000='Analítico Cp.'!$B143)*('Diário 4º PA'!$C$4:$C$2000&gt;=H$4)*('Diário 4º PA'!$C$4:$C$2000&lt;=EOMONTH(H$4,0))*('Diário 4º PA'!$F$4:$F$2000))
+SUMPRODUCT(('Comp.'!$D$5:$D$484=$B143)*('Comp.'!$B$5:$B$484&gt;=H$4)*('Comp.'!$B$5:$B$484&lt;=EOMONTH(H$4,0))*('Comp.'!$E$5:$E$484))</f>
        <v>0</v>
      </c>
      <c r="I143" s="129">
        <f>SUMPRODUCT(('Diário 1º PA'!$E$4:$E$2011='Analítico Cp.'!$B143)*('Diário 1º PA'!$C$4:$C$2011&gt;=I$4)*('Diário 1º PA'!$C$4:$C$2011&lt;=EOMONTH(I$4,0))*('Diário 1º PA'!$F$4:$F$2011))
+SUMPRODUCT(('Diário 2º PA'!$E$4:$E$1980='Analítico Cp.'!$B143)*('Diário 2º PA'!$C$4:$C$1980&gt;=I$4)*('Diário 2º PA'!$C$4:$C$1980&lt;=EOMONTH(I$4,0))*('Diário 2º PA'!$F$4:$F$1980))
+SUMPRODUCT(('Diário 3º PA'!$E$4:$E$2000='Analítico Cp.'!$B143)*('Diário 3º PA'!$C$4:$C$2000&gt;=I$4)*('Diário 3º PA'!$C$4:$C$2000&lt;=EOMONTH(I$4,0))*('Diário 3º PA'!$F$4:$F$2000))
+SUMPRODUCT(('Diário 4º PA'!$E$4:$E$2000='Analítico Cp.'!$B143)*('Diário 4º PA'!$C$4:$C$2000&gt;=I$4)*('Diário 4º PA'!$C$4:$C$2000&lt;=EOMONTH(I$4,0))*('Diário 4º PA'!$F$4:$F$2000))
+SUMPRODUCT(('Comp.'!$D$5:$D$484=$B143)*('Comp.'!$B$5:$B$484&gt;=I$4)*('Comp.'!$B$5:$B$484&lt;=EOMONTH(I$4,0))*('Comp.'!$E$5:$E$484))</f>
        <v>0</v>
      </c>
      <c r="J143" s="129">
        <f>SUMPRODUCT(('Diário 1º PA'!$E$4:$E$2011='Analítico Cp.'!$B143)*('Diário 1º PA'!$C$4:$C$2011&gt;=J$4)*('Diário 1º PA'!$C$4:$C$2011&lt;=EOMONTH(J$4,0))*('Diário 1º PA'!$F$4:$F$2011))
+SUMPRODUCT(('Diário 2º PA'!$E$4:$E$1980='Analítico Cp.'!$B143)*('Diário 2º PA'!$C$4:$C$1980&gt;=J$4)*('Diário 2º PA'!$C$4:$C$1980&lt;=EOMONTH(J$4,0))*('Diário 2º PA'!$F$4:$F$1980))
+SUMPRODUCT(('Diário 3º PA'!$E$4:$E$2000='Analítico Cp.'!$B143)*('Diário 3º PA'!$C$4:$C$2000&gt;=J$4)*('Diário 3º PA'!$C$4:$C$2000&lt;=EOMONTH(J$4,0))*('Diário 3º PA'!$F$4:$F$2000))
+SUMPRODUCT(('Diário 4º PA'!$E$4:$E$2000='Analítico Cp.'!$B143)*('Diário 4º PA'!$C$4:$C$2000&gt;=J$4)*('Diário 4º PA'!$C$4:$C$2000&lt;=EOMONTH(J$4,0))*('Diário 4º PA'!$F$4:$F$2000))
+SUMPRODUCT(('Comp.'!$D$5:$D$484=$B143)*('Comp.'!$B$5:$B$484&gt;=J$4)*('Comp.'!$B$5:$B$484&lt;=EOMONTH(J$4,0))*('Comp.'!$E$5:$E$484))</f>
        <v>0</v>
      </c>
      <c r="K143" s="129">
        <f>SUMPRODUCT(('Diário 1º PA'!$E$4:$E$2011='Analítico Cp.'!$B143)*('Diário 1º PA'!$C$4:$C$2011&gt;=K$4)*('Diário 1º PA'!$C$4:$C$2011&lt;=EOMONTH(K$4,0))*('Diário 1º PA'!$F$4:$F$2011))
+SUMPRODUCT(('Diário 2º PA'!$E$4:$E$1980='Analítico Cp.'!$B143)*('Diário 2º PA'!$C$4:$C$1980&gt;=K$4)*('Diário 2º PA'!$C$4:$C$1980&lt;=EOMONTH(K$4,0))*('Diário 2º PA'!$F$4:$F$1980))
+SUMPRODUCT(('Diário 3º PA'!$E$4:$E$2000='Analítico Cp.'!$B143)*('Diário 3º PA'!$C$4:$C$2000&gt;=K$4)*('Diário 3º PA'!$C$4:$C$2000&lt;=EOMONTH(K$4,0))*('Diário 3º PA'!$F$4:$F$2000))
+SUMPRODUCT(('Diário 4º PA'!$E$4:$E$2000='Analítico Cp.'!$B143)*('Diário 4º PA'!$C$4:$C$2000&gt;=K$4)*('Diário 4º PA'!$C$4:$C$2000&lt;=EOMONTH(K$4,0))*('Diário 4º PA'!$F$4:$F$2000))
+SUMPRODUCT(('Comp.'!$D$5:$D$484=$B143)*('Comp.'!$B$5:$B$484&gt;=K$4)*('Comp.'!$B$5:$B$484&lt;=EOMONTH(K$4,0))*('Comp.'!$E$5:$E$484))</f>
        <v>0</v>
      </c>
      <c r="L143" s="129">
        <f>SUMPRODUCT(('Diário 1º PA'!$E$4:$E$2011='Analítico Cp.'!$B143)*('Diário 1º PA'!$C$4:$C$2011&gt;=L$4)*('Diário 1º PA'!$C$4:$C$2011&lt;=EOMONTH(L$4,0))*('Diário 1º PA'!$F$4:$F$2011))
+SUMPRODUCT(('Diário 2º PA'!$E$4:$E$1980='Analítico Cp.'!$B143)*('Diário 2º PA'!$C$4:$C$1980&gt;=L$4)*('Diário 2º PA'!$C$4:$C$1980&lt;=EOMONTH(L$4,0))*('Diário 2º PA'!$F$4:$F$1980))
+SUMPRODUCT(('Diário 3º PA'!$E$4:$E$2000='Analítico Cp.'!$B143)*('Diário 3º PA'!$C$4:$C$2000&gt;=L$4)*('Diário 3º PA'!$C$4:$C$2000&lt;=EOMONTH(L$4,0))*('Diário 3º PA'!$F$4:$F$2000))
+SUMPRODUCT(('Diário 4º PA'!$E$4:$E$2000='Analítico Cp.'!$B143)*('Diário 4º PA'!$C$4:$C$2000&gt;=L$4)*('Diário 4º PA'!$C$4:$C$2000&lt;=EOMONTH(L$4,0))*('Diário 4º PA'!$F$4:$F$2000))
+SUMPRODUCT(('Comp.'!$D$5:$D$484=$B143)*('Comp.'!$B$5:$B$484&gt;=L$4)*('Comp.'!$B$5:$B$484&lt;=EOMONTH(L$4,0))*('Comp.'!$E$5:$E$484))</f>
        <v>0</v>
      </c>
      <c r="M143" s="129">
        <f>SUMPRODUCT(('Diário 1º PA'!$E$4:$E$2011='Analítico Cp.'!$B143)*('Diário 1º PA'!$C$4:$C$2011&gt;=M$4)*('Diário 1º PA'!$C$4:$C$2011&lt;=EOMONTH(M$4,0))*('Diário 1º PA'!$F$4:$F$2011))
+SUMPRODUCT(('Diário 2º PA'!$E$4:$E$1980='Analítico Cp.'!$B143)*('Diário 2º PA'!$C$4:$C$1980&gt;=M$4)*('Diário 2º PA'!$C$4:$C$1980&lt;=EOMONTH(M$4,0))*('Diário 2º PA'!$F$4:$F$1980))
+SUMPRODUCT(('Diário 3º PA'!$E$4:$E$2000='Analítico Cp.'!$B143)*('Diário 3º PA'!$C$4:$C$2000&gt;=M$4)*('Diário 3º PA'!$C$4:$C$2000&lt;=EOMONTH(M$4,0))*('Diário 3º PA'!$F$4:$F$2000))
+SUMPRODUCT(('Diário 4º PA'!$E$4:$E$2000='Analítico Cp.'!$B143)*('Diário 4º PA'!$C$4:$C$2000&gt;=M$4)*('Diário 4º PA'!$C$4:$C$2000&lt;=EOMONTH(M$4,0))*('Diário 4º PA'!$F$4:$F$2000))
+SUMPRODUCT(('Comp.'!$D$5:$D$484=$B143)*('Comp.'!$B$5:$B$484&gt;=M$4)*('Comp.'!$B$5:$B$484&lt;=EOMONTH(M$4,0))*('Comp.'!$E$5:$E$484))</f>
        <v>0</v>
      </c>
      <c r="N143" s="129">
        <f>SUMPRODUCT(('Diário 1º PA'!$E$4:$E$2011='Analítico Cp.'!$B143)*('Diário 1º PA'!$C$4:$C$2011&gt;=N$4)*('Diário 1º PA'!$C$4:$C$2011&lt;=EOMONTH(N$4,0))*('Diário 1º PA'!$F$4:$F$2011))
+SUMPRODUCT(('Diário 2º PA'!$E$4:$E$1980='Analítico Cp.'!$B143)*('Diário 2º PA'!$C$4:$C$1980&gt;=N$4)*('Diário 2º PA'!$C$4:$C$1980&lt;=EOMONTH(N$4,0))*('Diário 2º PA'!$F$4:$F$1980))
+SUMPRODUCT(('Diário 3º PA'!$E$4:$E$2000='Analítico Cp.'!$B143)*('Diário 3º PA'!$C$4:$C$2000&gt;=N$4)*('Diário 3º PA'!$C$4:$C$2000&lt;=EOMONTH(N$4,0))*('Diário 3º PA'!$F$4:$F$2000))
+SUMPRODUCT(('Diário 4º PA'!$E$4:$E$2000='Analítico Cp.'!$B143)*('Diário 4º PA'!$C$4:$C$2000&gt;=N$4)*('Diário 4º PA'!$C$4:$C$2000&lt;=EOMONTH(N$4,0))*('Diário 4º PA'!$F$4:$F$2000))
+SUMPRODUCT(('Comp.'!$D$5:$D$484=$B143)*('Comp.'!$B$5:$B$484&gt;=N$4)*('Comp.'!$B$5:$B$484&lt;=EOMONTH(N$4,0))*('Comp.'!$E$5:$E$484))</f>
        <v>0</v>
      </c>
      <c r="O143" s="179">
        <f t="shared" si="19"/>
        <v>0</v>
      </c>
      <c r="P143" s="180">
        <f t="shared" si="20"/>
        <v>0</v>
      </c>
      <c r="Q143" s="154"/>
      <c r="R143" s="154"/>
      <c r="S143" s="154"/>
      <c r="T143" s="154"/>
      <c r="U143" s="154"/>
      <c r="V143" s="154"/>
      <c r="W143" s="154"/>
      <c r="X143" s="154"/>
      <c r="Y143" s="154"/>
      <c r="Z143" s="154"/>
    </row>
    <row r="144" spans="1:26" ht="23.25" hidden="1" customHeight="1" x14ac:dyDescent="0.2">
      <c r="A144" s="199" t="s">
        <v>409</v>
      </c>
      <c r="B144" s="63"/>
      <c r="C144" s="129">
        <f>SUMPRODUCT(('Diário 1º PA'!$E$4:$E$2011='Analítico Cp.'!$B144)*('Diário 1º PA'!$C$4:$C$2011&gt;=C$4)*('Diário 1º PA'!$C$4:$C$2011&lt;=EOMONTH(C$4,0))*('Diário 1º PA'!$F$4:$F$2011))
+SUMPRODUCT(('Diário 2º PA'!$E$4:$E$1980='Analítico Cp.'!$B144)*('Diário 2º PA'!$C$4:$C$1980&gt;=C$4)*('Diário 2º PA'!$C$4:$C$1980&lt;=EOMONTH(C$4,0))*('Diário 2º PA'!$F$4:$F$1980))
+SUMPRODUCT(('Diário 3º PA'!$E$4:$E$2000='Analítico Cp.'!$B144)*('Diário 3º PA'!$C$4:$C$2000&gt;=C$4)*('Diário 3º PA'!$C$4:$C$2000&lt;=EOMONTH(C$4,0))*('Diário 3º PA'!$F$4:$F$2000))
+SUMPRODUCT(('Diário 4º PA'!$E$4:$E$2000='Analítico Cp.'!$B144)*('Diário 4º PA'!$C$4:$C$2000&gt;=C$4)*('Diário 4º PA'!$C$4:$C$2000&lt;=EOMONTH(C$4,0))*('Diário 4º PA'!$F$4:$F$2000))
+SUMPRODUCT(('Comp.'!$D$5:$D$484=$B144)*('Comp.'!$B$5:$B$484&gt;=C$4)*('Comp.'!$B$5:$B$484&lt;=EOMONTH(C$4,0))*('Comp.'!$E$5:$E$484))</f>
        <v>0</v>
      </c>
      <c r="D144" s="129">
        <f>SUMPRODUCT(('Diário 1º PA'!$E$4:$E$2011='Analítico Cp.'!$B144)*('Diário 1º PA'!$C$4:$C$2011&gt;=D$4)*('Diário 1º PA'!$C$4:$C$2011&lt;=EOMONTH(D$4,0))*('Diário 1º PA'!$F$4:$F$2011))
+SUMPRODUCT(('Diário 2º PA'!$E$4:$E$1980='Analítico Cp.'!$B144)*('Diário 2º PA'!$C$4:$C$1980&gt;=D$4)*('Diário 2º PA'!$C$4:$C$1980&lt;=EOMONTH(D$4,0))*('Diário 2º PA'!$F$4:$F$1980))
+SUMPRODUCT(('Diário 3º PA'!$E$4:$E$2000='Analítico Cp.'!$B144)*('Diário 3º PA'!$C$4:$C$2000&gt;=D$4)*('Diário 3º PA'!$C$4:$C$2000&lt;=EOMONTH(D$4,0))*('Diário 3º PA'!$F$4:$F$2000))
+SUMPRODUCT(('Diário 4º PA'!$E$4:$E$2000='Analítico Cp.'!$B144)*('Diário 4º PA'!$C$4:$C$2000&gt;=D$4)*('Diário 4º PA'!$C$4:$C$2000&lt;=EOMONTH(D$4,0))*('Diário 4º PA'!$F$4:$F$2000))
+SUMPRODUCT(('Comp.'!$D$5:$D$484=$B144)*('Comp.'!$B$5:$B$484&gt;=D$4)*('Comp.'!$B$5:$B$484&lt;=EOMONTH(D$4,0))*('Comp.'!$E$5:$E$484))</f>
        <v>0</v>
      </c>
      <c r="E144" s="129">
        <f>SUMPRODUCT(('Diário 1º PA'!$E$4:$E$2011='Analítico Cp.'!$B144)*('Diário 1º PA'!$C$4:$C$2011&gt;=E$4)*('Diário 1º PA'!$C$4:$C$2011&lt;=EOMONTH(E$4,0))*('Diário 1º PA'!$F$4:$F$2011))
+SUMPRODUCT(('Diário 2º PA'!$E$4:$E$1980='Analítico Cp.'!$B144)*('Diário 2º PA'!$C$4:$C$1980&gt;=E$4)*('Diário 2º PA'!$C$4:$C$1980&lt;=EOMONTH(E$4,0))*('Diário 2º PA'!$F$4:$F$1980))
+SUMPRODUCT(('Diário 3º PA'!$E$4:$E$2000='Analítico Cp.'!$B144)*('Diário 3º PA'!$C$4:$C$2000&gt;=E$4)*('Diário 3º PA'!$C$4:$C$2000&lt;=EOMONTH(E$4,0))*('Diário 3º PA'!$F$4:$F$2000))
+SUMPRODUCT(('Diário 4º PA'!$E$4:$E$2000='Analítico Cp.'!$B144)*('Diário 4º PA'!$C$4:$C$2000&gt;=E$4)*('Diário 4º PA'!$C$4:$C$2000&lt;=EOMONTH(E$4,0))*('Diário 4º PA'!$F$4:$F$2000))
+SUMPRODUCT(('Comp.'!$D$5:$D$484=$B144)*('Comp.'!$B$5:$B$484&gt;=E$4)*('Comp.'!$B$5:$B$484&lt;=EOMONTH(E$4,0))*('Comp.'!$E$5:$E$484))</f>
        <v>0</v>
      </c>
      <c r="F144" s="129">
        <f>SUMPRODUCT(('Diário 1º PA'!$E$4:$E$2011='Analítico Cp.'!$B144)*('Diário 1º PA'!$C$4:$C$2011&gt;=F$4)*('Diário 1º PA'!$C$4:$C$2011&lt;=EOMONTH(F$4,0))*('Diário 1º PA'!$F$4:$F$2011))
+SUMPRODUCT(('Diário 2º PA'!$E$4:$E$1980='Analítico Cp.'!$B144)*('Diário 2º PA'!$C$4:$C$1980&gt;=F$4)*('Diário 2º PA'!$C$4:$C$1980&lt;=EOMONTH(F$4,0))*('Diário 2º PA'!$F$4:$F$1980))
+SUMPRODUCT(('Diário 3º PA'!$E$4:$E$2000='Analítico Cp.'!$B144)*('Diário 3º PA'!$C$4:$C$2000&gt;=F$4)*('Diário 3º PA'!$C$4:$C$2000&lt;=EOMONTH(F$4,0))*('Diário 3º PA'!$F$4:$F$2000))
+SUMPRODUCT(('Diário 4º PA'!$E$4:$E$2000='Analítico Cp.'!$B144)*('Diário 4º PA'!$C$4:$C$2000&gt;=F$4)*('Diário 4º PA'!$C$4:$C$2000&lt;=EOMONTH(F$4,0))*('Diário 4º PA'!$F$4:$F$2000))
+SUMPRODUCT(('Comp.'!$D$5:$D$484=$B144)*('Comp.'!$B$5:$B$484&gt;=F$4)*('Comp.'!$B$5:$B$484&lt;=EOMONTH(F$4,0))*('Comp.'!$E$5:$E$484))</f>
        <v>0</v>
      </c>
      <c r="G144" s="129">
        <f>SUMPRODUCT(('Diário 1º PA'!$E$4:$E$2011='Analítico Cp.'!$B144)*('Diário 1º PA'!$C$4:$C$2011&gt;=G$4)*('Diário 1º PA'!$C$4:$C$2011&lt;=EOMONTH(G$4,0))*('Diário 1º PA'!$F$4:$F$2011))
+SUMPRODUCT(('Diário 2º PA'!$E$4:$E$1980='Analítico Cp.'!$B144)*('Diário 2º PA'!$C$4:$C$1980&gt;=G$4)*('Diário 2º PA'!$C$4:$C$1980&lt;=EOMONTH(G$4,0))*('Diário 2º PA'!$F$4:$F$1980))
+SUMPRODUCT(('Diário 3º PA'!$E$4:$E$2000='Analítico Cp.'!$B144)*('Diário 3º PA'!$C$4:$C$2000&gt;=G$4)*('Diário 3º PA'!$C$4:$C$2000&lt;=EOMONTH(G$4,0))*('Diário 3º PA'!$F$4:$F$2000))
+SUMPRODUCT(('Diário 4º PA'!$E$4:$E$2000='Analítico Cp.'!$B144)*('Diário 4º PA'!$C$4:$C$2000&gt;=G$4)*('Diário 4º PA'!$C$4:$C$2000&lt;=EOMONTH(G$4,0))*('Diário 4º PA'!$F$4:$F$2000))
+SUMPRODUCT(('Comp.'!$D$5:$D$484=$B144)*('Comp.'!$B$5:$B$484&gt;=G$4)*('Comp.'!$B$5:$B$484&lt;=EOMONTH(G$4,0))*('Comp.'!$E$5:$E$484))</f>
        <v>0</v>
      </c>
      <c r="H144" s="129">
        <f>SUMPRODUCT(('Diário 1º PA'!$E$4:$E$2011='Analítico Cp.'!$B144)*('Diário 1º PA'!$C$4:$C$2011&gt;=H$4)*('Diário 1º PA'!$C$4:$C$2011&lt;=EOMONTH(H$4,0))*('Diário 1º PA'!$F$4:$F$2011))
+SUMPRODUCT(('Diário 2º PA'!$E$4:$E$1980='Analítico Cp.'!$B144)*('Diário 2º PA'!$C$4:$C$1980&gt;=H$4)*('Diário 2º PA'!$C$4:$C$1980&lt;=EOMONTH(H$4,0))*('Diário 2º PA'!$F$4:$F$1980))
+SUMPRODUCT(('Diário 3º PA'!$E$4:$E$2000='Analítico Cp.'!$B144)*('Diário 3º PA'!$C$4:$C$2000&gt;=H$4)*('Diário 3º PA'!$C$4:$C$2000&lt;=EOMONTH(H$4,0))*('Diário 3º PA'!$F$4:$F$2000))
+SUMPRODUCT(('Diário 4º PA'!$E$4:$E$2000='Analítico Cp.'!$B144)*('Diário 4º PA'!$C$4:$C$2000&gt;=H$4)*('Diário 4º PA'!$C$4:$C$2000&lt;=EOMONTH(H$4,0))*('Diário 4º PA'!$F$4:$F$2000))
+SUMPRODUCT(('Comp.'!$D$5:$D$484=$B144)*('Comp.'!$B$5:$B$484&gt;=H$4)*('Comp.'!$B$5:$B$484&lt;=EOMONTH(H$4,0))*('Comp.'!$E$5:$E$484))</f>
        <v>0</v>
      </c>
      <c r="I144" s="129">
        <f>SUMPRODUCT(('Diário 1º PA'!$E$4:$E$2011='Analítico Cp.'!$B144)*('Diário 1º PA'!$C$4:$C$2011&gt;=I$4)*('Diário 1º PA'!$C$4:$C$2011&lt;=EOMONTH(I$4,0))*('Diário 1º PA'!$F$4:$F$2011))
+SUMPRODUCT(('Diário 2º PA'!$E$4:$E$1980='Analítico Cp.'!$B144)*('Diário 2º PA'!$C$4:$C$1980&gt;=I$4)*('Diário 2º PA'!$C$4:$C$1980&lt;=EOMONTH(I$4,0))*('Diário 2º PA'!$F$4:$F$1980))
+SUMPRODUCT(('Diário 3º PA'!$E$4:$E$2000='Analítico Cp.'!$B144)*('Diário 3º PA'!$C$4:$C$2000&gt;=I$4)*('Diário 3º PA'!$C$4:$C$2000&lt;=EOMONTH(I$4,0))*('Diário 3º PA'!$F$4:$F$2000))
+SUMPRODUCT(('Diário 4º PA'!$E$4:$E$2000='Analítico Cp.'!$B144)*('Diário 4º PA'!$C$4:$C$2000&gt;=I$4)*('Diário 4º PA'!$C$4:$C$2000&lt;=EOMONTH(I$4,0))*('Diário 4º PA'!$F$4:$F$2000))
+SUMPRODUCT(('Comp.'!$D$5:$D$484=$B144)*('Comp.'!$B$5:$B$484&gt;=I$4)*('Comp.'!$B$5:$B$484&lt;=EOMONTH(I$4,0))*('Comp.'!$E$5:$E$484))</f>
        <v>0</v>
      </c>
      <c r="J144" s="129">
        <f>SUMPRODUCT(('Diário 1º PA'!$E$4:$E$2011='Analítico Cp.'!$B144)*('Diário 1º PA'!$C$4:$C$2011&gt;=J$4)*('Diário 1º PA'!$C$4:$C$2011&lt;=EOMONTH(J$4,0))*('Diário 1º PA'!$F$4:$F$2011))
+SUMPRODUCT(('Diário 2º PA'!$E$4:$E$1980='Analítico Cp.'!$B144)*('Diário 2º PA'!$C$4:$C$1980&gt;=J$4)*('Diário 2º PA'!$C$4:$C$1980&lt;=EOMONTH(J$4,0))*('Diário 2º PA'!$F$4:$F$1980))
+SUMPRODUCT(('Diário 3º PA'!$E$4:$E$2000='Analítico Cp.'!$B144)*('Diário 3º PA'!$C$4:$C$2000&gt;=J$4)*('Diário 3º PA'!$C$4:$C$2000&lt;=EOMONTH(J$4,0))*('Diário 3º PA'!$F$4:$F$2000))
+SUMPRODUCT(('Diário 4º PA'!$E$4:$E$2000='Analítico Cp.'!$B144)*('Diário 4º PA'!$C$4:$C$2000&gt;=J$4)*('Diário 4º PA'!$C$4:$C$2000&lt;=EOMONTH(J$4,0))*('Diário 4º PA'!$F$4:$F$2000))
+SUMPRODUCT(('Comp.'!$D$5:$D$484=$B144)*('Comp.'!$B$5:$B$484&gt;=J$4)*('Comp.'!$B$5:$B$484&lt;=EOMONTH(J$4,0))*('Comp.'!$E$5:$E$484))</f>
        <v>0</v>
      </c>
      <c r="K144" s="129">
        <f>SUMPRODUCT(('Diário 1º PA'!$E$4:$E$2011='Analítico Cp.'!$B144)*('Diário 1º PA'!$C$4:$C$2011&gt;=K$4)*('Diário 1º PA'!$C$4:$C$2011&lt;=EOMONTH(K$4,0))*('Diário 1º PA'!$F$4:$F$2011))
+SUMPRODUCT(('Diário 2º PA'!$E$4:$E$1980='Analítico Cp.'!$B144)*('Diário 2º PA'!$C$4:$C$1980&gt;=K$4)*('Diário 2º PA'!$C$4:$C$1980&lt;=EOMONTH(K$4,0))*('Diário 2º PA'!$F$4:$F$1980))
+SUMPRODUCT(('Diário 3º PA'!$E$4:$E$2000='Analítico Cp.'!$B144)*('Diário 3º PA'!$C$4:$C$2000&gt;=K$4)*('Diário 3º PA'!$C$4:$C$2000&lt;=EOMONTH(K$4,0))*('Diário 3º PA'!$F$4:$F$2000))
+SUMPRODUCT(('Diário 4º PA'!$E$4:$E$2000='Analítico Cp.'!$B144)*('Diário 4º PA'!$C$4:$C$2000&gt;=K$4)*('Diário 4º PA'!$C$4:$C$2000&lt;=EOMONTH(K$4,0))*('Diário 4º PA'!$F$4:$F$2000))
+SUMPRODUCT(('Comp.'!$D$5:$D$484=$B144)*('Comp.'!$B$5:$B$484&gt;=K$4)*('Comp.'!$B$5:$B$484&lt;=EOMONTH(K$4,0))*('Comp.'!$E$5:$E$484))</f>
        <v>0</v>
      </c>
      <c r="L144" s="129">
        <f>SUMPRODUCT(('Diário 1º PA'!$E$4:$E$2011='Analítico Cp.'!$B144)*('Diário 1º PA'!$C$4:$C$2011&gt;=L$4)*('Diário 1º PA'!$C$4:$C$2011&lt;=EOMONTH(L$4,0))*('Diário 1º PA'!$F$4:$F$2011))
+SUMPRODUCT(('Diário 2º PA'!$E$4:$E$1980='Analítico Cp.'!$B144)*('Diário 2º PA'!$C$4:$C$1980&gt;=L$4)*('Diário 2º PA'!$C$4:$C$1980&lt;=EOMONTH(L$4,0))*('Diário 2º PA'!$F$4:$F$1980))
+SUMPRODUCT(('Diário 3º PA'!$E$4:$E$2000='Analítico Cp.'!$B144)*('Diário 3º PA'!$C$4:$C$2000&gt;=L$4)*('Diário 3º PA'!$C$4:$C$2000&lt;=EOMONTH(L$4,0))*('Diário 3º PA'!$F$4:$F$2000))
+SUMPRODUCT(('Diário 4º PA'!$E$4:$E$2000='Analítico Cp.'!$B144)*('Diário 4º PA'!$C$4:$C$2000&gt;=L$4)*('Diário 4º PA'!$C$4:$C$2000&lt;=EOMONTH(L$4,0))*('Diário 4º PA'!$F$4:$F$2000))
+SUMPRODUCT(('Comp.'!$D$5:$D$484=$B144)*('Comp.'!$B$5:$B$484&gt;=L$4)*('Comp.'!$B$5:$B$484&lt;=EOMONTH(L$4,0))*('Comp.'!$E$5:$E$484))</f>
        <v>0</v>
      </c>
      <c r="M144" s="129">
        <f>SUMPRODUCT(('Diário 1º PA'!$E$4:$E$2011='Analítico Cp.'!$B144)*('Diário 1º PA'!$C$4:$C$2011&gt;=M$4)*('Diário 1º PA'!$C$4:$C$2011&lt;=EOMONTH(M$4,0))*('Diário 1º PA'!$F$4:$F$2011))
+SUMPRODUCT(('Diário 2º PA'!$E$4:$E$1980='Analítico Cp.'!$B144)*('Diário 2º PA'!$C$4:$C$1980&gt;=M$4)*('Diário 2º PA'!$C$4:$C$1980&lt;=EOMONTH(M$4,0))*('Diário 2º PA'!$F$4:$F$1980))
+SUMPRODUCT(('Diário 3º PA'!$E$4:$E$2000='Analítico Cp.'!$B144)*('Diário 3º PA'!$C$4:$C$2000&gt;=M$4)*('Diário 3º PA'!$C$4:$C$2000&lt;=EOMONTH(M$4,0))*('Diário 3º PA'!$F$4:$F$2000))
+SUMPRODUCT(('Diário 4º PA'!$E$4:$E$2000='Analítico Cp.'!$B144)*('Diário 4º PA'!$C$4:$C$2000&gt;=M$4)*('Diário 4º PA'!$C$4:$C$2000&lt;=EOMONTH(M$4,0))*('Diário 4º PA'!$F$4:$F$2000))
+SUMPRODUCT(('Comp.'!$D$5:$D$484=$B144)*('Comp.'!$B$5:$B$484&gt;=M$4)*('Comp.'!$B$5:$B$484&lt;=EOMONTH(M$4,0))*('Comp.'!$E$5:$E$484))</f>
        <v>0</v>
      </c>
      <c r="N144" s="129">
        <f>SUMPRODUCT(('Diário 1º PA'!$E$4:$E$2011='Analítico Cp.'!$B144)*('Diário 1º PA'!$C$4:$C$2011&gt;=N$4)*('Diário 1º PA'!$C$4:$C$2011&lt;=EOMONTH(N$4,0))*('Diário 1º PA'!$F$4:$F$2011))
+SUMPRODUCT(('Diário 2º PA'!$E$4:$E$1980='Analítico Cp.'!$B144)*('Diário 2º PA'!$C$4:$C$1980&gt;=N$4)*('Diário 2º PA'!$C$4:$C$1980&lt;=EOMONTH(N$4,0))*('Diário 2º PA'!$F$4:$F$1980))
+SUMPRODUCT(('Diário 3º PA'!$E$4:$E$2000='Analítico Cp.'!$B144)*('Diário 3º PA'!$C$4:$C$2000&gt;=N$4)*('Diário 3º PA'!$C$4:$C$2000&lt;=EOMONTH(N$4,0))*('Diário 3º PA'!$F$4:$F$2000))
+SUMPRODUCT(('Diário 4º PA'!$E$4:$E$2000='Analítico Cp.'!$B144)*('Diário 4º PA'!$C$4:$C$2000&gt;=N$4)*('Diário 4º PA'!$C$4:$C$2000&lt;=EOMONTH(N$4,0))*('Diário 4º PA'!$F$4:$F$2000))
+SUMPRODUCT(('Comp.'!$D$5:$D$484=$B144)*('Comp.'!$B$5:$B$484&gt;=N$4)*('Comp.'!$B$5:$B$484&lt;=EOMONTH(N$4,0))*('Comp.'!$E$5:$E$484))</f>
        <v>0</v>
      </c>
      <c r="O144" s="179">
        <f t="shared" si="19"/>
        <v>0</v>
      </c>
      <c r="P144" s="180">
        <f t="shared" si="20"/>
        <v>0</v>
      </c>
      <c r="Q144" s="154"/>
      <c r="R144" s="154"/>
      <c r="S144" s="154"/>
      <c r="T144" s="154"/>
      <c r="U144" s="154"/>
      <c r="V144" s="154"/>
      <c r="W144" s="154"/>
      <c r="X144" s="154"/>
      <c r="Y144" s="154"/>
      <c r="Z144" s="154"/>
    </row>
    <row r="145" spans="1:26" ht="23.25" hidden="1" customHeight="1" x14ac:dyDescent="0.2">
      <c r="A145" s="199" t="s">
        <v>410</v>
      </c>
      <c r="B145" s="63"/>
      <c r="C145" s="129">
        <f>SUMPRODUCT(('Diário 1º PA'!$E$4:$E$2011='Analítico Cp.'!$B145)*('Diário 1º PA'!$C$4:$C$2011&gt;=C$4)*('Diário 1º PA'!$C$4:$C$2011&lt;=EOMONTH(C$4,0))*('Diário 1º PA'!$F$4:$F$2011))
+SUMPRODUCT(('Diário 2º PA'!$E$4:$E$1980='Analítico Cp.'!$B145)*('Diário 2º PA'!$C$4:$C$1980&gt;=C$4)*('Diário 2º PA'!$C$4:$C$1980&lt;=EOMONTH(C$4,0))*('Diário 2º PA'!$F$4:$F$1980))
+SUMPRODUCT(('Diário 3º PA'!$E$4:$E$2000='Analítico Cp.'!$B145)*('Diário 3º PA'!$C$4:$C$2000&gt;=C$4)*('Diário 3º PA'!$C$4:$C$2000&lt;=EOMONTH(C$4,0))*('Diário 3º PA'!$F$4:$F$2000))
+SUMPRODUCT(('Diário 4º PA'!$E$4:$E$2000='Analítico Cp.'!$B145)*('Diário 4º PA'!$C$4:$C$2000&gt;=C$4)*('Diário 4º PA'!$C$4:$C$2000&lt;=EOMONTH(C$4,0))*('Diário 4º PA'!$F$4:$F$2000))
+SUMPRODUCT(('Comp.'!$D$5:$D$484=$B145)*('Comp.'!$B$5:$B$484&gt;=C$4)*('Comp.'!$B$5:$B$484&lt;=EOMONTH(C$4,0))*('Comp.'!$E$5:$E$484))</f>
        <v>0</v>
      </c>
      <c r="D145" s="129">
        <f>SUMPRODUCT(('Diário 1º PA'!$E$4:$E$2011='Analítico Cp.'!$B145)*('Diário 1º PA'!$C$4:$C$2011&gt;=D$4)*('Diário 1º PA'!$C$4:$C$2011&lt;=EOMONTH(D$4,0))*('Diário 1º PA'!$F$4:$F$2011))
+SUMPRODUCT(('Diário 2º PA'!$E$4:$E$1980='Analítico Cp.'!$B145)*('Diário 2º PA'!$C$4:$C$1980&gt;=D$4)*('Diário 2º PA'!$C$4:$C$1980&lt;=EOMONTH(D$4,0))*('Diário 2º PA'!$F$4:$F$1980))
+SUMPRODUCT(('Diário 3º PA'!$E$4:$E$2000='Analítico Cp.'!$B145)*('Diário 3º PA'!$C$4:$C$2000&gt;=D$4)*('Diário 3º PA'!$C$4:$C$2000&lt;=EOMONTH(D$4,0))*('Diário 3º PA'!$F$4:$F$2000))
+SUMPRODUCT(('Diário 4º PA'!$E$4:$E$2000='Analítico Cp.'!$B145)*('Diário 4º PA'!$C$4:$C$2000&gt;=D$4)*('Diário 4º PA'!$C$4:$C$2000&lt;=EOMONTH(D$4,0))*('Diário 4º PA'!$F$4:$F$2000))
+SUMPRODUCT(('Comp.'!$D$5:$D$484=$B145)*('Comp.'!$B$5:$B$484&gt;=D$4)*('Comp.'!$B$5:$B$484&lt;=EOMONTH(D$4,0))*('Comp.'!$E$5:$E$484))</f>
        <v>0</v>
      </c>
      <c r="E145" s="129">
        <f>SUMPRODUCT(('Diário 1º PA'!$E$4:$E$2011='Analítico Cp.'!$B145)*('Diário 1º PA'!$C$4:$C$2011&gt;=E$4)*('Diário 1º PA'!$C$4:$C$2011&lt;=EOMONTH(E$4,0))*('Diário 1º PA'!$F$4:$F$2011))
+SUMPRODUCT(('Diário 2º PA'!$E$4:$E$1980='Analítico Cp.'!$B145)*('Diário 2º PA'!$C$4:$C$1980&gt;=E$4)*('Diário 2º PA'!$C$4:$C$1980&lt;=EOMONTH(E$4,0))*('Diário 2º PA'!$F$4:$F$1980))
+SUMPRODUCT(('Diário 3º PA'!$E$4:$E$2000='Analítico Cp.'!$B145)*('Diário 3º PA'!$C$4:$C$2000&gt;=E$4)*('Diário 3º PA'!$C$4:$C$2000&lt;=EOMONTH(E$4,0))*('Diário 3º PA'!$F$4:$F$2000))
+SUMPRODUCT(('Diário 4º PA'!$E$4:$E$2000='Analítico Cp.'!$B145)*('Diário 4º PA'!$C$4:$C$2000&gt;=E$4)*('Diário 4º PA'!$C$4:$C$2000&lt;=EOMONTH(E$4,0))*('Diário 4º PA'!$F$4:$F$2000))
+SUMPRODUCT(('Comp.'!$D$5:$D$484=$B145)*('Comp.'!$B$5:$B$484&gt;=E$4)*('Comp.'!$B$5:$B$484&lt;=EOMONTH(E$4,0))*('Comp.'!$E$5:$E$484))</f>
        <v>0</v>
      </c>
      <c r="F145" s="129">
        <f>SUMPRODUCT(('Diário 1º PA'!$E$4:$E$2011='Analítico Cp.'!$B145)*('Diário 1º PA'!$C$4:$C$2011&gt;=F$4)*('Diário 1º PA'!$C$4:$C$2011&lt;=EOMONTH(F$4,0))*('Diário 1º PA'!$F$4:$F$2011))
+SUMPRODUCT(('Diário 2º PA'!$E$4:$E$1980='Analítico Cp.'!$B145)*('Diário 2º PA'!$C$4:$C$1980&gt;=F$4)*('Diário 2º PA'!$C$4:$C$1980&lt;=EOMONTH(F$4,0))*('Diário 2º PA'!$F$4:$F$1980))
+SUMPRODUCT(('Diário 3º PA'!$E$4:$E$2000='Analítico Cp.'!$B145)*('Diário 3º PA'!$C$4:$C$2000&gt;=F$4)*('Diário 3º PA'!$C$4:$C$2000&lt;=EOMONTH(F$4,0))*('Diário 3º PA'!$F$4:$F$2000))
+SUMPRODUCT(('Diário 4º PA'!$E$4:$E$2000='Analítico Cp.'!$B145)*('Diário 4º PA'!$C$4:$C$2000&gt;=F$4)*('Diário 4º PA'!$C$4:$C$2000&lt;=EOMONTH(F$4,0))*('Diário 4º PA'!$F$4:$F$2000))
+SUMPRODUCT(('Comp.'!$D$5:$D$484=$B145)*('Comp.'!$B$5:$B$484&gt;=F$4)*('Comp.'!$B$5:$B$484&lt;=EOMONTH(F$4,0))*('Comp.'!$E$5:$E$484))</f>
        <v>0</v>
      </c>
      <c r="G145" s="129">
        <f>SUMPRODUCT(('Diário 1º PA'!$E$4:$E$2011='Analítico Cp.'!$B145)*('Diário 1º PA'!$C$4:$C$2011&gt;=G$4)*('Diário 1º PA'!$C$4:$C$2011&lt;=EOMONTH(G$4,0))*('Diário 1º PA'!$F$4:$F$2011))
+SUMPRODUCT(('Diário 2º PA'!$E$4:$E$1980='Analítico Cp.'!$B145)*('Diário 2º PA'!$C$4:$C$1980&gt;=G$4)*('Diário 2º PA'!$C$4:$C$1980&lt;=EOMONTH(G$4,0))*('Diário 2º PA'!$F$4:$F$1980))
+SUMPRODUCT(('Diário 3º PA'!$E$4:$E$2000='Analítico Cp.'!$B145)*('Diário 3º PA'!$C$4:$C$2000&gt;=G$4)*('Diário 3º PA'!$C$4:$C$2000&lt;=EOMONTH(G$4,0))*('Diário 3º PA'!$F$4:$F$2000))
+SUMPRODUCT(('Diário 4º PA'!$E$4:$E$2000='Analítico Cp.'!$B145)*('Diário 4º PA'!$C$4:$C$2000&gt;=G$4)*('Diário 4º PA'!$C$4:$C$2000&lt;=EOMONTH(G$4,0))*('Diário 4º PA'!$F$4:$F$2000))
+SUMPRODUCT(('Comp.'!$D$5:$D$484=$B145)*('Comp.'!$B$5:$B$484&gt;=G$4)*('Comp.'!$B$5:$B$484&lt;=EOMONTH(G$4,0))*('Comp.'!$E$5:$E$484))</f>
        <v>0</v>
      </c>
      <c r="H145" s="129">
        <f>SUMPRODUCT(('Diário 1º PA'!$E$4:$E$2011='Analítico Cp.'!$B145)*('Diário 1º PA'!$C$4:$C$2011&gt;=H$4)*('Diário 1º PA'!$C$4:$C$2011&lt;=EOMONTH(H$4,0))*('Diário 1º PA'!$F$4:$F$2011))
+SUMPRODUCT(('Diário 2º PA'!$E$4:$E$1980='Analítico Cp.'!$B145)*('Diário 2º PA'!$C$4:$C$1980&gt;=H$4)*('Diário 2º PA'!$C$4:$C$1980&lt;=EOMONTH(H$4,0))*('Diário 2º PA'!$F$4:$F$1980))
+SUMPRODUCT(('Diário 3º PA'!$E$4:$E$2000='Analítico Cp.'!$B145)*('Diário 3º PA'!$C$4:$C$2000&gt;=H$4)*('Diário 3º PA'!$C$4:$C$2000&lt;=EOMONTH(H$4,0))*('Diário 3º PA'!$F$4:$F$2000))
+SUMPRODUCT(('Diário 4º PA'!$E$4:$E$2000='Analítico Cp.'!$B145)*('Diário 4º PA'!$C$4:$C$2000&gt;=H$4)*('Diário 4º PA'!$C$4:$C$2000&lt;=EOMONTH(H$4,0))*('Diário 4º PA'!$F$4:$F$2000))
+SUMPRODUCT(('Comp.'!$D$5:$D$484=$B145)*('Comp.'!$B$5:$B$484&gt;=H$4)*('Comp.'!$B$5:$B$484&lt;=EOMONTH(H$4,0))*('Comp.'!$E$5:$E$484))</f>
        <v>0</v>
      </c>
      <c r="I145" s="129">
        <f>SUMPRODUCT(('Diário 1º PA'!$E$4:$E$2011='Analítico Cp.'!$B145)*('Diário 1º PA'!$C$4:$C$2011&gt;=I$4)*('Diário 1º PA'!$C$4:$C$2011&lt;=EOMONTH(I$4,0))*('Diário 1º PA'!$F$4:$F$2011))
+SUMPRODUCT(('Diário 2º PA'!$E$4:$E$1980='Analítico Cp.'!$B145)*('Diário 2º PA'!$C$4:$C$1980&gt;=I$4)*('Diário 2º PA'!$C$4:$C$1980&lt;=EOMONTH(I$4,0))*('Diário 2º PA'!$F$4:$F$1980))
+SUMPRODUCT(('Diário 3º PA'!$E$4:$E$2000='Analítico Cp.'!$B145)*('Diário 3º PA'!$C$4:$C$2000&gt;=I$4)*('Diário 3º PA'!$C$4:$C$2000&lt;=EOMONTH(I$4,0))*('Diário 3º PA'!$F$4:$F$2000))
+SUMPRODUCT(('Diário 4º PA'!$E$4:$E$2000='Analítico Cp.'!$B145)*('Diário 4º PA'!$C$4:$C$2000&gt;=I$4)*('Diário 4º PA'!$C$4:$C$2000&lt;=EOMONTH(I$4,0))*('Diário 4º PA'!$F$4:$F$2000))
+SUMPRODUCT(('Comp.'!$D$5:$D$484=$B145)*('Comp.'!$B$5:$B$484&gt;=I$4)*('Comp.'!$B$5:$B$484&lt;=EOMONTH(I$4,0))*('Comp.'!$E$5:$E$484))</f>
        <v>0</v>
      </c>
      <c r="J145" s="129">
        <f>SUMPRODUCT(('Diário 1º PA'!$E$4:$E$2011='Analítico Cp.'!$B145)*('Diário 1º PA'!$C$4:$C$2011&gt;=J$4)*('Diário 1º PA'!$C$4:$C$2011&lt;=EOMONTH(J$4,0))*('Diário 1º PA'!$F$4:$F$2011))
+SUMPRODUCT(('Diário 2º PA'!$E$4:$E$1980='Analítico Cp.'!$B145)*('Diário 2º PA'!$C$4:$C$1980&gt;=J$4)*('Diário 2º PA'!$C$4:$C$1980&lt;=EOMONTH(J$4,0))*('Diário 2º PA'!$F$4:$F$1980))
+SUMPRODUCT(('Diário 3º PA'!$E$4:$E$2000='Analítico Cp.'!$B145)*('Diário 3º PA'!$C$4:$C$2000&gt;=J$4)*('Diário 3º PA'!$C$4:$C$2000&lt;=EOMONTH(J$4,0))*('Diário 3º PA'!$F$4:$F$2000))
+SUMPRODUCT(('Diário 4º PA'!$E$4:$E$2000='Analítico Cp.'!$B145)*('Diário 4º PA'!$C$4:$C$2000&gt;=J$4)*('Diário 4º PA'!$C$4:$C$2000&lt;=EOMONTH(J$4,0))*('Diário 4º PA'!$F$4:$F$2000))
+SUMPRODUCT(('Comp.'!$D$5:$D$484=$B145)*('Comp.'!$B$5:$B$484&gt;=J$4)*('Comp.'!$B$5:$B$484&lt;=EOMONTH(J$4,0))*('Comp.'!$E$5:$E$484))</f>
        <v>0</v>
      </c>
      <c r="K145" s="129">
        <f>SUMPRODUCT(('Diário 1º PA'!$E$4:$E$2011='Analítico Cp.'!$B145)*('Diário 1º PA'!$C$4:$C$2011&gt;=K$4)*('Diário 1º PA'!$C$4:$C$2011&lt;=EOMONTH(K$4,0))*('Diário 1º PA'!$F$4:$F$2011))
+SUMPRODUCT(('Diário 2º PA'!$E$4:$E$1980='Analítico Cp.'!$B145)*('Diário 2º PA'!$C$4:$C$1980&gt;=K$4)*('Diário 2º PA'!$C$4:$C$1980&lt;=EOMONTH(K$4,0))*('Diário 2º PA'!$F$4:$F$1980))
+SUMPRODUCT(('Diário 3º PA'!$E$4:$E$2000='Analítico Cp.'!$B145)*('Diário 3º PA'!$C$4:$C$2000&gt;=K$4)*('Diário 3º PA'!$C$4:$C$2000&lt;=EOMONTH(K$4,0))*('Diário 3º PA'!$F$4:$F$2000))
+SUMPRODUCT(('Diário 4º PA'!$E$4:$E$2000='Analítico Cp.'!$B145)*('Diário 4º PA'!$C$4:$C$2000&gt;=K$4)*('Diário 4º PA'!$C$4:$C$2000&lt;=EOMONTH(K$4,0))*('Diário 4º PA'!$F$4:$F$2000))
+SUMPRODUCT(('Comp.'!$D$5:$D$484=$B145)*('Comp.'!$B$5:$B$484&gt;=K$4)*('Comp.'!$B$5:$B$484&lt;=EOMONTH(K$4,0))*('Comp.'!$E$5:$E$484))</f>
        <v>0</v>
      </c>
      <c r="L145" s="129">
        <f>SUMPRODUCT(('Diário 1º PA'!$E$4:$E$2011='Analítico Cp.'!$B145)*('Diário 1º PA'!$C$4:$C$2011&gt;=L$4)*('Diário 1º PA'!$C$4:$C$2011&lt;=EOMONTH(L$4,0))*('Diário 1º PA'!$F$4:$F$2011))
+SUMPRODUCT(('Diário 2º PA'!$E$4:$E$1980='Analítico Cp.'!$B145)*('Diário 2º PA'!$C$4:$C$1980&gt;=L$4)*('Diário 2º PA'!$C$4:$C$1980&lt;=EOMONTH(L$4,0))*('Diário 2º PA'!$F$4:$F$1980))
+SUMPRODUCT(('Diário 3º PA'!$E$4:$E$2000='Analítico Cp.'!$B145)*('Diário 3º PA'!$C$4:$C$2000&gt;=L$4)*('Diário 3º PA'!$C$4:$C$2000&lt;=EOMONTH(L$4,0))*('Diário 3º PA'!$F$4:$F$2000))
+SUMPRODUCT(('Diário 4º PA'!$E$4:$E$2000='Analítico Cp.'!$B145)*('Diário 4º PA'!$C$4:$C$2000&gt;=L$4)*('Diário 4º PA'!$C$4:$C$2000&lt;=EOMONTH(L$4,0))*('Diário 4º PA'!$F$4:$F$2000))
+SUMPRODUCT(('Comp.'!$D$5:$D$484=$B145)*('Comp.'!$B$5:$B$484&gt;=L$4)*('Comp.'!$B$5:$B$484&lt;=EOMONTH(L$4,0))*('Comp.'!$E$5:$E$484))</f>
        <v>0</v>
      </c>
      <c r="M145" s="129">
        <f>SUMPRODUCT(('Diário 1º PA'!$E$4:$E$2011='Analítico Cp.'!$B145)*('Diário 1º PA'!$C$4:$C$2011&gt;=M$4)*('Diário 1º PA'!$C$4:$C$2011&lt;=EOMONTH(M$4,0))*('Diário 1º PA'!$F$4:$F$2011))
+SUMPRODUCT(('Diário 2º PA'!$E$4:$E$1980='Analítico Cp.'!$B145)*('Diário 2º PA'!$C$4:$C$1980&gt;=M$4)*('Diário 2º PA'!$C$4:$C$1980&lt;=EOMONTH(M$4,0))*('Diário 2º PA'!$F$4:$F$1980))
+SUMPRODUCT(('Diário 3º PA'!$E$4:$E$2000='Analítico Cp.'!$B145)*('Diário 3º PA'!$C$4:$C$2000&gt;=M$4)*('Diário 3º PA'!$C$4:$C$2000&lt;=EOMONTH(M$4,0))*('Diário 3º PA'!$F$4:$F$2000))
+SUMPRODUCT(('Diário 4º PA'!$E$4:$E$2000='Analítico Cp.'!$B145)*('Diário 4º PA'!$C$4:$C$2000&gt;=M$4)*('Diário 4º PA'!$C$4:$C$2000&lt;=EOMONTH(M$4,0))*('Diário 4º PA'!$F$4:$F$2000))
+SUMPRODUCT(('Comp.'!$D$5:$D$484=$B145)*('Comp.'!$B$5:$B$484&gt;=M$4)*('Comp.'!$B$5:$B$484&lt;=EOMONTH(M$4,0))*('Comp.'!$E$5:$E$484))</f>
        <v>0</v>
      </c>
      <c r="N145" s="129">
        <f>SUMPRODUCT(('Diário 1º PA'!$E$4:$E$2011='Analítico Cp.'!$B145)*('Diário 1º PA'!$C$4:$C$2011&gt;=N$4)*('Diário 1º PA'!$C$4:$C$2011&lt;=EOMONTH(N$4,0))*('Diário 1º PA'!$F$4:$F$2011))
+SUMPRODUCT(('Diário 2º PA'!$E$4:$E$1980='Analítico Cp.'!$B145)*('Diário 2º PA'!$C$4:$C$1980&gt;=N$4)*('Diário 2º PA'!$C$4:$C$1980&lt;=EOMONTH(N$4,0))*('Diário 2º PA'!$F$4:$F$1980))
+SUMPRODUCT(('Diário 3º PA'!$E$4:$E$2000='Analítico Cp.'!$B145)*('Diário 3º PA'!$C$4:$C$2000&gt;=N$4)*('Diário 3º PA'!$C$4:$C$2000&lt;=EOMONTH(N$4,0))*('Diário 3º PA'!$F$4:$F$2000))
+SUMPRODUCT(('Diário 4º PA'!$E$4:$E$2000='Analítico Cp.'!$B145)*('Diário 4º PA'!$C$4:$C$2000&gt;=N$4)*('Diário 4º PA'!$C$4:$C$2000&lt;=EOMONTH(N$4,0))*('Diário 4º PA'!$F$4:$F$2000))
+SUMPRODUCT(('Comp.'!$D$5:$D$484=$B145)*('Comp.'!$B$5:$B$484&gt;=N$4)*('Comp.'!$B$5:$B$484&lt;=EOMONTH(N$4,0))*('Comp.'!$E$5:$E$484))</f>
        <v>0</v>
      </c>
      <c r="O145" s="179">
        <f t="shared" si="19"/>
        <v>0</v>
      </c>
      <c r="P145" s="180">
        <f t="shared" si="20"/>
        <v>0</v>
      </c>
      <c r="Q145" s="154"/>
      <c r="R145" s="154"/>
      <c r="S145" s="154"/>
      <c r="T145" s="154"/>
      <c r="U145" s="154"/>
      <c r="V145" s="154"/>
      <c r="W145" s="154"/>
      <c r="X145" s="154"/>
      <c r="Y145" s="154"/>
      <c r="Z145" s="154"/>
    </row>
    <row r="146" spans="1:26" ht="23.25" hidden="1" customHeight="1" x14ac:dyDescent="0.2">
      <c r="A146" s="199" t="s">
        <v>411</v>
      </c>
      <c r="B146" s="63"/>
      <c r="C146" s="129">
        <f>SUMPRODUCT(('Diário 1º PA'!$E$4:$E$2011='Analítico Cp.'!$B146)*('Diário 1º PA'!$C$4:$C$2011&gt;=C$4)*('Diário 1º PA'!$C$4:$C$2011&lt;=EOMONTH(C$4,0))*('Diário 1º PA'!$F$4:$F$2011))
+SUMPRODUCT(('Diário 2º PA'!$E$4:$E$1980='Analítico Cp.'!$B146)*('Diário 2º PA'!$C$4:$C$1980&gt;=C$4)*('Diário 2º PA'!$C$4:$C$1980&lt;=EOMONTH(C$4,0))*('Diário 2º PA'!$F$4:$F$1980))
+SUMPRODUCT(('Diário 3º PA'!$E$4:$E$2000='Analítico Cp.'!$B146)*('Diário 3º PA'!$C$4:$C$2000&gt;=C$4)*('Diário 3º PA'!$C$4:$C$2000&lt;=EOMONTH(C$4,0))*('Diário 3º PA'!$F$4:$F$2000))
+SUMPRODUCT(('Diário 4º PA'!$E$4:$E$2000='Analítico Cp.'!$B146)*('Diário 4º PA'!$C$4:$C$2000&gt;=C$4)*('Diário 4º PA'!$C$4:$C$2000&lt;=EOMONTH(C$4,0))*('Diário 4º PA'!$F$4:$F$2000))
+SUMPRODUCT(('Comp.'!$D$5:$D$484=$B146)*('Comp.'!$B$5:$B$484&gt;=C$4)*('Comp.'!$B$5:$B$484&lt;=EOMONTH(C$4,0))*('Comp.'!$E$5:$E$484))</f>
        <v>0</v>
      </c>
      <c r="D146" s="129">
        <f>SUMPRODUCT(('Diário 1º PA'!$E$4:$E$2011='Analítico Cp.'!$B146)*('Diário 1º PA'!$C$4:$C$2011&gt;=D$4)*('Diário 1º PA'!$C$4:$C$2011&lt;=EOMONTH(D$4,0))*('Diário 1º PA'!$F$4:$F$2011))
+SUMPRODUCT(('Diário 2º PA'!$E$4:$E$1980='Analítico Cp.'!$B146)*('Diário 2º PA'!$C$4:$C$1980&gt;=D$4)*('Diário 2º PA'!$C$4:$C$1980&lt;=EOMONTH(D$4,0))*('Diário 2º PA'!$F$4:$F$1980))
+SUMPRODUCT(('Diário 3º PA'!$E$4:$E$2000='Analítico Cp.'!$B146)*('Diário 3º PA'!$C$4:$C$2000&gt;=D$4)*('Diário 3º PA'!$C$4:$C$2000&lt;=EOMONTH(D$4,0))*('Diário 3º PA'!$F$4:$F$2000))
+SUMPRODUCT(('Diário 4º PA'!$E$4:$E$2000='Analítico Cp.'!$B146)*('Diário 4º PA'!$C$4:$C$2000&gt;=D$4)*('Diário 4º PA'!$C$4:$C$2000&lt;=EOMONTH(D$4,0))*('Diário 4º PA'!$F$4:$F$2000))
+SUMPRODUCT(('Comp.'!$D$5:$D$484=$B146)*('Comp.'!$B$5:$B$484&gt;=D$4)*('Comp.'!$B$5:$B$484&lt;=EOMONTH(D$4,0))*('Comp.'!$E$5:$E$484))</f>
        <v>0</v>
      </c>
      <c r="E146" s="129">
        <f>SUMPRODUCT(('Diário 1º PA'!$E$4:$E$2011='Analítico Cp.'!$B146)*('Diário 1º PA'!$C$4:$C$2011&gt;=E$4)*('Diário 1º PA'!$C$4:$C$2011&lt;=EOMONTH(E$4,0))*('Diário 1º PA'!$F$4:$F$2011))
+SUMPRODUCT(('Diário 2º PA'!$E$4:$E$1980='Analítico Cp.'!$B146)*('Diário 2º PA'!$C$4:$C$1980&gt;=E$4)*('Diário 2º PA'!$C$4:$C$1980&lt;=EOMONTH(E$4,0))*('Diário 2º PA'!$F$4:$F$1980))
+SUMPRODUCT(('Diário 3º PA'!$E$4:$E$2000='Analítico Cp.'!$B146)*('Diário 3º PA'!$C$4:$C$2000&gt;=E$4)*('Diário 3º PA'!$C$4:$C$2000&lt;=EOMONTH(E$4,0))*('Diário 3º PA'!$F$4:$F$2000))
+SUMPRODUCT(('Diário 4º PA'!$E$4:$E$2000='Analítico Cp.'!$B146)*('Diário 4º PA'!$C$4:$C$2000&gt;=E$4)*('Diário 4º PA'!$C$4:$C$2000&lt;=EOMONTH(E$4,0))*('Diário 4º PA'!$F$4:$F$2000))
+SUMPRODUCT(('Comp.'!$D$5:$D$484=$B146)*('Comp.'!$B$5:$B$484&gt;=E$4)*('Comp.'!$B$5:$B$484&lt;=EOMONTH(E$4,0))*('Comp.'!$E$5:$E$484))</f>
        <v>0</v>
      </c>
      <c r="F146" s="129">
        <f>SUMPRODUCT(('Diário 1º PA'!$E$4:$E$2011='Analítico Cp.'!$B146)*('Diário 1º PA'!$C$4:$C$2011&gt;=F$4)*('Diário 1º PA'!$C$4:$C$2011&lt;=EOMONTH(F$4,0))*('Diário 1º PA'!$F$4:$F$2011))
+SUMPRODUCT(('Diário 2º PA'!$E$4:$E$1980='Analítico Cp.'!$B146)*('Diário 2º PA'!$C$4:$C$1980&gt;=F$4)*('Diário 2º PA'!$C$4:$C$1980&lt;=EOMONTH(F$4,0))*('Diário 2º PA'!$F$4:$F$1980))
+SUMPRODUCT(('Diário 3º PA'!$E$4:$E$2000='Analítico Cp.'!$B146)*('Diário 3º PA'!$C$4:$C$2000&gt;=F$4)*('Diário 3º PA'!$C$4:$C$2000&lt;=EOMONTH(F$4,0))*('Diário 3º PA'!$F$4:$F$2000))
+SUMPRODUCT(('Diário 4º PA'!$E$4:$E$2000='Analítico Cp.'!$B146)*('Diário 4º PA'!$C$4:$C$2000&gt;=F$4)*('Diário 4º PA'!$C$4:$C$2000&lt;=EOMONTH(F$4,0))*('Diário 4º PA'!$F$4:$F$2000))
+SUMPRODUCT(('Comp.'!$D$5:$D$484=$B146)*('Comp.'!$B$5:$B$484&gt;=F$4)*('Comp.'!$B$5:$B$484&lt;=EOMONTH(F$4,0))*('Comp.'!$E$5:$E$484))</f>
        <v>0</v>
      </c>
      <c r="G146" s="129">
        <f>SUMPRODUCT(('Diário 1º PA'!$E$4:$E$2011='Analítico Cp.'!$B146)*('Diário 1º PA'!$C$4:$C$2011&gt;=G$4)*('Diário 1º PA'!$C$4:$C$2011&lt;=EOMONTH(G$4,0))*('Diário 1º PA'!$F$4:$F$2011))
+SUMPRODUCT(('Diário 2º PA'!$E$4:$E$1980='Analítico Cp.'!$B146)*('Diário 2º PA'!$C$4:$C$1980&gt;=G$4)*('Diário 2º PA'!$C$4:$C$1980&lt;=EOMONTH(G$4,0))*('Diário 2º PA'!$F$4:$F$1980))
+SUMPRODUCT(('Diário 3º PA'!$E$4:$E$2000='Analítico Cp.'!$B146)*('Diário 3º PA'!$C$4:$C$2000&gt;=G$4)*('Diário 3º PA'!$C$4:$C$2000&lt;=EOMONTH(G$4,0))*('Diário 3º PA'!$F$4:$F$2000))
+SUMPRODUCT(('Diário 4º PA'!$E$4:$E$2000='Analítico Cp.'!$B146)*('Diário 4º PA'!$C$4:$C$2000&gt;=G$4)*('Diário 4º PA'!$C$4:$C$2000&lt;=EOMONTH(G$4,0))*('Diário 4º PA'!$F$4:$F$2000))
+SUMPRODUCT(('Comp.'!$D$5:$D$484=$B146)*('Comp.'!$B$5:$B$484&gt;=G$4)*('Comp.'!$B$5:$B$484&lt;=EOMONTH(G$4,0))*('Comp.'!$E$5:$E$484))</f>
        <v>0</v>
      </c>
      <c r="H146" s="129">
        <f>SUMPRODUCT(('Diário 1º PA'!$E$4:$E$2011='Analítico Cp.'!$B146)*('Diário 1º PA'!$C$4:$C$2011&gt;=H$4)*('Diário 1º PA'!$C$4:$C$2011&lt;=EOMONTH(H$4,0))*('Diário 1º PA'!$F$4:$F$2011))
+SUMPRODUCT(('Diário 2º PA'!$E$4:$E$1980='Analítico Cp.'!$B146)*('Diário 2º PA'!$C$4:$C$1980&gt;=H$4)*('Diário 2º PA'!$C$4:$C$1980&lt;=EOMONTH(H$4,0))*('Diário 2º PA'!$F$4:$F$1980))
+SUMPRODUCT(('Diário 3º PA'!$E$4:$E$2000='Analítico Cp.'!$B146)*('Diário 3º PA'!$C$4:$C$2000&gt;=H$4)*('Diário 3º PA'!$C$4:$C$2000&lt;=EOMONTH(H$4,0))*('Diário 3º PA'!$F$4:$F$2000))
+SUMPRODUCT(('Diário 4º PA'!$E$4:$E$2000='Analítico Cp.'!$B146)*('Diário 4º PA'!$C$4:$C$2000&gt;=H$4)*('Diário 4º PA'!$C$4:$C$2000&lt;=EOMONTH(H$4,0))*('Diário 4º PA'!$F$4:$F$2000))
+SUMPRODUCT(('Comp.'!$D$5:$D$484=$B146)*('Comp.'!$B$5:$B$484&gt;=H$4)*('Comp.'!$B$5:$B$484&lt;=EOMONTH(H$4,0))*('Comp.'!$E$5:$E$484))</f>
        <v>0</v>
      </c>
      <c r="I146" s="129">
        <f>SUMPRODUCT(('Diário 1º PA'!$E$4:$E$2011='Analítico Cp.'!$B146)*('Diário 1º PA'!$C$4:$C$2011&gt;=I$4)*('Diário 1º PA'!$C$4:$C$2011&lt;=EOMONTH(I$4,0))*('Diário 1º PA'!$F$4:$F$2011))
+SUMPRODUCT(('Diário 2º PA'!$E$4:$E$1980='Analítico Cp.'!$B146)*('Diário 2º PA'!$C$4:$C$1980&gt;=I$4)*('Diário 2º PA'!$C$4:$C$1980&lt;=EOMONTH(I$4,0))*('Diário 2º PA'!$F$4:$F$1980))
+SUMPRODUCT(('Diário 3º PA'!$E$4:$E$2000='Analítico Cp.'!$B146)*('Diário 3º PA'!$C$4:$C$2000&gt;=I$4)*('Diário 3º PA'!$C$4:$C$2000&lt;=EOMONTH(I$4,0))*('Diário 3º PA'!$F$4:$F$2000))
+SUMPRODUCT(('Diário 4º PA'!$E$4:$E$2000='Analítico Cp.'!$B146)*('Diário 4º PA'!$C$4:$C$2000&gt;=I$4)*('Diário 4º PA'!$C$4:$C$2000&lt;=EOMONTH(I$4,0))*('Diário 4º PA'!$F$4:$F$2000))
+SUMPRODUCT(('Comp.'!$D$5:$D$484=$B146)*('Comp.'!$B$5:$B$484&gt;=I$4)*('Comp.'!$B$5:$B$484&lt;=EOMONTH(I$4,0))*('Comp.'!$E$5:$E$484))</f>
        <v>0</v>
      </c>
      <c r="J146" s="129">
        <f>SUMPRODUCT(('Diário 1º PA'!$E$4:$E$2011='Analítico Cp.'!$B146)*('Diário 1º PA'!$C$4:$C$2011&gt;=J$4)*('Diário 1º PA'!$C$4:$C$2011&lt;=EOMONTH(J$4,0))*('Diário 1º PA'!$F$4:$F$2011))
+SUMPRODUCT(('Diário 2º PA'!$E$4:$E$1980='Analítico Cp.'!$B146)*('Diário 2º PA'!$C$4:$C$1980&gt;=J$4)*('Diário 2º PA'!$C$4:$C$1980&lt;=EOMONTH(J$4,0))*('Diário 2º PA'!$F$4:$F$1980))
+SUMPRODUCT(('Diário 3º PA'!$E$4:$E$2000='Analítico Cp.'!$B146)*('Diário 3º PA'!$C$4:$C$2000&gt;=J$4)*('Diário 3º PA'!$C$4:$C$2000&lt;=EOMONTH(J$4,0))*('Diário 3º PA'!$F$4:$F$2000))
+SUMPRODUCT(('Diário 4º PA'!$E$4:$E$2000='Analítico Cp.'!$B146)*('Diário 4º PA'!$C$4:$C$2000&gt;=J$4)*('Diário 4º PA'!$C$4:$C$2000&lt;=EOMONTH(J$4,0))*('Diário 4º PA'!$F$4:$F$2000))
+SUMPRODUCT(('Comp.'!$D$5:$D$484=$B146)*('Comp.'!$B$5:$B$484&gt;=J$4)*('Comp.'!$B$5:$B$484&lt;=EOMONTH(J$4,0))*('Comp.'!$E$5:$E$484))</f>
        <v>0</v>
      </c>
      <c r="K146" s="129">
        <f>SUMPRODUCT(('Diário 1º PA'!$E$4:$E$2011='Analítico Cp.'!$B146)*('Diário 1º PA'!$C$4:$C$2011&gt;=K$4)*('Diário 1º PA'!$C$4:$C$2011&lt;=EOMONTH(K$4,0))*('Diário 1º PA'!$F$4:$F$2011))
+SUMPRODUCT(('Diário 2º PA'!$E$4:$E$1980='Analítico Cp.'!$B146)*('Diário 2º PA'!$C$4:$C$1980&gt;=K$4)*('Diário 2º PA'!$C$4:$C$1980&lt;=EOMONTH(K$4,0))*('Diário 2º PA'!$F$4:$F$1980))
+SUMPRODUCT(('Diário 3º PA'!$E$4:$E$2000='Analítico Cp.'!$B146)*('Diário 3º PA'!$C$4:$C$2000&gt;=K$4)*('Diário 3º PA'!$C$4:$C$2000&lt;=EOMONTH(K$4,0))*('Diário 3º PA'!$F$4:$F$2000))
+SUMPRODUCT(('Diário 4º PA'!$E$4:$E$2000='Analítico Cp.'!$B146)*('Diário 4º PA'!$C$4:$C$2000&gt;=K$4)*('Diário 4º PA'!$C$4:$C$2000&lt;=EOMONTH(K$4,0))*('Diário 4º PA'!$F$4:$F$2000))
+SUMPRODUCT(('Comp.'!$D$5:$D$484=$B146)*('Comp.'!$B$5:$B$484&gt;=K$4)*('Comp.'!$B$5:$B$484&lt;=EOMONTH(K$4,0))*('Comp.'!$E$5:$E$484))</f>
        <v>0</v>
      </c>
      <c r="L146" s="129">
        <f>SUMPRODUCT(('Diário 1º PA'!$E$4:$E$2011='Analítico Cp.'!$B146)*('Diário 1º PA'!$C$4:$C$2011&gt;=L$4)*('Diário 1º PA'!$C$4:$C$2011&lt;=EOMONTH(L$4,0))*('Diário 1º PA'!$F$4:$F$2011))
+SUMPRODUCT(('Diário 2º PA'!$E$4:$E$1980='Analítico Cp.'!$B146)*('Diário 2º PA'!$C$4:$C$1980&gt;=L$4)*('Diário 2º PA'!$C$4:$C$1980&lt;=EOMONTH(L$4,0))*('Diário 2º PA'!$F$4:$F$1980))
+SUMPRODUCT(('Diário 3º PA'!$E$4:$E$2000='Analítico Cp.'!$B146)*('Diário 3º PA'!$C$4:$C$2000&gt;=L$4)*('Diário 3º PA'!$C$4:$C$2000&lt;=EOMONTH(L$4,0))*('Diário 3º PA'!$F$4:$F$2000))
+SUMPRODUCT(('Diário 4º PA'!$E$4:$E$2000='Analítico Cp.'!$B146)*('Diário 4º PA'!$C$4:$C$2000&gt;=L$4)*('Diário 4º PA'!$C$4:$C$2000&lt;=EOMONTH(L$4,0))*('Diário 4º PA'!$F$4:$F$2000))
+SUMPRODUCT(('Comp.'!$D$5:$D$484=$B146)*('Comp.'!$B$5:$B$484&gt;=L$4)*('Comp.'!$B$5:$B$484&lt;=EOMONTH(L$4,0))*('Comp.'!$E$5:$E$484))</f>
        <v>0</v>
      </c>
      <c r="M146" s="129">
        <f>SUMPRODUCT(('Diário 1º PA'!$E$4:$E$2011='Analítico Cp.'!$B146)*('Diário 1º PA'!$C$4:$C$2011&gt;=M$4)*('Diário 1º PA'!$C$4:$C$2011&lt;=EOMONTH(M$4,0))*('Diário 1º PA'!$F$4:$F$2011))
+SUMPRODUCT(('Diário 2º PA'!$E$4:$E$1980='Analítico Cp.'!$B146)*('Diário 2º PA'!$C$4:$C$1980&gt;=M$4)*('Diário 2º PA'!$C$4:$C$1980&lt;=EOMONTH(M$4,0))*('Diário 2º PA'!$F$4:$F$1980))
+SUMPRODUCT(('Diário 3º PA'!$E$4:$E$2000='Analítico Cp.'!$B146)*('Diário 3º PA'!$C$4:$C$2000&gt;=M$4)*('Diário 3º PA'!$C$4:$C$2000&lt;=EOMONTH(M$4,0))*('Diário 3º PA'!$F$4:$F$2000))
+SUMPRODUCT(('Diário 4º PA'!$E$4:$E$2000='Analítico Cp.'!$B146)*('Diário 4º PA'!$C$4:$C$2000&gt;=M$4)*('Diário 4º PA'!$C$4:$C$2000&lt;=EOMONTH(M$4,0))*('Diário 4º PA'!$F$4:$F$2000))
+SUMPRODUCT(('Comp.'!$D$5:$D$484=$B146)*('Comp.'!$B$5:$B$484&gt;=M$4)*('Comp.'!$B$5:$B$484&lt;=EOMONTH(M$4,0))*('Comp.'!$E$5:$E$484))</f>
        <v>0</v>
      </c>
      <c r="N146" s="129">
        <f>SUMPRODUCT(('Diário 1º PA'!$E$4:$E$2011='Analítico Cp.'!$B146)*('Diário 1º PA'!$C$4:$C$2011&gt;=N$4)*('Diário 1º PA'!$C$4:$C$2011&lt;=EOMONTH(N$4,0))*('Diário 1º PA'!$F$4:$F$2011))
+SUMPRODUCT(('Diário 2º PA'!$E$4:$E$1980='Analítico Cp.'!$B146)*('Diário 2º PA'!$C$4:$C$1980&gt;=N$4)*('Diário 2º PA'!$C$4:$C$1980&lt;=EOMONTH(N$4,0))*('Diário 2º PA'!$F$4:$F$1980))
+SUMPRODUCT(('Diário 3º PA'!$E$4:$E$2000='Analítico Cp.'!$B146)*('Diário 3º PA'!$C$4:$C$2000&gt;=N$4)*('Diário 3º PA'!$C$4:$C$2000&lt;=EOMONTH(N$4,0))*('Diário 3º PA'!$F$4:$F$2000))
+SUMPRODUCT(('Diário 4º PA'!$E$4:$E$2000='Analítico Cp.'!$B146)*('Diário 4º PA'!$C$4:$C$2000&gt;=N$4)*('Diário 4º PA'!$C$4:$C$2000&lt;=EOMONTH(N$4,0))*('Diário 4º PA'!$F$4:$F$2000))
+SUMPRODUCT(('Comp.'!$D$5:$D$484=$B146)*('Comp.'!$B$5:$B$484&gt;=N$4)*('Comp.'!$B$5:$B$484&lt;=EOMONTH(N$4,0))*('Comp.'!$E$5:$E$484))</f>
        <v>0</v>
      </c>
      <c r="O146" s="179">
        <f t="shared" si="19"/>
        <v>0</v>
      </c>
      <c r="P146" s="180">
        <f t="shared" si="20"/>
        <v>0</v>
      </c>
      <c r="Q146" s="154"/>
      <c r="R146" s="154"/>
      <c r="S146" s="154"/>
      <c r="T146" s="154"/>
      <c r="U146" s="154"/>
      <c r="V146" s="154"/>
      <c r="W146" s="154"/>
      <c r="X146" s="154"/>
      <c r="Y146" s="154"/>
      <c r="Z146" s="154"/>
    </row>
    <row r="147" spans="1:26" ht="23.25" hidden="1" customHeight="1" x14ac:dyDescent="0.2">
      <c r="A147" s="199" t="s">
        <v>412</v>
      </c>
      <c r="B147" s="63"/>
      <c r="C147" s="129">
        <f>SUMPRODUCT(('Diário 1º PA'!$E$4:$E$2011='Analítico Cp.'!$B147)*('Diário 1º PA'!$C$4:$C$2011&gt;=C$4)*('Diário 1º PA'!$C$4:$C$2011&lt;=EOMONTH(C$4,0))*('Diário 1º PA'!$F$4:$F$2011))
+SUMPRODUCT(('Diário 2º PA'!$E$4:$E$1980='Analítico Cp.'!$B147)*('Diário 2º PA'!$C$4:$C$1980&gt;=C$4)*('Diário 2º PA'!$C$4:$C$1980&lt;=EOMONTH(C$4,0))*('Diário 2º PA'!$F$4:$F$1980))
+SUMPRODUCT(('Diário 3º PA'!$E$4:$E$2000='Analítico Cp.'!$B147)*('Diário 3º PA'!$C$4:$C$2000&gt;=C$4)*('Diário 3º PA'!$C$4:$C$2000&lt;=EOMONTH(C$4,0))*('Diário 3º PA'!$F$4:$F$2000))
+SUMPRODUCT(('Diário 4º PA'!$E$4:$E$2000='Analítico Cp.'!$B147)*('Diário 4º PA'!$C$4:$C$2000&gt;=C$4)*('Diário 4º PA'!$C$4:$C$2000&lt;=EOMONTH(C$4,0))*('Diário 4º PA'!$F$4:$F$2000))
+SUMPRODUCT(('Comp.'!$D$5:$D$484=$B147)*('Comp.'!$B$5:$B$484&gt;=C$4)*('Comp.'!$B$5:$B$484&lt;=EOMONTH(C$4,0))*('Comp.'!$E$5:$E$484))</f>
        <v>0</v>
      </c>
      <c r="D147" s="129">
        <f>SUMPRODUCT(('Diário 1º PA'!$E$4:$E$2011='Analítico Cp.'!$B147)*('Diário 1º PA'!$C$4:$C$2011&gt;=D$4)*('Diário 1º PA'!$C$4:$C$2011&lt;=EOMONTH(D$4,0))*('Diário 1º PA'!$F$4:$F$2011))
+SUMPRODUCT(('Diário 2º PA'!$E$4:$E$1980='Analítico Cp.'!$B147)*('Diário 2º PA'!$C$4:$C$1980&gt;=D$4)*('Diário 2º PA'!$C$4:$C$1980&lt;=EOMONTH(D$4,0))*('Diário 2º PA'!$F$4:$F$1980))
+SUMPRODUCT(('Diário 3º PA'!$E$4:$E$2000='Analítico Cp.'!$B147)*('Diário 3º PA'!$C$4:$C$2000&gt;=D$4)*('Diário 3º PA'!$C$4:$C$2000&lt;=EOMONTH(D$4,0))*('Diário 3º PA'!$F$4:$F$2000))
+SUMPRODUCT(('Diário 4º PA'!$E$4:$E$2000='Analítico Cp.'!$B147)*('Diário 4º PA'!$C$4:$C$2000&gt;=D$4)*('Diário 4º PA'!$C$4:$C$2000&lt;=EOMONTH(D$4,0))*('Diário 4º PA'!$F$4:$F$2000))
+SUMPRODUCT(('Comp.'!$D$5:$D$484=$B147)*('Comp.'!$B$5:$B$484&gt;=D$4)*('Comp.'!$B$5:$B$484&lt;=EOMONTH(D$4,0))*('Comp.'!$E$5:$E$484))</f>
        <v>0</v>
      </c>
      <c r="E147" s="129">
        <f>SUMPRODUCT(('Diário 1º PA'!$E$4:$E$2011='Analítico Cp.'!$B147)*('Diário 1º PA'!$C$4:$C$2011&gt;=E$4)*('Diário 1º PA'!$C$4:$C$2011&lt;=EOMONTH(E$4,0))*('Diário 1º PA'!$F$4:$F$2011))
+SUMPRODUCT(('Diário 2º PA'!$E$4:$E$1980='Analítico Cp.'!$B147)*('Diário 2º PA'!$C$4:$C$1980&gt;=E$4)*('Diário 2º PA'!$C$4:$C$1980&lt;=EOMONTH(E$4,0))*('Diário 2º PA'!$F$4:$F$1980))
+SUMPRODUCT(('Diário 3º PA'!$E$4:$E$2000='Analítico Cp.'!$B147)*('Diário 3º PA'!$C$4:$C$2000&gt;=E$4)*('Diário 3º PA'!$C$4:$C$2000&lt;=EOMONTH(E$4,0))*('Diário 3º PA'!$F$4:$F$2000))
+SUMPRODUCT(('Diário 4º PA'!$E$4:$E$2000='Analítico Cp.'!$B147)*('Diário 4º PA'!$C$4:$C$2000&gt;=E$4)*('Diário 4º PA'!$C$4:$C$2000&lt;=EOMONTH(E$4,0))*('Diário 4º PA'!$F$4:$F$2000))
+SUMPRODUCT(('Comp.'!$D$5:$D$484=$B147)*('Comp.'!$B$5:$B$484&gt;=E$4)*('Comp.'!$B$5:$B$484&lt;=EOMONTH(E$4,0))*('Comp.'!$E$5:$E$484))</f>
        <v>0</v>
      </c>
      <c r="F147" s="129">
        <f>SUMPRODUCT(('Diário 1º PA'!$E$4:$E$2011='Analítico Cp.'!$B147)*('Diário 1º PA'!$C$4:$C$2011&gt;=F$4)*('Diário 1º PA'!$C$4:$C$2011&lt;=EOMONTH(F$4,0))*('Diário 1º PA'!$F$4:$F$2011))
+SUMPRODUCT(('Diário 2º PA'!$E$4:$E$1980='Analítico Cp.'!$B147)*('Diário 2º PA'!$C$4:$C$1980&gt;=F$4)*('Diário 2º PA'!$C$4:$C$1980&lt;=EOMONTH(F$4,0))*('Diário 2º PA'!$F$4:$F$1980))
+SUMPRODUCT(('Diário 3º PA'!$E$4:$E$2000='Analítico Cp.'!$B147)*('Diário 3º PA'!$C$4:$C$2000&gt;=F$4)*('Diário 3º PA'!$C$4:$C$2000&lt;=EOMONTH(F$4,0))*('Diário 3º PA'!$F$4:$F$2000))
+SUMPRODUCT(('Diário 4º PA'!$E$4:$E$2000='Analítico Cp.'!$B147)*('Diário 4º PA'!$C$4:$C$2000&gt;=F$4)*('Diário 4º PA'!$C$4:$C$2000&lt;=EOMONTH(F$4,0))*('Diário 4º PA'!$F$4:$F$2000))
+SUMPRODUCT(('Comp.'!$D$5:$D$484=$B147)*('Comp.'!$B$5:$B$484&gt;=F$4)*('Comp.'!$B$5:$B$484&lt;=EOMONTH(F$4,0))*('Comp.'!$E$5:$E$484))</f>
        <v>0</v>
      </c>
      <c r="G147" s="129">
        <f>SUMPRODUCT(('Diário 1º PA'!$E$4:$E$2011='Analítico Cp.'!$B147)*('Diário 1º PA'!$C$4:$C$2011&gt;=G$4)*('Diário 1º PA'!$C$4:$C$2011&lt;=EOMONTH(G$4,0))*('Diário 1º PA'!$F$4:$F$2011))
+SUMPRODUCT(('Diário 2º PA'!$E$4:$E$1980='Analítico Cp.'!$B147)*('Diário 2º PA'!$C$4:$C$1980&gt;=G$4)*('Diário 2º PA'!$C$4:$C$1980&lt;=EOMONTH(G$4,0))*('Diário 2º PA'!$F$4:$F$1980))
+SUMPRODUCT(('Diário 3º PA'!$E$4:$E$2000='Analítico Cp.'!$B147)*('Diário 3º PA'!$C$4:$C$2000&gt;=G$4)*('Diário 3º PA'!$C$4:$C$2000&lt;=EOMONTH(G$4,0))*('Diário 3º PA'!$F$4:$F$2000))
+SUMPRODUCT(('Diário 4º PA'!$E$4:$E$2000='Analítico Cp.'!$B147)*('Diário 4º PA'!$C$4:$C$2000&gt;=G$4)*('Diário 4º PA'!$C$4:$C$2000&lt;=EOMONTH(G$4,0))*('Diário 4º PA'!$F$4:$F$2000))
+SUMPRODUCT(('Comp.'!$D$5:$D$484=$B147)*('Comp.'!$B$5:$B$484&gt;=G$4)*('Comp.'!$B$5:$B$484&lt;=EOMONTH(G$4,0))*('Comp.'!$E$5:$E$484))</f>
        <v>0</v>
      </c>
      <c r="H147" s="129">
        <f>SUMPRODUCT(('Diário 1º PA'!$E$4:$E$2011='Analítico Cp.'!$B147)*('Diário 1º PA'!$C$4:$C$2011&gt;=H$4)*('Diário 1º PA'!$C$4:$C$2011&lt;=EOMONTH(H$4,0))*('Diário 1º PA'!$F$4:$F$2011))
+SUMPRODUCT(('Diário 2º PA'!$E$4:$E$1980='Analítico Cp.'!$B147)*('Diário 2º PA'!$C$4:$C$1980&gt;=H$4)*('Diário 2º PA'!$C$4:$C$1980&lt;=EOMONTH(H$4,0))*('Diário 2º PA'!$F$4:$F$1980))
+SUMPRODUCT(('Diário 3º PA'!$E$4:$E$2000='Analítico Cp.'!$B147)*('Diário 3º PA'!$C$4:$C$2000&gt;=H$4)*('Diário 3º PA'!$C$4:$C$2000&lt;=EOMONTH(H$4,0))*('Diário 3º PA'!$F$4:$F$2000))
+SUMPRODUCT(('Diário 4º PA'!$E$4:$E$2000='Analítico Cp.'!$B147)*('Diário 4º PA'!$C$4:$C$2000&gt;=H$4)*('Diário 4º PA'!$C$4:$C$2000&lt;=EOMONTH(H$4,0))*('Diário 4º PA'!$F$4:$F$2000))
+SUMPRODUCT(('Comp.'!$D$5:$D$484=$B147)*('Comp.'!$B$5:$B$484&gt;=H$4)*('Comp.'!$B$5:$B$484&lt;=EOMONTH(H$4,0))*('Comp.'!$E$5:$E$484))</f>
        <v>0</v>
      </c>
      <c r="I147" s="129">
        <f>SUMPRODUCT(('Diário 1º PA'!$E$4:$E$2011='Analítico Cp.'!$B147)*('Diário 1º PA'!$C$4:$C$2011&gt;=I$4)*('Diário 1º PA'!$C$4:$C$2011&lt;=EOMONTH(I$4,0))*('Diário 1º PA'!$F$4:$F$2011))
+SUMPRODUCT(('Diário 2º PA'!$E$4:$E$1980='Analítico Cp.'!$B147)*('Diário 2º PA'!$C$4:$C$1980&gt;=I$4)*('Diário 2º PA'!$C$4:$C$1980&lt;=EOMONTH(I$4,0))*('Diário 2º PA'!$F$4:$F$1980))
+SUMPRODUCT(('Diário 3º PA'!$E$4:$E$2000='Analítico Cp.'!$B147)*('Diário 3º PA'!$C$4:$C$2000&gt;=I$4)*('Diário 3º PA'!$C$4:$C$2000&lt;=EOMONTH(I$4,0))*('Diário 3º PA'!$F$4:$F$2000))
+SUMPRODUCT(('Diário 4º PA'!$E$4:$E$2000='Analítico Cp.'!$B147)*('Diário 4º PA'!$C$4:$C$2000&gt;=I$4)*('Diário 4º PA'!$C$4:$C$2000&lt;=EOMONTH(I$4,0))*('Diário 4º PA'!$F$4:$F$2000))
+SUMPRODUCT(('Comp.'!$D$5:$D$484=$B147)*('Comp.'!$B$5:$B$484&gt;=I$4)*('Comp.'!$B$5:$B$484&lt;=EOMONTH(I$4,0))*('Comp.'!$E$5:$E$484))</f>
        <v>0</v>
      </c>
      <c r="J147" s="129">
        <f>SUMPRODUCT(('Diário 1º PA'!$E$4:$E$2011='Analítico Cp.'!$B147)*('Diário 1º PA'!$C$4:$C$2011&gt;=J$4)*('Diário 1º PA'!$C$4:$C$2011&lt;=EOMONTH(J$4,0))*('Diário 1º PA'!$F$4:$F$2011))
+SUMPRODUCT(('Diário 2º PA'!$E$4:$E$1980='Analítico Cp.'!$B147)*('Diário 2º PA'!$C$4:$C$1980&gt;=J$4)*('Diário 2º PA'!$C$4:$C$1980&lt;=EOMONTH(J$4,0))*('Diário 2º PA'!$F$4:$F$1980))
+SUMPRODUCT(('Diário 3º PA'!$E$4:$E$2000='Analítico Cp.'!$B147)*('Diário 3º PA'!$C$4:$C$2000&gt;=J$4)*('Diário 3º PA'!$C$4:$C$2000&lt;=EOMONTH(J$4,0))*('Diário 3º PA'!$F$4:$F$2000))
+SUMPRODUCT(('Diário 4º PA'!$E$4:$E$2000='Analítico Cp.'!$B147)*('Diário 4º PA'!$C$4:$C$2000&gt;=J$4)*('Diário 4º PA'!$C$4:$C$2000&lt;=EOMONTH(J$4,0))*('Diário 4º PA'!$F$4:$F$2000))
+SUMPRODUCT(('Comp.'!$D$5:$D$484=$B147)*('Comp.'!$B$5:$B$484&gt;=J$4)*('Comp.'!$B$5:$B$484&lt;=EOMONTH(J$4,0))*('Comp.'!$E$5:$E$484))</f>
        <v>0</v>
      </c>
      <c r="K147" s="129">
        <f>SUMPRODUCT(('Diário 1º PA'!$E$4:$E$2011='Analítico Cp.'!$B147)*('Diário 1º PA'!$C$4:$C$2011&gt;=K$4)*('Diário 1º PA'!$C$4:$C$2011&lt;=EOMONTH(K$4,0))*('Diário 1º PA'!$F$4:$F$2011))
+SUMPRODUCT(('Diário 2º PA'!$E$4:$E$1980='Analítico Cp.'!$B147)*('Diário 2º PA'!$C$4:$C$1980&gt;=K$4)*('Diário 2º PA'!$C$4:$C$1980&lt;=EOMONTH(K$4,0))*('Diário 2º PA'!$F$4:$F$1980))
+SUMPRODUCT(('Diário 3º PA'!$E$4:$E$2000='Analítico Cp.'!$B147)*('Diário 3º PA'!$C$4:$C$2000&gt;=K$4)*('Diário 3º PA'!$C$4:$C$2000&lt;=EOMONTH(K$4,0))*('Diário 3º PA'!$F$4:$F$2000))
+SUMPRODUCT(('Diário 4º PA'!$E$4:$E$2000='Analítico Cp.'!$B147)*('Diário 4º PA'!$C$4:$C$2000&gt;=K$4)*('Diário 4º PA'!$C$4:$C$2000&lt;=EOMONTH(K$4,0))*('Diário 4º PA'!$F$4:$F$2000))
+SUMPRODUCT(('Comp.'!$D$5:$D$484=$B147)*('Comp.'!$B$5:$B$484&gt;=K$4)*('Comp.'!$B$5:$B$484&lt;=EOMONTH(K$4,0))*('Comp.'!$E$5:$E$484))</f>
        <v>0</v>
      </c>
      <c r="L147" s="129">
        <f>SUMPRODUCT(('Diário 1º PA'!$E$4:$E$2011='Analítico Cp.'!$B147)*('Diário 1º PA'!$C$4:$C$2011&gt;=L$4)*('Diário 1º PA'!$C$4:$C$2011&lt;=EOMONTH(L$4,0))*('Diário 1º PA'!$F$4:$F$2011))
+SUMPRODUCT(('Diário 2º PA'!$E$4:$E$1980='Analítico Cp.'!$B147)*('Diário 2º PA'!$C$4:$C$1980&gt;=L$4)*('Diário 2º PA'!$C$4:$C$1980&lt;=EOMONTH(L$4,0))*('Diário 2º PA'!$F$4:$F$1980))
+SUMPRODUCT(('Diário 3º PA'!$E$4:$E$2000='Analítico Cp.'!$B147)*('Diário 3º PA'!$C$4:$C$2000&gt;=L$4)*('Diário 3º PA'!$C$4:$C$2000&lt;=EOMONTH(L$4,0))*('Diário 3º PA'!$F$4:$F$2000))
+SUMPRODUCT(('Diário 4º PA'!$E$4:$E$2000='Analítico Cp.'!$B147)*('Diário 4º PA'!$C$4:$C$2000&gt;=L$4)*('Diário 4º PA'!$C$4:$C$2000&lt;=EOMONTH(L$4,0))*('Diário 4º PA'!$F$4:$F$2000))
+SUMPRODUCT(('Comp.'!$D$5:$D$484=$B147)*('Comp.'!$B$5:$B$484&gt;=L$4)*('Comp.'!$B$5:$B$484&lt;=EOMONTH(L$4,0))*('Comp.'!$E$5:$E$484))</f>
        <v>0</v>
      </c>
      <c r="M147" s="129">
        <f>SUMPRODUCT(('Diário 1º PA'!$E$4:$E$2011='Analítico Cp.'!$B147)*('Diário 1º PA'!$C$4:$C$2011&gt;=M$4)*('Diário 1º PA'!$C$4:$C$2011&lt;=EOMONTH(M$4,0))*('Diário 1º PA'!$F$4:$F$2011))
+SUMPRODUCT(('Diário 2º PA'!$E$4:$E$1980='Analítico Cp.'!$B147)*('Diário 2º PA'!$C$4:$C$1980&gt;=M$4)*('Diário 2º PA'!$C$4:$C$1980&lt;=EOMONTH(M$4,0))*('Diário 2º PA'!$F$4:$F$1980))
+SUMPRODUCT(('Diário 3º PA'!$E$4:$E$2000='Analítico Cp.'!$B147)*('Diário 3º PA'!$C$4:$C$2000&gt;=M$4)*('Diário 3º PA'!$C$4:$C$2000&lt;=EOMONTH(M$4,0))*('Diário 3º PA'!$F$4:$F$2000))
+SUMPRODUCT(('Diário 4º PA'!$E$4:$E$2000='Analítico Cp.'!$B147)*('Diário 4º PA'!$C$4:$C$2000&gt;=M$4)*('Diário 4º PA'!$C$4:$C$2000&lt;=EOMONTH(M$4,0))*('Diário 4º PA'!$F$4:$F$2000))
+SUMPRODUCT(('Comp.'!$D$5:$D$484=$B147)*('Comp.'!$B$5:$B$484&gt;=M$4)*('Comp.'!$B$5:$B$484&lt;=EOMONTH(M$4,0))*('Comp.'!$E$5:$E$484))</f>
        <v>0</v>
      </c>
      <c r="N147" s="129">
        <f>SUMPRODUCT(('Diário 1º PA'!$E$4:$E$2011='Analítico Cp.'!$B147)*('Diário 1º PA'!$C$4:$C$2011&gt;=N$4)*('Diário 1º PA'!$C$4:$C$2011&lt;=EOMONTH(N$4,0))*('Diário 1º PA'!$F$4:$F$2011))
+SUMPRODUCT(('Diário 2º PA'!$E$4:$E$1980='Analítico Cp.'!$B147)*('Diário 2º PA'!$C$4:$C$1980&gt;=N$4)*('Diário 2º PA'!$C$4:$C$1980&lt;=EOMONTH(N$4,0))*('Diário 2º PA'!$F$4:$F$1980))
+SUMPRODUCT(('Diário 3º PA'!$E$4:$E$2000='Analítico Cp.'!$B147)*('Diário 3º PA'!$C$4:$C$2000&gt;=N$4)*('Diário 3º PA'!$C$4:$C$2000&lt;=EOMONTH(N$4,0))*('Diário 3º PA'!$F$4:$F$2000))
+SUMPRODUCT(('Diário 4º PA'!$E$4:$E$2000='Analítico Cp.'!$B147)*('Diário 4º PA'!$C$4:$C$2000&gt;=N$4)*('Diário 4º PA'!$C$4:$C$2000&lt;=EOMONTH(N$4,0))*('Diário 4º PA'!$F$4:$F$2000))
+SUMPRODUCT(('Comp.'!$D$5:$D$484=$B147)*('Comp.'!$B$5:$B$484&gt;=N$4)*('Comp.'!$B$5:$B$484&lt;=EOMONTH(N$4,0))*('Comp.'!$E$5:$E$484))</f>
        <v>0</v>
      </c>
      <c r="O147" s="179">
        <f t="shared" si="19"/>
        <v>0</v>
      </c>
      <c r="P147" s="180">
        <f t="shared" si="20"/>
        <v>0</v>
      </c>
      <c r="Q147" s="154"/>
      <c r="R147" s="154"/>
      <c r="S147" s="154"/>
      <c r="T147" s="154"/>
      <c r="U147" s="154"/>
      <c r="V147" s="154"/>
      <c r="W147" s="154"/>
      <c r="X147" s="154"/>
      <c r="Y147" s="154"/>
      <c r="Z147" s="154"/>
    </row>
    <row r="148" spans="1:26" ht="23.25" hidden="1" customHeight="1" x14ac:dyDescent="0.2">
      <c r="A148" s="199" t="s">
        <v>413</v>
      </c>
      <c r="B148" s="63"/>
      <c r="C148" s="129">
        <f>SUMPRODUCT(('Diário 1º PA'!$E$4:$E$2011='Analítico Cp.'!$B148)*('Diário 1º PA'!$C$4:$C$2011&gt;=C$4)*('Diário 1º PA'!$C$4:$C$2011&lt;=EOMONTH(C$4,0))*('Diário 1º PA'!$F$4:$F$2011))
+SUMPRODUCT(('Diário 2º PA'!$E$4:$E$1980='Analítico Cp.'!$B148)*('Diário 2º PA'!$C$4:$C$1980&gt;=C$4)*('Diário 2º PA'!$C$4:$C$1980&lt;=EOMONTH(C$4,0))*('Diário 2º PA'!$F$4:$F$1980))
+SUMPRODUCT(('Diário 3º PA'!$E$4:$E$2000='Analítico Cp.'!$B148)*('Diário 3º PA'!$C$4:$C$2000&gt;=C$4)*('Diário 3º PA'!$C$4:$C$2000&lt;=EOMONTH(C$4,0))*('Diário 3º PA'!$F$4:$F$2000))
+SUMPRODUCT(('Diário 4º PA'!$E$4:$E$2000='Analítico Cp.'!$B148)*('Diário 4º PA'!$C$4:$C$2000&gt;=C$4)*('Diário 4º PA'!$C$4:$C$2000&lt;=EOMONTH(C$4,0))*('Diário 4º PA'!$F$4:$F$2000))
+SUMPRODUCT(('Comp.'!$D$5:$D$484=$B148)*('Comp.'!$B$5:$B$484&gt;=C$4)*('Comp.'!$B$5:$B$484&lt;=EOMONTH(C$4,0))*('Comp.'!$E$5:$E$484))</f>
        <v>0</v>
      </c>
      <c r="D148" s="129">
        <f>SUMPRODUCT(('Diário 1º PA'!$E$4:$E$2011='Analítico Cp.'!$B148)*('Diário 1º PA'!$C$4:$C$2011&gt;=D$4)*('Diário 1º PA'!$C$4:$C$2011&lt;=EOMONTH(D$4,0))*('Diário 1º PA'!$F$4:$F$2011))
+SUMPRODUCT(('Diário 2º PA'!$E$4:$E$1980='Analítico Cp.'!$B148)*('Diário 2º PA'!$C$4:$C$1980&gt;=D$4)*('Diário 2º PA'!$C$4:$C$1980&lt;=EOMONTH(D$4,0))*('Diário 2º PA'!$F$4:$F$1980))
+SUMPRODUCT(('Diário 3º PA'!$E$4:$E$2000='Analítico Cp.'!$B148)*('Diário 3º PA'!$C$4:$C$2000&gt;=D$4)*('Diário 3º PA'!$C$4:$C$2000&lt;=EOMONTH(D$4,0))*('Diário 3º PA'!$F$4:$F$2000))
+SUMPRODUCT(('Diário 4º PA'!$E$4:$E$2000='Analítico Cp.'!$B148)*('Diário 4º PA'!$C$4:$C$2000&gt;=D$4)*('Diário 4º PA'!$C$4:$C$2000&lt;=EOMONTH(D$4,0))*('Diário 4º PA'!$F$4:$F$2000))
+SUMPRODUCT(('Comp.'!$D$5:$D$484=$B148)*('Comp.'!$B$5:$B$484&gt;=D$4)*('Comp.'!$B$5:$B$484&lt;=EOMONTH(D$4,0))*('Comp.'!$E$5:$E$484))</f>
        <v>0</v>
      </c>
      <c r="E148" s="129">
        <f>SUMPRODUCT(('Diário 1º PA'!$E$4:$E$2011='Analítico Cp.'!$B148)*('Diário 1º PA'!$C$4:$C$2011&gt;=E$4)*('Diário 1º PA'!$C$4:$C$2011&lt;=EOMONTH(E$4,0))*('Diário 1º PA'!$F$4:$F$2011))
+SUMPRODUCT(('Diário 2º PA'!$E$4:$E$1980='Analítico Cp.'!$B148)*('Diário 2º PA'!$C$4:$C$1980&gt;=E$4)*('Diário 2º PA'!$C$4:$C$1980&lt;=EOMONTH(E$4,0))*('Diário 2º PA'!$F$4:$F$1980))
+SUMPRODUCT(('Diário 3º PA'!$E$4:$E$2000='Analítico Cp.'!$B148)*('Diário 3º PA'!$C$4:$C$2000&gt;=E$4)*('Diário 3º PA'!$C$4:$C$2000&lt;=EOMONTH(E$4,0))*('Diário 3º PA'!$F$4:$F$2000))
+SUMPRODUCT(('Diário 4º PA'!$E$4:$E$2000='Analítico Cp.'!$B148)*('Diário 4º PA'!$C$4:$C$2000&gt;=E$4)*('Diário 4º PA'!$C$4:$C$2000&lt;=EOMONTH(E$4,0))*('Diário 4º PA'!$F$4:$F$2000))
+SUMPRODUCT(('Comp.'!$D$5:$D$484=$B148)*('Comp.'!$B$5:$B$484&gt;=E$4)*('Comp.'!$B$5:$B$484&lt;=EOMONTH(E$4,0))*('Comp.'!$E$5:$E$484))</f>
        <v>0</v>
      </c>
      <c r="F148" s="129">
        <f>SUMPRODUCT(('Diário 1º PA'!$E$4:$E$2011='Analítico Cp.'!$B148)*('Diário 1º PA'!$C$4:$C$2011&gt;=F$4)*('Diário 1º PA'!$C$4:$C$2011&lt;=EOMONTH(F$4,0))*('Diário 1º PA'!$F$4:$F$2011))
+SUMPRODUCT(('Diário 2º PA'!$E$4:$E$1980='Analítico Cp.'!$B148)*('Diário 2º PA'!$C$4:$C$1980&gt;=F$4)*('Diário 2º PA'!$C$4:$C$1980&lt;=EOMONTH(F$4,0))*('Diário 2º PA'!$F$4:$F$1980))
+SUMPRODUCT(('Diário 3º PA'!$E$4:$E$2000='Analítico Cp.'!$B148)*('Diário 3º PA'!$C$4:$C$2000&gt;=F$4)*('Diário 3º PA'!$C$4:$C$2000&lt;=EOMONTH(F$4,0))*('Diário 3º PA'!$F$4:$F$2000))
+SUMPRODUCT(('Diário 4º PA'!$E$4:$E$2000='Analítico Cp.'!$B148)*('Diário 4º PA'!$C$4:$C$2000&gt;=F$4)*('Diário 4º PA'!$C$4:$C$2000&lt;=EOMONTH(F$4,0))*('Diário 4º PA'!$F$4:$F$2000))
+SUMPRODUCT(('Comp.'!$D$5:$D$484=$B148)*('Comp.'!$B$5:$B$484&gt;=F$4)*('Comp.'!$B$5:$B$484&lt;=EOMONTH(F$4,0))*('Comp.'!$E$5:$E$484))</f>
        <v>0</v>
      </c>
      <c r="G148" s="129">
        <f>SUMPRODUCT(('Diário 1º PA'!$E$4:$E$2011='Analítico Cp.'!$B148)*('Diário 1º PA'!$C$4:$C$2011&gt;=G$4)*('Diário 1º PA'!$C$4:$C$2011&lt;=EOMONTH(G$4,0))*('Diário 1º PA'!$F$4:$F$2011))
+SUMPRODUCT(('Diário 2º PA'!$E$4:$E$1980='Analítico Cp.'!$B148)*('Diário 2º PA'!$C$4:$C$1980&gt;=G$4)*('Diário 2º PA'!$C$4:$C$1980&lt;=EOMONTH(G$4,0))*('Diário 2º PA'!$F$4:$F$1980))
+SUMPRODUCT(('Diário 3º PA'!$E$4:$E$2000='Analítico Cp.'!$B148)*('Diário 3º PA'!$C$4:$C$2000&gt;=G$4)*('Diário 3º PA'!$C$4:$C$2000&lt;=EOMONTH(G$4,0))*('Diário 3º PA'!$F$4:$F$2000))
+SUMPRODUCT(('Diário 4º PA'!$E$4:$E$2000='Analítico Cp.'!$B148)*('Diário 4º PA'!$C$4:$C$2000&gt;=G$4)*('Diário 4º PA'!$C$4:$C$2000&lt;=EOMONTH(G$4,0))*('Diário 4º PA'!$F$4:$F$2000))
+SUMPRODUCT(('Comp.'!$D$5:$D$484=$B148)*('Comp.'!$B$5:$B$484&gt;=G$4)*('Comp.'!$B$5:$B$484&lt;=EOMONTH(G$4,0))*('Comp.'!$E$5:$E$484))</f>
        <v>0</v>
      </c>
      <c r="H148" s="129">
        <f>SUMPRODUCT(('Diário 1º PA'!$E$4:$E$2011='Analítico Cp.'!$B148)*('Diário 1º PA'!$C$4:$C$2011&gt;=H$4)*('Diário 1º PA'!$C$4:$C$2011&lt;=EOMONTH(H$4,0))*('Diário 1º PA'!$F$4:$F$2011))
+SUMPRODUCT(('Diário 2º PA'!$E$4:$E$1980='Analítico Cp.'!$B148)*('Diário 2º PA'!$C$4:$C$1980&gt;=H$4)*('Diário 2º PA'!$C$4:$C$1980&lt;=EOMONTH(H$4,0))*('Diário 2º PA'!$F$4:$F$1980))
+SUMPRODUCT(('Diário 3º PA'!$E$4:$E$2000='Analítico Cp.'!$B148)*('Diário 3º PA'!$C$4:$C$2000&gt;=H$4)*('Diário 3º PA'!$C$4:$C$2000&lt;=EOMONTH(H$4,0))*('Diário 3º PA'!$F$4:$F$2000))
+SUMPRODUCT(('Diário 4º PA'!$E$4:$E$2000='Analítico Cp.'!$B148)*('Diário 4º PA'!$C$4:$C$2000&gt;=H$4)*('Diário 4º PA'!$C$4:$C$2000&lt;=EOMONTH(H$4,0))*('Diário 4º PA'!$F$4:$F$2000))
+SUMPRODUCT(('Comp.'!$D$5:$D$484=$B148)*('Comp.'!$B$5:$B$484&gt;=H$4)*('Comp.'!$B$5:$B$484&lt;=EOMONTH(H$4,0))*('Comp.'!$E$5:$E$484))</f>
        <v>0</v>
      </c>
      <c r="I148" s="129">
        <f>SUMPRODUCT(('Diário 1º PA'!$E$4:$E$2011='Analítico Cp.'!$B148)*('Diário 1º PA'!$C$4:$C$2011&gt;=I$4)*('Diário 1º PA'!$C$4:$C$2011&lt;=EOMONTH(I$4,0))*('Diário 1º PA'!$F$4:$F$2011))
+SUMPRODUCT(('Diário 2º PA'!$E$4:$E$1980='Analítico Cp.'!$B148)*('Diário 2º PA'!$C$4:$C$1980&gt;=I$4)*('Diário 2º PA'!$C$4:$C$1980&lt;=EOMONTH(I$4,0))*('Diário 2º PA'!$F$4:$F$1980))
+SUMPRODUCT(('Diário 3º PA'!$E$4:$E$2000='Analítico Cp.'!$B148)*('Diário 3º PA'!$C$4:$C$2000&gt;=I$4)*('Diário 3º PA'!$C$4:$C$2000&lt;=EOMONTH(I$4,0))*('Diário 3º PA'!$F$4:$F$2000))
+SUMPRODUCT(('Diário 4º PA'!$E$4:$E$2000='Analítico Cp.'!$B148)*('Diário 4º PA'!$C$4:$C$2000&gt;=I$4)*('Diário 4º PA'!$C$4:$C$2000&lt;=EOMONTH(I$4,0))*('Diário 4º PA'!$F$4:$F$2000))
+SUMPRODUCT(('Comp.'!$D$5:$D$484=$B148)*('Comp.'!$B$5:$B$484&gt;=I$4)*('Comp.'!$B$5:$B$484&lt;=EOMONTH(I$4,0))*('Comp.'!$E$5:$E$484))</f>
        <v>0</v>
      </c>
      <c r="J148" s="129">
        <f>SUMPRODUCT(('Diário 1º PA'!$E$4:$E$2011='Analítico Cp.'!$B148)*('Diário 1º PA'!$C$4:$C$2011&gt;=J$4)*('Diário 1º PA'!$C$4:$C$2011&lt;=EOMONTH(J$4,0))*('Diário 1º PA'!$F$4:$F$2011))
+SUMPRODUCT(('Diário 2º PA'!$E$4:$E$1980='Analítico Cp.'!$B148)*('Diário 2º PA'!$C$4:$C$1980&gt;=J$4)*('Diário 2º PA'!$C$4:$C$1980&lt;=EOMONTH(J$4,0))*('Diário 2º PA'!$F$4:$F$1980))
+SUMPRODUCT(('Diário 3º PA'!$E$4:$E$2000='Analítico Cp.'!$B148)*('Diário 3º PA'!$C$4:$C$2000&gt;=J$4)*('Diário 3º PA'!$C$4:$C$2000&lt;=EOMONTH(J$4,0))*('Diário 3º PA'!$F$4:$F$2000))
+SUMPRODUCT(('Diário 4º PA'!$E$4:$E$2000='Analítico Cp.'!$B148)*('Diário 4º PA'!$C$4:$C$2000&gt;=J$4)*('Diário 4º PA'!$C$4:$C$2000&lt;=EOMONTH(J$4,0))*('Diário 4º PA'!$F$4:$F$2000))
+SUMPRODUCT(('Comp.'!$D$5:$D$484=$B148)*('Comp.'!$B$5:$B$484&gt;=J$4)*('Comp.'!$B$5:$B$484&lt;=EOMONTH(J$4,0))*('Comp.'!$E$5:$E$484))</f>
        <v>0</v>
      </c>
      <c r="K148" s="129">
        <f>SUMPRODUCT(('Diário 1º PA'!$E$4:$E$2011='Analítico Cp.'!$B148)*('Diário 1º PA'!$C$4:$C$2011&gt;=K$4)*('Diário 1º PA'!$C$4:$C$2011&lt;=EOMONTH(K$4,0))*('Diário 1º PA'!$F$4:$F$2011))
+SUMPRODUCT(('Diário 2º PA'!$E$4:$E$1980='Analítico Cp.'!$B148)*('Diário 2º PA'!$C$4:$C$1980&gt;=K$4)*('Diário 2º PA'!$C$4:$C$1980&lt;=EOMONTH(K$4,0))*('Diário 2º PA'!$F$4:$F$1980))
+SUMPRODUCT(('Diário 3º PA'!$E$4:$E$2000='Analítico Cp.'!$B148)*('Diário 3º PA'!$C$4:$C$2000&gt;=K$4)*('Diário 3º PA'!$C$4:$C$2000&lt;=EOMONTH(K$4,0))*('Diário 3º PA'!$F$4:$F$2000))
+SUMPRODUCT(('Diário 4º PA'!$E$4:$E$2000='Analítico Cp.'!$B148)*('Diário 4º PA'!$C$4:$C$2000&gt;=K$4)*('Diário 4º PA'!$C$4:$C$2000&lt;=EOMONTH(K$4,0))*('Diário 4º PA'!$F$4:$F$2000))
+SUMPRODUCT(('Comp.'!$D$5:$D$484=$B148)*('Comp.'!$B$5:$B$484&gt;=K$4)*('Comp.'!$B$5:$B$484&lt;=EOMONTH(K$4,0))*('Comp.'!$E$5:$E$484))</f>
        <v>0</v>
      </c>
      <c r="L148" s="129">
        <f>SUMPRODUCT(('Diário 1º PA'!$E$4:$E$2011='Analítico Cp.'!$B148)*('Diário 1º PA'!$C$4:$C$2011&gt;=L$4)*('Diário 1º PA'!$C$4:$C$2011&lt;=EOMONTH(L$4,0))*('Diário 1º PA'!$F$4:$F$2011))
+SUMPRODUCT(('Diário 2º PA'!$E$4:$E$1980='Analítico Cp.'!$B148)*('Diário 2º PA'!$C$4:$C$1980&gt;=L$4)*('Diário 2º PA'!$C$4:$C$1980&lt;=EOMONTH(L$4,0))*('Diário 2º PA'!$F$4:$F$1980))
+SUMPRODUCT(('Diário 3º PA'!$E$4:$E$2000='Analítico Cp.'!$B148)*('Diário 3º PA'!$C$4:$C$2000&gt;=L$4)*('Diário 3º PA'!$C$4:$C$2000&lt;=EOMONTH(L$4,0))*('Diário 3º PA'!$F$4:$F$2000))
+SUMPRODUCT(('Diário 4º PA'!$E$4:$E$2000='Analítico Cp.'!$B148)*('Diário 4º PA'!$C$4:$C$2000&gt;=L$4)*('Diário 4º PA'!$C$4:$C$2000&lt;=EOMONTH(L$4,0))*('Diário 4º PA'!$F$4:$F$2000))
+SUMPRODUCT(('Comp.'!$D$5:$D$484=$B148)*('Comp.'!$B$5:$B$484&gt;=L$4)*('Comp.'!$B$5:$B$484&lt;=EOMONTH(L$4,0))*('Comp.'!$E$5:$E$484))</f>
        <v>0</v>
      </c>
      <c r="M148" s="129">
        <f>SUMPRODUCT(('Diário 1º PA'!$E$4:$E$2011='Analítico Cp.'!$B148)*('Diário 1º PA'!$C$4:$C$2011&gt;=M$4)*('Diário 1º PA'!$C$4:$C$2011&lt;=EOMONTH(M$4,0))*('Diário 1º PA'!$F$4:$F$2011))
+SUMPRODUCT(('Diário 2º PA'!$E$4:$E$1980='Analítico Cp.'!$B148)*('Diário 2º PA'!$C$4:$C$1980&gt;=M$4)*('Diário 2º PA'!$C$4:$C$1980&lt;=EOMONTH(M$4,0))*('Diário 2º PA'!$F$4:$F$1980))
+SUMPRODUCT(('Diário 3º PA'!$E$4:$E$2000='Analítico Cp.'!$B148)*('Diário 3º PA'!$C$4:$C$2000&gt;=M$4)*('Diário 3º PA'!$C$4:$C$2000&lt;=EOMONTH(M$4,0))*('Diário 3º PA'!$F$4:$F$2000))
+SUMPRODUCT(('Diário 4º PA'!$E$4:$E$2000='Analítico Cp.'!$B148)*('Diário 4º PA'!$C$4:$C$2000&gt;=M$4)*('Diário 4º PA'!$C$4:$C$2000&lt;=EOMONTH(M$4,0))*('Diário 4º PA'!$F$4:$F$2000))
+SUMPRODUCT(('Comp.'!$D$5:$D$484=$B148)*('Comp.'!$B$5:$B$484&gt;=M$4)*('Comp.'!$B$5:$B$484&lt;=EOMONTH(M$4,0))*('Comp.'!$E$5:$E$484))</f>
        <v>0</v>
      </c>
      <c r="N148" s="129">
        <f>SUMPRODUCT(('Diário 1º PA'!$E$4:$E$2011='Analítico Cp.'!$B148)*('Diário 1º PA'!$C$4:$C$2011&gt;=N$4)*('Diário 1º PA'!$C$4:$C$2011&lt;=EOMONTH(N$4,0))*('Diário 1º PA'!$F$4:$F$2011))
+SUMPRODUCT(('Diário 2º PA'!$E$4:$E$1980='Analítico Cp.'!$B148)*('Diário 2º PA'!$C$4:$C$1980&gt;=N$4)*('Diário 2º PA'!$C$4:$C$1980&lt;=EOMONTH(N$4,0))*('Diário 2º PA'!$F$4:$F$1980))
+SUMPRODUCT(('Diário 3º PA'!$E$4:$E$2000='Analítico Cp.'!$B148)*('Diário 3º PA'!$C$4:$C$2000&gt;=N$4)*('Diário 3º PA'!$C$4:$C$2000&lt;=EOMONTH(N$4,0))*('Diário 3º PA'!$F$4:$F$2000))
+SUMPRODUCT(('Diário 4º PA'!$E$4:$E$2000='Analítico Cp.'!$B148)*('Diário 4º PA'!$C$4:$C$2000&gt;=N$4)*('Diário 4º PA'!$C$4:$C$2000&lt;=EOMONTH(N$4,0))*('Diário 4º PA'!$F$4:$F$2000))
+SUMPRODUCT(('Comp.'!$D$5:$D$484=$B148)*('Comp.'!$B$5:$B$484&gt;=N$4)*('Comp.'!$B$5:$B$484&lt;=EOMONTH(N$4,0))*('Comp.'!$E$5:$E$484))</f>
        <v>0</v>
      </c>
      <c r="O148" s="179">
        <f t="shared" si="19"/>
        <v>0</v>
      </c>
      <c r="P148" s="180">
        <f t="shared" si="20"/>
        <v>0</v>
      </c>
      <c r="Q148" s="154"/>
      <c r="R148" s="154"/>
      <c r="S148" s="154"/>
      <c r="T148" s="154"/>
      <c r="U148" s="154"/>
      <c r="V148" s="154"/>
      <c r="W148" s="154"/>
      <c r="X148" s="154"/>
      <c r="Y148" s="154"/>
      <c r="Z148" s="154"/>
    </row>
    <row r="149" spans="1:26" ht="23.25" hidden="1" customHeight="1" x14ac:dyDescent="0.2">
      <c r="A149" s="199" t="s">
        <v>414</v>
      </c>
      <c r="B149" s="63"/>
      <c r="C149" s="129">
        <f>SUMPRODUCT(('Diário 1º PA'!$E$4:$E$2011='Analítico Cp.'!$B149)*('Diário 1º PA'!$C$4:$C$2011&gt;=C$4)*('Diário 1º PA'!$C$4:$C$2011&lt;=EOMONTH(C$4,0))*('Diário 1º PA'!$F$4:$F$2011))
+SUMPRODUCT(('Diário 2º PA'!$E$4:$E$1980='Analítico Cp.'!$B149)*('Diário 2º PA'!$C$4:$C$1980&gt;=C$4)*('Diário 2º PA'!$C$4:$C$1980&lt;=EOMONTH(C$4,0))*('Diário 2º PA'!$F$4:$F$1980))
+SUMPRODUCT(('Diário 3º PA'!$E$4:$E$2000='Analítico Cp.'!$B149)*('Diário 3º PA'!$C$4:$C$2000&gt;=C$4)*('Diário 3º PA'!$C$4:$C$2000&lt;=EOMONTH(C$4,0))*('Diário 3º PA'!$F$4:$F$2000))
+SUMPRODUCT(('Diário 4º PA'!$E$4:$E$2000='Analítico Cp.'!$B149)*('Diário 4º PA'!$C$4:$C$2000&gt;=C$4)*('Diário 4º PA'!$C$4:$C$2000&lt;=EOMONTH(C$4,0))*('Diário 4º PA'!$F$4:$F$2000))
+SUMPRODUCT(('Comp.'!$D$5:$D$484=$B149)*('Comp.'!$B$5:$B$484&gt;=C$4)*('Comp.'!$B$5:$B$484&lt;=EOMONTH(C$4,0))*('Comp.'!$E$5:$E$484))</f>
        <v>0</v>
      </c>
      <c r="D149" s="129">
        <f>SUMPRODUCT(('Diário 1º PA'!$E$4:$E$2011='Analítico Cp.'!$B149)*('Diário 1º PA'!$C$4:$C$2011&gt;=D$4)*('Diário 1º PA'!$C$4:$C$2011&lt;=EOMONTH(D$4,0))*('Diário 1º PA'!$F$4:$F$2011))
+SUMPRODUCT(('Diário 2º PA'!$E$4:$E$1980='Analítico Cp.'!$B149)*('Diário 2º PA'!$C$4:$C$1980&gt;=D$4)*('Diário 2º PA'!$C$4:$C$1980&lt;=EOMONTH(D$4,0))*('Diário 2º PA'!$F$4:$F$1980))
+SUMPRODUCT(('Diário 3º PA'!$E$4:$E$2000='Analítico Cp.'!$B149)*('Diário 3º PA'!$C$4:$C$2000&gt;=D$4)*('Diário 3º PA'!$C$4:$C$2000&lt;=EOMONTH(D$4,0))*('Diário 3º PA'!$F$4:$F$2000))
+SUMPRODUCT(('Diário 4º PA'!$E$4:$E$2000='Analítico Cp.'!$B149)*('Diário 4º PA'!$C$4:$C$2000&gt;=D$4)*('Diário 4º PA'!$C$4:$C$2000&lt;=EOMONTH(D$4,0))*('Diário 4º PA'!$F$4:$F$2000))
+SUMPRODUCT(('Comp.'!$D$5:$D$484=$B149)*('Comp.'!$B$5:$B$484&gt;=D$4)*('Comp.'!$B$5:$B$484&lt;=EOMONTH(D$4,0))*('Comp.'!$E$5:$E$484))</f>
        <v>0</v>
      </c>
      <c r="E149" s="129">
        <f>SUMPRODUCT(('Diário 1º PA'!$E$4:$E$2011='Analítico Cp.'!$B149)*('Diário 1º PA'!$C$4:$C$2011&gt;=E$4)*('Diário 1º PA'!$C$4:$C$2011&lt;=EOMONTH(E$4,0))*('Diário 1º PA'!$F$4:$F$2011))
+SUMPRODUCT(('Diário 2º PA'!$E$4:$E$1980='Analítico Cp.'!$B149)*('Diário 2º PA'!$C$4:$C$1980&gt;=E$4)*('Diário 2º PA'!$C$4:$C$1980&lt;=EOMONTH(E$4,0))*('Diário 2º PA'!$F$4:$F$1980))
+SUMPRODUCT(('Diário 3º PA'!$E$4:$E$2000='Analítico Cp.'!$B149)*('Diário 3º PA'!$C$4:$C$2000&gt;=E$4)*('Diário 3º PA'!$C$4:$C$2000&lt;=EOMONTH(E$4,0))*('Diário 3º PA'!$F$4:$F$2000))
+SUMPRODUCT(('Diário 4º PA'!$E$4:$E$2000='Analítico Cp.'!$B149)*('Diário 4º PA'!$C$4:$C$2000&gt;=E$4)*('Diário 4º PA'!$C$4:$C$2000&lt;=EOMONTH(E$4,0))*('Diário 4º PA'!$F$4:$F$2000))
+SUMPRODUCT(('Comp.'!$D$5:$D$484=$B149)*('Comp.'!$B$5:$B$484&gt;=E$4)*('Comp.'!$B$5:$B$484&lt;=EOMONTH(E$4,0))*('Comp.'!$E$5:$E$484))</f>
        <v>0</v>
      </c>
      <c r="F149" s="129">
        <f>SUMPRODUCT(('Diário 1º PA'!$E$4:$E$2011='Analítico Cp.'!$B149)*('Diário 1º PA'!$C$4:$C$2011&gt;=F$4)*('Diário 1º PA'!$C$4:$C$2011&lt;=EOMONTH(F$4,0))*('Diário 1º PA'!$F$4:$F$2011))
+SUMPRODUCT(('Diário 2º PA'!$E$4:$E$1980='Analítico Cp.'!$B149)*('Diário 2º PA'!$C$4:$C$1980&gt;=F$4)*('Diário 2º PA'!$C$4:$C$1980&lt;=EOMONTH(F$4,0))*('Diário 2º PA'!$F$4:$F$1980))
+SUMPRODUCT(('Diário 3º PA'!$E$4:$E$2000='Analítico Cp.'!$B149)*('Diário 3º PA'!$C$4:$C$2000&gt;=F$4)*('Diário 3º PA'!$C$4:$C$2000&lt;=EOMONTH(F$4,0))*('Diário 3º PA'!$F$4:$F$2000))
+SUMPRODUCT(('Diário 4º PA'!$E$4:$E$2000='Analítico Cp.'!$B149)*('Diário 4º PA'!$C$4:$C$2000&gt;=F$4)*('Diário 4º PA'!$C$4:$C$2000&lt;=EOMONTH(F$4,0))*('Diário 4º PA'!$F$4:$F$2000))
+SUMPRODUCT(('Comp.'!$D$5:$D$484=$B149)*('Comp.'!$B$5:$B$484&gt;=F$4)*('Comp.'!$B$5:$B$484&lt;=EOMONTH(F$4,0))*('Comp.'!$E$5:$E$484))</f>
        <v>0</v>
      </c>
      <c r="G149" s="129">
        <f>SUMPRODUCT(('Diário 1º PA'!$E$4:$E$2011='Analítico Cp.'!$B149)*('Diário 1º PA'!$C$4:$C$2011&gt;=G$4)*('Diário 1º PA'!$C$4:$C$2011&lt;=EOMONTH(G$4,0))*('Diário 1º PA'!$F$4:$F$2011))
+SUMPRODUCT(('Diário 2º PA'!$E$4:$E$1980='Analítico Cp.'!$B149)*('Diário 2º PA'!$C$4:$C$1980&gt;=G$4)*('Diário 2º PA'!$C$4:$C$1980&lt;=EOMONTH(G$4,0))*('Diário 2º PA'!$F$4:$F$1980))
+SUMPRODUCT(('Diário 3º PA'!$E$4:$E$2000='Analítico Cp.'!$B149)*('Diário 3º PA'!$C$4:$C$2000&gt;=G$4)*('Diário 3º PA'!$C$4:$C$2000&lt;=EOMONTH(G$4,0))*('Diário 3º PA'!$F$4:$F$2000))
+SUMPRODUCT(('Diário 4º PA'!$E$4:$E$2000='Analítico Cp.'!$B149)*('Diário 4º PA'!$C$4:$C$2000&gt;=G$4)*('Diário 4º PA'!$C$4:$C$2000&lt;=EOMONTH(G$4,0))*('Diário 4º PA'!$F$4:$F$2000))
+SUMPRODUCT(('Comp.'!$D$5:$D$484=$B149)*('Comp.'!$B$5:$B$484&gt;=G$4)*('Comp.'!$B$5:$B$484&lt;=EOMONTH(G$4,0))*('Comp.'!$E$5:$E$484))</f>
        <v>0</v>
      </c>
      <c r="H149" s="129">
        <f>SUMPRODUCT(('Diário 1º PA'!$E$4:$E$2011='Analítico Cp.'!$B149)*('Diário 1º PA'!$C$4:$C$2011&gt;=H$4)*('Diário 1º PA'!$C$4:$C$2011&lt;=EOMONTH(H$4,0))*('Diário 1º PA'!$F$4:$F$2011))
+SUMPRODUCT(('Diário 2º PA'!$E$4:$E$1980='Analítico Cp.'!$B149)*('Diário 2º PA'!$C$4:$C$1980&gt;=H$4)*('Diário 2º PA'!$C$4:$C$1980&lt;=EOMONTH(H$4,0))*('Diário 2º PA'!$F$4:$F$1980))
+SUMPRODUCT(('Diário 3º PA'!$E$4:$E$2000='Analítico Cp.'!$B149)*('Diário 3º PA'!$C$4:$C$2000&gt;=H$4)*('Diário 3º PA'!$C$4:$C$2000&lt;=EOMONTH(H$4,0))*('Diário 3º PA'!$F$4:$F$2000))
+SUMPRODUCT(('Diário 4º PA'!$E$4:$E$2000='Analítico Cp.'!$B149)*('Diário 4º PA'!$C$4:$C$2000&gt;=H$4)*('Diário 4º PA'!$C$4:$C$2000&lt;=EOMONTH(H$4,0))*('Diário 4º PA'!$F$4:$F$2000))
+SUMPRODUCT(('Comp.'!$D$5:$D$484=$B149)*('Comp.'!$B$5:$B$484&gt;=H$4)*('Comp.'!$B$5:$B$484&lt;=EOMONTH(H$4,0))*('Comp.'!$E$5:$E$484))</f>
        <v>0</v>
      </c>
      <c r="I149" s="129">
        <f>SUMPRODUCT(('Diário 1º PA'!$E$4:$E$2011='Analítico Cp.'!$B149)*('Diário 1º PA'!$C$4:$C$2011&gt;=I$4)*('Diário 1º PA'!$C$4:$C$2011&lt;=EOMONTH(I$4,0))*('Diário 1º PA'!$F$4:$F$2011))
+SUMPRODUCT(('Diário 2º PA'!$E$4:$E$1980='Analítico Cp.'!$B149)*('Diário 2º PA'!$C$4:$C$1980&gt;=I$4)*('Diário 2º PA'!$C$4:$C$1980&lt;=EOMONTH(I$4,0))*('Diário 2º PA'!$F$4:$F$1980))
+SUMPRODUCT(('Diário 3º PA'!$E$4:$E$2000='Analítico Cp.'!$B149)*('Diário 3º PA'!$C$4:$C$2000&gt;=I$4)*('Diário 3º PA'!$C$4:$C$2000&lt;=EOMONTH(I$4,0))*('Diário 3º PA'!$F$4:$F$2000))
+SUMPRODUCT(('Diário 4º PA'!$E$4:$E$2000='Analítico Cp.'!$B149)*('Diário 4º PA'!$C$4:$C$2000&gt;=I$4)*('Diário 4º PA'!$C$4:$C$2000&lt;=EOMONTH(I$4,0))*('Diário 4º PA'!$F$4:$F$2000))
+SUMPRODUCT(('Comp.'!$D$5:$D$484=$B149)*('Comp.'!$B$5:$B$484&gt;=I$4)*('Comp.'!$B$5:$B$484&lt;=EOMONTH(I$4,0))*('Comp.'!$E$5:$E$484))</f>
        <v>0</v>
      </c>
      <c r="J149" s="129">
        <f>SUMPRODUCT(('Diário 1º PA'!$E$4:$E$2011='Analítico Cp.'!$B149)*('Diário 1º PA'!$C$4:$C$2011&gt;=J$4)*('Diário 1º PA'!$C$4:$C$2011&lt;=EOMONTH(J$4,0))*('Diário 1º PA'!$F$4:$F$2011))
+SUMPRODUCT(('Diário 2º PA'!$E$4:$E$1980='Analítico Cp.'!$B149)*('Diário 2º PA'!$C$4:$C$1980&gt;=J$4)*('Diário 2º PA'!$C$4:$C$1980&lt;=EOMONTH(J$4,0))*('Diário 2º PA'!$F$4:$F$1980))
+SUMPRODUCT(('Diário 3º PA'!$E$4:$E$2000='Analítico Cp.'!$B149)*('Diário 3º PA'!$C$4:$C$2000&gt;=J$4)*('Diário 3º PA'!$C$4:$C$2000&lt;=EOMONTH(J$4,0))*('Diário 3º PA'!$F$4:$F$2000))
+SUMPRODUCT(('Diário 4º PA'!$E$4:$E$2000='Analítico Cp.'!$B149)*('Diário 4º PA'!$C$4:$C$2000&gt;=J$4)*('Diário 4º PA'!$C$4:$C$2000&lt;=EOMONTH(J$4,0))*('Diário 4º PA'!$F$4:$F$2000))
+SUMPRODUCT(('Comp.'!$D$5:$D$484=$B149)*('Comp.'!$B$5:$B$484&gt;=J$4)*('Comp.'!$B$5:$B$484&lt;=EOMONTH(J$4,0))*('Comp.'!$E$5:$E$484))</f>
        <v>0</v>
      </c>
      <c r="K149" s="129">
        <f>SUMPRODUCT(('Diário 1º PA'!$E$4:$E$2011='Analítico Cp.'!$B149)*('Diário 1º PA'!$C$4:$C$2011&gt;=K$4)*('Diário 1º PA'!$C$4:$C$2011&lt;=EOMONTH(K$4,0))*('Diário 1º PA'!$F$4:$F$2011))
+SUMPRODUCT(('Diário 2º PA'!$E$4:$E$1980='Analítico Cp.'!$B149)*('Diário 2º PA'!$C$4:$C$1980&gt;=K$4)*('Diário 2º PA'!$C$4:$C$1980&lt;=EOMONTH(K$4,0))*('Diário 2º PA'!$F$4:$F$1980))
+SUMPRODUCT(('Diário 3º PA'!$E$4:$E$2000='Analítico Cp.'!$B149)*('Diário 3º PA'!$C$4:$C$2000&gt;=K$4)*('Diário 3º PA'!$C$4:$C$2000&lt;=EOMONTH(K$4,0))*('Diário 3º PA'!$F$4:$F$2000))
+SUMPRODUCT(('Diário 4º PA'!$E$4:$E$2000='Analítico Cp.'!$B149)*('Diário 4º PA'!$C$4:$C$2000&gt;=K$4)*('Diário 4º PA'!$C$4:$C$2000&lt;=EOMONTH(K$4,0))*('Diário 4º PA'!$F$4:$F$2000))
+SUMPRODUCT(('Comp.'!$D$5:$D$484=$B149)*('Comp.'!$B$5:$B$484&gt;=K$4)*('Comp.'!$B$5:$B$484&lt;=EOMONTH(K$4,0))*('Comp.'!$E$5:$E$484))</f>
        <v>0</v>
      </c>
      <c r="L149" s="129">
        <f>SUMPRODUCT(('Diário 1º PA'!$E$4:$E$2011='Analítico Cp.'!$B149)*('Diário 1º PA'!$C$4:$C$2011&gt;=L$4)*('Diário 1º PA'!$C$4:$C$2011&lt;=EOMONTH(L$4,0))*('Diário 1º PA'!$F$4:$F$2011))
+SUMPRODUCT(('Diário 2º PA'!$E$4:$E$1980='Analítico Cp.'!$B149)*('Diário 2º PA'!$C$4:$C$1980&gt;=L$4)*('Diário 2º PA'!$C$4:$C$1980&lt;=EOMONTH(L$4,0))*('Diário 2º PA'!$F$4:$F$1980))
+SUMPRODUCT(('Diário 3º PA'!$E$4:$E$2000='Analítico Cp.'!$B149)*('Diário 3º PA'!$C$4:$C$2000&gt;=L$4)*('Diário 3º PA'!$C$4:$C$2000&lt;=EOMONTH(L$4,0))*('Diário 3º PA'!$F$4:$F$2000))
+SUMPRODUCT(('Diário 4º PA'!$E$4:$E$2000='Analítico Cp.'!$B149)*('Diário 4º PA'!$C$4:$C$2000&gt;=L$4)*('Diário 4º PA'!$C$4:$C$2000&lt;=EOMONTH(L$4,0))*('Diário 4º PA'!$F$4:$F$2000))
+SUMPRODUCT(('Comp.'!$D$5:$D$484=$B149)*('Comp.'!$B$5:$B$484&gt;=L$4)*('Comp.'!$B$5:$B$484&lt;=EOMONTH(L$4,0))*('Comp.'!$E$5:$E$484))</f>
        <v>0</v>
      </c>
      <c r="M149" s="129">
        <f>SUMPRODUCT(('Diário 1º PA'!$E$4:$E$2011='Analítico Cp.'!$B149)*('Diário 1º PA'!$C$4:$C$2011&gt;=M$4)*('Diário 1º PA'!$C$4:$C$2011&lt;=EOMONTH(M$4,0))*('Diário 1º PA'!$F$4:$F$2011))
+SUMPRODUCT(('Diário 2º PA'!$E$4:$E$1980='Analítico Cp.'!$B149)*('Diário 2º PA'!$C$4:$C$1980&gt;=M$4)*('Diário 2º PA'!$C$4:$C$1980&lt;=EOMONTH(M$4,0))*('Diário 2º PA'!$F$4:$F$1980))
+SUMPRODUCT(('Diário 3º PA'!$E$4:$E$2000='Analítico Cp.'!$B149)*('Diário 3º PA'!$C$4:$C$2000&gt;=M$4)*('Diário 3º PA'!$C$4:$C$2000&lt;=EOMONTH(M$4,0))*('Diário 3º PA'!$F$4:$F$2000))
+SUMPRODUCT(('Diário 4º PA'!$E$4:$E$2000='Analítico Cp.'!$B149)*('Diário 4º PA'!$C$4:$C$2000&gt;=M$4)*('Diário 4º PA'!$C$4:$C$2000&lt;=EOMONTH(M$4,0))*('Diário 4º PA'!$F$4:$F$2000))
+SUMPRODUCT(('Comp.'!$D$5:$D$484=$B149)*('Comp.'!$B$5:$B$484&gt;=M$4)*('Comp.'!$B$5:$B$484&lt;=EOMONTH(M$4,0))*('Comp.'!$E$5:$E$484))</f>
        <v>0</v>
      </c>
      <c r="N149" s="129">
        <f>SUMPRODUCT(('Diário 1º PA'!$E$4:$E$2011='Analítico Cp.'!$B149)*('Diário 1º PA'!$C$4:$C$2011&gt;=N$4)*('Diário 1º PA'!$C$4:$C$2011&lt;=EOMONTH(N$4,0))*('Diário 1º PA'!$F$4:$F$2011))
+SUMPRODUCT(('Diário 2º PA'!$E$4:$E$1980='Analítico Cp.'!$B149)*('Diário 2º PA'!$C$4:$C$1980&gt;=N$4)*('Diário 2º PA'!$C$4:$C$1980&lt;=EOMONTH(N$4,0))*('Diário 2º PA'!$F$4:$F$1980))
+SUMPRODUCT(('Diário 3º PA'!$E$4:$E$2000='Analítico Cp.'!$B149)*('Diário 3º PA'!$C$4:$C$2000&gt;=N$4)*('Diário 3º PA'!$C$4:$C$2000&lt;=EOMONTH(N$4,0))*('Diário 3º PA'!$F$4:$F$2000))
+SUMPRODUCT(('Diário 4º PA'!$E$4:$E$2000='Analítico Cp.'!$B149)*('Diário 4º PA'!$C$4:$C$2000&gt;=N$4)*('Diário 4º PA'!$C$4:$C$2000&lt;=EOMONTH(N$4,0))*('Diário 4º PA'!$F$4:$F$2000))
+SUMPRODUCT(('Comp.'!$D$5:$D$484=$B149)*('Comp.'!$B$5:$B$484&gt;=N$4)*('Comp.'!$B$5:$B$484&lt;=EOMONTH(N$4,0))*('Comp.'!$E$5:$E$484))</f>
        <v>0</v>
      </c>
      <c r="O149" s="179">
        <f t="shared" si="19"/>
        <v>0</v>
      </c>
      <c r="P149" s="180">
        <f t="shared" si="20"/>
        <v>0</v>
      </c>
      <c r="Q149" s="154"/>
      <c r="R149" s="154"/>
      <c r="S149" s="154"/>
      <c r="T149" s="154"/>
      <c r="U149" s="154"/>
      <c r="V149" s="154"/>
      <c r="W149" s="154"/>
      <c r="X149" s="154"/>
      <c r="Y149" s="154"/>
      <c r="Z149" s="154"/>
    </row>
    <row r="150" spans="1:26" ht="23.25" hidden="1" customHeight="1" x14ac:dyDescent="0.2">
      <c r="A150" s="199" t="s">
        <v>415</v>
      </c>
      <c r="B150" s="63"/>
      <c r="C150" s="129">
        <f>SUMPRODUCT(('Diário 1º PA'!$E$4:$E$2011='Analítico Cp.'!$B150)*('Diário 1º PA'!$C$4:$C$2011&gt;=C$4)*('Diário 1º PA'!$C$4:$C$2011&lt;=EOMONTH(C$4,0))*('Diário 1º PA'!$F$4:$F$2011))
+SUMPRODUCT(('Diário 2º PA'!$E$4:$E$1980='Analítico Cp.'!$B150)*('Diário 2º PA'!$C$4:$C$1980&gt;=C$4)*('Diário 2º PA'!$C$4:$C$1980&lt;=EOMONTH(C$4,0))*('Diário 2º PA'!$F$4:$F$1980))
+SUMPRODUCT(('Diário 3º PA'!$E$4:$E$2000='Analítico Cp.'!$B150)*('Diário 3º PA'!$C$4:$C$2000&gt;=C$4)*('Diário 3º PA'!$C$4:$C$2000&lt;=EOMONTH(C$4,0))*('Diário 3º PA'!$F$4:$F$2000))
+SUMPRODUCT(('Diário 4º PA'!$E$4:$E$2000='Analítico Cp.'!$B150)*('Diário 4º PA'!$C$4:$C$2000&gt;=C$4)*('Diário 4º PA'!$C$4:$C$2000&lt;=EOMONTH(C$4,0))*('Diário 4º PA'!$F$4:$F$2000))
+SUMPRODUCT(('Comp.'!$D$5:$D$484=$B150)*('Comp.'!$B$5:$B$484&gt;=C$4)*('Comp.'!$B$5:$B$484&lt;=EOMONTH(C$4,0))*('Comp.'!$E$5:$E$484))</f>
        <v>0</v>
      </c>
      <c r="D150" s="129">
        <f>SUMPRODUCT(('Diário 1º PA'!$E$4:$E$2011='Analítico Cp.'!$B150)*('Diário 1º PA'!$C$4:$C$2011&gt;=D$4)*('Diário 1º PA'!$C$4:$C$2011&lt;=EOMONTH(D$4,0))*('Diário 1º PA'!$F$4:$F$2011))
+SUMPRODUCT(('Diário 2º PA'!$E$4:$E$1980='Analítico Cp.'!$B150)*('Diário 2º PA'!$C$4:$C$1980&gt;=D$4)*('Diário 2º PA'!$C$4:$C$1980&lt;=EOMONTH(D$4,0))*('Diário 2º PA'!$F$4:$F$1980))
+SUMPRODUCT(('Diário 3º PA'!$E$4:$E$2000='Analítico Cp.'!$B150)*('Diário 3º PA'!$C$4:$C$2000&gt;=D$4)*('Diário 3º PA'!$C$4:$C$2000&lt;=EOMONTH(D$4,0))*('Diário 3º PA'!$F$4:$F$2000))
+SUMPRODUCT(('Diário 4º PA'!$E$4:$E$2000='Analítico Cp.'!$B150)*('Diário 4º PA'!$C$4:$C$2000&gt;=D$4)*('Diário 4º PA'!$C$4:$C$2000&lt;=EOMONTH(D$4,0))*('Diário 4º PA'!$F$4:$F$2000))
+SUMPRODUCT(('Comp.'!$D$5:$D$484=$B150)*('Comp.'!$B$5:$B$484&gt;=D$4)*('Comp.'!$B$5:$B$484&lt;=EOMONTH(D$4,0))*('Comp.'!$E$5:$E$484))</f>
        <v>0</v>
      </c>
      <c r="E150" s="129">
        <f>SUMPRODUCT(('Diário 1º PA'!$E$4:$E$2011='Analítico Cp.'!$B150)*('Diário 1º PA'!$C$4:$C$2011&gt;=E$4)*('Diário 1º PA'!$C$4:$C$2011&lt;=EOMONTH(E$4,0))*('Diário 1º PA'!$F$4:$F$2011))
+SUMPRODUCT(('Diário 2º PA'!$E$4:$E$1980='Analítico Cp.'!$B150)*('Diário 2º PA'!$C$4:$C$1980&gt;=E$4)*('Diário 2º PA'!$C$4:$C$1980&lt;=EOMONTH(E$4,0))*('Diário 2º PA'!$F$4:$F$1980))
+SUMPRODUCT(('Diário 3º PA'!$E$4:$E$2000='Analítico Cp.'!$B150)*('Diário 3º PA'!$C$4:$C$2000&gt;=E$4)*('Diário 3º PA'!$C$4:$C$2000&lt;=EOMONTH(E$4,0))*('Diário 3º PA'!$F$4:$F$2000))
+SUMPRODUCT(('Diário 4º PA'!$E$4:$E$2000='Analítico Cp.'!$B150)*('Diário 4º PA'!$C$4:$C$2000&gt;=E$4)*('Diário 4º PA'!$C$4:$C$2000&lt;=EOMONTH(E$4,0))*('Diário 4º PA'!$F$4:$F$2000))
+SUMPRODUCT(('Comp.'!$D$5:$D$484=$B150)*('Comp.'!$B$5:$B$484&gt;=E$4)*('Comp.'!$B$5:$B$484&lt;=EOMONTH(E$4,0))*('Comp.'!$E$5:$E$484))</f>
        <v>0</v>
      </c>
      <c r="F150" s="129">
        <f>SUMPRODUCT(('Diário 1º PA'!$E$4:$E$2011='Analítico Cp.'!$B150)*('Diário 1º PA'!$C$4:$C$2011&gt;=F$4)*('Diário 1º PA'!$C$4:$C$2011&lt;=EOMONTH(F$4,0))*('Diário 1º PA'!$F$4:$F$2011))
+SUMPRODUCT(('Diário 2º PA'!$E$4:$E$1980='Analítico Cp.'!$B150)*('Diário 2º PA'!$C$4:$C$1980&gt;=F$4)*('Diário 2º PA'!$C$4:$C$1980&lt;=EOMONTH(F$4,0))*('Diário 2º PA'!$F$4:$F$1980))
+SUMPRODUCT(('Diário 3º PA'!$E$4:$E$2000='Analítico Cp.'!$B150)*('Diário 3º PA'!$C$4:$C$2000&gt;=F$4)*('Diário 3º PA'!$C$4:$C$2000&lt;=EOMONTH(F$4,0))*('Diário 3º PA'!$F$4:$F$2000))
+SUMPRODUCT(('Diário 4º PA'!$E$4:$E$2000='Analítico Cp.'!$B150)*('Diário 4º PA'!$C$4:$C$2000&gt;=F$4)*('Diário 4º PA'!$C$4:$C$2000&lt;=EOMONTH(F$4,0))*('Diário 4º PA'!$F$4:$F$2000))
+SUMPRODUCT(('Comp.'!$D$5:$D$484=$B150)*('Comp.'!$B$5:$B$484&gt;=F$4)*('Comp.'!$B$5:$B$484&lt;=EOMONTH(F$4,0))*('Comp.'!$E$5:$E$484))</f>
        <v>0</v>
      </c>
      <c r="G150" s="129">
        <f>SUMPRODUCT(('Diário 1º PA'!$E$4:$E$2011='Analítico Cp.'!$B150)*('Diário 1º PA'!$C$4:$C$2011&gt;=G$4)*('Diário 1º PA'!$C$4:$C$2011&lt;=EOMONTH(G$4,0))*('Diário 1º PA'!$F$4:$F$2011))
+SUMPRODUCT(('Diário 2º PA'!$E$4:$E$1980='Analítico Cp.'!$B150)*('Diário 2º PA'!$C$4:$C$1980&gt;=G$4)*('Diário 2º PA'!$C$4:$C$1980&lt;=EOMONTH(G$4,0))*('Diário 2º PA'!$F$4:$F$1980))
+SUMPRODUCT(('Diário 3º PA'!$E$4:$E$2000='Analítico Cp.'!$B150)*('Diário 3º PA'!$C$4:$C$2000&gt;=G$4)*('Diário 3º PA'!$C$4:$C$2000&lt;=EOMONTH(G$4,0))*('Diário 3º PA'!$F$4:$F$2000))
+SUMPRODUCT(('Diário 4º PA'!$E$4:$E$2000='Analítico Cp.'!$B150)*('Diário 4º PA'!$C$4:$C$2000&gt;=G$4)*('Diário 4º PA'!$C$4:$C$2000&lt;=EOMONTH(G$4,0))*('Diário 4º PA'!$F$4:$F$2000))
+SUMPRODUCT(('Comp.'!$D$5:$D$484=$B150)*('Comp.'!$B$5:$B$484&gt;=G$4)*('Comp.'!$B$5:$B$484&lt;=EOMONTH(G$4,0))*('Comp.'!$E$5:$E$484))</f>
        <v>0</v>
      </c>
      <c r="H150" s="129">
        <f>SUMPRODUCT(('Diário 1º PA'!$E$4:$E$2011='Analítico Cp.'!$B150)*('Diário 1º PA'!$C$4:$C$2011&gt;=H$4)*('Diário 1º PA'!$C$4:$C$2011&lt;=EOMONTH(H$4,0))*('Diário 1º PA'!$F$4:$F$2011))
+SUMPRODUCT(('Diário 2º PA'!$E$4:$E$1980='Analítico Cp.'!$B150)*('Diário 2º PA'!$C$4:$C$1980&gt;=H$4)*('Diário 2º PA'!$C$4:$C$1980&lt;=EOMONTH(H$4,0))*('Diário 2º PA'!$F$4:$F$1980))
+SUMPRODUCT(('Diário 3º PA'!$E$4:$E$2000='Analítico Cp.'!$B150)*('Diário 3º PA'!$C$4:$C$2000&gt;=H$4)*('Diário 3º PA'!$C$4:$C$2000&lt;=EOMONTH(H$4,0))*('Diário 3º PA'!$F$4:$F$2000))
+SUMPRODUCT(('Diário 4º PA'!$E$4:$E$2000='Analítico Cp.'!$B150)*('Diário 4º PA'!$C$4:$C$2000&gt;=H$4)*('Diário 4º PA'!$C$4:$C$2000&lt;=EOMONTH(H$4,0))*('Diário 4º PA'!$F$4:$F$2000))
+SUMPRODUCT(('Comp.'!$D$5:$D$484=$B150)*('Comp.'!$B$5:$B$484&gt;=H$4)*('Comp.'!$B$5:$B$484&lt;=EOMONTH(H$4,0))*('Comp.'!$E$5:$E$484))</f>
        <v>0</v>
      </c>
      <c r="I150" s="129">
        <f>SUMPRODUCT(('Diário 1º PA'!$E$4:$E$2011='Analítico Cp.'!$B150)*('Diário 1º PA'!$C$4:$C$2011&gt;=I$4)*('Diário 1º PA'!$C$4:$C$2011&lt;=EOMONTH(I$4,0))*('Diário 1º PA'!$F$4:$F$2011))
+SUMPRODUCT(('Diário 2º PA'!$E$4:$E$1980='Analítico Cp.'!$B150)*('Diário 2º PA'!$C$4:$C$1980&gt;=I$4)*('Diário 2º PA'!$C$4:$C$1980&lt;=EOMONTH(I$4,0))*('Diário 2º PA'!$F$4:$F$1980))
+SUMPRODUCT(('Diário 3º PA'!$E$4:$E$2000='Analítico Cp.'!$B150)*('Diário 3º PA'!$C$4:$C$2000&gt;=I$4)*('Diário 3º PA'!$C$4:$C$2000&lt;=EOMONTH(I$4,0))*('Diário 3º PA'!$F$4:$F$2000))
+SUMPRODUCT(('Diário 4º PA'!$E$4:$E$2000='Analítico Cp.'!$B150)*('Diário 4º PA'!$C$4:$C$2000&gt;=I$4)*('Diário 4º PA'!$C$4:$C$2000&lt;=EOMONTH(I$4,0))*('Diário 4º PA'!$F$4:$F$2000))
+SUMPRODUCT(('Comp.'!$D$5:$D$484=$B150)*('Comp.'!$B$5:$B$484&gt;=I$4)*('Comp.'!$B$5:$B$484&lt;=EOMONTH(I$4,0))*('Comp.'!$E$5:$E$484))</f>
        <v>0</v>
      </c>
      <c r="J150" s="129">
        <f>SUMPRODUCT(('Diário 1º PA'!$E$4:$E$2011='Analítico Cp.'!$B150)*('Diário 1º PA'!$C$4:$C$2011&gt;=J$4)*('Diário 1º PA'!$C$4:$C$2011&lt;=EOMONTH(J$4,0))*('Diário 1º PA'!$F$4:$F$2011))
+SUMPRODUCT(('Diário 2º PA'!$E$4:$E$1980='Analítico Cp.'!$B150)*('Diário 2º PA'!$C$4:$C$1980&gt;=J$4)*('Diário 2º PA'!$C$4:$C$1980&lt;=EOMONTH(J$4,0))*('Diário 2º PA'!$F$4:$F$1980))
+SUMPRODUCT(('Diário 3º PA'!$E$4:$E$2000='Analítico Cp.'!$B150)*('Diário 3º PA'!$C$4:$C$2000&gt;=J$4)*('Diário 3º PA'!$C$4:$C$2000&lt;=EOMONTH(J$4,0))*('Diário 3º PA'!$F$4:$F$2000))
+SUMPRODUCT(('Diário 4º PA'!$E$4:$E$2000='Analítico Cp.'!$B150)*('Diário 4º PA'!$C$4:$C$2000&gt;=J$4)*('Diário 4º PA'!$C$4:$C$2000&lt;=EOMONTH(J$4,0))*('Diário 4º PA'!$F$4:$F$2000))
+SUMPRODUCT(('Comp.'!$D$5:$D$484=$B150)*('Comp.'!$B$5:$B$484&gt;=J$4)*('Comp.'!$B$5:$B$484&lt;=EOMONTH(J$4,0))*('Comp.'!$E$5:$E$484))</f>
        <v>0</v>
      </c>
      <c r="K150" s="129">
        <f>SUMPRODUCT(('Diário 1º PA'!$E$4:$E$2011='Analítico Cp.'!$B150)*('Diário 1º PA'!$C$4:$C$2011&gt;=K$4)*('Diário 1º PA'!$C$4:$C$2011&lt;=EOMONTH(K$4,0))*('Diário 1º PA'!$F$4:$F$2011))
+SUMPRODUCT(('Diário 2º PA'!$E$4:$E$1980='Analítico Cp.'!$B150)*('Diário 2º PA'!$C$4:$C$1980&gt;=K$4)*('Diário 2º PA'!$C$4:$C$1980&lt;=EOMONTH(K$4,0))*('Diário 2º PA'!$F$4:$F$1980))
+SUMPRODUCT(('Diário 3º PA'!$E$4:$E$2000='Analítico Cp.'!$B150)*('Diário 3º PA'!$C$4:$C$2000&gt;=K$4)*('Diário 3º PA'!$C$4:$C$2000&lt;=EOMONTH(K$4,0))*('Diário 3º PA'!$F$4:$F$2000))
+SUMPRODUCT(('Diário 4º PA'!$E$4:$E$2000='Analítico Cp.'!$B150)*('Diário 4º PA'!$C$4:$C$2000&gt;=K$4)*('Diário 4º PA'!$C$4:$C$2000&lt;=EOMONTH(K$4,0))*('Diário 4º PA'!$F$4:$F$2000))
+SUMPRODUCT(('Comp.'!$D$5:$D$484=$B150)*('Comp.'!$B$5:$B$484&gt;=K$4)*('Comp.'!$B$5:$B$484&lt;=EOMONTH(K$4,0))*('Comp.'!$E$5:$E$484))</f>
        <v>0</v>
      </c>
      <c r="L150" s="129">
        <f>SUMPRODUCT(('Diário 1º PA'!$E$4:$E$2011='Analítico Cp.'!$B150)*('Diário 1º PA'!$C$4:$C$2011&gt;=L$4)*('Diário 1º PA'!$C$4:$C$2011&lt;=EOMONTH(L$4,0))*('Diário 1º PA'!$F$4:$F$2011))
+SUMPRODUCT(('Diário 2º PA'!$E$4:$E$1980='Analítico Cp.'!$B150)*('Diário 2º PA'!$C$4:$C$1980&gt;=L$4)*('Diário 2º PA'!$C$4:$C$1980&lt;=EOMONTH(L$4,0))*('Diário 2º PA'!$F$4:$F$1980))
+SUMPRODUCT(('Diário 3º PA'!$E$4:$E$2000='Analítico Cp.'!$B150)*('Diário 3º PA'!$C$4:$C$2000&gt;=L$4)*('Diário 3º PA'!$C$4:$C$2000&lt;=EOMONTH(L$4,0))*('Diário 3º PA'!$F$4:$F$2000))
+SUMPRODUCT(('Diário 4º PA'!$E$4:$E$2000='Analítico Cp.'!$B150)*('Diário 4º PA'!$C$4:$C$2000&gt;=L$4)*('Diário 4º PA'!$C$4:$C$2000&lt;=EOMONTH(L$4,0))*('Diário 4º PA'!$F$4:$F$2000))
+SUMPRODUCT(('Comp.'!$D$5:$D$484=$B150)*('Comp.'!$B$5:$B$484&gt;=L$4)*('Comp.'!$B$5:$B$484&lt;=EOMONTH(L$4,0))*('Comp.'!$E$5:$E$484))</f>
        <v>0</v>
      </c>
      <c r="M150" s="129">
        <f>SUMPRODUCT(('Diário 1º PA'!$E$4:$E$2011='Analítico Cp.'!$B150)*('Diário 1º PA'!$C$4:$C$2011&gt;=M$4)*('Diário 1º PA'!$C$4:$C$2011&lt;=EOMONTH(M$4,0))*('Diário 1º PA'!$F$4:$F$2011))
+SUMPRODUCT(('Diário 2º PA'!$E$4:$E$1980='Analítico Cp.'!$B150)*('Diário 2º PA'!$C$4:$C$1980&gt;=M$4)*('Diário 2º PA'!$C$4:$C$1980&lt;=EOMONTH(M$4,0))*('Diário 2º PA'!$F$4:$F$1980))
+SUMPRODUCT(('Diário 3º PA'!$E$4:$E$2000='Analítico Cp.'!$B150)*('Diário 3º PA'!$C$4:$C$2000&gt;=M$4)*('Diário 3º PA'!$C$4:$C$2000&lt;=EOMONTH(M$4,0))*('Diário 3º PA'!$F$4:$F$2000))
+SUMPRODUCT(('Diário 4º PA'!$E$4:$E$2000='Analítico Cp.'!$B150)*('Diário 4º PA'!$C$4:$C$2000&gt;=M$4)*('Diário 4º PA'!$C$4:$C$2000&lt;=EOMONTH(M$4,0))*('Diário 4º PA'!$F$4:$F$2000))
+SUMPRODUCT(('Comp.'!$D$5:$D$484=$B150)*('Comp.'!$B$5:$B$484&gt;=M$4)*('Comp.'!$B$5:$B$484&lt;=EOMONTH(M$4,0))*('Comp.'!$E$5:$E$484))</f>
        <v>0</v>
      </c>
      <c r="N150" s="129">
        <f>SUMPRODUCT(('Diário 1º PA'!$E$4:$E$2011='Analítico Cp.'!$B150)*('Diário 1º PA'!$C$4:$C$2011&gt;=N$4)*('Diário 1º PA'!$C$4:$C$2011&lt;=EOMONTH(N$4,0))*('Diário 1º PA'!$F$4:$F$2011))
+SUMPRODUCT(('Diário 2º PA'!$E$4:$E$1980='Analítico Cp.'!$B150)*('Diário 2º PA'!$C$4:$C$1980&gt;=N$4)*('Diário 2º PA'!$C$4:$C$1980&lt;=EOMONTH(N$4,0))*('Diário 2º PA'!$F$4:$F$1980))
+SUMPRODUCT(('Diário 3º PA'!$E$4:$E$2000='Analítico Cp.'!$B150)*('Diário 3º PA'!$C$4:$C$2000&gt;=N$4)*('Diário 3º PA'!$C$4:$C$2000&lt;=EOMONTH(N$4,0))*('Diário 3º PA'!$F$4:$F$2000))
+SUMPRODUCT(('Diário 4º PA'!$E$4:$E$2000='Analítico Cp.'!$B150)*('Diário 4º PA'!$C$4:$C$2000&gt;=N$4)*('Diário 4º PA'!$C$4:$C$2000&lt;=EOMONTH(N$4,0))*('Diário 4º PA'!$F$4:$F$2000))
+SUMPRODUCT(('Comp.'!$D$5:$D$484=$B150)*('Comp.'!$B$5:$B$484&gt;=N$4)*('Comp.'!$B$5:$B$484&lt;=EOMONTH(N$4,0))*('Comp.'!$E$5:$E$484))</f>
        <v>0</v>
      </c>
      <c r="O150" s="179">
        <f t="shared" si="19"/>
        <v>0</v>
      </c>
      <c r="P150" s="180">
        <f t="shared" si="20"/>
        <v>0</v>
      </c>
      <c r="Q150" s="154"/>
      <c r="R150" s="154"/>
      <c r="S150" s="154"/>
      <c r="T150" s="154"/>
      <c r="U150" s="154"/>
      <c r="V150" s="154"/>
      <c r="W150" s="154"/>
      <c r="X150" s="154"/>
      <c r="Y150" s="154"/>
      <c r="Z150" s="154"/>
    </row>
    <row r="151" spans="1:26" ht="23.25" hidden="1" customHeight="1" x14ac:dyDescent="0.2">
      <c r="A151" s="199" t="s">
        <v>416</v>
      </c>
      <c r="B151" s="63"/>
      <c r="C151" s="129">
        <f>SUMPRODUCT(('Diário 1º PA'!$E$4:$E$2011='Analítico Cp.'!$B151)*('Diário 1º PA'!$C$4:$C$2011&gt;=C$4)*('Diário 1º PA'!$C$4:$C$2011&lt;=EOMONTH(C$4,0))*('Diário 1º PA'!$F$4:$F$2011))
+SUMPRODUCT(('Diário 2º PA'!$E$4:$E$1980='Analítico Cp.'!$B151)*('Diário 2º PA'!$C$4:$C$1980&gt;=C$4)*('Diário 2º PA'!$C$4:$C$1980&lt;=EOMONTH(C$4,0))*('Diário 2º PA'!$F$4:$F$1980))
+SUMPRODUCT(('Diário 3º PA'!$E$4:$E$2000='Analítico Cp.'!$B151)*('Diário 3º PA'!$C$4:$C$2000&gt;=C$4)*('Diário 3º PA'!$C$4:$C$2000&lt;=EOMONTH(C$4,0))*('Diário 3º PA'!$F$4:$F$2000))
+SUMPRODUCT(('Diário 4º PA'!$E$4:$E$2000='Analítico Cp.'!$B151)*('Diário 4º PA'!$C$4:$C$2000&gt;=C$4)*('Diário 4º PA'!$C$4:$C$2000&lt;=EOMONTH(C$4,0))*('Diário 4º PA'!$F$4:$F$2000))
+SUMPRODUCT(('Comp.'!$D$5:$D$484=$B151)*('Comp.'!$B$5:$B$484&gt;=C$4)*('Comp.'!$B$5:$B$484&lt;=EOMONTH(C$4,0))*('Comp.'!$E$5:$E$484))</f>
        <v>0</v>
      </c>
      <c r="D151" s="129">
        <f>SUMPRODUCT(('Diário 1º PA'!$E$4:$E$2011='Analítico Cp.'!$B151)*('Diário 1º PA'!$C$4:$C$2011&gt;=D$4)*('Diário 1º PA'!$C$4:$C$2011&lt;=EOMONTH(D$4,0))*('Diário 1º PA'!$F$4:$F$2011))
+SUMPRODUCT(('Diário 2º PA'!$E$4:$E$1980='Analítico Cp.'!$B151)*('Diário 2º PA'!$C$4:$C$1980&gt;=D$4)*('Diário 2º PA'!$C$4:$C$1980&lt;=EOMONTH(D$4,0))*('Diário 2º PA'!$F$4:$F$1980))
+SUMPRODUCT(('Diário 3º PA'!$E$4:$E$2000='Analítico Cp.'!$B151)*('Diário 3º PA'!$C$4:$C$2000&gt;=D$4)*('Diário 3º PA'!$C$4:$C$2000&lt;=EOMONTH(D$4,0))*('Diário 3º PA'!$F$4:$F$2000))
+SUMPRODUCT(('Diário 4º PA'!$E$4:$E$2000='Analítico Cp.'!$B151)*('Diário 4º PA'!$C$4:$C$2000&gt;=D$4)*('Diário 4º PA'!$C$4:$C$2000&lt;=EOMONTH(D$4,0))*('Diário 4º PA'!$F$4:$F$2000))
+SUMPRODUCT(('Comp.'!$D$5:$D$484=$B151)*('Comp.'!$B$5:$B$484&gt;=D$4)*('Comp.'!$B$5:$B$484&lt;=EOMONTH(D$4,0))*('Comp.'!$E$5:$E$484))</f>
        <v>0</v>
      </c>
      <c r="E151" s="129">
        <f>SUMPRODUCT(('Diário 1º PA'!$E$4:$E$2011='Analítico Cp.'!$B151)*('Diário 1º PA'!$C$4:$C$2011&gt;=E$4)*('Diário 1º PA'!$C$4:$C$2011&lt;=EOMONTH(E$4,0))*('Diário 1º PA'!$F$4:$F$2011))
+SUMPRODUCT(('Diário 2º PA'!$E$4:$E$1980='Analítico Cp.'!$B151)*('Diário 2º PA'!$C$4:$C$1980&gt;=E$4)*('Diário 2º PA'!$C$4:$C$1980&lt;=EOMONTH(E$4,0))*('Diário 2º PA'!$F$4:$F$1980))
+SUMPRODUCT(('Diário 3º PA'!$E$4:$E$2000='Analítico Cp.'!$B151)*('Diário 3º PA'!$C$4:$C$2000&gt;=E$4)*('Diário 3º PA'!$C$4:$C$2000&lt;=EOMONTH(E$4,0))*('Diário 3º PA'!$F$4:$F$2000))
+SUMPRODUCT(('Diário 4º PA'!$E$4:$E$2000='Analítico Cp.'!$B151)*('Diário 4º PA'!$C$4:$C$2000&gt;=E$4)*('Diário 4º PA'!$C$4:$C$2000&lt;=EOMONTH(E$4,0))*('Diário 4º PA'!$F$4:$F$2000))
+SUMPRODUCT(('Comp.'!$D$5:$D$484=$B151)*('Comp.'!$B$5:$B$484&gt;=E$4)*('Comp.'!$B$5:$B$484&lt;=EOMONTH(E$4,0))*('Comp.'!$E$5:$E$484))</f>
        <v>0</v>
      </c>
      <c r="F151" s="129">
        <f>SUMPRODUCT(('Diário 1º PA'!$E$4:$E$2011='Analítico Cp.'!$B151)*('Diário 1º PA'!$C$4:$C$2011&gt;=F$4)*('Diário 1º PA'!$C$4:$C$2011&lt;=EOMONTH(F$4,0))*('Diário 1º PA'!$F$4:$F$2011))
+SUMPRODUCT(('Diário 2º PA'!$E$4:$E$1980='Analítico Cp.'!$B151)*('Diário 2º PA'!$C$4:$C$1980&gt;=F$4)*('Diário 2º PA'!$C$4:$C$1980&lt;=EOMONTH(F$4,0))*('Diário 2º PA'!$F$4:$F$1980))
+SUMPRODUCT(('Diário 3º PA'!$E$4:$E$2000='Analítico Cp.'!$B151)*('Diário 3º PA'!$C$4:$C$2000&gt;=F$4)*('Diário 3º PA'!$C$4:$C$2000&lt;=EOMONTH(F$4,0))*('Diário 3º PA'!$F$4:$F$2000))
+SUMPRODUCT(('Diário 4º PA'!$E$4:$E$2000='Analítico Cp.'!$B151)*('Diário 4º PA'!$C$4:$C$2000&gt;=F$4)*('Diário 4º PA'!$C$4:$C$2000&lt;=EOMONTH(F$4,0))*('Diário 4º PA'!$F$4:$F$2000))
+SUMPRODUCT(('Comp.'!$D$5:$D$484=$B151)*('Comp.'!$B$5:$B$484&gt;=F$4)*('Comp.'!$B$5:$B$484&lt;=EOMONTH(F$4,0))*('Comp.'!$E$5:$E$484))</f>
        <v>0</v>
      </c>
      <c r="G151" s="129">
        <f>SUMPRODUCT(('Diário 1º PA'!$E$4:$E$2011='Analítico Cp.'!$B151)*('Diário 1º PA'!$C$4:$C$2011&gt;=G$4)*('Diário 1º PA'!$C$4:$C$2011&lt;=EOMONTH(G$4,0))*('Diário 1º PA'!$F$4:$F$2011))
+SUMPRODUCT(('Diário 2º PA'!$E$4:$E$1980='Analítico Cp.'!$B151)*('Diário 2º PA'!$C$4:$C$1980&gt;=G$4)*('Diário 2º PA'!$C$4:$C$1980&lt;=EOMONTH(G$4,0))*('Diário 2º PA'!$F$4:$F$1980))
+SUMPRODUCT(('Diário 3º PA'!$E$4:$E$2000='Analítico Cp.'!$B151)*('Diário 3º PA'!$C$4:$C$2000&gt;=G$4)*('Diário 3º PA'!$C$4:$C$2000&lt;=EOMONTH(G$4,0))*('Diário 3º PA'!$F$4:$F$2000))
+SUMPRODUCT(('Diário 4º PA'!$E$4:$E$2000='Analítico Cp.'!$B151)*('Diário 4º PA'!$C$4:$C$2000&gt;=G$4)*('Diário 4º PA'!$C$4:$C$2000&lt;=EOMONTH(G$4,0))*('Diário 4º PA'!$F$4:$F$2000))
+SUMPRODUCT(('Comp.'!$D$5:$D$484=$B151)*('Comp.'!$B$5:$B$484&gt;=G$4)*('Comp.'!$B$5:$B$484&lt;=EOMONTH(G$4,0))*('Comp.'!$E$5:$E$484))</f>
        <v>0</v>
      </c>
      <c r="H151" s="129">
        <f>SUMPRODUCT(('Diário 1º PA'!$E$4:$E$2011='Analítico Cp.'!$B151)*('Diário 1º PA'!$C$4:$C$2011&gt;=H$4)*('Diário 1º PA'!$C$4:$C$2011&lt;=EOMONTH(H$4,0))*('Diário 1º PA'!$F$4:$F$2011))
+SUMPRODUCT(('Diário 2º PA'!$E$4:$E$1980='Analítico Cp.'!$B151)*('Diário 2º PA'!$C$4:$C$1980&gt;=H$4)*('Diário 2º PA'!$C$4:$C$1980&lt;=EOMONTH(H$4,0))*('Diário 2º PA'!$F$4:$F$1980))
+SUMPRODUCT(('Diário 3º PA'!$E$4:$E$2000='Analítico Cp.'!$B151)*('Diário 3º PA'!$C$4:$C$2000&gt;=H$4)*('Diário 3º PA'!$C$4:$C$2000&lt;=EOMONTH(H$4,0))*('Diário 3º PA'!$F$4:$F$2000))
+SUMPRODUCT(('Diário 4º PA'!$E$4:$E$2000='Analítico Cp.'!$B151)*('Diário 4º PA'!$C$4:$C$2000&gt;=H$4)*('Diário 4º PA'!$C$4:$C$2000&lt;=EOMONTH(H$4,0))*('Diário 4º PA'!$F$4:$F$2000))
+SUMPRODUCT(('Comp.'!$D$5:$D$484=$B151)*('Comp.'!$B$5:$B$484&gt;=H$4)*('Comp.'!$B$5:$B$484&lt;=EOMONTH(H$4,0))*('Comp.'!$E$5:$E$484))</f>
        <v>0</v>
      </c>
      <c r="I151" s="129">
        <f>SUMPRODUCT(('Diário 1º PA'!$E$4:$E$2011='Analítico Cp.'!$B151)*('Diário 1º PA'!$C$4:$C$2011&gt;=I$4)*('Diário 1º PA'!$C$4:$C$2011&lt;=EOMONTH(I$4,0))*('Diário 1º PA'!$F$4:$F$2011))
+SUMPRODUCT(('Diário 2º PA'!$E$4:$E$1980='Analítico Cp.'!$B151)*('Diário 2º PA'!$C$4:$C$1980&gt;=I$4)*('Diário 2º PA'!$C$4:$C$1980&lt;=EOMONTH(I$4,0))*('Diário 2º PA'!$F$4:$F$1980))
+SUMPRODUCT(('Diário 3º PA'!$E$4:$E$2000='Analítico Cp.'!$B151)*('Diário 3º PA'!$C$4:$C$2000&gt;=I$4)*('Diário 3º PA'!$C$4:$C$2000&lt;=EOMONTH(I$4,0))*('Diário 3º PA'!$F$4:$F$2000))
+SUMPRODUCT(('Diário 4º PA'!$E$4:$E$2000='Analítico Cp.'!$B151)*('Diário 4º PA'!$C$4:$C$2000&gt;=I$4)*('Diário 4º PA'!$C$4:$C$2000&lt;=EOMONTH(I$4,0))*('Diário 4º PA'!$F$4:$F$2000))
+SUMPRODUCT(('Comp.'!$D$5:$D$484=$B151)*('Comp.'!$B$5:$B$484&gt;=I$4)*('Comp.'!$B$5:$B$484&lt;=EOMONTH(I$4,0))*('Comp.'!$E$5:$E$484))</f>
        <v>0</v>
      </c>
      <c r="J151" s="129">
        <f>SUMPRODUCT(('Diário 1º PA'!$E$4:$E$2011='Analítico Cp.'!$B151)*('Diário 1º PA'!$C$4:$C$2011&gt;=J$4)*('Diário 1º PA'!$C$4:$C$2011&lt;=EOMONTH(J$4,0))*('Diário 1º PA'!$F$4:$F$2011))
+SUMPRODUCT(('Diário 2º PA'!$E$4:$E$1980='Analítico Cp.'!$B151)*('Diário 2º PA'!$C$4:$C$1980&gt;=J$4)*('Diário 2º PA'!$C$4:$C$1980&lt;=EOMONTH(J$4,0))*('Diário 2º PA'!$F$4:$F$1980))
+SUMPRODUCT(('Diário 3º PA'!$E$4:$E$2000='Analítico Cp.'!$B151)*('Diário 3º PA'!$C$4:$C$2000&gt;=J$4)*('Diário 3º PA'!$C$4:$C$2000&lt;=EOMONTH(J$4,0))*('Diário 3º PA'!$F$4:$F$2000))
+SUMPRODUCT(('Diário 4º PA'!$E$4:$E$2000='Analítico Cp.'!$B151)*('Diário 4º PA'!$C$4:$C$2000&gt;=J$4)*('Diário 4º PA'!$C$4:$C$2000&lt;=EOMONTH(J$4,0))*('Diário 4º PA'!$F$4:$F$2000))
+SUMPRODUCT(('Comp.'!$D$5:$D$484=$B151)*('Comp.'!$B$5:$B$484&gt;=J$4)*('Comp.'!$B$5:$B$484&lt;=EOMONTH(J$4,0))*('Comp.'!$E$5:$E$484))</f>
        <v>0</v>
      </c>
      <c r="K151" s="129">
        <f>SUMPRODUCT(('Diário 1º PA'!$E$4:$E$2011='Analítico Cp.'!$B151)*('Diário 1º PA'!$C$4:$C$2011&gt;=K$4)*('Diário 1º PA'!$C$4:$C$2011&lt;=EOMONTH(K$4,0))*('Diário 1º PA'!$F$4:$F$2011))
+SUMPRODUCT(('Diário 2º PA'!$E$4:$E$1980='Analítico Cp.'!$B151)*('Diário 2º PA'!$C$4:$C$1980&gt;=K$4)*('Diário 2º PA'!$C$4:$C$1980&lt;=EOMONTH(K$4,0))*('Diário 2º PA'!$F$4:$F$1980))
+SUMPRODUCT(('Diário 3º PA'!$E$4:$E$2000='Analítico Cp.'!$B151)*('Diário 3º PA'!$C$4:$C$2000&gt;=K$4)*('Diário 3º PA'!$C$4:$C$2000&lt;=EOMONTH(K$4,0))*('Diário 3º PA'!$F$4:$F$2000))
+SUMPRODUCT(('Diário 4º PA'!$E$4:$E$2000='Analítico Cp.'!$B151)*('Diário 4º PA'!$C$4:$C$2000&gt;=K$4)*('Diário 4º PA'!$C$4:$C$2000&lt;=EOMONTH(K$4,0))*('Diário 4º PA'!$F$4:$F$2000))
+SUMPRODUCT(('Comp.'!$D$5:$D$484=$B151)*('Comp.'!$B$5:$B$484&gt;=K$4)*('Comp.'!$B$5:$B$484&lt;=EOMONTH(K$4,0))*('Comp.'!$E$5:$E$484))</f>
        <v>0</v>
      </c>
      <c r="L151" s="129">
        <f>SUMPRODUCT(('Diário 1º PA'!$E$4:$E$2011='Analítico Cp.'!$B151)*('Diário 1º PA'!$C$4:$C$2011&gt;=L$4)*('Diário 1º PA'!$C$4:$C$2011&lt;=EOMONTH(L$4,0))*('Diário 1º PA'!$F$4:$F$2011))
+SUMPRODUCT(('Diário 2º PA'!$E$4:$E$1980='Analítico Cp.'!$B151)*('Diário 2º PA'!$C$4:$C$1980&gt;=L$4)*('Diário 2º PA'!$C$4:$C$1980&lt;=EOMONTH(L$4,0))*('Diário 2º PA'!$F$4:$F$1980))
+SUMPRODUCT(('Diário 3º PA'!$E$4:$E$2000='Analítico Cp.'!$B151)*('Diário 3º PA'!$C$4:$C$2000&gt;=L$4)*('Diário 3º PA'!$C$4:$C$2000&lt;=EOMONTH(L$4,0))*('Diário 3º PA'!$F$4:$F$2000))
+SUMPRODUCT(('Diário 4º PA'!$E$4:$E$2000='Analítico Cp.'!$B151)*('Diário 4º PA'!$C$4:$C$2000&gt;=L$4)*('Diário 4º PA'!$C$4:$C$2000&lt;=EOMONTH(L$4,0))*('Diário 4º PA'!$F$4:$F$2000))
+SUMPRODUCT(('Comp.'!$D$5:$D$484=$B151)*('Comp.'!$B$5:$B$484&gt;=L$4)*('Comp.'!$B$5:$B$484&lt;=EOMONTH(L$4,0))*('Comp.'!$E$5:$E$484))</f>
        <v>0</v>
      </c>
      <c r="M151" s="129">
        <f>SUMPRODUCT(('Diário 1º PA'!$E$4:$E$2011='Analítico Cp.'!$B151)*('Diário 1º PA'!$C$4:$C$2011&gt;=M$4)*('Diário 1º PA'!$C$4:$C$2011&lt;=EOMONTH(M$4,0))*('Diário 1º PA'!$F$4:$F$2011))
+SUMPRODUCT(('Diário 2º PA'!$E$4:$E$1980='Analítico Cp.'!$B151)*('Diário 2º PA'!$C$4:$C$1980&gt;=M$4)*('Diário 2º PA'!$C$4:$C$1980&lt;=EOMONTH(M$4,0))*('Diário 2º PA'!$F$4:$F$1980))
+SUMPRODUCT(('Diário 3º PA'!$E$4:$E$2000='Analítico Cp.'!$B151)*('Diário 3º PA'!$C$4:$C$2000&gt;=M$4)*('Diário 3º PA'!$C$4:$C$2000&lt;=EOMONTH(M$4,0))*('Diário 3º PA'!$F$4:$F$2000))
+SUMPRODUCT(('Diário 4º PA'!$E$4:$E$2000='Analítico Cp.'!$B151)*('Diário 4º PA'!$C$4:$C$2000&gt;=M$4)*('Diário 4º PA'!$C$4:$C$2000&lt;=EOMONTH(M$4,0))*('Diário 4º PA'!$F$4:$F$2000))
+SUMPRODUCT(('Comp.'!$D$5:$D$484=$B151)*('Comp.'!$B$5:$B$484&gt;=M$4)*('Comp.'!$B$5:$B$484&lt;=EOMONTH(M$4,0))*('Comp.'!$E$5:$E$484))</f>
        <v>0</v>
      </c>
      <c r="N151" s="129">
        <f>SUMPRODUCT(('Diário 1º PA'!$E$4:$E$2011='Analítico Cp.'!$B151)*('Diário 1º PA'!$C$4:$C$2011&gt;=N$4)*('Diário 1º PA'!$C$4:$C$2011&lt;=EOMONTH(N$4,0))*('Diário 1º PA'!$F$4:$F$2011))
+SUMPRODUCT(('Diário 2º PA'!$E$4:$E$1980='Analítico Cp.'!$B151)*('Diário 2º PA'!$C$4:$C$1980&gt;=N$4)*('Diário 2º PA'!$C$4:$C$1980&lt;=EOMONTH(N$4,0))*('Diário 2º PA'!$F$4:$F$1980))
+SUMPRODUCT(('Diário 3º PA'!$E$4:$E$2000='Analítico Cp.'!$B151)*('Diário 3º PA'!$C$4:$C$2000&gt;=N$4)*('Diário 3º PA'!$C$4:$C$2000&lt;=EOMONTH(N$4,0))*('Diário 3º PA'!$F$4:$F$2000))
+SUMPRODUCT(('Diário 4º PA'!$E$4:$E$2000='Analítico Cp.'!$B151)*('Diário 4º PA'!$C$4:$C$2000&gt;=N$4)*('Diário 4º PA'!$C$4:$C$2000&lt;=EOMONTH(N$4,0))*('Diário 4º PA'!$F$4:$F$2000))
+SUMPRODUCT(('Comp.'!$D$5:$D$484=$B151)*('Comp.'!$B$5:$B$484&gt;=N$4)*('Comp.'!$B$5:$B$484&lt;=EOMONTH(N$4,0))*('Comp.'!$E$5:$E$484))</f>
        <v>0</v>
      </c>
      <c r="O151" s="179">
        <f t="shared" si="19"/>
        <v>0</v>
      </c>
      <c r="P151" s="180">
        <f t="shared" si="20"/>
        <v>0</v>
      </c>
      <c r="Q151" s="154"/>
      <c r="R151" s="154"/>
      <c r="S151" s="154"/>
      <c r="T151" s="154"/>
      <c r="U151" s="154"/>
      <c r="V151" s="154"/>
      <c r="W151" s="154"/>
      <c r="X151" s="154"/>
      <c r="Y151" s="154"/>
      <c r="Z151" s="154"/>
    </row>
    <row r="152" spans="1:26" ht="23.25" hidden="1" customHeight="1" x14ac:dyDescent="0.2">
      <c r="A152" s="199" t="s">
        <v>417</v>
      </c>
      <c r="B152" s="63"/>
      <c r="C152" s="129">
        <f>SUMPRODUCT(('Diário 1º PA'!$E$4:$E$2011='Analítico Cp.'!$B152)*('Diário 1º PA'!$C$4:$C$2011&gt;=C$4)*('Diário 1º PA'!$C$4:$C$2011&lt;=EOMONTH(C$4,0))*('Diário 1º PA'!$F$4:$F$2011))
+SUMPRODUCT(('Diário 2º PA'!$E$4:$E$1980='Analítico Cp.'!$B152)*('Diário 2º PA'!$C$4:$C$1980&gt;=C$4)*('Diário 2º PA'!$C$4:$C$1980&lt;=EOMONTH(C$4,0))*('Diário 2º PA'!$F$4:$F$1980))
+SUMPRODUCT(('Diário 3º PA'!$E$4:$E$2000='Analítico Cp.'!$B152)*('Diário 3º PA'!$C$4:$C$2000&gt;=C$4)*('Diário 3º PA'!$C$4:$C$2000&lt;=EOMONTH(C$4,0))*('Diário 3º PA'!$F$4:$F$2000))
+SUMPRODUCT(('Diário 4º PA'!$E$4:$E$2000='Analítico Cp.'!$B152)*('Diário 4º PA'!$C$4:$C$2000&gt;=C$4)*('Diário 4º PA'!$C$4:$C$2000&lt;=EOMONTH(C$4,0))*('Diário 4º PA'!$F$4:$F$2000))
+SUMPRODUCT(('Comp.'!$D$5:$D$484=$B152)*('Comp.'!$B$5:$B$484&gt;=C$4)*('Comp.'!$B$5:$B$484&lt;=EOMONTH(C$4,0))*('Comp.'!$E$5:$E$484))</f>
        <v>0</v>
      </c>
      <c r="D152" s="129">
        <f>SUMPRODUCT(('Diário 1º PA'!$E$4:$E$2011='Analítico Cp.'!$B152)*('Diário 1º PA'!$C$4:$C$2011&gt;=D$4)*('Diário 1º PA'!$C$4:$C$2011&lt;=EOMONTH(D$4,0))*('Diário 1º PA'!$F$4:$F$2011))
+SUMPRODUCT(('Diário 2º PA'!$E$4:$E$1980='Analítico Cp.'!$B152)*('Diário 2º PA'!$C$4:$C$1980&gt;=D$4)*('Diário 2º PA'!$C$4:$C$1980&lt;=EOMONTH(D$4,0))*('Diário 2º PA'!$F$4:$F$1980))
+SUMPRODUCT(('Diário 3º PA'!$E$4:$E$2000='Analítico Cp.'!$B152)*('Diário 3º PA'!$C$4:$C$2000&gt;=D$4)*('Diário 3º PA'!$C$4:$C$2000&lt;=EOMONTH(D$4,0))*('Diário 3º PA'!$F$4:$F$2000))
+SUMPRODUCT(('Diário 4º PA'!$E$4:$E$2000='Analítico Cp.'!$B152)*('Diário 4º PA'!$C$4:$C$2000&gt;=D$4)*('Diário 4º PA'!$C$4:$C$2000&lt;=EOMONTH(D$4,0))*('Diário 4º PA'!$F$4:$F$2000))
+SUMPRODUCT(('Comp.'!$D$5:$D$484=$B152)*('Comp.'!$B$5:$B$484&gt;=D$4)*('Comp.'!$B$5:$B$484&lt;=EOMONTH(D$4,0))*('Comp.'!$E$5:$E$484))</f>
        <v>0</v>
      </c>
      <c r="E152" s="129">
        <f>SUMPRODUCT(('Diário 1º PA'!$E$4:$E$2011='Analítico Cp.'!$B152)*('Diário 1º PA'!$C$4:$C$2011&gt;=E$4)*('Diário 1º PA'!$C$4:$C$2011&lt;=EOMONTH(E$4,0))*('Diário 1º PA'!$F$4:$F$2011))
+SUMPRODUCT(('Diário 2º PA'!$E$4:$E$1980='Analítico Cp.'!$B152)*('Diário 2º PA'!$C$4:$C$1980&gt;=E$4)*('Diário 2º PA'!$C$4:$C$1980&lt;=EOMONTH(E$4,0))*('Diário 2º PA'!$F$4:$F$1980))
+SUMPRODUCT(('Diário 3º PA'!$E$4:$E$2000='Analítico Cp.'!$B152)*('Diário 3º PA'!$C$4:$C$2000&gt;=E$4)*('Diário 3º PA'!$C$4:$C$2000&lt;=EOMONTH(E$4,0))*('Diário 3º PA'!$F$4:$F$2000))
+SUMPRODUCT(('Diário 4º PA'!$E$4:$E$2000='Analítico Cp.'!$B152)*('Diário 4º PA'!$C$4:$C$2000&gt;=E$4)*('Diário 4º PA'!$C$4:$C$2000&lt;=EOMONTH(E$4,0))*('Diário 4º PA'!$F$4:$F$2000))
+SUMPRODUCT(('Comp.'!$D$5:$D$484=$B152)*('Comp.'!$B$5:$B$484&gt;=E$4)*('Comp.'!$B$5:$B$484&lt;=EOMONTH(E$4,0))*('Comp.'!$E$5:$E$484))</f>
        <v>0</v>
      </c>
      <c r="F152" s="129">
        <f>SUMPRODUCT(('Diário 1º PA'!$E$4:$E$2011='Analítico Cp.'!$B152)*('Diário 1º PA'!$C$4:$C$2011&gt;=F$4)*('Diário 1º PA'!$C$4:$C$2011&lt;=EOMONTH(F$4,0))*('Diário 1º PA'!$F$4:$F$2011))
+SUMPRODUCT(('Diário 2º PA'!$E$4:$E$1980='Analítico Cp.'!$B152)*('Diário 2º PA'!$C$4:$C$1980&gt;=F$4)*('Diário 2º PA'!$C$4:$C$1980&lt;=EOMONTH(F$4,0))*('Diário 2º PA'!$F$4:$F$1980))
+SUMPRODUCT(('Diário 3º PA'!$E$4:$E$2000='Analítico Cp.'!$B152)*('Diário 3º PA'!$C$4:$C$2000&gt;=F$4)*('Diário 3º PA'!$C$4:$C$2000&lt;=EOMONTH(F$4,0))*('Diário 3º PA'!$F$4:$F$2000))
+SUMPRODUCT(('Diário 4º PA'!$E$4:$E$2000='Analítico Cp.'!$B152)*('Diário 4º PA'!$C$4:$C$2000&gt;=F$4)*('Diário 4º PA'!$C$4:$C$2000&lt;=EOMONTH(F$4,0))*('Diário 4º PA'!$F$4:$F$2000))
+SUMPRODUCT(('Comp.'!$D$5:$D$484=$B152)*('Comp.'!$B$5:$B$484&gt;=F$4)*('Comp.'!$B$5:$B$484&lt;=EOMONTH(F$4,0))*('Comp.'!$E$5:$E$484))</f>
        <v>0</v>
      </c>
      <c r="G152" s="129">
        <f>SUMPRODUCT(('Diário 1º PA'!$E$4:$E$2011='Analítico Cp.'!$B152)*('Diário 1º PA'!$C$4:$C$2011&gt;=G$4)*('Diário 1º PA'!$C$4:$C$2011&lt;=EOMONTH(G$4,0))*('Diário 1º PA'!$F$4:$F$2011))
+SUMPRODUCT(('Diário 2º PA'!$E$4:$E$1980='Analítico Cp.'!$B152)*('Diário 2º PA'!$C$4:$C$1980&gt;=G$4)*('Diário 2º PA'!$C$4:$C$1980&lt;=EOMONTH(G$4,0))*('Diário 2º PA'!$F$4:$F$1980))
+SUMPRODUCT(('Diário 3º PA'!$E$4:$E$2000='Analítico Cp.'!$B152)*('Diário 3º PA'!$C$4:$C$2000&gt;=G$4)*('Diário 3º PA'!$C$4:$C$2000&lt;=EOMONTH(G$4,0))*('Diário 3º PA'!$F$4:$F$2000))
+SUMPRODUCT(('Diário 4º PA'!$E$4:$E$2000='Analítico Cp.'!$B152)*('Diário 4º PA'!$C$4:$C$2000&gt;=G$4)*('Diário 4º PA'!$C$4:$C$2000&lt;=EOMONTH(G$4,0))*('Diário 4º PA'!$F$4:$F$2000))
+SUMPRODUCT(('Comp.'!$D$5:$D$484=$B152)*('Comp.'!$B$5:$B$484&gt;=G$4)*('Comp.'!$B$5:$B$484&lt;=EOMONTH(G$4,0))*('Comp.'!$E$5:$E$484))</f>
        <v>0</v>
      </c>
      <c r="H152" s="129">
        <f>SUMPRODUCT(('Diário 1º PA'!$E$4:$E$2011='Analítico Cp.'!$B152)*('Diário 1º PA'!$C$4:$C$2011&gt;=H$4)*('Diário 1º PA'!$C$4:$C$2011&lt;=EOMONTH(H$4,0))*('Diário 1º PA'!$F$4:$F$2011))
+SUMPRODUCT(('Diário 2º PA'!$E$4:$E$1980='Analítico Cp.'!$B152)*('Diário 2º PA'!$C$4:$C$1980&gt;=H$4)*('Diário 2º PA'!$C$4:$C$1980&lt;=EOMONTH(H$4,0))*('Diário 2º PA'!$F$4:$F$1980))
+SUMPRODUCT(('Diário 3º PA'!$E$4:$E$2000='Analítico Cp.'!$B152)*('Diário 3º PA'!$C$4:$C$2000&gt;=H$4)*('Diário 3º PA'!$C$4:$C$2000&lt;=EOMONTH(H$4,0))*('Diário 3º PA'!$F$4:$F$2000))
+SUMPRODUCT(('Diário 4º PA'!$E$4:$E$2000='Analítico Cp.'!$B152)*('Diário 4º PA'!$C$4:$C$2000&gt;=H$4)*('Diário 4º PA'!$C$4:$C$2000&lt;=EOMONTH(H$4,0))*('Diário 4º PA'!$F$4:$F$2000))
+SUMPRODUCT(('Comp.'!$D$5:$D$484=$B152)*('Comp.'!$B$5:$B$484&gt;=H$4)*('Comp.'!$B$5:$B$484&lt;=EOMONTH(H$4,0))*('Comp.'!$E$5:$E$484))</f>
        <v>0</v>
      </c>
      <c r="I152" s="129">
        <f>SUMPRODUCT(('Diário 1º PA'!$E$4:$E$2011='Analítico Cp.'!$B152)*('Diário 1º PA'!$C$4:$C$2011&gt;=I$4)*('Diário 1º PA'!$C$4:$C$2011&lt;=EOMONTH(I$4,0))*('Diário 1º PA'!$F$4:$F$2011))
+SUMPRODUCT(('Diário 2º PA'!$E$4:$E$1980='Analítico Cp.'!$B152)*('Diário 2º PA'!$C$4:$C$1980&gt;=I$4)*('Diário 2º PA'!$C$4:$C$1980&lt;=EOMONTH(I$4,0))*('Diário 2º PA'!$F$4:$F$1980))
+SUMPRODUCT(('Diário 3º PA'!$E$4:$E$2000='Analítico Cp.'!$B152)*('Diário 3º PA'!$C$4:$C$2000&gt;=I$4)*('Diário 3º PA'!$C$4:$C$2000&lt;=EOMONTH(I$4,0))*('Diário 3º PA'!$F$4:$F$2000))
+SUMPRODUCT(('Diário 4º PA'!$E$4:$E$2000='Analítico Cp.'!$B152)*('Diário 4º PA'!$C$4:$C$2000&gt;=I$4)*('Diário 4º PA'!$C$4:$C$2000&lt;=EOMONTH(I$4,0))*('Diário 4º PA'!$F$4:$F$2000))
+SUMPRODUCT(('Comp.'!$D$5:$D$484=$B152)*('Comp.'!$B$5:$B$484&gt;=I$4)*('Comp.'!$B$5:$B$484&lt;=EOMONTH(I$4,0))*('Comp.'!$E$5:$E$484))</f>
        <v>0</v>
      </c>
      <c r="J152" s="129">
        <f>SUMPRODUCT(('Diário 1º PA'!$E$4:$E$2011='Analítico Cp.'!$B152)*('Diário 1º PA'!$C$4:$C$2011&gt;=J$4)*('Diário 1º PA'!$C$4:$C$2011&lt;=EOMONTH(J$4,0))*('Diário 1º PA'!$F$4:$F$2011))
+SUMPRODUCT(('Diário 2º PA'!$E$4:$E$1980='Analítico Cp.'!$B152)*('Diário 2º PA'!$C$4:$C$1980&gt;=J$4)*('Diário 2º PA'!$C$4:$C$1980&lt;=EOMONTH(J$4,0))*('Diário 2º PA'!$F$4:$F$1980))
+SUMPRODUCT(('Diário 3º PA'!$E$4:$E$2000='Analítico Cp.'!$B152)*('Diário 3º PA'!$C$4:$C$2000&gt;=J$4)*('Diário 3º PA'!$C$4:$C$2000&lt;=EOMONTH(J$4,0))*('Diário 3º PA'!$F$4:$F$2000))
+SUMPRODUCT(('Diário 4º PA'!$E$4:$E$2000='Analítico Cp.'!$B152)*('Diário 4º PA'!$C$4:$C$2000&gt;=J$4)*('Diário 4º PA'!$C$4:$C$2000&lt;=EOMONTH(J$4,0))*('Diário 4º PA'!$F$4:$F$2000))
+SUMPRODUCT(('Comp.'!$D$5:$D$484=$B152)*('Comp.'!$B$5:$B$484&gt;=J$4)*('Comp.'!$B$5:$B$484&lt;=EOMONTH(J$4,0))*('Comp.'!$E$5:$E$484))</f>
        <v>0</v>
      </c>
      <c r="K152" s="129">
        <f>SUMPRODUCT(('Diário 1º PA'!$E$4:$E$2011='Analítico Cp.'!$B152)*('Diário 1º PA'!$C$4:$C$2011&gt;=K$4)*('Diário 1º PA'!$C$4:$C$2011&lt;=EOMONTH(K$4,0))*('Diário 1º PA'!$F$4:$F$2011))
+SUMPRODUCT(('Diário 2º PA'!$E$4:$E$1980='Analítico Cp.'!$B152)*('Diário 2º PA'!$C$4:$C$1980&gt;=K$4)*('Diário 2º PA'!$C$4:$C$1980&lt;=EOMONTH(K$4,0))*('Diário 2º PA'!$F$4:$F$1980))
+SUMPRODUCT(('Diário 3º PA'!$E$4:$E$2000='Analítico Cp.'!$B152)*('Diário 3º PA'!$C$4:$C$2000&gt;=K$4)*('Diário 3º PA'!$C$4:$C$2000&lt;=EOMONTH(K$4,0))*('Diário 3º PA'!$F$4:$F$2000))
+SUMPRODUCT(('Diário 4º PA'!$E$4:$E$2000='Analítico Cp.'!$B152)*('Diário 4º PA'!$C$4:$C$2000&gt;=K$4)*('Diário 4º PA'!$C$4:$C$2000&lt;=EOMONTH(K$4,0))*('Diário 4º PA'!$F$4:$F$2000))
+SUMPRODUCT(('Comp.'!$D$5:$D$484=$B152)*('Comp.'!$B$5:$B$484&gt;=K$4)*('Comp.'!$B$5:$B$484&lt;=EOMONTH(K$4,0))*('Comp.'!$E$5:$E$484))</f>
        <v>0</v>
      </c>
      <c r="L152" s="129">
        <f>SUMPRODUCT(('Diário 1º PA'!$E$4:$E$2011='Analítico Cp.'!$B152)*('Diário 1º PA'!$C$4:$C$2011&gt;=L$4)*('Diário 1º PA'!$C$4:$C$2011&lt;=EOMONTH(L$4,0))*('Diário 1º PA'!$F$4:$F$2011))
+SUMPRODUCT(('Diário 2º PA'!$E$4:$E$1980='Analítico Cp.'!$B152)*('Diário 2º PA'!$C$4:$C$1980&gt;=L$4)*('Diário 2º PA'!$C$4:$C$1980&lt;=EOMONTH(L$4,0))*('Diário 2º PA'!$F$4:$F$1980))
+SUMPRODUCT(('Diário 3º PA'!$E$4:$E$2000='Analítico Cp.'!$B152)*('Diário 3º PA'!$C$4:$C$2000&gt;=L$4)*('Diário 3º PA'!$C$4:$C$2000&lt;=EOMONTH(L$4,0))*('Diário 3º PA'!$F$4:$F$2000))
+SUMPRODUCT(('Diário 4º PA'!$E$4:$E$2000='Analítico Cp.'!$B152)*('Diário 4º PA'!$C$4:$C$2000&gt;=L$4)*('Diário 4º PA'!$C$4:$C$2000&lt;=EOMONTH(L$4,0))*('Diário 4º PA'!$F$4:$F$2000))
+SUMPRODUCT(('Comp.'!$D$5:$D$484=$B152)*('Comp.'!$B$5:$B$484&gt;=L$4)*('Comp.'!$B$5:$B$484&lt;=EOMONTH(L$4,0))*('Comp.'!$E$5:$E$484))</f>
        <v>0</v>
      </c>
      <c r="M152" s="129">
        <f>SUMPRODUCT(('Diário 1º PA'!$E$4:$E$2011='Analítico Cp.'!$B152)*('Diário 1º PA'!$C$4:$C$2011&gt;=M$4)*('Diário 1º PA'!$C$4:$C$2011&lt;=EOMONTH(M$4,0))*('Diário 1º PA'!$F$4:$F$2011))
+SUMPRODUCT(('Diário 2º PA'!$E$4:$E$1980='Analítico Cp.'!$B152)*('Diário 2º PA'!$C$4:$C$1980&gt;=M$4)*('Diário 2º PA'!$C$4:$C$1980&lt;=EOMONTH(M$4,0))*('Diário 2º PA'!$F$4:$F$1980))
+SUMPRODUCT(('Diário 3º PA'!$E$4:$E$2000='Analítico Cp.'!$B152)*('Diário 3º PA'!$C$4:$C$2000&gt;=M$4)*('Diário 3º PA'!$C$4:$C$2000&lt;=EOMONTH(M$4,0))*('Diário 3º PA'!$F$4:$F$2000))
+SUMPRODUCT(('Diário 4º PA'!$E$4:$E$2000='Analítico Cp.'!$B152)*('Diário 4º PA'!$C$4:$C$2000&gt;=M$4)*('Diário 4º PA'!$C$4:$C$2000&lt;=EOMONTH(M$4,0))*('Diário 4º PA'!$F$4:$F$2000))
+SUMPRODUCT(('Comp.'!$D$5:$D$484=$B152)*('Comp.'!$B$5:$B$484&gt;=M$4)*('Comp.'!$B$5:$B$484&lt;=EOMONTH(M$4,0))*('Comp.'!$E$5:$E$484))</f>
        <v>0</v>
      </c>
      <c r="N152" s="129">
        <f>SUMPRODUCT(('Diário 1º PA'!$E$4:$E$2011='Analítico Cp.'!$B152)*('Diário 1º PA'!$C$4:$C$2011&gt;=N$4)*('Diário 1º PA'!$C$4:$C$2011&lt;=EOMONTH(N$4,0))*('Diário 1º PA'!$F$4:$F$2011))
+SUMPRODUCT(('Diário 2º PA'!$E$4:$E$1980='Analítico Cp.'!$B152)*('Diário 2º PA'!$C$4:$C$1980&gt;=N$4)*('Diário 2º PA'!$C$4:$C$1980&lt;=EOMONTH(N$4,0))*('Diário 2º PA'!$F$4:$F$1980))
+SUMPRODUCT(('Diário 3º PA'!$E$4:$E$2000='Analítico Cp.'!$B152)*('Diário 3º PA'!$C$4:$C$2000&gt;=N$4)*('Diário 3º PA'!$C$4:$C$2000&lt;=EOMONTH(N$4,0))*('Diário 3º PA'!$F$4:$F$2000))
+SUMPRODUCT(('Diário 4º PA'!$E$4:$E$2000='Analítico Cp.'!$B152)*('Diário 4º PA'!$C$4:$C$2000&gt;=N$4)*('Diário 4º PA'!$C$4:$C$2000&lt;=EOMONTH(N$4,0))*('Diário 4º PA'!$F$4:$F$2000))
+SUMPRODUCT(('Comp.'!$D$5:$D$484=$B152)*('Comp.'!$B$5:$B$484&gt;=N$4)*('Comp.'!$B$5:$B$484&lt;=EOMONTH(N$4,0))*('Comp.'!$E$5:$E$484))</f>
        <v>0</v>
      </c>
      <c r="O152" s="179">
        <f t="shared" si="19"/>
        <v>0</v>
      </c>
      <c r="P152" s="180">
        <f t="shared" si="20"/>
        <v>0</v>
      </c>
      <c r="Q152" s="154"/>
      <c r="R152" s="154"/>
      <c r="S152" s="154"/>
      <c r="T152" s="154"/>
      <c r="U152" s="154"/>
      <c r="V152" s="154"/>
      <c r="W152" s="154"/>
      <c r="X152" s="154"/>
      <c r="Y152" s="154"/>
      <c r="Z152" s="154"/>
    </row>
    <row r="153" spans="1:26" ht="23.25" hidden="1" customHeight="1" x14ac:dyDescent="0.2">
      <c r="A153" s="199" t="s">
        <v>418</v>
      </c>
      <c r="B153" s="63"/>
      <c r="C153" s="129">
        <f>SUMPRODUCT(('Diário 1º PA'!$E$4:$E$2011='Analítico Cp.'!$B153)*('Diário 1º PA'!$C$4:$C$2011&gt;=C$4)*('Diário 1º PA'!$C$4:$C$2011&lt;=EOMONTH(C$4,0))*('Diário 1º PA'!$F$4:$F$2011))
+SUMPRODUCT(('Diário 2º PA'!$E$4:$E$1980='Analítico Cp.'!$B153)*('Diário 2º PA'!$C$4:$C$1980&gt;=C$4)*('Diário 2º PA'!$C$4:$C$1980&lt;=EOMONTH(C$4,0))*('Diário 2º PA'!$F$4:$F$1980))
+SUMPRODUCT(('Diário 3º PA'!$E$4:$E$2000='Analítico Cp.'!$B153)*('Diário 3º PA'!$C$4:$C$2000&gt;=C$4)*('Diário 3º PA'!$C$4:$C$2000&lt;=EOMONTH(C$4,0))*('Diário 3º PA'!$F$4:$F$2000))
+SUMPRODUCT(('Diário 4º PA'!$E$4:$E$2000='Analítico Cp.'!$B153)*('Diário 4º PA'!$C$4:$C$2000&gt;=C$4)*('Diário 4º PA'!$C$4:$C$2000&lt;=EOMONTH(C$4,0))*('Diário 4º PA'!$F$4:$F$2000))
+SUMPRODUCT(('Comp.'!$D$5:$D$484=$B153)*('Comp.'!$B$5:$B$484&gt;=C$4)*('Comp.'!$B$5:$B$484&lt;=EOMONTH(C$4,0))*('Comp.'!$E$5:$E$484))</f>
        <v>0</v>
      </c>
      <c r="D153" s="129">
        <f>SUMPRODUCT(('Diário 1º PA'!$E$4:$E$2011='Analítico Cp.'!$B153)*('Diário 1º PA'!$C$4:$C$2011&gt;=D$4)*('Diário 1º PA'!$C$4:$C$2011&lt;=EOMONTH(D$4,0))*('Diário 1º PA'!$F$4:$F$2011))
+SUMPRODUCT(('Diário 2º PA'!$E$4:$E$1980='Analítico Cp.'!$B153)*('Diário 2º PA'!$C$4:$C$1980&gt;=D$4)*('Diário 2º PA'!$C$4:$C$1980&lt;=EOMONTH(D$4,0))*('Diário 2º PA'!$F$4:$F$1980))
+SUMPRODUCT(('Diário 3º PA'!$E$4:$E$2000='Analítico Cp.'!$B153)*('Diário 3º PA'!$C$4:$C$2000&gt;=D$4)*('Diário 3º PA'!$C$4:$C$2000&lt;=EOMONTH(D$4,0))*('Diário 3º PA'!$F$4:$F$2000))
+SUMPRODUCT(('Diário 4º PA'!$E$4:$E$2000='Analítico Cp.'!$B153)*('Diário 4º PA'!$C$4:$C$2000&gt;=D$4)*('Diário 4º PA'!$C$4:$C$2000&lt;=EOMONTH(D$4,0))*('Diário 4º PA'!$F$4:$F$2000))
+SUMPRODUCT(('Comp.'!$D$5:$D$484=$B153)*('Comp.'!$B$5:$B$484&gt;=D$4)*('Comp.'!$B$5:$B$484&lt;=EOMONTH(D$4,0))*('Comp.'!$E$5:$E$484))</f>
        <v>0</v>
      </c>
      <c r="E153" s="129">
        <f>SUMPRODUCT(('Diário 1º PA'!$E$4:$E$2011='Analítico Cp.'!$B153)*('Diário 1º PA'!$C$4:$C$2011&gt;=E$4)*('Diário 1º PA'!$C$4:$C$2011&lt;=EOMONTH(E$4,0))*('Diário 1º PA'!$F$4:$F$2011))
+SUMPRODUCT(('Diário 2º PA'!$E$4:$E$1980='Analítico Cp.'!$B153)*('Diário 2º PA'!$C$4:$C$1980&gt;=E$4)*('Diário 2º PA'!$C$4:$C$1980&lt;=EOMONTH(E$4,0))*('Diário 2º PA'!$F$4:$F$1980))
+SUMPRODUCT(('Diário 3º PA'!$E$4:$E$2000='Analítico Cp.'!$B153)*('Diário 3º PA'!$C$4:$C$2000&gt;=E$4)*('Diário 3º PA'!$C$4:$C$2000&lt;=EOMONTH(E$4,0))*('Diário 3º PA'!$F$4:$F$2000))
+SUMPRODUCT(('Diário 4º PA'!$E$4:$E$2000='Analítico Cp.'!$B153)*('Diário 4º PA'!$C$4:$C$2000&gt;=E$4)*('Diário 4º PA'!$C$4:$C$2000&lt;=EOMONTH(E$4,0))*('Diário 4º PA'!$F$4:$F$2000))
+SUMPRODUCT(('Comp.'!$D$5:$D$484=$B153)*('Comp.'!$B$5:$B$484&gt;=E$4)*('Comp.'!$B$5:$B$484&lt;=EOMONTH(E$4,0))*('Comp.'!$E$5:$E$484))</f>
        <v>0</v>
      </c>
      <c r="F153" s="129">
        <f>SUMPRODUCT(('Diário 1º PA'!$E$4:$E$2011='Analítico Cp.'!$B153)*('Diário 1º PA'!$C$4:$C$2011&gt;=F$4)*('Diário 1º PA'!$C$4:$C$2011&lt;=EOMONTH(F$4,0))*('Diário 1º PA'!$F$4:$F$2011))
+SUMPRODUCT(('Diário 2º PA'!$E$4:$E$1980='Analítico Cp.'!$B153)*('Diário 2º PA'!$C$4:$C$1980&gt;=F$4)*('Diário 2º PA'!$C$4:$C$1980&lt;=EOMONTH(F$4,0))*('Diário 2º PA'!$F$4:$F$1980))
+SUMPRODUCT(('Diário 3º PA'!$E$4:$E$2000='Analítico Cp.'!$B153)*('Diário 3º PA'!$C$4:$C$2000&gt;=F$4)*('Diário 3º PA'!$C$4:$C$2000&lt;=EOMONTH(F$4,0))*('Diário 3º PA'!$F$4:$F$2000))
+SUMPRODUCT(('Diário 4º PA'!$E$4:$E$2000='Analítico Cp.'!$B153)*('Diário 4º PA'!$C$4:$C$2000&gt;=F$4)*('Diário 4º PA'!$C$4:$C$2000&lt;=EOMONTH(F$4,0))*('Diário 4º PA'!$F$4:$F$2000))
+SUMPRODUCT(('Comp.'!$D$5:$D$484=$B153)*('Comp.'!$B$5:$B$484&gt;=F$4)*('Comp.'!$B$5:$B$484&lt;=EOMONTH(F$4,0))*('Comp.'!$E$5:$E$484))</f>
        <v>0</v>
      </c>
      <c r="G153" s="129">
        <f>SUMPRODUCT(('Diário 1º PA'!$E$4:$E$2011='Analítico Cp.'!$B153)*('Diário 1º PA'!$C$4:$C$2011&gt;=G$4)*('Diário 1º PA'!$C$4:$C$2011&lt;=EOMONTH(G$4,0))*('Diário 1º PA'!$F$4:$F$2011))
+SUMPRODUCT(('Diário 2º PA'!$E$4:$E$1980='Analítico Cp.'!$B153)*('Diário 2º PA'!$C$4:$C$1980&gt;=G$4)*('Diário 2º PA'!$C$4:$C$1980&lt;=EOMONTH(G$4,0))*('Diário 2º PA'!$F$4:$F$1980))
+SUMPRODUCT(('Diário 3º PA'!$E$4:$E$2000='Analítico Cp.'!$B153)*('Diário 3º PA'!$C$4:$C$2000&gt;=G$4)*('Diário 3º PA'!$C$4:$C$2000&lt;=EOMONTH(G$4,0))*('Diário 3º PA'!$F$4:$F$2000))
+SUMPRODUCT(('Diário 4º PA'!$E$4:$E$2000='Analítico Cp.'!$B153)*('Diário 4º PA'!$C$4:$C$2000&gt;=G$4)*('Diário 4º PA'!$C$4:$C$2000&lt;=EOMONTH(G$4,0))*('Diário 4º PA'!$F$4:$F$2000))
+SUMPRODUCT(('Comp.'!$D$5:$D$484=$B153)*('Comp.'!$B$5:$B$484&gt;=G$4)*('Comp.'!$B$5:$B$484&lt;=EOMONTH(G$4,0))*('Comp.'!$E$5:$E$484))</f>
        <v>0</v>
      </c>
      <c r="H153" s="129">
        <f>SUMPRODUCT(('Diário 1º PA'!$E$4:$E$2011='Analítico Cp.'!$B153)*('Diário 1º PA'!$C$4:$C$2011&gt;=H$4)*('Diário 1º PA'!$C$4:$C$2011&lt;=EOMONTH(H$4,0))*('Diário 1º PA'!$F$4:$F$2011))
+SUMPRODUCT(('Diário 2º PA'!$E$4:$E$1980='Analítico Cp.'!$B153)*('Diário 2º PA'!$C$4:$C$1980&gt;=H$4)*('Diário 2º PA'!$C$4:$C$1980&lt;=EOMONTH(H$4,0))*('Diário 2º PA'!$F$4:$F$1980))
+SUMPRODUCT(('Diário 3º PA'!$E$4:$E$2000='Analítico Cp.'!$B153)*('Diário 3º PA'!$C$4:$C$2000&gt;=H$4)*('Diário 3º PA'!$C$4:$C$2000&lt;=EOMONTH(H$4,0))*('Diário 3º PA'!$F$4:$F$2000))
+SUMPRODUCT(('Diário 4º PA'!$E$4:$E$2000='Analítico Cp.'!$B153)*('Diário 4º PA'!$C$4:$C$2000&gt;=H$4)*('Diário 4º PA'!$C$4:$C$2000&lt;=EOMONTH(H$4,0))*('Diário 4º PA'!$F$4:$F$2000))
+SUMPRODUCT(('Comp.'!$D$5:$D$484=$B153)*('Comp.'!$B$5:$B$484&gt;=H$4)*('Comp.'!$B$5:$B$484&lt;=EOMONTH(H$4,0))*('Comp.'!$E$5:$E$484))</f>
        <v>0</v>
      </c>
      <c r="I153" s="129">
        <f>SUMPRODUCT(('Diário 1º PA'!$E$4:$E$2011='Analítico Cp.'!$B153)*('Diário 1º PA'!$C$4:$C$2011&gt;=I$4)*('Diário 1º PA'!$C$4:$C$2011&lt;=EOMONTH(I$4,0))*('Diário 1º PA'!$F$4:$F$2011))
+SUMPRODUCT(('Diário 2º PA'!$E$4:$E$1980='Analítico Cp.'!$B153)*('Diário 2º PA'!$C$4:$C$1980&gt;=I$4)*('Diário 2º PA'!$C$4:$C$1980&lt;=EOMONTH(I$4,0))*('Diário 2º PA'!$F$4:$F$1980))
+SUMPRODUCT(('Diário 3º PA'!$E$4:$E$2000='Analítico Cp.'!$B153)*('Diário 3º PA'!$C$4:$C$2000&gt;=I$4)*('Diário 3º PA'!$C$4:$C$2000&lt;=EOMONTH(I$4,0))*('Diário 3º PA'!$F$4:$F$2000))
+SUMPRODUCT(('Diário 4º PA'!$E$4:$E$2000='Analítico Cp.'!$B153)*('Diário 4º PA'!$C$4:$C$2000&gt;=I$4)*('Diário 4º PA'!$C$4:$C$2000&lt;=EOMONTH(I$4,0))*('Diário 4º PA'!$F$4:$F$2000))
+SUMPRODUCT(('Comp.'!$D$5:$D$484=$B153)*('Comp.'!$B$5:$B$484&gt;=I$4)*('Comp.'!$B$5:$B$484&lt;=EOMONTH(I$4,0))*('Comp.'!$E$5:$E$484))</f>
        <v>0</v>
      </c>
      <c r="J153" s="129">
        <f>SUMPRODUCT(('Diário 1º PA'!$E$4:$E$2011='Analítico Cp.'!$B153)*('Diário 1º PA'!$C$4:$C$2011&gt;=J$4)*('Diário 1º PA'!$C$4:$C$2011&lt;=EOMONTH(J$4,0))*('Diário 1º PA'!$F$4:$F$2011))
+SUMPRODUCT(('Diário 2º PA'!$E$4:$E$1980='Analítico Cp.'!$B153)*('Diário 2º PA'!$C$4:$C$1980&gt;=J$4)*('Diário 2º PA'!$C$4:$C$1980&lt;=EOMONTH(J$4,0))*('Diário 2º PA'!$F$4:$F$1980))
+SUMPRODUCT(('Diário 3º PA'!$E$4:$E$2000='Analítico Cp.'!$B153)*('Diário 3º PA'!$C$4:$C$2000&gt;=J$4)*('Diário 3º PA'!$C$4:$C$2000&lt;=EOMONTH(J$4,0))*('Diário 3º PA'!$F$4:$F$2000))
+SUMPRODUCT(('Diário 4º PA'!$E$4:$E$2000='Analítico Cp.'!$B153)*('Diário 4º PA'!$C$4:$C$2000&gt;=J$4)*('Diário 4º PA'!$C$4:$C$2000&lt;=EOMONTH(J$4,0))*('Diário 4º PA'!$F$4:$F$2000))
+SUMPRODUCT(('Comp.'!$D$5:$D$484=$B153)*('Comp.'!$B$5:$B$484&gt;=J$4)*('Comp.'!$B$5:$B$484&lt;=EOMONTH(J$4,0))*('Comp.'!$E$5:$E$484))</f>
        <v>0</v>
      </c>
      <c r="K153" s="129">
        <f>SUMPRODUCT(('Diário 1º PA'!$E$4:$E$2011='Analítico Cp.'!$B153)*('Diário 1º PA'!$C$4:$C$2011&gt;=K$4)*('Diário 1º PA'!$C$4:$C$2011&lt;=EOMONTH(K$4,0))*('Diário 1º PA'!$F$4:$F$2011))
+SUMPRODUCT(('Diário 2º PA'!$E$4:$E$1980='Analítico Cp.'!$B153)*('Diário 2º PA'!$C$4:$C$1980&gt;=K$4)*('Diário 2º PA'!$C$4:$C$1980&lt;=EOMONTH(K$4,0))*('Diário 2º PA'!$F$4:$F$1980))
+SUMPRODUCT(('Diário 3º PA'!$E$4:$E$2000='Analítico Cp.'!$B153)*('Diário 3º PA'!$C$4:$C$2000&gt;=K$4)*('Diário 3º PA'!$C$4:$C$2000&lt;=EOMONTH(K$4,0))*('Diário 3º PA'!$F$4:$F$2000))
+SUMPRODUCT(('Diário 4º PA'!$E$4:$E$2000='Analítico Cp.'!$B153)*('Diário 4º PA'!$C$4:$C$2000&gt;=K$4)*('Diário 4º PA'!$C$4:$C$2000&lt;=EOMONTH(K$4,0))*('Diário 4º PA'!$F$4:$F$2000))
+SUMPRODUCT(('Comp.'!$D$5:$D$484=$B153)*('Comp.'!$B$5:$B$484&gt;=K$4)*('Comp.'!$B$5:$B$484&lt;=EOMONTH(K$4,0))*('Comp.'!$E$5:$E$484))</f>
        <v>0</v>
      </c>
      <c r="L153" s="129">
        <f>SUMPRODUCT(('Diário 1º PA'!$E$4:$E$2011='Analítico Cp.'!$B153)*('Diário 1º PA'!$C$4:$C$2011&gt;=L$4)*('Diário 1º PA'!$C$4:$C$2011&lt;=EOMONTH(L$4,0))*('Diário 1º PA'!$F$4:$F$2011))
+SUMPRODUCT(('Diário 2º PA'!$E$4:$E$1980='Analítico Cp.'!$B153)*('Diário 2º PA'!$C$4:$C$1980&gt;=L$4)*('Diário 2º PA'!$C$4:$C$1980&lt;=EOMONTH(L$4,0))*('Diário 2º PA'!$F$4:$F$1980))
+SUMPRODUCT(('Diário 3º PA'!$E$4:$E$2000='Analítico Cp.'!$B153)*('Diário 3º PA'!$C$4:$C$2000&gt;=L$4)*('Diário 3º PA'!$C$4:$C$2000&lt;=EOMONTH(L$4,0))*('Diário 3º PA'!$F$4:$F$2000))
+SUMPRODUCT(('Diário 4º PA'!$E$4:$E$2000='Analítico Cp.'!$B153)*('Diário 4º PA'!$C$4:$C$2000&gt;=L$4)*('Diário 4º PA'!$C$4:$C$2000&lt;=EOMONTH(L$4,0))*('Diário 4º PA'!$F$4:$F$2000))
+SUMPRODUCT(('Comp.'!$D$5:$D$484=$B153)*('Comp.'!$B$5:$B$484&gt;=L$4)*('Comp.'!$B$5:$B$484&lt;=EOMONTH(L$4,0))*('Comp.'!$E$5:$E$484))</f>
        <v>0</v>
      </c>
      <c r="M153" s="129">
        <f>SUMPRODUCT(('Diário 1º PA'!$E$4:$E$2011='Analítico Cp.'!$B153)*('Diário 1º PA'!$C$4:$C$2011&gt;=M$4)*('Diário 1º PA'!$C$4:$C$2011&lt;=EOMONTH(M$4,0))*('Diário 1º PA'!$F$4:$F$2011))
+SUMPRODUCT(('Diário 2º PA'!$E$4:$E$1980='Analítico Cp.'!$B153)*('Diário 2º PA'!$C$4:$C$1980&gt;=M$4)*('Diário 2º PA'!$C$4:$C$1980&lt;=EOMONTH(M$4,0))*('Diário 2º PA'!$F$4:$F$1980))
+SUMPRODUCT(('Diário 3º PA'!$E$4:$E$2000='Analítico Cp.'!$B153)*('Diário 3º PA'!$C$4:$C$2000&gt;=M$4)*('Diário 3º PA'!$C$4:$C$2000&lt;=EOMONTH(M$4,0))*('Diário 3º PA'!$F$4:$F$2000))
+SUMPRODUCT(('Diário 4º PA'!$E$4:$E$2000='Analítico Cp.'!$B153)*('Diário 4º PA'!$C$4:$C$2000&gt;=M$4)*('Diário 4º PA'!$C$4:$C$2000&lt;=EOMONTH(M$4,0))*('Diário 4º PA'!$F$4:$F$2000))
+SUMPRODUCT(('Comp.'!$D$5:$D$484=$B153)*('Comp.'!$B$5:$B$484&gt;=M$4)*('Comp.'!$B$5:$B$484&lt;=EOMONTH(M$4,0))*('Comp.'!$E$5:$E$484))</f>
        <v>0</v>
      </c>
      <c r="N153" s="129">
        <f>SUMPRODUCT(('Diário 1º PA'!$E$4:$E$2011='Analítico Cp.'!$B153)*('Diário 1º PA'!$C$4:$C$2011&gt;=N$4)*('Diário 1º PA'!$C$4:$C$2011&lt;=EOMONTH(N$4,0))*('Diário 1º PA'!$F$4:$F$2011))
+SUMPRODUCT(('Diário 2º PA'!$E$4:$E$1980='Analítico Cp.'!$B153)*('Diário 2º PA'!$C$4:$C$1980&gt;=N$4)*('Diário 2º PA'!$C$4:$C$1980&lt;=EOMONTH(N$4,0))*('Diário 2º PA'!$F$4:$F$1980))
+SUMPRODUCT(('Diário 3º PA'!$E$4:$E$2000='Analítico Cp.'!$B153)*('Diário 3º PA'!$C$4:$C$2000&gt;=N$4)*('Diário 3º PA'!$C$4:$C$2000&lt;=EOMONTH(N$4,0))*('Diário 3º PA'!$F$4:$F$2000))
+SUMPRODUCT(('Diário 4º PA'!$E$4:$E$2000='Analítico Cp.'!$B153)*('Diário 4º PA'!$C$4:$C$2000&gt;=N$4)*('Diário 4º PA'!$C$4:$C$2000&lt;=EOMONTH(N$4,0))*('Diário 4º PA'!$F$4:$F$2000))
+SUMPRODUCT(('Comp.'!$D$5:$D$484=$B153)*('Comp.'!$B$5:$B$484&gt;=N$4)*('Comp.'!$B$5:$B$484&lt;=EOMONTH(N$4,0))*('Comp.'!$E$5:$E$484))</f>
        <v>0</v>
      </c>
      <c r="O153" s="179">
        <f t="shared" si="19"/>
        <v>0</v>
      </c>
      <c r="P153" s="180">
        <f t="shared" si="20"/>
        <v>0</v>
      </c>
      <c r="Q153" s="154"/>
      <c r="R153" s="154"/>
      <c r="S153" s="154"/>
      <c r="T153" s="154"/>
      <c r="U153" s="154"/>
      <c r="V153" s="154"/>
      <c r="W153" s="154"/>
      <c r="X153" s="154"/>
      <c r="Y153" s="154"/>
      <c r="Z153" s="154"/>
    </row>
    <row r="154" spans="1:26" ht="23.25" hidden="1" customHeight="1" x14ac:dyDescent="0.2">
      <c r="A154" s="199" t="s">
        <v>419</v>
      </c>
      <c r="B154" s="63"/>
      <c r="C154" s="129">
        <f>SUMPRODUCT(('Diário 1º PA'!$E$4:$E$2011='Analítico Cp.'!$B154)*('Diário 1º PA'!$C$4:$C$2011&gt;=C$4)*('Diário 1º PA'!$C$4:$C$2011&lt;=EOMONTH(C$4,0))*('Diário 1º PA'!$F$4:$F$2011))
+SUMPRODUCT(('Diário 2º PA'!$E$4:$E$1980='Analítico Cp.'!$B154)*('Diário 2º PA'!$C$4:$C$1980&gt;=C$4)*('Diário 2º PA'!$C$4:$C$1980&lt;=EOMONTH(C$4,0))*('Diário 2º PA'!$F$4:$F$1980))
+SUMPRODUCT(('Diário 3º PA'!$E$4:$E$2000='Analítico Cp.'!$B154)*('Diário 3º PA'!$C$4:$C$2000&gt;=C$4)*('Diário 3º PA'!$C$4:$C$2000&lt;=EOMONTH(C$4,0))*('Diário 3º PA'!$F$4:$F$2000))
+SUMPRODUCT(('Diário 4º PA'!$E$4:$E$2000='Analítico Cp.'!$B154)*('Diário 4º PA'!$C$4:$C$2000&gt;=C$4)*('Diário 4º PA'!$C$4:$C$2000&lt;=EOMONTH(C$4,0))*('Diário 4º PA'!$F$4:$F$2000))
+SUMPRODUCT(('Comp.'!$D$5:$D$484=$B154)*('Comp.'!$B$5:$B$484&gt;=C$4)*('Comp.'!$B$5:$B$484&lt;=EOMONTH(C$4,0))*('Comp.'!$E$5:$E$484))</f>
        <v>0</v>
      </c>
      <c r="D154" s="129">
        <f>SUMPRODUCT(('Diário 1º PA'!$E$4:$E$2011='Analítico Cp.'!$B154)*('Diário 1º PA'!$C$4:$C$2011&gt;=D$4)*('Diário 1º PA'!$C$4:$C$2011&lt;=EOMONTH(D$4,0))*('Diário 1º PA'!$F$4:$F$2011))
+SUMPRODUCT(('Diário 2º PA'!$E$4:$E$1980='Analítico Cp.'!$B154)*('Diário 2º PA'!$C$4:$C$1980&gt;=D$4)*('Diário 2º PA'!$C$4:$C$1980&lt;=EOMONTH(D$4,0))*('Diário 2º PA'!$F$4:$F$1980))
+SUMPRODUCT(('Diário 3º PA'!$E$4:$E$2000='Analítico Cp.'!$B154)*('Diário 3º PA'!$C$4:$C$2000&gt;=D$4)*('Diário 3º PA'!$C$4:$C$2000&lt;=EOMONTH(D$4,0))*('Diário 3º PA'!$F$4:$F$2000))
+SUMPRODUCT(('Diário 4º PA'!$E$4:$E$2000='Analítico Cp.'!$B154)*('Diário 4º PA'!$C$4:$C$2000&gt;=D$4)*('Diário 4º PA'!$C$4:$C$2000&lt;=EOMONTH(D$4,0))*('Diário 4º PA'!$F$4:$F$2000))
+SUMPRODUCT(('Comp.'!$D$5:$D$484=$B154)*('Comp.'!$B$5:$B$484&gt;=D$4)*('Comp.'!$B$5:$B$484&lt;=EOMONTH(D$4,0))*('Comp.'!$E$5:$E$484))</f>
        <v>0</v>
      </c>
      <c r="E154" s="129">
        <f>SUMPRODUCT(('Diário 1º PA'!$E$4:$E$2011='Analítico Cp.'!$B154)*('Diário 1º PA'!$C$4:$C$2011&gt;=E$4)*('Diário 1º PA'!$C$4:$C$2011&lt;=EOMONTH(E$4,0))*('Diário 1º PA'!$F$4:$F$2011))
+SUMPRODUCT(('Diário 2º PA'!$E$4:$E$1980='Analítico Cp.'!$B154)*('Diário 2º PA'!$C$4:$C$1980&gt;=E$4)*('Diário 2º PA'!$C$4:$C$1980&lt;=EOMONTH(E$4,0))*('Diário 2º PA'!$F$4:$F$1980))
+SUMPRODUCT(('Diário 3º PA'!$E$4:$E$2000='Analítico Cp.'!$B154)*('Diário 3º PA'!$C$4:$C$2000&gt;=E$4)*('Diário 3º PA'!$C$4:$C$2000&lt;=EOMONTH(E$4,0))*('Diário 3º PA'!$F$4:$F$2000))
+SUMPRODUCT(('Diário 4º PA'!$E$4:$E$2000='Analítico Cp.'!$B154)*('Diário 4º PA'!$C$4:$C$2000&gt;=E$4)*('Diário 4º PA'!$C$4:$C$2000&lt;=EOMONTH(E$4,0))*('Diário 4º PA'!$F$4:$F$2000))
+SUMPRODUCT(('Comp.'!$D$5:$D$484=$B154)*('Comp.'!$B$5:$B$484&gt;=E$4)*('Comp.'!$B$5:$B$484&lt;=EOMONTH(E$4,0))*('Comp.'!$E$5:$E$484))</f>
        <v>0</v>
      </c>
      <c r="F154" s="129">
        <f>SUMPRODUCT(('Diário 1º PA'!$E$4:$E$2011='Analítico Cp.'!$B154)*('Diário 1º PA'!$C$4:$C$2011&gt;=F$4)*('Diário 1º PA'!$C$4:$C$2011&lt;=EOMONTH(F$4,0))*('Diário 1º PA'!$F$4:$F$2011))
+SUMPRODUCT(('Diário 2º PA'!$E$4:$E$1980='Analítico Cp.'!$B154)*('Diário 2º PA'!$C$4:$C$1980&gt;=F$4)*('Diário 2º PA'!$C$4:$C$1980&lt;=EOMONTH(F$4,0))*('Diário 2º PA'!$F$4:$F$1980))
+SUMPRODUCT(('Diário 3º PA'!$E$4:$E$2000='Analítico Cp.'!$B154)*('Diário 3º PA'!$C$4:$C$2000&gt;=F$4)*('Diário 3º PA'!$C$4:$C$2000&lt;=EOMONTH(F$4,0))*('Diário 3º PA'!$F$4:$F$2000))
+SUMPRODUCT(('Diário 4º PA'!$E$4:$E$2000='Analítico Cp.'!$B154)*('Diário 4º PA'!$C$4:$C$2000&gt;=F$4)*('Diário 4º PA'!$C$4:$C$2000&lt;=EOMONTH(F$4,0))*('Diário 4º PA'!$F$4:$F$2000))
+SUMPRODUCT(('Comp.'!$D$5:$D$484=$B154)*('Comp.'!$B$5:$B$484&gt;=F$4)*('Comp.'!$B$5:$B$484&lt;=EOMONTH(F$4,0))*('Comp.'!$E$5:$E$484))</f>
        <v>0</v>
      </c>
      <c r="G154" s="129">
        <f>SUMPRODUCT(('Diário 1º PA'!$E$4:$E$2011='Analítico Cp.'!$B154)*('Diário 1º PA'!$C$4:$C$2011&gt;=G$4)*('Diário 1º PA'!$C$4:$C$2011&lt;=EOMONTH(G$4,0))*('Diário 1º PA'!$F$4:$F$2011))
+SUMPRODUCT(('Diário 2º PA'!$E$4:$E$1980='Analítico Cp.'!$B154)*('Diário 2º PA'!$C$4:$C$1980&gt;=G$4)*('Diário 2º PA'!$C$4:$C$1980&lt;=EOMONTH(G$4,0))*('Diário 2º PA'!$F$4:$F$1980))
+SUMPRODUCT(('Diário 3º PA'!$E$4:$E$2000='Analítico Cp.'!$B154)*('Diário 3º PA'!$C$4:$C$2000&gt;=G$4)*('Diário 3º PA'!$C$4:$C$2000&lt;=EOMONTH(G$4,0))*('Diário 3º PA'!$F$4:$F$2000))
+SUMPRODUCT(('Diário 4º PA'!$E$4:$E$2000='Analítico Cp.'!$B154)*('Diário 4º PA'!$C$4:$C$2000&gt;=G$4)*('Diário 4º PA'!$C$4:$C$2000&lt;=EOMONTH(G$4,0))*('Diário 4º PA'!$F$4:$F$2000))
+SUMPRODUCT(('Comp.'!$D$5:$D$484=$B154)*('Comp.'!$B$5:$B$484&gt;=G$4)*('Comp.'!$B$5:$B$484&lt;=EOMONTH(G$4,0))*('Comp.'!$E$5:$E$484))</f>
        <v>0</v>
      </c>
      <c r="H154" s="129">
        <f>SUMPRODUCT(('Diário 1º PA'!$E$4:$E$2011='Analítico Cp.'!$B154)*('Diário 1º PA'!$C$4:$C$2011&gt;=H$4)*('Diário 1º PA'!$C$4:$C$2011&lt;=EOMONTH(H$4,0))*('Diário 1º PA'!$F$4:$F$2011))
+SUMPRODUCT(('Diário 2º PA'!$E$4:$E$1980='Analítico Cp.'!$B154)*('Diário 2º PA'!$C$4:$C$1980&gt;=H$4)*('Diário 2º PA'!$C$4:$C$1980&lt;=EOMONTH(H$4,0))*('Diário 2º PA'!$F$4:$F$1980))
+SUMPRODUCT(('Diário 3º PA'!$E$4:$E$2000='Analítico Cp.'!$B154)*('Diário 3º PA'!$C$4:$C$2000&gt;=H$4)*('Diário 3º PA'!$C$4:$C$2000&lt;=EOMONTH(H$4,0))*('Diário 3º PA'!$F$4:$F$2000))
+SUMPRODUCT(('Diário 4º PA'!$E$4:$E$2000='Analítico Cp.'!$B154)*('Diário 4º PA'!$C$4:$C$2000&gt;=H$4)*('Diário 4º PA'!$C$4:$C$2000&lt;=EOMONTH(H$4,0))*('Diário 4º PA'!$F$4:$F$2000))
+SUMPRODUCT(('Comp.'!$D$5:$D$484=$B154)*('Comp.'!$B$5:$B$484&gt;=H$4)*('Comp.'!$B$5:$B$484&lt;=EOMONTH(H$4,0))*('Comp.'!$E$5:$E$484))</f>
        <v>0</v>
      </c>
      <c r="I154" s="129">
        <f>SUMPRODUCT(('Diário 1º PA'!$E$4:$E$2011='Analítico Cp.'!$B154)*('Diário 1º PA'!$C$4:$C$2011&gt;=I$4)*('Diário 1º PA'!$C$4:$C$2011&lt;=EOMONTH(I$4,0))*('Diário 1º PA'!$F$4:$F$2011))
+SUMPRODUCT(('Diário 2º PA'!$E$4:$E$1980='Analítico Cp.'!$B154)*('Diário 2º PA'!$C$4:$C$1980&gt;=I$4)*('Diário 2º PA'!$C$4:$C$1980&lt;=EOMONTH(I$4,0))*('Diário 2º PA'!$F$4:$F$1980))
+SUMPRODUCT(('Diário 3º PA'!$E$4:$E$2000='Analítico Cp.'!$B154)*('Diário 3º PA'!$C$4:$C$2000&gt;=I$4)*('Diário 3º PA'!$C$4:$C$2000&lt;=EOMONTH(I$4,0))*('Diário 3º PA'!$F$4:$F$2000))
+SUMPRODUCT(('Diário 4º PA'!$E$4:$E$2000='Analítico Cp.'!$B154)*('Diário 4º PA'!$C$4:$C$2000&gt;=I$4)*('Diário 4º PA'!$C$4:$C$2000&lt;=EOMONTH(I$4,0))*('Diário 4º PA'!$F$4:$F$2000))
+SUMPRODUCT(('Comp.'!$D$5:$D$484=$B154)*('Comp.'!$B$5:$B$484&gt;=I$4)*('Comp.'!$B$5:$B$484&lt;=EOMONTH(I$4,0))*('Comp.'!$E$5:$E$484))</f>
        <v>0</v>
      </c>
      <c r="J154" s="129">
        <f>SUMPRODUCT(('Diário 1º PA'!$E$4:$E$2011='Analítico Cp.'!$B154)*('Diário 1º PA'!$C$4:$C$2011&gt;=J$4)*('Diário 1º PA'!$C$4:$C$2011&lt;=EOMONTH(J$4,0))*('Diário 1º PA'!$F$4:$F$2011))
+SUMPRODUCT(('Diário 2º PA'!$E$4:$E$1980='Analítico Cp.'!$B154)*('Diário 2º PA'!$C$4:$C$1980&gt;=J$4)*('Diário 2º PA'!$C$4:$C$1980&lt;=EOMONTH(J$4,0))*('Diário 2º PA'!$F$4:$F$1980))
+SUMPRODUCT(('Diário 3º PA'!$E$4:$E$2000='Analítico Cp.'!$B154)*('Diário 3º PA'!$C$4:$C$2000&gt;=J$4)*('Diário 3º PA'!$C$4:$C$2000&lt;=EOMONTH(J$4,0))*('Diário 3º PA'!$F$4:$F$2000))
+SUMPRODUCT(('Diário 4º PA'!$E$4:$E$2000='Analítico Cp.'!$B154)*('Diário 4º PA'!$C$4:$C$2000&gt;=J$4)*('Diário 4º PA'!$C$4:$C$2000&lt;=EOMONTH(J$4,0))*('Diário 4º PA'!$F$4:$F$2000))
+SUMPRODUCT(('Comp.'!$D$5:$D$484=$B154)*('Comp.'!$B$5:$B$484&gt;=J$4)*('Comp.'!$B$5:$B$484&lt;=EOMONTH(J$4,0))*('Comp.'!$E$5:$E$484))</f>
        <v>0</v>
      </c>
      <c r="K154" s="129">
        <f>SUMPRODUCT(('Diário 1º PA'!$E$4:$E$2011='Analítico Cp.'!$B154)*('Diário 1º PA'!$C$4:$C$2011&gt;=K$4)*('Diário 1º PA'!$C$4:$C$2011&lt;=EOMONTH(K$4,0))*('Diário 1º PA'!$F$4:$F$2011))
+SUMPRODUCT(('Diário 2º PA'!$E$4:$E$1980='Analítico Cp.'!$B154)*('Diário 2º PA'!$C$4:$C$1980&gt;=K$4)*('Diário 2º PA'!$C$4:$C$1980&lt;=EOMONTH(K$4,0))*('Diário 2º PA'!$F$4:$F$1980))
+SUMPRODUCT(('Diário 3º PA'!$E$4:$E$2000='Analítico Cp.'!$B154)*('Diário 3º PA'!$C$4:$C$2000&gt;=K$4)*('Diário 3º PA'!$C$4:$C$2000&lt;=EOMONTH(K$4,0))*('Diário 3º PA'!$F$4:$F$2000))
+SUMPRODUCT(('Diário 4º PA'!$E$4:$E$2000='Analítico Cp.'!$B154)*('Diário 4º PA'!$C$4:$C$2000&gt;=K$4)*('Diário 4º PA'!$C$4:$C$2000&lt;=EOMONTH(K$4,0))*('Diário 4º PA'!$F$4:$F$2000))
+SUMPRODUCT(('Comp.'!$D$5:$D$484=$B154)*('Comp.'!$B$5:$B$484&gt;=K$4)*('Comp.'!$B$5:$B$484&lt;=EOMONTH(K$4,0))*('Comp.'!$E$5:$E$484))</f>
        <v>0</v>
      </c>
      <c r="L154" s="129">
        <f>SUMPRODUCT(('Diário 1º PA'!$E$4:$E$2011='Analítico Cp.'!$B154)*('Diário 1º PA'!$C$4:$C$2011&gt;=L$4)*('Diário 1º PA'!$C$4:$C$2011&lt;=EOMONTH(L$4,0))*('Diário 1º PA'!$F$4:$F$2011))
+SUMPRODUCT(('Diário 2º PA'!$E$4:$E$1980='Analítico Cp.'!$B154)*('Diário 2º PA'!$C$4:$C$1980&gt;=L$4)*('Diário 2º PA'!$C$4:$C$1980&lt;=EOMONTH(L$4,0))*('Diário 2º PA'!$F$4:$F$1980))
+SUMPRODUCT(('Diário 3º PA'!$E$4:$E$2000='Analítico Cp.'!$B154)*('Diário 3º PA'!$C$4:$C$2000&gt;=L$4)*('Diário 3º PA'!$C$4:$C$2000&lt;=EOMONTH(L$4,0))*('Diário 3º PA'!$F$4:$F$2000))
+SUMPRODUCT(('Diário 4º PA'!$E$4:$E$2000='Analítico Cp.'!$B154)*('Diário 4º PA'!$C$4:$C$2000&gt;=L$4)*('Diário 4º PA'!$C$4:$C$2000&lt;=EOMONTH(L$4,0))*('Diário 4º PA'!$F$4:$F$2000))
+SUMPRODUCT(('Comp.'!$D$5:$D$484=$B154)*('Comp.'!$B$5:$B$484&gt;=L$4)*('Comp.'!$B$5:$B$484&lt;=EOMONTH(L$4,0))*('Comp.'!$E$5:$E$484))</f>
        <v>0</v>
      </c>
      <c r="M154" s="129">
        <f>SUMPRODUCT(('Diário 1º PA'!$E$4:$E$2011='Analítico Cp.'!$B154)*('Diário 1º PA'!$C$4:$C$2011&gt;=M$4)*('Diário 1º PA'!$C$4:$C$2011&lt;=EOMONTH(M$4,0))*('Diário 1º PA'!$F$4:$F$2011))
+SUMPRODUCT(('Diário 2º PA'!$E$4:$E$1980='Analítico Cp.'!$B154)*('Diário 2º PA'!$C$4:$C$1980&gt;=M$4)*('Diário 2º PA'!$C$4:$C$1980&lt;=EOMONTH(M$4,0))*('Diário 2º PA'!$F$4:$F$1980))
+SUMPRODUCT(('Diário 3º PA'!$E$4:$E$2000='Analítico Cp.'!$B154)*('Diário 3º PA'!$C$4:$C$2000&gt;=M$4)*('Diário 3º PA'!$C$4:$C$2000&lt;=EOMONTH(M$4,0))*('Diário 3º PA'!$F$4:$F$2000))
+SUMPRODUCT(('Diário 4º PA'!$E$4:$E$2000='Analítico Cp.'!$B154)*('Diário 4º PA'!$C$4:$C$2000&gt;=M$4)*('Diário 4º PA'!$C$4:$C$2000&lt;=EOMONTH(M$4,0))*('Diário 4º PA'!$F$4:$F$2000))
+SUMPRODUCT(('Comp.'!$D$5:$D$484=$B154)*('Comp.'!$B$5:$B$484&gt;=M$4)*('Comp.'!$B$5:$B$484&lt;=EOMONTH(M$4,0))*('Comp.'!$E$5:$E$484))</f>
        <v>0</v>
      </c>
      <c r="N154" s="129">
        <f>SUMPRODUCT(('Diário 1º PA'!$E$4:$E$2011='Analítico Cp.'!$B154)*('Diário 1º PA'!$C$4:$C$2011&gt;=N$4)*('Diário 1º PA'!$C$4:$C$2011&lt;=EOMONTH(N$4,0))*('Diário 1º PA'!$F$4:$F$2011))
+SUMPRODUCT(('Diário 2º PA'!$E$4:$E$1980='Analítico Cp.'!$B154)*('Diário 2º PA'!$C$4:$C$1980&gt;=N$4)*('Diário 2º PA'!$C$4:$C$1980&lt;=EOMONTH(N$4,0))*('Diário 2º PA'!$F$4:$F$1980))
+SUMPRODUCT(('Diário 3º PA'!$E$4:$E$2000='Analítico Cp.'!$B154)*('Diário 3º PA'!$C$4:$C$2000&gt;=N$4)*('Diário 3º PA'!$C$4:$C$2000&lt;=EOMONTH(N$4,0))*('Diário 3º PA'!$F$4:$F$2000))
+SUMPRODUCT(('Diário 4º PA'!$E$4:$E$2000='Analítico Cp.'!$B154)*('Diário 4º PA'!$C$4:$C$2000&gt;=N$4)*('Diário 4º PA'!$C$4:$C$2000&lt;=EOMONTH(N$4,0))*('Diário 4º PA'!$F$4:$F$2000))
+SUMPRODUCT(('Comp.'!$D$5:$D$484=$B154)*('Comp.'!$B$5:$B$484&gt;=N$4)*('Comp.'!$B$5:$B$484&lt;=EOMONTH(N$4,0))*('Comp.'!$E$5:$E$484))</f>
        <v>0</v>
      </c>
      <c r="O154" s="179">
        <f t="shared" si="19"/>
        <v>0</v>
      </c>
      <c r="P154" s="180">
        <f t="shared" si="20"/>
        <v>0</v>
      </c>
      <c r="Q154" s="154"/>
      <c r="R154" s="154"/>
      <c r="S154" s="154"/>
      <c r="T154" s="154"/>
      <c r="U154" s="154"/>
      <c r="V154" s="154"/>
      <c r="W154" s="154"/>
      <c r="X154" s="154"/>
      <c r="Y154" s="154"/>
      <c r="Z154" s="154"/>
    </row>
    <row r="155" spans="1:26" ht="23.25" hidden="1" customHeight="1" x14ac:dyDescent="0.2">
      <c r="A155" s="199" t="s">
        <v>420</v>
      </c>
      <c r="B155" s="63"/>
      <c r="C155" s="129">
        <f>SUMPRODUCT(('Diário 1º PA'!$E$4:$E$2011='Analítico Cp.'!$B155)*('Diário 1º PA'!$C$4:$C$2011&gt;=C$4)*('Diário 1º PA'!$C$4:$C$2011&lt;=EOMONTH(C$4,0))*('Diário 1º PA'!$F$4:$F$2011))
+SUMPRODUCT(('Diário 2º PA'!$E$4:$E$1980='Analítico Cp.'!$B155)*('Diário 2º PA'!$C$4:$C$1980&gt;=C$4)*('Diário 2º PA'!$C$4:$C$1980&lt;=EOMONTH(C$4,0))*('Diário 2º PA'!$F$4:$F$1980))
+SUMPRODUCT(('Diário 3º PA'!$E$4:$E$2000='Analítico Cp.'!$B155)*('Diário 3º PA'!$C$4:$C$2000&gt;=C$4)*('Diário 3º PA'!$C$4:$C$2000&lt;=EOMONTH(C$4,0))*('Diário 3º PA'!$F$4:$F$2000))
+SUMPRODUCT(('Diário 4º PA'!$E$4:$E$2000='Analítico Cp.'!$B155)*('Diário 4º PA'!$C$4:$C$2000&gt;=C$4)*('Diário 4º PA'!$C$4:$C$2000&lt;=EOMONTH(C$4,0))*('Diário 4º PA'!$F$4:$F$2000))
+SUMPRODUCT(('Comp.'!$D$5:$D$484=$B155)*('Comp.'!$B$5:$B$484&gt;=C$4)*('Comp.'!$B$5:$B$484&lt;=EOMONTH(C$4,0))*('Comp.'!$E$5:$E$484))</f>
        <v>0</v>
      </c>
      <c r="D155" s="129">
        <f>SUMPRODUCT(('Diário 1º PA'!$E$4:$E$2011='Analítico Cp.'!$B155)*('Diário 1º PA'!$C$4:$C$2011&gt;=D$4)*('Diário 1º PA'!$C$4:$C$2011&lt;=EOMONTH(D$4,0))*('Diário 1º PA'!$F$4:$F$2011))
+SUMPRODUCT(('Diário 2º PA'!$E$4:$E$1980='Analítico Cp.'!$B155)*('Diário 2º PA'!$C$4:$C$1980&gt;=D$4)*('Diário 2º PA'!$C$4:$C$1980&lt;=EOMONTH(D$4,0))*('Diário 2º PA'!$F$4:$F$1980))
+SUMPRODUCT(('Diário 3º PA'!$E$4:$E$2000='Analítico Cp.'!$B155)*('Diário 3º PA'!$C$4:$C$2000&gt;=D$4)*('Diário 3º PA'!$C$4:$C$2000&lt;=EOMONTH(D$4,0))*('Diário 3º PA'!$F$4:$F$2000))
+SUMPRODUCT(('Diário 4º PA'!$E$4:$E$2000='Analítico Cp.'!$B155)*('Diário 4º PA'!$C$4:$C$2000&gt;=D$4)*('Diário 4º PA'!$C$4:$C$2000&lt;=EOMONTH(D$4,0))*('Diário 4º PA'!$F$4:$F$2000))
+SUMPRODUCT(('Comp.'!$D$5:$D$484=$B155)*('Comp.'!$B$5:$B$484&gt;=D$4)*('Comp.'!$B$5:$B$484&lt;=EOMONTH(D$4,0))*('Comp.'!$E$5:$E$484))</f>
        <v>0</v>
      </c>
      <c r="E155" s="129">
        <f>SUMPRODUCT(('Diário 1º PA'!$E$4:$E$2011='Analítico Cp.'!$B155)*('Diário 1º PA'!$C$4:$C$2011&gt;=E$4)*('Diário 1º PA'!$C$4:$C$2011&lt;=EOMONTH(E$4,0))*('Diário 1º PA'!$F$4:$F$2011))
+SUMPRODUCT(('Diário 2º PA'!$E$4:$E$1980='Analítico Cp.'!$B155)*('Diário 2º PA'!$C$4:$C$1980&gt;=E$4)*('Diário 2º PA'!$C$4:$C$1980&lt;=EOMONTH(E$4,0))*('Diário 2º PA'!$F$4:$F$1980))
+SUMPRODUCT(('Diário 3º PA'!$E$4:$E$2000='Analítico Cp.'!$B155)*('Diário 3º PA'!$C$4:$C$2000&gt;=E$4)*('Diário 3º PA'!$C$4:$C$2000&lt;=EOMONTH(E$4,0))*('Diário 3º PA'!$F$4:$F$2000))
+SUMPRODUCT(('Diário 4º PA'!$E$4:$E$2000='Analítico Cp.'!$B155)*('Diário 4º PA'!$C$4:$C$2000&gt;=E$4)*('Diário 4º PA'!$C$4:$C$2000&lt;=EOMONTH(E$4,0))*('Diário 4º PA'!$F$4:$F$2000))
+SUMPRODUCT(('Comp.'!$D$5:$D$484=$B155)*('Comp.'!$B$5:$B$484&gt;=E$4)*('Comp.'!$B$5:$B$484&lt;=EOMONTH(E$4,0))*('Comp.'!$E$5:$E$484))</f>
        <v>0</v>
      </c>
      <c r="F155" s="129">
        <f>SUMPRODUCT(('Diário 1º PA'!$E$4:$E$2011='Analítico Cp.'!$B155)*('Diário 1º PA'!$C$4:$C$2011&gt;=F$4)*('Diário 1º PA'!$C$4:$C$2011&lt;=EOMONTH(F$4,0))*('Diário 1º PA'!$F$4:$F$2011))
+SUMPRODUCT(('Diário 2º PA'!$E$4:$E$1980='Analítico Cp.'!$B155)*('Diário 2º PA'!$C$4:$C$1980&gt;=F$4)*('Diário 2º PA'!$C$4:$C$1980&lt;=EOMONTH(F$4,0))*('Diário 2º PA'!$F$4:$F$1980))
+SUMPRODUCT(('Diário 3º PA'!$E$4:$E$2000='Analítico Cp.'!$B155)*('Diário 3º PA'!$C$4:$C$2000&gt;=F$4)*('Diário 3º PA'!$C$4:$C$2000&lt;=EOMONTH(F$4,0))*('Diário 3º PA'!$F$4:$F$2000))
+SUMPRODUCT(('Diário 4º PA'!$E$4:$E$2000='Analítico Cp.'!$B155)*('Diário 4º PA'!$C$4:$C$2000&gt;=F$4)*('Diário 4º PA'!$C$4:$C$2000&lt;=EOMONTH(F$4,0))*('Diário 4º PA'!$F$4:$F$2000))
+SUMPRODUCT(('Comp.'!$D$5:$D$484=$B155)*('Comp.'!$B$5:$B$484&gt;=F$4)*('Comp.'!$B$5:$B$484&lt;=EOMONTH(F$4,0))*('Comp.'!$E$5:$E$484))</f>
        <v>0</v>
      </c>
      <c r="G155" s="129">
        <f>SUMPRODUCT(('Diário 1º PA'!$E$4:$E$2011='Analítico Cp.'!$B155)*('Diário 1º PA'!$C$4:$C$2011&gt;=G$4)*('Diário 1º PA'!$C$4:$C$2011&lt;=EOMONTH(G$4,0))*('Diário 1º PA'!$F$4:$F$2011))
+SUMPRODUCT(('Diário 2º PA'!$E$4:$E$1980='Analítico Cp.'!$B155)*('Diário 2º PA'!$C$4:$C$1980&gt;=G$4)*('Diário 2º PA'!$C$4:$C$1980&lt;=EOMONTH(G$4,0))*('Diário 2º PA'!$F$4:$F$1980))
+SUMPRODUCT(('Diário 3º PA'!$E$4:$E$2000='Analítico Cp.'!$B155)*('Diário 3º PA'!$C$4:$C$2000&gt;=G$4)*('Diário 3º PA'!$C$4:$C$2000&lt;=EOMONTH(G$4,0))*('Diário 3º PA'!$F$4:$F$2000))
+SUMPRODUCT(('Diário 4º PA'!$E$4:$E$2000='Analítico Cp.'!$B155)*('Diário 4º PA'!$C$4:$C$2000&gt;=G$4)*('Diário 4º PA'!$C$4:$C$2000&lt;=EOMONTH(G$4,0))*('Diário 4º PA'!$F$4:$F$2000))
+SUMPRODUCT(('Comp.'!$D$5:$D$484=$B155)*('Comp.'!$B$5:$B$484&gt;=G$4)*('Comp.'!$B$5:$B$484&lt;=EOMONTH(G$4,0))*('Comp.'!$E$5:$E$484))</f>
        <v>0</v>
      </c>
      <c r="H155" s="129">
        <f>SUMPRODUCT(('Diário 1º PA'!$E$4:$E$2011='Analítico Cp.'!$B155)*('Diário 1º PA'!$C$4:$C$2011&gt;=H$4)*('Diário 1º PA'!$C$4:$C$2011&lt;=EOMONTH(H$4,0))*('Diário 1º PA'!$F$4:$F$2011))
+SUMPRODUCT(('Diário 2º PA'!$E$4:$E$1980='Analítico Cp.'!$B155)*('Diário 2º PA'!$C$4:$C$1980&gt;=H$4)*('Diário 2º PA'!$C$4:$C$1980&lt;=EOMONTH(H$4,0))*('Diário 2º PA'!$F$4:$F$1980))
+SUMPRODUCT(('Diário 3º PA'!$E$4:$E$2000='Analítico Cp.'!$B155)*('Diário 3º PA'!$C$4:$C$2000&gt;=H$4)*('Diário 3º PA'!$C$4:$C$2000&lt;=EOMONTH(H$4,0))*('Diário 3º PA'!$F$4:$F$2000))
+SUMPRODUCT(('Diário 4º PA'!$E$4:$E$2000='Analítico Cp.'!$B155)*('Diário 4º PA'!$C$4:$C$2000&gt;=H$4)*('Diário 4º PA'!$C$4:$C$2000&lt;=EOMONTH(H$4,0))*('Diário 4º PA'!$F$4:$F$2000))
+SUMPRODUCT(('Comp.'!$D$5:$D$484=$B155)*('Comp.'!$B$5:$B$484&gt;=H$4)*('Comp.'!$B$5:$B$484&lt;=EOMONTH(H$4,0))*('Comp.'!$E$5:$E$484))</f>
        <v>0</v>
      </c>
      <c r="I155" s="129">
        <f>SUMPRODUCT(('Diário 1º PA'!$E$4:$E$2011='Analítico Cp.'!$B155)*('Diário 1º PA'!$C$4:$C$2011&gt;=I$4)*('Diário 1º PA'!$C$4:$C$2011&lt;=EOMONTH(I$4,0))*('Diário 1º PA'!$F$4:$F$2011))
+SUMPRODUCT(('Diário 2º PA'!$E$4:$E$1980='Analítico Cp.'!$B155)*('Diário 2º PA'!$C$4:$C$1980&gt;=I$4)*('Diário 2º PA'!$C$4:$C$1980&lt;=EOMONTH(I$4,0))*('Diário 2º PA'!$F$4:$F$1980))
+SUMPRODUCT(('Diário 3º PA'!$E$4:$E$2000='Analítico Cp.'!$B155)*('Diário 3º PA'!$C$4:$C$2000&gt;=I$4)*('Diário 3º PA'!$C$4:$C$2000&lt;=EOMONTH(I$4,0))*('Diário 3º PA'!$F$4:$F$2000))
+SUMPRODUCT(('Diário 4º PA'!$E$4:$E$2000='Analítico Cp.'!$B155)*('Diário 4º PA'!$C$4:$C$2000&gt;=I$4)*('Diário 4º PA'!$C$4:$C$2000&lt;=EOMONTH(I$4,0))*('Diário 4º PA'!$F$4:$F$2000))
+SUMPRODUCT(('Comp.'!$D$5:$D$484=$B155)*('Comp.'!$B$5:$B$484&gt;=I$4)*('Comp.'!$B$5:$B$484&lt;=EOMONTH(I$4,0))*('Comp.'!$E$5:$E$484))</f>
        <v>0</v>
      </c>
      <c r="J155" s="129">
        <f>SUMPRODUCT(('Diário 1º PA'!$E$4:$E$2011='Analítico Cp.'!$B155)*('Diário 1º PA'!$C$4:$C$2011&gt;=J$4)*('Diário 1º PA'!$C$4:$C$2011&lt;=EOMONTH(J$4,0))*('Diário 1º PA'!$F$4:$F$2011))
+SUMPRODUCT(('Diário 2º PA'!$E$4:$E$1980='Analítico Cp.'!$B155)*('Diário 2º PA'!$C$4:$C$1980&gt;=J$4)*('Diário 2º PA'!$C$4:$C$1980&lt;=EOMONTH(J$4,0))*('Diário 2º PA'!$F$4:$F$1980))
+SUMPRODUCT(('Diário 3º PA'!$E$4:$E$2000='Analítico Cp.'!$B155)*('Diário 3º PA'!$C$4:$C$2000&gt;=J$4)*('Diário 3º PA'!$C$4:$C$2000&lt;=EOMONTH(J$4,0))*('Diário 3º PA'!$F$4:$F$2000))
+SUMPRODUCT(('Diário 4º PA'!$E$4:$E$2000='Analítico Cp.'!$B155)*('Diário 4º PA'!$C$4:$C$2000&gt;=J$4)*('Diário 4º PA'!$C$4:$C$2000&lt;=EOMONTH(J$4,0))*('Diário 4º PA'!$F$4:$F$2000))
+SUMPRODUCT(('Comp.'!$D$5:$D$484=$B155)*('Comp.'!$B$5:$B$484&gt;=J$4)*('Comp.'!$B$5:$B$484&lt;=EOMONTH(J$4,0))*('Comp.'!$E$5:$E$484))</f>
        <v>0</v>
      </c>
      <c r="K155" s="129">
        <f>SUMPRODUCT(('Diário 1º PA'!$E$4:$E$2011='Analítico Cp.'!$B155)*('Diário 1º PA'!$C$4:$C$2011&gt;=K$4)*('Diário 1º PA'!$C$4:$C$2011&lt;=EOMONTH(K$4,0))*('Diário 1º PA'!$F$4:$F$2011))
+SUMPRODUCT(('Diário 2º PA'!$E$4:$E$1980='Analítico Cp.'!$B155)*('Diário 2º PA'!$C$4:$C$1980&gt;=K$4)*('Diário 2º PA'!$C$4:$C$1980&lt;=EOMONTH(K$4,0))*('Diário 2º PA'!$F$4:$F$1980))
+SUMPRODUCT(('Diário 3º PA'!$E$4:$E$2000='Analítico Cp.'!$B155)*('Diário 3º PA'!$C$4:$C$2000&gt;=K$4)*('Diário 3º PA'!$C$4:$C$2000&lt;=EOMONTH(K$4,0))*('Diário 3º PA'!$F$4:$F$2000))
+SUMPRODUCT(('Diário 4º PA'!$E$4:$E$2000='Analítico Cp.'!$B155)*('Diário 4º PA'!$C$4:$C$2000&gt;=K$4)*('Diário 4º PA'!$C$4:$C$2000&lt;=EOMONTH(K$4,0))*('Diário 4º PA'!$F$4:$F$2000))
+SUMPRODUCT(('Comp.'!$D$5:$D$484=$B155)*('Comp.'!$B$5:$B$484&gt;=K$4)*('Comp.'!$B$5:$B$484&lt;=EOMONTH(K$4,0))*('Comp.'!$E$5:$E$484))</f>
        <v>0</v>
      </c>
      <c r="L155" s="129">
        <f>SUMPRODUCT(('Diário 1º PA'!$E$4:$E$2011='Analítico Cp.'!$B155)*('Diário 1º PA'!$C$4:$C$2011&gt;=L$4)*('Diário 1º PA'!$C$4:$C$2011&lt;=EOMONTH(L$4,0))*('Diário 1º PA'!$F$4:$F$2011))
+SUMPRODUCT(('Diário 2º PA'!$E$4:$E$1980='Analítico Cp.'!$B155)*('Diário 2º PA'!$C$4:$C$1980&gt;=L$4)*('Diário 2º PA'!$C$4:$C$1980&lt;=EOMONTH(L$4,0))*('Diário 2º PA'!$F$4:$F$1980))
+SUMPRODUCT(('Diário 3º PA'!$E$4:$E$2000='Analítico Cp.'!$B155)*('Diário 3º PA'!$C$4:$C$2000&gt;=L$4)*('Diário 3º PA'!$C$4:$C$2000&lt;=EOMONTH(L$4,0))*('Diário 3º PA'!$F$4:$F$2000))
+SUMPRODUCT(('Diário 4º PA'!$E$4:$E$2000='Analítico Cp.'!$B155)*('Diário 4º PA'!$C$4:$C$2000&gt;=L$4)*('Diário 4º PA'!$C$4:$C$2000&lt;=EOMONTH(L$4,0))*('Diário 4º PA'!$F$4:$F$2000))
+SUMPRODUCT(('Comp.'!$D$5:$D$484=$B155)*('Comp.'!$B$5:$B$484&gt;=L$4)*('Comp.'!$B$5:$B$484&lt;=EOMONTH(L$4,0))*('Comp.'!$E$5:$E$484))</f>
        <v>0</v>
      </c>
      <c r="M155" s="129">
        <f>SUMPRODUCT(('Diário 1º PA'!$E$4:$E$2011='Analítico Cp.'!$B155)*('Diário 1º PA'!$C$4:$C$2011&gt;=M$4)*('Diário 1º PA'!$C$4:$C$2011&lt;=EOMONTH(M$4,0))*('Diário 1º PA'!$F$4:$F$2011))
+SUMPRODUCT(('Diário 2º PA'!$E$4:$E$1980='Analítico Cp.'!$B155)*('Diário 2º PA'!$C$4:$C$1980&gt;=M$4)*('Diário 2º PA'!$C$4:$C$1980&lt;=EOMONTH(M$4,0))*('Diário 2º PA'!$F$4:$F$1980))
+SUMPRODUCT(('Diário 3º PA'!$E$4:$E$2000='Analítico Cp.'!$B155)*('Diário 3º PA'!$C$4:$C$2000&gt;=M$4)*('Diário 3º PA'!$C$4:$C$2000&lt;=EOMONTH(M$4,0))*('Diário 3º PA'!$F$4:$F$2000))
+SUMPRODUCT(('Diário 4º PA'!$E$4:$E$2000='Analítico Cp.'!$B155)*('Diário 4º PA'!$C$4:$C$2000&gt;=M$4)*('Diário 4º PA'!$C$4:$C$2000&lt;=EOMONTH(M$4,0))*('Diário 4º PA'!$F$4:$F$2000))
+SUMPRODUCT(('Comp.'!$D$5:$D$484=$B155)*('Comp.'!$B$5:$B$484&gt;=M$4)*('Comp.'!$B$5:$B$484&lt;=EOMONTH(M$4,0))*('Comp.'!$E$5:$E$484))</f>
        <v>0</v>
      </c>
      <c r="N155" s="129">
        <f>SUMPRODUCT(('Diário 1º PA'!$E$4:$E$2011='Analítico Cp.'!$B155)*('Diário 1º PA'!$C$4:$C$2011&gt;=N$4)*('Diário 1º PA'!$C$4:$C$2011&lt;=EOMONTH(N$4,0))*('Diário 1º PA'!$F$4:$F$2011))
+SUMPRODUCT(('Diário 2º PA'!$E$4:$E$1980='Analítico Cp.'!$B155)*('Diário 2º PA'!$C$4:$C$1980&gt;=N$4)*('Diário 2º PA'!$C$4:$C$1980&lt;=EOMONTH(N$4,0))*('Diário 2º PA'!$F$4:$F$1980))
+SUMPRODUCT(('Diário 3º PA'!$E$4:$E$2000='Analítico Cp.'!$B155)*('Diário 3º PA'!$C$4:$C$2000&gt;=N$4)*('Diário 3º PA'!$C$4:$C$2000&lt;=EOMONTH(N$4,0))*('Diário 3º PA'!$F$4:$F$2000))
+SUMPRODUCT(('Diário 4º PA'!$E$4:$E$2000='Analítico Cp.'!$B155)*('Diário 4º PA'!$C$4:$C$2000&gt;=N$4)*('Diário 4º PA'!$C$4:$C$2000&lt;=EOMONTH(N$4,0))*('Diário 4º PA'!$F$4:$F$2000))
+SUMPRODUCT(('Comp.'!$D$5:$D$484=$B155)*('Comp.'!$B$5:$B$484&gt;=N$4)*('Comp.'!$B$5:$B$484&lt;=EOMONTH(N$4,0))*('Comp.'!$E$5:$E$484))</f>
        <v>0</v>
      </c>
      <c r="O155" s="179">
        <f t="shared" si="19"/>
        <v>0</v>
      </c>
      <c r="P155" s="180">
        <f t="shared" si="20"/>
        <v>0</v>
      </c>
      <c r="Q155" s="154"/>
      <c r="R155" s="154"/>
      <c r="S155" s="154"/>
      <c r="T155" s="154"/>
      <c r="U155" s="154"/>
      <c r="V155" s="154"/>
      <c r="W155" s="154"/>
      <c r="X155" s="154"/>
      <c r="Y155" s="154"/>
      <c r="Z155" s="154"/>
    </row>
    <row r="156" spans="1:26" ht="23.25" hidden="1" customHeight="1" x14ac:dyDescent="0.2">
      <c r="A156" s="199" t="s">
        <v>421</v>
      </c>
      <c r="B156" s="63"/>
      <c r="C156" s="129">
        <f>SUMPRODUCT(('Diário 1º PA'!$E$4:$E$2011='Analítico Cp.'!$B156)*('Diário 1º PA'!$C$4:$C$2011&gt;=C$4)*('Diário 1º PA'!$C$4:$C$2011&lt;=EOMONTH(C$4,0))*('Diário 1º PA'!$F$4:$F$2011))
+SUMPRODUCT(('Diário 2º PA'!$E$4:$E$1980='Analítico Cp.'!$B156)*('Diário 2º PA'!$C$4:$C$1980&gt;=C$4)*('Diário 2º PA'!$C$4:$C$1980&lt;=EOMONTH(C$4,0))*('Diário 2º PA'!$F$4:$F$1980))
+SUMPRODUCT(('Diário 3º PA'!$E$4:$E$2000='Analítico Cp.'!$B156)*('Diário 3º PA'!$C$4:$C$2000&gt;=C$4)*('Diário 3º PA'!$C$4:$C$2000&lt;=EOMONTH(C$4,0))*('Diário 3º PA'!$F$4:$F$2000))
+SUMPRODUCT(('Diário 4º PA'!$E$4:$E$2000='Analítico Cp.'!$B156)*('Diário 4º PA'!$C$4:$C$2000&gt;=C$4)*('Diário 4º PA'!$C$4:$C$2000&lt;=EOMONTH(C$4,0))*('Diário 4º PA'!$F$4:$F$2000))
+SUMPRODUCT(('Comp.'!$D$5:$D$484=$B156)*('Comp.'!$B$5:$B$484&gt;=C$4)*('Comp.'!$B$5:$B$484&lt;=EOMONTH(C$4,0))*('Comp.'!$E$5:$E$484))</f>
        <v>0</v>
      </c>
      <c r="D156" s="129">
        <f>SUMPRODUCT(('Diário 1º PA'!$E$4:$E$2011='Analítico Cp.'!$B156)*('Diário 1º PA'!$C$4:$C$2011&gt;=D$4)*('Diário 1º PA'!$C$4:$C$2011&lt;=EOMONTH(D$4,0))*('Diário 1º PA'!$F$4:$F$2011))
+SUMPRODUCT(('Diário 2º PA'!$E$4:$E$1980='Analítico Cp.'!$B156)*('Diário 2º PA'!$C$4:$C$1980&gt;=D$4)*('Diário 2º PA'!$C$4:$C$1980&lt;=EOMONTH(D$4,0))*('Diário 2º PA'!$F$4:$F$1980))
+SUMPRODUCT(('Diário 3º PA'!$E$4:$E$2000='Analítico Cp.'!$B156)*('Diário 3º PA'!$C$4:$C$2000&gt;=D$4)*('Diário 3º PA'!$C$4:$C$2000&lt;=EOMONTH(D$4,0))*('Diário 3º PA'!$F$4:$F$2000))
+SUMPRODUCT(('Diário 4º PA'!$E$4:$E$2000='Analítico Cp.'!$B156)*('Diário 4º PA'!$C$4:$C$2000&gt;=D$4)*('Diário 4º PA'!$C$4:$C$2000&lt;=EOMONTH(D$4,0))*('Diário 4º PA'!$F$4:$F$2000))
+SUMPRODUCT(('Comp.'!$D$5:$D$484=$B156)*('Comp.'!$B$5:$B$484&gt;=D$4)*('Comp.'!$B$5:$B$484&lt;=EOMONTH(D$4,0))*('Comp.'!$E$5:$E$484))</f>
        <v>0</v>
      </c>
      <c r="E156" s="129">
        <f>SUMPRODUCT(('Diário 1º PA'!$E$4:$E$2011='Analítico Cp.'!$B156)*('Diário 1º PA'!$C$4:$C$2011&gt;=E$4)*('Diário 1º PA'!$C$4:$C$2011&lt;=EOMONTH(E$4,0))*('Diário 1º PA'!$F$4:$F$2011))
+SUMPRODUCT(('Diário 2º PA'!$E$4:$E$1980='Analítico Cp.'!$B156)*('Diário 2º PA'!$C$4:$C$1980&gt;=E$4)*('Diário 2º PA'!$C$4:$C$1980&lt;=EOMONTH(E$4,0))*('Diário 2º PA'!$F$4:$F$1980))
+SUMPRODUCT(('Diário 3º PA'!$E$4:$E$2000='Analítico Cp.'!$B156)*('Diário 3º PA'!$C$4:$C$2000&gt;=E$4)*('Diário 3º PA'!$C$4:$C$2000&lt;=EOMONTH(E$4,0))*('Diário 3º PA'!$F$4:$F$2000))
+SUMPRODUCT(('Diário 4º PA'!$E$4:$E$2000='Analítico Cp.'!$B156)*('Diário 4º PA'!$C$4:$C$2000&gt;=E$4)*('Diário 4º PA'!$C$4:$C$2000&lt;=EOMONTH(E$4,0))*('Diário 4º PA'!$F$4:$F$2000))
+SUMPRODUCT(('Comp.'!$D$5:$D$484=$B156)*('Comp.'!$B$5:$B$484&gt;=E$4)*('Comp.'!$B$5:$B$484&lt;=EOMONTH(E$4,0))*('Comp.'!$E$5:$E$484))</f>
        <v>0</v>
      </c>
      <c r="F156" s="129">
        <f>SUMPRODUCT(('Diário 1º PA'!$E$4:$E$2011='Analítico Cp.'!$B156)*('Diário 1º PA'!$C$4:$C$2011&gt;=F$4)*('Diário 1º PA'!$C$4:$C$2011&lt;=EOMONTH(F$4,0))*('Diário 1º PA'!$F$4:$F$2011))
+SUMPRODUCT(('Diário 2º PA'!$E$4:$E$1980='Analítico Cp.'!$B156)*('Diário 2º PA'!$C$4:$C$1980&gt;=F$4)*('Diário 2º PA'!$C$4:$C$1980&lt;=EOMONTH(F$4,0))*('Diário 2º PA'!$F$4:$F$1980))
+SUMPRODUCT(('Diário 3º PA'!$E$4:$E$2000='Analítico Cp.'!$B156)*('Diário 3º PA'!$C$4:$C$2000&gt;=F$4)*('Diário 3º PA'!$C$4:$C$2000&lt;=EOMONTH(F$4,0))*('Diário 3º PA'!$F$4:$F$2000))
+SUMPRODUCT(('Diário 4º PA'!$E$4:$E$2000='Analítico Cp.'!$B156)*('Diário 4º PA'!$C$4:$C$2000&gt;=F$4)*('Diário 4º PA'!$C$4:$C$2000&lt;=EOMONTH(F$4,0))*('Diário 4º PA'!$F$4:$F$2000))
+SUMPRODUCT(('Comp.'!$D$5:$D$484=$B156)*('Comp.'!$B$5:$B$484&gt;=F$4)*('Comp.'!$B$5:$B$484&lt;=EOMONTH(F$4,0))*('Comp.'!$E$5:$E$484))</f>
        <v>0</v>
      </c>
      <c r="G156" s="129">
        <f>SUMPRODUCT(('Diário 1º PA'!$E$4:$E$2011='Analítico Cp.'!$B156)*('Diário 1º PA'!$C$4:$C$2011&gt;=G$4)*('Diário 1º PA'!$C$4:$C$2011&lt;=EOMONTH(G$4,0))*('Diário 1º PA'!$F$4:$F$2011))
+SUMPRODUCT(('Diário 2º PA'!$E$4:$E$1980='Analítico Cp.'!$B156)*('Diário 2º PA'!$C$4:$C$1980&gt;=G$4)*('Diário 2º PA'!$C$4:$C$1980&lt;=EOMONTH(G$4,0))*('Diário 2º PA'!$F$4:$F$1980))
+SUMPRODUCT(('Diário 3º PA'!$E$4:$E$2000='Analítico Cp.'!$B156)*('Diário 3º PA'!$C$4:$C$2000&gt;=G$4)*('Diário 3º PA'!$C$4:$C$2000&lt;=EOMONTH(G$4,0))*('Diário 3º PA'!$F$4:$F$2000))
+SUMPRODUCT(('Diário 4º PA'!$E$4:$E$2000='Analítico Cp.'!$B156)*('Diário 4º PA'!$C$4:$C$2000&gt;=G$4)*('Diário 4º PA'!$C$4:$C$2000&lt;=EOMONTH(G$4,0))*('Diário 4º PA'!$F$4:$F$2000))
+SUMPRODUCT(('Comp.'!$D$5:$D$484=$B156)*('Comp.'!$B$5:$B$484&gt;=G$4)*('Comp.'!$B$5:$B$484&lt;=EOMONTH(G$4,0))*('Comp.'!$E$5:$E$484))</f>
        <v>0</v>
      </c>
      <c r="H156" s="129">
        <f>SUMPRODUCT(('Diário 1º PA'!$E$4:$E$2011='Analítico Cp.'!$B156)*('Diário 1º PA'!$C$4:$C$2011&gt;=H$4)*('Diário 1º PA'!$C$4:$C$2011&lt;=EOMONTH(H$4,0))*('Diário 1º PA'!$F$4:$F$2011))
+SUMPRODUCT(('Diário 2º PA'!$E$4:$E$1980='Analítico Cp.'!$B156)*('Diário 2º PA'!$C$4:$C$1980&gt;=H$4)*('Diário 2º PA'!$C$4:$C$1980&lt;=EOMONTH(H$4,0))*('Diário 2º PA'!$F$4:$F$1980))
+SUMPRODUCT(('Diário 3º PA'!$E$4:$E$2000='Analítico Cp.'!$B156)*('Diário 3º PA'!$C$4:$C$2000&gt;=H$4)*('Diário 3º PA'!$C$4:$C$2000&lt;=EOMONTH(H$4,0))*('Diário 3º PA'!$F$4:$F$2000))
+SUMPRODUCT(('Diário 4º PA'!$E$4:$E$2000='Analítico Cp.'!$B156)*('Diário 4º PA'!$C$4:$C$2000&gt;=H$4)*('Diário 4º PA'!$C$4:$C$2000&lt;=EOMONTH(H$4,0))*('Diário 4º PA'!$F$4:$F$2000))
+SUMPRODUCT(('Comp.'!$D$5:$D$484=$B156)*('Comp.'!$B$5:$B$484&gt;=H$4)*('Comp.'!$B$5:$B$484&lt;=EOMONTH(H$4,0))*('Comp.'!$E$5:$E$484))</f>
        <v>0</v>
      </c>
      <c r="I156" s="129">
        <f>SUMPRODUCT(('Diário 1º PA'!$E$4:$E$2011='Analítico Cp.'!$B156)*('Diário 1º PA'!$C$4:$C$2011&gt;=I$4)*('Diário 1º PA'!$C$4:$C$2011&lt;=EOMONTH(I$4,0))*('Diário 1º PA'!$F$4:$F$2011))
+SUMPRODUCT(('Diário 2º PA'!$E$4:$E$1980='Analítico Cp.'!$B156)*('Diário 2º PA'!$C$4:$C$1980&gt;=I$4)*('Diário 2º PA'!$C$4:$C$1980&lt;=EOMONTH(I$4,0))*('Diário 2º PA'!$F$4:$F$1980))
+SUMPRODUCT(('Diário 3º PA'!$E$4:$E$2000='Analítico Cp.'!$B156)*('Diário 3º PA'!$C$4:$C$2000&gt;=I$4)*('Diário 3º PA'!$C$4:$C$2000&lt;=EOMONTH(I$4,0))*('Diário 3º PA'!$F$4:$F$2000))
+SUMPRODUCT(('Diário 4º PA'!$E$4:$E$2000='Analítico Cp.'!$B156)*('Diário 4º PA'!$C$4:$C$2000&gt;=I$4)*('Diário 4º PA'!$C$4:$C$2000&lt;=EOMONTH(I$4,0))*('Diário 4º PA'!$F$4:$F$2000))
+SUMPRODUCT(('Comp.'!$D$5:$D$484=$B156)*('Comp.'!$B$5:$B$484&gt;=I$4)*('Comp.'!$B$5:$B$484&lt;=EOMONTH(I$4,0))*('Comp.'!$E$5:$E$484))</f>
        <v>0</v>
      </c>
      <c r="J156" s="129">
        <f>SUMPRODUCT(('Diário 1º PA'!$E$4:$E$2011='Analítico Cp.'!$B156)*('Diário 1º PA'!$C$4:$C$2011&gt;=J$4)*('Diário 1º PA'!$C$4:$C$2011&lt;=EOMONTH(J$4,0))*('Diário 1º PA'!$F$4:$F$2011))
+SUMPRODUCT(('Diário 2º PA'!$E$4:$E$1980='Analítico Cp.'!$B156)*('Diário 2º PA'!$C$4:$C$1980&gt;=J$4)*('Diário 2º PA'!$C$4:$C$1980&lt;=EOMONTH(J$4,0))*('Diário 2º PA'!$F$4:$F$1980))
+SUMPRODUCT(('Diário 3º PA'!$E$4:$E$2000='Analítico Cp.'!$B156)*('Diário 3º PA'!$C$4:$C$2000&gt;=J$4)*('Diário 3º PA'!$C$4:$C$2000&lt;=EOMONTH(J$4,0))*('Diário 3º PA'!$F$4:$F$2000))
+SUMPRODUCT(('Diário 4º PA'!$E$4:$E$2000='Analítico Cp.'!$B156)*('Diário 4º PA'!$C$4:$C$2000&gt;=J$4)*('Diário 4º PA'!$C$4:$C$2000&lt;=EOMONTH(J$4,0))*('Diário 4º PA'!$F$4:$F$2000))
+SUMPRODUCT(('Comp.'!$D$5:$D$484=$B156)*('Comp.'!$B$5:$B$484&gt;=J$4)*('Comp.'!$B$5:$B$484&lt;=EOMONTH(J$4,0))*('Comp.'!$E$5:$E$484))</f>
        <v>0</v>
      </c>
      <c r="K156" s="129">
        <f>SUMPRODUCT(('Diário 1º PA'!$E$4:$E$2011='Analítico Cp.'!$B156)*('Diário 1º PA'!$C$4:$C$2011&gt;=K$4)*('Diário 1º PA'!$C$4:$C$2011&lt;=EOMONTH(K$4,0))*('Diário 1º PA'!$F$4:$F$2011))
+SUMPRODUCT(('Diário 2º PA'!$E$4:$E$1980='Analítico Cp.'!$B156)*('Diário 2º PA'!$C$4:$C$1980&gt;=K$4)*('Diário 2º PA'!$C$4:$C$1980&lt;=EOMONTH(K$4,0))*('Diário 2º PA'!$F$4:$F$1980))
+SUMPRODUCT(('Diário 3º PA'!$E$4:$E$2000='Analítico Cp.'!$B156)*('Diário 3º PA'!$C$4:$C$2000&gt;=K$4)*('Diário 3º PA'!$C$4:$C$2000&lt;=EOMONTH(K$4,0))*('Diário 3º PA'!$F$4:$F$2000))
+SUMPRODUCT(('Diário 4º PA'!$E$4:$E$2000='Analítico Cp.'!$B156)*('Diário 4º PA'!$C$4:$C$2000&gt;=K$4)*('Diário 4º PA'!$C$4:$C$2000&lt;=EOMONTH(K$4,0))*('Diário 4º PA'!$F$4:$F$2000))
+SUMPRODUCT(('Comp.'!$D$5:$D$484=$B156)*('Comp.'!$B$5:$B$484&gt;=K$4)*('Comp.'!$B$5:$B$484&lt;=EOMONTH(K$4,0))*('Comp.'!$E$5:$E$484))</f>
        <v>0</v>
      </c>
      <c r="L156" s="129">
        <f>SUMPRODUCT(('Diário 1º PA'!$E$4:$E$2011='Analítico Cp.'!$B156)*('Diário 1º PA'!$C$4:$C$2011&gt;=L$4)*('Diário 1º PA'!$C$4:$C$2011&lt;=EOMONTH(L$4,0))*('Diário 1º PA'!$F$4:$F$2011))
+SUMPRODUCT(('Diário 2º PA'!$E$4:$E$1980='Analítico Cp.'!$B156)*('Diário 2º PA'!$C$4:$C$1980&gt;=L$4)*('Diário 2º PA'!$C$4:$C$1980&lt;=EOMONTH(L$4,0))*('Diário 2º PA'!$F$4:$F$1980))
+SUMPRODUCT(('Diário 3º PA'!$E$4:$E$2000='Analítico Cp.'!$B156)*('Diário 3º PA'!$C$4:$C$2000&gt;=L$4)*('Diário 3º PA'!$C$4:$C$2000&lt;=EOMONTH(L$4,0))*('Diário 3º PA'!$F$4:$F$2000))
+SUMPRODUCT(('Diário 4º PA'!$E$4:$E$2000='Analítico Cp.'!$B156)*('Diário 4º PA'!$C$4:$C$2000&gt;=L$4)*('Diário 4º PA'!$C$4:$C$2000&lt;=EOMONTH(L$4,0))*('Diário 4º PA'!$F$4:$F$2000))
+SUMPRODUCT(('Comp.'!$D$5:$D$484=$B156)*('Comp.'!$B$5:$B$484&gt;=L$4)*('Comp.'!$B$5:$B$484&lt;=EOMONTH(L$4,0))*('Comp.'!$E$5:$E$484))</f>
        <v>0</v>
      </c>
      <c r="M156" s="129">
        <f>SUMPRODUCT(('Diário 1º PA'!$E$4:$E$2011='Analítico Cp.'!$B156)*('Diário 1º PA'!$C$4:$C$2011&gt;=M$4)*('Diário 1º PA'!$C$4:$C$2011&lt;=EOMONTH(M$4,0))*('Diário 1º PA'!$F$4:$F$2011))
+SUMPRODUCT(('Diário 2º PA'!$E$4:$E$1980='Analítico Cp.'!$B156)*('Diário 2º PA'!$C$4:$C$1980&gt;=M$4)*('Diário 2º PA'!$C$4:$C$1980&lt;=EOMONTH(M$4,0))*('Diário 2º PA'!$F$4:$F$1980))
+SUMPRODUCT(('Diário 3º PA'!$E$4:$E$2000='Analítico Cp.'!$B156)*('Diário 3º PA'!$C$4:$C$2000&gt;=M$4)*('Diário 3º PA'!$C$4:$C$2000&lt;=EOMONTH(M$4,0))*('Diário 3º PA'!$F$4:$F$2000))
+SUMPRODUCT(('Diário 4º PA'!$E$4:$E$2000='Analítico Cp.'!$B156)*('Diário 4º PA'!$C$4:$C$2000&gt;=M$4)*('Diário 4º PA'!$C$4:$C$2000&lt;=EOMONTH(M$4,0))*('Diário 4º PA'!$F$4:$F$2000))
+SUMPRODUCT(('Comp.'!$D$5:$D$484=$B156)*('Comp.'!$B$5:$B$484&gt;=M$4)*('Comp.'!$B$5:$B$484&lt;=EOMONTH(M$4,0))*('Comp.'!$E$5:$E$484))</f>
        <v>0</v>
      </c>
      <c r="N156" s="129">
        <f>SUMPRODUCT(('Diário 1º PA'!$E$4:$E$2011='Analítico Cp.'!$B156)*('Diário 1º PA'!$C$4:$C$2011&gt;=N$4)*('Diário 1º PA'!$C$4:$C$2011&lt;=EOMONTH(N$4,0))*('Diário 1º PA'!$F$4:$F$2011))
+SUMPRODUCT(('Diário 2º PA'!$E$4:$E$1980='Analítico Cp.'!$B156)*('Diário 2º PA'!$C$4:$C$1980&gt;=N$4)*('Diário 2º PA'!$C$4:$C$1980&lt;=EOMONTH(N$4,0))*('Diário 2º PA'!$F$4:$F$1980))
+SUMPRODUCT(('Diário 3º PA'!$E$4:$E$2000='Analítico Cp.'!$B156)*('Diário 3º PA'!$C$4:$C$2000&gt;=N$4)*('Diário 3º PA'!$C$4:$C$2000&lt;=EOMONTH(N$4,0))*('Diário 3º PA'!$F$4:$F$2000))
+SUMPRODUCT(('Diário 4º PA'!$E$4:$E$2000='Analítico Cp.'!$B156)*('Diário 4º PA'!$C$4:$C$2000&gt;=N$4)*('Diário 4º PA'!$C$4:$C$2000&lt;=EOMONTH(N$4,0))*('Diário 4º PA'!$F$4:$F$2000))
+SUMPRODUCT(('Comp.'!$D$5:$D$484=$B156)*('Comp.'!$B$5:$B$484&gt;=N$4)*('Comp.'!$B$5:$B$484&lt;=EOMONTH(N$4,0))*('Comp.'!$E$5:$E$484))</f>
        <v>0</v>
      </c>
      <c r="O156" s="179">
        <f t="shared" si="19"/>
        <v>0</v>
      </c>
      <c r="P156" s="180">
        <f t="shared" si="20"/>
        <v>0</v>
      </c>
      <c r="Q156" s="154"/>
      <c r="R156" s="154"/>
      <c r="S156" s="154"/>
      <c r="T156" s="154"/>
      <c r="U156" s="154"/>
      <c r="V156" s="154"/>
      <c r="W156" s="154"/>
      <c r="X156" s="154"/>
      <c r="Y156" s="154"/>
      <c r="Z156" s="154"/>
    </row>
    <row r="157" spans="1:26" ht="23.25" hidden="1" customHeight="1" x14ac:dyDescent="0.2">
      <c r="A157" s="199" t="s">
        <v>422</v>
      </c>
      <c r="B157" s="63"/>
      <c r="C157" s="129">
        <f>SUMPRODUCT(('Diário 1º PA'!$E$4:$E$2011='Analítico Cp.'!$B157)*('Diário 1º PA'!$C$4:$C$2011&gt;=C$4)*('Diário 1º PA'!$C$4:$C$2011&lt;=EOMONTH(C$4,0))*('Diário 1º PA'!$F$4:$F$2011))
+SUMPRODUCT(('Diário 2º PA'!$E$4:$E$1980='Analítico Cp.'!$B157)*('Diário 2º PA'!$C$4:$C$1980&gt;=C$4)*('Diário 2º PA'!$C$4:$C$1980&lt;=EOMONTH(C$4,0))*('Diário 2º PA'!$F$4:$F$1980))
+SUMPRODUCT(('Diário 3º PA'!$E$4:$E$2000='Analítico Cp.'!$B157)*('Diário 3º PA'!$C$4:$C$2000&gt;=C$4)*('Diário 3º PA'!$C$4:$C$2000&lt;=EOMONTH(C$4,0))*('Diário 3º PA'!$F$4:$F$2000))
+SUMPRODUCT(('Diário 4º PA'!$E$4:$E$2000='Analítico Cp.'!$B157)*('Diário 4º PA'!$C$4:$C$2000&gt;=C$4)*('Diário 4º PA'!$C$4:$C$2000&lt;=EOMONTH(C$4,0))*('Diário 4º PA'!$F$4:$F$2000))
+SUMPRODUCT(('Comp.'!$D$5:$D$484=$B157)*('Comp.'!$B$5:$B$484&gt;=C$4)*('Comp.'!$B$5:$B$484&lt;=EOMONTH(C$4,0))*('Comp.'!$E$5:$E$484))</f>
        <v>0</v>
      </c>
      <c r="D157" s="129">
        <f>SUMPRODUCT(('Diário 1º PA'!$E$4:$E$2011='Analítico Cp.'!$B157)*('Diário 1º PA'!$C$4:$C$2011&gt;=D$4)*('Diário 1º PA'!$C$4:$C$2011&lt;=EOMONTH(D$4,0))*('Diário 1º PA'!$F$4:$F$2011))
+SUMPRODUCT(('Diário 2º PA'!$E$4:$E$1980='Analítico Cp.'!$B157)*('Diário 2º PA'!$C$4:$C$1980&gt;=D$4)*('Diário 2º PA'!$C$4:$C$1980&lt;=EOMONTH(D$4,0))*('Diário 2º PA'!$F$4:$F$1980))
+SUMPRODUCT(('Diário 3º PA'!$E$4:$E$2000='Analítico Cp.'!$B157)*('Diário 3º PA'!$C$4:$C$2000&gt;=D$4)*('Diário 3º PA'!$C$4:$C$2000&lt;=EOMONTH(D$4,0))*('Diário 3º PA'!$F$4:$F$2000))
+SUMPRODUCT(('Diário 4º PA'!$E$4:$E$2000='Analítico Cp.'!$B157)*('Diário 4º PA'!$C$4:$C$2000&gt;=D$4)*('Diário 4º PA'!$C$4:$C$2000&lt;=EOMONTH(D$4,0))*('Diário 4º PA'!$F$4:$F$2000))
+SUMPRODUCT(('Comp.'!$D$5:$D$484=$B157)*('Comp.'!$B$5:$B$484&gt;=D$4)*('Comp.'!$B$5:$B$484&lt;=EOMONTH(D$4,0))*('Comp.'!$E$5:$E$484))</f>
        <v>0</v>
      </c>
      <c r="E157" s="129">
        <f>SUMPRODUCT(('Diário 1º PA'!$E$4:$E$2011='Analítico Cp.'!$B157)*('Diário 1º PA'!$C$4:$C$2011&gt;=E$4)*('Diário 1º PA'!$C$4:$C$2011&lt;=EOMONTH(E$4,0))*('Diário 1º PA'!$F$4:$F$2011))
+SUMPRODUCT(('Diário 2º PA'!$E$4:$E$1980='Analítico Cp.'!$B157)*('Diário 2º PA'!$C$4:$C$1980&gt;=E$4)*('Diário 2º PA'!$C$4:$C$1980&lt;=EOMONTH(E$4,0))*('Diário 2º PA'!$F$4:$F$1980))
+SUMPRODUCT(('Diário 3º PA'!$E$4:$E$2000='Analítico Cp.'!$B157)*('Diário 3º PA'!$C$4:$C$2000&gt;=E$4)*('Diário 3º PA'!$C$4:$C$2000&lt;=EOMONTH(E$4,0))*('Diário 3º PA'!$F$4:$F$2000))
+SUMPRODUCT(('Diário 4º PA'!$E$4:$E$2000='Analítico Cp.'!$B157)*('Diário 4º PA'!$C$4:$C$2000&gt;=E$4)*('Diário 4º PA'!$C$4:$C$2000&lt;=EOMONTH(E$4,0))*('Diário 4º PA'!$F$4:$F$2000))
+SUMPRODUCT(('Comp.'!$D$5:$D$484=$B157)*('Comp.'!$B$5:$B$484&gt;=E$4)*('Comp.'!$B$5:$B$484&lt;=EOMONTH(E$4,0))*('Comp.'!$E$5:$E$484))</f>
        <v>0</v>
      </c>
      <c r="F157" s="129">
        <f>SUMPRODUCT(('Diário 1º PA'!$E$4:$E$2011='Analítico Cp.'!$B157)*('Diário 1º PA'!$C$4:$C$2011&gt;=F$4)*('Diário 1º PA'!$C$4:$C$2011&lt;=EOMONTH(F$4,0))*('Diário 1º PA'!$F$4:$F$2011))
+SUMPRODUCT(('Diário 2º PA'!$E$4:$E$1980='Analítico Cp.'!$B157)*('Diário 2º PA'!$C$4:$C$1980&gt;=F$4)*('Diário 2º PA'!$C$4:$C$1980&lt;=EOMONTH(F$4,0))*('Diário 2º PA'!$F$4:$F$1980))
+SUMPRODUCT(('Diário 3º PA'!$E$4:$E$2000='Analítico Cp.'!$B157)*('Diário 3º PA'!$C$4:$C$2000&gt;=F$4)*('Diário 3º PA'!$C$4:$C$2000&lt;=EOMONTH(F$4,0))*('Diário 3º PA'!$F$4:$F$2000))
+SUMPRODUCT(('Diário 4º PA'!$E$4:$E$2000='Analítico Cp.'!$B157)*('Diário 4º PA'!$C$4:$C$2000&gt;=F$4)*('Diário 4º PA'!$C$4:$C$2000&lt;=EOMONTH(F$4,0))*('Diário 4º PA'!$F$4:$F$2000))
+SUMPRODUCT(('Comp.'!$D$5:$D$484=$B157)*('Comp.'!$B$5:$B$484&gt;=F$4)*('Comp.'!$B$5:$B$484&lt;=EOMONTH(F$4,0))*('Comp.'!$E$5:$E$484))</f>
        <v>0</v>
      </c>
      <c r="G157" s="129">
        <f>SUMPRODUCT(('Diário 1º PA'!$E$4:$E$2011='Analítico Cp.'!$B157)*('Diário 1º PA'!$C$4:$C$2011&gt;=G$4)*('Diário 1º PA'!$C$4:$C$2011&lt;=EOMONTH(G$4,0))*('Diário 1º PA'!$F$4:$F$2011))
+SUMPRODUCT(('Diário 2º PA'!$E$4:$E$1980='Analítico Cp.'!$B157)*('Diário 2º PA'!$C$4:$C$1980&gt;=G$4)*('Diário 2º PA'!$C$4:$C$1980&lt;=EOMONTH(G$4,0))*('Diário 2º PA'!$F$4:$F$1980))
+SUMPRODUCT(('Diário 3º PA'!$E$4:$E$2000='Analítico Cp.'!$B157)*('Diário 3º PA'!$C$4:$C$2000&gt;=G$4)*('Diário 3º PA'!$C$4:$C$2000&lt;=EOMONTH(G$4,0))*('Diário 3º PA'!$F$4:$F$2000))
+SUMPRODUCT(('Diário 4º PA'!$E$4:$E$2000='Analítico Cp.'!$B157)*('Diário 4º PA'!$C$4:$C$2000&gt;=G$4)*('Diário 4º PA'!$C$4:$C$2000&lt;=EOMONTH(G$4,0))*('Diário 4º PA'!$F$4:$F$2000))
+SUMPRODUCT(('Comp.'!$D$5:$D$484=$B157)*('Comp.'!$B$5:$B$484&gt;=G$4)*('Comp.'!$B$5:$B$484&lt;=EOMONTH(G$4,0))*('Comp.'!$E$5:$E$484))</f>
        <v>0</v>
      </c>
      <c r="H157" s="129">
        <f>SUMPRODUCT(('Diário 1º PA'!$E$4:$E$2011='Analítico Cp.'!$B157)*('Diário 1º PA'!$C$4:$C$2011&gt;=H$4)*('Diário 1º PA'!$C$4:$C$2011&lt;=EOMONTH(H$4,0))*('Diário 1º PA'!$F$4:$F$2011))
+SUMPRODUCT(('Diário 2º PA'!$E$4:$E$1980='Analítico Cp.'!$B157)*('Diário 2º PA'!$C$4:$C$1980&gt;=H$4)*('Diário 2º PA'!$C$4:$C$1980&lt;=EOMONTH(H$4,0))*('Diário 2º PA'!$F$4:$F$1980))
+SUMPRODUCT(('Diário 3º PA'!$E$4:$E$2000='Analítico Cp.'!$B157)*('Diário 3º PA'!$C$4:$C$2000&gt;=H$4)*('Diário 3º PA'!$C$4:$C$2000&lt;=EOMONTH(H$4,0))*('Diário 3º PA'!$F$4:$F$2000))
+SUMPRODUCT(('Diário 4º PA'!$E$4:$E$2000='Analítico Cp.'!$B157)*('Diário 4º PA'!$C$4:$C$2000&gt;=H$4)*('Diário 4º PA'!$C$4:$C$2000&lt;=EOMONTH(H$4,0))*('Diário 4º PA'!$F$4:$F$2000))
+SUMPRODUCT(('Comp.'!$D$5:$D$484=$B157)*('Comp.'!$B$5:$B$484&gt;=H$4)*('Comp.'!$B$5:$B$484&lt;=EOMONTH(H$4,0))*('Comp.'!$E$5:$E$484))</f>
        <v>0</v>
      </c>
      <c r="I157" s="129">
        <f>SUMPRODUCT(('Diário 1º PA'!$E$4:$E$2011='Analítico Cp.'!$B157)*('Diário 1º PA'!$C$4:$C$2011&gt;=I$4)*('Diário 1º PA'!$C$4:$C$2011&lt;=EOMONTH(I$4,0))*('Diário 1º PA'!$F$4:$F$2011))
+SUMPRODUCT(('Diário 2º PA'!$E$4:$E$1980='Analítico Cp.'!$B157)*('Diário 2º PA'!$C$4:$C$1980&gt;=I$4)*('Diário 2º PA'!$C$4:$C$1980&lt;=EOMONTH(I$4,0))*('Diário 2º PA'!$F$4:$F$1980))
+SUMPRODUCT(('Diário 3º PA'!$E$4:$E$2000='Analítico Cp.'!$B157)*('Diário 3º PA'!$C$4:$C$2000&gt;=I$4)*('Diário 3º PA'!$C$4:$C$2000&lt;=EOMONTH(I$4,0))*('Diário 3º PA'!$F$4:$F$2000))
+SUMPRODUCT(('Diário 4º PA'!$E$4:$E$2000='Analítico Cp.'!$B157)*('Diário 4º PA'!$C$4:$C$2000&gt;=I$4)*('Diário 4º PA'!$C$4:$C$2000&lt;=EOMONTH(I$4,0))*('Diário 4º PA'!$F$4:$F$2000))
+SUMPRODUCT(('Comp.'!$D$5:$D$484=$B157)*('Comp.'!$B$5:$B$484&gt;=I$4)*('Comp.'!$B$5:$B$484&lt;=EOMONTH(I$4,0))*('Comp.'!$E$5:$E$484))</f>
        <v>0</v>
      </c>
      <c r="J157" s="129">
        <f>SUMPRODUCT(('Diário 1º PA'!$E$4:$E$2011='Analítico Cp.'!$B157)*('Diário 1º PA'!$C$4:$C$2011&gt;=J$4)*('Diário 1º PA'!$C$4:$C$2011&lt;=EOMONTH(J$4,0))*('Diário 1º PA'!$F$4:$F$2011))
+SUMPRODUCT(('Diário 2º PA'!$E$4:$E$1980='Analítico Cp.'!$B157)*('Diário 2º PA'!$C$4:$C$1980&gt;=J$4)*('Diário 2º PA'!$C$4:$C$1980&lt;=EOMONTH(J$4,0))*('Diário 2º PA'!$F$4:$F$1980))
+SUMPRODUCT(('Diário 3º PA'!$E$4:$E$2000='Analítico Cp.'!$B157)*('Diário 3º PA'!$C$4:$C$2000&gt;=J$4)*('Diário 3º PA'!$C$4:$C$2000&lt;=EOMONTH(J$4,0))*('Diário 3º PA'!$F$4:$F$2000))
+SUMPRODUCT(('Diário 4º PA'!$E$4:$E$2000='Analítico Cp.'!$B157)*('Diário 4º PA'!$C$4:$C$2000&gt;=J$4)*('Diário 4º PA'!$C$4:$C$2000&lt;=EOMONTH(J$4,0))*('Diário 4º PA'!$F$4:$F$2000))
+SUMPRODUCT(('Comp.'!$D$5:$D$484=$B157)*('Comp.'!$B$5:$B$484&gt;=J$4)*('Comp.'!$B$5:$B$484&lt;=EOMONTH(J$4,0))*('Comp.'!$E$5:$E$484))</f>
        <v>0</v>
      </c>
      <c r="K157" s="129">
        <f>SUMPRODUCT(('Diário 1º PA'!$E$4:$E$2011='Analítico Cp.'!$B157)*('Diário 1º PA'!$C$4:$C$2011&gt;=K$4)*('Diário 1º PA'!$C$4:$C$2011&lt;=EOMONTH(K$4,0))*('Diário 1º PA'!$F$4:$F$2011))
+SUMPRODUCT(('Diário 2º PA'!$E$4:$E$1980='Analítico Cp.'!$B157)*('Diário 2º PA'!$C$4:$C$1980&gt;=K$4)*('Diário 2º PA'!$C$4:$C$1980&lt;=EOMONTH(K$4,0))*('Diário 2º PA'!$F$4:$F$1980))
+SUMPRODUCT(('Diário 3º PA'!$E$4:$E$2000='Analítico Cp.'!$B157)*('Diário 3º PA'!$C$4:$C$2000&gt;=K$4)*('Diário 3º PA'!$C$4:$C$2000&lt;=EOMONTH(K$4,0))*('Diário 3º PA'!$F$4:$F$2000))
+SUMPRODUCT(('Diário 4º PA'!$E$4:$E$2000='Analítico Cp.'!$B157)*('Diário 4º PA'!$C$4:$C$2000&gt;=K$4)*('Diário 4º PA'!$C$4:$C$2000&lt;=EOMONTH(K$4,0))*('Diário 4º PA'!$F$4:$F$2000))
+SUMPRODUCT(('Comp.'!$D$5:$D$484=$B157)*('Comp.'!$B$5:$B$484&gt;=K$4)*('Comp.'!$B$5:$B$484&lt;=EOMONTH(K$4,0))*('Comp.'!$E$5:$E$484))</f>
        <v>0</v>
      </c>
      <c r="L157" s="129">
        <f>SUMPRODUCT(('Diário 1º PA'!$E$4:$E$2011='Analítico Cp.'!$B157)*('Diário 1º PA'!$C$4:$C$2011&gt;=L$4)*('Diário 1º PA'!$C$4:$C$2011&lt;=EOMONTH(L$4,0))*('Diário 1º PA'!$F$4:$F$2011))
+SUMPRODUCT(('Diário 2º PA'!$E$4:$E$1980='Analítico Cp.'!$B157)*('Diário 2º PA'!$C$4:$C$1980&gt;=L$4)*('Diário 2º PA'!$C$4:$C$1980&lt;=EOMONTH(L$4,0))*('Diário 2º PA'!$F$4:$F$1980))
+SUMPRODUCT(('Diário 3º PA'!$E$4:$E$2000='Analítico Cp.'!$B157)*('Diário 3º PA'!$C$4:$C$2000&gt;=L$4)*('Diário 3º PA'!$C$4:$C$2000&lt;=EOMONTH(L$4,0))*('Diário 3º PA'!$F$4:$F$2000))
+SUMPRODUCT(('Diário 4º PA'!$E$4:$E$2000='Analítico Cp.'!$B157)*('Diário 4º PA'!$C$4:$C$2000&gt;=L$4)*('Diário 4º PA'!$C$4:$C$2000&lt;=EOMONTH(L$4,0))*('Diário 4º PA'!$F$4:$F$2000))
+SUMPRODUCT(('Comp.'!$D$5:$D$484=$B157)*('Comp.'!$B$5:$B$484&gt;=L$4)*('Comp.'!$B$5:$B$484&lt;=EOMONTH(L$4,0))*('Comp.'!$E$5:$E$484))</f>
        <v>0</v>
      </c>
      <c r="M157" s="129">
        <f>SUMPRODUCT(('Diário 1º PA'!$E$4:$E$2011='Analítico Cp.'!$B157)*('Diário 1º PA'!$C$4:$C$2011&gt;=M$4)*('Diário 1º PA'!$C$4:$C$2011&lt;=EOMONTH(M$4,0))*('Diário 1º PA'!$F$4:$F$2011))
+SUMPRODUCT(('Diário 2º PA'!$E$4:$E$1980='Analítico Cp.'!$B157)*('Diário 2º PA'!$C$4:$C$1980&gt;=M$4)*('Diário 2º PA'!$C$4:$C$1980&lt;=EOMONTH(M$4,0))*('Diário 2º PA'!$F$4:$F$1980))
+SUMPRODUCT(('Diário 3º PA'!$E$4:$E$2000='Analítico Cp.'!$B157)*('Diário 3º PA'!$C$4:$C$2000&gt;=M$4)*('Diário 3º PA'!$C$4:$C$2000&lt;=EOMONTH(M$4,0))*('Diário 3º PA'!$F$4:$F$2000))
+SUMPRODUCT(('Diário 4º PA'!$E$4:$E$2000='Analítico Cp.'!$B157)*('Diário 4º PA'!$C$4:$C$2000&gt;=M$4)*('Diário 4º PA'!$C$4:$C$2000&lt;=EOMONTH(M$4,0))*('Diário 4º PA'!$F$4:$F$2000))
+SUMPRODUCT(('Comp.'!$D$5:$D$484=$B157)*('Comp.'!$B$5:$B$484&gt;=M$4)*('Comp.'!$B$5:$B$484&lt;=EOMONTH(M$4,0))*('Comp.'!$E$5:$E$484))</f>
        <v>0</v>
      </c>
      <c r="N157" s="129">
        <f>SUMPRODUCT(('Diário 1º PA'!$E$4:$E$2011='Analítico Cp.'!$B157)*('Diário 1º PA'!$C$4:$C$2011&gt;=N$4)*('Diário 1º PA'!$C$4:$C$2011&lt;=EOMONTH(N$4,0))*('Diário 1º PA'!$F$4:$F$2011))
+SUMPRODUCT(('Diário 2º PA'!$E$4:$E$1980='Analítico Cp.'!$B157)*('Diário 2º PA'!$C$4:$C$1980&gt;=N$4)*('Diário 2º PA'!$C$4:$C$1980&lt;=EOMONTH(N$4,0))*('Diário 2º PA'!$F$4:$F$1980))
+SUMPRODUCT(('Diário 3º PA'!$E$4:$E$2000='Analítico Cp.'!$B157)*('Diário 3º PA'!$C$4:$C$2000&gt;=N$4)*('Diário 3º PA'!$C$4:$C$2000&lt;=EOMONTH(N$4,0))*('Diário 3º PA'!$F$4:$F$2000))
+SUMPRODUCT(('Diário 4º PA'!$E$4:$E$2000='Analítico Cp.'!$B157)*('Diário 4º PA'!$C$4:$C$2000&gt;=N$4)*('Diário 4º PA'!$C$4:$C$2000&lt;=EOMONTH(N$4,0))*('Diário 4º PA'!$F$4:$F$2000))
+SUMPRODUCT(('Comp.'!$D$5:$D$484=$B157)*('Comp.'!$B$5:$B$484&gt;=N$4)*('Comp.'!$B$5:$B$484&lt;=EOMONTH(N$4,0))*('Comp.'!$E$5:$E$484))</f>
        <v>0</v>
      </c>
      <c r="O157" s="179">
        <f t="shared" si="19"/>
        <v>0</v>
      </c>
      <c r="P157" s="180">
        <f t="shared" si="20"/>
        <v>0</v>
      </c>
      <c r="Q157" s="154"/>
      <c r="R157" s="154"/>
      <c r="S157" s="154"/>
      <c r="T157" s="154"/>
      <c r="U157" s="154"/>
      <c r="V157" s="154"/>
      <c r="W157" s="154"/>
      <c r="X157" s="154"/>
      <c r="Y157" s="154"/>
      <c r="Z157" s="154"/>
    </row>
    <row r="158" spans="1:26" ht="23.25" hidden="1" customHeight="1" x14ac:dyDescent="0.2">
      <c r="A158" s="199" t="s">
        <v>423</v>
      </c>
      <c r="B158" s="63"/>
      <c r="C158" s="129">
        <f>SUMPRODUCT(('Diário 1º PA'!$E$4:$E$2011='Analítico Cp.'!$B158)*('Diário 1º PA'!$C$4:$C$2011&gt;=C$4)*('Diário 1º PA'!$C$4:$C$2011&lt;=EOMONTH(C$4,0))*('Diário 1º PA'!$F$4:$F$2011))
+SUMPRODUCT(('Diário 2º PA'!$E$4:$E$1980='Analítico Cp.'!$B158)*('Diário 2º PA'!$C$4:$C$1980&gt;=C$4)*('Diário 2º PA'!$C$4:$C$1980&lt;=EOMONTH(C$4,0))*('Diário 2º PA'!$F$4:$F$1980))
+SUMPRODUCT(('Diário 3º PA'!$E$4:$E$2000='Analítico Cp.'!$B158)*('Diário 3º PA'!$C$4:$C$2000&gt;=C$4)*('Diário 3º PA'!$C$4:$C$2000&lt;=EOMONTH(C$4,0))*('Diário 3º PA'!$F$4:$F$2000))
+SUMPRODUCT(('Diário 4º PA'!$E$4:$E$2000='Analítico Cp.'!$B158)*('Diário 4º PA'!$C$4:$C$2000&gt;=C$4)*('Diário 4º PA'!$C$4:$C$2000&lt;=EOMONTH(C$4,0))*('Diário 4º PA'!$F$4:$F$2000))
+SUMPRODUCT(('Comp.'!$D$5:$D$484=$B158)*('Comp.'!$B$5:$B$484&gt;=C$4)*('Comp.'!$B$5:$B$484&lt;=EOMONTH(C$4,0))*('Comp.'!$E$5:$E$484))</f>
        <v>0</v>
      </c>
      <c r="D158" s="129">
        <f>SUMPRODUCT(('Diário 1º PA'!$E$4:$E$2011='Analítico Cp.'!$B158)*('Diário 1º PA'!$C$4:$C$2011&gt;=D$4)*('Diário 1º PA'!$C$4:$C$2011&lt;=EOMONTH(D$4,0))*('Diário 1º PA'!$F$4:$F$2011))
+SUMPRODUCT(('Diário 2º PA'!$E$4:$E$1980='Analítico Cp.'!$B158)*('Diário 2º PA'!$C$4:$C$1980&gt;=D$4)*('Diário 2º PA'!$C$4:$C$1980&lt;=EOMONTH(D$4,0))*('Diário 2º PA'!$F$4:$F$1980))
+SUMPRODUCT(('Diário 3º PA'!$E$4:$E$2000='Analítico Cp.'!$B158)*('Diário 3º PA'!$C$4:$C$2000&gt;=D$4)*('Diário 3º PA'!$C$4:$C$2000&lt;=EOMONTH(D$4,0))*('Diário 3º PA'!$F$4:$F$2000))
+SUMPRODUCT(('Diário 4º PA'!$E$4:$E$2000='Analítico Cp.'!$B158)*('Diário 4º PA'!$C$4:$C$2000&gt;=D$4)*('Diário 4º PA'!$C$4:$C$2000&lt;=EOMONTH(D$4,0))*('Diário 4º PA'!$F$4:$F$2000))
+SUMPRODUCT(('Comp.'!$D$5:$D$484=$B158)*('Comp.'!$B$5:$B$484&gt;=D$4)*('Comp.'!$B$5:$B$484&lt;=EOMONTH(D$4,0))*('Comp.'!$E$5:$E$484))</f>
        <v>0</v>
      </c>
      <c r="E158" s="129">
        <f>SUMPRODUCT(('Diário 1º PA'!$E$4:$E$2011='Analítico Cp.'!$B158)*('Diário 1º PA'!$C$4:$C$2011&gt;=E$4)*('Diário 1º PA'!$C$4:$C$2011&lt;=EOMONTH(E$4,0))*('Diário 1º PA'!$F$4:$F$2011))
+SUMPRODUCT(('Diário 2º PA'!$E$4:$E$1980='Analítico Cp.'!$B158)*('Diário 2º PA'!$C$4:$C$1980&gt;=E$4)*('Diário 2º PA'!$C$4:$C$1980&lt;=EOMONTH(E$4,0))*('Diário 2º PA'!$F$4:$F$1980))
+SUMPRODUCT(('Diário 3º PA'!$E$4:$E$2000='Analítico Cp.'!$B158)*('Diário 3º PA'!$C$4:$C$2000&gt;=E$4)*('Diário 3º PA'!$C$4:$C$2000&lt;=EOMONTH(E$4,0))*('Diário 3º PA'!$F$4:$F$2000))
+SUMPRODUCT(('Diário 4º PA'!$E$4:$E$2000='Analítico Cp.'!$B158)*('Diário 4º PA'!$C$4:$C$2000&gt;=E$4)*('Diário 4º PA'!$C$4:$C$2000&lt;=EOMONTH(E$4,0))*('Diário 4º PA'!$F$4:$F$2000))
+SUMPRODUCT(('Comp.'!$D$5:$D$484=$B158)*('Comp.'!$B$5:$B$484&gt;=E$4)*('Comp.'!$B$5:$B$484&lt;=EOMONTH(E$4,0))*('Comp.'!$E$5:$E$484))</f>
        <v>0</v>
      </c>
      <c r="F158" s="129">
        <f>SUMPRODUCT(('Diário 1º PA'!$E$4:$E$2011='Analítico Cp.'!$B158)*('Diário 1º PA'!$C$4:$C$2011&gt;=F$4)*('Diário 1º PA'!$C$4:$C$2011&lt;=EOMONTH(F$4,0))*('Diário 1º PA'!$F$4:$F$2011))
+SUMPRODUCT(('Diário 2º PA'!$E$4:$E$1980='Analítico Cp.'!$B158)*('Diário 2º PA'!$C$4:$C$1980&gt;=F$4)*('Diário 2º PA'!$C$4:$C$1980&lt;=EOMONTH(F$4,0))*('Diário 2º PA'!$F$4:$F$1980))
+SUMPRODUCT(('Diário 3º PA'!$E$4:$E$2000='Analítico Cp.'!$B158)*('Diário 3º PA'!$C$4:$C$2000&gt;=F$4)*('Diário 3º PA'!$C$4:$C$2000&lt;=EOMONTH(F$4,0))*('Diário 3º PA'!$F$4:$F$2000))
+SUMPRODUCT(('Diário 4º PA'!$E$4:$E$2000='Analítico Cp.'!$B158)*('Diário 4º PA'!$C$4:$C$2000&gt;=F$4)*('Diário 4º PA'!$C$4:$C$2000&lt;=EOMONTH(F$4,0))*('Diário 4º PA'!$F$4:$F$2000))
+SUMPRODUCT(('Comp.'!$D$5:$D$484=$B158)*('Comp.'!$B$5:$B$484&gt;=F$4)*('Comp.'!$B$5:$B$484&lt;=EOMONTH(F$4,0))*('Comp.'!$E$5:$E$484))</f>
        <v>0</v>
      </c>
      <c r="G158" s="129">
        <f>SUMPRODUCT(('Diário 1º PA'!$E$4:$E$2011='Analítico Cp.'!$B158)*('Diário 1º PA'!$C$4:$C$2011&gt;=G$4)*('Diário 1º PA'!$C$4:$C$2011&lt;=EOMONTH(G$4,0))*('Diário 1º PA'!$F$4:$F$2011))
+SUMPRODUCT(('Diário 2º PA'!$E$4:$E$1980='Analítico Cp.'!$B158)*('Diário 2º PA'!$C$4:$C$1980&gt;=G$4)*('Diário 2º PA'!$C$4:$C$1980&lt;=EOMONTH(G$4,0))*('Diário 2º PA'!$F$4:$F$1980))
+SUMPRODUCT(('Diário 3º PA'!$E$4:$E$2000='Analítico Cp.'!$B158)*('Diário 3º PA'!$C$4:$C$2000&gt;=G$4)*('Diário 3º PA'!$C$4:$C$2000&lt;=EOMONTH(G$4,0))*('Diário 3º PA'!$F$4:$F$2000))
+SUMPRODUCT(('Diário 4º PA'!$E$4:$E$2000='Analítico Cp.'!$B158)*('Diário 4º PA'!$C$4:$C$2000&gt;=G$4)*('Diário 4º PA'!$C$4:$C$2000&lt;=EOMONTH(G$4,0))*('Diário 4º PA'!$F$4:$F$2000))
+SUMPRODUCT(('Comp.'!$D$5:$D$484=$B158)*('Comp.'!$B$5:$B$484&gt;=G$4)*('Comp.'!$B$5:$B$484&lt;=EOMONTH(G$4,0))*('Comp.'!$E$5:$E$484))</f>
        <v>0</v>
      </c>
      <c r="H158" s="129">
        <f>SUMPRODUCT(('Diário 1º PA'!$E$4:$E$2011='Analítico Cp.'!$B158)*('Diário 1º PA'!$C$4:$C$2011&gt;=H$4)*('Diário 1º PA'!$C$4:$C$2011&lt;=EOMONTH(H$4,0))*('Diário 1º PA'!$F$4:$F$2011))
+SUMPRODUCT(('Diário 2º PA'!$E$4:$E$1980='Analítico Cp.'!$B158)*('Diário 2º PA'!$C$4:$C$1980&gt;=H$4)*('Diário 2º PA'!$C$4:$C$1980&lt;=EOMONTH(H$4,0))*('Diário 2º PA'!$F$4:$F$1980))
+SUMPRODUCT(('Diário 3º PA'!$E$4:$E$2000='Analítico Cp.'!$B158)*('Diário 3º PA'!$C$4:$C$2000&gt;=H$4)*('Diário 3º PA'!$C$4:$C$2000&lt;=EOMONTH(H$4,0))*('Diário 3º PA'!$F$4:$F$2000))
+SUMPRODUCT(('Diário 4º PA'!$E$4:$E$2000='Analítico Cp.'!$B158)*('Diário 4º PA'!$C$4:$C$2000&gt;=H$4)*('Diário 4º PA'!$C$4:$C$2000&lt;=EOMONTH(H$4,0))*('Diário 4º PA'!$F$4:$F$2000))
+SUMPRODUCT(('Comp.'!$D$5:$D$484=$B158)*('Comp.'!$B$5:$B$484&gt;=H$4)*('Comp.'!$B$5:$B$484&lt;=EOMONTH(H$4,0))*('Comp.'!$E$5:$E$484))</f>
        <v>0</v>
      </c>
      <c r="I158" s="129">
        <f>SUMPRODUCT(('Diário 1º PA'!$E$4:$E$2011='Analítico Cp.'!$B158)*('Diário 1º PA'!$C$4:$C$2011&gt;=I$4)*('Diário 1º PA'!$C$4:$C$2011&lt;=EOMONTH(I$4,0))*('Diário 1º PA'!$F$4:$F$2011))
+SUMPRODUCT(('Diário 2º PA'!$E$4:$E$1980='Analítico Cp.'!$B158)*('Diário 2º PA'!$C$4:$C$1980&gt;=I$4)*('Diário 2º PA'!$C$4:$C$1980&lt;=EOMONTH(I$4,0))*('Diário 2º PA'!$F$4:$F$1980))
+SUMPRODUCT(('Diário 3º PA'!$E$4:$E$2000='Analítico Cp.'!$B158)*('Diário 3º PA'!$C$4:$C$2000&gt;=I$4)*('Diário 3º PA'!$C$4:$C$2000&lt;=EOMONTH(I$4,0))*('Diário 3º PA'!$F$4:$F$2000))
+SUMPRODUCT(('Diário 4º PA'!$E$4:$E$2000='Analítico Cp.'!$B158)*('Diário 4º PA'!$C$4:$C$2000&gt;=I$4)*('Diário 4º PA'!$C$4:$C$2000&lt;=EOMONTH(I$4,0))*('Diário 4º PA'!$F$4:$F$2000))
+SUMPRODUCT(('Comp.'!$D$5:$D$484=$B158)*('Comp.'!$B$5:$B$484&gt;=I$4)*('Comp.'!$B$5:$B$484&lt;=EOMONTH(I$4,0))*('Comp.'!$E$5:$E$484))</f>
        <v>0</v>
      </c>
      <c r="J158" s="129">
        <f>SUMPRODUCT(('Diário 1º PA'!$E$4:$E$2011='Analítico Cp.'!$B158)*('Diário 1º PA'!$C$4:$C$2011&gt;=J$4)*('Diário 1º PA'!$C$4:$C$2011&lt;=EOMONTH(J$4,0))*('Diário 1º PA'!$F$4:$F$2011))
+SUMPRODUCT(('Diário 2º PA'!$E$4:$E$1980='Analítico Cp.'!$B158)*('Diário 2º PA'!$C$4:$C$1980&gt;=J$4)*('Diário 2º PA'!$C$4:$C$1980&lt;=EOMONTH(J$4,0))*('Diário 2º PA'!$F$4:$F$1980))
+SUMPRODUCT(('Diário 3º PA'!$E$4:$E$2000='Analítico Cp.'!$B158)*('Diário 3º PA'!$C$4:$C$2000&gt;=J$4)*('Diário 3º PA'!$C$4:$C$2000&lt;=EOMONTH(J$4,0))*('Diário 3º PA'!$F$4:$F$2000))
+SUMPRODUCT(('Diário 4º PA'!$E$4:$E$2000='Analítico Cp.'!$B158)*('Diário 4º PA'!$C$4:$C$2000&gt;=J$4)*('Diário 4º PA'!$C$4:$C$2000&lt;=EOMONTH(J$4,0))*('Diário 4º PA'!$F$4:$F$2000))
+SUMPRODUCT(('Comp.'!$D$5:$D$484=$B158)*('Comp.'!$B$5:$B$484&gt;=J$4)*('Comp.'!$B$5:$B$484&lt;=EOMONTH(J$4,0))*('Comp.'!$E$5:$E$484))</f>
        <v>0</v>
      </c>
      <c r="K158" s="129">
        <f>SUMPRODUCT(('Diário 1º PA'!$E$4:$E$2011='Analítico Cp.'!$B158)*('Diário 1º PA'!$C$4:$C$2011&gt;=K$4)*('Diário 1º PA'!$C$4:$C$2011&lt;=EOMONTH(K$4,0))*('Diário 1º PA'!$F$4:$F$2011))
+SUMPRODUCT(('Diário 2º PA'!$E$4:$E$1980='Analítico Cp.'!$B158)*('Diário 2º PA'!$C$4:$C$1980&gt;=K$4)*('Diário 2º PA'!$C$4:$C$1980&lt;=EOMONTH(K$4,0))*('Diário 2º PA'!$F$4:$F$1980))
+SUMPRODUCT(('Diário 3º PA'!$E$4:$E$2000='Analítico Cp.'!$B158)*('Diário 3º PA'!$C$4:$C$2000&gt;=K$4)*('Diário 3º PA'!$C$4:$C$2000&lt;=EOMONTH(K$4,0))*('Diário 3º PA'!$F$4:$F$2000))
+SUMPRODUCT(('Diário 4º PA'!$E$4:$E$2000='Analítico Cp.'!$B158)*('Diário 4º PA'!$C$4:$C$2000&gt;=K$4)*('Diário 4º PA'!$C$4:$C$2000&lt;=EOMONTH(K$4,0))*('Diário 4º PA'!$F$4:$F$2000))
+SUMPRODUCT(('Comp.'!$D$5:$D$484=$B158)*('Comp.'!$B$5:$B$484&gt;=K$4)*('Comp.'!$B$5:$B$484&lt;=EOMONTH(K$4,0))*('Comp.'!$E$5:$E$484))</f>
        <v>0</v>
      </c>
      <c r="L158" s="129">
        <f>SUMPRODUCT(('Diário 1º PA'!$E$4:$E$2011='Analítico Cp.'!$B158)*('Diário 1º PA'!$C$4:$C$2011&gt;=L$4)*('Diário 1º PA'!$C$4:$C$2011&lt;=EOMONTH(L$4,0))*('Diário 1º PA'!$F$4:$F$2011))
+SUMPRODUCT(('Diário 2º PA'!$E$4:$E$1980='Analítico Cp.'!$B158)*('Diário 2º PA'!$C$4:$C$1980&gt;=L$4)*('Diário 2º PA'!$C$4:$C$1980&lt;=EOMONTH(L$4,0))*('Diário 2º PA'!$F$4:$F$1980))
+SUMPRODUCT(('Diário 3º PA'!$E$4:$E$2000='Analítico Cp.'!$B158)*('Diário 3º PA'!$C$4:$C$2000&gt;=L$4)*('Diário 3º PA'!$C$4:$C$2000&lt;=EOMONTH(L$4,0))*('Diário 3º PA'!$F$4:$F$2000))
+SUMPRODUCT(('Diário 4º PA'!$E$4:$E$2000='Analítico Cp.'!$B158)*('Diário 4º PA'!$C$4:$C$2000&gt;=L$4)*('Diário 4º PA'!$C$4:$C$2000&lt;=EOMONTH(L$4,0))*('Diário 4º PA'!$F$4:$F$2000))
+SUMPRODUCT(('Comp.'!$D$5:$D$484=$B158)*('Comp.'!$B$5:$B$484&gt;=L$4)*('Comp.'!$B$5:$B$484&lt;=EOMONTH(L$4,0))*('Comp.'!$E$5:$E$484))</f>
        <v>0</v>
      </c>
      <c r="M158" s="129">
        <f>SUMPRODUCT(('Diário 1º PA'!$E$4:$E$2011='Analítico Cp.'!$B158)*('Diário 1º PA'!$C$4:$C$2011&gt;=M$4)*('Diário 1º PA'!$C$4:$C$2011&lt;=EOMONTH(M$4,0))*('Diário 1º PA'!$F$4:$F$2011))
+SUMPRODUCT(('Diário 2º PA'!$E$4:$E$1980='Analítico Cp.'!$B158)*('Diário 2º PA'!$C$4:$C$1980&gt;=M$4)*('Diário 2º PA'!$C$4:$C$1980&lt;=EOMONTH(M$4,0))*('Diário 2º PA'!$F$4:$F$1980))
+SUMPRODUCT(('Diário 3º PA'!$E$4:$E$2000='Analítico Cp.'!$B158)*('Diário 3º PA'!$C$4:$C$2000&gt;=M$4)*('Diário 3º PA'!$C$4:$C$2000&lt;=EOMONTH(M$4,0))*('Diário 3º PA'!$F$4:$F$2000))
+SUMPRODUCT(('Diário 4º PA'!$E$4:$E$2000='Analítico Cp.'!$B158)*('Diário 4º PA'!$C$4:$C$2000&gt;=M$4)*('Diário 4º PA'!$C$4:$C$2000&lt;=EOMONTH(M$4,0))*('Diário 4º PA'!$F$4:$F$2000))
+SUMPRODUCT(('Comp.'!$D$5:$D$484=$B158)*('Comp.'!$B$5:$B$484&gt;=M$4)*('Comp.'!$B$5:$B$484&lt;=EOMONTH(M$4,0))*('Comp.'!$E$5:$E$484))</f>
        <v>0</v>
      </c>
      <c r="N158" s="129">
        <f>SUMPRODUCT(('Diário 1º PA'!$E$4:$E$2011='Analítico Cp.'!$B158)*('Diário 1º PA'!$C$4:$C$2011&gt;=N$4)*('Diário 1º PA'!$C$4:$C$2011&lt;=EOMONTH(N$4,0))*('Diário 1º PA'!$F$4:$F$2011))
+SUMPRODUCT(('Diário 2º PA'!$E$4:$E$1980='Analítico Cp.'!$B158)*('Diário 2º PA'!$C$4:$C$1980&gt;=N$4)*('Diário 2º PA'!$C$4:$C$1980&lt;=EOMONTH(N$4,0))*('Diário 2º PA'!$F$4:$F$1980))
+SUMPRODUCT(('Diário 3º PA'!$E$4:$E$2000='Analítico Cp.'!$B158)*('Diário 3º PA'!$C$4:$C$2000&gt;=N$4)*('Diário 3º PA'!$C$4:$C$2000&lt;=EOMONTH(N$4,0))*('Diário 3º PA'!$F$4:$F$2000))
+SUMPRODUCT(('Diário 4º PA'!$E$4:$E$2000='Analítico Cp.'!$B158)*('Diário 4º PA'!$C$4:$C$2000&gt;=N$4)*('Diário 4º PA'!$C$4:$C$2000&lt;=EOMONTH(N$4,0))*('Diário 4º PA'!$F$4:$F$2000))
+SUMPRODUCT(('Comp.'!$D$5:$D$484=$B158)*('Comp.'!$B$5:$B$484&gt;=N$4)*('Comp.'!$B$5:$B$484&lt;=EOMONTH(N$4,0))*('Comp.'!$E$5:$E$484))</f>
        <v>0</v>
      </c>
      <c r="O158" s="179">
        <f t="shared" si="19"/>
        <v>0</v>
      </c>
      <c r="P158" s="180">
        <f t="shared" si="20"/>
        <v>0</v>
      </c>
      <c r="Q158" s="154"/>
      <c r="R158" s="154"/>
      <c r="S158" s="154"/>
      <c r="T158" s="154"/>
      <c r="U158" s="154"/>
      <c r="V158" s="154"/>
      <c r="W158" s="154"/>
      <c r="X158" s="154"/>
      <c r="Y158" s="154"/>
      <c r="Z158" s="154"/>
    </row>
    <row r="159" spans="1:26" ht="23.25" hidden="1" customHeight="1" x14ac:dyDescent="0.2">
      <c r="A159" s="199" t="s">
        <v>424</v>
      </c>
      <c r="B159" s="63"/>
      <c r="C159" s="129">
        <f>SUMPRODUCT(('Diário 1º PA'!$E$4:$E$2011='Analítico Cp.'!$B159)*('Diário 1º PA'!$C$4:$C$2011&gt;=C$4)*('Diário 1º PA'!$C$4:$C$2011&lt;=EOMONTH(C$4,0))*('Diário 1º PA'!$F$4:$F$2011))
+SUMPRODUCT(('Diário 2º PA'!$E$4:$E$1980='Analítico Cp.'!$B159)*('Diário 2º PA'!$C$4:$C$1980&gt;=C$4)*('Diário 2º PA'!$C$4:$C$1980&lt;=EOMONTH(C$4,0))*('Diário 2º PA'!$F$4:$F$1980))
+SUMPRODUCT(('Diário 3º PA'!$E$4:$E$2000='Analítico Cp.'!$B159)*('Diário 3º PA'!$C$4:$C$2000&gt;=C$4)*('Diário 3º PA'!$C$4:$C$2000&lt;=EOMONTH(C$4,0))*('Diário 3º PA'!$F$4:$F$2000))
+SUMPRODUCT(('Diário 4º PA'!$E$4:$E$2000='Analítico Cp.'!$B159)*('Diário 4º PA'!$C$4:$C$2000&gt;=C$4)*('Diário 4º PA'!$C$4:$C$2000&lt;=EOMONTH(C$4,0))*('Diário 4º PA'!$F$4:$F$2000))
+SUMPRODUCT(('Comp.'!$D$5:$D$484=$B159)*('Comp.'!$B$5:$B$484&gt;=C$4)*('Comp.'!$B$5:$B$484&lt;=EOMONTH(C$4,0))*('Comp.'!$E$5:$E$484))</f>
        <v>0</v>
      </c>
      <c r="D159" s="129">
        <f>SUMPRODUCT(('Diário 1º PA'!$E$4:$E$2011='Analítico Cp.'!$B159)*('Diário 1º PA'!$C$4:$C$2011&gt;=D$4)*('Diário 1º PA'!$C$4:$C$2011&lt;=EOMONTH(D$4,0))*('Diário 1º PA'!$F$4:$F$2011))
+SUMPRODUCT(('Diário 2º PA'!$E$4:$E$1980='Analítico Cp.'!$B159)*('Diário 2º PA'!$C$4:$C$1980&gt;=D$4)*('Diário 2º PA'!$C$4:$C$1980&lt;=EOMONTH(D$4,0))*('Diário 2º PA'!$F$4:$F$1980))
+SUMPRODUCT(('Diário 3º PA'!$E$4:$E$2000='Analítico Cp.'!$B159)*('Diário 3º PA'!$C$4:$C$2000&gt;=D$4)*('Diário 3º PA'!$C$4:$C$2000&lt;=EOMONTH(D$4,0))*('Diário 3º PA'!$F$4:$F$2000))
+SUMPRODUCT(('Diário 4º PA'!$E$4:$E$2000='Analítico Cp.'!$B159)*('Diário 4º PA'!$C$4:$C$2000&gt;=D$4)*('Diário 4º PA'!$C$4:$C$2000&lt;=EOMONTH(D$4,0))*('Diário 4º PA'!$F$4:$F$2000))
+SUMPRODUCT(('Comp.'!$D$5:$D$484=$B159)*('Comp.'!$B$5:$B$484&gt;=D$4)*('Comp.'!$B$5:$B$484&lt;=EOMONTH(D$4,0))*('Comp.'!$E$5:$E$484))</f>
        <v>0</v>
      </c>
      <c r="E159" s="129">
        <f>SUMPRODUCT(('Diário 1º PA'!$E$4:$E$2011='Analítico Cp.'!$B159)*('Diário 1º PA'!$C$4:$C$2011&gt;=E$4)*('Diário 1º PA'!$C$4:$C$2011&lt;=EOMONTH(E$4,0))*('Diário 1º PA'!$F$4:$F$2011))
+SUMPRODUCT(('Diário 2º PA'!$E$4:$E$1980='Analítico Cp.'!$B159)*('Diário 2º PA'!$C$4:$C$1980&gt;=E$4)*('Diário 2º PA'!$C$4:$C$1980&lt;=EOMONTH(E$4,0))*('Diário 2º PA'!$F$4:$F$1980))
+SUMPRODUCT(('Diário 3º PA'!$E$4:$E$2000='Analítico Cp.'!$B159)*('Diário 3º PA'!$C$4:$C$2000&gt;=E$4)*('Diário 3º PA'!$C$4:$C$2000&lt;=EOMONTH(E$4,0))*('Diário 3º PA'!$F$4:$F$2000))
+SUMPRODUCT(('Diário 4º PA'!$E$4:$E$2000='Analítico Cp.'!$B159)*('Diário 4º PA'!$C$4:$C$2000&gt;=E$4)*('Diário 4º PA'!$C$4:$C$2000&lt;=EOMONTH(E$4,0))*('Diário 4º PA'!$F$4:$F$2000))
+SUMPRODUCT(('Comp.'!$D$5:$D$484=$B159)*('Comp.'!$B$5:$B$484&gt;=E$4)*('Comp.'!$B$5:$B$484&lt;=EOMONTH(E$4,0))*('Comp.'!$E$5:$E$484))</f>
        <v>0</v>
      </c>
      <c r="F159" s="129">
        <f>SUMPRODUCT(('Diário 1º PA'!$E$4:$E$2011='Analítico Cp.'!$B159)*('Diário 1º PA'!$C$4:$C$2011&gt;=F$4)*('Diário 1º PA'!$C$4:$C$2011&lt;=EOMONTH(F$4,0))*('Diário 1º PA'!$F$4:$F$2011))
+SUMPRODUCT(('Diário 2º PA'!$E$4:$E$1980='Analítico Cp.'!$B159)*('Diário 2º PA'!$C$4:$C$1980&gt;=F$4)*('Diário 2º PA'!$C$4:$C$1980&lt;=EOMONTH(F$4,0))*('Diário 2º PA'!$F$4:$F$1980))
+SUMPRODUCT(('Diário 3º PA'!$E$4:$E$2000='Analítico Cp.'!$B159)*('Diário 3º PA'!$C$4:$C$2000&gt;=F$4)*('Diário 3º PA'!$C$4:$C$2000&lt;=EOMONTH(F$4,0))*('Diário 3º PA'!$F$4:$F$2000))
+SUMPRODUCT(('Diário 4º PA'!$E$4:$E$2000='Analítico Cp.'!$B159)*('Diário 4º PA'!$C$4:$C$2000&gt;=F$4)*('Diário 4º PA'!$C$4:$C$2000&lt;=EOMONTH(F$4,0))*('Diário 4º PA'!$F$4:$F$2000))
+SUMPRODUCT(('Comp.'!$D$5:$D$484=$B159)*('Comp.'!$B$5:$B$484&gt;=F$4)*('Comp.'!$B$5:$B$484&lt;=EOMONTH(F$4,0))*('Comp.'!$E$5:$E$484))</f>
        <v>0</v>
      </c>
      <c r="G159" s="129">
        <f>SUMPRODUCT(('Diário 1º PA'!$E$4:$E$2011='Analítico Cp.'!$B159)*('Diário 1º PA'!$C$4:$C$2011&gt;=G$4)*('Diário 1º PA'!$C$4:$C$2011&lt;=EOMONTH(G$4,0))*('Diário 1º PA'!$F$4:$F$2011))
+SUMPRODUCT(('Diário 2º PA'!$E$4:$E$1980='Analítico Cp.'!$B159)*('Diário 2º PA'!$C$4:$C$1980&gt;=G$4)*('Diário 2º PA'!$C$4:$C$1980&lt;=EOMONTH(G$4,0))*('Diário 2º PA'!$F$4:$F$1980))
+SUMPRODUCT(('Diário 3º PA'!$E$4:$E$2000='Analítico Cp.'!$B159)*('Diário 3º PA'!$C$4:$C$2000&gt;=G$4)*('Diário 3º PA'!$C$4:$C$2000&lt;=EOMONTH(G$4,0))*('Diário 3º PA'!$F$4:$F$2000))
+SUMPRODUCT(('Diário 4º PA'!$E$4:$E$2000='Analítico Cp.'!$B159)*('Diário 4º PA'!$C$4:$C$2000&gt;=G$4)*('Diário 4º PA'!$C$4:$C$2000&lt;=EOMONTH(G$4,0))*('Diário 4º PA'!$F$4:$F$2000))
+SUMPRODUCT(('Comp.'!$D$5:$D$484=$B159)*('Comp.'!$B$5:$B$484&gt;=G$4)*('Comp.'!$B$5:$B$484&lt;=EOMONTH(G$4,0))*('Comp.'!$E$5:$E$484))</f>
        <v>0</v>
      </c>
      <c r="H159" s="129">
        <f>SUMPRODUCT(('Diário 1º PA'!$E$4:$E$2011='Analítico Cp.'!$B159)*('Diário 1º PA'!$C$4:$C$2011&gt;=H$4)*('Diário 1º PA'!$C$4:$C$2011&lt;=EOMONTH(H$4,0))*('Diário 1º PA'!$F$4:$F$2011))
+SUMPRODUCT(('Diário 2º PA'!$E$4:$E$1980='Analítico Cp.'!$B159)*('Diário 2º PA'!$C$4:$C$1980&gt;=H$4)*('Diário 2º PA'!$C$4:$C$1980&lt;=EOMONTH(H$4,0))*('Diário 2º PA'!$F$4:$F$1980))
+SUMPRODUCT(('Diário 3º PA'!$E$4:$E$2000='Analítico Cp.'!$B159)*('Diário 3º PA'!$C$4:$C$2000&gt;=H$4)*('Diário 3º PA'!$C$4:$C$2000&lt;=EOMONTH(H$4,0))*('Diário 3º PA'!$F$4:$F$2000))
+SUMPRODUCT(('Diário 4º PA'!$E$4:$E$2000='Analítico Cp.'!$B159)*('Diário 4º PA'!$C$4:$C$2000&gt;=H$4)*('Diário 4º PA'!$C$4:$C$2000&lt;=EOMONTH(H$4,0))*('Diário 4º PA'!$F$4:$F$2000))
+SUMPRODUCT(('Comp.'!$D$5:$D$484=$B159)*('Comp.'!$B$5:$B$484&gt;=H$4)*('Comp.'!$B$5:$B$484&lt;=EOMONTH(H$4,0))*('Comp.'!$E$5:$E$484))</f>
        <v>0</v>
      </c>
      <c r="I159" s="129">
        <f>SUMPRODUCT(('Diário 1º PA'!$E$4:$E$2011='Analítico Cp.'!$B159)*('Diário 1º PA'!$C$4:$C$2011&gt;=I$4)*('Diário 1º PA'!$C$4:$C$2011&lt;=EOMONTH(I$4,0))*('Diário 1º PA'!$F$4:$F$2011))
+SUMPRODUCT(('Diário 2º PA'!$E$4:$E$1980='Analítico Cp.'!$B159)*('Diário 2º PA'!$C$4:$C$1980&gt;=I$4)*('Diário 2º PA'!$C$4:$C$1980&lt;=EOMONTH(I$4,0))*('Diário 2º PA'!$F$4:$F$1980))
+SUMPRODUCT(('Diário 3º PA'!$E$4:$E$2000='Analítico Cp.'!$B159)*('Diário 3º PA'!$C$4:$C$2000&gt;=I$4)*('Diário 3º PA'!$C$4:$C$2000&lt;=EOMONTH(I$4,0))*('Diário 3º PA'!$F$4:$F$2000))
+SUMPRODUCT(('Diário 4º PA'!$E$4:$E$2000='Analítico Cp.'!$B159)*('Diário 4º PA'!$C$4:$C$2000&gt;=I$4)*('Diário 4º PA'!$C$4:$C$2000&lt;=EOMONTH(I$4,0))*('Diário 4º PA'!$F$4:$F$2000))
+SUMPRODUCT(('Comp.'!$D$5:$D$484=$B159)*('Comp.'!$B$5:$B$484&gt;=I$4)*('Comp.'!$B$5:$B$484&lt;=EOMONTH(I$4,0))*('Comp.'!$E$5:$E$484))</f>
        <v>0</v>
      </c>
      <c r="J159" s="129">
        <f>SUMPRODUCT(('Diário 1º PA'!$E$4:$E$2011='Analítico Cp.'!$B159)*('Diário 1º PA'!$C$4:$C$2011&gt;=J$4)*('Diário 1º PA'!$C$4:$C$2011&lt;=EOMONTH(J$4,0))*('Diário 1º PA'!$F$4:$F$2011))
+SUMPRODUCT(('Diário 2º PA'!$E$4:$E$1980='Analítico Cp.'!$B159)*('Diário 2º PA'!$C$4:$C$1980&gt;=J$4)*('Diário 2º PA'!$C$4:$C$1980&lt;=EOMONTH(J$4,0))*('Diário 2º PA'!$F$4:$F$1980))
+SUMPRODUCT(('Diário 3º PA'!$E$4:$E$2000='Analítico Cp.'!$B159)*('Diário 3º PA'!$C$4:$C$2000&gt;=J$4)*('Diário 3º PA'!$C$4:$C$2000&lt;=EOMONTH(J$4,0))*('Diário 3º PA'!$F$4:$F$2000))
+SUMPRODUCT(('Diário 4º PA'!$E$4:$E$2000='Analítico Cp.'!$B159)*('Diário 4º PA'!$C$4:$C$2000&gt;=J$4)*('Diário 4º PA'!$C$4:$C$2000&lt;=EOMONTH(J$4,0))*('Diário 4º PA'!$F$4:$F$2000))
+SUMPRODUCT(('Comp.'!$D$5:$D$484=$B159)*('Comp.'!$B$5:$B$484&gt;=J$4)*('Comp.'!$B$5:$B$484&lt;=EOMONTH(J$4,0))*('Comp.'!$E$5:$E$484))</f>
        <v>0</v>
      </c>
      <c r="K159" s="129">
        <f>SUMPRODUCT(('Diário 1º PA'!$E$4:$E$2011='Analítico Cp.'!$B159)*('Diário 1º PA'!$C$4:$C$2011&gt;=K$4)*('Diário 1º PA'!$C$4:$C$2011&lt;=EOMONTH(K$4,0))*('Diário 1º PA'!$F$4:$F$2011))
+SUMPRODUCT(('Diário 2º PA'!$E$4:$E$1980='Analítico Cp.'!$B159)*('Diário 2º PA'!$C$4:$C$1980&gt;=K$4)*('Diário 2º PA'!$C$4:$C$1980&lt;=EOMONTH(K$4,0))*('Diário 2º PA'!$F$4:$F$1980))
+SUMPRODUCT(('Diário 3º PA'!$E$4:$E$2000='Analítico Cp.'!$B159)*('Diário 3º PA'!$C$4:$C$2000&gt;=K$4)*('Diário 3º PA'!$C$4:$C$2000&lt;=EOMONTH(K$4,0))*('Diário 3º PA'!$F$4:$F$2000))
+SUMPRODUCT(('Diário 4º PA'!$E$4:$E$2000='Analítico Cp.'!$B159)*('Diário 4º PA'!$C$4:$C$2000&gt;=K$4)*('Diário 4º PA'!$C$4:$C$2000&lt;=EOMONTH(K$4,0))*('Diário 4º PA'!$F$4:$F$2000))
+SUMPRODUCT(('Comp.'!$D$5:$D$484=$B159)*('Comp.'!$B$5:$B$484&gt;=K$4)*('Comp.'!$B$5:$B$484&lt;=EOMONTH(K$4,0))*('Comp.'!$E$5:$E$484))</f>
        <v>0</v>
      </c>
      <c r="L159" s="129">
        <f>SUMPRODUCT(('Diário 1º PA'!$E$4:$E$2011='Analítico Cp.'!$B159)*('Diário 1º PA'!$C$4:$C$2011&gt;=L$4)*('Diário 1º PA'!$C$4:$C$2011&lt;=EOMONTH(L$4,0))*('Diário 1º PA'!$F$4:$F$2011))
+SUMPRODUCT(('Diário 2º PA'!$E$4:$E$1980='Analítico Cp.'!$B159)*('Diário 2º PA'!$C$4:$C$1980&gt;=L$4)*('Diário 2º PA'!$C$4:$C$1980&lt;=EOMONTH(L$4,0))*('Diário 2º PA'!$F$4:$F$1980))
+SUMPRODUCT(('Diário 3º PA'!$E$4:$E$2000='Analítico Cp.'!$B159)*('Diário 3º PA'!$C$4:$C$2000&gt;=L$4)*('Diário 3º PA'!$C$4:$C$2000&lt;=EOMONTH(L$4,0))*('Diário 3º PA'!$F$4:$F$2000))
+SUMPRODUCT(('Diário 4º PA'!$E$4:$E$2000='Analítico Cp.'!$B159)*('Diário 4º PA'!$C$4:$C$2000&gt;=L$4)*('Diário 4º PA'!$C$4:$C$2000&lt;=EOMONTH(L$4,0))*('Diário 4º PA'!$F$4:$F$2000))
+SUMPRODUCT(('Comp.'!$D$5:$D$484=$B159)*('Comp.'!$B$5:$B$484&gt;=L$4)*('Comp.'!$B$5:$B$484&lt;=EOMONTH(L$4,0))*('Comp.'!$E$5:$E$484))</f>
        <v>0</v>
      </c>
      <c r="M159" s="129">
        <f>SUMPRODUCT(('Diário 1º PA'!$E$4:$E$2011='Analítico Cp.'!$B159)*('Diário 1º PA'!$C$4:$C$2011&gt;=M$4)*('Diário 1º PA'!$C$4:$C$2011&lt;=EOMONTH(M$4,0))*('Diário 1º PA'!$F$4:$F$2011))
+SUMPRODUCT(('Diário 2º PA'!$E$4:$E$1980='Analítico Cp.'!$B159)*('Diário 2º PA'!$C$4:$C$1980&gt;=M$4)*('Diário 2º PA'!$C$4:$C$1980&lt;=EOMONTH(M$4,0))*('Diário 2º PA'!$F$4:$F$1980))
+SUMPRODUCT(('Diário 3º PA'!$E$4:$E$2000='Analítico Cp.'!$B159)*('Diário 3º PA'!$C$4:$C$2000&gt;=M$4)*('Diário 3º PA'!$C$4:$C$2000&lt;=EOMONTH(M$4,0))*('Diário 3º PA'!$F$4:$F$2000))
+SUMPRODUCT(('Diário 4º PA'!$E$4:$E$2000='Analítico Cp.'!$B159)*('Diário 4º PA'!$C$4:$C$2000&gt;=M$4)*('Diário 4º PA'!$C$4:$C$2000&lt;=EOMONTH(M$4,0))*('Diário 4º PA'!$F$4:$F$2000))
+SUMPRODUCT(('Comp.'!$D$5:$D$484=$B159)*('Comp.'!$B$5:$B$484&gt;=M$4)*('Comp.'!$B$5:$B$484&lt;=EOMONTH(M$4,0))*('Comp.'!$E$5:$E$484))</f>
        <v>0</v>
      </c>
      <c r="N159" s="129">
        <f>SUMPRODUCT(('Diário 1º PA'!$E$4:$E$2011='Analítico Cp.'!$B159)*('Diário 1º PA'!$C$4:$C$2011&gt;=N$4)*('Diário 1º PA'!$C$4:$C$2011&lt;=EOMONTH(N$4,0))*('Diário 1º PA'!$F$4:$F$2011))
+SUMPRODUCT(('Diário 2º PA'!$E$4:$E$1980='Analítico Cp.'!$B159)*('Diário 2º PA'!$C$4:$C$1980&gt;=N$4)*('Diário 2º PA'!$C$4:$C$1980&lt;=EOMONTH(N$4,0))*('Diário 2º PA'!$F$4:$F$1980))
+SUMPRODUCT(('Diário 3º PA'!$E$4:$E$2000='Analítico Cp.'!$B159)*('Diário 3º PA'!$C$4:$C$2000&gt;=N$4)*('Diário 3º PA'!$C$4:$C$2000&lt;=EOMONTH(N$4,0))*('Diário 3º PA'!$F$4:$F$2000))
+SUMPRODUCT(('Diário 4º PA'!$E$4:$E$2000='Analítico Cp.'!$B159)*('Diário 4º PA'!$C$4:$C$2000&gt;=N$4)*('Diário 4º PA'!$C$4:$C$2000&lt;=EOMONTH(N$4,0))*('Diário 4º PA'!$F$4:$F$2000))
+SUMPRODUCT(('Comp.'!$D$5:$D$484=$B159)*('Comp.'!$B$5:$B$484&gt;=N$4)*('Comp.'!$B$5:$B$484&lt;=EOMONTH(N$4,0))*('Comp.'!$E$5:$E$484))</f>
        <v>0</v>
      </c>
      <c r="O159" s="179">
        <f t="shared" si="19"/>
        <v>0</v>
      </c>
      <c r="P159" s="180">
        <f t="shared" si="20"/>
        <v>0</v>
      </c>
      <c r="Q159" s="154"/>
      <c r="R159" s="154"/>
      <c r="S159" s="154"/>
      <c r="T159" s="154"/>
      <c r="U159" s="154"/>
      <c r="V159" s="154"/>
      <c r="W159" s="154"/>
      <c r="X159" s="154"/>
      <c r="Y159" s="154"/>
      <c r="Z159" s="154"/>
    </row>
    <row r="160" spans="1:26" ht="23.25" hidden="1" customHeight="1" x14ac:dyDescent="0.2">
      <c r="A160" s="199" t="s">
        <v>425</v>
      </c>
      <c r="B160" s="63"/>
      <c r="C160" s="129">
        <f>SUMPRODUCT(('Diário 1º PA'!$E$4:$E$2011='Analítico Cp.'!$B160)*('Diário 1º PA'!$C$4:$C$2011&gt;=C$4)*('Diário 1º PA'!$C$4:$C$2011&lt;=EOMONTH(C$4,0))*('Diário 1º PA'!$F$4:$F$2011))
+SUMPRODUCT(('Diário 2º PA'!$E$4:$E$1980='Analítico Cp.'!$B160)*('Diário 2º PA'!$C$4:$C$1980&gt;=C$4)*('Diário 2º PA'!$C$4:$C$1980&lt;=EOMONTH(C$4,0))*('Diário 2º PA'!$F$4:$F$1980))
+SUMPRODUCT(('Diário 3º PA'!$E$4:$E$2000='Analítico Cp.'!$B160)*('Diário 3º PA'!$C$4:$C$2000&gt;=C$4)*('Diário 3º PA'!$C$4:$C$2000&lt;=EOMONTH(C$4,0))*('Diário 3º PA'!$F$4:$F$2000))
+SUMPRODUCT(('Diário 4º PA'!$E$4:$E$2000='Analítico Cp.'!$B160)*('Diário 4º PA'!$C$4:$C$2000&gt;=C$4)*('Diário 4º PA'!$C$4:$C$2000&lt;=EOMONTH(C$4,0))*('Diário 4º PA'!$F$4:$F$2000))
+SUMPRODUCT(('Comp.'!$D$5:$D$484=$B160)*('Comp.'!$B$5:$B$484&gt;=C$4)*('Comp.'!$B$5:$B$484&lt;=EOMONTH(C$4,0))*('Comp.'!$E$5:$E$484))</f>
        <v>0</v>
      </c>
      <c r="D160" s="129">
        <f>SUMPRODUCT(('Diário 1º PA'!$E$4:$E$2011='Analítico Cp.'!$B160)*('Diário 1º PA'!$C$4:$C$2011&gt;=D$4)*('Diário 1º PA'!$C$4:$C$2011&lt;=EOMONTH(D$4,0))*('Diário 1º PA'!$F$4:$F$2011))
+SUMPRODUCT(('Diário 2º PA'!$E$4:$E$1980='Analítico Cp.'!$B160)*('Diário 2º PA'!$C$4:$C$1980&gt;=D$4)*('Diário 2º PA'!$C$4:$C$1980&lt;=EOMONTH(D$4,0))*('Diário 2º PA'!$F$4:$F$1980))
+SUMPRODUCT(('Diário 3º PA'!$E$4:$E$2000='Analítico Cp.'!$B160)*('Diário 3º PA'!$C$4:$C$2000&gt;=D$4)*('Diário 3º PA'!$C$4:$C$2000&lt;=EOMONTH(D$4,0))*('Diário 3º PA'!$F$4:$F$2000))
+SUMPRODUCT(('Diário 4º PA'!$E$4:$E$2000='Analítico Cp.'!$B160)*('Diário 4º PA'!$C$4:$C$2000&gt;=D$4)*('Diário 4º PA'!$C$4:$C$2000&lt;=EOMONTH(D$4,0))*('Diário 4º PA'!$F$4:$F$2000))
+SUMPRODUCT(('Comp.'!$D$5:$D$484=$B160)*('Comp.'!$B$5:$B$484&gt;=D$4)*('Comp.'!$B$5:$B$484&lt;=EOMONTH(D$4,0))*('Comp.'!$E$5:$E$484))</f>
        <v>0</v>
      </c>
      <c r="E160" s="129">
        <f>SUMPRODUCT(('Diário 1º PA'!$E$4:$E$2011='Analítico Cp.'!$B160)*('Diário 1º PA'!$C$4:$C$2011&gt;=E$4)*('Diário 1º PA'!$C$4:$C$2011&lt;=EOMONTH(E$4,0))*('Diário 1º PA'!$F$4:$F$2011))
+SUMPRODUCT(('Diário 2º PA'!$E$4:$E$1980='Analítico Cp.'!$B160)*('Diário 2º PA'!$C$4:$C$1980&gt;=E$4)*('Diário 2º PA'!$C$4:$C$1980&lt;=EOMONTH(E$4,0))*('Diário 2º PA'!$F$4:$F$1980))
+SUMPRODUCT(('Diário 3º PA'!$E$4:$E$2000='Analítico Cp.'!$B160)*('Diário 3º PA'!$C$4:$C$2000&gt;=E$4)*('Diário 3º PA'!$C$4:$C$2000&lt;=EOMONTH(E$4,0))*('Diário 3º PA'!$F$4:$F$2000))
+SUMPRODUCT(('Diário 4º PA'!$E$4:$E$2000='Analítico Cp.'!$B160)*('Diário 4º PA'!$C$4:$C$2000&gt;=E$4)*('Diário 4º PA'!$C$4:$C$2000&lt;=EOMONTH(E$4,0))*('Diário 4º PA'!$F$4:$F$2000))
+SUMPRODUCT(('Comp.'!$D$5:$D$484=$B160)*('Comp.'!$B$5:$B$484&gt;=E$4)*('Comp.'!$B$5:$B$484&lt;=EOMONTH(E$4,0))*('Comp.'!$E$5:$E$484))</f>
        <v>0</v>
      </c>
      <c r="F160" s="129">
        <f>SUMPRODUCT(('Diário 1º PA'!$E$4:$E$2011='Analítico Cp.'!$B160)*('Diário 1º PA'!$C$4:$C$2011&gt;=F$4)*('Diário 1º PA'!$C$4:$C$2011&lt;=EOMONTH(F$4,0))*('Diário 1º PA'!$F$4:$F$2011))
+SUMPRODUCT(('Diário 2º PA'!$E$4:$E$1980='Analítico Cp.'!$B160)*('Diário 2º PA'!$C$4:$C$1980&gt;=F$4)*('Diário 2º PA'!$C$4:$C$1980&lt;=EOMONTH(F$4,0))*('Diário 2º PA'!$F$4:$F$1980))
+SUMPRODUCT(('Diário 3º PA'!$E$4:$E$2000='Analítico Cp.'!$B160)*('Diário 3º PA'!$C$4:$C$2000&gt;=F$4)*('Diário 3º PA'!$C$4:$C$2000&lt;=EOMONTH(F$4,0))*('Diário 3º PA'!$F$4:$F$2000))
+SUMPRODUCT(('Diário 4º PA'!$E$4:$E$2000='Analítico Cp.'!$B160)*('Diário 4º PA'!$C$4:$C$2000&gt;=F$4)*('Diário 4º PA'!$C$4:$C$2000&lt;=EOMONTH(F$4,0))*('Diário 4º PA'!$F$4:$F$2000))
+SUMPRODUCT(('Comp.'!$D$5:$D$484=$B160)*('Comp.'!$B$5:$B$484&gt;=F$4)*('Comp.'!$B$5:$B$484&lt;=EOMONTH(F$4,0))*('Comp.'!$E$5:$E$484))</f>
        <v>0</v>
      </c>
      <c r="G160" s="129">
        <f>SUMPRODUCT(('Diário 1º PA'!$E$4:$E$2011='Analítico Cp.'!$B160)*('Diário 1º PA'!$C$4:$C$2011&gt;=G$4)*('Diário 1º PA'!$C$4:$C$2011&lt;=EOMONTH(G$4,0))*('Diário 1º PA'!$F$4:$F$2011))
+SUMPRODUCT(('Diário 2º PA'!$E$4:$E$1980='Analítico Cp.'!$B160)*('Diário 2º PA'!$C$4:$C$1980&gt;=G$4)*('Diário 2º PA'!$C$4:$C$1980&lt;=EOMONTH(G$4,0))*('Diário 2º PA'!$F$4:$F$1980))
+SUMPRODUCT(('Diário 3º PA'!$E$4:$E$2000='Analítico Cp.'!$B160)*('Diário 3º PA'!$C$4:$C$2000&gt;=G$4)*('Diário 3º PA'!$C$4:$C$2000&lt;=EOMONTH(G$4,0))*('Diário 3º PA'!$F$4:$F$2000))
+SUMPRODUCT(('Diário 4º PA'!$E$4:$E$2000='Analítico Cp.'!$B160)*('Diário 4º PA'!$C$4:$C$2000&gt;=G$4)*('Diário 4º PA'!$C$4:$C$2000&lt;=EOMONTH(G$4,0))*('Diário 4º PA'!$F$4:$F$2000))
+SUMPRODUCT(('Comp.'!$D$5:$D$484=$B160)*('Comp.'!$B$5:$B$484&gt;=G$4)*('Comp.'!$B$5:$B$484&lt;=EOMONTH(G$4,0))*('Comp.'!$E$5:$E$484))</f>
        <v>0</v>
      </c>
      <c r="H160" s="129">
        <f>SUMPRODUCT(('Diário 1º PA'!$E$4:$E$2011='Analítico Cp.'!$B160)*('Diário 1º PA'!$C$4:$C$2011&gt;=H$4)*('Diário 1º PA'!$C$4:$C$2011&lt;=EOMONTH(H$4,0))*('Diário 1º PA'!$F$4:$F$2011))
+SUMPRODUCT(('Diário 2º PA'!$E$4:$E$1980='Analítico Cp.'!$B160)*('Diário 2º PA'!$C$4:$C$1980&gt;=H$4)*('Diário 2º PA'!$C$4:$C$1980&lt;=EOMONTH(H$4,0))*('Diário 2º PA'!$F$4:$F$1980))
+SUMPRODUCT(('Diário 3º PA'!$E$4:$E$2000='Analítico Cp.'!$B160)*('Diário 3º PA'!$C$4:$C$2000&gt;=H$4)*('Diário 3º PA'!$C$4:$C$2000&lt;=EOMONTH(H$4,0))*('Diário 3º PA'!$F$4:$F$2000))
+SUMPRODUCT(('Diário 4º PA'!$E$4:$E$2000='Analítico Cp.'!$B160)*('Diário 4º PA'!$C$4:$C$2000&gt;=H$4)*('Diário 4º PA'!$C$4:$C$2000&lt;=EOMONTH(H$4,0))*('Diário 4º PA'!$F$4:$F$2000))
+SUMPRODUCT(('Comp.'!$D$5:$D$484=$B160)*('Comp.'!$B$5:$B$484&gt;=H$4)*('Comp.'!$B$5:$B$484&lt;=EOMONTH(H$4,0))*('Comp.'!$E$5:$E$484))</f>
        <v>0</v>
      </c>
      <c r="I160" s="129">
        <f>SUMPRODUCT(('Diário 1º PA'!$E$4:$E$2011='Analítico Cp.'!$B160)*('Diário 1º PA'!$C$4:$C$2011&gt;=I$4)*('Diário 1º PA'!$C$4:$C$2011&lt;=EOMONTH(I$4,0))*('Diário 1º PA'!$F$4:$F$2011))
+SUMPRODUCT(('Diário 2º PA'!$E$4:$E$1980='Analítico Cp.'!$B160)*('Diário 2º PA'!$C$4:$C$1980&gt;=I$4)*('Diário 2º PA'!$C$4:$C$1980&lt;=EOMONTH(I$4,0))*('Diário 2º PA'!$F$4:$F$1980))
+SUMPRODUCT(('Diário 3º PA'!$E$4:$E$2000='Analítico Cp.'!$B160)*('Diário 3º PA'!$C$4:$C$2000&gt;=I$4)*('Diário 3º PA'!$C$4:$C$2000&lt;=EOMONTH(I$4,0))*('Diário 3º PA'!$F$4:$F$2000))
+SUMPRODUCT(('Diário 4º PA'!$E$4:$E$2000='Analítico Cp.'!$B160)*('Diário 4º PA'!$C$4:$C$2000&gt;=I$4)*('Diário 4º PA'!$C$4:$C$2000&lt;=EOMONTH(I$4,0))*('Diário 4º PA'!$F$4:$F$2000))
+SUMPRODUCT(('Comp.'!$D$5:$D$484=$B160)*('Comp.'!$B$5:$B$484&gt;=I$4)*('Comp.'!$B$5:$B$484&lt;=EOMONTH(I$4,0))*('Comp.'!$E$5:$E$484))</f>
        <v>0</v>
      </c>
      <c r="J160" s="129">
        <f>SUMPRODUCT(('Diário 1º PA'!$E$4:$E$2011='Analítico Cp.'!$B160)*('Diário 1º PA'!$C$4:$C$2011&gt;=J$4)*('Diário 1º PA'!$C$4:$C$2011&lt;=EOMONTH(J$4,0))*('Diário 1º PA'!$F$4:$F$2011))
+SUMPRODUCT(('Diário 2º PA'!$E$4:$E$1980='Analítico Cp.'!$B160)*('Diário 2º PA'!$C$4:$C$1980&gt;=J$4)*('Diário 2º PA'!$C$4:$C$1980&lt;=EOMONTH(J$4,0))*('Diário 2º PA'!$F$4:$F$1980))
+SUMPRODUCT(('Diário 3º PA'!$E$4:$E$2000='Analítico Cp.'!$B160)*('Diário 3º PA'!$C$4:$C$2000&gt;=J$4)*('Diário 3º PA'!$C$4:$C$2000&lt;=EOMONTH(J$4,0))*('Diário 3º PA'!$F$4:$F$2000))
+SUMPRODUCT(('Diário 4º PA'!$E$4:$E$2000='Analítico Cp.'!$B160)*('Diário 4º PA'!$C$4:$C$2000&gt;=J$4)*('Diário 4º PA'!$C$4:$C$2000&lt;=EOMONTH(J$4,0))*('Diário 4º PA'!$F$4:$F$2000))
+SUMPRODUCT(('Comp.'!$D$5:$D$484=$B160)*('Comp.'!$B$5:$B$484&gt;=J$4)*('Comp.'!$B$5:$B$484&lt;=EOMONTH(J$4,0))*('Comp.'!$E$5:$E$484))</f>
        <v>0</v>
      </c>
      <c r="K160" s="129">
        <f>SUMPRODUCT(('Diário 1º PA'!$E$4:$E$2011='Analítico Cp.'!$B160)*('Diário 1º PA'!$C$4:$C$2011&gt;=K$4)*('Diário 1º PA'!$C$4:$C$2011&lt;=EOMONTH(K$4,0))*('Diário 1º PA'!$F$4:$F$2011))
+SUMPRODUCT(('Diário 2º PA'!$E$4:$E$1980='Analítico Cp.'!$B160)*('Diário 2º PA'!$C$4:$C$1980&gt;=K$4)*('Diário 2º PA'!$C$4:$C$1980&lt;=EOMONTH(K$4,0))*('Diário 2º PA'!$F$4:$F$1980))
+SUMPRODUCT(('Diário 3º PA'!$E$4:$E$2000='Analítico Cp.'!$B160)*('Diário 3º PA'!$C$4:$C$2000&gt;=K$4)*('Diário 3º PA'!$C$4:$C$2000&lt;=EOMONTH(K$4,0))*('Diário 3º PA'!$F$4:$F$2000))
+SUMPRODUCT(('Diário 4º PA'!$E$4:$E$2000='Analítico Cp.'!$B160)*('Diário 4º PA'!$C$4:$C$2000&gt;=K$4)*('Diário 4º PA'!$C$4:$C$2000&lt;=EOMONTH(K$4,0))*('Diário 4º PA'!$F$4:$F$2000))
+SUMPRODUCT(('Comp.'!$D$5:$D$484=$B160)*('Comp.'!$B$5:$B$484&gt;=K$4)*('Comp.'!$B$5:$B$484&lt;=EOMONTH(K$4,0))*('Comp.'!$E$5:$E$484))</f>
        <v>0</v>
      </c>
      <c r="L160" s="129">
        <f>SUMPRODUCT(('Diário 1º PA'!$E$4:$E$2011='Analítico Cp.'!$B160)*('Diário 1º PA'!$C$4:$C$2011&gt;=L$4)*('Diário 1º PA'!$C$4:$C$2011&lt;=EOMONTH(L$4,0))*('Diário 1º PA'!$F$4:$F$2011))
+SUMPRODUCT(('Diário 2º PA'!$E$4:$E$1980='Analítico Cp.'!$B160)*('Diário 2º PA'!$C$4:$C$1980&gt;=L$4)*('Diário 2º PA'!$C$4:$C$1980&lt;=EOMONTH(L$4,0))*('Diário 2º PA'!$F$4:$F$1980))
+SUMPRODUCT(('Diário 3º PA'!$E$4:$E$2000='Analítico Cp.'!$B160)*('Diário 3º PA'!$C$4:$C$2000&gt;=L$4)*('Diário 3º PA'!$C$4:$C$2000&lt;=EOMONTH(L$4,0))*('Diário 3º PA'!$F$4:$F$2000))
+SUMPRODUCT(('Diário 4º PA'!$E$4:$E$2000='Analítico Cp.'!$B160)*('Diário 4º PA'!$C$4:$C$2000&gt;=L$4)*('Diário 4º PA'!$C$4:$C$2000&lt;=EOMONTH(L$4,0))*('Diário 4º PA'!$F$4:$F$2000))
+SUMPRODUCT(('Comp.'!$D$5:$D$484=$B160)*('Comp.'!$B$5:$B$484&gt;=L$4)*('Comp.'!$B$5:$B$484&lt;=EOMONTH(L$4,0))*('Comp.'!$E$5:$E$484))</f>
        <v>0</v>
      </c>
      <c r="M160" s="129">
        <f>SUMPRODUCT(('Diário 1º PA'!$E$4:$E$2011='Analítico Cp.'!$B160)*('Diário 1º PA'!$C$4:$C$2011&gt;=M$4)*('Diário 1º PA'!$C$4:$C$2011&lt;=EOMONTH(M$4,0))*('Diário 1º PA'!$F$4:$F$2011))
+SUMPRODUCT(('Diário 2º PA'!$E$4:$E$1980='Analítico Cp.'!$B160)*('Diário 2º PA'!$C$4:$C$1980&gt;=M$4)*('Diário 2º PA'!$C$4:$C$1980&lt;=EOMONTH(M$4,0))*('Diário 2º PA'!$F$4:$F$1980))
+SUMPRODUCT(('Diário 3º PA'!$E$4:$E$2000='Analítico Cp.'!$B160)*('Diário 3º PA'!$C$4:$C$2000&gt;=M$4)*('Diário 3º PA'!$C$4:$C$2000&lt;=EOMONTH(M$4,0))*('Diário 3º PA'!$F$4:$F$2000))
+SUMPRODUCT(('Diário 4º PA'!$E$4:$E$2000='Analítico Cp.'!$B160)*('Diário 4º PA'!$C$4:$C$2000&gt;=M$4)*('Diário 4º PA'!$C$4:$C$2000&lt;=EOMONTH(M$4,0))*('Diário 4º PA'!$F$4:$F$2000))
+SUMPRODUCT(('Comp.'!$D$5:$D$484=$B160)*('Comp.'!$B$5:$B$484&gt;=M$4)*('Comp.'!$B$5:$B$484&lt;=EOMONTH(M$4,0))*('Comp.'!$E$5:$E$484))</f>
        <v>0</v>
      </c>
      <c r="N160" s="129">
        <f>SUMPRODUCT(('Diário 1º PA'!$E$4:$E$2011='Analítico Cp.'!$B160)*('Diário 1º PA'!$C$4:$C$2011&gt;=N$4)*('Diário 1º PA'!$C$4:$C$2011&lt;=EOMONTH(N$4,0))*('Diário 1º PA'!$F$4:$F$2011))
+SUMPRODUCT(('Diário 2º PA'!$E$4:$E$1980='Analítico Cp.'!$B160)*('Diário 2º PA'!$C$4:$C$1980&gt;=N$4)*('Diário 2º PA'!$C$4:$C$1980&lt;=EOMONTH(N$4,0))*('Diário 2º PA'!$F$4:$F$1980))
+SUMPRODUCT(('Diário 3º PA'!$E$4:$E$2000='Analítico Cp.'!$B160)*('Diário 3º PA'!$C$4:$C$2000&gt;=N$4)*('Diário 3º PA'!$C$4:$C$2000&lt;=EOMONTH(N$4,0))*('Diário 3º PA'!$F$4:$F$2000))
+SUMPRODUCT(('Diário 4º PA'!$E$4:$E$2000='Analítico Cp.'!$B160)*('Diário 4º PA'!$C$4:$C$2000&gt;=N$4)*('Diário 4º PA'!$C$4:$C$2000&lt;=EOMONTH(N$4,0))*('Diário 4º PA'!$F$4:$F$2000))
+SUMPRODUCT(('Comp.'!$D$5:$D$484=$B160)*('Comp.'!$B$5:$B$484&gt;=N$4)*('Comp.'!$B$5:$B$484&lt;=EOMONTH(N$4,0))*('Comp.'!$E$5:$E$484))</f>
        <v>0</v>
      </c>
      <c r="O160" s="179">
        <f t="shared" si="19"/>
        <v>0</v>
      </c>
      <c r="P160" s="180">
        <f t="shared" si="20"/>
        <v>0</v>
      </c>
      <c r="Q160" s="154"/>
      <c r="R160" s="154"/>
      <c r="S160" s="154"/>
      <c r="T160" s="154"/>
      <c r="U160" s="154"/>
      <c r="V160" s="154"/>
      <c r="W160" s="154"/>
      <c r="X160" s="154"/>
      <c r="Y160" s="154"/>
      <c r="Z160" s="154"/>
    </row>
    <row r="161" spans="1:26" ht="23.25" hidden="1" customHeight="1" x14ac:dyDescent="0.2">
      <c r="A161" s="199" t="s">
        <v>426</v>
      </c>
      <c r="B161" s="63"/>
      <c r="C161" s="129">
        <f>SUMPRODUCT(('Diário 1º PA'!$E$4:$E$2011='Analítico Cp.'!$B161)*('Diário 1º PA'!$C$4:$C$2011&gt;=C$4)*('Diário 1º PA'!$C$4:$C$2011&lt;=EOMONTH(C$4,0))*('Diário 1º PA'!$F$4:$F$2011))
+SUMPRODUCT(('Diário 2º PA'!$E$4:$E$1980='Analítico Cp.'!$B161)*('Diário 2º PA'!$C$4:$C$1980&gt;=C$4)*('Diário 2º PA'!$C$4:$C$1980&lt;=EOMONTH(C$4,0))*('Diário 2º PA'!$F$4:$F$1980))
+SUMPRODUCT(('Diário 3º PA'!$E$4:$E$2000='Analítico Cp.'!$B161)*('Diário 3º PA'!$C$4:$C$2000&gt;=C$4)*('Diário 3º PA'!$C$4:$C$2000&lt;=EOMONTH(C$4,0))*('Diário 3º PA'!$F$4:$F$2000))
+SUMPRODUCT(('Diário 4º PA'!$E$4:$E$2000='Analítico Cp.'!$B161)*('Diário 4º PA'!$C$4:$C$2000&gt;=C$4)*('Diário 4º PA'!$C$4:$C$2000&lt;=EOMONTH(C$4,0))*('Diário 4º PA'!$F$4:$F$2000))
+SUMPRODUCT(('Comp.'!$D$5:$D$484=$B161)*('Comp.'!$B$5:$B$484&gt;=C$4)*('Comp.'!$B$5:$B$484&lt;=EOMONTH(C$4,0))*('Comp.'!$E$5:$E$484))</f>
        <v>0</v>
      </c>
      <c r="D161" s="129">
        <f>SUMPRODUCT(('Diário 1º PA'!$E$4:$E$2011='Analítico Cp.'!$B161)*('Diário 1º PA'!$C$4:$C$2011&gt;=D$4)*('Diário 1º PA'!$C$4:$C$2011&lt;=EOMONTH(D$4,0))*('Diário 1º PA'!$F$4:$F$2011))
+SUMPRODUCT(('Diário 2º PA'!$E$4:$E$1980='Analítico Cp.'!$B161)*('Diário 2º PA'!$C$4:$C$1980&gt;=D$4)*('Diário 2º PA'!$C$4:$C$1980&lt;=EOMONTH(D$4,0))*('Diário 2º PA'!$F$4:$F$1980))
+SUMPRODUCT(('Diário 3º PA'!$E$4:$E$2000='Analítico Cp.'!$B161)*('Diário 3º PA'!$C$4:$C$2000&gt;=D$4)*('Diário 3º PA'!$C$4:$C$2000&lt;=EOMONTH(D$4,0))*('Diário 3º PA'!$F$4:$F$2000))
+SUMPRODUCT(('Diário 4º PA'!$E$4:$E$2000='Analítico Cp.'!$B161)*('Diário 4º PA'!$C$4:$C$2000&gt;=D$4)*('Diário 4º PA'!$C$4:$C$2000&lt;=EOMONTH(D$4,0))*('Diário 4º PA'!$F$4:$F$2000))
+SUMPRODUCT(('Comp.'!$D$5:$D$484=$B161)*('Comp.'!$B$5:$B$484&gt;=D$4)*('Comp.'!$B$5:$B$484&lt;=EOMONTH(D$4,0))*('Comp.'!$E$5:$E$484))</f>
        <v>0</v>
      </c>
      <c r="E161" s="129">
        <f>SUMPRODUCT(('Diário 1º PA'!$E$4:$E$2011='Analítico Cp.'!$B161)*('Diário 1º PA'!$C$4:$C$2011&gt;=E$4)*('Diário 1º PA'!$C$4:$C$2011&lt;=EOMONTH(E$4,0))*('Diário 1º PA'!$F$4:$F$2011))
+SUMPRODUCT(('Diário 2º PA'!$E$4:$E$1980='Analítico Cp.'!$B161)*('Diário 2º PA'!$C$4:$C$1980&gt;=E$4)*('Diário 2º PA'!$C$4:$C$1980&lt;=EOMONTH(E$4,0))*('Diário 2º PA'!$F$4:$F$1980))
+SUMPRODUCT(('Diário 3º PA'!$E$4:$E$2000='Analítico Cp.'!$B161)*('Diário 3º PA'!$C$4:$C$2000&gt;=E$4)*('Diário 3º PA'!$C$4:$C$2000&lt;=EOMONTH(E$4,0))*('Diário 3º PA'!$F$4:$F$2000))
+SUMPRODUCT(('Diário 4º PA'!$E$4:$E$2000='Analítico Cp.'!$B161)*('Diário 4º PA'!$C$4:$C$2000&gt;=E$4)*('Diário 4º PA'!$C$4:$C$2000&lt;=EOMONTH(E$4,0))*('Diário 4º PA'!$F$4:$F$2000))
+SUMPRODUCT(('Comp.'!$D$5:$D$484=$B161)*('Comp.'!$B$5:$B$484&gt;=E$4)*('Comp.'!$B$5:$B$484&lt;=EOMONTH(E$4,0))*('Comp.'!$E$5:$E$484))</f>
        <v>0</v>
      </c>
      <c r="F161" s="129">
        <f>SUMPRODUCT(('Diário 1º PA'!$E$4:$E$2011='Analítico Cp.'!$B161)*('Diário 1º PA'!$C$4:$C$2011&gt;=F$4)*('Diário 1º PA'!$C$4:$C$2011&lt;=EOMONTH(F$4,0))*('Diário 1º PA'!$F$4:$F$2011))
+SUMPRODUCT(('Diário 2º PA'!$E$4:$E$1980='Analítico Cp.'!$B161)*('Diário 2º PA'!$C$4:$C$1980&gt;=F$4)*('Diário 2º PA'!$C$4:$C$1980&lt;=EOMONTH(F$4,0))*('Diário 2º PA'!$F$4:$F$1980))
+SUMPRODUCT(('Diário 3º PA'!$E$4:$E$2000='Analítico Cp.'!$B161)*('Diário 3º PA'!$C$4:$C$2000&gt;=F$4)*('Diário 3º PA'!$C$4:$C$2000&lt;=EOMONTH(F$4,0))*('Diário 3º PA'!$F$4:$F$2000))
+SUMPRODUCT(('Diário 4º PA'!$E$4:$E$2000='Analítico Cp.'!$B161)*('Diário 4º PA'!$C$4:$C$2000&gt;=F$4)*('Diário 4º PA'!$C$4:$C$2000&lt;=EOMONTH(F$4,0))*('Diário 4º PA'!$F$4:$F$2000))
+SUMPRODUCT(('Comp.'!$D$5:$D$484=$B161)*('Comp.'!$B$5:$B$484&gt;=F$4)*('Comp.'!$B$5:$B$484&lt;=EOMONTH(F$4,0))*('Comp.'!$E$5:$E$484))</f>
        <v>0</v>
      </c>
      <c r="G161" s="129">
        <f>SUMPRODUCT(('Diário 1º PA'!$E$4:$E$2011='Analítico Cp.'!$B161)*('Diário 1º PA'!$C$4:$C$2011&gt;=G$4)*('Diário 1º PA'!$C$4:$C$2011&lt;=EOMONTH(G$4,0))*('Diário 1º PA'!$F$4:$F$2011))
+SUMPRODUCT(('Diário 2º PA'!$E$4:$E$1980='Analítico Cp.'!$B161)*('Diário 2º PA'!$C$4:$C$1980&gt;=G$4)*('Diário 2º PA'!$C$4:$C$1980&lt;=EOMONTH(G$4,0))*('Diário 2º PA'!$F$4:$F$1980))
+SUMPRODUCT(('Diário 3º PA'!$E$4:$E$2000='Analítico Cp.'!$B161)*('Diário 3º PA'!$C$4:$C$2000&gt;=G$4)*('Diário 3º PA'!$C$4:$C$2000&lt;=EOMONTH(G$4,0))*('Diário 3º PA'!$F$4:$F$2000))
+SUMPRODUCT(('Diário 4º PA'!$E$4:$E$2000='Analítico Cp.'!$B161)*('Diário 4º PA'!$C$4:$C$2000&gt;=G$4)*('Diário 4º PA'!$C$4:$C$2000&lt;=EOMONTH(G$4,0))*('Diário 4º PA'!$F$4:$F$2000))
+SUMPRODUCT(('Comp.'!$D$5:$D$484=$B161)*('Comp.'!$B$5:$B$484&gt;=G$4)*('Comp.'!$B$5:$B$484&lt;=EOMONTH(G$4,0))*('Comp.'!$E$5:$E$484))</f>
        <v>0</v>
      </c>
      <c r="H161" s="129">
        <f>SUMPRODUCT(('Diário 1º PA'!$E$4:$E$2011='Analítico Cp.'!$B161)*('Diário 1º PA'!$C$4:$C$2011&gt;=H$4)*('Diário 1º PA'!$C$4:$C$2011&lt;=EOMONTH(H$4,0))*('Diário 1º PA'!$F$4:$F$2011))
+SUMPRODUCT(('Diário 2º PA'!$E$4:$E$1980='Analítico Cp.'!$B161)*('Diário 2º PA'!$C$4:$C$1980&gt;=H$4)*('Diário 2º PA'!$C$4:$C$1980&lt;=EOMONTH(H$4,0))*('Diário 2º PA'!$F$4:$F$1980))
+SUMPRODUCT(('Diário 3º PA'!$E$4:$E$2000='Analítico Cp.'!$B161)*('Diário 3º PA'!$C$4:$C$2000&gt;=H$4)*('Diário 3º PA'!$C$4:$C$2000&lt;=EOMONTH(H$4,0))*('Diário 3º PA'!$F$4:$F$2000))
+SUMPRODUCT(('Diário 4º PA'!$E$4:$E$2000='Analítico Cp.'!$B161)*('Diário 4º PA'!$C$4:$C$2000&gt;=H$4)*('Diário 4º PA'!$C$4:$C$2000&lt;=EOMONTH(H$4,0))*('Diário 4º PA'!$F$4:$F$2000))
+SUMPRODUCT(('Comp.'!$D$5:$D$484=$B161)*('Comp.'!$B$5:$B$484&gt;=H$4)*('Comp.'!$B$5:$B$484&lt;=EOMONTH(H$4,0))*('Comp.'!$E$5:$E$484))</f>
        <v>0</v>
      </c>
      <c r="I161" s="129">
        <f>SUMPRODUCT(('Diário 1º PA'!$E$4:$E$2011='Analítico Cp.'!$B161)*('Diário 1º PA'!$C$4:$C$2011&gt;=I$4)*('Diário 1º PA'!$C$4:$C$2011&lt;=EOMONTH(I$4,0))*('Diário 1º PA'!$F$4:$F$2011))
+SUMPRODUCT(('Diário 2º PA'!$E$4:$E$1980='Analítico Cp.'!$B161)*('Diário 2º PA'!$C$4:$C$1980&gt;=I$4)*('Diário 2º PA'!$C$4:$C$1980&lt;=EOMONTH(I$4,0))*('Diário 2º PA'!$F$4:$F$1980))
+SUMPRODUCT(('Diário 3º PA'!$E$4:$E$2000='Analítico Cp.'!$B161)*('Diário 3º PA'!$C$4:$C$2000&gt;=I$4)*('Diário 3º PA'!$C$4:$C$2000&lt;=EOMONTH(I$4,0))*('Diário 3º PA'!$F$4:$F$2000))
+SUMPRODUCT(('Diário 4º PA'!$E$4:$E$2000='Analítico Cp.'!$B161)*('Diário 4º PA'!$C$4:$C$2000&gt;=I$4)*('Diário 4º PA'!$C$4:$C$2000&lt;=EOMONTH(I$4,0))*('Diário 4º PA'!$F$4:$F$2000))
+SUMPRODUCT(('Comp.'!$D$5:$D$484=$B161)*('Comp.'!$B$5:$B$484&gt;=I$4)*('Comp.'!$B$5:$B$484&lt;=EOMONTH(I$4,0))*('Comp.'!$E$5:$E$484))</f>
        <v>0</v>
      </c>
      <c r="J161" s="129">
        <f>SUMPRODUCT(('Diário 1º PA'!$E$4:$E$2011='Analítico Cp.'!$B161)*('Diário 1º PA'!$C$4:$C$2011&gt;=J$4)*('Diário 1º PA'!$C$4:$C$2011&lt;=EOMONTH(J$4,0))*('Diário 1º PA'!$F$4:$F$2011))
+SUMPRODUCT(('Diário 2º PA'!$E$4:$E$1980='Analítico Cp.'!$B161)*('Diário 2º PA'!$C$4:$C$1980&gt;=J$4)*('Diário 2º PA'!$C$4:$C$1980&lt;=EOMONTH(J$4,0))*('Diário 2º PA'!$F$4:$F$1980))
+SUMPRODUCT(('Diário 3º PA'!$E$4:$E$2000='Analítico Cp.'!$B161)*('Diário 3º PA'!$C$4:$C$2000&gt;=J$4)*('Diário 3º PA'!$C$4:$C$2000&lt;=EOMONTH(J$4,0))*('Diário 3º PA'!$F$4:$F$2000))
+SUMPRODUCT(('Diário 4º PA'!$E$4:$E$2000='Analítico Cp.'!$B161)*('Diário 4º PA'!$C$4:$C$2000&gt;=J$4)*('Diário 4º PA'!$C$4:$C$2000&lt;=EOMONTH(J$4,0))*('Diário 4º PA'!$F$4:$F$2000))
+SUMPRODUCT(('Comp.'!$D$5:$D$484=$B161)*('Comp.'!$B$5:$B$484&gt;=J$4)*('Comp.'!$B$5:$B$484&lt;=EOMONTH(J$4,0))*('Comp.'!$E$5:$E$484))</f>
        <v>0</v>
      </c>
      <c r="K161" s="129">
        <f>SUMPRODUCT(('Diário 1º PA'!$E$4:$E$2011='Analítico Cp.'!$B161)*('Diário 1º PA'!$C$4:$C$2011&gt;=K$4)*('Diário 1º PA'!$C$4:$C$2011&lt;=EOMONTH(K$4,0))*('Diário 1º PA'!$F$4:$F$2011))
+SUMPRODUCT(('Diário 2º PA'!$E$4:$E$1980='Analítico Cp.'!$B161)*('Diário 2º PA'!$C$4:$C$1980&gt;=K$4)*('Diário 2º PA'!$C$4:$C$1980&lt;=EOMONTH(K$4,0))*('Diário 2º PA'!$F$4:$F$1980))
+SUMPRODUCT(('Diário 3º PA'!$E$4:$E$2000='Analítico Cp.'!$B161)*('Diário 3º PA'!$C$4:$C$2000&gt;=K$4)*('Diário 3º PA'!$C$4:$C$2000&lt;=EOMONTH(K$4,0))*('Diário 3º PA'!$F$4:$F$2000))
+SUMPRODUCT(('Diário 4º PA'!$E$4:$E$2000='Analítico Cp.'!$B161)*('Diário 4º PA'!$C$4:$C$2000&gt;=K$4)*('Diário 4º PA'!$C$4:$C$2000&lt;=EOMONTH(K$4,0))*('Diário 4º PA'!$F$4:$F$2000))
+SUMPRODUCT(('Comp.'!$D$5:$D$484=$B161)*('Comp.'!$B$5:$B$484&gt;=K$4)*('Comp.'!$B$5:$B$484&lt;=EOMONTH(K$4,0))*('Comp.'!$E$5:$E$484))</f>
        <v>0</v>
      </c>
      <c r="L161" s="129">
        <f>SUMPRODUCT(('Diário 1º PA'!$E$4:$E$2011='Analítico Cp.'!$B161)*('Diário 1º PA'!$C$4:$C$2011&gt;=L$4)*('Diário 1º PA'!$C$4:$C$2011&lt;=EOMONTH(L$4,0))*('Diário 1º PA'!$F$4:$F$2011))
+SUMPRODUCT(('Diário 2º PA'!$E$4:$E$1980='Analítico Cp.'!$B161)*('Diário 2º PA'!$C$4:$C$1980&gt;=L$4)*('Diário 2º PA'!$C$4:$C$1980&lt;=EOMONTH(L$4,0))*('Diário 2º PA'!$F$4:$F$1980))
+SUMPRODUCT(('Diário 3º PA'!$E$4:$E$2000='Analítico Cp.'!$B161)*('Diário 3º PA'!$C$4:$C$2000&gt;=L$4)*('Diário 3º PA'!$C$4:$C$2000&lt;=EOMONTH(L$4,0))*('Diário 3º PA'!$F$4:$F$2000))
+SUMPRODUCT(('Diário 4º PA'!$E$4:$E$2000='Analítico Cp.'!$B161)*('Diário 4º PA'!$C$4:$C$2000&gt;=L$4)*('Diário 4º PA'!$C$4:$C$2000&lt;=EOMONTH(L$4,0))*('Diário 4º PA'!$F$4:$F$2000))
+SUMPRODUCT(('Comp.'!$D$5:$D$484=$B161)*('Comp.'!$B$5:$B$484&gt;=L$4)*('Comp.'!$B$5:$B$484&lt;=EOMONTH(L$4,0))*('Comp.'!$E$5:$E$484))</f>
        <v>0</v>
      </c>
      <c r="M161" s="129">
        <f>SUMPRODUCT(('Diário 1º PA'!$E$4:$E$2011='Analítico Cp.'!$B161)*('Diário 1º PA'!$C$4:$C$2011&gt;=M$4)*('Diário 1º PA'!$C$4:$C$2011&lt;=EOMONTH(M$4,0))*('Diário 1º PA'!$F$4:$F$2011))
+SUMPRODUCT(('Diário 2º PA'!$E$4:$E$1980='Analítico Cp.'!$B161)*('Diário 2º PA'!$C$4:$C$1980&gt;=M$4)*('Diário 2º PA'!$C$4:$C$1980&lt;=EOMONTH(M$4,0))*('Diário 2º PA'!$F$4:$F$1980))
+SUMPRODUCT(('Diário 3º PA'!$E$4:$E$2000='Analítico Cp.'!$B161)*('Diário 3º PA'!$C$4:$C$2000&gt;=M$4)*('Diário 3º PA'!$C$4:$C$2000&lt;=EOMONTH(M$4,0))*('Diário 3º PA'!$F$4:$F$2000))
+SUMPRODUCT(('Diário 4º PA'!$E$4:$E$2000='Analítico Cp.'!$B161)*('Diário 4º PA'!$C$4:$C$2000&gt;=M$4)*('Diário 4º PA'!$C$4:$C$2000&lt;=EOMONTH(M$4,0))*('Diário 4º PA'!$F$4:$F$2000))
+SUMPRODUCT(('Comp.'!$D$5:$D$484=$B161)*('Comp.'!$B$5:$B$484&gt;=M$4)*('Comp.'!$B$5:$B$484&lt;=EOMONTH(M$4,0))*('Comp.'!$E$5:$E$484))</f>
        <v>0</v>
      </c>
      <c r="N161" s="129">
        <f>SUMPRODUCT(('Diário 1º PA'!$E$4:$E$2011='Analítico Cp.'!$B161)*('Diário 1º PA'!$C$4:$C$2011&gt;=N$4)*('Diário 1º PA'!$C$4:$C$2011&lt;=EOMONTH(N$4,0))*('Diário 1º PA'!$F$4:$F$2011))
+SUMPRODUCT(('Diário 2º PA'!$E$4:$E$1980='Analítico Cp.'!$B161)*('Diário 2º PA'!$C$4:$C$1980&gt;=N$4)*('Diário 2º PA'!$C$4:$C$1980&lt;=EOMONTH(N$4,0))*('Diário 2º PA'!$F$4:$F$1980))
+SUMPRODUCT(('Diário 3º PA'!$E$4:$E$2000='Analítico Cp.'!$B161)*('Diário 3º PA'!$C$4:$C$2000&gt;=N$4)*('Diário 3º PA'!$C$4:$C$2000&lt;=EOMONTH(N$4,0))*('Diário 3º PA'!$F$4:$F$2000))
+SUMPRODUCT(('Diário 4º PA'!$E$4:$E$2000='Analítico Cp.'!$B161)*('Diário 4º PA'!$C$4:$C$2000&gt;=N$4)*('Diário 4º PA'!$C$4:$C$2000&lt;=EOMONTH(N$4,0))*('Diário 4º PA'!$F$4:$F$2000))
+SUMPRODUCT(('Comp.'!$D$5:$D$484=$B161)*('Comp.'!$B$5:$B$484&gt;=N$4)*('Comp.'!$B$5:$B$484&lt;=EOMONTH(N$4,0))*('Comp.'!$E$5:$E$484))</f>
        <v>0</v>
      </c>
      <c r="O161" s="179">
        <f t="shared" si="19"/>
        <v>0</v>
      </c>
      <c r="P161" s="180">
        <f t="shared" si="20"/>
        <v>0</v>
      </c>
      <c r="Q161" s="154"/>
      <c r="R161" s="154"/>
      <c r="S161" s="154"/>
      <c r="T161" s="154"/>
      <c r="U161" s="154"/>
      <c r="V161" s="154"/>
      <c r="W161" s="154"/>
      <c r="X161" s="154"/>
      <c r="Y161" s="154"/>
      <c r="Z161" s="154"/>
    </row>
    <row r="162" spans="1:26" ht="23.25" hidden="1" customHeight="1" x14ac:dyDescent="0.2">
      <c r="A162" s="199" t="s">
        <v>427</v>
      </c>
      <c r="B162" s="63"/>
      <c r="C162" s="129">
        <f>SUMPRODUCT(('Diário 1º PA'!$E$4:$E$2011='Analítico Cp.'!$B162)*('Diário 1º PA'!$C$4:$C$2011&gt;=C$4)*('Diário 1º PA'!$C$4:$C$2011&lt;=EOMONTH(C$4,0))*('Diário 1º PA'!$F$4:$F$2011))
+SUMPRODUCT(('Diário 2º PA'!$E$4:$E$1980='Analítico Cp.'!$B162)*('Diário 2º PA'!$C$4:$C$1980&gt;=C$4)*('Diário 2º PA'!$C$4:$C$1980&lt;=EOMONTH(C$4,0))*('Diário 2º PA'!$F$4:$F$1980))
+SUMPRODUCT(('Diário 3º PA'!$E$4:$E$2000='Analítico Cp.'!$B162)*('Diário 3º PA'!$C$4:$C$2000&gt;=C$4)*('Diário 3º PA'!$C$4:$C$2000&lt;=EOMONTH(C$4,0))*('Diário 3º PA'!$F$4:$F$2000))
+SUMPRODUCT(('Diário 4º PA'!$E$4:$E$2000='Analítico Cp.'!$B162)*('Diário 4º PA'!$C$4:$C$2000&gt;=C$4)*('Diário 4º PA'!$C$4:$C$2000&lt;=EOMONTH(C$4,0))*('Diário 4º PA'!$F$4:$F$2000))
+SUMPRODUCT(('Comp.'!$D$5:$D$484=$B162)*('Comp.'!$B$5:$B$484&gt;=C$4)*('Comp.'!$B$5:$B$484&lt;=EOMONTH(C$4,0))*('Comp.'!$E$5:$E$484))</f>
        <v>0</v>
      </c>
      <c r="D162" s="129">
        <f>SUMPRODUCT(('Diário 1º PA'!$E$4:$E$2011='Analítico Cp.'!$B162)*('Diário 1º PA'!$C$4:$C$2011&gt;=D$4)*('Diário 1º PA'!$C$4:$C$2011&lt;=EOMONTH(D$4,0))*('Diário 1º PA'!$F$4:$F$2011))
+SUMPRODUCT(('Diário 2º PA'!$E$4:$E$1980='Analítico Cp.'!$B162)*('Diário 2º PA'!$C$4:$C$1980&gt;=D$4)*('Diário 2º PA'!$C$4:$C$1980&lt;=EOMONTH(D$4,0))*('Diário 2º PA'!$F$4:$F$1980))
+SUMPRODUCT(('Diário 3º PA'!$E$4:$E$2000='Analítico Cp.'!$B162)*('Diário 3º PA'!$C$4:$C$2000&gt;=D$4)*('Diário 3º PA'!$C$4:$C$2000&lt;=EOMONTH(D$4,0))*('Diário 3º PA'!$F$4:$F$2000))
+SUMPRODUCT(('Diário 4º PA'!$E$4:$E$2000='Analítico Cp.'!$B162)*('Diário 4º PA'!$C$4:$C$2000&gt;=D$4)*('Diário 4º PA'!$C$4:$C$2000&lt;=EOMONTH(D$4,0))*('Diário 4º PA'!$F$4:$F$2000))
+SUMPRODUCT(('Comp.'!$D$5:$D$484=$B162)*('Comp.'!$B$5:$B$484&gt;=D$4)*('Comp.'!$B$5:$B$484&lt;=EOMONTH(D$4,0))*('Comp.'!$E$5:$E$484))</f>
        <v>0</v>
      </c>
      <c r="E162" s="129">
        <f>SUMPRODUCT(('Diário 1º PA'!$E$4:$E$2011='Analítico Cp.'!$B162)*('Diário 1º PA'!$C$4:$C$2011&gt;=E$4)*('Diário 1º PA'!$C$4:$C$2011&lt;=EOMONTH(E$4,0))*('Diário 1º PA'!$F$4:$F$2011))
+SUMPRODUCT(('Diário 2º PA'!$E$4:$E$1980='Analítico Cp.'!$B162)*('Diário 2º PA'!$C$4:$C$1980&gt;=E$4)*('Diário 2º PA'!$C$4:$C$1980&lt;=EOMONTH(E$4,0))*('Diário 2º PA'!$F$4:$F$1980))
+SUMPRODUCT(('Diário 3º PA'!$E$4:$E$2000='Analítico Cp.'!$B162)*('Diário 3º PA'!$C$4:$C$2000&gt;=E$4)*('Diário 3º PA'!$C$4:$C$2000&lt;=EOMONTH(E$4,0))*('Diário 3º PA'!$F$4:$F$2000))
+SUMPRODUCT(('Diário 4º PA'!$E$4:$E$2000='Analítico Cp.'!$B162)*('Diário 4º PA'!$C$4:$C$2000&gt;=E$4)*('Diário 4º PA'!$C$4:$C$2000&lt;=EOMONTH(E$4,0))*('Diário 4º PA'!$F$4:$F$2000))
+SUMPRODUCT(('Comp.'!$D$5:$D$484=$B162)*('Comp.'!$B$5:$B$484&gt;=E$4)*('Comp.'!$B$5:$B$484&lt;=EOMONTH(E$4,0))*('Comp.'!$E$5:$E$484))</f>
        <v>0</v>
      </c>
      <c r="F162" s="129">
        <f>SUMPRODUCT(('Diário 1º PA'!$E$4:$E$2011='Analítico Cp.'!$B162)*('Diário 1º PA'!$C$4:$C$2011&gt;=F$4)*('Diário 1º PA'!$C$4:$C$2011&lt;=EOMONTH(F$4,0))*('Diário 1º PA'!$F$4:$F$2011))
+SUMPRODUCT(('Diário 2º PA'!$E$4:$E$1980='Analítico Cp.'!$B162)*('Diário 2º PA'!$C$4:$C$1980&gt;=F$4)*('Diário 2º PA'!$C$4:$C$1980&lt;=EOMONTH(F$4,0))*('Diário 2º PA'!$F$4:$F$1980))
+SUMPRODUCT(('Diário 3º PA'!$E$4:$E$2000='Analítico Cp.'!$B162)*('Diário 3º PA'!$C$4:$C$2000&gt;=F$4)*('Diário 3º PA'!$C$4:$C$2000&lt;=EOMONTH(F$4,0))*('Diário 3º PA'!$F$4:$F$2000))
+SUMPRODUCT(('Diário 4º PA'!$E$4:$E$2000='Analítico Cp.'!$B162)*('Diário 4º PA'!$C$4:$C$2000&gt;=F$4)*('Diário 4º PA'!$C$4:$C$2000&lt;=EOMONTH(F$4,0))*('Diário 4º PA'!$F$4:$F$2000))
+SUMPRODUCT(('Comp.'!$D$5:$D$484=$B162)*('Comp.'!$B$5:$B$484&gt;=F$4)*('Comp.'!$B$5:$B$484&lt;=EOMONTH(F$4,0))*('Comp.'!$E$5:$E$484))</f>
        <v>0</v>
      </c>
      <c r="G162" s="129">
        <f>SUMPRODUCT(('Diário 1º PA'!$E$4:$E$2011='Analítico Cp.'!$B162)*('Diário 1º PA'!$C$4:$C$2011&gt;=G$4)*('Diário 1º PA'!$C$4:$C$2011&lt;=EOMONTH(G$4,0))*('Diário 1º PA'!$F$4:$F$2011))
+SUMPRODUCT(('Diário 2º PA'!$E$4:$E$1980='Analítico Cp.'!$B162)*('Diário 2º PA'!$C$4:$C$1980&gt;=G$4)*('Diário 2º PA'!$C$4:$C$1980&lt;=EOMONTH(G$4,0))*('Diário 2º PA'!$F$4:$F$1980))
+SUMPRODUCT(('Diário 3º PA'!$E$4:$E$2000='Analítico Cp.'!$B162)*('Diário 3º PA'!$C$4:$C$2000&gt;=G$4)*('Diário 3º PA'!$C$4:$C$2000&lt;=EOMONTH(G$4,0))*('Diário 3º PA'!$F$4:$F$2000))
+SUMPRODUCT(('Diário 4º PA'!$E$4:$E$2000='Analítico Cp.'!$B162)*('Diário 4º PA'!$C$4:$C$2000&gt;=G$4)*('Diário 4º PA'!$C$4:$C$2000&lt;=EOMONTH(G$4,0))*('Diário 4º PA'!$F$4:$F$2000))
+SUMPRODUCT(('Comp.'!$D$5:$D$484=$B162)*('Comp.'!$B$5:$B$484&gt;=G$4)*('Comp.'!$B$5:$B$484&lt;=EOMONTH(G$4,0))*('Comp.'!$E$5:$E$484))</f>
        <v>0</v>
      </c>
      <c r="H162" s="129">
        <f>SUMPRODUCT(('Diário 1º PA'!$E$4:$E$2011='Analítico Cp.'!$B162)*('Diário 1º PA'!$C$4:$C$2011&gt;=H$4)*('Diário 1º PA'!$C$4:$C$2011&lt;=EOMONTH(H$4,0))*('Diário 1º PA'!$F$4:$F$2011))
+SUMPRODUCT(('Diário 2º PA'!$E$4:$E$1980='Analítico Cp.'!$B162)*('Diário 2º PA'!$C$4:$C$1980&gt;=H$4)*('Diário 2º PA'!$C$4:$C$1980&lt;=EOMONTH(H$4,0))*('Diário 2º PA'!$F$4:$F$1980))
+SUMPRODUCT(('Diário 3º PA'!$E$4:$E$2000='Analítico Cp.'!$B162)*('Diário 3º PA'!$C$4:$C$2000&gt;=H$4)*('Diário 3º PA'!$C$4:$C$2000&lt;=EOMONTH(H$4,0))*('Diário 3º PA'!$F$4:$F$2000))
+SUMPRODUCT(('Diário 4º PA'!$E$4:$E$2000='Analítico Cp.'!$B162)*('Diário 4º PA'!$C$4:$C$2000&gt;=H$4)*('Diário 4º PA'!$C$4:$C$2000&lt;=EOMONTH(H$4,0))*('Diário 4º PA'!$F$4:$F$2000))
+SUMPRODUCT(('Comp.'!$D$5:$D$484=$B162)*('Comp.'!$B$5:$B$484&gt;=H$4)*('Comp.'!$B$5:$B$484&lt;=EOMONTH(H$4,0))*('Comp.'!$E$5:$E$484))</f>
        <v>0</v>
      </c>
      <c r="I162" s="129">
        <f>SUMPRODUCT(('Diário 1º PA'!$E$4:$E$2011='Analítico Cp.'!$B162)*('Diário 1º PA'!$C$4:$C$2011&gt;=I$4)*('Diário 1º PA'!$C$4:$C$2011&lt;=EOMONTH(I$4,0))*('Diário 1º PA'!$F$4:$F$2011))
+SUMPRODUCT(('Diário 2º PA'!$E$4:$E$1980='Analítico Cp.'!$B162)*('Diário 2º PA'!$C$4:$C$1980&gt;=I$4)*('Diário 2º PA'!$C$4:$C$1980&lt;=EOMONTH(I$4,0))*('Diário 2º PA'!$F$4:$F$1980))
+SUMPRODUCT(('Diário 3º PA'!$E$4:$E$2000='Analítico Cp.'!$B162)*('Diário 3º PA'!$C$4:$C$2000&gt;=I$4)*('Diário 3º PA'!$C$4:$C$2000&lt;=EOMONTH(I$4,0))*('Diário 3º PA'!$F$4:$F$2000))
+SUMPRODUCT(('Diário 4º PA'!$E$4:$E$2000='Analítico Cp.'!$B162)*('Diário 4º PA'!$C$4:$C$2000&gt;=I$4)*('Diário 4º PA'!$C$4:$C$2000&lt;=EOMONTH(I$4,0))*('Diário 4º PA'!$F$4:$F$2000))
+SUMPRODUCT(('Comp.'!$D$5:$D$484=$B162)*('Comp.'!$B$5:$B$484&gt;=I$4)*('Comp.'!$B$5:$B$484&lt;=EOMONTH(I$4,0))*('Comp.'!$E$5:$E$484))</f>
        <v>0</v>
      </c>
      <c r="J162" s="129">
        <f>SUMPRODUCT(('Diário 1º PA'!$E$4:$E$2011='Analítico Cp.'!$B162)*('Diário 1º PA'!$C$4:$C$2011&gt;=J$4)*('Diário 1º PA'!$C$4:$C$2011&lt;=EOMONTH(J$4,0))*('Diário 1º PA'!$F$4:$F$2011))
+SUMPRODUCT(('Diário 2º PA'!$E$4:$E$1980='Analítico Cp.'!$B162)*('Diário 2º PA'!$C$4:$C$1980&gt;=J$4)*('Diário 2º PA'!$C$4:$C$1980&lt;=EOMONTH(J$4,0))*('Diário 2º PA'!$F$4:$F$1980))
+SUMPRODUCT(('Diário 3º PA'!$E$4:$E$2000='Analítico Cp.'!$B162)*('Diário 3º PA'!$C$4:$C$2000&gt;=J$4)*('Diário 3º PA'!$C$4:$C$2000&lt;=EOMONTH(J$4,0))*('Diário 3º PA'!$F$4:$F$2000))
+SUMPRODUCT(('Diário 4º PA'!$E$4:$E$2000='Analítico Cp.'!$B162)*('Diário 4º PA'!$C$4:$C$2000&gt;=J$4)*('Diário 4º PA'!$C$4:$C$2000&lt;=EOMONTH(J$4,0))*('Diário 4º PA'!$F$4:$F$2000))
+SUMPRODUCT(('Comp.'!$D$5:$D$484=$B162)*('Comp.'!$B$5:$B$484&gt;=J$4)*('Comp.'!$B$5:$B$484&lt;=EOMONTH(J$4,0))*('Comp.'!$E$5:$E$484))</f>
        <v>0</v>
      </c>
      <c r="K162" s="129">
        <f>SUMPRODUCT(('Diário 1º PA'!$E$4:$E$2011='Analítico Cp.'!$B162)*('Diário 1º PA'!$C$4:$C$2011&gt;=K$4)*('Diário 1º PA'!$C$4:$C$2011&lt;=EOMONTH(K$4,0))*('Diário 1º PA'!$F$4:$F$2011))
+SUMPRODUCT(('Diário 2º PA'!$E$4:$E$1980='Analítico Cp.'!$B162)*('Diário 2º PA'!$C$4:$C$1980&gt;=K$4)*('Diário 2º PA'!$C$4:$C$1980&lt;=EOMONTH(K$4,0))*('Diário 2º PA'!$F$4:$F$1980))
+SUMPRODUCT(('Diário 3º PA'!$E$4:$E$2000='Analítico Cp.'!$B162)*('Diário 3º PA'!$C$4:$C$2000&gt;=K$4)*('Diário 3º PA'!$C$4:$C$2000&lt;=EOMONTH(K$4,0))*('Diário 3º PA'!$F$4:$F$2000))
+SUMPRODUCT(('Diário 4º PA'!$E$4:$E$2000='Analítico Cp.'!$B162)*('Diário 4º PA'!$C$4:$C$2000&gt;=K$4)*('Diário 4º PA'!$C$4:$C$2000&lt;=EOMONTH(K$4,0))*('Diário 4º PA'!$F$4:$F$2000))
+SUMPRODUCT(('Comp.'!$D$5:$D$484=$B162)*('Comp.'!$B$5:$B$484&gt;=K$4)*('Comp.'!$B$5:$B$484&lt;=EOMONTH(K$4,0))*('Comp.'!$E$5:$E$484))</f>
        <v>0</v>
      </c>
      <c r="L162" s="129">
        <f>SUMPRODUCT(('Diário 1º PA'!$E$4:$E$2011='Analítico Cp.'!$B162)*('Diário 1º PA'!$C$4:$C$2011&gt;=L$4)*('Diário 1º PA'!$C$4:$C$2011&lt;=EOMONTH(L$4,0))*('Diário 1º PA'!$F$4:$F$2011))
+SUMPRODUCT(('Diário 2º PA'!$E$4:$E$1980='Analítico Cp.'!$B162)*('Diário 2º PA'!$C$4:$C$1980&gt;=L$4)*('Diário 2º PA'!$C$4:$C$1980&lt;=EOMONTH(L$4,0))*('Diário 2º PA'!$F$4:$F$1980))
+SUMPRODUCT(('Diário 3º PA'!$E$4:$E$2000='Analítico Cp.'!$B162)*('Diário 3º PA'!$C$4:$C$2000&gt;=L$4)*('Diário 3º PA'!$C$4:$C$2000&lt;=EOMONTH(L$4,0))*('Diário 3º PA'!$F$4:$F$2000))
+SUMPRODUCT(('Diário 4º PA'!$E$4:$E$2000='Analítico Cp.'!$B162)*('Diário 4º PA'!$C$4:$C$2000&gt;=L$4)*('Diário 4º PA'!$C$4:$C$2000&lt;=EOMONTH(L$4,0))*('Diário 4º PA'!$F$4:$F$2000))
+SUMPRODUCT(('Comp.'!$D$5:$D$484=$B162)*('Comp.'!$B$5:$B$484&gt;=L$4)*('Comp.'!$B$5:$B$484&lt;=EOMONTH(L$4,0))*('Comp.'!$E$5:$E$484))</f>
        <v>0</v>
      </c>
      <c r="M162" s="129">
        <f>SUMPRODUCT(('Diário 1º PA'!$E$4:$E$2011='Analítico Cp.'!$B162)*('Diário 1º PA'!$C$4:$C$2011&gt;=M$4)*('Diário 1º PA'!$C$4:$C$2011&lt;=EOMONTH(M$4,0))*('Diário 1º PA'!$F$4:$F$2011))
+SUMPRODUCT(('Diário 2º PA'!$E$4:$E$1980='Analítico Cp.'!$B162)*('Diário 2º PA'!$C$4:$C$1980&gt;=M$4)*('Diário 2º PA'!$C$4:$C$1980&lt;=EOMONTH(M$4,0))*('Diário 2º PA'!$F$4:$F$1980))
+SUMPRODUCT(('Diário 3º PA'!$E$4:$E$2000='Analítico Cp.'!$B162)*('Diário 3º PA'!$C$4:$C$2000&gt;=M$4)*('Diário 3º PA'!$C$4:$C$2000&lt;=EOMONTH(M$4,0))*('Diário 3º PA'!$F$4:$F$2000))
+SUMPRODUCT(('Diário 4º PA'!$E$4:$E$2000='Analítico Cp.'!$B162)*('Diário 4º PA'!$C$4:$C$2000&gt;=M$4)*('Diário 4º PA'!$C$4:$C$2000&lt;=EOMONTH(M$4,0))*('Diário 4º PA'!$F$4:$F$2000))
+SUMPRODUCT(('Comp.'!$D$5:$D$484=$B162)*('Comp.'!$B$5:$B$484&gt;=M$4)*('Comp.'!$B$5:$B$484&lt;=EOMONTH(M$4,0))*('Comp.'!$E$5:$E$484))</f>
        <v>0</v>
      </c>
      <c r="N162" s="129">
        <f>SUMPRODUCT(('Diário 1º PA'!$E$4:$E$2011='Analítico Cp.'!$B162)*('Diário 1º PA'!$C$4:$C$2011&gt;=N$4)*('Diário 1º PA'!$C$4:$C$2011&lt;=EOMONTH(N$4,0))*('Diário 1º PA'!$F$4:$F$2011))
+SUMPRODUCT(('Diário 2º PA'!$E$4:$E$1980='Analítico Cp.'!$B162)*('Diário 2º PA'!$C$4:$C$1980&gt;=N$4)*('Diário 2º PA'!$C$4:$C$1980&lt;=EOMONTH(N$4,0))*('Diário 2º PA'!$F$4:$F$1980))
+SUMPRODUCT(('Diário 3º PA'!$E$4:$E$2000='Analítico Cp.'!$B162)*('Diário 3º PA'!$C$4:$C$2000&gt;=N$4)*('Diário 3º PA'!$C$4:$C$2000&lt;=EOMONTH(N$4,0))*('Diário 3º PA'!$F$4:$F$2000))
+SUMPRODUCT(('Diário 4º PA'!$E$4:$E$2000='Analítico Cp.'!$B162)*('Diário 4º PA'!$C$4:$C$2000&gt;=N$4)*('Diário 4º PA'!$C$4:$C$2000&lt;=EOMONTH(N$4,0))*('Diário 4º PA'!$F$4:$F$2000))
+SUMPRODUCT(('Comp.'!$D$5:$D$484=$B162)*('Comp.'!$B$5:$B$484&gt;=N$4)*('Comp.'!$B$5:$B$484&lt;=EOMONTH(N$4,0))*('Comp.'!$E$5:$E$484))</f>
        <v>0</v>
      </c>
      <c r="O162" s="179">
        <f t="shared" si="19"/>
        <v>0</v>
      </c>
      <c r="P162" s="180">
        <f t="shared" si="20"/>
        <v>0</v>
      </c>
      <c r="Q162" s="154"/>
      <c r="R162" s="154"/>
      <c r="S162" s="154"/>
      <c r="T162" s="154"/>
      <c r="U162" s="154"/>
      <c r="V162" s="154"/>
      <c r="W162" s="154"/>
      <c r="X162" s="154"/>
      <c r="Y162" s="154"/>
      <c r="Z162" s="154"/>
    </row>
    <row r="163" spans="1:26" ht="23.25" hidden="1" customHeight="1" x14ac:dyDescent="0.2">
      <c r="A163" s="199" t="s">
        <v>428</v>
      </c>
      <c r="B163" s="63"/>
      <c r="C163" s="129">
        <f>SUMPRODUCT(('Diário 1º PA'!$E$4:$E$2011='Analítico Cp.'!$B163)*('Diário 1º PA'!$C$4:$C$2011&gt;=C$4)*('Diário 1º PA'!$C$4:$C$2011&lt;=EOMONTH(C$4,0))*('Diário 1º PA'!$F$4:$F$2011))
+SUMPRODUCT(('Diário 2º PA'!$E$4:$E$1980='Analítico Cp.'!$B163)*('Diário 2º PA'!$C$4:$C$1980&gt;=C$4)*('Diário 2º PA'!$C$4:$C$1980&lt;=EOMONTH(C$4,0))*('Diário 2º PA'!$F$4:$F$1980))
+SUMPRODUCT(('Diário 3º PA'!$E$4:$E$2000='Analítico Cp.'!$B163)*('Diário 3º PA'!$C$4:$C$2000&gt;=C$4)*('Diário 3º PA'!$C$4:$C$2000&lt;=EOMONTH(C$4,0))*('Diário 3º PA'!$F$4:$F$2000))
+SUMPRODUCT(('Diário 4º PA'!$E$4:$E$2000='Analítico Cp.'!$B163)*('Diário 4º PA'!$C$4:$C$2000&gt;=C$4)*('Diário 4º PA'!$C$4:$C$2000&lt;=EOMONTH(C$4,0))*('Diário 4º PA'!$F$4:$F$2000))
+SUMPRODUCT(('Comp.'!$D$5:$D$484=$B163)*('Comp.'!$B$5:$B$484&gt;=C$4)*('Comp.'!$B$5:$B$484&lt;=EOMONTH(C$4,0))*('Comp.'!$E$5:$E$484))</f>
        <v>0</v>
      </c>
      <c r="D163" s="129">
        <f>SUMPRODUCT(('Diário 1º PA'!$E$4:$E$2011='Analítico Cp.'!$B163)*('Diário 1º PA'!$C$4:$C$2011&gt;=D$4)*('Diário 1º PA'!$C$4:$C$2011&lt;=EOMONTH(D$4,0))*('Diário 1º PA'!$F$4:$F$2011))
+SUMPRODUCT(('Diário 2º PA'!$E$4:$E$1980='Analítico Cp.'!$B163)*('Diário 2º PA'!$C$4:$C$1980&gt;=D$4)*('Diário 2º PA'!$C$4:$C$1980&lt;=EOMONTH(D$4,0))*('Diário 2º PA'!$F$4:$F$1980))
+SUMPRODUCT(('Diário 3º PA'!$E$4:$E$2000='Analítico Cp.'!$B163)*('Diário 3º PA'!$C$4:$C$2000&gt;=D$4)*('Diário 3º PA'!$C$4:$C$2000&lt;=EOMONTH(D$4,0))*('Diário 3º PA'!$F$4:$F$2000))
+SUMPRODUCT(('Diário 4º PA'!$E$4:$E$2000='Analítico Cp.'!$B163)*('Diário 4º PA'!$C$4:$C$2000&gt;=D$4)*('Diário 4º PA'!$C$4:$C$2000&lt;=EOMONTH(D$4,0))*('Diário 4º PA'!$F$4:$F$2000))
+SUMPRODUCT(('Comp.'!$D$5:$D$484=$B163)*('Comp.'!$B$5:$B$484&gt;=D$4)*('Comp.'!$B$5:$B$484&lt;=EOMONTH(D$4,0))*('Comp.'!$E$5:$E$484))</f>
        <v>0</v>
      </c>
      <c r="E163" s="129">
        <f>SUMPRODUCT(('Diário 1º PA'!$E$4:$E$2011='Analítico Cp.'!$B163)*('Diário 1º PA'!$C$4:$C$2011&gt;=E$4)*('Diário 1º PA'!$C$4:$C$2011&lt;=EOMONTH(E$4,0))*('Diário 1º PA'!$F$4:$F$2011))
+SUMPRODUCT(('Diário 2º PA'!$E$4:$E$1980='Analítico Cp.'!$B163)*('Diário 2º PA'!$C$4:$C$1980&gt;=E$4)*('Diário 2º PA'!$C$4:$C$1980&lt;=EOMONTH(E$4,0))*('Diário 2º PA'!$F$4:$F$1980))
+SUMPRODUCT(('Diário 3º PA'!$E$4:$E$2000='Analítico Cp.'!$B163)*('Diário 3º PA'!$C$4:$C$2000&gt;=E$4)*('Diário 3º PA'!$C$4:$C$2000&lt;=EOMONTH(E$4,0))*('Diário 3º PA'!$F$4:$F$2000))
+SUMPRODUCT(('Diário 4º PA'!$E$4:$E$2000='Analítico Cp.'!$B163)*('Diário 4º PA'!$C$4:$C$2000&gt;=E$4)*('Diário 4º PA'!$C$4:$C$2000&lt;=EOMONTH(E$4,0))*('Diário 4º PA'!$F$4:$F$2000))
+SUMPRODUCT(('Comp.'!$D$5:$D$484=$B163)*('Comp.'!$B$5:$B$484&gt;=E$4)*('Comp.'!$B$5:$B$484&lt;=EOMONTH(E$4,0))*('Comp.'!$E$5:$E$484))</f>
        <v>0</v>
      </c>
      <c r="F163" s="129">
        <f>SUMPRODUCT(('Diário 1º PA'!$E$4:$E$2011='Analítico Cp.'!$B163)*('Diário 1º PA'!$C$4:$C$2011&gt;=F$4)*('Diário 1º PA'!$C$4:$C$2011&lt;=EOMONTH(F$4,0))*('Diário 1º PA'!$F$4:$F$2011))
+SUMPRODUCT(('Diário 2º PA'!$E$4:$E$1980='Analítico Cp.'!$B163)*('Diário 2º PA'!$C$4:$C$1980&gt;=F$4)*('Diário 2º PA'!$C$4:$C$1980&lt;=EOMONTH(F$4,0))*('Diário 2º PA'!$F$4:$F$1980))
+SUMPRODUCT(('Diário 3º PA'!$E$4:$E$2000='Analítico Cp.'!$B163)*('Diário 3º PA'!$C$4:$C$2000&gt;=F$4)*('Diário 3º PA'!$C$4:$C$2000&lt;=EOMONTH(F$4,0))*('Diário 3º PA'!$F$4:$F$2000))
+SUMPRODUCT(('Diário 4º PA'!$E$4:$E$2000='Analítico Cp.'!$B163)*('Diário 4º PA'!$C$4:$C$2000&gt;=F$4)*('Diário 4º PA'!$C$4:$C$2000&lt;=EOMONTH(F$4,0))*('Diário 4º PA'!$F$4:$F$2000))
+SUMPRODUCT(('Comp.'!$D$5:$D$484=$B163)*('Comp.'!$B$5:$B$484&gt;=F$4)*('Comp.'!$B$5:$B$484&lt;=EOMONTH(F$4,0))*('Comp.'!$E$5:$E$484))</f>
        <v>0</v>
      </c>
      <c r="G163" s="129">
        <f>SUMPRODUCT(('Diário 1º PA'!$E$4:$E$2011='Analítico Cp.'!$B163)*('Diário 1º PA'!$C$4:$C$2011&gt;=G$4)*('Diário 1º PA'!$C$4:$C$2011&lt;=EOMONTH(G$4,0))*('Diário 1º PA'!$F$4:$F$2011))
+SUMPRODUCT(('Diário 2º PA'!$E$4:$E$1980='Analítico Cp.'!$B163)*('Diário 2º PA'!$C$4:$C$1980&gt;=G$4)*('Diário 2º PA'!$C$4:$C$1980&lt;=EOMONTH(G$4,0))*('Diário 2º PA'!$F$4:$F$1980))
+SUMPRODUCT(('Diário 3º PA'!$E$4:$E$2000='Analítico Cp.'!$B163)*('Diário 3º PA'!$C$4:$C$2000&gt;=G$4)*('Diário 3º PA'!$C$4:$C$2000&lt;=EOMONTH(G$4,0))*('Diário 3º PA'!$F$4:$F$2000))
+SUMPRODUCT(('Diário 4º PA'!$E$4:$E$2000='Analítico Cp.'!$B163)*('Diário 4º PA'!$C$4:$C$2000&gt;=G$4)*('Diário 4º PA'!$C$4:$C$2000&lt;=EOMONTH(G$4,0))*('Diário 4º PA'!$F$4:$F$2000))
+SUMPRODUCT(('Comp.'!$D$5:$D$484=$B163)*('Comp.'!$B$5:$B$484&gt;=G$4)*('Comp.'!$B$5:$B$484&lt;=EOMONTH(G$4,0))*('Comp.'!$E$5:$E$484))</f>
        <v>0</v>
      </c>
      <c r="H163" s="129">
        <f>SUMPRODUCT(('Diário 1º PA'!$E$4:$E$2011='Analítico Cp.'!$B163)*('Diário 1º PA'!$C$4:$C$2011&gt;=H$4)*('Diário 1º PA'!$C$4:$C$2011&lt;=EOMONTH(H$4,0))*('Diário 1º PA'!$F$4:$F$2011))
+SUMPRODUCT(('Diário 2º PA'!$E$4:$E$1980='Analítico Cp.'!$B163)*('Diário 2º PA'!$C$4:$C$1980&gt;=H$4)*('Diário 2º PA'!$C$4:$C$1980&lt;=EOMONTH(H$4,0))*('Diário 2º PA'!$F$4:$F$1980))
+SUMPRODUCT(('Diário 3º PA'!$E$4:$E$2000='Analítico Cp.'!$B163)*('Diário 3º PA'!$C$4:$C$2000&gt;=H$4)*('Diário 3º PA'!$C$4:$C$2000&lt;=EOMONTH(H$4,0))*('Diário 3º PA'!$F$4:$F$2000))
+SUMPRODUCT(('Diário 4º PA'!$E$4:$E$2000='Analítico Cp.'!$B163)*('Diário 4º PA'!$C$4:$C$2000&gt;=H$4)*('Diário 4º PA'!$C$4:$C$2000&lt;=EOMONTH(H$4,0))*('Diário 4º PA'!$F$4:$F$2000))
+SUMPRODUCT(('Comp.'!$D$5:$D$484=$B163)*('Comp.'!$B$5:$B$484&gt;=H$4)*('Comp.'!$B$5:$B$484&lt;=EOMONTH(H$4,0))*('Comp.'!$E$5:$E$484))</f>
        <v>0</v>
      </c>
      <c r="I163" s="129">
        <f>SUMPRODUCT(('Diário 1º PA'!$E$4:$E$2011='Analítico Cp.'!$B163)*('Diário 1º PA'!$C$4:$C$2011&gt;=I$4)*('Diário 1º PA'!$C$4:$C$2011&lt;=EOMONTH(I$4,0))*('Diário 1º PA'!$F$4:$F$2011))
+SUMPRODUCT(('Diário 2º PA'!$E$4:$E$1980='Analítico Cp.'!$B163)*('Diário 2º PA'!$C$4:$C$1980&gt;=I$4)*('Diário 2º PA'!$C$4:$C$1980&lt;=EOMONTH(I$4,0))*('Diário 2º PA'!$F$4:$F$1980))
+SUMPRODUCT(('Diário 3º PA'!$E$4:$E$2000='Analítico Cp.'!$B163)*('Diário 3º PA'!$C$4:$C$2000&gt;=I$4)*('Diário 3º PA'!$C$4:$C$2000&lt;=EOMONTH(I$4,0))*('Diário 3º PA'!$F$4:$F$2000))
+SUMPRODUCT(('Diário 4º PA'!$E$4:$E$2000='Analítico Cp.'!$B163)*('Diário 4º PA'!$C$4:$C$2000&gt;=I$4)*('Diário 4º PA'!$C$4:$C$2000&lt;=EOMONTH(I$4,0))*('Diário 4º PA'!$F$4:$F$2000))
+SUMPRODUCT(('Comp.'!$D$5:$D$484=$B163)*('Comp.'!$B$5:$B$484&gt;=I$4)*('Comp.'!$B$5:$B$484&lt;=EOMONTH(I$4,0))*('Comp.'!$E$5:$E$484))</f>
        <v>0</v>
      </c>
      <c r="J163" s="129">
        <f>SUMPRODUCT(('Diário 1º PA'!$E$4:$E$2011='Analítico Cp.'!$B163)*('Diário 1º PA'!$C$4:$C$2011&gt;=J$4)*('Diário 1º PA'!$C$4:$C$2011&lt;=EOMONTH(J$4,0))*('Diário 1º PA'!$F$4:$F$2011))
+SUMPRODUCT(('Diário 2º PA'!$E$4:$E$1980='Analítico Cp.'!$B163)*('Diário 2º PA'!$C$4:$C$1980&gt;=J$4)*('Diário 2º PA'!$C$4:$C$1980&lt;=EOMONTH(J$4,0))*('Diário 2º PA'!$F$4:$F$1980))
+SUMPRODUCT(('Diário 3º PA'!$E$4:$E$2000='Analítico Cp.'!$B163)*('Diário 3º PA'!$C$4:$C$2000&gt;=J$4)*('Diário 3º PA'!$C$4:$C$2000&lt;=EOMONTH(J$4,0))*('Diário 3º PA'!$F$4:$F$2000))
+SUMPRODUCT(('Diário 4º PA'!$E$4:$E$2000='Analítico Cp.'!$B163)*('Diário 4º PA'!$C$4:$C$2000&gt;=J$4)*('Diário 4º PA'!$C$4:$C$2000&lt;=EOMONTH(J$4,0))*('Diário 4º PA'!$F$4:$F$2000))
+SUMPRODUCT(('Comp.'!$D$5:$D$484=$B163)*('Comp.'!$B$5:$B$484&gt;=J$4)*('Comp.'!$B$5:$B$484&lt;=EOMONTH(J$4,0))*('Comp.'!$E$5:$E$484))</f>
        <v>0</v>
      </c>
      <c r="K163" s="129">
        <f>SUMPRODUCT(('Diário 1º PA'!$E$4:$E$2011='Analítico Cp.'!$B163)*('Diário 1º PA'!$C$4:$C$2011&gt;=K$4)*('Diário 1º PA'!$C$4:$C$2011&lt;=EOMONTH(K$4,0))*('Diário 1º PA'!$F$4:$F$2011))
+SUMPRODUCT(('Diário 2º PA'!$E$4:$E$1980='Analítico Cp.'!$B163)*('Diário 2º PA'!$C$4:$C$1980&gt;=K$4)*('Diário 2º PA'!$C$4:$C$1980&lt;=EOMONTH(K$4,0))*('Diário 2º PA'!$F$4:$F$1980))
+SUMPRODUCT(('Diário 3º PA'!$E$4:$E$2000='Analítico Cp.'!$B163)*('Diário 3º PA'!$C$4:$C$2000&gt;=K$4)*('Diário 3º PA'!$C$4:$C$2000&lt;=EOMONTH(K$4,0))*('Diário 3º PA'!$F$4:$F$2000))
+SUMPRODUCT(('Diário 4º PA'!$E$4:$E$2000='Analítico Cp.'!$B163)*('Diário 4º PA'!$C$4:$C$2000&gt;=K$4)*('Diário 4º PA'!$C$4:$C$2000&lt;=EOMONTH(K$4,0))*('Diário 4º PA'!$F$4:$F$2000))
+SUMPRODUCT(('Comp.'!$D$5:$D$484=$B163)*('Comp.'!$B$5:$B$484&gt;=K$4)*('Comp.'!$B$5:$B$484&lt;=EOMONTH(K$4,0))*('Comp.'!$E$5:$E$484))</f>
        <v>0</v>
      </c>
      <c r="L163" s="129">
        <f>SUMPRODUCT(('Diário 1º PA'!$E$4:$E$2011='Analítico Cp.'!$B163)*('Diário 1º PA'!$C$4:$C$2011&gt;=L$4)*('Diário 1º PA'!$C$4:$C$2011&lt;=EOMONTH(L$4,0))*('Diário 1º PA'!$F$4:$F$2011))
+SUMPRODUCT(('Diário 2º PA'!$E$4:$E$1980='Analítico Cp.'!$B163)*('Diário 2º PA'!$C$4:$C$1980&gt;=L$4)*('Diário 2º PA'!$C$4:$C$1980&lt;=EOMONTH(L$4,0))*('Diário 2º PA'!$F$4:$F$1980))
+SUMPRODUCT(('Diário 3º PA'!$E$4:$E$2000='Analítico Cp.'!$B163)*('Diário 3º PA'!$C$4:$C$2000&gt;=L$4)*('Diário 3º PA'!$C$4:$C$2000&lt;=EOMONTH(L$4,0))*('Diário 3º PA'!$F$4:$F$2000))
+SUMPRODUCT(('Diário 4º PA'!$E$4:$E$2000='Analítico Cp.'!$B163)*('Diário 4º PA'!$C$4:$C$2000&gt;=L$4)*('Diário 4º PA'!$C$4:$C$2000&lt;=EOMONTH(L$4,0))*('Diário 4º PA'!$F$4:$F$2000))
+SUMPRODUCT(('Comp.'!$D$5:$D$484=$B163)*('Comp.'!$B$5:$B$484&gt;=L$4)*('Comp.'!$B$5:$B$484&lt;=EOMONTH(L$4,0))*('Comp.'!$E$5:$E$484))</f>
        <v>0</v>
      </c>
      <c r="M163" s="129">
        <f>SUMPRODUCT(('Diário 1º PA'!$E$4:$E$2011='Analítico Cp.'!$B163)*('Diário 1º PA'!$C$4:$C$2011&gt;=M$4)*('Diário 1º PA'!$C$4:$C$2011&lt;=EOMONTH(M$4,0))*('Diário 1º PA'!$F$4:$F$2011))
+SUMPRODUCT(('Diário 2º PA'!$E$4:$E$1980='Analítico Cp.'!$B163)*('Diário 2º PA'!$C$4:$C$1980&gt;=M$4)*('Diário 2º PA'!$C$4:$C$1980&lt;=EOMONTH(M$4,0))*('Diário 2º PA'!$F$4:$F$1980))
+SUMPRODUCT(('Diário 3º PA'!$E$4:$E$2000='Analítico Cp.'!$B163)*('Diário 3º PA'!$C$4:$C$2000&gt;=M$4)*('Diário 3º PA'!$C$4:$C$2000&lt;=EOMONTH(M$4,0))*('Diário 3º PA'!$F$4:$F$2000))
+SUMPRODUCT(('Diário 4º PA'!$E$4:$E$2000='Analítico Cp.'!$B163)*('Diário 4º PA'!$C$4:$C$2000&gt;=M$4)*('Diário 4º PA'!$C$4:$C$2000&lt;=EOMONTH(M$4,0))*('Diário 4º PA'!$F$4:$F$2000))
+SUMPRODUCT(('Comp.'!$D$5:$D$484=$B163)*('Comp.'!$B$5:$B$484&gt;=M$4)*('Comp.'!$B$5:$B$484&lt;=EOMONTH(M$4,0))*('Comp.'!$E$5:$E$484))</f>
        <v>0</v>
      </c>
      <c r="N163" s="129">
        <f>SUMPRODUCT(('Diário 1º PA'!$E$4:$E$2011='Analítico Cp.'!$B163)*('Diário 1º PA'!$C$4:$C$2011&gt;=N$4)*('Diário 1º PA'!$C$4:$C$2011&lt;=EOMONTH(N$4,0))*('Diário 1º PA'!$F$4:$F$2011))
+SUMPRODUCT(('Diário 2º PA'!$E$4:$E$1980='Analítico Cp.'!$B163)*('Diário 2º PA'!$C$4:$C$1980&gt;=N$4)*('Diário 2º PA'!$C$4:$C$1980&lt;=EOMONTH(N$4,0))*('Diário 2º PA'!$F$4:$F$1980))
+SUMPRODUCT(('Diário 3º PA'!$E$4:$E$2000='Analítico Cp.'!$B163)*('Diário 3º PA'!$C$4:$C$2000&gt;=N$4)*('Diário 3º PA'!$C$4:$C$2000&lt;=EOMONTH(N$4,0))*('Diário 3º PA'!$F$4:$F$2000))
+SUMPRODUCT(('Diário 4º PA'!$E$4:$E$2000='Analítico Cp.'!$B163)*('Diário 4º PA'!$C$4:$C$2000&gt;=N$4)*('Diário 4º PA'!$C$4:$C$2000&lt;=EOMONTH(N$4,0))*('Diário 4º PA'!$F$4:$F$2000))
+SUMPRODUCT(('Comp.'!$D$5:$D$484=$B163)*('Comp.'!$B$5:$B$484&gt;=N$4)*('Comp.'!$B$5:$B$484&lt;=EOMONTH(N$4,0))*('Comp.'!$E$5:$E$484))</f>
        <v>0</v>
      </c>
      <c r="O163" s="179">
        <f t="shared" si="19"/>
        <v>0</v>
      </c>
      <c r="P163" s="180">
        <f t="shared" si="20"/>
        <v>0</v>
      </c>
      <c r="Q163" s="154"/>
      <c r="R163" s="154"/>
      <c r="S163" s="154"/>
      <c r="T163" s="154"/>
      <c r="U163" s="154"/>
      <c r="V163" s="154"/>
      <c r="W163" s="154"/>
      <c r="X163" s="154"/>
      <c r="Y163" s="154"/>
      <c r="Z163" s="154"/>
    </row>
    <row r="164" spans="1:26" ht="23.25" hidden="1" customHeight="1" x14ac:dyDescent="0.2">
      <c r="A164" s="199" t="s">
        <v>429</v>
      </c>
      <c r="B164" s="63"/>
      <c r="C164" s="129">
        <f>SUMPRODUCT(('Diário 1º PA'!$E$4:$E$2011='Analítico Cp.'!$B164)*('Diário 1º PA'!$C$4:$C$2011&gt;=C$4)*('Diário 1º PA'!$C$4:$C$2011&lt;=EOMONTH(C$4,0))*('Diário 1º PA'!$F$4:$F$2011))
+SUMPRODUCT(('Diário 2º PA'!$E$4:$E$1980='Analítico Cp.'!$B164)*('Diário 2º PA'!$C$4:$C$1980&gt;=C$4)*('Diário 2º PA'!$C$4:$C$1980&lt;=EOMONTH(C$4,0))*('Diário 2º PA'!$F$4:$F$1980))
+SUMPRODUCT(('Diário 3º PA'!$E$4:$E$2000='Analítico Cp.'!$B164)*('Diário 3º PA'!$C$4:$C$2000&gt;=C$4)*('Diário 3º PA'!$C$4:$C$2000&lt;=EOMONTH(C$4,0))*('Diário 3º PA'!$F$4:$F$2000))
+SUMPRODUCT(('Diário 4º PA'!$E$4:$E$2000='Analítico Cp.'!$B164)*('Diário 4º PA'!$C$4:$C$2000&gt;=C$4)*('Diário 4º PA'!$C$4:$C$2000&lt;=EOMONTH(C$4,0))*('Diário 4º PA'!$F$4:$F$2000))
+SUMPRODUCT(('Comp.'!$D$5:$D$484=$B164)*('Comp.'!$B$5:$B$484&gt;=C$4)*('Comp.'!$B$5:$B$484&lt;=EOMONTH(C$4,0))*('Comp.'!$E$5:$E$484))</f>
        <v>0</v>
      </c>
      <c r="D164" s="129">
        <f>SUMPRODUCT(('Diário 1º PA'!$E$4:$E$2011='Analítico Cp.'!$B164)*('Diário 1º PA'!$C$4:$C$2011&gt;=D$4)*('Diário 1º PA'!$C$4:$C$2011&lt;=EOMONTH(D$4,0))*('Diário 1º PA'!$F$4:$F$2011))
+SUMPRODUCT(('Diário 2º PA'!$E$4:$E$1980='Analítico Cp.'!$B164)*('Diário 2º PA'!$C$4:$C$1980&gt;=D$4)*('Diário 2º PA'!$C$4:$C$1980&lt;=EOMONTH(D$4,0))*('Diário 2º PA'!$F$4:$F$1980))
+SUMPRODUCT(('Diário 3º PA'!$E$4:$E$2000='Analítico Cp.'!$B164)*('Diário 3º PA'!$C$4:$C$2000&gt;=D$4)*('Diário 3º PA'!$C$4:$C$2000&lt;=EOMONTH(D$4,0))*('Diário 3º PA'!$F$4:$F$2000))
+SUMPRODUCT(('Diário 4º PA'!$E$4:$E$2000='Analítico Cp.'!$B164)*('Diário 4º PA'!$C$4:$C$2000&gt;=D$4)*('Diário 4º PA'!$C$4:$C$2000&lt;=EOMONTH(D$4,0))*('Diário 4º PA'!$F$4:$F$2000))
+SUMPRODUCT(('Comp.'!$D$5:$D$484=$B164)*('Comp.'!$B$5:$B$484&gt;=D$4)*('Comp.'!$B$5:$B$484&lt;=EOMONTH(D$4,0))*('Comp.'!$E$5:$E$484))</f>
        <v>0</v>
      </c>
      <c r="E164" s="129">
        <f>SUMPRODUCT(('Diário 1º PA'!$E$4:$E$2011='Analítico Cp.'!$B164)*('Diário 1º PA'!$C$4:$C$2011&gt;=E$4)*('Diário 1º PA'!$C$4:$C$2011&lt;=EOMONTH(E$4,0))*('Diário 1º PA'!$F$4:$F$2011))
+SUMPRODUCT(('Diário 2º PA'!$E$4:$E$1980='Analítico Cp.'!$B164)*('Diário 2º PA'!$C$4:$C$1980&gt;=E$4)*('Diário 2º PA'!$C$4:$C$1980&lt;=EOMONTH(E$4,0))*('Diário 2º PA'!$F$4:$F$1980))
+SUMPRODUCT(('Diário 3º PA'!$E$4:$E$2000='Analítico Cp.'!$B164)*('Diário 3º PA'!$C$4:$C$2000&gt;=E$4)*('Diário 3º PA'!$C$4:$C$2000&lt;=EOMONTH(E$4,0))*('Diário 3º PA'!$F$4:$F$2000))
+SUMPRODUCT(('Diário 4º PA'!$E$4:$E$2000='Analítico Cp.'!$B164)*('Diário 4º PA'!$C$4:$C$2000&gt;=E$4)*('Diário 4º PA'!$C$4:$C$2000&lt;=EOMONTH(E$4,0))*('Diário 4º PA'!$F$4:$F$2000))
+SUMPRODUCT(('Comp.'!$D$5:$D$484=$B164)*('Comp.'!$B$5:$B$484&gt;=E$4)*('Comp.'!$B$5:$B$484&lt;=EOMONTH(E$4,0))*('Comp.'!$E$5:$E$484))</f>
        <v>0</v>
      </c>
      <c r="F164" s="129">
        <f>SUMPRODUCT(('Diário 1º PA'!$E$4:$E$2011='Analítico Cp.'!$B164)*('Diário 1º PA'!$C$4:$C$2011&gt;=F$4)*('Diário 1º PA'!$C$4:$C$2011&lt;=EOMONTH(F$4,0))*('Diário 1º PA'!$F$4:$F$2011))
+SUMPRODUCT(('Diário 2º PA'!$E$4:$E$1980='Analítico Cp.'!$B164)*('Diário 2º PA'!$C$4:$C$1980&gt;=F$4)*('Diário 2º PA'!$C$4:$C$1980&lt;=EOMONTH(F$4,0))*('Diário 2º PA'!$F$4:$F$1980))
+SUMPRODUCT(('Diário 3º PA'!$E$4:$E$2000='Analítico Cp.'!$B164)*('Diário 3º PA'!$C$4:$C$2000&gt;=F$4)*('Diário 3º PA'!$C$4:$C$2000&lt;=EOMONTH(F$4,0))*('Diário 3º PA'!$F$4:$F$2000))
+SUMPRODUCT(('Diário 4º PA'!$E$4:$E$2000='Analítico Cp.'!$B164)*('Diário 4º PA'!$C$4:$C$2000&gt;=F$4)*('Diário 4º PA'!$C$4:$C$2000&lt;=EOMONTH(F$4,0))*('Diário 4º PA'!$F$4:$F$2000))
+SUMPRODUCT(('Comp.'!$D$5:$D$484=$B164)*('Comp.'!$B$5:$B$484&gt;=F$4)*('Comp.'!$B$5:$B$484&lt;=EOMONTH(F$4,0))*('Comp.'!$E$5:$E$484))</f>
        <v>0</v>
      </c>
      <c r="G164" s="129">
        <f>SUMPRODUCT(('Diário 1º PA'!$E$4:$E$2011='Analítico Cp.'!$B164)*('Diário 1º PA'!$C$4:$C$2011&gt;=G$4)*('Diário 1º PA'!$C$4:$C$2011&lt;=EOMONTH(G$4,0))*('Diário 1º PA'!$F$4:$F$2011))
+SUMPRODUCT(('Diário 2º PA'!$E$4:$E$1980='Analítico Cp.'!$B164)*('Diário 2º PA'!$C$4:$C$1980&gt;=G$4)*('Diário 2º PA'!$C$4:$C$1980&lt;=EOMONTH(G$4,0))*('Diário 2º PA'!$F$4:$F$1980))
+SUMPRODUCT(('Diário 3º PA'!$E$4:$E$2000='Analítico Cp.'!$B164)*('Diário 3º PA'!$C$4:$C$2000&gt;=G$4)*('Diário 3º PA'!$C$4:$C$2000&lt;=EOMONTH(G$4,0))*('Diário 3º PA'!$F$4:$F$2000))
+SUMPRODUCT(('Diário 4º PA'!$E$4:$E$2000='Analítico Cp.'!$B164)*('Diário 4º PA'!$C$4:$C$2000&gt;=G$4)*('Diário 4º PA'!$C$4:$C$2000&lt;=EOMONTH(G$4,0))*('Diário 4º PA'!$F$4:$F$2000))
+SUMPRODUCT(('Comp.'!$D$5:$D$484=$B164)*('Comp.'!$B$5:$B$484&gt;=G$4)*('Comp.'!$B$5:$B$484&lt;=EOMONTH(G$4,0))*('Comp.'!$E$5:$E$484))</f>
        <v>0</v>
      </c>
      <c r="H164" s="129">
        <f>SUMPRODUCT(('Diário 1º PA'!$E$4:$E$2011='Analítico Cp.'!$B164)*('Diário 1º PA'!$C$4:$C$2011&gt;=H$4)*('Diário 1º PA'!$C$4:$C$2011&lt;=EOMONTH(H$4,0))*('Diário 1º PA'!$F$4:$F$2011))
+SUMPRODUCT(('Diário 2º PA'!$E$4:$E$1980='Analítico Cp.'!$B164)*('Diário 2º PA'!$C$4:$C$1980&gt;=H$4)*('Diário 2º PA'!$C$4:$C$1980&lt;=EOMONTH(H$4,0))*('Diário 2º PA'!$F$4:$F$1980))
+SUMPRODUCT(('Diário 3º PA'!$E$4:$E$2000='Analítico Cp.'!$B164)*('Diário 3º PA'!$C$4:$C$2000&gt;=H$4)*('Diário 3º PA'!$C$4:$C$2000&lt;=EOMONTH(H$4,0))*('Diário 3º PA'!$F$4:$F$2000))
+SUMPRODUCT(('Diário 4º PA'!$E$4:$E$2000='Analítico Cp.'!$B164)*('Diário 4º PA'!$C$4:$C$2000&gt;=H$4)*('Diário 4º PA'!$C$4:$C$2000&lt;=EOMONTH(H$4,0))*('Diário 4º PA'!$F$4:$F$2000))
+SUMPRODUCT(('Comp.'!$D$5:$D$484=$B164)*('Comp.'!$B$5:$B$484&gt;=H$4)*('Comp.'!$B$5:$B$484&lt;=EOMONTH(H$4,0))*('Comp.'!$E$5:$E$484))</f>
        <v>0</v>
      </c>
      <c r="I164" s="129">
        <f>SUMPRODUCT(('Diário 1º PA'!$E$4:$E$2011='Analítico Cp.'!$B164)*('Diário 1º PA'!$C$4:$C$2011&gt;=I$4)*('Diário 1º PA'!$C$4:$C$2011&lt;=EOMONTH(I$4,0))*('Diário 1º PA'!$F$4:$F$2011))
+SUMPRODUCT(('Diário 2º PA'!$E$4:$E$1980='Analítico Cp.'!$B164)*('Diário 2º PA'!$C$4:$C$1980&gt;=I$4)*('Diário 2º PA'!$C$4:$C$1980&lt;=EOMONTH(I$4,0))*('Diário 2º PA'!$F$4:$F$1980))
+SUMPRODUCT(('Diário 3º PA'!$E$4:$E$2000='Analítico Cp.'!$B164)*('Diário 3º PA'!$C$4:$C$2000&gt;=I$4)*('Diário 3º PA'!$C$4:$C$2000&lt;=EOMONTH(I$4,0))*('Diário 3º PA'!$F$4:$F$2000))
+SUMPRODUCT(('Diário 4º PA'!$E$4:$E$2000='Analítico Cp.'!$B164)*('Diário 4º PA'!$C$4:$C$2000&gt;=I$4)*('Diário 4º PA'!$C$4:$C$2000&lt;=EOMONTH(I$4,0))*('Diário 4º PA'!$F$4:$F$2000))
+SUMPRODUCT(('Comp.'!$D$5:$D$484=$B164)*('Comp.'!$B$5:$B$484&gt;=I$4)*('Comp.'!$B$5:$B$484&lt;=EOMONTH(I$4,0))*('Comp.'!$E$5:$E$484))</f>
        <v>0</v>
      </c>
      <c r="J164" s="129">
        <f>SUMPRODUCT(('Diário 1º PA'!$E$4:$E$2011='Analítico Cp.'!$B164)*('Diário 1º PA'!$C$4:$C$2011&gt;=J$4)*('Diário 1º PA'!$C$4:$C$2011&lt;=EOMONTH(J$4,0))*('Diário 1º PA'!$F$4:$F$2011))
+SUMPRODUCT(('Diário 2º PA'!$E$4:$E$1980='Analítico Cp.'!$B164)*('Diário 2º PA'!$C$4:$C$1980&gt;=J$4)*('Diário 2º PA'!$C$4:$C$1980&lt;=EOMONTH(J$4,0))*('Diário 2º PA'!$F$4:$F$1980))
+SUMPRODUCT(('Diário 3º PA'!$E$4:$E$2000='Analítico Cp.'!$B164)*('Diário 3º PA'!$C$4:$C$2000&gt;=J$4)*('Diário 3º PA'!$C$4:$C$2000&lt;=EOMONTH(J$4,0))*('Diário 3º PA'!$F$4:$F$2000))
+SUMPRODUCT(('Diário 4º PA'!$E$4:$E$2000='Analítico Cp.'!$B164)*('Diário 4º PA'!$C$4:$C$2000&gt;=J$4)*('Diário 4º PA'!$C$4:$C$2000&lt;=EOMONTH(J$4,0))*('Diário 4º PA'!$F$4:$F$2000))
+SUMPRODUCT(('Comp.'!$D$5:$D$484=$B164)*('Comp.'!$B$5:$B$484&gt;=J$4)*('Comp.'!$B$5:$B$484&lt;=EOMONTH(J$4,0))*('Comp.'!$E$5:$E$484))</f>
        <v>0</v>
      </c>
      <c r="K164" s="129">
        <f>SUMPRODUCT(('Diário 1º PA'!$E$4:$E$2011='Analítico Cp.'!$B164)*('Diário 1º PA'!$C$4:$C$2011&gt;=K$4)*('Diário 1º PA'!$C$4:$C$2011&lt;=EOMONTH(K$4,0))*('Diário 1º PA'!$F$4:$F$2011))
+SUMPRODUCT(('Diário 2º PA'!$E$4:$E$1980='Analítico Cp.'!$B164)*('Diário 2º PA'!$C$4:$C$1980&gt;=K$4)*('Diário 2º PA'!$C$4:$C$1980&lt;=EOMONTH(K$4,0))*('Diário 2º PA'!$F$4:$F$1980))
+SUMPRODUCT(('Diário 3º PA'!$E$4:$E$2000='Analítico Cp.'!$B164)*('Diário 3º PA'!$C$4:$C$2000&gt;=K$4)*('Diário 3º PA'!$C$4:$C$2000&lt;=EOMONTH(K$4,0))*('Diário 3º PA'!$F$4:$F$2000))
+SUMPRODUCT(('Diário 4º PA'!$E$4:$E$2000='Analítico Cp.'!$B164)*('Diário 4º PA'!$C$4:$C$2000&gt;=K$4)*('Diário 4º PA'!$C$4:$C$2000&lt;=EOMONTH(K$4,0))*('Diário 4º PA'!$F$4:$F$2000))
+SUMPRODUCT(('Comp.'!$D$5:$D$484=$B164)*('Comp.'!$B$5:$B$484&gt;=K$4)*('Comp.'!$B$5:$B$484&lt;=EOMONTH(K$4,0))*('Comp.'!$E$5:$E$484))</f>
        <v>0</v>
      </c>
      <c r="L164" s="129">
        <f>SUMPRODUCT(('Diário 1º PA'!$E$4:$E$2011='Analítico Cp.'!$B164)*('Diário 1º PA'!$C$4:$C$2011&gt;=L$4)*('Diário 1º PA'!$C$4:$C$2011&lt;=EOMONTH(L$4,0))*('Diário 1º PA'!$F$4:$F$2011))
+SUMPRODUCT(('Diário 2º PA'!$E$4:$E$1980='Analítico Cp.'!$B164)*('Diário 2º PA'!$C$4:$C$1980&gt;=L$4)*('Diário 2º PA'!$C$4:$C$1980&lt;=EOMONTH(L$4,0))*('Diário 2º PA'!$F$4:$F$1980))
+SUMPRODUCT(('Diário 3º PA'!$E$4:$E$2000='Analítico Cp.'!$B164)*('Diário 3º PA'!$C$4:$C$2000&gt;=L$4)*('Diário 3º PA'!$C$4:$C$2000&lt;=EOMONTH(L$4,0))*('Diário 3º PA'!$F$4:$F$2000))
+SUMPRODUCT(('Diário 4º PA'!$E$4:$E$2000='Analítico Cp.'!$B164)*('Diário 4º PA'!$C$4:$C$2000&gt;=L$4)*('Diário 4º PA'!$C$4:$C$2000&lt;=EOMONTH(L$4,0))*('Diário 4º PA'!$F$4:$F$2000))
+SUMPRODUCT(('Comp.'!$D$5:$D$484=$B164)*('Comp.'!$B$5:$B$484&gt;=L$4)*('Comp.'!$B$5:$B$484&lt;=EOMONTH(L$4,0))*('Comp.'!$E$5:$E$484))</f>
        <v>0</v>
      </c>
      <c r="M164" s="129">
        <f>SUMPRODUCT(('Diário 1º PA'!$E$4:$E$2011='Analítico Cp.'!$B164)*('Diário 1º PA'!$C$4:$C$2011&gt;=M$4)*('Diário 1º PA'!$C$4:$C$2011&lt;=EOMONTH(M$4,0))*('Diário 1º PA'!$F$4:$F$2011))
+SUMPRODUCT(('Diário 2º PA'!$E$4:$E$1980='Analítico Cp.'!$B164)*('Diário 2º PA'!$C$4:$C$1980&gt;=M$4)*('Diário 2º PA'!$C$4:$C$1980&lt;=EOMONTH(M$4,0))*('Diário 2º PA'!$F$4:$F$1980))
+SUMPRODUCT(('Diário 3º PA'!$E$4:$E$2000='Analítico Cp.'!$B164)*('Diário 3º PA'!$C$4:$C$2000&gt;=M$4)*('Diário 3º PA'!$C$4:$C$2000&lt;=EOMONTH(M$4,0))*('Diário 3º PA'!$F$4:$F$2000))
+SUMPRODUCT(('Diário 4º PA'!$E$4:$E$2000='Analítico Cp.'!$B164)*('Diário 4º PA'!$C$4:$C$2000&gt;=M$4)*('Diário 4º PA'!$C$4:$C$2000&lt;=EOMONTH(M$4,0))*('Diário 4º PA'!$F$4:$F$2000))
+SUMPRODUCT(('Comp.'!$D$5:$D$484=$B164)*('Comp.'!$B$5:$B$484&gt;=M$4)*('Comp.'!$B$5:$B$484&lt;=EOMONTH(M$4,0))*('Comp.'!$E$5:$E$484))</f>
        <v>0</v>
      </c>
      <c r="N164" s="129">
        <f>SUMPRODUCT(('Diário 1º PA'!$E$4:$E$2011='Analítico Cp.'!$B164)*('Diário 1º PA'!$C$4:$C$2011&gt;=N$4)*('Diário 1º PA'!$C$4:$C$2011&lt;=EOMONTH(N$4,0))*('Diário 1º PA'!$F$4:$F$2011))
+SUMPRODUCT(('Diário 2º PA'!$E$4:$E$1980='Analítico Cp.'!$B164)*('Diário 2º PA'!$C$4:$C$1980&gt;=N$4)*('Diário 2º PA'!$C$4:$C$1980&lt;=EOMONTH(N$4,0))*('Diário 2º PA'!$F$4:$F$1980))
+SUMPRODUCT(('Diário 3º PA'!$E$4:$E$2000='Analítico Cp.'!$B164)*('Diário 3º PA'!$C$4:$C$2000&gt;=N$4)*('Diário 3º PA'!$C$4:$C$2000&lt;=EOMONTH(N$4,0))*('Diário 3º PA'!$F$4:$F$2000))
+SUMPRODUCT(('Diário 4º PA'!$E$4:$E$2000='Analítico Cp.'!$B164)*('Diário 4º PA'!$C$4:$C$2000&gt;=N$4)*('Diário 4º PA'!$C$4:$C$2000&lt;=EOMONTH(N$4,0))*('Diário 4º PA'!$F$4:$F$2000))
+SUMPRODUCT(('Comp.'!$D$5:$D$484=$B164)*('Comp.'!$B$5:$B$484&gt;=N$4)*('Comp.'!$B$5:$B$484&lt;=EOMONTH(N$4,0))*('Comp.'!$E$5:$E$484))</f>
        <v>0</v>
      </c>
      <c r="O164" s="179">
        <f t="shared" si="19"/>
        <v>0</v>
      </c>
      <c r="P164" s="180">
        <f t="shared" si="20"/>
        <v>0</v>
      </c>
      <c r="Q164" s="154"/>
      <c r="R164" s="154"/>
      <c r="S164" s="154"/>
      <c r="T164" s="154"/>
      <c r="U164" s="154"/>
      <c r="V164" s="154"/>
      <c r="W164" s="154"/>
      <c r="X164" s="154"/>
      <c r="Y164" s="154"/>
      <c r="Z164" s="154"/>
    </row>
    <row r="165" spans="1:26" ht="23.25" hidden="1" customHeight="1" x14ac:dyDescent="0.2">
      <c r="A165" s="199" t="s">
        <v>430</v>
      </c>
      <c r="B165" s="63"/>
      <c r="C165" s="129">
        <f>SUMPRODUCT(('Diário 1º PA'!$E$4:$E$2011='Analítico Cp.'!$B165)*('Diário 1º PA'!$C$4:$C$2011&gt;=C$4)*('Diário 1º PA'!$C$4:$C$2011&lt;=EOMONTH(C$4,0))*('Diário 1º PA'!$F$4:$F$2011))
+SUMPRODUCT(('Diário 2º PA'!$E$4:$E$1980='Analítico Cp.'!$B165)*('Diário 2º PA'!$C$4:$C$1980&gt;=C$4)*('Diário 2º PA'!$C$4:$C$1980&lt;=EOMONTH(C$4,0))*('Diário 2º PA'!$F$4:$F$1980))
+SUMPRODUCT(('Diário 3º PA'!$E$4:$E$2000='Analítico Cp.'!$B165)*('Diário 3º PA'!$C$4:$C$2000&gt;=C$4)*('Diário 3º PA'!$C$4:$C$2000&lt;=EOMONTH(C$4,0))*('Diário 3º PA'!$F$4:$F$2000))
+SUMPRODUCT(('Diário 4º PA'!$E$4:$E$2000='Analítico Cp.'!$B165)*('Diário 4º PA'!$C$4:$C$2000&gt;=C$4)*('Diário 4º PA'!$C$4:$C$2000&lt;=EOMONTH(C$4,0))*('Diário 4º PA'!$F$4:$F$2000))
+SUMPRODUCT(('Comp.'!$D$5:$D$484=$B165)*('Comp.'!$B$5:$B$484&gt;=C$4)*('Comp.'!$B$5:$B$484&lt;=EOMONTH(C$4,0))*('Comp.'!$E$5:$E$484))</f>
        <v>0</v>
      </c>
      <c r="D165" s="129">
        <f>SUMPRODUCT(('Diário 1º PA'!$E$4:$E$2011='Analítico Cp.'!$B165)*('Diário 1º PA'!$C$4:$C$2011&gt;=D$4)*('Diário 1º PA'!$C$4:$C$2011&lt;=EOMONTH(D$4,0))*('Diário 1º PA'!$F$4:$F$2011))
+SUMPRODUCT(('Diário 2º PA'!$E$4:$E$1980='Analítico Cp.'!$B165)*('Diário 2º PA'!$C$4:$C$1980&gt;=D$4)*('Diário 2º PA'!$C$4:$C$1980&lt;=EOMONTH(D$4,0))*('Diário 2º PA'!$F$4:$F$1980))
+SUMPRODUCT(('Diário 3º PA'!$E$4:$E$2000='Analítico Cp.'!$B165)*('Diário 3º PA'!$C$4:$C$2000&gt;=D$4)*('Diário 3º PA'!$C$4:$C$2000&lt;=EOMONTH(D$4,0))*('Diário 3º PA'!$F$4:$F$2000))
+SUMPRODUCT(('Diário 4º PA'!$E$4:$E$2000='Analítico Cp.'!$B165)*('Diário 4º PA'!$C$4:$C$2000&gt;=D$4)*('Diário 4º PA'!$C$4:$C$2000&lt;=EOMONTH(D$4,0))*('Diário 4º PA'!$F$4:$F$2000))
+SUMPRODUCT(('Comp.'!$D$5:$D$484=$B165)*('Comp.'!$B$5:$B$484&gt;=D$4)*('Comp.'!$B$5:$B$484&lt;=EOMONTH(D$4,0))*('Comp.'!$E$5:$E$484))</f>
        <v>0</v>
      </c>
      <c r="E165" s="129">
        <f>SUMPRODUCT(('Diário 1º PA'!$E$4:$E$2011='Analítico Cp.'!$B165)*('Diário 1º PA'!$C$4:$C$2011&gt;=E$4)*('Diário 1º PA'!$C$4:$C$2011&lt;=EOMONTH(E$4,0))*('Diário 1º PA'!$F$4:$F$2011))
+SUMPRODUCT(('Diário 2º PA'!$E$4:$E$1980='Analítico Cp.'!$B165)*('Diário 2º PA'!$C$4:$C$1980&gt;=E$4)*('Diário 2º PA'!$C$4:$C$1980&lt;=EOMONTH(E$4,0))*('Diário 2º PA'!$F$4:$F$1980))
+SUMPRODUCT(('Diário 3º PA'!$E$4:$E$2000='Analítico Cp.'!$B165)*('Diário 3º PA'!$C$4:$C$2000&gt;=E$4)*('Diário 3º PA'!$C$4:$C$2000&lt;=EOMONTH(E$4,0))*('Diário 3º PA'!$F$4:$F$2000))
+SUMPRODUCT(('Diário 4º PA'!$E$4:$E$2000='Analítico Cp.'!$B165)*('Diário 4º PA'!$C$4:$C$2000&gt;=E$4)*('Diário 4º PA'!$C$4:$C$2000&lt;=EOMONTH(E$4,0))*('Diário 4º PA'!$F$4:$F$2000))
+SUMPRODUCT(('Comp.'!$D$5:$D$484=$B165)*('Comp.'!$B$5:$B$484&gt;=E$4)*('Comp.'!$B$5:$B$484&lt;=EOMONTH(E$4,0))*('Comp.'!$E$5:$E$484))</f>
        <v>0</v>
      </c>
      <c r="F165" s="129">
        <f>SUMPRODUCT(('Diário 1º PA'!$E$4:$E$2011='Analítico Cp.'!$B165)*('Diário 1º PA'!$C$4:$C$2011&gt;=F$4)*('Diário 1º PA'!$C$4:$C$2011&lt;=EOMONTH(F$4,0))*('Diário 1º PA'!$F$4:$F$2011))
+SUMPRODUCT(('Diário 2º PA'!$E$4:$E$1980='Analítico Cp.'!$B165)*('Diário 2º PA'!$C$4:$C$1980&gt;=F$4)*('Diário 2º PA'!$C$4:$C$1980&lt;=EOMONTH(F$4,0))*('Diário 2º PA'!$F$4:$F$1980))
+SUMPRODUCT(('Diário 3º PA'!$E$4:$E$2000='Analítico Cp.'!$B165)*('Diário 3º PA'!$C$4:$C$2000&gt;=F$4)*('Diário 3º PA'!$C$4:$C$2000&lt;=EOMONTH(F$4,0))*('Diário 3º PA'!$F$4:$F$2000))
+SUMPRODUCT(('Diário 4º PA'!$E$4:$E$2000='Analítico Cp.'!$B165)*('Diário 4º PA'!$C$4:$C$2000&gt;=F$4)*('Diário 4º PA'!$C$4:$C$2000&lt;=EOMONTH(F$4,0))*('Diário 4º PA'!$F$4:$F$2000))
+SUMPRODUCT(('Comp.'!$D$5:$D$484=$B165)*('Comp.'!$B$5:$B$484&gt;=F$4)*('Comp.'!$B$5:$B$484&lt;=EOMONTH(F$4,0))*('Comp.'!$E$5:$E$484))</f>
        <v>0</v>
      </c>
      <c r="G165" s="129">
        <f>SUMPRODUCT(('Diário 1º PA'!$E$4:$E$2011='Analítico Cp.'!$B165)*('Diário 1º PA'!$C$4:$C$2011&gt;=G$4)*('Diário 1º PA'!$C$4:$C$2011&lt;=EOMONTH(G$4,0))*('Diário 1º PA'!$F$4:$F$2011))
+SUMPRODUCT(('Diário 2º PA'!$E$4:$E$1980='Analítico Cp.'!$B165)*('Diário 2º PA'!$C$4:$C$1980&gt;=G$4)*('Diário 2º PA'!$C$4:$C$1980&lt;=EOMONTH(G$4,0))*('Diário 2º PA'!$F$4:$F$1980))
+SUMPRODUCT(('Diário 3º PA'!$E$4:$E$2000='Analítico Cp.'!$B165)*('Diário 3º PA'!$C$4:$C$2000&gt;=G$4)*('Diário 3º PA'!$C$4:$C$2000&lt;=EOMONTH(G$4,0))*('Diário 3º PA'!$F$4:$F$2000))
+SUMPRODUCT(('Diário 4º PA'!$E$4:$E$2000='Analítico Cp.'!$B165)*('Diário 4º PA'!$C$4:$C$2000&gt;=G$4)*('Diário 4º PA'!$C$4:$C$2000&lt;=EOMONTH(G$4,0))*('Diário 4º PA'!$F$4:$F$2000))
+SUMPRODUCT(('Comp.'!$D$5:$D$484=$B165)*('Comp.'!$B$5:$B$484&gt;=G$4)*('Comp.'!$B$5:$B$484&lt;=EOMONTH(G$4,0))*('Comp.'!$E$5:$E$484))</f>
        <v>0</v>
      </c>
      <c r="H165" s="129">
        <f>SUMPRODUCT(('Diário 1º PA'!$E$4:$E$2011='Analítico Cp.'!$B165)*('Diário 1º PA'!$C$4:$C$2011&gt;=H$4)*('Diário 1º PA'!$C$4:$C$2011&lt;=EOMONTH(H$4,0))*('Diário 1º PA'!$F$4:$F$2011))
+SUMPRODUCT(('Diário 2º PA'!$E$4:$E$1980='Analítico Cp.'!$B165)*('Diário 2º PA'!$C$4:$C$1980&gt;=H$4)*('Diário 2º PA'!$C$4:$C$1980&lt;=EOMONTH(H$4,0))*('Diário 2º PA'!$F$4:$F$1980))
+SUMPRODUCT(('Diário 3º PA'!$E$4:$E$2000='Analítico Cp.'!$B165)*('Diário 3º PA'!$C$4:$C$2000&gt;=H$4)*('Diário 3º PA'!$C$4:$C$2000&lt;=EOMONTH(H$4,0))*('Diário 3º PA'!$F$4:$F$2000))
+SUMPRODUCT(('Diário 4º PA'!$E$4:$E$2000='Analítico Cp.'!$B165)*('Diário 4º PA'!$C$4:$C$2000&gt;=H$4)*('Diário 4º PA'!$C$4:$C$2000&lt;=EOMONTH(H$4,0))*('Diário 4º PA'!$F$4:$F$2000))
+SUMPRODUCT(('Comp.'!$D$5:$D$484=$B165)*('Comp.'!$B$5:$B$484&gt;=H$4)*('Comp.'!$B$5:$B$484&lt;=EOMONTH(H$4,0))*('Comp.'!$E$5:$E$484))</f>
        <v>0</v>
      </c>
      <c r="I165" s="129">
        <f>SUMPRODUCT(('Diário 1º PA'!$E$4:$E$2011='Analítico Cp.'!$B165)*('Diário 1º PA'!$C$4:$C$2011&gt;=I$4)*('Diário 1º PA'!$C$4:$C$2011&lt;=EOMONTH(I$4,0))*('Diário 1º PA'!$F$4:$F$2011))
+SUMPRODUCT(('Diário 2º PA'!$E$4:$E$1980='Analítico Cp.'!$B165)*('Diário 2º PA'!$C$4:$C$1980&gt;=I$4)*('Diário 2º PA'!$C$4:$C$1980&lt;=EOMONTH(I$4,0))*('Diário 2º PA'!$F$4:$F$1980))
+SUMPRODUCT(('Diário 3º PA'!$E$4:$E$2000='Analítico Cp.'!$B165)*('Diário 3º PA'!$C$4:$C$2000&gt;=I$4)*('Diário 3º PA'!$C$4:$C$2000&lt;=EOMONTH(I$4,0))*('Diário 3º PA'!$F$4:$F$2000))
+SUMPRODUCT(('Diário 4º PA'!$E$4:$E$2000='Analítico Cp.'!$B165)*('Diário 4º PA'!$C$4:$C$2000&gt;=I$4)*('Diário 4º PA'!$C$4:$C$2000&lt;=EOMONTH(I$4,0))*('Diário 4º PA'!$F$4:$F$2000))
+SUMPRODUCT(('Comp.'!$D$5:$D$484=$B165)*('Comp.'!$B$5:$B$484&gt;=I$4)*('Comp.'!$B$5:$B$484&lt;=EOMONTH(I$4,0))*('Comp.'!$E$5:$E$484))</f>
        <v>0</v>
      </c>
      <c r="J165" s="129">
        <f>SUMPRODUCT(('Diário 1º PA'!$E$4:$E$2011='Analítico Cp.'!$B165)*('Diário 1º PA'!$C$4:$C$2011&gt;=J$4)*('Diário 1º PA'!$C$4:$C$2011&lt;=EOMONTH(J$4,0))*('Diário 1º PA'!$F$4:$F$2011))
+SUMPRODUCT(('Diário 2º PA'!$E$4:$E$1980='Analítico Cp.'!$B165)*('Diário 2º PA'!$C$4:$C$1980&gt;=J$4)*('Diário 2º PA'!$C$4:$C$1980&lt;=EOMONTH(J$4,0))*('Diário 2º PA'!$F$4:$F$1980))
+SUMPRODUCT(('Diário 3º PA'!$E$4:$E$2000='Analítico Cp.'!$B165)*('Diário 3º PA'!$C$4:$C$2000&gt;=J$4)*('Diário 3º PA'!$C$4:$C$2000&lt;=EOMONTH(J$4,0))*('Diário 3º PA'!$F$4:$F$2000))
+SUMPRODUCT(('Diário 4º PA'!$E$4:$E$2000='Analítico Cp.'!$B165)*('Diário 4º PA'!$C$4:$C$2000&gt;=J$4)*('Diário 4º PA'!$C$4:$C$2000&lt;=EOMONTH(J$4,0))*('Diário 4º PA'!$F$4:$F$2000))
+SUMPRODUCT(('Comp.'!$D$5:$D$484=$B165)*('Comp.'!$B$5:$B$484&gt;=J$4)*('Comp.'!$B$5:$B$484&lt;=EOMONTH(J$4,0))*('Comp.'!$E$5:$E$484))</f>
        <v>0</v>
      </c>
      <c r="K165" s="129">
        <f>SUMPRODUCT(('Diário 1º PA'!$E$4:$E$2011='Analítico Cp.'!$B165)*('Diário 1º PA'!$C$4:$C$2011&gt;=K$4)*('Diário 1º PA'!$C$4:$C$2011&lt;=EOMONTH(K$4,0))*('Diário 1º PA'!$F$4:$F$2011))
+SUMPRODUCT(('Diário 2º PA'!$E$4:$E$1980='Analítico Cp.'!$B165)*('Diário 2º PA'!$C$4:$C$1980&gt;=K$4)*('Diário 2º PA'!$C$4:$C$1980&lt;=EOMONTH(K$4,0))*('Diário 2º PA'!$F$4:$F$1980))
+SUMPRODUCT(('Diário 3º PA'!$E$4:$E$2000='Analítico Cp.'!$B165)*('Diário 3º PA'!$C$4:$C$2000&gt;=K$4)*('Diário 3º PA'!$C$4:$C$2000&lt;=EOMONTH(K$4,0))*('Diário 3º PA'!$F$4:$F$2000))
+SUMPRODUCT(('Diário 4º PA'!$E$4:$E$2000='Analítico Cp.'!$B165)*('Diário 4º PA'!$C$4:$C$2000&gt;=K$4)*('Diário 4º PA'!$C$4:$C$2000&lt;=EOMONTH(K$4,0))*('Diário 4º PA'!$F$4:$F$2000))
+SUMPRODUCT(('Comp.'!$D$5:$D$484=$B165)*('Comp.'!$B$5:$B$484&gt;=K$4)*('Comp.'!$B$5:$B$484&lt;=EOMONTH(K$4,0))*('Comp.'!$E$5:$E$484))</f>
        <v>0</v>
      </c>
      <c r="L165" s="129">
        <f>SUMPRODUCT(('Diário 1º PA'!$E$4:$E$2011='Analítico Cp.'!$B165)*('Diário 1º PA'!$C$4:$C$2011&gt;=L$4)*('Diário 1º PA'!$C$4:$C$2011&lt;=EOMONTH(L$4,0))*('Diário 1º PA'!$F$4:$F$2011))
+SUMPRODUCT(('Diário 2º PA'!$E$4:$E$1980='Analítico Cp.'!$B165)*('Diário 2º PA'!$C$4:$C$1980&gt;=L$4)*('Diário 2º PA'!$C$4:$C$1980&lt;=EOMONTH(L$4,0))*('Diário 2º PA'!$F$4:$F$1980))
+SUMPRODUCT(('Diário 3º PA'!$E$4:$E$2000='Analítico Cp.'!$B165)*('Diário 3º PA'!$C$4:$C$2000&gt;=L$4)*('Diário 3º PA'!$C$4:$C$2000&lt;=EOMONTH(L$4,0))*('Diário 3º PA'!$F$4:$F$2000))
+SUMPRODUCT(('Diário 4º PA'!$E$4:$E$2000='Analítico Cp.'!$B165)*('Diário 4º PA'!$C$4:$C$2000&gt;=L$4)*('Diário 4º PA'!$C$4:$C$2000&lt;=EOMONTH(L$4,0))*('Diário 4º PA'!$F$4:$F$2000))
+SUMPRODUCT(('Comp.'!$D$5:$D$484=$B165)*('Comp.'!$B$5:$B$484&gt;=L$4)*('Comp.'!$B$5:$B$484&lt;=EOMONTH(L$4,0))*('Comp.'!$E$5:$E$484))</f>
        <v>0</v>
      </c>
      <c r="M165" s="129">
        <f>SUMPRODUCT(('Diário 1º PA'!$E$4:$E$2011='Analítico Cp.'!$B165)*('Diário 1º PA'!$C$4:$C$2011&gt;=M$4)*('Diário 1º PA'!$C$4:$C$2011&lt;=EOMONTH(M$4,0))*('Diário 1º PA'!$F$4:$F$2011))
+SUMPRODUCT(('Diário 2º PA'!$E$4:$E$1980='Analítico Cp.'!$B165)*('Diário 2º PA'!$C$4:$C$1980&gt;=M$4)*('Diário 2º PA'!$C$4:$C$1980&lt;=EOMONTH(M$4,0))*('Diário 2º PA'!$F$4:$F$1980))
+SUMPRODUCT(('Diário 3º PA'!$E$4:$E$2000='Analítico Cp.'!$B165)*('Diário 3º PA'!$C$4:$C$2000&gt;=M$4)*('Diário 3º PA'!$C$4:$C$2000&lt;=EOMONTH(M$4,0))*('Diário 3º PA'!$F$4:$F$2000))
+SUMPRODUCT(('Diário 4º PA'!$E$4:$E$2000='Analítico Cp.'!$B165)*('Diário 4º PA'!$C$4:$C$2000&gt;=M$4)*('Diário 4º PA'!$C$4:$C$2000&lt;=EOMONTH(M$4,0))*('Diário 4º PA'!$F$4:$F$2000))
+SUMPRODUCT(('Comp.'!$D$5:$D$484=$B165)*('Comp.'!$B$5:$B$484&gt;=M$4)*('Comp.'!$B$5:$B$484&lt;=EOMONTH(M$4,0))*('Comp.'!$E$5:$E$484))</f>
        <v>0</v>
      </c>
      <c r="N165" s="129">
        <f>SUMPRODUCT(('Diário 1º PA'!$E$4:$E$2011='Analítico Cp.'!$B165)*('Diário 1º PA'!$C$4:$C$2011&gt;=N$4)*('Diário 1º PA'!$C$4:$C$2011&lt;=EOMONTH(N$4,0))*('Diário 1º PA'!$F$4:$F$2011))
+SUMPRODUCT(('Diário 2º PA'!$E$4:$E$1980='Analítico Cp.'!$B165)*('Diário 2º PA'!$C$4:$C$1980&gt;=N$4)*('Diário 2º PA'!$C$4:$C$1980&lt;=EOMONTH(N$4,0))*('Diário 2º PA'!$F$4:$F$1980))
+SUMPRODUCT(('Diário 3º PA'!$E$4:$E$2000='Analítico Cp.'!$B165)*('Diário 3º PA'!$C$4:$C$2000&gt;=N$4)*('Diário 3º PA'!$C$4:$C$2000&lt;=EOMONTH(N$4,0))*('Diário 3º PA'!$F$4:$F$2000))
+SUMPRODUCT(('Diário 4º PA'!$E$4:$E$2000='Analítico Cp.'!$B165)*('Diário 4º PA'!$C$4:$C$2000&gt;=N$4)*('Diário 4º PA'!$C$4:$C$2000&lt;=EOMONTH(N$4,0))*('Diário 4º PA'!$F$4:$F$2000))
+SUMPRODUCT(('Comp.'!$D$5:$D$484=$B165)*('Comp.'!$B$5:$B$484&gt;=N$4)*('Comp.'!$B$5:$B$484&lt;=EOMONTH(N$4,0))*('Comp.'!$E$5:$E$484))</f>
        <v>0</v>
      </c>
      <c r="O165" s="179">
        <f t="shared" si="19"/>
        <v>0</v>
      </c>
      <c r="P165" s="180">
        <f t="shared" si="20"/>
        <v>0</v>
      </c>
      <c r="Q165" s="154"/>
      <c r="R165" s="154"/>
      <c r="S165" s="154"/>
      <c r="T165" s="154"/>
      <c r="U165" s="154"/>
      <c r="V165" s="154"/>
      <c r="W165" s="154"/>
      <c r="X165" s="154"/>
      <c r="Y165" s="154"/>
      <c r="Z165" s="154"/>
    </row>
    <row r="166" spans="1:26" ht="23.25" hidden="1" customHeight="1" x14ac:dyDescent="0.2">
      <c r="A166" s="199" t="s">
        <v>431</v>
      </c>
      <c r="B166" s="63"/>
      <c r="C166" s="129">
        <f>SUMPRODUCT(('Diário 1º PA'!$E$4:$E$2011='Analítico Cp.'!$B166)*('Diário 1º PA'!$C$4:$C$2011&gt;=C$4)*('Diário 1º PA'!$C$4:$C$2011&lt;=EOMONTH(C$4,0))*('Diário 1º PA'!$F$4:$F$2011))
+SUMPRODUCT(('Diário 2º PA'!$E$4:$E$1980='Analítico Cp.'!$B166)*('Diário 2º PA'!$C$4:$C$1980&gt;=C$4)*('Diário 2º PA'!$C$4:$C$1980&lt;=EOMONTH(C$4,0))*('Diário 2º PA'!$F$4:$F$1980))
+SUMPRODUCT(('Diário 3º PA'!$E$4:$E$2000='Analítico Cp.'!$B166)*('Diário 3º PA'!$C$4:$C$2000&gt;=C$4)*('Diário 3º PA'!$C$4:$C$2000&lt;=EOMONTH(C$4,0))*('Diário 3º PA'!$F$4:$F$2000))
+SUMPRODUCT(('Diário 4º PA'!$E$4:$E$2000='Analítico Cp.'!$B166)*('Diário 4º PA'!$C$4:$C$2000&gt;=C$4)*('Diário 4º PA'!$C$4:$C$2000&lt;=EOMONTH(C$4,0))*('Diário 4º PA'!$F$4:$F$2000))
+SUMPRODUCT(('Comp.'!$D$5:$D$484=$B166)*('Comp.'!$B$5:$B$484&gt;=C$4)*('Comp.'!$B$5:$B$484&lt;=EOMONTH(C$4,0))*('Comp.'!$E$5:$E$484))</f>
        <v>0</v>
      </c>
      <c r="D166" s="129">
        <f>SUMPRODUCT(('Diário 1º PA'!$E$4:$E$2011='Analítico Cp.'!$B166)*('Diário 1º PA'!$C$4:$C$2011&gt;=D$4)*('Diário 1º PA'!$C$4:$C$2011&lt;=EOMONTH(D$4,0))*('Diário 1º PA'!$F$4:$F$2011))
+SUMPRODUCT(('Diário 2º PA'!$E$4:$E$1980='Analítico Cp.'!$B166)*('Diário 2º PA'!$C$4:$C$1980&gt;=D$4)*('Diário 2º PA'!$C$4:$C$1980&lt;=EOMONTH(D$4,0))*('Diário 2º PA'!$F$4:$F$1980))
+SUMPRODUCT(('Diário 3º PA'!$E$4:$E$2000='Analítico Cp.'!$B166)*('Diário 3º PA'!$C$4:$C$2000&gt;=D$4)*('Diário 3º PA'!$C$4:$C$2000&lt;=EOMONTH(D$4,0))*('Diário 3º PA'!$F$4:$F$2000))
+SUMPRODUCT(('Diário 4º PA'!$E$4:$E$2000='Analítico Cp.'!$B166)*('Diário 4º PA'!$C$4:$C$2000&gt;=D$4)*('Diário 4º PA'!$C$4:$C$2000&lt;=EOMONTH(D$4,0))*('Diário 4º PA'!$F$4:$F$2000))
+SUMPRODUCT(('Comp.'!$D$5:$D$484=$B166)*('Comp.'!$B$5:$B$484&gt;=D$4)*('Comp.'!$B$5:$B$484&lt;=EOMONTH(D$4,0))*('Comp.'!$E$5:$E$484))</f>
        <v>0</v>
      </c>
      <c r="E166" s="129">
        <f>SUMPRODUCT(('Diário 1º PA'!$E$4:$E$2011='Analítico Cp.'!$B166)*('Diário 1º PA'!$C$4:$C$2011&gt;=E$4)*('Diário 1º PA'!$C$4:$C$2011&lt;=EOMONTH(E$4,0))*('Diário 1º PA'!$F$4:$F$2011))
+SUMPRODUCT(('Diário 2º PA'!$E$4:$E$1980='Analítico Cp.'!$B166)*('Diário 2º PA'!$C$4:$C$1980&gt;=E$4)*('Diário 2º PA'!$C$4:$C$1980&lt;=EOMONTH(E$4,0))*('Diário 2º PA'!$F$4:$F$1980))
+SUMPRODUCT(('Diário 3º PA'!$E$4:$E$2000='Analítico Cp.'!$B166)*('Diário 3º PA'!$C$4:$C$2000&gt;=E$4)*('Diário 3º PA'!$C$4:$C$2000&lt;=EOMONTH(E$4,0))*('Diário 3º PA'!$F$4:$F$2000))
+SUMPRODUCT(('Diário 4º PA'!$E$4:$E$2000='Analítico Cp.'!$B166)*('Diário 4º PA'!$C$4:$C$2000&gt;=E$4)*('Diário 4º PA'!$C$4:$C$2000&lt;=EOMONTH(E$4,0))*('Diário 4º PA'!$F$4:$F$2000))
+SUMPRODUCT(('Comp.'!$D$5:$D$484=$B166)*('Comp.'!$B$5:$B$484&gt;=E$4)*('Comp.'!$B$5:$B$484&lt;=EOMONTH(E$4,0))*('Comp.'!$E$5:$E$484))</f>
        <v>0</v>
      </c>
      <c r="F166" s="129">
        <f>SUMPRODUCT(('Diário 1º PA'!$E$4:$E$2011='Analítico Cp.'!$B166)*('Diário 1º PA'!$C$4:$C$2011&gt;=F$4)*('Diário 1º PA'!$C$4:$C$2011&lt;=EOMONTH(F$4,0))*('Diário 1º PA'!$F$4:$F$2011))
+SUMPRODUCT(('Diário 2º PA'!$E$4:$E$1980='Analítico Cp.'!$B166)*('Diário 2º PA'!$C$4:$C$1980&gt;=F$4)*('Diário 2º PA'!$C$4:$C$1980&lt;=EOMONTH(F$4,0))*('Diário 2º PA'!$F$4:$F$1980))
+SUMPRODUCT(('Diário 3º PA'!$E$4:$E$2000='Analítico Cp.'!$B166)*('Diário 3º PA'!$C$4:$C$2000&gt;=F$4)*('Diário 3º PA'!$C$4:$C$2000&lt;=EOMONTH(F$4,0))*('Diário 3º PA'!$F$4:$F$2000))
+SUMPRODUCT(('Diário 4º PA'!$E$4:$E$2000='Analítico Cp.'!$B166)*('Diário 4º PA'!$C$4:$C$2000&gt;=F$4)*('Diário 4º PA'!$C$4:$C$2000&lt;=EOMONTH(F$4,0))*('Diário 4º PA'!$F$4:$F$2000))
+SUMPRODUCT(('Comp.'!$D$5:$D$484=$B166)*('Comp.'!$B$5:$B$484&gt;=F$4)*('Comp.'!$B$5:$B$484&lt;=EOMONTH(F$4,0))*('Comp.'!$E$5:$E$484))</f>
        <v>0</v>
      </c>
      <c r="G166" s="129">
        <f>SUMPRODUCT(('Diário 1º PA'!$E$4:$E$2011='Analítico Cp.'!$B166)*('Diário 1º PA'!$C$4:$C$2011&gt;=G$4)*('Diário 1º PA'!$C$4:$C$2011&lt;=EOMONTH(G$4,0))*('Diário 1º PA'!$F$4:$F$2011))
+SUMPRODUCT(('Diário 2º PA'!$E$4:$E$1980='Analítico Cp.'!$B166)*('Diário 2º PA'!$C$4:$C$1980&gt;=G$4)*('Diário 2º PA'!$C$4:$C$1980&lt;=EOMONTH(G$4,0))*('Diário 2º PA'!$F$4:$F$1980))
+SUMPRODUCT(('Diário 3º PA'!$E$4:$E$2000='Analítico Cp.'!$B166)*('Diário 3º PA'!$C$4:$C$2000&gt;=G$4)*('Diário 3º PA'!$C$4:$C$2000&lt;=EOMONTH(G$4,0))*('Diário 3º PA'!$F$4:$F$2000))
+SUMPRODUCT(('Diário 4º PA'!$E$4:$E$2000='Analítico Cp.'!$B166)*('Diário 4º PA'!$C$4:$C$2000&gt;=G$4)*('Diário 4º PA'!$C$4:$C$2000&lt;=EOMONTH(G$4,0))*('Diário 4º PA'!$F$4:$F$2000))
+SUMPRODUCT(('Comp.'!$D$5:$D$484=$B166)*('Comp.'!$B$5:$B$484&gt;=G$4)*('Comp.'!$B$5:$B$484&lt;=EOMONTH(G$4,0))*('Comp.'!$E$5:$E$484))</f>
        <v>0</v>
      </c>
      <c r="H166" s="129">
        <f>SUMPRODUCT(('Diário 1º PA'!$E$4:$E$2011='Analítico Cp.'!$B166)*('Diário 1º PA'!$C$4:$C$2011&gt;=H$4)*('Diário 1º PA'!$C$4:$C$2011&lt;=EOMONTH(H$4,0))*('Diário 1º PA'!$F$4:$F$2011))
+SUMPRODUCT(('Diário 2º PA'!$E$4:$E$1980='Analítico Cp.'!$B166)*('Diário 2º PA'!$C$4:$C$1980&gt;=H$4)*('Diário 2º PA'!$C$4:$C$1980&lt;=EOMONTH(H$4,0))*('Diário 2º PA'!$F$4:$F$1980))
+SUMPRODUCT(('Diário 3º PA'!$E$4:$E$2000='Analítico Cp.'!$B166)*('Diário 3º PA'!$C$4:$C$2000&gt;=H$4)*('Diário 3º PA'!$C$4:$C$2000&lt;=EOMONTH(H$4,0))*('Diário 3º PA'!$F$4:$F$2000))
+SUMPRODUCT(('Diário 4º PA'!$E$4:$E$2000='Analítico Cp.'!$B166)*('Diário 4º PA'!$C$4:$C$2000&gt;=H$4)*('Diário 4º PA'!$C$4:$C$2000&lt;=EOMONTH(H$4,0))*('Diário 4º PA'!$F$4:$F$2000))
+SUMPRODUCT(('Comp.'!$D$5:$D$484=$B166)*('Comp.'!$B$5:$B$484&gt;=H$4)*('Comp.'!$B$5:$B$484&lt;=EOMONTH(H$4,0))*('Comp.'!$E$5:$E$484))</f>
        <v>0</v>
      </c>
      <c r="I166" s="129">
        <f>SUMPRODUCT(('Diário 1º PA'!$E$4:$E$2011='Analítico Cp.'!$B166)*('Diário 1º PA'!$C$4:$C$2011&gt;=I$4)*('Diário 1º PA'!$C$4:$C$2011&lt;=EOMONTH(I$4,0))*('Diário 1º PA'!$F$4:$F$2011))
+SUMPRODUCT(('Diário 2º PA'!$E$4:$E$1980='Analítico Cp.'!$B166)*('Diário 2º PA'!$C$4:$C$1980&gt;=I$4)*('Diário 2º PA'!$C$4:$C$1980&lt;=EOMONTH(I$4,0))*('Diário 2º PA'!$F$4:$F$1980))
+SUMPRODUCT(('Diário 3º PA'!$E$4:$E$2000='Analítico Cp.'!$B166)*('Diário 3º PA'!$C$4:$C$2000&gt;=I$4)*('Diário 3º PA'!$C$4:$C$2000&lt;=EOMONTH(I$4,0))*('Diário 3º PA'!$F$4:$F$2000))
+SUMPRODUCT(('Diário 4º PA'!$E$4:$E$2000='Analítico Cp.'!$B166)*('Diário 4º PA'!$C$4:$C$2000&gt;=I$4)*('Diário 4º PA'!$C$4:$C$2000&lt;=EOMONTH(I$4,0))*('Diário 4º PA'!$F$4:$F$2000))
+SUMPRODUCT(('Comp.'!$D$5:$D$484=$B166)*('Comp.'!$B$5:$B$484&gt;=I$4)*('Comp.'!$B$5:$B$484&lt;=EOMONTH(I$4,0))*('Comp.'!$E$5:$E$484))</f>
        <v>0</v>
      </c>
      <c r="J166" s="129">
        <f>SUMPRODUCT(('Diário 1º PA'!$E$4:$E$2011='Analítico Cp.'!$B166)*('Diário 1º PA'!$C$4:$C$2011&gt;=J$4)*('Diário 1º PA'!$C$4:$C$2011&lt;=EOMONTH(J$4,0))*('Diário 1º PA'!$F$4:$F$2011))
+SUMPRODUCT(('Diário 2º PA'!$E$4:$E$1980='Analítico Cp.'!$B166)*('Diário 2º PA'!$C$4:$C$1980&gt;=J$4)*('Diário 2º PA'!$C$4:$C$1980&lt;=EOMONTH(J$4,0))*('Diário 2º PA'!$F$4:$F$1980))
+SUMPRODUCT(('Diário 3º PA'!$E$4:$E$2000='Analítico Cp.'!$B166)*('Diário 3º PA'!$C$4:$C$2000&gt;=J$4)*('Diário 3º PA'!$C$4:$C$2000&lt;=EOMONTH(J$4,0))*('Diário 3º PA'!$F$4:$F$2000))
+SUMPRODUCT(('Diário 4º PA'!$E$4:$E$2000='Analítico Cp.'!$B166)*('Diário 4º PA'!$C$4:$C$2000&gt;=J$4)*('Diário 4º PA'!$C$4:$C$2000&lt;=EOMONTH(J$4,0))*('Diário 4º PA'!$F$4:$F$2000))
+SUMPRODUCT(('Comp.'!$D$5:$D$484=$B166)*('Comp.'!$B$5:$B$484&gt;=J$4)*('Comp.'!$B$5:$B$484&lt;=EOMONTH(J$4,0))*('Comp.'!$E$5:$E$484))</f>
        <v>0</v>
      </c>
      <c r="K166" s="129">
        <f>SUMPRODUCT(('Diário 1º PA'!$E$4:$E$2011='Analítico Cp.'!$B166)*('Diário 1º PA'!$C$4:$C$2011&gt;=K$4)*('Diário 1º PA'!$C$4:$C$2011&lt;=EOMONTH(K$4,0))*('Diário 1º PA'!$F$4:$F$2011))
+SUMPRODUCT(('Diário 2º PA'!$E$4:$E$1980='Analítico Cp.'!$B166)*('Diário 2º PA'!$C$4:$C$1980&gt;=K$4)*('Diário 2º PA'!$C$4:$C$1980&lt;=EOMONTH(K$4,0))*('Diário 2º PA'!$F$4:$F$1980))
+SUMPRODUCT(('Diário 3º PA'!$E$4:$E$2000='Analítico Cp.'!$B166)*('Diário 3º PA'!$C$4:$C$2000&gt;=K$4)*('Diário 3º PA'!$C$4:$C$2000&lt;=EOMONTH(K$4,0))*('Diário 3º PA'!$F$4:$F$2000))
+SUMPRODUCT(('Diário 4º PA'!$E$4:$E$2000='Analítico Cp.'!$B166)*('Diário 4º PA'!$C$4:$C$2000&gt;=K$4)*('Diário 4º PA'!$C$4:$C$2000&lt;=EOMONTH(K$4,0))*('Diário 4º PA'!$F$4:$F$2000))
+SUMPRODUCT(('Comp.'!$D$5:$D$484=$B166)*('Comp.'!$B$5:$B$484&gt;=K$4)*('Comp.'!$B$5:$B$484&lt;=EOMONTH(K$4,0))*('Comp.'!$E$5:$E$484))</f>
        <v>0</v>
      </c>
      <c r="L166" s="129">
        <f>SUMPRODUCT(('Diário 1º PA'!$E$4:$E$2011='Analítico Cp.'!$B166)*('Diário 1º PA'!$C$4:$C$2011&gt;=L$4)*('Diário 1º PA'!$C$4:$C$2011&lt;=EOMONTH(L$4,0))*('Diário 1º PA'!$F$4:$F$2011))
+SUMPRODUCT(('Diário 2º PA'!$E$4:$E$1980='Analítico Cp.'!$B166)*('Diário 2º PA'!$C$4:$C$1980&gt;=L$4)*('Diário 2º PA'!$C$4:$C$1980&lt;=EOMONTH(L$4,0))*('Diário 2º PA'!$F$4:$F$1980))
+SUMPRODUCT(('Diário 3º PA'!$E$4:$E$2000='Analítico Cp.'!$B166)*('Diário 3º PA'!$C$4:$C$2000&gt;=L$4)*('Diário 3º PA'!$C$4:$C$2000&lt;=EOMONTH(L$4,0))*('Diário 3º PA'!$F$4:$F$2000))
+SUMPRODUCT(('Diário 4º PA'!$E$4:$E$2000='Analítico Cp.'!$B166)*('Diário 4º PA'!$C$4:$C$2000&gt;=L$4)*('Diário 4º PA'!$C$4:$C$2000&lt;=EOMONTH(L$4,0))*('Diário 4º PA'!$F$4:$F$2000))
+SUMPRODUCT(('Comp.'!$D$5:$D$484=$B166)*('Comp.'!$B$5:$B$484&gt;=L$4)*('Comp.'!$B$5:$B$484&lt;=EOMONTH(L$4,0))*('Comp.'!$E$5:$E$484))</f>
        <v>0</v>
      </c>
      <c r="M166" s="129">
        <f>SUMPRODUCT(('Diário 1º PA'!$E$4:$E$2011='Analítico Cp.'!$B166)*('Diário 1º PA'!$C$4:$C$2011&gt;=M$4)*('Diário 1º PA'!$C$4:$C$2011&lt;=EOMONTH(M$4,0))*('Diário 1º PA'!$F$4:$F$2011))
+SUMPRODUCT(('Diário 2º PA'!$E$4:$E$1980='Analítico Cp.'!$B166)*('Diário 2º PA'!$C$4:$C$1980&gt;=M$4)*('Diário 2º PA'!$C$4:$C$1980&lt;=EOMONTH(M$4,0))*('Diário 2º PA'!$F$4:$F$1980))
+SUMPRODUCT(('Diário 3º PA'!$E$4:$E$2000='Analítico Cp.'!$B166)*('Diário 3º PA'!$C$4:$C$2000&gt;=M$4)*('Diário 3º PA'!$C$4:$C$2000&lt;=EOMONTH(M$4,0))*('Diário 3º PA'!$F$4:$F$2000))
+SUMPRODUCT(('Diário 4º PA'!$E$4:$E$2000='Analítico Cp.'!$B166)*('Diário 4º PA'!$C$4:$C$2000&gt;=M$4)*('Diário 4º PA'!$C$4:$C$2000&lt;=EOMONTH(M$4,0))*('Diário 4º PA'!$F$4:$F$2000))
+SUMPRODUCT(('Comp.'!$D$5:$D$484=$B166)*('Comp.'!$B$5:$B$484&gt;=M$4)*('Comp.'!$B$5:$B$484&lt;=EOMONTH(M$4,0))*('Comp.'!$E$5:$E$484))</f>
        <v>0</v>
      </c>
      <c r="N166" s="129">
        <f>SUMPRODUCT(('Diário 1º PA'!$E$4:$E$2011='Analítico Cp.'!$B166)*('Diário 1º PA'!$C$4:$C$2011&gt;=N$4)*('Diário 1º PA'!$C$4:$C$2011&lt;=EOMONTH(N$4,0))*('Diário 1º PA'!$F$4:$F$2011))
+SUMPRODUCT(('Diário 2º PA'!$E$4:$E$1980='Analítico Cp.'!$B166)*('Diário 2º PA'!$C$4:$C$1980&gt;=N$4)*('Diário 2º PA'!$C$4:$C$1980&lt;=EOMONTH(N$4,0))*('Diário 2º PA'!$F$4:$F$1980))
+SUMPRODUCT(('Diário 3º PA'!$E$4:$E$2000='Analítico Cp.'!$B166)*('Diário 3º PA'!$C$4:$C$2000&gt;=N$4)*('Diário 3º PA'!$C$4:$C$2000&lt;=EOMONTH(N$4,0))*('Diário 3º PA'!$F$4:$F$2000))
+SUMPRODUCT(('Diário 4º PA'!$E$4:$E$2000='Analítico Cp.'!$B166)*('Diário 4º PA'!$C$4:$C$2000&gt;=N$4)*('Diário 4º PA'!$C$4:$C$2000&lt;=EOMONTH(N$4,0))*('Diário 4º PA'!$F$4:$F$2000))
+SUMPRODUCT(('Comp.'!$D$5:$D$484=$B166)*('Comp.'!$B$5:$B$484&gt;=N$4)*('Comp.'!$B$5:$B$484&lt;=EOMONTH(N$4,0))*('Comp.'!$E$5:$E$484))</f>
        <v>0</v>
      </c>
      <c r="O166" s="179">
        <f t="shared" si="19"/>
        <v>0</v>
      </c>
      <c r="P166" s="180">
        <f t="shared" si="20"/>
        <v>0</v>
      </c>
      <c r="Q166" s="154"/>
      <c r="R166" s="154"/>
      <c r="S166" s="154"/>
      <c r="T166" s="154"/>
      <c r="U166" s="154"/>
      <c r="V166" s="154"/>
      <c r="W166" s="154"/>
      <c r="X166" s="154"/>
      <c r="Y166" s="154"/>
      <c r="Z166" s="154"/>
    </row>
    <row r="167" spans="1:26" ht="23.25" customHeight="1" x14ac:dyDescent="0.2">
      <c r="A167" s="214"/>
      <c r="B167" s="215" t="s">
        <v>432</v>
      </c>
      <c r="C167" s="216">
        <f t="shared" ref="C167:O167" si="21">SUBTOTAL(109,C58:C166)</f>
        <v>781642.18</v>
      </c>
      <c r="D167" s="216">
        <f t="shared" si="21"/>
        <v>1272689.49</v>
      </c>
      <c r="E167" s="216">
        <f t="shared" si="21"/>
        <v>902902.77999999991</v>
      </c>
      <c r="F167" s="216">
        <f t="shared" si="21"/>
        <v>317593</v>
      </c>
      <c r="G167" s="216">
        <f t="shared" si="21"/>
        <v>0</v>
      </c>
      <c r="H167" s="216">
        <f t="shared" si="21"/>
        <v>0</v>
      </c>
      <c r="I167" s="216">
        <f t="shared" si="21"/>
        <v>0</v>
      </c>
      <c r="J167" s="216">
        <f t="shared" si="21"/>
        <v>0</v>
      </c>
      <c r="K167" s="216">
        <f t="shared" si="21"/>
        <v>0</v>
      </c>
      <c r="L167" s="216">
        <f t="shared" si="21"/>
        <v>0</v>
      </c>
      <c r="M167" s="216">
        <f t="shared" si="21"/>
        <v>0</v>
      </c>
      <c r="N167" s="216">
        <f t="shared" si="21"/>
        <v>0</v>
      </c>
      <c r="O167" s="216">
        <f t="shared" si="21"/>
        <v>3274827.45</v>
      </c>
      <c r="P167" s="217">
        <f t="shared" si="20"/>
        <v>0.23414821767576177</v>
      </c>
      <c r="Q167" s="154"/>
      <c r="R167" s="154"/>
      <c r="S167" s="154"/>
      <c r="T167" s="154"/>
      <c r="U167" s="154"/>
      <c r="V167" s="154"/>
      <c r="W167" s="154"/>
      <c r="X167" s="154"/>
      <c r="Y167" s="154"/>
      <c r="Z167" s="154"/>
    </row>
    <row r="168" spans="1:26" ht="23.25" customHeight="1" x14ac:dyDescent="0.2">
      <c r="A168" s="210" t="s">
        <v>106</v>
      </c>
      <c r="B168" s="172" t="s">
        <v>107</v>
      </c>
      <c r="C168" s="211"/>
      <c r="D168" s="211"/>
      <c r="E168" s="211"/>
      <c r="F168" s="211"/>
      <c r="G168" s="211"/>
      <c r="H168" s="211"/>
      <c r="I168" s="211"/>
      <c r="J168" s="211"/>
      <c r="K168" s="211"/>
      <c r="L168" s="211"/>
      <c r="M168" s="211"/>
      <c r="N168" s="211"/>
      <c r="O168" s="211"/>
      <c r="P168" s="212"/>
      <c r="Q168" s="154"/>
      <c r="R168" s="154"/>
      <c r="S168" s="154"/>
      <c r="T168" s="154"/>
      <c r="U168" s="154"/>
      <c r="V168" s="154"/>
      <c r="W168" s="154"/>
      <c r="X168" s="154"/>
      <c r="Y168" s="154"/>
      <c r="Z168" s="154"/>
    </row>
    <row r="169" spans="1:26" ht="23.25" customHeight="1" x14ac:dyDescent="0.2">
      <c r="A169" s="199" t="s">
        <v>365</v>
      </c>
      <c r="B169" s="200" t="s">
        <v>366</v>
      </c>
      <c r="C169" s="129">
        <f>SUMPRODUCT(('Diário 1º PA'!$E$4:$E$2011='Analítico Cp.'!$B169)*('Diário 1º PA'!$C$4:$C$2011&gt;=C$4)*('Diário 1º PA'!$C$4:$C$2011&lt;=EOMONTH(C$4,0))*('Diário 1º PA'!$F$4:$F$2011))
+SUMPRODUCT(('Diário 2º PA'!$E$4:$E$1980='Analítico Cp.'!$B169)*('Diário 2º PA'!$C$4:$C$1980&gt;=C$4)*('Diário 2º PA'!$C$4:$C$1980&lt;=EOMONTH(C$4,0))*('Diário 2º PA'!$F$4:$F$1980))
+SUMPRODUCT(('Diário 3º PA'!$E$4:$E$2000='Analítico Cp.'!$B169)*('Diário 3º PA'!$C$4:$C$2000&gt;=C$4)*('Diário 3º PA'!$C$4:$C$2000&lt;=EOMONTH(C$4,0))*('Diário 3º PA'!$F$4:$F$2000))
+SUMPRODUCT(('Diário 4º PA'!$E$4:$E$2000='Analítico Cp.'!$B169)*('Diário 4º PA'!$C$4:$C$2000&gt;=C$4)*('Diário 4º PA'!$C$4:$C$2000&lt;=EOMONTH(C$4,0))*('Diário 4º PA'!$F$4:$F$2000))
+SUMPRODUCT(('Comp.'!$D$5:$D$484=$B169)*('Comp.'!$B$5:$B$484&gt;=C$4)*('Comp.'!$B$5:$B$484&lt;=EOMONTH(C$4,0))*('Comp.'!$E$5:$E$484))</f>
        <v>0</v>
      </c>
      <c r="D169" s="129">
        <f>SUMPRODUCT(('Diário 1º PA'!$E$4:$E$2011='Analítico Cp.'!$B169)*('Diário 1º PA'!$C$4:$C$2011&gt;=D$4)*('Diário 1º PA'!$C$4:$C$2011&lt;=EOMONTH(D$4,0))*('Diário 1º PA'!$F$4:$F$2011))
+SUMPRODUCT(('Diário 2º PA'!$E$4:$E$1980='Analítico Cp.'!$B169)*('Diário 2º PA'!$C$4:$C$1980&gt;=D$4)*('Diário 2º PA'!$C$4:$C$1980&lt;=EOMONTH(D$4,0))*('Diário 2º PA'!$F$4:$F$1980))
+SUMPRODUCT(('Diário 3º PA'!$E$4:$E$2000='Analítico Cp.'!$B169)*('Diário 3º PA'!$C$4:$C$2000&gt;=D$4)*('Diário 3º PA'!$C$4:$C$2000&lt;=EOMONTH(D$4,0))*('Diário 3º PA'!$F$4:$F$2000))
+SUMPRODUCT(('Diário 4º PA'!$E$4:$E$2000='Analítico Cp.'!$B169)*('Diário 4º PA'!$C$4:$C$2000&gt;=D$4)*('Diário 4º PA'!$C$4:$C$2000&lt;=EOMONTH(D$4,0))*('Diário 4º PA'!$F$4:$F$2000))
+SUMPRODUCT(('Comp.'!$D$5:$D$484=$B169)*('Comp.'!$B$5:$B$484&gt;=D$4)*('Comp.'!$B$5:$B$484&lt;=EOMONTH(D$4,0))*('Comp.'!$E$5:$E$484))</f>
        <v>6028</v>
      </c>
      <c r="E169" s="129">
        <f>SUMPRODUCT(('Diário 1º PA'!$E$4:$E$2011='Analítico Cp.'!$B169)*('Diário 1º PA'!$C$4:$C$2011&gt;=E$4)*('Diário 1º PA'!$C$4:$C$2011&lt;=EOMONTH(E$4,0))*('Diário 1º PA'!$F$4:$F$2011))
+SUMPRODUCT(('Diário 2º PA'!$E$4:$E$1980='Analítico Cp.'!$B169)*('Diário 2º PA'!$C$4:$C$1980&gt;=E$4)*('Diário 2º PA'!$C$4:$C$1980&lt;=EOMONTH(E$4,0))*('Diário 2º PA'!$F$4:$F$1980))
+SUMPRODUCT(('Diário 3º PA'!$E$4:$E$2000='Analítico Cp.'!$B169)*('Diário 3º PA'!$C$4:$C$2000&gt;=E$4)*('Diário 3º PA'!$C$4:$C$2000&lt;=EOMONTH(E$4,0))*('Diário 3º PA'!$F$4:$F$2000))
+SUMPRODUCT(('Diário 4º PA'!$E$4:$E$2000='Analítico Cp.'!$B169)*('Diário 4º PA'!$C$4:$C$2000&gt;=E$4)*('Diário 4º PA'!$C$4:$C$2000&lt;=EOMONTH(E$4,0))*('Diário 4º PA'!$F$4:$F$2000))
+SUMPRODUCT(('Comp.'!$D$5:$D$484=$B169)*('Comp.'!$B$5:$B$484&gt;=E$4)*('Comp.'!$B$5:$B$484&lt;=EOMONTH(E$4,0))*('Comp.'!$E$5:$E$484))</f>
        <v>0</v>
      </c>
      <c r="F169" s="129">
        <f>SUMPRODUCT(('Diário 1º PA'!$E$4:$E$2011='Analítico Cp.'!$B169)*('Diário 1º PA'!$C$4:$C$2011&gt;=F$4)*('Diário 1º PA'!$C$4:$C$2011&lt;=EOMONTH(F$4,0))*('Diário 1º PA'!$F$4:$F$2011))
+SUMPRODUCT(('Diário 2º PA'!$E$4:$E$1980='Analítico Cp.'!$B169)*('Diário 2º PA'!$C$4:$C$1980&gt;=F$4)*('Diário 2º PA'!$C$4:$C$1980&lt;=EOMONTH(F$4,0))*('Diário 2º PA'!$F$4:$F$1980))
+SUMPRODUCT(('Diário 3º PA'!$E$4:$E$2000='Analítico Cp.'!$B169)*('Diário 3º PA'!$C$4:$C$2000&gt;=F$4)*('Diário 3º PA'!$C$4:$C$2000&lt;=EOMONTH(F$4,0))*('Diário 3º PA'!$F$4:$F$2000))
+SUMPRODUCT(('Diário 4º PA'!$E$4:$E$2000='Analítico Cp.'!$B169)*('Diário 4º PA'!$C$4:$C$2000&gt;=F$4)*('Diário 4º PA'!$C$4:$C$2000&lt;=EOMONTH(F$4,0))*('Diário 4º PA'!$F$4:$F$2000))
+SUMPRODUCT(('Comp.'!$D$5:$D$484=$B169)*('Comp.'!$B$5:$B$484&gt;=F$4)*('Comp.'!$B$5:$B$484&lt;=EOMONTH(F$4,0))*('Comp.'!$E$5:$E$484))</f>
        <v>0</v>
      </c>
      <c r="G169" s="129">
        <f>SUMPRODUCT(('Diário 1º PA'!$E$4:$E$2011='Analítico Cp.'!$B169)*('Diário 1º PA'!$C$4:$C$2011&gt;=G$4)*('Diário 1º PA'!$C$4:$C$2011&lt;=EOMONTH(G$4,0))*('Diário 1º PA'!$F$4:$F$2011))
+SUMPRODUCT(('Diário 2º PA'!$E$4:$E$1980='Analítico Cp.'!$B169)*('Diário 2º PA'!$C$4:$C$1980&gt;=G$4)*('Diário 2º PA'!$C$4:$C$1980&lt;=EOMONTH(G$4,0))*('Diário 2º PA'!$F$4:$F$1980))
+SUMPRODUCT(('Diário 3º PA'!$E$4:$E$2000='Analítico Cp.'!$B169)*('Diário 3º PA'!$C$4:$C$2000&gt;=G$4)*('Diário 3º PA'!$C$4:$C$2000&lt;=EOMONTH(G$4,0))*('Diário 3º PA'!$F$4:$F$2000))
+SUMPRODUCT(('Diário 4º PA'!$E$4:$E$2000='Analítico Cp.'!$B169)*('Diário 4º PA'!$C$4:$C$2000&gt;=G$4)*('Diário 4º PA'!$C$4:$C$2000&lt;=EOMONTH(G$4,0))*('Diário 4º PA'!$F$4:$F$2000))
+SUMPRODUCT(('Comp.'!$D$5:$D$484=$B169)*('Comp.'!$B$5:$B$484&gt;=G$4)*('Comp.'!$B$5:$B$484&lt;=EOMONTH(G$4,0))*('Comp.'!$E$5:$E$484))</f>
        <v>0</v>
      </c>
      <c r="H169" s="129">
        <f>SUMPRODUCT(('Diário 1º PA'!$E$4:$E$2011='Analítico Cp.'!$B169)*('Diário 1º PA'!$C$4:$C$2011&gt;=H$4)*('Diário 1º PA'!$C$4:$C$2011&lt;=EOMONTH(H$4,0))*('Diário 1º PA'!$F$4:$F$2011))
+SUMPRODUCT(('Diário 2º PA'!$E$4:$E$1980='Analítico Cp.'!$B169)*('Diário 2º PA'!$C$4:$C$1980&gt;=H$4)*('Diário 2º PA'!$C$4:$C$1980&lt;=EOMONTH(H$4,0))*('Diário 2º PA'!$F$4:$F$1980))
+SUMPRODUCT(('Diário 3º PA'!$E$4:$E$2000='Analítico Cp.'!$B169)*('Diário 3º PA'!$C$4:$C$2000&gt;=H$4)*('Diário 3º PA'!$C$4:$C$2000&lt;=EOMONTH(H$4,0))*('Diário 3º PA'!$F$4:$F$2000))
+SUMPRODUCT(('Diário 4º PA'!$E$4:$E$2000='Analítico Cp.'!$B169)*('Diário 4º PA'!$C$4:$C$2000&gt;=H$4)*('Diário 4º PA'!$C$4:$C$2000&lt;=EOMONTH(H$4,0))*('Diário 4º PA'!$F$4:$F$2000))
+SUMPRODUCT(('Comp.'!$D$5:$D$484=$B169)*('Comp.'!$B$5:$B$484&gt;=H$4)*('Comp.'!$B$5:$B$484&lt;=EOMONTH(H$4,0))*('Comp.'!$E$5:$E$484))</f>
        <v>0</v>
      </c>
      <c r="I169" s="129">
        <f>SUMPRODUCT(('Diário 1º PA'!$E$4:$E$2011='Analítico Cp.'!$B169)*('Diário 1º PA'!$C$4:$C$2011&gt;=I$4)*('Diário 1º PA'!$C$4:$C$2011&lt;=EOMONTH(I$4,0))*('Diário 1º PA'!$F$4:$F$2011))
+SUMPRODUCT(('Diário 2º PA'!$E$4:$E$1980='Analítico Cp.'!$B169)*('Diário 2º PA'!$C$4:$C$1980&gt;=I$4)*('Diário 2º PA'!$C$4:$C$1980&lt;=EOMONTH(I$4,0))*('Diário 2º PA'!$F$4:$F$1980))
+SUMPRODUCT(('Diário 3º PA'!$E$4:$E$2000='Analítico Cp.'!$B169)*('Diário 3º PA'!$C$4:$C$2000&gt;=I$4)*('Diário 3º PA'!$C$4:$C$2000&lt;=EOMONTH(I$4,0))*('Diário 3º PA'!$F$4:$F$2000))
+SUMPRODUCT(('Diário 4º PA'!$E$4:$E$2000='Analítico Cp.'!$B169)*('Diário 4º PA'!$C$4:$C$2000&gt;=I$4)*('Diário 4º PA'!$C$4:$C$2000&lt;=EOMONTH(I$4,0))*('Diário 4º PA'!$F$4:$F$2000))
+SUMPRODUCT(('Comp.'!$D$5:$D$484=$B169)*('Comp.'!$B$5:$B$484&gt;=I$4)*('Comp.'!$B$5:$B$484&lt;=EOMONTH(I$4,0))*('Comp.'!$E$5:$E$484))</f>
        <v>0</v>
      </c>
      <c r="J169" s="129">
        <f>SUMPRODUCT(('Diário 1º PA'!$E$4:$E$2011='Analítico Cp.'!$B169)*('Diário 1º PA'!$C$4:$C$2011&gt;=J$4)*('Diário 1º PA'!$C$4:$C$2011&lt;=EOMONTH(J$4,0))*('Diário 1º PA'!$F$4:$F$2011))
+SUMPRODUCT(('Diário 2º PA'!$E$4:$E$1980='Analítico Cp.'!$B169)*('Diário 2º PA'!$C$4:$C$1980&gt;=J$4)*('Diário 2º PA'!$C$4:$C$1980&lt;=EOMONTH(J$4,0))*('Diário 2º PA'!$F$4:$F$1980))
+SUMPRODUCT(('Diário 3º PA'!$E$4:$E$2000='Analítico Cp.'!$B169)*('Diário 3º PA'!$C$4:$C$2000&gt;=J$4)*('Diário 3º PA'!$C$4:$C$2000&lt;=EOMONTH(J$4,0))*('Diário 3º PA'!$F$4:$F$2000))
+SUMPRODUCT(('Diário 4º PA'!$E$4:$E$2000='Analítico Cp.'!$B169)*('Diário 4º PA'!$C$4:$C$2000&gt;=J$4)*('Diário 4º PA'!$C$4:$C$2000&lt;=EOMONTH(J$4,0))*('Diário 4º PA'!$F$4:$F$2000))
+SUMPRODUCT(('Comp.'!$D$5:$D$484=$B169)*('Comp.'!$B$5:$B$484&gt;=J$4)*('Comp.'!$B$5:$B$484&lt;=EOMONTH(J$4,0))*('Comp.'!$E$5:$E$484))</f>
        <v>0</v>
      </c>
      <c r="K169" s="129">
        <f>SUMPRODUCT(('Diário 1º PA'!$E$4:$E$2011='Analítico Cp.'!$B169)*('Diário 1º PA'!$C$4:$C$2011&gt;=K$4)*('Diário 1º PA'!$C$4:$C$2011&lt;=EOMONTH(K$4,0))*('Diário 1º PA'!$F$4:$F$2011))
+SUMPRODUCT(('Diário 2º PA'!$E$4:$E$1980='Analítico Cp.'!$B169)*('Diário 2º PA'!$C$4:$C$1980&gt;=K$4)*('Diário 2º PA'!$C$4:$C$1980&lt;=EOMONTH(K$4,0))*('Diário 2º PA'!$F$4:$F$1980))
+SUMPRODUCT(('Diário 3º PA'!$E$4:$E$2000='Analítico Cp.'!$B169)*('Diário 3º PA'!$C$4:$C$2000&gt;=K$4)*('Diário 3º PA'!$C$4:$C$2000&lt;=EOMONTH(K$4,0))*('Diário 3º PA'!$F$4:$F$2000))
+SUMPRODUCT(('Diário 4º PA'!$E$4:$E$2000='Analítico Cp.'!$B169)*('Diário 4º PA'!$C$4:$C$2000&gt;=K$4)*('Diário 4º PA'!$C$4:$C$2000&lt;=EOMONTH(K$4,0))*('Diário 4º PA'!$F$4:$F$2000))
+SUMPRODUCT(('Comp.'!$D$5:$D$484=$B169)*('Comp.'!$B$5:$B$484&gt;=K$4)*('Comp.'!$B$5:$B$484&lt;=EOMONTH(K$4,0))*('Comp.'!$E$5:$E$484))</f>
        <v>0</v>
      </c>
      <c r="L169" s="129">
        <f>SUMPRODUCT(('Diário 1º PA'!$E$4:$E$2011='Analítico Cp.'!$B169)*('Diário 1º PA'!$C$4:$C$2011&gt;=L$4)*('Diário 1º PA'!$C$4:$C$2011&lt;=EOMONTH(L$4,0))*('Diário 1º PA'!$F$4:$F$2011))
+SUMPRODUCT(('Diário 2º PA'!$E$4:$E$1980='Analítico Cp.'!$B169)*('Diário 2º PA'!$C$4:$C$1980&gt;=L$4)*('Diário 2º PA'!$C$4:$C$1980&lt;=EOMONTH(L$4,0))*('Diário 2º PA'!$F$4:$F$1980))
+SUMPRODUCT(('Diário 3º PA'!$E$4:$E$2000='Analítico Cp.'!$B169)*('Diário 3º PA'!$C$4:$C$2000&gt;=L$4)*('Diário 3º PA'!$C$4:$C$2000&lt;=EOMONTH(L$4,0))*('Diário 3º PA'!$F$4:$F$2000))
+SUMPRODUCT(('Diário 4º PA'!$E$4:$E$2000='Analítico Cp.'!$B169)*('Diário 4º PA'!$C$4:$C$2000&gt;=L$4)*('Diário 4º PA'!$C$4:$C$2000&lt;=EOMONTH(L$4,0))*('Diário 4º PA'!$F$4:$F$2000))
+SUMPRODUCT(('Comp.'!$D$5:$D$484=$B169)*('Comp.'!$B$5:$B$484&gt;=L$4)*('Comp.'!$B$5:$B$484&lt;=EOMONTH(L$4,0))*('Comp.'!$E$5:$E$484))</f>
        <v>0</v>
      </c>
      <c r="M169" s="129">
        <f>SUMPRODUCT(('Diário 1º PA'!$E$4:$E$2011='Analítico Cp.'!$B169)*('Diário 1º PA'!$C$4:$C$2011&gt;=M$4)*('Diário 1º PA'!$C$4:$C$2011&lt;=EOMONTH(M$4,0))*('Diário 1º PA'!$F$4:$F$2011))
+SUMPRODUCT(('Diário 2º PA'!$E$4:$E$1980='Analítico Cp.'!$B169)*('Diário 2º PA'!$C$4:$C$1980&gt;=M$4)*('Diário 2º PA'!$C$4:$C$1980&lt;=EOMONTH(M$4,0))*('Diário 2º PA'!$F$4:$F$1980))
+SUMPRODUCT(('Diário 3º PA'!$E$4:$E$2000='Analítico Cp.'!$B169)*('Diário 3º PA'!$C$4:$C$2000&gt;=M$4)*('Diário 3º PA'!$C$4:$C$2000&lt;=EOMONTH(M$4,0))*('Diário 3º PA'!$F$4:$F$2000))
+SUMPRODUCT(('Diário 4º PA'!$E$4:$E$2000='Analítico Cp.'!$B169)*('Diário 4º PA'!$C$4:$C$2000&gt;=M$4)*('Diário 4º PA'!$C$4:$C$2000&lt;=EOMONTH(M$4,0))*('Diário 4º PA'!$F$4:$F$2000))
+SUMPRODUCT(('Comp.'!$D$5:$D$484=$B169)*('Comp.'!$B$5:$B$484&gt;=M$4)*('Comp.'!$B$5:$B$484&lt;=EOMONTH(M$4,0))*('Comp.'!$E$5:$E$484))</f>
        <v>0</v>
      </c>
      <c r="N169" s="129">
        <f>SUMPRODUCT(('Diário 1º PA'!$E$4:$E$2011='Analítico Cp.'!$B169)*('Diário 1º PA'!$C$4:$C$2011&gt;=N$4)*('Diário 1º PA'!$C$4:$C$2011&lt;=EOMONTH(N$4,0))*('Diário 1º PA'!$F$4:$F$2011))
+SUMPRODUCT(('Diário 2º PA'!$E$4:$E$1980='Analítico Cp.'!$B169)*('Diário 2º PA'!$C$4:$C$1980&gt;=N$4)*('Diário 2º PA'!$C$4:$C$1980&lt;=EOMONTH(N$4,0))*('Diário 2º PA'!$F$4:$F$1980))
+SUMPRODUCT(('Diário 3º PA'!$E$4:$E$2000='Analítico Cp.'!$B169)*('Diário 3º PA'!$C$4:$C$2000&gt;=N$4)*('Diário 3º PA'!$C$4:$C$2000&lt;=EOMONTH(N$4,0))*('Diário 3º PA'!$F$4:$F$2000))
+SUMPRODUCT(('Diário 4º PA'!$E$4:$E$2000='Analítico Cp.'!$B169)*('Diário 4º PA'!$C$4:$C$2000&gt;=N$4)*('Diário 4º PA'!$C$4:$C$2000&lt;=EOMONTH(N$4,0))*('Diário 4º PA'!$F$4:$F$2000))
+SUMPRODUCT(('Comp.'!$D$5:$D$484=$B169)*('Comp.'!$B$5:$B$484&gt;=N$4)*('Comp.'!$B$5:$B$484&lt;=EOMONTH(N$4,0))*('Comp.'!$E$5:$E$484))</f>
        <v>0</v>
      </c>
      <c r="O169" s="179">
        <f t="shared" ref="O169:O182" si="22">SUM(C169:N169)</f>
        <v>6028</v>
      </c>
      <c r="P169" s="180">
        <f t="shared" ref="P169:P185" si="23">IF($O$185=0,0,O169/$O$185)</f>
        <v>4.3099841982498709E-4</v>
      </c>
      <c r="Q169" s="154"/>
      <c r="R169" s="154"/>
      <c r="S169" s="154"/>
      <c r="T169" s="154"/>
      <c r="U169" s="154"/>
      <c r="V169" s="154"/>
      <c r="W169" s="154"/>
      <c r="X169" s="154"/>
      <c r="Y169" s="154"/>
      <c r="Z169" s="154"/>
    </row>
    <row r="170" spans="1:26" ht="23.25" customHeight="1" x14ac:dyDescent="0.2">
      <c r="A170" s="199" t="s">
        <v>367</v>
      </c>
      <c r="B170" s="200" t="s">
        <v>368</v>
      </c>
      <c r="C170" s="129">
        <f>SUMPRODUCT(('Diário 1º PA'!$E$4:$E$2011='Analítico Cp.'!$B170)*('Diário 1º PA'!$C$4:$C$2011&gt;=C$4)*('Diário 1º PA'!$C$4:$C$2011&lt;=EOMONTH(C$4,0))*('Diário 1º PA'!$F$4:$F$2011))
+SUMPRODUCT(('Diário 2º PA'!$E$4:$E$1980='Analítico Cp.'!$B170)*('Diário 2º PA'!$C$4:$C$1980&gt;=C$4)*('Diário 2º PA'!$C$4:$C$1980&lt;=EOMONTH(C$4,0))*('Diário 2º PA'!$F$4:$F$1980))
+SUMPRODUCT(('Diário 3º PA'!$E$4:$E$2000='Analítico Cp.'!$B170)*('Diário 3º PA'!$C$4:$C$2000&gt;=C$4)*('Diário 3º PA'!$C$4:$C$2000&lt;=EOMONTH(C$4,0))*('Diário 3º PA'!$F$4:$F$2000))
+SUMPRODUCT(('Diário 4º PA'!$E$4:$E$2000='Analítico Cp.'!$B170)*('Diário 4º PA'!$C$4:$C$2000&gt;=C$4)*('Diário 4º PA'!$C$4:$C$2000&lt;=EOMONTH(C$4,0))*('Diário 4º PA'!$F$4:$F$2000))
+SUMPRODUCT(('Comp.'!$D$5:$D$484=$B170)*('Comp.'!$B$5:$B$484&gt;=C$4)*('Comp.'!$B$5:$B$484&lt;=EOMONTH(C$4,0))*('Comp.'!$E$5:$E$484))</f>
        <v>17334.34</v>
      </c>
      <c r="D170" s="129">
        <f>SUMPRODUCT(('Diário 1º PA'!$E$4:$E$2011='Analítico Cp.'!$B170)*('Diário 1º PA'!$C$4:$C$2011&gt;=D$4)*('Diário 1º PA'!$C$4:$C$2011&lt;=EOMONTH(D$4,0))*('Diário 1º PA'!$F$4:$F$2011))
+SUMPRODUCT(('Diário 2º PA'!$E$4:$E$1980='Analítico Cp.'!$B170)*('Diário 2º PA'!$C$4:$C$1980&gt;=D$4)*('Diário 2º PA'!$C$4:$C$1980&lt;=EOMONTH(D$4,0))*('Diário 2º PA'!$F$4:$F$1980))
+SUMPRODUCT(('Diário 3º PA'!$E$4:$E$2000='Analítico Cp.'!$B170)*('Diário 3º PA'!$C$4:$C$2000&gt;=D$4)*('Diário 3º PA'!$C$4:$C$2000&lt;=EOMONTH(D$4,0))*('Diário 3º PA'!$F$4:$F$2000))
+SUMPRODUCT(('Diário 4º PA'!$E$4:$E$2000='Analítico Cp.'!$B170)*('Diário 4º PA'!$C$4:$C$2000&gt;=D$4)*('Diário 4º PA'!$C$4:$C$2000&lt;=EOMONTH(D$4,0))*('Diário 4º PA'!$F$4:$F$2000))
+SUMPRODUCT(('Comp.'!$D$5:$D$484=$B170)*('Comp.'!$B$5:$B$484&gt;=D$4)*('Comp.'!$B$5:$B$484&lt;=EOMONTH(D$4,0))*('Comp.'!$E$5:$E$484))</f>
        <v>0</v>
      </c>
      <c r="E170" s="129">
        <f>SUMPRODUCT(('Diário 1º PA'!$E$4:$E$2011='Analítico Cp.'!$B170)*('Diário 1º PA'!$C$4:$C$2011&gt;=E$4)*('Diário 1º PA'!$C$4:$C$2011&lt;=EOMONTH(E$4,0))*('Diário 1º PA'!$F$4:$F$2011))
+SUMPRODUCT(('Diário 2º PA'!$E$4:$E$1980='Analítico Cp.'!$B170)*('Diário 2º PA'!$C$4:$C$1980&gt;=E$4)*('Diário 2º PA'!$C$4:$C$1980&lt;=EOMONTH(E$4,0))*('Diário 2º PA'!$F$4:$F$1980))
+SUMPRODUCT(('Diário 3º PA'!$E$4:$E$2000='Analítico Cp.'!$B170)*('Diário 3º PA'!$C$4:$C$2000&gt;=E$4)*('Diário 3º PA'!$C$4:$C$2000&lt;=EOMONTH(E$4,0))*('Diário 3º PA'!$F$4:$F$2000))
+SUMPRODUCT(('Diário 4º PA'!$E$4:$E$2000='Analítico Cp.'!$B170)*('Diário 4º PA'!$C$4:$C$2000&gt;=E$4)*('Diário 4º PA'!$C$4:$C$2000&lt;=EOMONTH(E$4,0))*('Diário 4º PA'!$F$4:$F$2000))
+SUMPRODUCT(('Comp.'!$D$5:$D$484=$B170)*('Comp.'!$B$5:$B$484&gt;=E$4)*('Comp.'!$B$5:$B$484&lt;=EOMONTH(E$4,0))*('Comp.'!$E$5:$E$484))</f>
        <v>0</v>
      </c>
      <c r="F170" s="129">
        <f>SUMPRODUCT(('Diário 1º PA'!$E$4:$E$2011='Analítico Cp.'!$B170)*('Diário 1º PA'!$C$4:$C$2011&gt;=F$4)*('Diário 1º PA'!$C$4:$C$2011&lt;=EOMONTH(F$4,0))*('Diário 1º PA'!$F$4:$F$2011))
+SUMPRODUCT(('Diário 2º PA'!$E$4:$E$1980='Analítico Cp.'!$B170)*('Diário 2º PA'!$C$4:$C$1980&gt;=F$4)*('Diário 2º PA'!$C$4:$C$1980&lt;=EOMONTH(F$4,0))*('Diário 2º PA'!$F$4:$F$1980))
+SUMPRODUCT(('Diário 3º PA'!$E$4:$E$2000='Analítico Cp.'!$B170)*('Diário 3º PA'!$C$4:$C$2000&gt;=F$4)*('Diário 3º PA'!$C$4:$C$2000&lt;=EOMONTH(F$4,0))*('Diário 3º PA'!$F$4:$F$2000))
+SUMPRODUCT(('Diário 4º PA'!$E$4:$E$2000='Analítico Cp.'!$B170)*('Diário 4º PA'!$C$4:$C$2000&gt;=F$4)*('Diário 4º PA'!$C$4:$C$2000&lt;=EOMONTH(F$4,0))*('Diário 4º PA'!$F$4:$F$2000))
+SUMPRODUCT(('Comp.'!$D$5:$D$484=$B170)*('Comp.'!$B$5:$B$484&gt;=F$4)*('Comp.'!$B$5:$B$484&lt;=EOMONTH(F$4,0))*('Comp.'!$E$5:$E$484))</f>
        <v>0</v>
      </c>
      <c r="G170" s="129">
        <f>SUMPRODUCT(('Diário 1º PA'!$E$4:$E$2011='Analítico Cp.'!$B170)*('Diário 1º PA'!$C$4:$C$2011&gt;=G$4)*('Diário 1º PA'!$C$4:$C$2011&lt;=EOMONTH(G$4,0))*('Diário 1º PA'!$F$4:$F$2011))
+SUMPRODUCT(('Diário 2º PA'!$E$4:$E$1980='Analítico Cp.'!$B170)*('Diário 2º PA'!$C$4:$C$1980&gt;=G$4)*('Diário 2º PA'!$C$4:$C$1980&lt;=EOMONTH(G$4,0))*('Diário 2º PA'!$F$4:$F$1980))
+SUMPRODUCT(('Diário 3º PA'!$E$4:$E$2000='Analítico Cp.'!$B170)*('Diário 3º PA'!$C$4:$C$2000&gt;=G$4)*('Diário 3º PA'!$C$4:$C$2000&lt;=EOMONTH(G$4,0))*('Diário 3º PA'!$F$4:$F$2000))
+SUMPRODUCT(('Diário 4º PA'!$E$4:$E$2000='Analítico Cp.'!$B170)*('Diário 4º PA'!$C$4:$C$2000&gt;=G$4)*('Diário 4º PA'!$C$4:$C$2000&lt;=EOMONTH(G$4,0))*('Diário 4º PA'!$F$4:$F$2000))
+SUMPRODUCT(('Comp.'!$D$5:$D$484=$B170)*('Comp.'!$B$5:$B$484&gt;=G$4)*('Comp.'!$B$5:$B$484&lt;=EOMONTH(G$4,0))*('Comp.'!$E$5:$E$484))</f>
        <v>0</v>
      </c>
      <c r="H170" s="129">
        <f>SUMPRODUCT(('Diário 1º PA'!$E$4:$E$2011='Analítico Cp.'!$B170)*('Diário 1º PA'!$C$4:$C$2011&gt;=H$4)*('Diário 1º PA'!$C$4:$C$2011&lt;=EOMONTH(H$4,0))*('Diário 1º PA'!$F$4:$F$2011))
+SUMPRODUCT(('Diário 2º PA'!$E$4:$E$1980='Analítico Cp.'!$B170)*('Diário 2º PA'!$C$4:$C$1980&gt;=H$4)*('Diário 2º PA'!$C$4:$C$1980&lt;=EOMONTH(H$4,0))*('Diário 2º PA'!$F$4:$F$1980))
+SUMPRODUCT(('Diário 3º PA'!$E$4:$E$2000='Analítico Cp.'!$B170)*('Diário 3º PA'!$C$4:$C$2000&gt;=H$4)*('Diário 3º PA'!$C$4:$C$2000&lt;=EOMONTH(H$4,0))*('Diário 3º PA'!$F$4:$F$2000))
+SUMPRODUCT(('Diário 4º PA'!$E$4:$E$2000='Analítico Cp.'!$B170)*('Diário 4º PA'!$C$4:$C$2000&gt;=H$4)*('Diário 4º PA'!$C$4:$C$2000&lt;=EOMONTH(H$4,0))*('Diário 4º PA'!$F$4:$F$2000))
+SUMPRODUCT(('Comp.'!$D$5:$D$484=$B170)*('Comp.'!$B$5:$B$484&gt;=H$4)*('Comp.'!$B$5:$B$484&lt;=EOMONTH(H$4,0))*('Comp.'!$E$5:$E$484))</f>
        <v>0</v>
      </c>
      <c r="I170" s="129">
        <f>SUMPRODUCT(('Diário 1º PA'!$E$4:$E$2011='Analítico Cp.'!$B170)*('Diário 1º PA'!$C$4:$C$2011&gt;=I$4)*('Diário 1º PA'!$C$4:$C$2011&lt;=EOMONTH(I$4,0))*('Diário 1º PA'!$F$4:$F$2011))
+SUMPRODUCT(('Diário 2º PA'!$E$4:$E$1980='Analítico Cp.'!$B170)*('Diário 2º PA'!$C$4:$C$1980&gt;=I$4)*('Diário 2º PA'!$C$4:$C$1980&lt;=EOMONTH(I$4,0))*('Diário 2º PA'!$F$4:$F$1980))
+SUMPRODUCT(('Diário 3º PA'!$E$4:$E$2000='Analítico Cp.'!$B170)*('Diário 3º PA'!$C$4:$C$2000&gt;=I$4)*('Diário 3º PA'!$C$4:$C$2000&lt;=EOMONTH(I$4,0))*('Diário 3º PA'!$F$4:$F$2000))
+SUMPRODUCT(('Diário 4º PA'!$E$4:$E$2000='Analítico Cp.'!$B170)*('Diário 4º PA'!$C$4:$C$2000&gt;=I$4)*('Diário 4º PA'!$C$4:$C$2000&lt;=EOMONTH(I$4,0))*('Diário 4º PA'!$F$4:$F$2000))
+SUMPRODUCT(('Comp.'!$D$5:$D$484=$B170)*('Comp.'!$B$5:$B$484&gt;=I$4)*('Comp.'!$B$5:$B$484&lt;=EOMONTH(I$4,0))*('Comp.'!$E$5:$E$484))</f>
        <v>0</v>
      </c>
      <c r="J170" s="129">
        <f>SUMPRODUCT(('Diário 1º PA'!$E$4:$E$2011='Analítico Cp.'!$B170)*('Diário 1º PA'!$C$4:$C$2011&gt;=J$4)*('Diário 1º PA'!$C$4:$C$2011&lt;=EOMONTH(J$4,0))*('Diário 1º PA'!$F$4:$F$2011))
+SUMPRODUCT(('Diário 2º PA'!$E$4:$E$1980='Analítico Cp.'!$B170)*('Diário 2º PA'!$C$4:$C$1980&gt;=J$4)*('Diário 2º PA'!$C$4:$C$1980&lt;=EOMONTH(J$4,0))*('Diário 2º PA'!$F$4:$F$1980))
+SUMPRODUCT(('Diário 3º PA'!$E$4:$E$2000='Analítico Cp.'!$B170)*('Diário 3º PA'!$C$4:$C$2000&gt;=J$4)*('Diário 3º PA'!$C$4:$C$2000&lt;=EOMONTH(J$4,0))*('Diário 3º PA'!$F$4:$F$2000))
+SUMPRODUCT(('Diário 4º PA'!$E$4:$E$2000='Analítico Cp.'!$B170)*('Diário 4º PA'!$C$4:$C$2000&gt;=J$4)*('Diário 4º PA'!$C$4:$C$2000&lt;=EOMONTH(J$4,0))*('Diário 4º PA'!$F$4:$F$2000))
+SUMPRODUCT(('Comp.'!$D$5:$D$484=$B170)*('Comp.'!$B$5:$B$484&gt;=J$4)*('Comp.'!$B$5:$B$484&lt;=EOMONTH(J$4,0))*('Comp.'!$E$5:$E$484))</f>
        <v>0</v>
      </c>
      <c r="K170" s="129">
        <f>SUMPRODUCT(('Diário 1º PA'!$E$4:$E$2011='Analítico Cp.'!$B170)*('Diário 1º PA'!$C$4:$C$2011&gt;=K$4)*('Diário 1º PA'!$C$4:$C$2011&lt;=EOMONTH(K$4,0))*('Diário 1º PA'!$F$4:$F$2011))
+SUMPRODUCT(('Diário 2º PA'!$E$4:$E$1980='Analítico Cp.'!$B170)*('Diário 2º PA'!$C$4:$C$1980&gt;=K$4)*('Diário 2º PA'!$C$4:$C$1980&lt;=EOMONTH(K$4,0))*('Diário 2º PA'!$F$4:$F$1980))
+SUMPRODUCT(('Diário 3º PA'!$E$4:$E$2000='Analítico Cp.'!$B170)*('Diário 3º PA'!$C$4:$C$2000&gt;=K$4)*('Diário 3º PA'!$C$4:$C$2000&lt;=EOMONTH(K$4,0))*('Diário 3º PA'!$F$4:$F$2000))
+SUMPRODUCT(('Diário 4º PA'!$E$4:$E$2000='Analítico Cp.'!$B170)*('Diário 4º PA'!$C$4:$C$2000&gt;=K$4)*('Diário 4º PA'!$C$4:$C$2000&lt;=EOMONTH(K$4,0))*('Diário 4º PA'!$F$4:$F$2000))
+SUMPRODUCT(('Comp.'!$D$5:$D$484=$B170)*('Comp.'!$B$5:$B$484&gt;=K$4)*('Comp.'!$B$5:$B$484&lt;=EOMONTH(K$4,0))*('Comp.'!$E$5:$E$484))</f>
        <v>0</v>
      </c>
      <c r="L170" s="129">
        <f>SUMPRODUCT(('Diário 1º PA'!$E$4:$E$2011='Analítico Cp.'!$B170)*('Diário 1º PA'!$C$4:$C$2011&gt;=L$4)*('Diário 1º PA'!$C$4:$C$2011&lt;=EOMONTH(L$4,0))*('Diário 1º PA'!$F$4:$F$2011))
+SUMPRODUCT(('Diário 2º PA'!$E$4:$E$1980='Analítico Cp.'!$B170)*('Diário 2º PA'!$C$4:$C$1980&gt;=L$4)*('Diário 2º PA'!$C$4:$C$1980&lt;=EOMONTH(L$4,0))*('Diário 2º PA'!$F$4:$F$1980))
+SUMPRODUCT(('Diário 3º PA'!$E$4:$E$2000='Analítico Cp.'!$B170)*('Diário 3º PA'!$C$4:$C$2000&gt;=L$4)*('Diário 3º PA'!$C$4:$C$2000&lt;=EOMONTH(L$4,0))*('Diário 3º PA'!$F$4:$F$2000))
+SUMPRODUCT(('Diário 4º PA'!$E$4:$E$2000='Analítico Cp.'!$B170)*('Diário 4º PA'!$C$4:$C$2000&gt;=L$4)*('Diário 4º PA'!$C$4:$C$2000&lt;=EOMONTH(L$4,0))*('Diário 4º PA'!$F$4:$F$2000))
+SUMPRODUCT(('Comp.'!$D$5:$D$484=$B170)*('Comp.'!$B$5:$B$484&gt;=L$4)*('Comp.'!$B$5:$B$484&lt;=EOMONTH(L$4,0))*('Comp.'!$E$5:$E$484))</f>
        <v>0</v>
      </c>
      <c r="M170" s="129">
        <f>SUMPRODUCT(('Diário 1º PA'!$E$4:$E$2011='Analítico Cp.'!$B170)*('Diário 1º PA'!$C$4:$C$2011&gt;=M$4)*('Diário 1º PA'!$C$4:$C$2011&lt;=EOMONTH(M$4,0))*('Diário 1º PA'!$F$4:$F$2011))
+SUMPRODUCT(('Diário 2º PA'!$E$4:$E$1980='Analítico Cp.'!$B170)*('Diário 2º PA'!$C$4:$C$1980&gt;=M$4)*('Diário 2º PA'!$C$4:$C$1980&lt;=EOMONTH(M$4,0))*('Diário 2º PA'!$F$4:$F$1980))
+SUMPRODUCT(('Diário 3º PA'!$E$4:$E$2000='Analítico Cp.'!$B170)*('Diário 3º PA'!$C$4:$C$2000&gt;=M$4)*('Diário 3º PA'!$C$4:$C$2000&lt;=EOMONTH(M$4,0))*('Diário 3º PA'!$F$4:$F$2000))
+SUMPRODUCT(('Diário 4º PA'!$E$4:$E$2000='Analítico Cp.'!$B170)*('Diário 4º PA'!$C$4:$C$2000&gt;=M$4)*('Diário 4º PA'!$C$4:$C$2000&lt;=EOMONTH(M$4,0))*('Diário 4º PA'!$F$4:$F$2000))
+SUMPRODUCT(('Comp.'!$D$5:$D$484=$B170)*('Comp.'!$B$5:$B$484&gt;=M$4)*('Comp.'!$B$5:$B$484&lt;=EOMONTH(M$4,0))*('Comp.'!$E$5:$E$484))</f>
        <v>0</v>
      </c>
      <c r="N170" s="129">
        <f>SUMPRODUCT(('Diário 1º PA'!$E$4:$E$2011='Analítico Cp.'!$B170)*('Diário 1º PA'!$C$4:$C$2011&gt;=N$4)*('Diário 1º PA'!$C$4:$C$2011&lt;=EOMONTH(N$4,0))*('Diário 1º PA'!$F$4:$F$2011))
+SUMPRODUCT(('Diário 2º PA'!$E$4:$E$1980='Analítico Cp.'!$B170)*('Diário 2º PA'!$C$4:$C$1980&gt;=N$4)*('Diário 2º PA'!$C$4:$C$1980&lt;=EOMONTH(N$4,0))*('Diário 2º PA'!$F$4:$F$1980))
+SUMPRODUCT(('Diário 3º PA'!$E$4:$E$2000='Analítico Cp.'!$B170)*('Diário 3º PA'!$C$4:$C$2000&gt;=N$4)*('Diário 3º PA'!$C$4:$C$2000&lt;=EOMONTH(N$4,0))*('Diário 3º PA'!$F$4:$F$2000))
+SUMPRODUCT(('Diário 4º PA'!$E$4:$E$2000='Analítico Cp.'!$B170)*('Diário 4º PA'!$C$4:$C$2000&gt;=N$4)*('Diário 4º PA'!$C$4:$C$2000&lt;=EOMONTH(N$4,0))*('Diário 4º PA'!$F$4:$F$2000))
+SUMPRODUCT(('Comp.'!$D$5:$D$484=$B170)*('Comp.'!$B$5:$B$484&gt;=N$4)*('Comp.'!$B$5:$B$484&lt;=EOMONTH(N$4,0))*('Comp.'!$E$5:$E$484))</f>
        <v>0</v>
      </c>
      <c r="O170" s="179">
        <f t="shared" si="22"/>
        <v>17334.34</v>
      </c>
      <c r="P170" s="180">
        <f t="shared" si="23"/>
        <v>1.2393950147161689E-3</v>
      </c>
      <c r="Q170" s="154"/>
      <c r="R170" s="154"/>
      <c r="S170" s="154"/>
      <c r="T170" s="154"/>
      <c r="U170" s="154"/>
      <c r="V170" s="154"/>
      <c r="W170" s="154"/>
      <c r="X170" s="154"/>
      <c r="Y170" s="154"/>
      <c r="Z170" s="154"/>
    </row>
    <row r="171" spans="1:26" ht="23.25" customHeight="1" x14ac:dyDescent="0.2">
      <c r="A171" s="199" t="s">
        <v>369</v>
      </c>
      <c r="B171" s="200" t="s">
        <v>370</v>
      </c>
      <c r="C171" s="129">
        <f>SUMPRODUCT(('Diário 1º PA'!$E$4:$E$2011='Analítico Cp.'!$B171)*('Diário 1º PA'!$C$4:$C$2011&gt;=C$4)*('Diário 1º PA'!$C$4:$C$2011&lt;=EOMONTH(C$4,0))*('Diário 1º PA'!$F$4:$F$2011))
+SUMPRODUCT(('Diário 2º PA'!$E$4:$E$1980='Analítico Cp.'!$B171)*('Diário 2º PA'!$C$4:$C$1980&gt;=C$4)*('Diário 2º PA'!$C$4:$C$1980&lt;=EOMONTH(C$4,0))*('Diário 2º PA'!$F$4:$F$1980))
+SUMPRODUCT(('Diário 3º PA'!$E$4:$E$2000='Analítico Cp.'!$B171)*('Diário 3º PA'!$C$4:$C$2000&gt;=C$4)*('Diário 3º PA'!$C$4:$C$2000&lt;=EOMONTH(C$4,0))*('Diário 3º PA'!$F$4:$F$2000))
+SUMPRODUCT(('Diário 4º PA'!$E$4:$E$2000='Analítico Cp.'!$B171)*('Diário 4º PA'!$C$4:$C$2000&gt;=C$4)*('Diário 4º PA'!$C$4:$C$2000&lt;=EOMONTH(C$4,0))*('Diário 4º PA'!$F$4:$F$2000))
+SUMPRODUCT(('Comp.'!$D$5:$D$484=$B171)*('Comp.'!$B$5:$B$484&gt;=C$4)*('Comp.'!$B$5:$B$484&lt;=EOMONTH(C$4,0))*('Comp.'!$E$5:$E$484))</f>
        <v>2599.81</v>
      </c>
      <c r="D171" s="129">
        <f>SUMPRODUCT(('Diário 1º PA'!$E$4:$E$2011='Analítico Cp.'!$B171)*('Diário 1º PA'!$C$4:$C$2011&gt;=D$4)*('Diário 1º PA'!$C$4:$C$2011&lt;=EOMONTH(D$4,0))*('Diário 1º PA'!$F$4:$F$2011))
+SUMPRODUCT(('Diário 2º PA'!$E$4:$E$1980='Analítico Cp.'!$B171)*('Diário 2º PA'!$C$4:$C$1980&gt;=D$4)*('Diário 2º PA'!$C$4:$C$1980&lt;=EOMONTH(D$4,0))*('Diário 2º PA'!$F$4:$F$1980))
+SUMPRODUCT(('Diário 3º PA'!$E$4:$E$2000='Analítico Cp.'!$B171)*('Diário 3º PA'!$C$4:$C$2000&gt;=D$4)*('Diário 3º PA'!$C$4:$C$2000&lt;=EOMONTH(D$4,0))*('Diário 3º PA'!$F$4:$F$2000))
+SUMPRODUCT(('Diário 4º PA'!$E$4:$E$2000='Analítico Cp.'!$B171)*('Diário 4º PA'!$C$4:$C$2000&gt;=D$4)*('Diário 4º PA'!$C$4:$C$2000&lt;=EOMONTH(D$4,0))*('Diário 4º PA'!$F$4:$F$2000))
+SUMPRODUCT(('Comp.'!$D$5:$D$484=$B171)*('Comp.'!$B$5:$B$484&gt;=D$4)*('Comp.'!$B$5:$B$484&lt;=EOMONTH(D$4,0))*('Comp.'!$E$5:$E$484))</f>
        <v>46173.939999999995</v>
      </c>
      <c r="E171" s="129">
        <f>SUMPRODUCT(('Diário 1º PA'!$E$4:$E$2011='Analítico Cp.'!$B171)*('Diário 1º PA'!$C$4:$C$2011&gt;=E$4)*('Diário 1º PA'!$C$4:$C$2011&lt;=EOMONTH(E$4,0))*('Diário 1º PA'!$F$4:$F$2011))
+SUMPRODUCT(('Diário 2º PA'!$E$4:$E$1980='Analítico Cp.'!$B171)*('Diário 2º PA'!$C$4:$C$1980&gt;=E$4)*('Diário 2º PA'!$C$4:$C$1980&lt;=EOMONTH(E$4,0))*('Diário 2º PA'!$F$4:$F$1980))
+SUMPRODUCT(('Diário 3º PA'!$E$4:$E$2000='Analítico Cp.'!$B171)*('Diário 3º PA'!$C$4:$C$2000&gt;=E$4)*('Diário 3º PA'!$C$4:$C$2000&lt;=EOMONTH(E$4,0))*('Diário 3º PA'!$F$4:$F$2000))
+SUMPRODUCT(('Diário 4º PA'!$E$4:$E$2000='Analítico Cp.'!$B171)*('Diário 4º PA'!$C$4:$C$2000&gt;=E$4)*('Diário 4º PA'!$C$4:$C$2000&lt;=EOMONTH(E$4,0))*('Diário 4º PA'!$F$4:$F$2000))
+SUMPRODUCT(('Comp.'!$D$5:$D$484=$B171)*('Comp.'!$B$5:$B$484&gt;=E$4)*('Comp.'!$B$5:$B$484&lt;=EOMONTH(E$4,0))*('Comp.'!$E$5:$E$484))</f>
        <v>70304.849999999991</v>
      </c>
      <c r="F171" s="129">
        <f>SUMPRODUCT(('Diário 1º PA'!$E$4:$E$2011='Analítico Cp.'!$B171)*('Diário 1º PA'!$C$4:$C$2011&gt;=F$4)*('Diário 1º PA'!$C$4:$C$2011&lt;=EOMONTH(F$4,0))*('Diário 1º PA'!$F$4:$F$2011))
+SUMPRODUCT(('Diário 2º PA'!$E$4:$E$1980='Analítico Cp.'!$B171)*('Diário 2º PA'!$C$4:$C$1980&gt;=F$4)*('Diário 2º PA'!$C$4:$C$1980&lt;=EOMONTH(F$4,0))*('Diário 2º PA'!$F$4:$F$1980))
+SUMPRODUCT(('Diário 3º PA'!$E$4:$E$2000='Analítico Cp.'!$B171)*('Diário 3º PA'!$C$4:$C$2000&gt;=F$4)*('Diário 3º PA'!$C$4:$C$2000&lt;=EOMONTH(F$4,0))*('Diário 3º PA'!$F$4:$F$2000))
+SUMPRODUCT(('Diário 4º PA'!$E$4:$E$2000='Analítico Cp.'!$B171)*('Diário 4º PA'!$C$4:$C$2000&gt;=F$4)*('Diário 4º PA'!$C$4:$C$2000&lt;=EOMONTH(F$4,0))*('Diário 4º PA'!$F$4:$F$2000))
+SUMPRODUCT(('Comp.'!$D$5:$D$484=$B171)*('Comp.'!$B$5:$B$484&gt;=F$4)*('Comp.'!$B$5:$B$484&lt;=EOMONTH(F$4,0))*('Comp.'!$E$5:$E$484))</f>
        <v>51467.14</v>
      </c>
      <c r="G171" s="129">
        <f>SUMPRODUCT(('Diário 1º PA'!$E$4:$E$2011='Analítico Cp.'!$B171)*('Diário 1º PA'!$C$4:$C$2011&gt;=G$4)*('Diário 1º PA'!$C$4:$C$2011&lt;=EOMONTH(G$4,0))*('Diário 1º PA'!$F$4:$F$2011))
+SUMPRODUCT(('Diário 2º PA'!$E$4:$E$1980='Analítico Cp.'!$B171)*('Diário 2º PA'!$C$4:$C$1980&gt;=G$4)*('Diário 2º PA'!$C$4:$C$1980&lt;=EOMONTH(G$4,0))*('Diário 2º PA'!$F$4:$F$1980))
+SUMPRODUCT(('Diário 3º PA'!$E$4:$E$2000='Analítico Cp.'!$B171)*('Diário 3º PA'!$C$4:$C$2000&gt;=G$4)*('Diário 3º PA'!$C$4:$C$2000&lt;=EOMONTH(G$4,0))*('Diário 3º PA'!$F$4:$F$2000))
+SUMPRODUCT(('Diário 4º PA'!$E$4:$E$2000='Analítico Cp.'!$B171)*('Diário 4º PA'!$C$4:$C$2000&gt;=G$4)*('Diário 4º PA'!$C$4:$C$2000&lt;=EOMONTH(G$4,0))*('Diário 4º PA'!$F$4:$F$2000))
+SUMPRODUCT(('Comp.'!$D$5:$D$484=$B171)*('Comp.'!$B$5:$B$484&gt;=G$4)*('Comp.'!$B$5:$B$484&lt;=EOMONTH(G$4,0))*('Comp.'!$E$5:$E$484))</f>
        <v>0</v>
      </c>
      <c r="H171" s="129">
        <f>SUMPRODUCT(('Diário 1º PA'!$E$4:$E$2011='Analítico Cp.'!$B171)*('Diário 1º PA'!$C$4:$C$2011&gt;=H$4)*('Diário 1º PA'!$C$4:$C$2011&lt;=EOMONTH(H$4,0))*('Diário 1º PA'!$F$4:$F$2011))
+SUMPRODUCT(('Diário 2º PA'!$E$4:$E$1980='Analítico Cp.'!$B171)*('Diário 2º PA'!$C$4:$C$1980&gt;=H$4)*('Diário 2º PA'!$C$4:$C$1980&lt;=EOMONTH(H$4,0))*('Diário 2º PA'!$F$4:$F$1980))
+SUMPRODUCT(('Diário 3º PA'!$E$4:$E$2000='Analítico Cp.'!$B171)*('Diário 3º PA'!$C$4:$C$2000&gt;=H$4)*('Diário 3º PA'!$C$4:$C$2000&lt;=EOMONTH(H$4,0))*('Diário 3º PA'!$F$4:$F$2000))
+SUMPRODUCT(('Diário 4º PA'!$E$4:$E$2000='Analítico Cp.'!$B171)*('Diário 4º PA'!$C$4:$C$2000&gt;=H$4)*('Diário 4º PA'!$C$4:$C$2000&lt;=EOMONTH(H$4,0))*('Diário 4º PA'!$F$4:$F$2000))
+SUMPRODUCT(('Comp.'!$D$5:$D$484=$B171)*('Comp.'!$B$5:$B$484&gt;=H$4)*('Comp.'!$B$5:$B$484&lt;=EOMONTH(H$4,0))*('Comp.'!$E$5:$E$484))</f>
        <v>0</v>
      </c>
      <c r="I171" s="129">
        <f>SUMPRODUCT(('Diário 1º PA'!$E$4:$E$2011='Analítico Cp.'!$B171)*('Diário 1º PA'!$C$4:$C$2011&gt;=I$4)*('Diário 1º PA'!$C$4:$C$2011&lt;=EOMONTH(I$4,0))*('Diário 1º PA'!$F$4:$F$2011))
+SUMPRODUCT(('Diário 2º PA'!$E$4:$E$1980='Analítico Cp.'!$B171)*('Diário 2º PA'!$C$4:$C$1980&gt;=I$4)*('Diário 2º PA'!$C$4:$C$1980&lt;=EOMONTH(I$4,0))*('Diário 2º PA'!$F$4:$F$1980))
+SUMPRODUCT(('Diário 3º PA'!$E$4:$E$2000='Analítico Cp.'!$B171)*('Diário 3º PA'!$C$4:$C$2000&gt;=I$4)*('Diário 3º PA'!$C$4:$C$2000&lt;=EOMONTH(I$4,0))*('Diário 3º PA'!$F$4:$F$2000))
+SUMPRODUCT(('Diário 4º PA'!$E$4:$E$2000='Analítico Cp.'!$B171)*('Diário 4º PA'!$C$4:$C$2000&gt;=I$4)*('Diário 4º PA'!$C$4:$C$2000&lt;=EOMONTH(I$4,0))*('Diário 4º PA'!$F$4:$F$2000))
+SUMPRODUCT(('Comp.'!$D$5:$D$484=$B171)*('Comp.'!$B$5:$B$484&gt;=I$4)*('Comp.'!$B$5:$B$484&lt;=EOMONTH(I$4,0))*('Comp.'!$E$5:$E$484))</f>
        <v>0</v>
      </c>
      <c r="J171" s="129">
        <f>SUMPRODUCT(('Diário 1º PA'!$E$4:$E$2011='Analítico Cp.'!$B171)*('Diário 1º PA'!$C$4:$C$2011&gt;=J$4)*('Diário 1º PA'!$C$4:$C$2011&lt;=EOMONTH(J$4,0))*('Diário 1º PA'!$F$4:$F$2011))
+SUMPRODUCT(('Diário 2º PA'!$E$4:$E$1980='Analítico Cp.'!$B171)*('Diário 2º PA'!$C$4:$C$1980&gt;=J$4)*('Diário 2º PA'!$C$4:$C$1980&lt;=EOMONTH(J$4,0))*('Diário 2º PA'!$F$4:$F$1980))
+SUMPRODUCT(('Diário 3º PA'!$E$4:$E$2000='Analítico Cp.'!$B171)*('Diário 3º PA'!$C$4:$C$2000&gt;=J$4)*('Diário 3º PA'!$C$4:$C$2000&lt;=EOMONTH(J$4,0))*('Diário 3º PA'!$F$4:$F$2000))
+SUMPRODUCT(('Diário 4º PA'!$E$4:$E$2000='Analítico Cp.'!$B171)*('Diário 4º PA'!$C$4:$C$2000&gt;=J$4)*('Diário 4º PA'!$C$4:$C$2000&lt;=EOMONTH(J$4,0))*('Diário 4º PA'!$F$4:$F$2000))
+SUMPRODUCT(('Comp.'!$D$5:$D$484=$B171)*('Comp.'!$B$5:$B$484&gt;=J$4)*('Comp.'!$B$5:$B$484&lt;=EOMONTH(J$4,0))*('Comp.'!$E$5:$E$484))</f>
        <v>0</v>
      </c>
      <c r="K171" s="129">
        <f>SUMPRODUCT(('Diário 1º PA'!$E$4:$E$2011='Analítico Cp.'!$B171)*('Diário 1º PA'!$C$4:$C$2011&gt;=K$4)*('Diário 1º PA'!$C$4:$C$2011&lt;=EOMONTH(K$4,0))*('Diário 1º PA'!$F$4:$F$2011))
+SUMPRODUCT(('Diário 2º PA'!$E$4:$E$1980='Analítico Cp.'!$B171)*('Diário 2º PA'!$C$4:$C$1980&gt;=K$4)*('Diário 2º PA'!$C$4:$C$1980&lt;=EOMONTH(K$4,0))*('Diário 2º PA'!$F$4:$F$1980))
+SUMPRODUCT(('Diário 3º PA'!$E$4:$E$2000='Analítico Cp.'!$B171)*('Diário 3º PA'!$C$4:$C$2000&gt;=K$4)*('Diário 3º PA'!$C$4:$C$2000&lt;=EOMONTH(K$4,0))*('Diário 3º PA'!$F$4:$F$2000))
+SUMPRODUCT(('Diário 4º PA'!$E$4:$E$2000='Analítico Cp.'!$B171)*('Diário 4º PA'!$C$4:$C$2000&gt;=K$4)*('Diário 4º PA'!$C$4:$C$2000&lt;=EOMONTH(K$4,0))*('Diário 4º PA'!$F$4:$F$2000))
+SUMPRODUCT(('Comp.'!$D$5:$D$484=$B171)*('Comp.'!$B$5:$B$484&gt;=K$4)*('Comp.'!$B$5:$B$484&lt;=EOMONTH(K$4,0))*('Comp.'!$E$5:$E$484))</f>
        <v>0</v>
      </c>
      <c r="L171" s="129">
        <f>SUMPRODUCT(('Diário 1º PA'!$E$4:$E$2011='Analítico Cp.'!$B171)*('Diário 1º PA'!$C$4:$C$2011&gt;=L$4)*('Diário 1º PA'!$C$4:$C$2011&lt;=EOMONTH(L$4,0))*('Diário 1º PA'!$F$4:$F$2011))
+SUMPRODUCT(('Diário 2º PA'!$E$4:$E$1980='Analítico Cp.'!$B171)*('Diário 2º PA'!$C$4:$C$1980&gt;=L$4)*('Diário 2º PA'!$C$4:$C$1980&lt;=EOMONTH(L$4,0))*('Diário 2º PA'!$F$4:$F$1980))
+SUMPRODUCT(('Diário 3º PA'!$E$4:$E$2000='Analítico Cp.'!$B171)*('Diário 3º PA'!$C$4:$C$2000&gt;=L$4)*('Diário 3º PA'!$C$4:$C$2000&lt;=EOMONTH(L$4,0))*('Diário 3º PA'!$F$4:$F$2000))
+SUMPRODUCT(('Diário 4º PA'!$E$4:$E$2000='Analítico Cp.'!$B171)*('Diário 4º PA'!$C$4:$C$2000&gt;=L$4)*('Diário 4º PA'!$C$4:$C$2000&lt;=EOMONTH(L$4,0))*('Diário 4º PA'!$F$4:$F$2000))
+SUMPRODUCT(('Comp.'!$D$5:$D$484=$B171)*('Comp.'!$B$5:$B$484&gt;=L$4)*('Comp.'!$B$5:$B$484&lt;=EOMONTH(L$4,0))*('Comp.'!$E$5:$E$484))</f>
        <v>0</v>
      </c>
      <c r="M171" s="129">
        <f>SUMPRODUCT(('Diário 1º PA'!$E$4:$E$2011='Analítico Cp.'!$B171)*('Diário 1º PA'!$C$4:$C$2011&gt;=M$4)*('Diário 1º PA'!$C$4:$C$2011&lt;=EOMONTH(M$4,0))*('Diário 1º PA'!$F$4:$F$2011))
+SUMPRODUCT(('Diário 2º PA'!$E$4:$E$1980='Analítico Cp.'!$B171)*('Diário 2º PA'!$C$4:$C$1980&gt;=M$4)*('Diário 2º PA'!$C$4:$C$1980&lt;=EOMONTH(M$4,0))*('Diário 2º PA'!$F$4:$F$1980))
+SUMPRODUCT(('Diário 3º PA'!$E$4:$E$2000='Analítico Cp.'!$B171)*('Diário 3º PA'!$C$4:$C$2000&gt;=M$4)*('Diário 3º PA'!$C$4:$C$2000&lt;=EOMONTH(M$4,0))*('Diário 3º PA'!$F$4:$F$2000))
+SUMPRODUCT(('Diário 4º PA'!$E$4:$E$2000='Analítico Cp.'!$B171)*('Diário 4º PA'!$C$4:$C$2000&gt;=M$4)*('Diário 4º PA'!$C$4:$C$2000&lt;=EOMONTH(M$4,0))*('Diário 4º PA'!$F$4:$F$2000))
+SUMPRODUCT(('Comp.'!$D$5:$D$484=$B171)*('Comp.'!$B$5:$B$484&gt;=M$4)*('Comp.'!$B$5:$B$484&lt;=EOMONTH(M$4,0))*('Comp.'!$E$5:$E$484))</f>
        <v>0</v>
      </c>
      <c r="N171" s="129">
        <f>SUMPRODUCT(('Diário 1º PA'!$E$4:$E$2011='Analítico Cp.'!$B171)*('Diário 1º PA'!$C$4:$C$2011&gt;=N$4)*('Diário 1º PA'!$C$4:$C$2011&lt;=EOMONTH(N$4,0))*('Diário 1º PA'!$F$4:$F$2011))
+SUMPRODUCT(('Diário 2º PA'!$E$4:$E$1980='Analítico Cp.'!$B171)*('Diário 2º PA'!$C$4:$C$1980&gt;=N$4)*('Diário 2º PA'!$C$4:$C$1980&lt;=EOMONTH(N$4,0))*('Diário 2º PA'!$F$4:$F$1980))
+SUMPRODUCT(('Diário 3º PA'!$E$4:$E$2000='Analítico Cp.'!$B171)*('Diário 3º PA'!$C$4:$C$2000&gt;=N$4)*('Diário 3º PA'!$C$4:$C$2000&lt;=EOMONTH(N$4,0))*('Diário 3º PA'!$F$4:$F$2000))
+SUMPRODUCT(('Diário 4º PA'!$E$4:$E$2000='Analítico Cp.'!$B171)*('Diário 4º PA'!$C$4:$C$2000&gt;=N$4)*('Diário 4º PA'!$C$4:$C$2000&lt;=EOMONTH(N$4,0))*('Diário 4º PA'!$F$4:$F$2000))
+SUMPRODUCT(('Comp.'!$D$5:$D$484=$B171)*('Comp.'!$B$5:$B$484&gt;=N$4)*('Comp.'!$B$5:$B$484&lt;=EOMONTH(N$4,0))*('Comp.'!$E$5:$E$484))</f>
        <v>0</v>
      </c>
      <c r="O171" s="179">
        <f t="shared" si="22"/>
        <v>170545.74</v>
      </c>
      <c r="P171" s="180">
        <f t="shared" si="23"/>
        <v>1.2193919118759637E-2</v>
      </c>
      <c r="Q171" s="154"/>
      <c r="R171" s="154"/>
      <c r="S171" s="154"/>
      <c r="T171" s="154"/>
      <c r="U171" s="154"/>
      <c r="V171" s="154"/>
      <c r="W171" s="154"/>
      <c r="X171" s="154"/>
      <c r="Y171" s="154"/>
      <c r="Z171" s="154"/>
    </row>
    <row r="172" spans="1:26" ht="23.25" customHeight="1" x14ac:dyDescent="0.2">
      <c r="A172" s="199" t="s">
        <v>371</v>
      </c>
      <c r="B172" s="200" t="s">
        <v>372</v>
      </c>
      <c r="C172" s="129">
        <f>SUMPRODUCT(('Diário 1º PA'!$E$4:$E$2011='Analítico Cp.'!$B172)*('Diário 1º PA'!$C$4:$C$2011&gt;=C$4)*('Diário 1º PA'!$C$4:$C$2011&lt;=EOMONTH(C$4,0))*('Diário 1º PA'!$F$4:$F$2011))
+SUMPRODUCT(('Diário 2º PA'!$E$4:$E$1980='Analítico Cp.'!$B172)*('Diário 2º PA'!$C$4:$C$1980&gt;=C$4)*('Diário 2º PA'!$C$4:$C$1980&lt;=EOMONTH(C$4,0))*('Diário 2º PA'!$F$4:$F$1980))
+SUMPRODUCT(('Diário 3º PA'!$E$4:$E$2000='Analítico Cp.'!$B172)*('Diário 3º PA'!$C$4:$C$2000&gt;=C$4)*('Diário 3º PA'!$C$4:$C$2000&lt;=EOMONTH(C$4,0))*('Diário 3º PA'!$F$4:$F$2000))
+SUMPRODUCT(('Diário 4º PA'!$E$4:$E$2000='Analítico Cp.'!$B172)*('Diário 4º PA'!$C$4:$C$2000&gt;=C$4)*('Diário 4º PA'!$C$4:$C$2000&lt;=EOMONTH(C$4,0))*('Diário 4º PA'!$F$4:$F$2000))
+SUMPRODUCT(('Comp.'!$D$5:$D$484=$B172)*('Comp.'!$B$5:$B$484&gt;=C$4)*('Comp.'!$B$5:$B$484&lt;=EOMONTH(C$4,0))*('Comp.'!$E$5:$E$484))</f>
        <v>15192.4</v>
      </c>
      <c r="D172" s="129">
        <f>SUMPRODUCT(('Diário 1º PA'!$E$4:$E$2011='Analítico Cp.'!$B172)*('Diário 1º PA'!$C$4:$C$2011&gt;=D$4)*('Diário 1º PA'!$C$4:$C$2011&lt;=EOMONTH(D$4,0))*('Diário 1º PA'!$F$4:$F$2011))
+SUMPRODUCT(('Diário 2º PA'!$E$4:$E$1980='Analítico Cp.'!$B172)*('Diário 2º PA'!$C$4:$C$1980&gt;=D$4)*('Diário 2º PA'!$C$4:$C$1980&lt;=EOMONTH(D$4,0))*('Diário 2º PA'!$F$4:$F$1980))
+SUMPRODUCT(('Diário 3º PA'!$E$4:$E$2000='Analítico Cp.'!$B172)*('Diário 3º PA'!$C$4:$C$2000&gt;=D$4)*('Diário 3º PA'!$C$4:$C$2000&lt;=EOMONTH(D$4,0))*('Diário 3º PA'!$F$4:$F$2000))
+SUMPRODUCT(('Diário 4º PA'!$E$4:$E$2000='Analítico Cp.'!$B172)*('Diário 4º PA'!$C$4:$C$2000&gt;=D$4)*('Diário 4º PA'!$C$4:$C$2000&lt;=EOMONTH(D$4,0))*('Diário 4º PA'!$F$4:$F$2000))
+SUMPRODUCT(('Comp.'!$D$5:$D$484=$B172)*('Comp.'!$B$5:$B$484&gt;=D$4)*('Comp.'!$B$5:$B$484&lt;=EOMONTH(D$4,0))*('Comp.'!$E$5:$E$484))</f>
        <v>930.05</v>
      </c>
      <c r="E172" s="129">
        <f>SUMPRODUCT(('Diário 1º PA'!$E$4:$E$2011='Analítico Cp.'!$B172)*('Diário 1º PA'!$C$4:$C$2011&gt;=E$4)*('Diário 1º PA'!$C$4:$C$2011&lt;=EOMONTH(E$4,0))*('Diário 1º PA'!$F$4:$F$2011))
+SUMPRODUCT(('Diário 2º PA'!$E$4:$E$1980='Analítico Cp.'!$B172)*('Diário 2º PA'!$C$4:$C$1980&gt;=E$4)*('Diário 2º PA'!$C$4:$C$1980&lt;=EOMONTH(E$4,0))*('Diário 2º PA'!$F$4:$F$1980))
+SUMPRODUCT(('Diário 3º PA'!$E$4:$E$2000='Analítico Cp.'!$B172)*('Diário 3º PA'!$C$4:$C$2000&gt;=E$4)*('Diário 3º PA'!$C$4:$C$2000&lt;=EOMONTH(E$4,0))*('Diário 3º PA'!$F$4:$F$2000))
+SUMPRODUCT(('Diário 4º PA'!$E$4:$E$2000='Analítico Cp.'!$B172)*('Diário 4º PA'!$C$4:$C$2000&gt;=E$4)*('Diário 4º PA'!$C$4:$C$2000&lt;=EOMONTH(E$4,0))*('Diário 4º PA'!$F$4:$F$2000))
+SUMPRODUCT(('Comp.'!$D$5:$D$484=$B172)*('Comp.'!$B$5:$B$484&gt;=E$4)*('Comp.'!$B$5:$B$484&lt;=EOMONTH(E$4,0))*('Comp.'!$E$5:$E$484))</f>
        <v>1139.05</v>
      </c>
      <c r="F172" s="129">
        <f>SUMPRODUCT(('Diário 1º PA'!$E$4:$E$2011='Analítico Cp.'!$B172)*('Diário 1º PA'!$C$4:$C$2011&gt;=F$4)*('Diário 1º PA'!$C$4:$C$2011&lt;=EOMONTH(F$4,0))*('Diário 1º PA'!$F$4:$F$2011))
+SUMPRODUCT(('Diário 2º PA'!$E$4:$E$1980='Analítico Cp.'!$B172)*('Diário 2º PA'!$C$4:$C$1980&gt;=F$4)*('Diário 2º PA'!$C$4:$C$1980&lt;=EOMONTH(F$4,0))*('Diário 2º PA'!$F$4:$F$1980))
+SUMPRODUCT(('Diário 3º PA'!$E$4:$E$2000='Analítico Cp.'!$B172)*('Diário 3º PA'!$C$4:$C$2000&gt;=F$4)*('Diário 3º PA'!$C$4:$C$2000&lt;=EOMONTH(F$4,0))*('Diário 3º PA'!$F$4:$F$2000))
+SUMPRODUCT(('Diário 4º PA'!$E$4:$E$2000='Analítico Cp.'!$B172)*('Diário 4º PA'!$C$4:$C$2000&gt;=F$4)*('Diário 4º PA'!$C$4:$C$2000&lt;=EOMONTH(F$4,0))*('Diário 4º PA'!$F$4:$F$2000))
+SUMPRODUCT(('Comp.'!$D$5:$D$484=$B172)*('Comp.'!$B$5:$B$484&gt;=F$4)*('Comp.'!$B$5:$B$484&lt;=EOMONTH(F$4,0))*('Comp.'!$E$5:$E$484))</f>
        <v>1249.25</v>
      </c>
      <c r="G172" s="129">
        <f>SUMPRODUCT(('Diário 1º PA'!$E$4:$E$2011='Analítico Cp.'!$B172)*('Diário 1º PA'!$C$4:$C$2011&gt;=G$4)*('Diário 1º PA'!$C$4:$C$2011&lt;=EOMONTH(G$4,0))*('Diário 1º PA'!$F$4:$F$2011))
+SUMPRODUCT(('Diário 2º PA'!$E$4:$E$1980='Analítico Cp.'!$B172)*('Diário 2º PA'!$C$4:$C$1980&gt;=G$4)*('Diário 2º PA'!$C$4:$C$1980&lt;=EOMONTH(G$4,0))*('Diário 2º PA'!$F$4:$F$1980))
+SUMPRODUCT(('Diário 3º PA'!$E$4:$E$2000='Analítico Cp.'!$B172)*('Diário 3º PA'!$C$4:$C$2000&gt;=G$4)*('Diário 3º PA'!$C$4:$C$2000&lt;=EOMONTH(G$4,0))*('Diário 3º PA'!$F$4:$F$2000))
+SUMPRODUCT(('Diário 4º PA'!$E$4:$E$2000='Analítico Cp.'!$B172)*('Diário 4º PA'!$C$4:$C$2000&gt;=G$4)*('Diário 4º PA'!$C$4:$C$2000&lt;=EOMONTH(G$4,0))*('Diário 4º PA'!$F$4:$F$2000))
+SUMPRODUCT(('Comp.'!$D$5:$D$484=$B172)*('Comp.'!$B$5:$B$484&gt;=G$4)*('Comp.'!$B$5:$B$484&lt;=EOMONTH(G$4,0))*('Comp.'!$E$5:$E$484))</f>
        <v>0</v>
      </c>
      <c r="H172" s="129">
        <f>SUMPRODUCT(('Diário 1º PA'!$E$4:$E$2011='Analítico Cp.'!$B172)*('Diário 1º PA'!$C$4:$C$2011&gt;=H$4)*('Diário 1º PA'!$C$4:$C$2011&lt;=EOMONTH(H$4,0))*('Diário 1º PA'!$F$4:$F$2011))
+SUMPRODUCT(('Diário 2º PA'!$E$4:$E$1980='Analítico Cp.'!$B172)*('Diário 2º PA'!$C$4:$C$1980&gt;=H$4)*('Diário 2º PA'!$C$4:$C$1980&lt;=EOMONTH(H$4,0))*('Diário 2º PA'!$F$4:$F$1980))
+SUMPRODUCT(('Diário 3º PA'!$E$4:$E$2000='Analítico Cp.'!$B172)*('Diário 3º PA'!$C$4:$C$2000&gt;=H$4)*('Diário 3º PA'!$C$4:$C$2000&lt;=EOMONTH(H$4,0))*('Diário 3º PA'!$F$4:$F$2000))
+SUMPRODUCT(('Diário 4º PA'!$E$4:$E$2000='Analítico Cp.'!$B172)*('Diário 4º PA'!$C$4:$C$2000&gt;=H$4)*('Diário 4º PA'!$C$4:$C$2000&lt;=EOMONTH(H$4,0))*('Diário 4º PA'!$F$4:$F$2000))
+SUMPRODUCT(('Comp.'!$D$5:$D$484=$B172)*('Comp.'!$B$5:$B$484&gt;=H$4)*('Comp.'!$B$5:$B$484&lt;=EOMONTH(H$4,0))*('Comp.'!$E$5:$E$484))</f>
        <v>0</v>
      </c>
      <c r="I172" s="129">
        <f>SUMPRODUCT(('Diário 1º PA'!$E$4:$E$2011='Analítico Cp.'!$B172)*('Diário 1º PA'!$C$4:$C$2011&gt;=I$4)*('Diário 1º PA'!$C$4:$C$2011&lt;=EOMONTH(I$4,0))*('Diário 1º PA'!$F$4:$F$2011))
+SUMPRODUCT(('Diário 2º PA'!$E$4:$E$1980='Analítico Cp.'!$B172)*('Diário 2º PA'!$C$4:$C$1980&gt;=I$4)*('Diário 2º PA'!$C$4:$C$1980&lt;=EOMONTH(I$4,0))*('Diário 2º PA'!$F$4:$F$1980))
+SUMPRODUCT(('Diário 3º PA'!$E$4:$E$2000='Analítico Cp.'!$B172)*('Diário 3º PA'!$C$4:$C$2000&gt;=I$4)*('Diário 3º PA'!$C$4:$C$2000&lt;=EOMONTH(I$4,0))*('Diário 3º PA'!$F$4:$F$2000))
+SUMPRODUCT(('Diário 4º PA'!$E$4:$E$2000='Analítico Cp.'!$B172)*('Diário 4º PA'!$C$4:$C$2000&gt;=I$4)*('Diário 4º PA'!$C$4:$C$2000&lt;=EOMONTH(I$4,0))*('Diário 4º PA'!$F$4:$F$2000))
+SUMPRODUCT(('Comp.'!$D$5:$D$484=$B172)*('Comp.'!$B$5:$B$484&gt;=I$4)*('Comp.'!$B$5:$B$484&lt;=EOMONTH(I$4,0))*('Comp.'!$E$5:$E$484))</f>
        <v>0</v>
      </c>
      <c r="J172" s="129">
        <f>SUMPRODUCT(('Diário 1º PA'!$E$4:$E$2011='Analítico Cp.'!$B172)*('Diário 1º PA'!$C$4:$C$2011&gt;=J$4)*('Diário 1º PA'!$C$4:$C$2011&lt;=EOMONTH(J$4,0))*('Diário 1º PA'!$F$4:$F$2011))
+SUMPRODUCT(('Diário 2º PA'!$E$4:$E$1980='Analítico Cp.'!$B172)*('Diário 2º PA'!$C$4:$C$1980&gt;=J$4)*('Diário 2º PA'!$C$4:$C$1980&lt;=EOMONTH(J$4,0))*('Diário 2º PA'!$F$4:$F$1980))
+SUMPRODUCT(('Diário 3º PA'!$E$4:$E$2000='Analítico Cp.'!$B172)*('Diário 3º PA'!$C$4:$C$2000&gt;=J$4)*('Diário 3º PA'!$C$4:$C$2000&lt;=EOMONTH(J$4,0))*('Diário 3º PA'!$F$4:$F$2000))
+SUMPRODUCT(('Diário 4º PA'!$E$4:$E$2000='Analítico Cp.'!$B172)*('Diário 4º PA'!$C$4:$C$2000&gt;=J$4)*('Diário 4º PA'!$C$4:$C$2000&lt;=EOMONTH(J$4,0))*('Diário 4º PA'!$F$4:$F$2000))
+SUMPRODUCT(('Comp.'!$D$5:$D$484=$B172)*('Comp.'!$B$5:$B$484&gt;=J$4)*('Comp.'!$B$5:$B$484&lt;=EOMONTH(J$4,0))*('Comp.'!$E$5:$E$484))</f>
        <v>0</v>
      </c>
      <c r="K172" s="129">
        <f>SUMPRODUCT(('Diário 1º PA'!$E$4:$E$2011='Analítico Cp.'!$B172)*('Diário 1º PA'!$C$4:$C$2011&gt;=K$4)*('Diário 1º PA'!$C$4:$C$2011&lt;=EOMONTH(K$4,0))*('Diário 1º PA'!$F$4:$F$2011))
+SUMPRODUCT(('Diário 2º PA'!$E$4:$E$1980='Analítico Cp.'!$B172)*('Diário 2º PA'!$C$4:$C$1980&gt;=K$4)*('Diário 2º PA'!$C$4:$C$1980&lt;=EOMONTH(K$4,0))*('Diário 2º PA'!$F$4:$F$1980))
+SUMPRODUCT(('Diário 3º PA'!$E$4:$E$2000='Analítico Cp.'!$B172)*('Diário 3º PA'!$C$4:$C$2000&gt;=K$4)*('Diário 3º PA'!$C$4:$C$2000&lt;=EOMONTH(K$4,0))*('Diário 3º PA'!$F$4:$F$2000))
+SUMPRODUCT(('Diário 4º PA'!$E$4:$E$2000='Analítico Cp.'!$B172)*('Diário 4º PA'!$C$4:$C$2000&gt;=K$4)*('Diário 4º PA'!$C$4:$C$2000&lt;=EOMONTH(K$4,0))*('Diário 4º PA'!$F$4:$F$2000))
+SUMPRODUCT(('Comp.'!$D$5:$D$484=$B172)*('Comp.'!$B$5:$B$484&gt;=K$4)*('Comp.'!$B$5:$B$484&lt;=EOMONTH(K$4,0))*('Comp.'!$E$5:$E$484))</f>
        <v>0</v>
      </c>
      <c r="L172" s="129">
        <f>SUMPRODUCT(('Diário 1º PA'!$E$4:$E$2011='Analítico Cp.'!$B172)*('Diário 1º PA'!$C$4:$C$2011&gt;=L$4)*('Diário 1º PA'!$C$4:$C$2011&lt;=EOMONTH(L$4,0))*('Diário 1º PA'!$F$4:$F$2011))
+SUMPRODUCT(('Diário 2º PA'!$E$4:$E$1980='Analítico Cp.'!$B172)*('Diário 2º PA'!$C$4:$C$1980&gt;=L$4)*('Diário 2º PA'!$C$4:$C$1980&lt;=EOMONTH(L$4,0))*('Diário 2º PA'!$F$4:$F$1980))
+SUMPRODUCT(('Diário 3º PA'!$E$4:$E$2000='Analítico Cp.'!$B172)*('Diário 3º PA'!$C$4:$C$2000&gt;=L$4)*('Diário 3º PA'!$C$4:$C$2000&lt;=EOMONTH(L$4,0))*('Diário 3º PA'!$F$4:$F$2000))
+SUMPRODUCT(('Diário 4º PA'!$E$4:$E$2000='Analítico Cp.'!$B172)*('Diário 4º PA'!$C$4:$C$2000&gt;=L$4)*('Diário 4º PA'!$C$4:$C$2000&lt;=EOMONTH(L$4,0))*('Diário 4º PA'!$F$4:$F$2000))
+SUMPRODUCT(('Comp.'!$D$5:$D$484=$B172)*('Comp.'!$B$5:$B$484&gt;=L$4)*('Comp.'!$B$5:$B$484&lt;=EOMONTH(L$4,0))*('Comp.'!$E$5:$E$484))</f>
        <v>0</v>
      </c>
      <c r="M172" s="129">
        <f>SUMPRODUCT(('Diário 1º PA'!$E$4:$E$2011='Analítico Cp.'!$B172)*('Diário 1º PA'!$C$4:$C$2011&gt;=M$4)*('Diário 1º PA'!$C$4:$C$2011&lt;=EOMONTH(M$4,0))*('Diário 1º PA'!$F$4:$F$2011))
+SUMPRODUCT(('Diário 2º PA'!$E$4:$E$1980='Analítico Cp.'!$B172)*('Diário 2º PA'!$C$4:$C$1980&gt;=M$4)*('Diário 2º PA'!$C$4:$C$1980&lt;=EOMONTH(M$4,0))*('Diário 2º PA'!$F$4:$F$1980))
+SUMPRODUCT(('Diário 3º PA'!$E$4:$E$2000='Analítico Cp.'!$B172)*('Diário 3º PA'!$C$4:$C$2000&gt;=M$4)*('Diário 3º PA'!$C$4:$C$2000&lt;=EOMONTH(M$4,0))*('Diário 3º PA'!$F$4:$F$2000))
+SUMPRODUCT(('Diário 4º PA'!$E$4:$E$2000='Analítico Cp.'!$B172)*('Diário 4º PA'!$C$4:$C$2000&gt;=M$4)*('Diário 4º PA'!$C$4:$C$2000&lt;=EOMONTH(M$4,0))*('Diário 4º PA'!$F$4:$F$2000))
+SUMPRODUCT(('Comp.'!$D$5:$D$484=$B172)*('Comp.'!$B$5:$B$484&gt;=M$4)*('Comp.'!$B$5:$B$484&lt;=EOMONTH(M$4,0))*('Comp.'!$E$5:$E$484))</f>
        <v>0</v>
      </c>
      <c r="N172" s="129">
        <f>SUMPRODUCT(('Diário 1º PA'!$E$4:$E$2011='Analítico Cp.'!$B172)*('Diário 1º PA'!$C$4:$C$2011&gt;=N$4)*('Diário 1º PA'!$C$4:$C$2011&lt;=EOMONTH(N$4,0))*('Diário 1º PA'!$F$4:$F$2011))
+SUMPRODUCT(('Diário 2º PA'!$E$4:$E$1980='Analítico Cp.'!$B172)*('Diário 2º PA'!$C$4:$C$1980&gt;=N$4)*('Diário 2º PA'!$C$4:$C$1980&lt;=EOMONTH(N$4,0))*('Diário 2º PA'!$F$4:$F$1980))
+SUMPRODUCT(('Diário 3º PA'!$E$4:$E$2000='Analítico Cp.'!$B172)*('Diário 3º PA'!$C$4:$C$2000&gt;=N$4)*('Diário 3º PA'!$C$4:$C$2000&lt;=EOMONTH(N$4,0))*('Diário 3º PA'!$F$4:$F$2000))
+SUMPRODUCT(('Diário 4º PA'!$E$4:$E$2000='Analítico Cp.'!$B172)*('Diário 4º PA'!$C$4:$C$2000&gt;=N$4)*('Diário 4º PA'!$C$4:$C$2000&lt;=EOMONTH(N$4,0))*('Diário 4º PA'!$F$4:$F$2000))
+SUMPRODUCT(('Comp.'!$D$5:$D$484=$B172)*('Comp.'!$B$5:$B$484&gt;=N$4)*('Comp.'!$B$5:$B$484&lt;=EOMONTH(N$4,0))*('Comp.'!$E$5:$E$484))</f>
        <v>0</v>
      </c>
      <c r="O172" s="179">
        <f t="shared" si="22"/>
        <v>18510.75</v>
      </c>
      <c r="P172" s="180">
        <f t="shared" si="23"/>
        <v>1.3235076310178135E-3</v>
      </c>
      <c r="Q172" s="154"/>
      <c r="R172" s="154"/>
      <c r="S172" s="154"/>
      <c r="T172" s="154"/>
      <c r="U172" s="154"/>
      <c r="V172" s="154"/>
      <c r="W172" s="154"/>
      <c r="X172" s="154"/>
      <c r="Y172" s="154"/>
      <c r="Z172" s="154"/>
    </row>
    <row r="173" spans="1:26" ht="23.25" customHeight="1" x14ac:dyDescent="0.2">
      <c r="A173" s="199" t="s">
        <v>373</v>
      </c>
      <c r="B173" s="200" t="s">
        <v>374</v>
      </c>
      <c r="C173" s="129">
        <f>SUMPRODUCT(('Diário 1º PA'!$E$4:$E$2011='Analítico Cp.'!$B173)*('Diário 1º PA'!$C$4:$C$2011&gt;=C$4)*('Diário 1º PA'!$C$4:$C$2011&lt;=EOMONTH(C$4,0))*('Diário 1º PA'!$F$4:$F$2011))
+SUMPRODUCT(('Diário 2º PA'!$E$4:$E$1980='Analítico Cp.'!$B173)*('Diário 2º PA'!$C$4:$C$1980&gt;=C$4)*('Diário 2º PA'!$C$4:$C$1980&lt;=EOMONTH(C$4,0))*('Diário 2º PA'!$F$4:$F$1980))
+SUMPRODUCT(('Diário 3º PA'!$E$4:$E$2000='Analítico Cp.'!$B173)*('Diário 3º PA'!$C$4:$C$2000&gt;=C$4)*('Diário 3º PA'!$C$4:$C$2000&lt;=EOMONTH(C$4,0))*('Diário 3º PA'!$F$4:$F$2000))
+SUMPRODUCT(('Diário 4º PA'!$E$4:$E$2000='Analítico Cp.'!$B173)*('Diário 4º PA'!$C$4:$C$2000&gt;=C$4)*('Diário 4º PA'!$C$4:$C$2000&lt;=EOMONTH(C$4,0))*('Diário 4º PA'!$F$4:$F$2000))
+SUMPRODUCT(('Comp.'!$D$5:$D$484=$B173)*('Comp.'!$B$5:$B$484&gt;=C$4)*('Comp.'!$B$5:$B$484&lt;=EOMONTH(C$4,0))*('Comp.'!$E$5:$E$484))</f>
        <v>0</v>
      </c>
      <c r="D173" s="129">
        <f>SUMPRODUCT(('Diário 1º PA'!$E$4:$E$2011='Analítico Cp.'!$B173)*('Diário 1º PA'!$C$4:$C$2011&gt;=D$4)*('Diário 1º PA'!$C$4:$C$2011&lt;=EOMONTH(D$4,0))*('Diário 1º PA'!$F$4:$F$2011))
+SUMPRODUCT(('Diário 2º PA'!$E$4:$E$1980='Analítico Cp.'!$B173)*('Diário 2º PA'!$C$4:$C$1980&gt;=D$4)*('Diário 2º PA'!$C$4:$C$1980&lt;=EOMONTH(D$4,0))*('Diário 2º PA'!$F$4:$F$1980))
+SUMPRODUCT(('Diário 3º PA'!$E$4:$E$2000='Analítico Cp.'!$B173)*('Diário 3º PA'!$C$4:$C$2000&gt;=D$4)*('Diário 3º PA'!$C$4:$C$2000&lt;=EOMONTH(D$4,0))*('Diário 3º PA'!$F$4:$F$2000))
+SUMPRODUCT(('Diário 4º PA'!$E$4:$E$2000='Analítico Cp.'!$B173)*('Diário 4º PA'!$C$4:$C$2000&gt;=D$4)*('Diário 4º PA'!$C$4:$C$2000&lt;=EOMONTH(D$4,0))*('Diário 4º PA'!$F$4:$F$2000))
+SUMPRODUCT(('Comp.'!$D$5:$D$484=$B173)*('Comp.'!$B$5:$B$484&gt;=D$4)*('Comp.'!$B$5:$B$484&lt;=EOMONTH(D$4,0))*('Comp.'!$E$5:$E$484))</f>
        <v>27843.300000000003</v>
      </c>
      <c r="E173" s="129">
        <f>SUMPRODUCT(('Diário 1º PA'!$E$4:$E$2011='Analítico Cp.'!$B173)*('Diário 1º PA'!$C$4:$C$2011&gt;=E$4)*('Diário 1º PA'!$C$4:$C$2011&lt;=EOMONTH(E$4,0))*('Diário 1º PA'!$F$4:$F$2011))
+SUMPRODUCT(('Diário 2º PA'!$E$4:$E$1980='Analítico Cp.'!$B173)*('Diário 2º PA'!$C$4:$C$1980&gt;=E$4)*('Diário 2º PA'!$C$4:$C$1980&lt;=EOMONTH(E$4,0))*('Diário 2º PA'!$F$4:$F$1980))
+SUMPRODUCT(('Diário 3º PA'!$E$4:$E$2000='Analítico Cp.'!$B173)*('Diário 3º PA'!$C$4:$C$2000&gt;=E$4)*('Diário 3º PA'!$C$4:$C$2000&lt;=EOMONTH(E$4,0))*('Diário 3º PA'!$F$4:$F$2000))
+SUMPRODUCT(('Diário 4º PA'!$E$4:$E$2000='Analítico Cp.'!$B173)*('Diário 4º PA'!$C$4:$C$2000&gt;=E$4)*('Diário 4º PA'!$C$4:$C$2000&lt;=EOMONTH(E$4,0))*('Diário 4º PA'!$F$4:$F$2000))
+SUMPRODUCT(('Comp.'!$D$5:$D$484=$B173)*('Comp.'!$B$5:$B$484&gt;=E$4)*('Comp.'!$B$5:$B$484&lt;=EOMONTH(E$4,0))*('Comp.'!$E$5:$E$484))</f>
        <v>1708.98</v>
      </c>
      <c r="F173" s="129">
        <f>SUMPRODUCT(('Diário 1º PA'!$E$4:$E$2011='Analítico Cp.'!$B173)*('Diário 1º PA'!$C$4:$C$2011&gt;=F$4)*('Diário 1º PA'!$C$4:$C$2011&lt;=EOMONTH(F$4,0))*('Diário 1º PA'!$F$4:$F$2011))
+SUMPRODUCT(('Diário 2º PA'!$E$4:$E$1980='Analítico Cp.'!$B173)*('Diário 2º PA'!$C$4:$C$1980&gt;=F$4)*('Diário 2º PA'!$C$4:$C$1980&lt;=EOMONTH(F$4,0))*('Diário 2º PA'!$F$4:$F$1980))
+SUMPRODUCT(('Diário 3º PA'!$E$4:$E$2000='Analítico Cp.'!$B173)*('Diário 3º PA'!$C$4:$C$2000&gt;=F$4)*('Diário 3º PA'!$C$4:$C$2000&lt;=EOMONTH(F$4,0))*('Diário 3º PA'!$F$4:$F$2000))
+SUMPRODUCT(('Diário 4º PA'!$E$4:$E$2000='Analítico Cp.'!$B173)*('Diário 4º PA'!$C$4:$C$2000&gt;=F$4)*('Diário 4º PA'!$C$4:$C$2000&lt;=EOMONTH(F$4,0))*('Diário 4º PA'!$F$4:$F$2000))
+SUMPRODUCT(('Comp.'!$D$5:$D$484=$B173)*('Comp.'!$B$5:$B$484&gt;=F$4)*('Comp.'!$B$5:$B$484&lt;=EOMONTH(F$4,0))*('Comp.'!$E$5:$E$484))</f>
        <v>18882.5</v>
      </c>
      <c r="G173" s="129">
        <f>SUMPRODUCT(('Diário 1º PA'!$E$4:$E$2011='Analítico Cp.'!$B173)*('Diário 1º PA'!$C$4:$C$2011&gt;=G$4)*('Diário 1º PA'!$C$4:$C$2011&lt;=EOMONTH(G$4,0))*('Diário 1º PA'!$F$4:$F$2011))
+SUMPRODUCT(('Diário 2º PA'!$E$4:$E$1980='Analítico Cp.'!$B173)*('Diário 2º PA'!$C$4:$C$1980&gt;=G$4)*('Diário 2º PA'!$C$4:$C$1980&lt;=EOMONTH(G$4,0))*('Diário 2º PA'!$F$4:$F$1980))
+SUMPRODUCT(('Diário 3º PA'!$E$4:$E$2000='Analítico Cp.'!$B173)*('Diário 3º PA'!$C$4:$C$2000&gt;=G$4)*('Diário 3º PA'!$C$4:$C$2000&lt;=EOMONTH(G$4,0))*('Diário 3º PA'!$F$4:$F$2000))
+SUMPRODUCT(('Diário 4º PA'!$E$4:$E$2000='Analítico Cp.'!$B173)*('Diário 4º PA'!$C$4:$C$2000&gt;=G$4)*('Diário 4º PA'!$C$4:$C$2000&lt;=EOMONTH(G$4,0))*('Diário 4º PA'!$F$4:$F$2000))
+SUMPRODUCT(('Comp.'!$D$5:$D$484=$B173)*('Comp.'!$B$5:$B$484&gt;=G$4)*('Comp.'!$B$5:$B$484&lt;=EOMONTH(G$4,0))*('Comp.'!$E$5:$E$484))</f>
        <v>0</v>
      </c>
      <c r="H173" s="129">
        <f>SUMPRODUCT(('Diário 1º PA'!$E$4:$E$2011='Analítico Cp.'!$B173)*('Diário 1º PA'!$C$4:$C$2011&gt;=H$4)*('Diário 1º PA'!$C$4:$C$2011&lt;=EOMONTH(H$4,0))*('Diário 1º PA'!$F$4:$F$2011))
+SUMPRODUCT(('Diário 2º PA'!$E$4:$E$1980='Analítico Cp.'!$B173)*('Diário 2º PA'!$C$4:$C$1980&gt;=H$4)*('Diário 2º PA'!$C$4:$C$1980&lt;=EOMONTH(H$4,0))*('Diário 2º PA'!$F$4:$F$1980))
+SUMPRODUCT(('Diário 3º PA'!$E$4:$E$2000='Analítico Cp.'!$B173)*('Diário 3º PA'!$C$4:$C$2000&gt;=H$4)*('Diário 3º PA'!$C$4:$C$2000&lt;=EOMONTH(H$4,0))*('Diário 3º PA'!$F$4:$F$2000))
+SUMPRODUCT(('Diário 4º PA'!$E$4:$E$2000='Analítico Cp.'!$B173)*('Diário 4º PA'!$C$4:$C$2000&gt;=H$4)*('Diário 4º PA'!$C$4:$C$2000&lt;=EOMONTH(H$4,0))*('Diário 4º PA'!$F$4:$F$2000))
+SUMPRODUCT(('Comp.'!$D$5:$D$484=$B173)*('Comp.'!$B$5:$B$484&gt;=H$4)*('Comp.'!$B$5:$B$484&lt;=EOMONTH(H$4,0))*('Comp.'!$E$5:$E$484))</f>
        <v>0</v>
      </c>
      <c r="I173" s="129">
        <f>SUMPRODUCT(('Diário 1º PA'!$E$4:$E$2011='Analítico Cp.'!$B173)*('Diário 1º PA'!$C$4:$C$2011&gt;=I$4)*('Diário 1º PA'!$C$4:$C$2011&lt;=EOMONTH(I$4,0))*('Diário 1º PA'!$F$4:$F$2011))
+SUMPRODUCT(('Diário 2º PA'!$E$4:$E$1980='Analítico Cp.'!$B173)*('Diário 2º PA'!$C$4:$C$1980&gt;=I$4)*('Diário 2º PA'!$C$4:$C$1980&lt;=EOMONTH(I$4,0))*('Diário 2º PA'!$F$4:$F$1980))
+SUMPRODUCT(('Diário 3º PA'!$E$4:$E$2000='Analítico Cp.'!$B173)*('Diário 3º PA'!$C$4:$C$2000&gt;=I$4)*('Diário 3º PA'!$C$4:$C$2000&lt;=EOMONTH(I$4,0))*('Diário 3º PA'!$F$4:$F$2000))
+SUMPRODUCT(('Diário 4º PA'!$E$4:$E$2000='Analítico Cp.'!$B173)*('Diário 4º PA'!$C$4:$C$2000&gt;=I$4)*('Diário 4º PA'!$C$4:$C$2000&lt;=EOMONTH(I$4,0))*('Diário 4º PA'!$F$4:$F$2000))
+SUMPRODUCT(('Comp.'!$D$5:$D$484=$B173)*('Comp.'!$B$5:$B$484&gt;=I$4)*('Comp.'!$B$5:$B$484&lt;=EOMONTH(I$4,0))*('Comp.'!$E$5:$E$484))</f>
        <v>0</v>
      </c>
      <c r="J173" s="129">
        <f>SUMPRODUCT(('Diário 1º PA'!$E$4:$E$2011='Analítico Cp.'!$B173)*('Diário 1º PA'!$C$4:$C$2011&gt;=J$4)*('Diário 1º PA'!$C$4:$C$2011&lt;=EOMONTH(J$4,0))*('Diário 1º PA'!$F$4:$F$2011))
+SUMPRODUCT(('Diário 2º PA'!$E$4:$E$1980='Analítico Cp.'!$B173)*('Diário 2º PA'!$C$4:$C$1980&gt;=J$4)*('Diário 2º PA'!$C$4:$C$1980&lt;=EOMONTH(J$4,0))*('Diário 2º PA'!$F$4:$F$1980))
+SUMPRODUCT(('Diário 3º PA'!$E$4:$E$2000='Analítico Cp.'!$B173)*('Diário 3º PA'!$C$4:$C$2000&gt;=J$4)*('Diário 3º PA'!$C$4:$C$2000&lt;=EOMONTH(J$4,0))*('Diário 3º PA'!$F$4:$F$2000))
+SUMPRODUCT(('Diário 4º PA'!$E$4:$E$2000='Analítico Cp.'!$B173)*('Diário 4º PA'!$C$4:$C$2000&gt;=J$4)*('Diário 4º PA'!$C$4:$C$2000&lt;=EOMONTH(J$4,0))*('Diário 4º PA'!$F$4:$F$2000))
+SUMPRODUCT(('Comp.'!$D$5:$D$484=$B173)*('Comp.'!$B$5:$B$484&gt;=J$4)*('Comp.'!$B$5:$B$484&lt;=EOMONTH(J$4,0))*('Comp.'!$E$5:$E$484))</f>
        <v>0</v>
      </c>
      <c r="K173" s="129">
        <f>SUMPRODUCT(('Diário 1º PA'!$E$4:$E$2011='Analítico Cp.'!$B173)*('Diário 1º PA'!$C$4:$C$2011&gt;=K$4)*('Diário 1º PA'!$C$4:$C$2011&lt;=EOMONTH(K$4,0))*('Diário 1º PA'!$F$4:$F$2011))
+SUMPRODUCT(('Diário 2º PA'!$E$4:$E$1980='Analítico Cp.'!$B173)*('Diário 2º PA'!$C$4:$C$1980&gt;=K$4)*('Diário 2º PA'!$C$4:$C$1980&lt;=EOMONTH(K$4,0))*('Diário 2º PA'!$F$4:$F$1980))
+SUMPRODUCT(('Diário 3º PA'!$E$4:$E$2000='Analítico Cp.'!$B173)*('Diário 3º PA'!$C$4:$C$2000&gt;=K$4)*('Diário 3º PA'!$C$4:$C$2000&lt;=EOMONTH(K$4,0))*('Diário 3º PA'!$F$4:$F$2000))
+SUMPRODUCT(('Diário 4º PA'!$E$4:$E$2000='Analítico Cp.'!$B173)*('Diário 4º PA'!$C$4:$C$2000&gt;=K$4)*('Diário 4º PA'!$C$4:$C$2000&lt;=EOMONTH(K$4,0))*('Diário 4º PA'!$F$4:$F$2000))
+SUMPRODUCT(('Comp.'!$D$5:$D$484=$B173)*('Comp.'!$B$5:$B$484&gt;=K$4)*('Comp.'!$B$5:$B$484&lt;=EOMONTH(K$4,0))*('Comp.'!$E$5:$E$484))</f>
        <v>0</v>
      </c>
      <c r="L173" s="129">
        <f>SUMPRODUCT(('Diário 1º PA'!$E$4:$E$2011='Analítico Cp.'!$B173)*('Diário 1º PA'!$C$4:$C$2011&gt;=L$4)*('Diário 1º PA'!$C$4:$C$2011&lt;=EOMONTH(L$4,0))*('Diário 1º PA'!$F$4:$F$2011))
+SUMPRODUCT(('Diário 2º PA'!$E$4:$E$1980='Analítico Cp.'!$B173)*('Diário 2º PA'!$C$4:$C$1980&gt;=L$4)*('Diário 2º PA'!$C$4:$C$1980&lt;=EOMONTH(L$4,0))*('Diário 2º PA'!$F$4:$F$1980))
+SUMPRODUCT(('Diário 3º PA'!$E$4:$E$2000='Analítico Cp.'!$B173)*('Diário 3º PA'!$C$4:$C$2000&gt;=L$4)*('Diário 3º PA'!$C$4:$C$2000&lt;=EOMONTH(L$4,0))*('Diário 3º PA'!$F$4:$F$2000))
+SUMPRODUCT(('Diário 4º PA'!$E$4:$E$2000='Analítico Cp.'!$B173)*('Diário 4º PA'!$C$4:$C$2000&gt;=L$4)*('Diário 4º PA'!$C$4:$C$2000&lt;=EOMONTH(L$4,0))*('Diário 4º PA'!$F$4:$F$2000))
+SUMPRODUCT(('Comp.'!$D$5:$D$484=$B173)*('Comp.'!$B$5:$B$484&gt;=L$4)*('Comp.'!$B$5:$B$484&lt;=EOMONTH(L$4,0))*('Comp.'!$E$5:$E$484))</f>
        <v>0</v>
      </c>
      <c r="M173" s="129">
        <f>SUMPRODUCT(('Diário 1º PA'!$E$4:$E$2011='Analítico Cp.'!$B173)*('Diário 1º PA'!$C$4:$C$2011&gt;=M$4)*('Diário 1º PA'!$C$4:$C$2011&lt;=EOMONTH(M$4,0))*('Diário 1º PA'!$F$4:$F$2011))
+SUMPRODUCT(('Diário 2º PA'!$E$4:$E$1980='Analítico Cp.'!$B173)*('Diário 2º PA'!$C$4:$C$1980&gt;=M$4)*('Diário 2º PA'!$C$4:$C$1980&lt;=EOMONTH(M$4,0))*('Diário 2º PA'!$F$4:$F$1980))
+SUMPRODUCT(('Diário 3º PA'!$E$4:$E$2000='Analítico Cp.'!$B173)*('Diário 3º PA'!$C$4:$C$2000&gt;=M$4)*('Diário 3º PA'!$C$4:$C$2000&lt;=EOMONTH(M$4,0))*('Diário 3º PA'!$F$4:$F$2000))
+SUMPRODUCT(('Diário 4º PA'!$E$4:$E$2000='Analítico Cp.'!$B173)*('Diário 4º PA'!$C$4:$C$2000&gt;=M$4)*('Diário 4º PA'!$C$4:$C$2000&lt;=EOMONTH(M$4,0))*('Diário 4º PA'!$F$4:$F$2000))
+SUMPRODUCT(('Comp.'!$D$5:$D$484=$B173)*('Comp.'!$B$5:$B$484&gt;=M$4)*('Comp.'!$B$5:$B$484&lt;=EOMONTH(M$4,0))*('Comp.'!$E$5:$E$484))</f>
        <v>0</v>
      </c>
      <c r="N173" s="129">
        <f>SUMPRODUCT(('Diário 1º PA'!$E$4:$E$2011='Analítico Cp.'!$B173)*('Diário 1º PA'!$C$4:$C$2011&gt;=N$4)*('Diário 1º PA'!$C$4:$C$2011&lt;=EOMONTH(N$4,0))*('Diário 1º PA'!$F$4:$F$2011))
+SUMPRODUCT(('Diário 2º PA'!$E$4:$E$1980='Analítico Cp.'!$B173)*('Diário 2º PA'!$C$4:$C$1980&gt;=N$4)*('Diário 2º PA'!$C$4:$C$1980&lt;=EOMONTH(N$4,0))*('Diário 2º PA'!$F$4:$F$1980))
+SUMPRODUCT(('Diário 3º PA'!$E$4:$E$2000='Analítico Cp.'!$B173)*('Diário 3º PA'!$C$4:$C$2000&gt;=N$4)*('Diário 3º PA'!$C$4:$C$2000&lt;=EOMONTH(N$4,0))*('Diário 3º PA'!$F$4:$F$2000))
+SUMPRODUCT(('Diário 4º PA'!$E$4:$E$2000='Analítico Cp.'!$B173)*('Diário 4º PA'!$C$4:$C$2000&gt;=N$4)*('Diário 4º PA'!$C$4:$C$2000&lt;=EOMONTH(N$4,0))*('Diário 4º PA'!$F$4:$F$2000))
+SUMPRODUCT(('Comp.'!$D$5:$D$484=$B173)*('Comp.'!$B$5:$B$484&gt;=N$4)*('Comp.'!$B$5:$B$484&lt;=EOMONTH(N$4,0))*('Comp.'!$E$5:$E$484))</f>
        <v>0</v>
      </c>
      <c r="O173" s="179">
        <f t="shared" si="22"/>
        <v>48434.78</v>
      </c>
      <c r="P173" s="180">
        <f t="shared" si="23"/>
        <v>3.463058003412556E-3</v>
      </c>
      <c r="Q173" s="154"/>
      <c r="R173" s="154"/>
      <c r="S173" s="154"/>
      <c r="T173" s="154"/>
      <c r="U173" s="154"/>
      <c r="V173" s="154"/>
      <c r="W173" s="154"/>
      <c r="X173" s="154"/>
      <c r="Y173" s="154"/>
      <c r="Z173" s="154"/>
    </row>
    <row r="174" spans="1:26" ht="23.25" customHeight="1" x14ac:dyDescent="0.2">
      <c r="A174" s="199" t="s">
        <v>375</v>
      </c>
      <c r="B174" s="200" t="s">
        <v>376</v>
      </c>
      <c r="C174" s="129">
        <f>SUMPRODUCT(('Diário 1º PA'!$E$4:$E$2011='Analítico Cp.'!$B174)*('Diário 1º PA'!$C$4:$C$2011&gt;=C$4)*('Diário 1º PA'!$C$4:$C$2011&lt;=EOMONTH(C$4,0))*('Diário 1º PA'!$F$4:$F$2011))
+SUMPRODUCT(('Diário 2º PA'!$E$4:$E$1980='Analítico Cp.'!$B174)*('Diário 2º PA'!$C$4:$C$1980&gt;=C$4)*('Diário 2º PA'!$C$4:$C$1980&lt;=EOMONTH(C$4,0))*('Diário 2º PA'!$F$4:$F$1980))
+SUMPRODUCT(('Diário 3º PA'!$E$4:$E$2000='Analítico Cp.'!$B174)*('Diário 3º PA'!$C$4:$C$2000&gt;=C$4)*('Diário 3º PA'!$C$4:$C$2000&lt;=EOMONTH(C$4,0))*('Diário 3º PA'!$F$4:$F$2000))
+SUMPRODUCT(('Diário 4º PA'!$E$4:$E$2000='Analítico Cp.'!$B174)*('Diário 4º PA'!$C$4:$C$2000&gt;=C$4)*('Diário 4º PA'!$C$4:$C$2000&lt;=EOMONTH(C$4,0))*('Diário 4º PA'!$F$4:$F$2000))
+SUMPRODUCT(('Comp.'!$D$5:$D$484=$B174)*('Comp.'!$B$5:$B$484&gt;=C$4)*('Comp.'!$B$5:$B$484&lt;=EOMONTH(C$4,0))*('Comp.'!$E$5:$E$484))</f>
        <v>0</v>
      </c>
      <c r="D174" s="129">
        <f>SUMPRODUCT(('Diário 1º PA'!$E$4:$E$2011='Analítico Cp.'!$B174)*('Diário 1º PA'!$C$4:$C$2011&gt;=D$4)*('Diário 1º PA'!$C$4:$C$2011&lt;=EOMONTH(D$4,0))*('Diário 1º PA'!$F$4:$F$2011))
+SUMPRODUCT(('Diário 2º PA'!$E$4:$E$1980='Analítico Cp.'!$B174)*('Diário 2º PA'!$C$4:$C$1980&gt;=D$4)*('Diário 2º PA'!$C$4:$C$1980&lt;=EOMONTH(D$4,0))*('Diário 2º PA'!$F$4:$F$1980))
+SUMPRODUCT(('Diário 3º PA'!$E$4:$E$2000='Analítico Cp.'!$B174)*('Diário 3º PA'!$C$4:$C$2000&gt;=D$4)*('Diário 3º PA'!$C$4:$C$2000&lt;=EOMONTH(D$4,0))*('Diário 3º PA'!$F$4:$F$2000))
+SUMPRODUCT(('Diário 4º PA'!$E$4:$E$2000='Analítico Cp.'!$B174)*('Diário 4º PA'!$C$4:$C$2000&gt;=D$4)*('Diário 4º PA'!$C$4:$C$2000&lt;=EOMONTH(D$4,0))*('Diário 4º PA'!$F$4:$F$2000))
+SUMPRODUCT(('Comp.'!$D$5:$D$484=$B174)*('Comp.'!$B$5:$B$484&gt;=D$4)*('Comp.'!$B$5:$B$484&lt;=EOMONTH(D$4,0))*('Comp.'!$E$5:$E$484))</f>
        <v>7420</v>
      </c>
      <c r="E174" s="129">
        <f>SUMPRODUCT(('Diário 1º PA'!$E$4:$E$2011='Analítico Cp.'!$B174)*('Diário 1º PA'!$C$4:$C$2011&gt;=E$4)*('Diário 1º PA'!$C$4:$C$2011&lt;=EOMONTH(E$4,0))*('Diário 1º PA'!$F$4:$F$2011))
+SUMPRODUCT(('Diário 2º PA'!$E$4:$E$1980='Analítico Cp.'!$B174)*('Diário 2º PA'!$C$4:$C$1980&gt;=E$4)*('Diário 2º PA'!$C$4:$C$1980&lt;=EOMONTH(E$4,0))*('Diário 2º PA'!$F$4:$F$1980))
+SUMPRODUCT(('Diário 3º PA'!$E$4:$E$2000='Analítico Cp.'!$B174)*('Diário 3º PA'!$C$4:$C$2000&gt;=E$4)*('Diário 3º PA'!$C$4:$C$2000&lt;=EOMONTH(E$4,0))*('Diário 3º PA'!$F$4:$F$2000))
+SUMPRODUCT(('Diário 4º PA'!$E$4:$E$2000='Analítico Cp.'!$B174)*('Diário 4º PA'!$C$4:$C$2000&gt;=E$4)*('Diário 4º PA'!$C$4:$C$2000&lt;=EOMONTH(E$4,0))*('Diário 4º PA'!$F$4:$F$2000))
+SUMPRODUCT(('Comp.'!$D$5:$D$484=$B174)*('Comp.'!$B$5:$B$484&gt;=E$4)*('Comp.'!$B$5:$B$484&lt;=EOMONTH(E$4,0))*('Comp.'!$E$5:$E$484))</f>
        <v>0</v>
      </c>
      <c r="F174" s="129">
        <f>SUMPRODUCT(('Diário 1º PA'!$E$4:$E$2011='Analítico Cp.'!$B174)*('Diário 1º PA'!$C$4:$C$2011&gt;=F$4)*('Diário 1º PA'!$C$4:$C$2011&lt;=EOMONTH(F$4,0))*('Diário 1º PA'!$F$4:$F$2011))
+SUMPRODUCT(('Diário 2º PA'!$E$4:$E$1980='Analítico Cp.'!$B174)*('Diário 2º PA'!$C$4:$C$1980&gt;=F$4)*('Diário 2º PA'!$C$4:$C$1980&lt;=EOMONTH(F$4,0))*('Diário 2º PA'!$F$4:$F$1980))
+SUMPRODUCT(('Diário 3º PA'!$E$4:$E$2000='Analítico Cp.'!$B174)*('Diário 3º PA'!$C$4:$C$2000&gt;=F$4)*('Diário 3º PA'!$C$4:$C$2000&lt;=EOMONTH(F$4,0))*('Diário 3º PA'!$F$4:$F$2000))
+SUMPRODUCT(('Diário 4º PA'!$E$4:$E$2000='Analítico Cp.'!$B174)*('Diário 4º PA'!$C$4:$C$2000&gt;=F$4)*('Diário 4º PA'!$C$4:$C$2000&lt;=EOMONTH(F$4,0))*('Diário 4º PA'!$F$4:$F$2000))
+SUMPRODUCT(('Comp.'!$D$5:$D$484=$B174)*('Comp.'!$B$5:$B$484&gt;=F$4)*('Comp.'!$B$5:$B$484&lt;=EOMONTH(F$4,0))*('Comp.'!$E$5:$E$484))</f>
        <v>0</v>
      </c>
      <c r="G174" s="129">
        <f>SUMPRODUCT(('Diário 1º PA'!$E$4:$E$2011='Analítico Cp.'!$B174)*('Diário 1º PA'!$C$4:$C$2011&gt;=G$4)*('Diário 1º PA'!$C$4:$C$2011&lt;=EOMONTH(G$4,0))*('Diário 1º PA'!$F$4:$F$2011))
+SUMPRODUCT(('Diário 2º PA'!$E$4:$E$1980='Analítico Cp.'!$B174)*('Diário 2º PA'!$C$4:$C$1980&gt;=G$4)*('Diário 2º PA'!$C$4:$C$1980&lt;=EOMONTH(G$4,0))*('Diário 2º PA'!$F$4:$F$1980))
+SUMPRODUCT(('Diário 3º PA'!$E$4:$E$2000='Analítico Cp.'!$B174)*('Diário 3º PA'!$C$4:$C$2000&gt;=G$4)*('Diário 3º PA'!$C$4:$C$2000&lt;=EOMONTH(G$4,0))*('Diário 3º PA'!$F$4:$F$2000))
+SUMPRODUCT(('Diário 4º PA'!$E$4:$E$2000='Analítico Cp.'!$B174)*('Diário 4º PA'!$C$4:$C$2000&gt;=G$4)*('Diário 4º PA'!$C$4:$C$2000&lt;=EOMONTH(G$4,0))*('Diário 4º PA'!$F$4:$F$2000))
+SUMPRODUCT(('Comp.'!$D$5:$D$484=$B174)*('Comp.'!$B$5:$B$484&gt;=G$4)*('Comp.'!$B$5:$B$484&lt;=EOMONTH(G$4,0))*('Comp.'!$E$5:$E$484))</f>
        <v>0</v>
      </c>
      <c r="H174" s="129">
        <f>SUMPRODUCT(('Diário 1º PA'!$E$4:$E$2011='Analítico Cp.'!$B174)*('Diário 1º PA'!$C$4:$C$2011&gt;=H$4)*('Diário 1º PA'!$C$4:$C$2011&lt;=EOMONTH(H$4,0))*('Diário 1º PA'!$F$4:$F$2011))
+SUMPRODUCT(('Diário 2º PA'!$E$4:$E$1980='Analítico Cp.'!$B174)*('Diário 2º PA'!$C$4:$C$1980&gt;=H$4)*('Diário 2º PA'!$C$4:$C$1980&lt;=EOMONTH(H$4,0))*('Diário 2º PA'!$F$4:$F$1980))
+SUMPRODUCT(('Diário 3º PA'!$E$4:$E$2000='Analítico Cp.'!$B174)*('Diário 3º PA'!$C$4:$C$2000&gt;=H$4)*('Diário 3º PA'!$C$4:$C$2000&lt;=EOMONTH(H$4,0))*('Diário 3º PA'!$F$4:$F$2000))
+SUMPRODUCT(('Diário 4º PA'!$E$4:$E$2000='Analítico Cp.'!$B174)*('Diário 4º PA'!$C$4:$C$2000&gt;=H$4)*('Diário 4º PA'!$C$4:$C$2000&lt;=EOMONTH(H$4,0))*('Diário 4º PA'!$F$4:$F$2000))
+SUMPRODUCT(('Comp.'!$D$5:$D$484=$B174)*('Comp.'!$B$5:$B$484&gt;=H$4)*('Comp.'!$B$5:$B$484&lt;=EOMONTH(H$4,0))*('Comp.'!$E$5:$E$484))</f>
        <v>0</v>
      </c>
      <c r="I174" s="129">
        <f>SUMPRODUCT(('Diário 1º PA'!$E$4:$E$2011='Analítico Cp.'!$B174)*('Diário 1º PA'!$C$4:$C$2011&gt;=I$4)*('Diário 1º PA'!$C$4:$C$2011&lt;=EOMONTH(I$4,0))*('Diário 1º PA'!$F$4:$F$2011))
+SUMPRODUCT(('Diário 2º PA'!$E$4:$E$1980='Analítico Cp.'!$B174)*('Diário 2º PA'!$C$4:$C$1980&gt;=I$4)*('Diário 2º PA'!$C$4:$C$1980&lt;=EOMONTH(I$4,0))*('Diário 2º PA'!$F$4:$F$1980))
+SUMPRODUCT(('Diário 3º PA'!$E$4:$E$2000='Analítico Cp.'!$B174)*('Diário 3º PA'!$C$4:$C$2000&gt;=I$4)*('Diário 3º PA'!$C$4:$C$2000&lt;=EOMONTH(I$4,0))*('Diário 3º PA'!$F$4:$F$2000))
+SUMPRODUCT(('Diário 4º PA'!$E$4:$E$2000='Analítico Cp.'!$B174)*('Diário 4º PA'!$C$4:$C$2000&gt;=I$4)*('Diário 4º PA'!$C$4:$C$2000&lt;=EOMONTH(I$4,0))*('Diário 4º PA'!$F$4:$F$2000))
+SUMPRODUCT(('Comp.'!$D$5:$D$484=$B174)*('Comp.'!$B$5:$B$484&gt;=I$4)*('Comp.'!$B$5:$B$484&lt;=EOMONTH(I$4,0))*('Comp.'!$E$5:$E$484))</f>
        <v>0</v>
      </c>
      <c r="J174" s="129">
        <f>SUMPRODUCT(('Diário 1º PA'!$E$4:$E$2011='Analítico Cp.'!$B174)*('Diário 1º PA'!$C$4:$C$2011&gt;=J$4)*('Diário 1º PA'!$C$4:$C$2011&lt;=EOMONTH(J$4,0))*('Diário 1º PA'!$F$4:$F$2011))
+SUMPRODUCT(('Diário 2º PA'!$E$4:$E$1980='Analítico Cp.'!$B174)*('Diário 2º PA'!$C$4:$C$1980&gt;=J$4)*('Diário 2º PA'!$C$4:$C$1980&lt;=EOMONTH(J$4,0))*('Diário 2º PA'!$F$4:$F$1980))
+SUMPRODUCT(('Diário 3º PA'!$E$4:$E$2000='Analítico Cp.'!$B174)*('Diário 3º PA'!$C$4:$C$2000&gt;=J$4)*('Diário 3º PA'!$C$4:$C$2000&lt;=EOMONTH(J$4,0))*('Diário 3º PA'!$F$4:$F$2000))
+SUMPRODUCT(('Diário 4º PA'!$E$4:$E$2000='Analítico Cp.'!$B174)*('Diário 4º PA'!$C$4:$C$2000&gt;=J$4)*('Diário 4º PA'!$C$4:$C$2000&lt;=EOMONTH(J$4,0))*('Diário 4º PA'!$F$4:$F$2000))
+SUMPRODUCT(('Comp.'!$D$5:$D$484=$B174)*('Comp.'!$B$5:$B$484&gt;=J$4)*('Comp.'!$B$5:$B$484&lt;=EOMONTH(J$4,0))*('Comp.'!$E$5:$E$484))</f>
        <v>0</v>
      </c>
      <c r="K174" s="129">
        <f>SUMPRODUCT(('Diário 1º PA'!$E$4:$E$2011='Analítico Cp.'!$B174)*('Diário 1º PA'!$C$4:$C$2011&gt;=K$4)*('Diário 1º PA'!$C$4:$C$2011&lt;=EOMONTH(K$4,0))*('Diário 1º PA'!$F$4:$F$2011))
+SUMPRODUCT(('Diário 2º PA'!$E$4:$E$1980='Analítico Cp.'!$B174)*('Diário 2º PA'!$C$4:$C$1980&gt;=K$4)*('Diário 2º PA'!$C$4:$C$1980&lt;=EOMONTH(K$4,0))*('Diário 2º PA'!$F$4:$F$1980))
+SUMPRODUCT(('Diário 3º PA'!$E$4:$E$2000='Analítico Cp.'!$B174)*('Diário 3º PA'!$C$4:$C$2000&gt;=K$4)*('Diário 3º PA'!$C$4:$C$2000&lt;=EOMONTH(K$4,0))*('Diário 3º PA'!$F$4:$F$2000))
+SUMPRODUCT(('Diário 4º PA'!$E$4:$E$2000='Analítico Cp.'!$B174)*('Diário 4º PA'!$C$4:$C$2000&gt;=K$4)*('Diário 4º PA'!$C$4:$C$2000&lt;=EOMONTH(K$4,0))*('Diário 4º PA'!$F$4:$F$2000))
+SUMPRODUCT(('Comp.'!$D$5:$D$484=$B174)*('Comp.'!$B$5:$B$484&gt;=K$4)*('Comp.'!$B$5:$B$484&lt;=EOMONTH(K$4,0))*('Comp.'!$E$5:$E$484))</f>
        <v>0</v>
      </c>
      <c r="L174" s="129">
        <f>SUMPRODUCT(('Diário 1º PA'!$E$4:$E$2011='Analítico Cp.'!$B174)*('Diário 1º PA'!$C$4:$C$2011&gt;=L$4)*('Diário 1º PA'!$C$4:$C$2011&lt;=EOMONTH(L$4,0))*('Diário 1º PA'!$F$4:$F$2011))
+SUMPRODUCT(('Diário 2º PA'!$E$4:$E$1980='Analítico Cp.'!$B174)*('Diário 2º PA'!$C$4:$C$1980&gt;=L$4)*('Diário 2º PA'!$C$4:$C$1980&lt;=EOMONTH(L$4,0))*('Diário 2º PA'!$F$4:$F$1980))
+SUMPRODUCT(('Diário 3º PA'!$E$4:$E$2000='Analítico Cp.'!$B174)*('Diário 3º PA'!$C$4:$C$2000&gt;=L$4)*('Diário 3º PA'!$C$4:$C$2000&lt;=EOMONTH(L$4,0))*('Diário 3º PA'!$F$4:$F$2000))
+SUMPRODUCT(('Diário 4º PA'!$E$4:$E$2000='Analítico Cp.'!$B174)*('Diário 4º PA'!$C$4:$C$2000&gt;=L$4)*('Diário 4º PA'!$C$4:$C$2000&lt;=EOMONTH(L$4,0))*('Diário 4º PA'!$F$4:$F$2000))
+SUMPRODUCT(('Comp.'!$D$5:$D$484=$B174)*('Comp.'!$B$5:$B$484&gt;=L$4)*('Comp.'!$B$5:$B$484&lt;=EOMONTH(L$4,0))*('Comp.'!$E$5:$E$484))</f>
        <v>0</v>
      </c>
      <c r="M174" s="129">
        <f>SUMPRODUCT(('Diário 1º PA'!$E$4:$E$2011='Analítico Cp.'!$B174)*('Diário 1º PA'!$C$4:$C$2011&gt;=M$4)*('Diário 1º PA'!$C$4:$C$2011&lt;=EOMONTH(M$4,0))*('Diário 1º PA'!$F$4:$F$2011))
+SUMPRODUCT(('Diário 2º PA'!$E$4:$E$1980='Analítico Cp.'!$B174)*('Diário 2º PA'!$C$4:$C$1980&gt;=M$4)*('Diário 2º PA'!$C$4:$C$1980&lt;=EOMONTH(M$4,0))*('Diário 2º PA'!$F$4:$F$1980))
+SUMPRODUCT(('Diário 3º PA'!$E$4:$E$2000='Analítico Cp.'!$B174)*('Diário 3º PA'!$C$4:$C$2000&gt;=M$4)*('Diário 3º PA'!$C$4:$C$2000&lt;=EOMONTH(M$4,0))*('Diário 3º PA'!$F$4:$F$2000))
+SUMPRODUCT(('Diário 4º PA'!$E$4:$E$2000='Analítico Cp.'!$B174)*('Diário 4º PA'!$C$4:$C$2000&gt;=M$4)*('Diário 4º PA'!$C$4:$C$2000&lt;=EOMONTH(M$4,0))*('Diário 4º PA'!$F$4:$F$2000))
+SUMPRODUCT(('Comp.'!$D$5:$D$484=$B174)*('Comp.'!$B$5:$B$484&gt;=M$4)*('Comp.'!$B$5:$B$484&lt;=EOMONTH(M$4,0))*('Comp.'!$E$5:$E$484))</f>
        <v>0</v>
      </c>
      <c r="N174" s="129">
        <f>SUMPRODUCT(('Diário 1º PA'!$E$4:$E$2011='Analítico Cp.'!$B174)*('Diário 1º PA'!$C$4:$C$2011&gt;=N$4)*('Diário 1º PA'!$C$4:$C$2011&lt;=EOMONTH(N$4,0))*('Diário 1º PA'!$F$4:$F$2011))
+SUMPRODUCT(('Diário 2º PA'!$E$4:$E$1980='Analítico Cp.'!$B174)*('Diário 2º PA'!$C$4:$C$1980&gt;=N$4)*('Diário 2º PA'!$C$4:$C$1980&lt;=EOMONTH(N$4,0))*('Diário 2º PA'!$F$4:$F$1980))
+SUMPRODUCT(('Diário 3º PA'!$E$4:$E$2000='Analítico Cp.'!$B174)*('Diário 3º PA'!$C$4:$C$2000&gt;=N$4)*('Diário 3º PA'!$C$4:$C$2000&lt;=EOMONTH(N$4,0))*('Diário 3º PA'!$F$4:$F$2000))
+SUMPRODUCT(('Diário 4º PA'!$E$4:$E$2000='Analítico Cp.'!$B174)*('Diário 4º PA'!$C$4:$C$2000&gt;=N$4)*('Diário 4º PA'!$C$4:$C$2000&lt;=EOMONTH(N$4,0))*('Diário 4º PA'!$F$4:$F$2000))
+SUMPRODUCT(('Comp.'!$D$5:$D$484=$B174)*('Comp.'!$B$5:$B$484&gt;=N$4)*('Comp.'!$B$5:$B$484&lt;=EOMONTH(N$4,0))*('Comp.'!$E$5:$E$484))</f>
        <v>0</v>
      </c>
      <c r="O174" s="179">
        <f t="shared" si="22"/>
        <v>7420</v>
      </c>
      <c r="P174" s="180">
        <f t="shared" si="23"/>
        <v>5.3052559308251561E-4</v>
      </c>
      <c r="Q174" s="154"/>
      <c r="R174" s="154"/>
      <c r="S174" s="154"/>
      <c r="T174" s="154"/>
      <c r="U174" s="154"/>
      <c r="V174" s="154"/>
      <c r="W174" s="154"/>
      <c r="X174" s="154"/>
      <c r="Y174" s="154"/>
      <c r="Z174" s="154"/>
    </row>
    <row r="175" spans="1:26" ht="23.25" customHeight="1" x14ac:dyDescent="0.2">
      <c r="A175" s="199" t="s">
        <v>377</v>
      </c>
      <c r="B175" s="200" t="s">
        <v>378</v>
      </c>
      <c r="C175" s="129">
        <f>SUMPRODUCT(('Diário 1º PA'!$E$4:$E$2011='Analítico Cp.'!$B175)*('Diário 1º PA'!$C$4:$C$2011&gt;=C$4)*('Diário 1º PA'!$C$4:$C$2011&lt;=EOMONTH(C$4,0))*('Diário 1º PA'!$F$4:$F$2011))
+SUMPRODUCT(('Diário 2º PA'!$E$4:$E$1980='Analítico Cp.'!$B175)*('Diário 2º PA'!$C$4:$C$1980&gt;=C$4)*('Diário 2º PA'!$C$4:$C$1980&lt;=EOMONTH(C$4,0))*('Diário 2º PA'!$F$4:$F$1980))
+SUMPRODUCT(('Diário 3º PA'!$E$4:$E$2000='Analítico Cp.'!$B175)*('Diário 3º PA'!$C$4:$C$2000&gt;=C$4)*('Diário 3º PA'!$C$4:$C$2000&lt;=EOMONTH(C$4,0))*('Diário 3º PA'!$F$4:$F$2000))
+SUMPRODUCT(('Diário 4º PA'!$E$4:$E$2000='Analítico Cp.'!$B175)*('Diário 4º PA'!$C$4:$C$2000&gt;=C$4)*('Diário 4º PA'!$C$4:$C$2000&lt;=EOMONTH(C$4,0))*('Diário 4º PA'!$F$4:$F$2000))
+SUMPRODUCT(('Comp.'!$D$5:$D$484=$B175)*('Comp.'!$B$5:$B$484&gt;=C$4)*('Comp.'!$B$5:$B$484&lt;=EOMONTH(C$4,0))*('Comp.'!$E$5:$E$484))</f>
        <v>0</v>
      </c>
      <c r="D175" s="129">
        <f>SUMPRODUCT(('Diário 1º PA'!$E$4:$E$2011='Analítico Cp.'!$B175)*('Diário 1º PA'!$C$4:$C$2011&gt;=D$4)*('Diário 1º PA'!$C$4:$C$2011&lt;=EOMONTH(D$4,0))*('Diário 1º PA'!$F$4:$F$2011))
+SUMPRODUCT(('Diário 2º PA'!$E$4:$E$1980='Analítico Cp.'!$B175)*('Diário 2º PA'!$C$4:$C$1980&gt;=D$4)*('Diário 2º PA'!$C$4:$C$1980&lt;=EOMONTH(D$4,0))*('Diário 2º PA'!$F$4:$F$1980))
+SUMPRODUCT(('Diário 3º PA'!$E$4:$E$2000='Analítico Cp.'!$B175)*('Diário 3º PA'!$C$4:$C$2000&gt;=D$4)*('Diário 3º PA'!$C$4:$C$2000&lt;=EOMONTH(D$4,0))*('Diário 3º PA'!$F$4:$F$2000))
+SUMPRODUCT(('Diário 4º PA'!$E$4:$E$2000='Analítico Cp.'!$B175)*('Diário 4º PA'!$C$4:$C$2000&gt;=D$4)*('Diário 4º PA'!$C$4:$C$2000&lt;=EOMONTH(D$4,0))*('Diário 4º PA'!$F$4:$F$2000))
+SUMPRODUCT(('Comp.'!$D$5:$D$484=$B175)*('Comp.'!$B$5:$B$484&gt;=D$4)*('Comp.'!$B$5:$B$484&lt;=EOMONTH(D$4,0))*('Comp.'!$E$5:$E$484))</f>
        <v>20209</v>
      </c>
      <c r="E175" s="129">
        <f>SUMPRODUCT(('Diário 1º PA'!$E$4:$E$2011='Analítico Cp.'!$B175)*('Diário 1º PA'!$C$4:$C$2011&gt;=E$4)*('Diário 1º PA'!$C$4:$C$2011&lt;=EOMONTH(E$4,0))*('Diário 1º PA'!$F$4:$F$2011))
+SUMPRODUCT(('Diário 2º PA'!$E$4:$E$1980='Analítico Cp.'!$B175)*('Diário 2º PA'!$C$4:$C$1980&gt;=E$4)*('Diário 2º PA'!$C$4:$C$1980&lt;=EOMONTH(E$4,0))*('Diário 2º PA'!$F$4:$F$1980))
+SUMPRODUCT(('Diário 3º PA'!$E$4:$E$2000='Analítico Cp.'!$B175)*('Diário 3º PA'!$C$4:$C$2000&gt;=E$4)*('Diário 3º PA'!$C$4:$C$2000&lt;=EOMONTH(E$4,0))*('Diário 3º PA'!$F$4:$F$2000))
+SUMPRODUCT(('Diário 4º PA'!$E$4:$E$2000='Analítico Cp.'!$B175)*('Diário 4º PA'!$C$4:$C$2000&gt;=E$4)*('Diário 4º PA'!$C$4:$C$2000&lt;=EOMONTH(E$4,0))*('Diário 4º PA'!$F$4:$F$2000))
+SUMPRODUCT(('Comp.'!$D$5:$D$484=$B175)*('Comp.'!$B$5:$B$484&gt;=E$4)*('Comp.'!$B$5:$B$484&lt;=EOMONTH(E$4,0))*('Comp.'!$E$5:$E$484))</f>
        <v>778</v>
      </c>
      <c r="F175" s="129">
        <f>SUMPRODUCT(('Diário 1º PA'!$E$4:$E$2011='Analítico Cp.'!$B175)*('Diário 1º PA'!$C$4:$C$2011&gt;=F$4)*('Diário 1º PA'!$C$4:$C$2011&lt;=EOMONTH(F$4,0))*('Diário 1º PA'!$F$4:$F$2011))
+SUMPRODUCT(('Diário 2º PA'!$E$4:$E$1980='Analítico Cp.'!$B175)*('Diário 2º PA'!$C$4:$C$1980&gt;=F$4)*('Diário 2º PA'!$C$4:$C$1980&lt;=EOMONTH(F$4,0))*('Diário 2º PA'!$F$4:$F$1980))
+SUMPRODUCT(('Diário 3º PA'!$E$4:$E$2000='Analítico Cp.'!$B175)*('Diário 3º PA'!$C$4:$C$2000&gt;=F$4)*('Diário 3º PA'!$C$4:$C$2000&lt;=EOMONTH(F$4,0))*('Diário 3º PA'!$F$4:$F$2000))
+SUMPRODUCT(('Diário 4º PA'!$E$4:$E$2000='Analítico Cp.'!$B175)*('Diário 4º PA'!$C$4:$C$2000&gt;=F$4)*('Diário 4º PA'!$C$4:$C$2000&lt;=EOMONTH(F$4,0))*('Diário 4º PA'!$F$4:$F$2000))
+SUMPRODUCT(('Comp.'!$D$5:$D$484=$B175)*('Comp.'!$B$5:$B$484&gt;=F$4)*('Comp.'!$B$5:$B$484&lt;=EOMONTH(F$4,0))*('Comp.'!$E$5:$E$484))</f>
        <v>94824</v>
      </c>
      <c r="G175" s="129">
        <f>SUMPRODUCT(('Diário 1º PA'!$E$4:$E$2011='Analítico Cp.'!$B175)*('Diário 1º PA'!$C$4:$C$2011&gt;=G$4)*('Diário 1º PA'!$C$4:$C$2011&lt;=EOMONTH(G$4,0))*('Diário 1º PA'!$F$4:$F$2011))
+SUMPRODUCT(('Diário 2º PA'!$E$4:$E$1980='Analítico Cp.'!$B175)*('Diário 2º PA'!$C$4:$C$1980&gt;=G$4)*('Diário 2º PA'!$C$4:$C$1980&lt;=EOMONTH(G$4,0))*('Diário 2º PA'!$F$4:$F$1980))
+SUMPRODUCT(('Diário 3º PA'!$E$4:$E$2000='Analítico Cp.'!$B175)*('Diário 3º PA'!$C$4:$C$2000&gt;=G$4)*('Diário 3º PA'!$C$4:$C$2000&lt;=EOMONTH(G$4,0))*('Diário 3º PA'!$F$4:$F$2000))
+SUMPRODUCT(('Diário 4º PA'!$E$4:$E$2000='Analítico Cp.'!$B175)*('Diário 4º PA'!$C$4:$C$2000&gt;=G$4)*('Diário 4º PA'!$C$4:$C$2000&lt;=EOMONTH(G$4,0))*('Diário 4º PA'!$F$4:$F$2000))
+SUMPRODUCT(('Comp.'!$D$5:$D$484=$B175)*('Comp.'!$B$5:$B$484&gt;=G$4)*('Comp.'!$B$5:$B$484&lt;=EOMONTH(G$4,0))*('Comp.'!$E$5:$E$484))</f>
        <v>0</v>
      </c>
      <c r="H175" s="129">
        <f>SUMPRODUCT(('Diário 1º PA'!$E$4:$E$2011='Analítico Cp.'!$B175)*('Diário 1º PA'!$C$4:$C$2011&gt;=H$4)*('Diário 1º PA'!$C$4:$C$2011&lt;=EOMONTH(H$4,0))*('Diário 1º PA'!$F$4:$F$2011))
+SUMPRODUCT(('Diário 2º PA'!$E$4:$E$1980='Analítico Cp.'!$B175)*('Diário 2º PA'!$C$4:$C$1980&gt;=H$4)*('Diário 2º PA'!$C$4:$C$1980&lt;=EOMONTH(H$4,0))*('Diário 2º PA'!$F$4:$F$1980))
+SUMPRODUCT(('Diário 3º PA'!$E$4:$E$2000='Analítico Cp.'!$B175)*('Diário 3º PA'!$C$4:$C$2000&gt;=H$4)*('Diário 3º PA'!$C$4:$C$2000&lt;=EOMONTH(H$4,0))*('Diário 3º PA'!$F$4:$F$2000))
+SUMPRODUCT(('Diário 4º PA'!$E$4:$E$2000='Analítico Cp.'!$B175)*('Diário 4º PA'!$C$4:$C$2000&gt;=H$4)*('Diário 4º PA'!$C$4:$C$2000&lt;=EOMONTH(H$4,0))*('Diário 4º PA'!$F$4:$F$2000))
+SUMPRODUCT(('Comp.'!$D$5:$D$484=$B175)*('Comp.'!$B$5:$B$484&gt;=H$4)*('Comp.'!$B$5:$B$484&lt;=EOMONTH(H$4,0))*('Comp.'!$E$5:$E$484))</f>
        <v>0</v>
      </c>
      <c r="I175" s="129">
        <f>SUMPRODUCT(('Diário 1º PA'!$E$4:$E$2011='Analítico Cp.'!$B175)*('Diário 1º PA'!$C$4:$C$2011&gt;=I$4)*('Diário 1º PA'!$C$4:$C$2011&lt;=EOMONTH(I$4,0))*('Diário 1º PA'!$F$4:$F$2011))
+SUMPRODUCT(('Diário 2º PA'!$E$4:$E$1980='Analítico Cp.'!$B175)*('Diário 2º PA'!$C$4:$C$1980&gt;=I$4)*('Diário 2º PA'!$C$4:$C$1980&lt;=EOMONTH(I$4,0))*('Diário 2º PA'!$F$4:$F$1980))
+SUMPRODUCT(('Diário 3º PA'!$E$4:$E$2000='Analítico Cp.'!$B175)*('Diário 3º PA'!$C$4:$C$2000&gt;=I$4)*('Diário 3º PA'!$C$4:$C$2000&lt;=EOMONTH(I$4,0))*('Diário 3º PA'!$F$4:$F$2000))
+SUMPRODUCT(('Diário 4º PA'!$E$4:$E$2000='Analítico Cp.'!$B175)*('Diário 4º PA'!$C$4:$C$2000&gt;=I$4)*('Diário 4º PA'!$C$4:$C$2000&lt;=EOMONTH(I$4,0))*('Diário 4º PA'!$F$4:$F$2000))
+SUMPRODUCT(('Comp.'!$D$5:$D$484=$B175)*('Comp.'!$B$5:$B$484&gt;=I$4)*('Comp.'!$B$5:$B$484&lt;=EOMONTH(I$4,0))*('Comp.'!$E$5:$E$484))</f>
        <v>0</v>
      </c>
      <c r="J175" s="129">
        <f>SUMPRODUCT(('Diário 1º PA'!$E$4:$E$2011='Analítico Cp.'!$B175)*('Diário 1º PA'!$C$4:$C$2011&gt;=J$4)*('Diário 1º PA'!$C$4:$C$2011&lt;=EOMONTH(J$4,0))*('Diário 1º PA'!$F$4:$F$2011))
+SUMPRODUCT(('Diário 2º PA'!$E$4:$E$1980='Analítico Cp.'!$B175)*('Diário 2º PA'!$C$4:$C$1980&gt;=J$4)*('Diário 2º PA'!$C$4:$C$1980&lt;=EOMONTH(J$4,0))*('Diário 2º PA'!$F$4:$F$1980))
+SUMPRODUCT(('Diário 3º PA'!$E$4:$E$2000='Analítico Cp.'!$B175)*('Diário 3º PA'!$C$4:$C$2000&gt;=J$4)*('Diário 3º PA'!$C$4:$C$2000&lt;=EOMONTH(J$4,0))*('Diário 3º PA'!$F$4:$F$2000))
+SUMPRODUCT(('Diário 4º PA'!$E$4:$E$2000='Analítico Cp.'!$B175)*('Diário 4º PA'!$C$4:$C$2000&gt;=J$4)*('Diário 4º PA'!$C$4:$C$2000&lt;=EOMONTH(J$4,0))*('Diário 4º PA'!$F$4:$F$2000))
+SUMPRODUCT(('Comp.'!$D$5:$D$484=$B175)*('Comp.'!$B$5:$B$484&gt;=J$4)*('Comp.'!$B$5:$B$484&lt;=EOMONTH(J$4,0))*('Comp.'!$E$5:$E$484))</f>
        <v>0</v>
      </c>
      <c r="K175" s="129">
        <f>SUMPRODUCT(('Diário 1º PA'!$E$4:$E$2011='Analítico Cp.'!$B175)*('Diário 1º PA'!$C$4:$C$2011&gt;=K$4)*('Diário 1º PA'!$C$4:$C$2011&lt;=EOMONTH(K$4,0))*('Diário 1º PA'!$F$4:$F$2011))
+SUMPRODUCT(('Diário 2º PA'!$E$4:$E$1980='Analítico Cp.'!$B175)*('Diário 2º PA'!$C$4:$C$1980&gt;=K$4)*('Diário 2º PA'!$C$4:$C$1980&lt;=EOMONTH(K$4,0))*('Diário 2º PA'!$F$4:$F$1980))
+SUMPRODUCT(('Diário 3º PA'!$E$4:$E$2000='Analítico Cp.'!$B175)*('Diário 3º PA'!$C$4:$C$2000&gt;=K$4)*('Diário 3º PA'!$C$4:$C$2000&lt;=EOMONTH(K$4,0))*('Diário 3º PA'!$F$4:$F$2000))
+SUMPRODUCT(('Diário 4º PA'!$E$4:$E$2000='Analítico Cp.'!$B175)*('Diário 4º PA'!$C$4:$C$2000&gt;=K$4)*('Diário 4º PA'!$C$4:$C$2000&lt;=EOMONTH(K$4,0))*('Diário 4º PA'!$F$4:$F$2000))
+SUMPRODUCT(('Comp.'!$D$5:$D$484=$B175)*('Comp.'!$B$5:$B$484&gt;=K$4)*('Comp.'!$B$5:$B$484&lt;=EOMONTH(K$4,0))*('Comp.'!$E$5:$E$484))</f>
        <v>0</v>
      </c>
      <c r="L175" s="129">
        <f>SUMPRODUCT(('Diário 1º PA'!$E$4:$E$2011='Analítico Cp.'!$B175)*('Diário 1º PA'!$C$4:$C$2011&gt;=L$4)*('Diário 1º PA'!$C$4:$C$2011&lt;=EOMONTH(L$4,0))*('Diário 1º PA'!$F$4:$F$2011))
+SUMPRODUCT(('Diário 2º PA'!$E$4:$E$1980='Analítico Cp.'!$B175)*('Diário 2º PA'!$C$4:$C$1980&gt;=L$4)*('Diário 2º PA'!$C$4:$C$1980&lt;=EOMONTH(L$4,0))*('Diário 2º PA'!$F$4:$F$1980))
+SUMPRODUCT(('Diário 3º PA'!$E$4:$E$2000='Analítico Cp.'!$B175)*('Diário 3º PA'!$C$4:$C$2000&gt;=L$4)*('Diário 3º PA'!$C$4:$C$2000&lt;=EOMONTH(L$4,0))*('Diário 3º PA'!$F$4:$F$2000))
+SUMPRODUCT(('Diário 4º PA'!$E$4:$E$2000='Analítico Cp.'!$B175)*('Diário 4º PA'!$C$4:$C$2000&gt;=L$4)*('Diário 4º PA'!$C$4:$C$2000&lt;=EOMONTH(L$4,0))*('Diário 4º PA'!$F$4:$F$2000))
+SUMPRODUCT(('Comp.'!$D$5:$D$484=$B175)*('Comp.'!$B$5:$B$484&gt;=L$4)*('Comp.'!$B$5:$B$484&lt;=EOMONTH(L$4,0))*('Comp.'!$E$5:$E$484))</f>
        <v>0</v>
      </c>
      <c r="M175" s="129">
        <f>SUMPRODUCT(('Diário 1º PA'!$E$4:$E$2011='Analítico Cp.'!$B175)*('Diário 1º PA'!$C$4:$C$2011&gt;=M$4)*('Diário 1º PA'!$C$4:$C$2011&lt;=EOMONTH(M$4,0))*('Diário 1º PA'!$F$4:$F$2011))
+SUMPRODUCT(('Diário 2º PA'!$E$4:$E$1980='Analítico Cp.'!$B175)*('Diário 2º PA'!$C$4:$C$1980&gt;=M$4)*('Diário 2º PA'!$C$4:$C$1980&lt;=EOMONTH(M$4,0))*('Diário 2º PA'!$F$4:$F$1980))
+SUMPRODUCT(('Diário 3º PA'!$E$4:$E$2000='Analítico Cp.'!$B175)*('Diário 3º PA'!$C$4:$C$2000&gt;=M$4)*('Diário 3º PA'!$C$4:$C$2000&lt;=EOMONTH(M$4,0))*('Diário 3º PA'!$F$4:$F$2000))
+SUMPRODUCT(('Diário 4º PA'!$E$4:$E$2000='Analítico Cp.'!$B175)*('Diário 4º PA'!$C$4:$C$2000&gt;=M$4)*('Diário 4º PA'!$C$4:$C$2000&lt;=EOMONTH(M$4,0))*('Diário 4º PA'!$F$4:$F$2000))
+SUMPRODUCT(('Comp.'!$D$5:$D$484=$B175)*('Comp.'!$B$5:$B$484&gt;=M$4)*('Comp.'!$B$5:$B$484&lt;=EOMONTH(M$4,0))*('Comp.'!$E$5:$E$484))</f>
        <v>0</v>
      </c>
      <c r="N175" s="129">
        <f>SUMPRODUCT(('Diário 1º PA'!$E$4:$E$2011='Analítico Cp.'!$B175)*('Diário 1º PA'!$C$4:$C$2011&gt;=N$4)*('Diário 1º PA'!$C$4:$C$2011&lt;=EOMONTH(N$4,0))*('Diário 1º PA'!$F$4:$F$2011))
+SUMPRODUCT(('Diário 2º PA'!$E$4:$E$1980='Analítico Cp.'!$B175)*('Diário 2º PA'!$C$4:$C$1980&gt;=N$4)*('Diário 2º PA'!$C$4:$C$1980&lt;=EOMONTH(N$4,0))*('Diário 2º PA'!$F$4:$F$1980))
+SUMPRODUCT(('Diário 3º PA'!$E$4:$E$2000='Analítico Cp.'!$B175)*('Diário 3º PA'!$C$4:$C$2000&gt;=N$4)*('Diário 3º PA'!$C$4:$C$2000&lt;=EOMONTH(N$4,0))*('Diário 3º PA'!$F$4:$F$2000))
+SUMPRODUCT(('Diário 4º PA'!$E$4:$E$2000='Analítico Cp.'!$B175)*('Diário 4º PA'!$C$4:$C$2000&gt;=N$4)*('Diário 4º PA'!$C$4:$C$2000&lt;=EOMONTH(N$4,0))*('Diário 4º PA'!$F$4:$F$2000))
+SUMPRODUCT(('Comp.'!$D$5:$D$484=$B175)*('Comp.'!$B$5:$B$484&gt;=N$4)*('Comp.'!$B$5:$B$484&lt;=EOMONTH(N$4,0))*('Comp.'!$E$5:$E$484))</f>
        <v>0</v>
      </c>
      <c r="O175" s="179">
        <f t="shared" si="22"/>
        <v>115811</v>
      </c>
      <c r="P175" s="180">
        <f t="shared" si="23"/>
        <v>8.2804177170457162E-3</v>
      </c>
      <c r="Q175" s="154"/>
      <c r="R175" s="154"/>
      <c r="S175" s="154"/>
      <c r="T175" s="154"/>
      <c r="U175" s="154"/>
      <c r="V175" s="154"/>
      <c r="W175" s="154"/>
      <c r="X175" s="154"/>
      <c r="Y175" s="154"/>
      <c r="Z175" s="154"/>
    </row>
    <row r="176" spans="1:26" ht="23.25" customHeight="1" x14ac:dyDescent="0.2">
      <c r="A176" s="199" t="s">
        <v>379</v>
      </c>
      <c r="B176" s="200" t="s">
        <v>380</v>
      </c>
      <c r="C176" s="129">
        <f>SUMPRODUCT(('Diário 1º PA'!$E$4:$E$2011='Analítico Cp.'!$B176)*('Diário 1º PA'!$C$4:$C$2011&gt;=C$4)*('Diário 1º PA'!$C$4:$C$2011&lt;=EOMONTH(C$4,0))*('Diário 1º PA'!$F$4:$F$2011))
+SUMPRODUCT(('Diário 2º PA'!$E$4:$E$1980='Analítico Cp.'!$B176)*('Diário 2º PA'!$C$4:$C$1980&gt;=C$4)*('Diário 2º PA'!$C$4:$C$1980&lt;=EOMONTH(C$4,0))*('Diário 2º PA'!$F$4:$F$1980))
+SUMPRODUCT(('Diário 3º PA'!$E$4:$E$2000='Analítico Cp.'!$B176)*('Diário 3º PA'!$C$4:$C$2000&gt;=C$4)*('Diário 3º PA'!$C$4:$C$2000&lt;=EOMONTH(C$4,0))*('Diário 3º PA'!$F$4:$F$2000))
+SUMPRODUCT(('Diário 4º PA'!$E$4:$E$2000='Analítico Cp.'!$B176)*('Diário 4º PA'!$C$4:$C$2000&gt;=C$4)*('Diário 4º PA'!$C$4:$C$2000&lt;=EOMONTH(C$4,0))*('Diário 4º PA'!$F$4:$F$2000))
+SUMPRODUCT(('Comp.'!$D$5:$D$484=$B176)*('Comp.'!$B$5:$B$484&gt;=C$4)*('Comp.'!$B$5:$B$484&lt;=EOMONTH(C$4,0))*('Comp.'!$E$5:$E$484))</f>
        <v>0</v>
      </c>
      <c r="D176" s="129">
        <f>SUMPRODUCT(('Diário 1º PA'!$E$4:$E$2011='Analítico Cp.'!$B176)*('Diário 1º PA'!$C$4:$C$2011&gt;=D$4)*('Diário 1º PA'!$C$4:$C$2011&lt;=EOMONTH(D$4,0))*('Diário 1º PA'!$F$4:$F$2011))
+SUMPRODUCT(('Diário 2º PA'!$E$4:$E$1980='Analítico Cp.'!$B176)*('Diário 2º PA'!$C$4:$C$1980&gt;=D$4)*('Diário 2º PA'!$C$4:$C$1980&lt;=EOMONTH(D$4,0))*('Diário 2º PA'!$F$4:$F$1980))
+SUMPRODUCT(('Diário 3º PA'!$E$4:$E$2000='Analítico Cp.'!$B176)*('Diário 3º PA'!$C$4:$C$2000&gt;=D$4)*('Diário 3º PA'!$C$4:$C$2000&lt;=EOMONTH(D$4,0))*('Diário 3º PA'!$F$4:$F$2000))
+SUMPRODUCT(('Diário 4º PA'!$E$4:$E$2000='Analítico Cp.'!$B176)*('Diário 4º PA'!$C$4:$C$2000&gt;=D$4)*('Diário 4º PA'!$C$4:$C$2000&lt;=EOMONTH(D$4,0))*('Diário 4º PA'!$F$4:$F$2000))
+SUMPRODUCT(('Comp.'!$D$5:$D$484=$B176)*('Comp.'!$B$5:$B$484&gt;=D$4)*('Comp.'!$B$5:$B$484&lt;=EOMONTH(D$4,0))*('Comp.'!$E$5:$E$484))</f>
        <v>0</v>
      </c>
      <c r="E176" s="129">
        <f>SUMPRODUCT(('Diário 1º PA'!$E$4:$E$2011='Analítico Cp.'!$B176)*('Diário 1º PA'!$C$4:$C$2011&gt;=E$4)*('Diário 1º PA'!$C$4:$C$2011&lt;=EOMONTH(E$4,0))*('Diário 1º PA'!$F$4:$F$2011))
+SUMPRODUCT(('Diário 2º PA'!$E$4:$E$1980='Analítico Cp.'!$B176)*('Diário 2º PA'!$C$4:$C$1980&gt;=E$4)*('Diário 2º PA'!$C$4:$C$1980&lt;=EOMONTH(E$4,0))*('Diário 2º PA'!$F$4:$F$1980))
+SUMPRODUCT(('Diário 3º PA'!$E$4:$E$2000='Analítico Cp.'!$B176)*('Diário 3º PA'!$C$4:$C$2000&gt;=E$4)*('Diário 3º PA'!$C$4:$C$2000&lt;=EOMONTH(E$4,0))*('Diário 3º PA'!$F$4:$F$2000))
+SUMPRODUCT(('Diário 4º PA'!$E$4:$E$2000='Analítico Cp.'!$B176)*('Diário 4º PA'!$C$4:$C$2000&gt;=E$4)*('Diário 4º PA'!$C$4:$C$2000&lt;=EOMONTH(E$4,0))*('Diário 4º PA'!$F$4:$F$2000))
+SUMPRODUCT(('Comp.'!$D$5:$D$484=$B176)*('Comp.'!$B$5:$B$484&gt;=E$4)*('Comp.'!$B$5:$B$484&lt;=EOMONTH(E$4,0))*('Comp.'!$E$5:$E$484))</f>
        <v>0</v>
      </c>
      <c r="F176" s="129">
        <f>SUMPRODUCT(('Diário 1º PA'!$E$4:$E$2011='Analítico Cp.'!$B176)*('Diário 1º PA'!$C$4:$C$2011&gt;=F$4)*('Diário 1º PA'!$C$4:$C$2011&lt;=EOMONTH(F$4,0))*('Diário 1º PA'!$F$4:$F$2011))
+SUMPRODUCT(('Diário 2º PA'!$E$4:$E$1980='Analítico Cp.'!$B176)*('Diário 2º PA'!$C$4:$C$1980&gt;=F$4)*('Diário 2º PA'!$C$4:$C$1980&lt;=EOMONTH(F$4,0))*('Diário 2º PA'!$F$4:$F$1980))
+SUMPRODUCT(('Diário 3º PA'!$E$4:$E$2000='Analítico Cp.'!$B176)*('Diário 3º PA'!$C$4:$C$2000&gt;=F$4)*('Diário 3º PA'!$C$4:$C$2000&lt;=EOMONTH(F$4,0))*('Diário 3º PA'!$F$4:$F$2000))
+SUMPRODUCT(('Diário 4º PA'!$E$4:$E$2000='Analítico Cp.'!$B176)*('Diário 4º PA'!$C$4:$C$2000&gt;=F$4)*('Diário 4º PA'!$C$4:$C$2000&lt;=EOMONTH(F$4,0))*('Diário 4º PA'!$F$4:$F$2000))
+SUMPRODUCT(('Comp.'!$D$5:$D$484=$B176)*('Comp.'!$B$5:$B$484&gt;=F$4)*('Comp.'!$B$5:$B$484&lt;=EOMONTH(F$4,0))*('Comp.'!$E$5:$E$484))</f>
        <v>0</v>
      </c>
      <c r="G176" s="129">
        <f>SUMPRODUCT(('Diário 1º PA'!$E$4:$E$2011='Analítico Cp.'!$B176)*('Diário 1º PA'!$C$4:$C$2011&gt;=G$4)*('Diário 1º PA'!$C$4:$C$2011&lt;=EOMONTH(G$4,0))*('Diário 1º PA'!$F$4:$F$2011))
+SUMPRODUCT(('Diário 2º PA'!$E$4:$E$1980='Analítico Cp.'!$B176)*('Diário 2º PA'!$C$4:$C$1980&gt;=G$4)*('Diário 2º PA'!$C$4:$C$1980&lt;=EOMONTH(G$4,0))*('Diário 2º PA'!$F$4:$F$1980))
+SUMPRODUCT(('Diário 3º PA'!$E$4:$E$2000='Analítico Cp.'!$B176)*('Diário 3º PA'!$C$4:$C$2000&gt;=G$4)*('Diário 3º PA'!$C$4:$C$2000&lt;=EOMONTH(G$4,0))*('Diário 3º PA'!$F$4:$F$2000))
+SUMPRODUCT(('Diário 4º PA'!$E$4:$E$2000='Analítico Cp.'!$B176)*('Diário 4º PA'!$C$4:$C$2000&gt;=G$4)*('Diário 4º PA'!$C$4:$C$2000&lt;=EOMONTH(G$4,0))*('Diário 4º PA'!$F$4:$F$2000))
+SUMPRODUCT(('Comp.'!$D$5:$D$484=$B176)*('Comp.'!$B$5:$B$484&gt;=G$4)*('Comp.'!$B$5:$B$484&lt;=EOMONTH(G$4,0))*('Comp.'!$E$5:$E$484))</f>
        <v>0</v>
      </c>
      <c r="H176" s="129">
        <f>SUMPRODUCT(('Diário 1º PA'!$E$4:$E$2011='Analítico Cp.'!$B176)*('Diário 1º PA'!$C$4:$C$2011&gt;=H$4)*('Diário 1º PA'!$C$4:$C$2011&lt;=EOMONTH(H$4,0))*('Diário 1º PA'!$F$4:$F$2011))
+SUMPRODUCT(('Diário 2º PA'!$E$4:$E$1980='Analítico Cp.'!$B176)*('Diário 2º PA'!$C$4:$C$1980&gt;=H$4)*('Diário 2º PA'!$C$4:$C$1980&lt;=EOMONTH(H$4,0))*('Diário 2º PA'!$F$4:$F$1980))
+SUMPRODUCT(('Diário 3º PA'!$E$4:$E$2000='Analítico Cp.'!$B176)*('Diário 3º PA'!$C$4:$C$2000&gt;=H$4)*('Diário 3º PA'!$C$4:$C$2000&lt;=EOMONTH(H$4,0))*('Diário 3º PA'!$F$4:$F$2000))
+SUMPRODUCT(('Diário 4º PA'!$E$4:$E$2000='Analítico Cp.'!$B176)*('Diário 4º PA'!$C$4:$C$2000&gt;=H$4)*('Diário 4º PA'!$C$4:$C$2000&lt;=EOMONTH(H$4,0))*('Diário 4º PA'!$F$4:$F$2000))
+SUMPRODUCT(('Comp.'!$D$5:$D$484=$B176)*('Comp.'!$B$5:$B$484&gt;=H$4)*('Comp.'!$B$5:$B$484&lt;=EOMONTH(H$4,0))*('Comp.'!$E$5:$E$484))</f>
        <v>0</v>
      </c>
      <c r="I176" s="129">
        <f>SUMPRODUCT(('Diário 1º PA'!$E$4:$E$2011='Analítico Cp.'!$B176)*('Diário 1º PA'!$C$4:$C$2011&gt;=I$4)*('Diário 1º PA'!$C$4:$C$2011&lt;=EOMONTH(I$4,0))*('Diário 1º PA'!$F$4:$F$2011))
+SUMPRODUCT(('Diário 2º PA'!$E$4:$E$1980='Analítico Cp.'!$B176)*('Diário 2º PA'!$C$4:$C$1980&gt;=I$4)*('Diário 2º PA'!$C$4:$C$1980&lt;=EOMONTH(I$4,0))*('Diário 2º PA'!$F$4:$F$1980))
+SUMPRODUCT(('Diário 3º PA'!$E$4:$E$2000='Analítico Cp.'!$B176)*('Diário 3º PA'!$C$4:$C$2000&gt;=I$4)*('Diário 3º PA'!$C$4:$C$2000&lt;=EOMONTH(I$4,0))*('Diário 3º PA'!$F$4:$F$2000))
+SUMPRODUCT(('Diário 4º PA'!$E$4:$E$2000='Analítico Cp.'!$B176)*('Diário 4º PA'!$C$4:$C$2000&gt;=I$4)*('Diário 4º PA'!$C$4:$C$2000&lt;=EOMONTH(I$4,0))*('Diário 4º PA'!$F$4:$F$2000))
+SUMPRODUCT(('Comp.'!$D$5:$D$484=$B176)*('Comp.'!$B$5:$B$484&gt;=I$4)*('Comp.'!$B$5:$B$484&lt;=EOMONTH(I$4,0))*('Comp.'!$E$5:$E$484))</f>
        <v>0</v>
      </c>
      <c r="J176" s="129">
        <f>SUMPRODUCT(('Diário 1º PA'!$E$4:$E$2011='Analítico Cp.'!$B176)*('Diário 1º PA'!$C$4:$C$2011&gt;=J$4)*('Diário 1º PA'!$C$4:$C$2011&lt;=EOMONTH(J$4,0))*('Diário 1º PA'!$F$4:$F$2011))
+SUMPRODUCT(('Diário 2º PA'!$E$4:$E$1980='Analítico Cp.'!$B176)*('Diário 2º PA'!$C$4:$C$1980&gt;=J$4)*('Diário 2º PA'!$C$4:$C$1980&lt;=EOMONTH(J$4,0))*('Diário 2º PA'!$F$4:$F$1980))
+SUMPRODUCT(('Diário 3º PA'!$E$4:$E$2000='Analítico Cp.'!$B176)*('Diário 3º PA'!$C$4:$C$2000&gt;=J$4)*('Diário 3º PA'!$C$4:$C$2000&lt;=EOMONTH(J$4,0))*('Diário 3º PA'!$F$4:$F$2000))
+SUMPRODUCT(('Diário 4º PA'!$E$4:$E$2000='Analítico Cp.'!$B176)*('Diário 4º PA'!$C$4:$C$2000&gt;=J$4)*('Diário 4º PA'!$C$4:$C$2000&lt;=EOMONTH(J$4,0))*('Diário 4º PA'!$F$4:$F$2000))
+SUMPRODUCT(('Comp.'!$D$5:$D$484=$B176)*('Comp.'!$B$5:$B$484&gt;=J$4)*('Comp.'!$B$5:$B$484&lt;=EOMONTH(J$4,0))*('Comp.'!$E$5:$E$484))</f>
        <v>0</v>
      </c>
      <c r="K176" s="129">
        <f>SUMPRODUCT(('Diário 1º PA'!$E$4:$E$2011='Analítico Cp.'!$B176)*('Diário 1º PA'!$C$4:$C$2011&gt;=K$4)*('Diário 1º PA'!$C$4:$C$2011&lt;=EOMONTH(K$4,0))*('Diário 1º PA'!$F$4:$F$2011))
+SUMPRODUCT(('Diário 2º PA'!$E$4:$E$1980='Analítico Cp.'!$B176)*('Diário 2º PA'!$C$4:$C$1980&gt;=K$4)*('Diário 2º PA'!$C$4:$C$1980&lt;=EOMONTH(K$4,0))*('Diário 2º PA'!$F$4:$F$1980))
+SUMPRODUCT(('Diário 3º PA'!$E$4:$E$2000='Analítico Cp.'!$B176)*('Diário 3º PA'!$C$4:$C$2000&gt;=K$4)*('Diário 3º PA'!$C$4:$C$2000&lt;=EOMONTH(K$4,0))*('Diário 3º PA'!$F$4:$F$2000))
+SUMPRODUCT(('Diário 4º PA'!$E$4:$E$2000='Analítico Cp.'!$B176)*('Diário 4º PA'!$C$4:$C$2000&gt;=K$4)*('Diário 4º PA'!$C$4:$C$2000&lt;=EOMONTH(K$4,0))*('Diário 4º PA'!$F$4:$F$2000))
+SUMPRODUCT(('Comp.'!$D$5:$D$484=$B176)*('Comp.'!$B$5:$B$484&gt;=K$4)*('Comp.'!$B$5:$B$484&lt;=EOMONTH(K$4,0))*('Comp.'!$E$5:$E$484))</f>
        <v>0</v>
      </c>
      <c r="L176" s="129">
        <f>SUMPRODUCT(('Diário 1º PA'!$E$4:$E$2011='Analítico Cp.'!$B176)*('Diário 1º PA'!$C$4:$C$2011&gt;=L$4)*('Diário 1º PA'!$C$4:$C$2011&lt;=EOMONTH(L$4,0))*('Diário 1º PA'!$F$4:$F$2011))
+SUMPRODUCT(('Diário 2º PA'!$E$4:$E$1980='Analítico Cp.'!$B176)*('Diário 2º PA'!$C$4:$C$1980&gt;=L$4)*('Diário 2º PA'!$C$4:$C$1980&lt;=EOMONTH(L$4,0))*('Diário 2º PA'!$F$4:$F$1980))
+SUMPRODUCT(('Diário 3º PA'!$E$4:$E$2000='Analítico Cp.'!$B176)*('Diário 3º PA'!$C$4:$C$2000&gt;=L$4)*('Diário 3º PA'!$C$4:$C$2000&lt;=EOMONTH(L$4,0))*('Diário 3º PA'!$F$4:$F$2000))
+SUMPRODUCT(('Diário 4º PA'!$E$4:$E$2000='Analítico Cp.'!$B176)*('Diário 4º PA'!$C$4:$C$2000&gt;=L$4)*('Diário 4º PA'!$C$4:$C$2000&lt;=EOMONTH(L$4,0))*('Diário 4º PA'!$F$4:$F$2000))
+SUMPRODUCT(('Comp.'!$D$5:$D$484=$B176)*('Comp.'!$B$5:$B$484&gt;=L$4)*('Comp.'!$B$5:$B$484&lt;=EOMONTH(L$4,0))*('Comp.'!$E$5:$E$484))</f>
        <v>0</v>
      </c>
      <c r="M176" s="129">
        <f>SUMPRODUCT(('Diário 1º PA'!$E$4:$E$2011='Analítico Cp.'!$B176)*('Diário 1º PA'!$C$4:$C$2011&gt;=M$4)*('Diário 1º PA'!$C$4:$C$2011&lt;=EOMONTH(M$4,0))*('Diário 1º PA'!$F$4:$F$2011))
+SUMPRODUCT(('Diário 2º PA'!$E$4:$E$1980='Analítico Cp.'!$B176)*('Diário 2º PA'!$C$4:$C$1980&gt;=M$4)*('Diário 2º PA'!$C$4:$C$1980&lt;=EOMONTH(M$4,0))*('Diário 2º PA'!$F$4:$F$1980))
+SUMPRODUCT(('Diário 3º PA'!$E$4:$E$2000='Analítico Cp.'!$B176)*('Diário 3º PA'!$C$4:$C$2000&gt;=M$4)*('Diário 3º PA'!$C$4:$C$2000&lt;=EOMONTH(M$4,0))*('Diário 3º PA'!$F$4:$F$2000))
+SUMPRODUCT(('Diário 4º PA'!$E$4:$E$2000='Analítico Cp.'!$B176)*('Diário 4º PA'!$C$4:$C$2000&gt;=M$4)*('Diário 4º PA'!$C$4:$C$2000&lt;=EOMONTH(M$4,0))*('Diário 4º PA'!$F$4:$F$2000))
+SUMPRODUCT(('Comp.'!$D$5:$D$484=$B176)*('Comp.'!$B$5:$B$484&gt;=M$4)*('Comp.'!$B$5:$B$484&lt;=EOMONTH(M$4,0))*('Comp.'!$E$5:$E$484))</f>
        <v>0</v>
      </c>
      <c r="N176" s="129">
        <f>SUMPRODUCT(('Diário 1º PA'!$E$4:$E$2011='Analítico Cp.'!$B176)*('Diário 1º PA'!$C$4:$C$2011&gt;=N$4)*('Diário 1º PA'!$C$4:$C$2011&lt;=EOMONTH(N$4,0))*('Diário 1º PA'!$F$4:$F$2011))
+SUMPRODUCT(('Diário 2º PA'!$E$4:$E$1980='Analítico Cp.'!$B176)*('Diário 2º PA'!$C$4:$C$1980&gt;=N$4)*('Diário 2º PA'!$C$4:$C$1980&lt;=EOMONTH(N$4,0))*('Diário 2º PA'!$F$4:$F$1980))
+SUMPRODUCT(('Diário 3º PA'!$E$4:$E$2000='Analítico Cp.'!$B176)*('Diário 3º PA'!$C$4:$C$2000&gt;=N$4)*('Diário 3º PA'!$C$4:$C$2000&lt;=EOMONTH(N$4,0))*('Diário 3º PA'!$F$4:$F$2000))
+SUMPRODUCT(('Diário 4º PA'!$E$4:$E$2000='Analítico Cp.'!$B176)*('Diário 4º PA'!$C$4:$C$2000&gt;=N$4)*('Diário 4º PA'!$C$4:$C$2000&lt;=EOMONTH(N$4,0))*('Diário 4º PA'!$F$4:$F$2000))
+SUMPRODUCT(('Comp.'!$D$5:$D$484=$B176)*('Comp.'!$B$5:$B$484&gt;=N$4)*('Comp.'!$B$5:$B$484&lt;=EOMONTH(N$4,0))*('Comp.'!$E$5:$E$484))</f>
        <v>0</v>
      </c>
      <c r="O176" s="179">
        <f t="shared" si="22"/>
        <v>0</v>
      </c>
      <c r="P176" s="180">
        <f t="shared" si="23"/>
        <v>0</v>
      </c>
      <c r="Q176" s="154"/>
      <c r="R176" s="154"/>
      <c r="S176" s="154"/>
      <c r="T176" s="154"/>
      <c r="U176" s="154"/>
      <c r="V176" s="154"/>
      <c r="W176" s="154"/>
      <c r="X176" s="154"/>
      <c r="Y176" s="154"/>
      <c r="Z176" s="154"/>
    </row>
    <row r="177" spans="1:26" ht="23.25" customHeight="1" x14ac:dyDescent="0.2">
      <c r="A177" s="199" t="s">
        <v>381</v>
      </c>
      <c r="B177" s="200" t="s">
        <v>382</v>
      </c>
      <c r="C177" s="129">
        <f>SUMPRODUCT(('Diário 1º PA'!$E$4:$E$2011='Analítico Cp.'!$B177)*('Diário 1º PA'!$C$4:$C$2011&gt;=C$4)*('Diário 1º PA'!$C$4:$C$2011&lt;=EOMONTH(C$4,0))*('Diário 1º PA'!$F$4:$F$2011))
+SUMPRODUCT(('Diário 2º PA'!$E$4:$E$1980='Analítico Cp.'!$B177)*('Diário 2º PA'!$C$4:$C$1980&gt;=C$4)*('Diário 2º PA'!$C$4:$C$1980&lt;=EOMONTH(C$4,0))*('Diário 2º PA'!$F$4:$F$1980))
+SUMPRODUCT(('Diário 3º PA'!$E$4:$E$2000='Analítico Cp.'!$B177)*('Diário 3º PA'!$C$4:$C$2000&gt;=C$4)*('Diário 3º PA'!$C$4:$C$2000&lt;=EOMONTH(C$4,0))*('Diário 3º PA'!$F$4:$F$2000))
+SUMPRODUCT(('Diário 4º PA'!$E$4:$E$2000='Analítico Cp.'!$B177)*('Diário 4º PA'!$C$4:$C$2000&gt;=C$4)*('Diário 4º PA'!$C$4:$C$2000&lt;=EOMONTH(C$4,0))*('Diário 4º PA'!$F$4:$F$2000))
+SUMPRODUCT(('Comp.'!$D$5:$D$484=$B177)*('Comp.'!$B$5:$B$484&gt;=C$4)*('Comp.'!$B$5:$B$484&lt;=EOMONTH(C$4,0))*('Comp.'!$E$5:$E$484))</f>
        <v>0</v>
      </c>
      <c r="D177" s="129">
        <f>SUMPRODUCT(('Diário 1º PA'!$E$4:$E$2011='Analítico Cp.'!$B177)*('Diário 1º PA'!$C$4:$C$2011&gt;=D$4)*('Diário 1º PA'!$C$4:$C$2011&lt;=EOMONTH(D$4,0))*('Diário 1º PA'!$F$4:$F$2011))
+SUMPRODUCT(('Diário 2º PA'!$E$4:$E$1980='Analítico Cp.'!$B177)*('Diário 2º PA'!$C$4:$C$1980&gt;=D$4)*('Diário 2º PA'!$C$4:$C$1980&lt;=EOMONTH(D$4,0))*('Diário 2º PA'!$F$4:$F$1980))
+SUMPRODUCT(('Diário 3º PA'!$E$4:$E$2000='Analítico Cp.'!$B177)*('Diário 3º PA'!$C$4:$C$2000&gt;=D$4)*('Diário 3º PA'!$C$4:$C$2000&lt;=EOMONTH(D$4,0))*('Diário 3º PA'!$F$4:$F$2000))
+SUMPRODUCT(('Diário 4º PA'!$E$4:$E$2000='Analítico Cp.'!$B177)*('Diário 4º PA'!$C$4:$C$2000&gt;=D$4)*('Diário 4º PA'!$C$4:$C$2000&lt;=EOMONTH(D$4,0))*('Diário 4º PA'!$F$4:$F$2000))
+SUMPRODUCT(('Comp.'!$D$5:$D$484=$B177)*('Comp.'!$B$5:$B$484&gt;=D$4)*('Comp.'!$B$5:$B$484&lt;=EOMONTH(D$4,0))*('Comp.'!$E$5:$E$484))</f>
        <v>0</v>
      </c>
      <c r="E177" s="129">
        <f>SUMPRODUCT(('Diário 1º PA'!$E$4:$E$2011='Analítico Cp.'!$B177)*('Diário 1º PA'!$C$4:$C$2011&gt;=E$4)*('Diário 1º PA'!$C$4:$C$2011&lt;=EOMONTH(E$4,0))*('Diário 1º PA'!$F$4:$F$2011))
+SUMPRODUCT(('Diário 2º PA'!$E$4:$E$1980='Analítico Cp.'!$B177)*('Diário 2º PA'!$C$4:$C$1980&gt;=E$4)*('Diário 2º PA'!$C$4:$C$1980&lt;=EOMONTH(E$4,0))*('Diário 2º PA'!$F$4:$F$1980))
+SUMPRODUCT(('Diário 3º PA'!$E$4:$E$2000='Analítico Cp.'!$B177)*('Diário 3º PA'!$C$4:$C$2000&gt;=E$4)*('Diário 3º PA'!$C$4:$C$2000&lt;=EOMONTH(E$4,0))*('Diário 3º PA'!$F$4:$F$2000))
+SUMPRODUCT(('Diário 4º PA'!$E$4:$E$2000='Analítico Cp.'!$B177)*('Diário 4º PA'!$C$4:$C$2000&gt;=E$4)*('Diário 4º PA'!$C$4:$C$2000&lt;=EOMONTH(E$4,0))*('Diário 4º PA'!$F$4:$F$2000))
+SUMPRODUCT(('Comp.'!$D$5:$D$484=$B177)*('Comp.'!$B$5:$B$484&gt;=E$4)*('Comp.'!$B$5:$B$484&lt;=EOMONTH(E$4,0))*('Comp.'!$E$5:$E$484))</f>
        <v>0</v>
      </c>
      <c r="F177" s="129">
        <f>SUMPRODUCT(('Diário 1º PA'!$E$4:$E$2011='Analítico Cp.'!$B177)*('Diário 1º PA'!$C$4:$C$2011&gt;=F$4)*('Diário 1º PA'!$C$4:$C$2011&lt;=EOMONTH(F$4,0))*('Diário 1º PA'!$F$4:$F$2011))
+SUMPRODUCT(('Diário 2º PA'!$E$4:$E$1980='Analítico Cp.'!$B177)*('Diário 2º PA'!$C$4:$C$1980&gt;=F$4)*('Diário 2º PA'!$C$4:$C$1980&lt;=EOMONTH(F$4,0))*('Diário 2º PA'!$F$4:$F$1980))
+SUMPRODUCT(('Diário 3º PA'!$E$4:$E$2000='Analítico Cp.'!$B177)*('Diário 3º PA'!$C$4:$C$2000&gt;=F$4)*('Diário 3º PA'!$C$4:$C$2000&lt;=EOMONTH(F$4,0))*('Diário 3º PA'!$F$4:$F$2000))
+SUMPRODUCT(('Diário 4º PA'!$E$4:$E$2000='Analítico Cp.'!$B177)*('Diário 4º PA'!$C$4:$C$2000&gt;=F$4)*('Diário 4º PA'!$C$4:$C$2000&lt;=EOMONTH(F$4,0))*('Diário 4º PA'!$F$4:$F$2000))
+SUMPRODUCT(('Comp.'!$D$5:$D$484=$B177)*('Comp.'!$B$5:$B$484&gt;=F$4)*('Comp.'!$B$5:$B$484&lt;=EOMONTH(F$4,0))*('Comp.'!$E$5:$E$484))</f>
        <v>0</v>
      </c>
      <c r="G177" s="129">
        <f>SUMPRODUCT(('Diário 1º PA'!$E$4:$E$2011='Analítico Cp.'!$B177)*('Diário 1º PA'!$C$4:$C$2011&gt;=G$4)*('Diário 1º PA'!$C$4:$C$2011&lt;=EOMONTH(G$4,0))*('Diário 1º PA'!$F$4:$F$2011))
+SUMPRODUCT(('Diário 2º PA'!$E$4:$E$1980='Analítico Cp.'!$B177)*('Diário 2º PA'!$C$4:$C$1980&gt;=G$4)*('Diário 2º PA'!$C$4:$C$1980&lt;=EOMONTH(G$4,0))*('Diário 2º PA'!$F$4:$F$1980))
+SUMPRODUCT(('Diário 3º PA'!$E$4:$E$2000='Analítico Cp.'!$B177)*('Diário 3º PA'!$C$4:$C$2000&gt;=G$4)*('Diário 3º PA'!$C$4:$C$2000&lt;=EOMONTH(G$4,0))*('Diário 3º PA'!$F$4:$F$2000))
+SUMPRODUCT(('Diário 4º PA'!$E$4:$E$2000='Analítico Cp.'!$B177)*('Diário 4º PA'!$C$4:$C$2000&gt;=G$4)*('Diário 4º PA'!$C$4:$C$2000&lt;=EOMONTH(G$4,0))*('Diário 4º PA'!$F$4:$F$2000))
+SUMPRODUCT(('Comp.'!$D$5:$D$484=$B177)*('Comp.'!$B$5:$B$484&gt;=G$4)*('Comp.'!$B$5:$B$484&lt;=EOMONTH(G$4,0))*('Comp.'!$E$5:$E$484))</f>
        <v>0</v>
      </c>
      <c r="H177" s="129">
        <f>SUMPRODUCT(('Diário 1º PA'!$E$4:$E$2011='Analítico Cp.'!$B177)*('Diário 1º PA'!$C$4:$C$2011&gt;=H$4)*('Diário 1º PA'!$C$4:$C$2011&lt;=EOMONTH(H$4,0))*('Diário 1º PA'!$F$4:$F$2011))
+SUMPRODUCT(('Diário 2º PA'!$E$4:$E$1980='Analítico Cp.'!$B177)*('Diário 2º PA'!$C$4:$C$1980&gt;=H$4)*('Diário 2º PA'!$C$4:$C$1980&lt;=EOMONTH(H$4,0))*('Diário 2º PA'!$F$4:$F$1980))
+SUMPRODUCT(('Diário 3º PA'!$E$4:$E$2000='Analítico Cp.'!$B177)*('Diário 3º PA'!$C$4:$C$2000&gt;=H$4)*('Diário 3º PA'!$C$4:$C$2000&lt;=EOMONTH(H$4,0))*('Diário 3º PA'!$F$4:$F$2000))
+SUMPRODUCT(('Diário 4º PA'!$E$4:$E$2000='Analítico Cp.'!$B177)*('Diário 4º PA'!$C$4:$C$2000&gt;=H$4)*('Diário 4º PA'!$C$4:$C$2000&lt;=EOMONTH(H$4,0))*('Diário 4º PA'!$F$4:$F$2000))
+SUMPRODUCT(('Comp.'!$D$5:$D$484=$B177)*('Comp.'!$B$5:$B$484&gt;=H$4)*('Comp.'!$B$5:$B$484&lt;=EOMONTH(H$4,0))*('Comp.'!$E$5:$E$484))</f>
        <v>0</v>
      </c>
      <c r="I177" s="129">
        <f>SUMPRODUCT(('Diário 1º PA'!$E$4:$E$2011='Analítico Cp.'!$B177)*('Diário 1º PA'!$C$4:$C$2011&gt;=I$4)*('Diário 1º PA'!$C$4:$C$2011&lt;=EOMONTH(I$4,0))*('Diário 1º PA'!$F$4:$F$2011))
+SUMPRODUCT(('Diário 2º PA'!$E$4:$E$1980='Analítico Cp.'!$B177)*('Diário 2º PA'!$C$4:$C$1980&gt;=I$4)*('Diário 2º PA'!$C$4:$C$1980&lt;=EOMONTH(I$4,0))*('Diário 2º PA'!$F$4:$F$1980))
+SUMPRODUCT(('Diário 3º PA'!$E$4:$E$2000='Analítico Cp.'!$B177)*('Diário 3º PA'!$C$4:$C$2000&gt;=I$4)*('Diário 3º PA'!$C$4:$C$2000&lt;=EOMONTH(I$4,0))*('Diário 3º PA'!$F$4:$F$2000))
+SUMPRODUCT(('Diário 4º PA'!$E$4:$E$2000='Analítico Cp.'!$B177)*('Diário 4º PA'!$C$4:$C$2000&gt;=I$4)*('Diário 4º PA'!$C$4:$C$2000&lt;=EOMONTH(I$4,0))*('Diário 4º PA'!$F$4:$F$2000))
+SUMPRODUCT(('Comp.'!$D$5:$D$484=$B177)*('Comp.'!$B$5:$B$484&gt;=I$4)*('Comp.'!$B$5:$B$484&lt;=EOMONTH(I$4,0))*('Comp.'!$E$5:$E$484))</f>
        <v>0</v>
      </c>
      <c r="J177" s="129">
        <f>SUMPRODUCT(('Diário 1º PA'!$E$4:$E$2011='Analítico Cp.'!$B177)*('Diário 1º PA'!$C$4:$C$2011&gt;=J$4)*('Diário 1º PA'!$C$4:$C$2011&lt;=EOMONTH(J$4,0))*('Diário 1º PA'!$F$4:$F$2011))
+SUMPRODUCT(('Diário 2º PA'!$E$4:$E$1980='Analítico Cp.'!$B177)*('Diário 2º PA'!$C$4:$C$1980&gt;=J$4)*('Diário 2º PA'!$C$4:$C$1980&lt;=EOMONTH(J$4,0))*('Diário 2º PA'!$F$4:$F$1980))
+SUMPRODUCT(('Diário 3º PA'!$E$4:$E$2000='Analítico Cp.'!$B177)*('Diário 3º PA'!$C$4:$C$2000&gt;=J$4)*('Diário 3º PA'!$C$4:$C$2000&lt;=EOMONTH(J$4,0))*('Diário 3º PA'!$F$4:$F$2000))
+SUMPRODUCT(('Diário 4º PA'!$E$4:$E$2000='Analítico Cp.'!$B177)*('Diário 4º PA'!$C$4:$C$2000&gt;=J$4)*('Diário 4º PA'!$C$4:$C$2000&lt;=EOMONTH(J$4,0))*('Diário 4º PA'!$F$4:$F$2000))
+SUMPRODUCT(('Comp.'!$D$5:$D$484=$B177)*('Comp.'!$B$5:$B$484&gt;=J$4)*('Comp.'!$B$5:$B$484&lt;=EOMONTH(J$4,0))*('Comp.'!$E$5:$E$484))</f>
        <v>0</v>
      </c>
      <c r="K177" s="129">
        <f>SUMPRODUCT(('Diário 1º PA'!$E$4:$E$2011='Analítico Cp.'!$B177)*('Diário 1º PA'!$C$4:$C$2011&gt;=K$4)*('Diário 1º PA'!$C$4:$C$2011&lt;=EOMONTH(K$4,0))*('Diário 1º PA'!$F$4:$F$2011))
+SUMPRODUCT(('Diário 2º PA'!$E$4:$E$1980='Analítico Cp.'!$B177)*('Diário 2º PA'!$C$4:$C$1980&gt;=K$4)*('Diário 2º PA'!$C$4:$C$1980&lt;=EOMONTH(K$4,0))*('Diário 2º PA'!$F$4:$F$1980))
+SUMPRODUCT(('Diário 3º PA'!$E$4:$E$2000='Analítico Cp.'!$B177)*('Diário 3º PA'!$C$4:$C$2000&gt;=K$4)*('Diário 3º PA'!$C$4:$C$2000&lt;=EOMONTH(K$4,0))*('Diário 3º PA'!$F$4:$F$2000))
+SUMPRODUCT(('Diário 4º PA'!$E$4:$E$2000='Analítico Cp.'!$B177)*('Diário 4º PA'!$C$4:$C$2000&gt;=K$4)*('Diário 4º PA'!$C$4:$C$2000&lt;=EOMONTH(K$4,0))*('Diário 4º PA'!$F$4:$F$2000))
+SUMPRODUCT(('Comp.'!$D$5:$D$484=$B177)*('Comp.'!$B$5:$B$484&gt;=K$4)*('Comp.'!$B$5:$B$484&lt;=EOMONTH(K$4,0))*('Comp.'!$E$5:$E$484))</f>
        <v>0</v>
      </c>
      <c r="L177" s="129">
        <f>SUMPRODUCT(('Diário 1º PA'!$E$4:$E$2011='Analítico Cp.'!$B177)*('Diário 1º PA'!$C$4:$C$2011&gt;=L$4)*('Diário 1º PA'!$C$4:$C$2011&lt;=EOMONTH(L$4,0))*('Diário 1º PA'!$F$4:$F$2011))
+SUMPRODUCT(('Diário 2º PA'!$E$4:$E$1980='Analítico Cp.'!$B177)*('Diário 2º PA'!$C$4:$C$1980&gt;=L$4)*('Diário 2º PA'!$C$4:$C$1980&lt;=EOMONTH(L$4,0))*('Diário 2º PA'!$F$4:$F$1980))
+SUMPRODUCT(('Diário 3º PA'!$E$4:$E$2000='Analítico Cp.'!$B177)*('Diário 3º PA'!$C$4:$C$2000&gt;=L$4)*('Diário 3º PA'!$C$4:$C$2000&lt;=EOMONTH(L$4,0))*('Diário 3º PA'!$F$4:$F$2000))
+SUMPRODUCT(('Diário 4º PA'!$E$4:$E$2000='Analítico Cp.'!$B177)*('Diário 4º PA'!$C$4:$C$2000&gt;=L$4)*('Diário 4º PA'!$C$4:$C$2000&lt;=EOMONTH(L$4,0))*('Diário 4º PA'!$F$4:$F$2000))
+SUMPRODUCT(('Comp.'!$D$5:$D$484=$B177)*('Comp.'!$B$5:$B$484&gt;=L$4)*('Comp.'!$B$5:$B$484&lt;=EOMONTH(L$4,0))*('Comp.'!$E$5:$E$484))</f>
        <v>0</v>
      </c>
      <c r="M177" s="129">
        <f>SUMPRODUCT(('Diário 1º PA'!$E$4:$E$2011='Analítico Cp.'!$B177)*('Diário 1º PA'!$C$4:$C$2011&gt;=M$4)*('Diário 1º PA'!$C$4:$C$2011&lt;=EOMONTH(M$4,0))*('Diário 1º PA'!$F$4:$F$2011))
+SUMPRODUCT(('Diário 2º PA'!$E$4:$E$1980='Analítico Cp.'!$B177)*('Diário 2º PA'!$C$4:$C$1980&gt;=M$4)*('Diário 2º PA'!$C$4:$C$1980&lt;=EOMONTH(M$4,0))*('Diário 2º PA'!$F$4:$F$1980))
+SUMPRODUCT(('Diário 3º PA'!$E$4:$E$2000='Analítico Cp.'!$B177)*('Diário 3º PA'!$C$4:$C$2000&gt;=M$4)*('Diário 3º PA'!$C$4:$C$2000&lt;=EOMONTH(M$4,0))*('Diário 3º PA'!$F$4:$F$2000))
+SUMPRODUCT(('Diário 4º PA'!$E$4:$E$2000='Analítico Cp.'!$B177)*('Diário 4º PA'!$C$4:$C$2000&gt;=M$4)*('Diário 4º PA'!$C$4:$C$2000&lt;=EOMONTH(M$4,0))*('Diário 4º PA'!$F$4:$F$2000))
+SUMPRODUCT(('Comp.'!$D$5:$D$484=$B177)*('Comp.'!$B$5:$B$484&gt;=M$4)*('Comp.'!$B$5:$B$484&lt;=EOMONTH(M$4,0))*('Comp.'!$E$5:$E$484))</f>
        <v>0</v>
      </c>
      <c r="N177" s="129">
        <f>SUMPRODUCT(('Diário 1º PA'!$E$4:$E$2011='Analítico Cp.'!$B177)*('Diário 1º PA'!$C$4:$C$2011&gt;=N$4)*('Diário 1º PA'!$C$4:$C$2011&lt;=EOMONTH(N$4,0))*('Diário 1º PA'!$F$4:$F$2011))
+SUMPRODUCT(('Diário 2º PA'!$E$4:$E$1980='Analítico Cp.'!$B177)*('Diário 2º PA'!$C$4:$C$1980&gt;=N$4)*('Diário 2º PA'!$C$4:$C$1980&lt;=EOMONTH(N$4,0))*('Diário 2º PA'!$F$4:$F$1980))
+SUMPRODUCT(('Diário 3º PA'!$E$4:$E$2000='Analítico Cp.'!$B177)*('Diário 3º PA'!$C$4:$C$2000&gt;=N$4)*('Diário 3º PA'!$C$4:$C$2000&lt;=EOMONTH(N$4,0))*('Diário 3º PA'!$F$4:$F$2000))
+SUMPRODUCT(('Diário 4º PA'!$E$4:$E$2000='Analítico Cp.'!$B177)*('Diário 4º PA'!$C$4:$C$2000&gt;=N$4)*('Diário 4º PA'!$C$4:$C$2000&lt;=EOMONTH(N$4,0))*('Diário 4º PA'!$F$4:$F$2000))
+SUMPRODUCT(('Comp.'!$D$5:$D$484=$B177)*('Comp.'!$B$5:$B$484&gt;=N$4)*('Comp.'!$B$5:$B$484&lt;=EOMONTH(N$4,0))*('Comp.'!$E$5:$E$484))</f>
        <v>0</v>
      </c>
      <c r="O177" s="179">
        <f t="shared" si="22"/>
        <v>0</v>
      </c>
      <c r="P177" s="180">
        <f t="shared" si="23"/>
        <v>0</v>
      </c>
      <c r="Q177" s="154"/>
      <c r="R177" s="154"/>
      <c r="S177" s="154"/>
      <c r="T177" s="154"/>
      <c r="U177" s="154"/>
      <c r="V177" s="154"/>
      <c r="W177" s="154"/>
      <c r="X177" s="154"/>
      <c r="Y177" s="154"/>
      <c r="Z177" s="154"/>
    </row>
    <row r="178" spans="1:26" ht="23.25" customHeight="1" x14ac:dyDescent="0.2">
      <c r="A178" s="199" t="s">
        <v>383</v>
      </c>
      <c r="B178" s="200" t="s">
        <v>384</v>
      </c>
      <c r="C178" s="129">
        <f>SUMPRODUCT(('Diário 1º PA'!$E$4:$E$2011='Analítico Cp.'!$B178)*('Diário 1º PA'!$C$4:$C$2011&gt;=C$4)*('Diário 1º PA'!$C$4:$C$2011&lt;=EOMONTH(C$4,0))*('Diário 1º PA'!$F$4:$F$2011))
+SUMPRODUCT(('Diário 2º PA'!$E$4:$E$1980='Analítico Cp.'!$B178)*('Diário 2º PA'!$C$4:$C$1980&gt;=C$4)*('Diário 2º PA'!$C$4:$C$1980&lt;=EOMONTH(C$4,0))*('Diário 2º PA'!$F$4:$F$1980))
+SUMPRODUCT(('Diário 3º PA'!$E$4:$E$2000='Analítico Cp.'!$B178)*('Diário 3º PA'!$C$4:$C$2000&gt;=C$4)*('Diário 3º PA'!$C$4:$C$2000&lt;=EOMONTH(C$4,0))*('Diário 3º PA'!$F$4:$F$2000))
+SUMPRODUCT(('Diário 4º PA'!$E$4:$E$2000='Analítico Cp.'!$B178)*('Diário 4º PA'!$C$4:$C$2000&gt;=C$4)*('Diário 4º PA'!$C$4:$C$2000&lt;=EOMONTH(C$4,0))*('Diário 4º PA'!$F$4:$F$2000))
+SUMPRODUCT(('Comp.'!$D$5:$D$484=$B178)*('Comp.'!$B$5:$B$484&gt;=C$4)*('Comp.'!$B$5:$B$484&lt;=EOMONTH(C$4,0))*('Comp.'!$E$5:$E$484))</f>
        <v>0</v>
      </c>
      <c r="D178" s="129">
        <f>SUMPRODUCT(('Diário 1º PA'!$E$4:$E$2011='Analítico Cp.'!$B178)*('Diário 1º PA'!$C$4:$C$2011&gt;=D$4)*('Diário 1º PA'!$C$4:$C$2011&lt;=EOMONTH(D$4,0))*('Diário 1º PA'!$F$4:$F$2011))
+SUMPRODUCT(('Diário 2º PA'!$E$4:$E$1980='Analítico Cp.'!$B178)*('Diário 2º PA'!$C$4:$C$1980&gt;=D$4)*('Diário 2º PA'!$C$4:$C$1980&lt;=EOMONTH(D$4,0))*('Diário 2º PA'!$F$4:$F$1980))
+SUMPRODUCT(('Diário 3º PA'!$E$4:$E$2000='Analítico Cp.'!$B178)*('Diário 3º PA'!$C$4:$C$2000&gt;=D$4)*('Diário 3º PA'!$C$4:$C$2000&lt;=EOMONTH(D$4,0))*('Diário 3º PA'!$F$4:$F$2000))
+SUMPRODUCT(('Diário 4º PA'!$E$4:$E$2000='Analítico Cp.'!$B178)*('Diário 4º PA'!$C$4:$C$2000&gt;=D$4)*('Diário 4º PA'!$C$4:$C$2000&lt;=EOMONTH(D$4,0))*('Diário 4º PA'!$F$4:$F$2000))
+SUMPRODUCT(('Comp.'!$D$5:$D$484=$B178)*('Comp.'!$B$5:$B$484&gt;=D$4)*('Comp.'!$B$5:$B$484&lt;=EOMONTH(D$4,0))*('Comp.'!$E$5:$E$484))</f>
        <v>0</v>
      </c>
      <c r="E178" s="129">
        <f>SUMPRODUCT(('Diário 1º PA'!$E$4:$E$2011='Analítico Cp.'!$B178)*('Diário 1º PA'!$C$4:$C$2011&gt;=E$4)*('Diário 1º PA'!$C$4:$C$2011&lt;=EOMONTH(E$4,0))*('Diário 1º PA'!$F$4:$F$2011))
+SUMPRODUCT(('Diário 2º PA'!$E$4:$E$1980='Analítico Cp.'!$B178)*('Diário 2º PA'!$C$4:$C$1980&gt;=E$4)*('Diário 2º PA'!$C$4:$C$1980&lt;=EOMONTH(E$4,0))*('Diário 2º PA'!$F$4:$F$1980))
+SUMPRODUCT(('Diário 3º PA'!$E$4:$E$2000='Analítico Cp.'!$B178)*('Diário 3º PA'!$C$4:$C$2000&gt;=E$4)*('Diário 3º PA'!$C$4:$C$2000&lt;=EOMONTH(E$4,0))*('Diário 3º PA'!$F$4:$F$2000))
+SUMPRODUCT(('Diário 4º PA'!$E$4:$E$2000='Analítico Cp.'!$B178)*('Diário 4º PA'!$C$4:$C$2000&gt;=E$4)*('Diário 4º PA'!$C$4:$C$2000&lt;=EOMONTH(E$4,0))*('Diário 4º PA'!$F$4:$F$2000))
+SUMPRODUCT(('Comp.'!$D$5:$D$484=$B178)*('Comp.'!$B$5:$B$484&gt;=E$4)*('Comp.'!$B$5:$B$484&lt;=EOMONTH(E$4,0))*('Comp.'!$E$5:$E$484))</f>
        <v>0</v>
      </c>
      <c r="F178" s="129">
        <f>SUMPRODUCT(('Diário 1º PA'!$E$4:$E$2011='Analítico Cp.'!$B178)*('Diário 1º PA'!$C$4:$C$2011&gt;=F$4)*('Diário 1º PA'!$C$4:$C$2011&lt;=EOMONTH(F$4,0))*('Diário 1º PA'!$F$4:$F$2011))
+SUMPRODUCT(('Diário 2º PA'!$E$4:$E$1980='Analítico Cp.'!$B178)*('Diário 2º PA'!$C$4:$C$1980&gt;=F$4)*('Diário 2º PA'!$C$4:$C$1980&lt;=EOMONTH(F$4,0))*('Diário 2º PA'!$F$4:$F$1980))
+SUMPRODUCT(('Diário 3º PA'!$E$4:$E$2000='Analítico Cp.'!$B178)*('Diário 3º PA'!$C$4:$C$2000&gt;=F$4)*('Diário 3º PA'!$C$4:$C$2000&lt;=EOMONTH(F$4,0))*('Diário 3º PA'!$F$4:$F$2000))
+SUMPRODUCT(('Diário 4º PA'!$E$4:$E$2000='Analítico Cp.'!$B178)*('Diário 4º PA'!$C$4:$C$2000&gt;=F$4)*('Diário 4º PA'!$C$4:$C$2000&lt;=EOMONTH(F$4,0))*('Diário 4º PA'!$F$4:$F$2000))
+SUMPRODUCT(('Comp.'!$D$5:$D$484=$B178)*('Comp.'!$B$5:$B$484&gt;=F$4)*('Comp.'!$B$5:$B$484&lt;=EOMONTH(F$4,0))*('Comp.'!$E$5:$E$484))</f>
        <v>0</v>
      </c>
      <c r="G178" s="129">
        <f>SUMPRODUCT(('Diário 1º PA'!$E$4:$E$2011='Analítico Cp.'!$B178)*('Diário 1º PA'!$C$4:$C$2011&gt;=G$4)*('Diário 1º PA'!$C$4:$C$2011&lt;=EOMONTH(G$4,0))*('Diário 1º PA'!$F$4:$F$2011))
+SUMPRODUCT(('Diário 2º PA'!$E$4:$E$1980='Analítico Cp.'!$B178)*('Diário 2º PA'!$C$4:$C$1980&gt;=G$4)*('Diário 2º PA'!$C$4:$C$1980&lt;=EOMONTH(G$4,0))*('Diário 2º PA'!$F$4:$F$1980))
+SUMPRODUCT(('Diário 3º PA'!$E$4:$E$2000='Analítico Cp.'!$B178)*('Diário 3º PA'!$C$4:$C$2000&gt;=G$4)*('Diário 3º PA'!$C$4:$C$2000&lt;=EOMONTH(G$4,0))*('Diário 3º PA'!$F$4:$F$2000))
+SUMPRODUCT(('Diário 4º PA'!$E$4:$E$2000='Analítico Cp.'!$B178)*('Diário 4º PA'!$C$4:$C$2000&gt;=G$4)*('Diário 4º PA'!$C$4:$C$2000&lt;=EOMONTH(G$4,0))*('Diário 4º PA'!$F$4:$F$2000))
+SUMPRODUCT(('Comp.'!$D$5:$D$484=$B178)*('Comp.'!$B$5:$B$484&gt;=G$4)*('Comp.'!$B$5:$B$484&lt;=EOMONTH(G$4,0))*('Comp.'!$E$5:$E$484))</f>
        <v>0</v>
      </c>
      <c r="H178" s="129">
        <f>SUMPRODUCT(('Diário 1º PA'!$E$4:$E$2011='Analítico Cp.'!$B178)*('Diário 1º PA'!$C$4:$C$2011&gt;=H$4)*('Diário 1º PA'!$C$4:$C$2011&lt;=EOMONTH(H$4,0))*('Diário 1º PA'!$F$4:$F$2011))
+SUMPRODUCT(('Diário 2º PA'!$E$4:$E$1980='Analítico Cp.'!$B178)*('Diário 2º PA'!$C$4:$C$1980&gt;=H$4)*('Diário 2º PA'!$C$4:$C$1980&lt;=EOMONTH(H$4,0))*('Diário 2º PA'!$F$4:$F$1980))
+SUMPRODUCT(('Diário 3º PA'!$E$4:$E$2000='Analítico Cp.'!$B178)*('Diário 3º PA'!$C$4:$C$2000&gt;=H$4)*('Diário 3º PA'!$C$4:$C$2000&lt;=EOMONTH(H$4,0))*('Diário 3º PA'!$F$4:$F$2000))
+SUMPRODUCT(('Diário 4º PA'!$E$4:$E$2000='Analítico Cp.'!$B178)*('Diário 4º PA'!$C$4:$C$2000&gt;=H$4)*('Diário 4º PA'!$C$4:$C$2000&lt;=EOMONTH(H$4,0))*('Diário 4º PA'!$F$4:$F$2000))
+SUMPRODUCT(('Comp.'!$D$5:$D$484=$B178)*('Comp.'!$B$5:$B$484&gt;=H$4)*('Comp.'!$B$5:$B$484&lt;=EOMONTH(H$4,0))*('Comp.'!$E$5:$E$484))</f>
        <v>0</v>
      </c>
      <c r="I178" s="129">
        <f>SUMPRODUCT(('Diário 1º PA'!$E$4:$E$2011='Analítico Cp.'!$B178)*('Diário 1º PA'!$C$4:$C$2011&gt;=I$4)*('Diário 1º PA'!$C$4:$C$2011&lt;=EOMONTH(I$4,0))*('Diário 1º PA'!$F$4:$F$2011))
+SUMPRODUCT(('Diário 2º PA'!$E$4:$E$1980='Analítico Cp.'!$B178)*('Diário 2º PA'!$C$4:$C$1980&gt;=I$4)*('Diário 2º PA'!$C$4:$C$1980&lt;=EOMONTH(I$4,0))*('Diário 2º PA'!$F$4:$F$1980))
+SUMPRODUCT(('Diário 3º PA'!$E$4:$E$2000='Analítico Cp.'!$B178)*('Diário 3º PA'!$C$4:$C$2000&gt;=I$4)*('Diário 3º PA'!$C$4:$C$2000&lt;=EOMONTH(I$4,0))*('Diário 3º PA'!$F$4:$F$2000))
+SUMPRODUCT(('Diário 4º PA'!$E$4:$E$2000='Analítico Cp.'!$B178)*('Diário 4º PA'!$C$4:$C$2000&gt;=I$4)*('Diário 4º PA'!$C$4:$C$2000&lt;=EOMONTH(I$4,0))*('Diário 4º PA'!$F$4:$F$2000))
+SUMPRODUCT(('Comp.'!$D$5:$D$484=$B178)*('Comp.'!$B$5:$B$484&gt;=I$4)*('Comp.'!$B$5:$B$484&lt;=EOMONTH(I$4,0))*('Comp.'!$E$5:$E$484))</f>
        <v>0</v>
      </c>
      <c r="J178" s="129">
        <f>SUMPRODUCT(('Diário 1º PA'!$E$4:$E$2011='Analítico Cp.'!$B178)*('Diário 1º PA'!$C$4:$C$2011&gt;=J$4)*('Diário 1º PA'!$C$4:$C$2011&lt;=EOMONTH(J$4,0))*('Diário 1º PA'!$F$4:$F$2011))
+SUMPRODUCT(('Diário 2º PA'!$E$4:$E$1980='Analítico Cp.'!$B178)*('Diário 2º PA'!$C$4:$C$1980&gt;=J$4)*('Diário 2º PA'!$C$4:$C$1980&lt;=EOMONTH(J$4,0))*('Diário 2º PA'!$F$4:$F$1980))
+SUMPRODUCT(('Diário 3º PA'!$E$4:$E$2000='Analítico Cp.'!$B178)*('Diário 3º PA'!$C$4:$C$2000&gt;=J$4)*('Diário 3º PA'!$C$4:$C$2000&lt;=EOMONTH(J$4,0))*('Diário 3º PA'!$F$4:$F$2000))
+SUMPRODUCT(('Diário 4º PA'!$E$4:$E$2000='Analítico Cp.'!$B178)*('Diário 4º PA'!$C$4:$C$2000&gt;=J$4)*('Diário 4º PA'!$C$4:$C$2000&lt;=EOMONTH(J$4,0))*('Diário 4º PA'!$F$4:$F$2000))
+SUMPRODUCT(('Comp.'!$D$5:$D$484=$B178)*('Comp.'!$B$5:$B$484&gt;=J$4)*('Comp.'!$B$5:$B$484&lt;=EOMONTH(J$4,0))*('Comp.'!$E$5:$E$484))</f>
        <v>0</v>
      </c>
      <c r="K178" s="129">
        <f>SUMPRODUCT(('Diário 1º PA'!$E$4:$E$2011='Analítico Cp.'!$B178)*('Diário 1º PA'!$C$4:$C$2011&gt;=K$4)*('Diário 1º PA'!$C$4:$C$2011&lt;=EOMONTH(K$4,0))*('Diário 1º PA'!$F$4:$F$2011))
+SUMPRODUCT(('Diário 2º PA'!$E$4:$E$1980='Analítico Cp.'!$B178)*('Diário 2º PA'!$C$4:$C$1980&gt;=K$4)*('Diário 2º PA'!$C$4:$C$1980&lt;=EOMONTH(K$4,0))*('Diário 2º PA'!$F$4:$F$1980))
+SUMPRODUCT(('Diário 3º PA'!$E$4:$E$2000='Analítico Cp.'!$B178)*('Diário 3º PA'!$C$4:$C$2000&gt;=K$4)*('Diário 3º PA'!$C$4:$C$2000&lt;=EOMONTH(K$4,0))*('Diário 3º PA'!$F$4:$F$2000))
+SUMPRODUCT(('Diário 4º PA'!$E$4:$E$2000='Analítico Cp.'!$B178)*('Diário 4º PA'!$C$4:$C$2000&gt;=K$4)*('Diário 4º PA'!$C$4:$C$2000&lt;=EOMONTH(K$4,0))*('Diário 4º PA'!$F$4:$F$2000))
+SUMPRODUCT(('Comp.'!$D$5:$D$484=$B178)*('Comp.'!$B$5:$B$484&gt;=K$4)*('Comp.'!$B$5:$B$484&lt;=EOMONTH(K$4,0))*('Comp.'!$E$5:$E$484))</f>
        <v>0</v>
      </c>
      <c r="L178" s="129">
        <f>SUMPRODUCT(('Diário 1º PA'!$E$4:$E$2011='Analítico Cp.'!$B178)*('Diário 1º PA'!$C$4:$C$2011&gt;=L$4)*('Diário 1º PA'!$C$4:$C$2011&lt;=EOMONTH(L$4,0))*('Diário 1º PA'!$F$4:$F$2011))
+SUMPRODUCT(('Diário 2º PA'!$E$4:$E$1980='Analítico Cp.'!$B178)*('Diário 2º PA'!$C$4:$C$1980&gt;=L$4)*('Diário 2º PA'!$C$4:$C$1980&lt;=EOMONTH(L$4,0))*('Diário 2º PA'!$F$4:$F$1980))
+SUMPRODUCT(('Diário 3º PA'!$E$4:$E$2000='Analítico Cp.'!$B178)*('Diário 3º PA'!$C$4:$C$2000&gt;=L$4)*('Diário 3º PA'!$C$4:$C$2000&lt;=EOMONTH(L$4,0))*('Diário 3º PA'!$F$4:$F$2000))
+SUMPRODUCT(('Diário 4º PA'!$E$4:$E$2000='Analítico Cp.'!$B178)*('Diário 4º PA'!$C$4:$C$2000&gt;=L$4)*('Diário 4º PA'!$C$4:$C$2000&lt;=EOMONTH(L$4,0))*('Diário 4º PA'!$F$4:$F$2000))
+SUMPRODUCT(('Comp.'!$D$5:$D$484=$B178)*('Comp.'!$B$5:$B$484&gt;=L$4)*('Comp.'!$B$5:$B$484&lt;=EOMONTH(L$4,0))*('Comp.'!$E$5:$E$484))</f>
        <v>0</v>
      </c>
      <c r="M178" s="129">
        <f>SUMPRODUCT(('Diário 1º PA'!$E$4:$E$2011='Analítico Cp.'!$B178)*('Diário 1º PA'!$C$4:$C$2011&gt;=M$4)*('Diário 1º PA'!$C$4:$C$2011&lt;=EOMONTH(M$4,0))*('Diário 1º PA'!$F$4:$F$2011))
+SUMPRODUCT(('Diário 2º PA'!$E$4:$E$1980='Analítico Cp.'!$B178)*('Diário 2º PA'!$C$4:$C$1980&gt;=M$4)*('Diário 2º PA'!$C$4:$C$1980&lt;=EOMONTH(M$4,0))*('Diário 2º PA'!$F$4:$F$1980))
+SUMPRODUCT(('Diário 3º PA'!$E$4:$E$2000='Analítico Cp.'!$B178)*('Diário 3º PA'!$C$4:$C$2000&gt;=M$4)*('Diário 3º PA'!$C$4:$C$2000&lt;=EOMONTH(M$4,0))*('Diário 3º PA'!$F$4:$F$2000))
+SUMPRODUCT(('Diário 4º PA'!$E$4:$E$2000='Analítico Cp.'!$B178)*('Diário 4º PA'!$C$4:$C$2000&gt;=M$4)*('Diário 4º PA'!$C$4:$C$2000&lt;=EOMONTH(M$4,0))*('Diário 4º PA'!$F$4:$F$2000))
+SUMPRODUCT(('Comp.'!$D$5:$D$484=$B178)*('Comp.'!$B$5:$B$484&gt;=M$4)*('Comp.'!$B$5:$B$484&lt;=EOMONTH(M$4,0))*('Comp.'!$E$5:$E$484))</f>
        <v>0</v>
      </c>
      <c r="N178" s="129">
        <f>SUMPRODUCT(('Diário 1º PA'!$E$4:$E$2011='Analítico Cp.'!$B178)*('Diário 1º PA'!$C$4:$C$2011&gt;=N$4)*('Diário 1º PA'!$C$4:$C$2011&lt;=EOMONTH(N$4,0))*('Diário 1º PA'!$F$4:$F$2011))
+SUMPRODUCT(('Diário 2º PA'!$E$4:$E$1980='Analítico Cp.'!$B178)*('Diário 2º PA'!$C$4:$C$1980&gt;=N$4)*('Diário 2º PA'!$C$4:$C$1980&lt;=EOMONTH(N$4,0))*('Diário 2º PA'!$F$4:$F$1980))
+SUMPRODUCT(('Diário 3º PA'!$E$4:$E$2000='Analítico Cp.'!$B178)*('Diário 3º PA'!$C$4:$C$2000&gt;=N$4)*('Diário 3º PA'!$C$4:$C$2000&lt;=EOMONTH(N$4,0))*('Diário 3º PA'!$F$4:$F$2000))
+SUMPRODUCT(('Diário 4º PA'!$E$4:$E$2000='Analítico Cp.'!$B178)*('Diário 4º PA'!$C$4:$C$2000&gt;=N$4)*('Diário 4º PA'!$C$4:$C$2000&lt;=EOMONTH(N$4,0))*('Diário 4º PA'!$F$4:$F$2000))
+SUMPRODUCT(('Comp.'!$D$5:$D$484=$B178)*('Comp.'!$B$5:$B$484&gt;=N$4)*('Comp.'!$B$5:$B$484&lt;=EOMONTH(N$4,0))*('Comp.'!$E$5:$E$484))</f>
        <v>0</v>
      </c>
      <c r="O178" s="179">
        <f t="shared" si="22"/>
        <v>0</v>
      </c>
      <c r="P178" s="180">
        <f t="shared" si="23"/>
        <v>0</v>
      </c>
      <c r="Q178" s="154"/>
      <c r="R178" s="154"/>
      <c r="S178" s="154"/>
      <c r="T178" s="154"/>
      <c r="U178" s="154"/>
      <c r="V178" s="154"/>
      <c r="W178" s="154"/>
      <c r="X178" s="154"/>
      <c r="Y178" s="154"/>
      <c r="Z178" s="154"/>
    </row>
    <row r="179" spans="1:26" ht="23.25" customHeight="1" x14ac:dyDescent="0.2">
      <c r="A179" s="199" t="s">
        <v>385</v>
      </c>
      <c r="B179" s="200" t="s">
        <v>386</v>
      </c>
      <c r="C179" s="129">
        <f>SUMPRODUCT(('Diário 1º PA'!$E$4:$E$2011='Analítico Cp.'!$B179)*('Diário 1º PA'!$C$4:$C$2011&gt;=C$4)*('Diário 1º PA'!$C$4:$C$2011&lt;=EOMONTH(C$4,0))*('Diário 1º PA'!$F$4:$F$2011))
+SUMPRODUCT(('Diário 2º PA'!$E$4:$E$1980='Analítico Cp.'!$B179)*('Diário 2º PA'!$C$4:$C$1980&gt;=C$4)*('Diário 2º PA'!$C$4:$C$1980&lt;=EOMONTH(C$4,0))*('Diário 2º PA'!$F$4:$F$1980))
+SUMPRODUCT(('Diário 3º PA'!$E$4:$E$2000='Analítico Cp.'!$B179)*('Diário 3º PA'!$C$4:$C$2000&gt;=C$4)*('Diário 3º PA'!$C$4:$C$2000&lt;=EOMONTH(C$4,0))*('Diário 3º PA'!$F$4:$F$2000))
+SUMPRODUCT(('Diário 4º PA'!$E$4:$E$2000='Analítico Cp.'!$B179)*('Diário 4º PA'!$C$4:$C$2000&gt;=C$4)*('Diário 4º PA'!$C$4:$C$2000&lt;=EOMONTH(C$4,0))*('Diário 4º PA'!$F$4:$F$2000))
+SUMPRODUCT(('Comp.'!$D$5:$D$484=$B179)*('Comp.'!$B$5:$B$484&gt;=C$4)*('Comp.'!$B$5:$B$484&lt;=EOMONTH(C$4,0))*('Comp.'!$E$5:$E$484))</f>
        <v>0</v>
      </c>
      <c r="D179" s="129">
        <f>SUMPRODUCT(('Diário 1º PA'!$E$4:$E$2011='Analítico Cp.'!$B179)*('Diário 1º PA'!$C$4:$C$2011&gt;=D$4)*('Diário 1º PA'!$C$4:$C$2011&lt;=EOMONTH(D$4,0))*('Diário 1º PA'!$F$4:$F$2011))
+SUMPRODUCT(('Diário 2º PA'!$E$4:$E$1980='Analítico Cp.'!$B179)*('Diário 2º PA'!$C$4:$C$1980&gt;=D$4)*('Diário 2º PA'!$C$4:$C$1980&lt;=EOMONTH(D$4,0))*('Diário 2º PA'!$F$4:$F$1980))
+SUMPRODUCT(('Diário 3º PA'!$E$4:$E$2000='Analítico Cp.'!$B179)*('Diário 3º PA'!$C$4:$C$2000&gt;=D$4)*('Diário 3º PA'!$C$4:$C$2000&lt;=EOMONTH(D$4,0))*('Diário 3º PA'!$F$4:$F$2000))
+SUMPRODUCT(('Diário 4º PA'!$E$4:$E$2000='Analítico Cp.'!$B179)*('Diário 4º PA'!$C$4:$C$2000&gt;=D$4)*('Diário 4º PA'!$C$4:$C$2000&lt;=EOMONTH(D$4,0))*('Diário 4º PA'!$F$4:$F$2000))
+SUMPRODUCT(('Comp.'!$D$5:$D$484=$B179)*('Comp.'!$B$5:$B$484&gt;=D$4)*('Comp.'!$B$5:$B$484&lt;=EOMONTH(D$4,0))*('Comp.'!$E$5:$E$484))</f>
        <v>6308.52</v>
      </c>
      <c r="E179" s="129">
        <f>SUMPRODUCT(('Diário 1º PA'!$E$4:$E$2011='Analítico Cp.'!$B179)*('Diário 1º PA'!$C$4:$C$2011&gt;=E$4)*('Diário 1º PA'!$C$4:$C$2011&lt;=EOMONTH(E$4,0))*('Diário 1º PA'!$F$4:$F$2011))
+SUMPRODUCT(('Diário 2º PA'!$E$4:$E$1980='Analítico Cp.'!$B179)*('Diário 2º PA'!$C$4:$C$1980&gt;=E$4)*('Diário 2º PA'!$C$4:$C$1980&lt;=EOMONTH(E$4,0))*('Diário 2º PA'!$F$4:$F$1980))
+SUMPRODUCT(('Diário 3º PA'!$E$4:$E$2000='Analítico Cp.'!$B179)*('Diário 3º PA'!$C$4:$C$2000&gt;=E$4)*('Diário 3º PA'!$C$4:$C$2000&lt;=EOMONTH(E$4,0))*('Diário 3º PA'!$F$4:$F$2000))
+SUMPRODUCT(('Diário 4º PA'!$E$4:$E$2000='Analítico Cp.'!$B179)*('Diário 4º PA'!$C$4:$C$2000&gt;=E$4)*('Diário 4º PA'!$C$4:$C$2000&lt;=EOMONTH(E$4,0))*('Diário 4º PA'!$F$4:$F$2000))
+SUMPRODUCT(('Comp.'!$D$5:$D$484=$B179)*('Comp.'!$B$5:$B$484&gt;=E$4)*('Comp.'!$B$5:$B$484&lt;=EOMONTH(E$4,0))*('Comp.'!$E$5:$E$484))</f>
        <v>0</v>
      </c>
      <c r="F179" s="129">
        <f>SUMPRODUCT(('Diário 1º PA'!$E$4:$E$2011='Analítico Cp.'!$B179)*('Diário 1º PA'!$C$4:$C$2011&gt;=F$4)*('Diário 1º PA'!$C$4:$C$2011&lt;=EOMONTH(F$4,0))*('Diário 1º PA'!$F$4:$F$2011))
+SUMPRODUCT(('Diário 2º PA'!$E$4:$E$1980='Analítico Cp.'!$B179)*('Diário 2º PA'!$C$4:$C$1980&gt;=F$4)*('Diário 2º PA'!$C$4:$C$1980&lt;=EOMONTH(F$4,0))*('Diário 2º PA'!$F$4:$F$1980))
+SUMPRODUCT(('Diário 3º PA'!$E$4:$E$2000='Analítico Cp.'!$B179)*('Diário 3º PA'!$C$4:$C$2000&gt;=F$4)*('Diário 3º PA'!$C$4:$C$2000&lt;=EOMONTH(F$4,0))*('Diário 3º PA'!$F$4:$F$2000))
+SUMPRODUCT(('Diário 4º PA'!$E$4:$E$2000='Analítico Cp.'!$B179)*('Diário 4º PA'!$C$4:$C$2000&gt;=F$4)*('Diário 4º PA'!$C$4:$C$2000&lt;=EOMONTH(F$4,0))*('Diário 4º PA'!$F$4:$F$2000))
+SUMPRODUCT(('Comp.'!$D$5:$D$484=$B179)*('Comp.'!$B$5:$B$484&gt;=F$4)*('Comp.'!$B$5:$B$484&lt;=EOMONTH(F$4,0))*('Comp.'!$E$5:$E$484))</f>
        <v>2348.81</v>
      </c>
      <c r="G179" s="129">
        <f>SUMPRODUCT(('Diário 1º PA'!$E$4:$E$2011='Analítico Cp.'!$B179)*('Diário 1º PA'!$C$4:$C$2011&gt;=G$4)*('Diário 1º PA'!$C$4:$C$2011&lt;=EOMONTH(G$4,0))*('Diário 1º PA'!$F$4:$F$2011))
+SUMPRODUCT(('Diário 2º PA'!$E$4:$E$1980='Analítico Cp.'!$B179)*('Diário 2º PA'!$C$4:$C$1980&gt;=G$4)*('Diário 2º PA'!$C$4:$C$1980&lt;=EOMONTH(G$4,0))*('Diário 2º PA'!$F$4:$F$1980))
+SUMPRODUCT(('Diário 3º PA'!$E$4:$E$2000='Analítico Cp.'!$B179)*('Diário 3º PA'!$C$4:$C$2000&gt;=G$4)*('Diário 3º PA'!$C$4:$C$2000&lt;=EOMONTH(G$4,0))*('Diário 3º PA'!$F$4:$F$2000))
+SUMPRODUCT(('Diário 4º PA'!$E$4:$E$2000='Analítico Cp.'!$B179)*('Diário 4º PA'!$C$4:$C$2000&gt;=G$4)*('Diário 4º PA'!$C$4:$C$2000&lt;=EOMONTH(G$4,0))*('Diário 4º PA'!$F$4:$F$2000))
+SUMPRODUCT(('Comp.'!$D$5:$D$484=$B179)*('Comp.'!$B$5:$B$484&gt;=G$4)*('Comp.'!$B$5:$B$484&lt;=EOMONTH(G$4,0))*('Comp.'!$E$5:$E$484))</f>
        <v>0</v>
      </c>
      <c r="H179" s="129">
        <f>SUMPRODUCT(('Diário 1º PA'!$E$4:$E$2011='Analítico Cp.'!$B179)*('Diário 1º PA'!$C$4:$C$2011&gt;=H$4)*('Diário 1º PA'!$C$4:$C$2011&lt;=EOMONTH(H$4,0))*('Diário 1º PA'!$F$4:$F$2011))
+SUMPRODUCT(('Diário 2º PA'!$E$4:$E$1980='Analítico Cp.'!$B179)*('Diário 2º PA'!$C$4:$C$1980&gt;=H$4)*('Diário 2º PA'!$C$4:$C$1980&lt;=EOMONTH(H$4,0))*('Diário 2º PA'!$F$4:$F$1980))
+SUMPRODUCT(('Diário 3º PA'!$E$4:$E$2000='Analítico Cp.'!$B179)*('Diário 3º PA'!$C$4:$C$2000&gt;=H$4)*('Diário 3º PA'!$C$4:$C$2000&lt;=EOMONTH(H$4,0))*('Diário 3º PA'!$F$4:$F$2000))
+SUMPRODUCT(('Diário 4º PA'!$E$4:$E$2000='Analítico Cp.'!$B179)*('Diário 4º PA'!$C$4:$C$2000&gt;=H$4)*('Diário 4º PA'!$C$4:$C$2000&lt;=EOMONTH(H$4,0))*('Diário 4º PA'!$F$4:$F$2000))
+SUMPRODUCT(('Comp.'!$D$5:$D$484=$B179)*('Comp.'!$B$5:$B$484&gt;=H$4)*('Comp.'!$B$5:$B$484&lt;=EOMONTH(H$4,0))*('Comp.'!$E$5:$E$484))</f>
        <v>0</v>
      </c>
      <c r="I179" s="129">
        <f>SUMPRODUCT(('Diário 1º PA'!$E$4:$E$2011='Analítico Cp.'!$B179)*('Diário 1º PA'!$C$4:$C$2011&gt;=I$4)*('Diário 1º PA'!$C$4:$C$2011&lt;=EOMONTH(I$4,0))*('Diário 1º PA'!$F$4:$F$2011))
+SUMPRODUCT(('Diário 2º PA'!$E$4:$E$1980='Analítico Cp.'!$B179)*('Diário 2º PA'!$C$4:$C$1980&gt;=I$4)*('Diário 2º PA'!$C$4:$C$1980&lt;=EOMONTH(I$4,0))*('Diário 2º PA'!$F$4:$F$1980))
+SUMPRODUCT(('Diário 3º PA'!$E$4:$E$2000='Analítico Cp.'!$B179)*('Diário 3º PA'!$C$4:$C$2000&gt;=I$4)*('Diário 3º PA'!$C$4:$C$2000&lt;=EOMONTH(I$4,0))*('Diário 3º PA'!$F$4:$F$2000))
+SUMPRODUCT(('Diário 4º PA'!$E$4:$E$2000='Analítico Cp.'!$B179)*('Diário 4º PA'!$C$4:$C$2000&gt;=I$4)*('Diário 4º PA'!$C$4:$C$2000&lt;=EOMONTH(I$4,0))*('Diário 4º PA'!$F$4:$F$2000))
+SUMPRODUCT(('Comp.'!$D$5:$D$484=$B179)*('Comp.'!$B$5:$B$484&gt;=I$4)*('Comp.'!$B$5:$B$484&lt;=EOMONTH(I$4,0))*('Comp.'!$E$5:$E$484))</f>
        <v>0</v>
      </c>
      <c r="J179" s="129">
        <f>SUMPRODUCT(('Diário 1º PA'!$E$4:$E$2011='Analítico Cp.'!$B179)*('Diário 1º PA'!$C$4:$C$2011&gt;=J$4)*('Diário 1º PA'!$C$4:$C$2011&lt;=EOMONTH(J$4,0))*('Diário 1º PA'!$F$4:$F$2011))
+SUMPRODUCT(('Diário 2º PA'!$E$4:$E$1980='Analítico Cp.'!$B179)*('Diário 2º PA'!$C$4:$C$1980&gt;=J$4)*('Diário 2º PA'!$C$4:$C$1980&lt;=EOMONTH(J$4,0))*('Diário 2º PA'!$F$4:$F$1980))
+SUMPRODUCT(('Diário 3º PA'!$E$4:$E$2000='Analítico Cp.'!$B179)*('Diário 3º PA'!$C$4:$C$2000&gt;=J$4)*('Diário 3º PA'!$C$4:$C$2000&lt;=EOMONTH(J$4,0))*('Diário 3º PA'!$F$4:$F$2000))
+SUMPRODUCT(('Diário 4º PA'!$E$4:$E$2000='Analítico Cp.'!$B179)*('Diário 4º PA'!$C$4:$C$2000&gt;=J$4)*('Diário 4º PA'!$C$4:$C$2000&lt;=EOMONTH(J$4,0))*('Diário 4º PA'!$F$4:$F$2000))
+SUMPRODUCT(('Comp.'!$D$5:$D$484=$B179)*('Comp.'!$B$5:$B$484&gt;=J$4)*('Comp.'!$B$5:$B$484&lt;=EOMONTH(J$4,0))*('Comp.'!$E$5:$E$484))</f>
        <v>0</v>
      </c>
      <c r="K179" s="129">
        <f>SUMPRODUCT(('Diário 1º PA'!$E$4:$E$2011='Analítico Cp.'!$B179)*('Diário 1º PA'!$C$4:$C$2011&gt;=K$4)*('Diário 1º PA'!$C$4:$C$2011&lt;=EOMONTH(K$4,0))*('Diário 1º PA'!$F$4:$F$2011))
+SUMPRODUCT(('Diário 2º PA'!$E$4:$E$1980='Analítico Cp.'!$B179)*('Diário 2º PA'!$C$4:$C$1980&gt;=K$4)*('Diário 2º PA'!$C$4:$C$1980&lt;=EOMONTH(K$4,0))*('Diário 2º PA'!$F$4:$F$1980))
+SUMPRODUCT(('Diário 3º PA'!$E$4:$E$2000='Analítico Cp.'!$B179)*('Diário 3º PA'!$C$4:$C$2000&gt;=K$4)*('Diário 3º PA'!$C$4:$C$2000&lt;=EOMONTH(K$4,0))*('Diário 3º PA'!$F$4:$F$2000))
+SUMPRODUCT(('Diário 4º PA'!$E$4:$E$2000='Analítico Cp.'!$B179)*('Diário 4º PA'!$C$4:$C$2000&gt;=K$4)*('Diário 4º PA'!$C$4:$C$2000&lt;=EOMONTH(K$4,0))*('Diário 4º PA'!$F$4:$F$2000))
+SUMPRODUCT(('Comp.'!$D$5:$D$484=$B179)*('Comp.'!$B$5:$B$484&gt;=K$4)*('Comp.'!$B$5:$B$484&lt;=EOMONTH(K$4,0))*('Comp.'!$E$5:$E$484))</f>
        <v>0</v>
      </c>
      <c r="L179" s="129">
        <f>SUMPRODUCT(('Diário 1º PA'!$E$4:$E$2011='Analítico Cp.'!$B179)*('Diário 1º PA'!$C$4:$C$2011&gt;=L$4)*('Diário 1º PA'!$C$4:$C$2011&lt;=EOMONTH(L$4,0))*('Diário 1º PA'!$F$4:$F$2011))
+SUMPRODUCT(('Diário 2º PA'!$E$4:$E$1980='Analítico Cp.'!$B179)*('Diário 2º PA'!$C$4:$C$1980&gt;=L$4)*('Diário 2º PA'!$C$4:$C$1980&lt;=EOMONTH(L$4,0))*('Diário 2º PA'!$F$4:$F$1980))
+SUMPRODUCT(('Diário 3º PA'!$E$4:$E$2000='Analítico Cp.'!$B179)*('Diário 3º PA'!$C$4:$C$2000&gt;=L$4)*('Diário 3º PA'!$C$4:$C$2000&lt;=EOMONTH(L$4,0))*('Diário 3º PA'!$F$4:$F$2000))
+SUMPRODUCT(('Diário 4º PA'!$E$4:$E$2000='Analítico Cp.'!$B179)*('Diário 4º PA'!$C$4:$C$2000&gt;=L$4)*('Diário 4º PA'!$C$4:$C$2000&lt;=EOMONTH(L$4,0))*('Diário 4º PA'!$F$4:$F$2000))
+SUMPRODUCT(('Comp.'!$D$5:$D$484=$B179)*('Comp.'!$B$5:$B$484&gt;=L$4)*('Comp.'!$B$5:$B$484&lt;=EOMONTH(L$4,0))*('Comp.'!$E$5:$E$484))</f>
        <v>0</v>
      </c>
      <c r="M179" s="129">
        <f>SUMPRODUCT(('Diário 1º PA'!$E$4:$E$2011='Analítico Cp.'!$B179)*('Diário 1º PA'!$C$4:$C$2011&gt;=M$4)*('Diário 1º PA'!$C$4:$C$2011&lt;=EOMONTH(M$4,0))*('Diário 1º PA'!$F$4:$F$2011))
+SUMPRODUCT(('Diário 2º PA'!$E$4:$E$1980='Analítico Cp.'!$B179)*('Diário 2º PA'!$C$4:$C$1980&gt;=M$4)*('Diário 2º PA'!$C$4:$C$1980&lt;=EOMONTH(M$4,0))*('Diário 2º PA'!$F$4:$F$1980))
+SUMPRODUCT(('Diário 3º PA'!$E$4:$E$2000='Analítico Cp.'!$B179)*('Diário 3º PA'!$C$4:$C$2000&gt;=M$4)*('Diário 3º PA'!$C$4:$C$2000&lt;=EOMONTH(M$4,0))*('Diário 3º PA'!$F$4:$F$2000))
+SUMPRODUCT(('Diário 4º PA'!$E$4:$E$2000='Analítico Cp.'!$B179)*('Diário 4º PA'!$C$4:$C$2000&gt;=M$4)*('Diário 4º PA'!$C$4:$C$2000&lt;=EOMONTH(M$4,0))*('Diário 4º PA'!$F$4:$F$2000))
+SUMPRODUCT(('Comp.'!$D$5:$D$484=$B179)*('Comp.'!$B$5:$B$484&gt;=M$4)*('Comp.'!$B$5:$B$484&lt;=EOMONTH(M$4,0))*('Comp.'!$E$5:$E$484))</f>
        <v>0</v>
      </c>
      <c r="N179" s="129">
        <f>SUMPRODUCT(('Diário 1º PA'!$E$4:$E$2011='Analítico Cp.'!$B179)*('Diário 1º PA'!$C$4:$C$2011&gt;=N$4)*('Diário 1º PA'!$C$4:$C$2011&lt;=EOMONTH(N$4,0))*('Diário 1º PA'!$F$4:$F$2011))
+SUMPRODUCT(('Diário 2º PA'!$E$4:$E$1980='Analítico Cp.'!$B179)*('Diário 2º PA'!$C$4:$C$1980&gt;=N$4)*('Diário 2º PA'!$C$4:$C$1980&lt;=EOMONTH(N$4,0))*('Diário 2º PA'!$F$4:$F$1980))
+SUMPRODUCT(('Diário 3º PA'!$E$4:$E$2000='Analítico Cp.'!$B179)*('Diário 3º PA'!$C$4:$C$2000&gt;=N$4)*('Diário 3º PA'!$C$4:$C$2000&lt;=EOMONTH(N$4,0))*('Diário 3º PA'!$F$4:$F$2000))
+SUMPRODUCT(('Diário 4º PA'!$E$4:$E$2000='Analítico Cp.'!$B179)*('Diário 4º PA'!$C$4:$C$2000&gt;=N$4)*('Diário 4º PA'!$C$4:$C$2000&lt;=EOMONTH(N$4,0))*('Diário 4º PA'!$F$4:$F$2000))
+SUMPRODUCT(('Comp.'!$D$5:$D$484=$B179)*('Comp.'!$B$5:$B$484&gt;=N$4)*('Comp.'!$B$5:$B$484&lt;=EOMONTH(N$4,0))*('Comp.'!$E$5:$E$484))</f>
        <v>0</v>
      </c>
      <c r="O179" s="179">
        <f t="shared" si="22"/>
        <v>8657.33</v>
      </c>
      <c r="P179" s="180">
        <f t="shared" si="23"/>
        <v>6.1899395320229853E-4</v>
      </c>
      <c r="Q179" s="154"/>
      <c r="R179" s="154"/>
      <c r="S179" s="154"/>
      <c r="T179" s="154"/>
      <c r="U179" s="154"/>
      <c r="V179" s="154"/>
      <c r="W179" s="154"/>
      <c r="X179" s="154"/>
      <c r="Y179" s="154"/>
      <c r="Z179" s="154"/>
    </row>
    <row r="180" spans="1:26" ht="23.25" customHeight="1" x14ac:dyDescent="0.2">
      <c r="A180" s="199" t="s">
        <v>387</v>
      </c>
      <c r="B180" s="200" t="s">
        <v>388</v>
      </c>
      <c r="C180" s="129">
        <f>SUMPRODUCT(('Diário 1º PA'!$E$4:$E$2011='Analítico Cp.'!$B180)*('Diário 1º PA'!$C$4:$C$2011&gt;=C$4)*('Diário 1º PA'!$C$4:$C$2011&lt;=EOMONTH(C$4,0))*('Diário 1º PA'!$F$4:$F$2011))
+SUMPRODUCT(('Diário 2º PA'!$E$4:$E$1980='Analítico Cp.'!$B180)*('Diário 2º PA'!$C$4:$C$1980&gt;=C$4)*('Diário 2º PA'!$C$4:$C$1980&lt;=EOMONTH(C$4,0))*('Diário 2º PA'!$F$4:$F$1980))
+SUMPRODUCT(('Diário 3º PA'!$E$4:$E$2000='Analítico Cp.'!$B180)*('Diário 3º PA'!$C$4:$C$2000&gt;=C$4)*('Diário 3º PA'!$C$4:$C$2000&lt;=EOMONTH(C$4,0))*('Diário 3º PA'!$F$4:$F$2000))
+SUMPRODUCT(('Diário 4º PA'!$E$4:$E$2000='Analítico Cp.'!$B180)*('Diário 4º PA'!$C$4:$C$2000&gt;=C$4)*('Diário 4º PA'!$C$4:$C$2000&lt;=EOMONTH(C$4,0))*('Diário 4º PA'!$F$4:$F$2000))
+SUMPRODUCT(('Comp.'!$D$5:$D$484=$B180)*('Comp.'!$B$5:$B$484&gt;=C$4)*('Comp.'!$B$5:$B$484&lt;=EOMONTH(C$4,0))*('Comp.'!$E$5:$E$484))</f>
        <v>0</v>
      </c>
      <c r="D180" s="129">
        <f>SUMPRODUCT(('Diário 1º PA'!$E$4:$E$2011='Analítico Cp.'!$B180)*('Diário 1º PA'!$C$4:$C$2011&gt;=D$4)*('Diário 1º PA'!$C$4:$C$2011&lt;=EOMONTH(D$4,0))*('Diário 1º PA'!$F$4:$F$2011))
+SUMPRODUCT(('Diário 2º PA'!$E$4:$E$1980='Analítico Cp.'!$B180)*('Diário 2º PA'!$C$4:$C$1980&gt;=D$4)*('Diário 2º PA'!$C$4:$C$1980&lt;=EOMONTH(D$4,0))*('Diário 2º PA'!$F$4:$F$1980))
+SUMPRODUCT(('Diário 3º PA'!$E$4:$E$2000='Analítico Cp.'!$B180)*('Diário 3º PA'!$C$4:$C$2000&gt;=D$4)*('Diário 3º PA'!$C$4:$C$2000&lt;=EOMONTH(D$4,0))*('Diário 3º PA'!$F$4:$F$2000))
+SUMPRODUCT(('Diário 4º PA'!$E$4:$E$2000='Analítico Cp.'!$B180)*('Diário 4º PA'!$C$4:$C$2000&gt;=D$4)*('Diário 4º PA'!$C$4:$C$2000&lt;=EOMONTH(D$4,0))*('Diário 4º PA'!$F$4:$F$2000))
+SUMPRODUCT(('Comp.'!$D$5:$D$484=$B180)*('Comp.'!$B$5:$B$484&gt;=D$4)*('Comp.'!$B$5:$B$484&lt;=EOMONTH(D$4,0))*('Comp.'!$E$5:$E$484))</f>
        <v>0</v>
      </c>
      <c r="E180" s="129">
        <f>SUMPRODUCT(('Diário 1º PA'!$E$4:$E$2011='Analítico Cp.'!$B180)*('Diário 1º PA'!$C$4:$C$2011&gt;=E$4)*('Diário 1º PA'!$C$4:$C$2011&lt;=EOMONTH(E$4,0))*('Diário 1º PA'!$F$4:$F$2011))
+SUMPRODUCT(('Diário 2º PA'!$E$4:$E$1980='Analítico Cp.'!$B180)*('Diário 2º PA'!$C$4:$C$1980&gt;=E$4)*('Diário 2º PA'!$C$4:$C$1980&lt;=EOMONTH(E$4,0))*('Diário 2º PA'!$F$4:$F$1980))
+SUMPRODUCT(('Diário 3º PA'!$E$4:$E$2000='Analítico Cp.'!$B180)*('Diário 3º PA'!$C$4:$C$2000&gt;=E$4)*('Diário 3º PA'!$C$4:$C$2000&lt;=EOMONTH(E$4,0))*('Diário 3º PA'!$F$4:$F$2000))
+SUMPRODUCT(('Diário 4º PA'!$E$4:$E$2000='Analítico Cp.'!$B180)*('Diário 4º PA'!$C$4:$C$2000&gt;=E$4)*('Diário 4º PA'!$C$4:$C$2000&lt;=EOMONTH(E$4,0))*('Diário 4º PA'!$F$4:$F$2000))
+SUMPRODUCT(('Comp.'!$D$5:$D$484=$B180)*('Comp.'!$B$5:$B$484&gt;=E$4)*('Comp.'!$B$5:$B$484&lt;=EOMONTH(E$4,0))*('Comp.'!$E$5:$E$484))</f>
        <v>0</v>
      </c>
      <c r="F180" s="129">
        <f>SUMPRODUCT(('Diário 1º PA'!$E$4:$E$2011='Analítico Cp.'!$B180)*('Diário 1º PA'!$C$4:$C$2011&gt;=F$4)*('Diário 1º PA'!$C$4:$C$2011&lt;=EOMONTH(F$4,0))*('Diário 1º PA'!$F$4:$F$2011))
+SUMPRODUCT(('Diário 2º PA'!$E$4:$E$1980='Analítico Cp.'!$B180)*('Diário 2º PA'!$C$4:$C$1980&gt;=F$4)*('Diário 2º PA'!$C$4:$C$1980&lt;=EOMONTH(F$4,0))*('Diário 2º PA'!$F$4:$F$1980))
+SUMPRODUCT(('Diário 3º PA'!$E$4:$E$2000='Analítico Cp.'!$B180)*('Diário 3º PA'!$C$4:$C$2000&gt;=F$4)*('Diário 3º PA'!$C$4:$C$2000&lt;=EOMONTH(F$4,0))*('Diário 3º PA'!$F$4:$F$2000))
+SUMPRODUCT(('Diário 4º PA'!$E$4:$E$2000='Analítico Cp.'!$B180)*('Diário 4º PA'!$C$4:$C$2000&gt;=F$4)*('Diário 4º PA'!$C$4:$C$2000&lt;=EOMONTH(F$4,0))*('Diário 4º PA'!$F$4:$F$2000))
+SUMPRODUCT(('Comp.'!$D$5:$D$484=$B180)*('Comp.'!$B$5:$B$484&gt;=F$4)*('Comp.'!$B$5:$B$484&lt;=EOMONTH(F$4,0))*('Comp.'!$E$5:$E$484))</f>
        <v>0</v>
      </c>
      <c r="G180" s="129">
        <f>SUMPRODUCT(('Diário 1º PA'!$E$4:$E$2011='Analítico Cp.'!$B180)*('Diário 1º PA'!$C$4:$C$2011&gt;=G$4)*('Diário 1º PA'!$C$4:$C$2011&lt;=EOMONTH(G$4,0))*('Diário 1º PA'!$F$4:$F$2011))
+SUMPRODUCT(('Diário 2º PA'!$E$4:$E$1980='Analítico Cp.'!$B180)*('Diário 2º PA'!$C$4:$C$1980&gt;=G$4)*('Diário 2º PA'!$C$4:$C$1980&lt;=EOMONTH(G$4,0))*('Diário 2º PA'!$F$4:$F$1980))
+SUMPRODUCT(('Diário 3º PA'!$E$4:$E$2000='Analítico Cp.'!$B180)*('Diário 3º PA'!$C$4:$C$2000&gt;=G$4)*('Diário 3º PA'!$C$4:$C$2000&lt;=EOMONTH(G$4,0))*('Diário 3º PA'!$F$4:$F$2000))
+SUMPRODUCT(('Diário 4º PA'!$E$4:$E$2000='Analítico Cp.'!$B180)*('Diário 4º PA'!$C$4:$C$2000&gt;=G$4)*('Diário 4º PA'!$C$4:$C$2000&lt;=EOMONTH(G$4,0))*('Diário 4º PA'!$F$4:$F$2000))
+SUMPRODUCT(('Comp.'!$D$5:$D$484=$B180)*('Comp.'!$B$5:$B$484&gt;=G$4)*('Comp.'!$B$5:$B$484&lt;=EOMONTH(G$4,0))*('Comp.'!$E$5:$E$484))</f>
        <v>0</v>
      </c>
      <c r="H180" s="129">
        <f>SUMPRODUCT(('Diário 1º PA'!$E$4:$E$2011='Analítico Cp.'!$B180)*('Diário 1º PA'!$C$4:$C$2011&gt;=H$4)*('Diário 1º PA'!$C$4:$C$2011&lt;=EOMONTH(H$4,0))*('Diário 1º PA'!$F$4:$F$2011))
+SUMPRODUCT(('Diário 2º PA'!$E$4:$E$1980='Analítico Cp.'!$B180)*('Diário 2º PA'!$C$4:$C$1980&gt;=H$4)*('Diário 2º PA'!$C$4:$C$1980&lt;=EOMONTH(H$4,0))*('Diário 2º PA'!$F$4:$F$1980))
+SUMPRODUCT(('Diário 3º PA'!$E$4:$E$2000='Analítico Cp.'!$B180)*('Diário 3º PA'!$C$4:$C$2000&gt;=H$4)*('Diário 3º PA'!$C$4:$C$2000&lt;=EOMONTH(H$4,0))*('Diário 3º PA'!$F$4:$F$2000))
+SUMPRODUCT(('Diário 4º PA'!$E$4:$E$2000='Analítico Cp.'!$B180)*('Diário 4º PA'!$C$4:$C$2000&gt;=H$4)*('Diário 4º PA'!$C$4:$C$2000&lt;=EOMONTH(H$4,0))*('Diário 4º PA'!$F$4:$F$2000))
+SUMPRODUCT(('Comp.'!$D$5:$D$484=$B180)*('Comp.'!$B$5:$B$484&gt;=H$4)*('Comp.'!$B$5:$B$484&lt;=EOMONTH(H$4,0))*('Comp.'!$E$5:$E$484))</f>
        <v>0</v>
      </c>
      <c r="I180" s="129">
        <f>SUMPRODUCT(('Diário 1º PA'!$E$4:$E$2011='Analítico Cp.'!$B180)*('Diário 1º PA'!$C$4:$C$2011&gt;=I$4)*('Diário 1º PA'!$C$4:$C$2011&lt;=EOMONTH(I$4,0))*('Diário 1º PA'!$F$4:$F$2011))
+SUMPRODUCT(('Diário 2º PA'!$E$4:$E$1980='Analítico Cp.'!$B180)*('Diário 2º PA'!$C$4:$C$1980&gt;=I$4)*('Diário 2º PA'!$C$4:$C$1980&lt;=EOMONTH(I$4,0))*('Diário 2º PA'!$F$4:$F$1980))
+SUMPRODUCT(('Diário 3º PA'!$E$4:$E$2000='Analítico Cp.'!$B180)*('Diário 3º PA'!$C$4:$C$2000&gt;=I$4)*('Diário 3º PA'!$C$4:$C$2000&lt;=EOMONTH(I$4,0))*('Diário 3º PA'!$F$4:$F$2000))
+SUMPRODUCT(('Diário 4º PA'!$E$4:$E$2000='Analítico Cp.'!$B180)*('Diário 4º PA'!$C$4:$C$2000&gt;=I$4)*('Diário 4º PA'!$C$4:$C$2000&lt;=EOMONTH(I$4,0))*('Diário 4º PA'!$F$4:$F$2000))
+SUMPRODUCT(('Comp.'!$D$5:$D$484=$B180)*('Comp.'!$B$5:$B$484&gt;=I$4)*('Comp.'!$B$5:$B$484&lt;=EOMONTH(I$4,0))*('Comp.'!$E$5:$E$484))</f>
        <v>0</v>
      </c>
      <c r="J180" s="129">
        <f>SUMPRODUCT(('Diário 1º PA'!$E$4:$E$2011='Analítico Cp.'!$B180)*('Diário 1º PA'!$C$4:$C$2011&gt;=J$4)*('Diário 1º PA'!$C$4:$C$2011&lt;=EOMONTH(J$4,0))*('Diário 1º PA'!$F$4:$F$2011))
+SUMPRODUCT(('Diário 2º PA'!$E$4:$E$1980='Analítico Cp.'!$B180)*('Diário 2º PA'!$C$4:$C$1980&gt;=J$4)*('Diário 2º PA'!$C$4:$C$1980&lt;=EOMONTH(J$4,0))*('Diário 2º PA'!$F$4:$F$1980))
+SUMPRODUCT(('Diário 3º PA'!$E$4:$E$2000='Analítico Cp.'!$B180)*('Diário 3º PA'!$C$4:$C$2000&gt;=J$4)*('Diário 3º PA'!$C$4:$C$2000&lt;=EOMONTH(J$4,0))*('Diário 3º PA'!$F$4:$F$2000))
+SUMPRODUCT(('Diário 4º PA'!$E$4:$E$2000='Analítico Cp.'!$B180)*('Diário 4º PA'!$C$4:$C$2000&gt;=J$4)*('Diário 4º PA'!$C$4:$C$2000&lt;=EOMONTH(J$4,0))*('Diário 4º PA'!$F$4:$F$2000))
+SUMPRODUCT(('Comp.'!$D$5:$D$484=$B180)*('Comp.'!$B$5:$B$484&gt;=J$4)*('Comp.'!$B$5:$B$484&lt;=EOMONTH(J$4,0))*('Comp.'!$E$5:$E$484))</f>
        <v>0</v>
      </c>
      <c r="K180" s="129">
        <f>SUMPRODUCT(('Diário 1º PA'!$E$4:$E$2011='Analítico Cp.'!$B180)*('Diário 1º PA'!$C$4:$C$2011&gt;=K$4)*('Diário 1º PA'!$C$4:$C$2011&lt;=EOMONTH(K$4,0))*('Diário 1º PA'!$F$4:$F$2011))
+SUMPRODUCT(('Diário 2º PA'!$E$4:$E$1980='Analítico Cp.'!$B180)*('Diário 2º PA'!$C$4:$C$1980&gt;=K$4)*('Diário 2º PA'!$C$4:$C$1980&lt;=EOMONTH(K$4,0))*('Diário 2º PA'!$F$4:$F$1980))
+SUMPRODUCT(('Diário 3º PA'!$E$4:$E$2000='Analítico Cp.'!$B180)*('Diário 3º PA'!$C$4:$C$2000&gt;=K$4)*('Diário 3º PA'!$C$4:$C$2000&lt;=EOMONTH(K$4,0))*('Diário 3º PA'!$F$4:$F$2000))
+SUMPRODUCT(('Diário 4º PA'!$E$4:$E$2000='Analítico Cp.'!$B180)*('Diário 4º PA'!$C$4:$C$2000&gt;=K$4)*('Diário 4º PA'!$C$4:$C$2000&lt;=EOMONTH(K$4,0))*('Diário 4º PA'!$F$4:$F$2000))
+SUMPRODUCT(('Comp.'!$D$5:$D$484=$B180)*('Comp.'!$B$5:$B$484&gt;=K$4)*('Comp.'!$B$5:$B$484&lt;=EOMONTH(K$4,0))*('Comp.'!$E$5:$E$484))</f>
        <v>0</v>
      </c>
      <c r="L180" s="129">
        <f>SUMPRODUCT(('Diário 1º PA'!$E$4:$E$2011='Analítico Cp.'!$B180)*('Diário 1º PA'!$C$4:$C$2011&gt;=L$4)*('Diário 1º PA'!$C$4:$C$2011&lt;=EOMONTH(L$4,0))*('Diário 1º PA'!$F$4:$F$2011))
+SUMPRODUCT(('Diário 2º PA'!$E$4:$E$1980='Analítico Cp.'!$B180)*('Diário 2º PA'!$C$4:$C$1980&gt;=L$4)*('Diário 2º PA'!$C$4:$C$1980&lt;=EOMONTH(L$4,0))*('Diário 2º PA'!$F$4:$F$1980))
+SUMPRODUCT(('Diário 3º PA'!$E$4:$E$2000='Analítico Cp.'!$B180)*('Diário 3º PA'!$C$4:$C$2000&gt;=L$4)*('Diário 3º PA'!$C$4:$C$2000&lt;=EOMONTH(L$4,0))*('Diário 3º PA'!$F$4:$F$2000))
+SUMPRODUCT(('Diário 4º PA'!$E$4:$E$2000='Analítico Cp.'!$B180)*('Diário 4º PA'!$C$4:$C$2000&gt;=L$4)*('Diário 4º PA'!$C$4:$C$2000&lt;=EOMONTH(L$4,0))*('Diário 4º PA'!$F$4:$F$2000))
+SUMPRODUCT(('Comp.'!$D$5:$D$484=$B180)*('Comp.'!$B$5:$B$484&gt;=L$4)*('Comp.'!$B$5:$B$484&lt;=EOMONTH(L$4,0))*('Comp.'!$E$5:$E$484))</f>
        <v>0</v>
      </c>
      <c r="M180" s="129">
        <f>SUMPRODUCT(('Diário 1º PA'!$E$4:$E$2011='Analítico Cp.'!$B180)*('Diário 1º PA'!$C$4:$C$2011&gt;=M$4)*('Diário 1º PA'!$C$4:$C$2011&lt;=EOMONTH(M$4,0))*('Diário 1º PA'!$F$4:$F$2011))
+SUMPRODUCT(('Diário 2º PA'!$E$4:$E$1980='Analítico Cp.'!$B180)*('Diário 2º PA'!$C$4:$C$1980&gt;=M$4)*('Diário 2º PA'!$C$4:$C$1980&lt;=EOMONTH(M$4,0))*('Diário 2º PA'!$F$4:$F$1980))
+SUMPRODUCT(('Diário 3º PA'!$E$4:$E$2000='Analítico Cp.'!$B180)*('Diário 3º PA'!$C$4:$C$2000&gt;=M$4)*('Diário 3º PA'!$C$4:$C$2000&lt;=EOMONTH(M$4,0))*('Diário 3º PA'!$F$4:$F$2000))
+SUMPRODUCT(('Diário 4º PA'!$E$4:$E$2000='Analítico Cp.'!$B180)*('Diário 4º PA'!$C$4:$C$2000&gt;=M$4)*('Diário 4º PA'!$C$4:$C$2000&lt;=EOMONTH(M$4,0))*('Diário 4º PA'!$F$4:$F$2000))
+SUMPRODUCT(('Comp.'!$D$5:$D$484=$B180)*('Comp.'!$B$5:$B$484&gt;=M$4)*('Comp.'!$B$5:$B$484&lt;=EOMONTH(M$4,0))*('Comp.'!$E$5:$E$484))</f>
        <v>0</v>
      </c>
      <c r="N180" s="129">
        <f>SUMPRODUCT(('Diário 1º PA'!$E$4:$E$2011='Analítico Cp.'!$B180)*('Diário 1º PA'!$C$4:$C$2011&gt;=N$4)*('Diário 1º PA'!$C$4:$C$2011&lt;=EOMONTH(N$4,0))*('Diário 1º PA'!$F$4:$F$2011))
+SUMPRODUCT(('Diário 2º PA'!$E$4:$E$1980='Analítico Cp.'!$B180)*('Diário 2º PA'!$C$4:$C$1980&gt;=N$4)*('Diário 2º PA'!$C$4:$C$1980&lt;=EOMONTH(N$4,0))*('Diário 2º PA'!$F$4:$F$1980))
+SUMPRODUCT(('Diário 3º PA'!$E$4:$E$2000='Analítico Cp.'!$B180)*('Diário 3º PA'!$C$4:$C$2000&gt;=N$4)*('Diário 3º PA'!$C$4:$C$2000&lt;=EOMONTH(N$4,0))*('Diário 3º PA'!$F$4:$F$2000))
+SUMPRODUCT(('Diário 4º PA'!$E$4:$E$2000='Analítico Cp.'!$B180)*('Diário 4º PA'!$C$4:$C$2000&gt;=N$4)*('Diário 4º PA'!$C$4:$C$2000&lt;=EOMONTH(N$4,0))*('Diário 4º PA'!$F$4:$F$2000))
+SUMPRODUCT(('Comp.'!$D$5:$D$484=$B180)*('Comp.'!$B$5:$B$484&gt;=N$4)*('Comp.'!$B$5:$B$484&lt;=EOMONTH(N$4,0))*('Comp.'!$E$5:$E$484))</f>
        <v>0</v>
      </c>
      <c r="O180" s="179">
        <f t="shared" si="22"/>
        <v>0</v>
      </c>
      <c r="P180" s="180">
        <f t="shared" si="23"/>
        <v>0</v>
      </c>
      <c r="Q180" s="154"/>
      <c r="R180" s="154"/>
      <c r="S180" s="154"/>
      <c r="T180" s="154"/>
      <c r="U180" s="154"/>
      <c r="V180" s="154"/>
      <c r="W180" s="154"/>
      <c r="X180" s="154"/>
      <c r="Y180" s="154"/>
      <c r="Z180" s="154"/>
    </row>
    <row r="181" spans="1:26" ht="23.25" customHeight="1" x14ac:dyDescent="0.2">
      <c r="A181" s="199" t="s">
        <v>389</v>
      </c>
      <c r="B181" s="200" t="s">
        <v>390</v>
      </c>
      <c r="C181" s="129">
        <f>SUMPRODUCT(('Diário 1º PA'!$E$4:$E$2011='Analítico Cp.'!$B181)*('Diário 1º PA'!$C$4:$C$2011&gt;=C$4)*('Diário 1º PA'!$C$4:$C$2011&lt;=EOMONTH(C$4,0))*('Diário 1º PA'!$F$4:$F$2011))
+SUMPRODUCT(('Diário 2º PA'!$E$4:$E$1980='Analítico Cp.'!$B181)*('Diário 2º PA'!$C$4:$C$1980&gt;=C$4)*('Diário 2º PA'!$C$4:$C$1980&lt;=EOMONTH(C$4,0))*('Diário 2º PA'!$F$4:$F$1980))
+SUMPRODUCT(('Diário 3º PA'!$E$4:$E$2000='Analítico Cp.'!$B181)*('Diário 3º PA'!$C$4:$C$2000&gt;=C$4)*('Diário 3º PA'!$C$4:$C$2000&lt;=EOMONTH(C$4,0))*('Diário 3º PA'!$F$4:$F$2000))
+SUMPRODUCT(('Diário 4º PA'!$E$4:$E$2000='Analítico Cp.'!$B181)*('Diário 4º PA'!$C$4:$C$2000&gt;=C$4)*('Diário 4º PA'!$C$4:$C$2000&lt;=EOMONTH(C$4,0))*('Diário 4º PA'!$F$4:$F$2000))
+SUMPRODUCT(('Comp.'!$D$5:$D$484=$B181)*('Comp.'!$B$5:$B$484&gt;=C$4)*('Comp.'!$B$5:$B$484&lt;=EOMONTH(C$4,0))*('Comp.'!$E$5:$E$484))</f>
        <v>0</v>
      </c>
      <c r="D181" s="129">
        <f>SUMPRODUCT(('Diário 1º PA'!$E$4:$E$2011='Analítico Cp.'!$B181)*('Diário 1º PA'!$C$4:$C$2011&gt;=D$4)*('Diário 1º PA'!$C$4:$C$2011&lt;=EOMONTH(D$4,0))*('Diário 1º PA'!$F$4:$F$2011))
+SUMPRODUCT(('Diário 2º PA'!$E$4:$E$1980='Analítico Cp.'!$B181)*('Diário 2º PA'!$C$4:$C$1980&gt;=D$4)*('Diário 2º PA'!$C$4:$C$1980&lt;=EOMONTH(D$4,0))*('Diário 2º PA'!$F$4:$F$1980))
+SUMPRODUCT(('Diário 3º PA'!$E$4:$E$2000='Analítico Cp.'!$B181)*('Diário 3º PA'!$C$4:$C$2000&gt;=D$4)*('Diário 3º PA'!$C$4:$C$2000&lt;=EOMONTH(D$4,0))*('Diário 3º PA'!$F$4:$F$2000))
+SUMPRODUCT(('Diário 4º PA'!$E$4:$E$2000='Analítico Cp.'!$B181)*('Diário 4º PA'!$C$4:$C$2000&gt;=D$4)*('Diário 4º PA'!$C$4:$C$2000&lt;=EOMONTH(D$4,0))*('Diário 4º PA'!$F$4:$F$2000))
+SUMPRODUCT(('Comp.'!$D$5:$D$484=$B181)*('Comp.'!$B$5:$B$484&gt;=D$4)*('Comp.'!$B$5:$B$484&lt;=EOMONTH(D$4,0))*('Comp.'!$E$5:$E$484))</f>
        <v>0</v>
      </c>
      <c r="E181" s="129">
        <f>SUMPRODUCT(('Diário 1º PA'!$E$4:$E$2011='Analítico Cp.'!$B181)*('Diário 1º PA'!$C$4:$C$2011&gt;=E$4)*('Diário 1º PA'!$C$4:$C$2011&lt;=EOMONTH(E$4,0))*('Diário 1º PA'!$F$4:$F$2011))
+SUMPRODUCT(('Diário 2º PA'!$E$4:$E$1980='Analítico Cp.'!$B181)*('Diário 2º PA'!$C$4:$C$1980&gt;=E$4)*('Diário 2º PA'!$C$4:$C$1980&lt;=EOMONTH(E$4,0))*('Diário 2º PA'!$F$4:$F$1980))
+SUMPRODUCT(('Diário 3º PA'!$E$4:$E$2000='Analítico Cp.'!$B181)*('Diário 3º PA'!$C$4:$C$2000&gt;=E$4)*('Diário 3º PA'!$C$4:$C$2000&lt;=EOMONTH(E$4,0))*('Diário 3º PA'!$F$4:$F$2000))
+SUMPRODUCT(('Diário 4º PA'!$E$4:$E$2000='Analítico Cp.'!$B181)*('Diário 4º PA'!$C$4:$C$2000&gt;=E$4)*('Diário 4º PA'!$C$4:$C$2000&lt;=EOMONTH(E$4,0))*('Diário 4º PA'!$F$4:$F$2000))
+SUMPRODUCT(('Comp.'!$D$5:$D$484=$B181)*('Comp.'!$B$5:$B$484&gt;=E$4)*('Comp.'!$B$5:$B$484&lt;=EOMONTH(E$4,0))*('Comp.'!$E$5:$E$484))</f>
        <v>0</v>
      </c>
      <c r="F181" s="129">
        <f>SUMPRODUCT(('Diário 1º PA'!$E$4:$E$2011='Analítico Cp.'!$B181)*('Diário 1º PA'!$C$4:$C$2011&gt;=F$4)*('Diário 1º PA'!$C$4:$C$2011&lt;=EOMONTH(F$4,0))*('Diário 1º PA'!$F$4:$F$2011))
+SUMPRODUCT(('Diário 2º PA'!$E$4:$E$1980='Analítico Cp.'!$B181)*('Diário 2º PA'!$C$4:$C$1980&gt;=F$4)*('Diário 2º PA'!$C$4:$C$1980&lt;=EOMONTH(F$4,0))*('Diário 2º PA'!$F$4:$F$1980))
+SUMPRODUCT(('Diário 3º PA'!$E$4:$E$2000='Analítico Cp.'!$B181)*('Diário 3º PA'!$C$4:$C$2000&gt;=F$4)*('Diário 3º PA'!$C$4:$C$2000&lt;=EOMONTH(F$4,0))*('Diário 3º PA'!$F$4:$F$2000))
+SUMPRODUCT(('Diário 4º PA'!$E$4:$E$2000='Analítico Cp.'!$B181)*('Diário 4º PA'!$C$4:$C$2000&gt;=F$4)*('Diário 4º PA'!$C$4:$C$2000&lt;=EOMONTH(F$4,0))*('Diário 4º PA'!$F$4:$F$2000))
+SUMPRODUCT(('Comp.'!$D$5:$D$484=$B181)*('Comp.'!$B$5:$B$484&gt;=F$4)*('Comp.'!$B$5:$B$484&lt;=EOMONTH(F$4,0))*('Comp.'!$E$5:$E$484))</f>
        <v>0</v>
      </c>
      <c r="G181" s="129">
        <f>SUMPRODUCT(('Diário 1º PA'!$E$4:$E$2011='Analítico Cp.'!$B181)*('Diário 1º PA'!$C$4:$C$2011&gt;=G$4)*('Diário 1º PA'!$C$4:$C$2011&lt;=EOMONTH(G$4,0))*('Diário 1º PA'!$F$4:$F$2011))
+SUMPRODUCT(('Diário 2º PA'!$E$4:$E$1980='Analítico Cp.'!$B181)*('Diário 2º PA'!$C$4:$C$1980&gt;=G$4)*('Diário 2º PA'!$C$4:$C$1980&lt;=EOMONTH(G$4,0))*('Diário 2º PA'!$F$4:$F$1980))
+SUMPRODUCT(('Diário 3º PA'!$E$4:$E$2000='Analítico Cp.'!$B181)*('Diário 3º PA'!$C$4:$C$2000&gt;=G$4)*('Diário 3º PA'!$C$4:$C$2000&lt;=EOMONTH(G$4,0))*('Diário 3º PA'!$F$4:$F$2000))
+SUMPRODUCT(('Diário 4º PA'!$E$4:$E$2000='Analítico Cp.'!$B181)*('Diário 4º PA'!$C$4:$C$2000&gt;=G$4)*('Diário 4º PA'!$C$4:$C$2000&lt;=EOMONTH(G$4,0))*('Diário 4º PA'!$F$4:$F$2000))
+SUMPRODUCT(('Comp.'!$D$5:$D$484=$B181)*('Comp.'!$B$5:$B$484&gt;=G$4)*('Comp.'!$B$5:$B$484&lt;=EOMONTH(G$4,0))*('Comp.'!$E$5:$E$484))</f>
        <v>0</v>
      </c>
      <c r="H181" s="129">
        <f>SUMPRODUCT(('Diário 1º PA'!$E$4:$E$2011='Analítico Cp.'!$B181)*('Diário 1º PA'!$C$4:$C$2011&gt;=H$4)*('Diário 1º PA'!$C$4:$C$2011&lt;=EOMONTH(H$4,0))*('Diário 1º PA'!$F$4:$F$2011))
+SUMPRODUCT(('Diário 2º PA'!$E$4:$E$1980='Analítico Cp.'!$B181)*('Diário 2º PA'!$C$4:$C$1980&gt;=H$4)*('Diário 2º PA'!$C$4:$C$1980&lt;=EOMONTH(H$4,0))*('Diário 2º PA'!$F$4:$F$1980))
+SUMPRODUCT(('Diário 3º PA'!$E$4:$E$2000='Analítico Cp.'!$B181)*('Diário 3º PA'!$C$4:$C$2000&gt;=H$4)*('Diário 3º PA'!$C$4:$C$2000&lt;=EOMONTH(H$4,0))*('Diário 3º PA'!$F$4:$F$2000))
+SUMPRODUCT(('Diário 4º PA'!$E$4:$E$2000='Analítico Cp.'!$B181)*('Diário 4º PA'!$C$4:$C$2000&gt;=H$4)*('Diário 4º PA'!$C$4:$C$2000&lt;=EOMONTH(H$4,0))*('Diário 4º PA'!$F$4:$F$2000))
+SUMPRODUCT(('Comp.'!$D$5:$D$484=$B181)*('Comp.'!$B$5:$B$484&gt;=H$4)*('Comp.'!$B$5:$B$484&lt;=EOMONTH(H$4,0))*('Comp.'!$E$5:$E$484))</f>
        <v>0</v>
      </c>
      <c r="I181" s="129">
        <f>SUMPRODUCT(('Diário 1º PA'!$E$4:$E$2011='Analítico Cp.'!$B181)*('Diário 1º PA'!$C$4:$C$2011&gt;=I$4)*('Diário 1º PA'!$C$4:$C$2011&lt;=EOMONTH(I$4,0))*('Diário 1º PA'!$F$4:$F$2011))
+SUMPRODUCT(('Diário 2º PA'!$E$4:$E$1980='Analítico Cp.'!$B181)*('Diário 2º PA'!$C$4:$C$1980&gt;=I$4)*('Diário 2º PA'!$C$4:$C$1980&lt;=EOMONTH(I$4,0))*('Diário 2º PA'!$F$4:$F$1980))
+SUMPRODUCT(('Diário 3º PA'!$E$4:$E$2000='Analítico Cp.'!$B181)*('Diário 3º PA'!$C$4:$C$2000&gt;=I$4)*('Diário 3º PA'!$C$4:$C$2000&lt;=EOMONTH(I$4,0))*('Diário 3º PA'!$F$4:$F$2000))
+SUMPRODUCT(('Diário 4º PA'!$E$4:$E$2000='Analítico Cp.'!$B181)*('Diário 4º PA'!$C$4:$C$2000&gt;=I$4)*('Diário 4º PA'!$C$4:$C$2000&lt;=EOMONTH(I$4,0))*('Diário 4º PA'!$F$4:$F$2000))
+SUMPRODUCT(('Comp.'!$D$5:$D$484=$B181)*('Comp.'!$B$5:$B$484&gt;=I$4)*('Comp.'!$B$5:$B$484&lt;=EOMONTH(I$4,0))*('Comp.'!$E$5:$E$484))</f>
        <v>0</v>
      </c>
      <c r="J181" s="129">
        <f>SUMPRODUCT(('Diário 1º PA'!$E$4:$E$2011='Analítico Cp.'!$B181)*('Diário 1º PA'!$C$4:$C$2011&gt;=J$4)*('Diário 1º PA'!$C$4:$C$2011&lt;=EOMONTH(J$4,0))*('Diário 1º PA'!$F$4:$F$2011))
+SUMPRODUCT(('Diário 2º PA'!$E$4:$E$1980='Analítico Cp.'!$B181)*('Diário 2º PA'!$C$4:$C$1980&gt;=J$4)*('Diário 2º PA'!$C$4:$C$1980&lt;=EOMONTH(J$4,0))*('Diário 2º PA'!$F$4:$F$1980))
+SUMPRODUCT(('Diário 3º PA'!$E$4:$E$2000='Analítico Cp.'!$B181)*('Diário 3º PA'!$C$4:$C$2000&gt;=J$4)*('Diário 3º PA'!$C$4:$C$2000&lt;=EOMONTH(J$4,0))*('Diário 3º PA'!$F$4:$F$2000))
+SUMPRODUCT(('Diário 4º PA'!$E$4:$E$2000='Analítico Cp.'!$B181)*('Diário 4º PA'!$C$4:$C$2000&gt;=J$4)*('Diário 4º PA'!$C$4:$C$2000&lt;=EOMONTH(J$4,0))*('Diário 4º PA'!$F$4:$F$2000))
+SUMPRODUCT(('Comp.'!$D$5:$D$484=$B181)*('Comp.'!$B$5:$B$484&gt;=J$4)*('Comp.'!$B$5:$B$484&lt;=EOMONTH(J$4,0))*('Comp.'!$E$5:$E$484))</f>
        <v>0</v>
      </c>
      <c r="K181" s="129">
        <f>SUMPRODUCT(('Diário 1º PA'!$E$4:$E$2011='Analítico Cp.'!$B181)*('Diário 1º PA'!$C$4:$C$2011&gt;=K$4)*('Diário 1º PA'!$C$4:$C$2011&lt;=EOMONTH(K$4,0))*('Diário 1º PA'!$F$4:$F$2011))
+SUMPRODUCT(('Diário 2º PA'!$E$4:$E$1980='Analítico Cp.'!$B181)*('Diário 2º PA'!$C$4:$C$1980&gt;=K$4)*('Diário 2º PA'!$C$4:$C$1980&lt;=EOMONTH(K$4,0))*('Diário 2º PA'!$F$4:$F$1980))
+SUMPRODUCT(('Diário 3º PA'!$E$4:$E$2000='Analítico Cp.'!$B181)*('Diário 3º PA'!$C$4:$C$2000&gt;=K$4)*('Diário 3º PA'!$C$4:$C$2000&lt;=EOMONTH(K$4,0))*('Diário 3º PA'!$F$4:$F$2000))
+SUMPRODUCT(('Diário 4º PA'!$E$4:$E$2000='Analítico Cp.'!$B181)*('Diário 4º PA'!$C$4:$C$2000&gt;=K$4)*('Diário 4º PA'!$C$4:$C$2000&lt;=EOMONTH(K$4,0))*('Diário 4º PA'!$F$4:$F$2000))
+SUMPRODUCT(('Comp.'!$D$5:$D$484=$B181)*('Comp.'!$B$5:$B$484&gt;=K$4)*('Comp.'!$B$5:$B$484&lt;=EOMONTH(K$4,0))*('Comp.'!$E$5:$E$484))</f>
        <v>0</v>
      </c>
      <c r="L181" s="129">
        <f>SUMPRODUCT(('Diário 1º PA'!$E$4:$E$2011='Analítico Cp.'!$B181)*('Diário 1º PA'!$C$4:$C$2011&gt;=L$4)*('Diário 1º PA'!$C$4:$C$2011&lt;=EOMONTH(L$4,0))*('Diário 1º PA'!$F$4:$F$2011))
+SUMPRODUCT(('Diário 2º PA'!$E$4:$E$1980='Analítico Cp.'!$B181)*('Diário 2º PA'!$C$4:$C$1980&gt;=L$4)*('Diário 2º PA'!$C$4:$C$1980&lt;=EOMONTH(L$4,0))*('Diário 2º PA'!$F$4:$F$1980))
+SUMPRODUCT(('Diário 3º PA'!$E$4:$E$2000='Analítico Cp.'!$B181)*('Diário 3º PA'!$C$4:$C$2000&gt;=L$4)*('Diário 3º PA'!$C$4:$C$2000&lt;=EOMONTH(L$4,0))*('Diário 3º PA'!$F$4:$F$2000))
+SUMPRODUCT(('Diário 4º PA'!$E$4:$E$2000='Analítico Cp.'!$B181)*('Diário 4º PA'!$C$4:$C$2000&gt;=L$4)*('Diário 4º PA'!$C$4:$C$2000&lt;=EOMONTH(L$4,0))*('Diário 4º PA'!$F$4:$F$2000))
+SUMPRODUCT(('Comp.'!$D$5:$D$484=$B181)*('Comp.'!$B$5:$B$484&gt;=L$4)*('Comp.'!$B$5:$B$484&lt;=EOMONTH(L$4,0))*('Comp.'!$E$5:$E$484))</f>
        <v>0</v>
      </c>
      <c r="M181" s="129">
        <f>SUMPRODUCT(('Diário 1º PA'!$E$4:$E$2011='Analítico Cp.'!$B181)*('Diário 1º PA'!$C$4:$C$2011&gt;=M$4)*('Diário 1º PA'!$C$4:$C$2011&lt;=EOMONTH(M$4,0))*('Diário 1º PA'!$F$4:$F$2011))
+SUMPRODUCT(('Diário 2º PA'!$E$4:$E$1980='Analítico Cp.'!$B181)*('Diário 2º PA'!$C$4:$C$1980&gt;=M$4)*('Diário 2º PA'!$C$4:$C$1980&lt;=EOMONTH(M$4,0))*('Diário 2º PA'!$F$4:$F$1980))
+SUMPRODUCT(('Diário 3º PA'!$E$4:$E$2000='Analítico Cp.'!$B181)*('Diário 3º PA'!$C$4:$C$2000&gt;=M$4)*('Diário 3º PA'!$C$4:$C$2000&lt;=EOMONTH(M$4,0))*('Diário 3º PA'!$F$4:$F$2000))
+SUMPRODUCT(('Diário 4º PA'!$E$4:$E$2000='Analítico Cp.'!$B181)*('Diário 4º PA'!$C$4:$C$2000&gt;=M$4)*('Diário 4º PA'!$C$4:$C$2000&lt;=EOMONTH(M$4,0))*('Diário 4º PA'!$F$4:$F$2000))
+SUMPRODUCT(('Comp.'!$D$5:$D$484=$B181)*('Comp.'!$B$5:$B$484&gt;=M$4)*('Comp.'!$B$5:$B$484&lt;=EOMONTH(M$4,0))*('Comp.'!$E$5:$E$484))</f>
        <v>0</v>
      </c>
      <c r="N181" s="129">
        <f>SUMPRODUCT(('Diário 1º PA'!$E$4:$E$2011='Analítico Cp.'!$B181)*('Diário 1º PA'!$C$4:$C$2011&gt;=N$4)*('Diário 1º PA'!$C$4:$C$2011&lt;=EOMONTH(N$4,0))*('Diário 1º PA'!$F$4:$F$2011))
+SUMPRODUCT(('Diário 2º PA'!$E$4:$E$1980='Analítico Cp.'!$B181)*('Diário 2º PA'!$C$4:$C$1980&gt;=N$4)*('Diário 2º PA'!$C$4:$C$1980&lt;=EOMONTH(N$4,0))*('Diário 2º PA'!$F$4:$F$1980))
+SUMPRODUCT(('Diário 3º PA'!$E$4:$E$2000='Analítico Cp.'!$B181)*('Diário 3º PA'!$C$4:$C$2000&gt;=N$4)*('Diário 3º PA'!$C$4:$C$2000&lt;=EOMONTH(N$4,0))*('Diário 3º PA'!$F$4:$F$2000))
+SUMPRODUCT(('Diário 4º PA'!$E$4:$E$2000='Analítico Cp.'!$B181)*('Diário 4º PA'!$C$4:$C$2000&gt;=N$4)*('Diário 4º PA'!$C$4:$C$2000&lt;=EOMONTH(N$4,0))*('Diário 4º PA'!$F$4:$F$2000))
+SUMPRODUCT(('Comp.'!$D$5:$D$484=$B181)*('Comp.'!$B$5:$B$484&gt;=N$4)*('Comp.'!$B$5:$B$484&lt;=EOMONTH(N$4,0))*('Comp.'!$E$5:$E$484))</f>
        <v>0</v>
      </c>
      <c r="O181" s="179">
        <f t="shared" si="22"/>
        <v>0</v>
      </c>
      <c r="P181" s="180">
        <f t="shared" si="23"/>
        <v>0</v>
      </c>
      <c r="Q181" s="154"/>
      <c r="R181" s="154"/>
      <c r="S181" s="154"/>
      <c r="T181" s="154"/>
      <c r="U181" s="154"/>
      <c r="V181" s="154"/>
      <c r="W181" s="154"/>
      <c r="X181" s="154"/>
      <c r="Y181" s="154"/>
      <c r="Z181" s="154"/>
    </row>
    <row r="182" spans="1:26" ht="23.25" customHeight="1" x14ac:dyDescent="0.2">
      <c r="A182" s="199" t="s">
        <v>391</v>
      </c>
      <c r="B182" s="206" t="s">
        <v>392</v>
      </c>
      <c r="C182" s="129">
        <f>SUMPRODUCT(('Diário 1º PA'!$E$4:$E$2011='Analítico Cp.'!$B182)*('Diário 1º PA'!$C$4:$C$2011&gt;=C$4)*('Diário 1º PA'!$C$4:$C$2011&lt;=EOMONTH(C$4,0))*('Diário 1º PA'!$F$4:$F$2011))
+SUMPRODUCT(('Diário 2º PA'!$E$4:$E$1980='Analítico Cp.'!$B182)*('Diário 2º PA'!$C$4:$C$1980&gt;=C$4)*('Diário 2º PA'!$C$4:$C$1980&lt;=EOMONTH(C$4,0))*('Diário 2º PA'!$F$4:$F$1980))
+SUMPRODUCT(('Diário 3º PA'!$E$4:$E$2000='Analítico Cp.'!$B182)*('Diário 3º PA'!$C$4:$C$2000&gt;=C$4)*('Diário 3º PA'!$C$4:$C$2000&lt;=EOMONTH(C$4,0))*('Diário 3º PA'!$F$4:$F$2000))
+SUMPRODUCT(('Diário 4º PA'!$E$4:$E$2000='Analítico Cp.'!$B182)*('Diário 4º PA'!$C$4:$C$2000&gt;=C$4)*('Diário 4º PA'!$C$4:$C$2000&lt;=EOMONTH(C$4,0))*('Diário 4º PA'!$F$4:$F$2000))
+SUMPRODUCT(('Comp.'!$D$5:$D$484=$B182)*('Comp.'!$B$5:$B$484&gt;=C$4)*('Comp.'!$B$5:$B$484&lt;=EOMONTH(C$4,0))*('Comp.'!$E$5:$E$484))</f>
        <v>0</v>
      </c>
      <c r="D182" s="129">
        <f>SUMPRODUCT(('Diário 1º PA'!$E$4:$E$2011='Analítico Cp.'!$B182)*('Diário 1º PA'!$C$4:$C$2011&gt;=D$4)*('Diário 1º PA'!$C$4:$C$2011&lt;=EOMONTH(D$4,0))*('Diário 1º PA'!$F$4:$F$2011))
+SUMPRODUCT(('Diário 2º PA'!$E$4:$E$1980='Analítico Cp.'!$B182)*('Diário 2º PA'!$C$4:$C$1980&gt;=D$4)*('Diário 2º PA'!$C$4:$C$1980&lt;=EOMONTH(D$4,0))*('Diário 2º PA'!$F$4:$F$1980))
+SUMPRODUCT(('Diário 3º PA'!$E$4:$E$2000='Analítico Cp.'!$B182)*('Diário 3º PA'!$C$4:$C$2000&gt;=D$4)*('Diário 3º PA'!$C$4:$C$2000&lt;=EOMONTH(D$4,0))*('Diário 3º PA'!$F$4:$F$2000))
+SUMPRODUCT(('Diário 4º PA'!$E$4:$E$2000='Analítico Cp.'!$B182)*('Diário 4º PA'!$C$4:$C$2000&gt;=D$4)*('Diário 4º PA'!$C$4:$C$2000&lt;=EOMONTH(D$4,0))*('Diário 4º PA'!$F$4:$F$2000))
+SUMPRODUCT(('Comp.'!$D$5:$D$484=$B182)*('Comp.'!$B$5:$B$484&gt;=D$4)*('Comp.'!$B$5:$B$484&lt;=EOMONTH(D$4,0))*('Comp.'!$E$5:$E$484))</f>
        <v>1174.2</v>
      </c>
      <c r="E182" s="129">
        <f>SUMPRODUCT(('Diário 1º PA'!$E$4:$E$2011='Analítico Cp.'!$B182)*('Diário 1º PA'!$C$4:$C$2011&gt;=E$4)*('Diário 1º PA'!$C$4:$C$2011&lt;=EOMONTH(E$4,0))*('Diário 1º PA'!$F$4:$F$2011))
+SUMPRODUCT(('Diário 2º PA'!$E$4:$E$1980='Analítico Cp.'!$B182)*('Diário 2º PA'!$C$4:$C$1980&gt;=E$4)*('Diário 2º PA'!$C$4:$C$1980&lt;=EOMONTH(E$4,0))*('Diário 2º PA'!$F$4:$F$1980))
+SUMPRODUCT(('Diário 3º PA'!$E$4:$E$2000='Analítico Cp.'!$B182)*('Diário 3º PA'!$C$4:$C$2000&gt;=E$4)*('Diário 3º PA'!$C$4:$C$2000&lt;=EOMONTH(E$4,0))*('Diário 3º PA'!$F$4:$F$2000))
+SUMPRODUCT(('Diário 4º PA'!$E$4:$E$2000='Analítico Cp.'!$B182)*('Diário 4º PA'!$C$4:$C$2000&gt;=E$4)*('Diário 4º PA'!$C$4:$C$2000&lt;=EOMONTH(E$4,0))*('Diário 4º PA'!$F$4:$F$2000))
+SUMPRODUCT(('Comp.'!$D$5:$D$484=$B182)*('Comp.'!$B$5:$B$484&gt;=E$4)*('Comp.'!$B$5:$B$484&lt;=EOMONTH(E$4,0))*('Comp.'!$E$5:$E$484))</f>
        <v>0</v>
      </c>
      <c r="F182" s="129">
        <f>SUMPRODUCT(('Diário 1º PA'!$E$4:$E$2011='Analítico Cp.'!$B182)*('Diário 1º PA'!$C$4:$C$2011&gt;=F$4)*('Diário 1º PA'!$C$4:$C$2011&lt;=EOMONTH(F$4,0))*('Diário 1º PA'!$F$4:$F$2011))
+SUMPRODUCT(('Diário 2º PA'!$E$4:$E$1980='Analítico Cp.'!$B182)*('Diário 2º PA'!$C$4:$C$1980&gt;=F$4)*('Diário 2º PA'!$C$4:$C$1980&lt;=EOMONTH(F$4,0))*('Diário 2º PA'!$F$4:$F$1980))
+SUMPRODUCT(('Diário 3º PA'!$E$4:$E$2000='Analítico Cp.'!$B182)*('Diário 3º PA'!$C$4:$C$2000&gt;=F$4)*('Diário 3º PA'!$C$4:$C$2000&lt;=EOMONTH(F$4,0))*('Diário 3º PA'!$F$4:$F$2000))
+SUMPRODUCT(('Diário 4º PA'!$E$4:$E$2000='Analítico Cp.'!$B182)*('Diário 4º PA'!$C$4:$C$2000&gt;=F$4)*('Diário 4º PA'!$C$4:$C$2000&lt;=EOMONTH(F$4,0))*('Diário 4º PA'!$F$4:$F$2000))
+SUMPRODUCT(('Comp.'!$D$5:$D$484=$B182)*('Comp.'!$B$5:$B$484&gt;=F$4)*('Comp.'!$B$5:$B$484&lt;=EOMONTH(F$4,0))*('Comp.'!$E$5:$E$484))</f>
        <v>965</v>
      </c>
      <c r="G182" s="129">
        <f>SUMPRODUCT(('Diário 1º PA'!$E$4:$E$2011='Analítico Cp.'!$B182)*('Diário 1º PA'!$C$4:$C$2011&gt;=G$4)*('Diário 1º PA'!$C$4:$C$2011&lt;=EOMONTH(G$4,0))*('Diário 1º PA'!$F$4:$F$2011))
+SUMPRODUCT(('Diário 2º PA'!$E$4:$E$1980='Analítico Cp.'!$B182)*('Diário 2º PA'!$C$4:$C$1980&gt;=G$4)*('Diário 2º PA'!$C$4:$C$1980&lt;=EOMONTH(G$4,0))*('Diário 2º PA'!$F$4:$F$1980))
+SUMPRODUCT(('Diário 3º PA'!$E$4:$E$2000='Analítico Cp.'!$B182)*('Diário 3º PA'!$C$4:$C$2000&gt;=G$4)*('Diário 3º PA'!$C$4:$C$2000&lt;=EOMONTH(G$4,0))*('Diário 3º PA'!$F$4:$F$2000))
+SUMPRODUCT(('Diário 4º PA'!$E$4:$E$2000='Analítico Cp.'!$B182)*('Diário 4º PA'!$C$4:$C$2000&gt;=G$4)*('Diário 4º PA'!$C$4:$C$2000&lt;=EOMONTH(G$4,0))*('Diário 4º PA'!$F$4:$F$2000))
+SUMPRODUCT(('Comp.'!$D$5:$D$484=$B182)*('Comp.'!$B$5:$B$484&gt;=G$4)*('Comp.'!$B$5:$B$484&lt;=EOMONTH(G$4,0))*('Comp.'!$E$5:$E$484))</f>
        <v>0</v>
      </c>
      <c r="H182" s="129">
        <f>SUMPRODUCT(('Diário 1º PA'!$E$4:$E$2011='Analítico Cp.'!$B182)*('Diário 1º PA'!$C$4:$C$2011&gt;=H$4)*('Diário 1º PA'!$C$4:$C$2011&lt;=EOMONTH(H$4,0))*('Diário 1º PA'!$F$4:$F$2011))
+SUMPRODUCT(('Diário 2º PA'!$E$4:$E$1980='Analítico Cp.'!$B182)*('Diário 2º PA'!$C$4:$C$1980&gt;=H$4)*('Diário 2º PA'!$C$4:$C$1980&lt;=EOMONTH(H$4,0))*('Diário 2º PA'!$F$4:$F$1980))
+SUMPRODUCT(('Diário 3º PA'!$E$4:$E$2000='Analítico Cp.'!$B182)*('Diário 3º PA'!$C$4:$C$2000&gt;=H$4)*('Diário 3º PA'!$C$4:$C$2000&lt;=EOMONTH(H$4,0))*('Diário 3º PA'!$F$4:$F$2000))
+SUMPRODUCT(('Diário 4º PA'!$E$4:$E$2000='Analítico Cp.'!$B182)*('Diário 4º PA'!$C$4:$C$2000&gt;=H$4)*('Diário 4º PA'!$C$4:$C$2000&lt;=EOMONTH(H$4,0))*('Diário 4º PA'!$F$4:$F$2000))
+SUMPRODUCT(('Comp.'!$D$5:$D$484=$B182)*('Comp.'!$B$5:$B$484&gt;=H$4)*('Comp.'!$B$5:$B$484&lt;=EOMONTH(H$4,0))*('Comp.'!$E$5:$E$484))</f>
        <v>0</v>
      </c>
      <c r="I182" s="129">
        <f>SUMPRODUCT(('Diário 1º PA'!$E$4:$E$2011='Analítico Cp.'!$B182)*('Diário 1º PA'!$C$4:$C$2011&gt;=I$4)*('Diário 1º PA'!$C$4:$C$2011&lt;=EOMONTH(I$4,0))*('Diário 1º PA'!$F$4:$F$2011))
+SUMPRODUCT(('Diário 2º PA'!$E$4:$E$1980='Analítico Cp.'!$B182)*('Diário 2º PA'!$C$4:$C$1980&gt;=I$4)*('Diário 2º PA'!$C$4:$C$1980&lt;=EOMONTH(I$4,0))*('Diário 2º PA'!$F$4:$F$1980))
+SUMPRODUCT(('Diário 3º PA'!$E$4:$E$2000='Analítico Cp.'!$B182)*('Diário 3º PA'!$C$4:$C$2000&gt;=I$4)*('Diário 3º PA'!$C$4:$C$2000&lt;=EOMONTH(I$4,0))*('Diário 3º PA'!$F$4:$F$2000))
+SUMPRODUCT(('Diário 4º PA'!$E$4:$E$2000='Analítico Cp.'!$B182)*('Diário 4º PA'!$C$4:$C$2000&gt;=I$4)*('Diário 4º PA'!$C$4:$C$2000&lt;=EOMONTH(I$4,0))*('Diário 4º PA'!$F$4:$F$2000))
+SUMPRODUCT(('Comp.'!$D$5:$D$484=$B182)*('Comp.'!$B$5:$B$484&gt;=I$4)*('Comp.'!$B$5:$B$484&lt;=EOMONTH(I$4,0))*('Comp.'!$E$5:$E$484))</f>
        <v>0</v>
      </c>
      <c r="J182" s="129">
        <f>SUMPRODUCT(('Diário 1º PA'!$E$4:$E$2011='Analítico Cp.'!$B182)*('Diário 1º PA'!$C$4:$C$2011&gt;=J$4)*('Diário 1º PA'!$C$4:$C$2011&lt;=EOMONTH(J$4,0))*('Diário 1º PA'!$F$4:$F$2011))
+SUMPRODUCT(('Diário 2º PA'!$E$4:$E$1980='Analítico Cp.'!$B182)*('Diário 2º PA'!$C$4:$C$1980&gt;=J$4)*('Diário 2º PA'!$C$4:$C$1980&lt;=EOMONTH(J$4,0))*('Diário 2º PA'!$F$4:$F$1980))
+SUMPRODUCT(('Diário 3º PA'!$E$4:$E$2000='Analítico Cp.'!$B182)*('Diário 3º PA'!$C$4:$C$2000&gt;=J$4)*('Diário 3º PA'!$C$4:$C$2000&lt;=EOMONTH(J$4,0))*('Diário 3º PA'!$F$4:$F$2000))
+SUMPRODUCT(('Diário 4º PA'!$E$4:$E$2000='Analítico Cp.'!$B182)*('Diário 4º PA'!$C$4:$C$2000&gt;=J$4)*('Diário 4º PA'!$C$4:$C$2000&lt;=EOMONTH(J$4,0))*('Diário 4º PA'!$F$4:$F$2000))
+SUMPRODUCT(('Comp.'!$D$5:$D$484=$B182)*('Comp.'!$B$5:$B$484&gt;=J$4)*('Comp.'!$B$5:$B$484&lt;=EOMONTH(J$4,0))*('Comp.'!$E$5:$E$484))</f>
        <v>0</v>
      </c>
      <c r="K182" s="129">
        <f>SUMPRODUCT(('Diário 1º PA'!$E$4:$E$2011='Analítico Cp.'!$B182)*('Diário 1º PA'!$C$4:$C$2011&gt;=K$4)*('Diário 1º PA'!$C$4:$C$2011&lt;=EOMONTH(K$4,0))*('Diário 1º PA'!$F$4:$F$2011))
+SUMPRODUCT(('Diário 2º PA'!$E$4:$E$1980='Analítico Cp.'!$B182)*('Diário 2º PA'!$C$4:$C$1980&gt;=K$4)*('Diário 2º PA'!$C$4:$C$1980&lt;=EOMONTH(K$4,0))*('Diário 2º PA'!$F$4:$F$1980))
+SUMPRODUCT(('Diário 3º PA'!$E$4:$E$2000='Analítico Cp.'!$B182)*('Diário 3º PA'!$C$4:$C$2000&gt;=K$4)*('Diário 3º PA'!$C$4:$C$2000&lt;=EOMONTH(K$4,0))*('Diário 3º PA'!$F$4:$F$2000))
+SUMPRODUCT(('Diário 4º PA'!$E$4:$E$2000='Analítico Cp.'!$B182)*('Diário 4º PA'!$C$4:$C$2000&gt;=K$4)*('Diário 4º PA'!$C$4:$C$2000&lt;=EOMONTH(K$4,0))*('Diário 4º PA'!$F$4:$F$2000))
+SUMPRODUCT(('Comp.'!$D$5:$D$484=$B182)*('Comp.'!$B$5:$B$484&gt;=K$4)*('Comp.'!$B$5:$B$484&lt;=EOMONTH(K$4,0))*('Comp.'!$E$5:$E$484))</f>
        <v>0</v>
      </c>
      <c r="L182" s="129">
        <f>SUMPRODUCT(('Diário 1º PA'!$E$4:$E$2011='Analítico Cp.'!$B182)*('Diário 1º PA'!$C$4:$C$2011&gt;=L$4)*('Diário 1º PA'!$C$4:$C$2011&lt;=EOMONTH(L$4,0))*('Diário 1º PA'!$F$4:$F$2011))
+SUMPRODUCT(('Diário 2º PA'!$E$4:$E$1980='Analítico Cp.'!$B182)*('Diário 2º PA'!$C$4:$C$1980&gt;=L$4)*('Diário 2º PA'!$C$4:$C$1980&lt;=EOMONTH(L$4,0))*('Diário 2º PA'!$F$4:$F$1980))
+SUMPRODUCT(('Diário 3º PA'!$E$4:$E$2000='Analítico Cp.'!$B182)*('Diário 3º PA'!$C$4:$C$2000&gt;=L$4)*('Diário 3º PA'!$C$4:$C$2000&lt;=EOMONTH(L$4,0))*('Diário 3º PA'!$F$4:$F$2000))
+SUMPRODUCT(('Diário 4º PA'!$E$4:$E$2000='Analítico Cp.'!$B182)*('Diário 4º PA'!$C$4:$C$2000&gt;=L$4)*('Diário 4º PA'!$C$4:$C$2000&lt;=EOMONTH(L$4,0))*('Diário 4º PA'!$F$4:$F$2000))
+SUMPRODUCT(('Comp.'!$D$5:$D$484=$B182)*('Comp.'!$B$5:$B$484&gt;=L$4)*('Comp.'!$B$5:$B$484&lt;=EOMONTH(L$4,0))*('Comp.'!$E$5:$E$484))</f>
        <v>0</v>
      </c>
      <c r="M182" s="129">
        <f>SUMPRODUCT(('Diário 1º PA'!$E$4:$E$2011='Analítico Cp.'!$B182)*('Diário 1º PA'!$C$4:$C$2011&gt;=M$4)*('Diário 1º PA'!$C$4:$C$2011&lt;=EOMONTH(M$4,0))*('Diário 1º PA'!$F$4:$F$2011))
+SUMPRODUCT(('Diário 2º PA'!$E$4:$E$1980='Analítico Cp.'!$B182)*('Diário 2º PA'!$C$4:$C$1980&gt;=M$4)*('Diário 2º PA'!$C$4:$C$1980&lt;=EOMONTH(M$4,0))*('Diário 2º PA'!$F$4:$F$1980))
+SUMPRODUCT(('Diário 3º PA'!$E$4:$E$2000='Analítico Cp.'!$B182)*('Diário 3º PA'!$C$4:$C$2000&gt;=M$4)*('Diário 3º PA'!$C$4:$C$2000&lt;=EOMONTH(M$4,0))*('Diário 3º PA'!$F$4:$F$2000))
+SUMPRODUCT(('Diário 4º PA'!$E$4:$E$2000='Analítico Cp.'!$B182)*('Diário 4º PA'!$C$4:$C$2000&gt;=M$4)*('Diário 4º PA'!$C$4:$C$2000&lt;=EOMONTH(M$4,0))*('Diário 4º PA'!$F$4:$F$2000))
+SUMPRODUCT(('Comp.'!$D$5:$D$484=$B182)*('Comp.'!$B$5:$B$484&gt;=M$4)*('Comp.'!$B$5:$B$484&lt;=EOMONTH(M$4,0))*('Comp.'!$E$5:$E$484))</f>
        <v>0</v>
      </c>
      <c r="N182" s="129">
        <f>SUMPRODUCT(('Diário 1º PA'!$E$4:$E$2011='Analítico Cp.'!$B182)*('Diário 1º PA'!$C$4:$C$2011&gt;=N$4)*('Diário 1º PA'!$C$4:$C$2011&lt;=EOMONTH(N$4,0))*('Diário 1º PA'!$F$4:$F$2011))
+SUMPRODUCT(('Diário 2º PA'!$E$4:$E$1980='Analítico Cp.'!$B182)*('Diário 2º PA'!$C$4:$C$1980&gt;=N$4)*('Diário 2º PA'!$C$4:$C$1980&lt;=EOMONTH(N$4,0))*('Diário 2º PA'!$F$4:$F$1980))
+SUMPRODUCT(('Diário 3º PA'!$E$4:$E$2000='Analítico Cp.'!$B182)*('Diário 3º PA'!$C$4:$C$2000&gt;=N$4)*('Diário 3º PA'!$C$4:$C$2000&lt;=EOMONTH(N$4,0))*('Diário 3º PA'!$F$4:$F$2000))
+SUMPRODUCT(('Diário 4º PA'!$E$4:$E$2000='Analítico Cp.'!$B182)*('Diário 4º PA'!$C$4:$C$2000&gt;=N$4)*('Diário 4º PA'!$C$4:$C$2000&lt;=EOMONTH(N$4,0))*('Diário 4º PA'!$F$4:$F$2000))
+SUMPRODUCT(('Comp.'!$D$5:$D$484=$B182)*('Comp.'!$B$5:$B$484&gt;=N$4)*('Comp.'!$B$5:$B$484&lt;=EOMONTH(N$4,0))*('Comp.'!$E$5:$E$484))</f>
        <v>0</v>
      </c>
      <c r="O182" s="179">
        <f t="shared" si="22"/>
        <v>2139.1999999999998</v>
      </c>
      <c r="P182" s="180">
        <f t="shared" si="23"/>
        <v>1.5295152947737429E-4</v>
      </c>
      <c r="Q182" s="154"/>
      <c r="R182" s="154"/>
      <c r="S182" s="154"/>
      <c r="T182" s="154"/>
      <c r="U182" s="154"/>
      <c r="V182" s="154"/>
      <c r="W182" s="154"/>
      <c r="X182" s="154"/>
      <c r="Y182" s="154"/>
      <c r="Z182" s="154"/>
    </row>
    <row r="183" spans="1:26" ht="23.25" customHeight="1" x14ac:dyDescent="0.2">
      <c r="A183" s="214"/>
      <c r="B183" s="215" t="s">
        <v>393</v>
      </c>
      <c r="C183" s="216">
        <f t="shared" ref="C183:O183" si="24">SUBTOTAL(109,C169:C182)</f>
        <v>35126.550000000003</v>
      </c>
      <c r="D183" s="216">
        <f t="shared" si="24"/>
        <v>116087.01000000001</v>
      </c>
      <c r="E183" s="216">
        <f t="shared" si="24"/>
        <v>73930.87999999999</v>
      </c>
      <c r="F183" s="216">
        <f t="shared" si="24"/>
        <v>169736.7</v>
      </c>
      <c r="G183" s="216">
        <f t="shared" si="24"/>
        <v>0</v>
      </c>
      <c r="H183" s="216">
        <f t="shared" si="24"/>
        <v>0</v>
      </c>
      <c r="I183" s="216">
        <f t="shared" si="24"/>
        <v>0</v>
      </c>
      <c r="J183" s="216">
        <f t="shared" si="24"/>
        <v>0</v>
      </c>
      <c r="K183" s="216">
        <f t="shared" si="24"/>
        <v>0</v>
      </c>
      <c r="L183" s="216">
        <f t="shared" si="24"/>
        <v>0</v>
      </c>
      <c r="M183" s="216">
        <f t="shared" si="24"/>
        <v>0</v>
      </c>
      <c r="N183" s="216">
        <f t="shared" si="24"/>
        <v>0</v>
      </c>
      <c r="O183" s="216">
        <f t="shared" si="24"/>
        <v>394881.14</v>
      </c>
      <c r="P183" s="217">
        <f t="shared" si="23"/>
        <v>2.823376698053907E-2</v>
      </c>
      <c r="Q183" s="154"/>
      <c r="R183" s="154"/>
      <c r="S183" s="154"/>
      <c r="T183" s="154"/>
      <c r="U183" s="154"/>
      <c r="V183" s="154"/>
      <c r="W183" s="154"/>
      <c r="X183" s="154"/>
      <c r="Y183" s="154"/>
      <c r="Z183" s="154"/>
    </row>
    <row r="184" spans="1:26" ht="23.25" customHeight="1" x14ac:dyDescent="0.2">
      <c r="A184" s="210" t="s">
        <v>108</v>
      </c>
      <c r="B184" s="172" t="s">
        <v>59</v>
      </c>
      <c r="C184" s="173">
        <f>SUMPRODUCT(('Diário 1º PA'!$E$4:$E$2011='Analítico Cp.'!$B184)*('Diário 1º PA'!$C$4:$C$2011&gt;=C$4)*('Diário 1º PA'!$C$4:$C$2011&lt;=EOMONTH(C$4,0))*('Diário 1º PA'!$F$4:$F$2011))
+SUMPRODUCT(('Diário 2º PA'!$E$4:$E$1980='Analítico Cp.'!$B184)*('Diário 2º PA'!$C$4:$C$1980&gt;=C$4)*('Diário 2º PA'!$C$4:$C$1980&lt;=EOMONTH(C$4,0))*('Diário 2º PA'!$F$4:$F$1980))
+SUMPRODUCT(('Diário 3º PA'!$E$4:$E$2000='Analítico Cp.'!$B184)*('Diário 3º PA'!$C$4:$C$2000&gt;=C$4)*('Diário 3º PA'!$C$4:$C$2000&lt;=EOMONTH(C$4,0))*('Diário 3º PA'!$F$4:$F$2000))
+SUMPRODUCT(('Diário 4º PA'!$E$4:$E$2000='Analítico Cp.'!$B184)*('Diário 4º PA'!$C$4:$C$2000&gt;=C$4)*('Diário 4º PA'!$C$4:$C$2000&lt;=EOMONTH(C$4,0))*('Diário 4º PA'!$F$4:$F$2000))
+SUMPRODUCT(('Comp.'!$D$5:$D$484=$B184)*('Comp.'!$B$5:$B$484&gt;=C$4)*('Comp.'!$B$5:$B$484&lt;=EOMONTH(C$4,0))*('Comp.'!$E$5:$E$484))</f>
        <v>104664.57</v>
      </c>
      <c r="D184" s="173">
        <f>SUMPRODUCT(('Diário 1º PA'!$E$4:$E$2011='Analítico Cp.'!$B184)*('Diário 1º PA'!$C$4:$C$2011&gt;=D$4)*('Diário 1º PA'!$C$4:$C$2011&lt;=EOMONTH(D$4,0))*('Diário 1º PA'!$F$4:$F$2011))
+SUMPRODUCT(('Diário 2º PA'!$E$4:$E$1980='Analítico Cp.'!$B184)*('Diário 2º PA'!$C$4:$C$1980&gt;=D$4)*('Diário 2º PA'!$C$4:$C$1980&lt;=EOMONTH(D$4,0))*('Diário 2º PA'!$F$4:$F$1980))
+SUMPRODUCT(('Diário 3º PA'!$E$4:$E$2000='Analítico Cp.'!$B184)*('Diário 3º PA'!$C$4:$C$2000&gt;=D$4)*('Diário 3º PA'!$C$4:$C$2000&lt;=EOMONTH(D$4,0))*('Diário 3º PA'!$F$4:$F$2000))
+SUMPRODUCT(('Diário 4º PA'!$E$4:$E$2000='Analítico Cp.'!$B184)*('Diário 4º PA'!$C$4:$C$2000&gt;=D$4)*('Diário 4º PA'!$C$4:$C$2000&lt;=EOMONTH(D$4,0))*('Diário 4º PA'!$F$4:$F$2000))
+SUMPRODUCT(('Comp.'!$D$5:$D$484=$B184)*('Comp.'!$B$5:$B$484&gt;=D$4)*('Comp.'!$B$5:$B$484&lt;=EOMONTH(D$4,0))*('Comp.'!$E$5:$E$484))</f>
        <v>188384.21</v>
      </c>
      <c r="E184" s="173">
        <f>SUMPRODUCT(('Diário 1º PA'!$E$4:$E$2011='Analítico Cp.'!$B184)*('Diário 1º PA'!$C$4:$C$2011&gt;=E$4)*('Diário 1º PA'!$C$4:$C$2011&lt;=EOMONTH(E$4,0))*('Diário 1º PA'!$F$4:$F$2011))
+SUMPRODUCT(('Diário 2º PA'!$E$4:$E$1980='Analítico Cp.'!$B184)*('Diário 2º PA'!$C$4:$C$1980&gt;=E$4)*('Diário 2º PA'!$C$4:$C$1980&lt;=EOMONTH(E$4,0))*('Diário 2º PA'!$F$4:$F$1980))
+SUMPRODUCT(('Diário 3º PA'!$E$4:$E$2000='Analítico Cp.'!$B184)*('Diário 3º PA'!$C$4:$C$2000&gt;=E$4)*('Diário 3º PA'!$C$4:$C$2000&lt;=EOMONTH(E$4,0))*('Diário 3º PA'!$F$4:$F$2000))
+SUMPRODUCT(('Diário 4º PA'!$E$4:$E$2000='Analítico Cp.'!$B184)*('Diário 4º PA'!$C$4:$C$2000&gt;=E$4)*('Diário 4º PA'!$C$4:$C$2000&lt;=EOMONTH(E$4,0))*('Diário 4º PA'!$F$4:$F$2000))
+SUMPRODUCT(('Comp.'!$D$5:$D$484=$B184)*('Comp.'!$B$5:$B$484&gt;=E$4)*('Comp.'!$B$5:$B$484&lt;=EOMONTH(E$4,0))*('Comp.'!$E$5:$E$484))</f>
        <v>199626.51</v>
      </c>
      <c r="F184" s="173">
        <f>SUMPRODUCT(('Diário 1º PA'!$E$4:$E$2011='Analítico Cp.'!$B184)*('Diário 1º PA'!$C$4:$C$2011&gt;=F$4)*('Diário 1º PA'!$C$4:$C$2011&lt;=EOMONTH(F$4,0))*('Diário 1º PA'!$F$4:$F$2011))
+SUMPRODUCT(('Diário 2º PA'!$E$4:$E$1980='Analítico Cp.'!$B184)*('Diário 2º PA'!$C$4:$C$1980&gt;=F$4)*('Diário 2º PA'!$C$4:$C$1980&lt;=EOMONTH(F$4,0))*('Diário 2º PA'!$F$4:$F$1980))
+SUMPRODUCT(('Diário 3º PA'!$E$4:$E$2000='Analítico Cp.'!$B184)*('Diário 3º PA'!$C$4:$C$2000&gt;=F$4)*('Diário 3º PA'!$C$4:$C$2000&lt;=EOMONTH(F$4,0))*('Diário 3º PA'!$F$4:$F$2000))
+SUMPRODUCT(('Diário 4º PA'!$E$4:$E$2000='Analítico Cp.'!$B184)*('Diário 4º PA'!$C$4:$C$2000&gt;=F$4)*('Diário 4º PA'!$C$4:$C$2000&lt;=EOMONTH(F$4,0))*('Diário 4º PA'!$F$4:$F$2000))
+SUMPRODUCT(('Comp.'!$D$5:$D$484=$B184)*('Comp.'!$B$5:$B$484&gt;=F$4)*('Comp.'!$B$5:$B$484&lt;=EOMONTH(F$4,0))*('Comp.'!$E$5:$E$484))</f>
        <v>149800.95999999999</v>
      </c>
      <c r="G184" s="173">
        <f>SUMPRODUCT(('Diário 1º PA'!$E$4:$E$2011='Analítico Cp.'!$B184)*('Diário 1º PA'!$C$4:$C$2011&gt;=G$4)*('Diário 1º PA'!$C$4:$C$2011&lt;=EOMONTH(G$4,0))*('Diário 1º PA'!$F$4:$F$2011))
+SUMPRODUCT(('Diário 2º PA'!$E$4:$E$1980='Analítico Cp.'!$B184)*('Diário 2º PA'!$C$4:$C$1980&gt;=G$4)*('Diário 2º PA'!$C$4:$C$1980&lt;=EOMONTH(G$4,0))*('Diário 2º PA'!$F$4:$F$1980))
+SUMPRODUCT(('Diário 3º PA'!$E$4:$E$2000='Analítico Cp.'!$B184)*('Diário 3º PA'!$C$4:$C$2000&gt;=G$4)*('Diário 3º PA'!$C$4:$C$2000&lt;=EOMONTH(G$4,0))*('Diário 3º PA'!$F$4:$F$2000))
+SUMPRODUCT(('Diário 4º PA'!$E$4:$E$2000='Analítico Cp.'!$B184)*('Diário 4º PA'!$C$4:$C$2000&gt;=G$4)*('Diário 4º PA'!$C$4:$C$2000&lt;=EOMONTH(G$4,0))*('Diário 4º PA'!$F$4:$F$2000))
+SUMPRODUCT(('Comp.'!$D$5:$D$484=$B184)*('Comp.'!$B$5:$B$484&gt;=G$4)*('Comp.'!$B$5:$B$484&lt;=EOMONTH(G$4,0))*('Comp.'!$E$5:$E$484))</f>
        <v>0</v>
      </c>
      <c r="H184" s="173">
        <f>SUMPRODUCT(('Diário 1º PA'!$E$4:$E$2011='Analítico Cp.'!$B184)*('Diário 1º PA'!$C$4:$C$2011&gt;=H$4)*('Diário 1º PA'!$C$4:$C$2011&lt;=EOMONTH(H$4,0))*('Diário 1º PA'!$F$4:$F$2011))
+SUMPRODUCT(('Diário 2º PA'!$E$4:$E$1980='Analítico Cp.'!$B184)*('Diário 2º PA'!$C$4:$C$1980&gt;=H$4)*('Diário 2º PA'!$C$4:$C$1980&lt;=EOMONTH(H$4,0))*('Diário 2º PA'!$F$4:$F$1980))
+SUMPRODUCT(('Diário 3º PA'!$E$4:$E$2000='Analítico Cp.'!$B184)*('Diário 3º PA'!$C$4:$C$2000&gt;=H$4)*('Diário 3º PA'!$C$4:$C$2000&lt;=EOMONTH(H$4,0))*('Diário 3º PA'!$F$4:$F$2000))
+SUMPRODUCT(('Diário 4º PA'!$E$4:$E$2000='Analítico Cp.'!$B184)*('Diário 4º PA'!$C$4:$C$2000&gt;=H$4)*('Diário 4º PA'!$C$4:$C$2000&lt;=EOMONTH(H$4,0))*('Diário 4º PA'!$F$4:$F$2000))
+SUMPRODUCT(('Comp.'!$D$5:$D$484=$B184)*('Comp.'!$B$5:$B$484&gt;=H$4)*('Comp.'!$B$5:$B$484&lt;=EOMONTH(H$4,0))*('Comp.'!$E$5:$E$484))</f>
        <v>0</v>
      </c>
      <c r="I184" s="173">
        <f>SUMPRODUCT(('Diário 1º PA'!$E$4:$E$2011='Analítico Cp.'!$B184)*('Diário 1º PA'!$C$4:$C$2011&gt;=I$4)*('Diário 1º PA'!$C$4:$C$2011&lt;=EOMONTH(I$4,0))*('Diário 1º PA'!$F$4:$F$2011))
+SUMPRODUCT(('Diário 2º PA'!$E$4:$E$1980='Analítico Cp.'!$B184)*('Diário 2º PA'!$C$4:$C$1980&gt;=I$4)*('Diário 2º PA'!$C$4:$C$1980&lt;=EOMONTH(I$4,0))*('Diário 2º PA'!$F$4:$F$1980))
+SUMPRODUCT(('Diário 3º PA'!$E$4:$E$2000='Analítico Cp.'!$B184)*('Diário 3º PA'!$C$4:$C$2000&gt;=I$4)*('Diário 3º PA'!$C$4:$C$2000&lt;=EOMONTH(I$4,0))*('Diário 3º PA'!$F$4:$F$2000))
+SUMPRODUCT(('Diário 4º PA'!$E$4:$E$2000='Analítico Cp.'!$B184)*('Diário 4º PA'!$C$4:$C$2000&gt;=I$4)*('Diário 4º PA'!$C$4:$C$2000&lt;=EOMONTH(I$4,0))*('Diário 4º PA'!$F$4:$F$2000))
+SUMPRODUCT(('Comp.'!$D$5:$D$484=$B184)*('Comp.'!$B$5:$B$484&gt;=I$4)*('Comp.'!$B$5:$B$484&lt;=EOMONTH(I$4,0))*('Comp.'!$E$5:$E$484))</f>
        <v>0</v>
      </c>
      <c r="J184" s="173">
        <f>SUMPRODUCT(('Diário 1º PA'!$E$4:$E$2011='Analítico Cp.'!$B184)*('Diário 1º PA'!$C$4:$C$2011&gt;=J$4)*('Diário 1º PA'!$C$4:$C$2011&lt;=EOMONTH(J$4,0))*('Diário 1º PA'!$F$4:$F$2011))
+SUMPRODUCT(('Diário 2º PA'!$E$4:$E$1980='Analítico Cp.'!$B184)*('Diário 2º PA'!$C$4:$C$1980&gt;=J$4)*('Diário 2º PA'!$C$4:$C$1980&lt;=EOMONTH(J$4,0))*('Diário 2º PA'!$F$4:$F$1980))
+SUMPRODUCT(('Diário 3º PA'!$E$4:$E$2000='Analítico Cp.'!$B184)*('Diário 3º PA'!$C$4:$C$2000&gt;=J$4)*('Diário 3º PA'!$C$4:$C$2000&lt;=EOMONTH(J$4,0))*('Diário 3º PA'!$F$4:$F$2000))
+SUMPRODUCT(('Diário 4º PA'!$E$4:$E$2000='Analítico Cp.'!$B184)*('Diário 4º PA'!$C$4:$C$2000&gt;=J$4)*('Diário 4º PA'!$C$4:$C$2000&lt;=EOMONTH(J$4,0))*('Diário 4º PA'!$F$4:$F$2000))
+SUMPRODUCT(('Comp.'!$D$5:$D$484=$B184)*('Comp.'!$B$5:$B$484&gt;=J$4)*('Comp.'!$B$5:$B$484&lt;=EOMONTH(J$4,0))*('Comp.'!$E$5:$E$484))</f>
        <v>0</v>
      </c>
      <c r="K184" s="173">
        <f>SUMPRODUCT(('Diário 1º PA'!$E$4:$E$2011='Analítico Cp.'!$B184)*('Diário 1º PA'!$C$4:$C$2011&gt;=K$4)*('Diário 1º PA'!$C$4:$C$2011&lt;=EOMONTH(K$4,0))*('Diário 1º PA'!$F$4:$F$2011))
+SUMPRODUCT(('Diário 2º PA'!$E$4:$E$1980='Analítico Cp.'!$B184)*('Diário 2º PA'!$C$4:$C$1980&gt;=K$4)*('Diário 2º PA'!$C$4:$C$1980&lt;=EOMONTH(K$4,0))*('Diário 2º PA'!$F$4:$F$1980))
+SUMPRODUCT(('Diário 3º PA'!$E$4:$E$2000='Analítico Cp.'!$B184)*('Diário 3º PA'!$C$4:$C$2000&gt;=K$4)*('Diário 3º PA'!$C$4:$C$2000&lt;=EOMONTH(K$4,0))*('Diário 3º PA'!$F$4:$F$2000))
+SUMPRODUCT(('Diário 4º PA'!$E$4:$E$2000='Analítico Cp.'!$B184)*('Diário 4º PA'!$C$4:$C$2000&gt;=K$4)*('Diário 4º PA'!$C$4:$C$2000&lt;=EOMONTH(K$4,0))*('Diário 4º PA'!$F$4:$F$2000))
+SUMPRODUCT(('Comp.'!$D$5:$D$484=$B184)*('Comp.'!$B$5:$B$484&gt;=K$4)*('Comp.'!$B$5:$B$484&lt;=EOMONTH(K$4,0))*('Comp.'!$E$5:$E$484))</f>
        <v>0</v>
      </c>
      <c r="L184" s="173">
        <f>SUMPRODUCT(('Diário 1º PA'!$E$4:$E$2011='Analítico Cp.'!$B184)*('Diário 1º PA'!$C$4:$C$2011&gt;=L$4)*('Diário 1º PA'!$C$4:$C$2011&lt;=EOMONTH(L$4,0))*('Diário 1º PA'!$F$4:$F$2011))
+SUMPRODUCT(('Diário 2º PA'!$E$4:$E$1980='Analítico Cp.'!$B184)*('Diário 2º PA'!$C$4:$C$1980&gt;=L$4)*('Diário 2º PA'!$C$4:$C$1980&lt;=EOMONTH(L$4,0))*('Diário 2º PA'!$F$4:$F$1980))
+SUMPRODUCT(('Diário 3º PA'!$E$4:$E$2000='Analítico Cp.'!$B184)*('Diário 3º PA'!$C$4:$C$2000&gt;=L$4)*('Diário 3º PA'!$C$4:$C$2000&lt;=EOMONTH(L$4,0))*('Diário 3º PA'!$F$4:$F$2000))
+SUMPRODUCT(('Diário 4º PA'!$E$4:$E$2000='Analítico Cp.'!$B184)*('Diário 4º PA'!$C$4:$C$2000&gt;=L$4)*('Diário 4º PA'!$C$4:$C$2000&lt;=EOMONTH(L$4,0))*('Diário 4º PA'!$F$4:$F$2000))
+SUMPRODUCT(('Comp.'!$D$5:$D$484=$B184)*('Comp.'!$B$5:$B$484&gt;=L$4)*('Comp.'!$B$5:$B$484&lt;=EOMONTH(L$4,0))*('Comp.'!$E$5:$E$484))</f>
        <v>0</v>
      </c>
      <c r="M184" s="173">
        <f>SUMPRODUCT(('Diário 1º PA'!$E$4:$E$2011='Analítico Cp.'!$B184)*('Diário 1º PA'!$C$4:$C$2011&gt;=M$4)*('Diário 1º PA'!$C$4:$C$2011&lt;=EOMONTH(M$4,0))*('Diário 1º PA'!$F$4:$F$2011))
+SUMPRODUCT(('Diário 2º PA'!$E$4:$E$1980='Analítico Cp.'!$B184)*('Diário 2º PA'!$C$4:$C$1980&gt;=M$4)*('Diário 2º PA'!$C$4:$C$1980&lt;=EOMONTH(M$4,0))*('Diário 2º PA'!$F$4:$F$1980))
+SUMPRODUCT(('Diário 3º PA'!$E$4:$E$2000='Analítico Cp.'!$B184)*('Diário 3º PA'!$C$4:$C$2000&gt;=M$4)*('Diário 3º PA'!$C$4:$C$2000&lt;=EOMONTH(M$4,0))*('Diário 3º PA'!$F$4:$F$2000))
+SUMPRODUCT(('Diário 4º PA'!$E$4:$E$2000='Analítico Cp.'!$B184)*('Diário 4º PA'!$C$4:$C$2000&gt;=M$4)*('Diário 4º PA'!$C$4:$C$2000&lt;=EOMONTH(M$4,0))*('Diário 4º PA'!$F$4:$F$2000))
+SUMPRODUCT(('Comp.'!$D$5:$D$484=$B184)*('Comp.'!$B$5:$B$484&gt;=M$4)*('Comp.'!$B$5:$B$484&lt;=EOMONTH(M$4,0))*('Comp.'!$E$5:$E$484))</f>
        <v>0</v>
      </c>
      <c r="N184" s="173">
        <f>SUMPRODUCT(('Diário 1º PA'!$E$4:$E$2011='Analítico Cp.'!$B184)*('Diário 1º PA'!$C$4:$C$2011&gt;=N$4)*('Diário 1º PA'!$C$4:$C$2011&lt;=EOMONTH(N$4,0))*('Diário 1º PA'!$F$4:$F$2011))
+SUMPRODUCT(('Diário 2º PA'!$E$4:$E$1980='Analítico Cp.'!$B184)*('Diário 2º PA'!$C$4:$C$1980&gt;=N$4)*('Diário 2º PA'!$C$4:$C$1980&lt;=EOMONTH(N$4,0))*('Diário 2º PA'!$F$4:$F$1980))
+SUMPRODUCT(('Diário 3º PA'!$E$4:$E$2000='Analítico Cp.'!$B184)*('Diário 3º PA'!$C$4:$C$2000&gt;=N$4)*('Diário 3º PA'!$C$4:$C$2000&lt;=EOMONTH(N$4,0))*('Diário 3º PA'!$F$4:$F$2000))
+SUMPRODUCT(('Diário 4º PA'!$E$4:$E$2000='Analítico Cp.'!$B184)*('Diário 4º PA'!$C$4:$C$2000&gt;=N$4)*('Diário 4º PA'!$C$4:$C$2000&lt;=EOMONTH(N$4,0))*('Diário 4º PA'!$F$4:$F$2000))
+SUMPRODUCT(('Comp.'!$D$5:$D$484=$B184)*('Comp.'!$B$5:$B$484&gt;=N$4)*('Comp.'!$B$5:$B$484&lt;=EOMONTH(N$4,0))*('Comp.'!$E$5:$E$484))</f>
        <v>0</v>
      </c>
      <c r="O184" s="174">
        <f>SUM(C184:N184)</f>
        <v>642476.25</v>
      </c>
      <c r="P184" s="209">
        <f t="shared" si="23"/>
        <v>4.5936670292814091E-2</v>
      </c>
      <c r="Q184" s="154"/>
      <c r="R184" s="154"/>
      <c r="S184" s="154"/>
      <c r="T184" s="154"/>
      <c r="U184" s="154"/>
      <c r="V184" s="154"/>
      <c r="W184" s="154"/>
      <c r="X184" s="154"/>
      <c r="Y184" s="154"/>
      <c r="Z184" s="154"/>
    </row>
    <row r="185" spans="1:26" ht="23.25" customHeight="1" x14ac:dyDescent="0.2">
      <c r="A185" s="191" t="s">
        <v>394</v>
      </c>
      <c r="B185" s="83"/>
      <c r="C185" s="219">
        <f t="shared" ref="C185:N185" si="25">SUBTOTAL(109,C18:C183)</f>
        <v>2573943.0993385725</v>
      </c>
      <c r="D185" s="219">
        <f t="shared" si="25"/>
        <v>3288936.8071403126</v>
      </c>
      <c r="E185" s="219">
        <f t="shared" si="25"/>
        <v>4673146.3774663154</v>
      </c>
      <c r="F185" s="219">
        <f t="shared" si="25"/>
        <v>2807627.6297054091</v>
      </c>
      <c r="G185" s="219">
        <f t="shared" si="25"/>
        <v>0</v>
      </c>
      <c r="H185" s="219">
        <f t="shared" si="25"/>
        <v>0</v>
      </c>
      <c r="I185" s="219">
        <f t="shared" si="25"/>
        <v>0</v>
      </c>
      <c r="J185" s="219">
        <f t="shared" si="25"/>
        <v>0</v>
      </c>
      <c r="K185" s="219">
        <f t="shared" si="25"/>
        <v>0</v>
      </c>
      <c r="L185" s="219">
        <f t="shared" si="25"/>
        <v>0</v>
      </c>
      <c r="M185" s="219">
        <f t="shared" si="25"/>
        <v>0</v>
      </c>
      <c r="N185" s="219">
        <f t="shared" si="25"/>
        <v>0</v>
      </c>
      <c r="O185" s="219">
        <f>SUBTOTAL(109,O18:O184)</f>
        <v>13986130.163650608</v>
      </c>
      <c r="P185" s="220">
        <f t="shared" si="23"/>
        <v>1</v>
      </c>
      <c r="Q185" s="154"/>
      <c r="R185" s="154"/>
      <c r="S185" s="154"/>
      <c r="T185" s="154"/>
      <c r="U185" s="154"/>
      <c r="V185" s="154"/>
      <c r="W185" s="154"/>
      <c r="X185" s="154"/>
      <c r="Y185" s="154"/>
      <c r="Z185" s="154"/>
    </row>
    <row r="186" spans="1:26" ht="12.75" customHeight="1" x14ac:dyDescent="0.2">
      <c r="A186" s="154"/>
      <c r="B186" s="154"/>
      <c r="C186" s="154"/>
      <c r="D186" s="154"/>
      <c r="E186" s="154"/>
      <c r="F186" s="154"/>
      <c r="G186" s="154"/>
      <c r="H186" s="154"/>
      <c r="I186" s="154"/>
      <c r="J186" s="154"/>
      <c r="K186" s="154"/>
      <c r="L186" s="154"/>
      <c r="M186" s="154"/>
      <c r="N186" s="154"/>
      <c r="O186" s="154"/>
      <c r="P186" s="154"/>
      <c r="Q186" s="154"/>
      <c r="R186" s="154"/>
      <c r="S186" s="154"/>
      <c r="T186" s="154"/>
      <c r="U186" s="154"/>
      <c r="V186" s="154"/>
      <c r="W186" s="154"/>
      <c r="X186" s="154"/>
      <c r="Y186" s="154"/>
      <c r="Z186" s="154"/>
    </row>
    <row r="187" spans="1:26" ht="12.75" customHeight="1" x14ac:dyDescent="0.2">
      <c r="A187" s="154"/>
      <c r="B187" s="154"/>
      <c r="C187" s="154"/>
      <c r="D187" s="154"/>
      <c r="E187" s="154"/>
      <c r="F187" s="154"/>
      <c r="G187" s="154"/>
      <c r="H187" s="154"/>
      <c r="I187" s="154"/>
      <c r="J187" s="154"/>
      <c r="K187" s="154"/>
      <c r="L187" s="154"/>
      <c r="M187" s="154"/>
      <c r="N187" s="154"/>
      <c r="O187" s="154"/>
      <c r="P187" s="154"/>
      <c r="Q187" s="154"/>
      <c r="R187" s="154"/>
      <c r="S187" s="154"/>
      <c r="T187" s="154"/>
      <c r="U187" s="154"/>
      <c r="V187" s="154"/>
      <c r="W187" s="154"/>
      <c r="X187" s="154"/>
      <c r="Y187" s="154"/>
      <c r="Z187" s="154"/>
    </row>
    <row r="188" spans="1:26" ht="12.75" customHeight="1" x14ac:dyDescent="0.2">
      <c r="A188" s="154"/>
      <c r="B188" s="154"/>
      <c r="C188" s="154"/>
      <c r="D188" s="154"/>
      <c r="E188" s="154"/>
      <c r="F188" s="154"/>
      <c r="G188" s="154"/>
      <c r="H188" s="154"/>
      <c r="I188" s="154"/>
      <c r="J188" s="154"/>
      <c r="K188" s="154"/>
      <c r="L188" s="154"/>
      <c r="M188" s="154"/>
      <c r="N188" s="154"/>
      <c r="O188" s="154"/>
      <c r="P188" s="154"/>
      <c r="Q188" s="154"/>
      <c r="R188" s="154"/>
      <c r="S188" s="154"/>
      <c r="T188" s="154"/>
      <c r="U188" s="154"/>
      <c r="V188" s="154"/>
      <c r="W188" s="154"/>
      <c r="X188" s="154"/>
      <c r="Y188" s="154"/>
      <c r="Z188" s="154"/>
    </row>
    <row r="189" spans="1:26" ht="12.75" customHeight="1" x14ac:dyDescent="0.2">
      <c r="A189" s="154"/>
      <c r="B189" s="154"/>
      <c r="C189" s="154"/>
      <c r="D189" s="154"/>
      <c r="E189" s="154"/>
      <c r="F189" s="154"/>
      <c r="G189" s="154"/>
      <c r="H189" s="154"/>
      <c r="I189" s="154"/>
      <c r="J189" s="154"/>
      <c r="K189" s="154"/>
      <c r="L189" s="154"/>
      <c r="M189" s="154"/>
      <c r="N189" s="154"/>
      <c r="O189" s="154"/>
      <c r="P189" s="154"/>
      <c r="Q189" s="154"/>
      <c r="R189" s="154"/>
      <c r="S189" s="154"/>
      <c r="T189" s="154"/>
      <c r="U189" s="154"/>
      <c r="V189" s="154"/>
      <c r="W189" s="154"/>
      <c r="X189" s="154"/>
      <c r="Y189" s="154"/>
      <c r="Z189" s="154"/>
    </row>
    <row r="190" spans="1:26" ht="12.75" customHeight="1" x14ac:dyDescent="0.2">
      <c r="A190" s="154"/>
      <c r="B190" s="154"/>
      <c r="C190" s="154"/>
      <c r="D190" s="154"/>
      <c r="E190" s="154"/>
      <c r="F190" s="154"/>
      <c r="G190" s="154"/>
      <c r="H190" s="154"/>
      <c r="I190" s="154"/>
      <c r="J190" s="154"/>
      <c r="K190" s="154"/>
      <c r="L190" s="154"/>
      <c r="M190" s="154"/>
      <c r="N190" s="154"/>
      <c r="O190" s="154"/>
      <c r="P190" s="154"/>
      <c r="Q190" s="154"/>
      <c r="R190" s="154"/>
      <c r="S190" s="154"/>
      <c r="T190" s="154"/>
      <c r="U190" s="154"/>
      <c r="V190" s="154"/>
      <c r="W190" s="154"/>
      <c r="X190" s="154"/>
      <c r="Y190" s="154"/>
      <c r="Z190" s="154"/>
    </row>
    <row r="191" spans="1:26" ht="12.75" customHeight="1" x14ac:dyDescent="0.2">
      <c r="A191" s="154"/>
      <c r="B191" s="154"/>
      <c r="C191" s="154"/>
      <c r="D191" s="154"/>
      <c r="E191" s="154"/>
      <c r="F191" s="154"/>
      <c r="G191" s="154"/>
      <c r="H191" s="154"/>
      <c r="I191" s="154"/>
      <c r="J191" s="154"/>
      <c r="K191" s="154"/>
      <c r="L191" s="154"/>
      <c r="M191" s="154"/>
      <c r="N191" s="154"/>
      <c r="O191" s="154"/>
      <c r="P191" s="154"/>
      <c r="Q191" s="154"/>
      <c r="R191" s="154"/>
      <c r="S191" s="154"/>
      <c r="T191" s="154"/>
      <c r="U191" s="154"/>
      <c r="V191" s="154"/>
      <c r="W191" s="154"/>
      <c r="X191" s="154"/>
      <c r="Y191" s="154"/>
      <c r="Z191" s="154"/>
    </row>
    <row r="192" spans="1:26" ht="12.75" customHeight="1" x14ac:dyDescent="0.2">
      <c r="A192" s="154"/>
      <c r="B192" s="154"/>
      <c r="C192" s="154"/>
      <c r="D192" s="154"/>
      <c r="E192" s="154"/>
      <c r="F192" s="154"/>
      <c r="G192" s="154"/>
      <c r="H192" s="154"/>
      <c r="I192" s="154"/>
      <c r="J192" s="154"/>
      <c r="K192" s="154"/>
      <c r="L192" s="154"/>
      <c r="M192" s="154"/>
      <c r="N192" s="154"/>
      <c r="O192" s="154"/>
      <c r="P192" s="154"/>
      <c r="Q192" s="154"/>
      <c r="R192" s="154"/>
      <c r="S192" s="154"/>
      <c r="T192" s="154"/>
      <c r="U192" s="154"/>
      <c r="V192" s="154"/>
      <c r="W192" s="154"/>
      <c r="X192" s="154"/>
      <c r="Y192" s="154"/>
      <c r="Z192" s="154"/>
    </row>
    <row r="193" spans="1:26" ht="12.75" customHeight="1" x14ac:dyDescent="0.2">
      <c r="A193" s="154"/>
      <c r="B193" s="154"/>
      <c r="C193" s="154"/>
      <c r="D193" s="154"/>
      <c r="E193" s="154"/>
      <c r="F193" s="154"/>
      <c r="G193" s="154"/>
      <c r="H193" s="154"/>
      <c r="I193" s="154"/>
      <c r="J193" s="154"/>
      <c r="K193" s="154"/>
      <c r="L193" s="154"/>
      <c r="M193" s="154"/>
      <c r="N193" s="154"/>
      <c r="O193" s="154"/>
      <c r="P193" s="154"/>
      <c r="Q193" s="154"/>
      <c r="R193" s="154"/>
      <c r="S193" s="154"/>
      <c r="T193" s="154"/>
      <c r="U193" s="154"/>
      <c r="V193" s="154"/>
      <c r="W193" s="154"/>
      <c r="X193" s="154"/>
      <c r="Y193" s="154"/>
      <c r="Z193" s="154"/>
    </row>
    <row r="194" spans="1:26" ht="12.75" customHeight="1" x14ac:dyDescent="0.2">
      <c r="A194" s="154"/>
      <c r="B194" s="154"/>
      <c r="C194" s="154"/>
      <c r="D194" s="154"/>
      <c r="E194" s="154"/>
      <c r="F194" s="154"/>
      <c r="G194" s="154"/>
      <c r="H194" s="154"/>
      <c r="I194" s="154"/>
      <c r="J194" s="154"/>
      <c r="K194" s="154"/>
      <c r="L194" s="154"/>
      <c r="M194" s="154"/>
      <c r="N194" s="154"/>
      <c r="O194" s="154"/>
      <c r="P194" s="154"/>
      <c r="Q194" s="154"/>
      <c r="R194" s="154"/>
      <c r="S194" s="154"/>
      <c r="T194" s="154"/>
      <c r="U194" s="154"/>
      <c r="V194" s="154"/>
      <c r="W194" s="154"/>
      <c r="X194" s="154"/>
      <c r="Y194" s="154"/>
      <c r="Z194" s="154"/>
    </row>
    <row r="195" spans="1:26" ht="12.75" customHeight="1" x14ac:dyDescent="0.2">
      <c r="A195" s="154"/>
      <c r="B195" s="154"/>
      <c r="C195" s="154"/>
      <c r="D195" s="154"/>
      <c r="E195" s="154"/>
      <c r="F195" s="154"/>
      <c r="G195" s="154"/>
      <c r="H195" s="154"/>
      <c r="I195" s="154"/>
      <c r="J195" s="154"/>
      <c r="K195" s="154"/>
      <c r="L195" s="154"/>
      <c r="M195" s="154"/>
      <c r="N195" s="154"/>
      <c r="O195" s="154"/>
      <c r="P195" s="154"/>
      <c r="Q195" s="154"/>
      <c r="R195" s="154"/>
      <c r="S195" s="154"/>
      <c r="T195" s="154"/>
      <c r="U195" s="154"/>
      <c r="V195" s="154"/>
      <c r="W195" s="154"/>
      <c r="X195" s="154"/>
      <c r="Y195" s="154"/>
      <c r="Z195" s="154"/>
    </row>
    <row r="196" spans="1:26" ht="12.75" customHeight="1" x14ac:dyDescent="0.2">
      <c r="A196" s="154"/>
      <c r="B196" s="154"/>
      <c r="C196" s="154"/>
      <c r="D196" s="154"/>
      <c r="E196" s="154"/>
      <c r="F196" s="154"/>
      <c r="G196" s="154"/>
      <c r="H196" s="154"/>
      <c r="I196" s="154"/>
      <c r="J196" s="154"/>
      <c r="K196" s="154"/>
      <c r="L196" s="154"/>
      <c r="M196" s="154"/>
      <c r="N196" s="154"/>
      <c r="O196" s="154"/>
      <c r="P196" s="154"/>
      <c r="Q196" s="154"/>
      <c r="R196" s="154"/>
      <c r="S196" s="154"/>
      <c r="T196" s="154"/>
      <c r="U196" s="154"/>
      <c r="V196" s="154"/>
      <c r="W196" s="154"/>
      <c r="X196" s="154"/>
      <c r="Y196" s="154"/>
      <c r="Z196" s="154"/>
    </row>
    <row r="197" spans="1:26" ht="12.75" customHeight="1" x14ac:dyDescent="0.2">
      <c r="A197" s="154"/>
      <c r="B197" s="154"/>
      <c r="C197" s="154"/>
      <c r="D197" s="154"/>
      <c r="E197" s="154"/>
      <c r="F197" s="154"/>
      <c r="G197" s="154"/>
      <c r="H197" s="154"/>
      <c r="I197" s="154"/>
      <c r="J197" s="154"/>
      <c r="K197" s="154"/>
      <c r="L197" s="154"/>
      <c r="M197" s="154"/>
      <c r="N197" s="154"/>
      <c r="O197" s="154"/>
      <c r="P197" s="154"/>
      <c r="Q197" s="154"/>
      <c r="R197" s="154"/>
      <c r="S197" s="154"/>
      <c r="T197" s="154"/>
      <c r="U197" s="154"/>
      <c r="V197" s="154"/>
      <c r="W197" s="154"/>
      <c r="X197" s="154"/>
      <c r="Y197" s="154"/>
      <c r="Z197" s="154"/>
    </row>
    <row r="198" spans="1:26" ht="12.75" customHeight="1" x14ac:dyDescent="0.2">
      <c r="A198" s="154"/>
      <c r="B198" s="154"/>
      <c r="C198" s="154"/>
      <c r="D198" s="154"/>
      <c r="E198" s="154"/>
      <c r="F198" s="154"/>
      <c r="G198" s="154"/>
      <c r="H198" s="154"/>
      <c r="I198" s="154"/>
      <c r="J198" s="154"/>
      <c r="K198" s="154"/>
      <c r="L198" s="154"/>
      <c r="M198" s="154"/>
      <c r="N198" s="154"/>
      <c r="O198" s="154"/>
      <c r="P198" s="154"/>
      <c r="Q198" s="154"/>
      <c r="R198" s="154"/>
      <c r="S198" s="154"/>
      <c r="T198" s="154"/>
      <c r="U198" s="154"/>
      <c r="V198" s="154"/>
      <c r="W198" s="154"/>
      <c r="X198" s="154"/>
      <c r="Y198" s="154"/>
      <c r="Z198" s="154"/>
    </row>
    <row r="199" spans="1:26" ht="12.75" customHeight="1" x14ac:dyDescent="0.2">
      <c r="A199" s="154"/>
      <c r="B199" s="154"/>
      <c r="C199" s="154"/>
      <c r="D199" s="154"/>
      <c r="E199" s="154"/>
      <c r="F199" s="154"/>
      <c r="G199" s="154"/>
      <c r="H199" s="154"/>
      <c r="I199" s="154"/>
      <c r="J199" s="154"/>
      <c r="K199" s="154"/>
      <c r="L199" s="154"/>
      <c r="M199" s="154"/>
      <c r="N199" s="154"/>
      <c r="O199" s="154"/>
      <c r="P199" s="154"/>
      <c r="Q199" s="154"/>
      <c r="R199" s="154"/>
      <c r="S199" s="154"/>
      <c r="T199" s="154"/>
      <c r="U199" s="154"/>
      <c r="V199" s="154"/>
      <c r="W199" s="154"/>
      <c r="X199" s="154"/>
      <c r="Y199" s="154"/>
      <c r="Z199" s="154"/>
    </row>
    <row r="200" spans="1:26" ht="12.75" customHeight="1" x14ac:dyDescent="0.2">
      <c r="A200" s="154"/>
      <c r="B200" s="154"/>
      <c r="C200" s="154"/>
      <c r="D200" s="154"/>
      <c r="E200" s="154"/>
      <c r="F200" s="154"/>
      <c r="G200" s="154"/>
      <c r="H200" s="154"/>
      <c r="I200" s="154"/>
      <c r="J200" s="154"/>
      <c r="K200" s="154"/>
      <c r="L200" s="154"/>
      <c r="M200" s="154"/>
      <c r="N200" s="154"/>
      <c r="O200" s="154"/>
      <c r="P200" s="154"/>
      <c r="Q200" s="154"/>
      <c r="R200" s="154"/>
      <c r="S200" s="154"/>
      <c r="T200" s="154"/>
      <c r="U200" s="154"/>
      <c r="V200" s="154"/>
      <c r="W200" s="154"/>
      <c r="X200" s="154"/>
      <c r="Y200" s="154"/>
      <c r="Z200" s="154"/>
    </row>
    <row r="201" spans="1:26" ht="12.75" customHeight="1" x14ac:dyDescent="0.2">
      <c r="A201" s="154"/>
      <c r="B201" s="154"/>
      <c r="C201" s="154"/>
      <c r="D201" s="154"/>
      <c r="E201" s="154"/>
      <c r="F201" s="154"/>
      <c r="G201" s="154"/>
      <c r="H201" s="154"/>
      <c r="I201" s="154"/>
      <c r="J201" s="154"/>
      <c r="K201" s="154"/>
      <c r="L201" s="154"/>
      <c r="M201" s="154"/>
      <c r="N201" s="154"/>
      <c r="O201" s="154"/>
      <c r="P201" s="154"/>
      <c r="Q201" s="154"/>
      <c r="R201" s="154"/>
      <c r="S201" s="154"/>
      <c r="T201" s="154"/>
      <c r="U201" s="154"/>
      <c r="V201" s="154"/>
      <c r="W201" s="154"/>
      <c r="X201" s="154"/>
      <c r="Y201" s="154"/>
      <c r="Z201" s="154"/>
    </row>
    <row r="202" spans="1:26" ht="12.75" customHeight="1" x14ac:dyDescent="0.2">
      <c r="A202" s="154"/>
      <c r="B202" s="154"/>
      <c r="C202" s="154"/>
      <c r="D202" s="154"/>
      <c r="E202" s="154"/>
      <c r="F202" s="154"/>
      <c r="G202" s="154"/>
      <c r="H202" s="154"/>
      <c r="I202" s="154"/>
      <c r="J202" s="154"/>
      <c r="K202" s="154"/>
      <c r="L202" s="154"/>
      <c r="M202" s="154"/>
      <c r="N202" s="154"/>
      <c r="O202" s="154"/>
      <c r="P202" s="154"/>
      <c r="Q202" s="154"/>
      <c r="R202" s="154"/>
      <c r="S202" s="154"/>
      <c r="T202" s="154"/>
      <c r="U202" s="154"/>
      <c r="V202" s="154"/>
      <c r="W202" s="154"/>
      <c r="X202" s="154"/>
      <c r="Y202" s="154"/>
      <c r="Z202" s="154"/>
    </row>
    <row r="203" spans="1:26" ht="12.75" customHeight="1" x14ac:dyDescent="0.2">
      <c r="A203" s="154"/>
      <c r="B203" s="154"/>
      <c r="C203" s="154"/>
      <c r="D203" s="154"/>
      <c r="E203" s="154"/>
      <c r="F203" s="154"/>
      <c r="G203" s="154"/>
      <c r="H203" s="154"/>
      <c r="I203" s="154"/>
      <c r="J203" s="154"/>
      <c r="K203" s="154"/>
      <c r="L203" s="154"/>
      <c r="M203" s="154"/>
      <c r="N203" s="154"/>
      <c r="O203" s="154"/>
      <c r="P203" s="154"/>
      <c r="Q203" s="154"/>
      <c r="R203" s="154"/>
      <c r="S203" s="154"/>
      <c r="T203" s="154"/>
      <c r="U203" s="154"/>
      <c r="V203" s="154"/>
      <c r="W203" s="154"/>
      <c r="X203" s="154"/>
      <c r="Y203" s="154"/>
      <c r="Z203" s="154"/>
    </row>
    <row r="204" spans="1:26" ht="12.75" customHeight="1" x14ac:dyDescent="0.2">
      <c r="A204" s="154"/>
      <c r="B204" s="154"/>
      <c r="C204" s="154"/>
      <c r="D204" s="154"/>
      <c r="E204" s="154"/>
      <c r="F204" s="154"/>
      <c r="G204" s="154"/>
      <c r="H204" s="154"/>
      <c r="I204" s="154"/>
      <c r="J204" s="154"/>
      <c r="K204" s="154"/>
      <c r="L204" s="154"/>
      <c r="M204" s="154"/>
      <c r="N204" s="154"/>
      <c r="O204" s="154"/>
      <c r="P204" s="154"/>
      <c r="Q204" s="154"/>
      <c r="R204" s="154"/>
      <c r="S204" s="154"/>
      <c r="T204" s="154"/>
      <c r="U204" s="154"/>
      <c r="V204" s="154"/>
      <c r="W204" s="154"/>
      <c r="X204" s="154"/>
      <c r="Y204" s="154"/>
      <c r="Z204" s="154"/>
    </row>
    <row r="205" spans="1:26" ht="12.75" customHeight="1" x14ac:dyDescent="0.2">
      <c r="A205" s="154"/>
      <c r="B205" s="154"/>
      <c r="C205" s="154"/>
      <c r="D205" s="154"/>
      <c r="E205" s="154"/>
      <c r="F205" s="154"/>
      <c r="G205" s="154"/>
      <c r="H205" s="154"/>
      <c r="I205" s="154"/>
      <c r="J205" s="154"/>
      <c r="K205" s="154"/>
      <c r="L205" s="154"/>
      <c r="M205" s="154"/>
      <c r="N205" s="154"/>
      <c r="O205" s="154"/>
      <c r="P205" s="154"/>
      <c r="Q205" s="154"/>
      <c r="R205" s="154"/>
      <c r="S205" s="154"/>
      <c r="T205" s="154"/>
      <c r="U205" s="154"/>
      <c r="V205" s="154"/>
      <c r="W205" s="154"/>
      <c r="X205" s="154"/>
      <c r="Y205" s="154"/>
      <c r="Z205" s="154"/>
    </row>
    <row r="206" spans="1:26" ht="12.75" customHeight="1" x14ac:dyDescent="0.2">
      <c r="A206" s="154"/>
      <c r="B206" s="154"/>
      <c r="C206" s="154"/>
      <c r="D206" s="154"/>
      <c r="E206" s="154"/>
      <c r="F206" s="154"/>
      <c r="G206" s="154"/>
      <c r="H206" s="154"/>
      <c r="I206" s="154"/>
      <c r="J206" s="154"/>
      <c r="K206" s="154"/>
      <c r="L206" s="154"/>
      <c r="M206" s="154"/>
      <c r="N206" s="154"/>
      <c r="O206" s="154"/>
      <c r="P206" s="154"/>
      <c r="Q206" s="154"/>
      <c r="R206" s="154"/>
      <c r="S206" s="154"/>
      <c r="T206" s="154"/>
      <c r="U206" s="154"/>
      <c r="V206" s="154"/>
      <c r="W206" s="154"/>
      <c r="X206" s="154"/>
      <c r="Y206" s="154"/>
      <c r="Z206" s="154"/>
    </row>
    <row r="207" spans="1:26" ht="12.75" customHeight="1" x14ac:dyDescent="0.2">
      <c r="A207" s="154"/>
      <c r="B207" s="154"/>
      <c r="C207" s="154"/>
      <c r="D207" s="154"/>
      <c r="E207" s="154"/>
      <c r="F207" s="154"/>
      <c r="G207" s="154"/>
      <c r="H207" s="154"/>
      <c r="I207" s="154"/>
      <c r="J207" s="154"/>
      <c r="K207" s="154"/>
      <c r="L207" s="154"/>
      <c r="M207" s="154"/>
      <c r="N207" s="154"/>
      <c r="O207" s="154"/>
      <c r="P207" s="154"/>
      <c r="Q207" s="154"/>
      <c r="R207" s="154"/>
      <c r="S207" s="154"/>
      <c r="T207" s="154"/>
      <c r="U207" s="154"/>
      <c r="V207" s="154"/>
      <c r="W207" s="154"/>
      <c r="X207" s="154"/>
      <c r="Y207" s="154"/>
      <c r="Z207" s="154"/>
    </row>
    <row r="208" spans="1:26" ht="12.75" customHeight="1" x14ac:dyDescent="0.2">
      <c r="A208" s="154"/>
      <c r="B208" s="154"/>
      <c r="C208" s="154"/>
      <c r="D208" s="154"/>
      <c r="E208" s="154"/>
      <c r="F208" s="154"/>
      <c r="G208" s="154"/>
      <c r="H208" s="154"/>
      <c r="I208" s="154"/>
      <c r="J208" s="154"/>
      <c r="K208" s="154"/>
      <c r="L208" s="154"/>
      <c r="M208" s="154"/>
      <c r="N208" s="154"/>
      <c r="O208" s="154"/>
      <c r="P208" s="154"/>
      <c r="Q208" s="154"/>
      <c r="R208" s="154"/>
      <c r="S208" s="154"/>
      <c r="T208" s="154"/>
      <c r="U208" s="154"/>
      <c r="V208" s="154"/>
      <c r="W208" s="154"/>
      <c r="X208" s="154"/>
      <c r="Y208" s="154"/>
      <c r="Z208" s="154"/>
    </row>
    <row r="209" spans="1:26" ht="12.75" customHeight="1" x14ac:dyDescent="0.2">
      <c r="A209" s="154"/>
      <c r="B209" s="154"/>
      <c r="C209" s="154"/>
      <c r="D209" s="154"/>
      <c r="E209" s="154"/>
      <c r="F209" s="154"/>
      <c r="G209" s="154"/>
      <c r="H209" s="154"/>
      <c r="I209" s="154"/>
      <c r="J209" s="154"/>
      <c r="K209" s="154"/>
      <c r="L209" s="154"/>
      <c r="M209" s="154"/>
      <c r="N209" s="154"/>
      <c r="O209" s="154"/>
      <c r="P209" s="154"/>
      <c r="Q209" s="154"/>
      <c r="R209" s="154"/>
      <c r="S209" s="154"/>
      <c r="T209" s="154"/>
      <c r="U209" s="154"/>
      <c r="V209" s="154"/>
      <c r="W209" s="154"/>
      <c r="X209" s="154"/>
      <c r="Y209" s="154"/>
      <c r="Z209" s="154"/>
    </row>
    <row r="210" spans="1:26" ht="12.75" customHeight="1" x14ac:dyDescent="0.2">
      <c r="A210" s="154"/>
      <c r="B210" s="154"/>
      <c r="C210" s="154"/>
      <c r="D210" s="154"/>
      <c r="E210" s="154"/>
      <c r="F210" s="154"/>
      <c r="G210" s="154"/>
      <c r="H210" s="154"/>
      <c r="I210" s="154"/>
      <c r="J210" s="154"/>
      <c r="K210" s="154"/>
      <c r="L210" s="154"/>
      <c r="M210" s="154"/>
      <c r="N210" s="154"/>
      <c r="O210" s="154"/>
      <c r="P210" s="154"/>
      <c r="Q210" s="154"/>
      <c r="R210" s="154"/>
      <c r="S210" s="154"/>
      <c r="T210" s="154"/>
      <c r="U210" s="154"/>
      <c r="V210" s="154"/>
      <c r="W210" s="154"/>
      <c r="X210" s="154"/>
      <c r="Y210" s="154"/>
      <c r="Z210" s="154"/>
    </row>
    <row r="211" spans="1:26" ht="12.75" customHeight="1" x14ac:dyDescent="0.2">
      <c r="A211" s="154"/>
      <c r="B211" s="154"/>
      <c r="C211" s="154"/>
      <c r="D211" s="154"/>
      <c r="E211" s="154"/>
      <c r="F211" s="154"/>
      <c r="G211" s="154"/>
      <c r="H211" s="154"/>
      <c r="I211" s="154"/>
      <c r="J211" s="154"/>
      <c r="K211" s="154"/>
      <c r="L211" s="154"/>
      <c r="M211" s="154"/>
      <c r="N211" s="154"/>
      <c r="O211" s="154"/>
      <c r="P211" s="154"/>
      <c r="Q211" s="154"/>
      <c r="R211" s="154"/>
      <c r="S211" s="154"/>
      <c r="T211" s="154"/>
      <c r="U211" s="154"/>
      <c r="V211" s="154"/>
      <c r="W211" s="154"/>
      <c r="X211" s="154"/>
      <c r="Y211" s="154"/>
      <c r="Z211" s="154"/>
    </row>
    <row r="212" spans="1:26" ht="12.75" customHeight="1" x14ac:dyDescent="0.2">
      <c r="A212" s="154"/>
      <c r="B212" s="154"/>
      <c r="C212" s="154"/>
      <c r="D212" s="154"/>
      <c r="E212" s="154"/>
      <c r="F212" s="154"/>
      <c r="G212" s="154"/>
      <c r="H212" s="154"/>
      <c r="I212" s="154"/>
      <c r="J212" s="154"/>
      <c r="K212" s="154"/>
      <c r="L212" s="154"/>
      <c r="M212" s="154"/>
      <c r="N212" s="154"/>
      <c r="O212" s="154"/>
      <c r="P212" s="154"/>
      <c r="Q212" s="154"/>
      <c r="R212" s="154"/>
      <c r="S212" s="154"/>
      <c r="T212" s="154"/>
      <c r="U212" s="154"/>
      <c r="V212" s="154"/>
      <c r="W212" s="154"/>
      <c r="X212" s="154"/>
      <c r="Y212" s="154"/>
      <c r="Z212" s="154"/>
    </row>
    <row r="213" spans="1:26" ht="12.75" customHeight="1" x14ac:dyDescent="0.2">
      <c r="A213" s="154"/>
      <c r="B213" s="154"/>
      <c r="C213" s="154"/>
      <c r="D213" s="154"/>
      <c r="E213" s="154"/>
      <c r="F213" s="154"/>
      <c r="G213" s="154"/>
      <c r="H213" s="154"/>
      <c r="I213" s="154"/>
      <c r="J213" s="154"/>
      <c r="K213" s="154"/>
      <c r="L213" s="154"/>
      <c r="M213" s="154"/>
      <c r="N213" s="154"/>
      <c r="O213" s="154"/>
      <c r="P213" s="154"/>
      <c r="Q213" s="154"/>
      <c r="R213" s="154"/>
      <c r="S213" s="154"/>
      <c r="T213" s="154"/>
      <c r="U213" s="154"/>
      <c r="V213" s="154"/>
      <c r="W213" s="154"/>
      <c r="X213" s="154"/>
      <c r="Y213" s="154"/>
      <c r="Z213" s="154"/>
    </row>
    <row r="214" spans="1:26" ht="12.75" customHeight="1" x14ac:dyDescent="0.2">
      <c r="A214" s="154"/>
      <c r="B214" s="154"/>
      <c r="C214" s="154"/>
      <c r="D214" s="154"/>
      <c r="E214" s="154"/>
      <c r="F214" s="154"/>
      <c r="G214" s="154"/>
      <c r="H214" s="154"/>
      <c r="I214" s="154"/>
      <c r="J214" s="154"/>
      <c r="K214" s="154"/>
      <c r="L214" s="154"/>
      <c r="M214" s="154"/>
      <c r="N214" s="154"/>
      <c r="O214" s="154"/>
      <c r="P214" s="154"/>
      <c r="Q214" s="154"/>
      <c r="R214" s="154"/>
      <c r="S214" s="154"/>
      <c r="T214" s="154"/>
      <c r="U214" s="154"/>
      <c r="V214" s="154"/>
      <c r="W214" s="154"/>
      <c r="X214" s="154"/>
      <c r="Y214" s="154"/>
      <c r="Z214" s="154"/>
    </row>
    <row r="215" spans="1:26" ht="12.75" customHeight="1" x14ac:dyDescent="0.2">
      <c r="A215" s="154"/>
      <c r="B215" s="154"/>
      <c r="C215" s="154"/>
      <c r="D215" s="154"/>
      <c r="E215" s="154"/>
      <c r="F215" s="154"/>
      <c r="G215" s="154"/>
      <c r="H215" s="154"/>
      <c r="I215" s="154"/>
      <c r="J215" s="154"/>
      <c r="K215" s="154"/>
      <c r="L215" s="154"/>
      <c r="M215" s="154"/>
      <c r="N215" s="154"/>
      <c r="O215" s="154"/>
      <c r="P215" s="154"/>
      <c r="Q215" s="154"/>
      <c r="R215" s="154"/>
      <c r="S215" s="154"/>
      <c r="T215" s="154"/>
      <c r="U215" s="154"/>
      <c r="V215" s="154"/>
      <c r="W215" s="154"/>
      <c r="X215" s="154"/>
      <c r="Y215" s="154"/>
      <c r="Z215" s="154"/>
    </row>
    <row r="216" spans="1:26" ht="12.75" customHeight="1" x14ac:dyDescent="0.2">
      <c r="A216" s="154"/>
      <c r="B216" s="154"/>
      <c r="C216" s="154"/>
      <c r="D216" s="154"/>
      <c r="E216" s="154"/>
      <c r="F216" s="154"/>
      <c r="G216" s="154"/>
      <c r="H216" s="154"/>
      <c r="I216" s="154"/>
      <c r="J216" s="154"/>
      <c r="K216" s="154"/>
      <c r="L216" s="154"/>
      <c r="M216" s="154"/>
      <c r="N216" s="154"/>
      <c r="O216" s="154"/>
      <c r="P216" s="154"/>
      <c r="Q216" s="154"/>
      <c r="R216" s="154"/>
      <c r="S216" s="154"/>
      <c r="T216" s="154"/>
      <c r="U216" s="154"/>
      <c r="V216" s="154"/>
      <c r="W216" s="154"/>
      <c r="X216" s="154"/>
      <c r="Y216" s="154"/>
      <c r="Z216" s="154"/>
    </row>
    <row r="217" spans="1:26" ht="12.75" customHeight="1" x14ac:dyDescent="0.2">
      <c r="A217" s="154"/>
      <c r="B217" s="154"/>
      <c r="C217" s="154"/>
      <c r="D217" s="154"/>
      <c r="E217" s="154"/>
      <c r="F217" s="154"/>
      <c r="G217" s="154"/>
      <c r="H217" s="154"/>
      <c r="I217" s="154"/>
      <c r="J217" s="154"/>
      <c r="K217" s="154"/>
      <c r="L217" s="154"/>
      <c r="M217" s="154"/>
      <c r="N217" s="154"/>
      <c r="O217" s="154"/>
      <c r="P217" s="154"/>
      <c r="Q217" s="154"/>
      <c r="R217" s="154"/>
      <c r="S217" s="154"/>
      <c r="T217" s="154"/>
      <c r="U217" s="154"/>
      <c r="V217" s="154"/>
      <c r="W217" s="154"/>
      <c r="X217" s="154"/>
      <c r="Y217" s="154"/>
      <c r="Z217" s="154"/>
    </row>
    <row r="218" spans="1:26" ht="12.75" customHeight="1" x14ac:dyDescent="0.2">
      <c r="A218" s="154"/>
      <c r="B218" s="154"/>
      <c r="C218" s="154"/>
      <c r="D218" s="154"/>
      <c r="E218" s="154"/>
      <c r="F218" s="154"/>
      <c r="G218" s="154"/>
      <c r="H218" s="154"/>
      <c r="I218" s="154"/>
      <c r="J218" s="154"/>
      <c r="K218" s="154"/>
      <c r="L218" s="154"/>
      <c r="M218" s="154"/>
      <c r="N218" s="154"/>
      <c r="O218" s="154"/>
      <c r="P218" s="154"/>
      <c r="Q218" s="154"/>
      <c r="R218" s="154"/>
      <c r="S218" s="154"/>
      <c r="T218" s="154"/>
      <c r="U218" s="154"/>
      <c r="V218" s="154"/>
      <c r="W218" s="154"/>
      <c r="X218" s="154"/>
      <c r="Y218" s="154"/>
      <c r="Z218" s="154"/>
    </row>
    <row r="219" spans="1:26" ht="12.75" customHeight="1" x14ac:dyDescent="0.2">
      <c r="A219" s="154"/>
      <c r="B219" s="154"/>
      <c r="C219" s="154"/>
      <c r="D219" s="154"/>
      <c r="E219" s="154"/>
      <c r="F219" s="154"/>
      <c r="G219" s="154"/>
      <c r="H219" s="154"/>
      <c r="I219" s="154"/>
      <c r="J219" s="154"/>
      <c r="K219" s="154"/>
      <c r="L219" s="154"/>
      <c r="M219" s="154"/>
      <c r="N219" s="154"/>
      <c r="O219" s="154"/>
      <c r="P219" s="154"/>
      <c r="Q219" s="154"/>
      <c r="R219" s="154"/>
      <c r="S219" s="154"/>
      <c r="T219" s="154"/>
      <c r="U219" s="154"/>
      <c r="V219" s="154"/>
      <c r="W219" s="154"/>
      <c r="X219" s="154"/>
      <c r="Y219" s="154"/>
      <c r="Z219" s="154"/>
    </row>
    <row r="220" spans="1:26" ht="12.75" customHeight="1" x14ac:dyDescent="0.2">
      <c r="A220" s="154"/>
      <c r="B220" s="154"/>
      <c r="C220" s="154"/>
      <c r="D220" s="154"/>
      <c r="E220" s="154"/>
      <c r="F220" s="154"/>
      <c r="G220" s="154"/>
      <c r="H220" s="154"/>
      <c r="I220" s="154"/>
      <c r="J220" s="154"/>
      <c r="K220" s="154"/>
      <c r="L220" s="154"/>
      <c r="M220" s="154"/>
      <c r="N220" s="154"/>
      <c r="O220" s="154"/>
      <c r="P220" s="154"/>
      <c r="Q220" s="154"/>
      <c r="R220" s="154"/>
      <c r="S220" s="154"/>
      <c r="T220" s="154"/>
      <c r="U220" s="154"/>
      <c r="V220" s="154"/>
      <c r="W220" s="154"/>
      <c r="X220" s="154"/>
      <c r="Y220" s="154"/>
      <c r="Z220" s="154"/>
    </row>
    <row r="221" spans="1:26" ht="12.75" customHeight="1" x14ac:dyDescent="0.2">
      <c r="A221" s="154"/>
      <c r="B221" s="154"/>
      <c r="C221" s="154"/>
      <c r="D221" s="154"/>
      <c r="E221" s="154"/>
      <c r="F221" s="154"/>
      <c r="G221" s="154"/>
      <c r="H221" s="154"/>
      <c r="I221" s="154"/>
      <c r="J221" s="154"/>
      <c r="K221" s="154"/>
      <c r="L221" s="154"/>
      <c r="M221" s="154"/>
      <c r="N221" s="154"/>
      <c r="O221" s="154"/>
      <c r="P221" s="154"/>
      <c r="Q221" s="154"/>
      <c r="R221" s="154"/>
      <c r="S221" s="154"/>
      <c r="T221" s="154"/>
      <c r="U221" s="154"/>
      <c r="V221" s="154"/>
      <c r="W221" s="154"/>
      <c r="X221" s="154"/>
      <c r="Y221" s="154"/>
      <c r="Z221" s="154"/>
    </row>
    <row r="222" spans="1:26" ht="12.75" customHeight="1" x14ac:dyDescent="0.2">
      <c r="A222" s="154"/>
      <c r="B222" s="154"/>
      <c r="C222" s="154"/>
      <c r="D222" s="154"/>
      <c r="E222" s="154"/>
      <c r="F222" s="154"/>
      <c r="G222" s="154"/>
      <c r="H222" s="154"/>
      <c r="I222" s="154"/>
      <c r="J222" s="154"/>
      <c r="K222" s="154"/>
      <c r="L222" s="154"/>
      <c r="M222" s="154"/>
      <c r="N222" s="154"/>
      <c r="O222" s="154"/>
      <c r="P222" s="154"/>
      <c r="Q222" s="154"/>
      <c r="R222" s="154"/>
      <c r="S222" s="154"/>
      <c r="T222" s="154"/>
      <c r="U222" s="154"/>
      <c r="V222" s="154"/>
      <c r="W222" s="154"/>
      <c r="X222" s="154"/>
      <c r="Y222" s="154"/>
      <c r="Z222" s="154"/>
    </row>
    <row r="223" spans="1:26" ht="12.75" customHeight="1" x14ac:dyDescent="0.2">
      <c r="A223" s="154"/>
      <c r="B223" s="154"/>
      <c r="C223" s="154"/>
      <c r="D223" s="154"/>
      <c r="E223" s="154"/>
      <c r="F223" s="154"/>
      <c r="G223" s="154"/>
      <c r="H223" s="154"/>
      <c r="I223" s="154"/>
      <c r="J223" s="154"/>
      <c r="K223" s="154"/>
      <c r="L223" s="154"/>
      <c r="M223" s="154"/>
      <c r="N223" s="154"/>
      <c r="O223" s="154"/>
      <c r="P223" s="154"/>
      <c r="Q223" s="154"/>
      <c r="R223" s="154"/>
      <c r="S223" s="154"/>
      <c r="T223" s="154"/>
      <c r="U223" s="154"/>
      <c r="V223" s="154"/>
      <c r="W223" s="154"/>
      <c r="X223" s="154"/>
      <c r="Y223" s="154"/>
      <c r="Z223" s="154"/>
    </row>
    <row r="224" spans="1:26" ht="12.75" customHeight="1" x14ac:dyDescent="0.2">
      <c r="A224" s="154"/>
      <c r="B224" s="154"/>
      <c r="C224" s="154"/>
      <c r="D224" s="154"/>
      <c r="E224" s="154"/>
      <c r="F224" s="154"/>
      <c r="G224" s="154"/>
      <c r="H224" s="154"/>
      <c r="I224" s="154"/>
      <c r="J224" s="154"/>
      <c r="K224" s="154"/>
      <c r="L224" s="154"/>
      <c r="M224" s="154"/>
      <c r="N224" s="154"/>
      <c r="O224" s="154"/>
      <c r="P224" s="154"/>
      <c r="Q224" s="154"/>
      <c r="R224" s="154"/>
      <c r="S224" s="154"/>
      <c r="T224" s="154"/>
      <c r="U224" s="154"/>
      <c r="V224" s="154"/>
      <c r="W224" s="154"/>
      <c r="X224" s="154"/>
      <c r="Y224" s="154"/>
      <c r="Z224" s="154"/>
    </row>
    <row r="225" spans="1:26" ht="12.75" customHeight="1" x14ac:dyDescent="0.2">
      <c r="A225" s="154"/>
      <c r="B225" s="154"/>
      <c r="C225" s="154"/>
      <c r="D225" s="154"/>
      <c r="E225" s="154"/>
      <c r="F225" s="154"/>
      <c r="G225" s="154"/>
      <c r="H225" s="154"/>
      <c r="I225" s="154"/>
      <c r="J225" s="154"/>
      <c r="K225" s="154"/>
      <c r="L225" s="154"/>
      <c r="M225" s="154"/>
      <c r="N225" s="154"/>
      <c r="O225" s="154"/>
      <c r="P225" s="154"/>
      <c r="Q225" s="154"/>
      <c r="R225" s="154"/>
      <c r="S225" s="154"/>
      <c r="T225" s="154"/>
      <c r="U225" s="154"/>
      <c r="V225" s="154"/>
      <c r="W225" s="154"/>
      <c r="X225" s="154"/>
      <c r="Y225" s="154"/>
      <c r="Z225" s="154"/>
    </row>
    <row r="226" spans="1:26" ht="12.75" customHeight="1" x14ac:dyDescent="0.2">
      <c r="A226" s="154"/>
      <c r="B226" s="154"/>
      <c r="C226" s="154"/>
      <c r="D226" s="154"/>
      <c r="E226" s="154"/>
      <c r="F226" s="154"/>
      <c r="G226" s="154"/>
      <c r="H226" s="154"/>
      <c r="I226" s="154"/>
      <c r="J226" s="154"/>
      <c r="K226" s="154"/>
      <c r="L226" s="154"/>
      <c r="M226" s="154"/>
      <c r="N226" s="154"/>
      <c r="O226" s="154"/>
      <c r="P226" s="154"/>
      <c r="Q226" s="154"/>
      <c r="R226" s="154"/>
      <c r="S226" s="154"/>
      <c r="T226" s="154"/>
      <c r="U226" s="154"/>
      <c r="V226" s="154"/>
      <c r="W226" s="154"/>
      <c r="X226" s="154"/>
      <c r="Y226" s="154"/>
      <c r="Z226" s="154"/>
    </row>
    <row r="227" spans="1:26" ht="12.75" customHeight="1" x14ac:dyDescent="0.2">
      <c r="A227" s="154"/>
      <c r="B227" s="154"/>
      <c r="C227" s="154"/>
      <c r="D227" s="154"/>
      <c r="E227" s="154"/>
      <c r="F227" s="154"/>
      <c r="G227" s="154"/>
      <c r="H227" s="154"/>
      <c r="I227" s="154"/>
      <c r="J227" s="154"/>
      <c r="K227" s="154"/>
      <c r="L227" s="154"/>
      <c r="M227" s="154"/>
      <c r="N227" s="154"/>
      <c r="O227" s="154"/>
      <c r="P227" s="154"/>
      <c r="Q227" s="154"/>
      <c r="R227" s="154"/>
      <c r="S227" s="154"/>
      <c r="T227" s="154"/>
      <c r="U227" s="154"/>
      <c r="V227" s="154"/>
      <c r="W227" s="154"/>
      <c r="X227" s="154"/>
      <c r="Y227" s="154"/>
      <c r="Z227" s="154"/>
    </row>
    <row r="228" spans="1:26" ht="12.75" customHeight="1" x14ac:dyDescent="0.2">
      <c r="A228" s="154"/>
      <c r="B228" s="154"/>
      <c r="C228" s="154"/>
      <c r="D228" s="154"/>
      <c r="E228" s="154"/>
      <c r="F228" s="154"/>
      <c r="G228" s="154"/>
      <c r="H228" s="154"/>
      <c r="I228" s="154"/>
      <c r="J228" s="154"/>
      <c r="K228" s="154"/>
      <c r="L228" s="154"/>
      <c r="M228" s="154"/>
      <c r="N228" s="154"/>
      <c r="O228" s="154"/>
      <c r="P228" s="154"/>
      <c r="Q228" s="154"/>
      <c r="R228" s="154"/>
      <c r="S228" s="154"/>
      <c r="T228" s="154"/>
      <c r="U228" s="154"/>
      <c r="V228" s="154"/>
      <c r="W228" s="154"/>
      <c r="X228" s="154"/>
      <c r="Y228" s="154"/>
      <c r="Z228" s="154"/>
    </row>
    <row r="229" spans="1:26" ht="12.75" customHeight="1" x14ac:dyDescent="0.2">
      <c r="A229" s="154"/>
      <c r="B229" s="154"/>
      <c r="C229" s="154"/>
      <c r="D229" s="154"/>
      <c r="E229" s="154"/>
      <c r="F229" s="154"/>
      <c r="G229" s="154"/>
      <c r="H229" s="154"/>
      <c r="I229" s="154"/>
      <c r="J229" s="154"/>
      <c r="K229" s="154"/>
      <c r="L229" s="154"/>
      <c r="M229" s="154"/>
      <c r="N229" s="154"/>
      <c r="O229" s="154"/>
      <c r="P229" s="154"/>
      <c r="Q229" s="154"/>
      <c r="R229" s="154"/>
      <c r="S229" s="154"/>
      <c r="T229" s="154"/>
      <c r="U229" s="154"/>
      <c r="V229" s="154"/>
      <c r="W229" s="154"/>
      <c r="X229" s="154"/>
      <c r="Y229" s="154"/>
      <c r="Z229" s="154"/>
    </row>
    <row r="230" spans="1:26" ht="12.75" customHeight="1" x14ac:dyDescent="0.2">
      <c r="A230" s="154"/>
      <c r="B230" s="154"/>
      <c r="C230" s="154"/>
      <c r="D230" s="154"/>
      <c r="E230" s="154"/>
      <c r="F230" s="154"/>
      <c r="G230" s="154"/>
      <c r="H230" s="154"/>
      <c r="I230" s="154"/>
      <c r="J230" s="154"/>
      <c r="K230" s="154"/>
      <c r="L230" s="154"/>
      <c r="M230" s="154"/>
      <c r="N230" s="154"/>
      <c r="O230" s="154"/>
      <c r="P230" s="154"/>
      <c r="Q230" s="154"/>
      <c r="R230" s="154"/>
      <c r="S230" s="154"/>
      <c r="T230" s="154"/>
      <c r="U230" s="154"/>
      <c r="V230" s="154"/>
      <c r="W230" s="154"/>
      <c r="X230" s="154"/>
      <c r="Y230" s="154"/>
      <c r="Z230" s="154"/>
    </row>
    <row r="231" spans="1:26" ht="12.75" customHeight="1" x14ac:dyDescent="0.2">
      <c r="A231" s="154"/>
      <c r="B231" s="154"/>
      <c r="C231" s="154"/>
      <c r="D231" s="154"/>
      <c r="E231" s="154"/>
      <c r="F231" s="154"/>
      <c r="G231" s="154"/>
      <c r="H231" s="154"/>
      <c r="I231" s="154"/>
      <c r="J231" s="154"/>
      <c r="K231" s="154"/>
      <c r="L231" s="154"/>
      <c r="M231" s="154"/>
      <c r="N231" s="154"/>
      <c r="O231" s="154"/>
      <c r="P231" s="154"/>
      <c r="Q231" s="154"/>
      <c r="R231" s="154"/>
      <c r="S231" s="154"/>
      <c r="T231" s="154"/>
      <c r="U231" s="154"/>
      <c r="V231" s="154"/>
      <c r="W231" s="154"/>
      <c r="X231" s="154"/>
      <c r="Y231" s="154"/>
      <c r="Z231" s="154"/>
    </row>
    <row r="232" spans="1:26" ht="12.75" customHeight="1" x14ac:dyDescent="0.2">
      <c r="A232" s="154"/>
      <c r="B232" s="154"/>
      <c r="C232" s="154"/>
      <c r="D232" s="154"/>
      <c r="E232" s="154"/>
      <c r="F232" s="154"/>
      <c r="G232" s="154"/>
      <c r="H232" s="154"/>
      <c r="I232" s="154"/>
      <c r="J232" s="154"/>
      <c r="K232" s="154"/>
      <c r="L232" s="154"/>
      <c r="M232" s="154"/>
      <c r="N232" s="154"/>
      <c r="O232" s="154"/>
      <c r="P232" s="154"/>
      <c r="Q232" s="154"/>
      <c r="R232" s="154"/>
      <c r="S232" s="154"/>
      <c r="T232" s="154"/>
      <c r="U232" s="154"/>
      <c r="V232" s="154"/>
      <c r="W232" s="154"/>
      <c r="X232" s="154"/>
      <c r="Y232" s="154"/>
      <c r="Z232" s="154"/>
    </row>
    <row r="233" spans="1:26" ht="12.75" customHeight="1" x14ac:dyDescent="0.2">
      <c r="A233" s="154"/>
      <c r="B233" s="154"/>
      <c r="C233" s="154"/>
      <c r="D233" s="154"/>
      <c r="E233" s="154"/>
      <c r="F233" s="154"/>
      <c r="G233" s="154"/>
      <c r="H233" s="154"/>
      <c r="I233" s="154"/>
      <c r="J233" s="154"/>
      <c r="K233" s="154"/>
      <c r="L233" s="154"/>
      <c r="M233" s="154"/>
      <c r="N233" s="154"/>
      <c r="O233" s="154"/>
      <c r="P233" s="154"/>
      <c r="Q233" s="154"/>
      <c r="R233" s="154"/>
      <c r="S233" s="154"/>
      <c r="T233" s="154"/>
      <c r="U233" s="154"/>
      <c r="V233" s="154"/>
      <c r="W233" s="154"/>
      <c r="X233" s="154"/>
      <c r="Y233" s="154"/>
      <c r="Z233" s="154"/>
    </row>
    <row r="234" spans="1:26" ht="12.75" customHeight="1" x14ac:dyDescent="0.2">
      <c r="A234" s="154"/>
      <c r="B234" s="154"/>
      <c r="C234" s="154"/>
      <c r="D234" s="154"/>
      <c r="E234" s="154"/>
      <c r="F234" s="154"/>
      <c r="G234" s="154"/>
      <c r="H234" s="154"/>
      <c r="I234" s="154"/>
      <c r="J234" s="154"/>
      <c r="K234" s="154"/>
      <c r="L234" s="154"/>
      <c r="M234" s="154"/>
      <c r="N234" s="154"/>
      <c r="O234" s="154"/>
      <c r="P234" s="154"/>
      <c r="Q234" s="154"/>
      <c r="R234" s="154"/>
      <c r="S234" s="154"/>
      <c r="T234" s="154"/>
      <c r="U234" s="154"/>
      <c r="V234" s="154"/>
      <c r="W234" s="154"/>
      <c r="X234" s="154"/>
      <c r="Y234" s="154"/>
      <c r="Z234" s="154"/>
    </row>
    <row r="235" spans="1:26" ht="12.75" customHeight="1" x14ac:dyDescent="0.2">
      <c r="A235" s="154"/>
      <c r="B235" s="154"/>
      <c r="C235" s="154"/>
      <c r="D235" s="154"/>
      <c r="E235" s="154"/>
      <c r="F235" s="154"/>
      <c r="G235" s="154"/>
      <c r="H235" s="154"/>
      <c r="I235" s="154"/>
      <c r="J235" s="154"/>
      <c r="K235" s="154"/>
      <c r="L235" s="154"/>
      <c r="M235" s="154"/>
      <c r="N235" s="154"/>
      <c r="O235" s="154"/>
      <c r="P235" s="154"/>
      <c r="Q235" s="154"/>
      <c r="R235" s="154"/>
      <c r="S235" s="154"/>
      <c r="T235" s="154"/>
      <c r="U235" s="154"/>
      <c r="V235" s="154"/>
      <c r="W235" s="154"/>
      <c r="X235" s="154"/>
      <c r="Y235" s="154"/>
      <c r="Z235" s="154"/>
    </row>
    <row r="236" spans="1:26" ht="12.75" customHeight="1" x14ac:dyDescent="0.2">
      <c r="A236" s="154"/>
      <c r="B236" s="154"/>
      <c r="C236" s="154"/>
      <c r="D236" s="154"/>
      <c r="E236" s="154"/>
      <c r="F236" s="154"/>
      <c r="G236" s="154"/>
      <c r="H236" s="154"/>
      <c r="I236" s="154"/>
      <c r="J236" s="154"/>
      <c r="K236" s="154"/>
      <c r="L236" s="154"/>
      <c r="M236" s="154"/>
      <c r="N236" s="154"/>
      <c r="O236" s="154"/>
      <c r="P236" s="154"/>
      <c r="Q236" s="154"/>
      <c r="R236" s="154"/>
      <c r="S236" s="154"/>
      <c r="T236" s="154"/>
      <c r="U236" s="154"/>
      <c r="V236" s="154"/>
      <c r="W236" s="154"/>
      <c r="X236" s="154"/>
      <c r="Y236" s="154"/>
      <c r="Z236" s="154"/>
    </row>
    <row r="237" spans="1:26" ht="12.75" customHeight="1" x14ac:dyDescent="0.2">
      <c r="A237" s="154"/>
      <c r="B237" s="154"/>
      <c r="C237" s="154"/>
      <c r="D237" s="154"/>
      <c r="E237" s="154"/>
      <c r="F237" s="154"/>
      <c r="G237" s="154"/>
      <c r="H237" s="154"/>
      <c r="I237" s="154"/>
      <c r="J237" s="154"/>
      <c r="K237" s="154"/>
      <c r="L237" s="154"/>
      <c r="M237" s="154"/>
      <c r="N237" s="154"/>
      <c r="O237" s="154"/>
      <c r="P237" s="154"/>
      <c r="Q237" s="154"/>
      <c r="R237" s="154"/>
      <c r="S237" s="154"/>
      <c r="T237" s="154"/>
      <c r="U237" s="154"/>
      <c r="V237" s="154"/>
      <c r="W237" s="154"/>
      <c r="X237" s="154"/>
      <c r="Y237" s="154"/>
      <c r="Z237" s="154"/>
    </row>
    <row r="238" spans="1:26" ht="12.75" customHeight="1" x14ac:dyDescent="0.2">
      <c r="A238" s="154"/>
      <c r="B238" s="154"/>
      <c r="C238" s="154"/>
      <c r="D238" s="154"/>
      <c r="E238" s="154"/>
      <c r="F238" s="154"/>
      <c r="G238" s="154"/>
      <c r="H238" s="154"/>
      <c r="I238" s="154"/>
      <c r="J238" s="154"/>
      <c r="K238" s="154"/>
      <c r="L238" s="154"/>
      <c r="M238" s="154"/>
      <c r="N238" s="154"/>
      <c r="O238" s="154"/>
      <c r="P238" s="154"/>
      <c r="Q238" s="154"/>
      <c r="R238" s="154"/>
      <c r="S238" s="154"/>
      <c r="T238" s="154"/>
      <c r="U238" s="154"/>
      <c r="V238" s="154"/>
      <c r="W238" s="154"/>
      <c r="X238" s="154"/>
      <c r="Y238" s="154"/>
      <c r="Z238" s="154"/>
    </row>
    <row r="239" spans="1:26" ht="12.75" customHeight="1" x14ac:dyDescent="0.2">
      <c r="A239" s="154"/>
      <c r="B239" s="154"/>
      <c r="C239" s="154"/>
      <c r="D239" s="154"/>
      <c r="E239" s="154"/>
      <c r="F239" s="154"/>
      <c r="G239" s="154"/>
      <c r="H239" s="154"/>
      <c r="I239" s="154"/>
      <c r="J239" s="154"/>
      <c r="K239" s="154"/>
      <c r="L239" s="154"/>
      <c r="M239" s="154"/>
      <c r="N239" s="154"/>
      <c r="O239" s="154"/>
      <c r="P239" s="154"/>
      <c r="Q239" s="154"/>
      <c r="R239" s="154"/>
      <c r="S239" s="154"/>
      <c r="T239" s="154"/>
      <c r="U239" s="154"/>
      <c r="V239" s="154"/>
      <c r="W239" s="154"/>
      <c r="X239" s="154"/>
      <c r="Y239" s="154"/>
      <c r="Z239" s="154"/>
    </row>
    <row r="240" spans="1:26" ht="12.75" customHeight="1" x14ac:dyDescent="0.2">
      <c r="A240" s="154"/>
      <c r="B240" s="154"/>
      <c r="C240" s="154"/>
      <c r="D240" s="154"/>
      <c r="E240" s="154"/>
      <c r="F240" s="154"/>
      <c r="G240" s="154"/>
      <c r="H240" s="154"/>
      <c r="I240" s="154"/>
      <c r="J240" s="154"/>
      <c r="K240" s="154"/>
      <c r="L240" s="154"/>
      <c r="M240" s="154"/>
      <c r="N240" s="154"/>
      <c r="O240" s="154"/>
      <c r="P240" s="154"/>
      <c r="Q240" s="154"/>
      <c r="R240" s="154"/>
      <c r="S240" s="154"/>
      <c r="T240" s="154"/>
      <c r="U240" s="154"/>
      <c r="V240" s="154"/>
      <c r="W240" s="154"/>
      <c r="X240" s="154"/>
      <c r="Y240" s="154"/>
      <c r="Z240" s="154"/>
    </row>
    <row r="241" spans="1:26" ht="12.75" customHeight="1" x14ac:dyDescent="0.2">
      <c r="A241" s="154"/>
      <c r="B241" s="154"/>
      <c r="C241" s="154"/>
      <c r="D241" s="154"/>
      <c r="E241" s="154"/>
      <c r="F241" s="154"/>
      <c r="G241" s="154"/>
      <c r="H241" s="154"/>
      <c r="I241" s="154"/>
      <c r="J241" s="154"/>
      <c r="K241" s="154"/>
      <c r="L241" s="154"/>
      <c r="M241" s="154"/>
      <c r="N241" s="154"/>
      <c r="O241" s="154"/>
      <c r="P241" s="154"/>
      <c r="Q241" s="154"/>
      <c r="R241" s="154"/>
      <c r="S241" s="154"/>
      <c r="T241" s="154"/>
      <c r="U241" s="154"/>
      <c r="V241" s="154"/>
      <c r="W241" s="154"/>
      <c r="X241" s="154"/>
      <c r="Y241" s="154"/>
      <c r="Z241" s="154"/>
    </row>
    <row r="242" spans="1:26" ht="12.75" customHeight="1" x14ac:dyDescent="0.2">
      <c r="A242" s="154"/>
      <c r="B242" s="154"/>
      <c r="C242" s="154"/>
      <c r="D242" s="154"/>
      <c r="E242" s="154"/>
      <c r="F242" s="154"/>
      <c r="G242" s="154"/>
      <c r="H242" s="154"/>
      <c r="I242" s="154"/>
      <c r="J242" s="154"/>
      <c r="K242" s="154"/>
      <c r="L242" s="154"/>
      <c r="M242" s="154"/>
      <c r="N242" s="154"/>
      <c r="O242" s="154"/>
      <c r="P242" s="154"/>
      <c r="Q242" s="154"/>
      <c r="R242" s="154"/>
      <c r="S242" s="154"/>
      <c r="T242" s="154"/>
      <c r="U242" s="154"/>
      <c r="V242" s="154"/>
      <c r="W242" s="154"/>
      <c r="X242" s="154"/>
      <c r="Y242" s="154"/>
      <c r="Z242" s="154"/>
    </row>
    <row r="243" spans="1:26" ht="12.75" customHeight="1" x14ac:dyDescent="0.2">
      <c r="A243" s="154"/>
      <c r="B243" s="154"/>
      <c r="C243" s="154"/>
      <c r="D243" s="154"/>
      <c r="E243" s="154"/>
      <c r="F243" s="154"/>
      <c r="G243" s="154"/>
      <c r="H243" s="154"/>
      <c r="I243" s="154"/>
      <c r="J243" s="154"/>
      <c r="K243" s="154"/>
      <c r="L243" s="154"/>
      <c r="M243" s="154"/>
      <c r="N243" s="154"/>
      <c r="O243" s="154"/>
      <c r="P243" s="154"/>
      <c r="Q243" s="154"/>
      <c r="R243" s="154"/>
      <c r="S243" s="154"/>
      <c r="T243" s="154"/>
      <c r="U243" s="154"/>
      <c r="V243" s="154"/>
      <c r="W243" s="154"/>
      <c r="X243" s="154"/>
      <c r="Y243" s="154"/>
      <c r="Z243" s="154"/>
    </row>
    <row r="244" spans="1:26" ht="12.75" customHeight="1" x14ac:dyDescent="0.2">
      <c r="A244" s="154"/>
      <c r="B244" s="154"/>
      <c r="C244" s="154"/>
      <c r="D244" s="154"/>
      <c r="E244" s="154"/>
      <c r="F244" s="154"/>
      <c r="G244" s="154"/>
      <c r="H244" s="154"/>
      <c r="I244" s="154"/>
      <c r="J244" s="154"/>
      <c r="K244" s="154"/>
      <c r="L244" s="154"/>
      <c r="M244" s="154"/>
      <c r="N244" s="154"/>
      <c r="O244" s="154"/>
      <c r="P244" s="154"/>
      <c r="Q244" s="154"/>
      <c r="R244" s="154"/>
      <c r="S244" s="154"/>
      <c r="T244" s="154"/>
      <c r="U244" s="154"/>
      <c r="V244" s="154"/>
      <c r="W244" s="154"/>
      <c r="X244" s="154"/>
      <c r="Y244" s="154"/>
      <c r="Z244" s="154"/>
    </row>
    <row r="245" spans="1:26" ht="12.75" customHeight="1" x14ac:dyDescent="0.2">
      <c r="A245" s="154"/>
      <c r="B245" s="154"/>
      <c r="C245" s="154"/>
      <c r="D245" s="154"/>
      <c r="E245" s="154"/>
      <c r="F245" s="154"/>
      <c r="G245" s="154"/>
      <c r="H245" s="154"/>
      <c r="I245" s="154"/>
      <c r="J245" s="154"/>
      <c r="K245" s="154"/>
      <c r="L245" s="154"/>
      <c r="M245" s="154"/>
      <c r="N245" s="154"/>
      <c r="O245" s="154"/>
      <c r="P245" s="154"/>
      <c r="Q245" s="154"/>
      <c r="R245" s="154"/>
      <c r="S245" s="154"/>
      <c r="T245" s="154"/>
      <c r="U245" s="154"/>
      <c r="V245" s="154"/>
      <c r="W245" s="154"/>
      <c r="X245" s="154"/>
      <c r="Y245" s="154"/>
      <c r="Z245" s="154"/>
    </row>
    <row r="246" spans="1:26" ht="12.75" customHeight="1" x14ac:dyDescent="0.2">
      <c r="A246" s="154"/>
      <c r="B246" s="154"/>
      <c r="C246" s="154"/>
      <c r="D246" s="154"/>
      <c r="E246" s="154"/>
      <c r="F246" s="154"/>
      <c r="G246" s="154"/>
      <c r="H246" s="154"/>
      <c r="I246" s="154"/>
      <c r="J246" s="154"/>
      <c r="K246" s="154"/>
      <c r="L246" s="154"/>
      <c r="M246" s="154"/>
      <c r="N246" s="154"/>
      <c r="O246" s="154"/>
      <c r="P246" s="154"/>
      <c r="Q246" s="154"/>
      <c r="R246" s="154"/>
      <c r="S246" s="154"/>
      <c r="T246" s="154"/>
      <c r="U246" s="154"/>
      <c r="V246" s="154"/>
      <c r="W246" s="154"/>
      <c r="X246" s="154"/>
      <c r="Y246" s="154"/>
      <c r="Z246" s="154"/>
    </row>
    <row r="247" spans="1:26" ht="12.75" customHeight="1" x14ac:dyDescent="0.2">
      <c r="A247" s="154"/>
      <c r="B247" s="154"/>
      <c r="C247" s="154"/>
      <c r="D247" s="154"/>
      <c r="E247" s="154"/>
      <c r="F247" s="154"/>
      <c r="G247" s="154"/>
      <c r="H247" s="154"/>
      <c r="I247" s="154"/>
      <c r="J247" s="154"/>
      <c r="K247" s="154"/>
      <c r="L247" s="154"/>
      <c r="M247" s="154"/>
      <c r="N247" s="154"/>
      <c r="O247" s="154"/>
      <c r="P247" s="154"/>
      <c r="Q247" s="154"/>
      <c r="R247" s="154"/>
      <c r="S247" s="154"/>
      <c r="T247" s="154"/>
      <c r="U247" s="154"/>
      <c r="V247" s="154"/>
      <c r="W247" s="154"/>
      <c r="X247" s="154"/>
      <c r="Y247" s="154"/>
      <c r="Z247" s="154"/>
    </row>
    <row r="248" spans="1:26" ht="12.75" customHeight="1" x14ac:dyDescent="0.2">
      <c r="A248" s="154"/>
      <c r="B248" s="154"/>
      <c r="C248" s="154"/>
      <c r="D248" s="154"/>
      <c r="E248" s="154"/>
      <c r="F248" s="154"/>
      <c r="G248" s="154"/>
      <c r="H248" s="154"/>
      <c r="I248" s="154"/>
      <c r="J248" s="154"/>
      <c r="K248" s="154"/>
      <c r="L248" s="154"/>
      <c r="M248" s="154"/>
      <c r="N248" s="154"/>
      <c r="O248" s="154"/>
      <c r="P248" s="154"/>
      <c r="Q248" s="154"/>
      <c r="R248" s="154"/>
      <c r="S248" s="154"/>
      <c r="T248" s="154"/>
      <c r="U248" s="154"/>
      <c r="V248" s="154"/>
      <c r="W248" s="154"/>
      <c r="X248" s="154"/>
      <c r="Y248" s="154"/>
      <c r="Z248" s="154"/>
    </row>
    <row r="249" spans="1:26" ht="12.75" customHeight="1" x14ac:dyDescent="0.2">
      <c r="A249" s="154"/>
      <c r="B249" s="154"/>
      <c r="C249" s="154"/>
      <c r="D249" s="154"/>
      <c r="E249" s="154"/>
      <c r="F249" s="154"/>
      <c r="G249" s="154"/>
      <c r="H249" s="154"/>
      <c r="I249" s="154"/>
      <c r="J249" s="154"/>
      <c r="K249" s="154"/>
      <c r="L249" s="154"/>
      <c r="M249" s="154"/>
      <c r="N249" s="154"/>
      <c r="O249" s="154"/>
      <c r="P249" s="154"/>
      <c r="Q249" s="154"/>
      <c r="R249" s="154"/>
      <c r="S249" s="154"/>
      <c r="T249" s="154"/>
      <c r="U249" s="154"/>
      <c r="V249" s="154"/>
      <c r="W249" s="154"/>
      <c r="X249" s="154"/>
      <c r="Y249" s="154"/>
      <c r="Z249" s="154"/>
    </row>
    <row r="250" spans="1:26" ht="12.75" customHeight="1" x14ac:dyDescent="0.2">
      <c r="A250" s="154"/>
      <c r="B250" s="154"/>
      <c r="C250" s="154"/>
      <c r="D250" s="154"/>
      <c r="E250" s="154"/>
      <c r="F250" s="154"/>
      <c r="G250" s="154"/>
      <c r="H250" s="154"/>
      <c r="I250" s="154"/>
      <c r="J250" s="154"/>
      <c r="K250" s="154"/>
      <c r="L250" s="154"/>
      <c r="M250" s="154"/>
      <c r="N250" s="154"/>
      <c r="O250" s="154"/>
      <c r="P250" s="154"/>
      <c r="Q250" s="154"/>
      <c r="R250" s="154"/>
      <c r="S250" s="154"/>
      <c r="T250" s="154"/>
      <c r="U250" s="154"/>
      <c r="V250" s="154"/>
      <c r="W250" s="154"/>
      <c r="X250" s="154"/>
      <c r="Y250" s="154"/>
      <c r="Z250" s="154"/>
    </row>
    <row r="251" spans="1:26" ht="12.75" customHeight="1" x14ac:dyDescent="0.2">
      <c r="A251" s="154"/>
      <c r="B251" s="154"/>
      <c r="C251" s="154"/>
      <c r="D251" s="154"/>
      <c r="E251" s="154"/>
      <c r="F251" s="154"/>
      <c r="G251" s="154"/>
      <c r="H251" s="154"/>
      <c r="I251" s="154"/>
      <c r="J251" s="154"/>
      <c r="K251" s="154"/>
      <c r="L251" s="154"/>
      <c r="M251" s="154"/>
      <c r="N251" s="154"/>
      <c r="O251" s="154"/>
      <c r="P251" s="154"/>
      <c r="Q251" s="154"/>
      <c r="R251" s="154"/>
      <c r="S251" s="154"/>
      <c r="T251" s="154"/>
      <c r="U251" s="154"/>
      <c r="V251" s="154"/>
      <c r="W251" s="154"/>
      <c r="X251" s="154"/>
      <c r="Y251" s="154"/>
      <c r="Z251" s="154"/>
    </row>
    <row r="252" spans="1:26" ht="12.75" customHeight="1" x14ac:dyDescent="0.2">
      <c r="A252" s="154"/>
      <c r="B252" s="154"/>
      <c r="C252" s="154"/>
      <c r="D252" s="154"/>
      <c r="E252" s="154"/>
      <c r="F252" s="154"/>
      <c r="G252" s="154"/>
      <c r="H252" s="154"/>
      <c r="I252" s="154"/>
      <c r="J252" s="154"/>
      <c r="K252" s="154"/>
      <c r="L252" s="154"/>
      <c r="M252" s="154"/>
      <c r="N252" s="154"/>
      <c r="O252" s="154"/>
      <c r="P252" s="154"/>
      <c r="Q252" s="154"/>
      <c r="R252" s="154"/>
      <c r="S252" s="154"/>
      <c r="T252" s="154"/>
      <c r="U252" s="154"/>
      <c r="V252" s="154"/>
      <c r="W252" s="154"/>
      <c r="X252" s="154"/>
      <c r="Y252" s="154"/>
      <c r="Z252" s="154"/>
    </row>
    <row r="253" spans="1:26" ht="12.75" customHeight="1" x14ac:dyDescent="0.2">
      <c r="A253" s="154"/>
      <c r="B253" s="154"/>
      <c r="C253" s="154"/>
      <c r="D253" s="154"/>
      <c r="E253" s="154"/>
      <c r="F253" s="154"/>
      <c r="G253" s="154"/>
      <c r="H253" s="154"/>
      <c r="I253" s="154"/>
      <c r="J253" s="154"/>
      <c r="K253" s="154"/>
      <c r="L253" s="154"/>
      <c r="M253" s="154"/>
      <c r="N253" s="154"/>
      <c r="O253" s="154"/>
      <c r="P253" s="154"/>
      <c r="Q253" s="154"/>
      <c r="R253" s="154"/>
      <c r="S253" s="154"/>
      <c r="T253" s="154"/>
      <c r="U253" s="154"/>
      <c r="V253" s="154"/>
      <c r="W253" s="154"/>
      <c r="X253" s="154"/>
      <c r="Y253" s="154"/>
      <c r="Z253" s="154"/>
    </row>
    <row r="254" spans="1:26" ht="12.75" customHeight="1" x14ac:dyDescent="0.2">
      <c r="A254" s="154"/>
      <c r="B254" s="154"/>
      <c r="C254" s="154"/>
      <c r="D254" s="154"/>
      <c r="E254" s="154"/>
      <c r="F254" s="154"/>
      <c r="G254" s="154"/>
      <c r="H254" s="154"/>
      <c r="I254" s="154"/>
      <c r="J254" s="154"/>
      <c r="K254" s="154"/>
      <c r="L254" s="154"/>
      <c r="M254" s="154"/>
      <c r="N254" s="154"/>
      <c r="O254" s="154"/>
      <c r="P254" s="154"/>
      <c r="Q254" s="154"/>
      <c r="R254" s="154"/>
      <c r="S254" s="154"/>
      <c r="T254" s="154"/>
      <c r="U254" s="154"/>
      <c r="V254" s="154"/>
      <c r="W254" s="154"/>
      <c r="X254" s="154"/>
      <c r="Y254" s="154"/>
      <c r="Z254" s="154"/>
    </row>
    <row r="255" spans="1:26" ht="12.75" customHeight="1" x14ac:dyDescent="0.2">
      <c r="A255" s="154"/>
      <c r="B255" s="154"/>
      <c r="C255" s="154"/>
      <c r="D255" s="154"/>
      <c r="E255" s="154"/>
      <c r="F255" s="154"/>
      <c r="G255" s="154"/>
      <c r="H255" s="154"/>
      <c r="I255" s="154"/>
      <c r="J255" s="154"/>
      <c r="K255" s="154"/>
      <c r="L255" s="154"/>
      <c r="M255" s="154"/>
      <c r="N255" s="154"/>
      <c r="O255" s="154"/>
      <c r="P255" s="154"/>
      <c r="Q255" s="154"/>
      <c r="R255" s="154"/>
      <c r="S255" s="154"/>
      <c r="T255" s="154"/>
      <c r="U255" s="154"/>
      <c r="V255" s="154"/>
      <c r="W255" s="154"/>
      <c r="X255" s="154"/>
      <c r="Y255" s="154"/>
      <c r="Z255" s="154"/>
    </row>
    <row r="256" spans="1:26" ht="12.75" customHeight="1" x14ac:dyDescent="0.2">
      <c r="A256" s="154"/>
      <c r="B256" s="154"/>
      <c r="C256" s="154"/>
      <c r="D256" s="154"/>
      <c r="E256" s="154"/>
      <c r="F256" s="154"/>
      <c r="G256" s="154"/>
      <c r="H256" s="154"/>
      <c r="I256" s="154"/>
      <c r="J256" s="154"/>
      <c r="K256" s="154"/>
      <c r="L256" s="154"/>
      <c r="M256" s="154"/>
      <c r="N256" s="154"/>
      <c r="O256" s="154"/>
      <c r="P256" s="154"/>
      <c r="Q256" s="154"/>
      <c r="R256" s="154"/>
      <c r="S256" s="154"/>
      <c r="T256" s="154"/>
      <c r="U256" s="154"/>
      <c r="V256" s="154"/>
      <c r="W256" s="154"/>
      <c r="X256" s="154"/>
      <c r="Y256" s="154"/>
      <c r="Z256" s="154"/>
    </row>
    <row r="257" spans="1:26" ht="12.75" customHeight="1" x14ac:dyDescent="0.2">
      <c r="A257" s="154"/>
      <c r="B257" s="154"/>
      <c r="C257" s="154"/>
      <c r="D257" s="154"/>
      <c r="E257" s="154"/>
      <c r="F257" s="154"/>
      <c r="G257" s="154"/>
      <c r="H257" s="154"/>
      <c r="I257" s="154"/>
      <c r="J257" s="154"/>
      <c r="K257" s="154"/>
      <c r="L257" s="154"/>
      <c r="M257" s="154"/>
      <c r="N257" s="154"/>
      <c r="O257" s="154"/>
      <c r="P257" s="154"/>
      <c r="Q257" s="154"/>
      <c r="R257" s="154"/>
      <c r="S257" s="154"/>
      <c r="T257" s="154"/>
      <c r="U257" s="154"/>
      <c r="V257" s="154"/>
      <c r="W257" s="154"/>
      <c r="X257" s="154"/>
      <c r="Y257" s="154"/>
      <c r="Z257" s="154"/>
    </row>
    <row r="258" spans="1:26" ht="12.75" customHeight="1" x14ac:dyDescent="0.2">
      <c r="A258" s="154"/>
      <c r="B258" s="154"/>
      <c r="C258" s="154"/>
      <c r="D258" s="154"/>
      <c r="E258" s="154"/>
      <c r="F258" s="154"/>
      <c r="G258" s="154"/>
      <c r="H258" s="154"/>
      <c r="I258" s="154"/>
      <c r="J258" s="154"/>
      <c r="K258" s="154"/>
      <c r="L258" s="154"/>
      <c r="M258" s="154"/>
      <c r="N258" s="154"/>
      <c r="O258" s="154"/>
      <c r="P258" s="154"/>
      <c r="Q258" s="154"/>
      <c r="R258" s="154"/>
      <c r="S258" s="154"/>
      <c r="T258" s="154"/>
      <c r="U258" s="154"/>
      <c r="V258" s="154"/>
      <c r="W258" s="154"/>
      <c r="X258" s="154"/>
      <c r="Y258" s="154"/>
      <c r="Z258" s="154"/>
    </row>
    <row r="259" spans="1:26" ht="12.75" customHeight="1" x14ac:dyDescent="0.2">
      <c r="A259" s="154"/>
      <c r="B259" s="154"/>
      <c r="C259" s="154"/>
      <c r="D259" s="154"/>
      <c r="E259" s="154"/>
      <c r="F259" s="154"/>
      <c r="G259" s="154"/>
      <c r="H259" s="154"/>
      <c r="I259" s="154"/>
      <c r="J259" s="154"/>
      <c r="K259" s="154"/>
      <c r="L259" s="154"/>
      <c r="M259" s="154"/>
      <c r="N259" s="154"/>
      <c r="O259" s="154"/>
      <c r="P259" s="154"/>
      <c r="Q259" s="154"/>
      <c r="R259" s="154"/>
      <c r="S259" s="154"/>
      <c r="T259" s="154"/>
      <c r="U259" s="154"/>
      <c r="V259" s="154"/>
      <c r="W259" s="154"/>
      <c r="X259" s="154"/>
      <c r="Y259" s="154"/>
      <c r="Z259" s="154"/>
    </row>
    <row r="260" spans="1:26" ht="12.75" customHeight="1" x14ac:dyDescent="0.2">
      <c r="A260" s="154"/>
      <c r="B260" s="154"/>
      <c r="C260" s="154"/>
      <c r="D260" s="154"/>
      <c r="E260" s="154"/>
      <c r="F260" s="154"/>
      <c r="G260" s="154"/>
      <c r="H260" s="154"/>
      <c r="I260" s="154"/>
      <c r="J260" s="154"/>
      <c r="K260" s="154"/>
      <c r="L260" s="154"/>
      <c r="M260" s="154"/>
      <c r="N260" s="154"/>
      <c r="O260" s="154"/>
      <c r="P260" s="154"/>
      <c r="Q260" s="154"/>
      <c r="R260" s="154"/>
      <c r="S260" s="154"/>
      <c r="T260" s="154"/>
      <c r="U260" s="154"/>
      <c r="V260" s="154"/>
      <c r="W260" s="154"/>
      <c r="X260" s="154"/>
      <c r="Y260" s="154"/>
      <c r="Z260" s="154"/>
    </row>
    <row r="261" spans="1:26" ht="12.75" customHeight="1" x14ac:dyDescent="0.2">
      <c r="A261" s="154"/>
      <c r="B261" s="154"/>
      <c r="C261" s="154"/>
      <c r="D261" s="154"/>
      <c r="E261" s="154"/>
      <c r="F261" s="154"/>
      <c r="G261" s="154"/>
      <c r="H261" s="154"/>
      <c r="I261" s="154"/>
      <c r="J261" s="154"/>
      <c r="K261" s="154"/>
      <c r="L261" s="154"/>
      <c r="M261" s="154"/>
      <c r="N261" s="154"/>
      <c r="O261" s="154"/>
      <c r="P261" s="154"/>
      <c r="Q261" s="154"/>
      <c r="R261" s="154"/>
      <c r="S261" s="154"/>
      <c r="T261" s="154"/>
      <c r="U261" s="154"/>
      <c r="V261" s="154"/>
      <c r="W261" s="154"/>
      <c r="X261" s="154"/>
      <c r="Y261" s="154"/>
      <c r="Z261" s="154"/>
    </row>
    <row r="262" spans="1:26" ht="12.75" customHeight="1" x14ac:dyDescent="0.2">
      <c r="A262" s="154"/>
      <c r="B262" s="154"/>
      <c r="C262" s="154"/>
      <c r="D262" s="154"/>
      <c r="E262" s="154"/>
      <c r="F262" s="154"/>
      <c r="G262" s="154"/>
      <c r="H262" s="154"/>
      <c r="I262" s="154"/>
      <c r="J262" s="154"/>
      <c r="K262" s="154"/>
      <c r="L262" s="154"/>
      <c r="M262" s="154"/>
      <c r="N262" s="154"/>
      <c r="O262" s="154"/>
      <c r="P262" s="154"/>
      <c r="Q262" s="154"/>
      <c r="R262" s="154"/>
      <c r="S262" s="154"/>
      <c r="T262" s="154"/>
      <c r="U262" s="154"/>
      <c r="V262" s="154"/>
      <c r="W262" s="154"/>
      <c r="X262" s="154"/>
      <c r="Y262" s="154"/>
      <c r="Z262" s="154"/>
    </row>
    <row r="263" spans="1:26" ht="12.75" customHeight="1" x14ac:dyDescent="0.2">
      <c r="A263" s="154"/>
      <c r="B263" s="154"/>
      <c r="C263" s="154"/>
      <c r="D263" s="154"/>
      <c r="E263" s="154"/>
      <c r="F263" s="154"/>
      <c r="G263" s="154"/>
      <c r="H263" s="154"/>
      <c r="I263" s="154"/>
      <c r="J263" s="154"/>
      <c r="K263" s="154"/>
      <c r="L263" s="154"/>
      <c r="M263" s="154"/>
      <c r="N263" s="154"/>
      <c r="O263" s="154"/>
      <c r="P263" s="154"/>
      <c r="Q263" s="154"/>
      <c r="R263" s="154"/>
      <c r="S263" s="154"/>
      <c r="T263" s="154"/>
      <c r="U263" s="154"/>
      <c r="V263" s="154"/>
      <c r="W263" s="154"/>
      <c r="X263" s="154"/>
      <c r="Y263" s="154"/>
      <c r="Z263" s="154"/>
    </row>
    <row r="264" spans="1:26" ht="12.75" customHeight="1" x14ac:dyDescent="0.2">
      <c r="A264" s="154"/>
      <c r="B264" s="154"/>
      <c r="C264" s="154"/>
      <c r="D264" s="154"/>
      <c r="E264" s="154"/>
      <c r="F264" s="154"/>
      <c r="G264" s="154"/>
      <c r="H264" s="154"/>
      <c r="I264" s="154"/>
      <c r="J264" s="154"/>
      <c r="K264" s="154"/>
      <c r="L264" s="154"/>
      <c r="M264" s="154"/>
      <c r="N264" s="154"/>
      <c r="O264" s="154"/>
      <c r="P264" s="154"/>
      <c r="Q264" s="154"/>
      <c r="R264" s="154"/>
      <c r="S264" s="154"/>
      <c r="T264" s="154"/>
      <c r="U264" s="154"/>
      <c r="V264" s="154"/>
      <c r="W264" s="154"/>
      <c r="X264" s="154"/>
      <c r="Y264" s="154"/>
      <c r="Z264" s="154"/>
    </row>
    <row r="265" spans="1:26" ht="12.75" customHeight="1" x14ac:dyDescent="0.2">
      <c r="A265" s="154"/>
      <c r="B265" s="154"/>
      <c r="C265" s="154"/>
      <c r="D265" s="154"/>
      <c r="E265" s="154"/>
      <c r="F265" s="154"/>
      <c r="G265" s="154"/>
      <c r="H265" s="154"/>
      <c r="I265" s="154"/>
      <c r="J265" s="154"/>
      <c r="K265" s="154"/>
      <c r="L265" s="154"/>
      <c r="M265" s="154"/>
      <c r="N265" s="154"/>
      <c r="O265" s="154"/>
      <c r="P265" s="154"/>
      <c r="Q265" s="154"/>
      <c r="R265" s="154"/>
      <c r="S265" s="154"/>
      <c r="T265" s="154"/>
      <c r="U265" s="154"/>
      <c r="V265" s="154"/>
      <c r="W265" s="154"/>
      <c r="X265" s="154"/>
      <c r="Y265" s="154"/>
      <c r="Z265" s="154"/>
    </row>
    <row r="266" spans="1:26" ht="12.75" customHeight="1" x14ac:dyDescent="0.2">
      <c r="A266" s="154"/>
      <c r="B266" s="154"/>
      <c r="C266" s="154"/>
      <c r="D266" s="154"/>
      <c r="E266" s="154"/>
      <c r="F266" s="154"/>
      <c r="G266" s="154"/>
      <c r="H266" s="154"/>
      <c r="I266" s="154"/>
      <c r="J266" s="154"/>
      <c r="K266" s="154"/>
      <c r="L266" s="154"/>
      <c r="M266" s="154"/>
      <c r="N266" s="154"/>
      <c r="O266" s="154"/>
      <c r="P266" s="154"/>
      <c r="Q266" s="154"/>
      <c r="R266" s="154"/>
      <c r="S266" s="154"/>
      <c r="T266" s="154"/>
      <c r="U266" s="154"/>
      <c r="V266" s="154"/>
      <c r="W266" s="154"/>
      <c r="X266" s="154"/>
      <c r="Y266" s="154"/>
      <c r="Z266" s="154"/>
    </row>
    <row r="267" spans="1:26" ht="12.75" customHeight="1" x14ac:dyDescent="0.2">
      <c r="A267" s="154"/>
      <c r="B267" s="154"/>
      <c r="C267" s="154"/>
      <c r="D267" s="154"/>
      <c r="E267" s="154"/>
      <c r="F267" s="154"/>
      <c r="G267" s="154"/>
      <c r="H267" s="154"/>
      <c r="I267" s="154"/>
      <c r="J267" s="154"/>
      <c r="K267" s="154"/>
      <c r="L267" s="154"/>
      <c r="M267" s="154"/>
      <c r="N267" s="154"/>
      <c r="O267" s="154"/>
      <c r="P267" s="154"/>
      <c r="Q267" s="154"/>
      <c r="R267" s="154"/>
      <c r="S267" s="154"/>
      <c r="T267" s="154"/>
      <c r="U267" s="154"/>
      <c r="V267" s="154"/>
      <c r="W267" s="154"/>
      <c r="X267" s="154"/>
      <c r="Y267" s="154"/>
      <c r="Z267" s="154"/>
    </row>
    <row r="268" spans="1:26" ht="12.75" customHeight="1" x14ac:dyDescent="0.2">
      <c r="A268" s="154"/>
      <c r="B268" s="154"/>
      <c r="C268" s="154"/>
      <c r="D268" s="154"/>
      <c r="E268" s="154"/>
      <c r="F268" s="154"/>
      <c r="G268" s="154"/>
      <c r="H268" s="154"/>
      <c r="I268" s="154"/>
      <c r="J268" s="154"/>
      <c r="K268" s="154"/>
      <c r="L268" s="154"/>
      <c r="M268" s="154"/>
      <c r="N268" s="154"/>
      <c r="O268" s="154"/>
      <c r="P268" s="154"/>
      <c r="Q268" s="154"/>
      <c r="R268" s="154"/>
      <c r="S268" s="154"/>
      <c r="T268" s="154"/>
      <c r="U268" s="154"/>
      <c r="V268" s="154"/>
      <c r="W268" s="154"/>
      <c r="X268" s="154"/>
      <c r="Y268" s="154"/>
      <c r="Z268" s="154"/>
    </row>
    <row r="269" spans="1:26" ht="12.75" customHeight="1" x14ac:dyDescent="0.2">
      <c r="A269" s="154"/>
      <c r="B269" s="154"/>
      <c r="C269" s="154"/>
      <c r="D269" s="154"/>
      <c r="E269" s="154"/>
      <c r="F269" s="154"/>
      <c r="G269" s="154"/>
      <c r="H269" s="154"/>
      <c r="I269" s="154"/>
      <c r="J269" s="154"/>
      <c r="K269" s="154"/>
      <c r="L269" s="154"/>
      <c r="M269" s="154"/>
      <c r="N269" s="154"/>
      <c r="O269" s="154"/>
      <c r="P269" s="154"/>
      <c r="Q269" s="154"/>
      <c r="R269" s="154"/>
      <c r="S269" s="154"/>
      <c r="T269" s="154"/>
      <c r="U269" s="154"/>
      <c r="V269" s="154"/>
      <c r="W269" s="154"/>
      <c r="X269" s="154"/>
      <c r="Y269" s="154"/>
      <c r="Z269" s="154"/>
    </row>
    <row r="270" spans="1:26" ht="12.75" customHeight="1" x14ac:dyDescent="0.2">
      <c r="A270" s="154"/>
      <c r="B270" s="154"/>
      <c r="C270" s="154"/>
      <c r="D270" s="154"/>
      <c r="E270" s="154"/>
      <c r="F270" s="154"/>
      <c r="G270" s="154"/>
      <c r="H270" s="154"/>
      <c r="I270" s="154"/>
      <c r="J270" s="154"/>
      <c r="K270" s="154"/>
      <c r="L270" s="154"/>
      <c r="M270" s="154"/>
      <c r="N270" s="154"/>
      <c r="O270" s="154"/>
      <c r="P270" s="154"/>
      <c r="Q270" s="154"/>
      <c r="R270" s="154"/>
      <c r="S270" s="154"/>
      <c r="T270" s="154"/>
      <c r="U270" s="154"/>
      <c r="V270" s="154"/>
      <c r="W270" s="154"/>
      <c r="X270" s="154"/>
      <c r="Y270" s="154"/>
      <c r="Z270" s="154"/>
    </row>
    <row r="271" spans="1:26" ht="12.75" customHeight="1" x14ac:dyDescent="0.2">
      <c r="A271" s="154"/>
      <c r="B271" s="154"/>
      <c r="C271" s="154"/>
      <c r="D271" s="154"/>
      <c r="E271" s="154"/>
      <c r="F271" s="154"/>
      <c r="G271" s="154"/>
      <c r="H271" s="154"/>
      <c r="I271" s="154"/>
      <c r="J271" s="154"/>
      <c r="K271" s="154"/>
      <c r="L271" s="154"/>
      <c r="M271" s="154"/>
      <c r="N271" s="154"/>
      <c r="O271" s="154"/>
      <c r="P271" s="154"/>
      <c r="Q271" s="154"/>
      <c r="R271" s="154"/>
      <c r="S271" s="154"/>
      <c r="T271" s="154"/>
      <c r="U271" s="154"/>
      <c r="V271" s="154"/>
      <c r="W271" s="154"/>
      <c r="X271" s="154"/>
      <c r="Y271" s="154"/>
      <c r="Z271" s="154"/>
    </row>
    <row r="272" spans="1:26" ht="12.75" customHeight="1" x14ac:dyDescent="0.2">
      <c r="A272" s="154"/>
      <c r="B272" s="154"/>
      <c r="C272" s="154"/>
      <c r="D272" s="154"/>
      <c r="E272" s="154"/>
      <c r="F272" s="154"/>
      <c r="G272" s="154"/>
      <c r="H272" s="154"/>
      <c r="I272" s="154"/>
      <c r="J272" s="154"/>
      <c r="K272" s="154"/>
      <c r="L272" s="154"/>
      <c r="M272" s="154"/>
      <c r="N272" s="154"/>
      <c r="O272" s="154"/>
      <c r="P272" s="154"/>
      <c r="Q272" s="154"/>
      <c r="R272" s="154"/>
      <c r="S272" s="154"/>
      <c r="T272" s="154"/>
      <c r="U272" s="154"/>
      <c r="V272" s="154"/>
      <c r="W272" s="154"/>
      <c r="X272" s="154"/>
      <c r="Y272" s="154"/>
      <c r="Z272" s="154"/>
    </row>
    <row r="273" spans="1:26" ht="12.75" customHeight="1" x14ac:dyDescent="0.2">
      <c r="A273" s="154"/>
      <c r="B273" s="154"/>
      <c r="C273" s="154"/>
      <c r="D273" s="154"/>
      <c r="E273" s="154"/>
      <c r="F273" s="154"/>
      <c r="G273" s="154"/>
      <c r="H273" s="154"/>
      <c r="I273" s="154"/>
      <c r="J273" s="154"/>
      <c r="K273" s="154"/>
      <c r="L273" s="154"/>
      <c r="M273" s="154"/>
      <c r="N273" s="154"/>
      <c r="O273" s="154"/>
      <c r="P273" s="154"/>
      <c r="Q273" s="154"/>
      <c r="R273" s="154"/>
      <c r="S273" s="154"/>
      <c r="T273" s="154"/>
      <c r="U273" s="154"/>
      <c r="V273" s="154"/>
      <c r="W273" s="154"/>
      <c r="X273" s="154"/>
      <c r="Y273" s="154"/>
      <c r="Z273" s="154"/>
    </row>
    <row r="274" spans="1:26" ht="12.75" customHeight="1" x14ac:dyDescent="0.2">
      <c r="A274" s="154"/>
      <c r="B274" s="154"/>
      <c r="C274" s="154"/>
      <c r="D274" s="154"/>
      <c r="E274" s="154"/>
      <c r="F274" s="154"/>
      <c r="G274" s="154"/>
      <c r="H274" s="154"/>
      <c r="I274" s="154"/>
      <c r="J274" s="154"/>
      <c r="K274" s="154"/>
      <c r="L274" s="154"/>
      <c r="M274" s="154"/>
      <c r="N274" s="154"/>
      <c r="O274" s="154"/>
      <c r="P274" s="154"/>
      <c r="Q274" s="154"/>
      <c r="R274" s="154"/>
      <c r="S274" s="154"/>
      <c r="T274" s="154"/>
      <c r="U274" s="154"/>
      <c r="V274" s="154"/>
      <c r="W274" s="154"/>
      <c r="X274" s="154"/>
      <c r="Y274" s="154"/>
      <c r="Z274" s="154"/>
    </row>
    <row r="275" spans="1:26" ht="12.75" customHeight="1" x14ac:dyDescent="0.2">
      <c r="A275" s="154"/>
      <c r="B275" s="154"/>
      <c r="C275" s="154"/>
      <c r="D275" s="154"/>
      <c r="E275" s="154"/>
      <c r="F275" s="154"/>
      <c r="G275" s="154"/>
      <c r="H275" s="154"/>
      <c r="I275" s="154"/>
      <c r="J275" s="154"/>
      <c r="K275" s="154"/>
      <c r="L275" s="154"/>
      <c r="M275" s="154"/>
      <c r="N275" s="154"/>
      <c r="O275" s="154"/>
      <c r="P275" s="154"/>
      <c r="Q275" s="154"/>
      <c r="R275" s="154"/>
      <c r="S275" s="154"/>
      <c r="T275" s="154"/>
      <c r="U275" s="154"/>
      <c r="V275" s="154"/>
      <c r="W275" s="154"/>
      <c r="X275" s="154"/>
      <c r="Y275" s="154"/>
      <c r="Z275" s="154"/>
    </row>
    <row r="276" spans="1:26" ht="12.75" customHeight="1" x14ac:dyDescent="0.2">
      <c r="A276" s="154"/>
      <c r="B276" s="154"/>
      <c r="C276" s="154"/>
      <c r="D276" s="154"/>
      <c r="E276" s="154"/>
      <c r="F276" s="154"/>
      <c r="G276" s="154"/>
      <c r="H276" s="154"/>
      <c r="I276" s="154"/>
      <c r="J276" s="154"/>
      <c r="K276" s="154"/>
      <c r="L276" s="154"/>
      <c r="M276" s="154"/>
      <c r="N276" s="154"/>
      <c r="O276" s="154"/>
      <c r="P276" s="154"/>
      <c r="Q276" s="154"/>
      <c r="R276" s="154"/>
      <c r="S276" s="154"/>
      <c r="T276" s="154"/>
      <c r="U276" s="154"/>
      <c r="V276" s="154"/>
      <c r="W276" s="154"/>
      <c r="X276" s="154"/>
      <c r="Y276" s="154"/>
      <c r="Z276" s="154"/>
    </row>
    <row r="277" spans="1:26" ht="12.75" customHeight="1" x14ac:dyDescent="0.2">
      <c r="A277" s="154"/>
      <c r="B277" s="154"/>
      <c r="C277" s="154"/>
      <c r="D277" s="154"/>
      <c r="E277" s="154"/>
      <c r="F277" s="154"/>
      <c r="G277" s="154"/>
      <c r="H277" s="154"/>
      <c r="I277" s="154"/>
      <c r="J277" s="154"/>
      <c r="K277" s="154"/>
      <c r="L277" s="154"/>
      <c r="M277" s="154"/>
      <c r="N277" s="154"/>
      <c r="O277" s="154"/>
      <c r="P277" s="154"/>
      <c r="Q277" s="154"/>
      <c r="R277" s="154"/>
      <c r="S277" s="154"/>
      <c r="T277" s="154"/>
      <c r="U277" s="154"/>
      <c r="V277" s="154"/>
      <c r="W277" s="154"/>
      <c r="X277" s="154"/>
      <c r="Y277" s="154"/>
      <c r="Z277" s="154"/>
    </row>
    <row r="278" spans="1:26" ht="12.75" customHeight="1" x14ac:dyDescent="0.2">
      <c r="A278" s="154"/>
      <c r="B278" s="154"/>
      <c r="C278" s="154"/>
      <c r="D278" s="154"/>
      <c r="E278" s="154"/>
      <c r="F278" s="154"/>
      <c r="G278" s="154"/>
      <c r="H278" s="154"/>
      <c r="I278" s="154"/>
      <c r="J278" s="154"/>
      <c r="K278" s="154"/>
      <c r="L278" s="154"/>
      <c r="M278" s="154"/>
      <c r="N278" s="154"/>
      <c r="O278" s="154"/>
      <c r="P278" s="154"/>
      <c r="Q278" s="154"/>
      <c r="R278" s="154"/>
      <c r="S278" s="154"/>
      <c r="T278" s="154"/>
      <c r="U278" s="154"/>
      <c r="V278" s="154"/>
      <c r="W278" s="154"/>
      <c r="X278" s="154"/>
      <c r="Y278" s="154"/>
      <c r="Z278" s="154"/>
    </row>
    <row r="279" spans="1:26" ht="12.75" customHeight="1" x14ac:dyDescent="0.2">
      <c r="A279" s="154"/>
      <c r="B279" s="154"/>
      <c r="C279" s="154"/>
      <c r="D279" s="154"/>
      <c r="E279" s="154"/>
      <c r="F279" s="154"/>
      <c r="G279" s="154"/>
      <c r="H279" s="154"/>
      <c r="I279" s="154"/>
      <c r="J279" s="154"/>
      <c r="K279" s="154"/>
      <c r="L279" s="154"/>
      <c r="M279" s="154"/>
      <c r="N279" s="154"/>
      <c r="O279" s="154"/>
      <c r="P279" s="154"/>
      <c r="Q279" s="154"/>
      <c r="R279" s="154"/>
      <c r="S279" s="154"/>
      <c r="T279" s="154"/>
      <c r="U279" s="154"/>
      <c r="V279" s="154"/>
      <c r="W279" s="154"/>
      <c r="X279" s="154"/>
      <c r="Y279" s="154"/>
      <c r="Z279" s="154"/>
    </row>
    <row r="280" spans="1:26" ht="12.75" customHeight="1" x14ac:dyDescent="0.2">
      <c r="A280" s="154"/>
      <c r="B280" s="154"/>
      <c r="C280" s="154"/>
      <c r="D280" s="154"/>
      <c r="E280" s="154"/>
      <c r="F280" s="154"/>
      <c r="G280" s="154"/>
      <c r="H280" s="154"/>
      <c r="I280" s="154"/>
      <c r="J280" s="154"/>
      <c r="K280" s="154"/>
      <c r="L280" s="154"/>
      <c r="M280" s="154"/>
      <c r="N280" s="154"/>
      <c r="O280" s="154"/>
      <c r="P280" s="154"/>
      <c r="Q280" s="154"/>
      <c r="R280" s="154"/>
      <c r="S280" s="154"/>
      <c r="T280" s="154"/>
      <c r="U280" s="154"/>
      <c r="V280" s="154"/>
      <c r="W280" s="154"/>
      <c r="X280" s="154"/>
      <c r="Y280" s="154"/>
      <c r="Z280" s="154"/>
    </row>
    <row r="281" spans="1:26" ht="12.75" customHeight="1" x14ac:dyDescent="0.2">
      <c r="A281" s="154"/>
      <c r="B281" s="154"/>
      <c r="C281" s="154"/>
      <c r="D281" s="154"/>
      <c r="E281" s="154"/>
      <c r="F281" s="154"/>
      <c r="G281" s="154"/>
      <c r="H281" s="154"/>
      <c r="I281" s="154"/>
      <c r="J281" s="154"/>
      <c r="K281" s="154"/>
      <c r="L281" s="154"/>
      <c r="M281" s="154"/>
      <c r="N281" s="154"/>
      <c r="O281" s="154"/>
      <c r="P281" s="154"/>
      <c r="Q281" s="154"/>
      <c r="R281" s="154"/>
      <c r="S281" s="154"/>
      <c r="T281" s="154"/>
      <c r="U281" s="154"/>
      <c r="V281" s="154"/>
      <c r="W281" s="154"/>
      <c r="X281" s="154"/>
      <c r="Y281" s="154"/>
      <c r="Z281" s="154"/>
    </row>
    <row r="282" spans="1:26" ht="12.75" customHeight="1" x14ac:dyDescent="0.2">
      <c r="A282" s="154"/>
      <c r="B282" s="154"/>
      <c r="C282" s="154"/>
      <c r="D282" s="154"/>
      <c r="E282" s="154"/>
      <c r="F282" s="154"/>
      <c r="G282" s="154"/>
      <c r="H282" s="154"/>
      <c r="I282" s="154"/>
      <c r="J282" s="154"/>
      <c r="K282" s="154"/>
      <c r="L282" s="154"/>
      <c r="M282" s="154"/>
      <c r="N282" s="154"/>
      <c r="O282" s="154"/>
      <c r="P282" s="154"/>
      <c r="Q282" s="154"/>
      <c r="R282" s="154"/>
      <c r="S282" s="154"/>
      <c r="T282" s="154"/>
      <c r="U282" s="154"/>
      <c r="V282" s="154"/>
      <c r="W282" s="154"/>
      <c r="X282" s="154"/>
      <c r="Y282" s="154"/>
      <c r="Z282" s="154"/>
    </row>
    <row r="283" spans="1:26" ht="12.75" customHeight="1" x14ac:dyDescent="0.2">
      <c r="A283" s="154"/>
      <c r="B283" s="154"/>
      <c r="C283" s="154"/>
      <c r="D283" s="154"/>
      <c r="E283" s="154"/>
      <c r="F283" s="154"/>
      <c r="G283" s="154"/>
      <c r="H283" s="154"/>
      <c r="I283" s="154"/>
      <c r="J283" s="154"/>
      <c r="K283" s="154"/>
      <c r="L283" s="154"/>
      <c r="M283" s="154"/>
      <c r="N283" s="154"/>
      <c r="O283" s="154"/>
      <c r="P283" s="154"/>
      <c r="Q283" s="154"/>
      <c r="R283" s="154"/>
      <c r="S283" s="154"/>
      <c r="T283" s="154"/>
      <c r="U283" s="154"/>
      <c r="V283" s="154"/>
      <c r="W283" s="154"/>
      <c r="X283" s="154"/>
      <c r="Y283" s="154"/>
      <c r="Z283" s="154"/>
    </row>
    <row r="284" spans="1:26" ht="12.75" customHeight="1" x14ac:dyDescent="0.2">
      <c r="A284" s="154"/>
      <c r="B284" s="154"/>
      <c r="C284" s="154"/>
      <c r="D284" s="154"/>
      <c r="E284" s="154"/>
      <c r="F284" s="154"/>
      <c r="G284" s="154"/>
      <c r="H284" s="154"/>
      <c r="I284" s="154"/>
      <c r="J284" s="154"/>
      <c r="K284" s="154"/>
      <c r="L284" s="154"/>
      <c r="M284" s="154"/>
      <c r="N284" s="154"/>
      <c r="O284" s="154"/>
      <c r="P284" s="154"/>
      <c r="Q284" s="154"/>
      <c r="R284" s="154"/>
      <c r="S284" s="154"/>
      <c r="T284" s="154"/>
      <c r="U284" s="154"/>
      <c r="V284" s="154"/>
      <c r="W284" s="154"/>
      <c r="X284" s="154"/>
      <c r="Y284" s="154"/>
      <c r="Z284" s="154"/>
    </row>
    <row r="285" spans="1:26" ht="12.75" customHeight="1" x14ac:dyDescent="0.2">
      <c r="A285" s="154"/>
      <c r="B285" s="154"/>
      <c r="C285" s="154"/>
      <c r="D285" s="154"/>
      <c r="E285" s="154"/>
      <c r="F285" s="154"/>
      <c r="G285" s="154"/>
      <c r="H285" s="154"/>
      <c r="I285" s="154"/>
      <c r="J285" s="154"/>
      <c r="K285" s="154"/>
      <c r="L285" s="154"/>
      <c r="M285" s="154"/>
      <c r="N285" s="154"/>
      <c r="O285" s="154"/>
      <c r="P285" s="154"/>
      <c r="Q285" s="154"/>
      <c r="R285" s="154"/>
      <c r="S285" s="154"/>
      <c r="T285" s="154"/>
      <c r="U285" s="154"/>
      <c r="V285" s="154"/>
      <c r="W285" s="154"/>
      <c r="X285" s="154"/>
      <c r="Y285" s="154"/>
      <c r="Z285" s="154"/>
    </row>
    <row r="286" spans="1:26" ht="12.75" customHeight="1" x14ac:dyDescent="0.2">
      <c r="A286" s="154"/>
      <c r="B286" s="154"/>
      <c r="C286" s="154"/>
      <c r="D286" s="154"/>
      <c r="E286" s="154"/>
      <c r="F286" s="154"/>
      <c r="G286" s="154"/>
      <c r="H286" s="154"/>
      <c r="I286" s="154"/>
      <c r="J286" s="154"/>
      <c r="K286" s="154"/>
      <c r="L286" s="154"/>
      <c r="M286" s="154"/>
      <c r="N286" s="154"/>
      <c r="O286" s="154"/>
      <c r="P286" s="154"/>
      <c r="Q286" s="154"/>
      <c r="R286" s="154"/>
      <c r="S286" s="154"/>
      <c r="T286" s="154"/>
      <c r="U286" s="154"/>
      <c r="V286" s="154"/>
      <c r="W286" s="154"/>
      <c r="X286" s="154"/>
      <c r="Y286" s="154"/>
      <c r="Z286" s="154"/>
    </row>
    <row r="287" spans="1:26" ht="12.75" customHeight="1" x14ac:dyDescent="0.2">
      <c r="A287" s="154"/>
      <c r="B287" s="154"/>
      <c r="C287" s="154"/>
      <c r="D287" s="154"/>
      <c r="E287" s="154"/>
      <c r="F287" s="154"/>
      <c r="G287" s="154"/>
      <c r="H287" s="154"/>
      <c r="I287" s="154"/>
      <c r="J287" s="154"/>
      <c r="K287" s="154"/>
      <c r="L287" s="154"/>
      <c r="M287" s="154"/>
      <c r="N287" s="154"/>
      <c r="O287" s="154"/>
      <c r="P287" s="154"/>
      <c r="Q287" s="154"/>
      <c r="R287" s="154"/>
      <c r="S287" s="154"/>
      <c r="T287" s="154"/>
      <c r="U287" s="154"/>
      <c r="V287" s="154"/>
      <c r="W287" s="154"/>
      <c r="X287" s="154"/>
      <c r="Y287" s="154"/>
      <c r="Z287" s="154"/>
    </row>
    <row r="288" spans="1:26" ht="12.75" customHeight="1" x14ac:dyDescent="0.2">
      <c r="A288" s="154"/>
      <c r="B288" s="154"/>
      <c r="C288" s="154"/>
      <c r="D288" s="154"/>
      <c r="E288" s="154"/>
      <c r="F288" s="154"/>
      <c r="G288" s="154"/>
      <c r="H288" s="154"/>
      <c r="I288" s="154"/>
      <c r="J288" s="154"/>
      <c r="K288" s="154"/>
      <c r="L288" s="154"/>
      <c r="M288" s="154"/>
      <c r="N288" s="154"/>
      <c r="O288" s="154"/>
      <c r="P288" s="154"/>
      <c r="Q288" s="154"/>
      <c r="R288" s="154"/>
      <c r="S288" s="154"/>
      <c r="T288" s="154"/>
      <c r="U288" s="154"/>
      <c r="V288" s="154"/>
      <c r="W288" s="154"/>
      <c r="X288" s="154"/>
      <c r="Y288" s="154"/>
      <c r="Z288" s="154"/>
    </row>
    <row r="289" spans="1:26" ht="12.75" customHeight="1" x14ac:dyDescent="0.2">
      <c r="A289" s="154"/>
      <c r="B289" s="154"/>
      <c r="C289" s="154"/>
      <c r="D289" s="154"/>
      <c r="E289" s="154"/>
      <c r="F289" s="154"/>
      <c r="G289" s="154"/>
      <c r="H289" s="154"/>
      <c r="I289" s="154"/>
      <c r="J289" s="154"/>
      <c r="K289" s="154"/>
      <c r="L289" s="154"/>
      <c r="M289" s="154"/>
      <c r="N289" s="154"/>
      <c r="O289" s="154"/>
      <c r="P289" s="154"/>
      <c r="Q289" s="154"/>
      <c r="R289" s="154"/>
      <c r="S289" s="154"/>
      <c r="T289" s="154"/>
      <c r="U289" s="154"/>
      <c r="V289" s="154"/>
      <c r="W289" s="154"/>
      <c r="X289" s="154"/>
      <c r="Y289" s="154"/>
      <c r="Z289" s="154"/>
    </row>
    <row r="290" spans="1:26" ht="12.75" customHeight="1" x14ac:dyDescent="0.2">
      <c r="A290" s="154"/>
      <c r="B290" s="154"/>
      <c r="C290" s="154"/>
      <c r="D290" s="154"/>
      <c r="E290" s="154"/>
      <c r="F290" s="154"/>
      <c r="G290" s="154"/>
      <c r="H290" s="154"/>
      <c r="I290" s="154"/>
      <c r="J290" s="154"/>
      <c r="K290" s="154"/>
      <c r="L290" s="154"/>
      <c r="M290" s="154"/>
      <c r="N290" s="154"/>
      <c r="O290" s="154"/>
      <c r="P290" s="154"/>
      <c r="Q290" s="154"/>
      <c r="R290" s="154"/>
      <c r="S290" s="154"/>
      <c r="T290" s="154"/>
      <c r="U290" s="154"/>
      <c r="V290" s="154"/>
      <c r="W290" s="154"/>
      <c r="X290" s="154"/>
      <c r="Y290" s="154"/>
      <c r="Z290" s="154"/>
    </row>
    <row r="291" spans="1:26" ht="12.75" customHeight="1" x14ac:dyDescent="0.2">
      <c r="A291" s="154"/>
      <c r="B291" s="154"/>
      <c r="C291" s="154"/>
      <c r="D291" s="154"/>
      <c r="E291" s="154"/>
      <c r="F291" s="154"/>
      <c r="G291" s="154"/>
      <c r="H291" s="154"/>
      <c r="I291" s="154"/>
      <c r="J291" s="154"/>
      <c r="K291" s="154"/>
      <c r="L291" s="154"/>
      <c r="M291" s="154"/>
      <c r="N291" s="154"/>
      <c r="O291" s="154"/>
      <c r="P291" s="154"/>
      <c r="Q291" s="154"/>
      <c r="R291" s="154"/>
      <c r="S291" s="154"/>
      <c r="T291" s="154"/>
      <c r="U291" s="154"/>
      <c r="V291" s="154"/>
      <c r="W291" s="154"/>
      <c r="X291" s="154"/>
      <c r="Y291" s="154"/>
      <c r="Z291" s="154"/>
    </row>
    <row r="292" spans="1:26" ht="12.75" customHeight="1" x14ac:dyDescent="0.2">
      <c r="A292" s="154"/>
      <c r="B292" s="154"/>
      <c r="C292" s="154"/>
      <c r="D292" s="154"/>
      <c r="E292" s="154"/>
      <c r="F292" s="154"/>
      <c r="G292" s="154"/>
      <c r="H292" s="154"/>
      <c r="I292" s="154"/>
      <c r="J292" s="154"/>
      <c r="K292" s="154"/>
      <c r="L292" s="154"/>
      <c r="M292" s="154"/>
      <c r="N292" s="154"/>
      <c r="O292" s="154"/>
      <c r="P292" s="154"/>
      <c r="Q292" s="154"/>
      <c r="R292" s="154"/>
      <c r="S292" s="154"/>
      <c r="T292" s="154"/>
      <c r="U292" s="154"/>
      <c r="V292" s="154"/>
      <c r="W292" s="154"/>
      <c r="X292" s="154"/>
      <c r="Y292" s="154"/>
      <c r="Z292" s="154"/>
    </row>
    <row r="293" spans="1:26" ht="12.75" customHeight="1" x14ac:dyDescent="0.2">
      <c r="A293" s="154"/>
      <c r="B293" s="154"/>
      <c r="C293" s="154"/>
      <c r="D293" s="154"/>
      <c r="E293" s="154"/>
      <c r="F293" s="154"/>
      <c r="G293" s="154"/>
      <c r="H293" s="154"/>
      <c r="I293" s="154"/>
      <c r="J293" s="154"/>
      <c r="K293" s="154"/>
      <c r="L293" s="154"/>
      <c r="M293" s="154"/>
      <c r="N293" s="154"/>
      <c r="O293" s="154"/>
      <c r="P293" s="154"/>
      <c r="Q293" s="154"/>
      <c r="R293" s="154"/>
      <c r="S293" s="154"/>
      <c r="T293" s="154"/>
      <c r="U293" s="154"/>
      <c r="V293" s="154"/>
      <c r="W293" s="154"/>
      <c r="X293" s="154"/>
      <c r="Y293" s="154"/>
      <c r="Z293" s="154"/>
    </row>
    <row r="294" spans="1:26" ht="12.75" customHeight="1" x14ac:dyDescent="0.2">
      <c r="A294" s="154"/>
      <c r="B294" s="154"/>
      <c r="C294" s="154"/>
      <c r="D294" s="154"/>
      <c r="E294" s="154"/>
      <c r="F294" s="154"/>
      <c r="G294" s="154"/>
      <c r="H294" s="154"/>
      <c r="I294" s="154"/>
      <c r="J294" s="154"/>
      <c r="K294" s="154"/>
      <c r="L294" s="154"/>
      <c r="M294" s="154"/>
      <c r="N294" s="154"/>
      <c r="O294" s="154"/>
      <c r="P294" s="154"/>
      <c r="Q294" s="154"/>
      <c r="R294" s="154"/>
      <c r="S294" s="154"/>
      <c r="T294" s="154"/>
      <c r="U294" s="154"/>
      <c r="V294" s="154"/>
      <c r="W294" s="154"/>
      <c r="X294" s="154"/>
      <c r="Y294" s="154"/>
      <c r="Z294" s="154"/>
    </row>
    <row r="295" spans="1:26" ht="12.75" customHeight="1" x14ac:dyDescent="0.2">
      <c r="A295" s="154"/>
      <c r="B295" s="154"/>
      <c r="C295" s="154"/>
      <c r="D295" s="154"/>
      <c r="E295" s="154"/>
      <c r="F295" s="154"/>
      <c r="G295" s="154"/>
      <c r="H295" s="154"/>
      <c r="I295" s="154"/>
      <c r="J295" s="154"/>
      <c r="K295" s="154"/>
      <c r="L295" s="154"/>
      <c r="M295" s="154"/>
      <c r="N295" s="154"/>
      <c r="O295" s="154"/>
      <c r="P295" s="154"/>
      <c r="Q295" s="154"/>
      <c r="R295" s="154"/>
      <c r="S295" s="154"/>
      <c r="T295" s="154"/>
      <c r="U295" s="154"/>
      <c r="V295" s="154"/>
      <c r="W295" s="154"/>
      <c r="X295" s="154"/>
      <c r="Y295" s="154"/>
      <c r="Z295" s="154"/>
    </row>
    <row r="296" spans="1:26" ht="12.75" customHeight="1" x14ac:dyDescent="0.2">
      <c r="A296" s="154"/>
      <c r="B296" s="154"/>
      <c r="C296" s="154"/>
      <c r="D296" s="154"/>
      <c r="E296" s="154"/>
      <c r="F296" s="154"/>
      <c r="G296" s="154"/>
      <c r="H296" s="154"/>
      <c r="I296" s="154"/>
      <c r="J296" s="154"/>
      <c r="K296" s="154"/>
      <c r="L296" s="154"/>
      <c r="M296" s="154"/>
      <c r="N296" s="154"/>
      <c r="O296" s="154"/>
      <c r="P296" s="154"/>
      <c r="Q296" s="154"/>
      <c r="R296" s="154"/>
      <c r="S296" s="154"/>
      <c r="T296" s="154"/>
      <c r="U296" s="154"/>
      <c r="V296" s="154"/>
      <c r="W296" s="154"/>
      <c r="X296" s="154"/>
      <c r="Y296" s="154"/>
      <c r="Z296" s="154"/>
    </row>
    <row r="297" spans="1:26" ht="12.75" customHeight="1" x14ac:dyDescent="0.2">
      <c r="A297" s="154"/>
      <c r="B297" s="154"/>
      <c r="C297" s="154"/>
      <c r="D297" s="154"/>
      <c r="E297" s="154"/>
      <c r="F297" s="154"/>
      <c r="G297" s="154"/>
      <c r="H297" s="154"/>
      <c r="I297" s="154"/>
      <c r="J297" s="154"/>
      <c r="K297" s="154"/>
      <c r="L297" s="154"/>
      <c r="M297" s="154"/>
      <c r="N297" s="154"/>
      <c r="O297" s="154"/>
      <c r="P297" s="154"/>
      <c r="Q297" s="154"/>
      <c r="R297" s="154"/>
      <c r="S297" s="154"/>
      <c r="T297" s="154"/>
      <c r="U297" s="154"/>
      <c r="V297" s="154"/>
      <c r="W297" s="154"/>
      <c r="X297" s="154"/>
      <c r="Y297" s="154"/>
      <c r="Z297" s="154"/>
    </row>
    <row r="298" spans="1:26" ht="12.75" customHeight="1" x14ac:dyDescent="0.2">
      <c r="A298" s="154"/>
      <c r="B298" s="154"/>
      <c r="C298" s="154"/>
      <c r="D298" s="154"/>
      <c r="E298" s="154"/>
      <c r="F298" s="154"/>
      <c r="G298" s="154"/>
      <c r="H298" s="154"/>
      <c r="I298" s="154"/>
      <c r="J298" s="154"/>
      <c r="K298" s="154"/>
      <c r="L298" s="154"/>
      <c r="M298" s="154"/>
      <c r="N298" s="154"/>
      <c r="O298" s="154"/>
      <c r="P298" s="154"/>
      <c r="Q298" s="154"/>
      <c r="R298" s="154"/>
      <c r="S298" s="154"/>
      <c r="T298" s="154"/>
      <c r="U298" s="154"/>
      <c r="V298" s="154"/>
      <c r="W298" s="154"/>
      <c r="X298" s="154"/>
      <c r="Y298" s="154"/>
      <c r="Z298" s="154"/>
    </row>
    <row r="299" spans="1:26" ht="12.75" customHeight="1" x14ac:dyDescent="0.2">
      <c r="A299" s="154"/>
      <c r="B299" s="154"/>
      <c r="C299" s="154"/>
      <c r="D299" s="154"/>
      <c r="E299" s="154"/>
      <c r="F299" s="154"/>
      <c r="G299" s="154"/>
      <c r="H299" s="154"/>
      <c r="I299" s="154"/>
      <c r="J299" s="154"/>
      <c r="K299" s="154"/>
      <c r="L299" s="154"/>
      <c r="M299" s="154"/>
      <c r="N299" s="154"/>
      <c r="O299" s="154"/>
      <c r="P299" s="154"/>
      <c r="Q299" s="154"/>
      <c r="R299" s="154"/>
      <c r="S299" s="154"/>
      <c r="T299" s="154"/>
      <c r="U299" s="154"/>
      <c r="V299" s="154"/>
      <c r="W299" s="154"/>
      <c r="X299" s="154"/>
      <c r="Y299" s="154"/>
      <c r="Z299" s="154"/>
    </row>
    <row r="300" spans="1:26" ht="12.75" customHeight="1" x14ac:dyDescent="0.2">
      <c r="A300" s="154"/>
      <c r="B300" s="154"/>
      <c r="C300" s="154"/>
      <c r="D300" s="154"/>
      <c r="E300" s="154"/>
      <c r="F300" s="154"/>
      <c r="G300" s="154"/>
      <c r="H300" s="154"/>
      <c r="I300" s="154"/>
      <c r="J300" s="154"/>
      <c r="K300" s="154"/>
      <c r="L300" s="154"/>
      <c r="M300" s="154"/>
      <c r="N300" s="154"/>
      <c r="O300" s="154"/>
      <c r="P300" s="154"/>
      <c r="Q300" s="154"/>
      <c r="R300" s="154"/>
      <c r="S300" s="154"/>
      <c r="T300" s="154"/>
      <c r="U300" s="154"/>
      <c r="V300" s="154"/>
      <c r="W300" s="154"/>
      <c r="X300" s="154"/>
      <c r="Y300" s="154"/>
      <c r="Z300" s="154"/>
    </row>
    <row r="301" spans="1:26" ht="12.75" customHeight="1" x14ac:dyDescent="0.2">
      <c r="A301" s="154"/>
      <c r="B301" s="154"/>
      <c r="C301" s="154"/>
      <c r="D301" s="154"/>
      <c r="E301" s="154"/>
      <c r="F301" s="154"/>
      <c r="G301" s="154"/>
      <c r="H301" s="154"/>
      <c r="I301" s="154"/>
      <c r="J301" s="154"/>
      <c r="K301" s="154"/>
      <c r="L301" s="154"/>
      <c r="M301" s="154"/>
      <c r="N301" s="154"/>
      <c r="O301" s="154"/>
      <c r="P301" s="154"/>
      <c r="Q301" s="154"/>
      <c r="R301" s="154"/>
      <c r="S301" s="154"/>
      <c r="T301" s="154"/>
      <c r="U301" s="154"/>
      <c r="V301" s="154"/>
      <c r="W301" s="154"/>
      <c r="X301" s="154"/>
      <c r="Y301" s="154"/>
      <c r="Z301" s="154"/>
    </row>
    <row r="302" spans="1:26" ht="12.75" customHeight="1" x14ac:dyDescent="0.2">
      <c r="A302" s="154"/>
      <c r="B302" s="154"/>
      <c r="C302" s="154"/>
      <c r="D302" s="154"/>
      <c r="E302" s="154"/>
      <c r="F302" s="154"/>
      <c r="G302" s="154"/>
      <c r="H302" s="154"/>
      <c r="I302" s="154"/>
      <c r="J302" s="154"/>
      <c r="K302" s="154"/>
      <c r="L302" s="154"/>
      <c r="M302" s="154"/>
      <c r="N302" s="154"/>
      <c r="O302" s="154"/>
      <c r="P302" s="154"/>
      <c r="Q302" s="154"/>
      <c r="R302" s="154"/>
      <c r="S302" s="154"/>
      <c r="T302" s="154"/>
      <c r="U302" s="154"/>
      <c r="V302" s="154"/>
      <c r="W302" s="154"/>
      <c r="X302" s="154"/>
      <c r="Y302" s="154"/>
      <c r="Z302" s="154"/>
    </row>
    <row r="303" spans="1:26" ht="12.75" customHeight="1" x14ac:dyDescent="0.2">
      <c r="A303" s="154"/>
      <c r="B303" s="154"/>
      <c r="C303" s="154"/>
      <c r="D303" s="154"/>
      <c r="E303" s="154"/>
      <c r="F303" s="154"/>
      <c r="G303" s="154"/>
      <c r="H303" s="154"/>
      <c r="I303" s="154"/>
      <c r="J303" s="154"/>
      <c r="K303" s="154"/>
      <c r="L303" s="154"/>
      <c r="M303" s="154"/>
      <c r="N303" s="154"/>
      <c r="O303" s="154"/>
      <c r="P303" s="154"/>
      <c r="Q303" s="154"/>
      <c r="R303" s="154"/>
      <c r="S303" s="154"/>
      <c r="T303" s="154"/>
      <c r="U303" s="154"/>
      <c r="V303" s="154"/>
      <c r="W303" s="154"/>
      <c r="X303" s="154"/>
      <c r="Y303" s="154"/>
      <c r="Z303" s="154"/>
    </row>
    <row r="304" spans="1:26" ht="12.75" customHeight="1" x14ac:dyDescent="0.2">
      <c r="A304" s="154"/>
      <c r="B304" s="154"/>
      <c r="C304" s="154"/>
      <c r="D304" s="154"/>
      <c r="E304" s="154"/>
      <c r="F304" s="154"/>
      <c r="G304" s="154"/>
      <c r="H304" s="154"/>
      <c r="I304" s="154"/>
      <c r="J304" s="154"/>
      <c r="K304" s="154"/>
      <c r="L304" s="154"/>
      <c r="M304" s="154"/>
      <c r="N304" s="154"/>
      <c r="O304" s="154"/>
      <c r="P304" s="154"/>
      <c r="Q304" s="154"/>
      <c r="R304" s="154"/>
      <c r="S304" s="154"/>
      <c r="T304" s="154"/>
      <c r="U304" s="154"/>
      <c r="V304" s="154"/>
      <c r="W304" s="154"/>
      <c r="X304" s="154"/>
      <c r="Y304" s="154"/>
      <c r="Z304" s="154"/>
    </row>
    <row r="305" spans="1:26" ht="12.75" customHeight="1" x14ac:dyDescent="0.2">
      <c r="A305" s="154"/>
      <c r="B305" s="154"/>
      <c r="C305" s="154"/>
      <c r="D305" s="154"/>
      <c r="E305" s="154"/>
      <c r="F305" s="154"/>
      <c r="G305" s="154"/>
      <c r="H305" s="154"/>
      <c r="I305" s="154"/>
      <c r="J305" s="154"/>
      <c r="K305" s="154"/>
      <c r="L305" s="154"/>
      <c r="M305" s="154"/>
      <c r="N305" s="154"/>
      <c r="O305" s="154"/>
      <c r="P305" s="154"/>
      <c r="Q305" s="154"/>
      <c r="R305" s="154"/>
      <c r="S305" s="154"/>
      <c r="T305" s="154"/>
      <c r="U305" s="154"/>
      <c r="V305" s="154"/>
      <c r="W305" s="154"/>
      <c r="X305" s="154"/>
      <c r="Y305" s="154"/>
      <c r="Z305" s="154"/>
    </row>
    <row r="306" spans="1:26" ht="12.75" customHeight="1" x14ac:dyDescent="0.2">
      <c r="A306" s="154"/>
      <c r="B306" s="154"/>
      <c r="C306" s="154"/>
      <c r="D306" s="154"/>
      <c r="E306" s="154"/>
      <c r="F306" s="154"/>
      <c r="G306" s="154"/>
      <c r="H306" s="154"/>
      <c r="I306" s="154"/>
      <c r="J306" s="154"/>
      <c r="K306" s="154"/>
      <c r="L306" s="154"/>
      <c r="M306" s="154"/>
      <c r="N306" s="154"/>
      <c r="O306" s="154"/>
      <c r="P306" s="154"/>
      <c r="Q306" s="154"/>
      <c r="R306" s="154"/>
      <c r="S306" s="154"/>
      <c r="T306" s="154"/>
      <c r="U306" s="154"/>
      <c r="V306" s="154"/>
      <c r="W306" s="154"/>
      <c r="X306" s="154"/>
      <c r="Y306" s="154"/>
      <c r="Z306" s="154"/>
    </row>
    <row r="307" spans="1:26" ht="12.75" customHeight="1" x14ac:dyDescent="0.2">
      <c r="A307" s="154"/>
      <c r="B307" s="154"/>
      <c r="C307" s="154"/>
      <c r="D307" s="154"/>
      <c r="E307" s="154"/>
      <c r="F307" s="154"/>
      <c r="G307" s="154"/>
      <c r="H307" s="154"/>
      <c r="I307" s="154"/>
      <c r="J307" s="154"/>
      <c r="K307" s="154"/>
      <c r="L307" s="154"/>
      <c r="M307" s="154"/>
      <c r="N307" s="154"/>
      <c r="O307" s="154"/>
      <c r="P307" s="154"/>
      <c r="Q307" s="154"/>
      <c r="R307" s="154"/>
      <c r="S307" s="154"/>
      <c r="T307" s="154"/>
      <c r="U307" s="154"/>
      <c r="V307" s="154"/>
      <c r="W307" s="154"/>
      <c r="X307" s="154"/>
      <c r="Y307" s="154"/>
      <c r="Z307" s="154"/>
    </row>
    <row r="308" spans="1:26" ht="12.75" customHeight="1" x14ac:dyDescent="0.2">
      <c r="A308" s="154"/>
      <c r="B308" s="154"/>
      <c r="C308" s="154"/>
      <c r="D308" s="154"/>
      <c r="E308" s="154"/>
      <c r="F308" s="154"/>
      <c r="G308" s="154"/>
      <c r="H308" s="154"/>
      <c r="I308" s="154"/>
      <c r="J308" s="154"/>
      <c r="K308" s="154"/>
      <c r="L308" s="154"/>
      <c r="M308" s="154"/>
      <c r="N308" s="154"/>
      <c r="O308" s="154"/>
      <c r="P308" s="154"/>
      <c r="Q308" s="154"/>
      <c r="R308" s="154"/>
      <c r="S308" s="154"/>
      <c r="T308" s="154"/>
      <c r="U308" s="154"/>
      <c r="V308" s="154"/>
      <c r="W308" s="154"/>
      <c r="X308" s="154"/>
      <c r="Y308" s="154"/>
      <c r="Z308" s="154"/>
    </row>
    <row r="309" spans="1:26" ht="12.75" customHeight="1" x14ac:dyDescent="0.2">
      <c r="A309" s="154"/>
      <c r="B309" s="154"/>
      <c r="C309" s="154"/>
      <c r="D309" s="154"/>
      <c r="E309" s="154"/>
      <c r="F309" s="154"/>
      <c r="G309" s="154"/>
      <c r="H309" s="154"/>
      <c r="I309" s="154"/>
      <c r="J309" s="154"/>
      <c r="K309" s="154"/>
      <c r="L309" s="154"/>
      <c r="M309" s="154"/>
      <c r="N309" s="154"/>
      <c r="O309" s="154"/>
      <c r="P309" s="154"/>
      <c r="Q309" s="154"/>
      <c r="R309" s="154"/>
      <c r="S309" s="154"/>
      <c r="T309" s="154"/>
      <c r="U309" s="154"/>
      <c r="V309" s="154"/>
      <c r="W309" s="154"/>
      <c r="X309" s="154"/>
      <c r="Y309" s="154"/>
      <c r="Z309" s="154"/>
    </row>
    <row r="310" spans="1:26" ht="12.75" customHeight="1" x14ac:dyDescent="0.2">
      <c r="A310" s="154"/>
      <c r="B310" s="154"/>
      <c r="C310" s="154"/>
      <c r="D310" s="154"/>
      <c r="E310" s="154"/>
      <c r="F310" s="154"/>
      <c r="G310" s="154"/>
      <c r="H310" s="154"/>
      <c r="I310" s="154"/>
      <c r="J310" s="154"/>
      <c r="K310" s="154"/>
      <c r="L310" s="154"/>
      <c r="M310" s="154"/>
      <c r="N310" s="154"/>
      <c r="O310" s="154"/>
      <c r="P310" s="154"/>
      <c r="Q310" s="154"/>
      <c r="R310" s="154"/>
      <c r="S310" s="154"/>
      <c r="T310" s="154"/>
      <c r="U310" s="154"/>
      <c r="V310" s="154"/>
      <c r="W310" s="154"/>
      <c r="X310" s="154"/>
      <c r="Y310" s="154"/>
      <c r="Z310" s="154"/>
    </row>
    <row r="311" spans="1:26" ht="12.75" customHeight="1" x14ac:dyDescent="0.2">
      <c r="A311" s="154"/>
      <c r="B311" s="154"/>
      <c r="C311" s="154"/>
      <c r="D311" s="154"/>
      <c r="E311" s="154"/>
      <c r="F311" s="154"/>
      <c r="G311" s="154"/>
      <c r="H311" s="154"/>
      <c r="I311" s="154"/>
      <c r="J311" s="154"/>
      <c r="K311" s="154"/>
      <c r="L311" s="154"/>
      <c r="M311" s="154"/>
      <c r="N311" s="154"/>
      <c r="O311" s="154"/>
      <c r="P311" s="154"/>
      <c r="Q311" s="154"/>
      <c r="R311" s="154"/>
      <c r="S311" s="154"/>
      <c r="T311" s="154"/>
      <c r="U311" s="154"/>
      <c r="V311" s="154"/>
      <c r="W311" s="154"/>
      <c r="X311" s="154"/>
      <c r="Y311" s="154"/>
      <c r="Z311" s="154"/>
    </row>
    <row r="312" spans="1:26" ht="12.75" customHeight="1" x14ac:dyDescent="0.2">
      <c r="A312" s="154"/>
      <c r="B312" s="154"/>
      <c r="C312" s="154"/>
      <c r="D312" s="154"/>
      <c r="E312" s="154"/>
      <c r="F312" s="154"/>
      <c r="G312" s="154"/>
      <c r="H312" s="154"/>
      <c r="I312" s="154"/>
      <c r="J312" s="154"/>
      <c r="K312" s="154"/>
      <c r="L312" s="154"/>
      <c r="M312" s="154"/>
      <c r="N312" s="154"/>
      <c r="O312" s="154"/>
      <c r="P312" s="154"/>
      <c r="Q312" s="154"/>
      <c r="R312" s="154"/>
      <c r="S312" s="154"/>
      <c r="T312" s="154"/>
      <c r="U312" s="154"/>
      <c r="V312" s="154"/>
      <c r="W312" s="154"/>
      <c r="X312" s="154"/>
      <c r="Y312" s="154"/>
      <c r="Z312" s="154"/>
    </row>
    <row r="313" spans="1:26" ht="12.75" customHeight="1" x14ac:dyDescent="0.2">
      <c r="A313" s="154"/>
      <c r="B313" s="154"/>
      <c r="C313" s="154"/>
      <c r="D313" s="154"/>
      <c r="E313" s="154"/>
      <c r="F313" s="154"/>
      <c r="G313" s="154"/>
      <c r="H313" s="154"/>
      <c r="I313" s="154"/>
      <c r="J313" s="154"/>
      <c r="K313" s="154"/>
      <c r="L313" s="154"/>
      <c r="M313" s="154"/>
      <c r="N313" s="154"/>
      <c r="O313" s="154"/>
      <c r="P313" s="154"/>
      <c r="Q313" s="154"/>
      <c r="R313" s="154"/>
      <c r="S313" s="154"/>
      <c r="T313" s="154"/>
      <c r="U313" s="154"/>
      <c r="V313" s="154"/>
      <c r="W313" s="154"/>
      <c r="X313" s="154"/>
      <c r="Y313" s="154"/>
      <c r="Z313" s="154"/>
    </row>
    <row r="314" spans="1:26" ht="12.75" customHeight="1" x14ac:dyDescent="0.2">
      <c r="A314" s="154"/>
      <c r="B314" s="154"/>
      <c r="C314" s="154"/>
      <c r="D314" s="154"/>
      <c r="E314" s="154"/>
      <c r="F314" s="154"/>
      <c r="G314" s="154"/>
      <c r="H314" s="154"/>
      <c r="I314" s="154"/>
      <c r="J314" s="154"/>
      <c r="K314" s="154"/>
      <c r="L314" s="154"/>
      <c r="M314" s="154"/>
      <c r="N314" s="154"/>
      <c r="O314" s="154"/>
      <c r="P314" s="154"/>
      <c r="Q314" s="154"/>
      <c r="R314" s="154"/>
      <c r="S314" s="154"/>
      <c r="T314" s="154"/>
      <c r="U314" s="154"/>
      <c r="V314" s="154"/>
      <c r="W314" s="154"/>
      <c r="X314" s="154"/>
      <c r="Y314" s="154"/>
      <c r="Z314" s="154"/>
    </row>
    <row r="315" spans="1:26" ht="12.75" customHeight="1" x14ac:dyDescent="0.2">
      <c r="A315" s="154"/>
      <c r="B315" s="154"/>
      <c r="C315" s="154"/>
      <c r="D315" s="154"/>
      <c r="E315" s="154"/>
      <c r="F315" s="154"/>
      <c r="G315" s="154"/>
      <c r="H315" s="154"/>
      <c r="I315" s="154"/>
      <c r="J315" s="154"/>
      <c r="K315" s="154"/>
      <c r="L315" s="154"/>
      <c r="M315" s="154"/>
      <c r="N315" s="154"/>
      <c r="O315" s="154"/>
      <c r="P315" s="154"/>
      <c r="Q315" s="154"/>
      <c r="R315" s="154"/>
      <c r="S315" s="154"/>
      <c r="T315" s="154"/>
      <c r="U315" s="154"/>
      <c r="V315" s="154"/>
      <c r="W315" s="154"/>
      <c r="X315" s="154"/>
      <c r="Y315" s="154"/>
      <c r="Z315" s="154"/>
    </row>
    <row r="316" spans="1:26" ht="12.75" customHeight="1" x14ac:dyDescent="0.2">
      <c r="A316" s="154"/>
      <c r="B316" s="154"/>
      <c r="C316" s="154"/>
      <c r="D316" s="154"/>
      <c r="E316" s="154"/>
      <c r="F316" s="154"/>
      <c r="G316" s="154"/>
      <c r="H316" s="154"/>
      <c r="I316" s="154"/>
      <c r="J316" s="154"/>
      <c r="K316" s="154"/>
      <c r="L316" s="154"/>
      <c r="M316" s="154"/>
      <c r="N316" s="154"/>
      <c r="O316" s="154"/>
      <c r="P316" s="154"/>
      <c r="Q316" s="154"/>
      <c r="R316" s="154"/>
      <c r="S316" s="154"/>
      <c r="T316" s="154"/>
      <c r="U316" s="154"/>
      <c r="V316" s="154"/>
      <c r="W316" s="154"/>
      <c r="X316" s="154"/>
      <c r="Y316" s="154"/>
      <c r="Z316" s="154"/>
    </row>
    <row r="317" spans="1:26" ht="12.75" customHeight="1" x14ac:dyDescent="0.2">
      <c r="A317" s="154"/>
      <c r="B317" s="154"/>
      <c r="C317" s="154"/>
      <c r="D317" s="154"/>
      <c r="E317" s="154"/>
      <c r="F317" s="154"/>
      <c r="G317" s="154"/>
      <c r="H317" s="154"/>
      <c r="I317" s="154"/>
      <c r="J317" s="154"/>
      <c r="K317" s="154"/>
      <c r="L317" s="154"/>
      <c r="M317" s="154"/>
      <c r="N317" s="154"/>
      <c r="O317" s="154"/>
      <c r="P317" s="154"/>
      <c r="Q317" s="154"/>
      <c r="R317" s="154"/>
      <c r="S317" s="154"/>
      <c r="T317" s="154"/>
      <c r="U317" s="154"/>
      <c r="V317" s="154"/>
      <c r="W317" s="154"/>
      <c r="X317" s="154"/>
      <c r="Y317" s="154"/>
      <c r="Z317" s="154"/>
    </row>
    <row r="318" spans="1:26" ht="12.75" customHeight="1" x14ac:dyDescent="0.2">
      <c r="A318" s="154"/>
      <c r="B318" s="154"/>
      <c r="C318" s="154"/>
      <c r="D318" s="154"/>
      <c r="E318" s="154"/>
      <c r="F318" s="154"/>
      <c r="G318" s="154"/>
      <c r="H318" s="154"/>
      <c r="I318" s="154"/>
      <c r="J318" s="154"/>
      <c r="K318" s="154"/>
      <c r="L318" s="154"/>
      <c r="M318" s="154"/>
      <c r="N318" s="154"/>
      <c r="O318" s="154"/>
      <c r="P318" s="154"/>
      <c r="Q318" s="154"/>
      <c r="R318" s="154"/>
      <c r="S318" s="154"/>
      <c r="T318" s="154"/>
      <c r="U318" s="154"/>
      <c r="V318" s="154"/>
      <c r="W318" s="154"/>
      <c r="X318" s="154"/>
      <c r="Y318" s="154"/>
      <c r="Z318" s="154"/>
    </row>
    <row r="319" spans="1:26" ht="12.75" customHeight="1" x14ac:dyDescent="0.2">
      <c r="A319" s="154"/>
      <c r="B319" s="154"/>
      <c r="C319" s="154"/>
      <c r="D319" s="154"/>
      <c r="E319" s="154"/>
      <c r="F319" s="154"/>
      <c r="G319" s="154"/>
      <c r="H319" s="154"/>
      <c r="I319" s="154"/>
      <c r="J319" s="154"/>
      <c r="K319" s="154"/>
      <c r="L319" s="154"/>
      <c r="M319" s="154"/>
      <c r="N319" s="154"/>
      <c r="O319" s="154"/>
      <c r="P319" s="154"/>
      <c r="Q319" s="154"/>
      <c r="R319" s="154"/>
      <c r="S319" s="154"/>
      <c r="T319" s="154"/>
      <c r="U319" s="154"/>
      <c r="V319" s="154"/>
      <c r="W319" s="154"/>
      <c r="X319" s="154"/>
      <c r="Y319" s="154"/>
      <c r="Z319" s="154"/>
    </row>
    <row r="320" spans="1:26" ht="12.75" customHeight="1" x14ac:dyDescent="0.2">
      <c r="A320" s="154"/>
      <c r="B320" s="154"/>
      <c r="C320" s="154"/>
      <c r="D320" s="154"/>
      <c r="E320" s="154"/>
      <c r="F320" s="154"/>
      <c r="G320" s="154"/>
      <c r="H320" s="154"/>
      <c r="I320" s="154"/>
      <c r="J320" s="154"/>
      <c r="K320" s="154"/>
      <c r="L320" s="154"/>
      <c r="M320" s="154"/>
      <c r="N320" s="154"/>
      <c r="O320" s="154"/>
      <c r="P320" s="154"/>
      <c r="Q320" s="154"/>
      <c r="R320" s="154"/>
      <c r="S320" s="154"/>
      <c r="T320" s="154"/>
      <c r="U320" s="154"/>
      <c r="V320" s="154"/>
      <c r="W320" s="154"/>
      <c r="X320" s="154"/>
      <c r="Y320" s="154"/>
      <c r="Z320" s="154"/>
    </row>
    <row r="321" spans="1:26" ht="12.75" customHeight="1" x14ac:dyDescent="0.2">
      <c r="A321" s="154"/>
      <c r="B321" s="154"/>
      <c r="C321" s="154"/>
      <c r="D321" s="154"/>
      <c r="E321" s="154"/>
      <c r="F321" s="154"/>
      <c r="G321" s="154"/>
      <c r="H321" s="154"/>
      <c r="I321" s="154"/>
      <c r="J321" s="154"/>
      <c r="K321" s="154"/>
      <c r="L321" s="154"/>
      <c r="M321" s="154"/>
      <c r="N321" s="154"/>
      <c r="O321" s="154"/>
      <c r="P321" s="154"/>
      <c r="Q321" s="154"/>
      <c r="R321" s="154"/>
      <c r="S321" s="154"/>
      <c r="T321" s="154"/>
      <c r="U321" s="154"/>
      <c r="V321" s="154"/>
      <c r="W321" s="154"/>
      <c r="X321" s="154"/>
      <c r="Y321" s="154"/>
      <c r="Z321" s="154"/>
    </row>
    <row r="322" spans="1:26" ht="12.75" customHeight="1" x14ac:dyDescent="0.2">
      <c r="A322" s="154"/>
      <c r="B322" s="154"/>
      <c r="C322" s="154"/>
      <c r="D322" s="154"/>
      <c r="E322" s="154"/>
      <c r="F322" s="154"/>
      <c r="G322" s="154"/>
      <c r="H322" s="154"/>
      <c r="I322" s="154"/>
      <c r="J322" s="154"/>
      <c r="K322" s="154"/>
      <c r="L322" s="154"/>
      <c r="M322" s="154"/>
      <c r="N322" s="154"/>
      <c r="O322" s="154"/>
      <c r="P322" s="154"/>
      <c r="Q322" s="154"/>
      <c r="R322" s="154"/>
      <c r="S322" s="154"/>
      <c r="T322" s="154"/>
      <c r="U322" s="154"/>
      <c r="V322" s="154"/>
      <c r="W322" s="154"/>
      <c r="X322" s="154"/>
      <c r="Y322" s="154"/>
      <c r="Z322" s="154"/>
    </row>
    <row r="323" spans="1:26" ht="12.75" customHeight="1" x14ac:dyDescent="0.2">
      <c r="A323" s="154"/>
      <c r="B323" s="154"/>
      <c r="C323" s="154"/>
      <c r="D323" s="154"/>
      <c r="E323" s="154"/>
      <c r="F323" s="154"/>
      <c r="G323" s="154"/>
      <c r="H323" s="154"/>
      <c r="I323" s="154"/>
      <c r="J323" s="154"/>
      <c r="K323" s="154"/>
      <c r="L323" s="154"/>
      <c r="M323" s="154"/>
      <c r="N323" s="154"/>
      <c r="O323" s="154"/>
      <c r="P323" s="154"/>
      <c r="Q323" s="154"/>
      <c r="R323" s="154"/>
      <c r="S323" s="154"/>
      <c r="T323" s="154"/>
      <c r="U323" s="154"/>
      <c r="V323" s="154"/>
      <c r="W323" s="154"/>
      <c r="X323" s="154"/>
      <c r="Y323" s="154"/>
      <c r="Z323" s="154"/>
    </row>
    <row r="324" spans="1:26" ht="12.75" customHeight="1" x14ac:dyDescent="0.2">
      <c r="A324" s="154"/>
      <c r="B324" s="154"/>
      <c r="C324" s="154"/>
      <c r="D324" s="154"/>
      <c r="E324" s="154"/>
      <c r="F324" s="154"/>
      <c r="G324" s="154"/>
      <c r="H324" s="154"/>
      <c r="I324" s="154"/>
      <c r="J324" s="154"/>
      <c r="K324" s="154"/>
      <c r="L324" s="154"/>
      <c r="M324" s="154"/>
      <c r="N324" s="154"/>
      <c r="O324" s="154"/>
      <c r="P324" s="154"/>
      <c r="Q324" s="154"/>
      <c r="R324" s="154"/>
      <c r="S324" s="154"/>
      <c r="T324" s="154"/>
      <c r="U324" s="154"/>
      <c r="V324" s="154"/>
      <c r="W324" s="154"/>
      <c r="X324" s="154"/>
      <c r="Y324" s="154"/>
      <c r="Z324" s="154"/>
    </row>
    <row r="325" spans="1:26" ht="12.75" customHeight="1" x14ac:dyDescent="0.2">
      <c r="A325" s="154"/>
      <c r="B325" s="154"/>
      <c r="C325" s="154"/>
      <c r="D325" s="154"/>
      <c r="E325" s="154"/>
      <c r="F325" s="154"/>
      <c r="G325" s="154"/>
      <c r="H325" s="154"/>
      <c r="I325" s="154"/>
      <c r="J325" s="154"/>
      <c r="K325" s="154"/>
      <c r="L325" s="154"/>
      <c r="M325" s="154"/>
      <c r="N325" s="154"/>
      <c r="O325" s="154"/>
      <c r="P325" s="154"/>
      <c r="Q325" s="154"/>
      <c r="R325" s="154"/>
      <c r="S325" s="154"/>
      <c r="T325" s="154"/>
      <c r="U325" s="154"/>
      <c r="V325" s="154"/>
      <c r="W325" s="154"/>
      <c r="X325" s="154"/>
      <c r="Y325" s="154"/>
      <c r="Z325" s="154"/>
    </row>
    <row r="326" spans="1:26" ht="12.75" customHeight="1" x14ac:dyDescent="0.2">
      <c r="A326" s="154"/>
      <c r="B326" s="154"/>
      <c r="C326" s="154"/>
      <c r="D326" s="154"/>
      <c r="E326" s="154"/>
      <c r="F326" s="154"/>
      <c r="G326" s="154"/>
      <c r="H326" s="154"/>
      <c r="I326" s="154"/>
      <c r="J326" s="154"/>
      <c r="K326" s="154"/>
      <c r="L326" s="154"/>
      <c r="M326" s="154"/>
      <c r="N326" s="154"/>
      <c r="O326" s="154"/>
      <c r="P326" s="154"/>
      <c r="Q326" s="154"/>
      <c r="R326" s="154"/>
      <c r="S326" s="154"/>
      <c r="T326" s="154"/>
      <c r="U326" s="154"/>
      <c r="V326" s="154"/>
      <c r="W326" s="154"/>
      <c r="X326" s="154"/>
      <c r="Y326" s="154"/>
      <c r="Z326" s="154"/>
    </row>
    <row r="327" spans="1:26" ht="12.75" customHeight="1" x14ac:dyDescent="0.2">
      <c r="A327" s="154"/>
      <c r="B327" s="154"/>
      <c r="C327" s="154"/>
      <c r="D327" s="154"/>
      <c r="E327" s="154"/>
      <c r="F327" s="154"/>
      <c r="G327" s="154"/>
      <c r="H327" s="154"/>
      <c r="I327" s="154"/>
      <c r="J327" s="154"/>
      <c r="K327" s="154"/>
      <c r="L327" s="154"/>
      <c r="M327" s="154"/>
      <c r="N327" s="154"/>
      <c r="O327" s="154"/>
      <c r="P327" s="154"/>
      <c r="Q327" s="154"/>
      <c r="R327" s="154"/>
      <c r="S327" s="154"/>
      <c r="T327" s="154"/>
      <c r="U327" s="154"/>
      <c r="V327" s="154"/>
      <c r="W327" s="154"/>
      <c r="X327" s="154"/>
      <c r="Y327" s="154"/>
      <c r="Z327" s="154"/>
    </row>
    <row r="328" spans="1:26" ht="12.75" customHeight="1" x14ac:dyDescent="0.2">
      <c r="A328" s="154"/>
      <c r="B328" s="154"/>
      <c r="C328" s="154"/>
      <c r="D328" s="154"/>
      <c r="E328" s="154"/>
      <c r="F328" s="154"/>
      <c r="G328" s="154"/>
      <c r="H328" s="154"/>
      <c r="I328" s="154"/>
      <c r="J328" s="154"/>
      <c r="K328" s="154"/>
      <c r="L328" s="154"/>
      <c r="M328" s="154"/>
      <c r="N328" s="154"/>
      <c r="O328" s="154"/>
      <c r="P328" s="154"/>
      <c r="Q328" s="154"/>
      <c r="R328" s="154"/>
      <c r="S328" s="154"/>
      <c r="T328" s="154"/>
      <c r="U328" s="154"/>
      <c r="V328" s="154"/>
      <c r="W328" s="154"/>
      <c r="X328" s="154"/>
      <c r="Y328" s="154"/>
      <c r="Z328" s="154"/>
    </row>
    <row r="329" spans="1:26" ht="12.75" customHeight="1" x14ac:dyDescent="0.2">
      <c r="A329" s="154"/>
      <c r="B329" s="154"/>
      <c r="C329" s="154"/>
      <c r="D329" s="154"/>
      <c r="E329" s="154"/>
      <c r="F329" s="154"/>
      <c r="G329" s="154"/>
      <c r="H329" s="154"/>
      <c r="I329" s="154"/>
      <c r="J329" s="154"/>
      <c r="K329" s="154"/>
      <c r="L329" s="154"/>
      <c r="M329" s="154"/>
      <c r="N329" s="154"/>
      <c r="O329" s="154"/>
      <c r="P329" s="154"/>
      <c r="Q329" s="154"/>
      <c r="R329" s="154"/>
      <c r="S329" s="154"/>
      <c r="T329" s="154"/>
      <c r="U329" s="154"/>
      <c r="V329" s="154"/>
      <c r="W329" s="154"/>
      <c r="X329" s="154"/>
      <c r="Y329" s="154"/>
      <c r="Z329" s="154"/>
    </row>
    <row r="330" spans="1:26" ht="12.75" customHeight="1" x14ac:dyDescent="0.2">
      <c r="A330" s="154"/>
      <c r="B330" s="154"/>
      <c r="C330" s="154"/>
      <c r="D330" s="154"/>
      <c r="E330" s="154"/>
      <c r="F330" s="154"/>
      <c r="G330" s="154"/>
      <c r="H330" s="154"/>
      <c r="I330" s="154"/>
      <c r="J330" s="154"/>
      <c r="K330" s="154"/>
      <c r="L330" s="154"/>
      <c r="M330" s="154"/>
      <c r="N330" s="154"/>
      <c r="O330" s="154"/>
      <c r="P330" s="154"/>
      <c r="Q330" s="154"/>
      <c r="R330" s="154"/>
      <c r="S330" s="154"/>
      <c r="T330" s="154"/>
      <c r="U330" s="154"/>
      <c r="V330" s="154"/>
      <c r="W330" s="154"/>
      <c r="X330" s="154"/>
      <c r="Y330" s="154"/>
      <c r="Z330" s="154"/>
    </row>
    <row r="331" spans="1:26" ht="12.75" customHeight="1" x14ac:dyDescent="0.2">
      <c r="A331" s="154"/>
      <c r="B331" s="154"/>
      <c r="C331" s="154"/>
      <c r="D331" s="154"/>
      <c r="E331" s="154"/>
      <c r="F331" s="154"/>
      <c r="G331" s="154"/>
      <c r="H331" s="154"/>
      <c r="I331" s="154"/>
      <c r="J331" s="154"/>
      <c r="K331" s="154"/>
      <c r="L331" s="154"/>
      <c r="M331" s="154"/>
      <c r="N331" s="154"/>
      <c r="O331" s="154"/>
      <c r="P331" s="154"/>
      <c r="Q331" s="154"/>
      <c r="R331" s="154"/>
      <c r="S331" s="154"/>
      <c r="T331" s="154"/>
      <c r="U331" s="154"/>
      <c r="V331" s="154"/>
      <c r="W331" s="154"/>
      <c r="X331" s="154"/>
      <c r="Y331" s="154"/>
      <c r="Z331" s="154"/>
    </row>
    <row r="332" spans="1:26" ht="12.75" customHeight="1" x14ac:dyDescent="0.2">
      <c r="A332" s="154"/>
      <c r="B332" s="154"/>
      <c r="C332" s="154"/>
      <c r="D332" s="154"/>
      <c r="E332" s="154"/>
      <c r="F332" s="154"/>
      <c r="G332" s="154"/>
      <c r="H332" s="154"/>
      <c r="I332" s="154"/>
      <c r="J332" s="154"/>
      <c r="K332" s="154"/>
      <c r="L332" s="154"/>
      <c r="M332" s="154"/>
      <c r="N332" s="154"/>
      <c r="O332" s="154"/>
      <c r="P332" s="154"/>
      <c r="Q332" s="154"/>
      <c r="R332" s="154"/>
      <c r="S332" s="154"/>
      <c r="T332" s="154"/>
      <c r="U332" s="154"/>
      <c r="V332" s="154"/>
      <c r="W332" s="154"/>
      <c r="X332" s="154"/>
      <c r="Y332" s="154"/>
      <c r="Z332" s="154"/>
    </row>
    <row r="333" spans="1:26" ht="12.75" customHeight="1" x14ac:dyDescent="0.2">
      <c r="A333" s="154"/>
      <c r="B333" s="154"/>
      <c r="C333" s="154"/>
      <c r="D333" s="154"/>
      <c r="E333" s="154"/>
      <c r="F333" s="154"/>
      <c r="G333" s="154"/>
      <c r="H333" s="154"/>
      <c r="I333" s="154"/>
      <c r="J333" s="154"/>
      <c r="K333" s="154"/>
      <c r="L333" s="154"/>
      <c r="M333" s="154"/>
      <c r="N333" s="154"/>
      <c r="O333" s="154"/>
      <c r="P333" s="154"/>
      <c r="Q333" s="154"/>
      <c r="R333" s="154"/>
      <c r="S333" s="154"/>
      <c r="T333" s="154"/>
      <c r="U333" s="154"/>
      <c r="V333" s="154"/>
      <c r="W333" s="154"/>
      <c r="X333" s="154"/>
      <c r="Y333" s="154"/>
      <c r="Z333" s="154"/>
    </row>
    <row r="334" spans="1:26" ht="12.75" customHeight="1" x14ac:dyDescent="0.2">
      <c r="A334" s="154"/>
      <c r="B334" s="154"/>
      <c r="C334" s="154"/>
      <c r="D334" s="154"/>
      <c r="E334" s="154"/>
      <c r="F334" s="154"/>
      <c r="G334" s="154"/>
      <c r="H334" s="154"/>
      <c r="I334" s="154"/>
      <c r="J334" s="154"/>
      <c r="K334" s="154"/>
      <c r="L334" s="154"/>
      <c r="M334" s="154"/>
      <c r="N334" s="154"/>
      <c r="O334" s="154"/>
      <c r="P334" s="154"/>
      <c r="Q334" s="154"/>
      <c r="R334" s="154"/>
      <c r="S334" s="154"/>
      <c r="T334" s="154"/>
      <c r="U334" s="154"/>
      <c r="V334" s="154"/>
      <c r="W334" s="154"/>
      <c r="X334" s="154"/>
      <c r="Y334" s="154"/>
      <c r="Z334" s="154"/>
    </row>
    <row r="335" spans="1:26" ht="12.75" customHeight="1" x14ac:dyDescent="0.2">
      <c r="A335" s="154"/>
      <c r="B335" s="154"/>
      <c r="C335" s="154"/>
      <c r="D335" s="154"/>
      <c r="E335" s="154"/>
      <c r="F335" s="154"/>
      <c r="G335" s="154"/>
      <c r="H335" s="154"/>
      <c r="I335" s="154"/>
      <c r="J335" s="154"/>
      <c r="K335" s="154"/>
      <c r="L335" s="154"/>
      <c r="M335" s="154"/>
      <c r="N335" s="154"/>
      <c r="O335" s="154"/>
      <c r="P335" s="154"/>
      <c r="Q335" s="154"/>
      <c r="R335" s="154"/>
      <c r="S335" s="154"/>
      <c r="T335" s="154"/>
      <c r="U335" s="154"/>
      <c r="V335" s="154"/>
      <c r="W335" s="154"/>
      <c r="X335" s="154"/>
      <c r="Y335" s="154"/>
      <c r="Z335" s="154"/>
    </row>
    <row r="336" spans="1:26" ht="12.75" customHeight="1" x14ac:dyDescent="0.2">
      <c r="A336" s="154"/>
      <c r="B336" s="154"/>
      <c r="C336" s="154"/>
      <c r="D336" s="154"/>
      <c r="E336" s="154"/>
      <c r="F336" s="154"/>
      <c r="G336" s="154"/>
      <c r="H336" s="154"/>
      <c r="I336" s="154"/>
      <c r="J336" s="154"/>
      <c r="K336" s="154"/>
      <c r="L336" s="154"/>
      <c r="M336" s="154"/>
      <c r="N336" s="154"/>
      <c r="O336" s="154"/>
      <c r="P336" s="154"/>
      <c r="Q336" s="154"/>
      <c r="R336" s="154"/>
      <c r="S336" s="154"/>
      <c r="T336" s="154"/>
      <c r="U336" s="154"/>
      <c r="V336" s="154"/>
      <c r="W336" s="154"/>
      <c r="X336" s="154"/>
      <c r="Y336" s="154"/>
      <c r="Z336" s="154"/>
    </row>
    <row r="337" spans="1:26" ht="12.75" customHeight="1" x14ac:dyDescent="0.2">
      <c r="A337" s="154"/>
      <c r="B337" s="154"/>
      <c r="C337" s="154"/>
      <c r="D337" s="154"/>
      <c r="E337" s="154"/>
      <c r="F337" s="154"/>
      <c r="G337" s="154"/>
      <c r="H337" s="154"/>
      <c r="I337" s="154"/>
      <c r="J337" s="154"/>
      <c r="K337" s="154"/>
      <c r="L337" s="154"/>
      <c r="M337" s="154"/>
      <c r="N337" s="154"/>
      <c r="O337" s="154"/>
      <c r="P337" s="154"/>
      <c r="Q337" s="154"/>
      <c r="R337" s="154"/>
      <c r="S337" s="154"/>
      <c r="T337" s="154"/>
      <c r="U337" s="154"/>
      <c r="V337" s="154"/>
      <c r="W337" s="154"/>
      <c r="X337" s="154"/>
      <c r="Y337" s="154"/>
      <c r="Z337" s="154"/>
    </row>
    <row r="338" spans="1:26" ht="12.75" customHeight="1" x14ac:dyDescent="0.2">
      <c r="A338" s="154"/>
      <c r="B338" s="154"/>
      <c r="C338" s="154"/>
      <c r="D338" s="154"/>
      <c r="E338" s="154"/>
      <c r="F338" s="154"/>
      <c r="G338" s="154"/>
      <c r="H338" s="154"/>
      <c r="I338" s="154"/>
      <c r="J338" s="154"/>
      <c r="K338" s="154"/>
      <c r="L338" s="154"/>
      <c r="M338" s="154"/>
      <c r="N338" s="154"/>
      <c r="O338" s="154"/>
      <c r="P338" s="154"/>
      <c r="Q338" s="154"/>
      <c r="R338" s="154"/>
      <c r="S338" s="154"/>
      <c r="T338" s="154"/>
      <c r="U338" s="154"/>
      <c r="V338" s="154"/>
      <c r="W338" s="154"/>
      <c r="X338" s="154"/>
      <c r="Y338" s="154"/>
      <c r="Z338" s="154"/>
    </row>
    <row r="339" spans="1:26" ht="12.75" customHeight="1" x14ac:dyDescent="0.2">
      <c r="A339" s="154"/>
      <c r="B339" s="154"/>
      <c r="C339" s="154"/>
      <c r="D339" s="154"/>
      <c r="E339" s="154"/>
      <c r="F339" s="154"/>
      <c r="G339" s="154"/>
      <c r="H339" s="154"/>
      <c r="I339" s="154"/>
      <c r="J339" s="154"/>
      <c r="K339" s="154"/>
      <c r="L339" s="154"/>
      <c r="M339" s="154"/>
      <c r="N339" s="154"/>
      <c r="O339" s="154"/>
      <c r="P339" s="154"/>
      <c r="Q339" s="154"/>
      <c r="R339" s="154"/>
      <c r="S339" s="154"/>
      <c r="T339" s="154"/>
      <c r="U339" s="154"/>
      <c r="V339" s="154"/>
      <c r="W339" s="154"/>
      <c r="X339" s="154"/>
      <c r="Y339" s="154"/>
      <c r="Z339" s="154"/>
    </row>
    <row r="340" spans="1:26" ht="12.75" customHeight="1" x14ac:dyDescent="0.2">
      <c r="A340" s="154"/>
      <c r="B340" s="154"/>
      <c r="C340" s="154"/>
      <c r="D340" s="154"/>
      <c r="E340" s="154"/>
      <c r="F340" s="154"/>
      <c r="G340" s="154"/>
      <c r="H340" s="154"/>
      <c r="I340" s="154"/>
      <c r="J340" s="154"/>
      <c r="K340" s="154"/>
      <c r="L340" s="154"/>
      <c r="M340" s="154"/>
      <c r="N340" s="154"/>
      <c r="O340" s="154"/>
      <c r="P340" s="154"/>
      <c r="Q340" s="154"/>
      <c r="R340" s="154"/>
      <c r="S340" s="154"/>
      <c r="T340" s="154"/>
      <c r="U340" s="154"/>
      <c r="V340" s="154"/>
      <c r="W340" s="154"/>
      <c r="X340" s="154"/>
      <c r="Y340" s="154"/>
      <c r="Z340" s="154"/>
    </row>
    <row r="341" spans="1:26" ht="12.75" customHeight="1" x14ac:dyDescent="0.2">
      <c r="A341" s="154"/>
      <c r="B341" s="154"/>
      <c r="C341" s="154"/>
      <c r="D341" s="154"/>
      <c r="E341" s="154"/>
      <c r="F341" s="154"/>
      <c r="G341" s="154"/>
      <c r="H341" s="154"/>
      <c r="I341" s="154"/>
      <c r="J341" s="154"/>
      <c r="K341" s="154"/>
      <c r="L341" s="154"/>
      <c r="M341" s="154"/>
      <c r="N341" s="154"/>
      <c r="O341" s="154"/>
      <c r="P341" s="154"/>
      <c r="Q341" s="154"/>
      <c r="R341" s="154"/>
      <c r="S341" s="154"/>
      <c r="T341" s="154"/>
      <c r="U341" s="154"/>
      <c r="V341" s="154"/>
      <c r="W341" s="154"/>
      <c r="X341" s="154"/>
      <c r="Y341" s="154"/>
      <c r="Z341" s="154"/>
    </row>
    <row r="342" spans="1:26" ht="12.75" customHeight="1" x14ac:dyDescent="0.2">
      <c r="A342" s="154"/>
      <c r="B342" s="154"/>
      <c r="C342" s="154"/>
      <c r="D342" s="154"/>
      <c r="E342" s="154"/>
      <c r="F342" s="154"/>
      <c r="G342" s="154"/>
      <c r="H342" s="154"/>
      <c r="I342" s="154"/>
      <c r="J342" s="154"/>
      <c r="K342" s="154"/>
      <c r="L342" s="154"/>
      <c r="M342" s="154"/>
      <c r="N342" s="154"/>
      <c r="O342" s="154"/>
      <c r="P342" s="154"/>
      <c r="Q342" s="154"/>
      <c r="R342" s="154"/>
      <c r="S342" s="154"/>
      <c r="T342" s="154"/>
      <c r="U342" s="154"/>
      <c r="V342" s="154"/>
      <c r="W342" s="154"/>
      <c r="X342" s="154"/>
      <c r="Y342" s="154"/>
      <c r="Z342" s="154"/>
    </row>
    <row r="343" spans="1:26" ht="12.75" customHeight="1" x14ac:dyDescent="0.2">
      <c r="A343" s="154"/>
      <c r="B343" s="154"/>
      <c r="C343" s="154"/>
      <c r="D343" s="154"/>
      <c r="E343" s="154"/>
      <c r="F343" s="154"/>
      <c r="G343" s="154"/>
      <c r="H343" s="154"/>
      <c r="I343" s="154"/>
      <c r="J343" s="154"/>
      <c r="K343" s="154"/>
      <c r="L343" s="154"/>
      <c r="M343" s="154"/>
      <c r="N343" s="154"/>
      <c r="O343" s="154"/>
      <c r="P343" s="154"/>
      <c r="Q343" s="154"/>
      <c r="R343" s="154"/>
      <c r="S343" s="154"/>
      <c r="T343" s="154"/>
      <c r="U343" s="154"/>
      <c r="V343" s="154"/>
      <c r="W343" s="154"/>
      <c r="X343" s="154"/>
      <c r="Y343" s="154"/>
      <c r="Z343" s="154"/>
    </row>
    <row r="344" spans="1:26" ht="12.75" customHeight="1" x14ac:dyDescent="0.2">
      <c r="A344" s="154"/>
      <c r="B344" s="154"/>
      <c r="C344" s="154"/>
      <c r="D344" s="154"/>
      <c r="E344" s="154"/>
      <c r="F344" s="154"/>
      <c r="G344" s="154"/>
      <c r="H344" s="154"/>
      <c r="I344" s="154"/>
      <c r="J344" s="154"/>
      <c r="K344" s="154"/>
      <c r="L344" s="154"/>
      <c r="M344" s="154"/>
      <c r="N344" s="154"/>
      <c r="O344" s="154"/>
      <c r="P344" s="154"/>
      <c r="Q344" s="154"/>
      <c r="R344" s="154"/>
      <c r="S344" s="154"/>
      <c r="T344" s="154"/>
      <c r="U344" s="154"/>
      <c r="V344" s="154"/>
      <c r="W344" s="154"/>
      <c r="X344" s="154"/>
      <c r="Y344" s="154"/>
      <c r="Z344" s="154"/>
    </row>
    <row r="345" spans="1:26" ht="12.75" customHeight="1" x14ac:dyDescent="0.2">
      <c r="A345" s="154"/>
      <c r="B345" s="154"/>
      <c r="C345" s="154"/>
      <c r="D345" s="154"/>
      <c r="E345" s="154"/>
      <c r="F345" s="154"/>
      <c r="G345" s="154"/>
      <c r="H345" s="154"/>
      <c r="I345" s="154"/>
      <c r="J345" s="154"/>
      <c r="K345" s="154"/>
      <c r="L345" s="154"/>
      <c r="M345" s="154"/>
      <c r="N345" s="154"/>
      <c r="O345" s="154"/>
      <c r="P345" s="154"/>
      <c r="Q345" s="154"/>
      <c r="R345" s="154"/>
      <c r="S345" s="154"/>
      <c r="T345" s="154"/>
      <c r="U345" s="154"/>
      <c r="V345" s="154"/>
      <c r="W345" s="154"/>
      <c r="X345" s="154"/>
      <c r="Y345" s="154"/>
      <c r="Z345" s="154"/>
    </row>
    <row r="346" spans="1:26" ht="12.75" customHeight="1" x14ac:dyDescent="0.2">
      <c r="A346" s="154"/>
      <c r="B346" s="154"/>
      <c r="C346" s="154"/>
      <c r="D346" s="154"/>
      <c r="E346" s="154"/>
      <c r="F346" s="154"/>
      <c r="G346" s="154"/>
      <c r="H346" s="154"/>
      <c r="I346" s="154"/>
      <c r="J346" s="154"/>
      <c r="K346" s="154"/>
      <c r="L346" s="154"/>
      <c r="M346" s="154"/>
      <c r="N346" s="154"/>
      <c r="O346" s="154"/>
      <c r="P346" s="154"/>
      <c r="Q346" s="154"/>
      <c r="R346" s="154"/>
      <c r="S346" s="154"/>
      <c r="T346" s="154"/>
      <c r="U346" s="154"/>
      <c r="V346" s="154"/>
      <c r="W346" s="154"/>
      <c r="X346" s="154"/>
      <c r="Y346" s="154"/>
      <c r="Z346" s="154"/>
    </row>
    <row r="347" spans="1:26" ht="12.75" customHeight="1" x14ac:dyDescent="0.2">
      <c r="A347" s="154"/>
      <c r="B347" s="154"/>
      <c r="C347" s="154"/>
      <c r="D347" s="154"/>
      <c r="E347" s="154"/>
      <c r="F347" s="154"/>
      <c r="G347" s="154"/>
      <c r="H347" s="154"/>
      <c r="I347" s="154"/>
      <c r="J347" s="154"/>
      <c r="K347" s="154"/>
      <c r="L347" s="154"/>
      <c r="M347" s="154"/>
      <c r="N347" s="154"/>
      <c r="O347" s="154"/>
      <c r="P347" s="154"/>
      <c r="Q347" s="154"/>
      <c r="R347" s="154"/>
      <c r="S347" s="154"/>
      <c r="T347" s="154"/>
      <c r="U347" s="154"/>
      <c r="V347" s="154"/>
      <c r="W347" s="154"/>
      <c r="X347" s="154"/>
      <c r="Y347" s="154"/>
      <c r="Z347" s="154"/>
    </row>
    <row r="348" spans="1:26" ht="12.75" customHeight="1" x14ac:dyDescent="0.2">
      <c r="A348" s="154"/>
      <c r="B348" s="154"/>
      <c r="C348" s="154"/>
      <c r="D348" s="154"/>
      <c r="E348" s="154"/>
      <c r="F348" s="154"/>
      <c r="G348" s="154"/>
      <c r="H348" s="154"/>
      <c r="I348" s="154"/>
      <c r="J348" s="154"/>
      <c r="K348" s="154"/>
      <c r="L348" s="154"/>
      <c r="M348" s="154"/>
      <c r="N348" s="154"/>
      <c r="O348" s="154"/>
      <c r="P348" s="154"/>
      <c r="Q348" s="154"/>
      <c r="R348" s="154"/>
      <c r="S348" s="154"/>
      <c r="T348" s="154"/>
      <c r="U348" s="154"/>
      <c r="V348" s="154"/>
      <c r="W348" s="154"/>
      <c r="X348" s="154"/>
      <c r="Y348" s="154"/>
      <c r="Z348" s="154"/>
    </row>
    <row r="349" spans="1:26" ht="12.75" customHeight="1" x14ac:dyDescent="0.2">
      <c r="A349" s="154"/>
      <c r="B349" s="154"/>
      <c r="C349" s="154"/>
      <c r="D349" s="154"/>
      <c r="E349" s="154"/>
      <c r="F349" s="154"/>
      <c r="G349" s="154"/>
      <c r="H349" s="154"/>
      <c r="I349" s="154"/>
      <c r="J349" s="154"/>
      <c r="K349" s="154"/>
      <c r="L349" s="154"/>
      <c r="M349" s="154"/>
      <c r="N349" s="154"/>
      <c r="O349" s="154"/>
      <c r="P349" s="154"/>
      <c r="Q349" s="154"/>
      <c r="R349" s="154"/>
      <c r="S349" s="154"/>
      <c r="T349" s="154"/>
      <c r="U349" s="154"/>
      <c r="V349" s="154"/>
      <c r="W349" s="154"/>
      <c r="X349" s="154"/>
      <c r="Y349" s="154"/>
      <c r="Z349" s="154"/>
    </row>
    <row r="350" spans="1:26" ht="12.75" customHeight="1" x14ac:dyDescent="0.2">
      <c r="A350" s="154"/>
      <c r="B350" s="154"/>
      <c r="C350" s="154"/>
      <c r="D350" s="154"/>
      <c r="E350" s="154"/>
      <c r="F350" s="154"/>
      <c r="G350" s="154"/>
      <c r="H350" s="154"/>
      <c r="I350" s="154"/>
      <c r="J350" s="154"/>
      <c r="K350" s="154"/>
      <c r="L350" s="154"/>
      <c r="M350" s="154"/>
      <c r="N350" s="154"/>
      <c r="O350" s="154"/>
      <c r="P350" s="154"/>
      <c r="Q350" s="154"/>
      <c r="R350" s="154"/>
      <c r="S350" s="154"/>
      <c r="T350" s="154"/>
      <c r="U350" s="154"/>
      <c r="V350" s="154"/>
      <c r="W350" s="154"/>
      <c r="X350" s="154"/>
      <c r="Y350" s="154"/>
      <c r="Z350" s="154"/>
    </row>
    <row r="351" spans="1:26" ht="12.75" customHeight="1" x14ac:dyDescent="0.2">
      <c r="A351" s="154"/>
      <c r="B351" s="154"/>
      <c r="C351" s="154"/>
      <c r="D351" s="154"/>
      <c r="E351" s="154"/>
      <c r="F351" s="154"/>
      <c r="G351" s="154"/>
      <c r="H351" s="154"/>
      <c r="I351" s="154"/>
      <c r="J351" s="154"/>
      <c r="K351" s="154"/>
      <c r="L351" s="154"/>
      <c r="M351" s="154"/>
      <c r="N351" s="154"/>
      <c r="O351" s="154"/>
      <c r="P351" s="154"/>
      <c r="Q351" s="154"/>
      <c r="R351" s="154"/>
      <c r="S351" s="154"/>
      <c r="T351" s="154"/>
      <c r="U351" s="154"/>
      <c r="V351" s="154"/>
      <c r="W351" s="154"/>
      <c r="X351" s="154"/>
      <c r="Y351" s="154"/>
      <c r="Z351" s="154"/>
    </row>
    <row r="352" spans="1:26" ht="12.75" customHeight="1" x14ac:dyDescent="0.2">
      <c r="A352" s="154"/>
      <c r="B352" s="154"/>
      <c r="C352" s="154"/>
      <c r="D352" s="154"/>
      <c r="E352" s="154"/>
      <c r="F352" s="154"/>
      <c r="G352" s="154"/>
      <c r="H352" s="154"/>
      <c r="I352" s="154"/>
      <c r="J352" s="154"/>
      <c r="K352" s="154"/>
      <c r="L352" s="154"/>
      <c r="M352" s="154"/>
      <c r="N352" s="154"/>
      <c r="O352" s="154"/>
      <c r="P352" s="154"/>
      <c r="Q352" s="154"/>
      <c r="R352" s="154"/>
      <c r="S352" s="154"/>
      <c r="T352" s="154"/>
      <c r="U352" s="154"/>
      <c r="V352" s="154"/>
      <c r="W352" s="154"/>
      <c r="X352" s="154"/>
      <c r="Y352" s="154"/>
      <c r="Z352" s="154"/>
    </row>
    <row r="353" spans="1:26" ht="12.75" customHeight="1" x14ac:dyDescent="0.2">
      <c r="A353" s="154"/>
      <c r="B353" s="154"/>
      <c r="C353" s="154"/>
      <c r="D353" s="154"/>
      <c r="E353" s="154"/>
      <c r="F353" s="154"/>
      <c r="G353" s="154"/>
      <c r="H353" s="154"/>
      <c r="I353" s="154"/>
      <c r="J353" s="154"/>
      <c r="K353" s="154"/>
      <c r="L353" s="154"/>
      <c r="M353" s="154"/>
      <c r="N353" s="154"/>
      <c r="O353" s="154"/>
      <c r="P353" s="154"/>
      <c r="Q353" s="154"/>
      <c r="R353" s="154"/>
      <c r="S353" s="154"/>
      <c r="T353" s="154"/>
      <c r="U353" s="154"/>
      <c r="V353" s="154"/>
      <c r="W353" s="154"/>
      <c r="X353" s="154"/>
      <c r="Y353" s="154"/>
      <c r="Z353" s="154"/>
    </row>
    <row r="354" spans="1:26" ht="12.75" customHeight="1" x14ac:dyDescent="0.2">
      <c r="A354" s="154"/>
      <c r="B354" s="154"/>
      <c r="C354" s="154"/>
      <c r="D354" s="154"/>
      <c r="E354" s="154"/>
      <c r="F354" s="154"/>
      <c r="G354" s="154"/>
      <c r="H354" s="154"/>
      <c r="I354" s="154"/>
      <c r="J354" s="154"/>
      <c r="K354" s="154"/>
      <c r="L354" s="154"/>
      <c r="M354" s="154"/>
      <c r="N354" s="154"/>
      <c r="O354" s="154"/>
      <c r="P354" s="154"/>
      <c r="Q354" s="154"/>
      <c r="R354" s="154"/>
      <c r="S354" s="154"/>
      <c r="T354" s="154"/>
      <c r="U354" s="154"/>
      <c r="V354" s="154"/>
      <c r="W354" s="154"/>
      <c r="X354" s="154"/>
      <c r="Y354" s="154"/>
      <c r="Z354" s="154"/>
    </row>
    <row r="355" spans="1:26" ht="12.75" customHeight="1" x14ac:dyDescent="0.2">
      <c r="A355" s="154"/>
      <c r="B355" s="154"/>
      <c r="C355" s="154"/>
      <c r="D355" s="154"/>
      <c r="E355" s="154"/>
      <c r="F355" s="154"/>
      <c r="G355" s="154"/>
      <c r="H355" s="154"/>
      <c r="I355" s="154"/>
      <c r="J355" s="154"/>
      <c r="K355" s="154"/>
      <c r="L355" s="154"/>
      <c r="M355" s="154"/>
      <c r="N355" s="154"/>
      <c r="O355" s="154"/>
      <c r="P355" s="154"/>
      <c r="Q355" s="154"/>
      <c r="R355" s="154"/>
      <c r="S355" s="154"/>
      <c r="T355" s="154"/>
      <c r="U355" s="154"/>
      <c r="V355" s="154"/>
      <c r="W355" s="154"/>
      <c r="X355" s="154"/>
      <c r="Y355" s="154"/>
      <c r="Z355" s="154"/>
    </row>
    <row r="356" spans="1:26" ht="12.75" customHeight="1" x14ac:dyDescent="0.2">
      <c r="A356" s="154"/>
      <c r="B356" s="154"/>
      <c r="C356" s="154"/>
      <c r="D356" s="154"/>
      <c r="E356" s="154"/>
      <c r="F356" s="154"/>
      <c r="G356" s="154"/>
      <c r="H356" s="154"/>
      <c r="I356" s="154"/>
      <c r="J356" s="154"/>
      <c r="K356" s="154"/>
      <c r="L356" s="154"/>
      <c r="M356" s="154"/>
      <c r="N356" s="154"/>
      <c r="O356" s="154"/>
      <c r="P356" s="154"/>
      <c r="Q356" s="154"/>
      <c r="R356" s="154"/>
      <c r="S356" s="154"/>
      <c r="T356" s="154"/>
      <c r="U356" s="154"/>
      <c r="V356" s="154"/>
      <c r="W356" s="154"/>
      <c r="X356" s="154"/>
      <c r="Y356" s="154"/>
      <c r="Z356" s="154"/>
    </row>
    <row r="357" spans="1:26" ht="12.75" customHeight="1" x14ac:dyDescent="0.2">
      <c r="A357" s="154"/>
      <c r="B357" s="154"/>
      <c r="C357" s="154"/>
      <c r="D357" s="154"/>
      <c r="E357" s="154"/>
      <c r="F357" s="154"/>
      <c r="G357" s="154"/>
      <c r="H357" s="154"/>
      <c r="I357" s="154"/>
      <c r="J357" s="154"/>
      <c r="K357" s="154"/>
      <c r="L357" s="154"/>
      <c r="M357" s="154"/>
      <c r="N357" s="154"/>
      <c r="O357" s="154"/>
      <c r="P357" s="154"/>
      <c r="Q357" s="154"/>
      <c r="R357" s="154"/>
      <c r="S357" s="154"/>
      <c r="T357" s="154"/>
      <c r="U357" s="154"/>
      <c r="V357" s="154"/>
      <c r="W357" s="154"/>
      <c r="X357" s="154"/>
      <c r="Y357" s="154"/>
      <c r="Z357" s="154"/>
    </row>
    <row r="358" spans="1:26" ht="12.75" customHeight="1" x14ac:dyDescent="0.2">
      <c r="A358" s="154"/>
      <c r="B358" s="154"/>
      <c r="C358" s="154"/>
      <c r="D358" s="154"/>
      <c r="E358" s="154"/>
      <c r="F358" s="154"/>
      <c r="G358" s="154"/>
      <c r="H358" s="154"/>
      <c r="I358" s="154"/>
      <c r="J358" s="154"/>
      <c r="K358" s="154"/>
      <c r="L358" s="154"/>
      <c r="M358" s="154"/>
      <c r="N358" s="154"/>
      <c r="O358" s="154"/>
      <c r="P358" s="154"/>
      <c r="Q358" s="154"/>
      <c r="R358" s="154"/>
      <c r="S358" s="154"/>
      <c r="T358" s="154"/>
      <c r="U358" s="154"/>
      <c r="V358" s="154"/>
      <c r="W358" s="154"/>
      <c r="X358" s="154"/>
      <c r="Y358" s="154"/>
      <c r="Z358" s="154"/>
    </row>
    <row r="359" spans="1:26" ht="12.75" customHeight="1" x14ac:dyDescent="0.2">
      <c r="A359" s="154"/>
      <c r="B359" s="154"/>
      <c r="C359" s="154"/>
      <c r="D359" s="154"/>
      <c r="E359" s="154"/>
      <c r="F359" s="154"/>
      <c r="G359" s="154"/>
      <c r="H359" s="154"/>
      <c r="I359" s="154"/>
      <c r="J359" s="154"/>
      <c r="K359" s="154"/>
      <c r="L359" s="154"/>
      <c r="M359" s="154"/>
      <c r="N359" s="154"/>
      <c r="O359" s="154"/>
      <c r="P359" s="154"/>
      <c r="Q359" s="154"/>
      <c r="R359" s="154"/>
      <c r="S359" s="154"/>
      <c r="T359" s="154"/>
      <c r="U359" s="154"/>
      <c r="V359" s="154"/>
      <c r="W359" s="154"/>
      <c r="X359" s="154"/>
      <c r="Y359" s="154"/>
      <c r="Z359" s="154"/>
    </row>
    <row r="360" spans="1:26" ht="12.75" customHeight="1" x14ac:dyDescent="0.2">
      <c r="A360" s="154"/>
      <c r="B360" s="154"/>
      <c r="C360" s="154"/>
      <c r="D360" s="154"/>
      <c r="E360" s="154"/>
      <c r="F360" s="154"/>
      <c r="G360" s="154"/>
      <c r="H360" s="154"/>
      <c r="I360" s="154"/>
      <c r="J360" s="154"/>
      <c r="K360" s="154"/>
      <c r="L360" s="154"/>
      <c r="M360" s="154"/>
      <c r="N360" s="154"/>
      <c r="O360" s="154"/>
      <c r="P360" s="154"/>
      <c r="Q360" s="154"/>
      <c r="R360" s="154"/>
      <c r="S360" s="154"/>
      <c r="T360" s="154"/>
      <c r="U360" s="154"/>
      <c r="V360" s="154"/>
      <c r="W360" s="154"/>
      <c r="X360" s="154"/>
      <c r="Y360" s="154"/>
      <c r="Z360" s="154"/>
    </row>
    <row r="361" spans="1:26" ht="12.75" customHeight="1" x14ac:dyDescent="0.2">
      <c r="A361" s="154"/>
      <c r="B361" s="154"/>
      <c r="C361" s="154"/>
      <c r="D361" s="154"/>
      <c r="E361" s="154"/>
      <c r="F361" s="154"/>
      <c r="G361" s="154"/>
      <c r="H361" s="154"/>
      <c r="I361" s="154"/>
      <c r="J361" s="154"/>
      <c r="K361" s="154"/>
      <c r="L361" s="154"/>
      <c r="M361" s="154"/>
      <c r="N361" s="154"/>
      <c r="O361" s="154"/>
      <c r="P361" s="154"/>
      <c r="Q361" s="154"/>
      <c r="R361" s="154"/>
      <c r="S361" s="154"/>
      <c r="T361" s="154"/>
      <c r="U361" s="154"/>
      <c r="V361" s="154"/>
      <c r="W361" s="154"/>
      <c r="X361" s="154"/>
      <c r="Y361" s="154"/>
      <c r="Z361" s="154"/>
    </row>
    <row r="362" spans="1:26" ht="12.75" customHeight="1" x14ac:dyDescent="0.2">
      <c r="A362" s="154"/>
      <c r="B362" s="154"/>
      <c r="C362" s="154"/>
      <c r="D362" s="154"/>
      <c r="E362" s="154"/>
      <c r="F362" s="154"/>
      <c r="G362" s="154"/>
      <c r="H362" s="154"/>
      <c r="I362" s="154"/>
      <c r="J362" s="154"/>
      <c r="K362" s="154"/>
      <c r="L362" s="154"/>
      <c r="M362" s="154"/>
      <c r="N362" s="154"/>
      <c r="O362" s="154"/>
      <c r="P362" s="154"/>
      <c r="Q362" s="154"/>
      <c r="R362" s="154"/>
      <c r="S362" s="154"/>
      <c r="T362" s="154"/>
      <c r="U362" s="154"/>
      <c r="V362" s="154"/>
      <c r="W362" s="154"/>
      <c r="X362" s="154"/>
      <c r="Y362" s="154"/>
      <c r="Z362" s="154"/>
    </row>
    <row r="363" spans="1:26" ht="12.75" customHeight="1" x14ac:dyDescent="0.2">
      <c r="A363" s="154"/>
      <c r="B363" s="154"/>
      <c r="C363" s="154"/>
      <c r="D363" s="154"/>
      <c r="E363" s="154"/>
      <c r="F363" s="154"/>
      <c r="G363" s="154"/>
      <c r="H363" s="154"/>
      <c r="I363" s="154"/>
      <c r="J363" s="154"/>
      <c r="K363" s="154"/>
      <c r="L363" s="154"/>
      <c r="M363" s="154"/>
      <c r="N363" s="154"/>
      <c r="O363" s="154"/>
      <c r="P363" s="154"/>
      <c r="Q363" s="154"/>
      <c r="R363" s="154"/>
      <c r="S363" s="154"/>
      <c r="T363" s="154"/>
      <c r="U363" s="154"/>
      <c r="V363" s="154"/>
      <c r="W363" s="154"/>
      <c r="X363" s="154"/>
      <c r="Y363" s="154"/>
      <c r="Z363" s="154"/>
    </row>
    <row r="364" spans="1:26" ht="12.75" customHeight="1" x14ac:dyDescent="0.2">
      <c r="A364" s="154"/>
      <c r="B364" s="154"/>
      <c r="C364" s="154"/>
      <c r="D364" s="154"/>
      <c r="E364" s="154"/>
      <c r="F364" s="154"/>
      <c r="G364" s="154"/>
      <c r="H364" s="154"/>
      <c r="I364" s="154"/>
      <c r="J364" s="154"/>
      <c r="K364" s="154"/>
      <c r="L364" s="154"/>
      <c r="M364" s="154"/>
      <c r="N364" s="154"/>
      <c r="O364" s="154"/>
      <c r="P364" s="154"/>
      <c r="Q364" s="154"/>
      <c r="R364" s="154"/>
      <c r="S364" s="154"/>
      <c r="T364" s="154"/>
      <c r="U364" s="154"/>
      <c r="V364" s="154"/>
      <c r="W364" s="154"/>
      <c r="X364" s="154"/>
      <c r="Y364" s="154"/>
      <c r="Z364" s="154"/>
    </row>
    <row r="365" spans="1:26" ht="12.75" customHeight="1" x14ac:dyDescent="0.2">
      <c r="A365" s="154"/>
      <c r="B365" s="154"/>
      <c r="C365" s="154"/>
      <c r="D365" s="154"/>
      <c r="E365" s="154"/>
      <c r="F365" s="154"/>
      <c r="G365" s="154"/>
      <c r="H365" s="154"/>
      <c r="I365" s="154"/>
      <c r="J365" s="154"/>
      <c r="K365" s="154"/>
      <c r="L365" s="154"/>
      <c r="M365" s="154"/>
      <c r="N365" s="154"/>
      <c r="O365" s="154"/>
      <c r="P365" s="154"/>
      <c r="Q365" s="154"/>
      <c r="R365" s="154"/>
      <c r="S365" s="154"/>
      <c r="T365" s="154"/>
      <c r="U365" s="154"/>
      <c r="V365" s="154"/>
      <c r="W365" s="154"/>
      <c r="X365" s="154"/>
      <c r="Y365" s="154"/>
      <c r="Z365" s="154"/>
    </row>
    <row r="366" spans="1:26" ht="12.75" customHeight="1" x14ac:dyDescent="0.2">
      <c r="A366" s="154"/>
      <c r="B366" s="154"/>
      <c r="C366" s="154"/>
      <c r="D366" s="154"/>
      <c r="E366" s="154"/>
      <c r="F366" s="154"/>
      <c r="G366" s="154"/>
      <c r="H366" s="154"/>
      <c r="I366" s="154"/>
      <c r="J366" s="154"/>
      <c r="K366" s="154"/>
      <c r="L366" s="154"/>
      <c r="M366" s="154"/>
      <c r="N366" s="154"/>
      <c r="O366" s="154"/>
      <c r="P366" s="154"/>
      <c r="Q366" s="154"/>
      <c r="R366" s="154"/>
      <c r="S366" s="154"/>
      <c r="T366" s="154"/>
      <c r="U366" s="154"/>
      <c r="V366" s="154"/>
      <c r="W366" s="154"/>
      <c r="X366" s="154"/>
      <c r="Y366" s="154"/>
      <c r="Z366" s="154"/>
    </row>
    <row r="367" spans="1:26" ht="12.75" customHeight="1" x14ac:dyDescent="0.2">
      <c r="A367" s="154"/>
      <c r="B367" s="154"/>
      <c r="C367" s="154"/>
      <c r="D367" s="154"/>
      <c r="E367" s="154"/>
      <c r="F367" s="154"/>
      <c r="G367" s="154"/>
      <c r="H367" s="154"/>
      <c r="I367" s="154"/>
      <c r="J367" s="154"/>
      <c r="K367" s="154"/>
      <c r="L367" s="154"/>
      <c r="M367" s="154"/>
      <c r="N367" s="154"/>
      <c r="O367" s="154"/>
      <c r="P367" s="154"/>
      <c r="Q367" s="154"/>
      <c r="R367" s="154"/>
      <c r="S367" s="154"/>
      <c r="T367" s="154"/>
      <c r="U367" s="154"/>
      <c r="V367" s="154"/>
      <c r="W367" s="154"/>
      <c r="X367" s="154"/>
      <c r="Y367" s="154"/>
      <c r="Z367" s="154"/>
    </row>
    <row r="368" spans="1:26" ht="12.75" customHeight="1" x14ac:dyDescent="0.2">
      <c r="A368" s="154"/>
      <c r="B368" s="154"/>
      <c r="C368" s="154"/>
      <c r="D368" s="154"/>
      <c r="E368" s="154"/>
      <c r="F368" s="154"/>
      <c r="G368" s="154"/>
      <c r="H368" s="154"/>
      <c r="I368" s="154"/>
      <c r="J368" s="154"/>
      <c r="K368" s="154"/>
      <c r="L368" s="154"/>
      <c r="M368" s="154"/>
      <c r="N368" s="154"/>
      <c r="O368" s="154"/>
      <c r="P368" s="154"/>
      <c r="Q368" s="154"/>
      <c r="R368" s="154"/>
      <c r="S368" s="154"/>
      <c r="T368" s="154"/>
      <c r="U368" s="154"/>
      <c r="V368" s="154"/>
      <c r="W368" s="154"/>
      <c r="X368" s="154"/>
      <c r="Y368" s="154"/>
      <c r="Z368" s="154"/>
    </row>
    <row r="369" spans="1:26" ht="12.75" customHeight="1" x14ac:dyDescent="0.2">
      <c r="A369" s="154"/>
      <c r="B369" s="154"/>
      <c r="C369" s="154"/>
      <c r="D369" s="154"/>
      <c r="E369" s="154"/>
      <c r="F369" s="154"/>
      <c r="G369" s="154"/>
      <c r="H369" s="154"/>
      <c r="I369" s="154"/>
      <c r="J369" s="154"/>
      <c r="K369" s="154"/>
      <c r="L369" s="154"/>
      <c r="M369" s="154"/>
      <c r="N369" s="154"/>
      <c r="O369" s="154"/>
      <c r="P369" s="154"/>
      <c r="Q369" s="154"/>
      <c r="R369" s="154"/>
      <c r="S369" s="154"/>
      <c r="T369" s="154"/>
      <c r="U369" s="154"/>
      <c r="V369" s="154"/>
      <c r="W369" s="154"/>
      <c r="X369" s="154"/>
      <c r="Y369" s="154"/>
      <c r="Z369" s="154"/>
    </row>
    <row r="370" spans="1:26" ht="12.75" customHeight="1" x14ac:dyDescent="0.2">
      <c r="A370" s="154"/>
      <c r="B370" s="154"/>
      <c r="C370" s="154"/>
      <c r="D370" s="154"/>
      <c r="E370" s="154"/>
      <c r="F370" s="154"/>
      <c r="G370" s="154"/>
      <c r="H370" s="154"/>
      <c r="I370" s="154"/>
      <c r="J370" s="154"/>
      <c r="K370" s="154"/>
      <c r="L370" s="154"/>
      <c r="M370" s="154"/>
      <c r="N370" s="154"/>
      <c r="O370" s="154"/>
      <c r="P370" s="154"/>
      <c r="Q370" s="154"/>
      <c r="R370" s="154"/>
      <c r="S370" s="154"/>
      <c r="T370" s="154"/>
      <c r="U370" s="154"/>
      <c r="V370" s="154"/>
      <c r="W370" s="154"/>
      <c r="X370" s="154"/>
      <c r="Y370" s="154"/>
      <c r="Z370" s="154"/>
    </row>
    <row r="371" spans="1:26" ht="12.75" customHeight="1" x14ac:dyDescent="0.2">
      <c r="A371" s="154"/>
      <c r="B371" s="154"/>
      <c r="C371" s="154"/>
      <c r="D371" s="154"/>
      <c r="E371" s="154"/>
      <c r="F371" s="154"/>
      <c r="G371" s="154"/>
      <c r="H371" s="154"/>
      <c r="I371" s="154"/>
      <c r="J371" s="154"/>
      <c r="K371" s="154"/>
      <c r="L371" s="154"/>
      <c r="M371" s="154"/>
      <c r="N371" s="154"/>
      <c r="O371" s="154"/>
      <c r="P371" s="154"/>
      <c r="Q371" s="154"/>
      <c r="R371" s="154"/>
      <c r="S371" s="154"/>
      <c r="T371" s="154"/>
      <c r="U371" s="154"/>
      <c r="V371" s="154"/>
      <c r="W371" s="154"/>
      <c r="X371" s="154"/>
      <c r="Y371" s="154"/>
      <c r="Z371" s="154"/>
    </row>
    <row r="372" spans="1:26" ht="12.75" customHeight="1" x14ac:dyDescent="0.2">
      <c r="A372" s="154"/>
      <c r="B372" s="154"/>
      <c r="C372" s="154"/>
      <c r="D372" s="154"/>
      <c r="E372" s="154"/>
      <c r="F372" s="154"/>
      <c r="G372" s="154"/>
      <c r="H372" s="154"/>
      <c r="I372" s="154"/>
      <c r="J372" s="154"/>
      <c r="K372" s="154"/>
      <c r="L372" s="154"/>
      <c r="M372" s="154"/>
      <c r="N372" s="154"/>
      <c r="O372" s="154"/>
      <c r="P372" s="154"/>
      <c r="Q372" s="154"/>
      <c r="R372" s="154"/>
      <c r="S372" s="154"/>
      <c r="T372" s="154"/>
      <c r="U372" s="154"/>
      <c r="V372" s="154"/>
      <c r="W372" s="154"/>
      <c r="X372" s="154"/>
      <c r="Y372" s="154"/>
      <c r="Z372" s="154"/>
    </row>
    <row r="373" spans="1:26" ht="12.75" customHeight="1" x14ac:dyDescent="0.2">
      <c r="A373" s="154"/>
      <c r="B373" s="154"/>
      <c r="C373" s="154"/>
      <c r="D373" s="154"/>
      <c r="E373" s="154"/>
      <c r="F373" s="154"/>
      <c r="G373" s="154"/>
      <c r="H373" s="154"/>
      <c r="I373" s="154"/>
      <c r="J373" s="154"/>
      <c r="K373" s="154"/>
      <c r="L373" s="154"/>
      <c r="M373" s="154"/>
      <c r="N373" s="154"/>
      <c r="O373" s="154"/>
      <c r="P373" s="154"/>
      <c r="Q373" s="154"/>
      <c r="R373" s="154"/>
      <c r="S373" s="154"/>
      <c r="T373" s="154"/>
      <c r="U373" s="154"/>
      <c r="V373" s="154"/>
      <c r="W373" s="154"/>
      <c r="X373" s="154"/>
      <c r="Y373" s="154"/>
      <c r="Z373" s="154"/>
    </row>
    <row r="374" spans="1:26" ht="12.75" customHeight="1" x14ac:dyDescent="0.2">
      <c r="A374" s="154"/>
      <c r="B374" s="154"/>
      <c r="C374" s="154"/>
      <c r="D374" s="154"/>
      <c r="E374" s="154"/>
      <c r="F374" s="154"/>
      <c r="G374" s="154"/>
      <c r="H374" s="154"/>
      <c r="I374" s="154"/>
      <c r="J374" s="154"/>
      <c r="K374" s="154"/>
      <c r="L374" s="154"/>
      <c r="M374" s="154"/>
      <c r="N374" s="154"/>
      <c r="O374" s="154"/>
      <c r="P374" s="154"/>
      <c r="Q374" s="154"/>
      <c r="R374" s="154"/>
      <c r="S374" s="154"/>
      <c r="T374" s="154"/>
      <c r="U374" s="154"/>
      <c r="V374" s="154"/>
      <c r="W374" s="154"/>
      <c r="X374" s="154"/>
      <c r="Y374" s="154"/>
      <c r="Z374" s="154"/>
    </row>
    <row r="375" spans="1:26" ht="12.75" customHeight="1" x14ac:dyDescent="0.2">
      <c r="A375" s="154"/>
      <c r="B375" s="154"/>
      <c r="C375" s="154"/>
      <c r="D375" s="154"/>
      <c r="E375" s="154"/>
      <c r="F375" s="154"/>
      <c r="G375" s="154"/>
      <c r="H375" s="154"/>
      <c r="I375" s="154"/>
      <c r="J375" s="154"/>
      <c r="K375" s="154"/>
      <c r="L375" s="154"/>
      <c r="M375" s="154"/>
      <c r="N375" s="154"/>
      <c r="O375" s="154"/>
      <c r="P375" s="154"/>
      <c r="Q375" s="154"/>
      <c r="R375" s="154"/>
      <c r="S375" s="154"/>
      <c r="T375" s="154"/>
      <c r="U375" s="154"/>
      <c r="V375" s="154"/>
      <c r="W375" s="154"/>
      <c r="X375" s="154"/>
      <c r="Y375" s="154"/>
      <c r="Z375" s="154"/>
    </row>
    <row r="376" spans="1:26" ht="12.75" customHeight="1" x14ac:dyDescent="0.2">
      <c r="A376" s="154"/>
      <c r="B376" s="154"/>
      <c r="C376" s="154"/>
      <c r="D376" s="154"/>
      <c r="E376" s="154"/>
      <c r="F376" s="154"/>
      <c r="G376" s="154"/>
      <c r="H376" s="154"/>
      <c r="I376" s="154"/>
      <c r="J376" s="154"/>
      <c r="K376" s="154"/>
      <c r="L376" s="154"/>
      <c r="M376" s="154"/>
      <c r="N376" s="154"/>
      <c r="O376" s="154"/>
      <c r="P376" s="154"/>
      <c r="Q376" s="154"/>
      <c r="R376" s="154"/>
      <c r="S376" s="154"/>
      <c r="T376" s="154"/>
      <c r="U376" s="154"/>
      <c r="V376" s="154"/>
      <c r="W376" s="154"/>
      <c r="X376" s="154"/>
      <c r="Y376" s="154"/>
      <c r="Z376" s="154"/>
    </row>
    <row r="377" spans="1:26" ht="12.75" customHeight="1" x14ac:dyDescent="0.2">
      <c r="A377" s="154"/>
      <c r="B377" s="154"/>
      <c r="C377" s="154"/>
      <c r="D377" s="154"/>
      <c r="E377" s="154"/>
      <c r="F377" s="154"/>
      <c r="G377" s="154"/>
      <c r="H377" s="154"/>
      <c r="I377" s="154"/>
      <c r="J377" s="154"/>
      <c r="K377" s="154"/>
      <c r="L377" s="154"/>
      <c r="M377" s="154"/>
      <c r="N377" s="154"/>
      <c r="O377" s="154"/>
      <c r="P377" s="154"/>
      <c r="Q377" s="154"/>
      <c r="R377" s="154"/>
      <c r="S377" s="154"/>
      <c r="T377" s="154"/>
      <c r="U377" s="154"/>
      <c r="V377" s="154"/>
      <c r="W377" s="154"/>
      <c r="X377" s="154"/>
      <c r="Y377" s="154"/>
      <c r="Z377" s="154"/>
    </row>
    <row r="378" spans="1:26" ht="12.75" customHeight="1" x14ac:dyDescent="0.2">
      <c r="A378" s="154"/>
      <c r="B378" s="154"/>
      <c r="C378" s="154"/>
      <c r="D378" s="154"/>
      <c r="E378" s="154"/>
      <c r="F378" s="154"/>
      <c r="G378" s="154"/>
      <c r="H378" s="154"/>
      <c r="I378" s="154"/>
      <c r="J378" s="154"/>
      <c r="K378" s="154"/>
      <c r="L378" s="154"/>
      <c r="M378" s="154"/>
      <c r="N378" s="154"/>
      <c r="O378" s="154"/>
      <c r="P378" s="154"/>
      <c r="Q378" s="154"/>
      <c r="R378" s="154"/>
      <c r="S378" s="154"/>
      <c r="T378" s="154"/>
      <c r="U378" s="154"/>
      <c r="V378" s="154"/>
      <c r="W378" s="154"/>
      <c r="X378" s="154"/>
      <c r="Y378" s="154"/>
      <c r="Z378" s="154"/>
    </row>
    <row r="379" spans="1:26" ht="12.75" customHeight="1" x14ac:dyDescent="0.2">
      <c r="A379" s="154"/>
      <c r="B379" s="154"/>
      <c r="C379" s="154"/>
      <c r="D379" s="154"/>
      <c r="E379" s="154"/>
      <c r="F379" s="154"/>
      <c r="G379" s="154"/>
      <c r="H379" s="154"/>
      <c r="I379" s="154"/>
      <c r="J379" s="154"/>
      <c r="K379" s="154"/>
      <c r="L379" s="154"/>
      <c r="M379" s="154"/>
      <c r="N379" s="154"/>
      <c r="O379" s="154"/>
      <c r="P379" s="154"/>
      <c r="Q379" s="154"/>
      <c r="R379" s="154"/>
      <c r="S379" s="154"/>
      <c r="T379" s="154"/>
      <c r="U379" s="154"/>
      <c r="V379" s="154"/>
      <c r="W379" s="154"/>
      <c r="X379" s="154"/>
      <c r="Y379" s="154"/>
      <c r="Z379" s="154"/>
    </row>
    <row r="380" spans="1:26" ht="12.75" customHeight="1" x14ac:dyDescent="0.2">
      <c r="A380" s="154"/>
      <c r="B380" s="154"/>
      <c r="C380" s="154"/>
      <c r="D380" s="154"/>
      <c r="E380" s="154"/>
      <c r="F380" s="154"/>
      <c r="G380" s="154"/>
      <c r="H380" s="154"/>
      <c r="I380" s="154"/>
      <c r="J380" s="154"/>
      <c r="K380" s="154"/>
      <c r="L380" s="154"/>
      <c r="M380" s="154"/>
      <c r="N380" s="154"/>
      <c r="O380" s="154"/>
      <c r="P380" s="154"/>
      <c r="Q380" s="154"/>
      <c r="R380" s="154"/>
      <c r="S380" s="154"/>
      <c r="T380" s="154"/>
      <c r="U380" s="154"/>
      <c r="V380" s="154"/>
      <c r="W380" s="154"/>
      <c r="X380" s="154"/>
      <c r="Y380" s="154"/>
      <c r="Z380" s="154"/>
    </row>
    <row r="381" spans="1:26" ht="12.75" customHeight="1" x14ac:dyDescent="0.2">
      <c r="A381" s="154"/>
      <c r="B381" s="154"/>
      <c r="C381" s="154"/>
      <c r="D381" s="154"/>
      <c r="E381" s="154"/>
      <c r="F381" s="154"/>
      <c r="G381" s="154"/>
      <c r="H381" s="154"/>
      <c r="I381" s="154"/>
      <c r="J381" s="154"/>
      <c r="K381" s="154"/>
      <c r="L381" s="154"/>
      <c r="M381" s="154"/>
      <c r="N381" s="154"/>
      <c r="O381" s="154"/>
      <c r="P381" s="154"/>
      <c r="Q381" s="154"/>
      <c r="R381" s="154"/>
      <c r="S381" s="154"/>
      <c r="T381" s="154"/>
      <c r="U381" s="154"/>
      <c r="V381" s="154"/>
      <c r="W381" s="154"/>
      <c r="X381" s="154"/>
      <c r="Y381" s="154"/>
      <c r="Z381" s="154"/>
    </row>
    <row r="382" spans="1:26" ht="12.75" customHeight="1" x14ac:dyDescent="0.2">
      <c r="A382" s="154"/>
      <c r="B382" s="154"/>
      <c r="C382" s="154"/>
      <c r="D382" s="154"/>
      <c r="E382" s="154"/>
      <c r="F382" s="154"/>
      <c r="G382" s="154"/>
      <c r="H382" s="154"/>
      <c r="I382" s="154"/>
      <c r="J382" s="154"/>
      <c r="K382" s="154"/>
      <c r="L382" s="154"/>
      <c r="M382" s="154"/>
      <c r="N382" s="154"/>
      <c r="O382" s="154"/>
      <c r="P382" s="154"/>
      <c r="Q382" s="154"/>
      <c r="R382" s="154"/>
      <c r="S382" s="154"/>
      <c r="T382" s="154"/>
      <c r="U382" s="154"/>
      <c r="V382" s="154"/>
      <c r="W382" s="154"/>
      <c r="X382" s="154"/>
      <c r="Y382" s="154"/>
      <c r="Z382" s="154"/>
    </row>
    <row r="383" spans="1:26" ht="12.75" customHeight="1" x14ac:dyDescent="0.2">
      <c r="A383" s="154"/>
      <c r="B383" s="154"/>
      <c r="C383" s="154"/>
      <c r="D383" s="154"/>
      <c r="E383" s="154"/>
      <c r="F383" s="154"/>
      <c r="G383" s="154"/>
      <c r="H383" s="154"/>
      <c r="I383" s="154"/>
      <c r="J383" s="154"/>
      <c r="K383" s="154"/>
      <c r="L383" s="154"/>
      <c r="M383" s="154"/>
      <c r="N383" s="154"/>
      <c r="O383" s="154"/>
      <c r="P383" s="154"/>
      <c r="Q383" s="154"/>
      <c r="R383" s="154"/>
      <c r="S383" s="154"/>
      <c r="T383" s="154"/>
      <c r="U383" s="154"/>
      <c r="V383" s="154"/>
      <c r="W383" s="154"/>
      <c r="X383" s="154"/>
      <c r="Y383" s="154"/>
      <c r="Z383" s="154"/>
    </row>
    <row r="384" spans="1:26" ht="12.75" customHeight="1" x14ac:dyDescent="0.2">
      <c r="A384" s="154"/>
      <c r="B384" s="154"/>
      <c r="C384" s="154"/>
      <c r="D384" s="154"/>
      <c r="E384" s="154"/>
      <c r="F384" s="154"/>
      <c r="G384" s="154"/>
      <c r="H384" s="154"/>
      <c r="I384" s="154"/>
      <c r="J384" s="154"/>
      <c r="K384" s="154"/>
      <c r="L384" s="154"/>
      <c r="M384" s="154"/>
      <c r="N384" s="154"/>
      <c r="O384" s="154"/>
      <c r="P384" s="154"/>
      <c r="Q384" s="154"/>
      <c r="R384" s="154"/>
      <c r="S384" s="154"/>
      <c r="T384" s="154"/>
      <c r="U384" s="154"/>
      <c r="V384" s="154"/>
      <c r="W384" s="154"/>
      <c r="X384" s="154"/>
      <c r="Y384" s="154"/>
      <c r="Z384" s="154"/>
    </row>
    <row r="385" spans="1:26" ht="12.75" customHeight="1" x14ac:dyDescent="0.2">
      <c r="A385" s="154"/>
      <c r="B385" s="154"/>
      <c r="C385" s="154"/>
      <c r="D385" s="154"/>
      <c r="E385" s="154"/>
      <c r="F385" s="154"/>
      <c r="G385" s="154"/>
      <c r="H385" s="154"/>
      <c r="I385" s="154"/>
      <c r="J385" s="154"/>
      <c r="K385" s="154"/>
      <c r="L385" s="154"/>
      <c r="M385" s="154"/>
      <c r="N385" s="154"/>
      <c r="O385" s="154"/>
      <c r="P385" s="154"/>
      <c r="Q385" s="154"/>
      <c r="R385" s="154"/>
      <c r="S385" s="154"/>
      <c r="T385" s="154"/>
      <c r="U385" s="154"/>
      <c r="V385" s="154"/>
      <c r="W385" s="154"/>
      <c r="X385" s="154"/>
      <c r="Y385" s="154"/>
      <c r="Z385" s="154"/>
    </row>
    <row r="386" spans="1:26" ht="12.75" customHeight="1" x14ac:dyDescent="0.2">
      <c r="A386" s="154"/>
      <c r="B386" s="154"/>
      <c r="C386" s="154"/>
      <c r="D386" s="154"/>
      <c r="E386" s="154"/>
      <c r="F386" s="154"/>
      <c r="G386" s="154"/>
      <c r="H386" s="154"/>
      <c r="I386" s="154"/>
      <c r="J386" s="154"/>
      <c r="K386" s="154"/>
      <c r="L386" s="154"/>
      <c r="M386" s="154"/>
      <c r="N386" s="154"/>
      <c r="O386" s="154"/>
      <c r="P386" s="154"/>
      <c r="Q386" s="154"/>
      <c r="R386" s="154"/>
      <c r="S386" s="154"/>
      <c r="T386" s="154"/>
      <c r="U386" s="154"/>
      <c r="V386" s="154"/>
      <c r="W386" s="154"/>
      <c r="X386" s="154"/>
      <c r="Y386" s="154"/>
      <c r="Z386" s="154"/>
    </row>
    <row r="387" spans="1:26" ht="12.75" customHeight="1" x14ac:dyDescent="0.2">
      <c r="A387" s="154"/>
      <c r="B387" s="154"/>
      <c r="C387" s="154"/>
      <c r="D387" s="154"/>
      <c r="E387" s="154"/>
      <c r="F387" s="154"/>
      <c r="G387" s="154"/>
      <c r="H387" s="154"/>
      <c r="I387" s="154"/>
      <c r="J387" s="154"/>
      <c r="K387" s="154"/>
      <c r="L387" s="154"/>
      <c r="M387" s="154"/>
      <c r="N387" s="154"/>
      <c r="O387" s="154"/>
      <c r="P387" s="154"/>
      <c r="Q387" s="154"/>
      <c r="R387" s="154"/>
      <c r="S387" s="154"/>
      <c r="T387" s="154"/>
      <c r="U387" s="154"/>
      <c r="V387" s="154"/>
      <c r="W387" s="154"/>
      <c r="X387" s="154"/>
      <c r="Y387" s="154"/>
      <c r="Z387" s="154"/>
    </row>
    <row r="388" spans="1:26" ht="12.75" customHeight="1" x14ac:dyDescent="0.2">
      <c r="A388" s="154"/>
      <c r="B388" s="154"/>
      <c r="C388" s="154"/>
      <c r="D388" s="154"/>
      <c r="E388" s="154"/>
      <c r="F388" s="154"/>
      <c r="G388" s="154"/>
      <c r="H388" s="154"/>
      <c r="I388" s="154"/>
      <c r="J388" s="154"/>
      <c r="K388" s="154"/>
      <c r="L388" s="154"/>
      <c r="M388" s="154"/>
      <c r="N388" s="154"/>
      <c r="O388" s="154"/>
      <c r="P388" s="154"/>
      <c r="Q388" s="154"/>
      <c r="R388" s="154"/>
      <c r="S388" s="154"/>
      <c r="T388" s="154"/>
      <c r="U388" s="154"/>
      <c r="V388" s="154"/>
      <c r="W388" s="154"/>
      <c r="X388" s="154"/>
      <c r="Y388" s="154"/>
      <c r="Z388" s="154"/>
    </row>
    <row r="389" spans="1:26" ht="12.75" customHeight="1" x14ac:dyDescent="0.2">
      <c r="A389" s="154"/>
      <c r="B389" s="154"/>
      <c r="C389" s="154"/>
      <c r="D389" s="154"/>
      <c r="E389" s="154"/>
      <c r="F389" s="154"/>
      <c r="G389" s="154"/>
      <c r="H389" s="154"/>
      <c r="I389" s="154"/>
      <c r="J389" s="154"/>
      <c r="K389" s="154"/>
      <c r="L389" s="154"/>
      <c r="M389" s="154"/>
      <c r="N389" s="154"/>
      <c r="O389" s="154"/>
      <c r="P389" s="154"/>
      <c r="Q389" s="154"/>
      <c r="R389" s="154"/>
      <c r="S389" s="154"/>
      <c r="T389" s="154"/>
      <c r="U389" s="154"/>
      <c r="V389" s="154"/>
      <c r="W389" s="154"/>
      <c r="X389" s="154"/>
      <c r="Y389" s="154"/>
      <c r="Z389" s="154"/>
    </row>
    <row r="390" spans="1:26" ht="12.75" customHeight="1" x14ac:dyDescent="0.2">
      <c r="A390" s="154"/>
      <c r="B390" s="154"/>
      <c r="C390" s="154"/>
      <c r="D390" s="154"/>
      <c r="E390" s="154"/>
      <c r="F390" s="154"/>
      <c r="G390" s="154"/>
      <c r="H390" s="154"/>
      <c r="I390" s="154"/>
      <c r="J390" s="154"/>
      <c r="K390" s="154"/>
      <c r="L390" s="154"/>
      <c r="M390" s="154"/>
      <c r="N390" s="154"/>
      <c r="O390" s="154"/>
      <c r="P390" s="154"/>
      <c r="Q390" s="154"/>
      <c r="R390" s="154"/>
      <c r="S390" s="154"/>
      <c r="T390" s="154"/>
      <c r="U390" s="154"/>
      <c r="V390" s="154"/>
      <c r="W390" s="154"/>
      <c r="X390" s="154"/>
      <c r="Y390" s="154"/>
      <c r="Z390" s="154"/>
    </row>
    <row r="391" spans="1:26" ht="12.75" customHeight="1" x14ac:dyDescent="0.2">
      <c r="A391" s="154"/>
      <c r="B391" s="154"/>
      <c r="C391" s="154"/>
      <c r="D391" s="154"/>
      <c r="E391" s="154"/>
      <c r="F391" s="154"/>
      <c r="G391" s="154"/>
      <c r="H391" s="154"/>
      <c r="I391" s="154"/>
      <c r="J391" s="154"/>
      <c r="K391" s="154"/>
      <c r="L391" s="154"/>
      <c r="M391" s="154"/>
      <c r="N391" s="154"/>
      <c r="O391" s="154"/>
      <c r="P391" s="154"/>
      <c r="Q391" s="154"/>
      <c r="R391" s="154"/>
      <c r="S391" s="154"/>
      <c r="T391" s="154"/>
      <c r="U391" s="154"/>
      <c r="V391" s="154"/>
      <c r="W391" s="154"/>
      <c r="X391" s="154"/>
      <c r="Y391" s="154"/>
      <c r="Z391" s="154"/>
    </row>
    <row r="392" spans="1:26" ht="12.75" customHeight="1" x14ac:dyDescent="0.2">
      <c r="A392" s="154"/>
      <c r="B392" s="154"/>
      <c r="C392" s="154"/>
      <c r="D392" s="154"/>
      <c r="E392" s="154"/>
      <c r="F392" s="154"/>
      <c r="G392" s="154"/>
      <c r="H392" s="154"/>
      <c r="I392" s="154"/>
      <c r="J392" s="154"/>
      <c r="K392" s="154"/>
      <c r="L392" s="154"/>
      <c r="M392" s="154"/>
      <c r="N392" s="154"/>
      <c r="O392" s="154"/>
      <c r="P392" s="154"/>
      <c r="Q392" s="154"/>
      <c r="R392" s="154"/>
      <c r="S392" s="154"/>
      <c r="T392" s="154"/>
      <c r="U392" s="154"/>
      <c r="V392" s="154"/>
      <c r="W392" s="154"/>
      <c r="X392" s="154"/>
      <c r="Y392" s="154"/>
      <c r="Z392" s="154"/>
    </row>
    <row r="393" spans="1:26" ht="12.75" customHeight="1" x14ac:dyDescent="0.2">
      <c r="A393" s="154"/>
      <c r="B393" s="154"/>
      <c r="C393" s="154"/>
      <c r="D393" s="154"/>
      <c r="E393" s="154"/>
      <c r="F393" s="154"/>
      <c r="G393" s="154"/>
      <c r="H393" s="154"/>
      <c r="I393" s="154"/>
      <c r="J393" s="154"/>
      <c r="K393" s="154"/>
      <c r="L393" s="154"/>
      <c r="M393" s="154"/>
      <c r="N393" s="154"/>
      <c r="O393" s="154"/>
      <c r="P393" s="154"/>
      <c r="Q393" s="154"/>
      <c r="R393" s="154"/>
      <c r="S393" s="154"/>
      <c r="T393" s="154"/>
      <c r="U393" s="154"/>
      <c r="V393" s="154"/>
      <c r="W393" s="154"/>
      <c r="X393" s="154"/>
      <c r="Y393" s="154"/>
      <c r="Z393" s="154"/>
    </row>
    <row r="394" spans="1:26" ht="12.75" customHeight="1" x14ac:dyDescent="0.2">
      <c r="A394" s="154"/>
      <c r="B394" s="154"/>
      <c r="C394" s="154"/>
      <c r="D394" s="154"/>
      <c r="E394" s="154"/>
      <c r="F394" s="154"/>
      <c r="G394" s="154"/>
      <c r="H394" s="154"/>
      <c r="I394" s="154"/>
      <c r="J394" s="154"/>
      <c r="K394" s="154"/>
      <c r="L394" s="154"/>
      <c r="M394" s="154"/>
      <c r="N394" s="154"/>
      <c r="O394" s="154"/>
      <c r="P394" s="154"/>
      <c r="Q394" s="154"/>
      <c r="R394" s="154"/>
      <c r="S394" s="154"/>
      <c r="T394" s="154"/>
      <c r="U394" s="154"/>
      <c r="V394" s="154"/>
      <c r="W394" s="154"/>
      <c r="X394" s="154"/>
      <c r="Y394" s="154"/>
      <c r="Z394" s="154"/>
    </row>
    <row r="395" spans="1:26" ht="12.75" customHeight="1" x14ac:dyDescent="0.2">
      <c r="A395" s="154"/>
      <c r="B395" s="154"/>
      <c r="C395" s="154"/>
      <c r="D395" s="154"/>
      <c r="E395" s="154"/>
      <c r="F395" s="154"/>
      <c r="G395" s="154"/>
      <c r="H395" s="154"/>
      <c r="I395" s="154"/>
      <c r="J395" s="154"/>
      <c r="K395" s="154"/>
      <c r="L395" s="154"/>
      <c r="M395" s="154"/>
      <c r="N395" s="154"/>
      <c r="O395" s="154"/>
      <c r="P395" s="154"/>
      <c r="Q395" s="154"/>
      <c r="R395" s="154"/>
      <c r="S395" s="154"/>
      <c r="T395" s="154"/>
      <c r="U395" s="154"/>
      <c r="V395" s="154"/>
      <c r="W395" s="154"/>
      <c r="X395" s="154"/>
      <c r="Y395" s="154"/>
      <c r="Z395" s="154"/>
    </row>
    <row r="396" spans="1:26" ht="12.75" customHeight="1" x14ac:dyDescent="0.2">
      <c r="A396" s="154"/>
      <c r="B396" s="154"/>
      <c r="C396" s="154"/>
      <c r="D396" s="154"/>
      <c r="E396" s="154"/>
      <c r="F396" s="154"/>
      <c r="G396" s="154"/>
      <c r="H396" s="154"/>
      <c r="I396" s="154"/>
      <c r="J396" s="154"/>
      <c r="K396" s="154"/>
      <c r="L396" s="154"/>
      <c r="M396" s="154"/>
      <c r="N396" s="154"/>
      <c r="O396" s="154"/>
      <c r="P396" s="154"/>
      <c r="Q396" s="154"/>
      <c r="R396" s="154"/>
      <c r="S396" s="154"/>
      <c r="T396" s="154"/>
      <c r="U396" s="154"/>
      <c r="V396" s="154"/>
      <c r="W396" s="154"/>
      <c r="X396" s="154"/>
      <c r="Y396" s="154"/>
      <c r="Z396" s="154"/>
    </row>
    <row r="397" spans="1:26" ht="12.75" customHeight="1" x14ac:dyDescent="0.2">
      <c r="A397" s="154"/>
      <c r="B397" s="154"/>
      <c r="C397" s="154"/>
      <c r="D397" s="154"/>
      <c r="E397" s="154"/>
      <c r="F397" s="154"/>
      <c r="G397" s="154"/>
      <c r="H397" s="154"/>
      <c r="I397" s="154"/>
      <c r="J397" s="154"/>
      <c r="K397" s="154"/>
      <c r="L397" s="154"/>
      <c r="M397" s="154"/>
      <c r="N397" s="154"/>
      <c r="O397" s="154"/>
      <c r="P397" s="154"/>
      <c r="Q397" s="154"/>
      <c r="R397" s="154"/>
      <c r="S397" s="154"/>
      <c r="T397" s="154"/>
      <c r="U397" s="154"/>
      <c r="V397" s="154"/>
      <c r="W397" s="154"/>
      <c r="X397" s="154"/>
      <c r="Y397" s="154"/>
      <c r="Z397" s="154"/>
    </row>
    <row r="398" spans="1:26" ht="12.75" customHeight="1" x14ac:dyDescent="0.2">
      <c r="A398" s="154"/>
      <c r="B398" s="154"/>
      <c r="C398" s="154"/>
      <c r="D398" s="154"/>
      <c r="E398" s="154"/>
      <c r="F398" s="154"/>
      <c r="G398" s="154"/>
      <c r="H398" s="154"/>
      <c r="I398" s="154"/>
      <c r="J398" s="154"/>
      <c r="K398" s="154"/>
      <c r="L398" s="154"/>
      <c r="M398" s="154"/>
      <c r="N398" s="154"/>
      <c r="O398" s="154"/>
      <c r="P398" s="154"/>
      <c r="Q398" s="154"/>
      <c r="R398" s="154"/>
      <c r="S398" s="154"/>
      <c r="T398" s="154"/>
      <c r="U398" s="154"/>
      <c r="V398" s="154"/>
      <c r="W398" s="154"/>
      <c r="X398" s="154"/>
      <c r="Y398" s="154"/>
      <c r="Z398" s="154"/>
    </row>
    <row r="399" spans="1:26" ht="12.75" customHeight="1" x14ac:dyDescent="0.2">
      <c r="A399" s="154"/>
      <c r="B399" s="154"/>
      <c r="C399" s="154"/>
      <c r="D399" s="154"/>
      <c r="E399" s="154"/>
      <c r="F399" s="154"/>
      <c r="G399" s="154"/>
      <c r="H399" s="154"/>
      <c r="I399" s="154"/>
      <c r="J399" s="154"/>
      <c r="K399" s="154"/>
      <c r="L399" s="154"/>
      <c r="M399" s="154"/>
      <c r="N399" s="154"/>
      <c r="O399" s="154"/>
      <c r="P399" s="154"/>
      <c r="Q399" s="154"/>
      <c r="R399" s="154"/>
      <c r="S399" s="154"/>
      <c r="T399" s="154"/>
      <c r="U399" s="154"/>
      <c r="V399" s="154"/>
      <c r="W399" s="154"/>
      <c r="X399" s="154"/>
      <c r="Y399" s="154"/>
      <c r="Z399" s="154"/>
    </row>
    <row r="400" spans="1:26" ht="12.75" customHeight="1" x14ac:dyDescent="0.2">
      <c r="A400" s="154"/>
      <c r="B400" s="154"/>
      <c r="C400" s="154"/>
      <c r="D400" s="154"/>
      <c r="E400" s="154"/>
      <c r="F400" s="154"/>
      <c r="G400" s="154"/>
      <c r="H400" s="154"/>
      <c r="I400" s="154"/>
      <c r="J400" s="154"/>
      <c r="K400" s="154"/>
      <c r="L400" s="154"/>
      <c r="M400" s="154"/>
      <c r="N400" s="154"/>
      <c r="O400" s="154"/>
      <c r="P400" s="154"/>
      <c r="Q400" s="154"/>
      <c r="R400" s="154"/>
      <c r="S400" s="154"/>
      <c r="T400" s="154"/>
      <c r="U400" s="154"/>
      <c r="V400" s="154"/>
      <c r="W400" s="154"/>
      <c r="X400" s="154"/>
      <c r="Y400" s="154"/>
      <c r="Z400" s="154"/>
    </row>
    <row r="401" spans="1:26" ht="12.75" customHeight="1" x14ac:dyDescent="0.2">
      <c r="A401" s="154"/>
      <c r="B401" s="154"/>
      <c r="C401" s="154"/>
      <c r="D401" s="154"/>
      <c r="E401" s="154"/>
      <c r="F401" s="154"/>
      <c r="G401" s="154"/>
      <c r="H401" s="154"/>
      <c r="I401" s="154"/>
      <c r="J401" s="154"/>
      <c r="K401" s="154"/>
      <c r="L401" s="154"/>
      <c r="M401" s="154"/>
      <c r="N401" s="154"/>
      <c r="O401" s="154"/>
      <c r="P401" s="154"/>
      <c r="Q401" s="154"/>
      <c r="R401" s="154"/>
      <c r="S401" s="154"/>
      <c r="T401" s="154"/>
      <c r="U401" s="154"/>
      <c r="V401" s="154"/>
      <c r="W401" s="154"/>
      <c r="X401" s="154"/>
      <c r="Y401" s="154"/>
      <c r="Z401" s="154"/>
    </row>
    <row r="402" spans="1:26" ht="12.75" customHeight="1" x14ac:dyDescent="0.2">
      <c r="A402" s="154"/>
      <c r="B402" s="154"/>
      <c r="C402" s="154"/>
      <c r="D402" s="154"/>
      <c r="E402" s="154"/>
      <c r="F402" s="154"/>
      <c r="G402" s="154"/>
      <c r="H402" s="154"/>
      <c r="I402" s="154"/>
      <c r="J402" s="154"/>
      <c r="K402" s="154"/>
      <c r="L402" s="154"/>
      <c r="M402" s="154"/>
      <c r="N402" s="154"/>
      <c r="O402" s="154"/>
      <c r="P402" s="154"/>
      <c r="Q402" s="154"/>
      <c r="R402" s="154"/>
      <c r="S402" s="154"/>
      <c r="T402" s="154"/>
      <c r="U402" s="154"/>
      <c r="V402" s="154"/>
      <c r="W402" s="154"/>
      <c r="X402" s="154"/>
      <c r="Y402" s="154"/>
      <c r="Z402" s="154"/>
    </row>
    <row r="403" spans="1:26" ht="12.75" customHeight="1" x14ac:dyDescent="0.2">
      <c r="A403" s="154"/>
      <c r="B403" s="154"/>
      <c r="C403" s="154"/>
      <c r="D403" s="154"/>
      <c r="E403" s="154"/>
      <c r="F403" s="154"/>
      <c r="G403" s="154"/>
      <c r="H403" s="154"/>
      <c r="I403" s="154"/>
      <c r="J403" s="154"/>
      <c r="K403" s="154"/>
      <c r="L403" s="154"/>
      <c r="M403" s="154"/>
      <c r="N403" s="154"/>
      <c r="O403" s="154"/>
      <c r="P403" s="154"/>
      <c r="Q403" s="154"/>
      <c r="R403" s="154"/>
      <c r="S403" s="154"/>
      <c r="T403" s="154"/>
      <c r="U403" s="154"/>
      <c r="V403" s="154"/>
      <c r="W403" s="154"/>
      <c r="X403" s="154"/>
      <c r="Y403" s="154"/>
      <c r="Z403" s="154"/>
    </row>
    <row r="404" spans="1:26" ht="12.75" customHeight="1" x14ac:dyDescent="0.2">
      <c r="A404" s="154"/>
      <c r="B404" s="154"/>
      <c r="C404" s="154"/>
      <c r="D404" s="154"/>
      <c r="E404" s="154"/>
      <c r="F404" s="154"/>
      <c r="G404" s="154"/>
      <c r="H404" s="154"/>
      <c r="I404" s="154"/>
      <c r="J404" s="154"/>
      <c r="K404" s="154"/>
      <c r="L404" s="154"/>
      <c r="M404" s="154"/>
      <c r="N404" s="154"/>
      <c r="O404" s="154"/>
      <c r="P404" s="154"/>
      <c r="Q404" s="154"/>
      <c r="R404" s="154"/>
      <c r="S404" s="154"/>
      <c r="T404" s="154"/>
      <c r="U404" s="154"/>
      <c r="V404" s="154"/>
      <c r="W404" s="154"/>
      <c r="X404" s="154"/>
      <c r="Y404" s="154"/>
      <c r="Z404" s="154"/>
    </row>
    <row r="405" spans="1:26" ht="12.75" customHeight="1" x14ac:dyDescent="0.2">
      <c r="A405" s="154"/>
      <c r="B405" s="154"/>
      <c r="C405" s="154"/>
      <c r="D405" s="154"/>
      <c r="E405" s="154"/>
      <c r="F405" s="154"/>
      <c r="G405" s="154"/>
      <c r="H405" s="154"/>
      <c r="I405" s="154"/>
      <c r="J405" s="154"/>
      <c r="K405" s="154"/>
      <c r="L405" s="154"/>
      <c r="M405" s="154"/>
      <c r="N405" s="154"/>
      <c r="O405" s="154"/>
      <c r="P405" s="154"/>
      <c r="Q405" s="154"/>
      <c r="R405" s="154"/>
      <c r="S405" s="154"/>
      <c r="T405" s="154"/>
      <c r="U405" s="154"/>
      <c r="V405" s="154"/>
      <c r="W405" s="154"/>
      <c r="X405" s="154"/>
      <c r="Y405" s="154"/>
      <c r="Z405" s="154"/>
    </row>
    <row r="406" spans="1:26" ht="12.75" customHeight="1" x14ac:dyDescent="0.2">
      <c r="A406" s="154"/>
      <c r="B406" s="154"/>
      <c r="C406" s="154"/>
      <c r="D406" s="154"/>
      <c r="E406" s="154"/>
      <c r="F406" s="154"/>
      <c r="G406" s="154"/>
      <c r="H406" s="154"/>
      <c r="I406" s="154"/>
      <c r="J406" s="154"/>
      <c r="K406" s="154"/>
      <c r="L406" s="154"/>
      <c r="M406" s="154"/>
      <c r="N406" s="154"/>
      <c r="O406" s="154"/>
      <c r="P406" s="154"/>
      <c r="Q406" s="154"/>
      <c r="R406" s="154"/>
      <c r="S406" s="154"/>
      <c r="T406" s="154"/>
      <c r="U406" s="154"/>
      <c r="V406" s="154"/>
      <c r="W406" s="154"/>
      <c r="X406" s="154"/>
      <c r="Y406" s="154"/>
      <c r="Z406" s="154"/>
    </row>
    <row r="407" spans="1:26" ht="12.75" customHeight="1" x14ac:dyDescent="0.2">
      <c r="A407" s="154"/>
      <c r="B407" s="154"/>
      <c r="C407" s="154"/>
      <c r="D407" s="154"/>
      <c r="E407" s="154"/>
      <c r="F407" s="154"/>
      <c r="G407" s="154"/>
      <c r="H407" s="154"/>
      <c r="I407" s="154"/>
      <c r="J407" s="154"/>
      <c r="K407" s="154"/>
      <c r="L407" s="154"/>
      <c r="M407" s="154"/>
      <c r="N407" s="154"/>
      <c r="O407" s="154"/>
      <c r="P407" s="154"/>
      <c r="Q407" s="154"/>
      <c r="R407" s="154"/>
      <c r="S407" s="154"/>
      <c r="T407" s="154"/>
      <c r="U407" s="154"/>
      <c r="V407" s="154"/>
      <c r="W407" s="154"/>
      <c r="X407" s="154"/>
      <c r="Y407" s="154"/>
      <c r="Z407" s="154"/>
    </row>
    <row r="408" spans="1:26" ht="12.75" customHeight="1" x14ac:dyDescent="0.2">
      <c r="A408" s="154"/>
      <c r="B408" s="154"/>
      <c r="C408" s="154"/>
      <c r="D408" s="154"/>
      <c r="E408" s="154"/>
      <c r="F408" s="154"/>
      <c r="G408" s="154"/>
      <c r="H408" s="154"/>
      <c r="I408" s="154"/>
      <c r="J408" s="154"/>
      <c r="K408" s="154"/>
      <c r="L408" s="154"/>
      <c r="M408" s="154"/>
      <c r="N408" s="154"/>
      <c r="O408" s="154"/>
      <c r="P408" s="154"/>
      <c r="Q408" s="154"/>
      <c r="R408" s="154"/>
      <c r="S408" s="154"/>
      <c r="T408" s="154"/>
      <c r="U408" s="154"/>
      <c r="V408" s="154"/>
      <c r="W408" s="154"/>
      <c r="X408" s="154"/>
      <c r="Y408" s="154"/>
      <c r="Z408" s="154"/>
    </row>
    <row r="409" spans="1:26" ht="12.75" customHeight="1" x14ac:dyDescent="0.2">
      <c r="A409" s="154"/>
      <c r="B409" s="154"/>
      <c r="C409" s="154"/>
      <c r="D409" s="154"/>
      <c r="E409" s="154"/>
      <c r="F409" s="154"/>
      <c r="G409" s="154"/>
      <c r="H409" s="154"/>
      <c r="I409" s="154"/>
      <c r="J409" s="154"/>
      <c r="K409" s="154"/>
      <c r="L409" s="154"/>
      <c r="M409" s="154"/>
      <c r="N409" s="154"/>
      <c r="O409" s="154"/>
      <c r="P409" s="154"/>
      <c r="Q409" s="154"/>
      <c r="R409" s="154"/>
      <c r="S409" s="154"/>
      <c r="T409" s="154"/>
      <c r="U409" s="154"/>
      <c r="V409" s="154"/>
      <c r="W409" s="154"/>
      <c r="X409" s="154"/>
      <c r="Y409" s="154"/>
      <c r="Z409" s="154"/>
    </row>
    <row r="410" spans="1:26" ht="12.75" customHeight="1" x14ac:dyDescent="0.2">
      <c r="A410" s="154"/>
      <c r="B410" s="154"/>
      <c r="C410" s="154"/>
      <c r="D410" s="154"/>
      <c r="E410" s="154"/>
      <c r="F410" s="154"/>
      <c r="G410" s="154"/>
      <c r="H410" s="154"/>
      <c r="I410" s="154"/>
      <c r="J410" s="154"/>
      <c r="K410" s="154"/>
      <c r="L410" s="154"/>
      <c r="M410" s="154"/>
      <c r="N410" s="154"/>
      <c r="O410" s="154"/>
      <c r="P410" s="154"/>
      <c r="Q410" s="154"/>
      <c r="R410" s="154"/>
      <c r="S410" s="154"/>
      <c r="T410" s="154"/>
      <c r="U410" s="154"/>
      <c r="V410" s="154"/>
      <c r="W410" s="154"/>
      <c r="X410" s="154"/>
      <c r="Y410" s="154"/>
      <c r="Z410" s="154"/>
    </row>
    <row r="411" spans="1:26" ht="12.75" customHeight="1" x14ac:dyDescent="0.2">
      <c r="A411" s="154"/>
      <c r="B411" s="154"/>
      <c r="C411" s="154"/>
      <c r="D411" s="154"/>
      <c r="E411" s="154"/>
      <c r="F411" s="154"/>
      <c r="G411" s="154"/>
      <c r="H411" s="154"/>
      <c r="I411" s="154"/>
      <c r="J411" s="154"/>
      <c r="K411" s="154"/>
      <c r="L411" s="154"/>
      <c r="M411" s="154"/>
      <c r="N411" s="154"/>
      <c r="O411" s="154"/>
      <c r="P411" s="154"/>
      <c r="Q411" s="154"/>
      <c r="R411" s="154"/>
      <c r="S411" s="154"/>
      <c r="T411" s="154"/>
      <c r="U411" s="154"/>
      <c r="V411" s="154"/>
      <c r="W411" s="154"/>
      <c r="X411" s="154"/>
      <c r="Y411" s="154"/>
      <c r="Z411" s="154"/>
    </row>
    <row r="412" spans="1:26" ht="12.75" customHeight="1" x14ac:dyDescent="0.2">
      <c r="A412" s="154"/>
      <c r="B412" s="154"/>
      <c r="C412" s="154"/>
      <c r="D412" s="154"/>
      <c r="E412" s="154"/>
      <c r="F412" s="154"/>
      <c r="G412" s="154"/>
      <c r="H412" s="154"/>
      <c r="I412" s="154"/>
      <c r="J412" s="154"/>
      <c r="K412" s="154"/>
      <c r="L412" s="154"/>
      <c r="M412" s="154"/>
      <c r="N412" s="154"/>
      <c r="O412" s="154"/>
      <c r="P412" s="154"/>
      <c r="Q412" s="154"/>
      <c r="R412" s="154"/>
      <c r="S412" s="154"/>
      <c r="T412" s="154"/>
      <c r="U412" s="154"/>
      <c r="V412" s="154"/>
      <c r="W412" s="154"/>
      <c r="X412" s="154"/>
      <c r="Y412" s="154"/>
      <c r="Z412" s="154"/>
    </row>
    <row r="413" spans="1:26" ht="12.75" customHeight="1" x14ac:dyDescent="0.2">
      <c r="A413" s="154"/>
      <c r="B413" s="154"/>
      <c r="C413" s="154"/>
      <c r="D413" s="154"/>
      <c r="E413" s="154"/>
      <c r="F413" s="154"/>
      <c r="G413" s="154"/>
      <c r="H413" s="154"/>
      <c r="I413" s="154"/>
      <c r="J413" s="154"/>
      <c r="K413" s="154"/>
      <c r="L413" s="154"/>
      <c r="M413" s="154"/>
      <c r="N413" s="154"/>
      <c r="O413" s="154"/>
      <c r="P413" s="154"/>
      <c r="Q413" s="154"/>
      <c r="R413" s="154"/>
      <c r="S413" s="154"/>
      <c r="T413" s="154"/>
      <c r="U413" s="154"/>
      <c r="V413" s="154"/>
      <c r="W413" s="154"/>
      <c r="X413" s="154"/>
      <c r="Y413" s="154"/>
      <c r="Z413" s="154"/>
    </row>
    <row r="414" spans="1:26" ht="12.75" customHeight="1" x14ac:dyDescent="0.2">
      <c r="A414" s="154"/>
      <c r="B414" s="154"/>
      <c r="C414" s="154"/>
      <c r="D414" s="154"/>
      <c r="E414" s="154"/>
      <c r="F414" s="154"/>
      <c r="G414" s="154"/>
      <c r="H414" s="154"/>
      <c r="I414" s="154"/>
      <c r="J414" s="154"/>
      <c r="K414" s="154"/>
      <c r="L414" s="154"/>
      <c r="M414" s="154"/>
      <c r="N414" s="154"/>
      <c r="O414" s="154"/>
      <c r="P414" s="154"/>
      <c r="Q414" s="154"/>
      <c r="R414" s="154"/>
      <c r="S414" s="154"/>
      <c r="T414" s="154"/>
      <c r="U414" s="154"/>
      <c r="V414" s="154"/>
      <c r="W414" s="154"/>
      <c r="X414" s="154"/>
      <c r="Y414" s="154"/>
      <c r="Z414" s="154"/>
    </row>
    <row r="415" spans="1:26" ht="12.75" customHeight="1" x14ac:dyDescent="0.2">
      <c r="A415" s="154"/>
      <c r="B415" s="154"/>
      <c r="C415" s="154"/>
      <c r="D415" s="154"/>
      <c r="E415" s="154"/>
      <c r="F415" s="154"/>
      <c r="G415" s="154"/>
      <c r="H415" s="154"/>
      <c r="I415" s="154"/>
      <c r="J415" s="154"/>
      <c r="K415" s="154"/>
      <c r="L415" s="154"/>
      <c r="M415" s="154"/>
      <c r="N415" s="154"/>
      <c r="O415" s="154"/>
      <c r="P415" s="154"/>
      <c r="Q415" s="154"/>
      <c r="R415" s="154"/>
      <c r="S415" s="154"/>
      <c r="T415" s="154"/>
      <c r="U415" s="154"/>
      <c r="V415" s="154"/>
      <c r="W415" s="154"/>
      <c r="X415" s="154"/>
      <c r="Y415" s="154"/>
      <c r="Z415" s="154"/>
    </row>
    <row r="416" spans="1:26" ht="12.75" customHeight="1" x14ac:dyDescent="0.2">
      <c r="A416" s="154"/>
      <c r="B416" s="154"/>
      <c r="C416" s="154"/>
      <c r="D416" s="154"/>
      <c r="E416" s="154"/>
      <c r="F416" s="154"/>
      <c r="G416" s="154"/>
      <c r="H416" s="154"/>
      <c r="I416" s="154"/>
      <c r="J416" s="154"/>
      <c r="K416" s="154"/>
      <c r="L416" s="154"/>
      <c r="M416" s="154"/>
      <c r="N416" s="154"/>
      <c r="O416" s="154"/>
      <c r="P416" s="154"/>
      <c r="Q416" s="154"/>
      <c r="R416" s="154"/>
      <c r="S416" s="154"/>
      <c r="T416" s="154"/>
      <c r="U416" s="154"/>
      <c r="V416" s="154"/>
      <c r="W416" s="154"/>
      <c r="X416" s="154"/>
      <c r="Y416" s="154"/>
      <c r="Z416" s="154"/>
    </row>
    <row r="417" spans="1:26" ht="12.75" customHeight="1" x14ac:dyDescent="0.2">
      <c r="A417" s="154"/>
      <c r="B417" s="154"/>
      <c r="C417" s="154"/>
      <c r="D417" s="154"/>
      <c r="E417" s="154"/>
      <c r="F417" s="154"/>
      <c r="G417" s="154"/>
      <c r="H417" s="154"/>
      <c r="I417" s="154"/>
      <c r="J417" s="154"/>
      <c r="K417" s="154"/>
      <c r="L417" s="154"/>
      <c r="M417" s="154"/>
      <c r="N417" s="154"/>
      <c r="O417" s="154"/>
      <c r="P417" s="154"/>
      <c r="Q417" s="154"/>
      <c r="R417" s="154"/>
      <c r="S417" s="154"/>
      <c r="T417" s="154"/>
      <c r="U417" s="154"/>
      <c r="V417" s="154"/>
      <c r="W417" s="154"/>
      <c r="X417" s="154"/>
      <c r="Y417" s="154"/>
      <c r="Z417" s="154"/>
    </row>
    <row r="418" spans="1:26" ht="12.75" customHeight="1" x14ac:dyDescent="0.2">
      <c r="A418" s="154"/>
      <c r="B418" s="154"/>
      <c r="C418" s="154"/>
      <c r="D418" s="154"/>
      <c r="E418" s="154"/>
      <c r="F418" s="154"/>
      <c r="G418" s="154"/>
      <c r="H418" s="154"/>
      <c r="I418" s="154"/>
      <c r="J418" s="154"/>
      <c r="K418" s="154"/>
      <c r="L418" s="154"/>
      <c r="M418" s="154"/>
      <c r="N418" s="154"/>
      <c r="O418" s="154"/>
      <c r="P418" s="154"/>
      <c r="Q418" s="154"/>
      <c r="R418" s="154"/>
      <c r="S418" s="154"/>
      <c r="T418" s="154"/>
      <c r="U418" s="154"/>
      <c r="V418" s="154"/>
      <c r="W418" s="154"/>
      <c r="X418" s="154"/>
      <c r="Y418" s="154"/>
      <c r="Z418" s="154"/>
    </row>
    <row r="419" spans="1:26" ht="12.75" customHeight="1" x14ac:dyDescent="0.2">
      <c r="A419" s="154"/>
      <c r="B419" s="154"/>
      <c r="C419" s="154"/>
      <c r="D419" s="154"/>
      <c r="E419" s="154"/>
      <c r="F419" s="154"/>
      <c r="G419" s="154"/>
      <c r="H419" s="154"/>
      <c r="I419" s="154"/>
      <c r="J419" s="154"/>
      <c r="K419" s="154"/>
      <c r="L419" s="154"/>
      <c r="M419" s="154"/>
      <c r="N419" s="154"/>
      <c r="O419" s="154"/>
      <c r="P419" s="154"/>
      <c r="Q419" s="154"/>
      <c r="R419" s="154"/>
      <c r="S419" s="154"/>
      <c r="T419" s="154"/>
      <c r="U419" s="154"/>
      <c r="V419" s="154"/>
      <c r="W419" s="154"/>
      <c r="X419" s="154"/>
      <c r="Y419" s="154"/>
      <c r="Z419" s="154"/>
    </row>
    <row r="420" spans="1:26" ht="12.75" customHeight="1" x14ac:dyDescent="0.2">
      <c r="A420" s="154"/>
      <c r="B420" s="154"/>
      <c r="C420" s="154"/>
      <c r="D420" s="154"/>
      <c r="E420" s="154"/>
      <c r="F420" s="154"/>
      <c r="G420" s="154"/>
      <c r="H420" s="154"/>
      <c r="I420" s="154"/>
      <c r="J420" s="154"/>
      <c r="K420" s="154"/>
      <c r="L420" s="154"/>
      <c r="M420" s="154"/>
      <c r="N420" s="154"/>
      <c r="O420" s="154"/>
      <c r="P420" s="154"/>
      <c r="Q420" s="154"/>
      <c r="R420" s="154"/>
      <c r="S420" s="154"/>
      <c r="T420" s="154"/>
      <c r="U420" s="154"/>
      <c r="V420" s="154"/>
      <c r="W420" s="154"/>
      <c r="X420" s="154"/>
      <c r="Y420" s="154"/>
      <c r="Z420" s="154"/>
    </row>
    <row r="421" spans="1:26" ht="12.75" customHeight="1" x14ac:dyDescent="0.2">
      <c r="A421" s="154"/>
      <c r="B421" s="154"/>
      <c r="C421" s="154"/>
      <c r="D421" s="154"/>
      <c r="E421" s="154"/>
      <c r="F421" s="154"/>
      <c r="G421" s="154"/>
      <c r="H421" s="154"/>
      <c r="I421" s="154"/>
      <c r="J421" s="154"/>
      <c r="K421" s="154"/>
      <c r="L421" s="154"/>
      <c r="M421" s="154"/>
      <c r="N421" s="154"/>
      <c r="O421" s="154"/>
      <c r="P421" s="154"/>
      <c r="Q421" s="154"/>
      <c r="R421" s="154"/>
      <c r="S421" s="154"/>
      <c r="T421" s="154"/>
      <c r="U421" s="154"/>
      <c r="V421" s="154"/>
      <c r="W421" s="154"/>
      <c r="X421" s="154"/>
      <c r="Y421" s="154"/>
      <c r="Z421" s="154"/>
    </row>
    <row r="422" spans="1:26" ht="12.75" customHeight="1" x14ac:dyDescent="0.2">
      <c r="A422" s="154"/>
      <c r="B422" s="154"/>
      <c r="C422" s="154"/>
      <c r="D422" s="154"/>
      <c r="E422" s="154"/>
      <c r="F422" s="154"/>
      <c r="G422" s="154"/>
      <c r="H422" s="154"/>
      <c r="I422" s="154"/>
      <c r="J422" s="154"/>
      <c r="K422" s="154"/>
      <c r="L422" s="154"/>
      <c r="M422" s="154"/>
      <c r="N422" s="154"/>
      <c r="O422" s="154"/>
      <c r="P422" s="154"/>
      <c r="Q422" s="154"/>
      <c r="R422" s="154"/>
      <c r="S422" s="154"/>
      <c r="T422" s="154"/>
      <c r="U422" s="154"/>
      <c r="V422" s="154"/>
      <c r="W422" s="154"/>
      <c r="X422" s="154"/>
      <c r="Y422" s="154"/>
      <c r="Z422" s="154"/>
    </row>
    <row r="423" spans="1:26" ht="12.75" customHeight="1" x14ac:dyDescent="0.2">
      <c r="A423" s="154"/>
      <c r="B423" s="154"/>
      <c r="C423" s="154"/>
      <c r="D423" s="154"/>
      <c r="E423" s="154"/>
      <c r="F423" s="154"/>
      <c r="G423" s="154"/>
      <c r="H423" s="154"/>
      <c r="I423" s="154"/>
      <c r="J423" s="154"/>
      <c r="K423" s="154"/>
      <c r="L423" s="154"/>
      <c r="M423" s="154"/>
      <c r="N423" s="154"/>
      <c r="O423" s="154"/>
      <c r="P423" s="154"/>
      <c r="Q423" s="154"/>
      <c r="R423" s="154"/>
      <c r="S423" s="154"/>
      <c r="T423" s="154"/>
      <c r="U423" s="154"/>
      <c r="V423" s="154"/>
      <c r="W423" s="154"/>
      <c r="X423" s="154"/>
      <c r="Y423" s="154"/>
      <c r="Z423" s="154"/>
    </row>
    <row r="424" spans="1:26" ht="12.75" customHeight="1" x14ac:dyDescent="0.2">
      <c r="A424" s="154"/>
      <c r="B424" s="154"/>
      <c r="C424" s="154"/>
      <c r="D424" s="154"/>
      <c r="E424" s="154"/>
      <c r="F424" s="154"/>
      <c r="G424" s="154"/>
      <c r="H424" s="154"/>
      <c r="I424" s="154"/>
      <c r="J424" s="154"/>
      <c r="K424" s="154"/>
      <c r="L424" s="154"/>
      <c r="M424" s="154"/>
      <c r="N424" s="154"/>
      <c r="O424" s="154"/>
      <c r="P424" s="154"/>
      <c r="Q424" s="154"/>
      <c r="R424" s="154"/>
      <c r="S424" s="154"/>
      <c r="T424" s="154"/>
      <c r="U424" s="154"/>
      <c r="V424" s="154"/>
      <c r="W424" s="154"/>
      <c r="X424" s="154"/>
      <c r="Y424" s="154"/>
      <c r="Z424" s="154"/>
    </row>
    <row r="425" spans="1:26" ht="12.75" customHeight="1" x14ac:dyDescent="0.2">
      <c r="A425" s="154"/>
      <c r="B425" s="154"/>
      <c r="C425" s="154"/>
      <c r="D425" s="154"/>
      <c r="E425" s="154"/>
      <c r="F425" s="154"/>
      <c r="G425" s="154"/>
      <c r="H425" s="154"/>
      <c r="I425" s="154"/>
      <c r="J425" s="154"/>
      <c r="K425" s="154"/>
      <c r="L425" s="154"/>
      <c r="M425" s="154"/>
      <c r="N425" s="154"/>
      <c r="O425" s="154"/>
      <c r="P425" s="154"/>
      <c r="Q425" s="154"/>
      <c r="R425" s="154"/>
      <c r="S425" s="154"/>
      <c r="T425" s="154"/>
      <c r="U425" s="154"/>
      <c r="V425" s="154"/>
      <c r="W425" s="154"/>
      <c r="X425" s="154"/>
      <c r="Y425" s="154"/>
      <c r="Z425" s="154"/>
    </row>
    <row r="426" spans="1:26" ht="12.75" customHeight="1" x14ac:dyDescent="0.2">
      <c r="A426" s="154"/>
      <c r="B426" s="154"/>
      <c r="C426" s="154"/>
      <c r="D426" s="154"/>
      <c r="E426" s="154"/>
      <c r="F426" s="154"/>
      <c r="G426" s="154"/>
      <c r="H426" s="154"/>
      <c r="I426" s="154"/>
      <c r="J426" s="154"/>
      <c r="K426" s="154"/>
      <c r="L426" s="154"/>
      <c r="M426" s="154"/>
      <c r="N426" s="154"/>
      <c r="O426" s="154"/>
      <c r="P426" s="154"/>
      <c r="Q426" s="154"/>
      <c r="R426" s="154"/>
      <c r="S426" s="154"/>
      <c r="T426" s="154"/>
      <c r="U426" s="154"/>
      <c r="V426" s="154"/>
      <c r="W426" s="154"/>
      <c r="X426" s="154"/>
      <c r="Y426" s="154"/>
      <c r="Z426" s="154"/>
    </row>
    <row r="427" spans="1:26" ht="12.75" customHeight="1" x14ac:dyDescent="0.2">
      <c r="A427" s="154"/>
      <c r="B427" s="154"/>
      <c r="C427" s="154"/>
      <c r="D427" s="154"/>
      <c r="E427" s="154"/>
      <c r="F427" s="154"/>
      <c r="G427" s="154"/>
      <c r="H427" s="154"/>
      <c r="I427" s="154"/>
      <c r="J427" s="154"/>
      <c r="K427" s="154"/>
      <c r="L427" s="154"/>
      <c r="M427" s="154"/>
      <c r="N427" s="154"/>
      <c r="O427" s="154"/>
      <c r="P427" s="154"/>
      <c r="Q427" s="154"/>
      <c r="R427" s="154"/>
      <c r="S427" s="154"/>
      <c r="T427" s="154"/>
      <c r="U427" s="154"/>
      <c r="V427" s="154"/>
      <c r="W427" s="154"/>
      <c r="X427" s="154"/>
      <c r="Y427" s="154"/>
      <c r="Z427" s="154"/>
    </row>
    <row r="428" spans="1:26" ht="12.75" customHeight="1" x14ac:dyDescent="0.2">
      <c r="A428" s="154"/>
      <c r="B428" s="154"/>
      <c r="C428" s="154"/>
      <c r="D428" s="154"/>
      <c r="E428" s="154"/>
      <c r="F428" s="154"/>
      <c r="G428" s="154"/>
      <c r="H428" s="154"/>
      <c r="I428" s="154"/>
      <c r="J428" s="154"/>
      <c r="K428" s="154"/>
      <c r="L428" s="154"/>
      <c r="M428" s="154"/>
      <c r="N428" s="154"/>
      <c r="O428" s="154"/>
      <c r="P428" s="154"/>
      <c r="Q428" s="154"/>
      <c r="R428" s="154"/>
      <c r="S428" s="154"/>
      <c r="T428" s="154"/>
      <c r="U428" s="154"/>
      <c r="V428" s="154"/>
      <c r="W428" s="154"/>
      <c r="X428" s="154"/>
      <c r="Y428" s="154"/>
      <c r="Z428" s="154"/>
    </row>
    <row r="429" spans="1:26" ht="12.75" customHeight="1" x14ac:dyDescent="0.2">
      <c r="A429" s="154"/>
      <c r="B429" s="154"/>
      <c r="C429" s="154"/>
      <c r="D429" s="154"/>
      <c r="E429" s="154"/>
      <c r="F429" s="154"/>
      <c r="G429" s="154"/>
      <c r="H429" s="154"/>
      <c r="I429" s="154"/>
      <c r="J429" s="154"/>
      <c r="K429" s="154"/>
      <c r="L429" s="154"/>
      <c r="M429" s="154"/>
      <c r="N429" s="154"/>
      <c r="O429" s="154"/>
      <c r="P429" s="154"/>
      <c r="Q429" s="154"/>
      <c r="R429" s="154"/>
      <c r="S429" s="154"/>
      <c r="T429" s="154"/>
      <c r="U429" s="154"/>
      <c r="V429" s="154"/>
      <c r="W429" s="154"/>
      <c r="X429" s="154"/>
      <c r="Y429" s="154"/>
      <c r="Z429" s="154"/>
    </row>
    <row r="430" spans="1:26" ht="12.75" customHeight="1" x14ac:dyDescent="0.2">
      <c r="A430" s="154"/>
      <c r="B430" s="154"/>
      <c r="C430" s="154"/>
      <c r="D430" s="154"/>
      <c r="E430" s="154"/>
      <c r="F430" s="154"/>
      <c r="G430" s="154"/>
      <c r="H430" s="154"/>
      <c r="I430" s="154"/>
      <c r="J430" s="154"/>
      <c r="K430" s="154"/>
      <c r="L430" s="154"/>
      <c r="M430" s="154"/>
      <c r="N430" s="154"/>
      <c r="O430" s="154"/>
      <c r="P430" s="154"/>
      <c r="Q430" s="154"/>
      <c r="R430" s="154"/>
      <c r="S430" s="154"/>
      <c r="T430" s="154"/>
      <c r="U430" s="154"/>
      <c r="V430" s="154"/>
      <c r="W430" s="154"/>
      <c r="X430" s="154"/>
      <c r="Y430" s="154"/>
      <c r="Z430" s="154"/>
    </row>
    <row r="431" spans="1:26" ht="12.75" customHeight="1" x14ac:dyDescent="0.2">
      <c r="A431" s="154"/>
      <c r="B431" s="154"/>
      <c r="C431" s="154"/>
      <c r="D431" s="154"/>
      <c r="E431" s="154"/>
      <c r="F431" s="154"/>
      <c r="G431" s="154"/>
      <c r="H431" s="154"/>
      <c r="I431" s="154"/>
      <c r="J431" s="154"/>
      <c r="K431" s="154"/>
      <c r="L431" s="154"/>
      <c r="M431" s="154"/>
      <c r="N431" s="154"/>
      <c r="O431" s="154"/>
      <c r="P431" s="154"/>
      <c r="Q431" s="154"/>
      <c r="R431" s="154"/>
      <c r="S431" s="154"/>
      <c r="T431" s="154"/>
      <c r="U431" s="154"/>
      <c r="V431" s="154"/>
      <c r="W431" s="154"/>
      <c r="X431" s="154"/>
      <c r="Y431" s="154"/>
      <c r="Z431" s="154"/>
    </row>
    <row r="432" spans="1:26" ht="12.75" customHeight="1" x14ac:dyDescent="0.2">
      <c r="A432" s="154"/>
      <c r="B432" s="154"/>
      <c r="C432" s="154"/>
      <c r="D432" s="154"/>
      <c r="E432" s="154"/>
      <c r="F432" s="154"/>
      <c r="G432" s="154"/>
      <c r="H432" s="154"/>
      <c r="I432" s="154"/>
      <c r="J432" s="154"/>
      <c r="K432" s="154"/>
      <c r="L432" s="154"/>
      <c r="M432" s="154"/>
      <c r="N432" s="154"/>
      <c r="O432" s="154"/>
      <c r="P432" s="154"/>
      <c r="Q432" s="154"/>
      <c r="R432" s="154"/>
      <c r="S432" s="154"/>
      <c r="T432" s="154"/>
      <c r="U432" s="154"/>
      <c r="V432" s="154"/>
      <c r="W432" s="154"/>
      <c r="X432" s="154"/>
      <c r="Y432" s="154"/>
      <c r="Z432" s="154"/>
    </row>
    <row r="433" spans="1:26" ht="12.75" customHeight="1" x14ac:dyDescent="0.2">
      <c r="A433" s="154"/>
      <c r="B433" s="154"/>
      <c r="C433" s="154"/>
      <c r="D433" s="154"/>
      <c r="E433" s="154"/>
      <c r="F433" s="154"/>
      <c r="G433" s="154"/>
      <c r="H433" s="154"/>
      <c r="I433" s="154"/>
      <c r="J433" s="154"/>
      <c r="K433" s="154"/>
      <c r="L433" s="154"/>
      <c r="M433" s="154"/>
      <c r="N433" s="154"/>
      <c r="O433" s="154"/>
      <c r="P433" s="154"/>
      <c r="Q433" s="154"/>
      <c r="R433" s="154"/>
      <c r="S433" s="154"/>
      <c r="T433" s="154"/>
      <c r="U433" s="154"/>
      <c r="V433" s="154"/>
      <c r="W433" s="154"/>
      <c r="X433" s="154"/>
      <c r="Y433" s="154"/>
      <c r="Z433" s="154"/>
    </row>
    <row r="434" spans="1:26" ht="12.75" customHeight="1" x14ac:dyDescent="0.2">
      <c r="A434" s="154"/>
      <c r="B434" s="154"/>
      <c r="C434" s="154"/>
      <c r="D434" s="154"/>
      <c r="E434" s="154"/>
      <c r="F434" s="154"/>
      <c r="G434" s="154"/>
      <c r="H434" s="154"/>
      <c r="I434" s="154"/>
      <c r="J434" s="154"/>
      <c r="K434" s="154"/>
      <c r="L434" s="154"/>
      <c r="M434" s="154"/>
      <c r="N434" s="154"/>
      <c r="O434" s="154"/>
      <c r="P434" s="154"/>
      <c r="Q434" s="154"/>
      <c r="R434" s="154"/>
      <c r="S434" s="154"/>
      <c r="T434" s="154"/>
      <c r="U434" s="154"/>
      <c r="V434" s="154"/>
      <c r="W434" s="154"/>
      <c r="X434" s="154"/>
      <c r="Y434" s="154"/>
      <c r="Z434" s="154"/>
    </row>
    <row r="435" spans="1:26" ht="12.75" customHeight="1" x14ac:dyDescent="0.2">
      <c r="A435" s="154"/>
      <c r="B435" s="154"/>
      <c r="C435" s="154"/>
      <c r="D435" s="154"/>
      <c r="E435" s="154"/>
      <c r="F435" s="154"/>
      <c r="G435" s="154"/>
      <c r="H435" s="154"/>
      <c r="I435" s="154"/>
      <c r="J435" s="154"/>
      <c r="K435" s="154"/>
      <c r="L435" s="154"/>
      <c r="M435" s="154"/>
      <c r="N435" s="154"/>
      <c r="O435" s="154"/>
      <c r="P435" s="154"/>
      <c r="Q435" s="154"/>
      <c r="R435" s="154"/>
      <c r="S435" s="154"/>
      <c r="T435" s="154"/>
      <c r="U435" s="154"/>
      <c r="V435" s="154"/>
      <c r="W435" s="154"/>
      <c r="X435" s="154"/>
      <c r="Y435" s="154"/>
      <c r="Z435" s="154"/>
    </row>
    <row r="436" spans="1:26" ht="12.75" customHeight="1" x14ac:dyDescent="0.2">
      <c r="A436" s="154"/>
      <c r="B436" s="154"/>
      <c r="C436" s="154"/>
      <c r="D436" s="154"/>
      <c r="E436" s="154"/>
      <c r="F436" s="154"/>
      <c r="G436" s="154"/>
      <c r="H436" s="154"/>
      <c r="I436" s="154"/>
      <c r="J436" s="154"/>
      <c r="K436" s="154"/>
      <c r="L436" s="154"/>
      <c r="M436" s="154"/>
      <c r="N436" s="154"/>
      <c r="O436" s="154"/>
      <c r="P436" s="154"/>
      <c r="Q436" s="154"/>
      <c r="R436" s="154"/>
      <c r="S436" s="154"/>
      <c r="T436" s="154"/>
      <c r="U436" s="154"/>
      <c r="V436" s="154"/>
      <c r="W436" s="154"/>
      <c r="X436" s="154"/>
      <c r="Y436" s="154"/>
      <c r="Z436" s="154"/>
    </row>
    <row r="437" spans="1:26" ht="12.75" customHeight="1" x14ac:dyDescent="0.2">
      <c r="A437" s="154"/>
      <c r="B437" s="154"/>
      <c r="C437" s="154"/>
      <c r="D437" s="154"/>
      <c r="E437" s="154"/>
      <c r="F437" s="154"/>
      <c r="G437" s="154"/>
      <c r="H437" s="154"/>
      <c r="I437" s="154"/>
      <c r="J437" s="154"/>
      <c r="K437" s="154"/>
      <c r="L437" s="154"/>
      <c r="M437" s="154"/>
      <c r="N437" s="154"/>
      <c r="O437" s="154"/>
      <c r="P437" s="154"/>
      <c r="Q437" s="154"/>
      <c r="R437" s="154"/>
      <c r="S437" s="154"/>
      <c r="T437" s="154"/>
      <c r="U437" s="154"/>
      <c r="V437" s="154"/>
      <c r="W437" s="154"/>
      <c r="X437" s="154"/>
      <c r="Y437" s="154"/>
      <c r="Z437" s="154"/>
    </row>
    <row r="438" spans="1:26" ht="12.75" customHeight="1" x14ac:dyDescent="0.2">
      <c r="A438" s="154"/>
      <c r="B438" s="154"/>
      <c r="C438" s="154"/>
      <c r="D438" s="154"/>
      <c r="E438" s="154"/>
      <c r="F438" s="154"/>
      <c r="G438" s="154"/>
      <c r="H438" s="154"/>
      <c r="I438" s="154"/>
      <c r="J438" s="154"/>
      <c r="K438" s="154"/>
      <c r="L438" s="154"/>
      <c r="M438" s="154"/>
      <c r="N438" s="154"/>
      <c r="O438" s="154"/>
      <c r="P438" s="154"/>
      <c r="Q438" s="154"/>
      <c r="R438" s="154"/>
      <c r="S438" s="154"/>
      <c r="T438" s="154"/>
      <c r="U438" s="154"/>
      <c r="V438" s="154"/>
      <c r="W438" s="154"/>
      <c r="X438" s="154"/>
      <c r="Y438" s="154"/>
      <c r="Z438" s="154"/>
    </row>
    <row r="439" spans="1:26" ht="12.75" customHeight="1" x14ac:dyDescent="0.2">
      <c r="A439" s="154"/>
      <c r="B439" s="154"/>
      <c r="C439" s="154"/>
      <c r="D439" s="154"/>
      <c r="E439" s="154"/>
      <c r="F439" s="154"/>
      <c r="G439" s="154"/>
      <c r="H439" s="154"/>
      <c r="I439" s="154"/>
      <c r="J439" s="154"/>
      <c r="K439" s="154"/>
      <c r="L439" s="154"/>
      <c r="M439" s="154"/>
      <c r="N439" s="154"/>
      <c r="O439" s="154"/>
      <c r="P439" s="154"/>
      <c r="Q439" s="154"/>
      <c r="R439" s="154"/>
      <c r="S439" s="154"/>
      <c r="T439" s="154"/>
      <c r="U439" s="154"/>
      <c r="V439" s="154"/>
      <c r="W439" s="154"/>
      <c r="X439" s="154"/>
      <c r="Y439" s="154"/>
      <c r="Z439" s="154"/>
    </row>
    <row r="440" spans="1:26" ht="12.75" customHeight="1" x14ac:dyDescent="0.2">
      <c r="A440" s="154"/>
      <c r="B440" s="154"/>
      <c r="C440" s="154"/>
      <c r="D440" s="154"/>
      <c r="E440" s="154"/>
      <c r="F440" s="154"/>
      <c r="G440" s="154"/>
      <c r="H440" s="154"/>
      <c r="I440" s="154"/>
      <c r="J440" s="154"/>
      <c r="K440" s="154"/>
      <c r="L440" s="154"/>
      <c r="M440" s="154"/>
      <c r="N440" s="154"/>
      <c r="O440" s="154"/>
      <c r="P440" s="154"/>
      <c r="Q440" s="154"/>
      <c r="R440" s="154"/>
      <c r="S440" s="154"/>
      <c r="T440" s="154"/>
      <c r="U440" s="154"/>
      <c r="V440" s="154"/>
      <c r="W440" s="154"/>
      <c r="X440" s="154"/>
      <c r="Y440" s="154"/>
      <c r="Z440" s="154"/>
    </row>
    <row r="441" spans="1:26" ht="12.75" customHeight="1" x14ac:dyDescent="0.2">
      <c r="A441" s="154"/>
      <c r="B441" s="154"/>
      <c r="C441" s="154"/>
      <c r="D441" s="154"/>
      <c r="E441" s="154"/>
      <c r="F441" s="154"/>
      <c r="G441" s="154"/>
      <c r="H441" s="154"/>
      <c r="I441" s="154"/>
      <c r="J441" s="154"/>
      <c r="K441" s="154"/>
      <c r="L441" s="154"/>
      <c r="M441" s="154"/>
      <c r="N441" s="154"/>
      <c r="O441" s="154"/>
      <c r="P441" s="154"/>
      <c r="Q441" s="154"/>
      <c r="R441" s="154"/>
      <c r="S441" s="154"/>
      <c r="T441" s="154"/>
      <c r="U441" s="154"/>
      <c r="V441" s="154"/>
      <c r="W441" s="154"/>
      <c r="X441" s="154"/>
      <c r="Y441" s="154"/>
      <c r="Z441" s="154"/>
    </row>
    <row r="442" spans="1:26" ht="12.75" customHeight="1" x14ac:dyDescent="0.2">
      <c r="A442" s="154"/>
      <c r="B442" s="154"/>
      <c r="C442" s="154"/>
      <c r="D442" s="154"/>
      <c r="E442" s="154"/>
      <c r="F442" s="154"/>
      <c r="G442" s="154"/>
      <c r="H442" s="154"/>
      <c r="I442" s="154"/>
      <c r="J442" s="154"/>
      <c r="K442" s="154"/>
      <c r="L442" s="154"/>
      <c r="M442" s="154"/>
      <c r="N442" s="154"/>
      <c r="O442" s="154"/>
      <c r="P442" s="154"/>
      <c r="Q442" s="154"/>
      <c r="R442" s="154"/>
      <c r="S442" s="154"/>
      <c r="T442" s="154"/>
      <c r="U442" s="154"/>
      <c r="V442" s="154"/>
      <c r="W442" s="154"/>
      <c r="X442" s="154"/>
      <c r="Y442" s="154"/>
      <c r="Z442" s="154"/>
    </row>
    <row r="443" spans="1:26" ht="12.75" customHeight="1" x14ac:dyDescent="0.2">
      <c r="A443" s="154"/>
      <c r="B443" s="154"/>
      <c r="C443" s="154"/>
      <c r="D443" s="154"/>
      <c r="E443" s="154"/>
      <c r="F443" s="154"/>
      <c r="G443" s="154"/>
      <c r="H443" s="154"/>
      <c r="I443" s="154"/>
      <c r="J443" s="154"/>
      <c r="K443" s="154"/>
      <c r="L443" s="154"/>
      <c r="M443" s="154"/>
      <c r="N443" s="154"/>
      <c r="O443" s="154"/>
      <c r="P443" s="154"/>
      <c r="Q443" s="154"/>
      <c r="R443" s="154"/>
      <c r="S443" s="154"/>
      <c r="T443" s="154"/>
      <c r="U443" s="154"/>
      <c r="V443" s="154"/>
      <c r="W443" s="154"/>
      <c r="X443" s="154"/>
      <c r="Y443" s="154"/>
      <c r="Z443" s="154"/>
    </row>
    <row r="444" spans="1:26" ht="12.75" customHeight="1" x14ac:dyDescent="0.2">
      <c r="A444" s="154"/>
      <c r="B444" s="154"/>
      <c r="C444" s="154"/>
      <c r="D444" s="154"/>
      <c r="E444" s="154"/>
      <c r="F444" s="154"/>
      <c r="G444" s="154"/>
      <c r="H444" s="154"/>
      <c r="I444" s="154"/>
      <c r="J444" s="154"/>
      <c r="K444" s="154"/>
      <c r="L444" s="154"/>
      <c r="M444" s="154"/>
      <c r="N444" s="154"/>
      <c r="O444" s="154"/>
      <c r="P444" s="154"/>
      <c r="Q444" s="154"/>
      <c r="R444" s="154"/>
      <c r="S444" s="154"/>
      <c r="T444" s="154"/>
      <c r="U444" s="154"/>
      <c r="V444" s="154"/>
      <c r="W444" s="154"/>
      <c r="X444" s="154"/>
      <c r="Y444" s="154"/>
      <c r="Z444" s="154"/>
    </row>
    <row r="445" spans="1:26" ht="12.75" customHeight="1" x14ac:dyDescent="0.2">
      <c r="A445" s="154"/>
      <c r="B445" s="154"/>
      <c r="C445" s="154"/>
      <c r="D445" s="154"/>
      <c r="E445" s="154"/>
      <c r="F445" s="154"/>
      <c r="G445" s="154"/>
      <c r="H445" s="154"/>
      <c r="I445" s="154"/>
      <c r="J445" s="154"/>
      <c r="K445" s="154"/>
      <c r="L445" s="154"/>
      <c r="M445" s="154"/>
      <c r="N445" s="154"/>
      <c r="O445" s="154"/>
      <c r="P445" s="154"/>
      <c r="Q445" s="154"/>
      <c r="R445" s="154"/>
      <c r="S445" s="154"/>
      <c r="T445" s="154"/>
      <c r="U445" s="154"/>
      <c r="V445" s="154"/>
      <c r="W445" s="154"/>
      <c r="X445" s="154"/>
      <c r="Y445" s="154"/>
      <c r="Z445" s="154"/>
    </row>
    <row r="446" spans="1:26" ht="12.75" customHeight="1" x14ac:dyDescent="0.2">
      <c r="A446" s="154"/>
      <c r="B446" s="154"/>
      <c r="C446" s="154"/>
      <c r="D446" s="154"/>
      <c r="E446" s="154"/>
      <c r="F446" s="154"/>
      <c r="G446" s="154"/>
      <c r="H446" s="154"/>
      <c r="I446" s="154"/>
      <c r="J446" s="154"/>
      <c r="K446" s="154"/>
      <c r="L446" s="154"/>
      <c r="M446" s="154"/>
      <c r="N446" s="154"/>
      <c r="O446" s="154"/>
      <c r="P446" s="154"/>
      <c r="Q446" s="154"/>
      <c r="R446" s="154"/>
      <c r="S446" s="154"/>
      <c r="T446" s="154"/>
      <c r="U446" s="154"/>
      <c r="V446" s="154"/>
      <c r="W446" s="154"/>
      <c r="X446" s="154"/>
      <c r="Y446" s="154"/>
      <c r="Z446" s="154"/>
    </row>
    <row r="447" spans="1:26" ht="12.75" customHeight="1" x14ac:dyDescent="0.2">
      <c r="A447" s="154"/>
      <c r="B447" s="154"/>
      <c r="C447" s="154"/>
      <c r="D447" s="154"/>
      <c r="E447" s="154"/>
      <c r="F447" s="154"/>
      <c r="G447" s="154"/>
      <c r="H447" s="154"/>
      <c r="I447" s="154"/>
      <c r="J447" s="154"/>
      <c r="K447" s="154"/>
      <c r="L447" s="154"/>
      <c r="M447" s="154"/>
      <c r="N447" s="154"/>
      <c r="O447" s="154"/>
      <c r="P447" s="154"/>
      <c r="Q447" s="154"/>
      <c r="R447" s="154"/>
      <c r="S447" s="154"/>
      <c r="T447" s="154"/>
      <c r="U447" s="154"/>
      <c r="V447" s="154"/>
      <c r="W447" s="154"/>
      <c r="X447" s="154"/>
      <c r="Y447" s="154"/>
      <c r="Z447" s="154"/>
    </row>
    <row r="448" spans="1:26" ht="12.75" customHeight="1" x14ac:dyDescent="0.2">
      <c r="A448" s="154"/>
      <c r="B448" s="154"/>
      <c r="C448" s="154"/>
      <c r="D448" s="154"/>
      <c r="E448" s="154"/>
      <c r="F448" s="154"/>
      <c r="G448" s="154"/>
      <c r="H448" s="154"/>
      <c r="I448" s="154"/>
      <c r="J448" s="154"/>
      <c r="K448" s="154"/>
      <c r="L448" s="154"/>
      <c r="M448" s="154"/>
      <c r="N448" s="154"/>
      <c r="O448" s="154"/>
      <c r="P448" s="154"/>
      <c r="Q448" s="154"/>
      <c r="R448" s="154"/>
      <c r="S448" s="154"/>
      <c r="T448" s="154"/>
      <c r="U448" s="154"/>
      <c r="V448" s="154"/>
      <c r="W448" s="154"/>
      <c r="X448" s="154"/>
      <c r="Y448" s="154"/>
      <c r="Z448" s="154"/>
    </row>
    <row r="449" spans="1:26" ht="12.75" customHeight="1" x14ac:dyDescent="0.2">
      <c r="A449" s="154"/>
      <c r="B449" s="154"/>
      <c r="C449" s="154"/>
      <c r="D449" s="154"/>
      <c r="E449" s="154"/>
      <c r="F449" s="154"/>
      <c r="G449" s="154"/>
      <c r="H449" s="154"/>
      <c r="I449" s="154"/>
      <c r="J449" s="154"/>
      <c r="K449" s="154"/>
      <c r="L449" s="154"/>
      <c r="M449" s="154"/>
      <c r="N449" s="154"/>
      <c r="O449" s="154"/>
      <c r="P449" s="154"/>
      <c r="Q449" s="154"/>
      <c r="R449" s="154"/>
      <c r="S449" s="154"/>
      <c r="T449" s="154"/>
      <c r="U449" s="154"/>
      <c r="V449" s="154"/>
      <c r="W449" s="154"/>
      <c r="X449" s="154"/>
      <c r="Y449" s="154"/>
      <c r="Z449" s="154"/>
    </row>
    <row r="450" spans="1:26" ht="12.75" customHeight="1" x14ac:dyDescent="0.2">
      <c r="A450" s="154"/>
      <c r="B450" s="154"/>
      <c r="C450" s="154"/>
      <c r="D450" s="154"/>
      <c r="E450" s="154"/>
      <c r="F450" s="154"/>
      <c r="G450" s="154"/>
      <c r="H450" s="154"/>
      <c r="I450" s="154"/>
      <c r="J450" s="154"/>
      <c r="K450" s="154"/>
      <c r="L450" s="154"/>
      <c r="M450" s="154"/>
      <c r="N450" s="154"/>
      <c r="O450" s="154"/>
      <c r="P450" s="154"/>
      <c r="Q450" s="154"/>
      <c r="R450" s="154"/>
      <c r="S450" s="154"/>
      <c r="T450" s="154"/>
      <c r="U450" s="154"/>
      <c r="V450" s="154"/>
      <c r="W450" s="154"/>
      <c r="X450" s="154"/>
      <c r="Y450" s="154"/>
      <c r="Z450" s="154"/>
    </row>
    <row r="451" spans="1:26" ht="12.75" customHeight="1" x14ac:dyDescent="0.2">
      <c r="A451" s="154"/>
      <c r="B451" s="154"/>
      <c r="C451" s="154"/>
      <c r="D451" s="154"/>
      <c r="E451" s="154"/>
      <c r="F451" s="154"/>
      <c r="G451" s="154"/>
      <c r="H451" s="154"/>
      <c r="I451" s="154"/>
      <c r="J451" s="154"/>
      <c r="K451" s="154"/>
      <c r="L451" s="154"/>
      <c r="M451" s="154"/>
      <c r="N451" s="154"/>
      <c r="O451" s="154"/>
      <c r="P451" s="154"/>
      <c r="Q451" s="154"/>
      <c r="R451" s="154"/>
      <c r="S451" s="154"/>
      <c r="T451" s="154"/>
      <c r="U451" s="154"/>
      <c r="V451" s="154"/>
      <c r="W451" s="154"/>
      <c r="X451" s="154"/>
      <c r="Y451" s="154"/>
      <c r="Z451" s="154"/>
    </row>
    <row r="452" spans="1:26" ht="12.75" customHeight="1" x14ac:dyDescent="0.2">
      <c r="A452" s="154"/>
      <c r="B452" s="154"/>
      <c r="C452" s="154"/>
      <c r="D452" s="154"/>
      <c r="E452" s="154"/>
      <c r="F452" s="154"/>
      <c r="G452" s="154"/>
      <c r="H452" s="154"/>
      <c r="I452" s="154"/>
      <c r="J452" s="154"/>
      <c r="K452" s="154"/>
      <c r="L452" s="154"/>
      <c r="M452" s="154"/>
      <c r="N452" s="154"/>
      <c r="O452" s="154"/>
      <c r="P452" s="154"/>
      <c r="Q452" s="154"/>
      <c r="R452" s="154"/>
      <c r="S452" s="154"/>
      <c r="T452" s="154"/>
      <c r="U452" s="154"/>
      <c r="V452" s="154"/>
      <c r="W452" s="154"/>
      <c r="X452" s="154"/>
      <c r="Y452" s="154"/>
      <c r="Z452" s="154"/>
    </row>
    <row r="453" spans="1:26" ht="12.75" customHeight="1" x14ac:dyDescent="0.2">
      <c r="A453" s="154"/>
      <c r="B453" s="154"/>
      <c r="C453" s="154"/>
      <c r="D453" s="154"/>
      <c r="E453" s="154"/>
      <c r="F453" s="154"/>
      <c r="G453" s="154"/>
      <c r="H453" s="154"/>
      <c r="I453" s="154"/>
      <c r="J453" s="154"/>
      <c r="K453" s="154"/>
      <c r="L453" s="154"/>
      <c r="M453" s="154"/>
      <c r="N453" s="154"/>
      <c r="O453" s="154"/>
      <c r="P453" s="154"/>
      <c r="Q453" s="154"/>
      <c r="R453" s="154"/>
      <c r="S453" s="154"/>
      <c r="T453" s="154"/>
      <c r="U453" s="154"/>
      <c r="V453" s="154"/>
      <c r="W453" s="154"/>
      <c r="X453" s="154"/>
      <c r="Y453" s="154"/>
      <c r="Z453" s="154"/>
    </row>
    <row r="454" spans="1:26" ht="12.75" customHeight="1" x14ac:dyDescent="0.2">
      <c r="A454" s="154"/>
      <c r="B454" s="154"/>
      <c r="C454" s="154"/>
      <c r="D454" s="154"/>
      <c r="E454" s="154"/>
      <c r="F454" s="154"/>
      <c r="G454" s="154"/>
      <c r="H454" s="154"/>
      <c r="I454" s="154"/>
      <c r="J454" s="154"/>
      <c r="K454" s="154"/>
      <c r="L454" s="154"/>
      <c r="M454" s="154"/>
      <c r="N454" s="154"/>
      <c r="O454" s="154"/>
      <c r="P454" s="154"/>
      <c r="Q454" s="154"/>
      <c r="R454" s="154"/>
      <c r="S454" s="154"/>
      <c r="T454" s="154"/>
      <c r="U454" s="154"/>
      <c r="V454" s="154"/>
      <c r="W454" s="154"/>
      <c r="X454" s="154"/>
      <c r="Y454" s="154"/>
      <c r="Z454" s="154"/>
    </row>
    <row r="455" spans="1:26" ht="12.75" customHeight="1" x14ac:dyDescent="0.2">
      <c r="A455" s="154"/>
      <c r="B455" s="154"/>
      <c r="C455" s="154"/>
      <c r="D455" s="154"/>
      <c r="E455" s="154"/>
      <c r="F455" s="154"/>
      <c r="G455" s="154"/>
      <c r="H455" s="154"/>
      <c r="I455" s="154"/>
      <c r="J455" s="154"/>
      <c r="K455" s="154"/>
      <c r="L455" s="154"/>
      <c r="M455" s="154"/>
      <c r="N455" s="154"/>
      <c r="O455" s="154"/>
      <c r="P455" s="154"/>
      <c r="Q455" s="154"/>
      <c r="R455" s="154"/>
      <c r="S455" s="154"/>
      <c r="T455" s="154"/>
      <c r="U455" s="154"/>
      <c r="V455" s="154"/>
      <c r="W455" s="154"/>
      <c r="X455" s="154"/>
      <c r="Y455" s="154"/>
      <c r="Z455" s="154"/>
    </row>
    <row r="456" spans="1:26" ht="12.75" customHeight="1" x14ac:dyDescent="0.2">
      <c r="A456" s="154"/>
      <c r="B456" s="154"/>
      <c r="C456" s="154"/>
      <c r="D456" s="154"/>
      <c r="E456" s="154"/>
      <c r="F456" s="154"/>
      <c r="G456" s="154"/>
      <c r="H456" s="154"/>
      <c r="I456" s="154"/>
      <c r="J456" s="154"/>
      <c r="K456" s="154"/>
      <c r="L456" s="154"/>
      <c r="M456" s="154"/>
      <c r="N456" s="154"/>
      <c r="O456" s="154"/>
      <c r="P456" s="154"/>
      <c r="Q456" s="154"/>
      <c r="R456" s="154"/>
      <c r="S456" s="154"/>
      <c r="T456" s="154"/>
      <c r="U456" s="154"/>
      <c r="V456" s="154"/>
      <c r="W456" s="154"/>
      <c r="X456" s="154"/>
      <c r="Y456" s="154"/>
      <c r="Z456" s="154"/>
    </row>
    <row r="457" spans="1:26" ht="12.75" customHeight="1" x14ac:dyDescent="0.2">
      <c r="A457" s="154"/>
      <c r="B457" s="154"/>
      <c r="C457" s="154"/>
      <c r="D457" s="154"/>
      <c r="E457" s="154"/>
      <c r="F457" s="154"/>
      <c r="G457" s="154"/>
      <c r="H457" s="154"/>
      <c r="I457" s="154"/>
      <c r="J457" s="154"/>
      <c r="K457" s="154"/>
      <c r="L457" s="154"/>
      <c r="M457" s="154"/>
      <c r="N457" s="154"/>
      <c r="O457" s="154"/>
      <c r="P457" s="154"/>
      <c r="Q457" s="154"/>
      <c r="R457" s="154"/>
      <c r="S457" s="154"/>
      <c r="T457" s="154"/>
      <c r="U457" s="154"/>
      <c r="V457" s="154"/>
      <c r="W457" s="154"/>
      <c r="X457" s="154"/>
      <c r="Y457" s="154"/>
      <c r="Z457" s="154"/>
    </row>
    <row r="458" spans="1:26" ht="12.75" customHeight="1" x14ac:dyDescent="0.2">
      <c r="A458" s="154"/>
      <c r="B458" s="154"/>
      <c r="C458" s="154"/>
      <c r="D458" s="154"/>
      <c r="E458" s="154"/>
      <c r="F458" s="154"/>
      <c r="G458" s="154"/>
      <c r="H458" s="154"/>
      <c r="I458" s="154"/>
      <c r="J458" s="154"/>
      <c r="K458" s="154"/>
      <c r="L458" s="154"/>
      <c r="M458" s="154"/>
      <c r="N458" s="154"/>
      <c r="O458" s="154"/>
      <c r="P458" s="154"/>
      <c r="Q458" s="154"/>
      <c r="R458" s="154"/>
      <c r="S458" s="154"/>
      <c r="T458" s="154"/>
      <c r="U458" s="154"/>
      <c r="V458" s="154"/>
      <c r="W458" s="154"/>
      <c r="X458" s="154"/>
      <c r="Y458" s="154"/>
      <c r="Z458" s="154"/>
    </row>
    <row r="459" spans="1:26" ht="12.75" customHeight="1" x14ac:dyDescent="0.2">
      <c r="A459" s="154"/>
      <c r="B459" s="154"/>
      <c r="C459" s="154"/>
      <c r="D459" s="154"/>
      <c r="E459" s="154"/>
      <c r="F459" s="154"/>
      <c r="G459" s="154"/>
      <c r="H459" s="154"/>
      <c r="I459" s="154"/>
      <c r="J459" s="154"/>
      <c r="K459" s="154"/>
      <c r="L459" s="154"/>
      <c r="M459" s="154"/>
      <c r="N459" s="154"/>
      <c r="O459" s="154"/>
      <c r="P459" s="154"/>
      <c r="Q459" s="154"/>
      <c r="R459" s="154"/>
      <c r="S459" s="154"/>
      <c r="T459" s="154"/>
      <c r="U459" s="154"/>
      <c r="V459" s="154"/>
      <c r="W459" s="154"/>
      <c r="X459" s="154"/>
      <c r="Y459" s="154"/>
      <c r="Z459" s="154"/>
    </row>
    <row r="460" spans="1:26" ht="12.75" customHeight="1" x14ac:dyDescent="0.2">
      <c r="A460" s="154"/>
      <c r="B460" s="154"/>
      <c r="C460" s="154"/>
      <c r="D460" s="154"/>
      <c r="E460" s="154"/>
      <c r="F460" s="154"/>
      <c r="G460" s="154"/>
      <c r="H460" s="154"/>
      <c r="I460" s="154"/>
      <c r="J460" s="154"/>
      <c r="K460" s="154"/>
      <c r="L460" s="154"/>
      <c r="M460" s="154"/>
      <c r="N460" s="154"/>
      <c r="O460" s="154"/>
      <c r="P460" s="154"/>
      <c r="Q460" s="154"/>
      <c r="R460" s="154"/>
      <c r="S460" s="154"/>
      <c r="T460" s="154"/>
      <c r="U460" s="154"/>
      <c r="V460" s="154"/>
      <c r="W460" s="154"/>
      <c r="X460" s="154"/>
      <c r="Y460" s="154"/>
      <c r="Z460" s="154"/>
    </row>
    <row r="461" spans="1:26" ht="12.75" customHeight="1" x14ac:dyDescent="0.2">
      <c r="A461" s="154"/>
      <c r="B461" s="154"/>
      <c r="C461" s="154"/>
      <c r="D461" s="154"/>
      <c r="E461" s="154"/>
      <c r="F461" s="154"/>
      <c r="G461" s="154"/>
      <c r="H461" s="154"/>
      <c r="I461" s="154"/>
      <c r="J461" s="154"/>
      <c r="K461" s="154"/>
      <c r="L461" s="154"/>
      <c r="M461" s="154"/>
      <c r="N461" s="154"/>
      <c r="O461" s="154"/>
      <c r="P461" s="154"/>
      <c r="Q461" s="154"/>
      <c r="R461" s="154"/>
      <c r="S461" s="154"/>
      <c r="T461" s="154"/>
      <c r="U461" s="154"/>
      <c r="V461" s="154"/>
      <c r="W461" s="154"/>
      <c r="X461" s="154"/>
      <c r="Y461" s="154"/>
      <c r="Z461" s="154"/>
    </row>
    <row r="462" spans="1:26" ht="12.75" customHeight="1" x14ac:dyDescent="0.2">
      <c r="A462" s="154"/>
      <c r="B462" s="154"/>
      <c r="C462" s="154"/>
      <c r="D462" s="154"/>
      <c r="E462" s="154"/>
      <c r="F462" s="154"/>
      <c r="G462" s="154"/>
      <c r="H462" s="154"/>
      <c r="I462" s="154"/>
      <c r="J462" s="154"/>
      <c r="K462" s="154"/>
      <c r="L462" s="154"/>
      <c r="M462" s="154"/>
      <c r="N462" s="154"/>
      <c r="O462" s="154"/>
      <c r="P462" s="154"/>
      <c r="Q462" s="154"/>
      <c r="R462" s="154"/>
      <c r="S462" s="154"/>
      <c r="T462" s="154"/>
      <c r="U462" s="154"/>
      <c r="V462" s="154"/>
      <c r="W462" s="154"/>
      <c r="X462" s="154"/>
      <c r="Y462" s="154"/>
      <c r="Z462" s="154"/>
    </row>
    <row r="463" spans="1:26" ht="12.75" customHeight="1" x14ac:dyDescent="0.2">
      <c r="A463" s="154"/>
      <c r="B463" s="154"/>
      <c r="C463" s="154"/>
      <c r="D463" s="154"/>
      <c r="E463" s="154"/>
      <c r="F463" s="154"/>
      <c r="G463" s="154"/>
      <c r="H463" s="154"/>
      <c r="I463" s="154"/>
      <c r="J463" s="154"/>
      <c r="K463" s="154"/>
      <c r="L463" s="154"/>
      <c r="M463" s="154"/>
      <c r="N463" s="154"/>
      <c r="O463" s="154"/>
      <c r="P463" s="154"/>
      <c r="Q463" s="154"/>
      <c r="R463" s="154"/>
      <c r="S463" s="154"/>
      <c r="T463" s="154"/>
      <c r="U463" s="154"/>
      <c r="V463" s="154"/>
      <c r="W463" s="154"/>
      <c r="X463" s="154"/>
      <c r="Y463" s="154"/>
      <c r="Z463" s="154"/>
    </row>
    <row r="464" spans="1:26" ht="12.75" customHeight="1" x14ac:dyDescent="0.2">
      <c r="A464" s="154"/>
      <c r="B464" s="154"/>
      <c r="C464" s="154"/>
      <c r="D464" s="154"/>
      <c r="E464" s="154"/>
      <c r="F464" s="154"/>
      <c r="G464" s="154"/>
      <c r="H464" s="154"/>
      <c r="I464" s="154"/>
      <c r="J464" s="154"/>
      <c r="K464" s="154"/>
      <c r="L464" s="154"/>
      <c r="M464" s="154"/>
      <c r="N464" s="154"/>
      <c r="O464" s="154"/>
      <c r="P464" s="154"/>
      <c r="Q464" s="154"/>
      <c r="R464" s="154"/>
      <c r="S464" s="154"/>
      <c r="T464" s="154"/>
      <c r="U464" s="154"/>
      <c r="V464" s="154"/>
      <c r="W464" s="154"/>
      <c r="X464" s="154"/>
      <c r="Y464" s="154"/>
      <c r="Z464" s="154"/>
    </row>
    <row r="465" spans="1:26" ht="12.75" customHeight="1" x14ac:dyDescent="0.2">
      <c r="A465" s="154"/>
      <c r="B465" s="154"/>
      <c r="C465" s="154"/>
      <c r="D465" s="154"/>
      <c r="E465" s="154"/>
      <c r="F465" s="154"/>
      <c r="G465" s="154"/>
      <c r="H465" s="154"/>
      <c r="I465" s="154"/>
      <c r="J465" s="154"/>
      <c r="K465" s="154"/>
      <c r="L465" s="154"/>
      <c r="M465" s="154"/>
      <c r="N465" s="154"/>
      <c r="O465" s="154"/>
      <c r="P465" s="154"/>
      <c r="Q465" s="154"/>
      <c r="R465" s="154"/>
      <c r="S465" s="154"/>
      <c r="T465" s="154"/>
      <c r="U465" s="154"/>
      <c r="V465" s="154"/>
      <c r="W465" s="154"/>
      <c r="X465" s="154"/>
      <c r="Y465" s="154"/>
      <c r="Z465" s="154"/>
    </row>
    <row r="466" spans="1:26" ht="12.75" customHeight="1" x14ac:dyDescent="0.2">
      <c r="A466" s="154"/>
      <c r="B466" s="154"/>
      <c r="C466" s="154"/>
      <c r="D466" s="154"/>
      <c r="E466" s="154"/>
      <c r="F466" s="154"/>
      <c r="G466" s="154"/>
      <c r="H466" s="154"/>
      <c r="I466" s="154"/>
      <c r="J466" s="154"/>
      <c r="K466" s="154"/>
      <c r="L466" s="154"/>
      <c r="M466" s="154"/>
      <c r="N466" s="154"/>
      <c r="O466" s="154"/>
      <c r="P466" s="154"/>
      <c r="Q466" s="154"/>
      <c r="R466" s="154"/>
      <c r="S466" s="154"/>
      <c r="T466" s="154"/>
      <c r="U466" s="154"/>
      <c r="V466" s="154"/>
      <c r="W466" s="154"/>
      <c r="X466" s="154"/>
      <c r="Y466" s="154"/>
      <c r="Z466" s="154"/>
    </row>
    <row r="467" spans="1:26" ht="12.75" customHeight="1" x14ac:dyDescent="0.2">
      <c r="A467" s="154"/>
      <c r="B467" s="154"/>
      <c r="C467" s="154"/>
      <c r="D467" s="154"/>
      <c r="E467" s="154"/>
      <c r="F467" s="154"/>
      <c r="G467" s="154"/>
      <c r="H467" s="154"/>
      <c r="I467" s="154"/>
      <c r="J467" s="154"/>
      <c r="K467" s="154"/>
      <c r="L467" s="154"/>
      <c r="M467" s="154"/>
      <c r="N467" s="154"/>
      <c r="O467" s="154"/>
      <c r="P467" s="154"/>
      <c r="Q467" s="154"/>
      <c r="R467" s="154"/>
      <c r="S467" s="154"/>
      <c r="T467" s="154"/>
      <c r="U467" s="154"/>
      <c r="V467" s="154"/>
      <c r="W467" s="154"/>
      <c r="X467" s="154"/>
      <c r="Y467" s="154"/>
      <c r="Z467" s="154"/>
    </row>
    <row r="468" spans="1:26" ht="12.75" customHeight="1" x14ac:dyDescent="0.2">
      <c r="A468" s="154"/>
      <c r="B468" s="154"/>
      <c r="C468" s="154"/>
      <c r="D468" s="154"/>
      <c r="E468" s="154"/>
      <c r="F468" s="154"/>
      <c r="G468" s="154"/>
      <c r="H468" s="154"/>
      <c r="I468" s="154"/>
      <c r="J468" s="154"/>
      <c r="K468" s="154"/>
      <c r="L468" s="154"/>
      <c r="M468" s="154"/>
      <c r="N468" s="154"/>
      <c r="O468" s="154"/>
      <c r="P468" s="154"/>
      <c r="Q468" s="154"/>
      <c r="R468" s="154"/>
      <c r="S468" s="154"/>
      <c r="T468" s="154"/>
      <c r="U468" s="154"/>
      <c r="V468" s="154"/>
      <c r="W468" s="154"/>
      <c r="X468" s="154"/>
      <c r="Y468" s="154"/>
      <c r="Z468" s="154"/>
    </row>
    <row r="469" spans="1:26" ht="12.75" customHeight="1" x14ac:dyDescent="0.2">
      <c r="A469" s="154"/>
      <c r="B469" s="154"/>
      <c r="C469" s="154"/>
      <c r="D469" s="154"/>
      <c r="E469" s="154"/>
      <c r="F469" s="154"/>
      <c r="G469" s="154"/>
      <c r="H469" s="154"/>
      <c r="I469" s="154"/>
      <c r="J469" s="154"/>
      <c r="K469" s="154"/>
      <c r="L469" s="154"/>
      <c r="M469" s="154"/>
      <c r="N469" s="154"/>
      <c r="O469" s="154"/>
      <c r="P469" s="154"/>
      <c r="Q469" s="154"/>
      <c r="R469" s="154"/>
      <c r="S469" s="154"/>
      <c r="T469" s="154"/>
      <c r="U469" s="154"/>
      <c r="V469" s="154"/>
      <c r="W469" s="154"/>
      <c r="X469" s="154"/>
      <c r="Y469" s="154"/>
      <c r="Z469" s="154"/>
    </row>
    <row r="470" spans="1:26" ht="12.75" customHeight="1" x14ac:dyDescent="0.2">
      <c r="A470" s="154"/>
      <c r="B470" s="154"/>
      <c r="C470" s="154"/>
      <c r="D470" s="154"/>
      <c r="E470" s="154"/>
      <c r="F470" s="154"/>
      <c r="G470" s="154"/>
      <c r="H470" s="154"/>
      <c r="I470" s="154"/>
      <c r="J470" s="154"/>
      <c r="K470" s="154"/>
      <c r="L470" s="154"/>
      <c r="M470" s="154"/>
      <c r="N470" s="154"/>
      <c r="O470" s="154"/>
      <c r="P470" s="154"/>
      <c r="Q470" s="154"/>
      <c r="R470" s="154"/>
      <c r="S470" s="154"/>
      <c r="T470" s="154"/>
      <c r="U470" s="154"/>
      <c r="V470" s="154"/>
      <c r="W470" s="154"/>
      <c r="X470" s="154"/>
      <c r="Y470" s="154"/>
      <c r="Z470" s="154"/>
    </row>
    <row r="471" spans="1:26" ht="12.75" customHeight="1" x14ac:dyDescent="0.2">
      <c r="A471" s="154"/>
      <c r="B471" s="154"/>
      <c r="C471" s="154"/>
      <c r="D471" s="154"/>
      <c r="E471" s="154"/>
      <c r="F471" s="154"/>
      <c r="G471" s="154"/>
      <c r="H471" s="154"/>
      <c r="I471" s="154"/>
      <c r="J471" s="154"/>
      <c r="K471" s="154"/>
      <c r="L471" s="154"/>
      <c r="M471" s="154"/>
      <c r="N471" s="154"/>
      <c r="O471" s="154"/>
      <c r="P471" s="154"/>
      <c r="Q471" s="154"/>
      <c r="R471" s="154"/>
      <c r="S471" s="154"/>
      <c r="T471" s="154"/>
      <c r="U471" s="154"/>
      <c r="V471" s="154"/>
      <c r="W471" s="154"/>
      <c r="X471" s="154"/>
      <c r="Y471" s="154"/>
      <c r="Z471" s="154"/>
    </row>
    <row r="472" spans="1:26" ht="12.75" customHeight="1" x14ac:dyDescent="0.2">
      <c r="A472" s="154"/>
      <c r="B472" s="154"/>
      <c r="C472" s="154"/>
      <c r="D472" s="154"/>
      <c r="E472" s="154"/>
      <c r="F472" s="154"/>
      <c r="G472" s="154"/>
      <c r="H472" s="154"/>
      <c r="I472" s="154"/>
      <c r="J472" s="154"/>
      <c r="K472" s="154"/>
      <c r="L472" s="154"/>
      <c r="M472" s="154"/>
      <c r="N472" s="154"/>
      <c r="O472" s="154"/>
      <c r="P472" s="154"/>
      <c r="Q472" s="154"/>
      <c r="R472" s="154"/>
      <c r="S472" s="154"/>
      <c r="T472" s="154"/>
      <c r="U472" s="154"/>
      <c r="V472" s="154"/>
      <c r="W472" s="154"/>
      <c r="X472" s="154"/>
      <c r="Y472" s="154"/>
      <c r="Z472" s="154"/>
    </row>
    <row r="473" spans="1:26" ht="12.75" customHeight="1" x14ac:dyDescent="0.2">
      <c r="A473" s="154"/>
      <c r="B473" s="154"/>
      <c r="C473" s="154"/>
      <c r="D473" s="154"/>
      <c r="E473" s="154"/>
      <c r="F473" s="154"/>
      <c r="G473" s="154"/>
      <c r="H473" s="154"/>
      <c r="I473" s="154"/>
      <c r="J473" s="154"/>
      <c r="K473" s="154"/>
      <c r="L473" s="154"/>
      <c r="M473" s="154"/>
      <c r="N473" s="154"/>
      <c r="O473" s="154"/>
      <c r="P473" s="154"/>
      <c r="Q473" s="154"/>
      <c r="R473" s="154"/>
      <c r="S473" s="154"/>
      <c r="T473" s="154"/>
      <c r="U473" s="154"/>
      <c r="V473" s="154"/>
      <c r="W473" s="154"/>
      <c r="X473" s="154"/>
      <c r="Y473" s="154"/>
      <c r="Z473" s="154"/>
    </row>
    <row r="474" spans="1:26" ht="12.75" customHeight="1" x14ac:dyDescent="0.2">
      <c r="A474" s="154"/>
      <c r="B474" s="154"/>
      <c r="C474" s="154"/>
      <c r="D474" s="154"/>
      <c r="E474" s="154"/>
      <c r="F474" s="154"/>
      <c r="G474" s="154"/>
      <c r="H474" s="154"/>
      <c r="I474" s="154"/>
      <c r="J474" s="154"/>
      <c r="K474" s="154"/>
      <c r="L474" s="154"/>
      <c r="M474" s="154"/>
      <c r="N474" s="154"/>
      <c r="O474" s="154"/>
      <c r="P474" s="154"/>
      <c r="Q474" s="154"/>
      <c r="R474" s="154"/>
      <c r="S474" s="154"/>
      <c r="T474" s="154"/>
      <c r="U474" s="154"/>
      <c r="V474" s="154"/>
      <c r="W474" s="154"/>
      <c r="X474" s="154"/>
      <c r="Y474" s="154"/>
      <c r="Z474" s="154"/>
    </row>
    <row r="475" spans="1:26" ht="12.75" customHeight="1" x14ac:dyDescent="0.2">
      <c r="A475" s="154"/>
      <c r="B475" s="154"/>
      <c r="C475" s="154"/>
      <c r="D475" s="154"/>
      <c r="E475" s="154"/>
      <c r="F475" s="154"/>
      <c r="G475" s="154"/>
      <c r="H475" s="154"/>
      <c r="I475" s="154"/>
      <c r="J475" s="154"/>
      <c r="K475" s="154"/>
      <c r="L475" s="154"/>
      <c r="M475" s="154"/>
      <c r="N475" s="154"/>
      <c r="O475" s="154"/>
      <c r="P475" s="154"/>
      <c r="Q475" s="154"/>
      <c r="R475" s="154"/>
      <c r="S475" s="154"/>
      <c r="T475" s="154"/>
      <c r="U475" s="154"/>
      <c r="V475" s="154"/>
      <c r="W475" s="154"/>
      <c r="X475" s="154"/>
      <c r="Y475" s="154"/>
      <c r="Z475" s="154"/>
    </row>
    <row r="476" spans="1:26" ht="12.75" customHeight="1" x14ac:dyDescent="0.2">
      <c r="A476" s="154"/>
      <c r="B476" s="154"/>
      <c r="C476" s="154"/>
      <c r="D476" s="154"/>
      <c r="E476" s="154"/>
      <c r="F476" s="154"/>
      <c r="G476" s="154"/>
      <c r="H476" s="154"/>
      <c r="I476" s="154"/>
      <c r="J476" s="154"/>
      <c r="K476" s="154"/>
      <c r="L476" s="154"/>
      <c r="M476" s="154"/>
      <c r="N476" s="154"/>
      <c r="O476" s="154"/>
      <c r="P476" s="154"/>
      <c r="Q476" s="154"/>
      <c r="R476" s="154"/>
      <c r="S476" s="154"/>
      <c r="T476" s="154"/>
      <c r="U476" s="154"/>
      <c r="V476" s="154"/>
      <c r="W476" s="154"/>
      <c r="X476" s="154"/>
      <c r="Y476" s="154"/>
      <c r="Z476" s="154"/>
    </row>
    <row r="477" spans="1:26" ht="12.75" customHeight="1" x14ac:dyDescent="0.2">
      <c r="A477" s="154"/>
      <c r="B477" s="154"/>
      <c r="C477" s="154"/>
      <c r="D477" s="154"/>
      <c r="E477" s="154"/>
      <c r="F477" s="154"/>
      <c r="G477" s="154"/>
      <c r="H477" s="154"/>
      <c r="I477" s="154"/>
      <c r="J477" s="154"/>
      <c r="K477" s="154"/>
      <c r="L477" s="154"/>
      <c r="M477" s="154"/>
      <c r="N477" s="154"/>
      <c r="O477" s="154"/>
      <c r="P477" s="154"/>
      <c r="Q477" s="154"/>
      <c r="R477" s="154"/>
      <c r="S477" s="154"/>
      <c r="T477" s="154"/>
      <c r="U477" s="154"/>
      <c r="V477" s="154"/>
      <c r="W477" s="154"/>
      <c r="X477" s="154"/>
      <c r="Y477" s="154"/>
      <c r="Z477" s="154"/>
    </row>
    <row r="478" spans="1:26" ht="12.75" customHeight="1" x14ac:dyDescent="0.2">
      <c r="A478" s="154"/>
      <c r="B478" s="154"/>
      <c r="C478" s="154"/>
      <c r="D478" s="154"/>
      <c r="E478" s="154"/>
      <c r="F478" s="154"/>
      <c r="G478" s="154"/>
      <c r="H478" s="154"/>
      <c r="I478" s="154"/>
      <c r="J478" s="154"/>
      <c r="K478" s="154"/>
      <c r="L478" s="154"/>
      <c r="M478" s="154"/>
      <c r="N478" s="154"/>
      <c r="O478" s="154"/>
      <c r="P478" s="154"/>
      <c r="Q478" s="154"/>
      <c r="R478" s="154"/>
      <c r="S478" s="154"/>
      <c r="T478" s="154"/>
      <c r="U478" s="154"/>
      <c r="V478" s="154"/>
      <c r="W478" s="154"/>
      <c r="X478" s="154"/>
      <c r="Y478" s="154"/>
      <c r="Z478" s="154"/>
    </row>
    <row r="479" spans="1:26" ht="12.75" customHeight="1" x14ac:dyDescent="0.2">
      <c r="A479" s="154"/>
      <c r="B479" s="154"/>
      <c r="C479" s="154"/>
      <c r="D479" s="154"/>
      <c r="E479" s="154"/>
      <c r="F479" s="154"/>
      <c r="G479" s="154"/>
      <c r="H479" s="154"/>
      <c r="I479" s="154"/>
      <c r="J479" s="154"/>
      <c r="K479" s="154"/>
      <c r="L479" s="154"/>
      <c r="M479" s="154"/>
      <c r="N479" s="154"/>
      <c r="O479" s="154"/>
      <c r="P479" s="154"/>
      <c r="Q479" s="154"/>
      <c r="R479" s="154"/>
      <c r="S479" s="154"/>
      <c r="T479" s="154"/>
      <c r="U479" s="154"/>
      <c r="V479" s="154"/>
      <c r="W479" s="154"/>
      <c r="X479" s="154"/>
      <c r="Y479" s="154"/>
      <c r="Z479" s="154"/>
    </row>
    <row r="480" spans="1:26" ht="12.75" customHeight="1" x14ac:dyDescent="0.2">
      <c r="A480" s="154"/>
      <c r="B480" s="154"/>
      <c r="C480" s="154"/>
      <c r="D480" s="154"/>
      <c r="E480" s="154"/>
      <c r="F480" s="154"/>
      <c r="G480" s="154"/>
      <c r="H480" s="154"/>
      <c r="I480" s="154"/>
      <c r="J480" s="154"/>
      <c r="K480" s="154"/>
      <c r="L480" s="154"/>
      <c r="M480" s="154"/>
      <c r="N480" s="154"/>
      <c r="O480" s="154"/>
      <c r="P480" s="154"/>
      <c r="Q480" s="154"/>
      <c r="R480" s="154"/>
      <c r="S480" s="154"/>
      <c r="T480" s="154"/>
      <c r="U480" s="154"/>
      <c r="V480" s="154"/>
      <c r="W480" s="154"/>
      <c r="X480" s="154"/>
      <c r="Y480" s="154"/>
      <c r="Z480" s="154"/>
    </row>
    <row r="481" spans="1:26" ht="12.75" customHeight="1" x14ac:dyDescent="0.2">
      <c r="A481" s="154"/>
      <c r="B481" s="154"/>
      <c r="C481" s="154"/>
      <c r="D481" s="154"/>
      <c r="E481" s="154"/>
      <c r="F481" s="154"/>
      <c r="G481" s="154"/>
      <c r="H481" s="154"/>
      <c r="I481" s="154"/>
      <c r="J481" s="154"/>
      <c r="K481" s="154"/>
      <c r="L481" s="154"/>
      <c r="M481" s="154"/>
      <c r="N481" s="154"/>
      <c r="O481" s="154"/>
      <c r="P481" s="154"/>
      <c r="Q481" s="154"/>
      <c r="R481" s="154"/>
      <c r="S481" s="154"/>
      <c r="T481" s="154"/>
      <c r="U481" s="154"/>
      <c r="V481" s="154"/>
      <c r="W481" s="154"/>
      <c r="X481" s="154"/>
      <c r="Y481" s="154"/>
      <c r="Z481" s="154"/>
    </row>
    <row r="482" spans="1:26" ht="12.75" customHeight="1" x14ac:dyDescent="0.2">
      <c r="A482" s="154"/>
      <c r="B482" s="154"/>
      <c r="C482" s="154"/>
      <c r="D482" s="154"/>
      <c r="E482" s="154"/>
      <c r="F482" s="154"/>
      <c r="G482" s="154"/>
      <c r="H482" s="154"/>
      <c r="I482" s="154"/>
      <c r="J482" s="154"/>
      <c r="K482" s="154"/>
      <c r="L482" s="154"/>
      <c r="M482" s="154"/>
      <c r="N482" s="154"/>
      <c r="O482" s="154"/>
      <c r="P482" s="154"/>
      <c r="Q482" s="154"/>
      <c r="R482" s="154"/>
      <c r="S482" s="154"/>
      <c r="T482" s="154"/>
      <c r="U482" s="154"/>
      <c r="V482" s="154"/>
      <c r="W482" s="154"/>
      <c r="X482" s="154"/>
      <c r="Y482" s="154"/>
      <c r="Z482" s="154"/>
    </row>
    <row r="483" spans="1:26" ht="12.75" customHeight="1" x14ac:dyDescent="0.2">
      <c r="A483" s="154"/>
      <c r="B483" s="154"/>
      <c r="C483" s="154"/>
      <c r="D483" s="154"/>
      <c r="E483" s="154"/>
      <c r="F483" s="154"/>
      <c r="G483" s="154"/>
      <c r="H483" s="154"/>
      <c r="I483" s="154"/>
      <c r="J483" s="154"/>
      <c r="K483" s="154"/>
      <c r="L483" s="154"/>
      <c r="M483" s="154"/>
      <c r="N483" s="154"/>
      <c r="O483" s="154"/>
      <c r="P483" s="154"/>
      <c r="Q483" s="154"/>
      <c r="R483" s="154"/>
      <c r="S483" s="154"/>
      <c r="T483" s="154"/>
      <c r="U483" s="154"/>
      <c r="V483" s="154"/>
      <c r="W483" s="154"/>
      <c r="X483" s="154"/>
      <c r="Y483" s="154"/>
      <c r="Z483" s="154"/>
    </row>
    <row r="484" spans="1:26" ht="12.75" customHeight="1" x14ac:dyDescent="0.2">
      <c r="A484" s="154"/>
      <c r="B484" s="154"/>
      <c r="C484" s="154"/>
      <c r="D484" s="154"/>
      <c r="E484" s="154"/>
      <c r="F484" s="154"/>
      <c r="G484" s="154"/>
      <c r="H484" s="154"/>
      <c r="I484" s="154"/>
      <c r="J484" s="154"/>
      <c r="K484" s="154"/>
      <c r="L484" s="154"/>
      <c r="M484" s="154"/>
      <c r="N484" s="154"/>
      <c r="O484" s="154"/>
      <c r="P484" s="154"/>
      <c r="Q484" s="154"/>
      <c r="R484" s="154"/>
      <c r="S484" s="154"/>
      <c r="T484" s="154"/>
      <c r="U484" s="154"/>
      <c r="V484" s="154"/>
      <c r="W484" s="154"/>
      <c r="X484" s="154"/>
      <c r="Y484" s="154"/>
      <c r="Z484" s="154"/>
    </row>
    <row r="485" spans="1:26" ht="12.75" customHeight="1" x14ac:dyDescent="0.2">
      <c r="A485" s="154"/>
      <c r="B485" s="154"/>
      <c r="C485" s="154"/>
      <c r="D485" s="154"/>
      <c r="E485" s="154"/>
      <c r="F485" s="154"/>
      <c r="G485" s="154"/>
      <c r="H485" s="154"/>
      <c r="I485" s="154"/>
      <c r="J485" s="154"/>
      <c r="K485" s="154"/>
      <c r="L485" s="154"/>
      <c r="M485" s="154"/>
      <c r="N485" s="154"/>
      <c r="O485" s="154"/>
      <c r="P485" s="154"/>
      <c r="Q485" s="154"/>
      <c r="R485" s="154"/>
      <c r="S485" s="154"/>
      <c r="T485" s="154"/>
      <c r="U485" s="154"/>
      <c r="V485" s="154"/>
      <c r="W485" s="154"/>
      <c r="X485" s="154"/>
      <c r="Y485" s="154"/>
      <c r="Z485" s="154"/>
    </row>
    <row r="486" spans="1:26" ht="12.75" customHeight="1" x14ac:dyDescent="0.2">
      <c r="A486" s="154"/>
      <c r="B486" s="154"/>
      <c r="C486" s="154"/>
      <c r="D486" s="154"/>
      <c r="E486" s="154"/>
      <c r="F486" s="154"/>
      <c r="G486" s="154"/>
      <c r="H486" s="154"/>
      <c r="I486" s="154"/>
      <c r="J486" s="154"/>
      <c r="K486" s="154"/>
      <c r="L486" s="154"/>
      <c r="M486" s="154"/>
      <c r="N486" s="154"/>
      <c r="O486" s="154"/>
      <c r="P486" s="154"/>
      <c r="Q486" s="154"/>
      <c r="R486" s="154"/>
      <c r="S486" s="154"/>
      <c r="T486" s="154"/>
      <c r="U486" s="154"/>
      <c r="V486" s="154"/>
      <c r="W486" s="154"/>
      <c r="X486" s="154"/>
      <c r="Y486" s="154"/>
      <c r="Z486" s="154"/>
    </row>
    <row r="487" spans="1:26" ht="12.75" customHeight="1" x14ac:dyDescent="0.2">
      <c r="A487" s="154"/>
      <c r="B487" s="154"/>
      <c r="C487" s="154"/>
      <c r="D487" s="154"/>
      <c r="E487" s="154"/>
      <c r="F487" s="154"/>
      <c r="G487" s="154"/>
      <c r="H487" s="154"/>
      <c r="I487" s="154"/>
      <c r="J487" s="154"/>
      <c r="K487" s="154"/>
      <c r="L487" s="154"/>
      <c r="M487" s="154"/>
      <c r="N487" s="154"/>
      <c r="O487" s="154"/>
      <c r="P487" s="154"/>
      <c r="Q487" s="154"/>
      <c r="R487" s="154"/>
      <c r="S487" s="154"/>
      <c r="T487" s="154"/>
      <c r="U487" s="154"/>
      <c r="V487" s="154"/>
      <c r="W487" s="154"/>
      <c r="X487" s="154"/>
      <c r="Y487" s="154"/>
      <c r="Z487" s="154"/>
    </row>
    <row r="488" spans="1:26" ht="12.75" customHeight="1" x14ac:dyDescent="0.2">
      <c r="A488" s="154"/>
      <c r="B488" s="154"/>
      <c r="C488" s="154"/>
      <c r="D488" s="154"/>
      <c r="E488" s="154"/>
      <c r="F488" s="154"/>
      <c r="G488" s="154"/>
      <c r="H488" s="154"/>
      <c r="I488" s="154"/>
      <c r="J488" s="154"/>
      <c r="K488" s="154"/>
      <c r="L488" s="154"/>
      <c r="M488" s="154"/>
      <c r="N488" s="154"/>
      <c r="O488" s="154"/>
      <c r="P488" s="154"/>
      <c r="Q488" s="154"/>
      <c r="R488" s="154"/>
      <c r="S488" s="154"/>
      <c r="T488" s="154"/>
      <c r="U488" s="154"/>
      <c r="V488" s="154"/>
      <c r="W488" s="154"/>
      <c r="X488" s="154"/>
      <c r="Y488" s="154"/>
      <c r="Z488" s="154"/>
    </row>
    <row r="489" spans="1:26" ht="12.75" customHeight="1" x14ac:dyDescent="0.2">
      <c r="A489" s="154"/>
      <c r="B489" s="154"/>
      <c r="C489" s="154"/>
      <c r="D489" s="154"/>
      <c r="E489" s="154"/>
      <c r="F489" s="154"/>
      <c r="G489" s="154"/>
      <c r="H489" s="154"/>
      <c r="I489" s="154"/>
      <c r="J489" s="154"/>
      <c r="K489" s="154"/>
      <c r="L489" s="154"/>
      <c r="M489" s="154"/>
      <c r="N489" s="154"/>
      <c r="O489" s="154"/>
      <c r="P489" s="154"/>
      <c r="Q489" s="154"/>
      <c r="R489" s="154"/>
      <c r="S489" s="154"/>
      <c r="T489" s="154"/>
      <c r="U489" s="154"/>
      <c r="V489" s="154"/>
      <c r="W489" s="154"/>
      <c r="X489" s="154"/>
      <c r="Y489" s="154"/>
      <c r="Z489" s="154"/>
    </row>
    <row r="490" spans="1:26" ht="12.75" customHeight="1" x14ac:dyDescent="0.2">
      <c r="A490" s="154"/>
      <c r="B490" s="154"/>
      <c r="C490" s="154"/>
      <c r="D490" s="154"/>
      <c r="E490" s="154"/>
      <c r="F490" s="154"/>
      <c r="G490" s="154"/>
      <c r="H490" s="154"/>
      <c r="I490" s="154"/>
      <c r="J490" s="154"/>
      <c r="K490" s="154"/>
      <c r="L490" s="154"/>
      <c r="M490" s="154"/>
      <c r="N490" s="154"/>
      <c r="O490" s="154"/>
      <c r="P490" s="154"/>
      <c r="Q490" s="154"/>
      <c r="R490" s="154"/>
      <c r="S490" s="154"/>
      <c r="T490" s="154"/>
      <c r="U490" s="154"/>
      <c r="V490" s="154"/>
      <c r="W490" s="154"/>
      <c r="X490" s="154"/>
      <c r="Y490" s="154"/>
      <c r="Z490" s="154"/>
    </row>
    <row r="491" spans="1:26" ht="12.75" customHeight="1" x14ac:dyDescent="0.2">
      <c r="A491" s="154"/>
      <c r="B491" s="154"/>
      <c r="C491" s="154"/>
      <c r="D491" s="154"/>
      <c r="E491" s="154"/>
      <c r="F491" s="154"/>
      <c r="G491" s="154"/>
      <c r="H491" s="154"/>
      <c r="I491" s="154"/>
      <c r="J491" s="154"/>
      <c r="K491" s="154"/>
      <c r="L491" s="154"/>
      <c r="M491" s="154"/>
      <c r="N491" s="154"/>
      <c r="O491" s="154"/>
      <c r="P491" s="154"/>
      <c r="Q491" s="154"/>
      <c r="R491" s="154"/>
      <c r="S491" s="154"/>
      <c r="T491" s="154"/>
      <c r="U491" s="154"/>
      <c r="V491" s="154"/>
      <c r="W491" s="154"/>
      <c r="X491" s="154"/>
      <c r="Y491" s="154"/>
      <c r="Z491" s="154"/>
    </row>
    <row r="492" spans="1:26" ht="12.75" customHeight="1" x14ac:dyDescent="0.2">
      <c r="A492" s="154"/>
      <c r="B492" s="154"/>
      <c r="C492" s="154"/>
      <c r="D492" s="154"/>
      <c r="E492" s="154"/>
      <c r="F492" s="154"/>
      <c r="G492" s="154"/>
      <c r="H492" s="154"/>
      <c r="I492" s="154"/>
      <c r="J492" s="154"/>
      <c r="K492" s="154"/>
      <c r="L492" s="154"/>
      <c r="M492" s="154"/>
      <c r="N492" s="154"/>
      <c r="O492" s="154"/>
      <c r="P492" s="154"/>
      <c r="Q492" s="154"/>
      <c r="R492" s="154"/>
      <c r="S492" s="154"/>
      <c r="T492" s="154"/>
      <c r="U492" s="154"/>
      <c r="V492" s="154"/>
      <c r="W492" s="154"/>
      <c r="X492" s="154"/>
      <c r="Y492" s="154"/>
      <c r="Z492" s="154"/>
    </row>
    <row r="493" spans="1:26" ht="12.75" customHeight="1" x14ac:dyDescent="0.2">
      <c r="A493" s="154"/>
      <c r="B493" s="154"/>
      <c r="C493" s="154"/>
      <c r="D493" s="154"/>
      <c r="E493" s="154"/>
      <c r="F493" s="154"/>
      <c r="G493" s="154"/>
      <c r="H493" s="154"/>
      <c r="I493" s="154"/>
      <c r="J493" s="154"/>
      <c r="K493" s="154"/>
      <c r="L493" s="154"/>
      <c r="M493" s="154"/>
      <c r="N493" s="154"/>
      <c r="O493" s="154"/>
      <c r="P493" s="154"/>
      <c r="Q493" s="154"/>
      <c r="R493" s="154"/>
      <c r="S493" s="154"/>
      <c r="T493" s="154"/>
      <c r="U493" s="154"/>
      <c r="V493" s="154"/>
      <c r="W493" s="154"/>
      <c r="X493" s="154"/>
      <c r="Y493" s="154"/>
      <c r="Z493" s="154"/>
    </row>
    <row r="494" spans="1:26" ht="12.75" customHeight="1" x14ac:dyDescent="0.2">
      <c r="A494" s="154"/>
      <c r="B494" s="154"/>
      <c r="C494" s="154"/>
      <c r="D494" s="154"/>
      <c r="E494" s="154"/>
      <c r="F494" s="154"/>
      <c r="G494" s="154"/>
      <c r="H494" s="154"/>
      <c r="I494" s="154"/>
      <c r="J494" s="154"/>
      <c r="K494" s="154"/>
      <c r="L494" s="154"/>
      <c r="M494" s="154"/>
      <c r="N494" s="154"/>
      <c r="O494" s="154"/>
      <c r="P494" s="154"/>
      <c r="Q494" s="154"/>
      <c r="R494" s="154"/>
      <c r="S494" s="154"/>
      <c r="T494" s="154"/>
      <c r="U494" s="154"/>
      <c r="V494" s="154"/>
      <c r="W494" s="154"/>
      <c r="X494" s="154"/>
      <c r="Y494" s="154"/>
      <c r="Z494" s="154"/>
    </row>
    <row r="495" spans="1:26" ht="12.75" customHeight="1" x14ac:dyDescent="0.2">
      <c r="A495" s="154"/>
      <c r="B495" s="154"/>
      <c r="C495" s="154"/>
      <c r="D495" s="154"/>
      <c r="E495" s="154"/>
      <c r="F495" s="154"/>
      <c r="G495" s="154"/>
      <c r="H495" s="154"/>
      <c r="I495" s="154"/>
      <c r="J495" s="154"/>
      <c r="K495" s="154"/>
      <c r="L495" s="154"/>
      <c r="M495" s="154"/>
      <c r="N495" s="154"/>
      <c r="O495" s="154"/>
      <c r="P495" s="154"/>
      <c r="Q495" s="154"/>
      <c r="R495" s="154"/>
      <c r="S495" s="154"/>
      <c r="T495" s="154"/>
      <c r="U495" s="154"/>
      <c r="V495" s="154"/>
      <c r="W495" s="154"/>
      <c r="X495" s="154"/>
      <c r="Y495" s="154"/>
      <c r="Z495" s="154"/>
    </row>
    <row r="496" spans="1:26" ht="12.75" customHeight="1" x14ac:dyDescent="0.2">
      <c r="A496" s="154"/>
      <c r="B496" s="154"/>
      <c r="C496" s="154"/>
      <c r="D496" s="154"/>
      <c r="E496" s="154"/>
      <c r="F496" s="154"/>
      <c r="G496" s="154"/>
      <c r="H496" s="154"/>
      <c r="I496" s="154"/>
      <c r="J496" s="154"/>
      <c r="K496" s="154"/>
      <c r="L496" s="154"/>
      <c r="M496" s="154"/>
      <c r="N496" s="154"/>
      <c r="O496" s="154"/>
      <c r="P496" s="154"/>
      <c r="Q496" s="154"/>
      <c r="R496" s="154"/>
      <c r="S496" s="154"/>
      <c r="T496" s="154"/>
      <c r="U496" s="154"/>
      <c r="V496" s="154"/>
      <c r="W496" s="154"/>
      <c r="X496" s="154"/>
      <c r="Y496" s="154"/>
      <c r="Z496" s="154"/>
    </row>
    <row r="497" spans="1:26" ht="12.75" customHeight="1" x14ac:dyDescent="0.2">
      <c r="A497" s="154"/>
      <c r="B497" s="154"/>
      <c r="C497" s="154"/>
      <c r="D497" s="154"/>
      <c r="E497" s="154"/>
      <c r="F497" s="154"/>
      <c r="G497" s="154"/>
      <c r="H497" s="154"/>
      <c r="I497" s="154"/>
      <c r="J497" s="154"/>
      <c r="K497" s="154"/>
      <c r="L497" s="154"/>
      <c r="M497" s="154"/>
      <c r="N497" s="154"/>
      <c r="O497" s="154"/>
      <c r="P497" s="154"/>
      <c r="Q497" s="154"/>
      <c r="R497" s="154"/>
      <c r="S497" s="154"/>
      <c r="T497" s="154"/>
      <c r="U497" s="154"/>
      <c r="V497" s="154"/>
      <c r="W497" s="154"/>
      <c r="X497" s="154"/>
      <c r="Y497" s="154"/>
      <c r="Z497" s="154"/>
    </row>
    <row r="498" spans="1:26" ht="12.75" customHeight="1" x14ac:dyDescent="0.2">
      <c r="A498" s="154"/>
      <c r="B498" s="154"/>
      <c r="C498" s="154"/>
      <c r="D498" s="154"/>
      <c r="E498" s="154"/>
      <c r="F498" s="154"/>
      <c r="G498" s="154"/>
      <c r="H498" s="154"/>
      <c r="I498" s="154"/>
      <c r="J498" s="154"/>
      <c r="K498" s="154"/>
      <c r="L498" s="154"/>
      <c r="M498" s="154"/>
      <c r="N498" s="154"/>
      <c r="O498" s="154"/>
      <c r="P498" s="154"/>
      <c r="Q498" s="154"/>
      <c r="R498" s="154"/>
      <c r="S498" s="154"/>
      <c r="T498" s="154"/>
      <c r="U498" s="154"/>
      <c r="V498" s="154"/>
      <c r="W498" s="154"/>
      <c r="X498" s="154"/>
      <c r="Y498" s="154"/>
      <c r="Z498" s="154"/>
    </row>
    <row r="499" spans="1:26" ht="12.75" customHeight="1" x14ac:dyDescent="0.2">
      <c r="A499" s="154"/>
      <c r="B499" s="154"/>
      <c r="C499" s="154"/>
      <c r="D499" s="154"/>
      <c r="E499" s="154"/>
      <c r="F499" s="154"/>
      <c r="G499" s="154"/>
      <c r="H499" s="154"/>
      <c r="I499" s="154"/>
      <c r="J499" s="154"/>
      <c r="K499" s="154"/>
      <c r="L499" s="154"/>
      <c r="M499" s="154"/>
      <c r="N499" s="154"/>
      <c r="O499" s="154"/>
      <c r="P499" s="154"/>
      <c r="Q499" s="154"/>
      <c r="R499" s="154"/>
      <c r="S499" s="154"/>
      <c r="T499" s="154"/>
      <c r="U499" s="154"/>
      <c r="V499" s="154"/>
      <c r="W499" s="154"/>
      <c r="X499" s="154"/>
      <c r="Y499" s="154"/>
      <c r="Z499" s="154"/>
    </row>
    <row r="500" spans="1:26" ht="12.75" customHeight="1" x14ac:dyDescent="0.2">
      <c r="A500" s="154"/>
      <c r="B500" s="154"/>
      <c r="C500" s="154"/>
      <c r="D500" s="154"/>
      <c r="E500" s="154"/>
      <c r="F500" s="154"/>
      <c r="G500" s="154"/>
      <c r="H500" s="154"/>
      <c r="I500" s="154"/>
      <c r="J500" s="154"/>
      <c r="K500" s="154"/>
      <c r="L500" s="154"/>
      <c r="M500" s="154"/>
      <c r="N500" s="154"/>
      <c r="O500" s="154"/>
      <c r="P500" s="154"/>
      <c r="Q500" s="154"/>
      <c r="R500" s="154"/>
      <c r="S500" s="154"/>
      <c r="T500" s="154"/>
      <c r="U500" s="154"/>
      <c r="V500" s="154"/>
      <c r="W500" s="154"/>
      <c r="X500" s="154"/>
      <c r="Y500" s="154"/>
      <c r="Z500" s="154"/>
    </row>
    <row r="501" spans="1:26" ht="12.75" customHeight="1" x14ac:dyDescent="0.2">
      <c r="A501" s="154"/>
      <c r="B501" s="154"/>
      <c r="C501" s="154"/>
      <c r="D501" s="154"/>
      <c r="E501" s="154"/>
      <c r="F501" s="154"/>
      <c r="G501" s="154"/>
      <c r="H501" s="154"/>
      <c r="I501" s="154"/>
      <c r="J501" s="154"/>
      <c r="K501" s="154"/>
      <c r="L501" s="154"/>
      <c r="M501" s="154"/>
      <c r="N501" s="154"/>
      <c r="O501" s="154"/>
      <c r="P501" s="154"/>
      <c r="Q501" s="154"/>
      <c r="R501" s="154"/>
      <c r="S501" s="154"/>
      <c r="T501" s="154"/>
      <c r="U501" s="154"/>
      <c r="V501" s="154"/>
      <c r="W501" s="154"/>
      <c r="X501" s="154"/>
      <c r="Y501" s="154"/>
      <c r="Z501" s="154"/>
    </row>
    <row r="502" spans="1:26" ht="12.75" customHeight="1" x14ac:dyDescent="0.2">
      <c r="A502" s="154"/>
      <c r="B502" s="154"/>
      <c r="C502" s="154"/>
      <c r="D502" s="154"/>
      <c r="E502" s="154"/>
      <c r="F502" s="154"/>
      <c r="G502" s="154"/>
      <c r="H502" s="154"/>
      <c r="I502" s="154"/>
      <c r="J502" s="154"/>
      <c r="K502" s="154"/>
      <c r="L502" s="154"/>
      <c r="M502" s="154"/>
      <c r="N502" s="154"/>
      <c r="O502" s="154"/>
      <c r="P502" s="154"/>
      <c r="Q502" s="154"/>
      <c r="R502" s="154"/>
      <c r="S502" s="154"/>
      <c r="T502" s="154"/>
      <c r="U502" s="154"/>
      <c r="V502" s="154"/>
      <c r="W502" s="154"/>
      <c r="X502" s="154"/>
      <c r="Y502" s="154"/>
      <c r="Z502" s="154"/>
    </row>
    <row r="503" spans="1:26" ht="12.75" customHeight="1" x14ac:dyDescent="0.2">
      <c r="A503" s="154"/>
      <c r="B503" s="154"/>
      <c r="C503" s="154"/>
      <c r="D503" s="154"/>
      <c r="E503" s="154"/>
      <c r="F503" s="154"/>
      <c r="G503" s="154"/>
      <c r="H503" s="154"/>
      <c r="I503" s="154"/>
      <c r="J503" s="154"/>
      <c r="K503" s="154"/>
      <c r="L503" s="154"/>
      <c r="M503" s="154"/>
      <c r="N503" s="154"/>
      <c r="O503" s="154"/>
      <c r="P503" s="154"/>
      <c r="Q503" s="154"/>
      <c r="R503" s="154"/>
      <c r="S503" s="154"/>
      <c r="T503" s="154"/>
      <c r="U503" s="154"/>
      <c r="V503" s="154"/>
      <c r="W503" s="154"/>
      <c r="X503" s="154"/>
      <c r="Y503" s="154"/>
      <c r="Z503" s="154"/>
    </row>
    <row r="504" spans="1:26" ht="12.75" customHeight="1" x14ac:dyDescent="0.2">
      <c r="A504" s="154"/>
      <c r="B504" s="154"/>
      <c r="C504" s="154"/>
      <c r="D504" s="154"/>
      <c r="E504" s="154"/>
      <c r="F504" s="154"/>
      <c r="G504" s="154"/>
      <c r="H504" s="154"/>
      <c r="I504" s="154"/>
      <c r="J504" s="154"/>
      <c r="K504" s="154"/>
      <c r="L504" s="154"/>
      <c r="M504" s="154"/>
      <c r="N504" s="154"/>
      <c r="O504" s="154"/>
      <c r="P504" s="154"/>
      <c r="Q504" s="154"/>
      <c r="R504" s="154"/>
      <c r="S504" s="154"/>
      <c r="T504" s="154"/>
      <c r="U504" s="154"/>
      <c r="V504" s="154"/>
      <c r="W504" s="154"/>
      <c r="X504" s="154"/>
      <c r="Y504" s="154"/>
      <c r="Z504" s="154"/>
    </row>
    <row r="505" spans="1:26" ht="12.75" customHeight="1" x14ac:dyDescent="0.2">
      <c r="A505" s="154"/>
      <c r="B505" s="154"/>
      <c r="C505" s="154"/>
      <c r="D505" s="154"/>
      <c r="E505" s="154"/>
      <c r="F505" s="154"/>
      <c r="G505" s="154"/>
      <c r="H505" s="154"/>
      <c r="I505" s="154"/>
      <c r="J505" s="154"/>
      <c r="K505" s="154"/>
      <c r="L505" s="154"/>
      <c r="M505" s="154"/>
      <c r="N505" s="154"/>
      <c r="O505" s="154"/>
      <c r="P505" s="154"/>
      <c r="Q505" s="154"/>
      <c r="R505" s="154"/>
      <c r="S505" s="154"/>
      <c r="T505" s="154"/>
      <c r="U505" s="154"/>
      <c r="V505" s="154"/>
      <c r="W505" s="154"/>
      <c r="X505" s="154"/>
      <c r="Y505" s="154"/>
      <c r="Z505" s="154"/>
    </row>
    <row r="506" spans="1:26" ht="12.75" customHeight="1" x14ac:dyDescent="0.2">
      <c r="A506" s="154"/>
      <c r="B506" s="154"/>
      <c r="C506" s="154"/>
      <c r="D506" s="154"/>
      <c r="E506" s="154"/>
      <c r="F506" s="154"/>
      <c r="G506" s="154"/>
      <c r="H506" s="154"/>
      <c r="I506" s="154"/>
      <c r="J506" s="154"/>
      <c r="K506" s="154"/>
      <c r="L506" s="154"/>
      <c r="M506" s="154"/>
      <c r="N506" s="154"/>
      <c r="O506" s="154"/>
      <c r="P506" s="154"/>
      <c r="Q506" s="154"/>
      <c r="R506" s="154"/>
      <c r="S506" s="154"/>
      <c r="T506" s="154"/>
      <c r="U506" s="154"/>
      <c r="V506" s="154"/>
      <c r="W506" s="154"/>
      <c r="X506" s="154"/>
      <c r="Y506" s="154"/>
      <c r="Z506" s="154"/>
    </row>
    <row r="507" spans="1:26" ht="12.75" customHeight="1" x14ac:dyDescent="0.2">
      <c r="A507" s="154"/>
      <c r="B507" s="154"/>
      <c r="C507" s="154"/>
      <c r="D507" s="154"/>
      <c r="E507" s="154"/>
      <c r="F507" s="154"/>
      <c r="G507" s="154"/>
      <c r="H507" s="154"/>
      <c r="I507" s="154"/>
      <c r="J507" s="154"/>
      <c r="K507" s="154"/>
      <c r="L507" s="154"/>
      <c r="M507" s="154"/>
      <c r="N507" s="154"/>
      <c r="O507" s="154"/>
      <c r="P507" s="154"/>
      <c r="Q507" s="154"/>
      <c r="R507" s="154"/>
      <c r="S507" s="154"/>
      <c r="T507" s="154"/>
      <c r="U507" s="154"/>
      <c r="V507" s="154"/>
      <c r="W507" s="154"/>
      <c r="X507" s="154"/>
      <c r="Y507" s="154"/>
      <c r="Z507" s="154"/>
    </row>
    <row r="508" spans="1:26" ht="12.75" customHeight="1" x14ac:dyDescent="0.2">
      <c r="A508" s="154"/>
      <c r="B508" s="154"/>
      <c r="C508" s="154"/>
      <c r="D508" s="154"/>
      <c r="E508" s="154"/>
      <c r="F508" s="154"/>
      <c r="G508" s="154"/>
      <c r="H508" s="154"/>
      <c r="I508" s="154"/>
      <c r="J508" s="154"/>
      <c r="K508" s="154"/>
      <c r="L508" s="154"/>
      <c r="M508" s="154"/>
      <c r="N508" s="154"/>
      <c r="O508" s="154"/>
      <c r="P508" s="154"/>
      <c r="Q508" s="154"/>
      <c r="R508" s="154"/>
      <c r="S508" s="154"/>
      <c r="T508" s="154"/>
      <c r="U508" s="154"/>
      <c r="V508" s="154"/>
      <c r="W508" s="154"/>
      <c r="X508" s="154"/>
      <c r="Y508" s="154"/>
      <c r="Z508" s="154"/>
    </row>
    <row r="509" spans="1:26" ht="12.75" customHeight="1" x14ac:dyDescent="0.2">
      <c r="A509" s="154"/>
      <c r="B509" s="154"/>
      <c r="C509" s="154"/>
      <c r="D509" s="154"/>
      <c r="E509" s="154"/>
      <c r="F509" s="154"/>
      <c r="G509" s="154"/>
      <c r="H509" s="154"/>
      <c r="I509" s="154"/>
      <c r="J509" s="154"/>
      <c r="K509" s="154"/>
      <c r="L509" s="154"/>
      <c r="M509" s="154"/>
      <c r="N509" s="154"/>
      <c r="O509" s="154"/>
      <c r="P509" s="154"/>
      <c r="Q509" s="154"/>
      <c r="R509" s="154"/>
      <c r="S509" s="154"/>
      <c r="T509" s="154"/>
      <c r="U509" s="154"/>
      <c r="V509" s="154"/>
      <c r="W509" s="154"/>
      <c r="X509" s="154"/>
      <c r="Y509" s="154"/>
      <c r="Z509" s="154"/>
    </row>
    <row r="510" spans="1:26" ht="12.75" customHeight="1" x14ac:dyDescent="0.2">
      <c r="A510" s="154"/>
      <c r="B510" s="154"/>
      <c r="C510" s="154"/>
      <c r="D510" s="154"/>
      <c r="E510" s="154"/>
      <c r="F510" s="154"/>
      <c r="G510" s="154"/>
      <c r="H510" s="154"/>
      <c r="I510" s="154"/>
      <c r="J510" s="154"/>
      <c r="K510" s="154"/>
      <c r="L510" s="154"/>
      <c r="M510" s="154"/>
      <c r="N510" s="154"/>
      <c r="O510" s="154"/>
      <c r="P510" s="154"/>
      <c r="Q510" s="154"/>
      <c r="R510" s="154"/>
      <c r="S510" s="154"/>
      <c r="T510" s="154"/>
      <c r="U510" s="154"/>
      <c r="V510" s="154"/>
      <c r="W510" s="154"/>
      <c r="X510" s="154"/>
      <c r="Y510" s="154"/>
      <c r="Z510" s="154"/>
    </row>
    <row r="511" spans="1:26" ht="12.75" customHeight="1" x14ac:dyDescent="0.2">
      <c r="A511" s="154"/>
      <c r="B511" s="154"/>
      <c r="C511" s="154"/>
      <c r="D511" s="154"/>
      <c r="E511" s="154"/>
      <c r="F511" s="154"/>
      <c r="G511" s="154"/>
      <c r="H511" s="154"/>
      <c r="I511" s="154"/>
      <c r="J511" s="154"/>
      <c r="K511" s="154"/>
      <c r="L511" s="154"/>
      <c r="M511" s="154"/>
      <c r="N511" s="154"/>
      <c r="O511" s="154"/>
      <c r="P511" s="154"/>
      <c r="Q511" s="154"/>
      <c r="R511" s="154"/>
      <c r="S511" s="154"/>
      <c r="T511" s="154"/>
      <c r="U511" s="154"/>
      <c r="V511" s="154"/>
      <c r="W511" s="154"/>
      <c r="X511" s="154"/>
      <c r="Y511" s="154"/>
      <c r="Z511" s="154"/>
    </row>
    <row r="512" spans="1:26" ht="12.75" customHeight="1" x14ac:dyDescent="0.2">
      <c r="A512" s="154"/>
      <c r="B512" s="154"/>
      <c r="C512" s="154"/>
      <c r="D512" s="154"/>
      <c r="E512" s="154"/>
      <c r="F512" s="154"/>
      <c r="G512" s="154"/>
      <c r="H512" s="154"/>
      <c r="I512" s="154"/>
      <c r="J512" s="154"/>
      <c r="K512" s="154"/>
      <c r="L512" s="154"/>
      <c r="M512" s="154"/>
      <c r="N512" s="154"/>
      <c r="O512" s="154"/>
      <c r="P512" s="154"/>
      <c r="Q512" s="154"/>
      <c r="R512" s="154"/>
      <c r="S512" s="154"/>
      <c r="T512" s="154"/>
      <c r="U512" s="154"/>
      <c r="V512" s="154"/>
      <c r="W512" s="154"/>
      <c r="X512" s="154"/>
      <c r="Y512" s="154"/>
      <c r="Z512" s="154"/>
    </row>
    <row r="513" spans="1:26" ht="12.75" customHeight="1" x14ac:dyDescent="0.2">
      <c r="A513" s="154"/>
      <c r="B513" s="154"/>
      <c r="C513" s="154"/>
      <c r="D513" s="154"/>
      <c r="E513" s="154"/>
      <c r="F513" s="154"/>
      <c r="G513" s="154"/>
      <c r="H513" s="154"/>
      <c r="I513" s="154"/>
      <c r="J513" s="154"/>
      <c r="K513" s="154"/>
      <c r="L513" s="154"/>
      <c r="M513" s="154"/>
      <c r="N513" s="154"/>
      <c r="O513" s="154"/>
      <c r="P513" s="154"/>
      <c r="Q513" s="154"/>
      <c r="R513" s="154"/>
      <c r="S513" s="154"/>
      <c r="T513" s="154"/>
      <c r="U513" s="154"/>
      <c r="V513" s="154"/>
      <c r="W513" s="154"/>
      <c r="X513" s="154"/>
      <c r="Y513" s="154"/>
      <c r="Z513" s="154"/>
    </row>
    <row r="514" spans="1:26" ht="12.75" customHeight="1" x14ac:dyDescent="0.2">
      <c r="A514" s="154"/>
      <c r="B514" s="154"/>
      <c r="C514" s="154"/>
      <c r="D514" s="154"/>
      <c r="E514" s="154"/>
      <c r="F514" s="154"/>
      <c r="G514" s="154"/>
      <c r="H514" s="154"/>
      <c r="I514" s="154"/>
      <c r="J514" s="154"/>
      <c r="K514" s="154"/>
      <c r="L514" s="154"/>
      <c r="M514" s="154"/>
      <c r="N514" s="154"/>
      <c r="O514" s="154"/>
      <c r="P514" s="154"/>
      <c r="Q514" s="154"/>
      <c r="R514" s="154"/>
      <c r="S514" s="154"/>
      <c r="T514" s="154"/>
      <c r="U514" s="154"/>
      <c r="V514" s="154"/>
      <c r="W514" s="154"/>
      <c r="X514" s="154"/>
      <c r="Y514" s="154"/>
      <c r="Z514" s="154"/>
    </row>
    <row r="515" spans="1:26" ht="12.75" customHeight="1" x14ac:dyDescent="0.2">
      <c r="A515" s="154"/>
      <c r="B515" s="154"/>
      <c r="C515" s="154"/>
      <c r="D515" s="154"/>
      <c r="E515" s="154"/>
      <c r="F515" s="154"/>
      <c r="G515" s="154"/>
      <c r="H515" s="154"/>
      <c r="I515" s="154"/>
      <c r="J515" s="154"/>
      <c r="K515" s="154"/>
      <c r="L515" s="154"/>
      <c r="M515" s="154"/>
      <c r="N515" s="154"/>
      <c r="O515" s="154"/>
      <c r="P515" s="154"/>
      <c r="Q515" s="154"/>
      <c r="R515" s="154"/>
      <c r="S515" s="154"/>
      <c r="T515" s="154"/>
      <c r="U515" s="154"/>
      <c r="V515" s="154"/>
      <c r="W515" s="154"/>
      <c r="X515" s="154"/>
      <c r="Y515" s="154"/>
      <c r="Z515" s="154"/>
    </row>
    <row r="516" spans="1:26" ht="12.75" customHeight="1" x14ac:dyDescent="0.2">
      <c r="A516" s="154"/>
      <c r="B516" s="154"/>
      <c r="C516" s="154"/>
      <c r="D516" s="154"/>
      <c r="E516" s="154"/>
      <c r="F516" s="154"/>
      <c r="G516" s="154"/>
      <c r="H516" s="154"/>
      <c r="I516" s="154"/>
      <c r="J516" s="154"/>
      <c r="K516" s="154"/>
      <c r="L516" s="154"/>
      <c r="M516" s="154"/>
      <c r="N516" s="154"/>
      <c r="O516" s="154"/>
      <c r="P516" s="154"/>
      <c r="Q516" s="154"/>
      <c r="R516" s="154"/>
      <c r="S516" s="154"/>
      <c r="T516" s="154"/>
      <c r="U516" s="154"/>
      <c r="V516" s="154"/>
      <c r="W516" s="154"/>
      <c r="X516" s="154"/>
      <c r="Y516" s="154"/>
      <c r="Z516" s="154"/>
    </row>
    <row r="517" spans="1:26" ht="12.75" customHeight="1" x14ac:dyDescent="0.2">
      <c r="A517" s="154"/>
      <c r="B517" s="154"/>
      <c r="C517" s="154"/>
      <c r="D517" s="154"/>
      <c r="E517" s="154"/>
      <c r="F517" s="154"/>
      <c r="G517" s="154"/>
      <c r="H517" s="154"/>
      <c r="I517" s="154"/>
      <c r="J517" s="154"/>
      <c r="K517" s="154"/>
      <c r="L517" s="154"/>
      <c r="M517" s="154"/>
      <c r="N517" s="154"/>
      <c r="O517" s="154"/>
      <c r="P517" s="154"/>
      <c r="Q517" s="154"/>
      <c r="R517" s="154"/>
      <c r="S517" s="154"/>
      <c r="T517" s="154"/>
      <c r="U517" s="154"/>
      <c r="V517" s="154"/>
      <c r="W517" s="154"/>
      <c r="X517" s="154"/>
      <c r="Y517" s="154"/>
      <c r="Z517" s="154"/>
    </row>
    <row r="518" spans="1:26" ht="12.75" customHeight="1" x14ac:dyDescent="0.2">
      <c r="A518" s="154"/>
      <c r="B518" s="154"/>
      <c r="C518" s="154"/>
      <c r="D518" s="154"/>
      <c r="E518" s="154"/>
      <c r="F518" s="154"/>
      <c r="G518" s="154"/>
      <c r="H518" s="154"/>
      <c r="I518" s="154"/>
      <c r="J518" s="154"/>
      <c r="K518" s="154"/>
      <c r="L518" s="154"/>
      <c r="M518" s="154"/>
      <c r="N518" s="154"/>
      <c r="O518" s="154"/>
      <c r="P518" s="154"/>
      <c r="Q518" s="154"/>
      <c r="R518" s="154"/>
      <c r="S518" s="154"/>
      <c r="T518" s="154"/>
      <c r="U518" s="154"/>
      <c r="V518" s="154"/>
      <c r="W518" s="154"/>
      <c r="X518" s="154"/>
      <c r="Y518" s="154"/>
      <c r="Z518" s="154"/>
    </row>
    <row r="519" spans="1:26" ht="12.75" customHeight="1" x14ac:dyDescent="0.2">
      <c r="A519" s="154"/>
      <c r="B519" s="154"/>
      <c r="C519" s="154"/>
      <c r="D519" s="154"/>
      <c r="E519" s="154"/>
      <c r="F519" s="154"/>
      <c r="G519" s="154"/>
      <c r="H519" s="154"/>
      <c r="I519" s="154"/>
      <c r="J519" s="154"/>
      <c r="K519" s="154"/>
      <c r="L519" s="154"/>
      <c r="M519" s="154"/>
      <c r="N519" s="154"/>
      <c r="O519" s="154"/>
      <c r="P519" s="154"/>
      <c r="Q519" s="154"/>
      <c r="R519" s="154"/>
      <c r="S519" s="154"/>
      <c r="T519" s="154"/>
      <c r="U519" s="154"/>
      <c r="V519" s="154"/>
      <c r="W519" s="154"/>
      <c r="X519" s="154"/>
      <c r="Y519" s="154"/>
      <c r="Z519" s="154"/>
    </row>
    <row r="520" spans="1:26" ht="12.75" customHeight="1" x14ac:dyDescent="0.2">
      <c r="A520" s="154"/>
      <c r="B520" s="154"/>
      <c r="C520" s="154"/>
      <c r="D520" s="154"/>
      <c r="E520" s="154"/>
      <c r="F520" s="154"/>
      <c r="G520" s="154"/>
      <c r="H520" s="154"/>
      <c r="I520" s="154"/>
      <c r="J520" s="154"/>
      <c r="K520" s="154"/>
      <c r="L520" s="154"/>
      <c r="M520" s="154"/>
      <c r="N520" s="154"/>
      <c r="O520" s="154"/>
      <c r="P520" s="154"/>
      <c r="Q520" s="154"/>
      <c r="R520" s="154"/>
      <c r="S520" s="154"/>
      <c r="T520" s="154"/>
      <c r="U520" s="154"/>
      <c r="V520" s="154"/>
      <c r="W520" s="154"/>
      <c r="X520" s="154"/>
      <c r="Y520" s="154"/>
      <c r="Z520" s="154"/>
    </row>
    <row r="521" spans="1:26" ht="12.75" customHeight="1" x14ac:dyDescent="0.2">
      <c r="A521" s="154"/>
      <c r="B521" s="154"/>
      <c r="C521" s="154"/>
      <c r="D521" s="154"/>
      <c r="E521" s="154"/>
      <c r="F521" s="154"/>
      <c r="G521" s="154"/>
      <c r="H521" s="154"/>
      <c r="I521" s="154"/>
      <c r="J521" s="154"/>
      <c r="K521" s="154"/>
      <c r="L521" s="154"/>
      <c r="M521" s="154"/>
      <c r="N521" s="154"/>
      <c r="O521" s="154"/>
      <c r="P521" s="154"/>
      <c r="Q521" s="154"/>
      <c r="R521" s="154"/>
      <c r="S521" s="154"/>
      <c r="T521" s="154"/>
      <c r="U521" s="154"/>
      <c r="V521" s="154"/>
      <c r="W521" s="154"/>
      <c r="X521" s="154"/>
      <c r="Y521" s="154"/>
      <c r="Z521" s="154"/>
    </row>
    <row r="522" spans="1:26" ht="12.75" customHeight="1" x14ac:dyDescent="0.2">
      <c r="A522" s="154"/>
      <c r="B522" s="154"/>
      <c r="C522" s="154"/>
      <c r="D522" s="154"/>
      <c r="E522" s="154"/>
      <c r="F522" s="154"/>
      <c r="G522" s="154"/>
      <c r="H522" s="154"/>
      <c r="I522" s="154"/>
      <c r="J522" s="154"/>
      <c r="K522" s="154"/>
      <c r="L522" s="154"/>
      <c r="M522" s="154"/>
      <c r="N522" s="154"/>
      <c r="O522" s="154"/>
      <c r="P522" s="154"/>
      <c r="Q522" s="154"/>
      <c r="R522" s="154"/>
      <c r="S522" s="154"/>
      <c r="T522" s="154"/>
      <c r="U522" s="154"/>
      <c r="V522" s="154"/>
      <c r="W522" s="154"/>
      <c r="X522" s="154"/>
      <c r="Y522" s="154"/>
      <c r="Z522" s="154"/>
    </row>
    <row r="523" spans="1:26" ht="12.75" customHeight="1" x14ac:dyDescent="0.2">
      <c r="A523" s="154"/>
      <c r="B523" s="154"/>
      <c r="C523" s="154"/>
      <c r="D523" s="154"/>
      <c r="E523" s="154"/>
      <c r="F523" s="154"/>
      <c r="G523" s="154"/>
      <c r="H523" s="154"/>
      <c r="I523" s="154"/>
      <c r="J523" s="154"/>
      <c r="K523" s="154"/>
      <c r="L523" s="154"/>
      <c r="M523" s="154"/>
      <c r="N523" s="154"/>
      <c r="O523" s="154"/>
      <c r="P523" s="154"/>
      <c r="Q523" s="154"/>
      <c r="R523" s="154"/>
      <c r="S523" s="154"/>
      <c r="T523" s="154"/>
      <c r="U523" s="154"/>
      <c r="V523" s="154"/>
      <c r="W523" s="154"/>
      <c r="X523" s="154"/>
      <c r="Y523" s="154"/>
      <c r="Z523" s="154"/>
    </row>
    <row r="524" spans="1:26" ht="12.75" customHeight="1" x14ac:dyDescent="0.2">
      <c r="A524" s="154"/>
      <c r="B524" s="154"/>
      <c r="C524" s="154"/>
      <c r="D524" s="154"/>
      <c r="E524" s="154"/>
      <c r="F524" s="154"/>
      <c r="G524" s="154"/>
      <c r="H524" s="154"/>
      <c r="I524" s="154"/>
      <c r="J524" s="154"/>
      <c r="K524" s="154"/>
      <c r="L524" s="154"/>
      <c r="M524" s="154"/>
      <c r="N524" s="154"/>
      <c r="O524" s="154"/>
      <c r="P524" s="154"/>
      <c r="Q524" s="154"/>
      <c r="R524" s="154"/>
      <c r="S524" s="154"/>
      <c r="T524" s="154"/>
      <c r="U524" s="154"/>
      <c r="V524" s="154"/>
      <c r="W524" s="154"/>
      <c r="X524" s="154"/>
      <c r="Y524" s="154"/>
      <c r="Z524" s="154"/>
    </row>
    <row r="525" spans="1:26" ht="12.75" customHeight="1" x14ac:dyDescent="0.2">
      <c r="A525" s="154"/>
      <c r="B525" s="154"/>
      <c r="C525" s="154"/>
      <c r="D525" s="154"/>
      <c r="E525" s="154"/>
      <c r="F525" s="154"/>
      <c r="G525" s="154"/>
      <c r="H525" s="154"/>
      <c r="I525" s="154"/>
      <c r="J525" s="154"/>
      <c r="K525" s="154"/>
      <c r="L525" s="154"/>
      <c r="M525" s="154"/>
      <c r="N525" s="154"/>
      <c r="O525" s="154"/>
      <c r="P525" s="154"/>
      <c r="Q525" s="154"/>
      <c r="R525" s="154"/>
      <c r="S525" s="154"/>
      <c r="T525" s="154"/>
      <c r="U525" s="154"/>
      <c r="V525" s="154"/>
      <c r="W525" s="154"/>
      <c r="X525" s="154"/>
      <c r="Y525" s="154"/>
      <c r="Z525" s="154"/>
    </row>
    <row r="526" spans="1:26" ht="12.75" customHeight="1" x14ac:dyDescent="0.2">
      <c r="A526" s="154"/>
      <c r="B526" s="154"/>
      <c r="C526" s="154"/>
      <c r="D526" s="154"/>
      <c r="E526" s="154"/>
      <c r="F526" s="154"/>
      <c r="G526" s="154"/>
      <c r="H526" s="154"/>
      <c r="I526" s="154"/>
      <c r="J526" s="154"/>
      <c r="K526" s="154"/>
      <c r="L526" s="154"/>
      <c r="M526" s="154"/>
      <c r="N526" s="154"/>
      <c r="O526" s="154"/>
      <c r="P526" s="154"/>
      <c r="Q526" s="154"/>
      <c r="R526" s="154"/>
      <c r="S526" s="154"/>
      <c r="T526" s="154"/>
      <c r="U526" s="154"/>
      <c r="V526" s="154"/>
      <c r="W526" s="154"/>
      <c r="X526" s="154"/>
      <c r="Y526" s="154"/>
      <c r="Z526" s="154"/>
    </row>
    <row r="527" spans="1:26" ht="12.75" customHeight="1" x14ac:dyDescent="0.2">
      <c r="A527" s="154"/>
      <c r="B527" s="154"/>
      <c r="C527" s="154"/>
      <c r="D527" s="154"/>
      <c r="E527" s="154"/>
      <c r="F527" s="154"/>
      <c r="G527" s="154"/>
      <c r="H527" s="154"/>
      <c r="I527" s="154"/>
      <c r="J527" s="154"/>
      <c r="K527" s="154"/>
      <c r="L527" s="154"/>
      <c r="M527" s="154"/>
      <c r="N527" s="154"/>
      <c r="O527" s="154"/>
      <c r="P527" s="154"/>
      <c r="Q527" s="154"/>
      <c r="R527" s="154"/>
      <c r="S527" s="154"/>
      <c r="T527" s="154"/>
      <c r="U527" s="154"/>
      <c r="V527" s="154"/>
      <c r="W527" s="154"/>
      <c r="X527" s="154"/>
      <c r="Y527" s="154"/>
      <c r="Z527" s="154"/>
    </row>
    <row r="528" spans="1:26" ht="12.75" customHeight="1" x14ac:dyDescent="0.2">
      <c r="A528" s="154"/>
      <c r="B528" s="154"/>
      <c r="C528" s="154"/>
      <c r="D528" s="154"/>
      <c r="E528" s="154"/>
      <c r="F528" s="154"/>
      <c r="G528" s="154"/>
      <c r="H528" s="154"/>
      <c r="I528" s="154"/>
      <c r="J528" s="154"/>
      <c r="K528" s="154"/>
      <c r="L528" s="154"/>
      <c r="M528" s="154"/>
      <c r="N528" s="154"/>
      <c r="O528" s="154"/>
      <c r="P528" s="154"/>
      <c r="Q528" s="154"/>
      <c r="R528" s="154"/>
      <c r="S528" s="154"/>
      <c r="T528" s="154"/>
      <c r="U528" s="154"/>
      <c r="V528" s="154"/>
      <c r="W528" s="154"/>
      <c r="X528" s="154"/>
      <c r="Y528" s="154"/>
      <c r="Z528" s="154"/>
    </row>
    <row r="529" spans="1:26" ht="12.75" customHeight="1" x14ac:dyDescent="0.2">
      <c r="A529" s="154"/>
      <c r="B529" s="154"/>
      <c r="C529" s="154"/>
      <c r="D529" s="154"/>
      <c r="E529" s="154"/>
      <c r="F529" s="154"/>
      <c r="G529" s="154"/>
      <c r="H529" s="154"/>
      <c r="I529" s="154"/>
      <c r="J529" s="154"/>
      <c r="K529" s="154"/>
      <c r="L529" s="154"/>
      <c r="M529" s="154"/>
      <c r="N529" s="154"/>
      <c r="O529" s="154"/>
      <c r="P529" s="154"/>
      <c r="Q529" s="154"/>
      <c r="R529" s="154"/>
      <c r="S529" s="154"/>
      <c r="T529" s="154"/>
      <c r="U529" s="154"/>
      <c r="V529" s="154"/>
      <c r="W529" s="154"/>
      <c r="X529" s="154"/>
      <c r="Y529" s="154"/>
      <c r="Z529" s="154"/>
    </row>
    <row r="530" spans="1:26" ht="12.75" customHeight="1" x14ac:dyDescent="0.2">
      <c r="A530" s="154"/>
      <c r="B530" s="154"/>
      <c r="C530" s="154"/>
      <c r="D530" s="154"/>
      <c r="E530" s="154"/>
      <c r="F530" s="154"/>
      <c r="G530" s="154"/>
      <c r="H530" s="154"/>
      <c r="I530" s="154"/>
      <c r="J530" s="154"/>
      <c r="K530" s="154"/>
      <c r="L530" s="154"/>
      <c r="M530" s="154"/>
      <c r="N530" s="154"/>
      <c r="O530" s="154"/>
      <c r="P530" s="154"/>
      <c r="Q530" s="154"/>
      <c r="R530" s="154"/>
      <c r="S530" s="154"/>
      <c r="T530" s="154"/>
      <c r="U530" s="154"/>
      <c r="V530" s="154"/>
      <c r="W530" s="154"/>
      <c r="X530" s="154"/>
      <c r="Y530" s="154"/>
      <c r="Z530" s="154"/>
    </row>
    <row r="531" spans="1:26" ht="12.75" customHeight="1" x14ac:dyDescent="0.2">
      <c r="A531" s="154"/>
      <c r="B531" s="154"/>
      <c r="C531" s="154"/>
      <c r="D531" s="154"/>
      <c r="E531" s="154"/>
      <c r="F531" s="154"/>
      <c r="G531" s="154"/>
      <c r="H531" s="154"/>
      <c r="I531" s="154"/>
      <c r="J531" s="154"/>
      <c r="K531" s="154"/>
      <c r="L531" s="154"/>
      <c r="M531" s="154"/>
      <c r="N531" s="154"/>
      <c r="O531" s="154"/>
      <c r="P531" s="154"/>
      <c r="Q531" s="154"/>
      <c r="R531" s="154"/>
      <c r="S531" s="154"/>
      <c r="T531" s="154"/>
      <c r="U531" s="154"/>
      <c r="V531" s="154"/>
      <c r="W531" s="154"/>
      <c r="X531" s="154"/>
      <c r="Y531" s="154"/>
      <c r="Z531" s="154"/>
    </row>
    <row r="532" spans="1:26" ht="12.75" customHeight="1" x14ac:dyDescent="0.2">
      <c r="A532" s="154"/>
      <c r="B532" s="154"/>
      <c r="C532" s="154"/>
      <c r="D532" s="154"/>
      <c r="E532" s="154"/>
      <c r="F532" s="154"/>
      <c r="G532" s="154"/>
      <c r="H532" s="154"/>
      <c r="I532" s="154"/>
      <c r="J532" s="154"/>
      <c r="K532" s="154"/>
      <c r="L532" s="154"/>
      <c r="M532" s="154"/>
      <c r="N532" s="154"/>
      <c r="O532" s="154"/>
      <c r="P532" s="154"/>
      <c r="Q532" s="154"/>
      <c r="R532" s="154"/>
      <c r="S532" s="154"/>
      <c r="T532" s="154"/>
      <c r="U532" s="154"/>
      <c r="V532" s="154"/>
      <c r="W532" s="154"/>
      <c r="X532" s="154"/>
      <c r="Y532" s="154"/>
      <c r="Z532" s="154"/>
    </row>
    <row r="533" spans="1:26" ht="12.75" customHeight="1" x14ac:dyDescent="0.2">
      <c r="A533" s="154"/>
      <c r="B533" s="154"/>
      <c r="C533" s="154"/>
      <c r="D533" s="154"/>
      <c r="E533" s="154"/>
      <c r="F533" s="154"/>
      <c r="G533" s="154"/>
      <c r="H533" s="154"/>
      <c r="I533" s="154"/>
      <c r="J533" s="154"/>
      <c r="K533" s="154"/>
      <c r="L533" s="154"/>
      <c r="M533" s="154"/>
      <c r="N533" s="154"/>
      <c r="O533" s="154"/>
      <c r="P533" s="154"/>
      <c r="Q533" s="154"/>
      <c r="R533" s="154"/>
      <c r="S533" s="154"/>
      <c r="T533" s="154"/>
      <c r="U533" s="154"/>
      <c r="V533" s="154"/>
      <c r="W533" s="154"/>
      <c r="X533" s="154"/>
      <c r="Y533" s="154"/>
      <c r="Z533" s="154"/>
    </row>
    <row r="534" spans="1:26" ht="12.75" customHeight="1" x14ac:dyDescent="0.2">
      <c r="A534" s="154"/>
      <c r="B534" s="154"/>
      <c r="C534" s="154"/>
      <c r="D534" s="154"/>
      <c r="E534" s="154"/>
      <c r="F534" s="154"/>
      <c r="G534" s="154"/>
      <c r="H534" s="154"/>
      <c r="I534" s="154"/>
      <c r="J534" s="154"/>
      <c r="K534" s="154"/>
      <c r="L534" s="154"/>
      <c r="M534" s="154"/>
      <c r="N534" s="154"/>
      <c r="O534" s="154"/>
      <c r="P534" s="154"/>
      <c r="Q534" s="154"/>
      <c r="R534" s="154"/>
      <c r="S534" s="154"/>
      <c r="T534" s="154"/>
      <c r="U534" s="154"/>
      <c r="V534" s="154"/>
      <c r="W534" s="154"/>
      <c r="X534" s="154"/>
      <c r="Y534" s="154"/>
      <c r="Z534" s="154"/>
    </row>
    <row r="535" spans="1:26" ht="12.75" customHeight="1" x14ac:dyDescent="0.2">
      <c r="A535" s="154"/>
      <c r="B535" s="154"/>
      <c r="C535" s="154"/>
      <c r="D535" s="154"/>
      <c r="E535" s="154"/>
      <c r="F535" s="154"/>
      <c r="G535" s="154"/>
      <c r="H535" s="154"/>
      <c r="I535" s="154"/>
      <c r="J535" s="154"/>
      <c r="K535" s="154"/>
      <c r="L535" s="154"/>
      <c r="M535" s="154"/>
      <c r="N535" s="154"/>
      <c r="O535" s="154"/>
      <c r="P535" s="154"/>
      <c r="Q535" s="154"/>
      <c r="R535" s="154"/>
      <c r="S535" s="154"/>
      <c r="T535" s="154"/>
      <c r="U535" s="154"/>
      <c r="V535" s="154"/>
      <c r="W535" s="154"/>
      <c r="X535" s="154"/>
      <c r="Y535" s="154"/>
      <c r="Z535" s="154"/>
    </row>
    <row r="536" spans="1:26" ht="12.75" customHeight="1" x14ac:dyDescent="0.2">
      <c r="A536" s="154"/>
      <c r="B536" s="154"/>
      <c r="C536" s="154"/>
      <c r="D536" s="154"/>
      <c r="E536" s="154"/>
      <c r="F536" s="154"/>
      <c r="G536" s="154"/>
      <c r="H536" s="154"/>
      <c r="I536" s="154"/>
      <c r="J536" s="154"/>
      <c r="K536" s="154"/>
      <c r="L536" s="154"/>
      <c r="M536" s="154"/>
      <c r="N536" s="154"/>
      <c r="O536" s="154"/>
      <c r="P536" s="154"/>
      <c r="Q536" s="154"/>
      <c r="R536" s="154"/>
      <c r="S536" s="154"/>
      <c r="T536" s="154"/>
      <c r="U536" s="154"/>
      <c r="V536" s="154"/>
      <c r="W536" s="154"/>
      <c r="X536" s="154"/>
      <c r="Y536" s="154"/>
      <c r="Z536" s="154"/>
    </row>
    <row r="537" spans="1:26" ht="12.75" customHeight="1" x14ac:dyDescent="0.2">
      <c r="A537" s="154"/>
      <c r="B537" s="154"/>
      <c r="C537" s="154"/>
      <c r="D537" s="154"/>
      <c r="E537" s="154"/>
      <c r="F537" s="154"/>
      <c r="G537" s="154"/>
      <c r="H537" s="154"/>
      <c r="I537" s="154"/>
      <c r="J537" s="154"/>
      <c r="K537" s="154"/>
      <c r="L537" s="154"/>
      <c r="M537" s="154"/>
      <c r="N537" s="154"/>
      <c r="O537" s="154"/>
      <c r="P537" s="154"/>
      <c r="Q537" s="154"/>
      <c r="R537" s="154"/>
      <c r="S537" s="154"/>
      <c r="T537" s="154"/>
      <c r="U537" s="154"/>
      <c r="V537" s="154"/>
      <c r="W537" s="154"/>
      <c r="X537" s="154"/>
      <c r="Y537" s="154"/>
      <c r="Z537" s="154"/>
    </row>
    <row r="538" spans="1:26" ht="12.75" customHeight="1" x14ac:dyDescent="0.2">
      <c r="A538" s="154"/>
      <c r="B538" s="154"/>
      <c r="C538" s="154"/>
      <c r="D538" s="154"/>
      <c r="E538" s="154"/>
      <c r="F538" s="154"/>
      <c r="G538" s="154"/>
      <c r="H538" s="154"/>
      <c r="I538" s="154"/>
      <c r="J538" s="154"/>
      <c r="K538" s="154"/>
      <c r="L538" s="154"/>
      <c r="M538" s="154"/>
      <c r="N538" s="154"/>
      <c r="O538" s="154"/>
      <c r="P538" s="154"/>
      <c r="Q538" s="154"/>
      <c r="R538" s="154"/>
      <c r="S538" s="154"/>
      <c r="T538" s="154"/>
      <c r="U538" s="154"/>
      <c r="V538" s="154"/>
      <c r="W538" s="154"/>
      <c r="X538" s="154"/>
      <c r="Y538" s="154"/>
      <c r="Z538" s="154"/>
    </row>
    <row r="539" spans="1:26" ht="12.75" customHeight="1" x14ac:dyDescent="0.2">
      <c r="A539" s="154"/>
      <c r="B539" s="154"/>
      <c r="C539" s="154"/>
      <c r="D539" s="154"/>
      <c r="E539" s="154"/>
      <c r="F539" s="154"/>
      <c r="G539" s="154"/>
      <c r="H539" s="154"/>
      <c r="I539" s="154"/>
      <c r="J539" s="154"/>
      <c r="K539" s="154"/>
      <c r="L539" s="154"/>
      <c r="M539" s="154"/>
      <c r="N539" s="154"/>
      <c r="O539" s="154"/>
      <c r="P539" s="154"/>
      <c r="Q539" s="154"/>
      <c r="R539" s="154"/>
      <c r="S539" s="154"/>
      <c r="T539" s="154"/>
      <c r="U539" s="154"/>
      <c r="V539" s="154"/>
      <c r="W539" s="154"/>
      <c r="X539" s="154"/>
      <c r="Y539" s="154"/>
      <c r="Z539" s="154"/>
    </row>
    <row r="540" spans="1:26" ht="12.75" customHeight="1" x14ac:dyDescent="0.2">
      <c r="A540" s="154"/>
      <c r="B540" s="154"/>
      <c r="C540" s="154"/>
      <c r="D540" s="154"/>
      <c r="E540" s="154"/>
      <c r="F540" s="154"/>
      <c r="G540" s="154"/>
      <c r="H540" s="154"/>
      <c r="I540" s="154"/>
      <c r="J540" s="154"/>
      <c r="K540" s="154"/>
      <c r="L540" s="154"/>
      <c r="M540" s="154"/>
      <c r="N540" s="154"/>
      <c r="O540" s="154"/>
      <c r="P540" s="154"/>
      <c r="Q540" s="154"/>
      <c r="R540" s="154"/>
      <c r="S540" s="154"/>
      <c r="T540" s="154"/>
      <c r="U540" s="154"/>
      <c r="V540" s="154"/>
      <c r="W540" s="154"/>
      <c r="X540" s="154"/>
      <c r="Y540" s="154"/>
      <c r="Z540" s="154"/>
    </row>
    <row r="541" spans="1:26" ht="12.75" customHeight="1" x14ac:dyDescent="0.2">
      <c r="A541" s="154"/>
      <c r="B541" s="154"/>
      <c r="C541" s="154"/>
      <c r="D541" s="154"/>
      <c r="E541" s="154"/>
      <c r="F541" s="154"/>
      <c r="G541" s="154"/>
      <c r="H541" s="154"/>
      <c r="I541" s="154"/>
      <c r="J541" s="154"/>
      <c r="K541" s="154"/>
      <c r="L541" s="154"/>
      <c r="M541" s="154"/>
      <c r="N541" s="154"/>
      <c r="O541" s="154"/>
      <c r="P541" s="154"/>
      <c r="Q541" s="154"/>
      <c r="R541" s="154"/>
      <c r="S541" s="154"/>
      <c r="T541" s="154"/>
      <c r="U541" s="154"/>
      <c r="V541" s="154"/>
      <c r="W541" s="154"/>
      <c r="X541" s="154"/>
      <c r="Y541" s="154"/>
      <c r="Z541" s="154"/>
    </row>
    <row r="542" spans="1:26" ht="12.75" customHeight="1" x14ac:dyDescent="0.2">
      <c r="A542" s="154"/>
      <c r="B542" s="154"/>
      <c r="C542" s="154"/>
      <c r="D542" s="154"/>
      <c r="E542" s="154"/>
      <c r="F542" s="154"/>
      <c r="G542" s="154"/>
      <c r="H542" s="154"/>
      <c r="I542" s="154"/>
      <c r="J542" s="154"/>
      <c r="K542" s="154"/>
      <c r="L542" s="154"/>
      <c r="M542" s="154"/>
      <c r="N542" s="154"/>
      <c r="O542" s="154"/>
      <c r="P542" s="154"/>
      <c r="Q542" s="154"/>
      <c r="R542" s="154"/>
      <c r="S542" s="154"/>
      <c r="T542" s="154"/>
      <c r="U542" s="154"/>
      <c r="V542" s="154"/>
      <c r="W542" s="154"/>
      <c r="X542" s="154"/>
      <c r="Y542" s="154"/>
      <c r="Z542" s="154"/>
    </row>
    <row r="543" spans="1:26" ht="12.75" customHeight="1" x14ac:dyDescent="0.2">
      <c r="A543" s="154"/>
      <c r="B543" s="154"/>
      <c r="C543" s="154"/>
      <c r="D543" s="154"/>
      <c r="E543" s="154"/>
      <c r="F543" s="154"/>
      <c r="G543" s="154"/>
      <c r="H543" s="154"/>
      <c r="I543" s="154"/>
      <c r="J543" s="154"/>
      <c r="K543" s="154"/>
      <c r="L543" s="154"/>
      <c r="M543" s="154"/>
      <c r="N543" s="154"/>
      <c r="O543" s="154"/>
      <c r="P543" s="154"/>
      <c r="Q543" s="154"/>
      <c r="R543" s="154"/>
      <c r="S543" s="154"/>
      <c r="T543" s="154"/>
      <c r="U543" s="154"/>
      <c r="V543" s="154"/>
      <c r="W543" s="154"/>
      <c r="X543" s="154"/>
      <c r="Y543" s="154"/>
      <c r="Z543" s="154"/>
    </row>
    <row r="544" spans="1:26" ht="12.75" customHeight="1" x14ac:dyDescent="0.2">
      <c r="A544" s="154"/>
      <c r="B544" s="154"/>
      <c r="C544" s="154"/>
      <c r="D544" s="154"/>
      <c r="E544" s="154"/>
      <c r="F544" s="154"/>
      <c r="G544" s="154"/>
      <c r="H544" s="154"/>
      <c r="I544" s="154"/>
      <c r="J544" s="154"/>
      <c r="K544" s="154"/>
      <c r="L544" s="154"/>
      <c r="M544" s="154"/>
      <c r="N544" s="154"/>
      <c r="O544" s="154"/>
      <c r="P544" s="154"/>
      <c r="Q544" s="154"/>
      <c r="R544" s="154"/>
      <c r="S544" s="154"/>
      <c r="T544" s="154"/>
      <c r="U544" s="154"/>
      <c r="V544" s="154"/>
      <c r="W544" s="154"/>
      <c r="X544" s="154"/>
      <c r="Y544" s="154"/>
      <c r="Z544" s="154"/>
    </row>
    <row r="545" spans="1:26" ht="12.75" customHeight="1" x14ac:dyDescent="0.2">
      <c r="A545" s="154"/>
      <c r="B545" s="154"/>
      <c r="C545" s="154"/>
      <c r="D545" s="154"/>
      <c r="E545" s="154"/>
      <c r="F545" s="154"/>
      <c r="G545" s="154"/>
      <c r="H545" s="154"/>
      <c r="I545" s="154"/>
      <c r="J545" s="154"/>
      <c r="K545" s="154"/>
      <c r="L545" s="154"/>
      <c r="M545" s="154"/>
      <c r="N545" s="154"/>
      <c r="O545" s="154"/>
      <c r="P545" s="154"/>
      <c r="Q545" s="154"/>
      <c r="R545" s="154"/>
      <c r="S545" s="154"/>
      <c r="T545" s="154"/>
      <c r="U545" s="154"/>
      <c r="V545" s="154"/>
      <c r="W545" s="154"/>
      <c r="X545" s="154"/>
      <c r="Y545" s="154"/>
      <c r="Z545" s="154"/>
    </row>
    <row r="546" spans="1:26" ht="12.75" customHeight="1" x14ac:dyDescent="0.2">
      <c r="A546" s="154"/>
      <c r="B546" s="154"/>
      <c r="C546" s="154"/>
      <c r="D546" s="154"/>
      <c r="E546" s="154"/>
      <c r="F546" s="154"/>
      <c r="G546" s="154"/>
      <c r="H546" s="154"/>
      <c r="I546" s="154"/>
      <c r="J546" s="154"/>
      <c r="K546" s="154"/>
      <c r="L546" s="154"/>
      <c r="M546" s="154"/>
      <c r="N546" s="154"/>
      <c r="O546" s="154"/>
      <c r="P546" s="154"/>
      <c r="Q546" s="154"/>
      <c r="R546" s="154"/>
      <c r="S546" s="154"/>
      <c r="T546" s="154"/>
      <c r="U546" s="154"/>
      <c r="V546" s="154"/>
      <c r="W546" s="154"/>
      <c r="X546" s="154"/>
      <c r="Y546" s="154"/>
      <c r="Z546" s="154"/>
    </row>
    <row r="547" spans="1:26" ht="12.75" customHeight="1" x14ac:dyDescent="0.2">
      <c r="A547" s="154"/>
      <c r="B547" s="154"/>
      <c r="C547" s="154"/>
      <c r="D547" s="154"/>
      <c r="E547" s="154"/>
      <c r="F547" s="154"/>
      <c r="G547" s="154"/>
      <c r="H547" s="154"/>
      <c r="I547" s="154"/>
      <c r="J547" s="154"/>
      <c r="K547" s="154"/>
      <c r="L547" s="154"/>
      <c r="M547" s="154"/>
      <c r="N547" s="154"/>
      <c r="O547" s="154"/>
      <c r="P547" s="154"/>
      <c r="Q547" s="154"/>
      <c r="R547" s="154"/>
      <c r="S547" s="154"/>
      <c r="T547" s="154"/>
      <c r="U547" s="154"/>
      <c r="V547" s="154"/>
      <c r="W547" s="154"/>
      <c r="X547" s="154"/>
      <c r="Y547" s="154"/>
      <c r="Z547" s="154"/>
    </row>
    <row r="548" spans="1:26" ht="12.75" customHeight="1" x14ac:dyDescent="0.2">
      <c r="A548" s="154"/>
      <c r="B548" s="154"/>
      <c r="C548" s="154"/>
      <c r="D548" s="154"/>
      <c r="E548" s="154"/>
      <c r="F548" s="154"/>
      <c r="G548" s="154"/>
      <c r="H548" s="154"/>
      <c r="I548" s="154"/>
      <c r="J548" s="154"/>
      <c r="K548" s="154"/>
      <c r="L548" s="154"/>
      <c r="M548" s="154"/>
      <c r="N548" s="154"/>
      <c r="O548" s="154"/>
      <c r="P548" s="154"/>
      <c r="Q548" s="154"/>
      <c r="R548" s="154"/>
      <c r="S548" s="154"/>
      <c r="T548" s="154"/>
      <c r="U548" s="154"/>
      <c r="V548" s="154"/>
      <c r="W548" s="154"/>
      <c r="X548" s="154"/>
      <c r="Y548" s="154"/>
      <c r="Z548" s="154"/>
    </row>
    <row r="549" spans="1:26" ht="12.75" customHeight="1" x14ac:dyDescent="0.2">
      <c r="A549" s="154"/>
      <c r="B549" s="154"/>
      <c r="C549" s="154"/>
      <c r="D549" s="154"/>
      <c r="E549" s="154"/>
      <c r="F549" s="154"/>
      <c r="G549" s="154"/>
      <c r="H549" s="154"/>
      <c r="I549" s="154"/>
      <c r="J549" s="154"/>
      <c r="K549" s="154"/>
      <c r="L549" s="154"/>
      <c r="M549" s="154"/>
      <c r="N549" s="154"/>
      <c r="O549" s="154"/>
      <c r="P549" s="154"/>
      <c r="Q549" s="154"/>
      <c r="R549" s="154"/>
      <c r="S549" s="154"/>
      <c r="T549" s="154"/>
      <c r="U549" s="154"/>
      <c r="V549" s="154"/>
      <c r="W549" s="154"/>
      <c r="X549" s="154"/>
      <c r="Y549" s="154"/>
      <c r="Z549" s="154"/>
    </row>
    <row r="550" spans="1:26" ht="12.75" customHeight="1" x14ac:dyDescent="0.2">
      <c r="A550" s="154"/>
      <c r="B550" s="154"/>
      <c r="C550" s="154"/>
      <c r="D550" s="154"/>
      <c r="E550" s="154"/>
      <c r="F550" s="154"/>
      <c r="G550" s="154"/>
      <c r="H550" s="154"/>
      <c r="I550" s="154"/>
      <c r="J550" s="154"/>
      <c r="K550" s="154"/>
      <c r="L550" s="154"/>
      <c r="M550" s="154"/>
      <c r="N550" s="154"/>
      <c r="O550" s="154"/>
      <c r="P550" s="154"/>
      <c r="Q550" s="154"/>
      <c r="R550" s="154"/>
      <c r="S550" s="154"/>
      <c r="T550" s="154"/>
      <c r="U550" s="154"/>
      <c r="V550" s="154"/>
      <c r="W550" s="154"/>
      <c r="X550" s="154"/>
      <c r="Y550" s="154"/>
      <c r="Z550" s="154"/>
    </row>
    <row r="551" spans="1:26" ht="12.75" customHeight="1" x14ac:dyDescent="0.2">
      <c r="A551" s="154"/>
      <c r="B551" s="154"/>
      <c r="C551" s="154"/>
      <c r="D551" s="154"/>
      <c r="E551" s="154"/>
      <c r="F551" s="154"/>
      <c r="G551" s="154"/>
      <c r="H551" s="154"/>
      <c r="I551" s="154"/>
      <c r="J551" s="154"/>
      <c r="K551" s="154"/>
      <c r="L551" s="154"/>
      <c r="M551" s="154"/>
      <c r="N551" s="154"/>
      <c r="O551" s="154"/>
      <c r="P551" s="154"/>
      <c r="Q551" s="154"/>
      <c r="R551" s="154"/>
      <c r="S551" s="154"/>
      <c r="T551" s="154"/>
      <c r="U551" s="154"/>
      <c r="V551" s="154"/>
      <c r="W551" s="154"/>
      <c r="X551" s="154"/>
      <c r="Y551" s="154"/>
      <c r="Z551" s="154"/>
    </row>
    <row r="552" spans="1:26" ht="12.75" customHeight="1" x14ac:dyDescent="0.2">
      <c r="A552" s="154"/>
      <c r="B552" s="154"/>
      <c r="C552" s="154"/>
      <c r="D552" s="154"/>
      <c r="E552" s="154"/>
      <c r="F552" s="154"/>
      <c r="G552" s="154"/>
      <c r="H552" s="154"/>
      <c r="I552" s="154"/>
      <c r="J552" s="154"/>
      <c r="K552" s="154"/>
      <c r="L552" s="154"/>
      <c r="M552" s="154"/>
      <c r="N552" s="154"/>
      <c r="O552" s="154"/>
      <c r="P552" s="154"/>
      <c r="Q552" s="154"/>
      <c r="R552" s="154"/>
      <c r="S552" s="154"/>
      <c r="T552" s="154"/>
      <c r="U552" s="154"/>
      <c r="V552" s="154"/>
      <c r="W552" s="154"/>
      <c r="X552" s="154"/>
      <c r="Y552" s="154"/>
      <c r="Z552" s="154"/>
    </row>
    <row r="553" spans="1:26" ht="12.75" customHeight="1" x14ac:dyDescent="0.2">
      <c r="A553" s="154"/>
      <c r="B553" s="154"/>
      <c r="C553" s="154"/>
      <c r="D553" s="154"/>
      <c r="E553" s="154"/>
      <c r="F553" s="154"/>
      <c r="G553" s="154"/>
      <c r="H553" s="154"/>
      <c r="I553" s="154"/>
      <c r="J553" s="154"/>
      <c r="K553" s="154"/>
      <c r="L553" s="154"/>
      <c r="M553" s="154"/>
      <c r="N553" s="154"/>
      <c r="O553" s="154"/>
      <c r="P553" s="154"/>
      <c r="Q553" s="154"/>
      <c r="R553" s="154"/>
      <c r="S553" s="154"/>
      <c r="T553" s="154"/>
      <c r="U553" s="154"/>
      <c r="V553" s="154"/>
      <c r="W553" s="154"/>
      <c r="X553" s="154"/>
      <c r="Y553" s="154"/>
      <c r="Z553" s="154"/>
    </row>
    <row r="554" spans="1:26" ht="12.75" customHeight="1" x14ac:dyDescent="0.2">
      <c r="A554" s="154"/>
      <c r="B554" s="154"/>
      <c r="C554" s="154"/>
      <c r="D554" s="154"/>
      <c r="E554" s="154"/>
      <c r="F554" s="154"/>
      <c r="G554" s="154"/>
      <c r="H554" s="154"/>
      <c r="I554" s="154"/>
      <c r="J554" s="154"/>
      <c r="K554" s="154"/>
      <c r="L554" s="154"/>
      <c r="M554" s="154"/>
      <c r="N554" s="154"/>
      <c r="O554" s="154"/>
      <c r="P554" s="154"/>
      <c r="Q554" s="154"/>
      <c r="R554" s="154"/>
      <c r="S554" s="154"/>
      <c r="T554" s="154"/>
      <c r="U554" s="154"/>
      <c r="V554" s="154"/>
      <c r="W554" s="154"/>
      <c r="X554" s="154"/>
      <c r="Y554" s="154"/>
      <c r="Z554" s="154"/>
    </row>
    <row r="555" spans="1:26" ht="12.75" customHeight="1" x14ac:dyDescent="0.2">
      <c r="A555" s="154"/>
      <c r="B555" s="154"/>
      <c r="C555" s="154"/>
      <c r="D555" s="154"/>
      <c r="E555" s="154"/>
      <c r="F555" s="154"/>
      <c r="G555" s="154"/>
      <c r="H555" s="154"/>
      <c r="I555" s="154"/>
      <c r="J555" s="154"/>
      <c r="K555" s="154"/>
      <c r="L555" s="154"/>
      <c r="M555" s="154"/>
      <c r="N555" s="154"/>
      <c r="O555" s="154"/>
      <c r="P555" s="154"/>
      <c r="Q555" s="154"/>
      <c r="R555" s="154"/>
      <c r="S555" s="154"/>
      <c r="T555" s="154"/>
      <c r="U555" s="154"/>
      <c r="V555" s="154"/>
      <c r="W555" s="154"/>
      <c r="X555" s="154"/>
      <c r="Y555" s="154"/>
      <c r="Z555" s="154"/>
    </row>
    <row r="556" spans="1:26" ht="12.75" customHeight="1" x14ac:dyDescent="0.2">
      <c r="A556" s="154"/>
      <c r="B556" s="154"/>
      <c r="C556" s="154"/>
      <c r="D556" s="154"/>
      <c r="E556" s="154"/>
      <c r="F556" s="154"/>
      <c r="G556" s="154"/>
      <c r="H556" s="154"/>
      <c r="I556" s="154"/>
      <c r="J556" s="154"/>
      <c r="K556" s="154"/>
      <c r="L556" s="154"/>
      <c r="M556" s="154"/>
      <c r="N556" s="154"/>
      <c r="O556" s="154"/>
      <c r="P556" s="154"/>
      <c r="Q556" s="154"/>
      <c r="R556" s="154"/>
      <c r="S556" s="154"/>
      <c r="T556" s="154"/>
      <c r="U556" s="154"/>
      <c r="V556" s="154"/>
      <c r="W556" s="154"/>
      <c r="X556" s="154"/>
      <c r="Y556" s="154"/>
      <c r="Z556" s="154"/>
    </row>
    <row r="557" spans="1:26" ht="12.75" customHeight="1" x14ac:dyDescent="0.2">
      <c r="A557" s="154"/>
      <c r="B557" s="154"/>
      <c r="C557" s="154"/>
      <c r="D557" s="154"/>
      <c r="E557" s="154"/>
      <c r="F557" s="154"/>
      <c r="G557" s="154"/>
      <c r="H557" s="154"/>
      <c r="I557" s="154"/>
      <c r="J557" s="154"/>
      <c r="K557" s="154"/>
      <c r="L557" s="154"/>
      <c r="M557" s="154"/>
      <c r="N557" s="154"/>
      <c r="O557" s="154"/>
      <c r="P557" s="154"/>
      <c r="Q557" s="154"/>
      <c r="R557" s="154"/>
      <c r="S557" s="154"/>
      <c r="T557" s="154"/>
      <c r="U557" s="154"/>
      <c r="V557" s="154"/>
      <c r="W557" s="154"/>
      <c r="X557" s="154"/>
      <c r="Y557" s="154"/>
      <c r="Z557" s="154"/>
    </row>
    <row r="558" spans="1:26" ht="12.75" customHeight="1" x14ac:dyDescent="0.2">
      <c r="A558" s="154"/>
      <c r="B558" s="154"/>
      <c r="C558" s="154"/>
      <c r="D558" s="154"/>
      <c r="E558" s="154"/>
      <c r="F558" s="154"/>
      <c r="G558" s="154"/>
      <c r="H558" s="154"/>
      <c r="I558" s="154"/>
      <c r="J558" s="154"/>
      <c r="K558" s="154"/>
      <c r="L558" s="154"/>
      <c r="M558" s="154"/>
      <c r="N558" s="154"/>
      <c r="O558" s="154"/>
      <c r="P558" s="154"/>
      <c r="Q558" s="154"/>
      <c r="R558" s="154"/>
      <c r="S558" s="154"/>
      <c r="T558" s="154"/>
      <c r="U558" s="154"/>
      <c r="V558" s="154"/>
      <c r="W558" s="154"/>
      <c r="X558" s="154"/>
      <c r="Y558" s="154"/>
      <c r="Z558" s="154"/>
    </row>
    <row r="559" spans="1:26" ht="12.75" customHeight="1" x14ac:dyDescent="0.2">
      <c r="A559" s="154"/>
      <c r="B559" s="154"/>
      <c r="C559" s="154"/>
      <c r="D559" s="154"/>
      <c r="E559" s="154"/>
      <c r="F559" s="154"/>
      <c r="G559" s="154"/>
      <c r="H559" s="154"/>
      <c r="I559" s="154"/>
      <c r="J559" s="154"/>
      <c r="K559" s="154"/>
      <c r="L559" s="154"/>
      <c r="M559" s="154"/>
      <c r="N559" s="154"/>
      <c r="O559" s="154"/>
      <c r="P559" s="154"/>
      <c r="Q559" s="154"/>
      <c r="R559" s="154"/>
      <c r="S559" s="154"/>
      <c r="T559" s="154"/>
      <c r="U559" s="154"/>
      <c r="V559" s="154"/>
      <c r="W559" s="154"/>
      <c r="X559" s="154"/>
      <c r="Y559" s="154"/>
      <c r="Z559" s="154"/>
    </row>
    <row r="560" spans="1:26" ht="12.75" customHeight="1" x14ac:dyDescent="0.2">
      <c r="A560" s="154"/>
      <c r="B560" s="154"/>
      <c r="C560" s="154"/>
      <c r="D560" s="154"/>
      <c r="E560" s="154"/>
      <c r="F560" s="154"/>
      <c r="G560" s="154"/>
      <c r="H560" s="154"/>
      <c r="I560" s="154"/>
      <c r="J560" s="154"/>
      <c r="K560" s="154"/>
      <c r="L560" s="154"/>
      <c r="M560" s="154"/>
      <c r="N560" s="154"/>
      <c r="O560" s="154"/>
      <c r="P560" s="154"/>
      <c r="Q560" s="154"/>
      <c r="R560" s="154"/>
      <c r="S560" s="154"/>
      <c r="T560" s="154"/>
      <c r="U560" s="154"/>
      <c r="V560" s="154"/>
      <c r="W560" s="154"/>
      <c r="X560" s="154"/>
      <c r="Y560" s="154"/>
      <c r="Z560" s="154"/>
    </row>
    <row r="561" spans="1:26" ht="12.75" customHeight="1" x14ac:dyDescent="0.2">
      <c r="A561" s="154"/>
      <c r="B561" s="154"/>
      <c r="C561" s="154"/>
      <c r="D561" s="154"/>
      <c r="E561" s="154"/>
      <c r="F561" s="154"/>
      <c r="G561" s="154"/>
      <c r="H561" s="154"/>
      <c r="I561" s="154"/>
      <c r="J561" s="154"/>
      <c r="K561" s="154"/>
      <c r="L561" s="154"/>
      <c r="M561" s="154"/>
      <c r="N561" s="154"/>
      <c r="O561" s="154"/>
      <c r="P561" s="154"/>
      <c r="Q561" s="154"/>
      <c r="R561" s="154"/>
      <c r="S561" s="154"/>
      <c r="T561" s="154"/>
      <c r="U561" s="154"/>
      <c r="V561" s="154"/>
      <c r="W561" s="154"/>
      <c r="X561" s="154"/>
      <c r="Y561" s="154"/>
      <c r="Z561" s="154"/>
    </row>
    <row r="562" spans="1:26" ht="12.75" customHeight="1" x14ac:dyDescent="0.2">
      <c r="A562" s="154"/>
      <c r="B562" s="154"/>
      <c r="C562" s="154"/>
      <c r="D562" s="154"/>
      <c r="E562" s="154"/>
      <c r="F562" s="154"/>
      <c r="G562" s="154"/>
      <c r="H562" s="154"/>
      <c r="I562" s="154"/>
      <c r="J562" s="154"/>
      <c r="K562" s="154"/>
      <c r="L562" s="154"/>
      <c r="M562" s="154"/>
      <c r="N562" s="154"/>
      <c r="O562" s="154"/>
      <c r="P562" s="154"/>
      <c r="Q562" s="154"/>
      <c r="R562" s="154"/>
      <c r="S562" s="154"/>
      <c r="T562" s="154"/>
      <c r="U562" s="154"/>
      <c r="V562" s="154"/>
      <c r="W562" s="154"/>
      <c r="X562" s="154"/>
      <c r="Y562" s="154"/>
      <c r="Z562" s="154"/>
    </row>
    <row r="563" spans="1:26" ht="12.75" customHeight="1" x14ac:dyDescent="0.2">
      <c r="A563" s="154"/>
      <c r="B563" s="154"/>
      <c r="C563" s="154"/>
      <c r="D563" s="154"/>
      <c r="E563" s="154"/>
      <c r="F563" s="154"/>
      <c r="G563" s="154"/>
      <c r="H563" s="154"/>
      <c r="I563" s="154"/>
      <c r="J563" s="154"/>
      <c r="K563" s="154"/>
      <c r="L563" s="154"/>
      <c r="M563" s="154"/>
      <c r="N563" s="154"/>
      <c r="O563" s="154"/>
      <c r="P563" s="154"/>
      <c r="Q563" s="154"/>
      <c r="R563" s="154"/>
      <c r="S563" s="154"/>
      <c r="T563" s="154"/>
      <c r="U563" s="154"/>
      <c r="V563" s="154"/>
      <c r="W563" s="154"/>
      <c r="X563" s="154"/>
      <c r="Y563" s="154"/>
      <c r="Z563" s="154"/>
    </row>
    <row r="564" spans="1:26" ht="12.75" customHeight="1" x14ac:dyDescent="0.2">
      <c r="A564" s="154"/>
      <c r="B564" s="154"/>
      <c r="C564" s="154"/>
      <c r="D564" s="154"/>
      <c r="E564" s="154"/>
      <c r="F564" s="154"/>
      <c r="G564" s="154"/>
      <c r="H564" s="154"/>
      <c r="I564" s="154"/>
      <c r="J564" s="154"/>
      <c r="K564" s="154"/>
      <c r="L564" s="154"/>
      <c r="M564" s="154"/>
      <c r="N564" s="154"/>
      <c r="O564" s="154"/>
      <c r="P564" s="154"/>
      <c r="Q564" s="154"/>
      <c r="R564" s="154"/>
      <c r="S564" s="154"/>
      <c r="T564" s="154"/>
      <c r="U564" s="154"/>
      <c r="V564" s="154"/>
      <c r="W564" s="154"/>
      <c r="X564" s="154"/>
      <c r="Y564" s="154"/>
      <c r="Z564" s="154"/>
    </row>
    <row r="565" spans="1:26" ht="12.75" customHeight="1" x14ac:dyDescent="0.2">
      <c r="A565" s="154"/>
      <c r="B565" s="154"/>
      <c r="C565" s="154"/>
      <c r="D565" s="154"/>
      <c r="E565" s="154"/>
      <c r="F565" s="154"/>
      <c r="G565" s="154"/>
      <c r="H565" s="154"/>
      <c r="I565" s="154"/>
      <c r="J565" s="154"/>
      <c r="K565" s="154"/>
      <c r="L565" s="154"/>
      <c r="M565" s="154"/>
      <c r="N565" s="154"/>
      <c r="O565" s="154"/>
      <c r="P565" s="154"/>
      <c r="Q565" s="154"/>
      <c r="R565" s="154"/>
      <c r="S565" s="154"/>
      <c r="T565" s="154"/>
      <c r="U565" s="154"/>
      <c r="V565" s="154"/>
      <c r="W565" s="154"/>
      <c r="X565" s="154"/>
      <c r="Y565" s="154"/>
      <c r="Z565" s="154"/>
    </row>
    <row r="566" spans="1:26" ht="12.75" customHeight="1" x14ac:dyDescent="0.2">
      <c r="A566" s="154"/>
      <c r="B566" s="154"/>
      <c r="C566" s="154"/>
      <c r="D566" s="154"/>
      <c r="E566" s="154"/>
      <c r="F566" s="154"/>
      <c r="G566" s="154"/>
      <c r="H566" s="154"/>
      <c r="I566" s="154"/>
      <c r="J566" s="154"/>
      <c r="K566" s="154"/>
      <c r="L566" s="154"/>
      <c r="M566" s="154"/>
      <c r="N566" s="154"/>
      <c r="O566" s="154"/>
      <c r="P566" s="154"/>
      <c r="Q566" s="154"/>
      <c r="R566" s="154"/>
      <c r="S566" s="154"/>
      <c r="T566" s="154"/>
      <c r="U566" s="154"/>
      <c r="V566" s="154"/>
      <c r="W566" s="154"/>
      <c r="X566" s="154"/>
      <c r="Y566" s="154"/>
      <c r="Z566" s="154"/>
    </row>
    <row r="567" spans="1:26" ht="12.75" customHeight="1" x14ac:dyDescent="0.2">
      <c r="A567" s="154"/>
      <c r="B567" s="154"/>
      <c r="C567" s="154"/>
      <c r="D567" s="154"/>
      <c r="E567" s="154"/>
      <c r="F567" s="154"/>
      <c r="G567" s="154"/>
      <c r="H567" s="154"/>
      <c r="I567" s="154"/>
      <c r="J567" s="154"/>
      <c r="K567" s="154"/>
      <c r="L567" s="154"/>
      <c r="M567" s="154"/>
      <c r="N567" s="154"/>
      <c r="O567" s="154"/>
      <c r="P567" s="154"/>
      <c r="Q567" s="154"/>
      <c r="R567" s="154"/>
      <c r="S567" s="154"/>
      <c r="T567" s="154"/>
      <c r="U567" s="154"/>
      <c r="V567" s="154"/>
      <c r="W567" s="154"/>
      <c r="X567" s="154"/>
      <c r="Y567" s="154"/>
      <c r="Z567" s="154"/>
    </row>
    <row r="568" spans="1:26" ht="12.75" customHeight="1" x14ac:dyDescent="0.2">
      <c r="A568" s="154"/>
      <c r="B568" s="154"/>
      <c r="C568" s="154"/>
      <c r="D568" s="154"/>
      <c r="E568" s="154"/>
      <c r="F568" s="154"/>
      <c r="G568" s="154"/>
      <c r="H568" s="154"/>
      <c r="I568" s="154"/>
      <c r="J568" s="154"/>
      <c r="K568" s="154"/>
      <c r="L568" s="154"/>
      <c r="M568" s="154"/>
      <c r="N568" s="154"/>
      <c r="O568" s="154"/>
      <c r="P568" s="154"/>
      <c r="Q568" s="154"/>
      <c r="R568" s="154"/>
      <c r="S568" s="154"/>
      <c r="T568" s="154"/>
      <c r="U568" s="154"/>
      <c r="V568" s="154"/>
      <c r="W568" s="154"/>
      <c r="X568" s="154"/>
      <c r="Y568" s="154"/>
      <c r="Z568" s="154"/>
    </row>
    <row r="569" spans="1:26" ht="12.75" customHeight="1" x14ac:dyDescent="0.2">
      <c r="A569" s="154"/>
      <c r="B569" s="154"/>
      <c r="C569" s="154"/>
      <c r="D569" s="154"/>
      <c r="E569" s="154"/>
      <c r="F569" s="154"/>
      <c r="G569" s="154"/>
      <c r="H569" s="154"/>
      <c r="I569" s="154"/>
      <c r="J569" s="154"/>
      <c r="K569" s="154"/>
      <c r="L569" s="154"/>
      <c r="M569" s="154"/>
      <c r="N569" s="154"/>
      <c r="O569" s="154"/>
      <c r="P569" s="154"/>
      <c r="Q569" s="154"/>
      <c r="R569" s="154"/>
      <c r="S569" s="154"/>
      <c r="T569" s="154"/>
      <c r="U569" s="154"/>
      <c r="V569" s="154"/>
      <c r="W569" s="154"/>
      <c r="X569" s="154"/>
      <c r="Y569" s="154"/>
      <c r="Z569" s="154"/>
    </row>
    <row r="570" spans="1:26" ht="12.75" customHeight="1" x14ac:dyDescent="0.2">
      <c r="A570" s="154"/>
      <c r="B570" s="154"/>
      <c r="C570" s="154"/>
      <c r="D570" s="154"/>
      <c r="E570" s="154"/>
      <c r="F570" s="154"/>
      <c r="G570" s="154"/>
      <c r="H570" s="154"/>
      <c r="I570" s="154"/>
      <c r="J570" s="154"/>
      <c r="K570" s="154"/>
      <c r="L570" s="154"/>
      <c r="M570" s="154"/>
      <c r="N570" s="154"/>
      <c r="O570" s="154"/>
      <c r="P570" s="154"/>
      <c r="Q570" s="154"/>
      <c r="R570" s="154"/>
      <c r="S570" s="154"/>
      <c r="T570" s="154"/>
      <c r="U570" s="154"/>
      <c r="V570" s="154"/>
      <c r="W570" s="154"/>
      <c r="X570" s="154"/>
      <c r="Y570" s="154"/>
      <c r="Z570" s="154"/>
    </row>
    <row r="571" spans="1:26" ht="12.75" customHeight="1" x14ac:dyDescent="0.2">
      <c r="A571" s="154"/>
      <c r="B571" s="154"/>
      <c r="C571" s="154"/>
      <c r="D571" s="154"/>
      <c r="E571" s="154"/>
      <c r="F571" s="154"/>
      <c r="G571" s="154"/>
      <c r="H571" s="154"/>
      <c r="I571" s="154"/>
      <c r="J571" s="154"/>
      <c r="K571" s="154"/>
      <c r="L571" s="154"/>
      <c r="M571" s="154"/>
      <c r="N571" s="154"/>
      <c r="O571" s="154"/>
      <c r="P571" s="154"/>
      <c r="Q571" s="154"/>
      <c r="R571" s="154"/>
      <c r="S571" s="154"/>
      <c r="T571" s="154"/>
      <c r="U571" s="154"/>
      <c r="V571" s="154"/>
      <c r="W571" s="154"/>
      <c r="X571" s="154"/>
      <c r="Y571" s="154"/>
      <c r="Z571" s="154"/>
    </row>
    <row r="572" spans="1:26" ht="12.75" customHeight="1" x14ac:dyDescent="0.2">
      <c r="A572" s="154"/>
      <c r="B572" s="154"/>
      <c r="C572" s="154"/>
      <c r="D572" s="154"/>
      <c r="E572" s="154"/>
      <c r="F572" s="154"/>
      <c r="G572" s="154"/>
      <c r="H572" s="154"/>
      <c r="I572" s="154"/>
      <c r="J572" s="154"/>
      <c r="K572" s="154"/>
      <c r="L572" s="154"/>
      <c r="M572" s="154"/>
      <c r="N572" s="154"/>
      <c r="O572" s="154"/>
      <c r="P572" s="154"/>
      <c r="Q572" s="154"/>
      <c r="R572" s="154"/>
      <c r="S572" s="154"/>
      <c r="T572" s="154"/>
      <c r="U572" s="154"/>
      <c r="V572" s="154"/>
      <c r="W572" s="154"/>
      <c r="X572" s="154"/>
      <c r="Y572" s="154"/>
      <c r="Z572" s="154"/>
    </row>
    <row r="573" spans="1:26" ht="12.75" customHeight="1" x14ac:dyDescent="0.2">
      <c r="A573" s="154"/>
      <c r="B573" s="154"/>
      <c r="C573" s="154"/>
      <c r="D573" s="154"/>
      <c r="E573" s="154"/>
      <c r="F573" s="154"/>
      <c r="G573" s="154"/>
      <c r="H573" s="154"/>
      <c r="I573" s="154"/>
      <c r="J573" s="154"/>
      <c r="K573" s="154"/>
      <c r="L573" s="154"/>
      <c r="M573" s="154"/>
      <c r="N573" s="154"/>
      <c r="O573" s="154"/>
      <c r="P573" s="154"/>
      <c r="Q573" s="154"/>
      <c r="R573" s="154"/>
      <c r="S573" s="154"/>
      <c r="T573" s="154"/>
      <c r="U573" s="154"/>
      <c r="V573" s="154"/>
      <c r="W573" s="154"/>
      <c r="X573" s="154"/>
      <c r="Y573" s="154"/>
      <c r="Z573" s="154"/>
    </row>
    <row r="574" spans="1:26" ht="12.75" customHeight="1" x14ac:dyDescent="0.2">
      <c r="A574" s="154"/>
      <c r="B574" s="154"/>
      <c r="C574" s="154"/>
      <c r="D574" s="154"/>
      <c r="E574" s="154"/>
      <c r="F574" s="154"/>
      <c r="G574" s="154"/>
      <c r="H574" s="154"/>
      <c r="I574" s="154"/>
      <c r="J574" s="154"/>
      <c r="K574" s="154"/>
      <c r="L574" s="154"/>
      <c r="M574" s="154"/>
      <c r="N574" s="154"/>
      <c r="O574" s="154"/>
      <c r="P574" s="154"/>
      <c r="Q574" s="154"/>
      <c r="R574" s="154"/>
      <c r="S574" s="154"/>
      <c r="T574" s="154"/>
      <c r="U574" s="154"/>
      <c r="V574" s="154"/>
      <c r="W574" s="154"/>
      <c r="X574" s="154"/>
      <c r="Y574" s="154"/>
      <c r="Z574" s="154"/>
    </row>
    <row r="575" spans="1:26" ht="12.75" customHeight="1" x14ac:dyDescent="0.2">
      <c r="A575" s="154"/>
      <c r="B575" s="154"/>
      <c r="C575" s="154"/>
      <c r="D575" s="154"/>
      <c r="E575" s="154"/>
      <c r="F575" s="154"/>
      <c r="G575" s="154"/>
      <c r="H575" s="154"/>
      <c r="I575" s="154"/>
      <c r="J575" s="154"/>
      <c r="K575" s="154"/>
      <c r="L575" s="154"/>
      <c r="M575" s="154"/>
      <c r="N575" s="154"/>
      <c r="O575" s="154"/>
      <c r="P575" s="154"/>
      <c r="Q575" s="154"/>
      <c r="R575" s="154"/>
      <c r="S575" s="154"/>
      <c r="T575" s="154"/>
      <c r="U575" s="154"/>
      <c r="V575" s="154"/>
      <c r="W575" s="154"/>
      <c r="X575" s="154"/>
      <c r="Y575" s="154"/>
      <c r="Z575" s="154"/>
    </row>
    <row r="576" spans="1:26" ht="12.75" customHeight="1" x14ac:dyDescent="0.2">
      <c r="A576" s="154"/>
      <c r="B576" s="154"/>
      <c r="C576" s="154"/>
      <c r="D576" s="154"/>
      <c r="E576" s="154"/>
      <c r="F576" s="154"/>
      <c r="G576" s="154"/>
      <c r="H576" s="154"/>
      <c r="I576" s="154"/>
      <c r="J576" s="154"/>
      <c r="K576" s="154"/>
      <c r="L576" s="154"/>
      <c r="M576" s="154"/>
      <c r="N576" s="154"/>
      <c r="O576" s="154"/>
      <c r="P576" s="154"/>
      <c r="Q576" s="154"/>
      <c r="R576" s="154"/>
      <c r="S576" s="154"/>
      <c r="T576" s="154"/>
      <c r="U576" s="154"/>
      <c r="V576" s="154"/>
      <c r="W576" s="154"/>
      <c r="X576" s="154"/>
      <c r="Y576" s="154"/>
      <c r="Z576" s="154"/>
    </row>
    <row r="577" spans="1:26" ht="12.75" customHeight="1" x14ac:dyDescent="0.2">
      <c r="A577" s="154"/>
      <c r="B577" s="154"/>
      <c r="C577" s="154"/>
      <c r="D577" s="154"/>
      <c r="E577" s="154"/>
      <c r="F577" s="154"/>
      <c r="G577" s="154"/>
      <c r="H577" s="154"/>
      <c r="I577" s="154"/>
      <c r="J577" s="154"/>
      <c r="K577" s="154"/>
      <c r="L577" s="154"/>
      <c r="M577" s="154"/>
      <c r="N577" s="154"/>
      <c r="O577" s="154"/>
      <c r="P577" s="154"/>
      <c r="Q577" s="154"/>
      <c r="R577" s="154"/>
      <c r="S577" s="154"/>
      <c r="T577" s="154"/>
      <c r="U577" s="154"/>
      <c r="V577" s="154"/>
      <c r="W577" s="154"/>
      <c r="X577" s="154"/>
      <c r="Y577" s="154"/>
      <c r="Z577" s="154"/>
    </row>
    <row r="578" spans="1:26" ht="12.75" customHeight="1" x14ac:dyDescent="0.2">
      <c r="A578" s="154"/>
      <c r="B578" s="154"/>
      <c r="C578" s="154"/>
      <c r="D578" s="154"/>
      <c r="E578" s="154"/>
      <c r="F578" s="154"/>
      <c r="G578" s="154"/>
      <c r="H578" s="154"/>
      <c r="I578" s="154"/>
      <c r="J578" s="154"/>
      <c r="K578" s="154"/>
      <c r="L578" s="154"/>
      <c r="M578" s="154"/>
      <c r="N578" s="154"/>
      <c r="O578" s="154"/>
      <c r="P578" s="154"/>
      <c r="Q578" s="154"/>
      <c r="R578" s="154"/>
      <c r="S578" s="154"/>
      <c r="T578" s="154"/>
      <c r="U578" s="154"/>
      <c r="V578" s="154"/>
      <c r="W578" s="154"/>
      <c r="X578" s="154"/>
      <c r="Y578" s="154"/>
      <c r="Z578" s="154"/>
    </row>
    <row r="579" spans="1:26" ht="12.75" customHeight="1" x14ac:dyDescent="0.2">
      <c r="A579" s="154"/>
      <c r="B579" s="154"/>
      <c r="C579" s="154"/>
      <c r="D579" s="154"/>
      <c r="E579" s="154"/>
      <c r="F579" s="154"/>
      <c r="G579" s="154"/>
      <c r="H579" s="154"/>
      <c r="I579" s="154"/>
      <c r="J579" s="154"/>
      <c r="K579" s="154"/>
      <c r="L579" s="154"/>
      <c r="M579" s="154"/>
      <c r="N579" s="154"/>
      <c r="O579" s="154"/>
      <c r="P579" s="154"/>
      <c r="Q579" s="154"/>
      <c r="R579" s="154"/>
      <c r="S579" s="154"/>
      <c r="T579" s="154"/>
      <c r="U579" s="154"/>
      <c r="V579" s="154"/>
      <c r="W579" s="154"/>
      <c r="X579" s="154"/>
      <c r="Y579" s="154"/>
      <c r="Z579" s="154"/>
    </row>
    <row r="580" spans="1:26" ht="12.75" customHeight="1" x14ac:dyDescent="0.2">
      <c r="A580" s="154"/>
      <c r="B580" s="154"/>
      <c r="C580" s="154"/>
      <c r="D580" s="154"/>
      <c r="E580" s="154"/>
      <c r="F580" s="154"/>
      <c r="G580" s="154"/>
      <c r="H580" s="154"/>
      <c r="I580" s="154"/>
      <c r="J580" s="154"/>
      <c r="K580" s="154"/>
      <c r="L580" s="154"/>
      <c r="M580" s="154"/>
      <c r="N580" s="154"/>
      <c r="O580" s="154"/>
      <c r="P580" s="154"/>
      <c r="Q580" s="154"/>
      <c r="R580" s="154"/>
      <c r="S580" s="154"/>
      <c r="T580" s="154"/>
      <c r="U580" s="154"/>
      <c r="V580" s="154"/>
      <c r="W580" s="154"/>
      <c r="X580" s="154"/>
      <c r="Y580" s="154"/>
      <c r="Z580" s="154"/>
    </row>
    <row r="581" spans="1:26" ht="12.75" customHeight="1" x14ac:dyDescent="0.2">
      <c r="A581" s="154"/>
      <c r="B581" s="154"/>
      <c r="C581" s="154"/>
      <c r="D581" s="154"/>
      <c r="E581" s="154"/>
      <c r="F581" s="154"/>
      <c r="G581" s="154"/>
      <c r="H581" s="154"/>
      <c r="I581" s="154"/>
      <c r="J581" s="154"/>
      <c r="K581" s="154"/>
      <c r="L581" s="154"/>
      <c r="M581" s="154"/>
      <c r="N581" s="154"/>
      <c r="O581" s="154"/>
      <c r="P581" s="154"/>
      <c r="Q581" s="154"/>
      <c r="R581" s="154"/>
      <c r="S581" s="154"/>
      <c r="T581" s="154"/>
      <c r="U581" s="154"/>
      <c r="V581" s="154"/>
      <c r="W581" s="154"/>
      <c r="X581" s="154"/>
      <c r="Y581" s="154"/>
      <c r="Z581" s="154"/>
    </row>
    <row r="582" spans="1:26" ht="12.75" customHeight="1" x14ac:dyDescent="0.2">
      <c r="A582" s="154"/>
      <c r="B582" s="154"/>
      <c r="C582" s="154"/>
      <c r="D582" s="154"/>
      <c r="E582" s="154"/>
      <c r="F582" s="154"/>
      <c r="G582" s="154"/>
      <c r="H582" s="154"/>
      <c r="I582" s="154"/>
      <c r="J582" s="154"/>
      <c r="K582" s="154"/>
      <c r="L582" s="154"/>
      <c r="M582" s="154"/>
      <c r="N582" s="154"/>
      <c r="O582" s="154"/>
      <c r="P582" s="154"/>
      <c r="Q582" s="154"/>
      <c r="R582" s="154"/>
      <c r="S582" s="154"/>
      <c r="T582" s="154"/>
      <c r="U582" s="154"/>
      <c r="V582" s="154"/>
      <c r="W582" s="154"/>
      <c r="X582" s="154"/>
      <c r="Y582" s="154"/>
      <c r="Z582" s="154"/>
    </row>
    <row r="583" spans="1:26" ht="12.75" customHeight="1" x14ac:dyDescent="0.2">
      <c r="A583" s="154"/>
      <c r="B583" s="154"/>
      <c r="C583" s="154"/>
      <c r="D583" s="154"/>
      <c r="E583" s="154"/>
      <c r="F583" s="154"/>
      <c r="G583" s="154"/>
      <c r="H583" s="154"/>
      <c r="I583" s="154"/>
      <c r="J583" s="154"/>
      <c r="K583" s="154"/>
      <c r="L583" s="154"/>
      <c r="M583" s="154"/>
      <c r="N583" s="154"/>
      <c r="O583" s="154"/>
      <c r="P583" s="154"/>
      <c r="Q583" s="154"/>
      <c r="R583" s="154"/>
      <c r="S583" s="154"/>
      <c r="T583" s="154"/>
      <c r="U583" s="154"/>
      <c r="V583" s="154"/>
      <c r="W583" s="154"/>
      <c r="X583" s="154"/>
      <c r="Y583" s="154"/>
      <c r="Z583" s="154"/>
    </row>
    <row r="584" spans="1:26" ht="12.75" customHeight="1" x14ac:dyDescent="0.2">
      <c r="A584" s="154"/>
      <c r="B584" s="154"/>
      <c r="C584" s="154"/>
      <c r="D584" s="154"/>
      <c r="E584" s="154"/>
      <c r="F584" s="154"/>
      <c r="G584" s="154"/>
      <c r="H584" s="154"/>
      <c r="I584" s="154"/>
      <c r="J584" s="154"/>
      <c r="K584" s="154"/>
      <c r="L584" s="154"/>
      <c r="M584" s="154"/>
      <c r="N584" s="154"/>
      <c r="O584" s="154"/>
      <c r="P584" s="154"/>
      <c r="Q584" s="154"/>
      <c r="R584" s="154"/>
      <c r="S584" s="154"/>
      <c r="T584" s="154"/>
      <c r="U584" s="154"/>
      <c r="V584" s="154"/>
      <c r="W584" s="154"/>
      <c r="X584" s="154"/>
      <c r="Y584" s="154"/>
      <c r="Z584" s="154"/>
    </row>
    <row r="585" spans="1:26" ht="12.75" customHeight="1" x14ac:dyDescent="0.2">
      <c r="A585" s="154"/>
      <c r="B585" s="154"/>
      <c r="C585" s="154"/>
      <c r="D585" s="154"/>
      <c r="E585" s="154"/>
      <c r="F585" s="154"/>
      <c r="G585" s="154"/>
      <c r="H585" s="154"/>
      <c r="I585" s="154"/>
      <c r="J585" s="154"/>
      <c r="K585" s="154"/>
      <c r="L585" s="154"/>
      <c r="M585" s="154"/>
      <c r="N585" s="154"/>
      <c r="O585" s="154"/>
      <c r="P585" s="154"/>
      <c r="Q585" s="154"/>
      <c r="R585" s="154"/>
      <c r="S585" s="154"/>
      <c r="T585" s="154"/>
      <c r="U585" s="154"/>
      <c r="V585" s="154"/>
      <c r="W585" s="154"/>
      <c r="X585" s="154"/>
      <c r="Y585" s="154"/>
      <c r="Z585" s="154"/>
    </row>
    <row r="586" spans="1:26" ht="12.75" customHeight="1" x14ac:dyDescent="0.2">
      <c r="A586" s="154"/>
      <c r="B586" s="154"/>
      <c r="C586" s="154"/>
      <c r="D586" s="154"/>
      <c r="E586" s="154"/>
      <c r="F586" s="154"/>
      <c r="G586" s="154"/>
      <c r="H586" s="154"/>
      <c r="I586" s="154"/>
      <c r="J586" s="154"/>
      <c r="K586" s="154"/>
      <c r="L586" s="154"/>
      <c r="M586" s="154"/>
      <c r="N586" s="154"/>
      <c r="O586" s="154"/>
      <c r="P586" s="154"/>
      <c r="Q586" s="154"/>
      <c r="R586" s="154"/>
      <c r="S586" s="154"/>
      <c r="T586" s="154"/>
      <c r="U586" s="154"/>
      <c r="V586" s="154"/>
      <c r="W586" s="154"/>
      <c r="X586" s="154"/>
      <c r="Y586" s="154"/>
      <c r="Z586" s="154"/>
    </row>
    <row r="587" spans="1:26" ht="12.75" customHeight="1" x14ac:dyDescent="0.2">
      <c r="A587" s="154"/>
      <c r="B587" s="154"/>
      <c r="C587" s="154"/>
      <c r="D587" s="154"/>
      <c r="E587" s="154"/>
      <c r="F587" s="154"/>
      <c r="G587" s="154"/>
      <c r="H587" s="154"/>
      <c r="I587" s="154"/>
      <c r="J587" s="154"/>
      <c r="K587" s="154"/>
      <c r="L587" s="154"/>
      <c r="M587" s="154"/>
      <c r="N587" s="154"/>
      <c r="O587" s="154"/>
      <c r="P587" s="154"/>
      <c r="Q587" s="154"/>
      <c r="R587" s="154"/>
      <c r="S587" s="154"/>
      <c r="T587" s="154"/>
      <c r="U587" s="154"/>
      <c r="V587" s="154"/>
      <c r="W587" s="154"/>
      <c r="X587" s="154"/>
      <c r="Y587" s="154"/>
      <c r="Z587" s="154"/>
    </row>
    <row r="588" spans="1:26" ht="12.75" customHeight="1" x14ac:dyDescent="0.2">
      <c r="A588" s="154"/>
      <c r="B588" s="154"/>
      <c r="C588" s="154"/>
      <c r="D588" s="154"/>
      <c r="E588" s="154"/>
      <c r="F588" s="154"/>
      <c r="G588" s="154"/>
      <c r="H588" s="154"/>
      <c r="I588" s="154"/>
      <c r="J588" s="154"/>
      <c r="K588" s="154"/>
      <c r="L588" s="154"/>
      <c r="M588" s="154"/>
      <c r="N588" s="154"/>
      <c r="O588" s="154"/>
      <c r="P588" s="154"/>
      <c r="Q588" s="154"/>
      <c r="R588" s="154"/>
      <c r="S588" s="154"/>
      <c r="T588" s="154"/>
      <c r="U588" s="154"/>
      <c r="V588" s="154"/>
      <c r="W588" s="154"/>
      <c r="X588" s="154"/>
      <c r="Y588" s="154"/>
      <c r="Z588" s="154"/>
    </row>
    <row r="589" spans="1:26" ht="12.75" customHeight="1" x14ac:dyDescent="0.2">
      <c r="A589" s="154"/>
      <c r="B589" s="154"/>
      <c r="C589" s="154"/>
      <c r="D589" s="154"/>
      <c r="E589" s="154"/>
      <c r="F589" s="154"/>
      <c r="G589" s="154"/>
      <c r="H589" s="154"/>
      <c r="I589" s="154"/>
      <c r="J589" s="154"/>
      <c r="K589" s="154"/>
      <c r="L589" s="154"/>
      <c r="M589" s="154"/>
      <c r="N589" s="154"/>
      <c r="O589" s="154"/>
      <c r="P589" s="154"/>
      <c r="Q589" s="154"/>
      <c r="R589" s="154"/>
      <c r="S589" s="154"/>
      <c r="T589" s="154"/>
      <c r="U589" s="154"/>
      <c r="V589" s="154"/>
      <c r="W589" s="154"/>
      <c r="X589" s="154"/>
      <c r="Y589" s="154"/>
      <c r="Z589" s="154"/>
    </row>
    <row r="590" spans="1:26" ht="12.75" customHeight="1" x14ac:dyDescent="0.2">
      <c r="A590" s="154"/>
      <c r="B590" s="154"/>
      <c r="C590" s="154"/>
      <c r="D590" s="154"/>
      <c r="E590" s="154"/>
      <c r="F590" s="154"/>
      <c r="G590" s="154"/>
      <c r="H590" s="154"/>
      <c r="I590" s="154"/>
      <c r="J590" s="154"/>
      <c r="K590" s="154"/>
      <c r="L590" s="154"/>
      <c r="M590" s="154"/>
      <c r="N590" s="154"/>
      <c r="O590" s="154"/>
      <c r="P590" s="154"/>
      <c r="Q590" s="154"/>
      <c r="R590" s="154"/>
      <c r="S590" s="154"/>
      <c r="T590" s="154"/>
      <c r="U590" s="154"/>
      <c r="V590" s="154"/>
      <c r="W590" s="154"/>
      <c r="X590" s="154"/>
      <c r="Y590" s="154"/>
      <c r="Z590" s="154"/>
    </row>
    <row r="591" spans="1:26" ht="12.75" customHeight="1" x14ac:dyDescent="0.2">
      <c r="A591" s="154"/>
      <c r="B591" s="154"/>
      <c r="C591" s="154"/>
      <c r="D591" s="154"/>
      <c r="E591" s="154"/>
      <c r="F591" s="154"/>
      <c r="G591" s="154"/>
      <c r="H591" s="154"/>
      <c r="I591" s="154"/>
      <c r="J591" s="154"/>
      <c r="K591" s="154"/>
      <c r="L591" s="154"/>
      <c r="M591" s="154"/>
      <c r="N591" s="154"/>
      <c r="O591" s="154"/>
      <c r="P591" s="154"/>
      <c r="Q591" s="154"/>
      <c r="R591" s="154"/>
      <c r="S591" s="154"/>
      <c r="T591" s="154"/>
      <c r="U591" s="154"/>
      <c r="V591" s="154"/>
      <c r="W591" s="154"/>
      <c r="X591" s="154"/>
      <c r="Y591" s="154"/>
      <c r="Z591" s="154"/>
    </row>
    <row r="592" spans="1:26" ht="12.75" customHeight="1" x14ac:dyDescent="0.2">
      <c r="A592" s="154"/>
      <c r="B592" s="154"/>
      <c r="C592" s="154"/>
      <c r="D592" s="154"/>
      <c r="E592" s="154"/>
      <c r="F592" s="154"/>
      <c r="G592" s="154"/>
      <c r="H592" s="154"/>
      <c r="I592" s="154"/>
      <c r="J592" s="154"/>
      <c r="K592" s="154"/>
      <c r="L592" s="154"/>
      <c r="M592" s="154"/>
      <c r="N592" s="154"/>
      <c r="O592" s="154"/>
      <c r="P592" s="154"/>
      <c r="Q592" s="154"/>
      <c r="R592" s="154"/>
      <c r="S592" s="154"/>
      <c r="T592" s="154"/>
      <c r="U592" s="154"/>
      <c r="V592" s="154"/>
      <c r="W592" s="154"/>
      <c r="X592" s="154"/>
      <c r="Y592" s="154"/>
      <c r="Z592" s="154"/>
    </row>
    <row r="593" spans="1:26" ht="12.75" customHeight="1" x14ac:dyDescent="0.2">
      <c r="A593" s="154"/>
      <c r="B593" s="154"/>
      <c r="C593" s="154"/>
      <c r="D593" s="154"/>
      <c r="E593" s="154"/>
      <c r="F593" s="154"/>
      <c r="G593" s="154"/>
      <c r="H593" s="154"/>
      <c r="I593" s="154"/>
      <c r="J593" s="154"/>
      <c r="K593" s="154"/>
      <c r="L593" s="154"/>
      <c r="M593" s="154"/>
      <c r="N593" s="154"/>
      <c r="O593" s="154"/>
      <c r="P593" s="154"/>
      <c r="Q593" s="154"/>
      <c r="R593" s="154"/>
      <c r="S593" s="154"/>
      <c r="T593" s="154"/>
      <c r="U593" s="154"/>
      <c r="V593" s="154"/>
      <c r="W593" s="154"/>
      <c r="X593" s="154"/>
      <c r="Y593" s="154"/>
      <c r="Z593" s="154"/>
    </row>
    <row r="594" spans="1:26" ht="12.75" customHeight="1" x14ac:dyDescent="0.2">
      <c r="A594" s="154"/>
      <c r="B594" s="154"/>
      <c r="C594" s="154"/>
      <c r="D594" s="154"/>
      <c r="E594" s="154"/>
      <c r="F594" s="154"/>
      <c r="G594" s="154"/>
      <c r="H594" s="154"/>
      <c r="I594" s="154"/>
      <c r="J594" s="154"/>
      <c r="K594" s="154"/>
      <c r="L594" s="154"/>
      <c r="M594" s="154"/>
      <c r="N594" s="154"/>
      <c r="O594" s="154"/>
      <c r="P594" s="154"/>
      <c r="Q594" s="154"/>
      <c r="R594" s="154"/>
      <c r="S594" s="154"/>
      <c r="T594" s="154"/>
      <c r="U594" s="154"/>
      <c r="V594" s="154"/>
      <c r="W594" s="154"/>
      <c r="X594" s="154"/>
      <c r="Y594" s="154"/>
      <c r="Z594" s="154"/>
    </row>
    <row r="595" spans="1:26" ht="12.75" customHeight="1" x14ac:dyDescent="0.2">
      <c r="A595" s="154"/>
      <c r="B595" s="154"/>
      <c r="C595" s="154"/>
      <c r="D595" s="154"/>
      <c r="E595" s="154"/>
      <c r="F595" s="154"/>
      <c r="G595" s="154"/>
      <c r="H595" s="154"/>
      <c r="I595" s="154"/>
      <c r="J595" s="154"/>
      <c r="K595" s="154"/>
      <c r="L595" s="154"/>
      <c r="M595" s="154"/>
      <c r="N595" s="154"/>
      <c r="O595" s="154"/>
      <c r="P595" s="154"/>
      <c r="Q595" s="154"/>
      <c r="R595" s="154"/>
      <c r="S595" s="154"/>
      <c r="T595" s="154"/>
      <c r="U595" s="154"/>
      <c r="V595" s="154"/>
      <c r="W595" s="154"/>
      <c r="X595" s="154"/>
      <c r="Y595" s="154"/>
      <c r="Z595" s="154"/>
    </row>
    <row r="596" spans="1:26" ht="12.75" customHeight="1" x14ac:dyDescent="0.2">
      <c r="A596" s="154"/>
      <c r="B596" s="154"/>
      <c r="C596" s="154"/>
      <c r="D596" s="154"/>
      <c r="E596" s="154"/>
      <c r="F596" s="154"/>
      <c r="G596" s="154"/>
      <c r="H596" s="154"/>
      <c r="I596" s="154"/>
      <c r="J596" s="154"/>
      <c r="K596" s="154"/>
      <c r="L596" s="154"/>
      <c r="M596" s="154"/>
      <c r="N596" s="154"/>
      <c r="O596" s="154"/>
      <c r="P596" s="154"/>
      <c r="Q596" s="154"/>
      <c r="R596" s="154"/>
      <c r="S596" s="154"/>
      <c r="T596" s="154"/>
      <c r="U596" s="154"/>
      <c r="V596" s="154"/>
      <c r="W596" s="154"/>
      <c r="X596" s="154"/>
      <c r="Y596" s="154"/>
      <c r="Z596" s="154"/>
    </row>
    <row r="597" spans="1:26" ht="12.75" customHeight="1" x14ac:dyDescent="0.2">
      <c r="A597" s="154"/>
      <c r="B597" s="154"/>
      <c r="C597" s="154"/>
      <c r="D597" s="154"/>
      <c r="E597" s="154"/>
      <c r="F597" s="154"/>
      <c r="G597" s="154"/>
      <c r="H597" s="154"/>
      <c r="I597" s="154"/>
      <c r="J597" s="154"/>
      <c r="K597" s="154"/>
      <c r="L597" s="154"/>
      <c r="M597" s="154"/>
      <c r="N597" s="154"/>
      <c r="O597" s="154"/>
      <c r="P597" s="154"/>
      <c r="Q597" s="154"/>
      <c r="R597" s="154"/>
      <c r="S597" s="154"/>
      <c r="T597" s="154"/>
      <c r="U597" s="154"/>
      <c r="V597" s="154"/>
      <c r="W597" s="154"/>
      <c r="X597" s="154"/>
      <c r="Y597" s="154"/>
      <c r="Z597" s="154"/>
    </row>
    <row r="598" spans="1:26" ht="12.75" customHeight="1" x14ac:dyDescent="0.2">
      <c r="A598" s="154"/>
      <c r="B598" s="154"/>
      <c r="C598" s="154"/>
      <c r="D598" s="154"/>
      <c r="E598" s="154"/>
      <c r="F598" s="154"/>
      <c r="G598" s="154"/>
      <c r="H598" s="154"/>
      <c r="I598" s="154"/>
      <c r="J598" s="154"/>
      <c r="K598" s="154"/>
      <c r="L598" s="154"/>
      <c r="M598" s="154"/>
      <c r="N598" s="154"/>
      <c r="O598" s="154"/>
      <c r="P598" s="154"/>
      <c r="Q598" s="154"/>
      <c r="R598" s="154"/>
      <c r="S598" s="154"/>
      <c r="T598" s="154"/>
      <c r="U598" s="154"/>
      <c r="V598" s="154"/>
      <c r="W598" s="154"/>
      <c r="X598" s="154"/>
      <c r="Y598" s="154"/>
      <c r="Z598" s="154"/>
    </row>
    <row r="599" spans="1:26" ht="12.75" customHeight="1" x14ac:dyDescent="0.2">
      <c r="A599" s="154"/>
      <c r="B599" s="154"/>
      <c r="C599" s="154"/>
      <c r="D599" s="154"/>
      <c r="E599" s="154"/>
      <c r="F599" s="154"/>
      <c r="G599" s="154"/>
      <c r="H599" s="154"/>
      <c r="I599" s="154"/>
      <c r="J599" s="154"/>
      <c r="K599" s="154"/>
      <c r="L599" s="154"/>
      <c r="M599" s="154"/>
      <c r="N599" s="154"/>
      <c r="O599" s="154"/>
      <c r="P599" s="154"/>
      <c r="Q599" s="154"/>
      <c r="R599" s="154"/>
      <c r="S599" s="154"/>
      <c r="T599" s="154"/>
      <c r="U599" s="154"/>
      <c r="V599" s="154"/>
      <c r="W599" s="154"/>
      <c r="X599" s="154"/>
      <c r="Y599" s="154"/>
      <c r="Z599" s="154"/>
    </row>
    <row r="600" spans="1:26" ht="12.75" customHeight="1" x14ac:dyDescent="0.2">
      <c r="A600" s="154"/>
      <c r="B600" s="154"/>
      <c r="C600" s="154"/>
      <c r="D600" s="154"/>
      <c r="E600" s="154"/>
      <c r="F600" s="154"/>
      <c r="G600" s="154"/>
      <c r="H600" s="154"/>
      <c r="I600" s="154"/>
      <c r="J600" s="154"/>
      <c r="K600" s="154"/>
      <c r="L600" s="154"/>
      <c r="M600" s="154"/>
      <c r="N600" s="154"/>
      <c r="O600" s="154"/>
      <c r="P600" s="154"/>
      <c r="Q600" s="154"/>
      <c r="R600" s="154"/>
      <c r="S600" s="154"/>
      <c r="T600" s="154"/>
      <c r="U600" s="154"/>
      <c r="V600" s="154"/>
      <c r="W600" s="154"/>
      <c r="X600" s="154"/>
      <c r="Y600" s="154"/>
      <c r="Z600" s="154"/>
    </row>
    <row r="601" spans="1:26" ht="12.75" customHeight="1" x14ac:dyDescent="0.2">
      <c r="A601" s="154"/>
      <c r="B601" s="154"/>
      <c r="C601" s="154"/>
      <c r="D601" s="154"/>
      <c r="E601" s="154"/>
      <c r="F601" s="154"/>
      <c r="G601" s="154"/>
      <c r="H601" s="154"/>
      <c r="I601" s="154"/>
      <c r="J601" s="154"/>
      <c r="K601" s="154"/>
      <c r="L601" s="154"/>
      <c r="M601" s="154"/>
      <c r="N601" s="154"/>
      <c r="O601" s="154"/>
      <c r="P601" s="154"/>
      <c r="Q601" s="154"/>
      <c r="R601" s="154"/>
      <c r="S601" s="154"/>
      <c r="T601" s="154"/>
      <c r="U601" s="154"/>
      <c r="V601" s="154"/>
      <c r="W601" s="154"/>
      <c r="X601" s="154"/>
      <c r="Y601" s="154"/>
      <c r="Z601" s="154"/>
    </row>
    <row r="602" spans="1:26" ht="12.75" customHeight="1" x14ac:dyDescent="0.2">
      <c r="A602" s="154"/>
      <c r="B602" s="154"/>
      <c r="C602" s="154"/>
      <c r="D602" s="154"/>
      <c r="E602" s="154"/>
      <c r="F602" s="154"/>
      <c r="G602" s="154"/>
      <c r="H602" s="154"/>
      <c r="I602" s="154"/>
      <c r="J602" s="154"/>
      <c r="K602" s="154"/>
      <c r="L602" s="154"/>
      <c r="M602" s="154"/>
      <c r="N602" s="154"/>
      <c r="O602" s="154"/>
      <c r="P602" s="154"/>
      <c r="Q602" s="154"/>
      <c r="R602" s="154"/>
      <c r="S602" s="154"/>
      <c r="T602" s="154"/>
      <c r="U602" s="154"/>
      <c r="V602" s="154"/>
      <c r="W602" s="154"/>
      <c r="X602" s="154"/>
      <c r="Y602" s="154"/>
      <c r="Z602" s="154"/>
    </row>
    <row r="603" spans="1:26" ht="12.75" customHeight="1" x14ac:dyDescent="0.2">
      <c r="A603" s="154"/>
      <c r="B603" s="154"/>
      <c r="C603" s="154"/>
      <c r="D603" s="154"/>
      <c r="E603" s="154"/>
      <c r="F603" s="154"/>
      <c r="G603" s="154"/>
      <c r="H603" s="154"/>
      <c r="I603" s="154"/>
      <c r="J603" s="154"/>
      <c r="K603" s="154"/>
      <c r="L603" s="154"/>
      <c r="M603" s="154"/>
      <c r="N603" s="154"/>
      <c r="O603" s="154"/>
      <c r="P603" s="154"/>
      <c r="Q603" s="154"/>
      <c r="R603" s="154"/>
      <c r="S603" s="154"/>
      <c r="T603" s="154"/>
      <c r="U603" s="154"/>
      <c r="V603" s="154"/>
      <c r="W603" s="154"/>
      <c r="X603" s="154"/>
      <c r="Y603" s="154"/>
      <c r="Z603" s="154"/>
    </row>
    <row r="604" spans="1:26" ht="12.75" customHeight="1" x14ac:dyDescent="0.2">
      <c r="A604" s="154"/>
      <c r="B604" s="154"/>
      <c r="C604" s="154"/>
      <c r="D604" s="154"/>
      <c r="E604" s="154"/>
      <c r="F604" s="154"/>
      <c r="G604" s="154"/>
      <c r="H604" s="154"/>
      <c r="I604" s="154"/>
      <c r="J604" s="154"/>
      <c r="K604" s="154"/>
      <c r="L604" s="154"/>
      <c r="M604" s="154"/>
      <c r="N604" s="154"/>
      <c r="O604" s="154"/>
      <c r="P604" s="154"/>
      <c r="Q604" s="154"/>
      <c r="R604" s="154"/>
      <c r="S604" s="154"/>
      <c r="T604" s="154"/>
      <c r="U604" s="154"/>
      <c r="V604" s="154"/>
      <c r="W604" s="154"/>
      <c r="X604" s="154"/>
      <c r="Y604" s="154"/>
      <c r="Z604" s="154"/>
    </row>
    <row r="605" spans="1:26" ht="12.75" customHeight="1" x14ac:dyDescent="0.2">
      <c r="A605" s="154"/>
      <c r="B605" s="154"/>
      <c r="C605" s="154"/>
      <c r="D605" s="154"/>
      <c r="E605" s="154"/>
      <c r="F605" s="154"/>
      <c r="G605" s="154"/>
      <c r="H605" s="154"/>
      <c r="I605" s="154"/>
      <c r="J605" s="154"/>
      <c r="K605" s="154"/>
      <c r="L605" s="154"/>
      <c r="M605" s="154"/>
      <c r="N605" s="154"/>
      <c r="O605" s="154"/>
      <c r="P605" s="154"/>
      <c r="Q605" s="154"/>
      <c r="R605" s="154"/>
      <c r="S605" s="154"/>
      <c r="T605" s="154"/>
      <c r="U605" s="154"/>
      <c r="V605" s="154"/>
      <c r="W605" s="154"/>
      <c r="X605" s="154"/>
      <c r="Y605" s="154"/>
      <c r="Z605" s="154"/>
    </row>
    <row r="606" spans="1:26" ht="12.75" customHeight="1" x14ac:dyDescent="0.2">
      <c r="A606" s="154"/>
      <c r="B606" s="154"/>
      <c r="C606" s="154"/>
      <c r="D606" s="154"/>
      <c r="E606" s="154"/>
      <c r="F606" s="154"/>
      <c r="G606" s="154"/>
      <c r="H606" s="154"/>
      <c r="I606" s="154"/>
      <c r="J606" s="154"/>
      <c r="K606" s="154"/>
      <c r="L606" s="154"/>
      <c r="M606" s="154"/>
      <c r="N606" s="154"/>
      <c r="O606" s="154"/>
      <c r="P606" s="154"/>
      <c r="Q606" s="154"/>
      <c r="R606" s="154"/>
      <c r="S606" s="154"/>
      <c r="T606" s="154"/>
      <c r="U606" s="154"/>
      <c r="V606" s="154"/>
      <c r="W606" s="154"/>
      <c r="X606" s="154"/>
      <c r="Y606" s="154"/>
      <c r="Z606" s="154"/>
    </row>
    <row r="607" spans="1:26" ht="12.75" customHeight="1" x14ac:dyDescent="0.2">
      <c r="A607" s="154"/>
      <c r="B607" s="154"/>
      <c r="C607" s="154"/>
      <c r="D607" s="154"/>
      <c r="E607" s="154"/>
      <c r="F607" s="154"/>
      <c r="G607" s="154"/>
      <c r="H607" s="154"/>
      <c r="I607" s="154"/>
      <c r="J607" s="154"/>
      <c r="K607" s="154"/>
      <c r="L607" s="154"/>
      <c r="M607" s="154"/>
      <c r="N607" s="154"/>
      <c r="O607" s="154"/>
      <c r="P607" s="154"/>
      <c r="Q607" s="154"/>
      <c r="R607" s="154"/>
      <c r="S607" s="154"/>
      <c r="T607" s="154"/>
      <c r="U607" s="154"/>
      <c r="V607" s="154"/>
      <c r="W607" s="154"/>
      <c r="X607" s="154"/>
      <c r="Y607" s="154"/>
      <c r="Z607" s="154"/>
    </row>
    <row r="608" spans="1:26" ht="12.75" customHeight="1" x14ac:dyDescent="0.2">
      <c r="A608" s="154"/>
      <c r="B608" s="154"/>
      <c r="C608" s="154"/>
      <c r="D608" s="154"/>
      <c r="E608" s="154"/>
      <c r="F608" s="154"/>
      <c r="G608" s="154"/>
      <c r="H608" s="154"/>
      <c r="I608" s="154"/>
      <c r="J608" s="154"/>
      <c r="K608" s="154"/>
      <c r="L608" s="154"/>
      <c r="M608" s="154"/>
      <c r="N608" s="154"/>
      <c r="O608" s="154"/>
      <c r="P608" s="154"/>
      <c r="Q608" s="154"/>
      <c r="R608" s="154"/>
      <c r="S608" s="154"/>
      <c r="T608" s="154"/>
      <c r="U608" s="154"/>
      <c r="V608" s="154"/>
      <c r="W608" s="154"/>
      <c r="X608" s="154"/>
      <c r="Y608" s="154"/>
      <c r="Z608" s="154"/>
    </row>
    <row r="609" spans="1:26" ht="12.75" customHeight="1" x14ac:dyDescent="0.2">
      <c r="A609" s="154"/>
      <c r="B609" s="154"/>
      <c r="C609" s="154"/>
      <c r="D609" s="154"/>
      <c r="E609" s="154"/>
      <c r="F609" s="154"/>
      <c r="G609" s="154"/>
      <c r="H609" s="154"/>
      <c r="I609" s="154"/>
      <c r="J609" s="154"/>
      <c r="K609" s="154"/>
      <c r="L609" s="154"/>
      <c r="M609" s="154"/>
      <c r="N609" s="154"/>
      <c r="O609" s="154"/>
      <c r="P609" s="154"/>
      <c r="Q609" s="154"/>
      <c r="R609" s="154"/>
      <c r="S609" s="154"/>
      <c r="T609" s="154"/>
      <c r="U609" s="154"/>
      <c r="V609" s="154"/>
      <c r="W609" s="154"/>
      <c r="X609" s="154"/>
      <c r="Y609" s="154"/>
      <c r="Z609" s="154"/>
    </row>
    <row r="610" spans="1:26" ht="12.75" customHeight="1" x14ac:dyDescent="0.2">
      <c r="A610" s="154"/>
      <c r="B610" s="154"/>
      <c r="C610" s="154"/>
      <c r="D610" s="154"/>
      <c r="E610" s="154"/>
      <c r="F610" s="154"/>
      <c r="G610" s="154"/>
      <c r="H610" s="154"/>
      <c r="I610" s="154"/>
      <c r="J610" s="154"/>
      <c r="K610" s="154"/>
      <c r="L610" s="154"/>
      <c r="M610" s="154"/>
      <c r="N610" s="154"/>
      <c r="O610" s="154"/>
      <c r="P610" s="154"/>
      <c r="Q610" s="154"/>
      <c r="R610" s="154"/>
      <c r="S610" s="154"/>
      <c r="T610" s="154"/>
      <c r="U610" s="154"/>
      <c r="V610" s="154"/>
      <c r="W610" s="154"/>
      <c r="X610" s="154"/>
      <c r="Y610" s="154"/>
      <c r="Z610" s="154"/>
    </row>
    <row r="611" spans="1:26" ht="12.75" customHeight="1" x14ac:dyDescent="0.2">
      <c r="A611" s="154"/>
      <c r="B611" s="154"/>
      <c r="C611" s="154"/>
      <c r="D611" s="154"/>
      <c r="E611" s="154"/>
      <c r="F611" s="154"/>
      <c r="G611" s="154"/>
      <c r="H611" s="154"/>
      <c r="I611" s="154"/>
      <c r="J611" s="154"/>
      <c r="K611" s="154"/>
      <c r="L611" s="154"/>
      <c r="M611" s="154"/>
      <c r="N611" s="154"/>
      <c r="O611" s="154"/>
      <c r="P611" s="154"/>
      <c r="Q611" s="154"/>
      <c r="R611" s="154"/>
      <c r="S611" s="154"/>
      <c r="T611" s="154"/>
      <c r="U611" s="154"/>
      <c r="V611" s="154"/>
      <c r="W611" s="154"/>
      <c r="X611" s="154"/>
      <c r="Y611" s="154"/>
      <c r="Z611" s="154"/>
    </row>
    <row r="612" spans="1:26" ht="12.75" customHeight="1" x14ac:dyDescent="0.2">
      <c r="A612" s="154"/>
      <c r="B612" s="154"/>
      <c r="C612" s="154"/>
      <c r="D612" s="154"/>
      <c r="E612" s="154"/>
      <c r="F612" s="154"/>
      <c r="G612" s="154"/>
      <c r="H612" s="154"/>
      <c r="I612" s="154"/>
      <c r="J612" s="154"/>
      <c r="K612" s="154"/>
      <c r="L612" s="154"/>
      <c r="M612" s="154"/>
      <c r="N612" s="154"/>
      <c r="O612" s="154"/>
      <c r="P612" s="154"/>
      <c r="Q612" s="154"/>
      <c r="R612" s="154"/>
      <c r="S612" s="154"/>
      <c r="T612" s="154"/>
      <c r="U612" s="154"/>
      <c r="V612" s="154"/>
      <c r="W612" s="154"/>
      <c r="X612" s="154"/>
      <c r="Y612" s="154"/>
      <c r="Z612" s="154"/>
    </row>
    <row r="613" spans="1:26" ht="12.75" customHeight="1" x14ac:dyDescent="0.2">
      <c r="A613" s="154"/>
      <c r="B613" s="154"/>
      <c r="C613" s="154"/>
      <c r="D613" s="154"/>
      <c r="E613" s="154"/>
      <c r="F613" s="154"/>
      <c r="G613" s="154"/>
      <c r="H613" s="154"/>
      <c r="I613" s="154"/>
      <c r="J613" s="154"/>
      <c r="K613" s="154"/>
      <c r="L613" s="154"/>
      <c r="M613" s="154"/>
      <c r="N613" s="154"/>
      <c r="O613" s="154"/>
      <c r="P613" s="154"/>
      <c r="Q613" s="154"/>
      <c r="R613" s="154"/>
      <c r="S613" s="154"/>
      <c r="T613" s="154"/>
      <c r="U613" s="154"/>
      <c r="V613" s="154"/>
      <c r="W613" s="154"/>
      <c r="X613" s="154"/>
      <c r="Y613" s="154"/>
      <c r="Z613" s="154"/>
    </row>
    <row r="614" spans="1:26" ht="12.75" customHeight="1" x14ac:dyDescent="0.2">
      <c r="A614" s="154"/>
      <c r="B614" s="154"/>
      <c r="C614" s="154"/>
      <c r="D614" s="154"/>
      <c r="E614" s="154"/>
      <c r="F614" s="154"/>
      <c r="G614" s="154"/>
      <c r="H614" s="154"/>
      <c r="I614" s="154"/>
      <c r="J614" s="154"/>
      <c r="K614" s="154"/>
      <c r="L614" s="154"/>
      <c r="M614" s="154"/>
      <c r="N614" s="154"/>
      <c r="O614" s="154"/>
      <c r="P614" s="154"/>
      <c r="Q614" s="154"/>
      <c r="R614" s="154"/>
      <c r="S614" s="154"/>
      <c r="T614" s="154"/>
      <c r="U614" s="154"/>
      <c r="V614" s="154"/>
      <c r="W614" s="154"/>
      <c r="X614" s="154"/>
      <c r="Y614" s="154"/>
      <c r="Z614" s="154"/>
    </row>
    <row r="615" spans="1:26" ht="12.75" customHeight="1" x14ac:dyDescent="0.2">
      <c r="A615" s="154"/>
      <c r="B615" s="154"/>
      <c r="C615" s="154"/>
      <c r="D615" s="154"/>
      <c r="E615" s="154"/>
      <c r="F615" s="154"/>
      <c r="G615" s="154"/>
      <c r="H615" s="154"/>
      <c r="I615" s="154"/>
      <c r="J615" s="154"/>
      <c r="K615" s="154"/>
      <c r="L615" s="154"/>
      <c r="M615" s="154"/>
      <c r="N615" s="154"/>
      <c r="O615" s="154"/>
      <c r="P615" s="154"/>
      <c r="Q615" s="154"/>
      <c r="R615" s="154"/>
      <c r="S615" s="154"/>
      <c r="T615" s="154"/>
      <c r="U615" s="154"/>
      <c r="V615" s="154"/>
      <c r="W615" s="154"/>
      <c r="X615" s="154"/>
      <c r="Y615" s="154"/>
      <c r="Z615" s="154"/>
    </row>
    <row r="616" spans="1:26" ht="12.75" customHeight="1" x14ac:dyDescent="0.2">
      <c r="A616" s="154"/>
      <c r="B616" s="154"/>
      <c r="C616" s="154"/>
      <c r="D616" s="154"/>
      <c r="E616" s="154"/>
      <c r="F616" s="154"/>
      <c r="G616" s="154"/>
      <c r="H616" s="154"/>
      <c r="I616" s="154"/>
      <c r="J616" s="154"/>
      <c r="K616" s="154"/>
      <c r="L616" s="154"/>
      <c r="M616" s="154"/>
      <c r="N616" s="154"/>
      <c r="O616" s="154"/>
      <c r="P616" s="154"/>
      <c r="Q616" s="154"/>
      <c r="R616" s="154"/>
      <c r="S616" s="154"/>
      <c r="T616" s="154"/>
      <c r="U616" s="154"/>
      <c r="V616" s="154"/>
      <c r="W616" s="154"/>
      <c r="X616" s="154"/>
      <c r="Y616" s="154"/>
      <c r="Z616" s="154"/>
    </row>
    <row r="617" spans="1:26" ht="12.75" customHeight="1" x14ac:dyDescent="0.2">
      <c r="A617" s="154"/>
      <c r="B617" s="154"/>
      <c r="C617" s="154"/>
      <c r="D617" s="154"/>
      <c r="E617" s="154"/>
      <c r="F617" s="154"/>
      <c r="G617" s="154"/>
      <c r="H617" s="154"/>
      <c r="I617" s="154"/>
      <c r="J617" s="154"/>
      <c r="K617" s="154"/>
      <c r="L617" s="154"/>
      <c r="M617" s="154"/>
      <c r="N617" s="154"/>
      <c r="O617" s="154"/>
      <c r="P617" s="154"/>
      <c r="Q617" s="154"/>
      <c r="R617" s="154"/>
      <c r="S617" s="154"/>
      <c r="T617" s="154"/>
      <c r="U617" s="154"/>
      <c r="V617" s="154"/>
      <c r="W617" s="154"/>
      <c r="X617" s="154"/>
      <c r="Y617" s="154"/>
      <c r="Z617" s="154"/>
    </row>
    <row r="618" spans="1:26" ht="12.75" customHeight="1" x14ac:dyDescent="0.2">
      <c r="A618" s="154"/>
      <c r="B618" s="154"/>
      <c r="C618" s="154"/>
      <c r="D618" s="154"/>
      <c r="E618" s="154"/>
      <c r="F618" s="154"/>
      <c r="G618" s="154"/>
      <c r="H618" s="154"/>
      <c r="I618" s="154"/>
      <c r="J618" s="154"/>
      <c r="K618" s="154"/>
      <c r="L618" s="154"/>
      <c r="M618" s="154"/>
      <c r="N618" s="154"/>
      <c r="O618" s="154"/>
      <c r="P618" s="154"/>
      <c r="Q618" s="154"/>
      <c r="R618" s="154"/>
      <c r="S618" s="154"/>
      <c r="T618" s="154"/>
      <c r="U618" s="154"/>
      <c r="V618" s="154"/>
      <c r="W618" s="154"/>
      <c r="X618" s="154"/>
      <c r="Y618" s="154"/>
      <c r="Z618" s="154"/>
    </row>
    <row r="619" spans="1:26" ht="12.75" customHeight="1" x14ac:dyDescent="0.2">
      <c r="A619" s="154"/>
      <c r="B619" s="154"/>
      <c r="C619" s="154"/>
      <c r="D619" s="154"/>
      <c r="E619" s="154"/>
      <c r="F619" s="154"/>
      <c r="G619" s="154"/>
      <c r="H619" s="154"/>
      <c r="I619" s="154"/>
      <c r="J619" s="154"/>
      <c r="K619" s="154"/>
      <c r="L619" s="154"/>
      <c r="M619" s="154"/>
      <c r="N619" s="154"/>
      <c r="O619" s="154"/>
      <c r="P619" s="154"/>
      <c r="Q619" s="154"/>
      <c r="R619" s="154"/>
      <c r="S619" s="154"/>
      <c r="T619" s="154"/>
      <c r="U619" s="154"/>
      <c r="V619" s="154"/>
      <c r="W619" s="154"/>
      <c r="X619" s="154"/>
      <c r="Y619" s="154"/>
      <c r="Z619" s="154"/>
    </row>
    <row r="620" spans="1:26" ht="12.75" customHeight="1" x14ac:dyDescent="0.2">
      <c r="A620" s="154"/>
      <c r="B620" s="154"/>
      <c r="C620" s="154"/>
      <c r="D620" s="154"/>
      <c r="E620" s="154"/>
      <c r="F620" s="154"/>
      <c r="G620" s="154"/>
      <c r="H620" s="154"/>
      <c r="I620" s="154"/>
      <c r="J620" s="154"/>
      <c r="K620" s="154"/>
      <c r="L620" s="154"/>
      <c r="M620" s="154"/>
      <c r="N620" s="154"/>
      <c r="O620" s="154"/>
      <c r="P620" s="154"/>
      <c r="Q620" s="154"/>
      <c r="R620" s="154"/>
      <c r="S620" s="154"/>
      <c r="T620" s="154"/>
      <c r="U620" s="154"/>
      <c r="V620" s="154"/>
      <c r="W620" s="154"/>
      <c r="X620" s="154"/>
      <c r="Y620" s="154"/>
      <c r="Z620" s="154"/>
    </row>
    <row r="621" spans="1:26" ht="12.75" customHeight="1" x14ac:dyDescent="0.2">
      <c r="A621" s="154"/>
      <c r="B621" s="154"/>
      <c r="C621" s="154"/>
      <c r="D621" s="154"/>
      <c r="E621" s="154"/>
      <c r="F621" s="154"/>
      <c r="G621" s="154"/>
      <c r="H621" s="154"/>
      <c r="I621" s="154"/>
      <c r="J621" s="154"/>
      <c r="K621" s="154"/>
      <c r="L621" s="154"/>
      <c r="M621" s="154"/>
      <c r="N621" s="154"/>
      <c r="O621" s="154"/>
      <c r="P621" s="154"/>
      <c r="Q621" s="154"/>
      <c r="R621" s="154"/>
      <c r="S621" s="154"/>
      <c r="T621" s="154"/>
      <c r="U621" s="154"/>
      <c r="V621" s="154"/>
      <c r="W621" s="154"/>
      <c r="X621" s="154"/>
      <c r="Y621" s="154"/>
      <c r="Z621" s="154"/>
    </row>
    <row r="622" spans="1:26" ht="12.75" customHeight="1" x14ac:dyDescent="0.2">
      <c r="A622" s="154"/>
      <c r="B622" s="154"/>
      <c r="C622" s="154"/>
      <c r="D622" s="154"/>
      <c r="E622" s="154"/>
      <c r="F622" s="154"/>
      <c r="G622" s="154"/>
      <c r="H622" s="154"/>
      <c r="I622" s="154"/>
      <c r="J622" s="154"/>
      <c r="K622" s="154"/>
      <c r="L622" s="154"/>
      <c r="M622" s="154"/>
      <c r="N622" s="154"/>
      <c r="O622" s="154"/>
      <c r="P622" s="154"/>
      <c r="Q622" s="154"/>
      <c r="R622" s="154"/>
      <c r="S622" s="154"/>
      <c r="T622" s="154"/>
      <c r="U622" s="154"/>
      <c r="V622" s="154"/>
      <c r="W622" s="154"/>
      <c r="X622" s="154"/>
      <c r="Y622" s="154"/>
      <c r="Z622" s="154"/>
    </row>
    <row r="623" spans="1:26" ht="12.75" customHeight="1" x14ac:dyDescent="0.2">
      <c r="A623" s="154"/>
      <c r="B623" s="154"/>
      <c r="C623" s="154"/>
      <c r="D623" s="154"/>
      <c r="E623" s="154"/>
      <c r="F623" s="154"/>
      <c r="G623" s="154"/>
      <c r="H623" s="154"/>
      <c r="I623" s="154"/>
      <c r="J623" s="154"/>
      <c r="K623" s="154"/>
      <c r="L623" s="154"/>
      <c r="M623" s="154"/>
      <c r="N623" s="154"/>
      <c r="O623" s="154"/>
      <c r="P623" s="154"/>
      <c r="Q623" s="154"/>
      <c r="R623" s="154"/>
      <c r="S623" s="154"/>
      <c r="T623" s="154"/>
      <c r="U623" s="154"/>
      <c r="V623" s="154"/>
      <c r="W623" s="154"/>
      <c r="X623" s="154"/>
      <c r="Y623" s="154"/>
      <c r="Z623" s="154"/>
    </row>
    <row r="624" spans="1:26" ht="12.75" customHeight="1" x14ac:dyDescent="0.2">
      <c r="A624" s="154"/>
      <c r="B624" s="154"/>
      <c r="C624" s="154"/>
      <c r="D624" s="154"/>
      <c r="E624" s="154"/>
      <c r="F624" s="154"/>
      <c r="G624" s="154"/>
      <c r="H624" s="154"/>
      <c r="I624" s="154"/>
      <c r="J624" s="154"/>
      <c r="K624" s="154"/>
      <c r="L624" s="154"/>
      <c r="M624" s="154"/>
      <c r="N624" s="154"/>
      <c r="O624" s="154"/>
      <c r="P624" s="154"/>
      <c r="Q624" s="154"/>
      <c r="R624" s="154"/>
      <c r="S624" s="154"/>
      <c r="T624" s="154"/>
      <c r="U624" s="154"/>
      <c r="V624" s="154"/>
      <c r="W624" s="154"/>
      <c r="X624" s="154"/>
      <c r="Y624" s="154"/>
      <c r="Z624" s="154"/>
    </row>
    <row r="625" spans="1:26" ht="12.75" customHeight="1" x14ac:dyDescent="0.2">
      <c r="A625" s="154"/>
      <c r="B625" s="154"/>
      <c r="C625" s="154"/>
      <c r="D625" s="154"/>
      <c r="E625" s="154"/>
      <c r="F625" s="154"/>
      <c r="G625" s="154"/>
      <c r="H625" s="154"/>
      <c r="I625" s="154"/>
      <c r="J625" s="154"/>
      <c r="K625" s="154"/>
      <c r="L625" s="154"/>
      <c r="M625" s="154"/>
      <c r="N625" s="154"/>
      <c r="O625" s="154"/>
      <c r="P625" s="154"/>
      <c r="Q625" s="154"/>
      <c r="R625" s="154"/>
      <c r="S625" s="154"/>
      <c r="T625" s="154"/>
      <c r="U625" s="154"/>
      <c r="V625" s="154"/>
      <c r="W625" s="154"/>
      <c r="X625" s="154"/>
      <c r="Y625" s="154"/>
      <c r="Z625" s="154"/>
    </row>
    <row r="626" spans="1:26" ht="12.75" customHeight="1" x14ac:dyDescent="0.2">
      <c r="A626" s="154"/>
      <c r="B626" s="154"/>
      <c r="C626" s="154"/>
      <c r="D626" s="154"/>
      <c r="E626" s="154"/>
      <c r="F626" s="154"/>
      <c r="G626" s="154"/>
      <c r="H626" s="154"/>
      <c r="I626" s="154"/>
      <c r="J626" s="154"/>
      <c r="K626" s="154"/>
      <c r="L626" s="154"/>
      <c r="M626" s="154"/>
      <c r="N626" s="154"/>
      <c r="O626" s="154"/>
      <c r="P626" s="154"/>
      <c r="Q626" s="154"/>
      <c r="R626" s="154"/>
      <c r="S626" s="154"/>
      <c r="T626" s="154"/>
      <c r="U626" s="154"/>
      <c r="V626" s="154"/>
      <c r="W626" s="154"/>
      <c r="X626" s="154"/>
      <c r="Y626" s="154"/>
      <c r="Z626" s="154"/>
    </row>
    <row r="627" spans="1:26" ht="12.75" customHeight="1" x14ac:dyDescent="0.2">
      <c r="A627" s="154"/>
      <c r="B627" s="154"/>
      <c r="C627" s="154"/>
      <c r="D627" s="154"/>
      <c r="E627" s="154"/>
      <c r="F627" s="154"/>
      <c r="G627" s="154"/>
      <c r="H627" s="154"/>
      <c r="I627" s="154"/>
      <c r="J627" s="154"/>
      <c r="K627" s="154"/>
      <c r="L627" s="154"/>
      <c r="M627" s="154"/>
      <c r="N627" s="154"/>
      <c r="O627" s="154"/>
      <c r="P627" s="154"/>
      <c r="Q627" s="154"/>
      <c r="R627" s="154"/>
      <c r="S627" s="154"/>
      <c r="T627" s="154"/>
      <c r="U627" s="154"/>
      <c r="V627" s="154"/>
      <c r="W627" s="154"/>
      <c r="X627" s="154"/>
      <c r="Y627" s="154"/>
      <c r="Z627" s="154"/>
    </row>
    <row r="628" spans="1:26" ht="12.75" customHeight="1" x14ac:dyDescent="0.2">
      <c r="A628" s="154"/>
      <c r="B628" s="154"/>
      <c r="C628" s="154"/>
      <c r="D628" s="154"/>
      <c r="E628" s="154"/>
      <c r="F628" s="154"/>
      <c r="G628" s="154"/>
      <c r="H628" s="154"/>
      <c r="I628" s="154"/>
      <c r="J628" s="154"/>
      <c r="K628" s="154"/>
      <c r="L628" s="154"/>
      <c r="M628" s="154"/>
      <c r="N628" s="154"/>
      <c r="O628" s="154"/>
      <c r="P628" s="154"/>
      <c r="Q628" s="154"/>
      <c r="R628" s="154"/>
      <c r="S628" s="154"/>
      <c r="T628" s="154"/>
      <c r="U628" s="154"/>
      <c r="V628" s="154"/>
      <c r="W628" s="154"/>
      <c r="X628" s="154"/>
      <c r="Y628" s="154"/>
      <c r="Z628" s="154"/>
    </row>
    <row r="629" spans="1:26" ht="12.75" customHeight="1" x14ac:dyDescent="0.2">
      <c r="A629" s="154"/>
      <c r="B629" s="154"/>
      <c r="C629" s="154"/>
      <c r="D629" s="154"/>
      <c r="E629" s="154"/>
      <c r="F629" s="154"/>
      <c r="G629" s="154"/>
      <c r="H629" s="154"/>
      <c r="I629" s="154"/>
      <c r="J629" s="154"/>
      <c r="K629" s="154"/>
      <c r="L629" s="154"/>
      <c r="M629" s="154"/>
      <c r="N629" s="154"/>
      <c r="O629" s="154"/>
      <c r="P629" s="154"/>
      <c r="Q629" s="154"/>
      <c r="R629" s="154"/>
      <c r="S629" s="154"/>
      <c r="T629" s="154"/>
      <c r="U629" s="154"/>
      <c r="V629" s="154"/>
      <c r="W629" s="154"/>
      <c r="X629" s="154"/>
      <c r="Y629" s="154"/>
      <c r="Z629" s="154"/>
    </row>
    <row r="630" spans="1:26" ht="12.75" customHeight="1" x14ac:dyDescent="0.2">
      <c r="A630" s="154"/>
      <c r="B630" s="154"/>
      <c r="C630" s="154"/>
      <c r="D630" s="154"/>
      <c r="E630" s="154"/>
      <c r="F630" s="154"/>
      <c r="G630" s="154"/>
      <c r="H630" s="154"/>
      <c r="I630" s="154"/>
      <c r="J630" s="154"/>
      <c r="K630" s="154"/>
      <c r="L630" s="154"/>
      <c r="M630" s="154"/>
      <c r="N630" s="154"/>
      <c r="O630" s="154"/>
      <c r="P630" s="154"/>
      <c r="Q630" s="154"/>
      <c r="R630" s="154"/>
      <c r="S630" s="154"/>
      <c r="T630" s="154"/>
      <c r="U630" s="154"/>
      <c r="V630" s="154"/>
      <c r="W630" s="154"/>
      <c r="X630" s="154"/>
      <c r="Y630" s="154"/>
      <c r="Z630" s="154"/>
    </row>
    <row r="631" spans="1:26" ht="12.75" customHeight="1" x14ac:dyDescent="0.2">
      <c r="A631" s="154"/>
      <c r="B631" s="154"/>
      <c r="C631" s="154"/>
      <c r="D631" s="154"/>
      <c r="E631" s="154"/>
      <c r="F631" s="154"/>
      <c r="G631" s="154"/>
      <c r="H631" s="154"/>
      <c r="I631" s="154"/>
      <c r="J631" s="154"/>
      <c r="K631" s="154"/>
      <c r="L631" s="154"/>
      <c r="M631" s="154"/>
      <c r="N631" s="154"/>
      <c r="O631" s="154"/>
      <c r="P631" s="154"/>
      <c r="Q631" s="154"/>
      <c r="R631" s="154"/>
      <c r="S631" s="154"/>
      <c r="T631" s="154"/>
      <c r="U631" s="154"/>
      <c r="V631" s="154"/>
      <c r="W631" s="154"/>
      <c r="X631" s="154"/>
      <c r="Y631" s="154"/>
      <c r="Z631" s="154"/>
    </row>
    <row r="632" spans="1:26" ht="12.75" customHeight="1" x14ac:dyDescent="0.2">
      <c r="A632" s="154"/>
      <c r="B632" s="154"/>
      <c r="C632" s="154"/>
      <c r="D632" s="154"/>
      <c r="E632" s="154"/>
      <c r="F632" s="154"/>
      <c r="G632" s="154"/>
      <c r="H632" s="154"/>
      <c r="I632" s="154"/>
      <c r="J632" s="154"/>
      <c r="K632" s="154"/>
      <c r="L632" s="154"/>
      <c r="M632" s="154"/>
      <c r="N632" s="154"/>
      <c r="O632" s="154"/>
      <c r="P632" s="154"/>
      <c r="Q632" s="154"/>
      <c r="R632" s="154"/>
      <c r="S632" s="154"/>
      <c r="T632" s="154"/>
      <c r="U632" s="154"/>
      <c r="V632" s="154"/>
      <c r="W632" s="154"/>
      <c r="X632" s="154"/>
      <c r="Y632" s="154"/>
      <c r="Z632" s="154"/>
    </row>
    <row r="633" spans="1:26" ht="12.75" customHeight="1" x14ac:dyDescent="0.2">
      <c r="A633" s="154"/>
      <c r="B633" s="154"/>
      <c r="C633" s="154"/>
      <c r="D633" s="154"/>
      <c r="E633" s="154"/>
      <c r="F633" s="154"/>
      <c r="G633" s="154"/>
      <c r="H633" s="154"/>
      <c r="I633" s="154"/>
      <c r="J633" s="154"/>
      <c r="K633" s="154"/>
      <c r="L633" s="154"/>
      <c r="M633" s="154"/>
      <c r="N633" s="154"/>
      <c r="O633" s="154"/>
      <c r="P633" s="154"/>
      <c r="Q633" s="154"/>
      <c r="R633" s="154"/>
      <c r="S633" s="154"/>
      <c r="T633" s="154"/>
      <c r="U633" s="154"/>
      <c r="V633" s="154"/>
      <c r="W633" s="154"/>
      <c r="X633" s="154"/>
      <c r="Y633" s="154"/>
      <c r="Z633" s="154"/>
    </row>
    <row r="634" spans="1:26" ht="12.75" customHeight="1" x14ac:dyDescent="0.2">
      <c r="A634" s="154"/>
      <c r="B634" s="154"/>
      <c r="C634" s="154"/>
      <c r="D634" s="154"/>
      <c r="E634" s="154"/>
      <c r="F634" s="154"/>
      <c r="G634" s="154"/>
      <c r="H634" s="154"/>
      <c r="I634" s="154"/>
      <c r="J634" s="154"/>
      <c r="K634" s="154"/>
      <c r="L634" s="154"/>
      <c r="M634" s="154"/>
      <c r="N634" s="154"/>
      <c r="O634" s="154"/>
      <c r="P634" s="154"/>
      <c r="Q634" s="154"/>
      <c r="R634" s="154"/>
      <c r="S634" s="154"/>
      <c r="T634" s="154"/>
      <c r="U634" s="154"/>
      <c r="V634" s="154"/>
      <c r="W634" s="154"/>
      <c r="X634" s="154"/>
      <c r="Y634" s="154"/>
      <c r="Z634" s="154"/>
    </row>
    <row r="635" spans="1:26" ht="12.75" customHeight="1" x14ac:dyDescent="0.2">
      <c r="A635" s="154"/>
      <c r="B635" s="154"/>
      <c r="C635" s="154"/>
      <c r="D635" s="154"/>
      <c r="E635" s="154"/>
      <c r="F635" s="154"/>
      <c r="G635" s="154"/>
      <c r="H635" s="154"/>
      <c r="I635" s="154"/>
      <c r="J635" s="154"/>
      <c r="K635" s="154"/>
      <c r="L635" s="154"/>
      <c r="M635" s="154"/>
      <c r="N635" s="154"/>
      <c r="O635" s="154"/>
      <c r="P635" s="154"/>
      <c r="Q635" s="154"/>
      <c r="R635" s="154"/>
      <c r="S635" s="154"/>
      <c r="T635" s="154"/>
      <c r="U635" s="154"/>
      <c r="V635" s="154"/>
      <c r="W635" s="154"/>
      <c r="X635" s="154"/>
      <c r="Y635" s="154"/>
      <c r="Z635" s="154"/>
    </row>
    <row r="636" spans="1:26" ht="12.75" customHeight="1" x14ac:dyDescent="0.2">
      <c r="A636" s="154"/>
      <c r="B636" s="154"/>
      <c r="C636" s="154"/>
      <c r="D636" s="154"/>
      <c r="E636" s="154"/>
      <c r="F636" s="154"/>
      <c r="G636" s="154"/>
      <c r="H636" s="154"/>
      <c r="I636" s="154"/>
      <c r="J636" s="154"/>
      <c r="K636" s="154"/>
      <c r="L636" s="154"/>
      <c r="M636" s="154"/>
      <c r="N636" s="154"/>
      <c r="O636" s="154"/>
      <c r="P636" s="154"/>
      <c r="Q636" s="154"/>
      <c r="R636" s="154"/>
      <c r="S636" s="154"/>
      <c r="T636" s="154"/>
      <c r="U636" s="154"/>
      <c r="V636" s="154"/>
      <c r="W636" s="154"/>
      <c r="X636" s="154"/>
      <c r="Y636" s="154"/>
      <c r="Z636" s="154"/>
    </row>
    <row r="637" spans="1:26" ht="12.75" customHeight="1" x14ac:dyDescent="0.2">
      <c r="A637" s="154"/>
      <c r="B637" s="154"/>
      <c r="C637" s="154"/>
      <c r="D637" s="154"/>
      <c r="E637" s="154"/>
      <c r="F637" s="154"/>
      <c r="G637" s="154"/>
      <c r="H637" s="154"/>
      <c r="I637" s="154"/>
      <c r="J637" s="154"/>
      <c r="K637" s="154"/>
      <c r="L637" s="154"/>
      <c r="M637" s="154"/>
      <c r="N637" s="154"/>
      <c r="O637" s="154"/>
      <c r="P637" s="154"/>
      <c r="Q637" s="154"/>
      <c r="R637" s="154"/>
      <c r="S637" s="154"/>
      <c r="T637" s="154"/>
      <c r="U637" s="154"/>
      <c r="V637" s="154"/>
      <c r="W637" s="154"/>
      <c r="X637" s="154"/>
      <c r="Y637" s="154"/>
      <c r="Z637" s="154"/>
    </row>
    <row r="638" spans="1:26" ht="12.75" customHeight="1" x14ac:dyDescent="0.2">
      <c r="A638" s="154"/>
      <c r="B638" s="154"/>
      <c r="C638" s="154"/>
      <c r="D638" s="154"/>
      <c r="E638" s="154"/>
      <c r="F638" s="154"/>
      <c r="G638" s="154"/>
      <c r="H638" s="154"/>
      <c r="I638" s="154"/>
      <c r="J638" s="154"/>
      <c r="K638" s="154"/>
      <c r="L638" s="154"/>
      <c r="M638" s="154"/>
      <c r="N638" s="154"/>
      <c r="O638" s="154"/>
      <c r="P638" s="154"/>
      <c r="Q638" s="154"/>
      <c r="R638" s="154"/>
      <c r="S638" s="154"/>
      <c r="T638" s="154"/>
      <c r="U638" s="154"/>
      <c r="V638" s="154"/>
      <c r="W638" s="154"/>
      <c r="X638" s="154"/>
      <c r="Y638" s="154"/>
      <c r="Z638" s="154"/>
    </row>
    <row r="639" spans="1:26" ht="12.75" customHeight="1" x14ac:dyDescent="0.2">
      <c r="A639" s="154"/>
      <c r="B639" s="154"/>
      <c r="C639" s="154"/>
      <c r="D639" s="154"/>
      <c r="E639" s="154"/>
      <c r="F639" s="154"/>
      <c r="G639" s="154"/>
      <c r="H639" s="154"/>
      <c r="I639" s="154"/>
      <c r="J639" s="154"/>
      <c r="K639" s="154"/>
      <c r="L639" s="154"/>
      <c r="M639" s="154"/>
      <c r="N639" s="154"/>
      <c r="O639" s="154"/>
      <c r="P639" s="154"/>
      <c r="Q639" s="154"/>
      <c r="R639" s="154"/>
      <c r="S639" s="154"/>
      <c r="T639" s="154"/>
      <c r="U639" s="154"/>
      <c r="V639" s="154"/>
      <c r="W639" s="154"/>
      <c r="X639" s="154"/>
      <c r="Y639" s="154"/>
      <c r="Z639" s="154"/>
    </row>
    <row r="640" spans="1:26" ht="12.75" customHeight="1" x14ac:dyDescent="0.2">
      <c r="A640" s="154"/>
      <c r="B640" s="154"/>
      <c r="C640" s="154"/>
      <c r="D640" s="154"/>
      <c r="E640" s="154"/>
      <c r="F640" s="154"/>
      <c r="G640" s="154"/>
      <c r="H640" s="154"/>
      <c r="I640" s="154"/>
      <c r="J640" s="154"/>
      <c r="K640" s="154"/>
      <c r="L640" s="154"/>
      <c r="M640" s="154"/>
      <c r="N640" s="154"/>
      <c r="O640" s="154"/>
      <c r="P640" s="154"/>
      <c r="Q640" s="154"/>
      <c r="R640" s="154"/>
      <c r="S640" s="154"/>
      <c r="T640" s="154"/>
      <c r="U640" s="154"/>
      <c r="V640" s="154"/>
      <c r="W640" s="154"/>
      <c r="X640" s="154"/>
      <c r="Y640" s="154"/>
      <c r="Z640" s="154"/>
    </row>
    <row r="641" spans="1:26" ht="12.75" customHeight="1" x14ac:dyDescent="0.2">
      <c r="A641" s="154"/>
      <c r="B641" s="154"/>
      <c r="C641" s="154"/>
      <c r="D641" s="154"/>
      <c r="E641" s="154"/>
      <c r="F641" s="154"/>
      <c r="G641" s="154"/>
      <c r="H641" s="154"/>
      <c r="I641" s="154"/>
      <c r="J641" s="154"/>
      <c r="K641" s="154"/>
      <c r="L641" s="154"/>
      <c r="M641" s="154"/>
      <c r="N641" s="154"/>
      <c r="O641" s="154"/>
      <c r="P641" s="154"/>
      <c r="Q641" s="154"/>
      <c r="R641" s="154"/>
      <c r="S641" s="154"/>
      <c r="T641" s="154"/>
      <c r="U641" s="154"/>
      <c r="V641" s="154"/>
      <c r="W641" s="154"/>
      <c r="X641" s="154"/>
      <c r="Y641" s="154"/>
      <c r="Z641" s="154"/>
    </row>
    <row r="642" spans="1:26" ht="12.75" customHeight="1" x14ac:dyDescent="0.2">
      <c r="A642" s="154"/>
      <c r="B642" s="154"/>
      <c r="C642" s="154"/>
      <c r="D642" s="154"/>
      <c r="E642" s="154"/>
      <c r="F642" s="154"/>
      <c r="G642" s="154"/>
      <c r="H642" s="154"/>
      <c r="I642" s="154"/>
      <c r="J642" s="154"/>
      <c r="K642" s="154"/>
      <c r="L642" s="154"/>
      <c r="M642" s="154"/>
      <c r="N642" s="154"/>
      <c r="O642" s="154"/>
      <c r="P642" s="154"/>
      <c r="Q642" s="154"/>
      <c r="R642" s="154"/>
      <c r="S642" s="154"/>
      <c r="T642" s="154"/>
      <c r="U642" s="154"/>
      <c r="V642" s="154"/>
      <c r="W642" s="154"/>
      <c r="X642" s="154"/>
      <c r="Y642" s="154"/>
      <c r="Z642" s="154"/>
    </row>
    <row r="643" spans="1:26" ht="12.75" customHeight="1" x14ac:dyDescent="0.2">
      <c r="A643" s="154"/>
      <c r="B643" s="154"/>
      <c r="C643" s="154"/>
      <c r="D643" s="154"/>
      <c r="E643" s="154"/>
      <c r="F643" s="154"/>
      <c r="G643" s="154"/>
      <c r="H643" s="154"/>
      <c r="I643" s="154"/>
      <c r="J643" s="154"/>
      <c r="K643" s="154"/>
      <c r="L643" s="154"/>
      <c r="M643" s="154"/>
      <c r="N643" s="154"/>
      <c r="O643" s="154"/>
      <c r="P643" s="154"/>
      <c r="Q643" s="154"/>
      <c r="R643" s="154"/>
      <c r="S643" s="154"/>
      <c r="T643" s="154"/>
      <c r="U643" s="154"/>
      <c r="V643" s="154"/>
      <c r="W643" s="154"/>
      <c r="X643" s="154"/>
      <c r="Y643" s="154"/>
      <c r="Z643" s="154"/>
    </row>
    <row r="644" spans="1:26" ht="12.75" customHeight="1" x14ac:dyDescent="0.2">
      <c r="A644" s="154"/>
      <c r="B644" s="154"/>
      <c r="C644" s="154"/>
      <c r="D644" s="154"/>
      <c r="E644" s="154"/>
      <c r="F644" s="154"/>
      <c r="G644" s="154"/>
      <c r="H644" s="154"/>
      <c r="I644" s="154"/>
      <c r="J644" s="154"/>
      <c r="K644" s="154"/>
      <c r="L644" s="154"/>
      <c r="M644" s="154"/>
      <c r="N644" s="154"/>
      <c r="O644" s="154"/>
      <c r="P644" s="154"/>
      <c r="Q644" s="154"/>
      <c r="R644" s="154"/>
      <c r="S644" s="154"/>
      <c r="T644" s="154"/>
      <c r="U644" s="154"/>
      <c r="V644" s="154"/>
      <c r="W644" s="154"/>
      <c r="X644" s="154"/>
      <c r="Y644" s="154"/>
      <c r="Z644" s="154"/>
    </row>
    <row r="645" spans="1:26" ht="12.75" customHeight="1" x14ac:dyDescent="0.2">
      <c r="A645" s="154"/>
      <c r="B645" s="154"/>
      <c r="C645" s="154"/>
      <c r="D645" s="154"/>
      <c r="E645" s="154"/>
      <c r="F645" s="154"/>
      <c r="G645" s="154"/>
      <c r="H645" s="154"/>
      <c r="I645" s="154"/>
      <c r="J645" s="154"/>
      <c r="K645" s="154"/>
      <c r="L645" s="154"/>
      <c r="M645" s="154"/>
      <c r="N645" s="154"/>
      <c r="O645" s="154"/>
      <c r="P645" s="154"/>
      <c r="Q645" s="154"/>
      <c r="R645" s="154"/>
      <c r="S645" s="154"/>
      <c r="T645" s="154"/>
      <c r="U645" s="154"/>
      <c r="V645" s="154"/>
      <c r="W645" s="154"/>
      <c r="X645" s="154"/>
      <c r="Y645" s="154"/>
      <c r="Z645" s="154"/>
    </row>
    <row r="646" spans="1:26" ht="12.75" customHeight="1" x14ac:dyDescent="0.2">
      <c r="A646" s="154"/>
      <c r="B646" s="154"/>
      <c r="C646" s="154"/>
      <c r="D646" s="154"/>
      <c r="E646" s="154"/>
      <c r="F646" s="154"/>
      <c r="G646" s="154"/>
      <c r="H646" s="154"/>
      <c r="I646" s="154"/>
      <c r="J646" s="154"/>
      <c r="K646" s="154"/>
      <c r="L646" s="154"/>
      <c r="M646" s="154"/>
      <c r="N646" s="154"/>
      <c r="O646" s="154"/>
      <c r="P646" s="154"/>
      <c r="Q646" s="154"/>
      <c r="R646" s="154"/>
      <c r="S646" s="154"/>
      <c r="T646" s="154"/>
      <c r="U646" s="154"/>
      <c r="V646" s="154"/>
      <c r="W646" s="154"/>
      <c r="X646" s="154"/>
      <c r="Y646" s="154"/>
      <c r="Z646" s="154"/>
    </row>
    <row r="647" spans="1:26" ht="12.75" customHeight="1" x14ac:dyDescent="0.2">
      <c r="A647" s="154"/>
      <c r="B647" s="154"/>
      <c r="C647" s="154"/>
      <c r="D647" s="154"/>
      <c r="E647" s="154"/>
      <c r="F647" s="154"/>
      <c r="G647" s="154"/>
      <c r="H647" s="154"/>
      <c r="I647" s="154"/>
      <c r="J647" s="154"/>
      <c r="K647" s="154"/>
      <c r="L647" s="154"/>
      <c r="M647" s="154"/>
      <c r="N647" s="154"/>
      <c r="O647" s="154"/>
      <c r="P647" s="154"/>
      <c r="Q647" s="154"/>
      <c r="R647" s="154"/>
      <c r="S647" s="154"/>
      <c r="T647" s="154"/>
      <c r="U647" s="154"/>
      <c r="V647" s="154"/>
      <c r="W647" s="154"/>
      <c r="X647" s="154"/>
      <c r="Y647" s="154"/>
      <c r="Z647" s="154"/>
    </row>
    <row r="648" spans="1:26" ht="12.75" customHeight="1" x14ac:dyDescent="0.2">
      <c r="A648" s="154"/>
      <c r="B648" s="154"/>
      <c r="C648" s="154"/>
      <c r="D648" s="154"/>
      <c r="E648" s="154"/>
      <c r="F648" s="154"/>
      <c r="G648" s="154"/>
      <c r="H648" s="154"/>
      <c r="I648" s="154"/>
      <c r="J648" s="154"/>
      <c r="K648" s="154"/>
      <c r="L648" s="154"/>
      <c r="M648" s="154"/>
      <c r="N648" s="154"/>
      <c r="O648" s="154"/>
      <c r="P648" s="154"/>
      <c r="Q648" s="154"/>
      <c r="R648" s="154"/>
      <c r="S648" s="154"/>
      <c r="T648" s="154"/>
      <c r="U648" s="154"/>
      <c r="V648" s="154"/>
      <c r="W648" s="154"/>
      <c r="X648" s="154"/>
      <c r="Y648" s="154"/>
      <c r="Z648" s="154"/>
    </row>
    <row r="649" spans="1:26" ht="12.75" customHeight="1" x14ac:dyDescent="0.2">
      <c r="A649" s="154"/>
      <c r="B649" s="154"/>
      <c r="C649" s="154"/>
      <c r="D649" s="154"/>
      <c r="E649" s="154"/>
      <c r="F649" s="154"/>
      <c r="G649" s="154"/>
      <c r="H649" s="154"/>
      <c r="I649" s="154"/>
      <c r="J649" s="154"/>
      <c r="K649" s="154"/>
      <c r="L649" s="154"/>
      <c r="M649" s="154"/>
      <c r="N649" s="154"/>
      <c r="O649" s="154"/>
      <c r="P649" s="154"/>
      <c r="Q649" s="154"/>
      <c r="R649" s="154"/>
      <c r="S649" s="154"/>
      <c r="T649" s="154"/>
      <c r="U649" s="154"/>
      <c r="V649" s="154"/>
      <c r="W649" s="154"/>
      <c r="X649" s="154"/>
      <c r="Y649" s="154"/>
      <c r="Z649" s="154"/>
    </row>
    <row r="650" spans="1:26" ht="12.75" customHeight="1" x14ac:dyDescent="0.2">
      <c r="A650" s="154"/>
      <c r="B650" s="154"/>
      <c r="C650" s="154"/>
      <c r="D650" s="154"/>
      <c r="E650" s="154"/>
      <c r="F650" s="154"/>
      <c r="G650" s="154"/>
      <c r="H650" s="154"/>
      <c r="I650" s="154"/>
      <c r="J650" s="154"/>
      <c r="K650" s="154"/>
      <c r="L650" s="154"/>
      <c r="M650" s="154"/>
      <c r="N650" s="154"/>
      <c r="O650" s="154"/>
      <c r="P650" s="154"/>
      <c r="Q650" s="154"/>
      <c r="R650" s="154"/>
      <c r="S650" s="154"/>
      <c r="T650" s="154"/>
      <c r="U650" s="154"/>
      <c r="V650" s="154"/>
      <c r="W650" s="154"/>
      <c r="X650" s="154"/>
      <c r="Y650" s="154"/>
      <c r="Z650" s="154"/>
    </row>
    <row r="651" spans="1:26" ht="12.75" customHeight="1" x14ac:dyDescent="0.2">
      <c r="A651" s="154"/>
      <c r="B651" s="154"/>
      <c r="C651" s="154"/>
      <c r="D651" s="154"/>
      <c r="E651" s="154"/>
      <c r="F651" s="154"/>
      <c r="G651" s="154"/>
      <c r="H651" s="154"/>
      <c r="I651" s="154"/>
      <c r="J651" s="154"/>
      <c r="K651" s="154"/>
      <c r="L651" s="154"/>
      <c r="M651" s="154"/>
      <c r="N651" s="154"/>
      <c r="O651" s="154"/>
      <c r="P651" s="154"/>
      <c r="Q651" s="154"/>
      <c r="R651" s="154"/>
      <c r="S651" s="154"/>
      <c r="T651" s="154"/>
      <c r="U651" s="154"/>
      <c r="V651" s="154"/>
      <c r="W651" s="154"/>
      <c r="X651" s="154"/>
      <c r="Y651" s="154"/>
      <c r="Z651" s="154"/>
    </row>
    <row r="652" spans="1:26" ht="12.75" customHeight="1" x14ac:dyDescent="0.2">
      <c r="A652" s="154"/>
      <c r="B652" s="154"/>
      <c r="C652" s="154"/>
      <c r="D652" s="154"/>
      <c r="E652" s="154"/>
      <c r="F652" s="154"/>
      <c r="G652" s="154"/>
      <c r="H652" s="154"/>
      <c r="I652" s="154"/>
      <c r="J652" s="154"/>
      <c r="K652" s="154"/>
      <c r="L652" s="154"/>
      <c r="M652" s="154"/>
      <c r="N652" s="154"/>
      <c r="O652" s="154"/>
      <c r="P652" s="154"/>
      <c r="Q652" s="154"/>
      <c r="R652" s="154"/>
      <c r="S652" s="154"/>
      <c r="T652" s="154"/>
      <c r="U652" s="154"/>
      <c r="V652" s="154"/>
      <c r="W652" s="154"/>
      <c r="X652" s="154"/>
      <c r="Y652" s="154"/>
      <c r="Z652" s="154"/>
    </row>
    <row r="653" spans="1:26" ht="12.75" customHeight="1" x14ac:dyDescent="0.2">
      <c r="A653" s="154"/>
      <c r="B653" s="154"/>
      <c r="C653" s="154"/>
      <c r="D653" s="154"/>
      <c r="E653" s="154"/>
      <c r="F653" s="154"/>
      <c r="G653" s="154"/>
      <c r="H653" s="154"/>
      <c r="I653" s="154"/>
      <c r="J653" s="154"/>
      <c r="K653" s="154"/>
      <c r="L653" s="154"/>
      <c r="M653" s="154"/>
      <c r="N653" s="154"/>
      <c r="O653" s="154"/>
      <c r="P653" s="154"/>
      <c r="Q653" s="154"/>
      <c r="R653" s="154"/>
      <c r="S653" s="154"/>
      <c r="T653" s="154"/>
      <c r="U653" s="154"/>
      <c r="V653" s="154"/>
      <c r="W653" s="154"/>
      <c r="X653" s="154"/>
      <c r="Y653" s="154"/>
      <c r="Z653" s="154"/>
    </row>
    <row r="654" spans="1:26" ht="12.75" customHeight="1" x14ac:dyDescent="0.2">
      <c r="A654" s="154"/>
      <c r="B654" s="154"/>
      <c r="C654" s="154"/>
      <c r="D654" s="154"/>
      <c r="E654" s="154"/>
      <c r="F654" s="154"/>
      <c r="G654" s="154"/>
      <c r="H654" s="154"/>
      <c r="I654" s="154"/>
      <c r="J654" s="154"/>
      <c r="K654" s="154"/>
      <c r="L654" s="154"/>
      <c r="M654" s="154"/>
      <c r="N654" s="154"/>
      <c r="O654" s="154"/>
      <c r="P654" s="154"/>
      <c r="Q654" s="154"/>
      <c r="R654" s="154"/>
      <c r="S654" s="154"/>
      <c r="T654" s="154"/>
      <c r="U654" s="154"/>
      <c r="V654" s="154"/>
      <c r="W654" s="154"/>
      <c r="X654" s="154"/>
      <c r="Y654" s="154"/>
      <c r="Z654" s="154"/>
    </row>
    <row r="655" spans="1:26" ht="12.75" customHeight="1" x14ac:dyDescent="0.2">
      <c r="A655" s="154"/>
      <c r="B655" s="154"/>
      <c r="C655" s="154"/>
      <c r="D655" s="154"/>
      <c r="E655" s="154"/>
      <c r="F655" s="154"/>
      <c r="G655" s="154"/>
      <c r="H655" s="154"/>
      <c r="I655" s="154"/>
      <c r="J655" s="154"/>
      <c r="K655" s="154"/>
      <c r="L655" s="154"/>
      <c r="M655" s="154"/>
      <c r="N655" s="154"/>
      <c r="O655" s="154"/>
      <c r="P655" s="154"/>
      <c r="Q655" s="154"/>
      <c r="R655" s="154"/>
      <c r="S655" s="154"/>
      <c r="T655" s="154"/>
      <c r="U655" s="154"/>
      <c r="V655" s="154"/>
      <c r="W655" s="154"/>
      <c r="X655" s="154"/>
      <c r="Y655" s="154"/>
      <c r="Z655" s="154"/>
    </row>
    <row r="656" spans="1:26" ht="12.75" customHeight="1" x14ac:dyDescent="0.2">
      <c r="A656" s="154"/>
      <c r="B656" s="154"/>
      <c r="C656" s="154"/>
      <c r="D656" s="154"/>
      <c r="E656" s="154"/>
      <c r="F656" s="154"/>
      <c r="G656" s="154"/>
      <c r="H656" s="154"/>
      <c r="I656" s="154"/>
      <c r="J656" s="154"/>
      <c r="K656" s="154"/>
      <c r="L656" s="154"/>
      <c r="M656" s="154"/>
      <c r="N656" s="154"/>
      <c r="O656" s="154"/>
      <c r="P656" s="154"/>
      <c r="Q656" s="154"/>
      <c r="R656" s="154"/>
      <c r="S656" s="154"/>
      <c r="T656" s="154"/>
      <c r="U656" s="154"/>
      <c r="V656" s="154"/>
      <c r="W656" s="154"/>
      <c r="X656" s="154"/>
      <c r="Y656" s="154"/>
      <c r="Z656" s="154"/>
    </row>
    <row r="657" spans="1:26" ht="12.75" customHeight="1" x14ac:dyDescent="0.2">
      <c r="A657" s="154"/>
      <c r="B657" s="154"/>
      <c r="C657" s="154"/>
      <c r="D657" s="154"/>
      <c r="E657" s="154"/>
      <c r="F657" s="154"/>
      <c r="G657" s="154"/>
      <c r="H657" s="154"/>
      <c r="I657" s="154"/>
      <c r="J657" s="154"/>
      <c r="K657" s="154"/>
      <c r="L657" s="154"/>
      <c r="M657" s="154"/>
      <c r="N657" s="154"/>
      <c r="O657" s="154"/>
      <c r="P657" s="154"/>
      <c r="Q657" s="154"/>
      <c r="R657" s="154"/>
      <c r="S657" s="154"/>
      <c r="T657" s="154"/>
      <c r="U657" s="154"/>
      <c r="V657" s="154"/>
      <c r="W657" s="154"/>
      <c r="X657" s="154"/>
      <c r="Y657" s="154"/>
      <c r="Z657" s="154"/>
    </row>
    <row r="658" spans="1:26" ht="12.75" customHeight="1" x14ac:dyDescent="0.2">
      <c r="A658" s="154"/>
      <c r="B658" s="154"/>
      <c r="C658" s="154"/>
      <c r="D658" s="154"/>
      <c r="E658" s="154"/>
      <c r="F658" s="154"/>
      <c r="G658" s="154"/>
      <c r="H658" s="154"/>
      <c r="I658" s="154"/>
      <c r="J658" s="154"/>
      <c r="K658" s="154"/>
      <c r="L658" s="154"/>
      <c r="M658" s="154"/>
      <c r="N658" s="154"/>
      <c r="O658" s="154"/>
      <c r="P658" s="154"/>
      <c r="Q658" s="154"/>
      <c r="R658" s="154"/>
      <c r="S658" s="154"/>
      <c r="T658" s="154"/>
      <c r="U658" s="154"/>
      <c r="V658" s="154"/>
      <c r="W658" s="154"/>
      <c r="X658" s="154"/>
      <c r="Y658" s="154"/>
      <c r="Z658" s="154"/>
    </row>
    <row r="659" spans="1:26" ht="12.75" customHeight="1" x14ac:dyDescent="0.2">
      <c r="A659" s="154"/>
      <c r="B659" s="154"/>
      <c r="C659" s="154"/>
      <c r="D659" s="154"/>
      <c r="E659" s="154"/>
      <c r="F659" s="154"/>
      <c r="G659" s="154"/>
      <c r="H659" s="154"/>
      <c r="I659" s="154"/>
      <c r="J659" s="154"/>
      <c r="K659" s="154"/>
      <c r="L659" s="154"/>
      <c r="M659" s="154"/>
      <c r="N659" s="154"/>
      <c r="O659" s="154"/>
      <c r="P659" s="154"/>
      <c r="Q659" s="154"/>
      <c r="R659" s="154"/>
      <c r="S659" s="154"/>
      <c r="T659" s="154"/>
      <c r="U659" s="154"/>
      <c r="V659" s="154"/>
      <c r="W659" s="154"/>
      <c r="X659" s="154"/>
      <c r="Y659" s="154"/>
      <c r="Z659" s="154"/>
    </row>
    <row r="660" spans="1:26" ht="12.75" customHeight="1" x14ac:dyDescent="0.2">
      <c r="A660" s="154"/>
      <c r="B660" s="154"/>
      <c r="C660" s="154"/>
      <c r="D660" s="154"/>
      <c r="E660" s="154"/>
      <c r="F660" s="154"/>
      <c r="G660" s="154"/>
      <c r="H660" s="154"/>
      <c r="I660" s="154"/>
      <c r="J660" s="154"/>
      <c r="K660" s="154"/>
      <c r="L660" s="154"/>
      <c r="M660" s="154"/>
      <c r="N660" s="154"/>
      <c r="O660" s="154"/>
      <c r="P660" s="154"/>
      <c r="Q660" s="154"/>
      <c r="R660" s="154"/>
      <c r="S660" s="154"/>
      <c r="T660" s="154"/>
      <c r="U660" s="154"/>
      <c r="V660" s="154"/>
      <c r="W660" s="154"/>
      <c r="X660" s="154"/>
      <c r="Y660" s="154"/>
      <c r="Z660" s="154"/>
    </row>
    <row r="661" spans="1:26" ht="12.75" customHeight="1" x14ac:dyDescent="0.2">
      <c r="A661" s="154"/>
      <c r="B661" s="154"/>
      <c r="C661" s="154"/>
      <c r="D661" s="154"/>
      <c r="E661" s="154"/>
      <c r="F661" s="154"/>
      <c r="G661" s="154"/>
      <c r="H661" s="154"/>
      <c r="I661" s="154"/>
      <c r="J661" s="154"/>
      <c r="K661" s="154"/>
      <c r="L661" s="154"/>
      <c r="M661" s="154"/>
      <c r="N661" s="154"/>
      <c r="O661" s="154"/>
      <c r="P661" s="154"/>
      <c r="Q661" s="154"/>
      <c r="R661" s="154"/>
      <c r="S661" s="154"/>
      <c r="T661" s="154"/>
      <c r="U661" s="154"/>
      <c r="V661" s="154"/>
      <c r="W661" s="154"/>
      <c r="X661" s="154"/>
      <c r="Y661" s="154"/>
      <c r="Z661" s="154"/>
    </row>
    <row r="662" spans="1:26" ht="12.75" customHeight="1" x14ac:dyDescent="0.2">
      <c r="A662" s="154"/>
      <c r="B662" s="154"/>
      <c r="C662" s="154"/>
      <c r="D662" s="154"/>
      <c r="E662" s="154"/>
      <c r="F662" s="154"/>
      <c r="G662" s="154"/>
      <c r="H662" s="154"/>
      <c r="I662" s="154"/>
      <c r="J662" s="154"/>
      <c r="K662" s="154"/>
      <c r="L662" s="154"/>
      <c r="M662" s="154"/>
      <c r="N662" s="154"/>
      <c r="O662" s="154"/>
      <c r="P662" s="154"/>
      <c r="Q662" s="154"/>
      <c r="R662" s="154"/>
      <c r="S662" s="154"/>
      <c r="T662" s="154"/>
      <c r="U662" s="154"/>
      <c r="V662" s="154"/>
      <c r="W662" s="154"/>
      <c r="X662" s="154"/>
      <c r="Y662" s="154"/>
      <c r="Z662" s="154"/>
    </row>
    <row r="663" spans="1:26" ht="12.75" customHeight="1" x14ac:dyDescent="0.2">
      <c r="A663" s="154"/>
      <c r="B663" s="154"/>
      <c r="C663" s="154"/>
      <c r="D663" s="154"/>
      <c r="E663" s="154"/>
      <c r="F663" s="154"/>
      <c r="G663" s="154"/>
      <c r="H663" s="154"/>
      <c r="I663" s="154"/>
      <c r="J663" s="154"/>
      <c r="K663" s="154"/>
      <c r="L663" s="154"/>
      <c r="M663" s="154"/>
      <c r="N663" s="154"/>
      <c r="O663" s="154"/>
      <c r="P663" s="154"/>
      <c r="Q663" s="154"/>
      <c r="R663" s="154"/>
      <c r="S663" s="154"/>
      <c r="T663" s="154"/>
      <c r="U663" s="154"/>
      <c r="V663" s="154"/>
      <c r="W663" s="154"/>
      <c r="X663" s="154"/>
      <c r="Y663" s="154"/>
      <c r="Z663" s="154"/>
    </row>
    <row r="664" spans="1:26" ht="12.75" customHeight="1" x14ac:dyDescent="0.2">
      <c r="A664" s="154"/>
      <c r="B664" s="154"/>
      <c r="C664" s="154"/>
      <c r="D664" s="154"/>
      <c r="E664" s="154"/>
      <c r="F664" s="154"/>
      <c r="G664" s="154"/>
      <c r="H664" s="154"/>
      <c r="I664" s="154"/>
      <c r="J664" s="154"/>
      <c r="K664" s="154"/>
      <c r="L664" s="154"/>
      <c r="M664" s="154"/>
      <c r="N664" s="154"/>
      <c r="O664" s="154"/>
      <c r="P664" s="154"/>
      <c r="Q664" s="154"/>
      <c r="R664" s="154"/>
      <c r="S664" s="154"/>
      <c r="T664" s="154"/>
      <c r="U664" s="154"/>
      <c r="V664" s="154"/>
      <c r="W664" s="154"/>
      <c r="X664" s="154"/>
      <c r="Y664" s="154"/>
      <c r="Z664" s="154"/>
    </row>
    <row r="665" spans="1:26" ht="12.75" customHeight="1" x14ac:dyDescent="0.2">
      <c r="A665" s="154"/>
      <c r="B665" s="154"/>
      <c r="C665" s="154"/>
      <c r="D665" s="154"/>
      <c r="E665" s="154"/>
      <c r="F665" s="154"/>
      <c r="G665" s="154"/>
      <c r="H665" s="154"/>
      <c r="I665" s="154"/>
      <c r="J665" s="154"/>
      <c r="K665" s="154"/>
      <c r="L665" s="154"/>
      <c r="M665" s="154"/>
      <c r="N665" s="154"/>
      <c r="O665" s="154"/>
      <c r="P665" s="154"/>
      <c r="Q665" s="154"/>
      <c r="R665" s="154"/>
      <c r="S665" s="154"/>
      <c r="T665" s="154"/>
      <c r="U665" s="154"/>
      <c r="V665" s="154"/>
      <c r="W665" s="154"/>
      <c r="X665" s="154"/>
      <c r="Y665" s="154"/>
      <c r="Z665" s="154"/>
    </row>
    <row r="666" spans="1:26" ht="12.75" customHeight="1" x14ac:dyDescent="0.2">
      <c r="A666" s="154"/>
      <c r="B666" s="154"/>
      <c r="C666" s="154"/>
      <c r="D666" s="154"/>
      <c r="E666" s="154"/>
      <c r="F666" s="154"/>
      <c r="G666" s="154"/>
      <c r="H666" s="154"/>
      <c r="I666" s="154"/>
      <c r="J666" s="154"/>
      <c r="K666" s="154"/>
      <c r="L666" s="154"/>
      <c r="M666" s="154"/>
      <c r="N666" s="154"/>
      <c r="O666" s="154"/>
      <c r="P666" s="154"/>
      <c r="Q666" s="154"/>
      <c r="R666" s="154"/>
      <c r="S666" s="154"/>
      <c r="T666" s="154"/>
      <c r="U666" s="154"/>
      <c r="V666" s="154"/>
      <c r="W666" s="154"/>
      <c r="X666" s="154"/>
      <c r="Y666" s="154"/>
      <c r="Z666" s="154"/>
    </row>
    <row r="667" spans="1:26" ht="12.75" customHeight="1" x14ac:dyDescent="0.2">
      <c r="A667" s="154"/>
      <c r="B667" s="154"/>
      <c r="C667" s="154"/>
      <c r="D667" s="154"/>
      <c r="E667" s="154"/>
      <c r="F667" s="154"/>
      <c r="G667" s="154"/>
      <c r="H667" s="154"/>
      <c r="I667" s="154"/>
      <c r="J667" s="154"/>
      <c r="K667" s="154"/>
      <c r="L667" s="154"/>
      <c r="M667" s="154"/>
      <c r="N667" s="154"/>
      <c r="O667" s="154"/>
      <c r="P667" s="154"/>
      <c r="Q667" s="154"/>
      <c r="R667" s="154"/>
      <c r="S667" s="154"/>
      <c r="T667" s="154"/>
      <c r="U667" s="154"/>
      <c r="V667" s="154"/>
      <c r="W667" s="154"/>
      <c r="X667" s="154"/>
      <c r="Y667" s="154"/>
      <c r="Z667" s="154"/>
    </row>
    <row r="668" spans="1:26" ht="12.75" customHeight="1" x14ac:dyDescent="0.2">
      <c r="A668" s="154"/>
      <c r="B668" s="154"/>
      <c r="C668" s="154"/>
      <c r="D668" s="154"/>
      <c r="E668" s="154"/>
      <c r="F668" s="154"/>
      <c r="G668" s="154"/>
      <c r="H668" s="154"/>
      <c r="I668" s="154"/>
      <c r="J668" s="154"/>
      <c r="K668" s="154"/>
      <c r="L668" s="154"/>
      <c r="M668" s="154"/>
      <c r="N668" s="154"/>
      <c r="O668" s="154"/>
      <c r="P668" s="154"/>
      <c r="Q668" s="154"/>
      <c r="R668" s="154"/>
      <c r="S668" s="154"/>
      <c r="T668" s="154"/>
      <c r="U668" s="154"/>
      <c r="V668" s="154"/>
      <c r="W668" s="154"/>
      <c r="X668" s="154"/>
      <c r="Y668" s="154"/>
      <c r="Z668" s="154"/>
    </row>
    <row r="669" spans="1:26" ht="12.75" customHeight="1" x14ac:dyDescent="0.2">
      <c r="A669" s="154"/>
      <c r="B669" s="154"/>
      <c r="C669" s="154"/>
      <c r="D669" s="154"/>
      <c r="E669" s="154"/>
      <c r="F669" s="154"/>
      <c r="G669" s="154"/>
      <c r="H669" s="154"/>
      <c r="I669" s="154"/>
      <c r="J669" s="154"/>
      <c r="K669" s="154"/>
      <c r="L669" s="154"/>
      <c r="M669" s="154"/>
      <c r="N669" s="154"/>
      <c r="O669" s="154"/>
      <c r="P669" s="154"/>
      <c r="Q669" s="154"/>
      <c r="R669" s="154"/>
      <c r="S669" s="154"/>
      <c r="T669" s="154"/>
      <c r="U669" s="154"/>
      <c r="V669" s="154"/>
      <c r="W669" s="154"/>
      <c r="X669" s="154"/>
      <c r="Y669" s="154"/>
      <c r="Z669" s="154"/>
    </row>
    <row r="670" spans="1:26" ht="12.75" customHeight="1" x14ac:dyDescent="0.2">
      <c r="A670" s="154"/>
      <c r="B670" s="154"/>
      <c r="C670" s="154"/>
      <c r="D670" s="154"/>
      <c r="E670" s="154"/>
      <c r="F670" s="154"/>
      <c r="G670" s="154"/>
      <c r="H670" s="154"/>
      <c r="I670" s="154"/>
      <c r="J670" s="154"/>
      <c r="K670" s="154"/>
      <c r="L670" s="154"/>
      <c r="M670" s="154"/>
      <c r="N670" s="154"/>
      <c r="O670" s="154"/>
      <c r="P670" s="154"/>
      <c r="Q670" s="154"/>
      <c r="R670" s="154"/>
      <c r="S670" s="154"/>
      <c r="T670" s="154"/>
      <c r="U670" s="154"/>
      <c r="V670" s="154"/>
      <c r="W670" s="154"/>
      <c r="X670" s="154"/>
      <c r="Y670" s="154"/>
      <c r="Z670" s="154"/>
    </row>
    <row r="671" spans="1:26" ht="12.75" customHeight="1" x14ac:dyDescent="0.2">
      <c r="A671" s="154"/>
      <c r="B671" s="154"/>
      <c r="C671" s="154"/>
      <c r="D671" s="154"/>
      <c r="E671" s="154"/>
      <c r="F671" s="154"/>
      <c r="G671" s="154"/>
      <c r="H671" s="154"/>
      <c r="I671" s="154"/>
      <c r="J671" s="154"/>
      <c r="K671" s="154"/>
      <c r="L671" s="154"/>
      <c r="M671" s="154"/>
      <c r="N671" s="154"/>
      <c r="O671" s="154"/>
      <c r="P671" s="154"/>
      <c r="Q671" s="154"/>
      <c r="R671" s="154"/>
      <c r="S671" s="154"/>
      <c r="T671" s="154"/>
      <c r="U671" s="154"/>
      <c r="V671" s="154"/>
      <c r="W671" s="154"/>
      <c r="X671" s="154"/>
      <c r="Y671" s="154"/>
      <c r="Z671" s="154"/>
    </row>
    <row r="672" spans="1:26" ht="12.75" customHeight="1" x14ac:dyDescent="0.2">
      <c r="A672" s="154"/>
      <c r="B672" s="154"/>
      <c r="C672" s="154"/>
      <c r="D672" s="154"/>
      <c r="E672" s="154"/>
      <c r="F672" s="154"/>
      <c r="G672" s="154"/>
      <c r="H672" s="154"/>
      <c r="I672" s="154"/>
      <c r="J672" s="154"/>
      <c r="K672" s="154"/>
      <c r="L672" s="154"/>
      <c r="M672" s="154"/>
      <c r="N672" s="154"/>
      <c r="O672" s="154"/>
      <c r="P672" s="154"/>
      <c r="Q672" s="154"/>
      <c r="R672" s="154"/>
      <c r="S672" s="154"/>
      <c r="T672" s="154"/>
      <c r="U672" s="154"/>
      <c r="V672" s="154"/>
      <c r="W672" s="154"/>
      <c r="X672" s="154"/>
      <c r="Y672" s="154"/>
      <c r="Z672" s="154"/>
    </row>
    <row r="673" spans="1:26" ht="12.75" customHeight="1" x14ac:dyDescent="0.2">
      <c r="A673" s="154"/>
      <c r="B673" s="154"/>
      <c r="C673" s="154"/>
      <c r="D673" s="154"/>
      <c r="E673" s="154"/>
      <c r="F673" s="154"/>
      <c r="G673" s="154"/>
      <c r="H673" s="154"/>
      <c r="I673" s="154"/>
      <c r="J673" s="154"/>
      <c r="K673" s="154"/>
      <c r="L673" s="154"/>
      <c r="M673" s="154"/>
      <c r="N673" s="154"/>
      <c r="O673" s="154"/>
      <c r="P673" s="154"/>
      <c r="Q673" s="154"/>
      <c r="R673" s="154"/>
      <c r="S673" s="154"/>
      <c r="T673" s="154"/>
      <c r="U673" s="154"/>
      <c r="V673" s="154"/>
      <c r="W673" s="154"/>
      <c r="X673" s="154"/>
      <c r="Y673" s="154"/>
      <c r="Z673" s="154"/>
    </row>
    <row r="674" spans="1:26" ht="12.75" customHeight="1" x14ac:dyDescent="0.2">
      <c r="A674" s="154"/>
      <c r="B674" s="154"/>
      <c r="C674" s="154"/>
      <c r="D674" s="154"/>
      <c r="E674" s="154"/>
      <c r="F674" s="154"/>
      <c r="G674" s="154"/>
      <c r="H674" s="154"/>
      <c r="I674" s="154"/>
      <c r="J674" s="154"/>
      <c r="K674" s="154"/>
      <c r="L674" s="154"/>
      <c r="M674" s="154"/>
      <c r="N674" s="154"/>
      <c r="O674" s="154"/>
      <c r="P674" s="154"/>
      <c r="Q674" s="154"/>
      <c r="R674" s="154"/>
      <c r="S674" s="154"/>
      <c r="T674" s="154"/>
      <c r="U674" s="154"/>
      <c r="V674" s="154"/>
      <c r="W674" s="154"/>
      <c r="X674" s="154"/>
      <c r="Y674" s="154"/>
      <c r="Z674" s="154"/>
    </row>
    <row r="675" spans="1:26" ht="12.75" customHeight="1" x14ac:dyDescent="0.2">
      <c r="A675" s="154"/>
      <c r="B675" s="154"/>
      <c r="C675" s="154"/>
      <c r="D675" s="154"/>
      <c r="E675" s="154"/>
      <c r="F675" s="154"/>
      <c r="G675" s="154"/>
      <c r="H675" s="154"/>
      <c r="I675" s="154"/>
      <c r="J675" s="154"/>
      <c r="K675" s="154"/>
      <c r="L675" s="154"/>
      <c r="M675" s="154"/>
      <c r="N675" s="154"/>
      <c r="O675" s="154"/>
      <c r="P675" s="154"/>
      <c r="Q675" s="154"/>
      <c r="R675" s="154"/>
      <c r="S675" s="154"/>
      <c r="T675" s="154"/>
      <c r="U675" s="154"/>
      <c r="V675" s="154"/>
      <c r="W675" s="154"/>
      <c r="X675" s="154"/>
      <c r="Y675" s="154"/>
      <c r="Z675" s="154"/>
    </row>
    <row r="676" spans="1:26" ht="12.75" customHeight="1" x14ac:dyDescent="0.2">
      <c r="A676" s="154"/>
      <c r="B676" s="154"/>
      <c r="C676" s="154"/>
      <c r="D676" s="154"/>
      <c r="E676" s="154"/>
      <c r="F676" s="154"/>
      <c r="G676" s="154"/>
      <c r="H676" s="154"/>
      <c r="I676" s="154"/>
      <c r="J676" s="154"/>
      <c r="K676" s="154"/>
      <c r="L676" s="154"/>
      <c r="M676" s="154"/>
      <c r="N676" s="154"/>
      <c r="O676" s="154"/>
      <c r="P676" s="154"/>
      <c r="Q676" s="154"/>
      <c r="R676" s="154"/>
      <c r="S676" s="154"/>
      <c r="T676" s="154"/>
      <c r="U676" s="154"/>
      <c r="V676" s="154"/>
      <c r="W676" s="154"/>
      <c r="X676" s="154"/>
      <c r="Y676" s="154"/>
      <c r="Z676" s="154"/>
    </row>
    <row r="677" spans="1:26" ht="12.75" customHeight="1" x14ac:dyDescent="0.2">
      <c r="A677" s="154"/>
      <c r="B677" s="154"/>
      <c r="C677" s="154"/>
      <c r="D677" s="154"/>
      <c r="E677" s="154"/>
      <c r="F677" s="154"/>
      <c r="G677" s="154"/>
      <c r="H677" s="154"/>
      <c r="I677" s="154"/>
      <c r="J677" s="154"/>
      <c r="K677" s="154"/>
      <c r="L677" s="154"/>
      <c r="M677" s="154"/>
      <c r="N677" s="154"/>
      <c r="O677" s="154"/>
      <c r="P677" s="154"/>
      <c r="Q677" s="154"/>
      <c r="R677" s="154"/>
      <c r="S677" s="154"/>
      <c r="T677" s="154"/>
      <c r="U677" s="154"/>
      <c r="V677" s="154"/>
      <c r="W677" s="154"/>
      <c r="X677" s="154"/>
      <c r="Y677" s="154"/>
      <c r="Z677" s="154"/>
    </row>
    <row r="678" spans="1:26" ht="12.75" customHeight="1" x14ac:dyDescent="0.2">
      <c r="A678" s="154"/>
      <c r="B678" s="154"/>
      <c r="C678" s="154"/>
      <c r="D678" s="154"/>
      <c r="E678" s="154"/>
      <c r="F678" s="154"/>
      <c r="G678" s="154"/>
      <c r="H678" s="154"/>
      <c r="I678" s="154"/>
      <c r="J678" s="154"/>
      <c r="K678" s="154"/>
      <c r="L678" s="154"/>
      <c r="M678" s="154"/>
      <c r="N678" s="154"/>
      <c r="O678" s="154"/>
      <c r="P678" s="154"/>
      <c r="Q678" s="154"/>
      <c r="R678" s="154"/>
      <c r="S678" s="154"/>
      <c r="T678" s="154"/>
      <c r="U678" s="154"/>
      <c r="V678" s="154"/>
      <c r="W678" s="154"/>
      <c r="X678" s="154"/>
      <c r="Y678" s="154"/>
      <c r="Z678" s="154"/>
    </row>
    <row r="679" spans="1:26" ht="12.75" customHeight="1" x14ac:dyDescent="0.2">
      <c r="A679" s="154"/>
      <c r="B679" s="154"/>
      <c r="C679" s="154"/>
      <c r="D679" s="154"/>
      <c r="E679" s="154"/>
      <c r="F679" s="154"/>
      <c r="G679" s="154"/>
      <c r="H679" s="154"/>
      <c r="I679" s="154"/>
      <c r="J679" s="154"/>
      <c r="K679" s="154"/>
      <c r="L679" s="154"/>
      <c r="M679" s="154"/>
      <c r="N679" s="154"/>
      <c r="O679" s="154"/>
      <c r="P679" s="154"/>
      <c r="Q679" s="154"/>
      <c r="R679" s="154"/>
      <c r="S679" s="154"/>
      <c r="T679" s="154"/>
      <c r="U679" s="154"/>
      <c r="V679" s="154"/>
      <c r="W679" s="154"/>
      <c r="X679" s="154"/>
      <c r="Y679" s="154"/>
      <c r="Z679" s="154"/>
    </row>
    <row r="680" spans="1:26" ht="12.75" customHeight="1" x14ac:dyDescent="0.2">
      <c r="A680" s="154"/>
      <c r="B680" s="154"/>
      <c r="C680" s="154"/>
      <c r="D680" s="154"/>
      <c r="E680" s="154"/>
      <c r="F680" s="154"/>
      <c r="G680" s="154"/>
      <c r="H680" s="154"/>
      <c r="I680" s="154"/>
      <c r="J680" s="154"/>
      <c r="K680" s="154"/>
      <c r="L680" s="154"/>
      <c r="M680" s="154"/>
      <c r="N680" s="154"/>
      <c r="O680" s="154"/>
      <c r="P680" s="154"/>
      <c r="Q680" s="154"/>
      <c r="R680" s="154"/>
      <c r="S680" s="154"/>
      <c r="T680" s="154"/>
      <c r="U680" s="154"/>
      <c r="V680" s="154"/>
      <c r="W680" s="154"/>
      <c r="X680" s="154"/>
      <c r="Y680" s="154"/>
      <c r="Z680" s="154"/>
    </row>
    <row r="681" spans="1:26" ht="12.75" customHeight="1" x14ac:dyDescent="0.2">
      <c r="A681" s="154"/>
      <c r="B681" s="154"/>
      <c r="C681" s="154"/>
      <c r="D681" s="154"/>
      <c r="E681" s="154"/>
      <c r="F681" s="154"/>
      <c r="G681" s="154"/>
      <c r="H681" s="154"/>
      <c r="I681" s="154"/>
      <c r="J681" s="154"/>
      <c r="K681" s="154"/>
      <c r="L681" s="154"/>
      <c r="M681" s="154"/>
      <c r="N681" s="154"/>
      <c r="O681" s="154"/>
      <c r="P681" s="154"/>
      <c r="Q681" s="154"/>
      <c r="R681" s="154"/>
      <c r="S681" s="154"/>
      <c r="T681" s="154"/>
      <c r="U681" s="154"/>
      <c r="V681" s="154"/>
      <c r="W681" s="154"/>
      <c r="X681" s="154"/>
      <c r="Y681" s="154"/>
      <c r="Z681" s="154"/>
    </row>
    <row r="682" spans="1:26" ht="12.75" customHeight="1" x14ac:dyDescent="0.2">
      <c r="A682" s="154"/>
      <c r="B682" s="154"/>
      <c r="C682" s="154"/>
      <c r="D682" s="154"/>
      <c r="E682" s="154"/>
      <c r="F682" s="154"/>
      <c r="G682" s="154"/>
      <c r="H682" s="154"/>
      <c r="I682" s="154"/>
      <c r="J682" s="154"/>
      <c r="K682" s="154"/>
      <c r="L682" s="154"/>
      <c r="M682" s="154"/>
      <c r="N682" s="154"/>
      <c r="O682" s="154"/>
      <c r="P682" s="154"/>
      <c r="Q682" s="154"/>
      <c r="R682" s="154"/>
      <c r="S682" s="154"/>
      <c r="T682" s="154"/>
      <c r="U682" s="154"/>
      <c r="V682" s="154"/>
      <c r="W682" s="154"/>
      <c r="X682" s="154"/>
      <c r="Y682" s="154"/>
      <c r="Z682" s="154"/>
    </row>
    <row r="683" spans="1:26" ht="12.75" customHeight="1" x14ac:dyDescent="0.2">
      <c r="A683" s="154"/>
      <c r="B683" s="154"/>
      <c r="C683" s="154"/>
      <c r="D683" s="154"/>
      <c r="E683" s="154"/>
      <c r="F683" s="154"/>
      <c r="G683" s="154"/>
      <c r="H683" s="154"/>
      <c r="I683" s="154"/>
      <c r="J683" s="154"/>
      <c r="K683" s="154"/>
      <c r="L683" s="154"/>
      <c r="M683" s="154"/>
      <c r="N683" s="154"/>
      <c r="O683" s="154"/>
      <c r="P683" s="154"/>
      <c r="Q683" s="154"/>
      <c r="R683" s="154"/>
      <c r="S683" s="154"/>
      <c r="T683" s="154"/>
      <c r="U683" s="154"/>
      <c r="V683" s="154"/>
      <c r="W683" s="154"/>
      <c r="X683" s="154"/>
      <c r="Y683" s="154"/>
      <c r="Z683" s="154"/>
    </row>
    <row r="684" spans="1:26" ht="12.75" customHeight="1" x14ac:dyDescent="0.2">
      <c r="A684" s="154"/>
      <c r="B684" s="154"/>
      <c r="C684" s="154"/>
      <c r="D684" s="154"/>
      <c r="E684" s="154"/>
      <c r="F684" s="154"/>
      <c r="G684" s="154"/>
      <c r="H684" s="154"/>
      <c r="I684" s="154"/>
      <c r="J684" s="154"/>
      <c r="K684" s="154"/>
      <c r="L684" s="154"/>
      <c r="M684" s="154"/>
      <c r="N684" s="154"/>
      <c r="O684" s="154"/>
      <c r="P684" s="154"/>
      <c r="Q684" s="154"/>
      <c r="R684" s="154"/>
      <c r="S684" s="154"/>
      <c r="T684" s="154"/>
      <c r="U684" s="154"/>
      <c r="V684" s="154"/>
      <c r="W684" s="154"/>
      <c r="X684" s="154"/>
      <c r="Y684" s="154"/>
      <c r="Z684" s="154"/>
    </row>
    <row r="685" spans="1:26" ht="12.75" customHeight="1" x14ac:dyDescent="0.2">
      <c r="A685" s="154"/>
      <c r="B685" s="154"/>
      <c r="C685" s="154"/>
      <c r="D685" s="154"/>
      <c r="E685" s="154"/>
      <c r="F685" s="154"/>
      <c r="G685" s="154"/>
      <c r="H685" s="154"/>
      <c r="I685" s="154"/>
      <c r="J685" s="154"/>
      <c r="K685" s="154"/>
      <c r="L685" s="154"/>
      <c r="M685" s="154"/>
      <c r="N685" s="154"/>
      <c r="O685" s="154"/>
      <c r="P685" s="154"/>
      <c r="Q685" s="154"/>
      <c r="R685" s="154"/>
      <c r="S685" s="154"/>
      <c r="T685" s="154"/>
      <c r="U685" s="154"/>
      <c r="V685" s="154"/>
      <c r="W685" s="154"/>
      <c r="X685" s="154"/>
      <c r="Y685" s="154"/>
      <c r="Z685" s="154"/>
    </row>
    <row r="686" spans="1:26" ht="12.75" customHeight="1" x14ac:dyDescent="0.2">
      <c r="A686" s="154"/>
      <c r="B686" s="154"/>
      <c r="C686" s="154"/>
      <c r="D686" s="154"/>
      <c r="E686" s="154"/>
      <c r="F686" s="154"/>
      <c r="G686" s="154"/>
      <c r="H686" s="154"/>
      <c r="I686" s="154"/>
      <c r="J686" s="154"/>
      <c r="K686" s="154"/>
      <c r="L686" s="154"/>
      <c r="M686" s="154"/>
      <c r="N686" s="154"/>
      <c r="O686" s="154"/>
      <c r="P686" s="154"/>
      <c r="Q686" s="154"/>
      <c r="R686" s="154"/>
      <c r="S686" s="154"/>
      <c r="T686" s="154"/>
      <c r="U686" s="154"/>
      <c r="V686" s="154"/>
      <c r="W686" s="154"/>
      <c r="X686" s="154"/>
      <c r="Y686" s="154"/>
      <c r="Z686" s="154"/>
    </row>
    <row r="687" spans="1:26" ht="12.75" customHeight="1" x14ac:dyDescent="0.2">
      <c r="A687" s="154"/>
      <c r="B687" s="154"/>
      <c r="C687" s="154"/>
      <c r="D687" s="154"/>
      <c r="E687" s="154"/>
      <c r="F687" s="154"/>
      <c r="G687" s="154"/>
      <c r="H687" s="154"/>
      <c r="I687" s="154"/>
      <c r="J687" s="154"/>
      <c r="K687" s="154"/>
      <c r="L687" s="154"/>
      <c r="M687" s="154"/>
      <c r="N687" s="154"/>
      <c r="O687" s="154"/>
      <c r="P687" s="154"/>
      <c r="Q687" s="154"/>
      <c r="R687" s="154"/>
      <c r="S687" s="154"/>
      <c r="T687" s="154"/>
      <c r="U687" s="154"/>
      <c r="V687" s="154"/>
      <c r="W687" s="154"/>
      <c r="X687" s="154"/>
      <c r="Y687" s="154"/>
      <c r="Z687" s="154"/>
    </row>
    <row r="688" spans="1:26" ht="12.75" customHeight="1" x14ac:dyDescent="0.2">
      <c r="A688" s="154"/>
      <c r="B688" s="154"/>
      <c r="C688" s="154"/>
      <c r="D688" s="154"/>
      <c r="E688" s="154"/>
      <c r="F688" s="154"/>
      <c r="G688" s="154"/>
      <c r="H688" s="154"/>
      <c r="I688" s="154"/>
      <c r="J688" s="154"/>
      <c r="K688" s="154"/>
      <c r="L688" s="154"/>
      <c r="M688" s="154"/>
      <c r="N688" s="154"/>
      <c r="O688" s="154"/>
      <c r="P688" s="154"/>
      <c r="Q688" s="154"/>
      <c r="R688" s="154"/>
      <c r="S688" s="154"/>
      <c r="T688" s="154"/>
      <c r="U688" s="154"/>
      <c r="V688" s="154"/>
      <c r="W688" s="154"/>
      <c r="X688" s="154"/>
      <c r="Y688" s="154"/>
      <c r="Z688" s="154"/>
    </row>
    <row r="689" spans="1:26" ht="12.75" customHeight="1" x14ac:dyDescent="0.2">
      <c r="A689" s="154"/>
      <c r="B689" s="154"/>
      <c r="C689" s="154"/>
      <c r="D689" s="154"/>
      <c r="E689" s="154"/>
      <c r="F689" s="154"/>
      <c r="G689" s="154"/>
      <c r="H689" s="154"/>
      <c r="I689" s="154"/>
      <c r="J689" s="154"/>
      <c r="K689" s="154"/>
      <c r="L689" s="154"/>
      <c r="M689" s="154"/>
      <c r="N689" s="154"/>
      <c r="O689" s="154"/>
      <c r="P689" s="154"/>
      <c r="Q689" s="154"/>
      <c r="R689" s="154"/>
      <c r="S689" s="154"/>
      <c r="T689" s="154"/>
      <c r="U689" s="154"/>
      <c r="V689" s="154"/>
      <c r="W689" s="154"/>
      <c r="X689" s="154"/>
      <c r="Y689" s="154"/>
      <c r="Z689" s="154"/>
    </row>
    <row r="690" spans="1:26" ht="12.75" customHeight="1" x14ac:dyDescent="0.2">
      <c r="A690" s="154"/>
      <c r="B690" s="154"/>
      <c r="C690" s="154"/>
      <c r="D690" s="154"/>
      <c r="E690" s="154"/>
      <c r="F690" s="154"/>
      <c r="G690" s="154"/>
      <c r="H690" s="154"/>
      <c r="I690" s="154"/>
      <c r="J690" s="154"/>
      <c r="K690" s="154"/>
      <c r="L690" s="154"/>
      <c r="M690" s="154"/>
      <c r="N690" s="154"/>
      <c r="O690" s="154"/>
      <c r="P690" s="154"/>
      <c r="Q690" s="154"/>
      <c r="R690" s="154"/>
      <c r="S690" s="154"/>
      <c r="T690" s="154"/>
      <c r="U690" s="154"/>
      <c r="V690" s="154"/>
      <c r="W690" s="154"/>
      <c r="X690" s="154"/>
      <c r="Y690" s="154"/>
      <c r="Z690" s="154"/>
    </row>
    <row r="691" spans="1:26" ht="12.75" customHeight="1" x14ac:dyDescent="0.2">
      <c r="A691" s="154"/>
      <c r="B691" s="154"/>
      <c r="C691" s="154"/>
      <c r="D691" s="154"/>
      <c r="E691" s="154"/>
      <c r="F691" s="154"/>
      <c r="G691" s="154"/>
      <c r="H691" s="154"/>
      <c r="I691" s="154"/>
      <c r="J691" s="154"/>
      <c r="K691" s="154"/>
      <c r="L691" s="154"/>
      <c r="M691" s="154"/>
      <c r="N691" s="154"/>
      <c r="O691" s="154"/>
      <c r="P691" s="154"/>
      <c r="Q691" s="154"/>
      <c r="R691" s="154"/>
      <c r="S691" s="154"/>
      <c r="T691" s="154"/>
      <c r="U691" s="154"/>
      <c r="V691" s="154"/>
      <c r="W691" s="154"/>
      <c r="X691" s="154"/>
      <c r="Y691" s="154"/>
      <c r="Z691" s="154"/>
    </row>
    <row r="692" spans="1:26" ht="12.75" customHeight="1" x14ac:dyDescent="0.2">
      <c r="A692" s="154"/>
      <c r="B692" s="154"/>
      <c r="C692" s="154"/>
      <c r="D692" s="154"/>
      <c r="E692" s="154"/>
      <c r="F692" s="154"/>
      <c r="G692" s="154"/>
      <c r="H692" s="154"/>
      <c r="I692" s="154"/>
      <c r="J692" s="154"/>
      <c r="K692" s="154"/>
      <c r="L692" s="154"/>
      <c r="M692" s="154"/>
      <c r="N692" s="154"/>
      <c r="O692" s="154"/>
      <c r="P692" s="154"/>
      <c r="Q692" s="154"/>
      <c r="R692" s="154"/>
      <c r="S692" s="154"/>
      <c r="T692" s="154"/>
      <c r="U692" s="154"/>
      <c r="V692" s="154"/>
      <c r="W692" s="154"/>
      <c r="X692" s="154"/>
      <c r="Y692" s="154"/>
      <c r="Z692" s="154"/>
    </row>
    <row r="693" spans="1:26" ht="12.75" customHeight="1" x14ac:dyDescent="0.2">
      <c r="A693" s="154"/>
      <c r="B693" s="154"/>
      <c r="C693" s="154"/>
      <c r="D693" s="154"/>
      <c r="E693" s="154"/>
      <c r="F693" s="154"/>
      <c r="G693" s="154"/>
      <c r="H693" s="154"/>
      <c r="I693" s="154"/>
      <c r="J693" s="154"/>
      <c r="K693" s="154"/>
      <c r="L693" s="154"/>
      <c r="M693" s="154"/>
      <c r="N693" s="154"/>
      <c r="O693" s="154"/>
      <c r="P693" s="154"/>
      <c r="Q693" s="154"/>
      <c r="R693" s="154"/>
      <c r="S693" s="154"/>
      <c r="T693" s="154"/>
      <c r="U693" s="154"/>
      <c r="V693" s="154"/>
      <c r="W693" s="154"/>
      <c r="X693" s="154"/>
      <c r="Y693" s="154"/>
      <c r="Z693" s="154"/>
    </row>
    <row r="694" spans="1:26" ht="12.75" customHeight="1" x14ac:dyDescent="0.2">
      <c r="A694" s="154"/>
      <c r="B694" s="154"/>
      <c r="C694" s="154"/>
      <c r="D694" s="154"/>
      <c r="E694" s="154"/>
      <c r="F694" s="154"/>
      <c r="G694" s="154"/>
      <c r="H694" s="154"/>
      <c r="I694" s="154"/>
      <c r="J694" s="154"/>
      <c r="K694" s="154"/>
      <c r="L694" s="154"/>
      <c r="M694" s="154"/>
      <c r="N694" s="154"/>
      <c r="O694" s="154"/>
      <c r="P694" s="154"/>
      <c r="Q694" s="154"/>
      <c r="R694" s="154"/>
      <c r="S694" s="154"/>
      <c r="T694" s="154"/>
      <c r="U694" s="154"/>
      <c r="V694" s="154"/>
      <c r="W694" s="154"/>
      <c r="X694" s="154"/>
      <c r="Y694" s="154"/>
      <c r="Z694" s="154"/>
    </row>
    <row r="695" spans="1:26" ht="12.75" customHeight="1" x14ac:dyDescent="0.2">
      <c r="A695" s="154"/>
      <c r="B695" s="154"/>
      <c r="C695" s="154"/>
      <c r="D695" s="154"/>
      <c r="E695" s="154"/>
      <c r="F695" s="154"/>
      <c r="G695" s="154"/>
      <c r="H695" s="154"/>
      <c r="I695" s="154"/>
      <c r="J695" s="154"/>
      <c r="K695" s="154"/>
      <c r="L695" s="154"/>
      <c r="M695" s="154"/>
      <c r="N695" s="154"/>
      <c r="O695" s="154"/>
      <c r="P695" s="154"/>
      <c r="Q695" s="154"/>
      <c r="R695" s="154"/>
      <c r="S695" s="154"/>
      <c r="T695" s="154"/>
      <c r="U695" s="154"/>
      <c r="V695" s="154"/>
      <c r="W695" s="154"/>
      <c r="X695" s="154"/>
      <c r="Y695" s="154"/>
      <c r="Z695" s="154"/>
    </row>
    <row r="696" spans="1:26" ht="12.75" customHeight="1" x14ac:dyDescent="0.2">
      <c r="A696" s="154"/>
      <c r="B696" s="154"/>
      <c r="C696" s="154"/>
      <c r="D696" s="154"/>
      <c r="E696" s="154"/>
      <c r="F696" s="154"/>
      <c r="G696" s="154"/>
      <c r="H696" s="154"/>
      <c r="I696" s="154"/>
      <c r="J696" s="154"/>
      <c r="K696" s="154"/>
      <c r="L696" s="154"/>
      <c r="M696" s="154"/>
      <c r="N696" s="154"/>
      <c r="O696" s="154"/>
      <c r="P696" s="154"/>
      <c r="Q696" s="154"/>
      <c r="R696" s="154"/>
      <c r="S696" s="154"/>
      <c r="T696" s="154"/>
      <c r="U696" s="154"/>
      <c r="V696" s="154"/>
      <c r="W696" s="154"/>
      <c r="X696" s="154"/>
      <c r="Y696" s="154"/>
      <c r="Z696" s="154"/>
    </row>
    <row r="697" spans="1:26" ht="12.75" customHeight="1" x14ac:dyDescent="0.2">
      <c r="A697" s="154"/>
      <c r="B697" s="154"/>
      <c r="C697" s="154"/>
      <c r="D697" s="154"/>
      <c r="E697" s="154"/>
      <c r="F697" s="154"/>
      <c r="G697" s="154"/>
      <c r="H697" s="154"/>
      <c r="I697" s="154"/>
      <c r="J697" s="154"/>
      <c r="K697" s="154"/>
      <c r="L697" s="154"/>
      <c r="M697" s="154"/>
      <c r="N697" s="154"/>
      <c r="O697" s="154"/>
      <c r="P697" s="154"/>
      <c r="Q697" s="154"/>
      <c r="R697" s="154"/>
      <c r="S697" s="154"/>
      <c r="T697" s="154"/>
      <c r="U697" s="154"/>
      <c r="V697" s="154"/>
      <c r="W697" s="154"/>
      <c r="X697" s="154"/>
      <c r="Y697" s="154"/>
      <c r="Z697" s="154"/>
    </row>
    <row r="698" spans="1:26" ht="12.75" customHeight="1" x14ac:dyDescent="0.2">
      <c r="A698" s="154"/>
      <c r="B698" s="154"/>
      <c r="C698" s="154"/>
      <c r="D698" s="154"/>
      <c r="E698" s="154"/>
      <c r="F698" s="154"/>
      <c r="G698" s="154"/>
      <c r="H698" s="154"/>
      <c r="I698" s="154"/>
      <c r="J698" s="154"/>
      <c r="K698" s="154"/>
      <c r="L698" s="154"/>
      <c r="M698" s="154"/>
      <c r="N698" s="154"/>
      <c r="O698" s="154"/>
      <c r="P698" s="154"/>
      <c r="Q698" s="154"/>
      <c r="R698" s="154"/>
      <c r="S698" s="154"/>
      <c r="T698" s="154"/>
      <c r="U698" s="154"/>
      <c r="V698" s="154"/>
      <c r="W698" s="154"/>
      <c r="X698" s="154"/>
      <c r="Y698" s="154"/>
      <c r="Z698" s="154"/>
    </row>
    <row r="699" spans="1:26" ht="12.75" customHeight="1" x14ac:dyDescent="0.2">
      <c r="A699" s="154"/>
      <c r="B699" s="154"/>
      <c r="C699" s="154"/>
      <c r="D699" s="154"/>
      <c r="E699" s="154"/>
      <c r="F699" s="154"/>
      <c r="G699" s="154"/>
      <c r="H699" s="154"/>
      <c r="I699" s="154"/>
      <c r="J699" s="154"/>
      <c r="K699" s="154"/>
      <c r="L699" s="154"/>
      <c r="M699" s="154"/>
      <c r="N699" s="154"/>
      <c r="O699" s="154"/>
      <c r="P699" s="154"/>
      <c r="Q699" s="154"/>
      <c r="R699" s="154"/>
      <c r="S699" s="154"/>
      <c r="T699" s="154"/>
      <c r="U699" s="154"/>
      <c r="V699" s="154"/>
      <c r="W699" s="154"/>
      <c r="X699" s="154"/>
      <c r="Y699" s="154"/>
      <c r="Z699" s="154"/>
    </row>
    <row r="700" spans="1:26" ht="12.75" customHeight="1" x14ac:dyDescent="0.2">
      <c r="A700" s="154"/>
      <c r="B700" s="154"/>
      <c r="C700" s="154"/>
      <c r="D700" s="154"/>
      <c r="E700" s="154"/>
      <c r="F700" s="154"/>
      <c r="G700" s="154"/>
      <c r="H700" s="154"/>
      <c r="I700" s="154"/>
      <c r="J700" s="154"/>
      <c r="K700" s="154"/>
      <c r="L700" s="154"/>
      <c r="M700" s="154"/>
      <c r="N700" s="154"/>
      <c r="O700" s="154"/>
      <c r="P700" s="154"/>
      <c r="Q700" s="154"/>
      <c r="R700" s="154"/>
      <c r="S700" s="154"/>
      <c r="T700" s="154"/>
      <c r="U700" s="154"/>
      <c r="V700" s="154"/>
      <c r="W700" s="154"/>
      <c r="X700" s="154"/>
      <c r="Y700" s="154"/>
      <c r="Z700" s="154"/>
    </row>
    <row r="701" spans="1:26" ht="12.75" customHeight="1" x14ac:dyDescent="0.2">
      <c r="A701" s="154"/>
      <c r="B701" s="154"/>
      <c r="C701" s="154"/>
      <c r="D701" s="154"/>
      <c r="E701" s="154"/>
      <c r="F701" s="154"/>
      <c r="G701" s="154"/>
      <c r="H701" s="154"/>
      <c r="I701" s="154"/>
      <c r="J701" s="154"/>
      <c r="K701" s="154"/>
      <c r="L701" s="154"/>
      <c r="M701" s="154"/>
      <c r="N701" s="154"/>
      <c r="O701" s="154"/>
      <c r="P701" s="154"/>
      <c r="Q701" s="154"/>
      <c r="R701" s="154"/>
      <c r="S701" s="154"/>
      <c r="T701" s="154"/>
      <c r="U701" s="154"/>
      <c r="V701" s="154"/>
      <c r="W701" s="154"/>
      <c r="X701" s="154"/>
      <c r="Y701" s="154"/>
      <c r="Z701" s="154"/>
    </row>
    <row r="702" spans="1:26" ht="12.75" customHeight="1" x14ac:dyDescent="0.2">
      <c r="A702" s="154"/>
      <c r="B702" s="154"/>
      <c r="C702" s="154"/>
      <c r="D702" s="154"/>
      <c r="E702" s="154"/>
      <c r="F702" s="154"/>
      <c r="G702" s="154"/>
      <c r="H702" s="154"/>
      <c r="I702" s="154"/>
      <c r="J702" s="154"/>
      <c r="K702" s="154"/>
      <c r="L702" s="154"/>
      <c r="M702" s="154"/>
      <c r="N702" s="154"/>
      <c r="O702" s="154"/>
      <c r="P702" s="154"/>
      <c r="Q702" s="154"/>
      <c r="R702" s="154"/>
      <c r="S702" s="154"/>
      <c r="T702" s="154"/>
      <c r="U702" s="154"/>
      <c r="V702" s="154"/>
      <c r="W702" s="154"/>
      <c r="X702" s="154"/>
      <c r="Y702" s="154"/>
      <c r="Z702" s="154"/>
    </row>
    <row r="703" spans="1:26" ht="12.75" customHeight="1" x14ac:dyDescent="0.2">
      <c r="A703" s="154"/>
      <c r="B703" s="154"/>
      <c r="C703" s="154"/>
      <c r="D703" s="154"/>
      <c r="E703" s="154"/>
      <c r="F703" s="154"/>
      <c r="G703" s="154"/>
      <c r="H703" s="154"/>
      <c r="I703" s="154"/>
      <c r="J703" s="154"/>
      <c r="K703" s="154"/>
      <c r="L703" s="154"/>
      <c r="M703" s="154"/>
      <c r="N703" s="154"/>
      <c r="O703" s="154"/>
      <c r="P703" s="154"/>
      <c r="Q703" s="154"/>
      <c r="R703" s="154"/>
      <c r="S703" s="154"/>
      <c r="T703" s="154"/>
      <c r="U703" s="154"/>
      <c r="V703" s="154"/>
      <c r="W703" s="154"/>
      <c r="X703" s="154"/>
      <c r="Y703" s="154"/>
      <c r="Z703" s="154"/>
    </row>
    <row r="704" spans="1:26" ht="12.75" customHeight="1" x14ac:dyDescent="0.2">
      <c r="A704" s="154"/>
      <c r="B704" s="154"/>
      <c r="C704" s="154"/>
      <c r="D704" s="154"/>
      <c r="E704" s="154"/>
      <c r="F704" s="154"/>
      <c r="G704" s="154"/>
      <c r="H704" s="154"/>
      <c r="I704" s="154"/>
      <c r="J704" s="154"/>
      <c r="K704" s="154"/>
      <c r="L704" s="154"/>
      <c r="M704" s="154"/>
      <c r="N704" s="154"/>
      <c r="O704" s="154"/>
      <c r="P704" s="154"/>
      <c r="Q704" s="154"/>
      <c r="R704" s="154"/>
      <c r="S704" s="154"/>
      <c r="T704" s="154"/>
      <c r="U704" s="154"/>
      <c r="V704" s="154"/>
      <c r="W704" s="154"/>
      <c r="X704" s="154"/>
      <c r="Y704" s="154"/>
      <c r="Z704" s="154"/>
    </row>
    <row r="705" spans="1:26" ht="12.75" customHeight="1" x14ac:dyDescent="0.2">
      <c r="A705" s="154"/>
      <c r="B705" s="154"/>
      <c r="C705" s="154"/>
      <c r="D705" s="154"/>
      <c r="E705" s="154"/>
      <c r="F705" s="154"/>
      <c r="G705" s="154"/>
      <c r="H705" s="154"/>
      <c r="I705" s="154"/>
      <c r="J705" s="154"/>
      <c r="K705" s="154"/>
      <c r="L705" s="154"/>
      <c r="M705" s="154"/>
      <c r="N705" s="154"/>
      <c r="O705" s="154"/>
      <c r="P705" s="154"/>
      <c r="Q705" s="154"/>
      <c r="R705" s="154"/>
      <c r="S705" s="154"/>
      <c r="T705" s="154"/>
      <c r="U705" s="154"/>
      <c r="V705" s="154"/>
      <c r="W705" s="154"/>
      <c r="X705" s="154"/>
      <c r="Y705" s="154"/>
      <c r="Z705" s="154"/>
    </row>
    <row r="706" spans="1:26" ht="12.75" customHeight="1" x14ac:dyDescent="0.2">
      <c r="A706" s="154"/>
      <c r="B706" s="154"/>
      <c r="C706" s="154"/>
      <c r="D706" s="154"/>
      <c r="E706" s="154"/>
      <c r="F706" s="154"/>
      <c r="G706" s="154"/>
      <c r="H706" s="154"/>
      <c r="I706" s="154"/>
      <c r="J706" s="154"/>
      <c r="K706" s="154"/>
      <c r="L706" s="154"/>
      <c r="M706" s="154"/>
      <c r="N706" s="154"/>
      <c r="O706" s="154"/>
      <c r="P706" s="154"/>
      <c r="Q706" s="154"/>
      <c r="R706" s="154"/>
      <c r="S706" s="154"/>
      <c r="T706" s="154"/>
      <c r="U706" s="154"/>
      <c r="V706" s="154"/>
      <c r="W706" s="154"/>
      <c r="X706" s="154"/>
      <c r="Y706" s="154"/>
      <c r="Z706" s="154"/>
    </row>
    <row r="707" spans="1:26" ht="12.75" customHeight="1" x14ac:dyDescent="0.2">
      <c r="A707" s="154"/>
      <c r="B707" s="154"/>
      <c r="C707" s="154"/>
      <c r="D707" s="154"/>
      <c r="E707" s="154"/>
      <c r="F707" s="154"/>
      <c r="G707" s="154"/>
      <c r="H707" s="154"/>
      <c r="I707" s="154"/>
      <c r="J707" s="154"/>
      <c r="K707" s="154"/>
      <c r="L707" s="154"/>
      <c r="M707" s="154"/>
      <c r="N707" s="154"/>
      <c r="O707" s="154"/>
      <c r="P707" s="154"/>
      <c r="Q707" s="154"/>
      <c r="R707" s="154"/>
      <c r="S707" s="154"/>
      <c r="T707" s="154"/>
      <c r="U707" s="154"/>
      <c r="V707" s="154"/>
      <c r="W707" s="154"/>
      <c r="X707" s="154"/>
      <c r="Y707" s="154"/>
      <c r="Z707" s="154"/>
    </row>
    <row r="708" spans="1:26" ht="12.75" customHeight="1" x14ac:dyDescent="0.2">
      <c r="A708" s="154"/>
      <c r="B708" s="154"/>
      <c r="C708" s="154"/>
      <c r="D708" s="154"/>
      <c r="E708" s="154"/>
      <c r="F708" s="154"/>
      <c r="G708" s="154"/>
      <c r="H708" s="154"/>
      <c r="I708" s="154"/>
      <c r="J708" s="154"/>
      <c r="K708" s="154"/>
      <c r="L708" s="154"/>
      <c r="M708" s="154"/>
      <c r="N708" s="154"/>
      <c r="O708" s="154"/>
      <c r="P708" s="154"/>
      <c r="Q708" s="154"/>
      <c r="R708" s="154"/>
      <c r="S708" s="154"/>
      <c r="T708" s="154"/>
      <c r="U708" s="154"/>
      <c r="V708" s="154"/>
      <c r="W708" s="154"/>
      <c r="X708" s="154"/>
      <c r="Y708" s="154"/>
      <c r="Z708" s="154"/>
    </row>
    <row r="709" spans="1:26" ht="12.75" customHeight="1" x14ac:dyDescent="0.2">
      <c r="A709" s="154"/>
      <c r="B709" s="154"/>
      <c r="C709" s="154"/>
      <c r="D709" s="154"/>
      <c r="E709" s="154"/>
      <c r="F709" s="154"/>
      <c r="G709" s="154"/>
      <c r="H709" s="154"/>
      <c r="I709" s="154"/>
      <c r="J709" s="154"/>
      <c r="K709" s="154"/>
      <c r="L709" s="154"/>
      <c r="M709" s="154"/>
      <c r="N709" s="154"/>
      <c r="O709" s="154"/>
      <c r="P709" s="154"/>
      <c r="Q709" s="154"/>
      <c r="R709" s="154"/>
      <c r="S709" s="154"/>
      <c r="T709" s="154"/>
      <c r="U709" s="154"/>
      <c r="V709" s="154"/>
      <c r="W709" s="154"/>
      <c r="X709" s="154"/>
      <c r="Y709" s="154"/>
      <c r="Z709" s="154"/>
    </row>
    <row r="710" spans="1:26" ht="12.75" customHeight="1" x14ac:dyDescent="0.2">
      <c r="A710" s="154"/>
      <c r="B710" s="154"/>
      <c r="C710" s="154"/>
      <c r="D710" s="154"/>
      <c r="E710" s="154"/>
      <c r="F710" s="154"/>
      <c r="G710" s="154"/>
      <c r="H710" s="154"/>
      <c r="I710" s="154"/>
      <c r="J710" s="154"/>
      <c r="K710" s="154"/>
      <c r="L710" s="154"/>
      <c r="M710" s="154"/>
      <c r="N710" s="154"/>
      <c r="O710" s="154"/>
      <c r="P710" s="154"/>
      <c r="Q710" s="154"/>
      <c r="R710" s="154"/>
      <c r="S710" s="154"/>
      <c r="T710" s="154"/>
      <c r="U710" s="154"/>
      <c r="V710" s="154"/>
      <c r="W710" s="154"/>
      <c r="X710" s="154"/>
      <c r="Y710" s="154"/>
      <c r="Z710" s="154"/>
    </row>
    <row r="711" spans="1:26" ht="12.75" customHeight="1" x14ac:dyDescent="0.2">
      <c r="A711" s="154"/>
      <c r="B711" s="154"/>
      <c r="C711" s="154"/>
      <c r="D711" s="154"/>
      <c r="E711" s="154"/>
      <c r="F711" s="154"/>
      <c r="G711" s="154"/>
      <c r="H711" s="154"/>
      <c r="I711" s="154"/>
      <c r="J711" s="154"/>
      <c r="K711" s="154"/>
      <c r="L711" s="154"/>
      <c r="M711" s="154"/>
      <c r="N711" s="154"/>
      <c r="O711" s="154"/>
      <c r="P711" s="154"/>
      <c r="Q711" s="154"/>
      <c r="R711" s="154"/>
      <c r="S711" s="154"/>
      <c r="T711" s="154"/>
      <c r="U711" s="154"/>
      <c r="V711" s="154"/>
      <c r="W711" s="154"/>
      <c r="X711" s="154"/>
      <c r="Y711" s="154"/>
      <c r="Z711" s="154"/>
    </row>
    <row r="712" spans="1:26" ht="12.75" customHeight="1" x14ac:dyDescent="0.2">
      <c r="A712" s="154"/>
      <c r="B712" s="154"/>
      <c r="C712" s="154"/>
      <c r="D712" s="154"/>
      <c r="E712" s="154"/>
      <c r="F712" s="154"/>
      <c r="G712" s="154"/>
      <c r="H712" s="154"/>
      <c r="I712" s="154"/>
      <c r="J712" s="154"/>
      <c r="K712" s="154"/>
      <c r="L712" s="154"/>
      <c r="M712" s="154"/>
      <c r="N712" s="154"/>
      <c r="O712" s="154"/>
      <c r="P712" s="154"/>
      <c r="Q712" s="154"/>
      <c r="R712" s="154"/>
      <c r="S712" s="154"/>
      <c r="T712" s="154"/>
      <c r="U712" s="154"/>
      <c r="V712" s="154"/>
      <c r="W712" s="154"/>
      <c r="X712" s="154"/>
      <c r="Y712" s="154"/>
      <c r="Z712" s="154"/>
    </row>
    <row r="713" spans="1:26" ht="12.75" customHeight="1" x14ac:dyDescent="0.2">
      <c r="A713" s="154"/>
      <c r="B713" s="154"/>
      <c r="C713" s="154"/>
      <c r="D713" s="154"/>
      <c r="E713" s="154"/>
      <c r="F713" s="154"/>
      <c r="G713" s="154"/>
      <c r="H713" s="154"/>
      <c r="I713" s="154"/>
      <c r="J713" s="154"/>
      <c r="K713" s="154"/>
      <c r="L713" s="154"/>
      <c r="M713" s="154"/>
      <c r="N713" s="154"/>
      <c r="O713" s="154"/>
      <c r="P713" s="154"/>
      <c r="Q713" s="154"/>
      <c r="R713" s="154"/>
      <c r="S713" s="154"/>
      <c r="T713" s="154"/>
      <c r="U713" s="154"/>
      <c r="V713" s="154"/>
      <c r="W713" s="154"/>
      <c r="X713" s="154"/>
      <c r="Y713" s="154"/>
      <c r="Z713" s="154"/>
    </row>
    <row r="714" spans="1:26" ht="12.75" customHeight="1" x14ac:dyDescent="0.2">
      <c r="A714" s="154"/>
      <c r="B714" s="154"/>
      <c r="C714" s="154"/>
      <c r="D714" s="154"/>
      <c r="E714" s="154"/>
      <c r="F714" s="154"/>
      <c r="G714" s="154"/>
      <c r="H714" s="154"/>
      <c r="I714" s="154"/>
      <c r="J714" s="154"/>
      <c r="K714" s="154"/>
      <c r="L714" s="154"/>
      <c r="M714" s="154"/>
      <c r="N714" s="154"/>
      <c r="O714" s="154"/>
      <c r="P714" s="154"/>
      <c r="Q714" s="154"/>
      <c r="R714" s="154"/>
      <c r="S714" s="154"/>
      <c r="T714" s="154"/>
      <c r="U714" s="154"/>
      <c r="V714" s="154"/>
      <c r="W714" s="154"/>
      <c r="X714" s="154"/>
      <c r="Y714" s="154"/>
      <c r="Z714" s="154"/>
    </row>
    <row r="715" spans="1:26" ht="12.75" customHeight="1" x14ac:dyDescent="0.2">
      <c r="A715" s="154"/>
      <c r="B715" s="154"/>
      <c r="C715" s="154"/>
      <c r="D715" s="154"/>
      <c r="E715" s="154"/>
      <c r="F715" s="154"/>
      <c r="G715" s="154"/>
      <c r="H715" s="154"/>
      <c r="I715" s="154"/>
      <c r="J715" s="154"/>
      <c r="K715" s="154"/>
      <c r="L715" s="154"/>
      <c r="M715" s="154"/>
      <c r="N715" s="154"/>
      <c r="O715" s="154"/>
      <c r="P715" s="154"/>
      <c r="Q715" s="154"/>
      <c r="R715" s="154"/>
      <c r="S715" s="154"/>
      <c r="T715" s="154"/>
      <c r="U715" s="154"/>
      <c r="V715" s="154"/>
      <c r="W715" s="154"/>
      <c r="X715" s="154"/>
      <c r="Y715" s="154"/>
      <c r="Z715" s="154"/>
    </row>
    <row r="716" spans="1:26" ht="12.75" customHeight="1" x14ac:dyDescent="0.2">
      <c r="A716" s="154"/>
      <c r="B716" s="154"/>
      <c r="C716" s="154"/>
      <c r="D716" s="154"/>
      <c r="E716" s="154"/>
      <c r="F716" s="154"/>
      <c r="G716" s="154"/>
      <c r="H716" s="154"/>
      <c r="I716" s="154"/>
      <c r="J716" s="154"/>
      <c r="K716" s="154"/>
      <c r="L716" s="154"/>
      <c r="M716" s="154"/>
      <c r="N716" s="154"/>
      <c r="O716" s="154"/>
      <c r="P716" s="154"/>
      <c r="Q716" s="154"/>
      <c r="R716" s="154"/>
      <c r="S716" s="154"/>
      <c r="T716" s="154"/>
      <c r="U716" s="154"/>
      <c r="V716" s="154"/>
      <c r="W716" s="154"/>
      <c r="X716" s="154"/>
      <c r="Y716" s="154"/>
      <c r="Z716" s="154"/>
    </row>
    <row r="717" spans="1:26" ht="12.75" customHeight="1" x14ac:dyDescent="0.2">
      <c r="A717" s="154"/>
      <c r="B717" s="154"/>
      <c r="C717" s="154"/>
      <c r="D717" s="154"/>
      <c r="E717" s="154"/>
      <c r="F717" s="154"/>
      <c r="G717" s="154"/>
      <c r="H717" s="154"/>
      <c r="I717" s="154"/>
      <c r="J717" s="154"/>
      <c r="K717" s="154"/>
      <c r="L717" s="154"/>
      <c r="M717" s="154"/>
      <c r="N717" s="154"/>
      <c r="O717" s="154"/>
      <c r="P717" s="154"/>
      <c r="Q717" s="154"/>
      <c r="R717" s="154"/>
      <c r="S717" s="154"/>
      <c r="T717" s="154"/>
      <c r="U717" s="154"/>
      <c r="V717" s="154"/>
      <c r="W717" s="154"/>
      <c r="X717" s="154"/>
      <c r="Y717" s="154"/>
      <c r="Z717" s="154"/>
    </row>
    <row r="718" spans="1:26" ht="12.75" customHeight="1" x14ac:dyDescent="0.2">
      <c r="A718" s="154"/>
      <c r="B718" s="154"/>
      <c r="C718" s="154"/>
      <c r="D718" s="154"/>
      <c r="E718" s="154"/>
      <c r="F718" s="154"/>
      <c r="G718" s="154"/>
      <c r="H718" s="154"/>
      <c r="I718" s="154"/>
      <c r="J718" s="154"/>
      <c r="K718" s="154"/>
      <c r="L718" s="154"/>
      <c r="M718" s="154"/>
      <c r="N718" s="154"/>
      <c r="O718" s="154"/>
      <c r="P718" s="154"/>
      <c r="Q718" s="154"/>
      <c r="R718" s="154"/>
      <c r="S718" s="154"/>
      <c r="T718" s="154"/>
      <c r="U718" s="154"/>
      <c r="V718" s="154"/>
      <c r="W718" s="154"/>
      <c r="X718" s="154"/>
      <c r="Y718" s="154"/>
      <c r="Z718" s="154"/>
    </row>
    <row r="719" spans="1:26" ht="12.75" customHeight="1" x14ac:dyDescent="0.2">
      <c r="A719" s="154"/>
      <c r="B719" s="154"/>
      <c r="C719" s="154"/>
      <c r="D719" s="154"/>
      <c r="E719" s="154"/>
      <c r="F719" s="154"/>
      <c r="G719" s="154"/>
      <c r="H719" s="154"/>
      <c r="I719" s="154"/>
      <c r="J719" s="154"/>
      <c r="K719" s="154"/>
      <c r="L719" s="154"/>
      <c r="M719" s="154"/>
      <c r="N719" s="154"/>
      <c r="O719" s="154"/>
      <c r="P719" s="154"/>
      <c r="Q719" s="154"/>
      <c r="R719" s="154"/>
      <c r="S719" s="154"/>
      <c r="T719" s="154"/>
      <c r="U719" s="154"/>
      <c r="V719" s="154"/>
      <c r="W719" s="154"/>
      <c r="X719" s="154"/>
      <c r="Y719" s="154"/>
      <c r="Z719" s="154"/>
    </row>
    <row r="720" spans="1:26" ht="12.75" customHeight="1" x14ac:dyDescent="0.2">
      <c r="A720" s="154"/>
      <c r="B720" s="154"/>
      <c r="C720" s="154"/>
      <c r="D720" s="154"/>
      <c r="E720" s="154"/>
      <c r="F720" s="154"/>
      <c r="G720" s="154"/>
      <c r="H720" s="154"/>
      <c r="I720" s="154"/>
      <c r="J720" s="154"/>
      <c r="K720" s="154"/>
      <c r="L720" s="154"/>
      <c r="M720" s="154"/>
      <c r="N720" s="154"/>
      <c r="O720" s="154"/>
      <c r="P720" s="154"/>
      <c r="Q720" s="154"/>
      <c r="R720" s="154"/>
      <c r="S720" s="154"/>
      <c r="T720" s="154"/>
      <c r="U720" s="154"/>
      <c r="V720" s="154"/>
      <c r="W720" s="154"/>
      <c r="X720" s="154"/>
      <c r="Y720" s="154"/>
      <c r="Z720" s="154"/>
    </row>
    <row r="721" spans="1:26" ht="12.75" customHeight="1" x14ac:dyDescent="0.2">
      <c r="A721" s="154"/>
      <c r="B721" s="154"/>
      <c r="C721" s="154"/>
      <c r="D721" s="154"/>
      <c r="E721" s="154"/>
      <c r="F721" s="154"/>
      <c r="G721" s="154"/>
      <c r="H721" s="154"/>
      <c r="I721" s="154"/>
      <c r="J721" s="154"/>
      <c r="K721" s="154"/>
      <c r="L721" s="154"/>
      <c r="M721" s="154"/>
      <c r="N721" s="154"/>
      <c r="O721" s="154"/>
      <c r="P721" s="154"/>
      <c r="Q721" s="154"/>
      <c r="R721" s="154"/>
      <c r="S721" s="154"/>
      <c r="T721" s="154"/>
      <c r="U721" s="154"/>
      <c r="V721" s="154"/>
      <c r="W721" s="154"/>
      <c r="X721" s="154"/>
      <c r="Y721" s="154"/>
      <c r="Z721" s="154"/>
    </row>
    <row r="722" spans="1:26" ht="12.75" customHeight="1" x14ac:dyDescent="0.2">
      <c r="A722" s="154"/>
      <c r="B722" s="154"/>
      <c r="C722" s="154"/>
      <c r="D722" s="154"/>
      <c r="E722" s="154"/>
      <c r="F722" s="154"/>
      <c r="G722" s="154"/>
      <c r="H722" s="154"/>
      <c r="I722" s="154"/>
      <c r="J722" s="154"/>
      <c r="K722" s="154"/>
      <c r="L722" s="154"/>
      <c r="M722" s="154"/>
      <c r="N722" s="154"/>
      <c r="O722" s="154"/>
      <c r="P722" s="154"/>
      <c r="Q722" s="154"/>
      <c r="R722" s="154"/>
      <c r="S722" s="154"/>
      <c r="T722" s="154"/>
      <c r="U722" s="154"/>
      <c r="V722" s="154"/>
      <c r="W722" s="154"/>
      <c r="X722" s="154"/>
      <c r="Y722" s="154"/>
      <c r="Z722" s="154"/>
    </row>
    <row r="723" spans="1:26" ht="12.75" customHeight="1" x14ac:dyDescent="0.2">
      <c r="A723" s="154"/>
      <c r="B723" s="154"/>
      <c r="C723" s="154"/>
      <c r="D723" s="154"/>
      <c r="E723" s="154"/>
      <c r="F723" s="154"/>
      <c r="G723" s="154"/>
      <c r="H723" s="154"/>
      <c r="I723" s="154"/>
      <c r="J723" s="154"/>
      <c r="K723" s="154"/>
      <c r="L723" s="154"/>
      <c r="M723" s="154"/>
      <c r="N723" s="154"/>
      <c r="O723" s="154"/>
      <c r="P723" s="154"/>
      <c r="Q723" s="154"/>
      <c r="R723" s="154"/>
      <c r="S723" s="154"/>
      <c r="T723" s="154"/>
      <c r="U723" s="154"/>
      <c r="V723" s="154"/>
      <c r="W723" s="154"/>
      <c r="X723" s="154"/>
      <c r="Y723" s="154"/>
      <c r="Z723" s="154"/>
    </row>
    <row r="724" spans="1:26" ht="12.75" customHeight="1" x14ac:dyDescent="0.2">
      <c r="A724" s="154"/>
      <c r="B724" s="154"/>
      <c r="C724" s="154"/>
      <c r="D724" s="154"/>
      <c r="E724" s="154"/>
      <c r="F724" s="154"/>
      <c r="G724" s="154"/>
      <c r="H724" s="154"/>
      <c r="I724" s="154"/>
      <c r="J724" s="154"/>
      <c r="K724" s="154"/>
      <c r="L724" s="154"/>
      <c r="M724" s="154"/>
      <c r="N724" s="154"/>
      <c r="O724" s="154"/>
      <c r="P724" s="154"/>
      <c r="Q724" s="154"/>
      <c r="R724" s="154"/>
      <c r="S724" s="154"/>
      <c r="T724" s="154"/>
      <c r="U724" s="154"/>
      <c r="V724" s="154"/>
      <c r="W724" s="154"/>
      <c r="X724" s="154"/>
      <c r="Y724" s="154"/>
      <c r="Z724" s="154"/>
    </row>
    <row r="725" spans="1:26" ht="12.75" customHeight="1" x14ac:dyDescent="0.2">
      <c r="A725" s="154"/>
      <c r="B725" s="154"/>
      <c r="C725" s="154"/>
      <c r="D725" s="154"/>
      <c r="E725" s="154"/>
      <c r="F725" s="154"/>
      <c r="G725" s="154"/>
      <c r="H725" s="154"/>
      <c r="I725" s="154"/>
      <c r="J725" s="154"/>
      <c r="K725" s="154"/>
      <c r="L725" s="154"/>
      <c r="M725" s="154"/>
      <c r="N725" s="154"/>
      <c r="O725" s="154"/>
      <c r="P725" s="154"/>
      <c r="Q725" s="154"/>
      <c r="R725" s="154"/>
      <c r="S725" s="154"/>
      <c r="T725" s="154"/>
      <c r="U725" s="154"/>
      <c r="V725" s="154"/>
      <c r="W725" s="154"/>
      <c r="X725" s="154"/>
      <c r="Y725" s="154"/>
      <c r="Z725" s="154"/>
    </row>
    <row r="726" spans="1:26" ht="12.75" customHeight="1" x14ac:dyDescent="0.2">
      <c r="A726" s="154"/>
      <c r="B726" s="154"/>
      <c r="C726" s="154"/>
      <c r="D726" s="154"/>
      <c r="E726" s="154"/>
      <c r="F726" s="154"/>
      <c r="G726" s="154"/>
      <c r="H726" s="154"/>
      <c r="I726" s="154"/>
      <c r="J726" s="154"/>
      <c r="K726" s="154"/>
      <c r="L726" s="154"/>
      <c r="M726" s="154"/>
      <c r="N726" s="154"/>
      <c r="O726" s="154"/>
      <c r="P726" s="154"/>
      <c r="Q726" s="154"/>
      <c r="R726" s="154"/>
      <c r="S726" s="154"/>
      <c r="T726" s="154"/>
      <c r="U726" s="154"/>
      <c r="V726" s="154"/>
      <c r="W726" s="154"/>
      <c r="X726" s="154"/>
      <c r="Y726" s="154"/>
      <c r="Z726" s="154"/>
    </row>
    <row r="727" spans="1:26" ht="12.75" customHeight="1" x14ac:dyDescent="0.2">
      <c r="A727" s="154"/>
      <c r="B727" s="154"/>
      <c r="C727" s="154"/>
      <c r="D727" s="154"/>
      <c r="E727" s="154"/>
      <c r="F727" s="154"/>
      <c r="G727" s="154"/>
      <c r="H727" s="154"/>
      <c r="I727" s="154"/>
      <c r="J727" s="154"/>
      <c r="K727" s="154"/>
      <c r="L727" s="154"/>
      <c r="M727" s="154"/>
      <c r="N727" s="154"/>
      <c r="O727" s="154"/>
      <c r="P727" s="154"/>
      <c r="Q727" s="154"/>
      <c r="R727" s="154"/>
      <c r="S727" s="154"/>
      <c r="T727" s="154"/>
      <c r="U727" s="154"/>
      <c r="V727" s="154"/>
      <c r="W727" s="154"/>
      <c r="X727" s="154"/>
      <c r="Y727" s="154"/>
      <c r="Z727" s="154"/>
    </row>
    <row r="728" spans="1:26" ht="12.75" customHeight="1" x14ac:dyDescent="0.2">
      <c r="A728" s="154"/>
      <c r="B728" s="154"/>
      <c r="C728" s="154"/>
      <c r="D728" s="154"/>
      <c r="E728" s="154"/>
      <c r="F728" s="154"/>
      <c r="G728" s="154"/>
      <c r="H728" s="154"/>
      <c r="I728" s="154"/>
      <c r="J728" s="154"/>
      <c r="K728" s="154"/>
      <c r="L728" s="154"/>
      <c r="M728" s="154"/>
      <c r="N728" s="154"/>
      <c r="O728" s="154"/>
      <c r="P728" s="154"/>
      <c r="Q728" s="154"/>
      <c r="R728" s="154"/>
      <c r="S728" s="154"/>
      <c r="T728" s="154"/>
      <c r="U728" s="154"/>
      <c r="V728" s="154"/>
      <c r="W728" s="154"/>
      <c r="X728" s="154"/>
      <c r="Y728" s="154"/>
      <c r="Z728" s="154"/>
    </row>
    <row r="729" spans="1:26" ht="12.75" customHeight="1" x14ac:dyDescent="0.2">
      <c r="A729" s="154"/>
      <c r="B729" s="154"/>
      <c r="C729" s="154"/>
      <c r="D729" s="154"/>
      <c r="E729" s="154"/>
      <c r="F729" s="154"/>
      <c r="G729" s="154"/>
      <c r="H729" s="154"/>
      <c r="I729" s="154"/>
      <c r="J729" s="154"/>
      <c r="K729" s="154"/>
      <c r="L729" s="154"/>
      <c r="M729" s="154"/>
      <c r="N729" s="154"/>
      <c r="O729" s="154"/>
      <c r="P729" s="154"/>
      <c r="Q729" s="154"/>
      <c r="R729" s="154"/>
      <c r="S729" s="154"/>
      <c r="T729" s="154"/>
      <c r="U729" s="154"/>
      <c r="V729" s="154"/>
      <c r="W729" s="154"/>
      <c r="X729" s="154"/>
      <c r="Y729" s="154"/>
      <c r="Z729" s="154"/>
    </row>
    <row r="730" spans="1:26" ht="12.75" customHeight="1" x14ac:dyDescent="0.2">
      <c r="A730" s="154"/>
      <c r="B730" s="154"/>
      <c r="C730" s="154"/>
      <c r="D730" s="154"/>
      <c r="E730" s="154"/>
      <c r="F730" s="154"/>
      <c r="G730" s="154"/>
      <c r="H730" s="154"/>
      <c r="I730" s="154"/>
      <c r="J730" s="154"/>
      <c r="K730" s="154"/>
      <c r="L730" s="154"/>
      <c r="M730" s="154"/>
      <c r="N730" s="154"/>
      <c r="O730" s="154"/>
      <c r="P730" s="154"/>
      <c r="Q730" s="154"/>
      <c r="R730" s="154"/>
      <c r="S730" s="154"/>
      <c r="T730" s="154"/>
      <c r="U730" s="154"/>
      <c r="V730" s="154"/>
      <c r="W730" s="154"/>
      <c r="X730" s="154"/>
      <c r="Y730" s="154"/>
      <c r="Z730" s="154"/>
    </row>
    <row r="731" spans="1:26" ht="12.75" customHeight="1" x14ac:dyDescent="0.2">
      <c r="A731" s="154"/>
      <c r="B731" s="154"/>
      <c r="C731" s="154"/>
      <c r="D731" s="154"/>
      <c r="E731" s="154"/>
      <c r="F731" s="154"/>
      <c r="G731" s="154"/>
      <c r="H731" s="154"/>
      <c r="I731" s="154"/>
      <c r="J731" s="154"/>
      <c r="K731" s="154"/>
      <c r="L731" s="154"/>
      <c r="M731" s="154"/>
      <c r="N731" s="154"/>
      <c r="O731" s="154"/>
      <c r="P731" s="154"/>
      <c r="Q731" s="154"/>
      <c r="R731" s="154"/>
      <c r="S731" s="154"/>
      <c r="T731" s="154"/>
      <c r="U731" s="154"/>
      <c r="V731" s="154"/>
      <c r="W731" s="154"/>
      <c r="X731" s="154"/>
      <c r="Y731" s="154"/>
      <c r="Z731" s="154"/>
    </row>
    <row r="732" spans="1:26" ht="12.75" customHeight="1" x14ac:dyDescent="0.2">
      <c r="A732" s="154"/>
      <c r="B732" s="154"/>
      <c r="C732" s="154"/>
      <c r="D732" s="154"/>
      <c r="E732" s="154"/>
      <c r="F732" s="154"/>
      <c r="G732" s="154"/>
      <c r="H732" s="154"/>
      <c r="I732" s="154"/>
      <c r="J732" s="154"/>
      <c r="K732" s="154"/>
      <c r="L732" s="154"/>
      <c r="M732" s="154"/>
      <c r="N732" s="154"/>
      <c r="O732" s="154"/>
      <c r="P732" s="154"/>
      <c r="Q732" s="154"/>
      <c r="R732" s="154"/>
      <c r="S732" s="154"/>
      <c r="T732" s="154"/>
      <c r="U732" s="154"/>
      <c r="V732" s="154"/>
      <c r="W732" s="154"/>
      <c r="X732" s="154"/>
      <c r="Y732" s="154"/>
      <c r="Z732" s="154"/>
    </row>
    <row r="733" spans="1:26" ht="12.75" customHeight="1" x14ac:dyDescent="0.2">
      <c r="A733" s="154"/>
      <c r="B733" s="154"/>
      <c r="C733" s="154"/>
      <c r="D733" s="154"/>
      <c r="E733" s="154"/>
      <c r="F733" s="154"/>
      <c r="G733" s="154"/>
      <c r="H733" s="154"/>
      <c r="I733" s="154"/>
      <c r="J733" s="154"/>
      <c r="K733" s="154"/>
      <c r="L733" s="154"/>
      <c r="M733" s="154"/>
      <c r="N733" s="154"/>
      <c r="O733" s="154"/>
      <c r="P733" s="154"/>
      <c r="Q733" s="154"/>
      <c r="R733" s="154"/>
      <c r="S733" s="154"/>
      <c r="T733" s="154"/>
      <c r="U733" s="154"/>
      <c r="V733" s="154"/>
      <c r="W733" s="154"/>
      <c r="X733" s="154"/>
      <c r="Y733" s="154"/>
      <c r="Z733" s="154"/>
    </row>
    <row r="734" spans="1:26" ht="12.75" customHeight="1" x14ac:dyDescent="0.2">
      <c r="A734" s="154"/>
      <c r="B734" s="154"/>
      <c r="C734" s="154"/>
      <c r="D734" s="154"/>
      <c r="E734" s="154"/>
      <c r="F734" s="154"/>
      <c r="G734" s="154"/>
      <c r="H734" s="154"/>
      <c r="I734" s="154"/>
      <c r="J734" s="154"/>
      <c r="K734" s="154"/>
      <c r="L734" s="154"/>
      <c r="M734" s="154"/>
      <c r="N734" s="154"/>
      <c r="O734" s="154"/>
      <c r="P734" s="154"/>
      <c r="Q734" s="154"/>
      <c r="R734" s="154"/>
      <c r="S734" s="154"/>
      <c r="T734" s="154"/>
      <c r="U734" s="154"/>
      <c r="V734" s="154"/>
      <c r="W734" s="154"/>
      <c r="X734" s="154"/>
      <c r="Y734" s="154"/>
      <c r="Z734" s="154"/>
    </row>
    <row r="735" spans="1:26" ht="12.75" customHeight="1" x14ac:dyDescent="0.2">
      <c r="A735" s="154"/>
      <c r="B735" s="154"/>
      <c r="C735" s="154"/>
      <c r="D735" s="154"/>
      <c r="E735" s="154"/>
      <c r="F735" s="154"/>
      <c r="G735" s="154"/>
      <c r="H735" s="154"/>
      <c r="I735" s="154"/>
      <c r="J735" s="154"/>
      <c r="K735" s="154"/>
      <c r="L735" s="154"/>
      <c r="M735" s="154"/>
      <c r="N735" s="154"/>
      <c r="O735" s="154"/>
      <c r="P735" s="154"/>
      <c r="Q735" s="154"/>
      <c r="R735" s="154"/>
      <c r="S735" s="154"/>
      <c r="T735" s="154"/>
      <c r="U735" s="154"/>
      <c r="V735" s="154"/>
      <c r="W735" s="154"/>
      <c r="X735" s="154"/>
      <c r="Y735" s="154"/>
      <c r="Z735" s="154"/>
    </row>
    <row r="736" spans="1:26" ht="12.75" customHeight="1" x14ac:dyDescent="0.2">
      <c r="A736" s="154"/>
      <c r="B736" s="154"/>
      <c r="C736" s="154"/>
      <c r="D736" s="154"/>
      <c r="E736" s="154"/>
      <c r="F736" s="154"/>
      <c r="G736" s="154"/>
      <c r="H736" s="154"/>
      <c r="I736" s="154"/>
      <c r="J736" s="154"/>
      <c r="K736" s="154"/>
      <c r="L736" s="154"/>
      <c r="M736" s="154"/>
      <c r="N736" s="154"/>
      <c r="O736" s="154"/>
      <c r="P736" s="154"/>
      <c r="Q736" s="154"/>
      <c r="R736" s="154"/>
      <c r="S736" s="154"/>
      <c r="T736" s="154"/>
      <c r="U736" s="154"/>
      <c r="V736" s="154"/>
      <c r="W736" s="154"/>
      <c r="X736" s="154"/>
      <c r="Y736" s="154"/>
      <c r="Z736" s="154"/>
    </row>
    <row r="737" spans="1:26" ht="12.75" customHeight="1" x14ac:dyDescent="0.2">
      <c r="A737" s="154"/>
      <c r="B737" s="154"/>
      <c r="C737" s="154"/>
      <c r="D737" s="154"/>
      <c r="E737" s="154"/>
      <c r="F737" s="154"/>
      <c r="G737" s="154"/>
      <c r="H737" s="154"/>
      <c r="I737" s="154"/>
      <c r="J737" s="154"/>
      <c r="K737" s="154"/>
      <c r="L737" s="154"/>
      <c r="M737" s="154"/>
      <c r="N737" s="154"/>
      <c r="O737" s="154"/>
      <c r="P737" s="154"/>
      <c r="Q737" s="154"/>
      <c r="R737" s="154"/>
      <c r="S737" s="154"/>
      <c r="T737" s="154"/>
      <c r="U737" s="154"/>
      <c r="V737" s="154"/>
      <c r="W737" s="154"/>
      <c r="X737" s="154"/>
      <c r="Y737" s="154"/>
      <c r="Z737" s="154"/>
    </row>
    <row r="738" spans="1:26" ht="12.75" customHeight="1" x14ac:dyDescent="0.2">
      <c r="A738" s="154"/>
      <c r="B738" s="154"/>
      <c r="C738" s="154"/>
      <c r="D738" s="154"/>
      <c r="E738" s="154"/>
      <c r="F738" s="154"/>
      <c r="G738" s="154"/>
      <c r="H738" s="154"/>
      <c r="I738" s="154"/>
      <c r="J738" s="154"/>
      <c r="K738" s="154"/>
      <c r="L738" s="154"/>
      <c r="M738" s="154"/>
      <c r="N738" s="154"/>
      <c r="O738" s="154"/>
      <c r="P738" s="154"/>
      <c r="Q738" s="154"/>
      <c r="R738" s="154"/>
      <c r="S738" s="154"/>
      <c r="T738" s="154"/>
      <c r="U738" s="154"/>
      <c r="V738" s="154"/>
      <c r="W738" s="154"/>
      <c r="X738" s="154"/>
      <c r="Y738" s="154"/>
      <c r="Z738" s="154"/>
    </row>
    <row r="739" spans="1:26" ht="12.75" customHeight="1" x14ac:dyDescent="0.2">
      <c r="A739" s="154"/>
      <c r="B739" s="154"/>
      <c r="C739" s="154"/>
      <c r="D739" s="154"/>
      <c r="E739" s="154"/>
      <c r="F739" s="154"/>
      <c r="G739" s="154"/>
      <c r="H739" s="154"/>
      <c r="I739" s="154"/>
      <c r="J739" s="154"/>
      <c r="K739" s="154"/>
      <c r="L739" s="154"/>
      <c r="M739" s="154"/>
      <c r="N739" s="154"/>
      <c r="O739" s="154"/>
      <c r="P739" s="154"/>
      <c r="Q739" s="154"/>
      <c r="R739" s="154"/>
      <c r="S739" s="154"/>
      <c r="T739" s="154"/>
      <c r="U739" s="154"/>
      <c r="V739" s="154"/>
      <c r="W739" s="154"/>
      <c r="X739" s="154"/>
      <c r="Y739" s="154"/>
      <c r="Z739" s="154"/>
    </row>
    <row r="740" spans="1:26" ht="12.75" customHeight="1" x14ac:dyDescent="0.2">
      <c r="A740" s="154"/>
      <c r="B740" s="154"/>
      <c r="C740" s="154"/>
      <c r="D740" s="154"/>
      <c r="E740" s="154"/>
      <c r="F740" s="154"/>
      <c r="G740" s="154"/>
      <c r="H740" s="154"/>
      <c r="I740" s="154"/>
      <c r="J740" s="154"/>
      <c r="K740" s="154"/>
      <c r="L740" s="154"/>
      <c r="M740" s="154"/>
      <c r="N740" s="154"/>
      <c r="O740" s="154"/>
      <c r="P740" s="154"/>
      <c r="Q740" s="154"/>
      <c r="R740" s="154"/>
      <c r="S740" s="154"/>
      <c r="T740" s="154"/>
      <c r="U740" s="154"/>
      <c r="V740" s="154"/>
      <c r="W740" s="154"/>
      <c r="X740" s="154"/>
      <c r="Y740" s="154"/>
      <c r="Z740" s="154"/>
    </row>
    <row r="741" spans="1:26" ht="12.75" customHeight="1" x14ac:dyDescent="0.2">
      <c r="A741" s="154"/>
      <c r="B741" s="154"/>
      <c r="C741" s="154"/>
      <c r="D741" s="154"/>
      <c r="E741" s="154"/>
      <c r="F741" s="154"/>
      <c r="G741" s="154"/>
      <c r="H741" s="154"/>
      <c r="I741" s="154"/>
      <c r="J741" s="154"/>
      <c r="K741" s="154"/>
      <c r="L741" s="154"/>
      <c r="M741" s="154"/>
      <c r="N741" s="154"/>
      <c r="O741" s="154"/>
      <c r="P741" s="154"/>
      <c r="Q741" s="154"/>
      <c r="R741" s="154"/>
      <c r="S741" s="154"/>
      <c r="T741" s="154"/>
      <c r="U741" s="154"/>
      <c r="V741" s="154"/>
      <c r="W741" s="154"/>
      <c r="X741" s="154"/>
      <c r="Y741" s="154"/>
      <c r="Z741" s="154"/>
    </row>
    <row r="742" spans="1:26" ht="12.75" customHeight="1" x14ac:dyDescent="0.2">
      <c r="A742" s="154"/>
      <c r="B742" s="154"/>
      <c r="C742" s="154"/>
      <c r="D742" s="154"/>
      <c r="E742" s="154"/>
      <c r="F742" s="154"/>
      <c r="G742" s="154"/>
      <c r="H742" s="154"/>
      <c r="I742" s="154"/>
      <c r="J742" s="154"/>
      <c r="K742" s="154"/>
      <c r="L742" s="154"/>
      <c r="M742" s="154"/>
      <c r="N742" s="154"/>
      <c r="O742" s="154"/>
      <c r="P742" s="154"/>
      <c r="Q742" s="154"/>
      <c r="R742" s="154"/>
      <c r="S742" s="154"/>
      <c r="T742" s="154"/>
      <c r="U742" s="154"/>
      <c r="V742" s="154"/>
      <c r="W742" s="154"/>
      <c r="X742" s="154"/>
      <c r="Y742" s="154"/>
      <c r="Z742" s="154"/>
    </row>
    <row r="743" spans="1:26" ht="12.75" customHeight="1" x14ac:dyDescent="0.2">
      <c r="A743" s="154"/>
      <c r="B743" s="154"/>
      <c r="C743" s="154"/>
      <c r="D743" s="154"/>
      <c r="E743" s="154"/>
      <c r="F743" s="154"/>
      <c r="G743" s="154"/>
      <c r="H743" s="154"/>
      <c r="I743" s="154"/>
      <c r="J743" s="154"/>
      <c r="K743" s="154"/>
      <c r="L743" s="154"/>
      <c r="M743" s="154"/>
      <c r="N743" s="154"/>
      <c r="O743" s="154"/>
      <c r="P743" s="154"/>
      <c r="Q743" s="154"/>
      <c r="R743" s="154"/>
      <c r="S743" s="154"/>
      <c r="T743" s="154"/>
      <c r="U743" s="154"/>
      <c r="V743" s="154"/>
      <c r="W743" s="154"/>
      <c r="X743" s="154"/>
      <c r="Y743" s="154"/>
      <c r="Z743" s="154"/>
    </row>
    <row r="744" spans="1:26" ht="12.75" customHeight="1" x14ac:dyDescent="0.2">
      <c r="A744" s="154"/>
      <c r="B744" s="154"/>
      <c r="C744" s="154"/>
      <c r="D744" s="154"/>
      <c r="E744" s="154"/>
      <c r="F744" s="154"/>
      <c r="G744" s="154"/>
      <c r="H744" s="154"/>
      <c r="I744" s="154"/>
      <c r="J744" s="154"/>
      <c r="K744" s="154"/>
      <c r="L744" s="154"/>
      <c r="M744" s="154"/>
      <c r="N744" s="154"/>
      <c r="O744" s="154"/>
      <c r="P744" s="154"/>
      <c r="Q744" s="154"/>
      <c r="R744" s="154"/>
      <c r="S744" s="154"/>
      <c r="T744" s="154"/>
      <c r="U744" s="154"/>
      <c r="V744" s="154"/>
      <c r="W744" s="154"/>
      <c r="X744" s="154"/>
      <c r="Y744" s="154"/>
      <c r="Z744" s="154"/>
    </row>
    <row r="745" spans="1:26" ht="12.75" customHeight="1" x14ac:dyDescent="0.2">
      <c r="A745" s="154"/>
      <c r="B745" s="154"/>
      <c r="C745" s="154"/>
      <c r="D745" s="154"/>
      <c r="E745" s="154"/>
      <c r="F745" s="154"/>
      <c r="G745" s="154"/>
      <c r="H745" s="154"/>
      <c r="I745" s="154"/>
      <c r="J745" s="154"/>
      <c r="K745" s="154"/>
      <c r="L745" s="154"/>
      <c r="M745" s="154"/>
      <c r="N745" s="154"/>
      <c r="O745" s="154"/>
      <c r="P745" s="154"/>
      <c r="Q745" s="154"/>
      <c r="R745" s="154"/>
      <c r="S745" s="154"/>
      <c r="T745" s="154"/>
      <c r="U745" s="154"/>
      <c r="V745" s="154"/>
      <c r="W745" s="154"/>
      <c r="X745" s="154"/>
      <c r="Y745" s="154"/>
      <c r="Z745" s="154"/>
    </row>
    <row r="746" spans="1:26" ht="12.75" customHeight="1" x14ac:dyDescent="0.2">
      <c r="A746" s="154"/>
      <c r="B746" s="154"/>
      <c r="C746" s="154"/>
      <c r="D746" s="154"/>
      <c r="E746" s="154"/>
      <c r="F746" s="154"/>
      <c r="G746" s="154"/>
      <c r="H746" s="154"/>
      <c r="I746" s="154"/>
      <c r="J746" s="154"/>
      <c r="K746" s="154"/>
      <c r="L746" s="154"/>
      <c r="M746" s="154"/>
      <c r="N746" s="154"/>
      <c r="O746" s="154"/>
      <c r="P746" s="154"/>
      <c r="Q746" s="154"/>
      <c r="R746" s="154"/>
      <c r="S746" s="154"/>
      <c r="T746" s="154"/>
      <c r="U746" s="154"/>
      <c r="V746" s="154"/>
      <c r="W746" s="154"/>
      <c r="X746" s="154"/>
      <c r="Y746" s="154"/>
      <c r="Z746" s="154"/>
    </row>
    <row r="747" spans="1:26" ht="12.75" customHeight="1" x14ac:dyDescent="0.2">
      <c r="A747" s="154"/>
      <c r="B747" s="154"/>
      <c r="C747" s="154"/>
      <c r="D747" s="154"/>
      <c r="E747" s="154"/>
      <c r="F747" s="154"/>
      <c r="G747" s="154"/>
      <c r="H747" s="154"/>
      <c r="I747" s="154"/>
      <c r="J747" s="154"/>
      <c r="K747" s="154"/>
      <c r="L747" s="154"/>
      <c r="M747" s="154"/>
      <c r="N747" s="154"/>
      <c r="O747" s="154"/>
      <c r="P747" s="154"/>
      <c r="Q747" s="154"/>
      <c r="R747" s="154"/>
      <c r="S747" s="154"/>
      <c r="T747" s="154"/>
      <c r="U747" s="154"/>
      <c r="V747" s="154"/>
      <c r="W747" s="154"/>
      <c r="X747" s="154"/>
      <c r="Y747" s="154"/>
      <c r="Z747" s="154"/>
    </row>
    <row r="748" spans="1:26" ht="12.75" customHeight="1" x14ac:dyDescent="0.2">
      <c r="A748" s="154"/>
      <c r="B748" s="154"/>
      <c r="C748" s="154"/>
      <c r="D748" s="154"/>
      <c r="E748" s="154"/>
      <c r="F748" s="154"/>
      <c r="G748" s="154"/>
      <c r="H748" s="154"/>
      <c r="I748" s="154"/>
      <c r="J748" s="154"/>
      <c r="K748" s="154"/>
      <c r="L748" s="154"/>
      <c r="M748" s="154"/>
      <c r="N748" s="154"/>
      <c r="O748" s="154"/>
      <c r="P748" s="154"/>
      <c r="Q748" s="154"/>
      <c r="R748" s="154"/>
      <c r="S748" s="154"/>
      <c r="T748" s="154"/>
      <c r="U748" s="154"/>
      <c r="V748" s="154"/>
      <c r="W748" s="154"/>
      <c r="X748" s="154"/>
      <c r="Y748" s="154"/>
      <c r="Z748" s="154"/>
    </row>
    <row r="749" spans="1:26" ht="12.75" customHeight="1" x14ac:dyDescent="0.2">
      <c r="A749" s="154"/>
      <c r="B749" s="154"/>
      <c r="C749" s="154"/>
      <c r="D749" s="154"/>
      <c r="E749" s="154"/>
      <c r="F749" s="154"/>
      <c r="G749" s="154"/>
      <c r="H749" s="154"/>
      <c r="I749" s="154"/>
      <c r="J749" s="154"/>
      <c r="K749" s="154"/>
      <c r="L749" s="154"/>
      <c r="M749" s="154"/>
      <c r="N749" s="154"/>
      <c r="O749" s="154"/>
      <c r="P749" s="154"/>
      <c r="Q749" s="154"/>
      <c r="R749" s="154"/>
      <c r="S749" s="154"/>
      <c r="T749" s="154"/>
      <c r="U749" s="154"/>
      <c r="V749" s="154"/>
      <c r="W749" s="154"/>
      <c r="X749" s="154"/>
      <c r="Y749" s="154"/>
      <c r="Z749" s="154"/>
    </row>
    <row r="750" spans="1:26" ht="12.75" customHeight="1" x14ac:dyDescent="0.2">
      <c r="A750" s="154"/>
      <c r="B750" s="154"/>
      <c r="C750" s="154"/>
      <c r="D750" s="154"/>
      <c r="E750" s="154"/>
      <c r="F750" s="154"/>
      <c r="G750" s="154"/>
      <c r="H750" s="154"/>
      <c r="I750" s="154"/>
      <c r="J750" s="154"/>
      <c r="K750" s="154"/>
      <c r="L750" s="154"/>
      <c r="M750" s="154"/>
      <c r="N750" s="154"/>
      <c r="O750" s="154"/>
      <c r="P750" s="154"/>
      <c r="Q750" s="154"/>
      <c r="R750" s="154"/>
      <c r="S750" s="154"/>
      <c r="T750" s="154"/>
      <c r="U750" s="154"/>
      <c r="V750" s="154"/>
      <c r="W750" s="154"/>
      <c r="X750" s="154"/>
      <c r="Y750" s="154"/>
      <c r="Z750" s="154"/>
    </row>
    <row r="751" spans="1:26" ht="12.75" customHeight="1" x14ac:dyDescent="0.2">
      <c r="A751" s="154"/>
      <c r="B751" s="154"/>
      <c r="C751" s="154"/>
      <c r="D751" s="154"/>
      <c r="E751" s="154"/>
      <c r="F751" s="154"/>
      <c r="G751" s="154"/>
      <c r="H751" s="154"/>
      <c r="I751" s="154"/>
      <c r="J751" s="154"/>
      <c r="K751" s="154"/>
      <c r="L751" s="154"/>
      <c r="M751" s="154"/>
      <c r="N751" s="154"/>
      <c r="O751" s="154"/>
      <c r="P751" s="154"/>
      <c r="Q751" s="154"/>
      <c r="R751" s="154"/>
      <c r="S751" s="154"/>
      <c r="T751" s="154"/>
      <c r="U751" s="154"/>
      <c r="V751" s="154"/>
      <c r="W751" s="154"/>
      <c r="X751" s="154"/>
      <c r="Y751" s="154"/>
      <c r="Z751" s="154"/>
    </row>
    <row r="752" spans="1:26" ht="12.75" customHeight="1" x14ac:dyDescent="0.2">
      <c r="A752" s="154"/>
      <c r="B752" s="154"/>
      <c r="C752" s="154"/>
      <c r="D752" s="154"/>
      <c r="E752" s="154"/>
      <c r="F752" s="154"/>
      <c r="G752" s="154"/>
      <c r="H752" s="154"/>
      <c r="I752" s="154"/>
      <c r="J752" s="154"/>
      <c r="K752" s="154"/>
      <c r="L752" s="154"/>
      <c r="M752" s="154"/>
      <c r="N752" s="154"/>
      <c r="O752" s="154"/>
      <c r="P752" s="154"/>
      <c r="Q752" s="154"/>
      <c r="R752" s="154"/>
      <c r="S752" s="154"/>
      <c r="T752" s="154"/>
      <c r="U752" s="154"/>
      <c r="V752" s="154"/>
      <c r="W752" s="154"/>
      <c r="X752" s="154"/>
      <c r="Y752" s="154"/>
      <c r="Z752" s="154"/>
    </row>
    <row r="753" spans="1:26" ht="12.75" customHeight="1" x14ac:dyDescent="0.2">
      <c r="A753" s="154"/>
      <c r="B753" s="154"/>
      <c r="C753" s="154"/>
      <c r="D753" s="154"/>
      <c r="E753" s="154"/>
      <c r="F753" s="154"/>
      <c r="G753" s="154"/>
      <c r="H753" s="154"/>
      <c r="I753" s="154"/>
      <c r="J753" s="154"/>
      <c r="K753" s="154"/>
      <c r="L753" s="154"/>
      <c r="M753" s="154"/>
      <c r="N753" s="154"/>
      <c r="O753" s="154"/>
      <c r="P753" s="154"/>
      <c r="Q753" s="154"/>
      <c r="R753" s="154"/>
      <c r="S753" s="154"/>
      <c r="T753" s="154"/>
      <c r="U753" s="154"/>
      <c r="V753" s="154"/>
      <c r="W753" s="154"/>
      <c r="X753" s="154"/>
      <c r="Y753" s="154"/>
      <c r="Z753" s="154"/>
    </row>
    <row r="754" spans="1:26" ht="12.75" customHeight="1" x14ac:dyDescent="0.2">
      <c r="A754" s="154"/>
      <c r="B754" s="154"/>
      <c r="C754" s="154"/>
      <c r="D754" s="154"/>
      <c r="E754" s="154"/>
      <c r="F754" s="154"/>
      <c r="G754" s="154"/>
      <c r="H754" s="154"/>
      <c r="I754" s="154"/>
      <c r="J754" s="154"/>
      <c r="K754" s="154"/>
      <c r="L754" s="154"/>
      <c r="M754" s="154"/>
      <c r="N754" s="154"/>
      <c r="O754" s="154"/>
      <c r="P754" s="154"/>
      <c r="Q754" s="154"/>
      <c r="R754" s="154"/>
      <c r="S754" s="154"/>
      <c r="T754" s="154"/>
      <c r="U754" s="154"/>
      <c r="V754" s="154"/>
      <c r="W754" s="154"/>
      <c r="X754" s="154"/>
      <c r="Y754" s="154"/>
      <c r="Z754" s="154"/>
    </row>
    <row r="755" spans="1:26" ht="12.75" customHeight="1" x14ac:dyDescent="0.2">
      <c r="A755" s="154"/>
      <c r="B755" s="154"/>
      <c r="C755" s="154"/>
      <c r="D755" s="154"/>
      <c r="E755" s="154"/>
      <c r="F755" s="154"/>
      <c r="G755" s="154"/>
      <c r="H755" s="154"/>
      <c r="I755" s="154"/>
      <c r="J755" s="154"/>
      <c r="K755" s="154"/>
      <c r="L755" s="154"/>
      <c r="M755" s="154"/>
      <c r="N755" s="154"/>
      <c r="O755" s="154"/>
      <c r="P755" s="154"/>
      <c r="Q755" s="154"/>
      <c r="R755" s="154"/>
      <c r="S755" s="154"/>
      <c r="T755" s="154"/>
      <c r="U755" s="154"/>
      <c r="V755" s="154"/>
      <c r="W755" s="154"/>
      <c r="X755" s="154"/>
      <c r="Y755" s="154"/>
      <c r="Z755" s="154"/>
    </row>
    <row r="756" spans="1:26" ht="12.75" customHeight="1" x14ac:dyDescent="0.2">
      <c r="A756" s="154"/>
      <c r="B756" s="154"/>
      <c r="C756" s="154"/>
      <c r="D756" s="154"/>
      <c r="E756" s="154"/>
      <c r="F756" s="154"/>
      <c r="G756" s="154"/>
      <c r="H756" s="154"/>
      <c r="I756" s="154"/>
      <c r="J756" s="154"/>
      <c r="K756" s="154"/>
      <c r="L756" s="154"/>
      <c r="M756" s="154"/>
      <c r="N756" s="154"/>
      <c r="O756" s="154"/>
      <c r="P756" s="154"/>
      <c r="Q756" s="154"/>
      <c r="R756" s="154"/>
      <c r="S756" s="154"/>
      <c r="T756" s="154"/>
      <c r="U756" s="154"/>
      <c r="V756" s="154"/>
      <c r="W756" s="154"/>
      <c r="X756" s="154"/>
      <c r="Y756" s="154"/>
      <c r="Z756" s="154"/>
    </row>
    <row r="757" spans="1:26" ht="12.75" customHeight="1" x14ac:dyDescent="0.2">
      <c r="A757" s="154"/>
      <c r="B757" s="154"/>
      <c r="C757" s="154"/>
      <c r="D757" s="154"/>
      <c r="E757" s="154"/>
      <c r="F757" s="154"/>
      <c r="G757" s="154"/>
      <c r="H757" s="154"/>
      <c r="I757" s="154"/>
      <c r="J757" s="154"/>
      <c r="K757" s="154"/>
      <c r="L757" s="154"/>
      <c r="M757" s="154"/>
      <c r="N757" s="154"/>
      <c r="O757" s="154"/>
      <c r="P757" s="154"/>
      <c r="Q757" s="154"/>
      <c r="R757" s="154"/>
      <c r="S757" s="154"/>
      <c r="T757" s="154"/>
      <c r="U757" s="154"/>
      <c r="V757" s="154"/>
      <c r="W757" s="154"/>
      <c r="X757" s="154"/>
      <c r="Y757" s="154"/>
      <c r="Z757" s="154"/>
    </row>
    <row r="758" spans="1:26" ht="12.75" customHeight="1" x14ac:dyDescent="0.2">
      <c r="A758" s="154"/>
      <c r="B758" s="154"/>
      <c r="C758" s="154"/>
      <c r="D758" s="154"/>
      <c r="E758" s="154"/>
      <c r="F758" s="154"/>
      <c r="G758" s="154"/>
      <c r="H758" s="154"/>
      <c r="I758" s="154"/>
      <c r="J758" s="154"/>
      <c r="K758" s="154"/>
      <c r="L758" s="154"/>
      <c r="M758" s="154"/>
      <c r="N758" s="154"/>
      <c r="O758" s="154"/>
      <c r="P758" s="154"/>
      <c r="Q758" s="154"/>
      <c r="R758" s="154"/>
      <c r="S758" s="154"/>
      <c r="T758" s="154"/>
      <c r="U758" s="154"/>
      <c r="V758" s="154"/>
      <c r="W758" s="154"/>
      <c r="X758" s="154"/>
      <c r="Y758" s="154"/>
      <c r="Z758" s="154"/>
    </row>
    <row r="759" spans="1:26" ht="12.75" customHeight="1" x14ac:dyDescent="0.2">
      <c r="A759" s="154"/>
      <c r="B759" s="154"/>
      <c r="C759" s="154"/>
      <c r="D759" s="154"/>
      <c r="E759" s="154"/>
      <c r="F759" s="154"/>
      <c r="G759" s="154"/>
      <c r="H759" s="154"/>
      <c r="I759" s="154"/>
      <c r="J759" s="154"/>
      <c r="K759" s="154"/>
      <c r="L759" s="154"/>
      <c r="M759" s="154"/>
      <c r="N759" s="154"/>
      <c r="O759" s="154"/>
      <c r="P759" s="154"/>
      <c r="Q759" s="154"/>
      <c r="R759" s="154"/>
      <c r="S759" s="154"/>
      <c r="T759" s="154"/>
      <c r="U759" s="154"/>
      <c r="V759" s="154"/>
      <c r="W759" s="154"/>
      <c r="X759" s="154"/>
      <c r="Y759" s="154"/>
      <c r="Z759" s="154"/>
    </row>
    <row r="760" spans="1:26" ht="12.75" customHeight="1" x14ac:dyDescent="0.2">
      <c r="A760" s="154"/>
      <c r="B760" s="154"/>
      <c r="C760" s="154"/>
      <c r="D760" s="154"/>
      <c r="E760" s="154"/>
      <c r="F760" s="154"/>
      <c r="G760" s="154"/>
      <c r="H760" s="154"/>
      <c r="I760" s="154"/>
      <c r="J760" s="154"/>
      <c r="K760" s="154"/>
      <c r="L760" s="154"/>
      <c r="M760" s="154"/>
      <c r="N760" s="154"/>
      <c r="O760" s="154"/>
      <c r="P760" s="154"/>
      <c r="Q760" s="154"/>
      <c r="R760" s="154"/>
      <c r="S760" s="154"/>
      <c r="T760" s="154"/>
      <c r="U760" s="154"/>
      <c r="V760" s="154"/>
      <c r="W760" s="154"/>
      <c r="X760" s="154"/>
      <c r="Y760" s="154"/>
      <c r="Z760" s="154"/>
    </row>
    <row r="761" spans="1:26" ht="12.75" customHeight="1" x14ac:dyDescent="0.2">
      <c r="A761" s="154"/>
      <c r="B761" s="154"/>
      <c r="C761" s="154"/>
      <c r="D761" s="154"/>
      <c r="E761" s="154"/>
      <c r="F761" s="154"/>
      <c r="G761" s="154"/>
      <c r="H761" s="154"/>
      <c r="I761" s="154"/>
      <c r="J761" s="154"/>
      <c r="K761" s="154"/>
      <c r="L761" s="154"/>
      <c r="M761" s="154"/>
      <c r="N761" s="154"/>
      <c r="O761" s="154"/>
      <c r="P761" s="154"/>
      <c r="Q761" s="154"/>
      <c r="R761" s="154"/>
      <c r="S761" s="154"/>
      <c r="T761" s="154"/>
      <c r="U761" s="154"/>
      <c r="V761" s="154"/>
      <c r="W761" s="154"/>
      <c r="X761" s="154"/>
      <c r="Y761" s="154"/>
      <c r="Z761" s="154"/>
    </row>
    <row r="762" spans="1:26" ht="12.75" customHeight="1" x14ac:dyDescent="0.2">
      <c r="A762" s="154"/>
      <c r="B762" s="154"/>
      <c r="C762" s="154"/>
      <c r="D762" s="154"/>
      <c r="E762" s="154"/>
      <c r="F762" s="154"/>
      <c r="G762" s="154"/>
      <c r="H762" s="154"/>
      <c r="I762" s="154"/>
      <c r="J762" s="154"/>
      <c r="K762" s="154"/>
      <c r="L762" s="154"/>
      <c r="M762" s="154"/>
      <c r="N762" s="154"/>
      <c r="O762" s="154"/>
      <c r="P762" s="154"/>
      <c r="Q762" s="154"/>
      <c r="R762" s="154"/>
      <c r="S762" s="154"/>
      <c r="T762" s="154"/>
      <c r="U762" s="154"/>
      <c r="V762" s="154"/>
      <c r="W762" s="154"/>
      <c r="X762" s="154"/>
      <c r="Y762" s="154"/>
      <c r="Z762" s="154"/>
    </row>
    <row r="763" spans="1:26" ht="12.75" customHeight="1" x14ac:dyDescent="0.2">
      <c r="A763" s="154"/>
      <c r="B763" s="154"/>
      <c r="C763" s="154"/>
      <c r="D763" s="154"/>
      <c r="E763" s="154"/>
      <c r="F763" s="154"/>
      <c r="G763" s="154"/>
      <c r="H763" s="154"/>
      <c r="I763" s="154"/>
      <c r="J763" s="154"/>
      <c r="K763" s="154"/>
      <c r="L763" s="154"/>
      <c r="M763" s="154"/>
      <c r="N763" s="154"/>
      <c r="O763" s="154"/>
      <c r="P763" s="154"/>
      <c r="Q763" s="154"/>
      <c r="R763" s="154"/>
      <c r="S763" s="154"/>
      <c r="T763" s="154"/>
      <c r="U763" s="154"/>
      <c r="V763" s="154"/>
      <c r="W763" s="154"/>
      <c r="X763" s="154"/>
      <c r="Y763" s="154"/>
      <c r="Z763" s="154"/>
    </row>
    <row r="764" spans="1:26" ht="12.75" customHeight="1" x14ac:dyDescent="0.2">
      <c r="A764" s="154"/>
      <c r="B764" s="154"/>
      <c r="C764" s="154"/>
      <c r="D764" s="154"/>
      <c r="E764" s="154"/>
      <c r="F764" s="154"/>
      <c r="G764" s="154"/>
      <c r="H764" s="154"/>
      <c r="I764" s="154"/>
      <c r="J764" s="154"/>
      <c r="K764" s="154"/>
      <c r="L764" s="154"/>
      <c r="M764" s="154"/>
      <c r="N764" s="154"/>
      <c r="O764" s="154"/>
      <c r="P764" s="154"/>
      <c r="Q764" s="154"/>
      <c r="R764" s="154"/>
      <c r="S764" s="154"/>
      <c r="T764" s="154"/>
      <c r="U764" s="154"/>
      <c r="V764" s="154"/>
      <c r="W764" s="154"/>
      <c r="X764" s="154"/>
      <c r="Y764" s="154"/>
      <c r="Z764" s="154"/>
    </row>
    <row r="765" spans="1:26" ht="12.75" customHeight="1" x14ac:dyDescent="0.2">
      <c r="A765" s="154"/>
      <c r="B765" s="154"/>
      <c r="C765" s="154"/>
      <c r="D765" s="154"/>
      <c r="E765" s="154"/>
      <c r="F765" s="154"/>
      <c r="G765" s="154"/>
      <c r="H765" s="154"/>
      <c r="I765" s="154"/>
      <c r="J765" s="154"/>
      <c r="K765" s="154"/>
      <c r="L765" s="154"/>
      <c r="M765" s="154"/>
      <c r="N765" s="154"/>
      <c r="O765" s="154"/>
      <c r="P765" s="154"/>
      <c r="Q765" s="154"/>
      <c r="R765" s="154"/>
      <c r="S765" s="154"/>
      <c r="T765" s="154"/>
      <c r="U765" s="154"/>
      <c r="V765" s="154"/>
      <c r="W765" s="154"/>
      <c r="X765" s="154"/>
      <c r="Y765" s="154"/>
      <c r="Z765" s="154"/>
    </row>
    <row r="766" spans="1:26" ht="12.75" customHeight="1" x14ac:dyDescent="0.2">
      <c r="A766" s="154"/>
      <c r="B766" s="154"/>
      <c r="C766" s="154"/>
      <c r="D766" s="154"/>
      <c r="E766" s="154"/>
      <c r="F766" s="154"/>
      <c r="G766" s="154"/>
      <c r="H766" s="154"/>
      <c r="I766" s="154"/>
      <c r="J766" s="154"/>
      <c r="K766" s="154"/>
      <c r="L766" s="154"/>
      <c r="M766" s="154"/>
      <c r="N766" s="154"/>
      <c r="O766" s="154"/>
      <c r="P766" s="154"/>
      <c r="Q766" s="154"/>
      <c r="R766" s="154"/>
      <c r="S766" s="154"/>
      <c r="T766" s="154"/>
      <c r="U766" s="154"/>
      <c r="V766" s="154"/>
      <c r="W766" s="154"/>
      <c r="X766" s="154"/>
      <c r="Y766" s="154"/>
      <c r="Z766" s="154"/>
    </row>
    <row r="767" spans="1:26" ht="12.75" customHeight="1" x14ac:dyDescent="0.2">
      <c r="A767" s="154"/>
      <c r="B767" s="154"/>
      <c r="C767" s="154"/>
      <c r="D767" s="154"/>
      <c r="E767" s="154"/>
      <c r="F767" s="154"/>
      <c r="G767" s="154"/>
      <c r="H767" s="154"/>
      <c r="I767" s="154"/>
      <c r="J767" s="154"/>
      <c r="K767" s="154"/>
      <c r="L767" s="154"/>
      <c r="M767" s="154"/>
      <c r="N767" s="154"/>
      <c r="O767" s="154"/>
      <c r="P767" s="154"/>
      <c r="Q767" s="154"/>
      <c r="R767" s="154"/>
      <c r="S767" s="154"/>
      <c r="T767" s="154"/>
      <c r="U767" s="154"/>
      <c r="V767" s="154"/>
      <c r="W767" s="154"/>
      <c r="X767" s="154"/>
      <c r="Y767" s="154"/>
      <c r="Z767" s="154"/>
    </row>
    <row r="768" spans="1:26" ht="12.75" customHeight="1" x14ac:dyDescent="0.2">
      <c r="A768" s="154"/>
      <c r="B768" s="154"/>
      <c r="C768" s="154"/>
      <c r="D768" s="154"/>
      <c r="E768" s="154"/>
      <c r="F768" s="154"/>
      <c r="G768" s="154"/>
      <c r="H768" s="154"/>
      <c r="I768" s="154"/>
      <c r="J768" s="154"/>
      <c r="K768" s="154"/>
      <c r="L768" s="154"/>
      <c r="M768" s="154"/>
      <c r="N768" s="154"/>
      <c r="O768" s="154"/>
      <c r="P768" s="154"/>
      <c r="Q768" s="154"/>
      <c r="R768" s="154"/>
      <c r="S768" s="154"/>
      <c r="T768" s="154"/>
      <c r="U768" s="154"/>
      <c r="V768" s="154"/>
      <c r="W768" s="154"/>
      <c r="X768" s="154"/>
      <c r="Y768" s="154"/>
      <c r="Z768" s="154"/>
    </row>
    <row r="769" spans="1:26" ht="12.75" customHeight="1" x14ac:dyDescent="0.2">
      <c r="A769" s="154"/>
      <c r="B769" s="154"/>
      <c r="C769" s="154"/>
      <c r="D769" s="154"/>
      <c r="E769" s="154"/>
      <c r="F769" s="154"/>
      <c r="G769" s="154"/>
      <c r="H769" s="154"/>
      <c r="I769" s="154"/>
      <c r="J769" s="154"/>
      <c r="K769" s="154"/>
      <c r="L769" s="154"/>
      <c r="M769" s="154"/>
      <c r="N769" s="154"/>
      <c r="O769" s="154"/>
      <c r="P769" s="154"/>
      <c r="Q769" s="154"/>
      <c r="R769" s="154"/>
      <c r="S769" s="154"/>
      <c r="T769" s="154"/>
      <c r="U769" s="154"/>
      <c r="V769" s="154"/>
      <c r="W769" s="154"/>
      <c r="X769" s="154"/>
      <c r="Y769" s="154"/>
      <c r="Z769" s="154"/>
    </row>
    <row r="770" spans="1:26" ht="12.75" customHeight="1" x14ac:dyDescent="0.2">
      <c r="A770" s="154"/>
      <c r="B770" s="154"/>
      <c r="C770" s="154"/>
      <c r="D770" s="154"/>
      <c r="E770" s="154"/>
      <c r="F770" s="154"/>
      <c r="G770" s="154"/>
      <c r="H770" s="154"/>
      <c r="I770" s="154"/>
      <c r="J770" s="154"/>
      <c r="K770" s="154"/>
      <c r="L770" s="154"/>
      <c r="M770" s="154"/>
      <c r="N770" s="154"/>
      <c r="O770" s="154"/>
      <c r="P770" s="154"/>
      <c r="Q770" s="154"/>
      <c r="R770" s="154"/>
      <c r="S770" s="154"/>
      <c r="T770" s="154"/>
      <c r="U770" s="154"/>
      <c r="V770" s="154"/>
      <c r="W770" s="154"/>
      <c r="X770" s="154"/>
      <c r="Y770" s="154"/>
      <c r="Z770" s="154"/>
    </row>
    <row r="771" spans="1:26" ht="12.75" customHeight="1" x14ac:dyDescent="0.2">
      <c r="A771" s="154"/>
      <c r="B771" s="154"/>
      <c r="C771" s="154"/>
      <c r="D771" s="154"/>
      <c r="E771" s="154"/>
      <c r="F771" s="154"/>
      <c r="G771" s="154"/>
      <c r="H771" s="154"/>
      <c r="I771" s="154"/>
      <c r="J771" s="154"/>
      <c r="K771" s="154"/>
      <c r="L771" s="154"/>
      <c r="M771" s="154"/>
      <c r="N771" s="154"/>
      <c r="O771" s="154"/>
      <c r="P771" s="154"/>
      <c r="Q771" s="154"/>
      <c r="R771" s="154"/>
      <c r="S771" s="154"/>
      <c r="T771" s="154"/>
      <c r="U771" s="154"/>
      <c r="V771" s="154"/>
      <c r="W771" s="154"/>
      <c r="X771" s="154"/>
      <c r="Y771" s="154"/>
      <c r="Z771" s="154"/>
    </row>
    <row r="772" spans="1:26" ht="12.75" customHeight="1" x14ac:dyDescent="0.2">
      <c r="A772" s="154"/>
      <c r="B772" s="154"/>
      <c r="C772" s="154"/>
      <c r="D772" s="154"/>
      <c r="E772" s="154"/>
      <c r="F772" s="154"/>
      <c r="G772" s="154"/>
      <c r="H772" s="154"/>
      <c r="I772" s="154"/>
      <c r="J772" s="154"/>
      <c r="K772" s="154"/>
      <c r="L772" s="154"/>
      <c r="M772" s="154"/>
      <c r="N772" s="154"/>
      <c r="O772" s="154"/>
      <c r="P772" s="154"/>
      <c r="Q772" s="154"/>
      <c r="R772" s="154"/>
      <c r="S772" s="154"/>
      <c r="T772" s="154"/>
      <c r="U772" s="154"/>
      <c r="V772" s="154"/>
      <c r="W772" s="154"/>
      <c r="X772" s="154"/>
      <c r="Y772" s="154"/>
      <c r="Z772" s="154"/>
    </row>
    <row r="773" spans="1:26" ht="12.75" customHeight="1" x14ac:dyDescent="0.2">
      <c r="A773" s="154"/>
      <c r="B773" s="154"/>
      <c r="C773" s="154"/>
      <c r="D773" s="154"/>
      <c r="E773" s="154"/>
      <c r="F773" s="154"/>
      <c r="G773" s="154"/>
      <c r="H773" s="154"/>
      <c r="I773" s="154"/>
      <c r="J773" s="154"/>
      <c r="K773" s="154"/>
      <c r="L773" s="154"/>
      <c r="M773" s="154"/>
      <c r="N773" s="154"/>
      <c r="O773" s="154"/>
      <c r="P773" s="154"/>
      <c r="Q773" s="154"/>
      <c r="R773" s="154"/>
      <c r="S773" s="154"/>
      <c r="T773" s="154"/>
      <c r="U773" s="154"/>
      <c r="V773" s="154"/>
      <c r="W773" s="154"/>
      <c r="X773" s="154"/>
      <c r="Y773" s="154"/>
      <c r="Z773" s="154"/>
    </row>
    <row r="774" spans="1:26" ht="12.75" customHeight="1" x14ac:dyDescent="0.2">
      <c r="A774" s="154"/>
      <c r="B774" s="154"/>
      <c r="C774" s="154"/>
      <c r="D774" s="154"/>
      <c r="E774" s="154"/>
      <c r="F774" s="154"/>
      <c r="G774" s="154"/>
      <c r="H774" s="154"/>
      <c r="I774" s="154"/>
      <c r="J774" s="154"/>
      <c r="K774" s="154"/>
      <c r="L774" s="154"/>
      <c r="M774" s="154"/>
      <c r="N774" s="154"/>
      <c r="O774" s="154"/>
      <c r="P774" s="154"/>
      <c r="Q774" s="154"/>
      <c r="R774" s="154"/>
      <c r="S774" s="154"/>
      <c r="T774" s="154"/>
      <c r="U774" s="154"/>
      <c r="V774" s="154"/>
      <c r="W774" s="154"/>
      <c r="X774" s="154"/>
      <c r="Y774" s="154"/>
      <c r="Z774" s="154"/>
    </row>
    <row r="775" spans="1:26" ht="12.75" customHeight="1" x14ac:dyDescent="0.2">
      <c r="A775" s="154"/>
      <c r="B775" s="154"/>
      <c r="C775" s="154"/>
      <c r="D775" s="154"/>
      <c r="E775" s="154"/>
      <c r="F775" s="154"/>
      <c r="G775" s="154"/>
      <c r="H775" s="154"/>
      <c r="I775" s="154"/>
      <c r="J775" s="154"/>
      <c r="K775" s="154"/>
      <c r="L775" s="154"/>
      <c r="M775" s="154"/>
      <c r="N775" s="154"/>
      <c r="O775" s="154"/>
      <c r="P775" s="154"/>
      <c r="Q775" s="154"/>
      <c r="R775" s="154"/>
      <c r="S775" s="154"/>
      <c r="T775" s="154"/>
      <c r="U775" s="154"/>
      <c r="V775" s="154"/>
      <c r="W775" s="154"/>
      <c r="X775" s="154"/>
      <c r="Y775" s="154"/>
      <c r="Z775" s="154"/>
    </row>
    <row r="776" spans="1:26" ht="12.75" customHeight="1" x14ac:dyDescent="0.2">
      <c r="A776" s="154"/>
      <c r="B776" s="154"/>
      <c r="C776" s="154"/>
      <c r="D776" s="154"/>
      <c r="E776" s="154"/>
      <c r="F776" s="154"/>
      <c r="G776" s="154"/>
      <c r="H776" s="154"/>
      <c r="I776" s="154"/>
      <c r="J776" s="154"/>
      <c r="K776" s="154"/>
      <c r="L776" s="154"/>
      <c r="M776" s="154"/>
      <c r="N776" s="154"/>
      <c r="O776" s="154"/>
      <c r="P776" s="154"/>
      <c r="Q776" s="154"/>
      <c r="R776" s="154"/>
      <c r="S776" s="154"/>
      <c r="T776" s="154"/>
      <c r="U776" s="154"/>
      <c r="V776" s="154"/>
      <c r="W776" s="154"/>
      <c r="X776" s="154"/>
      <c r="Y776" s="154"/>
      <c r="Z776" s="154"/>
    </row>
    <row r="777" spans="1:26" ht="12.75" customHeight="1" x14ac:dyDescent="0.2">
      <c r="A777" s="154"/>
      <c r="B777" s="154"/>
      <c r="C777" s="154"/>
      <c r="D777" s="154"/>
      <c r="E777" s="154"/>
      <c r="F777" s="154"/>
      <c r="G777" s="154"/>
      <c r="H777" s="154"/>
      <c r="I777" s="154"/>
      <c r="J777" s="154"/>
      <c r="K777" s="154"/>
      <c r="L777" s="154"/>
      <c r="M777" s="154"/>
      <c r="N777" s="154"/>
      <c r="O777" s="154"/>
      <c r="P777" s="154"/>
      <c r="Q777" s="154"/>
      <c r="R777" s="154"/>
      <c r="S777" s="154"/>
      <c r="T777" s="154"/>
      <c r="U777" s="154"/>
      <c r="V777" s="154"/>
      <c r="W777" s="154"/>
      <c r="X777" s="154"/>
      <c r="Y777" s="154"/>
      <c r="Z777" s="154"/>
    </row>
    <row r="778" spans="1:26" ht="12.75" customHeight="1" x14ac:dyDescent="0.2">
      <c r="A778" s="154"/>
      <c r="B778" s="154"/>
      <c r="C778" s="154"/>
      <c r="D778" s="154"/>
      <c r="E778" s="154"/>
      <c r="F778" s="154"/>
      <c r="G778" s="154"/>
      <c r="H778" s="154"/>
      <c r="I778" s="154"/>
      <c r="J778" s="154"/>
      <c r="K778" s="154"/>
      <c r="L778" s="154"/>
      <c r="M778" s="154"/>
      <c r="N778" s="154"/>
      <c r="O778" s="154"/>
      <c r="P778" s="154"/>
      <c r="Q778" s="154"/>
      <c r="R778" s="154"/>
      <c r="S778" s="154"/>
      <c r="T778" s="154"/>
      <c r="U778" s="154"/>
      <c r="V778" s="154"/>
      <c r="W778" s="154"/>
      <c r="X778" s="154"/>
      <c r="Y778" s="154"/>
      <c r="Z778" s="154"/>
    </row>
    <row r="779" spans="1:26" ht="12.75" customHeight="1" x14ac:dyDescent="0.2">
      <c r="A779" s="154"/>
      <c r="B779" s="154"/>
      <c r="C779" s="154"/>
      <c r="D779" s="154"/>
      <c r="E779" s="154"/>
      <c r="F779" s="154"/>
      <c r="G779" s="154"/>
      <c r="H779" s="154"/>
      <c r="I779" s="154"/>
      <c r="J779" s="154"/>
      <c r="K779" s="154"/>
      <c r="L779" s="154"/>
      <c r="M779" s="154"/>
      <c r="N779" s="154"/>
      <c r="O779" s="154"/>
      <c r="P779" s="154"/>
      <c r="Q779" s="154"/>
      <c r="R779" s="154"/>
      <c r="S779" s="154"/>
      <c r="T779" s="154"/>
      <c r="U779" s="154"/>
      <c r="V779" s="154"/>
      <c r="W779" s="154"/>
      <c r="X779" s="154"/>
      <c r="Y779" s="154"/>
      <c r="Z779" s="154"/>
    </row>
    <row r="780" spans="1:26" ht="12.75" customHeight="1" x14ac:dyDescent="0.2">
      <c r="A780" s="154"/>
      <c r="B780" s="154"/>
      <c r="C780" s="154"/>
      <c r="D780" s="154"/>
      <c r="E780" s="154"/>
      <c r="F780" s="154"/>
      <c r="G780" s="154"/>
      <c r="H780" s="154"/>
      <c r="I780" s="154"/>
      <c r="J780" s="154"/>
      <c r="K780" s="154"/>
      <c r="L780" s="154"/>
      <c r="M780" s="154"/>
      <c r="N780" s="154"/>
      <c r="O780" s="154"/>
      <c r="P780" s="154"/>
      <c r="Q780" s="154"/>
      <c r="R780" s="154"/>
      <c r="S780" s="154"/>
      <c r="T780" s="154"/>
      <c r="U780" s="154"/>
      <c r="V780" s="154"/>
      <c r="W780" s="154"/>
      <c r="X780" s="154"/>
      <c r="Y780" s="154"/>
      <c r="Z780" s="154"/>
    </row>
    <row r="781" spans="1:26" ht="12.75" customHeight="1" x14ac:dyDescent="0.2">
      <c r="A781" s="154"/>
      <c r="B781" s="154"/>
      <c r="C781" s="154"/>
      <c r="D781" s="154"/>
      <c r="E781" s="154"/>
      <c r="F781" s="154"/>
      <c r="G781" s="154"/>
      <c r="H781" s="154"/>
      <c r="I781" s="154"/>
      <c r="J781" s="154"/>
      <c r="K781" s="154"/>
      <c r="L781" s="154"/>
      <c r="M781" s="154"/>
      <c r="N781" s="154"/>
      <c r="O781" s="154"/>
      <c r="P781" s="154"/>
      <c r="Q781" s="154"/>
      <c r="R781" s="154"/>
      <c r="S781" s="154"/>
      <c r="T781" s="154"/>
      <c r="U781" s="154"/>
      <c r="V781" s="154"/>
      <c r="W781" s="154"/>
      <c r="X781" s="154"/>
      <c r="Y781" s="154"/>
      <c r="Z781" s="154"/>
    </row>
    <row r="782" spans="1:26" ht="12.75" customHeight="1" x14ac:dyDescent="0.2">
      <c r="A782" s="154"/>
      <c r="B782" s="154"/>
      <c r="C782" s="154"/>
      <c r="D782" s="154"/>
      <c r="E782" s="154"/>
      <c r="F782" s="154"/>
      <c r="G782" s="154"/>
      <c r="H782" s="154"/>
      <c r="I782" s="154"/>
      <c r="J782" s="154"/>
      <c r="K782" s="154"/>
      <c r="L782" s="154"/>
      <c r="M782" s="154"/>
      <c r="N782" s="154"/>
      <c r="O782" s="154"/>
      <c r="P782" s="154"/>
      <c r="Q782" s="154"/>
      <c r="R782" s="154"/>
      <c r="S782" s="154"/>
      <c r="T782" s="154"/>
      <c r="U782" s="154"/>
      <c r="V782" s="154"/>
      <c r="W782" s="154"/>
      <c r="X782" s="154"/>
      <c r="Y782" s="154"/>
      <c r="Z782" s="154"/>
    </row>
    <row r="783" spans="1:26" ht="12.75" customHeight="1" x14ac:dyDescent="0.2">
      <c r="A783" s="154"/>
      <c r="B783" s="154"/>
      <c r="C783" s="154"/>
      <c r="D783" s="154"/>
      <c r="E783" s="154"/>
      <c r="F783" s="154"/>
      <c r="G783" s="154"/>
      <c r="H783" s="154"/>
      <c r="I783" s="154"/>
      <c r="J783" s="154"/>
      <c r="K783" s="154"/>
      <c r="L783" s="154"/>
      <c r="M783" s="154"/>
      <c r="N783" s="154"/>
      <c r="O783" s="154"/>
      <c r="P783" s="154"/>
      <c r="Q783" s="154"/>
      <c r="R783" s="154"/>
      <c r="S783" s="154"/>
      <c r="T783" s="154"/>
      <c r="U783" s="154"/>
      <c r="V783" s="154"/>
      <c r="W783" s="154"/>
      <c r="X783" s="154"/>
      <c r="Y783" s="154"/>
      <c r="Z783" s="154"/>
    </row>
    <row r="784" spans="1:26" ht="12.75" customHeight="1" x14ac:dyDescent="0.2">
      <c r="A784" s="154"/>
      <c r="B784" s="154"/>
      <c r="C784" s="154"/>
      <c r="D784" s="154"/>
      <c r="E784" s="154"/>
      <c r="F784" s="154"/>
      <c r="G784" s="154"/>
      <c r="H784" s="154"/>
      <c r="I784" s="154"/>
      <c r="J784" s="154"/>
      <c r="K784" s="154"/>
      <c r="L784" s="154"/>
      <c r="M784" s="154"/>
      <c r="N784" s="154"/>
      <c r="O784" s="154"/>
      <c r="P784" s="154"/>
      <c r="Q784" s="154"/>
      <c r="R784" s="154"/>
      <c r="S784" s="154"/>
      <c r="T784" s="154"/>
      <c r="U784" s="154"/>
      <c r="V784" s="154"/>
      <c r="W784" s="154"/>
      <c r="X784" s="154"/>
      <c r="Y784" s="154"/>
      <c r="Z784" s="154"/>
    </row>
    <row r="785" spans="1:26" ht="12.75" customHeight="1" x14ac:dyDescent="0.2">
      <c r="A785" s="154"/>
      <c r="B785" s="154"/>
      <c r="C785" s="154"/>
      <c r="D785" s="154"/>
      <c r="E785" s="154"/>
      <c r="F785" s="154"/>
      <c r="G785" s="154"/>
      <c r="H785" s="154"/>
      <c r="I785" s="154"/>
      <c r="J785" s="154"/>
      <c r="K785" s="154"/>
      <c r="L785" s="154"/>
      <c r="M785" s="154"/>
      <c r="N785" s="154"/>
      <c r="O785" s="154"/>
      <c r="P785" s="154"/>
      <c r="Q785" s="154"/>
      <c r="R785" s="154"/>
      <c r="S785" s="154"/>
      <c r="T785" s="154"/>
      <c r="U785" s="154"/>
      <c r="V785" s="154"/>
      <c r="W785" s="154"/>
      <c r="X785" s="154"/>
      <c r="Y785" s="154"/>
      <c r="Z785" s="154"/>
    </row>
    <row r="786" spans="1:26" ht="12.75" customHeight="1" x14ac:dyDescent="0.2">
      <c r="A786" s="154"/>
      <c r="B786" s="154"/>
      <c r="C786" s="154"/>
      <c r="D786" s="154"/>
      <c r="E786" s="154"/>
      <c r="F786" s="154"/>
      <c r="G786" s="154"/>
      <c r="H786" s="154"/>
      <c r="I786" s="154"/>
      <c r="J786" s="154"/>
      <c r="K786" s="154"/>
      <c r="L786" s="154"/>
      <c r="M786" s="154"/>
      <c r="N786" s="154"/>
      <c r="O786" s="154"/>
      <c r="P786" s="154"/>
      <c r="Q786" s="154"/>
      <c r="R786" s="154"/>
      <c r="S786" s="154"/>
      <c r="T786" s="154"/>
      <c r="U786" s="154"/>
      <c r="V786" s="154"/>
      <c r="W786" s="154"/>
      <c r="X786" s="154"/>
      <c r="Y786" s="154"/>
      <c r="Z786" s="154"/>
    </row>
    <row r="787" spans="1:26" ht="12.75" customHeight="1" x14ac:dyDescent="0.2">
      <c r="A787" s="154"/>
      <c r="B787" s="154"/>
      <c r="C787" s="154"/>
      <c r="D787" s="154"/>
      <c r="E787" s="154"/>
      <c r="F787" s="154"/>
      <c r="G787" s="154"/>
      <c r="H787" s="154"/>
      <c r="I787" s="154"/>
      <c r="J787" s="154"/>
      <c r="K787" s="154"/>
      <c r="L787" s="154"/>
      <c r="M787" s="154"/>
      <c r="N787" s="154"/>
      <c r="O787" s="154"/>
      <c r="P787" s="154"/>
      <c r="Q787" s="154"/>
      <c r="R787" s="154"/>
      <c r="S787" s="154"/>
      <c r="T787" s="154"/>
      <c r="U787" s="154"/>
      <c r="V787" s="154"/>
      <c r="W787" s="154"/>
      <c r="X787" s="154"/>
      <c r="Y787" s="154"/>
      <c r="Z787" s="154"/>
    </row>
    <row r="788" spans="1:26" ht="12.75" customHeight="1" x14ac:dyDescent="0.2">
      <c r="A788" s="154"/>
      <c r="B788" s="154"/>
      <c r="C788" s="154"/>
      <c r="D788" s="154"/>
      <c r="E788" s="154"/>
      <c r="F788" s="154"/>
      <c r="G788" s="154"/>
      <c r="H788" s="154"/>
      <c r="I788" s="154"/>
      <c r="J788" s="154"/>
      <c r="K788" s="154"/>
      <c r="L788" s="154"/>
      <c r="M788" s="154"/>
      <c r="N788" s="154"/>
      <c r="O788" s="154"/>
      <c r="P788" s="154"/>
      <c r="Q788" s="154"/>
      <c r="R788" s="154"/>
      <c r="S788" s="154"/>
      <c r="T788" s="154"/>
      <c r="U788" s="154"/>
      <c r="V788" s="154"/>
      <c r="W788" s="154"/>
      <c r="X788" s="154"/>
      <c r="Y788" s="154"/>
      <c r="Z788" s="154"/>
    </row>
    <row r="789" spans="1:26" ht="12.75" customHeight="1" x14ac:dyDescent="0.2">
      <c r="A789" s="154"/>
      <c r="B789" s="154"/>
      <c r="C789" s="154"/>
      <c r="D789" s="154"/>
      <c r="E789" s="154"/>
      <c r="F789" s="154"/>
      <c r="G789" s="154"/>
      <c r="H789" s="154"/>
      <c r="I789" s="154"/>
      <c r="J789" s="154"/>
      <c r="K789" s="154"/>
      <c r="L789" s="154"/>
      <c r="M789" s="154"/>
      <c r="N789" s="154"/>
      <c r="O789" s="154"/>
      <c r="P789" s="154"/>
      <c r="Q789" s="154"/>
      <c r="R789" s="154"/>
      <c r="S789" s="154"/>
      <c r="T789" s="154"/>
      <c r="U789" s="154"/>
      <c r="V789" s="154"/>
      <c r="W789" s="154"/>
      <c r="X789" s="154"/>
      <c r="Y789" s="154"/>
      <c r="Z789" s="154"/>
    </row>
    <row r="790" spans="1:26" ht="12.75" customHeight="1" x14ac:dyDescent="0.2">
      <c r="A790" s="154"/>
      <c r="B790" s="154"/>
      <c r="C790" s="154"/>
      <c r="D790" s="154"/>
      <c r="E790" s="154"/>
      <c r="F790" s="154"/>
      <c r="G790" s="154"/>
      <c r="H790" s="154"/>
      <c r="I790" s="154"/>
      <c r="J790" s="154"/>
      <c r="K790" s="154"/>
      <c r="L790" s="154"/>
      <c r="M790" s="154"/>
      <c r="N790" s="154"/>
      <c r="O790" s="154"/>
      <c r="P790" s="154"/>
      <c r="Q790" s="154"/>
      <c r="R790" s="154"/>
      <c r="S790" s="154"/>
      <c r="T790" s="154"/>
      <c r="U790" s="154"/>
      <c r="V790" s="154"/>
      <c r="W790" s="154"/>
      <c r="X790" s="154"/>
      <c r="Y790" s="154"/>
      <c r="Z790" s="154"/>
    </row>
    <row r="791" spans="1:26" ht="12.75" customHeight="1" x14ac:dyDescent="0.2">
      <c r="A791" s="154"/>
      <c r="B791" s="154"/>
      <c r="C791" s="154"/>
      <c r="D791" s="154"/>
      <c r="E791" s="154"/>
      <c r="F791" s="154"/>
      <c r="G791" s="154"/>
      <c r="H791" s="154"/>
      <c r="I791" s="154"/>
      <c r="J791" s="154"/>
      <c r="K791" s="154"/>
      <c r="L791" s="154"/>
      <c r="M791" s="154"/>
      <c r="N791" s="154"/>
      <c r="O791" s="154"/>
      <c r="P791" s="154"/>
      <c r="Q791" s="154"/>
      <c r="R791" s="154"/>
      <c r="S791" s="154"/>
      <c r="T791" s="154"/>
      <c r="U791" s="154"/>
      <c r="V791" s="154"/>
      <c r="W791" s="154"/>
      <c r="X791" s="154"/>
      <c r="Y791" s="154"/>
      <c r="Z791" s="154"/>
    </row>
    <row r="792" spans="1:26" ht="12.75" customHeight="1" x14ac:dyDescent="0.2">
      <c r="A792" s="154"/>
      <c r="B792" s="154"/>
      <c r="C792" s="154"/>
      <c r="D792" s="154"/>
      <c r="E792" s="154"/>
      <c r="F792" s="154"/>
      <c r="G792" s="154"/>
      <c r="H792" s="154"/>
      <c r="I792" s="154"/>
      <c r="J792" s="154"/>
      <c r="K792" s="154"/>
      <c r="L792" s="154"/>
      <c r="M792" s="154"/>
      <c r="N792" s="154"/>
      <c r="O792" s="154"/>
      <c r="P792" s="154"/>
      <c r="Q792" s="154"/>
      <c r="R792" s="154"/>
      <c r="S792" s="154"/>
      <c r="T792" s="154"/>
      <c r="U792" s="154"/>
      <c r="V792" s="154"/>
      <c r="W792" s="154"/>
      <c r="X792" s="154"/>
      <c r="Y792" s="154"/>
      <c r="Z792" s="154"/>
    </row>
    <row r="793" spans="1:26" ht="12.75" customHeight="1" x14ac:dyDescent="0.2">
      <c r="A793" s="154"/>
      <c r="B793" s="154"/>
      <c r="C793" s="154"/>
      <c r="D793" s="154"/>
      <c r="E793" s="154"/>
      <c r="F793" s="154"/>
      <c r="G793" s="154"/>
      <c r="H793" s="154"/>
      <c r="I793" s="154"/>
      <c r="J793" s="154"/>
      <c r="K793" s="154"/>
      <c r="L793" s="154"/>
      <c r="M793" s="154"/>
      <c r="N793" s="154"/>
      <c r="O793" s="154"/>
      <c r="P793" s="154"/>
      <c r="Q793" s="154"/>
      <c r="R793" s="154"/>
      <c r="S793" s="154"/>
      <c r="T793" s="154"/>
      <c r="U793" s="154"/>
      <c r="V793" s="154"/>
      <c r="W793" s="154"/>
      <c r="X793" s="154"/>
      <c r="Y793" s="154"/>
      <c r="Z793" s="154"/>
    </row>
    <row r="794" spans="1:26" ht="12.75" customHeight="1" x14ac:dyDescent="0.2">
      <c r="A794" s="154"/>
      <c r="B794" s="154"/>
      <c r="C794" s="154"/>
      <c r="D794" s="154"/>
      <c r="E794" s="154"/>
      <c r="F794" s="154"/>
      <c r="G794" s="154"/>
      <c r="H794" s="154"/>
      <c r="I794" s="154"/>
      <c r="J794" s="154"/>
      <c r="K794" s="154"/>
      <c r="L794" s="154"/>
      <c r="M794" s="154"/>
      <c r="N794" s="154"/>
      <c r="O794" s="154"/>
      <c r="P794" s="154"/>
      <c r="Q794" s="154"/>
      <c r="R794" s="154"/>
      <c r="S794" s="154"/>
      <c r="T794" s="154"/>
      <c r="U794" s="154"/>
      <c r="V794" s="154"/>
      <c r="W794" s="154"/>
      <c r="X794" s="154"/>
      <c r="Y794" s="154"/>
      <c r="Z794" s="154"/>
    </row>
    <row r="795" spans="1:26" ht="12.75" customHeight="1" x14ac:dyDescent="0.2">
      <c r="A795" s="154"/>
      <c r="B795" s="154"/>
      <c r="C795" s="154"/>
      <c r="D795" s="154"/>
      <c r="E795" s="154"/>
      <c r="F795" s="154"/>
      <c r="G795" s="154"/>
      <c r="H795" s="154"/>
      <c r="I795" s="154"/>
      <c r="J795" s="154"/>
      <c r="K795" s="154"/>
      <c r="L795" s="154"/>
      <c r="M795" s="154"/>
      <c r="N795" s="154"/>
      <c r="O795" s="154"/>
      <c r="P795" s="154"/>
      <c r="Q795" s="154"/>
      <c r="R795" s="154"/>
      <c r="S795" s="154"/>
      <c r="T795" s="154"/>
      <c r="U795" s="154"/>
      <c r="V795" s="154"/>
      <c r="W795" s="154"/>
      <c r="X795" s="154"/>
      <c r="Y795" s="154"/>
      <c r="Z795" s="154"/>
    </row>
    <row r="796" spans="1:26" ht="12.75" customHeight="1" x14ac:dyDescent="0.2">
      <c r="A796" s="154"/>
      <c r="B796" s="154"/>
      <c r="C796" s="154"/>
      <c r="D796" s="154"/>
      <c r="E796" s="154"/>
      <c r="F796" s="154"/>
      <c r="G796" s="154"/>
      <c r="H796" s="154"/>
      <c r="I796" s="154"/>
      <c r="J796" s="154"/>
      <c r="K796" s="154"/>
      <c r="L796" s="154"/>
      <c r="M796" s="154"/>
      <c r="N796" s="154"/>
      <c r="O796" s="154"/>
      <c r="P796" s="154"/>
      <c r="Q796" s="154"/>
      <c r="R796" s="154"/>
      <c r="S796" s="154"/>
      <c r="T796" s="154"/>
      <c r="U796" s="154"/>
      <c r="V796" s="154"/>
      <c r="W796" s="154"/>
      <c r="X796" s="154"/>
      <c r="Y796" s="154"/>
      <c r="Z796" s="154"/>
    </row>
    <row r="797" spans="1:26" ht="12.75" customHeight="1" x14ac:dyDescent="0.2">
      <c r="A797" s="154"/>
      <c r="B797" s="154"/>
      <c r="C797" s="154"/>
      <c r="D797" s="154"/>
      <c r="E797" s="154"/>
      <c r="F797" s="154"/>
      <c r="G797" s="154"/>
      <c r="H797" s="154"/>
      <c r="I797" s="154"/>
      <c r="J797" s="154"/>
      <c r="K797" s="154"/>
      <c r="L797" s="154"/>
      <c r="M797" s="154"/>
      <c r="N797" s="154"/>
      <c r="O797" s="154"/>
      <c r="P797" s="154"/>
      <c r="Q797" s="154"/>
      <c r="R797" s="154"/>
      <c r="S797" s="154"/>
      <c r="T797" s="154"/>
      <c r="U797" s="154"/>
      <c r="V797" s="154"/>
      <c r="W797" s="154"/>
      <c r="X797" s="154"/>
      <c r="Y797" s="154"/>
      <c r="Z797" s="154"/>
    </row>
    <row r="798" spans="1:26" ht="12.75" customHeight="1" x14ac:dyDescent="0.2">
      <c r="A798" s="154"/>
      <c r="B798" s="154"/>
      <c r="C798" s="154"/>
      <c r="D798" s="154"/>
      <c r="E798" s="154"/>
      <c r="F798" s="154"/>
      <c r="G798" s="154"/>
      <c r="H798" s="154"/>
      <c r="I798" s="154"/>
      <c r="J798" s="154"/>
      <c r="K798" s="154"/>
      <c r="L798" s="154"/>
      <c r="M798" s="154"/>
      <c r="N798" s="154"/>
      <c r="O798" s="154"/>
      <c r="P798" s="154"/>
      <c r="Q798" s="154"/>
      <c r="R798" s="154"/>
      <c r="S798" s="154"/>
      <c r="T798" s="154"/>
      <c r="U798" s="154"/>
      <c r="V798" s="154"/>
      <c r="W798" s="154"/>
      <c r="X798" s="154"/>
      <c r="Y798" s="154"/>
      <c r="Z798" s="154"/>
    </row>
    <row r="799" spans="1:26" ht="12.75" customHeight="1" x14ac:dyDescent="0.2">
      <c r="A799" s="154"/>
      <c r="B799" s="154"/>
      <c r="C799" s="154"/>
      <c r="D799" s="154"/>
      <c r="E799" s="154"/>
      <c r="F799" s="154"/>
      <c r="G799" s="154"/>
      <c r="H799" s="154"/>
      <c r="I799" s="154"/>
      <c r="J799" s="154"/>
      <c r="K799" s="154"/>
      <c r="L799" s="154"/>
      <c r="M799" s="154"/>
      <c r="N799" s="154"/>
      <c r="O799" s="154"/>
      <c r="P799" s="154"/>
      <c r="Q799" s="154"/>
      <c r="R799" s="154"/>
      <c r="S799" s="154"/>
      <c r="T799" s="154"/>
      <c r="U799" s="154"/>
      <c r="V799" s="154"/>
      <c r="W799" s="154"/>
      <c r="X799" s="154"/>
      <c r="Y799" s="154"/>
      <c r="Z799" s="154"/>
    </row>
    <row r="800" spans="1:26" ht="12.75" customHeight="1" x14ac:dyDescent="0.2">
      <c r="A800" s="154"/>
      <c r="B800" s="154"/>
      <c r="C800" s="154"/>
      <c r="D800" s="154"/>
      <c r="E800" s="154"/>
      <c r="F800" s="154"/>
      <c r="G800" s="154"/>
      <c r="H800" s="154"/>
      <c r="I800" s="154"/>
      <c r="J800" s="154"/>
      <c r="K800" s="154"/>
      <c r="L800" s="154"/>
      <c r="M800" s="154"/>
      <c r="N800" s="154"/>
      <c r="O800" s="154"/>
      <c r="P800" s="154"/>
      <c r="Q800" s="154"/>
      <c r="R800" s="154"/>
      <c r="S800" s="154"/>
      <c r="T800" s="154"/>
      <c r="U800" s="154"/>
      <c r="V800" s="154"/>
      <c r="W800" s="154"/>
      <c r="X800" s="154"/>
      <c r="Y800" s="154"/>
      <c r="Z800" s="154"/>
    </row>
    <row r="801" spans="1:26" ht="12.75" customHeight="1" x14ac:dyDescent="0.2">
      <c r="A801" s="154"/>
      <c r="B801" s="154"/>
      <c r="C801" s="154"/>
      <c r="D801" s="154"/>
      <c r="E801" s="154"/>
      <c r="F801" s="154"/>
      <c r="G801" s="154"/>
      <c r="H801" s="154"/>
      <c r="I801" s="154"/>
      <c r="J801" s="154"/>
      <c r="K801" s="154"/>
      <c r="L801" s="154"/>
      <c r="M801" s="154"/>
      <c r="N801" s="154"/>
      <c r="O801" s="154"/>
      <c r="P801" s="154"/>
      <c r="Q801" s="154"/>
      <c r="R801" s="154"/>
      <c r="S801" s="154"/>
      <c r="T801" s="154"/>
      <c r="U801" s="154"/>
      <c r="V801" s="154"/>
      <c r="W801" s="154"/>
      <c r="X801" s="154"/>
      <c r="Y801" s="154"/>
      <c r="Z801" s="154"/>
    </row>
    <row r="802" spans="1:26" ht="12.75" customHeight="1" x14ac:dyDescent="0.2">
      <c r="A802" s="154"/>
      <c r="B802" s="154"/>
      <c r="C802" s="154"/>
      <c r="D802" s="154"/>
      <c r="E802" s="154"/>
      <c r="F802" s="154"/>
      <c r="G802" s="154"/>
      <c r="H802" s="154"/>
      <c r="I802" s="154"/>
      <c r="J802" s="154"/>
      <c r="K802" s="154"/>
      <c r="L802" s="154"/>
      <c r="M802" s="154"/>
      <c r="N802" s="154"/>
      <c r="O802" s="154"/>
      <c r="P802" s="154"/>
      <c r="Q802" s="154"/>
      <c r="R802" s="154"/>
      <c r="S802" s="154"/>
      <c r="T802" s="154"/>
      <c r="U802" s="154"/>
      <c r="V802" s="154"/>
      <c r="W802" s="154"/>
      <c r="X802" s="154"/>
      <c r="Y802" s="154"/>
      <c r="Z802" s="154"/>
    </row>
    <row r="803" spans="1:26" ht="12.75" customHeight="1" x14ac:dyDescent="0.2">
      <c r="A803" s="154"/>
      <c r="B803" s="154"/>
      <c r="C803" s="154"/>
      <c r="D803" s="154"/>
      <c r="E803" s="154"/>
      <c r="F803" s="154"/>
      <c r="G803" s="154"/>
      <c r="H803" s="154"/>
      <c r="I803" s="154"/>
      <c r="J803" s="154"/>
      <c r="K803" s="154"/>
      <c r="L803" s="154"/>
      <c r="M803" s="154"/>
      <c r="N803" s="154"/>
      <c r="O803" s="154"/>
      <c r="P803" s="154"/>
      <c r="Q803" s="154"/>
      <c r="R803" s="154"/>
      <c r="S803" s="154"/>
      <c r="T803" s="154"/>
      <c r="U803" s="154"/>
      <c r="V803" s="154"/>
      <c r="W803" s="154"/>
      <c r="X803" s="154"/>
      <c r="Y803" s="154"/>
      <c r="Z803" s="154"/>
    </row>
    <row r="804" spans="1:26" ht="12.75" customHeight="1" x14ac:dyDescent="0.2">
      <c r="A804" s="154"/>
      <c r="B804" s="154"/>
      <c r="C804" s="154"/>
      <c r="D804" s="154"/>
      <c r="E804" s="154"/>
      <c r="F804" s="154"/>
      <c r="G804" s="154"/>
      <c r="H804" s="154"/>
      <c r="I804" s="154"/>
      <c r="J804" s="154"/>
      <c r="K804" s="154"/>
      <c r="L804" s="154"/>
      <c r="M804" s="154"/>
      <c r="N804" s="154"/>
      <c r="O804" s="154"/>
      <c r="P804" s="154"/>
      <c r="Q804" s="154"/>
      <c r="R804" s="154"/>
      <c r="S804" s="154"/>
      <c r="T804" s="154"/>
      <c r="U804" s="154"/>
      <c r="V804" s="154"/>
      <c r="W804" s="154"/>
      <c r="X804" s="154"/>
      <c r="Y804" s="154"/>
      <c r="Z804" s="154"/>
    </row>
    <row r="805" spans="1:26" ht="12.75" customHeight="1" x14ac:dyDescent="0.2">
      <c r="A805" s="154"/>
      <c r="B805" s="154"/>
      <c r="C805" s="154"/>
      <c r="D805" s="154"/>
      <c r="E805" s="154"/>
      <c r="F805" s="154"/>
      <c r="G805" s="154"/>
      <c r="H805" s="154"/>
      <c r="I805" s="154"/>
      <c r="J805" s="154"/>
      <c r="K805" s="154"/>
      <c r="L805" s="154"/>
      <c r="M805" s="154"/>
      <c r="N805" s="154"/>
      <c r="O805" s="154"/>
      <c r="P805" s="154"/>
      <c r="Q805" s="154"/>
      <c r="R805" s="154"/>
      <c r="S805" s="154"/>
      <c r="T805" s="154"/>
      <c r="U805" s="154"/>
      <c r="V805" s="154"/>
      <c r="W805" s="154"/>
      <c r="X805" s="154"/>
      <c r="Y805" s="154"/>
      <c r="Z805" s="154"/>
    </row>
    <row r="806" spans="1:26" ht="12.75" customHeight="1" x14ac:dyDescent="0.2">
      <c r="A806" s="154"/>
      <c r="B806" s="154"/>
      <c r="C806" s="154"/>
      <c r="D806" s="154"/>
      <c r="E806" s="154"/>
      <c r="F806" s="154"/>
      <c r="G806" s="154"/>
      <c r="H806" s="154"/>
      <c r="I806" s="154"/>
      <c r="J806" s="154"/>
      <c r="K806" s="154"/>
      <c r="L806" s="154"/>
      <c r="M806" s="154"/>
      <c r="N806" s="154"/>
      <c r="O806" s="154"/>
      <c r="P806" s="154"/>
      <c r="Q806" s="154"/>
      <c r="R806" s="154"/>
      <c r="S806" s="154"/>
      <c r="T806" s="154"/>
      <c r="U806" s="154"/>
      <c r="V806" s="154"/>
      <c r="W806" s="154"/>
      <c r="X806" s="154"/>
      <c r="Y806" s="154"/>
      <c r="Z806" s="154"/>
    </row>
    <row r="807" spans="1:26" ht="12.75" customHeight="1" x14ac:dyDescent="0.2">
      <c r="A807" s="154"/>
      <c r="B807" s="154"/>
      <c r="C807" s="154"/>
      <c r="D807" s="154"/>
      <c r="E807" s="154"/>
      <c r="F807" s="154"/>
      <c r="G807" s="154"/>
      <c r="H807" s="154"/>
      <c r="I807" s="154"/>
      <c r="J807" s="154"/>
      <c r="K807" s="154"/>
      <c r="L807" s="154"/>
      <c r="M807" s="154"/>
      <c r="N807" s="154"/>
      <c r="O807" s="154"/>
      <c r="P807" s="154"/>
      <c r="Q807" s="154"/>
      <c r="R807" s="154"/>
      <c r="S807" s="154"/>
      <c r="T807" s="154"/>
      <c r="U807" s="154"/>
      <c r="V807" s="154"/>
      <c r="W807" s="154"/>
      <c r="X807" s="154"/>
      <c r="Y807" s="154"/>
      <c r="Z807" s="154"/>
    </row>
    <row r="808" spans="1:26" ht="12.75" customHeight="1" x14ac:dyDescent="0.2">
      <c r="A808" s="154"/>
      <c r="B808" s="154"/>
      <c r="C808" s="154"/>
      <c r="D808" s="154"/>
      <c r="E808" s="154"/>
      <c r="F808" s="154"/>
      <c r="G808" s="154"/>
      <c r="H808" s="154"/>
      <c r="I808" s="154"/>
      <c r="J808" s="154"/>
      <c r="K808" s="154"/>
      <c r="L808" s="154"/>
      <c r="M808" s="154"/>
      <c r="N808" s="154"/>
      <c r="O808" s="154"/>
      <c r="P808" s="154"/>
      <c r="Q808" s="154"/>
      <c r="R808" s="154"/>
      <c r="S808" s="154"/>
      <c r="T808" s="154"/>
      <c r="U808" s="154"/>
      <c r="V808" s="154"/>
      <c r="W808" s="154"/>
      <c r="X808" s="154"/>
      <c r="Y808" s="154"/>
      <c r="Z808" s="154"/>
    </row>
    <row r="809" spans="1:26" ht="12.75" customHeight="1" x14ac:dyDescent="0.2">
      <c r="A809" s="154"/>
      <c r="B809" s="154"/>
      <c r="C809" s="154"/>
      <c r="D809" s="154"/>
      <c r="E809" s="154"/>
      <c r="F809" s="154"/>
      <c r="G809" s="154"/>
      <c r="H809" s="154"/>
      <c r="I809" s="154"/>
      <c r="J809" s="154"/>
      <c r="K809" s="154"/>
      <c r="L809" s="154"/>
      <c r="M809" s="154"/>
      <c r="N809" s="154"/>
      <c r="O809" s="154"/>
      <c r="P809" s="154"/>
      <c r="Q809" s="154"/>
      <c r="R809" s="154"/>
      <c r="S809" s="154"/>
      <c r="T809" s="154"/>
      <c r="U809" s="154"/>
      <c r="V809" s="154"/>
      <c r="W809" s="154"/>
      <c r="X809" s="154"/>
      <c r="Y809" s="154"/>
      <c r="Z809" s="154"/>
    </row>
    <row r="810" spans="1:26" ht="12.75" customHeight="1" x14ac:dyDescent="0.2">
      <c r="A810" s="154"/>
      <c r="B810" s="154"/>
      <c r="C810" s="154"/>
      <c r="D810" s="154"/>
      <c r="E810" s="154"/>
      <c r="F810" s="154"/>
      <c r="G810" s="154"/>
      <c r="H810" s="154"/>
      <c r="I810" s="154"/>
      <c r="J810" s="154"/>
      <c r="K810" s="154"/>
      <c r="L810" s="154"/>
      <c r="M810" s="154"/>
      <c r="N810" s="154"/>
      <c r="O810" s="154"/>
      <c r="P810" s="154"/>
      <c r="Q810" s="154"/>
      <c r="R810" s="154"/>
      <c r="S810" s="154"/>
      <c r="T810" s="154"/>
      <c r="U810" s="154"/>
      <c r="V810" s="154"/>
      <c r="W810" s="154"/>
      <c r="X810" s="154"/>
      <c r="Y810" s="154"/>
      <c r="Z810" s="154"/>
    </row>
    <row r="811" spans="1:26" ht="12.75" customHeight="1" x14ac:dyDescent="0.2">
      <c r="A811" s="154"/>
      <c r="B811" s="154"/>
      <c r="C811" s="154"/>
      <c r="D811" s="154"/>
      <c r="E811" s="154"/>
      <c r="F811" s="154"/>
      <c r="G811" s="154"/>
      <c r="H811" s="154"/>
      <c r="I811" s="154"/>
      <c r="J811" s="154"/>
      <c r="K811" s="154"/>
      <c r="L811" s="154"/>
      <c r="M811" s="154"/>
      <c r="N811" s="154"/>
      <c r="O811" s="154"/>
      <c r="P811" s="154"/>
      <c r="Q811" s="154"/>
      <c r="R811" s="154"/>
      <c r="S811" s="154"/>
      <c r="T811" s="154"/>
      <c r="U811" s="154"/>
      <c r="V811" s="154"/>
      <c r="W811" s="154"/>
      <c r="X811" s="154"/>
      <c r="Y811" s="154"/>
      <c r="Z811" s="154"/>
    </row>
    <row r="812" spans="1:26" ht="12.75" customHeight="1" x14ac:dyDescent="0.2">
      <c r="A812" s="154"/>
      <c r="B812" s="154"/>
      <c r="C812" s="154"/>
      <c r="D812" s="154"/>
      <c r="E812" s="154"/>
      <c r="F812" s="154"/>
      <c r="G812" s="154"/>
      <c r="H812" s="154"/>
      <c r="I812" s="154"/>
      <c r="J812" s="154"/>
      <c r="K812" s="154"/>
      <c r="L812" s="154"/>
      <c r="M812" s="154"/>
      <c r="N812" s="154"/>
      <c r="O812" s="154"/>
      <c r="P812" s="154"/>
      <c r="Q812" s="154"/>
      <c r="R812" s="154"/>
      <c r="S812" s="154"/>
      <c r="T812" s="154"/>
      <c r="U812" s="154"/>
      <c r="V812" s="154"/>
      <c r="W812" s="154"/>
      <c r="X812" s="154"/>
      <c r="Y812" s="154"/>
      <c r="Z812" s="154"/>
    </row>
    <row r="813" spans="1:26" ht="12.75" customHeight="1" x14ac:dyDescent="0.2">
      <c r="A813" s="154"/>
      <c r="B813" s="154"/>
      <c r="C813" s="154"/>
      <c r="D813" s="154"/>
      <c r="E813" s="154"/>
      <c r="F813" s="154"/>
      <c r="G813" s="154"/>
      <c r="H813" s="154"/>
      <c r="I813" s="154"/>
      <c r="J813" s="154"/>
      <c r="K813" s="154"/>
      <c r="L813" s="154"/>
      <c r="M813" s="154"/>
      <c r="N813" s="154"/>
      <c r="O813" s="154"/>
      <c r="P813" s="154"/>
      <c r="Q813" s="154"/>
      <c r="R813" s="154"/>
      <c r="S813" s="154"/>
      <c r="T813" s="154"/>
      <c r="U813" s="154"/>
      <c r="V813" s="154"/>
      <c r="W813" s="154"/>
      <c r="X813" s="154"/>
      <c r="Y813" s="154"/>
      <c r="Z813" s="154"/>
    </row>
    <row r="814" spans="1:26" ht="12.75" customHeight="1" x14ac:dyDescent="0.2">
      <c r="A814" s="154"/>
      <c r="B814" s="154"/>
      <c r="C814" s="154"/>
      <c r="D814" s="154"/>
      <c r="E814" s="154"/>
      <c r="F814" s="154"/>
      <c r="G814" s="154"/>
      <c r="H814" s="154"/>
      <c r="I814" s="154"/>
      <c r="J814" s="154"/>
      <c r="K814" s="154"/>
      <c r="L814" s="154"/>
      <c r="M814" s="154"/>
      <c r="N814" s="154"/>
      <c r="O814" s="154"/>
      <c r="P814" s="154"/>
      <c r="Q814" s="154"/>
      <c r="R814" s="154"/>
      <c r="S814" s="154"/>
      <c r="T814" s="154"/>
      <c r="U814" s="154"/>
      <c r="V814" s="154"/>
      <c r="W814" s="154"/>
      <c r="X814" s="154"/>
      <c r="Y814" s="154"/>
      <c r="Z814" s="154"/>
    </row>
    <row r="815" spans="1:26" ht="12.75" customHeight="1" x14ac:dyDescent="0.2">
      <c r="A815" s="154"/>
      <c r="B815" s="154"/>
      <c r="C815" s="154"/>
      <c r="D815" s="154"/>
      <c r="E815" s="154"/>
      <c r="F815" s="154"/>
      <c r="G815" s="154"/>
      <c r="H815" s="154"/>
      <c r="I815" s="154"/>
      <c r="J815" s="154"/>
      <c r="K815" s="154"/>
      <c r="L815" s="154"/>
      <c r="M815" s="154"/>
      <c r="N815" s="154"/>
      <c r="O815" s="154"/>
      <c r="P815" s="154"/>
      <c r="Q815" s="154"/>
      <c r="R815" s="154"/>
      <c r="S815" s="154"/>
      <c r="T815" s="154"/>
      <c r="U815" s="154"/>
      <c r="V815" s="154"/>
      <c r="W815" s="154"/>
      <c r="X815" s="154"/>
      <c r="Y815" s="154"/>
      <c r="Z815" s="154"/>
    </row>
    <row r="816" spans="1:26" ht="12.75" customHeight="1" x14ac:dyDescent="0.2">
      <c r="A816" s="154"/>
      <c r="B816" s="154"/>
      <c r="C816" s="154"/>
      <c r="D816" s="154"/>
      <c r="E816" s="154"/>
      <c r="F816" s="154"/>
      <c r="G816" s="154"/>
      <c r="H816" s="154"/>
      <c r="I816" s="154"/>
      <c r="J816" s="154"/>
      <c r="K816" s="154"/>
      <c r="L816" s="154"/>
      <c r="M816" s="154"/>
      <c r="N816" s="154"/>
      <c r="O816" s="154"/>
      <c r="P816" s="154"/>
      <c r="Q816" s="154"/>
      <c r="R816" s="154"/>
      <c r="S816" s="154"/>
      <c r="T816" s="154"/>
      <c r="U816" s="154"/>
      <c r="V816" s="154"/>
      <c r="W816" s="154"/>
      <c r="X816" s="154"/>
      <c r="Y816" s="154"/>
      <c r="Z816" s="154"/>
    </row>
    <row r="817" spans="1:26" ht="12.75" customHeight="1" x14ac:dyDescent="0.2">
      <c r="A817" s="154"/>
      <c r="B817" s="154"/>
      <c r="C817" s="154"/>
      <c r="D817" s="154"/>
      <c r="E817" s="154"/>
      <c r="F817" s="154"/>
      <c r="G817" s="154"/>
      <c r="H817" s="154"/>
      <c r="I817" s="154"/>
      <c r="J817" s="154"/>
      <c r="K817" s="154"/>
      <c r="L817" s="154"/>
      <c r="M817" s="154"/>
      <c r="N817" s="154"/>
      <c r="O817" s="154"/>
      <c r="P817" s="154"/>
      <c r="Q817" s="154"/>
      <c r="R817" s="154"/>
      <c r="S817" s="154"/>
      <c r="T817" s="154"/>
      <c r="U817" s="154"/>
      <c r="V817" s="154"/>
      <c r="W817" s="154"/>
      <c r="X817" s="154"/>
      <c r="Y817" s="154"/>
      <c r="Z817" s="154"/>
    </row>
    <row r="818" spans="1:26" ht="12.75" customHeight="1" x14ac:dyDescent="0.2">
      <c r="A818" s="154"/>
      <c r="B818" s="154"/>
      <c r="C818" s="154"/>
      <c r="D818" s="154"/>
      <c r="E818" s="154"/>
      <c r="F818" s="154"/>
      <c r="G818" s="154"/>
      <c r="H818" s="154"/>
      <c r="I818" s="154"/>
      <c r="J818" s="154"/>
      <c r="K818" s="154"/>
      <c r="L818" s="154"/>
      <c r="M818" s="154"/>
      <c r="N818" s="154"/>
      <c r="O818" s="154"/>
      <c r="P818" s="154"/>
      <c r="Q818" s="154"/>
      <c r="R818" s="154"/>
      <c r="S818" s="154"/>
      <c r="T818" s="154"/>
      <c r="U818" s="154"/>
      <c r="V818" s="154"/>
      <c r="W818" s="154"/>
      <c r="X818" s="154"/>
      <c r="Y818" s="154"/>
      <c r="Z818" s="154"/>
    </row>
    <row r="819" spans="1:26" ht="12.75" customHeight="1" x14ac:dyDescent="0.2">
      <c r="A819" s="154"/>
      <c r="B819" s="154"/>
      <c r="C819" s="154"/>
      <c r="D819" s="154"/>
      <c r="E819" s="154"/>
      <c r="F819" s="154"/>
      <c r="G819" s="154"/>
      <c r="H819" s="154"/>
      <c r="I819" s="154"/>
      <c r="J819" s="154"/>
      <c r="K819" s="154"/>
      <c r="L819" s="154"/>
      <c r="M819" s="154"/>
      <c r="N819" s="154"/>
      <c r="O819" s="154"/>
      <c r="P819" s="154"/>
      <c r="Q819" s="154"/>
      <c r="R819" s="154"/>
      <c r="S819" s="154"/>
      <c r="T819" s="154"/>
      <c r="U819" s="154"/>
      <c r="V819" s="154"/>
      <c r="W819" s="154"/>
      <c r="X819" s="154"/>
      <c r="Y819" s="154"/>
      <c r="Z819" s="154"/>
    </row>
    <row r="820" spans="1:26" ht="12.75" customHeight="1" x14ac:dyDescent="0.2">
      <c r="A820" s="154"/>
      <c r="B820" s="154"/>
      <c r="C820" s="154"/>
      <c r="D820" s="154"/>
      <c r="E820" s="154"/>
      <c r="F820" s="154"/>
      <c r="G820" s="154"/>
      <c r="H820" s="154"/>
      <c r="I820" s="154"/>
      <c r="J820" s="154"/>
      <c r="K820" s="154"/>
      <c r="L820" s="154"/>
      <c r="M820" s="154"/>
      <c r="N820" s="154"/>
      <c r="O820" s="154"/>
      <c r="P820" s="154"/>
      <c r="Q820" s="154"/>
      <c r="R820" s="154"/>
      <c r="S820" s="154"/>
      <c r="T820" s="154"/>
      <c r="U820" s="154"/>
      <c r="V820" s="154"/>
      <c r="W820" s="154"/>
      <c r="X820" s="154"/>
      <c r="Y820" s="154"/>
      <c r="Z820" s="154"/>
    </row>
    <row r="821" spans="1:26" ht="12.75" customHeight="1" x14ac:dyDescent="0.2">
      <c r="A821" s="154"/>
      <c r="B821" s="154"/>
      <c r="C821" s="154"/>
      <c r="D821" s="154"/>
      <c r="E821" s="154"/>
      <c r="F821" s="154"/>
      <c r="G821" s="154"/>
      <c r="H821" s="154"/>
      <c r="I821" s="154"/>
      <c r="J821" s="154"/>
      <c r="K821" s="154"/>
      <c r="L821" s="154"/>
      <c r="M821" s="154"/>
      <c r="N821" s="154"/>
      <c r="O821" s="154"/>
      <c r="P821" s="154"/>
      <c r="Q821" s="154"/>
      <c r="R821" s="154"/>
      <c r="S821" s="154"/>
      <c r="T821" s="154"/>
      <c r="U821" s="154"/>
      <c r="V821" s="154"/>
      <c r="W821" s="154"/>
      <c r="X821" s="154"/>
      <c r="Y821" s="154"/>
      <c r="Z821" s="154"/>
    </row>
    <row r="822" spans="1:26" ht="12.75" customHeight="1" x14ac:dyDescent="0.2">
      <c r="A822" s="154"/>
      <c r="B822" s="154"/>
      <c r="C822" s="154"/>
      <c r="D822" s="154"/>
      <c r="E822" s="154"/>
      <c r="F822" s="154"/>
      <c r="G822" s="154"/>
      <c r="H822" s="154"/>
      <c r="I822" s="154"/>
      <c r="J822" s="154"/>
      <c r="K822" s="154"/>
      <c r="L822" s="154"/>
      <c r="M822" s="154"/>
      <c r="N822" s="154"/>
      <c r="O822" s="154"/>
      <c r="P822" s="154"/>
      <c r="Q822" s="154"/>
      <c r="R822" s="154"/>
      <c r="S822" s="154"/>
      <c r="T822" s="154"/>
      <c r="U822" s="154"/>
      <c r="V822" s="154"/>
      <c r="W822" s="154"/>
      <c r="X822" s="154"/>
      <c r="Y822" s="154"/>
      <c r="Z822" s="154"/>
    </row>
    <row r="823" spans="1:26" ht="12.75" customHeight="1" x14ac:dyDescent="0.2">
      <c r="A823" s="154"/>
      <c r="B823" s="154"/>
      <c r="C823" s="154"/>
      <c r="D823" s="154"/>
      <c r="E823" s="154"/>
      <c r="F823" s="154"/>
      <c r="G823" s="154"/>
      <c r="H823" s="154"/>
      <c r="I823" s="154"/>
      <c r="J823" s="154"/>
      <c r="K823" s="154"/>
      <c r="L823" s="154"/>
      <c r="M823" s="154"/>
      <c r="N823" s="154"/>
      <c r="O823" s="154"/>
      <c r="P823" s="154"/>
      <c r="Q823" s="154"/>
      <c r="R823" s="154"/>
      <c r="S823" s="154"/>
      <c r="T823" s="154"/>
      <c r="U823" s="154"/>
      <c r="V823" s="154"/>
      <c r="W823" s="154"/>
      <c r="X823" s="154"/>
      <c r="Y823" s="154"/>
      <c r="Z823" s="154"/>
    </row>
    <row r="824" spans="1:26" ht="12.75" customHeight="1" x14ac:dyDescent="0.2">
      <c r="A824" s="154"/>
      <c r="B824" s="154"/>
      <c r="C824" s="154"/>
      <c r="D824" s="154"/>
      <c r="E824" s="154"/>
      <c r="F824" s="154"/>
      <c r="G824" s="154"/>
      <c r="H824" s="154"/>
      <c r="I824" s="154"/>
      <c r="J824" s="154"/>
      <c r="K824" s="154"/>
      <c r="L824" s="154"/>
      <c r="M824" s="154"/>
      <c r="N824" s="154"/>
      <c r="O824" s="154"/>
      <c r="P824" s="154"/>
      <c r="Q824" s="154"/>
      <c r="R824" s="154"/>
      <c r="S824" s="154"/>
      <c r="T824" s="154"/>
      <c r="U824" s="154"/>
      <c r="V824" s="154"/>
      <c r="W824" s="154"/>
      <c r="X824" s="154"/>
      <c r="Y824" s="154"/>
      <c r="Z824" s="154"/>
    </row>
    <row r="825" spans="1:26" ht="12.75" customHeight="1" x14ac:dyDescent="0.2">
      <c r="A825" s="154"/>
      <c r="B825" s="154"/>
      <c r="C825" s="154"/>
      <c r="D825" s="154"/>
      <c r="E825" s="154"/>
      <c r="F825" s="154"/>
      <c r="G825" s="154"/>
      <c r="H825" s="154"/>
      <c r="I825" s="154"/>
      <c r="J825" s="154"/>
      <c r="K825" s="154"/>
      <c r="L825" s="154"/>
      <c r="M825" s="154"/>
      <c r="N825" s="154"/>
      <c r="O825" s="154"/>
      <c r="P825" s="154"/>
      <c r="Q825" s="154"/>
      <c r="R825" s="154"/>
      <c r="S825" s="154"/>
      <c r="T825" s="154"/>
      <c r="U825" s="154"/>
      <c r="V825" s="154"/>
      <c r="W825" s="154"/>
      <c r="X825" s="154"/>
      <c r="Y825" s="154"/>
      <c r="Z825" s="154"/>
    </row>
    <row r="826" spans="1:26" ht="12.75" customHeight="1" x14ac:dyDescent="0.2">
      <c r="A826" s="154"/>
      <c r="B826" s="154"/>
      <c r="C826" s="154"/>
      <c r="D826" s="154"/>
      <c r="E826" s="154"/>
      <c r="F826" s="154"/>
      <c r="G826" s="154"/>
      <c r="H826" s="154"/>
      <c r="I826" s="154"/>
      <c r="J826" s="154"/>
      <c r="K826" s="154"/>
      <c r="L826" s="154"/>
      <c r="M826" s="154"/>
      <c r="N826" s="154"/>
      <c r="O826" s="154"/>
      <c r="P826" s="154"/>
      <c r="Q826" s="154"/>
      <c r="R826" s="154"/>
      <c r="S826" s="154"/>
      <c r="T826" s="154"/>
      <c r="U826" s="154"/>
      <c r="V826" s="154"/>
      <c r="W826" s="154"/>
      <c r="X826" s="154"/>
      <c r="Y826" s="154"/>
      <c r="Z826" s="154"/>
    </row>
    <row r="827" spans="1:26" ht="12.75" customHeight="1" x14ac:dyDescent="0.2">
      <c r="A827" s="154"/>
      <c r="B827" s="154"/>
      <c r="C827" s="154"/>
      <c r="D827" s="154"/>
      <c r="E827" s="154"/>
      <c r="F827" s="154"/>
      <c r="G827" s="154"/>
      <c r="H827" s="154"/>
      <c r="I827" s="154"/>
      <c r="J827" s="154"/>
      <c r="K827" s="154"/>
      <c r="L827" s="154"/>
      <c r="M827" s="154"/>
      <c r="N827" s="154"/>
      <c r="O827" s="154"/>
      <c r="P827" s="154"/>
      <c r="Q827" s="154"/>
      <c r="R827" s="154"/>
      <c r="S827" s="154"/>
      <c r="T827" s="154"/>
      <c r="U827" s="154"/>
      <c r="V827" s="154"/>
      <c r="W827" s="154"/>
      <c r="X827" s="154"/>
      <c r="Y827" s="154"/>
      <c r="Z827" s="154"/>
    </row>
    <row r="828" spans="1:26" ht="12.75" customHeight="1" x14ac:dyDescent="0.2">
      <c r="A828" s="154"/>
      <c r="B828" s="154"/>
      <c r="C828" s="154"/>
      <c r="D828" s="154"/>
      <c r="E828" s="154"/>
      <c r="F828" s="154"/>
      <c r="G828" s="154"/>
      <c r="H828" s="154"/>
      <c r="I828" s="154"/>
      <c r="J828" s="154"/>
      <c r="K828" s="154"/>
      <c r="L828" s="154"/>
      <c r="M828" s="154"/>
      <c r="N828" s="154"/>
      <c r="O828" s="154"/>
      <c r="P828" s="154"/>
      <c r="Q828" s="154"/>
      <c r="R828" s="154"/>
      <c r="S828" s="154"/>
      <c r="T828" s="154"/>
      <c r="U828" s="154"/>
      <c r="V828" s="154"/>
      <c r="W828" s="154"/>
      <c r="X828" s="154"/>
      <c r="Y828" s="154"/>
      <c r="Z828" s="154"/>
    </row>
    <row r="829" spans="1:26" ht="12.75" customHeight="1" x14ac:dyDescent="0.2">
      <c r="A829" s="154"/>
      <c r="B829" s="154"/>
      <c r="C829" s="154"/>
      <c r="D829" s="154"/>
      <c r="E829" s="154"/>
      <c r="F829" s="154"/>
      <c r="G829" s="154"/>
      <c r="H829" s="154"/>
      <c r="I829" s="154"/>
      <c r="J829" s="154"/>
      <c r="K829" s="154"/>
      <c r="L829" s="154"/>
      <c r="M829" s="154"/>
      <c r="N829" s="154"/>
      <c r="O829" s="154"/>
      <c r="P829" s="154"/>
      <c r="Q829" s="154"/>
      <c r="R829" s="154"/>
      <c r="S829" s="154"/>
      <c r="T829" s="154"/>
      <c r="U829" s="154"/>
      <c r="V829" s="154"/>
      <c r="W829" s="154"/>
      <c r="X829" s="154"/>
      <c r="Y829" s="154"/>
      <c r="Z829" s="154"/>
    </row>
    <row r="830" spans="1:26" ht="12.75" customHeight="1" x14ac:dyDescent="0.2">
      <c r="A830" s="154"/>
      <c r="B830" s="154"/>
      <c r="C830" s="154"/>
      <c r="D830" s="154"/>
      <c r="E830" s="154"/>
      <c r="F830" s="154"/>
      <c r="G830" s="154"/>
      <c r="H830" s="154"/>
      <c r="I830" s="154"/>
      <c r="J830" s="154"/>
      <c r="K830" s="154"/>
      <c r="L830" s="154"/>
      <c r="M830" s="154"/>
      <c r="N830" s="154"/>
      <c r="O830" s="154"/>
      <c r="P830" s="154"/>
      <c r="Q830" s="154"/>
      <c r="R830" s="154"/>
      <c r="S830" s="154"/>
      <c r="T830" s="154"/>
      <c r="U830" s="154"/>
      <c r="V830" s="154"/>
      <c r="W830" s="154"/>
      <c r="X830" s="154"/>
      <c r="Y830" s="154"/>
      <c r="Z830" s="154"/>
    </row>
    <row r="831" spans="1:26" ht="12.75" customHeight="1" x14ac:dyDescent="0.2">
      <c r="A831" s="154"/>
      <c r="B831" s="154"/>
      <c r="C831" s="154"/>
      <c r="D831" s="154"/>
      <c r="E831" s="154"/>
      <c r="F831" s="154"/>
      <c r="G831" s="154"/>
      <c r="H831" s="154"/>
      <c r="I831" s="154"/>
      <c r="J831" s="154"/>
      <c r="K831" s="154"/>
      <c r="L831" s="154"/>
      <c r="M831" s="154"/>
      <c r="N831" s="154"/>
      <c r="O831" s="154"/>
      <c r="P831" s="154"/>
      <c r="Q831" s="154"/>
      <c r="R831" s="154"/>
      <c r="S831" s="154"/>
      <c r="T831" s="154"/>
      <c r="U831" s="154"/>
      <c r="V831" s="154"/>
      <c r="W831" s="154"/>
      <c r="X831" s="154"/>
      <c r="Y831" s="154"/>
      <c r="Z831" s="154"/>
    </row>
    <row r="832" spans="1:26" ht="12.75" customHeight="1" x14ac:dyDescent="0.2">
      <c r="A832" s="154"/>
      <c r="B832" s="154"/>
      <c r="C832" s="154"/>
      <c r="D832" s="154"/>
      <c r="E832" s="154"/>
      <c r="F832" s="154"/>
      <c r="G832" s="154"/>
      <c r="H832" s="154"/>
      <c r="I832" s="154"/>
      <c r="J832" s="154"/>
      <c r="K832" s="154"/>
      <c r="L832" s="154"/>
      <c r="M832" s="154"/>
      <c r="N832" s="154"/>
      <c r="O832" s="154"/>
      <c r="P832" s="154"/>
      <c r="Q832" s="154"/>
      <c r="R832" s="154"/>
      <c r="S832" s="154"/>
      <c r="T832" s="154"/>
      <c r="U832" s="154"/>
      <c r="V832" s="154"/>
      <c r="W832" s="154"/>
      <c r="X832" s="154"/>
      <c r="Y832" s="154"/>
      <c r="Z832" s="154"/>
    </row>
    <row r="833" spans="1:26" ht="12.75" customHeight="1" x14ac:dyDescent="0.2">
      <c r="A833" s="154"/>
      <c r="B833" s="154"/>
      <c r="C833" s="154"/>
      <c r="D833" s="154"/>
      <c r="E833" s="154"/>
      <c r="F833" s="154"/>
      <c r="G833" s="154"/>
      <c r="H833" s="154"/>
      <c r="I833" s="154"/>
      <c r="J833" s="154"/>
      <c r="K833" s="154"/>
      <c r="L833" s="154"/>
      <c r="M833" s="154"/>
      <c r="N833" s="154"/>
      <c r="O833" s="154"/>
      <c r="P833" s="154"/>
      <c r="Q833" s="154"/>
      <c r="R833" s="154"/>
      <c r="S833" s="154"/>
      <c r="T833" s="154"/>
      <c r="U833" s="154"/>
      <c r="V833" s="154"/>
      <c r="W833" s="154"/>
      <c r="X833" s="154"/>
      <c r="Y833" s="154"/>
      <c r="Z833" s="154"/>
    </row>
    <row r="834" spans="1:26" ht="12.75" customHeight="1" x14ac:dyDescent="0.2">
      <c r="A834" s="154"/>
      <c r="B834" s="154"/>
      <c r="C834" s="154"/>
      <c r="D834" s="154"/>
      <c r="E834" s="154"/>
      <c r="F834" s="154"/>
      <c r="G834" s="154"/>
      <c r="H834" s="154"/>
      <c r="I834" s="154"/>
      <c r="J834" s="154"/>
      <c r="K834" s="154"/>
      <c r="L834" s="154"/>
      <c r="M834" s="154"/>
      <c r="N834" s="154"/>
      <c r="O834" s="154"/>
      <c r="P834" s="154"/>
      <c r="Q834" s="154"/>
      <c r="R834" s="154"/>
      <c r="S834" s="154"/>
      <c r="T834" s="154"/>
      <c r="U834" s="154"/>
      <c r="V834" s="154"/>
      <c r="W834" s="154"/>
      <c r="X834" s="154"/>
      <c r="Y834" s="154"/>
      <c r="Z834" s="154"/>
    </row>
    <row r="835" spans="1:26" ht="12.75" customHeight="1" x14ac:dyDescent="0.2">
      <c r="A835" s="154"/>
      <c r="B835" s="154"/>
      <c r="C835" s="154"/>
      <c r="D835" s="154"/>
      <c r="E835" s="154"/>
      <c r="F835" s="154"/>
      <c r="G835" s="154"/>
      <c r="H835" s="154"/>
      <c r="I835" s="154"/>
      <c r="J835" s="154"/>
      <c r="K835" s="154"/>
      <c r="L835" s="154"/>
      <c r="M835" s="154"/>
      <c r="N835" s="154"/>
      <c r="O835" s="154"/>
      <c r="P835" s="154"/>
      <c r="Q835" s="154"/>
      <c r="R835" s="154"/>
      <c r="S835" s="154"/>
      <c r="T835" s="154"/>
      <c r="U835" s="154"/>
      <c r="V835" s="154"/>
      <c r="W835" s="154"/>
      <c r="X835" s="154"/>
      <c r="Y835" s="154"/>
      <c r="Z835" s="154"/>
    </row>
    <row r="836" spans="1:26" ht="12.75" customHeight="1" x14ac:dyDescent="0.2">
      <c r="A836" s="154"/>
      <c r="B836" s="154"/>
      <c r="C836" s="154"/>
      <c r="D836" s="154"/>
      <c r="E836" s="154"/>
      <c r="F836" s="154"/>
      <c r="G836" s="154"/>
      <c r="H836" s="154"/>
      <c r="I836" s="154"/>
      <c r="J836" s="154"/>
      <c r="K836" s="154"/>
      <c r="L836" s="154"/>
      <c r="M836" s="154"/>
      <c r="N836" s="154"/>
      <c r="O836" s="154"/>
      <c r="P836" s="154"/>
      <c r="Q836" s="154"/>
      <c r="R836" s="154"/>
      <c r="S836" s="154"/>
      <c r="T836" s="154"/>
      <c r="U836" s="154"/>
      <c r="V836" s="154"/>
      <c r="W836" s="154"/>
      <c r="X836" s="154"/>
      <c r="Y836" s="154"/>
      <c r="Z836" s="154"/>
    </row>
    <row r="837" spans="1:26" ht="12.75" customHeight="1" x14ac:dyDescent="0.2">
      <c r="A837" s="154"/>
      <c r="B837" s="154"/>
      <c r="C837" s="154"/>
      <c r="D837" s="154"/>
      <c r="E837" s="154"/>
      <c r="F837" s="154"/>
      <c r="G837" s="154"/>
      <c r="H837" s="154"/>
      <c r="I837" s="154"/>
      <c r="J837" s="154"/>
      <c r="K837" s="154"/>
      <c r="L837" s="154"/>
      <c r="M837" s="154"/>
      <c r="N837" s="154"/>
      <c r="O837" s="154"/>
      <c r="P837" s="154"/>
      <c r="Q837" s="154"/>
      <c r="R837" s="154"/>
      <c r="S837" s="154"/>
      <c r="T837" s="154"/>
      <c r="U837" s="154"/>
      <c r="V837" s="154"/>
      <c r="W837" s="154"/>
      <c r="X837" s="154"/>
      <c r="Y837" s="154"/>
      <c r="Z837" s="154"/>
    </row>
    <row r="838" spans="1:26" ht="12.75" customHeight="1" x14ac:dyDescent="0.2">
      <c r="A838" s="154"/>
      <c r="B838" s="154"/>
      <c r="C838" s="154"/>
      <c r="D838" s="154"/>
      <c r="E838" s="154"/>
      <c r="F838" s="154"/>
      <c r="G838" s="154"/>
      <c r="H838" s="154"/>
      <c r="I838" s="154"/>
      <c r="J838" s="154"/>
      <c r="K838" s="154"/>
      <c r="L838" s="154"/>
      <c r="M838" s="154"/>
      <c r="N838" s="154"/>
      <c r="O838" s="154"/>
      <c r="P838" s="154"/>
      <c r="Q838" s="154"/>
      <c r="R838" s="154"/>
      <c r="S838" s="154"/>
      <c r="T838" s="154"/>
      <c r="U838" s="154"/>
      <c r="V838" s="154"/>
      <c r="W838" s="154"/>
      <c r="X838" s="154"/>
      <c r="Y838" s="154"/>
      <c r="Z838" s="154"/>
    </row>
    <row r="839" spans="1:26" ht="12.75" customHeight="1" x14ac:dyDescent="0.2">
      <c r="A839" s="154"/>
      <c r="B839" s="154"/>
      <c r="C839" s="154"/>
      <c r="D839" s="154"/>
      <c r="E839" s="154"/>
      <c r="F839" s="154"/>
      <c r="G839" s="154"/>
      <c r="H839" s="154"/>
      <c r="I839" s="154"/>
      <c r="J839" s="154"/>
      <c r="K839" s="154"/>
      <c r="L839" s="154"/>
      <c r="M839" s="154"/>
      <c r="N839" s="154"/>
      <c r="O839" s="154"/>
      <c r="P839" s="154"/>
      <c r="Q839" s="154"/>
      <c r="R839" s="154"/>
      <c r="S839" s="154"/>
      <c r="T839" s="154"/>
      <c r="U839" s="154"/>
      <c r="V839" s="154"/>
      <c r="W839" s="154"/>
      <c r="X839" s="154"/>
      <c r="Y839" s="154"/>
      <c r="Z839" s="154"/>
    </row>
    <row r="840" spans="1:26" ht="12.75" customHeight="1" x14ac:dyDescent="0.2">
      <c r="A840" s="154"/>
      <c r="B840" s="154"/>
      <c r="C840" s="154"/>
      <c r="D840" s="154"/>
      <c r="E840" s="154"/>
      <c r="F840" s="154"/>
      <c r="G840" s="154"/>
      <c r="H840" s="154"/>
      <c r="I840" s="154"/>
      <c r="J840" s="154"/>
      <c r="K840" s="154"/>
      <c r="L840" s="154"/>
      <c r="M840" s="154"/>
      <c r="N840" s="154"/>
      <c r="O840" s="154"/>
      <c r="P840" s="154"/>
      <c r="Q840" s="154"/>
      <c r="R840" s="154"/>
      <c r="S840" s="154"/>
      <c r="T840" s="154"/>
      <c r="U840" s="154"/>
      <c r="V840" s="154"/>
      <c r="W840" s="154"/>
      <c r="X840" s="154"/>
      <c r="Y840" s="154"/>
      <c r="Z840" s="154"/>
    </row>
    <row r="841" spans="1:26" ht="12.75" customHeight="1" x14ac:dyDescent="0.2">
      <c r="A841" s="154"/>
      <c r="B841" s="154"/>
      <c r="C841" s="154"/>
      <c r="D841" s="154"/>
      <c r="E841" s="154"/>
      <c r="F841" s="154"/>
      <c r="G841" s="154"/>
      <c r="H841" s="154"/>
      <c r="I841" s="154"/>
      <c r="J841" s="154"/>
      <c r="K841" s="154"/>
      <c r="L841" s="154"/>
      <c r="M841" s="154"/>
      <c r="N841" s="154"/>
      <c r="O841" s="154"/>
      <c r="P841" s="154"/>
      <c r="Q841" s="154"/>
      <c r="R841" s="154"/>
      <c r="S841" s="154"/>
      <c r="T841" s="154"/>
      <c r="U841" s="154"/>
      <c r="V841" s="154"/>
      <c r="W841" s="154"/>
      <c r="X841" s="154"/>
      <c r="Y841" s="154"/>
      <c r="Z841" s="154"/>
    </row>
    <row r="842" spans="1:26" ht="12.75" customHeight="1" x14ac:dyDescent="0.2">
      <c r="A842" s="154"/>
      <c r="B842" s="154"/>
      <c r="C842" s="154"/>
      <c r="D842" s="154"/>
      <c r="E842" s="154"/>
      <c r="F842" s="154"/>
      <c r="G842" s="154"/>
      <c r="H842" s="154"/>
      <c r="I842" s="154"/>
      <c r="J842" s="154"/>
      <c r="K842" s="154"/>
      <c r="L842" s="154"/>
      <c r="M842" s="154"/>
      <c r="N842" s="154"/>
      <c r="O842" s="154"/>
      <c r="P842" s="154"/>
      <c r="Q842" s="154"/>
      <c r="R842" s="154"/>
      <c r="S842" s="154"/>
      <c r="T842" s="154"/>
      <c r="U842" s="154"/>
      <c r="V842" s="154"/>
      <c r="W842" s="154"/>
      <c r="X842" s="154"/>
      <c r="Y842" s="154"/>
      <c r="Z842" s="154"/>
    </row>
    <row r="843" spans="1:26" ht="12.75" customHeight="1" x14ac:dyDescent="0.2">
      <c r="A843" s="154"/>
      <c r="B843" s="154"/>
      <c r="C843" s="154"/>
      <c r="D843" s="154"/>
      <c r="E843" s="154"/>
      <c r="F843" s="154"/>
      <c r="G843" s="154"/>
      <c r="H843" s="154"/>
      <c r="I843" s="154"/>
      <c r="J843" s="154"/>
      <c r="K843" s="154"/>
      <c r="L843" s="154"/>
      <c r="M843" s="154"/>
      <c r="N843" s="154"/>
      <c r="O843" s="154"/>
      <c r="P843" s="154"/>
      <c r="Q843" s="154"/>
      <c r="R843" s="154"/>
      <c r="S843" s="154"/>
      <c r="T843" s="154"/>
      <c r="U843" s="154"/>
      <c r="V843" s="154"/>
      <c r="W843" s="154"/>
      <c r="X843" s="154"/>
      <c r="Y843" s="154"/>
      <c r="Z843" s="154"/>
    </row>
    <row r="844" spans="1:26" ht="12.75" customHeight="1" x14ac:dyDescent="0.2">
      <c r="A844" s="154"/>
      <c r="B844" s="154"/>
      <c r="C844" s="154"/>
      <c r="D844" s="154"/>
      <c r="E844" s="154"/>
      <c r="F844" s="154"/>
      <c r="G844" s="154"/>
      <c r="H844" s="154"/>
      <c r="I844" s="154"/>
      <c r="J844" s="154"/>
      <c r="K844" s="154"/>
      <c r="L844" s="154"/>
      <c r="M844" s="154"/>
      <c r="N844" s="154"/>
      <c r="O844" s="154"/>
      <c r="P844" s="154"/>
      <c r="Q844" s="154"/>
      <c r="R844" s="154"/>
      <c r="S844" s="154"/>
      <c r="T844" s="154"/>
      <c r="U844" s="154"/>
      <c r="V844" s="154"/>
      <c r="W844" s="154"/>
      <c r="X844" s="154"/>
      <c r="Y844" s="154"/>
      <c r="Z844" s="154"/>
    </row>
    <row r="845" spans="1:26" ht="12.75" customHeight="1" x14ac:dyDescent="0.2">
      <c r="A845" s="154"/>
      <c r="B845" s="154"/>
      <c r="C845" s="154"/>
      <c r="D845" s="154"/>
      <c r="E845" s="154"/>
      <c r="F845" s="154"/>
      <c r="G845" s="154"/>
      <c r="H845" s="154"/>
      <c r="I845" s="154"/>
      <c r="J845" s="154"/>
      <c r="K845" s="154"/>
      <c r="L845" s="154"/>
      <c r="M845" s="154"/>
      <c r="N845" s="154"/>
      <c r="O845" s="154"/>
      <c r="P845" s="154"/>
      <c r="Q845" s="154"/>
      <c r="R845" s="154"/>
      <c r="S845" s="154"/>
      <c r="T845" s="154"/>
      <c r="U845" s="154"/>
      <c r="V845" s="154"/>
      <c r="W845" s="154"/>
      <c r="X845" s="154"/>
      <c r="Y845" s="154"/>
      <c r="Z845" s="154"/>
    </row>
    <row r="846" spans="1:26" ht="12.75" customHeight="1" x14ac:dyDescent="0.2">
      <c r="A846" s="154"/>
      <c r="B846" s="154"/>
      <c r="C846" s="154"/>
      <c r="D846" s="154"/>
      <c r="E846" s="154"/>
      <c r="F846" s="154"/>
      <c r="G846" s="154"/>
      <c r="H846" s="154"/>
      <c r="I846" s="154"/>
      <c r="J846" s="154"/>
      <c r="K846" s="154"/>
      <c r="L846" s="154"/>
      <c r="M846" s="154"/>
      <c r="N846" s="154"/>
      <c r="O846" s="154"/>
      <c r="P846" s="154"/>
      <c r="Q846" s="154"/>
      <c r="R846" s="154"/>
      <c r="S846" s="154"/>
      <c r="T846" s="154"/>
      <c r="U846" s="154"/>
      <c r="V846" s="154"/>
      <c r="W846" s="154"/>
      <c r="X846" s="154"/>
      <c r="Y846" s="154"/>
      <c r="Z846" s="154"/>
    </row>
    <row r="847" spans="1:26" ht="12.75" customHeight="1" x14ac:dyDescent="0.2">
      <c r="A847" s="154"/>
      <c r="B847" s="154"/>
      <c r="C847" s="154"/>
      <c r="D847" s="154"/>
      <c r="E847" s="154"/>
      <c r="F847" s="154"/>
      <c r="G847" s="154"/>
      <c r="H847" s="154"/>
      <c r="I847" s="154"/>
      <c r="J847" s="154"/>
      <c r="K847" s="154"/>
      <c r="L847" s="154"/>
      <c r="M847" s="154"/>
      <c r="N847" s="154"/>
      <c r="O847" s="154"/>
      <c r="P847" s="154"/>
      <c r="Q847" s="154"/>
      <c r="R847" s="154"/>
      <c r="S847" s="154"/>
      <c r="T847" s="154"/>
      <c r="U847" s="154"/>
      <c r="V847" s="154"/>
      <c r="W847" s="154"/>
      <c r="X847" s="154"/>
      <c r="Y847" s="154"/>
      <c r="Z847" s="154"/>
    </row>
    <row r="848" spans="1:26" ht="12.75" customHeight="1" x14ac:dyDescent="0.2">
      <c r="A848" s="154"/>
      <c r="B848" s="154"/>
      <c r="C848" s="154"/>
      <c r="D848" s="154"/>
      <c r="E848" s="154"/>
      <c r="F848" s="154"/>
      <c r="G848" s="154"/>
      <c r="H848" s="154"/>
      <c r="I848" s="154"/>
      <c r="J848" s="154"/>
      <c r="K848" s="154"/>
      <c r="L848" s="154"/>
      <c r="M848" s="154"/>
      <c r="N848" s="154"/>
      <c r="O848" s="154"/>
      <c r="P848" s="154"/>
      <c r="Q848" s="154"/>
      <c r="R848" s="154"/>
      <c r="S848" s="154"/>
      <c r="T848" s="154"/>
      <c r="U848" s="154"/>
      <c r="V848" s="154"/>
      <c r="W848" s="154"/>
      <c r="X848" s="154"/>
      <c r="Y848" s="154"/>
      <c r="Z848" s="154"/>
    </row>
    <row r="849" spans="1:26" ht="12.75" customHeight="1" x14ac:dyDescent="0.2">
      <c r="A849" s="154"/>
      <c r="B849" s="154"/>
      <c r="C849" s="154"/>
      <c r="D849" s="154"/>
      <c r="E849" s="154"/>
      <c r="F849" s="154"/>
      <c r="G849" s="154"/>
      <c r="H849" s="154"/>
      <c r="I849" s="154"/>
      <c r="J849" s="154"/>
      <c r="K849" s="154"/>
      <c r="L849" s="154"/>
      <c r="M849" s="154"/>
      <c r="N849" s="154"/>
      <c r="O849" s="154"/>
      <c r="P849" s="154"/>
      <c r="Q849" s="154"/>
      <c r="R849" s="154"/>
      <c r="S849" s="154"/>
      <c r="T849" s="154"/>
      <c r="U849" s="154"/>
      <c r="V849" s="154"/>
      <c r="W849" s="154"/>
      <c r="X849" s="154"/>
      <c r="Y849" s="154"/>
      <c r="Z849" s="154"/>
    </row>
    <row r="850" spans="1:26" ht="12.75" customHeight="1" x14ac:dyDescent="0.2">
      <c r="A850" s="154"/>
      <c r="B850" s="154"/>
      <c r="C850" s="154"/>
      <c r="D850" s="154"/>
      <c r="E850" s="154"/>
      <c r="F850" s="154"/>
      <c r="G850" s="154"/>
      <c r="H850" s="154"/>
      <c r="I850" s="154"/>
      <c r="J850" s="154"/>
      <c r="K850" s="154"/>
      <c r="L850" s="154"/>
      <c r="M850" s="154"/>
      <c r="N850" s="154"/>
      <c r="O850" s="154"/>
      <c r="P850" s="154"/>
      <c r="Q850" s="154"/>
      <c r="R850" s="154"/>
      <c r="S850" s="154"/>
      <c r="T850" s="154"/>
      <c r="U850" s="154"/>
      <c r="V850" s="154"/>
      <c r="W850" s="154"/>
      <c r="X850" s="154"/>
      <c r="Y850" s="154"/>
      <c r="Z850" s="154"/>
    </row>
    <row r="851" spans="1:26" ht="12.75" customHeight="1" x14ac:dyDescent="0.2">
      <c r="A851" s="154"/>
      <c r="B851" s="154"/>
      <c r="C851" s="154"/>
      <c r="D851" s="154"/>
      <c r="E851" s="154"/>
      <c r="F851" s="154"/>
      <c r="G851" s="154"/>
      <c r="H851" s="154"/>
      <c r="I851" s="154"/>
      <c r="J851" s="154"/>
      <c r="K851" s="154"/>
      <c r="L851" s="154"/>
      <c r="M851" s="154"/>
      <c r="N851" s="154"/>
      <c r="O851" s="154"/>
      <c r="P851" s="154"/>
      <c r="Q851" s="154"/>
      <c r="R851" s="154"/>
      <c r="S851" s="154"/>
      <c r="T851" s="154"/>
      <c r="U851" s="154"/>
      <c r="V851" s="154"/>
      <c r="W851" s="154"/>
      <c r="X851" s="154"/>
      <c r="Y851" s="154"/>
      <c r="Z851" s="154"/>
    </row>
    <row r="852" spans="1:26" ht="12.75" customHeight="1" x14ac:dyDescent="0.2">
      <c r="A852" s="154"/>
      <c r="B852" s="154"/>
      <c r="C852" s="154"/>
      <c r="D852" s="154"/>
      <c r="E852" s="154"/>
      <c r="F852" s="154"/>
      <c r="G852" s="154"/>
      <c r="H852" s="154"/>
      <c r="I852" s="154"/>
      <c r="J852" s="154"/>
      <c r="K852" s="154"/>
      <c r="L852" s="154"/>
      <c r="M852" s="154"/>
      <c r="N852" s="154"/>
      <c r="O852" s="154"/>
      <c r="P852" s="154"/>
      <c r="Q852" s="154"/>
      <c r="R852" s="154"/>
      <c r="S852" s="154"/>
      <c r="T852" s="154"/>
      <c r="U852" s="154"/>
      <c r="V852" s="154"/>
      <c r="W852" s="154"/>
      <c r="X852" s="154"/>
      <c r="Y852" s="154"/>
      <c r="Z852" s="154"/>
    </row>
    <row r="853" spans="1:26" ht="12.75" customHeight="1" x14ac:dyDescent="0.2">
      <c r="A853" s="154"/>
      <c r="B853" s="154"/>
      <c r="C853" s="154"/>
      <c r="D853" s="154"/>
      <c r="E853" s="154"/>
      <c r="F853" s="154"/>
      <c r="G853" s="154"/>
      <c r="H853" s="154"/>
      <c r="I853" s="154"/>
      <c r="J853" s="154"/>
      <c r="K853" s="154"/>
      <c r="L853" s="154"/>
      <c r="M853" s="154"/>
      <c r="N853" s="154"/>
      <c r="O853" s="154"/>
      <c r="P853" s="154"/>
      <c r="Q853" s="154"/>
      <c r="R853" s="154"/>
      <c r="S853" s="154"/>
      <c r="T853" s="154"/>
      <c r="U853" s="154"/>
      <c r="V853" s="154"/>
      <c r="W853" s="154"/>
      <c r="X853" s="154"/>
      <c r="Y853" s="154"/>
      <c r="Z853" s="154"/>
    </row>
    <row r="854" spans="1:26" ht="12.75" customHeight="1" x14ac:dyDescent="0.2">
      <c r="A854" s="154"/>
      <c r="B854" s="154"/>
      <c r="C854" s="154"/>
      <c r="D854" s="154"/>
      <c r="E854" s="154"/>
      <c r="F854" s="154"/>
      <c r="G854" s="154"/>
      <c r="H854" s="154"/>
      <c r="I854" s="154"/>
      <c r="J854" s="154"/>
      <c r="K854" s="154"/>
      <c r="L854" s="154"/>
      <c r="M854" s="154"/>
      <c r="N854" s="154"/>
      <c r="O854" s="154"/>
      <c r="P854" s="154"/>
      <c r="Q854" s="154"/>
      <c r="R854" s="154"/>
      <c r="S854" s="154"/>
      <c r="T854" s="154"/>
      <c r="U854" s="154"/>
      <c r="V854" s="154"/>
      <c r="W854" s="154"/>
      <c r="X854" s="154"/>
      <c r="Y854" s="154"/>
      <c r="Z854" s="154"/>
    </row>
    <row r="855" spans="1:26" ht="12.75" customHeight="1" x14ac:dyDescent="0.2">
      <c r="A855" s="154"/>
      <c r="B855" s="154"/>
      <c r="C855" s="154"/>
      <c r="D855" s="154"/>
      <c r="E855" s="154"/>
      <c r="F855" s="154"/>
      <c r="G855" s="154"/>
      <c r="H855" s="154"/>
      <c r="I855" s="154"/>
      <c r="J855" s="154"/>
      <c r="K855" s="154"/>
      <c r="L855" s="154"/>
      <c r="M855" s="154"/>
      <c r="N855" s="154"/>
      <c r="O855" s="154"/>
      <c r="P855" s="154"/>
      <c r="Q855" s="154"/>
      <c r="R855" s="154"/>
      <c r="S855" s="154"/>
      <c r="T855" s="154"/>
      <c r="U855" s="154"/>
      <c r="V855" s="154"/>
      <c r="W855" s="154"/>
      <c r="X855" s="154"/>
      <c r="Y855" s="154"/>
      <c r="Z855" s="154"/>
    </row>
    <row r="856" spans="1:26" ht="12.75" customHeight="1" x14ac:dyDescent="0.2">
      <c r="A856" s="154"/>
      <c r="B856" s="154"/>
      <c r="C856" s="154"/>
      <c r="D856" s="154"/>
      <c r="E856" s="154"/>
      <c r="F856" s="154"/>
      <c r="G856" s="154"/>
      <c r="H856" s="154"/>
      <c r="I856" s="154"/>
      <c r="J856" s="154"/>
      <c r="K856" s="154"/>
      <c r="L856" s="154"/>
      <c r="M856" s="154"/>
      <c r="N856" s="154"/>
      <c r="O856" s="154"/>
      <c r="P856" s="154"/>
      <c r="Q856" s="154"/>
      <c r="R856" s="154"/>
      <c r="S856" s="154"/>
      <c r="T856" s="154"/>
      <c r="U856" s="154"/>
      <c r="V856" s="154"/>
      <c r="W856" s="154"/>
      <c r="X856" s="154"/>
      <c r="Y856" s="154"/>
      <c r="Z856" s="154"/>
    </row>
    <row r="857" spans="1:26" ht="12.75" customHeight="1" x14ac:dyDescent="0.2">
      <c r="A857" s="154"/>
      <c r="B857" s="154"/>
      <c r="C857" s="154"/>
      <c r="D857" s="154"/>
      <c r="E857" s="154"/>
      <c r="F857" s="154"/>
      <c r="G857" s="154"/>
      <c r="H857" s="154"/>
      <c r="I857" s="154"/>
      <c r="J857" s="154"/>
      <c r="K857" s="154"/>
      <c r="L857" s="154"/>
      <c r="M857" s="154"/>
      <c r="N857" s="154"/>
      <c r="O857" s="154"/>
      <c r="P857" s="154"/>
      <c r="Q857" s="154"/>
      <c r="R857" s="154"/>
      <c r="S857" s="154"/>
      <c r="T857" s="154"/>
      <c r="U857" s="154"/>
      <c r="V857" s="154"/>
      <c r="W857" s="154"/>
      <c r="X857" s="154"/>
      <c r="Y857" s="154"/>
      <c r="Z857" s="154"/>
    </row>
    <row r="858" spans="1:26" ht="12.75" customHeight="1" x14ac:dyDescent="0.2">
      <c r="A858" s="154"/>
      <c r="B858" s="154"/>
      <c r="C858" s="154"/>
      <c r="D858" s="154"/>
      <c r="E858" s="154"/>
      <c r="F858" s="154"/>
      <c r="G858" s="154"/>
      <c r="H858" s="154"/>
      <c r="I858" s="154"/>
      <c r="J858" s="154"/>
      <c r="K858" s="154"/>
      <c r="L858" s="154"/>
      <c r="M858" s="154"/>
      <c r="N858" s="154"/>
      <c r="O858" s="154"/>
      <c r="P858" s="154"/>
      <c r="Q858" s="154"/>
      <c r="R858" s="154"/>
      <c r="S858" s="154"/>
      <c r="T858" s="154"/>
      <c r="U858" s="154"/>
      <c r="V858" s="154"/>
      <c r="W858" s="154"/>
      <c r="X858" s="154"/>
      <c r="Y858" s="154"/>
      <c r="Z858" s="154"/>
    </row>
    <row r="859" spans="1:26" ht="12.75" customHeight="1" x14ac:dyDescent="0.2">
      <c r="A859" s="154"/>
      <c r="B859" s="154"/>
      <c r="C859" s="154"/>
      <c r="D859" s="154"/>
      <c r="E859" s="154"/>
      <c r="F859" s="154"/>
      <c r="G859" s="154"/>
      <c r="H859" s="154"/>
      <c r="I859" s="154"/>
      <c r="J859" s="154"/>
      <c r="K859" s="154"/>
      <c r="L859" s="154"/>
      <c r="M859" s="154"/>
      <c r="N859" s="154"/>
      <c r="O859" s="154"/>
      <c r="P859" s="154"/>
      <c r="Q859" s="154"/>
      <c r="R859" s="154"/>
      <c r="S859" s="154"/>
      <c r="T859" s="154"/>
      <c r="U859" s="154"/>
      <c r="V859" s="154"/>
      <c r="W859" s="154"/>
      <c r="X859" s="154"/>
      <c r="Y859" s="154"/>
      <c r="Z859" s="154"/>
    </row>
    <row r="860" spans="1:26" ht="12.75" customHeight="1" x14ac:dyDescent="0.2">
      <c r="A860" s="154"/>
      <c r="B860" s="154"/>
      <c r="C860" s="154"/>
      <c r="D860" s="154"/>
      <c r="E860" s="154"/>
      <c r="F860" s="154"/>
      <c r="G860" s="154"/>
      <c r="H860" s="154"/>
      <c r="I860" s="154"/>
      <c r="J860" s="154"/>
      <c r="K860" s="154"/>
      <c r="L860" s="154"/>
      <c r="M860" s="154"/>
      <c r="N860" s="154"/>
      <c r="O860" s="154"/>
      <c r="P860" s="154"/>
      <c r="Q860" s="154"/>
      <c r="R860" s="154"/>
      <c r="S860" s="154"/>
      <c r="T860" s="154"/>
      <c r="U860" s="154"/>
      <c r="V860" s="154"/>
      <c r="W860" s="154"/>
      <c r="X860" s="154"/>
      <c r="Y860" s="154"/>
      <c r="Z860" s="154"/>
    </row>
    <row r="861" spans="1:26" ht="12.75" customHeight="1" x14ac:dyDescent="0.2">
      <c r="A861" s="154"/>
      <c r="B861" s="154"/>
      <c r="C861" s="154"/>
      <c r="D861" s="154"/>
      <c r="E861" s="154"/>
      <c r="F861" s="154"/>
      <c r="G861" s="154"/>
      <c r="H861" s="154"/>
      <c r="I861" s="154"/>
      <c r="J861" s="154"/>
      <c r="K861" s="154"/>
      <c r="L861" s="154"/>
      <c r="M861" s="154"/>
      <c r="N861" s="154"/>
      <c r="O861" s="154"/>
      <c r="P861" s="154"/>
      <c r="Q861" s="154"/>
      <c r="R861" s="154"/>
      <c r="S861" s="154"/>
      <c r="T861" s="154"/>
      <c r="U861" s="154"/>
      <c r="V861" s="154"/>
      <c r="W861" s="154"/>
      <c r="X861" s="154"/>
      <c r="Y861" s="154"/>
      <c r="Z861" s="154"/>
    </row>
    <row r="862" spans="1:26" ht="12.75" customHeight="1" x14ac:dyDescent="0.2">
      <c r="A862" s="154"/>
      <c r="B862" s="154"/>
      <c r="C862" s="154"/>
      <c r="D862" s="154"/>
      <c r="E862" s="154"/>
      <c r="F862" s="154"/>
      <c r="G862" s="154"/>
      <c r="H862" s="154"/>
      <c r="I862" s="154"/>
      <c r="J862" s="154"/>
      <c r="K862" s="154"/>
      <c r="L862" s="154"/>
      <c r="M862" s="154"/>
      <c r="N862" s="154"/>
      <c r="O862" s="154"/>
      <c r="P862" s="154"/>
      <c r="Q862" s="154"/>
      <c r="R862" s="154"/>
      <c r="S862" s="154"/>
      <c r="T862" s="154"/>
      <c r="U862" s="154"/>
      <c r="V862" s="154"/>
      <c r="W862" s="154"/>
      <c r="X862" s="154"/>
      <c r="Y862" s="154"/>
      <c r="Z862" s="154"/>
    </row>
    <row r="863" spans="1:26" ht="12.75" customHeight="1" x14ac:dyDescent="0.2">
      <c r="A863" s="154"/>
      <c r="B863" s="154"/>
      <c r="C863" s="154"/>
      <c r="D863" s="154"/>
      <c r="E863" s="154"/>
      <c r="F863" s="154"/>
      <c r="G863" s="154"/>
      <c r="H863" s="154"/>
      <c r="I863" s="154"/>
      <c r="J863" s="154"/>
      <c r="K863" s="154"/>
      <c r="L863" s="154"/>
      <c r="M863" s="154"/>
      <c r="N863" s="154"/>
      <c r="O863" s="154"/>
      <c r="P863" s="154"/>
      <c r="Q863" s="154"/>
      <c r="R863" s="154"/>
      <c r="S863" s="154"/>
      <c r="T863" s="154"/>
      <c r="U863" s="154"/>
      <c r="V863" s="154"/>
      <c r="W863" s="154"/>
      <c r="X863" s="154"/>
      <c r="Y863" s="154"/>
      <c r="Z863" s="154"/>
    </row>
    <row r="864" spans="1:26" ht="12.75" customHeight="1" x14ac:dyDescent="0.2">
      <c r="A864" s="154"/>
      <c r="B864" s="154"/>
      <c r="C864" s="154"/>
      <c r="D864" s="154"/>
      <c r="E864" s="154"/>
      <c r="F864" s="154"/>
      <c r="G864" s="154"/>
      <c r="H864" s="154"/>
      <c r="I864" s="154"/>
      <c r="J864" s="154"/>
      <c r="K864" s="154"/>
      <c r="L864" s="154"/>
      <c r="M864" s="154"/>
      <c r="N864" s="154"/>
      <c r="O864" s="154"/>
      <c r="P864" s="154"/>
      <c r="Q864" s="154"/>
      <c r="R864" s="154"/>
      <c r="S864" s="154"/>
      <c r="T864" s="154"/>
      <c r="U864" s="154"/>
      <c r="V864" s="154"/>
      <c r="W864" s="154"/>
      <c r="X864" s="154"/>
      <c r="Y864" s="154"/>
      <c r="Z864" s="154"/>
    </row>
    <row r="865" spans="1:26" ht="12.75" customHeight="1" x14ac:dyDescent="0.2">
      <c r="A865" s="154"/>
      <c r="B865" s="154"/>
      <c r="C865" s="154"/>
      <c r="D865" s="154"/>
      <c r="E865" s="154"/>
      <c r="F865" s="154"/>
      <c r="G865" s="154"/>
      <c r="H865" s="154"/>
      <c r="I865" s="154"/>
      <c r="J865" s="154"/>
      <c r="K865" s="154"/>
      <c r="L865" s="154"/>
      <c r="M865" s="154"/>
      <c r="N865" s="154"/>
      <c r="O865" s="154"/>
      <c r="P865" s="154"/>
      <c r="Q865" s="154"/>
      <c r="R865" s="154"/>
      <c r="S865" s="154"/>
      <c r="T865" s="154"/>
      <c r="U865" s="154"/>
      <c r="V865" s="154"/>
      <c r="W865" s="154"/>
      <c r="X865" s="154"/>
      <c r="Y865" s="154"/>
      <c r="Z865" s="154"/>
    </row>
    <row r="866" spans="1:26" ht="12.75" customHeight="1" x14ac:dyDescent="0.2">
      <c r="A866" s="154"/>
      <c r="B866" s="154"/>
      <c r="C866" s="154"/>
      <c r="D866" s="154"/>
      <c r="E866" s="154"/>
      <c r="F866" s="154"/>
      <c r="G866" s="154"/>
      <c r="H866" s="154"/>
      <c r="I866" s="154"/>
      <c r="J866" s="154"/>
      <c r="K866" s="154"/>
      <c r="L866" s="154"/>
      <c r="M866" s="154"/>
      <c r="N866" s="154"/>
      <c r="O866" s="154"/>
      <c r="P866" s="154"/>
      <c r="Q866" s="154"/>
      <c r="R866" s="154"/>
      <c r="S866" s="154"/>
      <c r="T866" s="154"/>
      <c r="U866" s="154"/>
      <c r="V866" s="154"/>
      <c r="W866" s="154"/>
      <c r="X866" s="154"/>
      <c r="Y866" s="154"/>
      <c r="Z866" s="154"/>
    </row>
    <row r="867" spans="1:26" ht="12.75" customHeight="1" x14ac:dyDescent="0.2">
      <c r="A867" s="154"/>
      <c r="B867" s="154"/>
      <c r="C867" s="154"/>
      <c r="D867" s="154"/>
      <c r="E867" s="154"/>
      <c r="F867" s="154"/>
      <c r="G867" s="154"/>
      <c r="H867" s="154"/>
      <c r="I867" s="154"/>
      <c r="J867" s="154"/>
      <c r="K867" s="154"/>
      <c r="L867" s="154"/>
      <c r="M867" s="154"/>
      <c r="N867" s="154"/>
      <c r="O867" s="154"/>
      <c r="P867" s="154"/>
      <c r="Q867" s="154"/>
      <c r="R867" s="154"/>
      <c r="S867" s="154"/>
      <c r="T867" s="154"/>
      <c r="U867" s="154"/>
      <c r="V867" s="154"/>
      <c r="W867" s="154"/>
      <c r="X867" s="154"/>
      <c r="Y867" s="154"/>
      <c r="Z867" s="154"/>
    </row>
    <row r="868" spans="1:26" ht="12.75" customHeight="1" x14ac:dyDescent="0.2">
      <c r="A868" s="154"/>
      <c r="B868" s="154"/>
      <c r="C868" s="154"/>
      <c r="D868" s="154"/>
      <c r="E868" s="154"/>
      <c r="F868" s="154"/>
      <c r="G868" s="154"/>
      <c r="H868" s="154"/>
      <c r="I868" s="154"/>
      <c r="J868" s="154"/>
      <c r="K868" s="154"/>
      <c r="L868" s="154"/>
      <c r="M868" s="154"/>
      <c r="N868" s="154"/>
      <c r="O868" s="154"/>
      <c r="P868" s="154"/>
      <c r="Q868" s="154"/>
      <c r="R868" s="154"/>
      <c r="S868" s="154"/>
      <c r="T868" s="154"/>
      <c r="U868" s="154"/>
      <c r="V868" s="154"/>
      <c r="W868" s="154"/>
      <c r="X868" s="154"/>
      <c r="Y868" s="154"/>
      <c r="Z868" s="154"/>
    </row>
    <row r="869" spans="1:26" ht="12.75" customHeight="1" x14ac:dyDescent="0.2">
      <c r="A869" s="154"/>
      <c r="B869" s="154"/>
      <c r="C869" s="154"/>
      <c r="D869" s="154"/>
      <c r="E869" s="154"/>
      <c r="F869" s="154"/>
      <c r="G869" s="154"/>
      <c r="H869" s="154"/>
      <c r="I869" s="154"/>
      <c r="J869" s="154"/>
      <c r="K869" s="154"/>
      <c r="L869" s="154"/>
      <c r="M869" s="154"/>
      <c r="N869" s="154"/>
      <c r="O869" s="154"/>
      <c r="P869" s="154"/>
      <c r="Q869" s="154"/>
      <c r="R869" s="154"/>
      <c r="S869" s="154"/>
      <c r="T869" s="154"/>
      <c r="U869" s="154"/>
      <c r="V869" s="154"/>
      <c r="W869" s="154"/>
      <c r="X869" s="154"/>
      <c r="Y869" s="154"/>
      <c r="Z869" s="154"/>
    </row>
    <row r="870" spans="1:26" ht="12.75" customHeight="1" x14ac:dyDescent="0.2">
      <c r="A870" s="154"/>
      <c r="B870" s="154"/>
      <c r="C870" s="154"/>
      <c r="D870" s="154"/>
      <c r="E870" s="154"/>
      <c r="F870" s="154"/>
      <c r="G870" s="154"/>
      <c r="H870" s="154"/>
      <c r="I870" s="154"/>
      <c r="J870" s="154"/>
      <c r="K870" s="154"/>
      <c r="L870" s="154"/>
      <c r="M870" s="154"/>
      <c r="N870" s="154"/>
      <c r="O870" s="154"/>
      <c r="P870" s="154"/>
      <c r="Q870" s="154"/>
      <c r="R870" s="154"/>
      <c r="S870" s="154"/>
      <c r="T870" s="154"/>
      <c r="U870" s="154"/>
      <c r="V870" s="154"/>
      <c r="W870" s="154"/>
      <c r="X870" s="154"/>
      <c r="Y870" s="154"/>
      <c r="Z870" s="154"/>
    </row>
    <row r="871" spans="1:26" ht="12.75" customHeight="1" x14ac:dyDescent="0.2">
      <c r="A871" s="154"/>
      <c r="B871" s="154"/>
      <c r="C871" s="154"/>
      <c r="D871" s="154"/>
      <c r="E871" s="154"/>
      <c r="F871" s="154"/>
      <c r="G871" s="154"/>
      <c r="H871" s="154"/>
      <c r="I871" s="154"/>
      <c r="J871" s="154"/>
      <c r="K871" s="154"/>
      <c r="L871" s="154"/>
      <c r="M871" s="154"/>
      <c r="N871" s="154"/>
      <c r="O871" s="154"/>
      <c r="P871" s="154"/>
      <c r="Q871" s="154"/>
      <c r="R871" s="154"/>
      <c r="S871" s="154"/>
      <c r="T871" s="154"/>
      <c r="U871" s="154"/>
      <c r="V871" s="154"/>
      <c r="W871" s="154"/>
      <c r="X871" s="154"/>
      <c r="Y871" s="154"/>
      <c r="Z871" s="154"/>
    </row>
    <row r="872" spans="1:26" ht="12.75" customHeight="1" x14ac:dyDescent="0.2">
      <c r="A872" s="154"/>
      <c r="B872" s="154"/>
      <c r="C872" s="154"/>
      <c r="D872" s="154"/>
      <c r="E872" s="154"/>
      <c r="F872" s="154"/>
      <c r="G872" s="154"/>
      <c r="H872" s="154"/>
      <c r="I872" s="154"/>
      <c r="J872" s="154"/>
      <c r="K872" s="154"/>
      <c r="L872" s="154"/>
      <c r="M872" s="154"/>
      <c r="N872" s="154"/>
      <c r="O872" s="154"/>
      <c r="P872" s="154"/>
      <c r="Q872" s="154"/>
      <c r="R872" s="154"/>
      <c r="S872" s="154"/>
      <c r="T872" s="154"/>
      <c r="U872" s="154"/>
      <c r="V872" s="154"/>
      <c r="W872" s="154"/>
      <c r="X872" s="154"/>
      <c r="Y872" s="154"/>
      <c r="Z872" s="154"/>
    </row>
    <row r="873" spans="1:26" ht="12.75" customHeight="1" x14ac:dyDescent="0.2">
      <c r="A873" s="154"/>
      <c r="B873" s="154"/>
      <c r="C873" s="154"/>
      <c r="D873" s="154"/>
      <c r="E873" s="154"/>
      <c r="F873" s="154"/>
      <c r="G873" s="154"/>
      <c r="H873" s="154"/>
      <c r="I873" s="154"/>
      <c r="J873" s="154"/>
      <c r="K873" s="154"/>
      <c r="L873" s="154"/>
      <c r="M873" s="154"/>
      <c r="N873" s="154"/>
      <c r="O873" s="154"/>
      <c r="P873" s="154"/>
      <c r="Q873" s="154"/>
      <c r="R873" s="154"/>
      <c r="S873" s="154"/>
      <c r="T873" s="154"/>
      <c r="U873" s="154"/>
      <c r="V873" s="154"/>
      <c r="W873" s="154"/>
      <c r="X873" s="154"/>
      <c r="Y873" s="154"/>
      <c r="Z873" s="154"/>
    </row>
    <row r="874" spans="1:26" ht="12.75" customHeight="1" x14ac:dyDescent="0.2">
      <c r="A874" s="154"/>
      <c r="B874" s="154"/>
      <c r="C874" s="154"/>
      <c r="D874" s="154"/>
      <c r="E874" s="154"/>
      <c r="F874" s="154"/>
      <c r="G874" s="154"/>
      <c r="H874" s="154"/>
      <c r="I874" s="154"/>
      <c r="J874" s="154"/>
      <c r="K874" s="154"/>
      <c r="L874" s="154"/>
      <c r="M874" s="154"/>
      <c r="N874" s="154"/>
      <c r="O874" s="154"/>
      <c r="P874" s="154"/>
      <c r="Q874" s="154"/>
      <c r="R874" s="154"/>
      <c r="S874" s="154"/>
      <c r="T874" s="154"/>
      <c r="U874" s="154"/>
      <c r="V874" s="154"/>
      <c r="W874" s="154"/>
      <c r="X874" s="154"/>
      <c r="Y874" s="154"/>
      <c r="Z874" s="154"/>
    </row>
    <row r="875" spans="1:26" ht="12.75" customHeight="1" x14ac:dyDescent="0.2">
      <c r="A875" s="154"/>
      <c r="B875" s="154"/>
      <c r="C875" s="154"/>
      <c r="D875" s="154"/>
      <c r="E875" s="154"/>
      <c r="F875" s="154"/>
      <c r="G875" s="154"/>
      <c r="H875" s="154"/>
      <c r="I875" s="154"/>
      <c r="J875" s="154"/>
      <c r="K875" s="154"/>
      <c r="L875" s="154"/>
      <c r="M875" s="154"/>
      <c r="N875" s="154"/>
      <c r="O875" s="154"/>
      <c r="P875" s="154"/>
      <c r="Q875" s="154"/>
      <c r="R875" s="154"/>
      <c r="S875" s="154"/>
      <c r="T875" s="154"/>
      <c r="U875" s="154"/>
      <c r="V875" s="154"/>
      <c r="W875" s="154"/>
      <c r="X875" s="154"/>
      <c r="Y875" s="154"/>
      <c r="Z875" s="154"/>
    </row>
    <row r="876" spans="1:26" ht="12.75" customHeight="1" x14ac:dyDescent="0.2">
      <c r="A876" s="154"/>
      <c r="B876" s="154"/>
      <c r="C876" s="154"/>
      <c r="D876" s="154"/>
      <c r="E876" s="154"/>
      <c r="F876" s="154"/>
      <c r="G876" s="154"/>
      <c r="H876" s="154"/>
      <c r="I876" s="154"/>
      <c r="J876" s="154"/>
      <c r="K876" s="154"/>
      <c r="L876" s="154"/>
      <c r="M876" s="154"/>
      <c r="N876" s="154"/>
      <c r="O876" s="154"/>
      <c r="P876" s="154"/>
      <c r="Q876" s="154"/>
      <c r="R876" s="154"/>
      <c r="S876" s="154"/>
      <c r="T876" s="154"/>
      <c r="U876" s="154"/>
      <c r="V876" s="154"/>
      <c r="W876" s="154"/>
      <c r="X876" s="154"/>
      <c r="Y876" s="154"/>
      <c r="Z876" s="154"/>
    </row>
    <row r="877" spans="1:26" ht="12.75" customHeight="1" x14ac:dyDescent="0.2">
      <c r="A877" s="154"/>
      <c r="B877" s="154"/>
      <c r="C877" s="154"/>
      <c r="D877" s="154"/>
      <c r="E877" s="154"/>
      <c r="F877" s="154"/>
      <c r="G877" s="154"/>
      <c r="H877" s="154"/>
      <c r="I877" s="154"/>
      <c r="J877" s="154"/>
      <c r="K877" s="154"/>
      <c r="L877" s="154"/>
      <c r="M877" s="154"/>
      <c r="N877" s="154"/>
      <c r="O877" s="154"/>
      <c r="P877" s="154"/>
      <c r="Q877" s="154"/>
      <c r="R877" s="154"/>
      <c r="S877" s="154"/>
      <c r="T877" s="154"/>
      <c r="U877" s="154"/>
      <c r="V877" s="154"/>
      <c r="W877" s="154"/>
      <c r="X877" s="154"/>
      <c r="Y877" s="154"/>
      <c r="Z877" s="154"/>
    </row>
    <row r="878" spans="1:26" ht="12.75" customHeight="1" x14ac:dyDescent="0.2">
      <c r="A878" s="154"/>
      <c r="B878" s="154"/>
      <c r="C878" s="154"/>
      <c r="D878" s="154"/>
      <c r="E878" s="154"/>
      <c r="F878" s="154"/>
      <c r="G878" s="154"/>
      <c r="H878" s="154"/>
      <c r="I878" s="154"/>
      <c r="J878" s="154"/>
      <c r="K878" s="154"/>
      <c r="L878" s="154"/>
      <c r="M878" s="154"/>
      <c r="N878" s="154"/>
      <c r="O878" s="154"/>
      <c r="P878" s="154"/>
      <c r="Q878" s="154"/>
      <c r="R878" s="154"/>
      <c r="S878" s="154"/>
      <c r="T878" s="154"/>
      <c r="U878" s="154"/>
      <c r="V878" s="154"/>
      <c r="W878" s="154"/>
      <c r="X878" s="154"/>
      <c r="Y878" s="154"/>
      <c r="Z878" s="154"/>
    </row>
    <row r="879" spans="1:26" ht="12.75" customHeight="1" x14ac:dyDescent="0.2">
      <c r="A879" s="154"/>
      <c r="B879" s="154"/>
      <c r="C879" s="154"/>
      <c r="D879" s="154"/>
      <c r="E879" s="154"/>
      <c r="F879" s="154"/>
      <c r="G879" s="154"/>
      <c r="H879" s="154"/>
      <c r="I879" s="154"/>
      <c r="J879" s="154"/>
      <c r="K879" s="154"/>
      <c r="L879" s="154"/>
      <c r="M879" s="154"/>
      <c r="N879" s="154"/>
      <c r="O879" s="154"/>
      <c r="P879" s="154"/>
      <c r="Q879" s="154"/>
      <c r="R879" s="154"/>
      <c r="S879" s="154"/>
      <c r="T879" s="154"/>
      <c r="U879" s="154"/>
      <c r="V879" s="154"/>
      <c r="W879" s="154"/>
      <c r="X879" s="154"/>
      <c r="Y879" s="154"/>
      <c r="Z879" s="154"/>
    </row>
    <row r="880" spans="1:26" ht="12.75" customHeight="1" x14ac:dyDescent="0.2">
      <c r="A880" s="154"/>
      <c r="B880" s="154"/>
      <c r="C880" s="154"/>
      <c r="D880" s="154"/>
      <c r="E880" s="154"/>
      <c r="F880" s="154"/>
      <c r="G880" s="154"/>
      <c r="H880" s="154"/>
      <c r="I880" s="154"/>
      <c r="J880" s="154"/>
      <c r="K880" s="154"/>
      <c r="L880" s="154"/>
      <c r="M880" s="154"/>
      <c r="N880" s="154"/>
      <c r="O880" s="154"/>
      <c r="P880" s="154"/>
      <c r="Q880" s="154"/>
      <c r="R880" s="154"/>
      <c r="S880" s="154"/>
      <c r="T880" s="154"/>
      <c r="U880" s="154"/>
      <c r="V880" s="154"/>
      <c r="W880" s="154"/>
      <c r="X880" s="154"/>
      <c r="Y880" s="154"/>
      <c r="Z880" s="154"/>
    </row>
    <row r="881" spans="1:26" ht="12.75" customHeight="1" x14ac:dyDescent="0.2">
      <c r="A881" s="154"/>
      <c r="B881" s="154"/>
      <c r="C881" s="154"/>
      <c r="D881" s="154"/>
      <c r="E881" s="154"/>
      <c r="F881" s="154"/>
      <c r="G881" s="154"/>
      <c r="H881" s="154"/>
      <c r="I881" s="154"/>
      <c r="J881" s="154"/>
      <c r="K881" s="154"/>
      <c r="L881" s="154"/>
      <c r="M881" s="154"/>
      <c r="N881" s="154"/>
      <c r="O881" s="154"/>
      <c r="P881" s="154"/>
      <c r="Q881" s="154"/>
      <c r="R881" s="154"/>
      <c r="S881" s="154"/>
      <c r="T881" s="154"/>
      <c r="U881" s="154"/>
      <c r="V881" s="154"/>
      <c r="W881" s="154"/>
      <c r="X881" s="154"/>
      <c r="Y881" s="154"/>
      <c r="Z881" s="154"/>
    </row>
    <row r="882" spans="1:26" ht="12.75" customHeight="1" x14ac:dyDescent="0.2">
      <c r="A882" s="154"/>
      <c r="B882" s="154"/>
      <c r="C882" s="154"/>
      <c r="D882" s="154"/>
      <c r="E882" s="154"/>
      <c r="F882" s="154"/>
      <c r="G882" s="154"/>
      <c r="H882" s="154"/>
      <c r="I882" s="154"/>
      <c r="J882" s="154"/>
      <c r="K882" s="154"/>
      <c r="L882" s="154"/>
      <c r="M882" s="154"/>
      <c r="N882" s="154"/>
      <c r="O882" s="154"/>
      <c r="P882" s="154"/>
      <c r="Q882" s="154"/>
      <c r="R882" s="154"/>
      <c r="S882" s="154"/>
      <c r="T882" s="154"/>
      <c r="U882" s="154"/>
      <c r="V882" s="154"/>
      <c r="W882" s="154"/>
      <c r="X882" s="154"/>
      <c r="Y882" s="154"/>
      <c r="Z882" s="154"/>
    </row>
    <row r="883" spans="1:26" ht="12.75" customHeight="1" x14ac:dyDescent="0.2">
      <c r="A883" s="154"/>
      <c r="B883" s="154"/>
      <c r="C883" s="154"/>
      <c r="D883" s="154"/>
      <c r="E883" s="154"/>
      <c r="F883" s="154"/>
      <c r="G883" s="154"/>
      <c r="H883" s="154"/>
      <c r="I883" s="154"/>
      <c r="J883" s="154"/>
      <c r="K883" s="154"/>
      <c r="L883" s="154"/>
      <c r="M883" s="154"/>
      <c r="N883" s="154"/>
      <c r="O883" s="154"/>
      <c r="P883" s="154"/>
      <c r="Q883" s="154"/>
      <c r="R883" s="154"/>
      <c r="S883" s="154"/>
      <c r="T883" s="154"/>
      <c r="U883" s="154"/>
      <c r="V883" s="154"/>
      <c r="W883" s="154"/>
      <c r="X883" s="154"/>
      <c r="Y883" s="154"/>
      <c r="Z883" s="154"/>
    </row>
    <row r="884" spans="1:26" ht="12.75" customHeight="1" x14ac:dyDescent="0.2">
      <c r="A884" s="154"/>
      <c r="B884" s="154"/>
      <c r="C884" s="154"/>
      <c r="D884" s="154"/>
      <c r="E884" s="154"/>
      <c r="F884" s="154"/>
      <c r="G884" s="154"/>
      <c r="H884" s="154"/>
      <c r="I884" s="154"/>
      <c r="J884" s="154"/>
      <c r="K884" s="154"/>
      <c r="L884" s="154"/>
      <c r="M884" s="154"/>
      <c r="N884" s="154"/>
      <c r="O884" s="154"/>
      <c r="P884" s="154"/>
      <c r="Q884" s="154"/>
      <c r="R884" s="154"/>
      <c r="S884" s="154"/>
      <c r="T884" s="154"/>
      <c r="U884" s="154"/>
      <c r="V884" s="154"/>
      <c r="W884" s="154"/>
      <c r="X884" s="154"/>
      <c r="Y884" s="154"/>
      <c r="Z884" s="154"/>
    </row>
    <row r="885" spans="1:26" ht="12.75" customHeight="1" x14ac:dyDescent="0.2">
      <c r="A885" s="154"/>
      <c r="B885" s="154"/>
      <c r="C885" s="154"/>
      <c r="D885" s="154"/>
      <c r="E885" s="154"/>
      <c r="F885" s="154"/>
      <c r="G885" s="154"/>
      <c r="H885" s="154"/>
      <c r="I885" s="154"/>
      <c r="J885" s="154"/>
      <c r="K885" s="154"/>
      <c r="L885" s="154"/>
      <c r="M885" s="154"/>
      <c r="N885" s="154"/>
      <c r="O885" s="154"/>
      <c r="P885" s="154"/>
      <c r="Q885" s="154"/>
      <c r="R885" s="154"/>
      <c r="S885" s="154"/>
      <c r="T885" s="154"/>
      <c r="U885" s="154"/>
      <c r="V885" s="154"/>
      <c r="W885" s="154"/>
      <c r="X885" s="154"/>
      <c r="Y885" s="154"/>
      <c r="Z885" s="154"/>
    </row>
    <row r="886" spans="1:26" ht="12.75" customHeight="1" x14ac:dyDescent="0.2">
      <c r="A886" s="154"/>
      <c r="B886" s="154"/>
      <c r="C886" s="154"/>
      <c r="D886" s="154"/>
      <c r="E886" s="154"/>
      <c r="F886" s="154"/>
      <c r="G886" s="154"/>
      <c r="H886" s="154"/>
      <c r="I886" s="154"/>
      <c r="J886" s="154"/>
      <c r="K886" s="154"/>
      <c r="L886" s="154"/>
      <c r="M886" s="154"/>
      <c r="N886" s="154"/>
      <c r="O886" s="154"/>
      <c r="P886" s="154"/>
      <c r="Q886" s="154"/>
      <c r="R886" s="154"/>
      <c r="S886" s="154"/>
      <c r="T886" s="154"/>
      <c r="U886" s="154"/>
      <c r="V886" s="154"/>
      <c r="W886" s="154"/>
      <c r="X886" s="154"/>
      <c r="Y886" s="154"/>
      <c r="Z886" s="154"/>
    </row>
    <row r="887" spans="1:26" ht="12.75" customHeight="1" x14ac:dyDescent="0.2">
      <c r="A887" s="154"/>
      <c r="B887" s="154"/>
      <c r="C887" s="154"/>
      <c r="D887" s="154"/>
      <c r="E887" s="154"/>
      <c r="F887" s="154"/>
      <c r="G887" s="154"/>
      <c r="H887" s="154"/>
      <c r="I887" s="154"/>
      <c r="J887" s="154"/>
      <c r="K887" s="154"/>
      <c r="L887" s="154"/>
      <c r="M887" s="154"/>
      <c r="N887" s="154"/>
      <c r="O887" s="154"/>
      <c r="P887" s="154"/>
      <c r="Q887" s="154"/>
      <c r="R887" s="154"/>
      <c r="S887" s="154"/>
      <c r="T887" s="154"/>
      <c r="U887" s="154"/>
      <c r="V887" s="154"/>
      <c r="W887" s="154"/>
      <c r="X887" s="154"/>
      <c r="Y887" s="154"/>
      <c r="Z887" s="154"/>
    </row>
    <row r="888" spans="1:26" ht="12.75" customHeight="1" x14ac:dyDescent="0.2">
      <c r="A888" s="154"/>
      <c r="B888" s="154"/>
      <c r="C888" s="154"/>
      <c r="D888" s="154"/>
      <c r="E888" s="154"/>
      <c r="F888" s="154"/>
      <c r="G888" s="154"/>
      <c r="H888" s="154"/>
      <c r="I888" s="154"/>
      <c r="J888" s="154"/>
      <c r="K888" s="154"/>
      <c r="L888" s="154"/>
      <c r="M888" s="154"/>
      <c r="N888" s="154"/>
      <c r="O888" s="154"/>
      <c r="P888" s="154"/>
      <c r="Q888" s="154"/>
      <c r="R888" s="154"/>
      <c r="S888" s="154"/>
      <c r="T888" s="154"/>
      <c r="U888" s="154"/>
      <c r="V888" s="154"/>
      <c r="W888" s="154"/>
      <c r="X888" s="154"/>
      <c r="Y888" s="154"/>
      <c r="Z888" s="154"/>
    </row>
    <row r="889" spans="1:26" ht="12.75" customHeight="1" x14ac:dyDescent="0.2">
      <c r="A889" s="154"/>
      <c r="B889" s="154"/>
      <c r="C889" s="154"/>
      <c r="D889" s="154"/>
      <c r="E889" s="154"/>
      <c r="F889" s="154"/>
      <c r="G889" s="154"/>
      <c r="H889" s="154"/>
      <c r="I889" s="154"/>
      <c r="J889" s="154"/>
      <c r="K889" s="154"/>
      <c r="L889" s="154"/>
      <c r="M889" s="154"/>
      <c r="N889" s="154"/>
      <c r="O889" s="154"/>
      <c r="P889" s="154"/>
      <c r="Q889" s="154"/>
      <c r="R889" s="154"/>
      <c r="S889" s="154"/>
      <c r="T889" s="154"/>
      <c r="U889" s="154"/>
      <c r="V889" s="154"/>
      <c r="W889" s="154"/>
      <c r="X889" s="154"/>
      <c r="Y889" s="154"/>
      <c r="Z889" s="154"/>
    </row>
    <row r="890" spans="1:26" ht="12.75" customHeight="1" x14ac:dyDescent="0.2">
      <c r="A890" s="154"/>
      <c r="B890" s="154"/>
      <c r="C890" s="154"/>
      <c r="D890" s="154"/>
      <c r="E890" s="154"/>
      <c r="F890" s="154"/>
      <c r="G890" s="154"/>
      <c r="H890" s="154"/>
      <c r="I890" s="154"/>
      <c r="J890" s="154"/>
      <c r="K890" s="154"/>
      <c r="L890" s="154"/>
      <c r="M890" s="154"/>
      <c r="N890" s="154"/>
      <c r="O890" s="154"/>
      <c r="P890" s="154"/>
      <c r="Q890" s="154"/>
      <c r="R890" s="154"/>
      <c r="S890" s="154"/>
      <c r="T890" s="154"/>
      <c r="U890" s="154"/>
      <c r="V890" s="154"/>
      <c r="W890" s="154"/>
      <c r="X890" s="154"/>
      <c r="Y890" s="154"/>
      <c r="Z890" s="154"/>
    </row>
    <row r="891" spans="1:26" ht="12.75" customHeight="1" x14ac:dyDescent="0.2">
      <c r="A891" s="154"/>
      <c r="B891" s="154"/>
      <c r="C891" s="154"/>
      <c r="D891" s="154"/>
      <c r="E891" s="154"/>
      <c r="F891" s="154"/>
      <c r="G891" s="154"/>
      <c r="H891" s="154"/>
      <c r="I891" s="154"/>
      <c r="J891" s="154"/>
      <c r="K891" s="154"/>
      <c r="L891" s="154"/>
      <c r="M891" s="154"/>
      <c r="N891" s="154"/>
      <c r="O891" s="154"/>
      <c r="P891" s="154"/>
      <c r="Q891" s="154"/>
      <c r="R891" s="154"/>
      <c r="S891" s="154"/>
      <c r="T891" s="154"/>
      <c r="U891" s="154"/>
      <c r="V891" s="154"/>
      <c r="W891" s="154"/>
      <c r="X891" s="154"/>
      <c r="Y891" s="154"/>
      <c r="Z891" s="154"/>
    </row>
    <row r="892" spans="1:26" ht="12.75" customHeight="1" x14ac:dyDescent="0.2">
      <c r="A892" s="154"/>
      <c r="B892" s="154"/>
      <c r="C892" s="154"/>
      <c r="D892" s="154"/>
      <c r="E892" s="154"/>
      <c r="F892" s="154"/>
      <c r="G892" s="154"/>
      <c r="H892" s="154"/>
      <c r="I892" s="154"/>
      <c r="J892" s="154"/>
      <c r="K892" s="154"/>
      <c r="L892" s="154"/>
      <c r="M892" s="154"/>
      <c r="N892" s="154"/>
      <c r="O892" s="154"/>
      <c r="P892" s="154"/>
      <c r="Q892" s="154"/>
      <c r="R892" s="154"/>
      <c r="S892" s="154"/>
      <c r="T892" s="154"/>
      <c r="U892" s="154"/>
      <c r="V892" s="154"/>
      <c r="W892" s="154"/>
      <c r="X892" s="154"/>
      <c r="Y892" s="154"/>
      <c r="Z892" s="154"/>
    </row>
    <row r="893" spans="1:26" ht="12.75" customHeight="1" x14ac:dyDescent="0.2">
      <c r="A893" s="154"/>
      <c r="B893" s="154"/>
      <c r="C893" s="154"/>
      <c r="D893" s="154"/>
      <c r="E893" s="154"/>
      <c r="F893" s="154"/>
      <c r="G893" s="154"/>
      <c r="H893" s="154"/>
      <c r="I893" s="154"/>
      <c r="J893" s="154"/>
      <c r="K893" s="154"/>
      <c r="L893" s="154"/>
      <c r="M893" s="154"/>
      <c r="N893" s="154"/>
      <c r="O893" s="154"/>
      <c r="P893" s="154"/>
      <c r="Q893" s="154"/>
      <c r="R893" s="154"/>
      <c r="S893" s="154"/>
      <c r="T893" s="154"/>
      <c r="U893" s="154"/>
      <c r="V893" s="154"/>
      <c r="W893" s="154"/>
      <c r="X893" s="154"/>
      <c r="Y893" s="154"/>
      <c r="Z893" s="154"/>
    </row>
    <row r="894" spans="1:26" ht="12.75" customHeight="1" x14ac:dyDescent="0.2">
      <c r="A894" s="154"/>
      <c r="B894" s="154"/>
      <c r="C894" s="154"/>
      <c r="D894" s="154"/>
      <c r="E894" s="154"/>
      <c r="F894" s="154"/>
      <c r="G894" s="154"/>
      <c r="H894" s="154"/>
      <c r="I894" s="154"/>
      <c r="J894" s="154"/>
      <c r="K894" s="154"/>
      <c r="L894" s="154"/>
      <c r="M894" s="154"/>
      <c r="N894" s="154"/>
      <c r="O894" s="154"/>
      <c r="P894" s="154"/>
      <c r="Q894" s="154"/>
      <c r="R894" s="154"/>
      <c r="S894" s="154"/>
      <c r="T894" s="154"/>
      <c r="U894" s="154"/>
      <c r="V894" s="154"/>
      <c r="W894" s="154"/>
      <c r="X894" s="154"/>
      <c r="Y894" s="154"/>
      <c r="Z894" s="154"/>
    </row>
    <row r="895" spans="1:26" ht="12.75" customHeight="1" x14ac:dyDescent="0.2">
      <c r="A895" s="154"/>
      <c r="B895" s="154"/>
      <c r="C895" s="154"/>
      <c r="D895" s="154"/>
      <c r="E895" s="154"/>
      <c r="F895" s="154"/>
      <c r="G895" s="154"/>
      <c r="H895" s="154"/>
      <c r="I895" s="154"/>
      <c r="J895" s="154"/>
      <c r="K895" s="154"/>
      <c r="L895" s="154"/>
      <c r="M895" s="154"/>
      <c r="N895" s="154"/>
      <c r="O895" s="154"/>
      <c r="P895" s="154"/>
      <c r="Q895" s="154"/>
      <c r="R895" s="154"/>
      <c r="S895" s="154"/>
      <c r="T895" s="154"/>
      <c r="U895" s="154"/>
      <c r="V895" s="154"/>
      <c r="W895" s="154"/>
      <c r="X895" s="154"/>
      <c r="Y895" s="154"/>
      <c r="Z895" s="154"/>
    </row>
    <row r="896" spans="1:26" ht="12.75" customHeight="1" x14ac:dyDescent="0.2">
      <c r="A896" s="154"/>
      <c r="B896" s="154"/>
      <c r="C896" s="154"/>
      <c r="D896" s="154"/>
      <c r="E896" s="154"/>
      <c r="F896" s="154"/>
      <c r="G896" s="154"/>
      <c r="H896" s="154"/>
      <c r="I896" s="154"/>
      <c r="J896" s="154"/>
      <c r="K896" s="154"/>
      <c r="L896" s="154"/>
      <c r="M896" s="154"/>
      <c r="N896" s="154"/>
      <c r="O896" s="154"/>
      <c r="P896" s="154"/>
      <c r="Q896" s="154"/>
      <c r="R896" s="154"/>
      <c r="S896" s="154"/>
      <c r="T896" s="154"/>
      <c r="U896" s="154"/>
      <c r="V896" s="154"/>
      <c r="W896" s="154"/>
      <c r="X896" s="154"/>
      <c r="Y896" s="154"/>
      <c r="Z896" s="154"/>
    </row>
    <row r="897" spans="1:26" ht="12.75" customHeight="1" x14ac:dyDescent="0.2">
      <c r="A897" s="154"/>
      <c r="B897" s="154"/>
      <c r="C897" s="154"/>
      <c r="D897" s="154"/>
      <c r="E897" s="154"/>
      <c r="F897" s="154"/>
      <c r="G897" s="154"/>
      <c r="H897" s="154"/>
      <c r="I897" s="154"/>
      <c r="J897" s="154"/>
      <c r="K897" s="154"/>
      <c r="L897" s="154"/>
      <c r="M897" s="154"/>
      <c r="N897" s="154"/>
      <c r="O897" s="154"/>
      <c r="P897" s="154"/>
      <c r="Q897" s="154"/>
      <c r="R897" s="154"/>
      <c r="S897" s="154"/>
      <c r="T897" s="154"/>
      <c r="U897" s="154"/>
      <c r="V897" s="154"/>
      <c r="W897" s="154"/>
      <c r="X897" s="154"/>
      <c r="Y897" s="154"/>
      <c r="Z897" s="154"/>
    </row>
    <row r="898" spans="1:26" ht="12.75" customHeight="1" x14ac:dyDescent="0.2">
      <c r="A898" s="154"/>
      <c r="B898" s="154"/>
      <c r="C898" s="154"/>
      <c r="D898" s="154"/>
      <c r="E898" s="154"/>
      <c r="F898" s="154"/>
      <c r="G898" s="154"/>
      <c r="H898" s="154"/>
      <c r="I898" s="154"/>
      <c r="J898" s="154"/>
      <c r="K898" s="154"/>
      <c r="L898" s="154"/>
      <c r="M898" s="154"/>
      <c r="N898" s="154"/>
      <c r="O898" s="154"/>
      <c r="P898" s="154"/>
      <c r="Q898" s="154"/>
      <c r="R898" s="154"/>
      <c r="S898" s="154"/>
      <c r="T898" s="154"/>
      <c r="U898" s="154"/>
      <c r="V898" s="154"/>
      <c r="W898" s="154"/>
      <c r="X898" s="154"/>
      <c r="Y898" s="154"/>
      <c r="Z898" s="154"/>
    </row>
    <row r="899" spans="1:26" ht="12.75" customHeight="1" x14ac:dyDescent="0.2">
      <c r="A899" s="154"/>
      <c r="B899" s="154"/>
      <c r="C899" s="154"/>
      <c r="D899" s="154"/>
      <c r="E899" s="154"/>
      <c r="F899" s="154"/>
      <c r="G899" s="154"/>
      <c r="H899" s="154"/>
      <c r="I899" s="154"/>
      <c r="J899" s="154"/>
      <c r="K899" s="154"/>
      <c r="L899" s="154"/>
      <c r="M899" s="154"/>
      <c r="N899" s="154"/>
      <c r="O899" s="154"/>
      <c r="P899" s="154"/>
      <c r="Q899" s="154"/>
      <c r="R899" s="154"/>
      <c r="S899" s="154"/>
      <c r="T899" s="154"/>
      <c r="U899" s="154"/>
      <c r="V899" s="154"/>
      <c r="W899" s="154"/>
      <c r="X899" s="154"/>
      <c r="Y899" s="154"/>
      <c r="Z899" s="154"/>
    </row>
    <row r="900" spans="1:26" ht="12.75" customHeight="1" x14ac:dyDescent="0.2">
      <c r="A900" s="154"/>
      <c r="B900" s="154"/>
      <c r="C900" s="154"/>
      <c r="D900" s="154"/>
      <c r="E900" s="154"/>
      <c r="F900" s="154"/>
      <c r="G900" s="154"/>
      <c r="H900" s="154"/>
      <c r="I900" s="154"/>
      <c r="J900" s="154"/>
      <c r="K900" s="154"/>
      <c r="L900" s="154"/>
      <c r="M900" s="154"/>
      <c r="N900" s="154"/>
      <c r="O900" s="154"/>
      <c r="P900" s="154"/>
      <c r="Q900" s="154"/>
      <c r="R900" s="154"/>
      <c r="S900" s="154"/>
      <c r="T900" s="154"/>
      <c r="U900" s="154"/>
      <c r="V900" s="154"/>
      <c r="W900" s="154"/>
      <c r="X900" s="154"/>
      <c r="Y900" s="154"/>
      <c r="Z900" s="154"/>
    </row>
    <row r="901" spans="1:26" ht="12.75" customHeight="1" x14ac:dyDescent="0.2">
      <c r="A901" s="154"/>
      <c r="B901" s="154"/>
      <c r="C901" s="154"/>
      <c r="D901" s="154"/>
      <c r="E901" s="154"/>
      <c r="F901" s="154"/>
      <c r="G901" s="154"/>
      <c r="H901" s="154"/>
      <c r="I901" s="154"/>
      <c r="J901" s="154"/>
      <c r="K901" s="154"/>
      <c r="L901" s="154"/>
      <c r="M901" s="154"/>
      <c r="N901" s="154"/>
      <c r="O901" s="154"/>
      <c r="P901" s="154"/>
      <c r="Q901" s="154"/>
      <c r="R901" s="154"/>
      <c r="S901" s="154"/>
      <c r="T901" s="154"/>
      <c r="U901" s="154"/>
      <c r="V901" s="154"/>
      <c r="W901" s="154"/>
      <c r="X901" s="154"/>
      <c r="Y901" s="154"/>
      <c r="Z901" s="154"/>
    </row>
    <row r="902" spans="1:26" ht="12.75" customHeight="1" x14ac:dyDescent="0.2">
      <c r="A902" s="154"/>
      <c r="B902" s="154"/>
      <c r="C902" s="154"/>
      <c r="D902" s="154"/>
      <c r="E902" s="154"/>
      <c r="F902" s="154"/>
      <c r="G902" s="154"/>
      <c r="H902" s="154"/>
      <c r="I902" s="154"/>
      <c r="J902" s="154"/>
      <c r="K902" s="154"/>
      <c r="L902" s="154"/>
      <c r="M902" s="154"/>
      <c r="N902" s="154"/>
      <c r="O902" s="154"/>
      <c r="P902" s="154"/>
      <c r="Q902" s="154"/>
      <c r="R902" s="154"/>
      <c r="S902" s="154"/>
      <c r="T902" s="154"/>
      <c r="U902" s="154"/>
      <c r="V902" s="154"/>
      <c r="W902" s="154"/>
      <c r="X902" s="154"/>
      <c r="Y902" s="154"/>
      <c r="Z902" s="154"/>
    </row>
    <row r="903" spans="1:26" ht="12.75" customHeight="1" x14ac:dyDescent="0.2">
      <c r="A903" s="154"/>
      <c r="B903" s="154"/>
      <c r="C903" s="154"/>
      <c r="D903" s="154"/>
      <c r="E903" s="154"/>
      <c r="F903" s="154"/>
      <c r="G903" s="154"/>
      <c r="H903" s="154"/>
      <c r="I903" s="154"/>
      <c r="J903" s="154"/>
      <c r="K903" s="154"/>
      <c r="L903" s="154"/>
      <c r="M903" s="154"/>
      <c r="N903" s="154"/>
      <c r="O903" s="154"/>
      <c r="P903" s="154"/>
      <c r="Q903" s="154"/>
      <c r="R903" s="154"/>
      <c r="S903" s="154"/>
      <c r="T903" s="154"/>
      <c r="U903" s="154"/>
      <c r="V903" s="154"/>
      <c r="W903" s="154"/>
      <c r="X903" s="154"/>
      <c r="Y903" s="154"/>
      <c r="Z903" s="154"/>
    </row>
    <row r="904" spans="1:26" ht="12.75" customHeight="1" x14ac:dyDescent="0.2">
      <c r="A904" s="154"/>
      <c r="B904" s="154"/>
      <c r="C904" s="154"/>
      <c r="D904" s="154"/>
      <c r="E904" s="154"/>
      <c r="F904" s="154"/>
      <c r="G904" s="154"/>
      <c r="H904" s="154"/>
      <c r="I904" s="154"/>
      <c r="J904" s="154"/>
      <c r="K904" s="154"/>
      <c r="L904" s="154"/>
      <c r="M904" s="154"/>
      <c r="N904" s="154"/>
      <c r="O904" s="154"/>
      <c r="P904" s="154"/>
      <c r="Q904" s="154"/>
      <c r="R904" s="154"/>
      <c r="S904" s="154"/>
      <c r="T904" s="154"/>
      <c r="U904" s="154"/>
      <c r="V904" s="154"/>
      <c r="W904" s="154"/>
      <c r="X904" s="154"/>
      <c r="Y904" s="154"/>
      <c r="Z904" s="154"/>
    </row>
    <row r="905" spans="1:26" ht="12.75" customHeight="1" x14ac:dyDescent="0.2">
      <c r="A905" s="154"/>
      <c r="B905" s="154"/>
      <c r="C905" s="154"/>
      <c r="D905" s="154"/>
      <c r="E905" s="154"/>
      <c r="F905" s="154"/>
      <c r="G905" s="154"/>
      <c r="H905" s="154"/>
      <c r="I905" s="154"/>
      <c r="J905" s="154"/>
      <c r="K905" s="154"/>
      <c r="L905" s="154"/>
      <c r="M905" s="154"/>
      <c r="N905" s="154"/>
      <c r="O905" s="154"/>
      <c r="P905" s="154"/>
      <c r="Q905" s="154"/>
      <c r="R905" s="154"/>
      <c r="S905" s="154"/>
      <c r="T905" s="154"/>
      <c r="U905" s="154"/>
      <c r="V905" s="154"/>
      <c r="W905" s="154"/>
      <c r="X905" s="154"/>
      <c r="Y905" s="154"/>
      <c r="Z905" s="154"/>
    </row>
    <row r="906" spans="1:26" ht="12.75" customHeight="1" x14ac:dyDescent="0.2">
      <c r="A906" s="154"/>
      <c r="B906" s="154"/>
      <c r="C906" s="154"/>
      <c r="D906" s="154"/>
      <c r="E906" s="154"/>
      <c r="F906" s="154"/>
      <c r="G906" s="154"/>
      <c r="H906" s="154"/>
      <c r="I906" s="154"/>
      <c r="J906" s="154"/>
      <c r="K906" s="154"/>
      <c r="L906" s="154"/>
      <c r="M906" s="154"/>
      <c r="N906" s="154"/>
      <c r="O906" s="154"/>
      <c r="P906" s="154"/>
      <c r="Q906" s="154"/>
      <c r="R906" s="154"/>
      <c r="S906" s="154"/>
      <c r="T906" s="154"/>
      <c r="U906" s="154"/>
      <c r="V906" s="154"/>
      <c r="W906" s="154"/>
      <c r="X906" s="154"/>
      <c r="Y906" s="154"/>
      <c r="Z906" s="154"/>
    </row>
    <row r="907" spans="1:26" ht="12.75" customHeight="1" x14ac:dyDescent="0.2">
      <c r="A907" s="154"/>
      <c r="B907" s="154"/>
      <c r="C907" s="154"/>
      <c r="D907" s="154"/>
      <c r="E907" s="154"/>
      <c r="F907" s="154"/>
      <c r="G907" s="154"/>
      <c r="H907" s="154"/>
      <c r="I907" s="154"/>
      <c r="J907" s="154"/>
      <c r="K907" s="154"/>
      <c r="L907" s="154"/>
      <c r="M907" s="154"/>
      <c r="N907" s="154"/>
      <c r="O907" s="154"/>
      <c r="P907" s="154"/>
      <c r="Q907" s="154"/>
      <c r="R907" s="154"/>
      <c r="S907" s="154"/>
      <c r="T907" s="154"/>
      <c r="U907" s="154"/>
      <c r="V907" s="154"/>
      <c r="W907" s="154"/>
      <c r="X907" s="154"/>
      <c r="Y907" s="154"/>
      <c r="Z907" s="154"/>
    </row>
    <row r="908" spans="1:26" ht="12.75" customHeight="1" x14ac:dyDescent="0.2">
      <c r="A908" s="154"/>
      <c r="B908" s="154"/>
      <c r="C908" s="154"/>
      <c r="D908" s="154"/>
      <c r="E908" s="154"/>
      <c r="F908" s="154"/>
      <c r="G908" s="154"/>
      <c r="H908" s="154"/>
      <c r="I908" s="154"/>
      <c r="J908" s="154"/>
      <c r="K908" s="154"/>
      <c r="L908" s="154"/>
      <c r="M908" s="154"/>
      <c r="N908" s="154"/>
      <c r="O908" s="154"/>
      <c r="P908" s="154"/>
      <c r="Q908" s="154"/>
      <c r="R908" s="154"/>
      <c r="S908" s="154"/>
      <c r="T908" s="154"/>
      <c r="U908" s="154"/>
      <c r="V908" s="154"/>
      <c r="W908" s="154"/>
      <c r="X908" s="154"/>
      <c r="Y908" s="154"/>
      <c r="Z908" s="154"/>
    </row>
    <row r="909" spans="1:26" ht="12.75" customHeight="1" x14ac:dyDescent="0.2">
      <c r="A909" s="154"/>
      <c r="B909" s="154"/>
      <c r="C909" s="154"/>
      <c r="D909" s="154"/>
      <c r="E909" s="154"/>
      <c r="F909" s="154"/>
      <c r="G909" s="154"/>
      <c r="H909" s="154"/>
      <c r="I909" s="154"/>
      <c r="J909" s="154"/>
      <c r="K909" s="154"/>
      <c r="L909" s="154"/>
      <c r="M909" s="154"/>
      <c r="N909" s="154"/>
      <c r="O909" s="154"/>
      <c r="P909" s="154"/>
      <c r="Q909" s="154"/>
      <c r="R909" s="154"/>
      <c r="S909" s="154"/>
      <c r="T909" s="154"/>
      <c r="U909" s="154"/>
      <c r="V909" s="154"/>
      <c r="W909" s="154"/>
      <c r="X909" s="154"/>
      <c r="Y909" s="154"/>
      <c r="Z909" s="154"/>
    </row>
    <row r="910" spans="1:26" ht="12.75" customHeight="1" x14ac:dyDescent="0.2">
      <c r="A910" s="154"/>
      <c r="B910" s="154"/>
      <c r="C910" s="154"/>
      <c r="D910" s="154"/>
      <c r="E910" s="154"/>
      <c r="F910" s="154"/>
      <c r="G910" s="154"/>
      <c r="H910" s="154"/>
      <c r="I910" s="154"/>
      <c r="J910" s="154"/>
      <c r="K910" s="154"/>
      <c r="L910" s="154"/>
      <c r="M910" s="154"/>
      <c r="N910" s="154"/>
      <c r="O910" s="154"/>
      <c r="P910" s="154"/>
      <c r="Q910" s="154"/>
      <c r="R910" s="154"/>
      <c r="S910" s="154"/>
      <c r="T910" s="154"/>
      <c r="U910" s="154"/>
      <c r="V910" s="154"/>
      <c r="W910" s="154"/>
      <c r="X910" s="154"/>
      <c r="Y910" s="154"/>
      <c r="Z910" s="154"/>
    </row>
    <row r="911" spans="1:26" ht="12.75" customHeight="1" x14ac:dyDescent="0.2">
      <c r="A911" s="154"/>
      <c r="B911" s="154"/>
      <c r="C911" s="154"/>
      <c r="D911" s="154"/>
      <c r="E911" s="154"/>
      <c r="F911" s="154"/>
      <c r="G911" s="154"/>
      <c r="H911" s="154"/>
      <c r="I911" s="154"/>
      <c r="J911" s="154"/>
      <c r="K911" s="154"/>
      <c r="L911" s="154"/>
      <c r="M911" s="154"/>
      <c r="N911" s="154"/>
      <c r="O911" s="154"/>
      <c r="P911" s="154"/>
      <c r="Q911" s="154"/>
      <c r="R911" s="154"/>
      <c r="S911" s="154"/>
      <c r="T911" s="154"/>
      <c r="U911" s="154"/>
      <c r="V911" s="154"/>
      <c r="W911" s="154"/>
      <c r="X911" s="154"/>
      <c r="Y911" s="154"/>
      <c r="Z911" s="154"/>
    </row>
    <row r="912" spans="1:26" ht="12.75" customHeight="1" x14ac:dyDescent="0.2">
      <c r="A912" s="154"/>
      <c r="B912" s="154"/>
      <c r="C912" s="154"/>
      <c r="D912" s="154"/>
      <c r="E912" s="154"/>
      <c r="F912" s="154"/>
      <c r="G912" s="154"/>
      <c r="H912" s="154"/>
      <c r="I912" s="154"/>
      <c r="J912" s="154"/>
      <c r="K912" s="154"/>
      <c r="L912" s="154"/>
      <c r="M912" s="154"/>
      <c r="N912" s="154"/>
      <c r="O912" s="154"/>
      <c r="P912" s="154"/>
      <c r="Q912" s="154"/>
      <c r="R912" s="154"/>
      <c r="S912" s="154"/>
      <c r="T912" s="154"/>
      <c r="U912" s="154"/>
      <c r="V912" s="154"/>
      <c r="W912" s="154"/>
      <c r="X912" s="154"/>
      <c r="Y912" s="154"/>
      <c r="Z912" s="154"/>
    </row>
    <row r="913" spans="1:26" ht="12.75" customHeight="1" x14ac:dyDescent="0.2">
      <c r="A913" s="154"/>
      <c r="B913" s="154"/>
      <c r="C913" s="154"/>
      <c r="D913" s="154"/>
      <c r="E913" s="154"/>
      <c r="F913" s="154"/>
      <c r="G913" s="154"/>
      <c r="H913" s="154"/>
      <c r="I913" s="154"/>
      <c r="J913" s="154"/>
      <c r="K913" s="154"/>
      <c r="L913" s="154"/>
      <c r="M913" s="154"/>
      <c r="N913" s="154"/>
      <c r="O913" s="154"/>
      <c r="P913" s="154"/>
      <c r="Q913" s="154"/>
      <c r="R913" s="154"/>
      <c r="S913" s="154"/>
      <c r="T913" s="154"/>
      <c r="U913" s="154"/>
      <c r="V913" s="154"/>
      <c r="W913" s="154"/>
      <c r="X913" s="154"/>
      <c r="Y913" s="154"/>
      <c r="Z913" s="154"/>
    </row>
    <row r="914" spans="1:26" ht="12.75" customHeight="1" x14ac:dyDescent="0.2">
      <c r="A914" s="154"/>
      <c r="B914" s="154"/>
      <c r="C914" s="154"/>
      <c r="D914" s="154"/>
      <c r="E914" s="154"/>
      <c r="F914" s="154"/>
      <c r="G914" s="154"/>
      <c r="H914" s="154"/>
      <c r="I914" s="154"/>
      <c r="J914" s="154"/>
      <c r="K914" s="154"/>
      <c r="L914" s="154"/>
      <c r="M914" s="154"/>
      <c r="N914" s="154"/>
      <c r="O914" s="154"/>
      <c r="P914" s="154"/>
      <c r="Q914" s="154"/>
      <c r="R914" s="154"/>
      <c r="S914" s="154"/>
      <c r="T914" s="154"/>
      <c r="U914" s="154"/>
      <c r="V914" s="154"/>
      <c r="W914" s="154"/>
      <c r="X914" s="154"/>
      <c r="Y914" s="154"/>
      <c r="Z914" s="154"/>
    </row>
    <row r="915" spans="1:26" ht="12.75" customHeight="1" x14ac:dyDescent="0.2">
      <c r="A915" s="154"/>
      <c r="B915" s="154"/>
      <c r="C915" s="154"/>
      <c r="D915" s="154"/>
      <c r="E915" s="154"/>
      <c r="F915" s="154"/>
      <c r="G915" s="154"/>
      <c r="H915" s="154"/>
      <c r="I915" s="154"/>
      <c r="J915" s="154"/>
      <c r="K915" s="154"/>
      <c r="L915" s="154"/>
      <c r="M915" s="154"/>
      <c r="N915" s="154"/>
      <c r="O915" s="154"/>
      <c r="P915" s="154"/>
      <c r="Q915" s="154"/>
      <c r="R915" s="154"/>
      <c r="S915" s="154"/>
      <c r="T915" s="154"/>
      <c r="U915" s="154"/>
      <c r="V915" s="154"/>
      <c r="W915" s="154"/>
      <c r="X915" s="154"/>
      <c r="Y915" s="154"/>
      <c r="Z915" s="154"/>
    </row>
    <row r="916" spans="1:26" ht="12.75" customHeight="1" x14ac:dyDescent="0.2">
      <c r="A916" s="154"/>
      <c r="B916" s="154"/>
      <c r="C916" s="154"/>
      <c r="D916" s="154"/>
      <c r="E916" s="154"/>
      <c r="F916" s="154"/>
      <c r="G916" s="154"/>
      <c r="H916" s="154"/>
      <c r="I916" s="154"/>
      <c r="J916" s="154"/>
      <c r="K916" s="154"/>
      <c r="L916" s="154"/>
      <c r="M916" s="154"/>
      <c r="N916" s="154"/>
      <c r="O916" s="154"/>
      <c r="P916" s="154"/>
      <c r="Q916" s="154"/>
      <c r="R916" s="154"/>
      <c r="S916" s="154"/>
      <c r="T916" s="154"/>
      <c r="U916" s="154"/>
      <c r="V916" s="154"/>
      <c r="W916" s="154"/>
      <c r="X916" s="154"/>
      <c r="Y916" s="154"/>
      <c r="Z916" s="154"/>
    </row>
    <row r="917" spans="1:26" ht="12.75" customHeight="1" x14ac:dyDescent="0.2">
      <c r="A917" s="154"/>
      <c r="B917" s="154"/>
      <c r="C917" s="154"/>
      <c r="D917" s="154"/>
      <c r="E917" s="154"/>
      <c r="F917" s="154"/>
      <c r="G917" s="154"/>
      <c r="H917" s="154"/>
      <c r="I917" s="154"/>
      <c r="J917" s="154"/>
      <c r="K917" s="154"/>
      <c r="L917" s="154"/>
      <c r="M917" s="154"/>
      <c r="N917" s="154"/>
      <c r="O917" s="154"/>
      <c r="P917" s="154"/>
      <c r="Q917" s="154"/>
      <c r="R917" s="154"/>
      <c r="S917" s="154"/>
      <c r="T917" s="154"/>
      <c r="U917" s="154"/>
      <c r="V917" s="154"/>
      <c r="W917" s="154"/>
      <c r="X917" s="154"/>
      <c r="Y917" s="154"/>
      <c r="Z917" s="154"/>
    </row>
    <row r="918" spans="1:26" ht="12.75" customHeight="1" x14ac:dyDescent="0.2">
      <c r="A918" s="154"/>
      <c r="B918" s="154"/>
      <c r="C918" s="154"/>
      <c r="D918" s="154"/>
      <c r="E918" s="154"/>
      <c r="F918" s="154"/>
      <c r="G918" s="154"/>
      <c r="H918" s="154"/>
      <c r="I918" s="154"/>
      <c r="J918" s="154"/>
      <c r="K918" s="154"/>
      <c r="L918" s="154"/>
      <c r="M918" s="154"/>
      <c r="N918" s="154"/>
      <c r="O918" s="154"/>
      <c r="P918" s="154"/>
      <c r="Q918" s="154"/>
      <c r="R918" s="154"/>
      <c r="S918" s="154"/>
      <c r="T918" s="154"/>
      <c r="U918" s="154"/>
      <c r="V918" s="154"/>
      <c r="W918" s="154"/>
      <c r="X918" s="154"/>
      <c r="Y918" s="154"/>
      <c r="Z918" s="154"/>
    </row>
    <row r="919" spans="1:26" ht="12.75" customHeight="1" x14ac:dyDescent="0.2">
      <c r="A919" s="154"/>
      <c r="B919" s="154"/>
      <c r="C919" s="154"/>
      <c r="D919" s="154"/>
      <c r="E919" s="154"/>
      <c r="F919" s="154"/>
      <c r="G919" s="154"/>
      <c r="H919" s="154"/>
      <c r="I919" s="154"/>
      <c r="J919" s="154"/>
      <c r="K919" s="154"/>
      <c r="L919" s="154"/>
      <c r="M919" s="154"/>
      <c r="N919" s="154"/>
      <c r="O919" s="154"/>
      <c r="P919" s="154"/>
      <c r="Q919" s="154"/>
      <c r="R919" s="154"/>
      <c r="S919" s="154"/>
      <c r="T919" s="154"/>
      <c r="U919" s="154"/>
      <c r="V919" s="154"/>
      <c r="W919" s="154"/>
      <c r="X919" s="154"/>
      <c r="Y919" s="154"/>
      <c r="Z919" s="154"/>
    </row>
    <row r="920" spans="1:26" ht="12.75" customHeight="1" x14ac:dyDescent="0.2">
      <c r="A920" s="154"/>
      <c r="B920" s="154"/>
      <c r="C920" s="154"/>
      <c r="D920" s="154"/>
      <c r="E920" s="154"/>
      <c r="F920" s="154"/>
      <c r="G920" s="154"/>
      <c r="H920" s="154"/>
      <c r="I920" s="154"/>
      <c r="J920" s="154"/>
      <c r="K920" s="154"/>
      <c r="L920" s="154"/>
      <c r="M920" s="154"/>
      <c r="N920" s="154"/>
      <c r="O920" s="154"/>
      <c r="P920" s="154"/>
      <c r="Q920" s="154"/>
      <c r="R920" s="154"/>
      <c r="S920" s="154"/>
      <c r="T920" s="154"/>
      <c r="U920" s="154"/>
      <c r="V920" s="154"/>
      <c r="W920" s="154"/>
      <c r="X920" s="154"/>
      <c r="Y920" s="154"/>
      <c r="Z920" s="154"/>
    </row>
    <row r="921" spans="1:26" ht="12.75" customHeight="1" x14ac:dyDescent="0.2">
      <c r="A921" s="154"/>
      <c r="B921" s="154"/>
      <c r="C921" s="154"/>
      <c r="D921" s="154"/>
      <c r="E921" s="154"/>
      <c r="F921" s="154"/>
      <c r="G921" s="154"/>
      <c r="H921" s="154"/>
      <c r="I921" s="154"/>
      <c r="J921" s="154"/>
      <c r="K921" s="154"/>
      <c r="L921" s="154"/>
      <c r="M921" s="154"/>
      <c r="N921" s="154"/>
      <c r="O921" s="154"/>
      <c r="P921" s="154"/>
      <c r="Q921" s="154"/>
      <c r="R921" s="154"/>
      <c r="S921" s="154"/>
      <c r="T921" s="154"/>
      <c r="U921" s="154"/>
      <c r="V921" s="154"/>
      <c r="W921" s="154"/>
      <c r="X921" s="154"/>
      <c r="Y921" s="154"/>
      <c r="Z921" s="154"/>
    </row>
    <row r="922" spans="1:26" ht="12.75" customHeight="1" x14ac:dyDescent="0.2">
      <c r="A922" s="154"/>
      <c r="B922" s="154"/>
      <c r="C922" s="154"/>
      <c r="D922" s="154"/>
      <c r="E922" s="154"/>
      <c r="F922" s="154"/>
      <c r="G922" s="154"/>
      <c r="H922" s="154"/>
      <c r="I922" s="154"/>
      <c r="J922" s="154"/>
      <c r="K922" s="154"/>
      <c r="L922" s="154"/>
      <c r="M922" s="154"/>
      <c r="N922" s="154"/>
      <c r="O922" s="154"/>
      <c r="P922" s="154"/>
      <c r="Q922" s="154"/>
      <c r="R922" s="154"/>
      <c r="S922" s="154"/>
      <c r="T922" s="154"/>
      <c r="U922" s="154"/>
      <c r="V922" s="154"/>
      <c r="W922" s="154"/>
      <c r="X922" s="154"/>
      <c r="Y922" s="154"/>
      <c r="Z922" s="154"/>
    </row>
    <row r="923" spans="1:26" ht="12.75" customHeight="1" x14ac:dyDescent="0.2">
      <c r="A923" s="154"/>
      <c r="B923" s="154"/>
      <c r="C923" s="154"/>
      <c r="D923" s="154"/>
      <c r="E923" s="154"/>
      <c r="F923" s="154"/>
      <c r="G923" s="154"/>
      <c r="H923" s="154"/>
      <c r="I923" s="154"/>
      <c r="J923" s="154"/>
      <c r="K923" s="154"/>
      <c r="L923" s="154"/>
      <c r="M923" s="154"/>
      <c r="N923" s="154"/>
      <c r="O923" s="154"/>
      <c r="P923" s="154"/>
      <c r="Q923" s="154"/>
      <c r="R923" s="154"/>
      <c r="S923" s="154"/>
      <c r="T923" s="154"/>
      <c r="U923" s="154"/>
      <c r="V923" s="154"/>
      <c r="W923" s="154"/>
      <c r="X923" s="154"/>
      <c r="Y923" s="154"/>
      <c r="Z923" s="154"/>
    </row>
    <row r="924" spans="1:26" ht="12.75" customHeight="1" x14ac:dyDescent="0.2">
      <c r="A924" s="154"/>
      <c r="B924" s="154"/>
      <c r="C924" s="154"/>
      <c r="D924" s="154"/>
      <c r="E924" s="154"/>
      <c r="F924" s="154"/>
      <c r="G924" s="154"/>
      <c r="H924" s="154"/>
      <c r="I924" s="154"/>
      <c r="J924" s="154"/>
      <c r="K924" s="154"/>
      <c r="L924" s="154"/>
      <c r="M924" s="154"/>
      <c r="N924" s="154"/>
      <c r="O924" s="154"/>
      <c r="P924" s="154"/>
      <c r="Q924" s="154"/>
      <c r="R924" s="154"/>
      <c r="S924" s="154"/>
      <c r="T924" s="154"/>
      <c r="U924" s="154"/>
      <c r="V924" s="154"/>
      <c r="W924" s="154"/>
      <c r="X924" s="154"/>
      <c r="Y924" s="154"/>
      <c r="Z924" s="154"/>
    </row>
    <row r="925" spans="1:26" ht="12.75" customHeight="1" x14ac:dyDescent="0.2">
      <c r="A925" s="154"/>
      <c r="B925" s="154"/>
      <c r="C925" s="154"/>
      <c r="D925" s="154"/>
      <c r="E925" s="154"/>
      <c r="F925" s="154"/>
      <c r="G925" s="154"/>
      <c r="H925" s="154"/>
      <c r="I925" s="154"/>
      <c r="J925" s="154"/>
      <c r="K925" s="154"/>
      <c r="L925" s="154"/>
      <c r="M925" s="154"/>
      <c r="N925" s="154"/>
      <c r="O925" s="154"/>
      <c r="P925" s="154"/>
      <c r="Q925" s="154"/>
      <c r="R925" s="154"/>
      <c r="S925" s="154"/>
      <c r="T925" s="154"/>
      <c r="U925" s="154"/>
      <c r="V925" s="154"/>
      <c r="W925" s="154"/>
      <c r="X925" s="154"/>
      <c r="Y925" s="154"/>
      <c r="Z925" s="154"/>
    </row>
    <row r="926" spans="1:26" ht="12.75" customHeight="1" x14ac:dyDescent="0.2">
      <c r="A926" s="154"/>
      <c r="B926" s="154"/>
      <c r="C926" s="154"/>
      <c r="D926" s="154"/>
      <c r="E926" s="154"/>
      <c r="F926" s="154"/>
      <c r="G926" s="154"/>
      <c r="H926" s="154"/>
      <c r="I926" s="154"/>
      <c r="J926" s="154"/>
      <c r="K926" s="154"/>
      <c r="L926" s="154"/>
      <c r="M926" s="154"/>
      <c r="N926" s="154"/>
      <c r="O926" s="154"/>
      <c r="P926" s="154"/>
      <c r="Q926" s="154"/>
      <c r="R926" s="154"/>
      <c r="S926" s="154"/>
      <c r="T926" s="154"/>
      <c r="U926" s="154"/>
      <c r="V926" s="154"/>
      <c r="W926" s="154"/>
      <c r="X926" s="154"/>
      <c r="Y926" s="154"/>
      <c r="Z926" s="154"/>
    </row>
    <row r="927" spans="1:26" ht="12.75" customHeight="1" x14ac:dyDescent="0.2">
      <c r="A927" s="154"/>
      <c r="B927" s="154"/>
      <c r="C927" s="154"/>
      <c r="D927" s="154"/>
      <c r="E927" s="154"/>
      <c r="F927" s="154"/>
      <c r="G927" s="154"/>
      <c r="H927" s="154"/>
      <c r="I927" s="154"/>
      <c r="J927" s="154"/>
      <c r="K927" s="154"/>
      <c r="L927" s="154"/>
      <c r="M927" s="154"/>
      <c r="N927" s="154"/>
      <c r="O927" s="154"/>
      <c r="P927" s="154"/>
      <c r="Q927" s="154"/>
      <c r="R927" s="154"/>
      <c r="S927" s="154"/>
      <c r="T927" s="154"/>
      <c r="U927" s="154"/>
      <c r="V927" s="154"/>
      <c r="W927" s="154"/>
      <c r="X927" s="154"/>
      <c r="Y927" s="154"/>
      <c r="Z927" s="154"/>
    </row>
    <row r="928" spans="1:26" ht="12.75" customHeight="1" x14ac:dyDescent="0.2">
      <c r="A928" s="154"/>
      <c r="B928" s="154"/>
      <c r="C928" s="154"/>
      <c r="D928" s="154"/>
      <c r="E928" s="154"/>
      <c r="F928" s="154"/>
      <c r="G928" s="154"/>
      <c r="H928" s="154"/>
      <c r="I928" s="154"/>
      <c r="J928" s="154"/>
      <c r="K928" s="154"/>
      <c r="L928" s="154"/>
      <c r="M928" s="154"/>
      <c r="N928" s="154"/>
      <c r="O928" s="154"/>
      <c r="P928" s="154"/>
      <c r="Q928" s="154"/>
      <c r="R928" s="154"/>
      <c r="S928" s="154"/>
      <c r="T928" s="154"/>
      <c r="U928" s="154"/>
      <c r="V928" s="154"/>
      <c r="W928" s="154"/>
      <c r="X928" s="154"/>
      <c r="Y928" s="154"/>
      <c r="Z928" s="154"/>
    </row>
    <row r="929" spans="1:26" ht="12.75" customHeight="1" x14ac:dyDescent="0.2">
      <c r="A929" s="154"/>
      <c r="B929" s="154"/>
      <c r="C929" s="154"/>
      <c r="D929" s="154"/>
      <c r="E929" s="154"/>
      <c r="F929" s="154"/>
      <c r="G929" s="154"/>
      <c r="H929" s="154"/>
      <c r="I929" s="154"/>
      <c r="J929" s="154"/>
      <c r="K929" s="154"/>
      <c r="L929" s="154"/>
      <c r="M929" s="154"/>
      <c r="N929" s="154"/>
      <c r="O929" s="154"/>
      <c r="P929" s="154"/>
      <c r="Q929" s="154"/>
      <c r="R929" s="154"/>
      <c r="S929" s="154"/>
      <c r="T929" s="154"/>
      <c r="U929" s="154"/>
      <c r="V929" s="154"/>
      <c r="W929" s="154"/>
      <c r="X929" s="154"/>
      <c r="Y929" s="154"/>
      <c r="Z929" s="154"/>
    </row>
    <row r="930" spans="1:26" ht="12.75" customHeight="1" x14ac:dyDescent="0.2">
      <c r="A930" s="154"/>
      <c r="B930" s="154"/>
      <c r="C930" s="154"/>
      <c r="D930" s="154"/>
      <c r="E930" s="154"/>
      <c r="F930" s="154"/>
      <c r="G930" s="154"/>
      <c r="H930" s="154"/>
      <c r="I930" s="154"/>
      <c r="J930" s="154"/>
      <c r="K930" s="154"/>
      <c r="L930" s="154"/>
      <c r="M930" s="154"/>
      <c r="N930" s="154"/>
      <c r="O930" s="154"/>
      <c r="P930" s="154"/>
      <c r="Q930" s="154"/>
      <c r="R930" s="154"/>
      <c r="S930" s="154"/>
      <c r="T930" s="154"/>
      <c r="U930" s="154"/>
      <c r="V930" s="154"/>
      <c r="W930" s="154"/>
      <c r="X930" s="154"/>
      <c r="Y930" s="154"/>
      <c r="Z930" s="154"/>
    </row>
    <row r="931" spans="1:26" ht="12.75" customHeight="1" x14ac:dyDescent="0.2">
      <c r="A931" s="154"/>
      <c r="B931" s="154"/>
      <c r="C931" s="154"/>
      <c r="D931" s="154"/>
      <c r="E931" s="154"/>
      <c r="F931" s="154"/>
      <c r="G931" s="154"/>
      <c r="H931" s="154"/>
      <c r="I931" s="154"/>
      <c r="J931" s="154"/>
      <c r="K931" s="154"/>
      <c r="L931" s="154"/>
      <c r="M931" s="154"/>
      <c r="N931" s="154"/>
      <c r="O931" s="154"/>
      <c r="P931" s="154"/>
      <c r="Q931" s="154"/>
      <c r="R931" s="154"/>
      <c r="S931" s="154"/>
      <c r="T931" s="154"/>
      <c r="U931" s="154"/>
      <c r="V931" s="154"/>
      <c r="W931" s="154"/>
      <c r="X931" s="154"/>
      <c r="Y931" s="154"/>
      <c r="Z931" s="154"/>
    </row>
    <row r="932" spans="1:26" ht="12.75" customHeight="1" x14ac:dyDescent="0.2">
      <c r="A932" s="154"/>
      <c r="B932" s="154"/>
      <c r="C932" s="154"/>
      <c r="D932" s="154"/>
      <c r="E932" s="154"/>
      <c r="F932" s="154"/>
      <c r="G932" s="154"/>
      <c r="H932" s="154"/>
      <c r="I932" s="154"/>
      <c r="J932" s="154"/>
      <c r="K932" s="154"/>
      <c r="L932" s="154"/>
      <c r="M932" s="154"/>
      <c r="N932" s="154"/>
      <c r="O932" s="154"/>
      <c r="P932" s="154"/>
      <c r="Q932" s="154"/>
      <c r="R932" s="154"/>
      <c r="S932" s="154"/>
      <c r="T932" s="154"/>
      <c r="U932" s="154"/>
      <c r="V932" s="154"/>
      <c r="W932" s="154"/>
      <c r="X932" s="154"/>
      <c r="Y932" s="154"/>
      <c r="Z932" s="154"/>
    </row>
    <row r="933" spans="1:26" ht="12.75" customHeight="1" x14ac:dyDescent="0.2">
      <c r="A933" s="154"/>
      <c r="B933" s="154"/>
      <c r="C933" s="154"/>
      <c r="D933" s="154"/>
      <c r="E933" s="154"/>
      <c r="F933" s="154"/>
      <c r="G933" s="154"/>
      <c r="H933" s="154"/>
      <c r="I933" s="154"/>
      <c r="J933" s="154"/>
      <c r="K933" s="154"/>
      <c r="L933" s="154"/>
      <c r="M933" s="154"/>
      <c r="N933" s="154"/>
      <c r="O933" s="154"/>
      <c r="P933" s="154"/>
      <c r="Q933" s="154"/>
      <c r="R933" s="154"/>
      <c r="S933" s="154"/>
      <c r="T933" s="154"/>
      <c r="U933" s="154"/>
      <c r="V933" s="154"/>
      <c r="W933" s="154"/>
      <c r="X933" s="154"/>
      <c r="Y933" s="154"/>
      <c r="Z933" s="154"/>
    </row>
    <row r="934" spans="1:26" ht="12.75" customHeight="1" x14ac:dyDescent="0.2">
      <c r="A934" s="154"/>
      <c r="B934" s="154"/>
      <c r="C934" s="154"/>
      <c r="D934" s="154"/>
      <c r="E934" s="154"/>
      <c r="F934" s="154"/>
      <c r="G934" s="154"/>
      <c r="H934" s="154"/>
      <c r="I934" s="154"/>
      <c r="J934" s="154"/>
      <c r="K934" s="154"/>
      <c r="L934" s="154"/>
      <c r="M934" s="154"/>
      <c r="N934" s="154"/>
      <c r="O934" s="154"/>
      <c r="P934" s="154"/>
      <c r="Q934" s="154"/>
      <c r="R934" s="154"/>
      <c r="S934" s="154"/>
      <c r="T934" s="154"/>
      <c r="U934" s="154"/>
      <c r="V934" s="154"/>
      <c r="W934" s="154"/>
      <c r="X934" s="154"/>
      <c r="Y934" s="154"/>
      <c r="Z934" s="154"/>
    </row>
    <row r="935" spans="1:26" ht="12.75" customHeight="1" x14ac:dyDescent="0.2">
      <c r="A935" s="154"/>
      <c r="B935" s="154"/>
      <c r="C935" s="154"/>
      <c r="D935" s="154"/>
      <c r="E935" s="154"/>
      <c r="F935" s="154"/>
      <c r="G935" s="154"/>
      <c r="H935" s="154"/>
      <c r="I935" s="154"/>
      <c r="J935" s="154"/>
      <c r="K935" s="154"/>
      <c r="L935" s="154"/>
      <c r="M935" s="154"/>
      <c r="N935" s="154"/>
      <c r="O935" s="154"/>
      <c r="P935" s="154"/>
      <c r="Q935" s="154"/>
      <c r="R935" s="154"/>
      <c r="S935" s="154"/>
      <c r="T935" s="154"/>
      <c r="U935" s="154"/>
      <c r="V935" s="154"/>
      <c r="W935" s="154"/>
      <c r="X935" s="154"/>
      <c r="Y935" s="154"/>
      <c r="Z935" s="154"/>
    </row>
    <row r="936" spans="1:26" ht="12.75" customHeight="1" x14ac:dyDescent="0.2">
      <c r="A936" s="154"/>
      <c r="B936" s="154"/>
      <c r="C936" s="154"/>
      <c r="D936" s="154"/>
      <c r="E936" s="154"/>
      <c r="F936" s="154"/>
      <c r="G936" s="154"/>
      <c r="H936" s="154"/>
      <c r="I936" s="154"/>
      <c r="J936" s="154"/>
      <c r="K936" s="154"/>
      <c r="L936" s="154"/>
      <c r="M936" s="154"/>
      <c r="N936" s="154"/>
      <c r="O936" s="154"/>
      <c r="P936" s="154"/>
      <c r="Q936" s="154"/>
      <c r="R936" s="154"/>
      <c r="S936" s="154"/>
      <c r="T936" s="154"/>
      <c r="U936" s="154"/>
      <c r="V936" s="154"/>
      <c r="W936" s="154"/>
      <c r="X936" s="154"/>
      <c r="Y936" s="154"/>
      <c r="Z936" s="154"/>
    </row>
    <row r="937" spans="1:26" ht="12.75" customHeight="1" x14ac:dyDescent="0.2">
      <c r="A937" s="154"/>
      <c r="B937" s="154"/>
      <c r="C937" s="154"/>
      <c r="D937" s="154"/>
      <c r="E937" s="154"/>
      <c r="F937" s="154"/>
      <c r="G937" s="154"/>
      <c r="H937" s="154"/>
      <c r="I937" s="154"/>
      <c r="J937" s="154"/>
      <c r="K937" s="154"/>
      <c r="L937" s="154"/>
      <c r="M937" s="154"/>
      <c r="N937" s="154"/>
      <c r="O937" s="154"/>
      <c r="P937" s="154"/>
      <c r="Q937" s="154"/>
      <c r="R937" s="154"/>
      <c r="S937" s="154"/>
      <c r="T937" s="154"/>
      <c r="U937" s="154"/>
      <c r="V937" s="154"/>
      <c r="W937" s="154"/>
      <c r="X937" s="154"/>
      <c r="Y937" s="154"/>
      <c r="Z937" s="154"/>
    </row>
    <row r="938" spans="1:26" ht="12.75" customHeight="1" x14ac:dyDescent="0.2">
      <c r="A938" s="154"/>
      <c r="B938" s="154"/>
      <c r="C938" s="154"/>
      <c r="D938" s="154"/>
      <c r="E938" s="154"/>
      <c r="F938" s="154"/>
      <c r="G938" s="154"/>
      <c r="H938" s="154"/>
      <c r="I938" s="154"/>
      <c r="J938" s="154"/>
      <c r="K938" s="154"/>
      <c r="L938" s="154"/>
      <c r="M938" s="154"/>
      <c r="N938" s="154"/>
      <c r="O938" s="154"/>
      <c r="P938" s="154"/>
      <c r="Q938" s="154"/>
      <c r="R938" s="154"/>
      <c r="S938" s="154"/>
      <c r="T938" s="154"/>
      <c r="U938" s="154"/>
      <c r="V938" s="154"/>
      <c r="W938" s="154"/>
      <c r="X938" s="154"/>
      <c r="Y938" s="154"/>
      <c r="Z938" s="154"/>
    </row>
    <row r="939" spans="1:26" ht="12.75" customHeight="1" x14ac:dyDescent="0.2">
      <c r="A939" s="154"/>
      <c r="B939" s="154"/>
      <c r="C939" s="154"/>
      <c r="D939" s="154"/>
      <c r="E939" s="154"/>
      <c r="F939" s="154"/>
      <c r="G939" s="154"/>
      <c r="H939" s="154"/>
      <c r="I939" s="154"/>
      <c r="J939" s="154"/>
      <c r="K939" s="154"/>
      <c r="L939" s="154"/>
      <c r="M939" s="154"/>
      <c r="N939" s="154"/>
      <c r="O939" s="154"/>
      <c r="P939" s="154"/>
      <c r="Q939" s="154"/>
      <c r="R939" s="154"/>
      <c r="S939" s="154"/>
      <c r="T939" s="154"/>
      <c r="U939" s="154"/>
      <c r="V939" s="154"/>
      <c r="W939" s="154"/>
      <c r="X939" s="154"/>
      <c r="Y939" s="154"/>
      <c r="Z939" s="154"/>
    </row>
    <row r="940" spans="1:26" ht="12.75" customHeight="1" x14ac:dyDescent="0.2">
      <c r="A940" s="154"/>
      <c r="B940" s="154"/>
      <c r="C940" s="154"/>
      <c r="D940" s="154"/>
      <c r="E940" s="154"/>
      <c r="F940" s="154"/>
      <c r="G940" s="154"/>
      <c r="H940" s="154"/>
      <c r="I940" s="154"/>
      <c r="J940" s="154"/>
      <c r="K940" s="154"/>
      <c r="L940" s="154"/>
      <c r="M940" s="154"/>
      <c r="N940" s="154"/>
      <c r="O940" s="154"/>
      <c r="P940" s="154"/>
      <c r="Q940" s="154"/>
      <c r="R940" s="154"/>
      <c r="S940" s="154"/>
      <c r="T940" s="154"/>
      <c r="U940" s="154"/>
      <c r="V940" s="154"/>
      <c r="W940" s="154"/>
      <c r="X940" s="154"/>
      <c r="Y940" s="154"/>
      <c r="Z940" s="154"/>
    </row>
    <row r="941" spans="1:26" ht="12.75" customHeight="1" x14ac:dyDescent="0.2">
      <c r="A941" s="154"/>
      <c r="B941" s="154"/>
      <c r="C941" s="154"/>
      <c r="D941" s="154"/>
      <c r="E941" s="154"/>
      <c r="F941" s="154"/>
      <c r="G941" s="154"/>
      <c r="H941" s="154"/>
      <c r="I941" s="154"/>
      <c r="J941" s="154"/>
      <c r="K941" s="154"/>
      <c r="L941" s="154"/>
      <c r="M941" s="154"/>
      <c r="N941" s="154"/>
      <c r="O941" s="154"/>
      <c r="P941" s="154"/>
      <c r="Q941" s="154"/>
      <c r="R941" s="154"/>
      <c r="S941" s="154"/>
      <c r="T941" s="154"/>
      <c r="U941" s="154"/>
      <c r="V941" s="154"/>
      <c r="W941" s="154"/>
      <c r="X941" s="154"/>
      <c r="Y941" s="154"/>
      <c r="Z941" s="154"/>
    </row>
    <row r="942" spans="1:26" ht="12.75" customHeight="1" x14ac:dyDescent="0.2">
      <c r="A942" s="154"/>
      <c r="B942" s="154"/>
      <c r="C942" s="154"/>
      <c r="D942" s="154"/>
      <c r="E942" s="154"/>
      <c r="F942" s="154"/>
      <c r="G942" s="154"/>
      <c r="H942" s="154"/>
      <c r="I942" s="154"/>
      <c r="J942" s="154"/>
      <c r="K942" s="154"/>
      <c r="L942" s="154"/>
      <c r="M942" s="154"/>
      <c r="N942" s="154"/>
      <c r="O942" s="154"/>
      <c r="P942" s="154"/>
      <c r="Q942" s="154"/>
      <c r="R942" s="154"/>
      <c r="S942" s="154"/>
      <c r="T942" s="154"/>
      <c r="U942" s="154"/>
      <c r="V942" s="154"/>
      <c r="W942" s="154"/>
      <c r="X942" s="154"/>
      <c r="Y942" s="154"/>
      <c r="Z942" s="154"/>
    </row>
    <row r="943" spans="1:26" ht="12.75" customHeight="1" x14ac:dyDescent="0.2">
      <c r="A943" s="154"/>
      <c r="B943" s="154"/>
      <c r="C943" s="154"/>
      <c r="D943" s="154"/>
      <c r="E943" s="154"/>
      <c r="F943" s="154"/>
      <c r="G943" s="154"/>
      <c r="H943" s="154"/>
      <c r="I943" s="154"/>
      <c r="J943" s="154"/>
      <c r="K943" s="154"/>
      <c r="L943" s="154"/>
      <c r="M943" s="154"/>
      <c r="N943" s="154"/>
      <c r="O943" s="154"/>
      <c r="P943" s="154"/>
      <c r="Q943" s="154"/>
      <c r="R943" s="154"/>
      <c r="S943" s="154"/>
      <c r="T943" s="154"/>
      <c r="U943" s="154"/>
      <c r="V943" s="154"/>
      <c r="W943" s="154"/>
      <c r="X943" s="154"/>
      <c r="Y943" s="154"/>
      <c r="Z943" s="154"/>
    </row>
    <row r="944" spans="1:26" ht="12.75" customHeight="1" x14ac:dyDescent="0.2">
      <c r="A944" s="154"/>
      <c r="B944" s="154"/>
      <c r="C944" s="154"/>
      <c r="D944" s="154"/>
      <c r="E944" s="154"/>
      <c r="F944" s="154"/>
      <c r="G944" s="154"/>
      <c r="H944" s="154"/>
      <c r="I944" s="154"/>
      <c r="J944" s="154"/>
      <c r="K944" s="154"/>
      <c r="L944" s="154"/>
      <c r="M944" s="154"/>
      <c r="N944" s="154"/>
      <c r="O944" s="154"/>
      <c r="P944" s="154"/>
      <c r="Q944" s="154"/>
      <c r="R944" s="154"/>
      <c r="S944" s="154"/>
      <c r="T944" s="154"/>
      <c r="U944" s="154"/>
      <c r="V944" s="154"/>
      <c r="W944" s="154"/>
      <c r="X944" s="154"/>
      <c r="Y944" s="154"/>
      <c r="Z944" s="154"/>
    </row>
    <row r="945" spans="1:26" ht="12.75" customHeight="1" x14ac:dyDescent="0.2">
      <c r="A945" s="154"/>
      <c r="B945" s="154"/>
      <c r="C945" s="154"/>
      <c r="D945" s="154"/>
      <c r="E945" s="154"/>
      <c r="F945" s="154"/>
      <c r="G945" s="154"/>
      <c r="H945" s="154"/>
      <c r="I945" s="154"/>
      <c r="J945" s="154"/>
      <c r="K945" s="154"/>
      <c r="L945" s="154"/>
      <c r="M945" s="154"/>
      <c r="N945" s="154"/>
      <c r="O945" s="154"/>
      <c r="P945" s="154"/>
      <c r="Q945" s="154"/>
      <c r="R945" s="154"/>
      <c r="S945" s="154"/>
      <c r="T945" s="154"/>
      <c r="U945" s="154"/>
      <c r="V945" s="154"/>
      <c r="W945" s="154"/>
      <c r="X945" s="154"/>
      <c r="Y945" s="154"/>
      <c r="Z945" s="154"/>
    </row>
    <row r="946" spans="1:26" ht="12.75" customHeight="1" x14ac:dyDescent="0.2">
      <c r="A946" s="154"/>
      <c r="B946" s="154"/>
      <c r="C946" s="154"/>
      <c r="D946" s="154"/>
      <c r="E946" s="154"/>
      <c r="F946" s="154"/>
      <c r="G946" s="154"/>
      <c r="H946" s="154"/>
      <c r="I946" s="154"/>
      <c r="J946" s="154"/>
      <c r="K946" s="154"/>
      <c r="L946" s="154"/>
      <c r="M946" s="154"/>
      <c r="N946" s="154"/>
      <c r="O946" s="154"/>
      <c r="P946" s="154"/>
      <c r="Q946" s="154"/>
      <c r="R946" s="154"/>
      <c r="S946" s="154"/>
      <c r="T946" s="154"/>
      <c r="U946" s="154"/>
      <c r="V946" s="154"/>
      <c r="W946" s="154"/>
      <c r="X946" s="154"/>
      <c r="Y946" s="154"/>
      <c r="Z946" s="154"/>
    </row>
    <row r="947" spans="1:26" ht="12.75" customHeight="1" x14ac:dyDescent="0.2">
      <c r="A947" s="154"/>
      <c r="B947" s="154"/>
      <c r="C947" s="154"/>
      <c r="D947" s="154"/>
      <c r="E947" s="154"/>
      <c r="F947" s="154"/>
      <c r="G947" s="154"/>
      <c r="H947" s="154"/>
      <c r="I947" s="154"/>
      <c r="J947" s="154"/>
      <c r="K947" s="154"/>
      <c r="L947" s="154"/>
      <c r="M947" s="154"/>
      <c r="N947" s="154"/>
      <c r="O947" s="154"/>
      <c r="P947" s="154"/>
      <c r="Q947" s="154"/>
      <c r="R947" s="154"/>
      <c r="S947" s="154"/>
      <c r="T947" s="154"/>
      <c r="U947" s="154"/>
      <c r="V947" s="154"/>
      <c r="W947" s="154"/>
      <c r="X947" s="154"/>
      <c r="Y947" s="154"/>
      <c r="Z947" s="154"/>
    </row>
    <row r="948" spans="1:26" ht="12.75" customHeight="1" x14ac:dyDescent="0.2">
      <c r="A948" s="154"/>
      <c r="B948" s="154"/>
      <c r="C948" s="154"/>
      <c r="D948" s="154"/>
      <c r="E948" s="154"/>
      <c r="F948" s="154"/>
      <c r="G948" s="154"/>
      <c r="H948" s="154"/>
      <c r="I948" s="154"/>
      <c r="J948" s="154"/>
      <c r="K948" s="154"/>
      <c r="L948" s="154"/>
      <c r="M948" s="154"/>
      <c r="N948" s="154"/>
      <c r="O948" s="154"/>
      <c r="P948" s="154"/>
      <c r="Q948" s="154"/>
      <c r="R948" s="154"/>
      <c r="S948" s="154"/>
      <c r="T948" s="154"/>
      <c r="U948" s="154"/>
      <c r="V948" s="154"/>
      <c r="W948" s="154"/>
      <c r="X948" s="154"/>
      <c r="Y948" s="154"/>
      <c r="Z948" s="154"/>
    </row>
    <row r="949" spans="1:26" ht="12.75" customHeight="1" x14ac:dyDescent="0.2">
      <c r="A949" s="154"/>
      <c r="B949" s="154"/>
      <c r="C949" s="154"/>
      <c r="D949" s="154"/>
      <c r="E949" s="154"/>
      <c r="F949" s="154"/>
      <c r="G949" s="154"/>
      <c r="H949" s="154"/>
      <c r="I949" s="154"/>
      <c r="J949" s="154"/>
      <c r="K949" s="154"/>
      <c r="L949" s="154"/>
      <c r="M949" s="154"/>
      <c r="N949" s="154"/>
      <c r="O949" s="154"/>
      <c r="P949" s="154"/>
      <c r="Q949" s="154"/>
      <c r="R949" s="154"/>
      <c r="S949" s="154"/>
      <c r="T949" s="154"/>
      <c r="U949" s="154"/>
      <c r="V949" s="154"/>
      <c r="W949" s="154"/>
      <c r="X949" s="154"/>
      <c r="Y949" s="154"/>
      <c r="Z949" s="154"/>
    </row>
    <row r="950" spans="1:26" ht="12.75" customHeight="1" x14ac:dyDescent="0.2">
      <c r="A950" s="154"/>
      <c r="B950" s="154"/>
      <c r="C950" s="154"/>
      <c r="D950" s="154"/>
      <c r="E950" s="154"/>
      <c r="F950" s="154"/>
      <c r="G950" s="154"/>
      <c r="H950" s="154"/>
      <c r="I950" s="154"/>
      <c r="J950" s="154"/>
      <c r="K950" s="154"/>
      <c r="L950" s="154"/>
      <c r="M950" s="154"/>
      <c r="N950" s="154"/>
      <c r="O950" s="154"/>
      <c r="P950" s="154"/>
      <c r="Q950" s="154"/>
      <c r="R950" s="154"/>
      <c r="S950" s="154"/>
      <c r="T950" s="154"/>
      <c r="U950" s="154"/>
      <c r="V950" s="154"/>
      <c r="W950" s="154"/>
      <c r="X950" s="154"/>
      <c r="Y950" s="154"/>
      <c r="Z950" s="154"/>
    </row>
    <row r="951" spans="1:26" ht="12.75" customHeight="1" x14ac:dyDescent="0.2">
      <c r="A951" s="154"/>
      <c r="B951" s="154"/>
      <c r="C951" s="154"/>
      <c r="D951" s="154"/>
      <c r="E951" s="154"/>
      <c r="F951" s="154"/>
      <c r="G951" s="154"/>
      <c r="H951" s="154"/>
      <c r="I951" s="154"/>
      <c r="J951" s="154"/>
      <c r="K951" s="154"/>
      <c r="L951" s="154"/>
      <c r="M951" s="154"/>
      <c r="N951" s="154"/>
      <c r="O951" s="154"/>
      <c r="P951" s="154"/>
      <c r="Q951" s="154"/>
      <c r="R951" s="154"/>
      <c r="S951" s="154"/>
      <c r="T951" s="154"/>
      <c r="U951" s="154"/>
      <c r="V951" s="154"/>
      <c r="W951" s="154"/>
      <c r="X951" s="154"/>
      <c r="Y951" s="154"/>
      <c r="Z951" s="154"/>
    </row>
    <row r="952" spans="1:26" ht="12.75" customHeight="1" x14ac:dyDescent="0.2">
      <c r="A952" s="154"/>
      <c r="B952" s="154"/>
      <c r="C952" s="154"/>
      <c r="D952" s="154"/>
      <c r="E952" s="154"/>
      <c r="F952" s="154"/>
      <c r="G952" s="154"/>
      <c r="H952" s="154"/>
      <c r="I952" s="154"/>
      <c r="J952" s="154"/>
      <c r="K952" s="154"/>
      <c r="L952" s="154"/>
      <c r="M952" s="154"/>
      <c r="N952" s="154"/>
      <c r="O952" s="154"/>
      <c r="P952" s="154"/>
      <c r="Q952" s="154"/>
      <c r="R952" s="154"/>
      <c r="S952" s="154"/>
      <c r="T952" s="154"/>
      <c r="U952" s="154"/>
      <c r="V952" s="154"/>
      <c r="W952" s="154"/>
      <c r="X952" s="154"/>
      <c r="Y952" s="154"/>
      <c r="Z952" s="154"/>
    </row>
    <row r="953" spans="1:26" ht="12.75" customHeight="1" x14ac:dyDescent="0.2">
      <c r="A953" s="154"/>
      <c r="B953" s="154"/>
      <c r="C953" s="154"/>
      <c r="D953" s="154"/>
      <c r="E953" s="154"/>
      <c r="F953" s="154"/>
      <c r="G953" s="154"/>
      <c r="H953" s="154"/>
      <c r="I953" s="154"/>
      <c r="J953" s="154"/>
      <c r="K953" s="154"/>
      <c r="L953" s="154"/>
      <c r="M953" s="154"/>
      <c r="N953" s="154"/>
      <c r="O953" s="154"/>
      <c r="P953" s="154"/>
      <c r="Q953" s="154"/>
      <c r="R953" s="154"/>
      <c r="S953" s="154"/>
      <c r="T953" s="154"/>
      <c r="U953" s="154"/>
      <c r="V953" s="154"/>
      <c r="W953" s="154"/>
      <c r="X953" s="154"/>
      <c r="Y953" s="154"/>
      <c r="Z953" s="154"/>
    </row>
    <row r="954" spans="1:26" ht="12.75" customHeight="1" x14ac:dyDescent="0.2">
      <c r="A954" s="154"/>
      <c r="B954" s="154"/>
      <c r="C954" s="154"/>
      <c r="D954" s="154"/>
      <c r="E954" s="154"/>
      <c r="F954" s="154"/>
      <c r="G954" s="154"/>
      <c r="H954" s="154"/>
      <c r="I954" s="154"/>
      <c r="J954" s="154"/>
      <c r="K954" s="154"/>
      <c r="L954" s="154"/>
      <c r="M954" s="154"/>
      <c r="N954" s="154"/>
      <c r="O954" s="154"/>
      <c r="P954" s="154"/>
      <c r="Q954" s="154"/>
      <c r="R954" s="154"/>
      <c r="S954" s="154"/>
      <c r="T954" s="154"/>
      <c r="U954" s="154"/>
      <c r="V954" s="154"/>
      <c r="W954" s="154"/>
      <c r="X954" s="154"/>
      <c r="Y954" s="154"/>
      <c r="Z954" s="154"/>
    </row>
    <row r="955" spans="1:26" ht="12.75" customHeight="1" x14ac:dyDescent="0.2">
      <c r="A955" s="154"/>
      <c r="B955" s="154"/>
      <c r="C955" s="154"/>
      <c r="D955" s="154"/>
      <c r="E955" s="154"/>
      <c r="F955" s="154"/>
      <c r="G955" s="154"/>
      <c r="H955" s="154"/>
      <c r="I955" s="154"/>
      <c r="J955" s="154"/>
      <c r="K955" s="154"/>
      <c r="L955" s="154"/>
      <c r="M955" s="154"/>
      <c r="N955" s="154"/>
      <c r="O955" s="154"/>
      <c r="P955" s="154"/>
      <c r="Q955" s="154"/>
      <c r="R955" s="154"/>
      <c r="S955" s="154"/>
      <c r="T955" s="154"/>
      <c r="U955" s="154"/>
      <c r="V955" s="154"/>
      <c r="W955" s="154"/>
      <c r="X955" s="154"/>
      <c r="Y955" s="154"/>
      <c r="Z955" s="154"/>
    </row>
    <row r="956" spans="1:26" ht="12.75" customHeight="1" x14ac:dyDescent="0.2">
      <c r="A956" s="154"/>
      <c r="B956" s="154"/>
      <c r="C956" s="154"/>
      <c r="D956" s="154"/>
      <c r="E956" s="154"/>
      <c r="F956" s="154"/>
      <c r="G956" s="154"/>
      <c r="H956" s="154"/>
      <c r="I956" s="154"/>
      <c r="J956" s="154"/>
      <c r="K956" s="154"/>
      <c r="L956" s="154"/>
      <c r="M956" s="154"/>
      <c r="N956" s="154"/>
      <c r="O956" s="154"/>
      <c r="P956" s="154"/>
      <c r="Q956" s="154"/>
      <c r="R956" s="154"/>
      <c r="S956" s="154"/>
      <c r="T956" s="154"/>
      <c r="U956" s="154"/>
      <c r="V956" s="154"/>
      <c r="W956" s="154"/>
      <c r="X956" s="154"/>
      <c r="Y956" s="154"/>
      <c r="Z956" s="154"/>
    </row>
    <row r="957" spans="1:26" ht="12.75" customHeight="1" x14ac:dyDescent="0.2">
      <c r="A957" s="154"/>
      <c r="B957" s="154"/>
      <c r="C957" s="154"/>
      <c r="D957" s="154"/>
      <c r="E957" s="154"/>
      <c r="F957" s="154"/>
      <c r="G957" s="154"/>
      <c r="H957" s="154"/>
      <c r="I957" s="154"/>
      <c r="J957" s="154"/>
      <c r="K957" s="154"/>
      <c r="L957" s="154"/>
      <c r="M957" s="154"/>
      <c r="N957" s="154"/>
      <c r="O957" s="154"/>
      <c r="P957" s="154"/>
      <c r="Q957" s="154"/>
      <c r="R957" s="154"/>
      <c r="S957" s="154"/>
      <c r="T957" s="154"/>
      <c r="U957" s="154"/>
      <c r="V957" s="154"/>
      <c r="W957" s="154"/>
      <c r="X957" s="154"/>
      <c r="Y957" s="154"/>
      <c r="Z957" s="154"/>
    </row>
    <row r="958" spans="1:26" ht="12.75" customHeight="1" x14ac:dyDescent="0.2">
      <c r="A958" s="154"/>
      <c r="B958" s="154"/>
      <c r="C958" s="154"/>
      <c r="D958" s="154"/>
      <c r="E958" s="154"/>
      <c r="F958" s="154"/>
      <c r="G958" s="154"/>
      <c r="H958" s="154"/>
      <c r="I958" s="154"/>
      <c r="J958" s="154"/>
      <c r="K958" s="154"/>
      <c r="L958" s="154"/>
      <c r="M958" s="154"/>
      <c r="N958" s="154"/>
      <c r="O958" s="154"/>
      <c r="P958" s="154"/>
      <c r="Q958" s="154"/>
      <c r="R958" s="154"/>
      <c r="S958" s="154"/>
      <c r="T958" s="154"/>
      <c r="U958" s="154"/>
      <c r="V958" s="154"/>
      <c r="W958" s="154"/>
      <c r="X958" s="154"/>
      <c r="Y958" s="154"/>
      <c r="Z958" s="154"/>
    </row>
    <row r="959" spans="1:26" ht="12.75" customHeight="1" x14ac:dyDescent="0.2">
      <c r="A959" s="154"/>
      <c r="B959" s="154"/>
      <c r="C959" s="154"/>
      <c r="D959" s="154"/>
      <c r="E959" s="154"/>
      <c r="F959" s="154"/>
      <c r="G959" s="154"/>
      <c r="H959" s="154"/>
      <c r="I959" s="154"/>
      <c r="J959" s="154"/>
      <c r="K959" s="154"/>
      <c r="L959" s="154"/>
      <c r="M959" s="154"/>
      <c r="N959" s="154"/>
      <c r="O959" s="154"/>
      <c r="P959" s="154"/>
      <c r="Q959" s="154"/>
      <c r="R959" s="154"/>
      <c r="S959" s="154"/>
      <c r="T959" s="154"/>
      <c r="U959" s="154"/>
      <c r="V959" s="154"/>
      <c r="W959" s="154"/>
      <c r="X959" s="154"/>
      <c r="Y959" s="154"/>
      <c r="Z959" s="154"/>
    </row>
    <row r="960" spans="1:26" ht="12.75" customHeight="1" x14ac:dyDescent="0.2">
      <c r="A960" s="154"/>
      <c r="B960" s="154"/>
      <c r="C960" s="154"/>
      <c r="D960" s="154"/>
      <c r="E960" s="154"/>
      <c r="F960" s="154"/>
      <c r="G960" s="154"/>
      <c r="H960" s="154"/>
      <c r="I960" s="154"/>
      <c r="J960" s="154"/>
      <c r="K960" s="154"/>
      <c r="L960" s="154"/>
      <c r="M960" s="154"/>
      <c r="N960" s="154"/>
      <c r="O960" s="154"/>
      <c r="P960" s="154"/>
      <c r="Q960" s="154"/>
      <c r="R960" s="154"/>
      <c r="S960" s="154"/>
      <c r="T960" s="154"/>
      <c r="U960" s="154"/>
      <c r="V960" s="154"/>
      <c r="W960" s="154"/>
      <c r="X960" s="154"/>
      <c r="Y960" s="154"/>
      <c r="Z960" s="154"/>
    </row>
    <row r="961" spans="1:26" ht="12.75" customHeight="1" x14ac:dyDescent="0.2">
      <c r="A961" s="154"/>
      <c r="B961" s="154"/>
      <c r="C961" s="154"/>
      <c r="D961" s="154"/>
      <c r="E961" s="154"/>
      <c r="F961" s="154"/>
      <c r="G961" s="154"/>
      <c r="H961" s="154"/>
      <c r="I961" s="154"/>
      <c r="J961" s="154"/>
      <c r="K961" s="154"/>
      <c r="L961" s="154"/>
      <c r="M961" s="154"/>
      <c r="N961" s="154"/>
      <c r="O961" s="154"/>
      <c r="P961" s="154"/>
      <c r="Q961" s="154"/>
      <c r="R961" s="154"/>
      <c r="S961" s="154"/>
      <c r="T961" s="154"/>
      <c r="U961" s="154"/>
      <c r="V961" s="154"/>
      <c r="W961" s="154"/>
      <c r="X961" s="154"/>
      <c r="Y961" s="154"/>
      <c r="Z961" s="154"/>
    </row>
    <row r="962" spans="1:26" ht="12.75" customHeight="1" x14ac:dyDescent="0.2">
      <c r="A962" s="154"/>
      <c r="B962" s="154"/>
      <c r="C962" s="154"/>
      <c r="D962" s="154"/>
      <c r="E962" s="154"/>
      <c r="F962" s="154"/>
      <c r="G962" s="154"/>
      <c r="H962" s="154"/>
      <c r="I962" s="154"/>
      <c r="J962" s="154"/>
      <c r="K962" s="154"/>
      <c r="L962" s="154"/>
      <c r="M962" s="154"/>
      <c r="N962" s="154"/>
      <c r="O962" s="154"/>
      <c r="P962" s="154"/>
      <c r="Q962" s="154"/>
      <c r="R962" s="154"/>
      <c r="S962" s="154"/>
      <c r="T962" s="154"/>
      <c r="U962" s="154"/>
      <c r="V962" s="154"/>
      <c r="W962" s="154"/>
      <c r="X962" s="154"/>
      <c r="Y962" s="154"/>
      <c r="Z962" s="154"/>
    </row>
    <row r="963" spans="1:26" ht="12.75" customHeight="1" x14ac:dyDescent="0.2">
      <c r="A963" s="154"/>
      <c r="B963" s="154"/>
      <c r="C963" s="154"/>
      <c r="D963" s="154"/>
      <c r="E963" s="154"/>
      <c r="F963" s="154"/>
      <c r="G963" s="154"/>
      <c r="H963" s="154"/>
      <c r="I963" s="154"/>
      <c r="J963" s="154"/>
      <c r="K963" s="154"/>
      <c r="L963" s="154"/>
      <c r="M963" s="154"/>
      <c r="N963" s="154"/>
      <c r="O963" s="154"/>
      <c r="P963" s="154"/>
      <c r="Q963" s="154"/>
      <c r="R963" s="154"/>
      <c r="S963" s="154"/>
      <c r="T963" s="154"/>
      <c r="U963" s="154"/>
      <c r="V963" s="154"/>
      <c r="W963" s="154"/>
      <c r="X963" s="154"/>
      <c r="Y963" s="154"/>
      <c r="Z963" s="154"/>
    </row>
    <row r="964" spans="1:26" ht="12.75" customHeight="1" x14ac:dyDescent="0.2">
      <c r="A964" s="154"/>
      <c r="B964" s="154"/>
      <c r="C964" s="154"/>
      <c r="D964" s="154"/>
      <c r="E964" s="154"/>
      <c r="F964" s="154"/>
      <c r="G964" s="154"/>
      <c r="H964" s="154"/>
      <c r="I964" s="154"/>
      <c r="J964" s="154"/>
      <c r="K964" s="154"/>
      <c r="L964" s="154"/>
      <c r="M964" s="154"/>
      <c r="N964" s="154"/>
      <c r="O964" s="154"/>
      <c r="P964" s="154"/>
      <c r="Q964" s="154"/>
      <c r="R964" s="154"/>
      <c r="S964" s="154"/>
      <c r="T964" s="154"/>
      <c r="U964" s="154"/>
      <c r="V964" s="154"/>
      <c r="W964" s="154"/>
      <c r="X964" s="154"/>
      <c r="Y964" s="154"/>
      <c r="Z964" s="154"/>
    </row>
    <row r="965" spans="1:26" ht="12.75" customHeight="1" x14ac:dyDescent="0.2">
      <c r="A965" s="154"/>
      <c r="B965" s="154"/>
      <c r="C965" s="154"/>
      <c r="D965" s="154"/>
      <c r="E965" s="154"/>
      <c r="F965" s="154"/>
      <c r="G965" s="154"/>
      <c r="H965" s="154"/>
      <c r="I965" s="154"/>
      <c r="J965" s="154"/>
      <c r="K965" s="154"/>
      <c r="L965" s="154"/>
      <c r="M965" s="154"/>
      <c r="N965" s="154"/>
      <c r="O965" s="154"/>
      <c r="P965" s="154"/>
      <c r="Q965" s="154"/>
      <c r="R965" s="154"/>
      <c r="S965" s="154"/>
      <c r="T965" s="154"/>
      <c r="U965" s="154"/>
      <c r="V965" s="154"/>
      <c r="W965" s="154"/>
      <c r="X965" s="154"/>
      <c r="Y965" s="154"/>
      <c r="Z965" s="154"/>
    </row>
    <row r="966" spans="1:26" ht="12.75" customHeight="1" x14ac:dyDescent="0.2">
      <c r="A966" s="154"/>
      <c r="B966" s="154"/>
      <c r="C966" s="154"/>
      <c r="D966" s="154"/>
      <c r="E966" s="154"/>
      <c r="F966" s="154"/>
      <c r="G966" s="154"/>
      <c r="H966" s="154"/>
      <c r="I966" s="154"/>
      <c r="J966" s="154"/>
      <c r="K966" s="154"/>
      <c r="L966" s="154"/>
      <c r="M966" s="154"/>
      <c r="N966" s="154"/>
      <c r="O966" s="154"/>
      <c r="P966" s="154"/>
      <c r="Q966" s="154"/>
      <c r="R966" s="154"/>
      <c r="S966" s="154"/>
      <c r="T966" s="154"/>
      <c r="U966" s="154"/>
      <c r="V966" s="154"/>
      <c r="W966" s="154"/>
      <c r="X966" s="154"/>
      <c r="Y966" s="154"/>
      <c r="Z966" s="154"/>
    </row>
    <row r="967" spans="1:26" ht="12.75" customHeight="1" x14ac:dyDescent="0.2">
      <c r="A967" s="154"/>
      <c r="B967" s="154"/>
      <c r="C967" s="154"/>
      <c r="D967" s="154"/>
      <c r="E967" s="154"/>
      <c r="F967" s="154"/>
      <c r="G967" s="154"/>
      <c r="H967" s="154"/>
      <c r="I967" s="154"/>
      <c r="J967" s="154"/>
      <c r="K967" s="154"/>
      <c r="L967" s="154"/>
      <c r="M967" s="154"/>
      <c r="N967" s="154"/>
      <c r="O967" s="154"/>
      <c r="P967" s="154"/>
      <c r="Q967" s="154"/>
      <c r="R967" s="154"/>
      <c r="S967" s="154"/>
      <c r="T967" s="154"/>
      <c r="U967" s="154"/>
      <c r="V967" s="154"/>
      <c r="W967" s="154"/>
      <c r="X967" s="154"/>
      <c r="Y967" s="154"/>
      <c r="Z967" s="154"/>
    </row>
    <row r="968" spans="1:26" ht="12.75" customHeight="1" x14ac:dyDescent="0.2">
      <c r="A968" s="154"/>
      <c r="B968" s="154"/>
      <c r="C968" s="154"/>
      <c r="D968" s="154"/>
      <c r="E968" s="154"/>
      <c r="F968" s="154"/>
      <c r="G968" s="154"/>
      <c r="H968" s="154"/>
      <c r="I968" s="154"/>
      <c r="J968" s="154"/>
      <c r="K968" s="154"/>
      <c r="L968" s="154"/>
      <c r="M968" s="154"/>
      <c r="N968" s="154"/>
      <c r="O968" s="154"/>
      <c r="P968" s="154"/>
      <c r="Q968" s="154"/>
      <c r="R968" s="154"/>
      <c r="S968" s="154"/>
      <c r="T968" s="154"/>
      <c r="U968" s="154"/>
      <c r="V968" s="154"/>
      <c r="W968" s="154"/>
      <c r="X968" s="154"/>
      <c r="Y968" s="154"/>
      <c r="Z968" s="154"/>
    </row>
    <row r="969" spans="1:26" ht="12.75" customHeight="1" x14ac:dyDescent="0.2">
      <c r="A969" s="154"/>
      <c r="B969" s="154"/>
      <c r="C969" s="154"/>
      <c r="D969" s="154"/>
      <c r="E969" s="154"/>
      <c r="F969" s="154"/>
      <c r="G969" s="154"/>
      <c r="H969" s="154"/>
      <c r="I969" s="154"/>
      <c r="J969" s="154"/>
      <c r="K969" s="154"/>
      <c r="L969" s="154"/>
      <c r="M969" s="154"/>
      <c r="N969" s="154"/>
      <c r="O969" s="154"/>
      <c r="P969" s="154"/>
      <c r="Q969" s="154"/>
      <c r="R969" s="154"/>
      <c r="S969" s="154"/>
      <c r="T969" s="154"/>
      <c r="U969" s="154"/>
      <c r="V969" s="154"/>
      <c r="W969" s="154"/>
      <c r="X969" s="154"/>
      <c r="Y969" s="154"/>
      <c r="Z969" s="154"/>
    </row>
    <row r="970" spans="1:26" ht="12.75" customHeight="1" x14ac:dyDescent="0.2">
      <c r="A970" s="154"/>
      <c r="B970" s="154"/>
      <c r="C970" s="154"/>
      <c r="D970" s="154"/>
      <c r="E970" s="154"/>
      <c r="F970" s="154"/>
      <c r="G970" s="154"/>
      <c r="H970" s="154"/>
      <c r="I970" s="154"/>
      <c r="J970" s="154"/>
      <c r="K970" s="154"/>
      <c r="L970" s="154"/>
      <c r="M970" s="154"/>
      <c r="N970" s="154"/>
      <c r="O970" s="154"/>
      <c r="P970" s="154"/>
      <c r="Q970" s="154"/>
      <c r="R970" s="154"/>
      <c r="S970" s="154"/>
      <c r="T970" s="154"/>
      <c r="U970" s="154"/>
      <c r="V970" s="154"/>
      <c r="W970" s="154"/>
      <c r="X970" s="154"/>
      <c r="Y970" s="154"/>
      <c r="Z970" s="154"/>
    </row>
    <row r="971" spans="1:26" ht="12.75" customHeight="1" x14ac:dyDescent="0.2">
      <c r="A971" s="154"/>
      <c r="B971" s="154"/>
      <c r="C971" s="154"/>
      <c r="D971" s="154"/>
      <c r="E971" s="154"/>
      <c r="F971" s="154"/>
      <c r="G971" s="154"/>
      <c r="H971" s="154"/>
      <c r="I971" s="154"/>
      <c r="J971" s="154"/>
      <c r="K971" s="154"/>
      <c r="L971" s="154"/>
      <c r="M971" s="154"/>
      <c r="N971" s="154"/>
      <c r="O971" s="154"/>
      <c r="P971" s="154"/>
      <c r="Q971" s="154"/>
      <c r="R971" s="154"/>
      <c r="S971" s="154"/>
      <c r="T971" s="154"/>
      <c r="U971" s="154"/>
      <c r="V971" s="154"/>
      <c r="W971" s="154"/>
      <c r="X971" s="154"/>
      <c r="Y971" s="154"/>
      <c r="Z971" s="154"/>
    </row>
    <row r="972" spans="1:26" ht="12.75" customHeight="1" x14ac:dyDescent="0.2">
      <c r="A972" s="154"/>
      <c r="B972" s="154"/>
      <c r="C972" s="154"/>
      <c r="D972" s="154"/>
      <c r="E972" s="154"/>
      <c r="F972" s="154"/>
      <c r="G972" s="154"/>
      <c r="H972" s="154"/>
      <c r="I972" s="154"/>
      <c r="J972" s="154"/>
      <c r="K972" s="154"/>
      <c r="L972" s="154"/>
      <c r="M972" s="154"/>
      <c r="N972" s="154"/>
      <c r="O972" s="154"/>
      <c r="P972" s="154"/>
      <c r="Q972" s="154"/>
      <c r="R972" s="154"/>
      <c r="S972" s="154"/>
      <c r="T972" s="154"/>
      <c r="U972" s="154"/>
      <c r="V972" s="154"/>
      <c r="W972" s="154"/>
      <c r="X972" s="154"/>
      <c r="Y972" s="154"/>
      <c r="Z972" s="154"/>
    </row>
    <row r="973" spans="1:26" ht="12.75" customHeight="1" x14ac:dyDescent="0.2">
      <c r="A973" s="154"/>
      <c r="B973" s="154"/>
      <c r="C973" s="154"/>
      <c r="D973" s="154"/>
      <c r="E973" s="154"/>
      <c r="F973" s="154"/>
      <c r="G973" s="154"/>
      <c r="H973" s="154"/>
      <c r="I973" s="154"/>
      <c r="J973" s="154"/>
      <c r="K973" s="154"/>
      <c r="L973" s="154"/>
      <c r="M973" s="154"/>
      <c r="N973" s="154"/>
      <c r="O973" s="154"/>
      <c r="P973" s="154"/>
      <c r="Q973" s="154"/>
      <c r="R973" s="154"/>
      <c r="S973" s="154"/>
      <c r="T973" s="154"/>
      <c r="U973" s="154"/>
      <c r="V973" s="154"/>
      <c r="W973" s="154"/>
      <c r="X973" s="154"/>
      <c r="Y973" s="154"/>
      <c r="Z973" s="154"/>
    </row>
    <row r="974" spans="1:26" ht="12.75" customHeight="1" x14ac:dyDescent="0.2">
      <c r="A974" s="154"/>
      <c r="B974" s="154"/>
      <c r="C974" s="154"/>
      <c r="D974" s="154"/>
      <c r="E974" s="154"/>
      <c r="F974" s="154"/>
      <c r="G974" s="154"/>
      <c r="H974" s="154"/>
      <c r="I974" s="154"/>
      <c r="J974" s="154"/>
      <c r="K974" s="154"/>
      <c r="L974" s="154"/>
      <c r="M974" s="154"/>
      <c r="N974" s="154"/>
      <c r="O974" s="154"/>
      <c r="P974" s="154"/>
      <c r="Q974" s="154"/>
      <c r="R974" s="154"/>
      <c r="S974" s="154"/>
      <c r="T974" s="154"/>
      <c r="U974" s="154"/>
      <c r="V974" s="154"/>
      <c r="W974" s="154"/>
      <c r="X974" s="154"/>
      <c r="Y974" s="154"/>
      <c r="Z974" s="154"/>
    </row>
    <row r="975" spans="1:26" ht="12.75" customHeight="1" x14ac:dyDescent="0.2">
      <c r="A975" s="154"/>
      <c r="B975" s="154"/>
      <c r="C975" s="154"/>
      <c r="D975" s="154"/>
      <c r="E975" s="154"/>
      <c r="F975" s="154"/>
      <c r="G975" s="154"/>
      <c r="H975" s="154"/>
      <c r="I975" s="154"/>
      <c r="J975" s="154"/>
      <c r="K975" s="154"/>
      <c r="L975" s="154"/>
      <c r="M975" s="154"/>
      <c r="N975" s="154"/>
      <c r="O975" s="154"/>
      <c r="P975" s="154"/>
      <c r="Q975" s="154"/>
      <c r="R975" s="154"/>
      <c r="S975" s="154"/>
      <c r="T975" s="154"/>
      <c r="U975" s="154"/>
      <c r="V975" s="154"/>
      <c r="W975" s="154"/>
      <c r="X975" s="154"/>
      <c r="Y975" s="154"/>
      <c r="Z975" s="154"/>
    </row>
    <row r="976" spans="1:26" ht="12.75" customHeight="1" x14ac:dyDescent="0.2">
      <c r="A976" s="154"/>
      <c r="B976" s="154"/>
      <c r="C976" s="154"/>
      <c r="D976" s="154"/>
      <c r="E976" s="154"/>
      <c r="F976" s="154"/>
      <c r="G976" s="154"/>
      <c r="H976" s="154"/>
      <c r="I976" s="154"/>
      <c r="J976" s="154"/>
      <c r="K976" s="154"/>
      <c r="L976" s="154"/>
      <c r="M976" s="154"/>
      <c r="N976" s="154"/>
      <c r="O976" s="154"/>
      <c r="P976" s="154"/>
      <c r="Q976" s="154"/>
      <c r="R976" s="154"/>
      <c r="S976" s="154"/>
      <c r="T976" s="154"/>
      <c r="U976" s="154"/>
      <c r="V976" s="154"/>
      <c r="W976" s="154"/>
      <c r="X976" s="154"/>
      <c r="Y976" s="154"/>
      <c r="Z976" s="154"/>
    </row>
    <row r="977" spans="1:26" ht="12.75" customHeight="1" x14ac:dyDescent="0.2">
      <c r="A977" s="154"/>
      <c r="B977" s="154"/>
      <c r="C977" s="154"/>
      <c r="D977" s="154"/>
      <c r="E977" s="154"/>
      <c r="F977" s="154"/>
      <c r="G977" s="154"/>
      <c r="H977" s="154"/>
      <c r="I977" s="154"/>
      <c r="J977" s="154"/>
      <c r="K977" s="154"/>
      <c r="L977" s="154"/>
      <c r="M977" s="154"/>
      <c r="N977" s="154"/>
      <c r="O977" s="154"/>
      <c r="P977" s="154"/>
      <c r="Q977" s="154"/>
      <c r="R977" s="154"/>
      <c r="S977" s="154"/>
      <c r="T977" s="154"/>
      <c r="U977" s="154"/>
      <c r="V977" s="154"/>
      <c r="W977" s="154"/>
      <c r="X977" s="154"/>
      <c r="Y977" s="154"/>
      <c r="Z977" s="154"/>
    </row>
    <row r="978" spans="1:26" ht="12.75" customHeight="1" x14ac:dyDescent="0.2">
      <c r="A978" s="154"/>
      <c r="B978" s="154"/>
      <c r="C978" s="154"/>
      <c r="D978" s="154"/>
      <c r="E978" s="154"/>
      <c r="F978" s="154"/>
      <c r="G978" s="154"/>
      <c r="H978" s="154"/>
      <c r="I978" s="154"/>
      <c r="J978" s="154"/>
      <c r="K978" s="154"/>
      <c r="L978" s="154"/>
      <c r="M978" s="154"/>
      <c r="N978" s="154"/>
      <c r="O978" s="154"/>
      <c r="P978" s="154"/>
      <c r="Q978" s="154"/>
      <c r="R978" s="154"/>
      <c r="S978" s="154"/>
      <c r="T978" s="154"/>
      <c r="U978" s="154"/>
      <c r="V978" s="154"/>
      <c r="W978" s="154"/>
      <c r="X978" s="154"/>
      <c r="Y978" s="154"/>
      <c r="Z978" s="154"/>
    </row>
    <row r="979" spans="1:26" ht="12.75" customHeight="1" x14ac:dyDescent="0.2">
      <c r="A979" s="154"/>
      <c r="B979" s="154"/>
      <c r="C979" s="154"/>
      <c r="D979" s="154"/>
      <c r="E979" s="154"/>
      <c r="F979" s="154"/>
      <c r="G979" s="154"/>
      <c r="H979" s="154"/>
      <c r="I979" s="154"/>
      <c r="J979" s="154"/>
      <c r="K979" s="154"/>
      <c r="L979" s="154"/>
      <c r="M979" s="154"/>
      <c r="N979" s="154"/>
      <c r="O979" s="154"/>
      <c r="P979" s="154"/>
      <c r="Q979" s="154"/>
      <c r="R979" s="154"/>
      <c r="S979" s="154"/>
      <c r="T979" s="154"/>
      <c r="U979" s="154"/>
      <c r="V979" s="154"/>
      <c r="W979" s="154"/>
      <c r="X979" s="154"/>
      <c r="Y979" s="154"/>
      <c r="Z979" s="154"/>
    </row>
    <row r="980" spans="1:26" ht="12.75" customHeight="1" x14ac:dyDescent="0.2">
      <c r="A980" s="154"/>
      <c r="B980" s="154"/>
      <c r="C980" s="154"/>
      <c r="D980" s="154"/>
      <c r="E980" s="154"/>
      <c r="F980" s="154"/>
      <c r="G980" s="154"/>
      <c r="H980" s="154"/>
      <c r="I980" s="154"/>
      <c r="J980" s="154"/>
      <c r="K980" s="154"/>
      <c r="L980" s="154"/>
      <c r="M980" s="154"/>
      <c r="N980" s="154"/>
      <c r="O980" s="154"/>
      <c r="P980" s="154"/>
      <c r="Q980" s="154"/>
      <c r="R980" s="154"/>
      <c r="S980" s="154"/>
      <c r="T980" s="154"/>
      <c r="U980" s="154"/>
      <c r="V980" s="154"/>
      <c r="W980" s="154"/>
      <c r="X980" s="154"/>
      <c r="Y980" s="154"/>
      <c r="Z980" s="154"/>
    </row>
    <row r="981" spans="1:26" ht="12.75" customHeight="1" x14ac:dyDescent="0.2">
      <c r="A981" s="154"/>
      <c r="B981" s="154"/>
      <c r="C981" s="154"/>
      <c r="D981" s="154"/>
      <c r="E981" s="154"/>
      <c r="F981" s="154"/>
      <c r="G981" s="154"/>
      <c r="H981" s="154"/>
      <c r="I981" s="154"/>
      <c r="J981" s="154"/>
      <c r="K981" s="154"/>
      <c r="L981" s="154"/>
      <c r="M981" s="154"/>
      <c r="N981" s="154"/>
      <c r="O981" s="154"/>
      <c r="P981" s="154"/>
      <c r="Q981" s="154"/>
      <c r="R981" s="154"/>
      <c r="S981" s="154"/>
      <c r="T981" s="154"/>
      <c r="U981" s="154"/>
      <c r="V981" s="154"/>
      <c r="W981" s="154"/>
      <c r="X981" s="154"/>
      <c r="Y981" s="154"/>
      <c r="Z981" s="154"/>
    </row>
    <row r="982" spans="1:26" ht="12.75" customHeight="1" x14ac:dyDescent="0.2">
      <c r="A982" s="154"/>
      <c r="B982" s="154"/>
      <c r="C982" s="154"/>
      <c r="D982" s="154"/>
      <c r="E982" s="154"/>
      <c r="F982" s="154"/>
      <c r="G982" s="154"/>
      <c r="H982" s="154"/>
      <c r="I982" s="154"/>
      <c r="J982" s="154"/>
      <c r="K982" s="154"/>
      <c r="L982" s="154"/>
      <c r="M982" s="154"/>
      <c r="N982" s="154"/>
      <c r="O982" s="154"/>
      <c r="P982" s="154"/>
      <c r="Q982" s="154"/>
      <c r="R982" s="154"/>
      <c r="S982" s="154"/>
      <c r="T982" s="154"/>
      <c r="U982" s="154"/>
      <c r="V982" s="154"/>
      <c r="W982" s="154"/>
      <c r="X982" s="154"/>
      <c r="Y982" s="154"/>
      <c r="Z982" s="154"/>
    </row>
    <row r="983" spans="1:26" ht="12.75" customHeight="1" x14ac:dyDescent="0.2">
      <c r="A983" s="154"/>
      <c r="B983" s="154"/>
      <c r="C983" s="154"/>
      <c r="D983" s="154"/>
      <c r="E983" s="154"/>
      <c r="F983" s="154"/>
      <c r="G983" s="154"/>
      <c r="H983" s="154"/>
      <c r="I983" s="154"/>
      <c r="J983" s="154"/>
      <c r="K983" s="154"/>
      <c r="L983" s="154"/>
      <c r="M983" s="154"/>
      <c r="N983" s="154"/>
      <c r="O983" s="154"/>
      <c r="P983" s="154"/>
      <c r="Q983" s="154"/>
      <c r="R983" s="154"/>
      <c r="S983" s="154"/>
      <c r="T983" s="154"/>
      <c r="U983" s="154"/>
      <c r="V983" s="154"/>
      <c r="W983" s="154"/>
      <c r="X983" s="154"/>
      <c r="Y983" s="154"/>
      <c r="Z983" s="154"/>
    </row>
    <row r="984" spans="1:26" ht="12.75" customHeight="1" x14ac:dyDescent="0.2">
      <c r="A984" s="154"/>
      <c r="B984" s="154"/>
      <c r="C984" s="154"/>
      <c r="D984" s="154"/>
      <c r="E984" s="154"/>
      <c r="F984" s="154"/>
      <c r="G984" s="154"/>
      <c r="H984" s="154"/>
      <c r="I984" s="154"/>
      <c r="J984" s="154"/>
      <c r="K984" s="154"/>
      <c r="L984" s="154"/>
      <c r="M984" s="154"/>
      <c r="N984" s="154"/>
      <c r="O984" s="154"/>
      <c r="P984" s="154"/>
      <c r="Q984" s="154"/>
      <c r="R984" s="154"/>
      <c r="S984" s="154"/>
      <c r="T984" s="154"/>
      <c r="U984" s="154"/>
      <c r="V984" s="154"/>
      <c r="W984" s="154"/>
      <c r="X984" s="154"/>
      <c r="Y984" s="154"/>
      <c r="Z984" s="154"/>
    </row>
    <row r="985" spans="1:26" ht="12.75" customHeight="1" x14ac:dyDescent="0.2">
      <c r="A985" s="154"/>
      <c r="B985" s="154"/>
      <c r="C985" s="154"/>
      <c r="D985" s="154"/>
      <c r="E985" s="154"/>
      <c r="F985" s="154"/>
      <c r="G985" s="154"/>
      <c r="H985" s="154"/>
      <c r="I985" s="154"/>
      <c r="J985" s="154"/>
      <c r="K985" s="154"/>
      <c r="L985" s="154"/>
      <c r="M985" s="154"/>
      <c r="N985" s="154"/>
      <c r="O985" s="154"/>
      <c r="P985" s="154"/>
      <c r="Q985" s="154"/>
      <c r="R985" s="154"/>
      <c r="S985" s="154"/>
      <c r="T985" s="154"/>
      <c r="U985" s="154"/>
      <c r="V985" s="154"/>
      <c r="W985" s="154"/>
      <c r="X985" s="154"/>
      <c r="Y985" s="154"/>
      <c r="Z985" s="154"/>
    </row>
    <row r="986" spans="1:26" ht="12.75" customHeight="1" x14ac:dyDescent="0.2">
      <c r="A986" s="154"/>
      <c r="B986" s="154"/>
      <c r="C986" s="154"/>
      <c r="D986" s="154"/>
      <c r="E986" s="154"/>
      <c r="F986" s="154"/>
      <c r="G986" s="154"/>
      <c r="H986" s="154"/>
      <c r="I986" s="154"/>
      <c r="J986" s="154"/>
      <c r="K986" s="154"/>
      <c r="L986" s="154"/>
      <c r="M986" s="154"/>
      <c r="N986" s="154"/>
      <c r="O986" s="154"/>
      <c r="P986" s="154"/>
      <c r="Q986" s="154"/>
      <c r="R986" s="154"/>
      <c r="S986" s="154"/>
      <c r="T986" s="154"/>
      <c r="U986" s="154"/>
      <c r="V986" s="154"/>
      <c r="W986" s="154"/>
      <c r="X986" s="154"/>
      <c r="Y986" s="154"/>
      <c r="Z986" s="154"/>
    </row>
    <row r="987" spans="1:26" ht="12.75" customHeight="1" x14ac:dyDescent="0.2">
      <c r="A987" s="154"/>
      <c r="B987" s="154"/>
      <c r="C987" s="154"/>
      <c r="D987" s="154"/>
      <c r="E987" s="154"/>
      <c r="F987" s="154"/>
      <c r="G987" s="154"/>
      <c r="H987" s="154"/>
      <c r="I987" s="154"/>
      <c r="J987" s="154"/>
      <c r="K987" s="154"/>
      <c r="L987" s="154"/>
      <c r="M987" s="154"/>
      <c r="N987" s="154"/>
      <c r="O987" s="154"/>
      <c r="P987" s="154"/>
      <c r="Q987" s="154"/>
      <c r="R987" s="154"/>
      <c r="S987" s="154"/>
      <c r="T987" s="154"/>
      <c r="U987" s="154"/>
      <c r="V987" s="154"/>
      <c r="W987" s="154"/>
      <c r="X987" s="154"/>
      <c r="Y987" s="154"/>
      <c r="Z987" s="154"/>
    </row>
    <row r="988" spans="1:26" ht="12.75" customHeight="1" x14ac:dyDescent="0.2">
      <c r="A988" s="154"/>
      <c r="B988" s="154"/>
      <c r="C988" s="154"/>
      <c r="D988" s="154"/>
      <c r="E988" s="154"/>
      <c r="F988" s="154"/>
      <c r="G988" s="154"/>
      <c r="H988" s="154"/>
      <c r="I988" s="154"/>
      <c r="J988" s="154"/>
      <c r="K988" s="154"/>
      <c r="L988" s="154"/>
      <c r="M988" s="154"/>
      <c r="N988" s="154"/>
      <c r="O988" s="154"/>
      <c r="P988" s="154"/>
      <c r="Q988" s="154"/>
      <c r="R988" s="154"/>
      <c r="S988" s="154"/>
      <c r="T988" s="154"/>
      <c r="U988" s="154"/>
      <c r="V988" s="154"/>
      <c r="W988" s="154"/>
      <c r="X988" s="154"/>
      <c r="Y988" s="154"/>
      <c r="Z988" s="154"/>
    </row>
    <row r="989" spans="1:26" ht="12.75" customHeight="1" x14ac:dyDescent="0.2">
      <c r="A989" s="154"/>
      <c r="B989" s="154"/>
      <c r="C989" s="154"/>
      <c r="D989" s="154"/>
      <c r="E989" s="154"/>
      <c r="F989" s="154"/>
      <c r="G989" s="154"/>
      <c r="H989" s="154"/>
      <c r="I989" s="154"/>
      <c r="J989" s="154"/>
      <c r="K989" s="154"/>
      <c r="L989" s="154"/>
      <c r="M989" s="154"/>
      <c r="N989" s="154"/>
      <c r="O989" s="154"/>
      <c r="P989" s="154"/>
      <c r="Q989" s="154"/>
      <c r="R989" s="154"/>
      <c r="S989" s="154"/>
      <c r="T989" s="154"/>
      <c r="U989" s="154"/>
      <c r="V989" s="154"/>
      <c r="W989" s="154"/>
      <c r="X989" s="154"/>
      <c r="Y989" s="154"/>
      <c r="Z989" s="154"/>
    </row>
    <row r="990" spans="1:26" ht="12.75" customHeight="1" x14ac:dyDescent="0.2">
      <c r="A990" s="154"/>
      <c r="B990" s="154"/>
      <c r="C990" s="154"/>
      <c r="D990" s="154"/>
      <c r="E990" s="154"/>
      <c r="F990" s="154"/>
      <c r="G990" s="154"/>
      <c r="H990" s="154"/>
      <c r="I990" s="154"/>
      <c r="J990" s="154"/>
      <c r="K990" s="154"/>
      <c r="L990" s="154"/>
      <c r="M990" s="154"/>
      <c r="N990" s="154"/>
      <c r="O990" s="154"/>
      <c r="P990" s="154"/>
      <c r="Q990" s="154"/>
      <c r="R990" s="154"/>
      <c r="S990" s="154"/>
      <c r="T990" s="154"/>
      <c r="U990" s="154"/>
      <c r="V990" s="154"/>
      <c r="W990" s="154"/>
      <c r="X990" s="154"/>
      <c r="Y990" s="154"/>
      <c r="Z990" s="154"/>
    </row>
    <row r="991" spans="1:26" ht="12.75" customHeight="1" x14ac:dyDescent="0.2">
      <c r="A991" s="154"/>
      <c r="B991" s="154"/>
      <c r="C991" s="154"/>
      <c r="D991" s="154"/>
      <c r="E991" s="154"/>
      <c r="F991" s="154"/>
      <c r="G991" s="154"/>
      <c r="H991" s="154"/>
      <c r="I991" s="154"/>
      <c r="J991" s="154"/>
      <c r="K991" s="154"/>
      <c r="L991" s="154"/>
      <c r="M991" s="154"/>
      <c r="N991" s="154"/>
      <c r="O991" s="154"/>
      <c r="P991" s="154"/>
      <c r="Q991" s="154"/>
      <c r="R991" s="154"/>
      <c r="S991" s="154"/>
      <c r="T991" s="154"/>
      <c r="U991" s="154"/>
      <c r="V991" s="154"/>
      <c r="W991" s="154"/>
      <c r="X991" s="154"/>
      <c r="Y991" s="154"/>
      <c r="Z991" s="154"/>
    </row>
    <row r="992" spans="1:26" ht="12.75" customHeight="1" x14ac:dyDescent="0.2">
      <c r="A992" s="154"/>
      <c r="B992" s="154"/>
      <c r="C992" s="154"/>
      <c r="D992" s="154"/>
      <c r="E992" s="154"/>
      <c r="F992" s="154"/>
      <c r="G992" s="154"/>
      <c r="H992" s="154"/>
      <c r="I992" s="154"/>
      <c r="J992" s="154"/>
      <c r="K992" s="154"/>
      <c r="L992" s="154"/>
      <c r="M992" s="154"/>
      <c r="N992" s="154"/>
      <c r="O992" s="154"/>
      <c r="P992" s="154"/>
      <c r="Q992" s="154"/>
      <c r="R992" s="154"/>
      <c r="S992" s="154"/>
      <c r="T992" s="154"/>
      <c r="U992" s="154"/>
      <c r="V992" s="154"/>
      <c r="W992" s="154"/>
      <c r="X992" s="154"/>
      <c r="Y992" s="154"/>
      <c r="Z992" s="154"/>
    </row>
    <row r="993" spans="1:26" ht="12.75" customHeight="1" x14ac:dyDescent="0.2">
      <c r="A993" s="154"/>
      <c r="B993" s="154"/>
      <c r="C993" s="154"/>
      <c r="D993" s="154"/>
      <c r="E993" s="154"/>
      <c r="F993" s="154"/>
      <c r="G993" s="154"/>
      <c r="H993" s="154"/>
      <c r="I993" s="154"/>
      <c r="J993" s="154"/>
      <c r="K993" s="154"/>
      <c r="L993" s="154"/>
      <c r="M993" s="154"/>
      <c r="N993" s="154"/>
      <c r="O993" s="154"/>
      <c r="P993" s="154"/>
      <c r="Q993" s="154"/>
      <c r="R993" s="154"/>
      <c r="S993" s="154"/>
      <c r="T993" s="154"/>
      <c r="U993" s="154"/>
      <c r="V993" s="154"/>
      <c r="W993" s="154"/>
      <c r="X993" s="154"/>
      <c r="Y993" s="154"/>
      <c r="Z993" s="154"/>
    </row>
    <row r="994" spans="1:26" ht="12.75" customHeight="1" x14ac:dyDescent="0.2">
      <c r="A994" s="154"/>
      <c r="B994" s="154"/>
      <c r="C994" s="154"/>
      <c r="D994" s="154"/>
      <c r="E994" s="154"/>
      <c r="F994" s="154"/>
      <c r="G994" s="154"/>
      <c r="H994" s="154"/>
      <c r="I994" s="154"/>
      <c r="J994" s="154"/>
      <c r="K994" s="154"/>
      <c r="L994" s="154"/>
      <c r="M994" s="154"/>
      <c r="N994" s="154"/>
      <c r="O994" s="154"/>
      <c r="P994" s="154"/>
      <c r="Q994" s="154"/>
      <c r="R994" s="154"/>
      <c r="S994" s="154"/>
      <c r="T994" s="154"/>
      <c r="U994" s="154"/>
      <c r="V994" s="154"/>
      <c r="W994" s="154"/>
      <c r="X994" s="154"/>
      <c r="Y994" s="154"/>
      <c r="Z994" s="154"/>
    </row>
    <row r="995" spans="1:26" ht="12.75" customHeight="1" x14ac:dyDescent="0.2">
      <c r="A995" s="154"/>
      <c r="B995" s="154"/>
      <c r="C995" s="154"/>
      <c r="D995" s="154"/>
      <c r="E995" s="154"/>
      <c r="F995" s="154"/>
      <c r="G995" s="154"/>
      <c r="H995" s="154"/>
      <c r="I995" s="154"/>
      <c r="J995" s="154"/>
      <c r="K995" s="154"/>
      <c r="L995" s="154"/>
      <c r="M995" s="154"/>
      <c r="N995" s="154"/>
      <c r="O995" s="154"/>
      <c r="P995" s="154"/>
      <c r="Q995" s="154"/>
      <c r="R995" s="154"/>
      <c r="S995" s="154"/>
      <c r="T995" s="154"/>
      <c r="U995" s="154"/>
      <c r="V995" s="154"/>
      <c r="W995" s="154"/>
      <c r="X995" s="154"/>
      <c r="Y995" s="154"/>
      <c r="Z995" s="154"/>
    </row>
    <row r="996" spans="1:26" ht="12.75" customHeight="1" x14ac:dyDescent="0.2">
      <c r="A996" s="154"/>
      <c r="B996" s="154"/>
      <c r="C996" s="154"/>
      <c r="D996" s="154"/>
      <c r="E996" s="154"/>
      <c r="F996" s="154"/>
      <c r="G996" s="154"/>
      <c r="H996" s="154"/>
      <c r="I996" s="154"/>
      <c r="J996" s="154"/>
      <c r="K996" s="154"/>
      <c r="L996" s="154"/>
      <c r="M996" s="154"/>
      <c r="N996" s="154"/>
      <c r="O996" s="154"/>
      <c r="P996" s="154"/>
      <c r="Q996" s="154"/>
      <c r="R996" s="154"/>
      <c r="S996" s="154"/>
      <c r="T996" s="154"/>
      <c r="U996" s="154"/>
      <c r="V996" s="154"/>
      <c r="W996" s="154"/>
      <c r="X996" s="154"/>
      <c r="Y996" s="154"/>
      <c r="Z996" s="154"/>
    </row>
    <row r="997" spans="1:26" ht="12.75" customHeight="1" x14ac:dyDescent="0.2">
      <c r="A997" s="154"/>
      <c r="B997" s="154"/>
      <c r="C997" s="154"/>
      <c r="D997" s="154"/>
      <c r="E997" s="154"/>
      <c r="F997" s="154"/>
      <c r="G997" s="154"/>
      <c r="H997" s="154"/>
      <c r="I997" s="154"/>
      <c r="J997" s="154"/>
      <c r="K997" s="154"/>
      <c r="L997" s="154"/>
      <c r="M997" s="154"/>
      <c r="N997" s="154"/>
      <c r="O997" s="154"/>
      <c r="P997" s="154"/>
      <c r="Q997" s="154"/>
      <c r="R997" s="154"/>
      <c r="S997" s="154"/>
      <c r="T997" s="154"/>
      <c r="U997" s="154"/>
      <c r="V997" s="154"/>
      <c r="W997" s="154"/>
      <c r="X997" s="154"/>
      <c r="Y997" s="154"/>
      <c r="Z997" s="154"/>
    </row>
    <row r="998" spans="1:26" ht="12.75" customHeight="1" x14ac:dyDescent="0.2">
      <c r="A998" s="154"/>
      <c r="B998" s="154"/>
      <c r="C998" s="154"/>
      <c r="D998" s="154"/>
      <c r="E998" s="154"/>
      <c r="F998" s="154"/>
      <c r="G998" s="154"/>
      <c r="H998" s="154"/>
      <c r="I998" s="154"/>
      <c r="J998" s="154"/>
      <c r="K998" s="154"/>
      <c r="L998" s="154"/>
      <c r="M998" s="154"/>
      <c r="N998" s="154"/>
      <c r="O998" s="154"/>
      <c r="P998" s="154"/>
      <c r="Q998" s="154"/>
      <c r="R998" s="154"/>
      <c r="S998" s="154"/>
      <c r="T998" s="154"/>
      <c r="U998" s="154"/>
      <c r="V998" s="154"/>
      <c r="W998" s="154"/>
      <c r="X998" s="154"/>
      <c r="Y998" s="154"/>
      <c r="Z998" s="154"/>
    </row>
    <row r="999" spans="1:26" ht="12.75" customHeight="1" x14ac:dyDescent="0.2">
      <c r="A999" s="154"/>
      <c r="B999" s="154"/>
      <c r="C999" s="154"/>
      <c r="D999" s="154"/>
      <c r="E999" s="154"/>
      <c r="F999" s="154"/>
      <c r="G999" s="154"/>
      <c r="H999" s="154"/>
      <c r="I999" s="154"/>
      <c r="J999" s="154"/>
      <c r="K999" s="154"/>
      <c r="L999" s="154"/>
      <c r="M999" s="154"/>
      <c r="N999" s="154"/>
      <c r="O999" s="154"/>
      <c r="P999" s="154"/>
      <c r="Q999" s="154"/>
      <c r="R999" s="154"/>
      <c r="S999" s="154"/>
      <c r="T999" s="154"/>
      <c r="U999" s="154"/>
      <c r="V999" s="154"/>
      <c r="W999" s="154"/>
      <c r="X999" s="154"/>
      <c r="Y999" s="154"/>
      <c r="Z999" s="154"/>
    </row>
    <row r="1000" spans="1:26" ht="12.75" customHeight="1" x14ac:dyDescent="0.2">
      <c r="A1000" s="154"/>
      <c r="B1000" s="154"/>
      <c r="C1000" s="154"/>
      <c r="D1000" s="154"/>
      <c r="E1000" s="154"/>
      <c r="F1000" s="154"/>
      <c r="G1000" s="154"/>
      <c r="H1000" s="154"/>
      <c r="I1000" s="154"/>
      <c r="J1000" s="154"/>
      <c r="K1000" s="154"/>
      <c r="L1000" s="154"/>
      <c r="M1000" s="154"/>
      <c r="N1000" s="154"/>
      <c r="O1000" s="154"/>
      <c r="P1000" s="154"/>
      <c r="Q1000" s="154"/>
      <c r="R1000" s="154"/>
      <c r="S1000" s="154"/>
      <c r="T1000" s="154"/>
      <c r="U1000" s="154"/>
      <c r="V1000" s="154"/>
      <c r="W1000" s="154"/>
      <c r="X1000" s="154"/>
      <c r="Y1000" s="154"/>
      <c r="Z1000" s="154"/>
    </row>
  </sheetData>
  <mergeCells count="3">
    <mergeCell ref="A1:P1"/>
    <mergeCell ref="A2:P2"/>
    <mergeCell ref="A3:P3"/>
  </mergeCells>
  <printOptions horizontalCentered="1"/>
  <pageMargins left="0.19685039370078741" right="0.19685039370078741" top="0.59055118110236227" bottom="0.59055118110236227" header="0" footer="0"/>
  <pageSetup paperSize="9" fitToHeight="0" pageOrder="overThenDown"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94429"/>
    <pageSetUpPr fitToPage="1"/>
  </sheetPr>
  <dimension ref="A1:Z1000"/>
  <sheetViews>
    <sheetView showGridLines="0" topLeftCell="A19" workbookViewId="0">
      <selection activeCell="F34" sqref="F34"/>
    </sheetView>
  </sheetViews>
  <sheetFormatPr defaultColWidth="12.5703125" defaultRowHeight="15" customHeight="1" x14ac:dyDescent="0.2"/>
  <cols>
    <col min="1" max="1" width="6.42578125" customWidth="1"/>
    <col min="2" max="2" width="42.140625" customWidth="1"/>
    <col min="3" max="15" width="12.42578125" customWidth="1"/>
    <col min="16" max="26" width="9.140625" customWidth="1"/>
  </cols>
  <sheetData>
    <row r="1" spans="1:26" ht="32.25" customHeight="1" x14ac:dyDescent="0.25">
      <c r="A1" s="401" t="str">
        <f>Capa!A1</f>
        <v>Contrato de Gestão nº. 10/23 celebrado entre a Secretaria do Estado de Justiça e Segurança Pública - SEJUSP e o Polo de Evolução de Medidas Socioeducativas - PEMSE</v>
      </c>
      <c r="B1" s="385"/>
      <c r="C1" s="385"/>
      <c r="D1" s="385"/>
      <c r="E1" s="385"/>
      <c r="F1" s="385"/>
      <c r="G1" s="385"/>
      <c r="H1" s="385"/>
      <c r="I1" s="385"/>
      <c r="J1" s="385"/>
      <c r="K1" s="385"/>
      <c r="L1" s="385"/>
      <c r="M1" s="385"/>
      <c r="N1" s="385"/>
      <c r="O1" s="386"/>
      <c r="P1" s="223"/>
      <c r="Q1" s="223"/>
      <c r="R1" s="223"/>
      <c r="S1" s="223"/>
      <c r="T1" s="223"/>
      <c r="U1" s="223"/>
      <c r="V1" s="13"/>
      <c r="W1" s="13"/>
      <c r="X1" s="13"/>
      <c r="Y1" s="13"/>
      <c r="Z1" s="13"/>
    </row>
    <row r="2" spans="1:26" ht="19.5" customHeight="1" x14ac:dyDescent="0.25">
      <c r="A2" s="401" t="str">
        <f>Capa!A3</f>
        <v>2º Relatório Gerencial Financeiro</v>
      </c>
      <c r="B2" s="385"/>
      <c r="C2" s="385"/>
      <c r="D2" s="385"/>
      <c r="E2" s="385"/>
      <c r="F2" s="385"/>
      <c r="G2" s="385"/>
      <c r="H2" s="385"/>
      <c r="I2" s="385"/>
      <c r="J2" s="385"/>
      <c r="K2" s="385"/>
      <c r="L2" s="385"/>
      <c r="M2" s="385"/>
      <c r="N2" s="385"/>
      <c r="O2" s="386"/>
      <c r="P2" s="223"/>
      <c r="Q2" s="223"/>
      <c r="R2" s="223"/>
      <c r="S2" s="223"/>
      <c r="T2" s="223"/>
      <c r="U2" s="223"/>
      <c r="V2" s="13"/>
      <c r="W2" s="13"/>
      <c r="X2" s="13"/>
      <c r="Y2" s="13"/>
      <c r="Z2" s="13"/>
    </row>
    <row r="3" spans="1:26" ht="19.5" customHeight="1" x14ac:dyDescent="0.25">
      <c r="A3" s="391" t="s">
        <v>433</v>
      </c>
      <c r="B3" s="385"/>
      <c r="C3" s="385"/>
      <c r="D3" s="385"/>
      <c r="E3" s="385"/>
      <c r="F3" s="385"/>
      <c r="G3" s="385"/>
      <c r="H3" s="385"/>
      <c r="I3" s="385"/>
      <c r="J3" s="385"/>
      <c r="K3" s="385"/>
      <c r="L3" s="385"/>
      <c r="M3" s="385"/>
      <c r="N3" s="385"/>
      <c r="O3" s="386"/>
      <c r="P3" s="224"/>
      <c r="Q3" s="224"/>
      <c r="R3" s="224"/>
      <c r="S3" s="224"/>
      <c r="T3" s="224"/>
      <c r="U3" s="224"/>
      <c r="V3" s="13"/>
      <c r="W3" s="13"/>
      <c r="X3" s="13"/>
      <c r="Y3" s="13"/>
      <c r="Z3" s="13"/>
    </row>
    <row r="4" spans="1:26" ht="24.75" customHeight="1" x14ac:dyDescent="0.2">
      <c r="A4" s="225"/>
      <c r="B4" s="226"/>
      <c r="C4" s="227">
        <f>Resumo!C4</f>
        <v>45292</v>
      </c>
      <c r="D4" s="227">
        <f>Resumo!D4</f>
        <v>45323</v>
      </c>
      <c r="E4" s="227">
        <f>Resumo!E4</f>
        <v>45352</v>
      </c>
      <c r="F4" s="227">
        <f>Resumo!F4</f>
        <v>45383</v>
      </c>
      <c r="G4" s="227">
        <f>Resumo!G4</f>
        <v>45413</v>
      </c>
      <c r="H4" s="227">
        <f>Resumo!H4</f>
        <v>45444</v>
      </c>
      <c r="I4" s="227">
        <f>Resumo!I4</f>
        <v>45474</v>
      </c>
      <c r="J4" s="227">
        <f>Resumo!J4</f>
        <v>45505</v>
      </c>
      <c r="K4" s="227">
        <f>Resumo!K4</f>
        <v>45536</v>
      </c>
      <c r="L4" s="227">
        <f>Resumo!L4</f>
        <v>45566</v>
      </c>
      <c r="M4" s="227">
        <f>Resumo!M4</f>
        <v>45597</v>
      </c>
      <c r="N4" s="227">
        <f>Resumo!N4</f>
        <v>45627</v>
      </c>
      <c r="O4" s="228" t="s">
        <v>138</v>
      </c>
      <c r="P4" s="13"/>
      <c r="Q4" s="13"/>
      <c r="R4" s="13"/>
      <c r="S4" s="13"/>
      <c r="T4" s="13"/>
      <c r="U4" s="13"/>
      <c r="V4" s="13"/>
      <c r="W4" s="13"/>
      <c r="X4" s="13"/>
      <c r="Y4" s="13"/>
      <c r="Z4" s="13"/>
    </row>
    <row r="5" spans="1:26" ht="24.75" customHeight="1" x14ac:dyDescent="0.2">
      <c r="A5" s="229" t="s">
        <v>434</v>
      </c>
      <c r="B5" s="230"/>
      <c r="C5" s="231">
        <v>247416.44694444441</v>
      </c>
      <c r="D5" s="231">
        <f t="shared" ref="D5:N5" si="0">C36</f>
        <v>847549.21628301742</v>
      </c>
      <c r="E5" s="231">
        <f t="shared" si="0"/>
        <v>1214269.7634233308</v>
      </c>
      <c r="F5" s="231">
        <f t="shared" si="0"/>
        <v>2535745.8608896462</v>
      </c>
      <c r="G5" s="231">
        <f t="shared" si="0"/>
        <v>3104573.170595055</v>
      </c>
      <c r="H5" s="231">
        <f t="shared" si="0"/>
        <v>3104573.170595055</v>
      </c>
      <c r="I5" s="231">
        <f t="shared" si="0"/>
        <v>3104573.170595055</v>
      </c>
      <c r="J5" s="231">
        <f t="shared" si="0"/>
        <v>3104573.170595055</v>
      </c>
      <c r="K5" s="231">
        <f t="shared" si="0"/>
        <v>3104573.170595055</v>
      </c>
      <c r="L5" s="231">
        <f t="shared" si="0"/>
        <v>3104573.170595055</v>
      </c>
      <c r="M5" s="231">
        <f t="shared" si="0"/>
        <v>3104573.170595055</v>
      </c>
      <c r="N5" s="231">
        <f t="shared" si="0"/>
        <v>3104573.170595055</v>
      </c>
      <c r="O5" s="232"/>
      <c r="P5" s="13"/>
      <c r="Q5" s="13"/>
      <c r="R5" s="13"/>
      <c r="S5" s="13"/>
      <c r="T5" s="13"/>
      <c r="U5" s="13"/>
      <c r="V5" s="13"/>
      <c r="W5" s="13"/>
      <c r="X5" s="13"/>
      <c r="Y5" s="13"/>
      <c r="Z5" s="13"/>
    </row>
    <row r="6" spans="1:26" ht="21" customHeight="1" x14ac:dyDescent="0.2">
      <c r="A6" s="233" t="s">
        <v>435</v>
      </c>
      <c r="B6" s="233"/>
      <c r="C6" s="234"/>
      <c r="D6" s="234"/>
      <c r="E6" s="234"/>
      <c r="F6" s="234"/>
      <c r="G6" s="234"/>
      <c r="H6" s="234"/>
      <c r="I6" s="234"/>
      <c r="J6" s="234"/>
      <c r="K6" s="234"/>
      <c r="L6" s="234"/>
      <c r="M6" s="234"/>
      <c r="N6" s="234"/>
      <c r="O6" s="234"/>
      <c r="P6" s="13"/>
      <c r="Q6" s="13"/>
      <c r="R6" s="13"/>
      <c r="S6" s="13"/>
      <c r="T6" s="13"/>
      <c r="U6" s="13"/>
      <c r="V6" s="13"/>
      <c r="W6" s="13"/>
      <c r="X6" s="13"/>
      <c r="Y6" s="13"/>
      <c r="Z6" s="13"/>
    </row>
    <row r="7" spans="1:26" ht="13.5" customHeight="1" x14ac:dyDescent="0.2">
      <c r="A7" s="235" t="s">
        <v>173</v>
      </c>
      <c r="B7" s="236" t="s">
        <v>174</v>
      </c>
      <c r="C7" s="374">
        <f>13/12*277431.71</f>
        <v>300551.01916666667</v>
      </c>
      <c r="D7" s="374">
        <f>13/12*296349.75</f>
        <v>321045.5625</v>
      </c>
      <c r="E7" s="374">
        <f>13/12*314731.21</f>
        <v>340958.81083333335</v>
      </c>
      <c r="F7" s="374">
        <f>13/12*336157.02</f>
        <v>364170.10499999998</v>
      </c>
      <c r="G7" s="237">
        <v>0</v>
      </c>
      <c r="H7" s="237">
        <v>0</v>
      </c>
      <c r="I7" s="237">
        <v>0</v>
      </c>
      <c r="J7" s="237">
        <v>0</v>
      </c>
      <c r="K7" s="237">
        <v>0</v>
      </c>
      <c r="L7" s="237">
        <v>0</v>
      </c>
      <c r="M7" s="237">
        <v>0</v>
      </c>
      <c r="N7" s="237">
        <v>0</v>
      </c>
      <c r="O7" s="237">
        <f t="shared" ref="O7:O15" si="1">SUM(C7:N7)</f>
        <v>1326725.4975000001</v>
      </c>
      <c r="P7" s="13"/>
      <c r="Q7" s="13"/>
      <c r="R7" s="13"/>
      <c r="S7" s="13"/>
      <c r="T7" s="13"/>
      <c r="U7" s="13"/>
      <c r="V7" s="13"/>
      <c r="W7" s="13"/>
      <c r="X7" s="13"/>
      <c r="Y7" s="13"/>
      <c r="Z7" s="13"/>
    </row>
    <row r="8" spans="1:26" ht="13.5" customHeight="1" x14ac:dyDescent="0.2">
      <c r="A8" s="235" t="s">
        <v>175</v>
      </c>
      <c r="B8" s="236" t="s">
        <v>176</v>
      </c>
      <c r="C8" s="375">
        <f>13/12*(10016.29)</f>
        <v>10850.980833333333</v>
      </c>
      <c r="D8" s="375">
        <f>13/12*(10755.3)</f>
        <v>11651.574999999999</v>
      </c>
      <c r="E8" s="375">
        <f>13/12*11415.12</f>
        <v>12366.38</v>
      </c>
      <c r="F8" s="375">
        <f>13/12*12184.52</f>
        <v>13199.896666666666</v>
      </c>
      <c r="G8" s="237">
        <v>0</v>
      </c>
      <c r="H8" s="237">
        <v>0</v>
      </c>
      <c r="I8" s="237">
        <v>0</v>
      </c>
      <c r="J8" s="237">
        <v>0</v>
      </c>
      <c r="K8" s="237">
        <v>0</v>
      </c>
      <c r="L8" s="237">
        <v>0</v>
      </c>
      <c r="M8" s="237">
        <v>0</v>
      </c>
      <c r="N8" s="237">
        <v>0</v>
      </c>
      <c r="O8" s="237">
        <f t="shared" si="1"/>
        <v>48068.832499999997</v>
      </c>
      <c r="P8" s="13"/>
      <c r="Q8" s="13"/>
      <c r="R8" s="13"/>
      <c r="S8" s="13"/>
      <c r="T8" s="13"/>
      <c r="U8" s="13"/>
      <c r="V8" s="13"/>
      <c r="W8" s="13"/>
      <c r="X8" s="13"/>
      <c r="Y8" s="13"/>
      <c r="Z8" s="13"/>
    </row>
    <row r="9" spans="1:26" ht="13.5" customHeight="1" x14ac:dyDescent="0.2">
      <c r="A9" s="235" t="s">
        <v>177</v>
      </c>
      <c r="B9" s="236" t="s">
        <v>178</v>
      </c>
      <c r="C9" s="375">
        <f>13/12*(5634.52+6217.86+3040+6206.25+4889.07+4729.61+5053.25+5019.52+5388.64+6119.53+3693.96+6228.78+5582.21+6040.87+4969.36+2079.37)</f>
        <v>87633.866666666654</v>
      </c>
      <c r="D9" s="375">
        <f>13/12*(86108.88)</f>
        <v>93284.62</v>
      </c>
      <c r="E9" s="375">
        <f>13/12*91538.75</f>
        <v>99166.979166666657</v>
      </c>
      <c r="F9" s="375">
        <f>13/12*97959.71</f>
        <v>106123.01916666667</v>
      </c>
      <c r="G9" s="237">
        <v>0</v>
      </c>
      <c r="H9" s="237">
        <v>0</v>
      </c>
      <c r="I9" s="237">
        <v>0</v>
      </c>
      <c r="J9" s="237">
        <v>0</v>
      </c>
      <c r="K9" s="237">
        <v>0</v>
      </c>
      <c r="L9" s="237">
        <v>0</v>
      </c>
      <c r="M9" s="237">
        <v>0</v>
      </c>
      <c r="N9" s="237">
        <v>0</v>
      </c>
      <c r="O9" s="237">
        <f t="shared" si="1"/>
        <v>386208.48499999999</v>
      </c>
      <c r="P9" s="13"/>
      <c r="Q9" s="13"/>
      <c r="R9" s="13"/>
      <c r="S9" s="13"/>
      <c r="T9" s="13"/>
      <c r="U9" s="13"/>
      <c r="V9" s="13"/>
      <c r="W9" s="13"/>
      <c r="X9" s="13"/>
      <c r="Y9" s="13"/>
      <c r="Z9" s="13"/>
    </row>
    <row r="10" spans="1:26" ht="13.5" customHeight="1" x14ac:dyDescent="0.2">
      <c r="A10" s="235" t="s">
        <v>179</v>
      </c>
      <c r="B10" s="236" t="s">
        <v>180</v>
      </c>
      <c r="C10" s="375">
        <f>13/12*(40%*C9)</f>
        <v>37974.67555555555</v>
      </c>
      <c r="D10" s="375">
        <f t="shared" ref="D10:F10" si="2">13/12*(40%*D9)</f>
        <v>40423.335333333329</v>
      </c>
      <c r="E10" s="375">
        <f t="shared" si="2"/>
        <v>42972.357638888883</v>
      </c>
      <c r="F10" s="375">
        <f t="shared" si="2"/>
        <v>45986.64163888889</v>
      </c>
      <c r="G10" s="237">
        <v>0</v>
      </c>
      <c r="H10" s="237">
        <v>0</v>
      </c>
      <c r="I10" s="237">
        <v>0</v>
      </c>
      <c r="J10" s="237">
        <v>0</v>
      </c>
      <c r="K10" s="237">
        <v>0</v>
      </c>
      <c r="L10" s="237">
        <v>0</v>
      </c>
      <c r="M10" s="237">
        <v>0</v>
      </c>
      <c r="N10" s="237">
        <v>0</v>
      </c>
      <c r="O10" s="237">
        <f t="shared" si="1"/>
        <v>167357.01016666665</v>
      </c>
      <c r="P10" s="13"/>
      <c r="Q10" s="13"/>
      <c r="R10" s="13"/>
      <c r="S10" s="13"/>
      <c r="T10" s="13"/>
      <c r="U10" s="13"/>
      <c r="V10" s="13"/>
      <c r="W10" s="13"/>
      <c r="X10" s="13"/>
      <c r="Y10" s="13"/>
      <c r="Z10" s="13"/>
    </row>
    <row r="11" spans="1:26" ht="13.5" customHeight="1" x14ac:dyDescent="0.2">
      <c r="A11" s="235" t="s">
        <v>181</v>
      </c>
      <c r="B11" s="236" t="s">
        <v>182</v>
      </c>
      <c r="C11" s="375">
        <f t="shared" ref="C11:C12" si="3">1/12*1007918.34</f>
        <v>83993.194999999992</v>
      </c>
      <c r="D11" s="375">
        <f t="shared" ref="D11:D12" si="4">1/12*1076361.02</f>
        <v>89696.751666666663</v>
      </c>
      <c r="E11" s="375">
        <f t="shared" ref="E11:E12" si="5">1/12*1005459.72</f>
        <v>83788.31</v>
      </c>
      <c r="F11" s="375">
        <f t="shared" ref="F11:F12" si="6">1/12*1067520.17</f>
        <v>88960.01416666666</v>
      </c>
      <c r="G11" s="237">
        <v>0</v>
      </c>
      <c r="H11" s="237">
        <v>0</v>
      </c>
      <c r="I11" s="237">
        <v>0</v>
      </c>
      <c r="J11" s="237">
        <v>0</v>
      </c>
      <c r="K11" s="237">
        <v>0</v>
      </c>
      <c r="L11" s="237">
        <v>0</v>
      </c>
      <c r="M11" s="237">
        <v>0</v>
      </c>
      <c r="N11" s="237">
        <v>0</v>
      </c>
      <c r="O11" s="237">
        <f t="shared" si="1"/>
        <v>346438.27083333331</v>
      </c>
      <c r="P11" s="13"/>
      <c r="Q11" s="13"/>
      <c r="R11" s="13"/>
      <c r="S11" s="13"/>
      <c r="T11" s="13"/>
      <c r="U11" s="13"/>
      <c r="V11" s="13"/>
      <c r="W11" s="13"/>
      <c r="X11" s="13"/>
      <c r="Y11" s="13"/>
      <c r="Z11" s="13"/>
    </row>
    <row r="12" spans="1:26" ht="13.5" customHeight="1" x14ac:dyDescent="0.2">
      <c r="A12" s="235" t="s">
        <v>183</v>
      </c>
      <c r="B12" s="236" t="s">
        <v>184</v>
      </c>
      <c r="C12" s="375">
        <f t="shared" si="3"/>
        <v>83993.194999999992</v>
      </c>
      <c r="D12" s="375">
        <f t="shared" si="4"/>
        <v>89696.751666666663</v>
      </c>
      <c r="E12" s="375">
        <f t="shared" si="5"/>
        <v>83788.31</v>
      </c>
      <c r="F12" s="375">
        <f t="shared" si="6"/>
        <v>88960.01416666666</v>
      </c>
      <c r="G12" s="237">
        <v>0</v>
      </c>
      <c r="H12" s="237">
        <v>0</v>
      </c>
      <c r="I12" s="237">
        <v>0</v>
      </c>
      <c r="J12" s="237">
        <v>0</v>
      </c>
      <c r="K12" s="237">
        <v>0</v>
      </c>
      <c r="L12" s="237">
        <v>0</v>
      </c>
      <c r="M12" s="237">
        <v>0</v>
      </c>
      <c r="N12" s="237">
        <v>0</v>
      </c>
      <c r="O12" s="237">
        <f t="shared" si="1"/>
        <v>346438.27083333331</v>
      </c>
      <c r="P12" s="13"/>
      <c r="Q12" s="13"/>
      <c r="R12" s="13"/>
      <c r="S12" s="13"/>
      <c r="T12" s="13"/>
      <c r="U12" s="13"/>
      <c r="V12" s="13"/>
      <c r="W12" s="13"/>
      <c r="X12" s="13"/>
      <c r="Y12" s="13"/>
      <c r="Z12" s="13"/>
    </row>
    <row r="13" spans="1:26" ht="12.75" customHeight="1" x14ac:dyDescent="0.2">
      <c r="A13" s="235" t="s">
        <v>185</v>
      </c>
      <c r="B13" s="236" t="s">
        <v>186</v>
      </c>
      <c r="C13" s="375">
        <f t="shared" ref="C13:F13" si="7">1/3*C12</f>
        <v>27997.731666666663</v>
      </c>
      <c r="D13" s="375">
        <f t="shared" si="7"/>
        <v>29898.917222222219</v>
      </c>
      <c r="E13" s="375">
        <f t="shared" si="7"/>
        <v>27929.436666666665</v>
      </c>
      <c r="F13" s="375">
        <f t="shared" si="7"/>
        <v>29653.338055555552</v>
      </c>
      <c r="G13" s="237">
        <v>0</v>
      </c>
      <c r="H13" s="237">
        <v>0</v>
      </c>
      <c r="I13" s="237">
        <v>0</v>
      </c>
      <c r="J13" s="237">
        <v>0</v>
      </c>
      <c r="K13" s="237">
        <v>0</v>
      </c>
      <c r="L13" s="237">
        <v>0</v>
      </c>
      <c r="M13" s="237">
        <v>0</v>
      </c>
      <c r="N13" s="237">
        <v>0</v>
      </c>
      <c r="O13" s="237">
        <f t="shared" si="1"/>
        <v>115479.42361111109</v>
      </c>
      <c r="P13" s="13"/>
      <c r="Q13" s="13"/>
      <c r="R13" s="13"/>
      <c r="S13" s="13"/>
      <c r="T13" s="13"/>
      <c r="U13" s="13"/>
      <c r="V13" s="13"/>
      <c r="W13" s="13"/>
      <c r="X13" s="13"/>
      <c r="Y13" s="13"/>
      <c r="Z13" s="13"/>
    </row>
    <row r="14" spans="1:26" ht="12.75" customHeight="1" x14ac:dyDescent="0.2">
      <c r="A14" s="235" t="s">
        <v>187</v>
      </c>
      <c r="B14" s="236" t="s">
        <v>188</v>
      </c>
      <c r="C14" s="375">
        <v>139056.82405614</v>
      </c>
      <c r="D14" s="375">
        <v>209628.04780756444</v>
      </c>
      <c r="E14" s="375">
        <v>1237360.0009683245</v>
      </c>
      <c r="F14" s="375">
        <v>1497720.2318126222</v>
      </c>
      <c r="G14" s="237">
        <v>0</v>
      </c>
      <c r="H14" s="237">
        <v>0</v>
      </c>
      <c r="I14" s="237">
        <v>0</v>
      </c>
      <c r="J14" s="237">
        <v>0</v>
      </c>
      <c r="K14" s="237">
        <v>0</v>
      </c>
      <c r="L14" s="237">
        <v>0</v>
      </c>
      <c r="M14" s="237">
        <v>0</v>
      </c>
      <c r="N14" s="237">
        <v>0</v>
      </c>
      <c r="O14" s="237">
        <f t="shared" si="1"/>
        <v>3083765.1046446511</v>
      </c>
      <c r="P14" s="13"/>
      <c r="Q14" s="13"/>
      <c r="R14" s="13"/>
      <c r="S14" s="13"/>
      <c r="T14" s="13"/>
      <c r="U14" s="13"/>
      <c r="V14" s="13"/>
      <c r="W14" s="13"/>
      <c r="X14" s="13"/>
      <c r="Y14" s="13"/>
      <c r="Z14" s="13"/>
    </row>
    <row r="15" spans="1:26" ht="24.75" customHeight="1" x14ac:dyDescent="0.2">
      <c r="A15" s="238" t="s">
        <v>436</v>
      </c>
      <c r="B15" s="239"/>
      <c r="C15" s="240">
        <f t="shared" ref="C15:N15" si="8">SUBTOTAL(109,C7:C14)</f>
        <v>772051.48794502893</v>
      </c>
      <c r="D15" s="240">
        <f t="shared" si="8"/>
        <v>885325.5611964534</v>
      </c>
      <c r="E15" s="240">
        <f t="shared" si="8"/>
        <v>1928330.58527388</v>
      </c>
      <c r="F15" s="240">
        <f t="shared" si="8"/>
        <v>2234773.2606737334</v>
      </c>
      <c r="G15" s="240">
        <f t="shared" si="8"/>
        <v>0</v>
      </c>
      <c r="H15" s="240">
        <f t="shared" si="8"/>
        <v>0</v>
      </c>
      <c r="I15" s="240">
        <f t="shared" si="8"/>
        <v>0</v>
      </c>
      <c r="J15" s="240">
        <f t="shared" si="8"/>
        <v>0</v>
      </c>
      <c r="K15" s="240">
        <f t="shared" si="8"/>
        <v>0</v>
      </c>
      <c r="L15" s="240">
        <f t="shared" si="8"/>
        <v>0</v>
      </c>
      <c r="M15" s="240">
        <f t="shared" si="8"/>
        <v>0</v>
      </c>
      <c r="N15" s="240">
        <f t="shared" si="8"/>
        <v>0</v>
      </c>
      <c r="O15" s="240">
        <f t="shared" si="1"/>
        <v>5820480.8950890955</v>
      </c>
      <c r="P15" s="13"/>
      <c r="Q15" s="13"/>
      <c r="R15" s="13"/>
      <c r="S15" s="13"/>
      <c r="T15" s="13"/>
      <c r="U15" s="13"/>
      <c r="V15" s="13"/>
      <c r="W15" s="13"/>
      <c r="X15" s="13"/>
      <c r="Y15" s="13"/>
      <c r="Z15" s="13"/>
    </row>
    <row r="16" spans="1:26" ht="21" customHeight="1" x14ac:dyDescent="0.2">
      <c r="A16" s="412" t="s">
        <v>437</v>
      </c>
      <c r="B16" s="386"/>
      <c r="C16" s="241"/>
      <c r="D16" s="236"/>
      <c r="E16" s="236"/>
      <c r="F16" s="236"/>
      <c r="G16" s="236"/>
      <c r="H16" s="236"/>
      <c r="I16" s="236"/>
      <c r="J16" s="236"/>
      <c r="K16" s="236"/>
      <c r="L16" s="236"/>
      <c r="M16" s="236"/>
      <c r="N16" s="236"/>
      <c r="O16" s="237"/>
      <c r="P16" s="13"/>
      <c r="Q16" s="13"/>
      <c r="R16" s="13"/>
      <c r="S16" s="13"/>
      <c r="T16" s="13"/>
      <c r="U16" s="13"/>
      <c r="V16" s="13"/>
      <c r="W16" s="13"/>
      <c r="X16" s="13"/>
      <c r="Y16" s="13"/>
      <c r="Z16" s="13"/>
    </row>
    <row r="17" spans="1:26" ht="13.5" customHeight="1" x14ac:dyDescent="0.2">
      <c r="A17" s="235" t="s">
        <v>173</v>
      </c>
      <c r="B17" s="236" t="s">
        <v>174</v>
      </c>
      <c r="C17" s="237">
        <v>0</v>
      </c>
      <c r="D17" s="237">
        <v>0</v>
      </c>
      <c r="E17" s="237">
        <v>0</v>
      </c>
      <c r="F17" s="237">
        <v>0</v>
      </c>
      <c r="G17" s="237">
        <v>0</v>
      </c>
      <c r="H17" s="237">
        <v>0</v>
      </c>
      <c r="I17" s="237">
        <v>0</v>
      </c>
      <c r="J17" s="237">
        <v>0</v>
      </c>
      <c r="K17" s="237">
        <v>0</v>
      </c>
      <c r="L17" s="237">
        <v>0</v>
      </c>
      <c r="M17" s="237">
        <v>0</v>
      </c>
      <c r="N17" s="237">
        <v>0</v>
      </c>
      <c r="O17" s="237">
        <f t="shared" ref="O17:O25" si="9">SUM(C17:N17)</f>
        <v>0</v>
      </c>
      <c r="P17" s="13"/>
      <c r="Q17" s="13"/>
      <c r="R17" s="13"/>
      <c r="S17" s="13"/>
      <c r="T17" s="13"/>
      <c r="U17" s="13"/>
      <c r="V17" s="13"/>
      <c r="W17" s="13"/>
      <c r="X17" s="13"/>
      <c r="Y17" s="13"/>
      <c r="Z17" s="13"/>
    </row>
    <row r="18" spans="1:26" ht="13.5" customHeight="1" x14ac:dyDescent="0.2">
      <c r="A18" s="235" t="s">
        <v>175</v>
      </c>
      <c r="B18" s="236" t="s">
        <v>176</v>
      </c>
      <c r="C18" s="237">
        <v>0</v>
      </c>
      <c r="D18" s="237">
        <v>0</v>
      </c>
      <c r="E18" s="237">
        <v>0</v>
      </c>
      <c r="F18" s="237">
        <v>0</v>
      </c>
      <c r="G18" s="237">
        <v>0</v>
      </c>
      <c r="H18" s="237">
        <v>0</v>
      </c>
      <c r="I18" s="237">
        <v>0</v>
      </c>
      <c r="J18" s="237">
        <v>0</v>
      </c>
      <c r="K18" s="237">
        <v>0</v>
      </c>
      <c r="L18" s="237">
        <v>0</v>
      </c>
      <c r="M18" s="237">
        <v>0</v>
      </c>
      <c r="N18" s="237">
        <v>0</v>
      </c>
      <c r="O18" s="237">
        <f t="shared" si="9"/>
        <v>0</v>
      </c>
      <c r="P18" s="13"/>
      <c r="Q18" s="13"/>
      <c r="R18" s="13"/>
      <c r="S18" s="13"/>
      <c r="T18" s="13"/>
      <c r="U18" s="13"/>
      <c r="V18" s="13"/>
      <c r="W18" s="13"/>
      <c r="X18" s="13"/>
      <c r="Y18" s="13"/>
      <c r="Z18" s="13"/>
    </row>
    <row r="19" spans="1:26" ht="13.5" customHeight="1" x14ac:dyDescent="0.2">
      <c r="A19" s="235" t="s">
        <v>177</v>
      </c>
      <c r="B19" s="236" t="s">
        <v>178</v>
      </c>
      <c r="C19" s="237">
        <v>0</v>
      </c>
      <c r="D19" s="237">
        <v>0</v>
      </c>
      <c r="E19" s="237">
        <v>0</v>
      </c>
      <c r="F19" s="237">
        <v>0</v>
      </c>
      <c r="G19" s="237">
        <v>0</v>
      </c>
      <c r="H19" s="237">
        <v>0</v>
      </c>
      <c r="I19" s="237">
        <v>0</v>
      </c>
      <c r="J19" s="237">
        <v>0</v>
      </c>
      <c r="K19" s="237">
        <v>0</v>
      </c>
      <c r="L19" s="237">
        <v>0</v>
      </c>
      <c r="M19" s="237">
        <v>0</v>
      </c>
      <c r="N19" s="237">
        <v>0</v>
      </c>
      <c r="O19" s="237">
        <f t="shared" si="9"/>
        <v>0</v>
      </c>
      <c r="P19" s="13"/>
      <c r="Q19" s="13"/>
      <c r="R19" s="13"/>
      <c r="S19" s="13"/>
      <c r="T19" s="13"/>
      <c r="U19" s="13"/>
      <c r="V19" s="13"/>
      <c r="W19" s="13"/>
      <c r="X19" s="13"/>
      <c r="Y19" s="13"/>
      <c r="Z19" s="13"/>
    </row>
    <row r="20" spans="1:26" ht="13.5" customHeight="1" x14ac:dyDescent="0.2">
      <c r="A20" s="235" t="s">
        <v>179</v>
      </c>
      <c r="B20" s="236" t="s">
        <v>180</v>
      </c>
      <c r="C20" s="237">
        <v>0</v>
      </c>
      <c r="D20" s="237">
        <v>0</v>
      </c>
      <c r="E20" s="237">
        <v>0</v>
      </c>
      <c r="F20" s="237">
        <v>0</v>
      </c>
      <c r="G20" s="237">
        <v>0</v>
      </c>
      <c r="H20" s="237">
        <v>0</v>
      </c>
      <c r="I20" s="237">
        <v>0</v>
      </c>
      <c r="J20" s="237">
        <v>0</v>
      </c>
      <c r="K20" s="237">
        <v>0</v>
      </c>
      <c r="L20" s="237">
        <v>0</v>
      </c>
      <c r="M20" s="237">
        <v>0</v>
      </c>
      <c r="N20" s="237">
        <v>0</v>
      </c>
      <c r="O20" s="237">
        <f t="shared" si="9"/>
        <v>0</v>
      </c>
      <c r="P20" s="13"/>
      <c r="Q20" s="13"/>
      <c r="R20" s="13"/>
      <c r="S20" s="13"/>
      <c r="T20" s="13"/>
      <c r="U20" s="13"/>
      <c r="V20" s="13"/>
      <c r="W20" s="13"/>
      <c r="X20" s="13"/>
      <c r="Y20" s="13"/>
      <c r="Z20" s="13"/>
    </row>
    <row r="21" spans="1:26" ht="13.5" customHeight="1" x14ac:dyDescent="0.2">
      <c r="A21" s="235" t="s">
        <v>181</v>
      </c>
      <c r="B21" s="236" t="s">
        <v>182</v>
      </c>
      <c r="C21" s="237">
        <v>0</v>
      </c>
      <c r="D21" s="237">
        <v>0</v>
      </c>
      <c r="E21" s="237">
        <v>0</v>
      </c>
      <c r="F21" s="237">
        <v>0</v>
      </c>
      <c r="G21" s="237">
        <v>0</v>
      </c>
      <c r="H21" s="237">
        <v>0</v>
      </c>
      <c r="I21" s="237">
        <v>0</v>
      </c>
      <c r="J21" s="237">
        <v>0</v>
      </c>
      <c r="K21" s="237">
        <v>0</v>
      </c>
      <c r="L21" s="237">
        <v>0</v>
      </c>
      <c r="M21" s="237">
        <v>0</v>
      </c>
      <c r="N21" s="237">
        <v>0</v>
      </c>
      <c r="O21" s="237">
        <f t="shared" si="9"/>
        <v>0</v>
      </c>
      <c r="P21" s="13"/>
      <c r="Q21" s="13"/>
      <c r="R21" s="13"/>
      <c r="S21" s="13"/>
      <c r="T21" s="13"/>
      <c r="U21" s="13"/>
      <c r="V21" s="13"/>
      <c r="W21" s="13"/>
      <c r="X21" s="13"/>
      <c r="Y21" s="13"/>
      <c r="Z21" s="13"/>
    </row>
    <row r="22" spans="1:26" ht="13.5" customHeight="1" x14ac:dyDescent="0.2">
      <c r="A22" s="235" t="s">
        <v>183</v>
      </c>
      <c r="B22" s="236" t="s">
        <v>184</v>
      </c>
      <c r="C22" s="237">
        <v>0</v>
      </c>
      <c r="D22" s="237">
        <v>0</v>
      </c>
      <c r="E22" s="237">
        <v>0</v>
      </c>
      <c r="F22" s="237">
        <v>0</v>
      </c>
      <c r="G22" s="237">
        <v>0</v>
      </c>
      <c r="H22" s="237">
        <v>0</v>
      </c>
      <c r="I22" s="237">
        <v>0</v>
      </c>
      <c r="J22" s="237">
        <v>0</v>
      </c>
      <c r="K22" s="237">
        <v>0</v>
      </c>
      <c r="L22" s="237">
        <v>0</v>
      </c>
      <c r="M22" s="237">
        <v>0</v>
      </c>
      <c r="N22" s="237">
        <v>0</v>
      </c>
      <c r="O22" s="237">
        <f t="shared" si="9"/>
        <v>0</v>
      </c>
      <c r="P22" s="13"/>
      <c r="Q22" s="13"/>
      <c r="R22" s="13"/>
      <c r="S22" s="13"/>
      <c r="T22" s="13"/>
      <c r="U22" s="13"/>
      <c r="V22" s="13"/>
      <c r="W22" s="13"/>
      <c r="X22" s="13"/>
      <c r="Y22" s="13"/>
      <c r="Z22" s="13"/>
    </row>
    <row r="23" spans="1:26" ht="13.5" customHeight="1" x14ac:dyDescent="0.2">
      <c r="A23" s="235" t="s">
        <v>185</v>
      </c>
      <c r="B23" s="236" t="s">
        <v>186</v>
      </c>
      <c r="C23" s="237">
        <v>0</v>
      </c>
      <c r="D23" s="237">
        <v>0</v>
      </c>
      <c r="E23" s="237">
        <v>0</v>
      </c>
      <c r="F23" s="237">
        <v>0</v>
      </c>
      <c r="G23" s="237">
        <v>0</v>
      </c>
      <c r="H23" s="237">
        <v>0</v>
      </c>
      <c r="I23" s="237">
        <v>0</v>
      </c>
      <c r="J23" s="237">
        <v>0</v>
      </c>
      <c r="K23" s="237">
        <v>0</v>
      </c>
      <c r="L23" s="237">
        <v>0</v>
      </c>
      <c r="M23" s="237">
        <v>0</v>
      </c>
      <c r="N23" s="237">
        <v>0</v>
      </c>
      <c r="O23" s="237">
        <f t="shared" si="9"/>
        <v>0</v>
      </c>
      <c r="P23" s="13"/>
      <c r="Q23" s="13"/>
      <c r="R23" s="13"/>
      <c r="S23" s="13"/>
      <c r="T23" s="13"/>
      <c r="U23" s="13"/>
      <c r="V23" s="13"/>
      <c r="W23" s="13"/>
      <c r="X23" s="13"/>
      <c r="Y23" s="13"/>
      <c r="Z23" s="13"/>
    </row>
    <row r="24" spans="1:26" ht="24" x14ac:dyDescent="0.2">
      <c r="A24" s="235" t="s">
        <v>187</v>
      </c>
      <c r="B24" s="236" t="s">
        <v>188</v>
      </c>
      <c r="C24" s="237">
        <v>59451.498606456007</v>
      </c>
      <c r="D24" s="237">
        <v>139056.82405614</v>
      </c>
      <c r="E24" s="237">
        <v>209628.04780756444</v>
      </c>
      <c r="F24" s="237">
        <v>1237360.0009683245</v>
      </c>
      <c r="G24" s="237">
        <v>0</v>
      </c>
      <c r="H24" s="237">
        <v>0</v>
      </c>
      <c r="I24" s="237">
        <v>0</v>
      </c>
      <c r="J24" s="237">
        <v>0</v>
      </c>
      <c r="K24" s="237">
        <v>0</v>
      </c>
      <c r="L24" s="237">
        <v>0</v>
      </c>
      <c r="M24" s="237">
        <v>0</v>
      </c>
      <c r="N24" s="237">
        <v>0</v>
      </c>
      <c r="O24" s="237">
        <f t="shared" si="9"/>
        <v>1645496.3714384849</v>
      </c>
      <c r="P24" s="13"/>
      <c r="Q24" s="13"/>
      <c r="R24" s="13"/>
      <c r="S24" s="13"/>
      <c r="T24" s="13"/>
      <c r="U24" s="13"/>
      <c r="V24" s="13"/>
      <c r="W24" s="13"/>
      <c r="X24" s="13"/>
      <c r="Y24" s="13"/>
      <c r="Z24" s="13"/>
    </row>
    <row r="25" spans="1:26" ht="24.75" customHeight="1" x14ac:dyDescent="0.2">
      <c r="A25" s="238" t="s">
        <v>438</v>
      </c>
      <c r="B25" s="239"/>
      <c r="C25" s="240">
        <f t="shared" ref="C25:N25" si="10">SUBTOTAL(109,C17:C24)</f>
        <v>59451.498606456007</v>
      </c>
      <c r="D25" s="240">
        <f t="shared" si="10"/>
        <v>139056.82405614</v>
      </c>
      <c r="E25" s="240">
        <f t="shared" si="10"/>
        <v>209628.04780756444</v>
      </c>
      <c r="F25" s="240">
        <f t="shared" si="10"/>
        <v>1237360.0009683245</v>
      </c>
      <c r="G25" s="240">
        <f t="shared" si="10"/>
        <v>0</v>
      </c>
      <c r="H25" s="240">
        <f t="shared" si="10"/>
        <v>0</v>
      </c>
      <c r="I25" s="240">
        <f t="shared" si="10"/>
        <v>0</v>
      </c>
      <c r="J25" s="240">
        <f t="shared" si="10"/>
        <v>0</v>
      </c>
      <c r="K25" s="240">
        <f t="shared" si="10"/>
        <v>0</v>
      </c>
      <c r="L25" s="240">
        <f t="shared" si="10"/>
        <v>0</v>
      </c>
      <c r="M25" s="240">
        <f t="shared" si="10"/>
        <v>0</v>
      </c>
      <c r="N25" s="240">
        <f t="shared" si="10"/>
        <v>0</v>
      </c>
      <c r="O25" s="240">
        <f t="shared" si="9"/>
        <v>1645496.3714384849</v>
      </c>
      <c r="P25" s="13"/>
      <c r="Q25" s="13"/>
      <c r="R25" s="13"/>
      <c r="S25" s="13"/>
      <c r="T25" s="13"/>
      <c r="U25" s="13"/>
      <c r="V25" s="13"/>
      <c r="W25" s="13"/>
      <c r="X25" s="13"/>
      <c r="Y25" s="13"/>
      <c r="Z25" s="13"/>
    </row>
    <row r="26" spans="1:26" ht="21" customHeight="1" x14ac:dyDescent="0.2">
      <c r="A26" s="412" t="s">
        <v>439</v>
      </c>
      <c r="B26" s="386"/>
      <c r="C26" s="241"/>
      <c r="D26" s="236"/>
      <c r="E26" s="236"/>
      <c r="F26" s="236"/>
      <c r="G26" s="236"/>
      <c r="H26" s="236"/>
      <c r="I26" s="236"/>
      <c r="J26" s="236"/>
      <c r="K26" s="236"/>
      <c r="L26" s="236"/>
      <c r="M26" s="236"/>
      <c r="N26" s="236"/>
      <c r="O26" s="237"/>
      <c r="P26" s="13"/>
      <c r="Q26" s="13"/>
      <c r="R26" s="13"/>
      <c r="S26" s="13"/>
      <c r="T26" s="13"/>
      <c r="U26" s="13"/>
      <c r="V26" s="13"/>
      <c r="W26" s="13"/>
      <c r="X26" s="13"/>
      <c r="Y26" s="13"/>
      <c r="Z26" s="13"/>
    </row>
    <row r="27" spans="1:26" ht="13.5" customHeight="1" x14ac:dyDescent="0.2">
      <c r="A27" s="235" t="s">
        <v>173</v>
      </c>
      <c r="B27" s="236" t="s">
        <v>174</v>
      </c>
      <c r="C27" s="237">
        <f>'Analítico Cx.'!C34</f>
        <v>80827.16</v>
      </c>
      <c r="D27" s="237">
        <f>'Analítico Cx.'!D34</f>
        <v>277431.71000000002</v>
      </c>
      <c r="E27" s="237">
        <f>'Analítico Cx.'!E34</f>
        <v>296349.75</v>
      </c>
      <c r="F27" s="237">
        <f>'Analítico Cx.'!F34</f>
        <v>314731.20999999996</v>
      </c>
      <c r="G27" s="237">
        <f>'Analítico Cx.'!G34</f>
        <v>0</v>
      </c>
      <c r="H27" s="237">
        <f>'Analítico Cx.'!H34</f>
        <v>0</v>
      </c>
      <c r="I27" s="237">
        <f>'Analítico Cx.'!I34</f>
        <v>0</v>
      </c>
      <c r="J27" s="237">
        <f>'Analítico Cx.'!J34</f>
        <v>0</v>
      </c>
      <c r="K27" s="237">
        <f>'Analítico Cx.'!K34</f>
        <v>0</v>
      </c>
      <c r="L27" s="237">
        <f>'Analítico Cx.'!L34</f>
        <v>0</v>
      </c>
      <c r="M27" s="237">
        <f>'Analítico Cx.'!M34</f>
        <v>0</v>
      </c>
      <c r="N27" s="237">
        <f>'Analítico Cx.'!N34</f>
        <v>0</v>
      </c>
      <c r="O27" s="237">
        <f t="shared" ref="O27:O35" si="11">SUM(C27:N27)</f>
        <v>969339.83</v>
      </c>
      <c r="P27" s="13"/>
      <c r="Q27" s="13"/>
      <c r="R27" s="13"/>
      <c r="S27" s="13"/>
      <c r="T27" s="13"/>
      <c r="U27" s="13"/>
      <c r="V27" s="13"/>
      <c r="W27" s="13"/>
      <c r="X27" s="13"/>
      <c r="Y27" s="13"/>
      <c r="Z27" s="13"/>
    </row>
    <row r="28" spans="1:26" ht="13.5" customHeight="1" x14ac:dyDescent="0.2">
      <c r="A28" s="235" t="s">
        <v>175</v>
      </c>
      <c r="B28" s="236" t="s">
        <v>176</v>
      </c>
      <c r="C28" s="237">
        <f>'Analítico Cx.'!C35</f>
        <v>2894.62</v>
      </c>
      <c r="D28" s="237">
        <f>'Analítico Cx.'!D35</f>
        <v>10016.290000000001</v>
      </c>
      <c r="E28" s="237">
        <f>'Analítico Cx.'!E35</f>
        <v>10755.3</v>
      </c>
      <c r="F28" s="237">
        <f>'Analítico Cx.'!F35</f>
        <v>11415.12</v>
      </c>
      <c r="G28" s="237">
        <f>'Analítico Cx.'!G35</f>
        <v>0</v>
      </c>
      <c r="H28" s="237">
        <f>'Analítico Cx.'!H35</f>
        <v>0</v>
      </c>
      <c r="I28" s="237">
        <f>'Analítico Cx.'!I35</f>
        <v>0</v>
      </c>
      <c r="J28" s="237">
        <f>'Analítico Cx.'!J35</f>
        <v>0</v>
      </c>
      <c r="K28" s="237">
        <f>'Analítico Cx.'!K35</f>
        <v>0</v>
      </c>
      <c r="L28" s="237">
        <f>'Analítico Cx.'!L35</f>
        <v>0</v>
      </c>
      <c r="M28" s="237">
        <f>'Analítico Cx.'!M35</f>
        <v>0</v>
      </c>
      <c r="N28" s="237">
        <f>'Analítico Cx.'!N35</f>
        <v>0</v>
      </c>
      <c r="O28" s="237">
        <f t="shared" si="11"/>
        <v>35081.33</v>
      </c>
      <c r="P28" s="13"/>
      <c r="Q28" s="13"/>
      <c r="R28" s="13"/>
      <c r="S28" s="13"/>
      <c r="T28" s="13"/>
      <c r="U28" s="13"/>
      <c r="V28" s="13"/>
      <c r="W28" s="13"/>
      <c r="X28" s="13"/>
      <c r="Y28" s="13"/>
      <c r="Z28" s="13"/>
    </row>
    <row r="29" spans="1:26" ht="13.5" customHeight="1" x14ac:dyDescent="0.2">
      <c r="A29" s="235" t="s">
        <v>177</v>
      </c>
      <c r="B29" s="236" t="s">
        <v>178</v>
      </c>
      <c r="C29" s="237">
        <f>'Analítico Cx.'!C36</f>
        <v>24581.000000000004</v>
      </c>
      <c r="D29" s="237">
        <f>'Analítico Cx.'!D36</f>
        <v>80892.800000000003</v>
      </c>
      <c r="E29" s="237">
        <f>'Analítico Cx.'!E36</f>
        <v>93741.09</v>
      </c>
      <c r="F29" s="237">
        <f>'Analítico Cx.'!F36</f>
        <v>91538.75</v>
      </c>
      <c r="G29" s="237">
        <f>'Analítico Cx.'!G36</f>
        <v>0</v>
      </c>
      <c r="H29" s="237">
        <f>'Analítico Cx.'!H36</f>
        <v>0</v>
      </c>
      <c r="I29" s="237">
        <f>'Analítico Cx.'!I36</f>
        <v>0</v>
      </c>
      <c r="J29" s="237">
        <f>'Analítico Cx.'!J36</f>
        <v>0</v>
      </c>
      <c r="K29" s="237">
        <f>'Analítico Cx.'!K36</f>
        <v>0</v>
      </c>
      <c r="L29" s="237">
        <f>'Analítico Cx.'!L36</f>
        <v>0</v>
      </c>
      <c r="M29" s="237">
        <f>'Analítico Cx.'!M36</f>
        <v>0</v>
      </c>
      <c r="N29" s="237">
        <f>'Analítico Cx.'!N36</f>
        <v>0</v>
      </c>
      <c r="O29" s="237">
        <f t="shared" si="11"/>
        <v>290753.64</v>
      </c>
      <c r="P29" s="13"/>
      <c r="Q29" s="13"/>
      <c r="R29" s="13"/>
      <c r="S29" s="13"/>
      <c r="T29" s="13"/>
      <c r="U29" s="13"/>
      <c r="V29" s="13"/>
      <c r="W29" s="13"/>
      <c r="X29" s="13"/>
      <c r="Y29" s="13"/>
      <c r="Z29" s="13"/>
    </row>
    <row r="30" spans="1:26" ht="13.5" customHeight="1" x14ac:dyDescent="0.2">
      <c r="A30" s="235" t="s">
        <v>179</v>
      </c>
      <c r="B30" s="236" t="s">
        <v>180</v>
      </c>
      <c r="C30" s="237">
        <f>'Analítico Cx.'!C37</f>
        <v>0</v>
      </c>
      <c r="D30" s="237">
        <f>'Analítico Cx.'!D37</f>
        <v>0</v>
      </c>
      <c r="E30" s="237">
        <f>'Analítico Cx.'!E37</f>
        <v>-7050.0700000000006</v>
      </c>
      <c r="F30" s="237">
        <f>'Analítico Cx.'!F37</f>
        <v>191</v>
      </c>
      <c r="G30" s="237">
        <f>'Analítico Cx.'!G37</f>
        <v>0</v>
      </c>
      <c r="H30" s="237">
        <f>'Analítico Cx.'!H37</f>
        <v>0</v>
      </c>
      <c r="I30" s="237">
        <f>'Analítico Cx.'!I37</f>
        <v>0</v>
      </c>
      <c r="J30" s="237">
        <f>'Analítico Cx.'!J37</f>
        <v>0</v>
      </c>
      <c r="K30" s="237">
        <f>'Analítico Cx.'!K37</f>
        <v>0</v>
      </c>
      <c r="L30" s="237">
        <f>'Analítico Cx.'!L37</f>
        <v>0</v>
      </c>
      <c r="M30" s="237">
        <f>'Analítico Cx.'!M37</f>
        <v>0</v>
      </c>
      <c r="N30" s="237">
        <f>'Analítico Cx.'!N37</f>
        <v>0</v>
      </c>
      <c r="O30" s="237">
        <f t="shared" si="11"/>
        <v>-6859.0700000000006</v>
      </c>
      <c r="P30" s="13"/>
      <c r="Q30" s="13"/>
      <c r="R30" s="13"/>
      <c r="S30" s="13"/>
      <c r="T30" s="13"/>
      <c r="U30" s="13"/>
      <c r="V30" s="13"/>
      <c r="W30" s="13"/>
      <c r="X30" s="13"/>
      <c r="Y30" s="13"/>
      <c r="Z30" s="13"/>
    </row>
    <row r="31" spans="1:26" ht="13.5" customHeight="1" x14ac:dyDescent="0.2">
      <c r="A31" s="235" t="s">
        <v>181</v>
      </c>
      <c r="B31" s="236" t="s">
        <v>182</v>
      </c>
      <c r="C31" s="237">
        <f>'Analítico Cx.'!C38</f>
        <v>0</v>
      </c>
      <c r="D31" s="237">
        <f>'Analítico Cx.'!D38</f>
        <v>0</v>
      </c>
      <c r="E31" s="237">
        <f>'Analítico Cx.'!E38</f>
        <v>0</v>
      </c>
      <c r="F31" s="237">
        <f>'Analítico Cx.'!F38</f>
        <v>0</v>
      </c>
      <c r="G31" s="237">
        <f>'Analítico Cx.'!G38</f>
        <v>0</v>
      </c>
      <c r="H31" s="237">
        <f>'Analítico Cx.'!H38</f>
        <v>0</v>
      </c>
      <c r="I31" s="237">
        <f>'Analítico Cx.'!I38</f>
        <v>0</v>
      </c>
      <c r="J31" s="237">
        <f>'Analítico Cx.'!J38</f>
        <v>0</v>
      </c>
      <c r="K31" s="237">
        <f>'Analítico Cx.'!K38</f>
        <v>0</v>
      </c>
      <c r="L31" s="237">
        <f>'Analítico Cx.'!L38</f>
        <v>0</v>
      </c>
      <c r="M31" s="237">
        <f>'Analítico Cx.'!M38</f>
        <v>0</v>
      </c>
      <c r="N31" s="237">
        <f>'Analítico Cx.'!N38</f>
        <v>0</v>
      </c>
      <c r="O31" s="237">
        <f t="shared" si="11"/>
        <v>0</v>
      </c>
      <c r="P31" s="13"/>
      <c r="Q31" s="13"/>
      <c r="R31" s="13"/>
      <c r="S31" s="13"/>
      <c r="T31" s="13"/>
      <c r="U31" s="13"/>
      <c r="V31" s="13"/>
      <c r="W31" s="13"/>
      <c r="X31" s="13"/>
      <c r="Y31" s="13"/>
      <c r="Z31" s="13"/>
    </row>
    <row r="32" spans="1:26" ht="13.5" customHeight="1" x14ac:dyDescent="0.2">
      <c r="A32" s="235" t="s">
        <v>183</v>
      </c>
      <c r="B32" s="236" t="s">
        <v>184</v>
      </c>
      <c r="C32" s="237">
        <f>'Analítico Cx.'!C39</f>
        <v>0</v>
      </c>
      <c r="D32" s="237">
        <f>'Analítico Cx.'!D39</f>
        <v>0</v>
      </c>
      <c r="E32" s="237">
        <f>'Analítico Cx.'!E39</f>
        <v>0</v>
      </c>
      <c r="F32" s="237">
        <f>'Analítico Cx.'!F39</f>
        <v>0</v>
      </c>
      <c r="G32" s="237">
        <f>'Analítico Cx.'!G39</f>
        <v>0</v>
      </c>
      <c r="H32" s="237">
        <f>'Analítico Cx.'!H39</f>
        <v>0</v>
      </c>
      <c r="I32" s="237">
        <f>'Analítico Cx.'!I39</f>
        <v>0</v>
      </c>
      <c r="J32" s="237">
        <f>'Analítico Cx.'!J39</f>
        <v>0</v>
      </c>
      <c r="K32" s="237">
        <f>'Analítico Cx.'!K39</f>
        <v>0</v>
      </c>
      <c r="L32" s="237">
        <f>'Analítico Cx.'!L39</f>
        <v>0</v>
      </c>
      <c r="M32" s="237">
        <f>'Analítico Cx.'!M39</f>
        <v>0</v>
      </c>
      <c r="N32" s="237">
        <f>'Analítico Cx.'!N39</f>
        <v>0</v>
      </c>
      <c r="O32" s="237">
        <f t="shared" si="11"/>
        <v>0</v>
      </c>
      <c r="P32" s="13"/>
      <c r="Q32" s="13"/>
      <c r="R32" s="13"/>
      <c r="S32" s="13"/>
      <c r="T32" s="13"/>
      <c r="U32" s="13"/>
      <c r="V32" s="13"/>
      <c r="W32" s="13"/>
      <c r="X32" s="13"/>
      <c r="Y32" s="13"/>
      <c r="Z32" s="13"/>
    </row>
    <row r="33" spans="1:26" ht="13.5" customHeight="1" x14ac:dyDescent="0.2">
      <c r="A33" s="235" t="s">
        <v>185</v>
      </c>
      <c r="B33" s="236" t="s">
        <v>186</v>
      </c>
      <c r="C33" s="237">
        <f>'Analítico Cx.'!C40</f>
        <v>0</v>
      </c>
      <c r="D33" s="237">
        <f>'Analítico Cx.'!D40</f>
        <v>0</v>
      </c>
      <c r="E33" s="237">
        <f>'Analítico Cx.'!E40</f>
        <v>0</v>
      </c>
      <c r="F33" s="237">
        <f>'Analítico Cx.'!F40</f>
        <v>0</v>
      </c>
      <c r="G33" s="237">
        <f>'Analítico Cx.'!G40</f>
        <v>0</v>
      </c>
      <c r="H33" s="237">
        <f>'Analítico Cx.'!H40</f>
        <v>0</v>
      </c>
      <c r="I33" s="237">
        <f>'Analítico Cx.'!I40</f>
        <v>0</v>
      </c>
      <c r="J33" s="237">
        <f>'Analítico Cx.'!J40</f>
        <v>0</v>
      </c>
      <c r="K33" s="237">
        <f>'Analítico Cx.'!K40</f>
        <v>0</v>
      </c>
      <c r="L33" s="237">
        <f>'Analítico Cx.'!L40</f>
        <v>0</v>
      </c>
      <c r="M33" s="237">
        <f>'Analítico Cx.'!M40</f>
        <v>0</v>
      </c>
      <c r="N33" s="237">
        <f>'Analítico Cx.'!N40</f>
        <v>0</v>
      </c>
      <c r="O33" s="237">
        <f t="shared" si="11"/>
        <v>0</v>
      </c>
      <c r="P33" s="13"/>
      <c r="Q33" s="13"/>
      <c r="R33" s="13"/>
      <c r="S33" s="13"/>
      <c r="T33" s="13"/>
      <c r="U33" s="13"/>
      <c r="V33" s="13"/>
      <c r="W33" s="13"/>
      <c r="X33" s="13"/>
      <c r="Y33" s="13"/>
      <c r="Z33" s="13"/>
    </row>
    <row r="34" spans="1:26" ht="24" x14ac:dyDescent="0.2">
      <c r="A34" s="235" t="s">
        <v>187</v>
      </c>
      <c r="B34" s="236" t="s">
        <v>188</v>
      </c>
      <c r="C34" s="237">
        <f>'Analítico Cx.'!C41</f>
        <v>4164.4400000000005</v>
      </c>
      <c r="D34" s="237">
        <f>'Analítico Cx.'!D41</f>
        <v>11207.390000000001</v>
      </c>
      <c r="E34" s="237">
        <f>'Analítico Cx.'!E41</f>
        <v>3430.37</v>
      </c>
      <c r="F34" s="237">
        <f>'Analítico Cx.'!F41</f>
        <v>10709.87</v>
      </c>
      <c r="G34" s="237">
        <f>'Analítico Cx.'!G41</f>
        <v>0</v>
      </c>
      <c r="H34" s="237">
        <f>'Analítico Cx.'!H41</f>
        <v>0</v>
      </c>
      <c r="I34" s="237">
        <f>'Analítico Cx.'!I41</f>
        <v>0</v>
      </c>
      <c r="J34" s="237">
        <f>'Analítico Cx.'!J41</f>
        <v>0</v>
      </c>
      <c r="K34" s="237">
        <f>'Analítico Cx.'!K41</f>
        <v>0</v>
      </c>
      <c r="L34" s="237">
        <f>'Analítico Cx.'!L41</f>
        <v>0</v>
      </c>
      <c r="M34" s="237">
        <f>'Analítico Cx.'!M41</f>
        <v>0</v>
      </c>
      <c r="N34" s="237">
        <f>'Analítico Cx.'!N41</f>
        <v>0</v>
      </c>
      <c r="O34" s="237">
        <f t="shared" si="11"/>
        <v>29512.07</v>
      </c>
      <c r="P34" s="13"/>
      <c r="Q34" s="13"/>
      <c r="R34" s="13"/>
      <c r="S34" s="13"/>
      <c r="T34" s="13"/>
      <c r="U34" s="13"/>
      <c r="V34" s="13"/>
      <c r="W34" s="13"/>
      <c r="X34" s="13"/>
      <c r="Y34" s="13"/>
      <c r="Z34" s="13"/>
    </row>
    <row r="35" spans="1:26" ht="24.75" customHeight="1" x14ac:dyDescent="0.2">
      <c r="A35" s="238" t="s">
        <v>440</v>
      </c>
      <c r="B35" s="239"/>
      <c r="C35" s="240">
        <f t="shared" ref="C35:N35" si="12">SUBTOTAL(109,C27:C34)</f>
        <v>112467.22</v>
      </c>
      <c r="D35" s="240">
        <f t="shared" si="12"/>
        <v>379548.19</v>
      </c>
      <c r="E35" s="240">
        <f t="shared" si="12"/>
        <v>397226.44</v>
      </c>
      <c r="F35" s="240">
        <f t="shared" si="12"/>
        <v>428585.94999999995</v>
      </c>
      <c r="G35" s="240">
        <f t="shared" si="12"/>
        <v>0</v>
      </c>
      <c r="H35" s="240">
        <f t="shared" si="12"/>
        <v>0</v>
      </c>
      <c r="I35" s="240">
        <f t="shared" si="12"/>
        <v>0</v>
      </c>
      <c r="J35" s="240">
        <f t="shared" si="12"/>
        <v>0</v>
      </c>
      <c r="K35" s="240">
        <f t="shared" si="12"/>
        <v>0</v>
      </c>
      <c r="L35" s="240">
        <f t="shared" si="12"/>
        <v>0</v>
      </c>
      <c r="M35" s="240">
        <f t="shared" si="12"/>
        <v>0</v>
      </c>
      <c r="N35" s="240">
        <f t="shared" si="12"/>
        <v>0</v>
      </c>
      <c r="O35" s="240">
        <f t="shared" si="11"/>
        <v>1317827.8</v>
      </c>
      <c r="P35" s="13"/>
      <c r="Q35" s="13"/>
      <c r="R35" s="13"/>
      <c r="S35" s="13"/>
      <c r="T35" s="13"/>
      <c r="U35" s="13"/>
      <c r="V35" s="13"/>
      <c r="W35" s="13"/>
      <c r="X35" s="13"/>
      <c r="Y35" s="13"/>
      <c r="Z35" s="13"/>
    </row>
    <row r="36" spans="1:26" ht="24.75" customHeight="1" x14ac:dyDescent="0.2">
      <c r="A36" s="411" t="s">
        <v>441</v>
      </c>
      <c r="B36" s="400"/>
      <c r="C36" s="231">
        <f t="shared" ref="C36:N36" si="13">C5+C15-C35-C25</f>
        <v>847549.21628301742</v>
      </c>
      <c r="D36" s="231">
        <f t="shared" si="13"/>
        <v>1214269.7634233308</v>
      </c>
      <c r="E36" s="231">
        <f t="shared" si="13"/>
        <v>2535745.8608896462</v>
      </c>
      <c r="F36" s="231">
        <f t="shared" si="13"/>
        <v>3104573.170595055</v>
      </c>
      <c r="G36" s="231">
        <f t="shared" si="13"/>
        <v>3104573.170595055</v>
      </c>
      <c r="H36" s="231">
        <f t="shared" si="13"/>
        <v>3104573.170595055</v>
      </c>
      <c r="I36" s="231">
        <f t="shared" si="13"/>
        <v>3104573.170595055</v>
      </c>
      <c r="J36" s="231">
        <f t="shared" si="13"/>
        <v>3104573.170595055</v>
      </c>
      <c r="K36" s="231">
        <f t="shared" si="13"/>
        <v>3104573.170595055</v>
      </c>
      <c r="L36" s="231">
        <f t="shared" si="13"/>
        <v>3104573.170595055</v>
      </c>
      <c r="M36" s="231">
        <f t="shared" si="13"/>
        <v>3104573.170595055</v>
      </c>
      <c r="N36" s="231">
        <f t="shared" si="13"/>
        <v>3104573.170595055</v>
      </c>
      <c r="O36" s="242"/>
      <c r="P36" s="13"/>
      <c r="Q36" s="13"/>
      <c r="R36" s="13"/>
      <c r="S36" s="13"/>
      <c r="T36" s="13"/>
      <c r="U36" s="13"/>
      <c r="V36" s="13"/>
      <c r="W36" s="13"/>
      <c r="X36" s="13"/>
      <c r="Y36" s="13"/>
      <c r="Z36" s="13"/>
    </row>
    <row r="37" spans="1:26" ht="12.75" customHeight="1" x14ac:dyDescent="0.2">
      <c r="A37" s="13"/>
      <c r="B37" s="243"/>
      <c r="C37" s="243"/>
      <c r="D37" s="243"/>
      <c r="E37" s="243"/>
      <c r="F37" s="243"/>
      <c r="G37" s="243"/>
      <c r="H37" s="243"/>
      <c r="I37" s="243"/>
      <c r="J37" s="243"/>
      <c r="K37" s="243"/>
      <c r="L37" s="243"/>
      <c r="M37" s="243"/>
      <c r="N37" s="243"/>
      <c r="O37" s="244"/>
      <c r="P37" s="13"/>
      <c r="Q37" s="13"/>
      <c r="R37" s="13"/>
      <c r="S37" s="13"/>
      <c r="T37" s="13"/>
      <c r="U37" s="13"/>
      <c r="V37" s="13"/>
      <c r="W37" s="13"/>
      <c r="X37" s="13"/>
      <c r="Y37" s="13"/>
      <c r="Z37" s="13"/>
    </row>
    <row r="38" spans="1:26" ht="12.75" customHeight="1" x14ac:dyDescent="0.2">
      <c r="A38" s="13"/>
      <c r="B38" s="243"/>
      <c r="C38" s="243"/>
      <c r="D38" s="243"/>
      <c r="E38" s="243"/>
      <c r="F38" s="243"/>
      <c r="G38" s="243"/>
      <c r="H38" s="243"/>
      <c r="I38" s="243"/>
      <c r="J38" s="243"/>
      <c r="K38" s="243"/>
      <c r="L38" s="243"/>
      <c r="M38" s="243"/>
      <c r="N38" s="243"/>
      <c r="O38" s="244"/>
      <c r="P38" s="13"/>
      <c r="Q38" s="13"/>
      <c r="R38" s="13"/>
      <c r="S38" s="13"/>
      <c r="T38" s="13"/>
      <c r="U38" s="13"/>
      <c r="V38" s="13"/>
      <c r="W38" s="13"/>
      <c r="X38" s="13"/>
      <c r="Y38" s="13"/>
      <c r="Z38" s="13"/>
    </row>
    <row r="39" spans="1:26" ht="12.75" customHeight="1" x14ac:dyDescent="0.2">
      <c r="A39" s="13"/>
      <c r="B39" s="243"/>
      <c r="C39" s="243"/>
      <c r="D39" s="243"/>
      <c r="E39" s="243"/>
      <c r="F39" s="243"/>
      <c r="G39" s="243"/>
      <c r="H39" s="243"/>
      <c r="I39" s="243"/>
      <c r="J39" s="243"/>
      <c r="K39" s="243"/>
      <c r="L39" s="243"/>
      <c r="M39" s="243"/>
      <c r="N39" s="243"/>
      <c r="O39" s="244"/>
      <c r="P39" s="13"/>
      <c r="Q39" s="13"/>
      <c r="R39" s="13"/>
      <c r="S39" s="13"/>
      <c r="T39" s="13"/>
      <c r="U39" s="13"/>
      <c r="V39" s="13"/>
      <c r="W39" s="13"/>
      <c r="X39" s="13"/>
      <c r="Y39" s="13"/>
      <c r="Z39" s="13"/>
    </row>
    <row r="40" spans="1:26" ht="12.75" customHeight="1" x14ac:dyDescent="0.2">
      <c r="A40" s="13"/>
      <c r="B40" s="243"/>
      <c r="C40" s="243"/>
      <c r="D40" s="243"/>
      <c r="E40" s="243"/>
      <c r="F40" s="243"/>
      <c r="G40" s="243"/>
      <c r="H40" s="243"/>
      <c r="I40" s="243"/>
      <c r="J40" s="243"/>
      <c r="K40" s="243"/>
      <c r="L40" s="243"/>
      <c r="M40" s="243"/>
      <c r="N40" s="243"/>
      <c r="O40" s="244"/>
      <c r="P40" s="13"/>
      <c r="Q40" s="13"/>
      <c r="R40" s="13"/>
      <c r="S40" s="13"/>
      <c r="T40" s="13"/>
      <c r="U40" s="13"/>
      <c r="V40" s="13"/>
      <c r="W40" s="13"/>
      <c r="X40" s="13"/>
      <c r="Y40" s="13"/>
      <c r="Z40" s="13"/>
    </row>
    <row r="41" spans="1:26" ht="12.75" customHeight="1" x14ac:dyDescent="0.2">
      <c r="A41" s="13"/>
      <c r="B41" s="243"/>
      <c r="C41" s="243"/>
      <c r="D41" s="243"/>
      <c r="E41" s="243"/>
      <c r="F41" s="243"/>
      <c r="G41" s="243"/>
      <c r="H41" s="243"/>
      <c r="I41" s="243"/>
      <c r="J41" s="243"/>
      <c r="K41" s="243"/>
      <c r="L41" s="243"/>
      <c r="M41" s="243"/>
      <c r="N41" s="243"/>
      <c r="O41" s="244"/>
      <c r="P41" s="13"/>
      <c r="Q41" s="13"/>
      <c r="R41" s="13"/>
      <c r="S41" s="13"/>
      <c r="T41" s="13"/>
      <c r="U41" s="13"/>
      <c r="V41" s="13"/>
      <c r="W41" s="13"/>
      <c r="X41" s="13"/>
      <c r="Y41" s="13"/>
      <c r="Z41" s="13"/>
    </row>
    <row r="42" spans="1:26" ht="12.75" customHeight="1" x14ac:dyDescent="0.2">
      <c r="A42" s="13"/>
      <c r="B42" s="243"/>
      <c r="C42" s="243"/>
      <c r="D42" s="243"/>
      <c r="E42" s="243"/>
      <c r="F42" s="243"/>
      <c r="G42" s="243"/>
      <c r="H42" s="243"/>
      <c r="I42" s="243"/>
      <c r="J42" s="243"/>
      <c r="K42" s="243"/>
      <c r="L42" s="243"/>
      <c r="M42" s="243"/>
      <c r="N42" s="243"/>
      <c r="O42" s="244"/>
      <c r="P42" s="13"/>
      <c r="Q42" s="13"/>
      <c r="R42" s="13"/>
      <c r="S42" s="13"/>
      <c r="T42" s="13"/>
      <c r="U42" s="13"/>
      <c r="V42" s="13"/>
      <c r="W42" s="13"/>
      <c r="X42" s="13"/>
      <c r="Y42" s="13"/>
      <c r="Z42" s="13"/>
    </row>
    <row r="43" spans="1:26" ht="12.75" customHeight="1" x14ac:dyDescent="0.2">
      <c r="A43" s="13"/>
      <c r="B43" s="243"/>
      <c r="C43" s="243"/>
      <c r="D43" s="243"/>
      <c r="E43" s="243"/>
      <c r="F43" s="243"/>
      <c r="G43" s="243"/>
      <c r="H43" s="243"/>
      <c r="I43" s="243"/>
      <c r="J43" s="243"/>
      <c r="K43" s="243"/>
      <c r="L43" s="243"/>
      <c r="M43" s="243"/>
      <c r="N43" s="243"/>
      <c r="O43" s="244"/>
      <c r="P43" s="13"/>
      <c r="Q43" s="13"/>
      <c r="R43" s="13"/>
      <c r="S43" s="13"/>
      <c r="T43" s="13"/>
      <c r="U43" s="13"/>
      <c r="V43" s="13"/>
      <c r="W43" s="13"/>
      <c r="X43" s="13"/>
      <c r="Y43" s="13"/>
      <c r="Z43" s="13"/>
    </row>
    <row r="44" spans="1:26" ht="12.75" customHeight="1" x14ac:dyDescent="0.2">
      <c r="A44" s="13"/>
      <c r="B44" s="243"/>
      <c r="C44" s="243"/>
      <c r="D44" s="243"/>
      <c r="E44" s="243"/>
      <c r="F44" s="243"/>
      <c r="G44" s="243"/>
      <c r="H44" s="243"/>
      <c r="I44" s="243"/>
      <c r="J44" s="243"/>
      <c r="K44" s="243"/>
      <c r="L44" s="243"/>
      <c r="M44" s="243"/>
      <c r="N44" s="243"/>
      <c r="O44" s="244"/>
      <c r="P44" s="13"/>
      <c r="Q44" s="13"/>
      <c r="R44" s="13"/>
      <c r="S44" s="13"/>
      <c r="T44" s="13"/>
      <c r="U44" s="13"/>
      <c r="V44" s="13"/>
      <c r="W44" s="13"/>
      <c r="X44" s="13"/>
      <c r="Y44" s="13"/>
      <c r="Z44" s="13"/>
    </row>
    <row r="45" spans="1:26" ht="12.75" customHeight="1" x14ac:dyDescent="0.2">
      <c r="A45" s="13"/>
      <c r="B45" s="243"/>
      <c r="C45" s="243"/>
      <c r="D45" s="243"/>
      <c r="E45" s="243"/>
      <c r="F45" s="243"/>
      <c r="G45" s="243"/>
      <c r="H45" s="243"/>
      <c r="I45" s="243"/>
      <c r="J45" s="243"/>
      <c r="K45" s="243"/>
      <c r="L45" s="243"/>
      <c r="M45" s="243"/>
      <c r="N45" s="243"/>
      <c r="O45" s="244"/>
      <c r="P45" s="13"/>
      <c r="Q45" s="13"/>
      <c r="R45" s="13"/>
      <c r="S45" s="13"/>
      <c r="T45" s="13"/>
      <c r="U45" s="13"/>
      <c r="V45" s="13"/>
      <c r="W45" s="13"/>
      <c r="X45" s="13"/>
      <c r="Y45" s="13"/>
      <c r="Z45" s="13"/>
    </row>
    <row r="46" spans="1:26" ht="12.75" customHeight="1" x14ac:dyDescent="0.2">
      <c r="A46" s="13"/>
      <c r="B46" s="243"/>
      <c r="C46" s="243"/>
      <c r="D46" s="243"/>
      <c r="E46" s="243"/>
      <c r="F46" s="243"/>
      <c r="G46" s="243"/>
      <c r="H46" s="243"/>
      <c r="I46" s="243"/>
      <c r="J46" s="243"/>
      <c r="K46" s="243"/>
      <c r="L46" s="243"/>
      <c r="M46" s="243"/>
      <c r="N46" s="243"/>
      <c r="O46" s="244"/>
      <c r="P46" s="13"/>
      <c r="Q46" s="13"/>
      <c r="R46" s="13"/>
      <c r="S46" s="13"/>
      <c r="T46" s="13"/>
      <c r="U46" s="13"/>
      <c r="V46" s="13"/>
      <c r="W46" s="13"/>
      <c r="X46" s="13"/>
      <c r="Y46" s="13"/>
      <c r="Z46" s="13"/>
    </row>
    <row r="47" spans="1:26" ht="12.75" customHeight="1" x14ac:dyDescent="0.2">
      <c r="A47" s="13"/>
      <c r="B47" s="243"/>
      <c r="C47" s="243"/>
      <c r="D47" s="243"/>
      <c r="E47" s="243"/>
      <c r="F47" s="243"/>
      <c r="G47" s="243"/>
      <c r="H47" s="243"/>
      <c r="I47" s="243"/>
      <c r="J47" s="243"/>
      <c r="K47" s="243"/>
      <c r="L47" s="243"/>
      <c r="M47" s="243"/>
      <c r="N47" s="243"/>
      <c r="O47" s="244"/>
      <c r="P47" s="13"/>
      <c r="Q47" s="13"/>
      <c r="R47" s="13"/>
      <c r="S47" s="13"/>
      <c r="T47" s="13"/>
      <c r="U47" s="13"/>
      <c r="V47" s="13"/>
      <c r="W47" s="13"/>
      <c r="X47" s="13"/>
      <c r="Y47" s="13"/>
      <c r="Z47" s="13"/>
    </row>
    <row r="48" spans="1:26" ht="12.75" customHeight="1" x14ac:dyDescent="0.2">
      <c r="A48" s="13"/>
      <c r="B48" s="243"/>
      <c r="C48" s="243"/>
      <c r="D48" s="243"/>
      <c r="E48" s="243"/>
      <c r="F48" s="243"/>
      <c r="G48" s="243"/>
      <c r="H48" s="243"/>
      <c r="I48" s="243"/>
      <c r="J48" s="243"/>
      <c r="K48" s="243"/>
      <c r="L48" s="243"/>
      <c r="M48" s="243"/>
      <c r="N48" s="243"/>
      <c r="O48" s="244"/>
      <c r="P48" s="13"/>
      <c r="Q48" s="13"/>
      <c r="R48" s="13"/>
      <c r="S48" s="13"/>
      <c r="T48" s="13"/>
      <c r="U48" s="13"/>
      <c r="V48" s="13"/>
      <c r="W48" s="13"/>
      <c r="X48" s="13"/>
      <c r="Y48" s="13"/>
      <c r="Z48" s="13"/>
    </row>
    <row r="49" spans="1:26" ht="12.75" customHeight="1" x14ac:dyDescent="0.2">
      <c r="A49" s="13"/>
      <c r="B49" s="243"/>
      <c r="C49" s="243"/>
      <c r="D49" s="243"/>
      <c r="E49" s="243"/>
      <c r="F49" s="243"/>
      <c r="G49" s="243"/>
      <c r="H49" s="243"/>
      <c r="I49" s="243"/>
      <c r="J49" s="243"/>
      <c r="K49" s="243"/>
      <c r="L49" s="243"/>
      <c r="M49" s="243"/>
      <c r="N49" s="243"/>
      <c r="O49" s="244"/>
      <c r="P49" s="13"/>
      <c r="Q49" s="13"/>
      <c r="R49" s="13"/>
      <c r="S49" s="13"/>
      <c r="T49" s="13"/>
      <c r="U49" s="13"/>
      <c r="V49" s="13"/>
      <c r="W49" s="13"/>
      <c r="X49" s="13"/>
      <c r="Y49" s="13"/>
      <c r="Z49" s="13"/>
    </row>
    <row r="50" spans="1:26" ht="12.75" customHeight="1" x14ac:dyDescent="0.2">
      <c r="A50" s="13"/>
      <c r="B50" s="243"/>
      <c r="C50" s="243"/>
      <c r="D50" s="243"/>
      <c r="E50" s="243"/>
      <c r="F50" s="243"/>
      <c r="G50" s="243"/>
      <c r="H50" s="243"/>
      <c r="I50" s="243"/>
      <c r="J50" s="243"/>
      <c r="K50" s="243"/>
      <c r="L50" s="243"/>
      <c r="M50" s="243"/>
      <c r="N50" s="243"/>
      <c r="O50" s="244"/>
      <c r="P50" s="13"/>
      <c r="Q50" s="13"/>
      <c r="R50" s="13"/>
      <c r="S50" s="13"/>
      <c r="T50" s="13"/>
      <c r="U50" s="13"/>
      <c r="V50" s="13"/>
      <c r="W50" s="13"/>
      <c r="X50" s="13"/>
      <c r="Y50" s="13"/>
      <c r="Z50" s="13"/>
    </row>
    <row r="51" spans="1:26" ht="12.75" customHeight="1" x14ac:dyDescent="0.2">
      <c r="A51" s="13"/>
      <c r="B51" s="243"/>
      <c r="C51" s="243"/>
      <c r="D51" s="243"/>
      <c r="E51" s="243"/>
      <c r="F51" s="243"/>
      <c r="G51" s="243"/>
      <c r="H51" s="243"/>
      <c r="I51" s="243"/>
      <c r="J51" s="243"/>
      <c r="K51" s="243"/>
      <c r="L51" s="243"/>
      <c r="M51" s="243"/>
      <c r="N51" s="243"/>
      <c r="O51" s="244"/>
      <c r="P51" s="13"/>
      <c r="Q51" s="13"/>
      <c r="R51" s="13"/>
      <c r="S51" s="13"/>
      <c r="T51" s="13"/>
      <c r="U51" s="13"/>
      <c r="V51" s="13"/>
      <c r="W51" s="13"/>
      <c r="X51" s="13"/>
      <c r="Y51" s="13"/>
      <c r="Z51" s="13"/>
    </row>
    <row r="52" spans="1:26" ht="12.75" customHeight="1" x14ac:dyDescent="0.2">
      <c r="A52" s="13"/>
      <c r="B52" s="243"/>
      <c r="C52" s="243"/>
      <c r="D52" s="243"/>
      <c r="E52" s="243"/>
      <c r="F52" s="243"/>
      <c r="G52" s="243"/>
      <c r="H52" s="243"/>
      <c r="I52" s="243"/>
      <c r="J52" s="243"/>
      <c r="K52" s="243"/>
      <c r="L52" s="243"/>
      <c r="M52" s="243"/>
      <c r="N52" s="243"/>
      <c r="O52" s="244"/>
      <c r="P52" s="13"/>
      <c r="Q52" s="13"/>
      <c r="R52" s="13"/>
      <c r="S52" s="13"/>
      <c r="T52" s="13"/>
      <c r="U52" s="13"/>
      <c r="V52" s="13"/>
      <c r="W52" s="13"/>
      <c r="X52" s="13"/>
      <c r="Y52" s="13"/>
      <c r="Z52" s="13"/>
    </row>
    <row r="53" spans="1:26" ht="12.75" customHeight="1" x14ac:dyDescent="0.2">
      <c r="A53" s="13"/>
      <c r="B53" s="243"/>
      <c r="C53" s="243"/>
      <c r="D53" s="243"/>
      <c r="E53" s="243"/>
      <c r="F53" s="243"/>
      <c r="G53" s="243"/>
      <c r="H53" s="243"/>
      <c r="I53" s="243"/>
      <c r="J53" s="243"/>
      <c r="K53" s="243"/>
      <c r="L53" s="243"/>
      <c r="M53" s="243"/>
      <c r="N53" s="243"/>
      <c r="O53" s="244"/>
      <c r="P53" s="13"/>
      <c r="Q53" s="13"/>
      <c r="R53" s="13"/>
      <c r="S53" s="13"/>
      <c r="T53" s="13"/>
      <c r="U53" s="13"/>
      <c r="V53" s="13"/>
      <c r="W53" s="13"/>
      <c r="X53" s="13"/>
      <c r="Y53" s="13"/>
      <c r="Z53" s="13"/>
    </row>
    <row r="54" spans="1:26" ht="12.75" customHeight="1" x14ac:dyDescent="0.2">
      <c r="A54" s="13"/>
      <c r="B54" s="243"/>
      <c r="C54" s="243"/>
      <c r="D54" s="243"/>
      <c r="E54" s="243"/>
      <c r="F54" s="243"/>
      <c r="G54" s="243"/>
      <c r="H54" s="243"/>
      <c r="I54" s="243"/>
      <c r="J54" s="243"/>
      <c r="K54" s="243"/>
      <c r="L54" s="243"/>
      <c r="M54" s="243"/>
      <c r="N54" s="243"/>
      <c r="O54" s="244"/>
      <c r="P54" s="13"/>
      <c r="Q54" s="13"/>
      <c r="R54" s="13"/>
      <c r="S54" s="13"/>
      <c r="T54" s="13"/>
      <c r="U54" s="13"/>
      <c r="V54" s="13"/>
      <c r="W54" s="13"/>
      <c r="X54" s="13"/>
      <c r="Y54" s="13"/>
      <c r="Z54" s="13"/>
    </row>
    <row r="55" spans="1:26" ht="12.75" customHeight="1" x14ac:dyDescent="0.2">
      <c r="A55" s="13"/>
      <c r="B55" s="243"/>
      <c r="C55" s="243"/>
      <c r="D55" s="243"/>
      <c r="E55" s="243"/>
      <c r="F55" s="243"/>
      <c r="G55" s="243"/>
      <c r="H55" s="243"/>
      <c r="I55" s="243"/>
      <c r="J55" s="243"/>
      <c r="K55" s="243"/>
      <c r="L55" s="243"/>
      <c r="M55" s="243"/>
      <c r="N55" s="243"/>
      <c r="O55" s="244"/>
      <c r="P55" s="13"/>
      <c r="Q55" s="13"/>
      <c r="R55" s="13"/>
      <c r="S55" s="13"/>
      <c r="T55" s="13"/>
      <c r="U55" s="13"/>
      <c r="V55" s="13"/>
      <c r="W55" s="13"/>
      <c r="X55" s="13"/>
      <c r="Y55" s="13"/>
      <c r="Z55" s="13"/>
    </row>
    <row r="56" spans="1:26" ht="12.75" customHeight="1" x14ac:dyDescent="0.2">
      <c r="A56" s="13"/>
      <c r="B56" s="243"/>
      <c r="C56" s="243"/>
      <c r="D56" s="243"/>
      <c r="E56" s="243"/>
      <c r="F56" s="243"/>
      <c r="G56" s="243"/>
      <c r="H56" s="243"/>
      <c r="I56" s="243"/>
      <c r="J56" s="243"/>
      <c r="K56" s="243"/>
      <c r="L56" s="243"/>
      <c r="M56" s="243"/>
      <c r="N56" s="243"/>
      <c r="O56" s="244"/>
      <c r="P56" s="13"/>
      <c r="Q56" s="13"/>
      <c r="R56" s="13"/>
      <c r="S56" s="13"/>
      <c r="T56" s="13"/>
      <c r="U56" s="13"/>
      <c r="V56" s="13"/>
      <c r="W56" s="13"/>
      <c r="X56" s="13"/>
      <c r="Y56" s="13"/>
      <c r="Z56" s="13"/>
    </row>
    <row r="57" spans="1:26" ht="12.75" customHeight="1" x14ac:dyDescent="0.2">
      <c r="A57" s="13"/>
      <c r="B57" s="243"/>
      <c r="C57" s="243"/>
      <c r="D57" s="243"/>
      <c r="E57" s="243"/>
      <c r="F57" s="243"/>
      <c r="G57" s="243"/>
      <c r="H57" s="243"/>
      <c r="I57" s="243"/>
      <c r="J57" s="243"/>
      <c r="K57" s="243"/>
      <c r="L57" s="243"/>
      <c r="M57" s="243"/>
      <c r="N57" s="243"/>
      <c r="O57" s="244"/>
      <c r="P57" s="13"/>
      <c r="Q57" s="13"/>
      <c r="R57" s="13"/>
      <c r="S57" s="13"/>
      <c r="T57" s="13"/>
      <c r="U57" s="13"/>
      <c r="V57" s="13"/>
      <c r="W57" s="13"/>
      <c r="X57" s="13"/>
      <c r="Y57" s="13"/>
      <c r="Z57" s="13"/>
    </row>
    <row r="58" spans="1:26" ht="12.75" customHeight="1" x14ac:dyDescent="0.2">
      <c r="A58" s="13"/>
      <c r="B58" s="243"/>
      <c r="C58" s="243"/>
      <c r="D58" s="243"/>
      <c r="E58" s="243"/>
      <c r="F58" s="243"/>
      <c r="G58" s="243"/>
      <c r="H58" s="243"/>
      <c r="I58" s="243"/>
      <c r="J58" s="243"/>
      <c r="K58" s="243"/>
      <c r="L58" s="243"/>
      <c r="M58" s="243"/>
      <c r="N58" s="243"/>
      <c r="O58" s="244"/>
      <c r="P58" s="13"/>
      <c r="Q58" s="13"/>
      <c r="R58" s="13"/>
      <c r="S58" s="13"/>
      <c r="T58" s="13"/>
      <c r="U58" s="13"/>
      <c r="V58" s="13"/>
      <c r="W58" s="13"/>
      <c r="X58" s="13"/>
      <c r="Y58" s="13"/>
      <c r="Z58" s="13"/>
    </row>
    <row r="59" spans="1:26" ht="12.75" customHeight="1" x14ac:dyDescent="0.2">
      <c r="A59" s="13"/>
      <c r="B59" s="243"/>
      <c r="C59" s="243"/>
      <c r="D59" s="243"/>
      <c r="E59" s="243"/>
      <c r="F59" s="243"/>
      <c r="G59" s="243"/>
      <c r="H59" s="243"/>
      <c r="I59" s="243"/>
      <c r="J59" s="243"/>
      <c r="K59" s="243"/>
      <c r="L59" s="243"/>
      <c r="M59" s="243"/>
      <c r="N59" s="243"/>
      <c r="O59" s="244"/>
      <c r="P59" s="13"/>
      <c r="Q59" s="13"/>
      <c r="R59" s="13"/>
      <c r="S59" s="13"/>
      <c r="T59" s="13"/>
      <c r="U59" s="13"/>
      <c r="V59" s="13"/>
      <c r="W59" s="13"/>
      <c r="X59" s="13"/>
      <c r="Y59" s="13"/>
      <c r="Z59" s="13"/>
    </row>
    <row r="60" spans="1:26" ht="12.75" customHeight="1" x14ac:dyDescent="0.2">
      <c r="A60" s="13"/>
      <c r="B60" s="243"/>
      <c r="C60" s="243"/>
      <c r="D60" s="243"/>
      <c r="E60" s="243"/>
      <c r="F60" s="243"/>
      <c r="G60" s="243"/>
      <c r="H60" s="243"/>
      <c r="I60" s="243"/>
      <c r="J60" s="243"/>
      <c r="K60" s="243"/>
      <c r="L60" s="243"/>
      <c r="M60" s="243"/>
      <c r="N60" s="243"/>
      <c r="O60" s="244"/>
      <c r="P60" s="13"/>
      <c r="Q60" s="13"/>
      <c r="R60" s="13"/>
      <c r="S60" s="13"/>
      <c r="T60" s="13"/>
      <c r="U60" s="13"/>
      <c r="V60" s="13"/>
      <c r="W60" s="13"/>
      <c r="X60" s="13"/>
      <c r="Y60" s="13"/>
      <c r="Z60" s="13"/>
    </row>
    <row r="61" spans="1:26" ht="12.75" customHeight="1" x14ac:dyDescent="0.2">
      <c r="A61" s="13"/>
      <c r="B61" s="243"/>
      <c r="C61" s="243"/>
      <c r="D61" s="243"/>
      <c r="E61" s="243"/>
      <c r="F61" s="243"/>
      <c r="G61" s="243"/>
      <c r="H61" s="243"/>
      <c r="I61" s="243"/>
      <c r="J61" s="243"/>
      <c r="K61" s="243"/>
      <c r="L61" s="243"/>
      <c r="M61" s="243"/>
      <c r="N61" s="243"/>
      <c r="O61" s="244"/>
      <c r="P61" s="13"/>
      <c r="Q61" s="13"/>
      <c r="R61" s="13"/>
      <c r="S61" s="13"/>
      <c r="T61" s="13"/>
      <c r="U61" s="13"/>
      <c r="V61" s="13"/>
      <c r="W61" s="13"/>
      <c r="X61" s="13"/>
      <c r="Y61" s="13"/>
      <c r="Z61" s="13"/>
    </row>
    <row r="62" spans="1:26" ht="12.75" customHeight="1" x14ac:dyDescent="0.2">
      <c r="A62" s="13"/>
      <c r="B62" s="243"/>
      <c r="C62" s="243"/>
      <c r="D62" s="243"/>
      <c r="E62" s="243"/>
      <c r="F62" s="243"/>
      <c r="G62" s="243"/>
      <c r="H62" s="243"/>
      <c r="I62" s="243"/>
      <c r="J62" s="243"/>
      <c r="K62" s="243"/>
      <c r="L62" s="243"/>
      <c r="M62" s="243"/>
      <c r="N62" s="243"/>
      <c r="O62" s="244"/>
      <c r="P62" s="13"/>
      <c r="Q62" s="13"/>
      <c r="R62" s="13"/>
      <c r="S62" s="13"/>
      <c r="T62" s="13"/>
      <c r="U62" s="13"/>
      <c r="V62" s="13"/>
      <c r="W62" s="13"/>
      <c r="X62" s="13"/>
      <c r="Y62" s="13"/>
      <c r="Z62" s="13"/>
    </row>
    <row r="63" spans="1:26" ht="12.75" customHeight="1" x14ac:dyDescent="0.2">
      <c r="A63" s="13"/>
      <c r="B63" s="243"/>
      <c r="C63" s="243"/>
      <c r="D63" s="243"/>
      <c r="E63" s="243"/>
      <c r="F63" s="243"/>
      <c r="G63" s="243"/>
      <c r="H63" s="243"/>
      <c r="I63" s="243"/>
      <c r="J63" s="243"/>
      <c r="K63" s="243"/>
      <c r="L63" s="243"/>
      <c r="M63" s="243"/>
      <c r="N63" s="243"/>
      <c r="O63" s="244"/>
      <c r="P63" s="13"/>
      <c r="Q63" s="13"/>
      <c r="R63" s="13"/>
      <c r="S63" s="13"/>
      <c r="T63" s="13"/>
      <c r="U63" s="13"/>
      <c r="V63" s="13"/>
      <c r="W63" s="13"/>
      <c r="X63" s="13"/>
      <c r="Y63" s="13"/>
      <c r="Z63" s="13"/>
    </row>
    <row r="64" spans="1:26" ht="12.75" customHeight="1" x14ac:dyDescent="0.2">
      <c r="A64" s="13"/>
      <c r="B64" s="243"/>
      <c r="C64" s="243"/>
      <c r="D64" s="243"/>
      <c r="E64" s="243"/>
      <c r="F64" s="243"/>
      <c r="G64" s="243"/>
      <c r="H64" s="243"/>
      <c r="I64" s="243"/>
      <c r="J64" s="243"/>
      <c r="K64" s="243"/>
      <c r="L64" s="243"/>
      <c r="M64" s="243"/>
      <c r="N64" s="243"/>
      <c r="O64" s="244"/>
      <c r="P64" s="13"/>
      <c r="Q64" s="13"/>
      <c r="R64" s="13"/>
      <c r="S64" s="13"/>
      <c r="T64" s="13"/>
      <c r="U64" s="13"/>
      <c r="V64" s="13"/>
      <c r="W64" s="13"/>
      <c r="X64" s="13"/>
      <c r="Y64" s="13"/>
      <c r="Z64" s="13"/>
    </row>
    <row r="65" spans="1:26" ht="12.75" customHeight="1" x14ac:dyDescent="0.2">
      <c r="A65" s="13"/>
      <c r="B65" s="243"/>
      <c r="C65" s="243"/>
      <c r="D65" s="243"/>
      <c r="E65" s="243"/>
      <c r="F65" s="243"/>
      <c r="G65" s="243"/>
      <c r="H65" s="243"/>
      <c r="I65" s="243"/>
      <c r="J65" s="243"/>
      <c r="K65" s="243"/>
      <c r="L65" s="243"/>
      <c r="M65" s="243"/>
      <c r="N65" s="243"/>
      <c r="O65" s="244"/>
      <c r="P65" s="13"/>
      <c r="Q65" s="13"/>
      <c r="R65" s="13"/>
      <c r="S65" s="13"/>
      <c r="T65" s="13"/>
      <c r="U65" s="13"/>
      <c r="V65" s="13"/>
      <c r="W65" s="13"/>
      <c r="X65" s="13"/>
      <c r="Y65" s="13"/>
      <c r="Z65" s="13"/>
    </row>
    <row r="66" spans="1:26" ht="12.75" customHeight="1" x14ac:dyDescent="0.2">
      <c r="A66" s="13"/>
      <c r="B66" s="243"/>
      <c r="C66" s="243"/>
      <c r="D66" s="243"/>
      <c r="E66" s="243"/>
      <c r="F66" s="243"/>
      <c r="G66" s="243"/>
      <c r="H66" s="243"/>
      <c r="I66" s="243"/>
      <c r="J66" s="243"/>
      <c r="K66" s="243"/>
      <c r="L66" s="243"/>
      <c r="M66" s="243"/>
      <c r="N66" s="243"/>
      <c r="O66" s="244"/>
      <c r="P66" s="13"/>
      <c r="Q66" s="13"/>
      <c r="R66" s="13"/>
      <c r="S66" s="13"/>
      <c r="T66" s="13"/>
      <c r="U66" s="13"/>
      <c r="V66" s="13"/>
      <c r="W66" s="13"/>
      <c r="X66" s="13"/>
      <c r="Y66" s="13"/>
      <c r="Z66" s="13"/>
    </row>
    <row r="67" spans="1:26" ht="12.75" customHeight="1" x14ac:dyDescent="0.2">
      <c r="A67" s="13"/>
      <c r="B67" s="243"/>
      <c r="C67" s="243"/>
      <c r="D67" s="243"/>
      <c r="E67" s="243"/>
      <c r="F67" s="243"/>
      <c r="G67" s="243"/>
      <c r="H67" s="243"/>
      <c r="I67" s="243"/>
      <c r="J67" s="243"/>
      <c r="K67" s="243"/>
      <c r="L67" s="243"/>
      <c r="M67" s="243"/>
      <c r="N67" s="243"/>
      <c r="O67" s="244"/>
      <c r="P67" s="13"/>
      <c r="Q67" s="13"/>
      <c r="R67" s="13"/>
      <c r="S67" s="13"/>
      <c r="T67" s="13"/>
      <c r="U67" s="13"/>
      <c r="V67" s="13"/>
      <c r="W67" s="13"/>
      <c r="X67" s="13"/>
      <c r="Y67" s="13"/>
      <c r="Z67" s="13"/>
    </row>
    <row r="68" spans="1:26" ht="12.75" customHeight="1" x14ac:dyDescent="0.2">
      <c r="A68" s="13"/>
      <c r="B68" s="243"/>
      <c r="C68" s="243"/>
      <c r="D68" s="243"/>
      <c r="E68" s="243"/>
      <c r="F68" s="243"/>
      <c r="G68" s="243"/>
      <c r="H68" s="243"/>
      <c r="I68" s="243"/>
      <c r="J68" s="243"/>
      <c r="K68" s="243"/>
      <c r="L68" s="243"/>
      <c r="M68" s="243"/>
      <c r="N68" s="243"/>
      <c r="O68" s="244"/>
      <c r="P68" s="13"/>
      <c r="Q68" s="13"/>
      <c r="R68" s="13"/>
      <c r="S68" s="13"/>
      <c r="T68" s="13"/>
      <c r="U68" s="13"/>
      <c r="V68" s="13"/>
      <c r="W68" s="13"/>
      <c r="X68" s="13"/>
      <c r="Y68" s="13"/>
      <c r="Z68" s="13"/>
    </row>
    <row r="69" spans="1:26" ht="12.75" customHeight="1" x14ac:dyDescent="0.2">
      <c r="A69" s="13"/>
      <c r="B69" s="243"/>
      <c r="C69" s="243"/>
      <c r="D69" s="243"/>
      <c r="E69" s="243"/>
      <c r="F69" s="243"/>
      <c r="G69" s="243"/>
      <c r="H69" s="243"/>
      <c r="I69" s="243"/>
      <c r="J69" s="243"/>
      <c r="K69" s="243"/>
      <c r="L69" s="243"/>
      <c r="M69" s="243"/>
      <c r="N69" s="243"/>
      <c r="O69" s="244"/>
      <c r="P69" s="13"/>
      <c r="Q69" s="13"/>
      <c r="R69" s="13"/>
      <c r="S69" s="13"/>
      <c r="T69" s="13"/>
      <c r="U69" s="13"/>
      <c r="V69" s="13"/>
      <c r="W69" s="13"/>
      <c r="X69" s="13"/>
      <c r="Y69" s="13"/>
      <c r="Z69" s="13"/>
    </row>
    <row r="70" spans="1:26" ht="12.75" customHeight="1" x14ac:dyDescent="0.2">
      <c r="A70" s="13"/>
      <c r="B70" s="243"/>
      <c r="C70" s="243"/>
      <c r="D70" s="243"/>
      <c r="E70" s="243"/>
      <c r="F70" s="243"/>
      <c r="G70" s="243"/>
      <c r="H70" s="243"/>
      <c r="I70" s="243"/>
      <c r="J70" s="243"/>
      <c r="K70" s="243"/>
      <c r="L70" s="243"/>
      <c r="M70" s="243"/>
      <c r="N70" s="243"/>
      <c r="O70" s="244"/>
      <c r="P70" s="13"/>
      <c r="Q70" s="13"/>
      <c r="R70" s="13"/>
      <c r="S70" s="13"/>
      <c r="T70" s="13"/>
      <c r="U70" s="13"/>
      <c r="V70" s="13"/>
      <c r="W70" s="13"/>
      <c r="X70" s="13"/>
      <c r="Y70" s="13"/>
      <c r="Z70" s="13"/>
    </row>
    <row r="71" spans="1:26" ht="12.75" customHeight="1" x14ac:dyDescent="0.2">
      <c r="A71" s="13"/>
      <c r="B71" s="243"/>
      <c r="C71" s="243"/>
      <c r="D71" s="243"/>
      <c r="E71" s="243"/>
      <c r="F71" s="243"/>
      <c r="G71" s="243"/>
      <c r="H71" s="243"/>
      <c r="I71" s="243"/>
      <c r="J71" s="243"/>
      <c r="K71" s="243"/>
      <c r="L71" s="243"/>
      <c r="M71" s="243"/>
      <c r="N71" s="243"/>
      <c r="O71" s="244"/>
      <c r="P71" s="13"/>
      <c r="Q71" s="13"/>
      <c r="R71" s="13"/>
      <c r="S71" s="13"/>
      <c r="T71" s="13"/>
      <c r="U71" s="13"/>
      <c r="V71" s="13"/>
      <c r="W71" s="13"/>
      <c r="X71" s="13"/>
      <c r="Y71" s="13"/>
      <c r="Z71" s="13"/>
    </row>
    <row r="72" spans="1:26" ht="12.75" customHeight="1" x14ac:dyDescent="0.2">
      <c r="A72" s="13"/>
      <c r="B72" s="243"/>
      <c r="C72" s="243"/>
      <c r="D72" s="243"/>
      <c r="E72" s="243"/>
      <c r="F72" s="243"/>
      <c r="G72" s="243"/>
      <c r="H72" s="243"/>
      <c r="I72" s="243"/>
      <c r="J72" s="243"/>
      <c r="K72" s="243"/>
      <c r="L72" s="243"/>
      <c r="M72" s="243"/>
      <c r="N72" s="243"/>
      <c r="O72" s="244"/>
      <c r="P72" s="13"/>
      <c r="Q72" s="13"/>
      <c r="R72" s="13"/>
      <c r="S72" s="13"/>
      <c r="T72" s="13"/>
      <c r="U72" s="13"/>
      <c r="V72" s="13"/>
      <c r="W72" s="13"/>
      <c r="X72" s="13"/>
      <c r="Y72" s="13"/>
      <c r="Z72" s="13"/>
    </row>
    <row r="73" spans="1:26" ht="12.75" customHeight="1" x14ac:dyDescent="0.2">
      <c r="A73" s="13"/>
      <c r="B73" s="243"/>
      <c r="C73" s="243"/>
      <c r="D73" s="243"/>
      <c r="E73" s="243"/>
      <c r="F73" s="243"/>
      <c r="G73" s="243"/>
      <c r="H73" s="243"/>
      <c r="I73" s="243"/>
      <c r="J73" s="243"/>
      <c r="K73" s="243"/>
      <c r="L73" s="243"/>
      <c r="M73" s="243"/>
      <c r="N73" s="243"/>
      <c r="O73" s="244"/>
      <c r="P73" s="13"/>
      <c r="Q73" s="13"/>
      <c r="R73" s="13"/>
      <c r="S73" s="13"/>
      <c r="T73" s="13"/>
      <c r="U73" s="13"/>
      <c r="V73" s="13"/>
      <c r="W73" s="13"/>
      <c r="X73" s="13"/>
      <c r="Y73" s="13"/>
      <c r="Z73" s="13"/>
    </row>
    <row r="74" spans="1:26" ht="12.75" customHeight="1" x14ac:dyDescent="0.2">
      <c r="A74" s="13"/>
      <c r="B74" s="243"/>
      <c r="C74" s="243"/>
      <c r="D74" s="243"/>
      <c r="E74" s="243"/>
      <c r="F74" s="243"/>
      <c r="G74" s="243"/>
      <c r="H74" s="243"/>
      <c r="I74" s="243"/>
      <c r="J74" s="243"/>
      <c r="K74" s="243"/>
      <c r="L74" s="243"/>
      <c r="M74" s="243"/>
      <c r="N74" s="243"/>
      <c r="O74" s="244"/>
      <c r="P74" s="13"/>
      <c r="Q74" s="13"/>
      <c r="R74" s="13"/>
      <c r="S74" s="13"/>
      <c r="T74" s="13"/>
      <c r="U74" s="13"/>
      <c r="V74" s="13"/>
      <c r="W74" s="13"/>
      <c r="X74" s="13"/>
      <c r="Y74" s="13"/>
      <c r="Z74" s="13"/>
    </row>
    <row r="75" spans="1:26" ht="12.75" customHeight="1" x14ac:dyDescent="0.2">
      <c r="A75" s="13"/>
      <c r="B75" s="243"/>
      <c r="C75" s="243"/>
      <c r="D75" s="243"/>
      <c r="E75" s="243"/>
      <c r="F75" s="243"/>
      <c r="G75" s="243"/>
      <c r="H75" s="243"/>
      <c r="I75" s="243"/>
      <c r="J75" s="243"/>
      <c r="K75" s="243"/>
      <c r="L75" s="243"/>
      <c r="M75" s="243"/>
      <c r="N75" s="243"/>
      <c r="O75" s="244"/>
      <c r="P75" s="13"/>
      <c r="Q75" s="13"/>
      <c r="R75" s="13"/>
      <c r="S75" s="13"/>
      <c r="T75" s="13"/>
      <c r="U75" s="13"/>
      <c r="V75" s="13"/>
      <c r="W75" s="13"/>
      <c r="X75" s="13"/>
      <c r="Y75" s="13"/>
      <c r="Z75" s="13"/>
    </row>
    <row r="76" spans="1:26" ht="12.75" customHeight="1" x14ac:dyDescent="0.2">
      <c r="A76" s="13"/>
      <c r="B76" s="243"/>
      <c r="C76" s="243"/>
      <c r="D76" s="243"/>
      <c r="E76" s="243"/>
      <c r="F76" s="243"/>
      <c r="G76" s="243"/>
      <c r="H76" s="243"/>
      <c r="I76" s="243"/>
      <c r="J76" s="243"/>
      <c r="K76" s="243"/>
      <c r="L76" s="243"/>
      <c r="M76" s="243"/>
      <c r="N76" s="243"/>
      <c r="O76" s="244"/>
      <c r="P76" s="13"/>
      <c r="Q76" s="13"/>
      <c r="R76" s="13"/>
      <c r="S76" s="13"/>
      <c r="T76" s="13"/>
      <c r="U76" s="13"/>
      <c r="V76" s="13"/>
      <c r="W76" s="13"/>
      <c r="X76" s="13"/>
      <c r="Y76" s="13"/>
      <c r="Z76" s="13"/>
    </row>
    <row r="77" spans="1:26" ht="12.75" customHeight="1" x14ac:dyDescent="0.2">
      <c r="A77" s="13"/>
      <c r="B77" s="243"/>
      <c r="C77" s="243"/>
      <c r="D77" s="243"/>
      <c r="E77" s="243"/>
      <c r="F77" s="243"/>
      <c r="G77" s="243"/>
      <c r="H77" s="243"/>
      <c r="I77" s="243"/>
      <c r="J77" s="243"/>
      <c r="K77" s="243"/>
      <c r="L77" s="243"/>
      <c r="M77" s="243"/>
      <c r="N77" s="243"/>
      <c r="O77" s="244"/>
      <c r="P77" s="13"/>
      <c r="Q77" s="13"/>
      <c r="R77" s="13"/>
      <c r="S77" s="13"/>
      <c r="T77" s="13"/>
      <c r="U77" s="13"/>
      <c r="V77" s="13"/>
      <c r="W77" s="13"/>
      <c r="X77" s="13"/>
      <c r="Y77" s="13"/>
      <c r="Z77" s="13"/>
    </row>
    <row r="78" spans="1:26" ht="12.75" customHeight="1" x14ac:dyDescent="0.2">
      <c r="A78" s="13"/>
      <c r="B78" s="243"/>
      <c r="C78" s="243"/>
      <c r="D78" s="243"/>
      <c r="E78" s="243"/>
      <c r="F78" s="243"/>
      <c r="G78" s="243"/>
      <c r="H78" s="243"/>
      <c r="I78" s="243"/>
      <c r="J78" s="243"/>
      <c r="K78" s="243"/>
      <c r="L78" s="243"/>
      <c r="M78" s="243"/>
      <c r="N78" s="243"/>
      <c r="O78" s="244"/>
      <c r="P78" s="13"/>
      <c r="Q78" s="13"/>
      <c r="R78" s="13"/>
      <c r="S78" s="13"/>
      <c r="T78" s="13"/>
      <c r="U78" s="13"/>
      <c r="V78" s="13"/>
      <c r="W78" s="13"/>
      <c r="X78" s="13"/>
      <c r="Y78" s="13"/>
      <c r="Z78" s="13"/>
    </row>
    <row r="79" spans="1:26" ht="12.75" customHeight="1" x14ac:dyDescent="0.2">
      <c r="A79" s="13"/>
      <c r="B79" s="243"/>
      <c r="C79" s="243"/>
      <c r="D79" s="243"/>
      <c r="E79" s="243"/>
      <c r="F79" s="243"/>
      <c r="G79" s="243"/>
      <c r="H79" s="243"/>
      <c r="I79" s="243"/>
      <c r="J79" s="243"/>
      <c r="K79" s="243"/>
      <c r="L79" s="243"/>
      <c r="M79" s="243"/>
      <c r="N79" s="243"/>
      <c r="O79" s="244"/>
      <c r="P79" s="13"/>
      <c r="Q79" s="13"/>
      <c r="R79" s="13"/>
      <c r="S79" s="13"/>
      <c r="T79" s="13"/>
      <c r="U79" s="13"/>
      <c r="V79" s="13"/>
      <c r="W79" s="13"/>
      <c r="X79" s="13"/>
      <c r="Y79" s="13"/>
      <c r="Z79" s="13"/>
    </row>
    <row r="80" spans="1:26" ht="12.75" customHeight="1" x14ac:dyDescent="0.2">
      <c r="A80" s="13"/>
      <c r="B80" s="243"/>
      <c r="C80" s="243"/>
      <c r="D80" s="243"/>
      <c r="E80" s="243"/>
      <c r="F80" s="243"/>
      <c r="G80" s="243"/>
      <c r="H80" s="243"/>
      <c r="I80" s="243"/>
      <c r="J80" s="243"/>
      <c r="K80" s="243"/>
      <c r="L80" s="243"/>
      <c r="M80" s="243"/>
      <c r="N80" s="243"/>
      <c r="O80" s="244"/>
      <c r="P80" s="13"/>
      <c r="Q80" s="13"/>
      <c r="R80" s="13"/>
      <c r="S80" s="13"/>
      <c r="T80" s="13"/>
      <c r="U80" s="13"/>
      <c r="V80" s="13"/>
      <c r="W80" s="13"/>
      <c r="X80" s="13"/>
      <c r="Y80" s="13"/>
      <c r="Z80" s="13"/>
    </row>
    <row r="81" spans="1:26" ht="12.75" customHeight="1" x14ac:dyDescent="0.2">
      <c r="A81" s="13"/>
      <c r="B81" s="243"/>
      <c r="C81" s="243"/>
      <c r="D81" s="243"/>
      <c r="E81" s="243"/>
      <c r="F81" s="243"/>
      <c r="G81" s="243"/>
      <c r="H81" s="243"/>
      <c r="I81" s="243"/>
      <c r="J81" s="243"/>
      <c r="K81" s="243"/>
      <c r="L81" s="243"/>
      <c r="M81" s="243"/>
      <c r="N81" s="243"/>
      <c r="O81" s="244"/>
      <c r="P81" s="13"/>
      <c r="Q81" s="13"/>
      <c r="R81" s="13"/>
      <c r="S81" s="13"/>
      <c r="T81" s="13"/>
      <c r="U81" s="13"/>
      <c r="V81" s="13"/>
      <c r="W81" s="13"/>
      <c r="X81" s="13"/>
      <c r="Y81" s="13"/>
      <c r="Z81" s="13"/>
    </row>
    <row r="82" spans="1:26" ht="12.75" customHeight="1" x14ac:dyDescent="0.2">
      <c r="A82" s="13"/>
      <c r="B82" s="243"/>
      <c r="C82" s="243"/>
      <c r="D82" s="243"/>
      <c r="E82" s="243"/>
      <c r="F82" s="243"/>
      <c r="G82" s="243"/>
      <c r="H82" s="243"/>
      <c r="I82" s="243"/>
      <c r="J82" s="243"/>
      <c r="K82" s="243"/>
      <c r="L82" s="243"/>
      <c r="M82" s="243"/>
      <c r="N82" s="243"/>
      <c r="O82" s="244"/>
      <c r="P82" s="13"/>
      <c r="Q82" s="13"/>
      <c r="R82" s="13"/>
      <c r="S82" s="13"/>
      <c r="T82" s="13"/>
      <c r="U82" s="13"/>
      <c r="V82" s="13"/>
      <c r="W82" s="13"/>
      <c r="X82" s="13"/>
      <c r="Y82" s="13"/>
      <c r="Z82" s="13"/>
    </row>
    <row r="83" spans="1:26" ht="12.75" customHeight="1" x14ac:dyDescent="0.2">
      <c r="A83" s="13"/>
      <c r="B83" s="243"/>
      <c r="C83" s="243"/>
      <c r="D83" s="243"/>
      <c r="E83" s="243"/>
      <c r="F83" s="243"/>
      <c r="G83" s="243"/>
      <c r="H83" s="243"/>
      <c r="I83" s="243"/>
      <c r="J83" s="243"/>
      <c r="K83" s="243"/>
      <c r="L83" s="243"/>
      <c r="M83" s="243"/>
      <c r="N83" s="243"/>
      <c r="O83" s="244"/>
      <c r="P83" s="13"/>
      <c r="Q83" s="13"/>
      <c r="R83" s="13"/>
      <c r="S83" s="13"/>
      <c r="T83" s="13"/>
      <c r="U83" s="13"/>
      <c r="V83" s="13"/>
      <c r="W83" s="13"/>
      <c r="X83" s="13"/>
      <c r="Y83" s="13"/>
      <c r="Z83" s="13"/>
    </row>
    <row r="84" spans="1:26" ht="12.75" customHeight="1" x14ac:dyDescent="0.2">
      <c r="A84" s="13"/>
      <c r="B84" s="243"/>
      <c r="C84" s="243"/>
      <c r="D84" s="243"/>
      <c r="E84" s="243"/>
      <c r="F84" s="243"/>
      <c r="G84" s="243"/>
      <c r="H84" s="243"/>
      <c r="I84" s="243"/>
      <c r="J84" s="243"/>
      <c r="K84" s="243"/>
      <c r="L84" s="243"/>
      <c r="M84" s="243"/>
      <c r="N84" s="243"/>
      <c r="O84" s="244"/>
      <c r="P84" s="13"/>
      <c r="Q84" s="13"/>
      <c r="R84" s="13"/>
      <c r="S84" s="13"/>
      <c r="T84" s="13"/>
      <c r="U84" s="13"/>
      <c r="V84" s="13"/>
      <c r="W84" s="13"/>
      <c r="X84" s="13"/>
      <c r="Y84" s="13"/>
      <c r="Z84" s="13"/>
    </row>
    <row r="85" spans="1:26" ht="12.75" customHeight="1" x14ac:dyDescent="0.2">
      <c r="A85" s="13"/>
      <c r="B85" s="243"/>
      <c r="C85" s="243"/>
      <c r="D85" s="243"/>
      <c r="E85" s="243"/>
      <c r="F85" s="243"/>
      <c r="G85" s="243"/>
      <c r="H85" s="243"/>
      <c r="I85" s="243"/>
      <c r="J85" s="243"/>
      <c r="K85" s="243"/>
      <c r="L85" s="243"/>
      <c r="M85" s="243"/>
      <c r="N85" s="243"/>
      <c r="O85" s="244"/>
      <c r="P85" s="13"/>
      <c r="Q85" s="13"/>
      <c r="R85" s="13"/>
      <c r="S85" s="13"/>
      <c r="T85" s="13"/>
      <c r="U85" s="13"/>
      <c r="V85" s="13"/>
      <c r="W85" s="13"/>
      <c r="X85" s="13"/>
      <c r="Y85" s="13"/>
      <c r="Z85" s="13"/>
    </row>
    <row r="86" spans="1:26" ht="12.75" customHeight="1" x14ac:dyDescent="0.2">
      <c r="A86" s="13"/>
      <c r="B86" s="243"/>
      <c r="C86" s="243"/>
      <c r="D86" s="243"/>
      <c r="E86" s="243"/>
      <c r="F86" s="243"/>
      <c r="G86" s="243"/>
      <c r="H86" s="243"/>
      <c r="I86" s="243"/>
      <c r="J86" s="243"/>
      <c r="K86" s="243"/>
      <c r="L86" s="243"/>
      <c r="M86" s="243"/>
      <c r="N86" s="243"/>
      <c r="O86" s="244"/>
      <c r="P86" s="13"/>
      <c r="Q86" s="13"/>
      <c r="R86" s="13"/>
      <c r="S86" s="13"/>
      <c r="T86" s="13"/>
      <c r="U86" s="13"/>
      <c r="V86" s="13"/>
      <c r="W86" s="13"/>
      <c r="X86" s="13"/>
      <c r="Y86" s="13"/>
      <c r="Z86" s="13"/>
    </row>
    <row r="87" spans="1:26" ht="12.75" customHeight="1" x14ac:dyDescent="0.2">
      <c r="A87" s="13"/>
      <c r="B87" s="243"/>
      <c r="C87" s="243"/>
      <c r="D87" s="243"/>
      <c r="E87" s="243"/>
      <c r="F87" s="243"/>
      <c r="G87" s="243"/>
      <c r="H87" s="243"/>
      <c r="I87" s="243"/>
      <c r="J87" s="243"/>
      <c r="K87" s="243"/>
      <c r="L87" s="243"/>
      <c r="M87" s="243"/>
      <c r="N87" s="243"/>
      <c r="O87" s="244"/>
      <c r="P87" s="13"/>
      <c r="Q87" s="13"/>
      <c r="R87" s="13"/>
      <c r="S87" s="13"/>
      <c r="T87" s="13"/>
      <c r="U87" s="13"/>
      <c r="V87" s="13"/>
      <c r="W87" s="13"/>
      <c r="X87" s="13"/>
      <c r="Y87" s="13"/>
      <c r="Z87" s="13"/>
    </row>
    <row r="88" spans="1:26" ht="12.75" customHeight="1" x14ac:dyDescent="0.2">
      <c r="A88" s="13"/>
      <c r="B88" s="243"/>
      <c r="C88" s="243"/>
      <c r="D88" s="243"/>
      <c r="E88" s="243"/>
      <c r="F88" s="243"/>
      <c r="G88" s="243"/>
      <c r="H88" s="243"/>
      <c r="I88" s="243"/>
      <c r="J88" s="243"/>
      <c r="K88" s="243"/>
      <c r="L88" s="243"/>
      <c r="M88" s="243"/>
      <c r="N88" s="243"/>
      <c r="O88" s="244"/>
      <c r="P88" s="13"/>
      <c r="Q88" s="13"/>
      <c r="R88" s="13"/>
      <c r="S88" s="13"/>
      <c r="T88" s="13"/>
      <c r="U88" s="13"/>
      <c r="V88" s="13"/>
      <c r="W88" s="13"/>
      <c r="X88" s="13"/>
      <c r="Y88" s="13"/>
      <c r="Z88" s="13"/>
    </row>
    <row r="89" spans="1:26" ht="12.75" customHeight="1" x14ac:dyDescent="0.2">
      <c r="A89" s="13"/>
      <c r="B89" s="243"/>
      <c r="C89" s="243"/>
      <c r="D89" s="243"/>
      <c r="E89" s="243"/>
      <c r="F89" s="243"/>
      <c r="G89" s="243"/>
      <c r="H89" s="243"/>
      <c r="I89" s="243"/>
      <c r="J89" s="243"/>
      <c r="K89" s="243"/>
      <c r="L89" s="243"/>
      <c r="M89" s="243"/>
      <c r="N89" s="243"/>
      <c r="O89" s="244"/>
      <c r="P89" s="13"/>
      <c r="Q89" s="13"/>
      <c r="R89" s="13"/>
      <c r="S89" s="13"/>
      <c r="T89" s="13"/>
      <c r="U89" s="13"/>
      <c r="V89" s="13"/>
      <c r="W89" s="13"/>
      <c r="X89" s="13"/>
      <c r="Y89" s="13"/>
      <c r="Z89" s="13"/>
    </row>
    <row r="90" spans="1:26" ht="12.75" customHeight="1" x14ac:dyDescent="0.2">
      <c r="A90" s="13"/>
      <c r="B90" s="243"/>
      <c r="C90" s="243"/>
      <c r="D90" s="243"/>
      <c r="E90" s="243"/>
      <c r="F90" s="243"/>
      <c r="G90" s="243"/>
      <c r="H90" s="243"/>
      <c r="I90" s="243"/>
      <c r="J90" s="243"/>
      <c r="K90" s="243"/>
      <c r="L90" s="243"/>
      <c r="M90" s="243"/>
      <c r="N90" s="243"/>
      <c r="O90" s="244"/>
      <c r="P90" s="13"/>
      <c r="Q90" s="13"/>
      <c r="R90" s="13"/>
      <c r="S90" s="13"/>
      <c r="T90" s="13"/>
      <c r="U90" s="13"/>
      <c r="V90" s="13"/>
      <c r="W90" s="13"/>
      <c r="X90" s="13"/>
      <c r="Y90" s="13"/>
      <c r="Z90" s="13"/>
    </row>
    <row r="91" spans="1:26" ht="12.75" customHeight="1" x14ac:dyDescent="0.2">
      <c r="A91" s="13"/>
      <c r="B91" s="243"/>
      <c r="C91" s="243"/>
      <c r="D91" s="243"/>
      <c r="E91" s="243"/>
      <c r="F91" s="243"/>
      <c r="G91" s="243"/>
      <c r="H91" s="243"/>
      <c r="I91" s="243"/>
      <c r="J91" s="243"/>
      <c r="K91" s="243"/>
      <c r="L91" s="243"/>
      <c r="M91" s="243"/>
      <c r="N91" s="243"/>
      <c r="O91" s="244"/>
      <c r="P91" s="13"/>
      <c r="Q91" s="13"/>
      <c r="R91" s="13"/>
      <c r="S91" s="13"/>
      <c r="T91" s="13"/>
      <c r="U91" s="13"/>
      <c r="V91" s="13"/>
      <c r="W91" s="13"/>
      <c r="X91" s="13"/>
      <c r="Y91" s="13"/>
      <c r="Z91" s="13"/>
    </row>
    <row r="92" spans="1:26" ht="12.75" customHeight="1" x14ac:dyDescent="0.2">
      <c r="A92" s="13"/>
      <c r="B92" s="243"/>
      <c r="C92" s="243"/>
      <c r="D92" s="243"/>
      <c r="E92" s="243"/>
      <c r="F92" s="243"/>
      <c r="G92" s="243"/>
      <c r="H92" s="243"/>
      <c r="I92" s="243"/>
      <c r="J92" s="243"/>
      <c r="K92" s="243"/>
      <c r="L92" s="243"/>
      <c r="M92" s="243"/>
      <c r="N92" s="243"/>
      <c r="O92" s="244"/>
      <c r="P92" s="13"/>
      <c r="Q92" s="13"/>
      <c r="R92" s="13"/>
      <c r="S92" s="13"/>
      <c r="T92" s="13"/>
      <c r="U92" s="13"/>
      <c r="V92" s="13"/>
      <c r="W92" s="13"/>
      <c r="X92" s="13"/>
      <c r="Y92" s="13"/>
      <c r="Z92" s="13"/>
    </row>
    <row r="93" spans="1:26" ht="12.75" customHeight="1" x14ac:dyDescent="0.2">
      <c r="A93" s="13"/>
      <c r="B93" s="243"/>
      <c r="C93" s="243"/>
      <c r="D93" s="243"/>
      <c r="E93" s="243"/>
      <c r="F93" s="243"/>
      <c r="G93" s="243"/>
      <c r="H93" s="243"/>
      <c r="I93" s="243"/>
      <c r="J93" s="243"/>
      <c r="K93" s="243"/>
      <c r="L93" s="243"/>
      <c r="M93" s="243"/>
      <c r="N93" s="243"/>
      <c r="O93" s="244"/>
      <c r="P93" s="13"/>
      <c r="Q93" s="13"/>
      <c r="R93" s="13"/>
      <c r="S93" s="13"/>
      <c r="T93" s="13"/>
      <c r="U93" s="13"/>
      <c r="V93" s="13"/>
      <c r="W93" s="13"/>
      <c r="X93" s="13"/>
      <c r="Y93" s="13"/>
      <c r="Z93" s="13"/>
    </row>
    <row r="94" spans="1:26" ht="12.75" customHeight="1" x14ac:dyDescent="0.2">
      <c r="A94" s="13"/>
      <c r="B94" s="243"/>
      <c r="C94" s="243"/>
      <c r="D94" s="243"/>
      <c r="E94" s="243"/>
      <c r="F94" s="243"/>
      <c r="G94" s="243"/>
      <c r="H94" s="243"/>
      <c r="I94" s="243"/>
      <c r="J94" s="243"/>
      <c r="K94" s="243"/>
      <c r="L94" s="243"/>
      <c r="M94" s="243"/>
      <c r="N94" s="243"/>
      <c r="O94" s="244"/>
      <c r="P94" s="13"/>
      <c r="Q94" s="13"/>
      <c r="R94" s="13"/>
      <c r="S94" s="13"/>
      <c r="T94" s="13"/>
      <c r="U94" s="13"/>
      <c r="V94" s="13"/>
      <c r="W94" s="13"/>
      <c r="X94" s="13"/>
      <c r="Y94" s="13"/>
      <c r="Z94" s="13"/>
    </row>
    <row r="95" spans="1:26" ht="12.75" customHeight="1" x14ac:dyDescent="0.2">
      <c r="A95" s="13"/>
      <c r="B95" s="243"/>
      <c r="C95" s="243"/>
      <c r="D95" s="243"/>
      <c r="E95" s="243"/>
      <c r="F95" s="243"/>
      <c r="G95" s="243"/>
      <c r="H95" s="243"/>
      <c r="I95" s="243"/>
      <c r="J95" s="243"/>
      <c r="K95" s="243"/>
      <c r="L95" s="243"/>
      <c r="M95" s="243"/>
      <c r="N95" s="243"/>
      <c r="O95" s="244"/>
      <c r="P95" s="13"/>
      <c r="Q95" s="13"/>
      <c r="R95" s="13"/>
      <c r="S95" s="13"/>
      <c r="T95" s="13"/>
      <c r="U95" s="13"/>
      <c r="V95" s="13"/>
      <c r="W95" s="13"/>
      <c r="X95" s="13"/>
      <c r="Y95" s="13"/>
      <c r="Z95" s="13"/>
    </row>
    <row r="96" spans="1:26" ht="12.75" customHeight="1" x14ac:dyDescent="0.2">
      <c r="A96" s="13"/>
      <c r="B96" s="243"/>
      <c r="C96" s="243"/>
      <c r="D96" s="243"/>
      <c r="E96" s="243"/>
      <c r="F96" s="243"/>
      <c r="G96" s="243"/>
      <c r="H96" s="243"/>
      <c r="I96" s="243"/>
      <c r="J96" s="243"/>
      <c r="K96" s="243"/>
      <c r="L96" s="243"/>
      <c r="M96" s="243"/>
      <c r="N96" s="243"/>
      <c r="O96" s="244"/>
      <c r="P96" s="13"/>
      <c r="Q96" s="13"/>
      <c r="R96" s="13"/>
      <c r="S96" s="13"/>
      <c r="T96" s="13"/>
      <c r="U96" s="13"/>
      <c r="V96" s="13"/>
      <c r="W96" s="13"/>
      <c r="X96" s="13"/>
      <c r="Y96" s="13"/>
      <c r="Z96" s="13"/>
    </row>
    <row r="97" spans="1:26" ht="12.75" customHeight="1" x14ac:dyDescent="0.2">
      <c r="A97" s="13"/>
      <c r="B97" s="243"/>
      <c r="C97" s="243"/>
      <c r="D97" s="243"/>
      <c r="E97" s="243"/>
      <c r="F97" s="243"/>
      <c r="G97" s="243"/>
      <c r="H97" s="243"/>
      <c r="I97" s="243"/>
      <c r="J97" s="243"/>
      <c r="K97" s="243"/>
      <c r="L97" s="243"/>
      <c r="M97" s="243"/>
      <c r="N97" s="243"/>
      <c r="O97" s="244"/>
      <c r="P97" s="13"/>
      <c r="Q97" s="13"/>
      <c r="R97" s="13"/>
      <c r="S97" s="13"/>
      <c r="T97" s="13"/>
      <c r="U97" s="13"/>
      <c r="V97" s="13"/>
      <c r="W97" s="13"/>
      <c r="X97" s="13"/>
      <c r="Y97" s="13"/>
      <c r="Z97" s="13"/>
    </row>
    <row r="98" spans="1:26" ht="12.75" customHeight="1" x14ac:dyDescent="0.2">
      <c r="A98" s="13"/>
      <c r="B98" s="243"/>
      <c r="C98" s="243"/>
      <c r="D98" s="243"/>
      <c r="E98" s="243"/>
      <c r="F98" s="243"/>
      <c r="G98" s="243"/>
      <c r="H98" s="243"/>
      <c r="I98" s="243"/>
      <c r="J98" s="243"/>
      <c r="K98" s="243"/>
      <c r="L98" s="243"/>
      <c r="M98" s="243"/>
      <c r="N98" s="243"/>
      <c r="O98" s="244"/>
      <c r="P98" s="13"/>
      <c r="Q98" s="13"/>
      <c r="R98" s="13"/>
      <c r="S98" s="13"/>
      <c r="T98" s="13"/>
      <c r="U98" s="13"/>
      <c r="V98" s="13"/>
      <c r="W98" s="13"/>
      <c r="X98" s="13"/>
      <c r="Y98" s="13"/>
      <c r="Z98" s="13"/>
    </row>
    <row r="99" spans="1:26" ht="12.75" customHeight="1" x14ac:dyDescent="0.2">
      <c r="A99" s="13"/>
      <c r="B99" s="243"/>
      <c r="C99" s="243"/>
      <c r="D99" s="243"/>
      <c r="E99" s="243"/>
      <c r="F99" s="243"/>
      <c r="G99" s="243"/>
      <c r="H99" s="243"/>
      <c r="I99" s="243"/>
      <c r="J99" s="243"/>
      <c r="K99" s="243"/>
      <c r="L99" s="243"/>
      <c r="M99" s="243"/>
      <c r="N99" s="243"/>
      <c r="O99" s="244"/>
      <c r="P99" s="13"/>
      <c r="Q99" s="13"/>
      <c r="R99" s="13"/>
      <c r="S99" s="13"/>
      <c r="T99" s="13"/>
      <c r="U99" s="13"/>
      <c r="V99" s="13"/>
      <c r="W99" s="13"/>
      <c r="X99" s="13"/>
      <c r="Y99" s="13"/>
      <c r="Z99" s="13"/>
    </row>
    <row r="100" spans="1:26" ht="12.75" customHeight="1" x14ac:dyDescent="0.2">
      <c r="A100" s="13"/>
      <c r="B100" s="243"/>
      <c r="C100" s="243"/>
      <c r="D100" s="243"/>
      <c r="E100" s="243"/>
      <c r="F100" s="243"/>
      <c r="G100" s="243"/>
      <c r="H100" s="243"/>
      <c r="I100" s="243"/>
      <c r="J100" s="243"/>
      <c r="K100" s="243"/>
      <c r="L100" s="243"/>
      <c r="M100" s="243"/>
      <c r="N100" s="243"/>
      <c r="O100" s="244"/>
      <c r="P100" s="13"/>
      <c r="Q100" s="13"/>
      <c r="R100" s="13"/>
      <c r="S100" s="13"/>
      <c r="T100" s="13"/>
      <c r="U100" s="13"/>
      <c r="V100" s="13"/>
      <c r="W100" s="13"/>
      <c r="X100" s="13"/>
      <c r="Y100" s="13"/>
      <c r="Z100" s="13"/>
    </row>
    <row r="101" spans="1:26" ht="12.75" customHeight="1" x14ac:dyDescent="0.2">
      <c r="A101" s="13"/>
      <c r="B101" s="243"/>
      <c r="C101" s="243"/>
      <c r="D101" s="243"/>
      <c r="E101" s="243"/>
      <c r="F101" s="243"/>
      <c r="G101" s="243"/>
      <c r="H101" s="243"/>
      <c r="I101" s="243"/>
      <c r="J101" s="243"/>
      <c r="K101" s="243"/>
      <c r="L101" s="243"/>
      <c r="M101" s="243"/>
      <c r="N101" s="243"/>
      <c r="O101" s="244"/>
      <c r="P101" s="13"/>
      <c r="Q101" s="13"/>
      <c r="R101" s="13"/>
      <c r="S101" s="13"/>
      <c r="T101" s="13"/>
      <c r="U101" s="13"/>
      <c r="V101" s="13"/>
      <c r="W101" s="13"/>
      <c r="X101" s="13"/>
      <c r="Y101" s="13"/>
      <c r="Z101" s="13"/>
    </row>
    <row r="102" spans="1:26" ht="12.75" customHeight="1" x14ac:dyDescent="0.2">
      <c r="A102" s="13"/>
      <c r="B102" s="243"/>
      <c r="C102" s="243"/>
      <c r="D102" s="243"/>
      <c r="E102" s="243"/>
      <c r="F102" s="243"/>
      <c r="G102" s="243"/>
      <c r="H102" s="243"/>
      <c r="I102" s="243"/>
      <c r="J102" s="243"/>
      <c r="K102" s="243"/>
      <c r="L102" s="243"/>
      <c r="M102" s="243"/>
      <c r="N102" s="243"/>
      <c r="O102" s="244"/>
      <c r="P102" s="13"/>
      <c r="Q102" s="13"/>
      <c r="R102" s="13"/>
      <c r="S102" s="13"/>
      <c r="T102" s="13"/>
      <c r="U102" s="13"/>
      <c r="V102" s="13"/>
      <c r="W102" s="13"/>
      <c r="X102" s="13"/>
      <c r="Y102" s="13"/>
      <c r="Z102" s="13"/>
    </row>
    <row r="103" spans="1:26" ht="12.75" customHeight="1" x14ac:dyDescent="0.2">
      <c r="A103" s="13"/>
      <c r="B103" s="243"/>
      <c r="C103" s="243"/>
      <c r="D103" s="243"/>
      <c r="E103" s="243"/>
      <c r="F103" s="243"/>
      <c r="G103" s="243"/>
      <c r="H103" s="243"/>
      <c r="I103" s="243"/>
      <c r="J103" s="243"/>
      <c r="K103" s="243"/>
      <c r="L103" s="243"/>
      <c r="M103" s="243"/>
      <c r="N103" s="243"/>
      <c r="O103" s="244"/>
      <c r="P103" s="13"/>
      <c r="Q103" s="13"/>
      <c r="R103" s="13"/>
      <c r="S103" s="13"/>
      <c r="T103" s="13"/>
      <c r="U103" s="13"/>
      <c r="V103" s="13"/>
      <c r="W103" s="13"/>
      <c r="X103" s="13"/>
      <c r="Y103" s="13"/>
      <c r="Z103" s="13"/>
    </row>
    <row r="104" spans="1:26" ht="12.75" customHeight="1" x14ac:dyDescent="0.2">
      <c r="A104" s="13"/>
      <c r="B104" s="243"/>
      <c r="C104" s="243"/>
      <c r="D104" s="243"/>
      <c r="E104" s="243"/>
      <c r="F104" s="243"/>
      <c r="G104" s="243"/>
      <c r="H104" s="243"/>
      <c r="I104" s="243"/>
      <c r="J104" s="243"/>
      <c r="K104" s="243"/>
      <c r="L104" s="243"/>
      <c r="M104" s="243"/>
      <c r="N104" s="243"/>
      <c r="O104" s="244"/>
      <c r="P104" s="13"/>
      <c r="Q104" s="13"/>
      <c r="R104" s="13"/>
      <c r="S104" s="13"/>
      <c r="T104" s="13"/>
      <c r="U104" s="13"/>
      <c r="V104" s="13"/>
      <c r="W104" s="13"/>
      <c r="X104" s="13"/>
      <c r="Y104" s="13"/>
      <c r="Z104" s="13"/>
    </row>
    <row r="105" spans="1:26" ht="12.75" customHeight="1" x14ac:dyDescent="0.2">
      <c r="A105" s="13"/>
      <c r="B105" s="243"/>
      <c r="C105" s="243"/>
      <c r="D105" s="243"/>
      <c r="E105" s="243"/>
      <c r="F105" s="243"/>
      <c r="G105" s="243"/>
      <c r="H105" s="243"/>
      <c r="I105" s="243"/>
      <c r="J105" s="243"/>
      <c r="K105" s="243"/>
      <c r="L105" s="243"/>
      <c r="M105" s="243"/>
      <c r="N105" s="243"/>
      <c r="O105" s="244"/>
      <c r="P105" s="13"/>
      <c r="Q105" s="13"/>
      <c r="R105" s="13"/>
      <c r="S105" s="13"/>
      <c r="T105" s="13"/>
      <c r="U105" s="13"/>
      <c r="V105" s="13"/>
      <c r="W105" s="13"/>
      <c r="X105" s="13"/>
      <c r="Y105" s="13"/>
      <c r="Z105" s="13"/>
    </row>
    <row r="106" spans="1:26" ht="12.75" customHeight="1" x14ac:dyDescent="0.2">
      <c r="A106" s="13"/>
      <c r="B106" s="243"/>
      <c r="C106" s="243"/>
      <c r="D106" s="243"/>
      <c r="E106" s="243"/>
      <c r="F106" s="243"/>
      <c r="G106" s="243"/>
      <c r="H106" s="243"/>
      <c r="I106" s="243"/>
      <c r="J106" s="243"/>
      <c r="K106" s="243"/>
      <c r="L106" s="243"/>
      <c r="M106" s="243"/>
      <c r="N106" s="243"/>
      <c r="O106" s="244"/>
      <c r="P106" s="13"/>
      <c r="Q106" s="13"/>
      <c r="R106" s="13"/>
      <c r="S106" s="13"/>
      <c r="T106" s="13"/>
      <c r="U106" s="13"/>
      <c r="V106" s="13"/>
      <c r="W106" s="13"/>
      <c r="X106" s="13"/>
      <c r="Y106" s="13"/>
      <c r="Z106" s="13"/>
    </row>
    <row r="107" spans="1:26" ht="12.75" customHeight="1" x14ac:dyDescent="0.2">
      <c r="A107" s="13"/>
      <c r="B107" s="243"/>
      <c r="C107" s="243"/>
      <c r="D107" s="243"/>
      <c r="E107" s="243"/>
      <c r="F107" s="243"/>
      <c r="G107" s="243"/>
      <c r="H107" s="243"/>
      <c r="I107" s="243"/>
      <c r="J107" s="243"/>
      <c r="K107" s="243"/>
      <c r="L107" s="243"/>
      <c r="M107" s="243"/>
      <c r="N107" s="243"/>
      <c r="O107" s="244"/>
      <c r="P107" s="13"/>
      <c r="Q107" s="13"/>
      <c r="R107" s="13"/>
      <c r="S107" s="13"/>
      <c r="T107" s="13"/>
      <c r="U107" s="13"/>
      <c r="V107" s="13"/>
      <c r="W107" s="13"/>
      <c r="X107" s="13"/>
      <c r="Y107" s="13"/>
      <c r="Z107" s="13"/>
    </row>
    <row r="108" spans="1:26" ht="12.75" customHeight="1" x14ac:dyDescent="0.2">
      <c r="A108" s="13"/>
      <c r="B108" s="243"/>
      <c r="C108" s="243"/>
      <c r="D108" s="243"/>
      <c r="E108" s="243"/>
      <c r="F108" s="243"/>
      <c r="G108" s="243"/>
      <c r="H108" s="243"/>
      <c r="I108" s="243"/>
      <c r="J108" s="243"/>
      <c r="K108" s="243"/>
      <c r="L108" s="243"/>
      <c r="M108" s="243"/>
      <c r="N108" s="243"/>
      <c r="O108" s="244"/>
      <c r="P108" s="13"/>
      <c r="Q108" s="13"/>
      <c r="R108" s="13"/>
      <c r="S108" s="13"/>
      <c r="T108" s="13"/>
      <c r="U108" s="13"/>
      <c r="V108" s="13"/>
      <c r="W108" s="13"/>
      <c r="X108" s="13"/>
      <c r="Y108" s="13"/>
      <c r="Z108" s="13"/>
    </row>
    <row r="109" spans="1:26" ht="12.75" customHeight="1" x14ac:dyDescent="0.2">
      <c r="A109" s="13"/>
      <c r="B109" s="243"/>
      <c r="C109" s="243"/>
      <c r="D109" s="243"/>
      <c r="E109" s="243"/>
      <c r="F109" s="243"/>
      <c r="G109" s="243"/>
      <c r="H109" s="243"/>
      <c r="I109" s="243"/>
      <c r="J109" s="243"/>
      <c r="K109" s="243"/>
      <c r="L109" s="243"/>
      <c r="M109" s="243"/>
      <c r="N109" s="243"/>
      <c r="O109" s="244"/>
      <c r="P109" s="13"/>
      <c r="Q109" s="13"/>
      <c r="R109" s="13"/>
      <c r="S109" s="13"/>
      <c r="T109" s="13"/>
      <c r="U109" s="13"/>
      <c r="V109" s="13"/>
      <c r="W109" s="13"/>
      <c r="X109" s="13"/>
      <c r="Y109" s="13"/>
      <c r="Z109" s="13"/>
    </row>
    <row r="110" spans="1:26" ht="12.75" customHeight="1" x14ac:dyDescent="0.2">
      <c r="A110" s="13"/>
      <c r="B110" s="243"/>
      <c r="C110" s="243"/>
      <c r="D110" s="243"/>
      <c r="E110" s="243"/>
      <c r="F110" s="243"/>
      <c r="G110" s="243"/>
      <c r="H110" s="243"/>
      <c r="I110" s="243"/>
      <c r="J110" s="243"/>
      <c r="K110" s="243"/>
      <c r="L110" s="243"/>
      <c r="M110" s="243"/>
      <c r="N110" s="243"/>
      <c r="O110" s="244"/>
      <c r="P110" s="13"/>
      <c r="Q110" s="13"/>
      <c r="R110" s="13"/>
      <c r="S110" s="13"/>
      <c r="T110" s="13"/>
      <c r="U110" s="13"/>
      <c r="V110" s="13"/>
      <c r="W110" s="13"/>
      <c r="X110" s="13"/>
      <c r="Y110" s="13"/>
      <c r="Z110" s="13"/>
    </row>
    <row r="111" spans="1:26" ht="12.75" customHeight="1" x14ac:dyDescent="0.2">
      <c r="A111" s="13"/>
      <c r="B111" s="243"/>
      <c r="C111" s="243"/>
      <c r="D111" s="243"/>
      <c r="E111" s="243"/>
      <c r="F111" s="243"/>
      <c r="G111" s="243"/>
      <c r="H111" s="243"/>
      <c r="I111" s="243"/>
      <c r="J111" s="243"/>
      <c r="K111" s="243"/>
      <c r="L111" s="243"/>
      <c r="M111" s="243"/>
      <c r="N111" s="243"/>
      <c r="O111" s="244"/>
      <c r="P111" s="13"/>
      <c r="Q111" s="13"/>
      <c r="R111" s="13"/>
      <c r="S111" s="13"/>
      <c r="T111" s="13"/>
      <c r="U111" s="13"/>
      <c r="V111" s="13"/>
      <c r="W111" s="13"/>
      <c r="X111" s="13"/>
      <c r="Y111" s="13"/>
      <c r="Z111" s="13"/>
    </row>
    <row r="112" spans="1:26" ht="12.75" customHeight="1" x14ac:dyDescent="0.2">
      <c r="A112" s="13"/>
      <c r="B112" s="243"/>
      <c r="C112" s="243"/>
      <c r="D112" s="243"/>
      <c r="E112" s="243"/>
      <c r="F112" s="243"/>
      <c r="G112" s="243"/>
      <c r="H112" s="243"/>
      <c r="I112" s="243"/>
      <c r="J112" s="243"/>
      <c r="K112" s="243"/>
      <c r="L112" s="243"/>
      <c r="M112" s="243"/>
      <c r="N112" s="243"/>
      <c r="O112" s="244"/>
      <c r="P112" s="13"/>
      <c r="Q112" s="13"/>
      <c r="R112" s="13"/>
      <c r="S112" s="13"/>
      <c r="T112" s="13"/>
      <c r="U112" s="13"/>
      <c r="V112" s="13"/>
      <c r="W112" s="13"/>
      <c r="X112" s="13"/>
      <c r="Y112" s="13"/>
      <c r="Z112" s="13"/>
    </row>
    <row r="113" spans="1:26" ht="12.75" customHeight="1" x14ac:dyDescent="0.2">
      <c r="A113" s="13"/>
      <c r="B113" s="243"/>
      <c r="C113" s="243"/>
      <c r="D113" s="243"/>
      <c r="E113" s="243"/>
      <c r="F113" s="243"/>
      <c r="G113" s="243"/>
      <c r="H113" s="243"/>
      <c r="I113" s="243"/>
      <c r="J113" s="243"/>
      <c r="K113" s="243"/>
      <c r="L113" s="243"/>
      <c r="M113" s="243"/>
      <c r="N113" s="243"/>
      <c r="O113" s="244"/>
      <c r="P113" s="13"/>
      <c r="Q113" s="13"/>
      <c r="R113" s="13"/>
      <c r="S113" s="13"/>
      <c r="T113" s="13"/>
      <c r="U113" s="13"/>
      <c r="V113" s="13"/>
      <c r="W113" s="13"/>
      <c r="X113" s="13"/>
      <c r="Y113" s="13"/>
      <c r="Z113" s="13"/>
    </row>
    <row r="114" spans="1:26" ht="12.75" customHeight="1" x14ac:dyDescent="0.2">
      <c r="A114" s="13"/>
      <c r="B114" s="243"/>
      <c r="C114" s="243"/>
      <c r="D114" s="243"/>
      <c r="E114" s="243"/>
      <c r="F114" s="243"/>
      <c r="G114" s="243"/>
      <c r="H114" s="243"/>
      <c r="I114" s="243"/>
      <c r="J114" s="243"/>
      <c r="K114" s="243"/>
      <c r="L114" s="243"/>
      <c r="M114" s="243"/>
      <c r="N114" s="243"/>
      <c r="O114" s="244"/>
      <c r="P114" s="13"/>
      <c r="Q114" s="13"/>
      <c r="R114" s="13"/>
      <c r="S114" s="13"/>
      <c r="T114" s="13"/>
      <c r="U114" s="13"/>
      <c r="V114" s="13"/>
      <c r="W114" s="13"/>
      <c r="X114" s="13"/>
      <c r="Y114" s="13"/>
      <c r="Z114" s="13"/>
    </row>
    <row r="115" spans="1:26" ht="12.75" customHeight="1" x14ac:dyDescent="0.2">
      <c r="A115" s="13"/>
      <c r="B115" s="243"/>
      <c r="C115" s="243"/>
      <c r="D115" s="243"/>
      <c r="E115" s="243"/>
      <c r="F115" s="243"/>
      <c r="G115" s="243"/>
      <c r="H115" s="243"/>
      <c r="I115" s="243"/>
      <c r="J115" s="243"/>
      <c r="K115" s="243"/>
      <c r="L115" s="243"/>
      <c r="M115" s="243"/>
      <c r="N115" s="243"/>
      <c r="O115" s="244"/>
      <c r="P115" s="13"/>
      <c r="Q115" s="13"/>
      <c r="R115" s="13"/>
      <c r="S115" s="13"/>
      <c r="T115" s="13"/>
      <c r="U115" s="13"/>
      <c r="V115" s="13"/>
      <c r="W115" s="13"/>
      <c r="X115" s="13"/>
      <c r="Y115" s="13"/>
      <c r="Z115" s="13"/>
    </row>
    <row r="116" spans="1:26" ht="12.75" customHeight="1" x14ac:dyDescent="0.2">
      <c r="A116" s="13"/>
      <c r="B116" s="243"/>
      <c r="C116" s="243"/>
      <c r="D116" s="243"/>
      <c r="E116" s="243"/>
      <c r="F116" s="243"/>
      <c r="G116" s="243"/>
      <c r="H116" s="243"/>
      <c r="I116" s="243"/>
      <c r="J116" s="243"/>
      <c r="K116" s="243"/>
      <c r="L116" s="243"/>
      <c r="M116" s="243"/>
      <c r="N116" s="243"/>
      <c r="O116" s="244"/>
      <c r="P116" s="13"/>
      <c r="Q116" s="13"/>
      <c r="R116" s="13"/>
      <c r="S116" s="13"/>
      <c r="T116" s="13"/>
      <c r="U116" s="13"/>
      <c r="V116" s="13"/>
      <c r="W116" s="13"/>
      <c r="X116" s="13"/>
      <c r="Y116" s="13"/>
      <c r="Z116" s="13"/>
    </row>
    <row r="117" spans="1:26" ht="12.75" customHeight="1" x14ac:dyDescent="0.2">
      <c r="A117" s="13"/>
      <c r="B117" s="243"/>
      <c r="C117" s="243"/>
      <c r="D117" s="243"/>
      <c r="E117" s="243"/>
      <c r="F117" s="243"/>
      <c r="G117" s="243"/>
      <c r="H117" s="243"/>
      <c r="I117" s="243"/>
      <c r="J117" s="243"/>
      <c r="K117" s="243"/>
      <c r="L117" s="243"/>
      <c r="M117" s="243"/>
      <c r="N117" s="243"/>
      <c r="O117" s="244"/>
      <c r="P117" s="13"/>
      <c r="Q117" s="13"/>
      <c r="R117" s="13"/>
      <c r="S117" s="13"/>
      <c r="T117" s="13"/>
      <c r="U117" s="13"/>
      <c r="V117" s="13"/>
      <c r="W117" s="13"/>
      <c r="X117" s="13"/>
      <c r="Y117" s="13"/>
      <c r="Z117" s="13"/>
    </row>
    <row r="118" spans="1:26" ht="12.75" customHeight="1" x14ac:dyDescent="0.2">
      <c r="A118" s="13"/>
      <c r="B118" s="243"/>
      <c r="C118" s="243"/>
      <c r="D118" s="243"/>
      <c r="E118" s="243"/>
      <c r="F118" s="243"/>
      <c r="G118" s="243"/>
      <c r="H118" s="243"/>
      <c r="I118" s="243"/>
      <c r="J118" s="243"/>
      <c r="K118" s="243"/>
      <c r="L118" s="243"/>
      <c r="M118" s="243"/>
      <c r="N118" s="243"/>
      <c r="O118" s="244"/>
      <c r="P118" s="13"/>
      <c r="Q118" s="13"/>
      <c r="R118" s="13"/>
      <c r="S118" s="13"/>
      <c r="T118" s="13"/>
      <c r="U118" s="13"/>
      <c r="V118" s="13"/>
      <c r="W118" s="13"/>
      <c r="X118" s="13"/>
      <c r="Y118" s="13"/>
      <c r="Z118" s="13"/>
    </row>
    <row r="119" spans="1:26" ht="12.75" customHeight="1" x14ac:dyDescent="0.2">
      <c r="A119" s="13"/>
      <c r="B119" s="243"/>
      <c r="C119" s="243"/>
      <c r="D119" s="243"/>
      <c r="E119" s="243"/>
      <c r="F119" s="243"/>
      <c r="G119" s="243"/>
      <c r="H119" s="243"/>
      <c r="I119" s="243"/>
      <c r="J119" s="243"/>
      <c r="K119" s="243"/>
      <c r="L119" s="243"/>
      <c r="M119" s="243"/>
      <c r="N119" s="243"/>
      <c r="O119" s="244"/>
      <c r="P119" s="13"/>
      <c r="Q119" s="13"/>
      <c r="R119" s="13"/>
      <c r="S119" s="13"/>
      <c r="T119" s="13"/>
      <c r="U119" s="13"/>
      <c r="V119" s="13"/>
      <c r="W119" s="13"/>
      <c r="X119" s="13"/>
      <c r="Y119" s="13"/>
      <c r="Z119" s="13"/>
    </row>
    <row r="120" spans="1:26" ht="12.75" customHeight="1" x14ac:dyDescent="0.2">
      <c r="A120" s="13"/>
      <c r="B120" s="243"/>
      <c r="C120" s="243"/>
      <c r="D120" s="243"/>
      <c r="E120" s="243"/>
      <c r="F120" s="243"/>
      <c r="G120" s="243"/>
      <c r="H120" s="243"/>
      <c r="I120" s="243"/>
      <c r="J120" s="243"/>
      <c r="K120" s="243"/>
      <c r="L120" s="243"/>
      <c r="M120" s="243"/>
      <c r="N120" s="243"/>
      <c r="O120" s="244"/>
      <c r="P120" s="13"/>
      <c r="Q120" s="13"/>
      <c r="R120" s="13"/>
      <c r="S120" s="13"/>
      <c r="T120" s="13"/>
      <c r="U120" s="13"/>
      <c r="V120" s="13"/>
      <c r="W120" s="13"/>
      <c r="X120" s="13"/>
      <c r="Y120" s="13"/>
      <c r="Z120" s="13"/>
    </row>
    <row r="121" spans="1:26" ht="12.75" customHeight="1" x14ac:dyDescent="0.2">
      <c r="A121" s="13"/>
      <c r="B121" s="243"/>
      <c r="C121" s="243"/>
      <c r="D121" s="243"/>
      <c r="E121" s="243"/>
      <c r="F121" s="243"/>
      <c r="G121" s="243"/>
      <c r="H121" s="243"/>
      <c r="I121" s="243"/>
      <c r="J121" s="243"/>
      <c r="K121" s="243"/>
      <c r="L121" s="243"/>
      <c r="M121" s="243"/>
      <c r="N121" s="243"/>
      <c r="O121" s="244"/>
      <c r="P121" s="13"/>
      <c r="Q121" s="13"/>
      <c r="R121" s="13"/>
      <c r="S121" s="13"/>
      <c r="T121" s="13"/>
      <c r="U121" s="13"/>
      <c r="V121" s="13"/>
      <c r="W121" s="13"/>
      <c r="X121" s="13"/>
      <c r="Y121" s="13"/>
      <c r="Z121" s="13"/>
    </row>
    <row r="122" spans="1:26" ht="12.75" customHeight="1" x14ac:dyDescent="0.2">
      <c r="A122" s="13"/>
      <c r="B122" s="243"/>
      <c r="C122" s="243"/>
      <c r="D122" s="243"/>
      <c r="E122" s="243"/>
      <c r="F122" s="243"/>
      <c r="G122" s="243"/>
      <c r="H122" s="243"/>
      <c r="I122" s="243"/>
      <c r="J122" s="243"/>
      <c r="K122" s="243"/>
      <c r="L122" s="243"/>
      <c r="M122" s="243"/>
      <c r="N122" s="243"/>
      <c r="O122" s="244"/>
      <c r="P122" s="13"/>
      <c r="Q122" s="13"/>
      <c r="R122" s="13"/>
      <c r="S122" s="13"/>
      <c r="T122" s="13"/>
      <c r="U122" s="13"/>
      <c r="V122" s="13"/>
      <c r="W122" s="13"/>
      <c r="X122" s="13"/>
      <c r="Y122" s="13"/>
      <c r="Z122" s="13"/>
    </row>
    <row r="123" spans="1:26" ht="12.75" customHeight="1" x14ac:dyDescent="0.2">
      <c r="A123" s="13"/>
      <c r="B123" s="243"/>
      <c r="C123" s="243"/>
      <c r="D123" s="243"/>
      <c r="E123" s="243"/>
      <c r="F123" s="243"/>
      <c r="G123" s="243"/>
      <c r="H123" s="243"/>
      <c r="I123" s="243"/>
      <c r="J123" s="243"/>
      <c r="K123" s="243"/>
      <c r="L123" s="243"/>
      <c r="M123" s="243"/>
      <c r="N123" s="243"/>
      <c r="O123" s="244"/>
      <c r="P123" s="13"/>
      <c r="Q123" s="13"/>
      <c r="R123" s="13"/>
      <c r="S123" s="13"/>
      <c r="T123" s="13"/>
      <c r="U123" s="13"/>
      <c r="V123" s="13"/>
      <c r="W123" s="13"/>
      <c r="X123" s="13"/>
      <c r="Y123" s="13"/>
      <c r="Z123" s="13"/>
    </row>
    <row r="124" spans="1:26" ht="12.75" customHeight="1" x14ac:dyDescent="0.2">
      <c r="A124" s="13"/>
      <c r="B124" s="243"/>
      <c r="C124" s="243"/>
      <c r="D124" s="243"/>
      <c r="E124" s="243"/>
      <c r="F124" s="243"/>
      <c r="G124" s="243"/>
      <c r="H124" s="243"/>
      <c r="I124" s="243"/>
      <c r="J124" s="243"/>
      <c r="K124" s="243"/>
      <c r="L124" s="243"/>
      <c r="M124" s="243"/>
      <c r="N124" s="243"/>
      <c r="O124" s="244"/>
      <c r="P124" s="13"/>
      <c r="Q124" s="13"/>
      <c r="R124" s="13"/>
      <c r="S124" s="13"/>
      <c r="T124" s="13"/>
      <c r="U124" s="13"/>
      <c r="V124" s="13"/>
      <c r="W124" s="13"/>
      <c r="X124" s="13"/>
      <c r="Y124" s="13"/>
      <c r="Z124" s="13"/>
    </row>
    <row r="125" spans="1:26" ht="12.75" customHeight="1" x14ac:dyDescent="0.2">
      <c r="A125" s="13"/>
      <c r="B125" s="243"/>
      <c r="C125" s="243"/>
      <c r="D125" s="243"/>
      <c r="E125" s="243"/>
      <c r="F125" s="243"/>
      <c r="G125" s="243"/>
      <c r="H125" s="243"/>
      <c r="I125" s="243"/>
      <c r="J125" s="243"/>
      <c r="K125" s="243"/>
      <c r="L125" s="243"/>
      <c r="M125" s="243"/>
      <c r="N125" s="243"/>
      <c r="O125" s="244"/>
      <c r="P125" s="13"/>
      <c r="Q125" s="13"/>
      <c r="R125" s="13"/>
      <c r="S125" s="13"/>
      <c r="T125" s="13"/>
      <c r="U125" s="13"/>
      <c r="V125" s="13"/>
      <c r="W125" s="13"/>
      <c r="X125" s="13"/>
      <c r="Y125" s="13"/>
      <c r="Z125" s="13"/>
    </row>
    <row r="126" spans="1:26" ht="12.75" customHeight="1" x14ac:dyDescent="0.2">
      <c r="A126" s="13"/>
      <c r="B126" s="243"/>
      <c r="C126" s="243"/>
      <c r="D126" s="243"/>
      <c r="E126" s="243"/>
      <c r="F126" s="243"/>
      <c r="G126" s="243"/>
      <c r="H126" s="243"/>
      <c r="I126" s="243"/>
      <c r="J126" s="243"/>
      <c r="K126" s="243"/>
      <c r="L126" s="243"/>
      <c r="M126" s="243"/>
      <c r="N126" s="243"/>
      <c r="O126" s="244"/>
      <c r="P126" s="13"/>
      <c r="Q126" s="13"/>
      <c r="R126" s="13"/>
      <c r="S126" s="13"/>
      <c r="T126" s="13"/>
      <c r="U126" s="13"/>
      <c r="V126" s="13"/>
      <c r="W126" s="13"/>
      <c r="X126" s="13"/>
      <c r="Y126" s="13"/>
      <c r="Z126" s="13"/>
    </row>
    <row r="127" spans="1:26" ht="12.75" customHeight="1" x14ac:dyDescent="0.2">
      <c r="A127" s="13"/>
      <c r="B127" s="243"/>
      <c r="C127" s="243"/>
      <c r="D127" s="243"/>
      <c r="E127" s="243"/>
      <c r="F127" s="243"/>
      <c r="G127" s="243"/>
      <c r="H127" s="243"/>
      <c r="I127" s="243"/>
      <c r="J127" s="243"/>
      <c r="K127" s="243"/>
      <c r="L127" s="243"/>
      <c r="M127" s="243"/>
      <c r="N127" s="243"/>
      <c r="O127" s="244"/>
      <c r="P127" s="13"/>
      <c r="Q127" s="13"/>
      <c r="R127" s="13"/>
      <c r="S127" s="13"/>
      <c r="T127" s="13"/>
      <c r="U127" s="13"/>
      <c r="V127" s="13"/>
      <c r="W127" s="13"/>
      <c r="X127" s="13"/>
      <c r="Y127" s="13"/>
      <c r="Z127" s="13"/>
    </row>
    <row r="128" spans="1:26" ht="12.75" customHeight="1" x14ac:dyDescent="0.2">
      <c r="A128" s="13"/>
      <c r="B128" s="243"/>
      <c r="C128" s="243"/>
      <c r="D128" s="243"/>
      <c r="E128" s="243"/>
      <c r="F128" s="243"/>
      <c r="G128" s="243"/>
      <c r="H128" s="243"/>
      <c r="I128" s="243"/>
      <c r="J128" s="243"/>
      <c r="K128" s="243"/>
      <c r="L128" s="243"/>
      <c r="M128" s="243"/>
      <c r="N128" s="243"/>
      <c r="O128" s="244"/>
      <c r="P128" s="13"/>
      <c r="Q128" s="13"/>
      <c r="R128" s="13"/>
      <c r="S128" s="13"/>
      <c r="T128" s="13"/>
      <c r="U128" s="13"/>
      <c r="V128" s="13"/>
      <c r="W128" s="13"/>
      <c r="X128" s="13"/>
      <c r="Y128" s="13"/>
      <c r="Z128" s="13"/>
    </row>
    <row r="129" spans="1:26" ht="12.75" customHeight="1" x14ac:dyDescent="0.2">
      <c r="A129" s="13"/>
      <c r="B129" s="243"/>
      <c r="C129" s="243"/>
      <c r="D129" s="243"/>
      <c r="E129" s="243"/>
      <c r="F129" s="243"/>
      <c r="G129" s="243"/>
      <c r="H129" s="243"/>
      <c r="I129" s="243"/>
      <c r="J129" s="243"/>
      <c r="K129" s="243"/>
      <c r="L129" s="243"/>
      <c r="M129" s="243"/>
      <c r="N129" s="243"/>
      <c r="O129" s="244"/>
      <c r="P129" s="13"/>
      <c r="Q129" s="13"/>
      <c r="R129" s="13"/>
      <c r="S129" s="13"/>
      <c r="T129" s="13"/>
      <c r="U129" s="13"/>
      <c r="V129" s="13"/>
      <c r="W129" s="13"/>
      <c r="X129" s="13"/>
      <c r="Y129" s="13"/>
      <c r="Z129" s="13"/>
    </row>
    <row r="130" spans="1:26" ht="12.75" customHeight="1" x14ac:dyDescent="0.2">
      <c r="A130" s="13"/>
      <c r="B130" s="243"/>
      <c r="C130" s="243"/>
      <c r="D130" s="243"/>
      <c r="E130" s="243"/>
      <c r="F130" s="243"/>
      <c r="G130" s="243"/>
      <c r="H130" s="243"/>
      <c r="I130" s="243"/>
      <c r="J130" s="243"/>
      <c r="K130" s="243"/>
      <c r="L130" s="243"/>
      <c r="M130" s="243"/>
      <c r="N130" s="243"/>
      <c r="O130" s="244"/>
      <c r="P130" s="13"/>
      <c r="Q130" s="13"/>
      <c r="R130" s="13"/>
      <c r="S130" s="13"/>
      <c r="T130" s="13"/>
      <c r="U130" s="13"/>
      <c r="V130" s="13"/>
      <c r="W130" s="13"/>
      <c r="X130" s="13"/>
      <c r="Y130" s="13"/>
      <c r="Z130" s="13"/>
    </row>
    <row r="131" spans="1:26" ht="12.75" customHeight="1" x14ac:dyDescent="0.2">
      <c r="A131" s="13"/>
      <c r="B131" s="243"/>
      <c r="C131" s="243"/>
      <c r="D131" s="243"/>
      <c r="E131" s="243"/>
      <c r="F131" s="243"/>
      <c r="G131" s="243"/>
      <c r="H131" s="243"/>
      <c r="I131" s="243"/>
      <c r="J131" s="243"/>
      <c r="K131" s="243"/>
      <c r="L131" s="243"/>
      <c r="M131" s="243"/>
      <c r="N131" s="243"/>
      <c r="O131" s="244"/>
      <c r="P131" s="13"/>
      <c r="Q131" s="13"/>
      <c r="R131" s="13"/>
      <c r="S131" s="13"/>
      <c r="T131" s="13"/>
      <c r="U131" s="13"/>
      <c r="V131" s="13"/>
      <c r="W131" s="13"/>
      <c r="X131" s="13"/>
      <c r="Y131" s="13"/>
      <c r="Z131" s="13"/>
    </row>
    <row r="132" spans="1:26" ht="12.75" customHeight="1" x14ac:dyDescent="0.2">
      <c r="A132" s="13"/>
      <c r="B132" s="243"/>
      <c r="C132" s="243"/>
      <c r="D132" s="243"/>
      <c r="E132" s="243"/>
      <c r="F132" s="243"/>
      <c r="G132" s="243"/>
      <c r="H132" s="243"/>
      <c r="I132" s="243"/>
      <c r="J132" s="243"/>
      <c r="K132" s="243"/>
      <c r="L132" s="243"/>
      <c r="M132" s="243"/>
      <c r="N132" s="243"/>
      <c r="O132" s="244"/>
      <c r="P132" s="13"/>
      <c r="Q132" s="13"/>
      <c r="R132" s="13"/>
      <c r="S132" s="13"/>
      <c r="T132" s="13"/>
      <c r="U132" s="13"/>
      <c r="V132" s="13"/>
      <c r="W132" s="13"/>
      <c r="X132" s="13"/>
      <c r="Y132" s="13"/>
      <c r="Z132" s="13"/>
    </row>
    <row r="133" spans="1:26" ht="12.75" customHeight="1" x14ac:dyDescent="0.2">
      <c r="A133" s="13"/>
      <c r="B133" s="243"/>
      <c r="C133" s="243"/>
      <c r="D133" s="243"/>
      <c r="E133" s="243"/>
      <c r="F133" s="243"/>
      <c r="G133" s="243"/>
      <c r="H133" s="243"/>
      <c r="I133" s="243"/>
      <c r="J133" s="243"/>
      <c r="K133" s="243"/>
      <c r="L133" s="243"/>
      <c r="M133" s="243"/>
      <c r="N133" s="243"/>
      <c r="O133" s="244"/>
      <c r="P133" s="13"/>
      <c r="Q133" s="13"/>
      <c r="R133" s="13"/>
      <c r="S133" s="13"/>
      <c r="T133" s="13"/>
      <c r="U133" s="13"/>
      <c r="V133" s="13"/>
      <c r="W133" s="13"/>
      <c r="X133" s="13"/>
      <c r="Y133" s="13"/>
      <c r="Z133" s="13"/>
    </row>
    <row r="134" spans="1:26" ht="12.75" customHeight="1" x14ac:dyDescent="0.2">
      <c r="A134" s="13"/>
      <c r="B134" s="243"/>
      <c r="C134" s="243"/>
      <c r="D134" s="243"/>
      <c r="E134" s="243"/>
      <c r="F134" s="243"/>
      <c r="G134" s="243"/>
      <c r="H134" s="243"/>
      <c r="I134" s="243"/>
      <c r="J134" s="243"/>
      <c r="K134" s="243"/>
      <c r="L134" s="243"/>
      <c r="M134" s="243"/>
      <c r="N134" s="243"/>
      <c r="O134" s="244"/>
      <c r="P134" s="13"/>
      <c r="Q134" s="13"/>
      <c r="R134" s="13"/>
      <c r="S134" s="13"/>
      <c r="T134" s="13"/>
      <c r="U134" s="13"/>
      <c r="V134" s="13"/>
      <c r="W134" s="13"/>
      <c r="X134" s="13"/>
      <c r="Y134" s="13"/>
      <c r="Z134" s="13"/>
    </row>
    <row r="135" spans="1:26" ht="12.75" customHeight="1" x14ac:dyDescent="0.2">
      <c r="A135" s="13"/>
      <c r="B135" s="243"/>
      <c r="C135" s="243"/>
      <c r="D135" s="243"/>
      <c r="E135" s="243"/>
      <c r="F135" s="243"/>
      <c r="G135" s="243"/>
      <c r="H135" s="243"/>
      <c r="I135" s="243"/>
      <c r="J135" s="243"/>
      <c r="K135" s="243"/>
      <c r="L135" s="243"/>
      <c r="M135" s="243"/>
      <c r="N135" s="243"/>
      <c r="O135" s="244"/>
      <c r="P135" s="13"/>
      <c r="Q135" s="13"/>
      <c r="R135" s="13"/>
      <c r="S135" s="13"/>
      <c r="T135" s="13"/>
      <c r="U135" s="13"/>
      <c r="V135" s="13"/>
      <c r="W135" s="13"/>
      <c r="X135" s="13"/>
      <c r="Y135" s="13"/>
      <c r="Z135" s="13"/>
    </row>
    <row r="136" spans="1:26" ht="12.75" customHeight="1" x14ac:dyDescent="0.2">
      <c r="A136" s="13"/>
      <c r="B136" s="243"/>
      <c r="C136" s="243"/>
      <c r="D136" s="243"/>
      <c r="E136" s="243"/>
      <c r="F136" s="243"/>
      <c r="G136" s="243"/>
      <c r="H136" s="243"/>
      <c r="I136" s="243"/>
      <c r="J136" s="243"/>
      <c r="K136" s="243"/>
      <c r="L136" s="243"/>
      <c r="M136" s="243"/>
      <c r="N136" s="243"/>
      <c r="O136" s="244"/>
      <c r="P136" s="13"/>
      <c r="Q136" s="13"/>
      <c r="R136" s="13"/>
      <c r="S136" s="13"/>
      <c r="T136" s="13"/>
      <c r="U136" s="13"/>
      <c r="V136" s="13"/>
      <c r="W136" s="13"/>
      <c r="X136" s="13"/>
      <c r="Y136" s="13"/>
      <c r="Z136" s="13"/>
    </row>
    <row r="137" spans="1:26" ht="12.75" customHeight="1" x14ac:dyDescent="0.2">
      <c r="A137" s="13"/>
      <c r="B137" s="243"/>
      <c r="C137" s="243"/>
      <c r="D137" s="243"/>
      <c r="E137" s="243"/>
      <c r="F137" s="243"/>
      <c r="G137" s="243"/>
      <c r="H137" s="243"/>
      <c r="I137" s="243"/>
      <c r="J137" s="243"/>
      <c r="K137" s="243"/>
      <c r="L137" s="243"/>
      <c r="M137" s="243"/>
      <c r="N137" s="243"/>
      <c r="O137" s="244"/>
      <c r="P137" s="13"/>
      <c r="Q137" s="13"/>
      <c r="R137" s="13"/>
      <c r="S137" s="13"/>
      <c r="T137" s="13"/>
      <c r="U137" s="13"/>
      <c r="V137" s="13"/>
      <c r="W137" s="13"/>
      <c r="X137" s="13"/>
      <c r="Y137" s="13"/>
      <c r="Z137" s="13"/>
    </row>
    <row r="138" spans="1:26" ht="12.75" customHeight="1" x14ac:dyDescent="0.2">
      <c r="A138" s="13"/>
      <c r="B138" s="243"/>
      <c r="C138" s="243"/>
      <c r="D138" s="243"/>
      <c r="E138" s="243"/>
      <c r="F138" s="243"/>
      <c r="G138" s="243"/>
      <c r="H138" s="243"/>
      <c r="I138" s="243"/>
      <c r="J138" s="243"/>
      <c r="K138" s="243"/>
      <c r="L138" s="243"/>
      <c r="M138" s="243"/>
      <c r="N138" s="243"/>
      <c r="O138" s="244"/>
      <c r="P138" s="13"/>
      <c r="Q138" s="13"/>
      <c r="R138" s="13"/>
      <c r="S138" s="13"/>
      <c r="T138" s="13"/>
      <c r="U138" s="13"/>
      <c r="V138" s="13"/>
      <c r="W138" s="13"/>
      <c r="X138" s="13"/>
      <c r="Y138" s="13"/>
      <c r="Z138" s="13"/>
    </row>
    <row r="139" spans="1:26" ht="12.75" customHeight="1" x14ac:dyDescent="0.2">
      <c r="A139" s="13"/>
      <c r="B139" s="243"/>
      <c r="C139" s="243"/>
      <c r="D139" s="243"/>
      <c r="E139" s="243"/>
      <c r="F139" s="243"/>
      <c r="G139" s="243"/>
      <c r="H139" s="243"/>
      <c r="I139" s="243"/>
      <c r="J139" s="243"/>
      <c r="K139" s="243"/>
      <c r="L139" s="243"/>
      <c r="M139" s="243"/>
      <c r="N139" s="243"/>
      <c r="O139" s="244"/>
      <c r="P139" s="13"/>
      <c r="Q139" s="13"/>
      <c r="R139" s="13"/>
      <c r="S139" s="13"/>
      <c r="T139" s="13"/>
      <c r="U139" s="13"/>
      <c r="V139" s="13"/>
      <c r="W139" s="13"/>
      <c r="X139" s="13"/>
      <c r="Y139" s="13"/>
      <c r="Z139" s="13"/>
    </row>
    <row r="140" spans="1:26" ht="12.75" customHeight="1" x14ac:dyDescent="0.2">
      <c r="A140" s="13"/>
      <c r="B140" s="243"/>
      <c r="C140" s="243"/>
      <c r="D140" s="243"/>
      <c r="E140" s="243"/>
      <c r="F140" s="243"/>
      <c r="G140" s="243"/>
      <c r="H140" s="243"/>
      <c r="I140" s="243"/>
      <c r="J140" s="243"/>
      <c r="K140" s="243"/>
      <c r="L140" s="243"/>
      <c r="M140" s="243"/>
      <c r="N140" s="243"/>
      <c r="O140" s="244"/>
      <c r="P140" s="13"/>
      <c r="Q140" s="13"/>
      <c r="R140" s="13"/>
      <c r="S140" s="13"/>
      <c r="T140" s="13"/>
      <c r="U140" s="13"/>
      <c r="V140" s="13"/>
      <c r="W140" s="13"/>
      <c r="X140" s="13"/>
      <c r="Y140" s="13"/>
      <c r="Z140" s="13"/>
    </row>
    <row r="141" spans="1:26" ht="12.75" customHeight="1" x14ac:dyDescent="0.2">
      <c r="A141" s="13"/>
      <c r="B141" s="243"/>
      <c r="C141" s="243"/>
      <c r="D141" s="243"/>
      <c r="E141" s="243"/>
      <c r="F141" s="243"/>
      <c r="G141" s="243"/>
      <c r="H141" s="243"/>
      <c r="I141" s="243"/>
      <c r="J141" s="243"/>
      <c r="K141" s="243"/>
      <c r="L141" s="243"/>
      <c r="M141" s="243"/>
      <c r="N141" s="243"/>
      <c r="O141" s="244"/>
      <c r="P141" s="13"/>
      <c r="Q141" s="13"/>
      <c r="R141" s="13"/>
      <c r="S141" s="13"/>
      <c r="T141" s="13"/>
      <c r="U141" s="13"/>
      <c r="V141" s="13"/>
      <c r="W141" s="13"/>
      <c r="X141" s="13"/>
      <c r="Y141" s="13"/>
      <c r="Z141" s="13"/>
    </row>
    <row r="142" spans="1:26" ht="12.75" customHeight="1" x14ac:dyDescent="0.2">
      <c r="A142" s="13"/>
      <c r="B142" s="243"/>
      <c r="C142" s="243"/>
      <c r="D142" s="243"/>
      <c r="E142" s="243"/>
      <c r="F142" s="243"/>
      <c r="G142" s="243"/>
      <c r="H142" s="243"/>
      <c r="I142" s="243"/>
      <c r="J142" s="243"/>
      <c r="K142" s="243"/>
      <c r="L142" s="243"/>
      <c r="M142" s="243"/>
      <c r="N142" s="243"/>
      <c r="O142" s="244"/>
      <c r="P142" s="13"/>
      <c r="Q142" s="13"/>
      <c r="R142" s="13"/>
      <c r="S142" s="13"/>
      <c r="T142" s="13"/>
      <c r="U142" s="13"/>
      <c r="V142" s="13"/>
      <c r="W142" s="13"/>
      <c r="X142" s="13"/>
      <c r="Y142" s="13"/>
      <c r="Z142" s="13"/>
    </row>
    <row r="143" spans="1:26" ht="12.75" customHeight="1" x14ac:dyDescent="0.2">
      <c r="A143" s="13"/>
      <c r="B143" s="243"/>
      <c r="C143" s="243"/>
      <c r="D143" s="243"/>
      <c r="E143" s="243"/>
      <c r="F143" s="243"/>
      <c r="G143" s="243"/>
      <c r="H143" s="243"/>
      <c r="I143" s="243"/>
      <c r="J143" s="243"/>
      <c r="K143" s="243"/>
      <c r="L143" s="243"/>
      <c r="M143" s="243"/>
      <c r="N143" s="243"/>
      <c r="O143" s="244"/>
      <c r="P143" s="13"/>
      <c r="Q143" s="13"/>
      <c r="R143" s="13"/>
      <c r="S143" s="13"/>
      <c r="T143" s="13"/>
      <c r="U143" s="13"/>
      <c r="V143" s="13"/>
      <c r="W143" s="13"/>
      <c r="X143" s="13"/>
      <c r="Y143" s="13"/>
      <c r="Z143" s="13"/>
    </row>
    <row r="144" spans="1:26" ht="12.75" customHeight="1" x14ac:dyDescent="0.2">
      <c r="A144" s="13"/>
      <c r="B144" s="243"/>
      <c r="C144" s="243"/>
      <c r="D144" s="243"/>
      <c r="E144" s="243"/>
      <c r="F144" s="243"/>
      <c r="G144" s="243"/>
      <c r="H144" s="243"/>
      <c r="I144" s="243"/>
      <c r="J144" s="243"/>
      <c r="K144" s="243"/>
      <c r="L144" s="243"/>
      <c r="M144" s="243"/>
      <c r="N144" s="243"/>
      <c r="O144" s="244"/>
      <c r="P144" s="13"/>
      <c r="Q144" s="13"/>
      <c r="R144" s="13"/>
      <c r="S144" s="13"/>
      <c r="T144" s="13"/>
      <c r="U144" s="13"/>
      <c r="V144" s="13"/>
      <c r="W144" s="13"/>
      <c r="X144" s="13"/>
      <c r="Y144" s="13"/>
      <c r="Z144" s="13"/>
    </row>
    <row r="145" spans="1:26" ht="12.75" customHeight="1" x14ac:dyDescent="0.2">
      <c r="A145" s="13"/>
      <c r="B145" s="243"/>
      <c r="C145" s="243"/>
      <c r="D145" s="243"/>
      <c r="E145" s="243"/>
      <c r="F145" s="243"/>
      <c r="G145" s="243"/>
      <c r="H145" s="243"/>
      <c r="I145" s="243"/>
      <c r="J145" s="243"/>
      <c r="K145" s="243"/>
      <c r="L145" s="243"/>
      <c r="M145" s="243"/>
      <c r="N145" s="243"/>
      <c r="O145" s="244"/>
      <c r="P145" s="13"/>
      <c r="Q145" s="13"/>
      <c r="R145" s="13"/>
      <c r="S145" s="13"/>
      <c r="T145" s="13"/>
      <c r="U145" s="13"/>
      <c r="V145" s="13"/>
      <c r="W145" s="13"/>
      <c r="X145" s="13"/>
      <c r="Y145" s="13"/>
      <c r="Z145" s="13"/>
    </row>
    <row r="146" spans="1:26" ht="12.75" customHeight="1" x14ac:dyDescent="0.2">
      <c r="A146" s="13"/>
      <c r="B146" s="243"/>
      <c r="C146" s="243"/>
      <c r="D146" s="243"/>
      <c r="E146" s="243"/>
      <c r="F146" s="243"/>
      <c r="G146" s="243"/>
      <c r="H146" s="243"/>
      <c r="I146" s="243"/>
      <c r="J146" s="243"/>
      <c r="K146" s="243"/>
      <c r="L146" s="243"/>
      <c r="M146" s="243"/>
      <c r="N146" s="243"/>
      <c r="O146" s="244"/>
      <c r="P146" s="13"/>
      <c r="Q146" s="13"/>
      <c r="R146" s="13"/>
      <c r="S146" s="13"/>
      <c r="T146" s="13"/>
      <c r="U146" s="13"/>
      <c r="V146" s="13"/>
      <c r="W146" s="13"/>
      <c r="X146" s="13"/>
      <c r="Y146" s="13"/>
      <c r="Z146" s="13"/>
    </row>
    <row r="147" spans="1:26" ht="12.75" customHeight="1" x14ac:dyDescent="0.2">
      <c r="A147" s="13"/>
      <c r="B147" s="243"/>
      <c r="C147" s="243"/>
      <c r="D147" s="243"/>
      <c r="E147" s="243"/>
      <c r="F147" s="243"/>
      <c r="G147" s="243"/>
      <c r="H147" s="243"/>
      <c r="I147" s="243"/>
      <c r="J147" s="243"/>
      <c r="K147" s="243"/>
      <c r="L147" s="243"/>
      <c r="M147" s="243"/>
      <c r="N147" s="243"/>
      <c r="O147" s="244"/>
      <c r="P147" s="13"/>
      <c r="Q147" s="13"/>
      <c r="R147" s="13"/>
      <c r="S147" s="13"/>
      <c r="T147" s="13"/>
      <c r="U147" s="13"/>
      <c r="V147" s="13"/>
      <c r="W147" s="13"/>
      <c r="X147" s="13"/>
      <c r="Y147" s="13"/>
      <c r="Z147" s="13"/>
    </row>
    <row r="148" spans="1:26" ht="12.75" customHeight="1" x14ac:dyDescent="0.2">
      <c r="A148" s="13"/>
      <c r="B148" s="243"/>
      <c r="C148" s="243"/>
      <c r="D148" s="243"/>
      <c r="E148" s="243"/>
      <c r="F148" s="243"/>
      <c r="G148" s="243"/>
      <c r="H148" s="243"/>
      <c r="I148" s="243"/>
      <c r="J148" s="243"/>
      <c r="K148" s="243"/>
      <c r="L148" s="243"/>
      <c r="M148" s="243"/>
      <c r="N148" s="243"/>
      <c r="O148" s="244"/>
      <c r="P148" s="13"/>
      <c r="Q148" s="13"/>
      <c r="R148" s="13"/>
      <c r="S148" s="13"/>
      <c r="T148" s="13"/>
      <c r="U148" s="13"/>
      <c r="V148" s="13"/>
      <c r="W148" s="13"/>
      <c r="X148" s="13"/>
      <c r="Y148" s="13"/>
      <c r="Z148" s="13"/>
    </row>
    <row r="149" spans="1:26" ht="12.75" customHeight="1" x14ac:dyDescent="0.2">
      <c r="A149" s="13"/>
      <c r="B149" s="243"/>
      <c r="C149" s="243"/>
      <c r="D149" s="243"/>
      <c r="E149" s="243"/>
      <c r="F149" s="243"/>
      <c r="G149" s="243"/>
      <c r="H149" s="243"/>
      <c r="I149" s="243"/>
      <c r="J149" s="243"/>
      <c r="K149" s="243"/>
      <c r="L149" s="243"/>
      <c r="M149" s="243"/>
      <c r="N149" s="243"/>
      <c r="O149" s="244"/>
      <c r="P149" s="13"/>
      <c r="Q149" s="13"/>
      <c r="R149" s="13"/>
      <c r="S149" s="13"/>
      <c r="T149" s="13"/>
      <c r="U149" s="13"/>
      <c r="V149" s="13"/>
      <c r="W149" s="13"/>
      <c r="X149" s="13"/>
      <c r="Y149" s="13"/>
      <c r="Z149" s="13"/>
    </row>
    <row r="150" spans="1:26" ht="12.75" customHeight="1" x14ac:dyDescent="0.2">
      <c r="A150" s="13"/>
      <c r="B150" s="243"/>
      <c r="C150" s="243"/>
      <c r="D150" s="243"/>
      <c r="E150" s="243"/>
      <c r="F150" s="243"/>
      <c r="G150" s="243"/>
      <c r="H150" s="243"/>
      <c r="I150" s="243"/>
      <c r="J150" s="243"/>
      <c r="K150" s="243"/>
      <c r="L150" s="243"/>
      <c r="M150" s="243"/>
      <c r="N150" s="243"/>
      <c r="O150" s="244"/>
      <c r="P150" s="13"/>
      <c r="Q150" s="13"/>
      <c r="R150" s="13"/>
      <c r="S150" s="13"/>
      <c r="T150" s="13"/>
      <c r="U150" s="13"/>
      <c r="V150" s="13"/>
      <c r="W150" s="13"/>
      <c r="X150" s="13"/>
      <c r="Y150" s="13"/>
      <c r="Z150" s="13"/>
    </row>
    <row r="151" spans="1:26" ht="12.75" customHeight="1" x14ac:dyDescent="0.2">
      <c r="A151" s="13"/>
      <c r="B151" s="243"/>
      <c r="C151" s="243"/>
      <c r="D151" s="243"/>
      <c r="E151" s="243"/>
      <c r="F151" s="243"/>
      <c r="G151" s="243"/>
      <c r="H151" s="243"/>
      <c r="I151" s="243"/>
      <c r="J151" s="243"/>
      <c r="K151" s="243"/>
      <c r="L151" s="243"/>
      <c r="M151" s="243"/>
      <c r="N151" s="243"/>
      <c r="O151" s="244"/>
      <c r="P151" s="13"/>
      <c r="Q151" s="13"/>
      <c r="R151" s="13"/>
      <c r="S151" s="13"/>
      <c r="T151" s="13"/>
      <c r="U151" s="13"/>
      <c r="V151" s="13"/>
      <c r="W151" s="13"/>
      <c r="X151" s="13"/>
      <c r="Y151" s="13"/>
      <c r="Z151" s="13"/>
    </row>
    <row r="152" spans="1:26" ht="12.75" customHeight="1" x14ac:dyDescent="0.2">
      <c r="A152" s="13"/>
      <c r="B152" s="243"/>
      <c r="C152" s="243"/>
      <c r="D152" s="243"/>
      <c r="E152" s="243"/>
      <c r="F152" s="243"/>
      <c r="G152" s="243"/>
      <c r="H152" s="243"/>
      <c r="I152" s="243"/>
      <c r="J152" s="243"/>
      <c r="K152" s="243"/>
      <c r="L152" s="243"/>
      <c r="M152" s="243"/>
      <c r="N152" s="243"/>
      <c r="O152" s="244"/>
      <c r="P152" s="13"/>
      <c r="Q152" s="13"/>
      <c r="R152" s="13"/>
      <c r="S152" s="13"/>
      <c r="T152" s="13"/>
      <c r="U152" s="13"/>
      <c r="V152" s="13"/>
      <c r="W152" s="13"/>
      <c r="X152" s="13"/>
      <c r="Y152" s="13"/>
      <c r="Z152" s="13"/>
    </row>
    <row r="153" spans="1:26" ht="12.75" customHeight="1" x14ac:dyDescent="0.2">
      <c r="A153" s="13"/>
      <c r="B153" s="243"/>
      <c r="C153" s="243"/>
      <c r="D153" s="243"/>
      <c r="E153" s="243"/>
      <c r="F153" s="243"/>
      <c r="G153" s="243"/>
      <c r="H153" s="243"/>
      <c r="I153" s="243"/>
      <c r="J153" s="243"/>
      <c r="K153" s="243"/>
      <c r="L153" s="243"/>
      <c r="M153" s="243"/>
      <c r="N153" s="243"/>
      <c r="O153" s="244"/>
      <c r="P153" s="13"/>
      <c r="Q153" s="13"/>
      <c r="R153" s="13"/>
      <c r="S153" s="13"/>
      <c r="T153" s="13"/>
      <c r="U153" s="13"/>
      <c r="V153" s="13"/>
      <c r="W153" s="13"/>
      <c r="X153" s="13"/>
      <c r="Y153" s="13"/>
      <c r="Z153" s="13"/>
    </row>
    <row r="154" spans="1:26" ht="12.75" customHeight="1" x14ac:dyDescent="0.2">
      <c r="A154" s="13"/>
      <c r="B154" s="243"/>
      <c r="C154" s="243"/>
      <c r="D154" s="243"/>
      <c r="E154" s="243"/>
      <c r="F154" s="243"/>
      <c r="G154" s="243"/>
      <c r="H154" s="243"/>
      <c r="I154" s="243"/>
      <c r="J154" s="243"/>
      <c r="K154" s="243"/>
      <c r="L154" s="243"/>
      <c r="M154" s="243"/>
      <c r="N154" s="243"/>
      <c r="O154" s="244"/>
      <c r="P154" s="13"/>
      <c r="Q154" s="13"/>
      <c r="R154" s="13"/>
      <c r="S154" s="13"/>
      <c r="T154" s="13"/>
      <c r="U154" s="13"/>
      <c r="V154" s="13"/>
      <c r="W154" s="13"/>
      <c r="X154" s="13"/>
      <c r="Y154" s="13"/>
      <c r="Z154" s="13"/>
    </row>
    <row r="155" spans="1:26" ht="12.75" customHeight="1" x14ac:dyDescent="0.2">
      <c r="A155" s="13"/>
      <c r="B155" s="243"/>
      <c r="C155" s="243"/>
      <c r="D155" s="243"/>
      <c r="E155" s="243"/>
      <c r="F155" s="243"/>
      <c r="G155" s="243"/>
      <c r="H155" s="243"/>
      <c r="I155" s="243"/>
      <c r="J155" s="243"/>
      <c r="K155" s="243"/>
      <c r="L155" s="243"/>
      <c r="M155" s="243"/>
      <c r="N155" s="243"/>
      <c r="O155" s="244"/>
      <c r="P155" s="13"/>
      <c r="Q155" s="13"/>
      <c r="R155" s="13"/>
      <c r="S155" s="13"/>
      <c r="T155" s="13"/>
      <c r="U155" s="13"/>
      <c r="V155" s="13"/>
      <c r="W155" s="13"/>
      <c r="X155" s="13"/>
      <c r="Y155" s="13"/>
      <c r="Z155" s="13"/>
    </row>
    <row r="156" spans="1:26" ht="12.75" customHeight="1" x14ac:dyDescent="0.2">
      <c r="A156" s="13"/>
      <c r="B156" s="243"/>
      <c r="C156" s="243"/>
      <c r="D156" s="243"/>
      <c r="E156" s="243"/>
      <c r="F156" s="243"/>
      <c r="G156" s="243"/>
      <c r="H156" s="243"/>
      <c r="I156" s="243"/>
      <c r="J156" s="243"/>
      <c r="K156" s="243"/>
      <c r="L156" s="243"/>
      <c r="M156" s="243"/>
      <c r="N156" s="243"/>
      <c r="O156" s="244"/>
      <c r="P156" s="13"/>
      <c r="Q156" s="13"/>
      <c r="R156" s="13"/>
      <c r="S156" s="13"/>
      <c r="T156" s="13"/>
      <c r="U156" s="13"/>
      <c r="V156" s="13"/>
      <c r="W156" s="13"/>
      <c r="X156" s="13"/>
      <c r="Y156" s="13"/>
      <c r="Z156" s="13"/>
    </row>
    <row r="157" spans="1:26" ht="12.75" customHeight="1" x14ac:dyDescent="0.2">
      <c r="A157" s="13"/>
      <c r="B157" s="243"/>
      <c r="C157" s="243"/>
      <c r="D157" s="243"/>
      <c r="E157" s="243"/>
      <c r="F157" s="243"/>
      <c r="G157" s="243"/>
      <c r="H157" s="243"/>
      <c r="I157" s="243"/>
      <c r="J157" s="243"/>
      <c r="K157" s="243"/>
      <c r="L157" s="243"/>
      <c r="M157" s="243"/>
      <c r="N157" s="243"/>
      <c r="O157" s="244"/>
      <c r="P157" s="13"/>
      <c r="Q157" s="13"/>
      <c r="R157" s="13"/>
      <c r="S157" s="13"/>
      <c r="T157" s="13"/>
      <c r="U157" s="13"/>
      <c r="V157" s="13"/>
      <c r="W157" s="13"/>
      <c r="X157" s="13"/>
      <c r="Y157" s="13"/>
      <c r="Z157" s="13"/>
    </row>
    <row r="158" spans="1:26" ht="12.75" customHeight="1" x14ac:dyDescent="0.2">
      <c r="A158" s="13"/>
      <c r="B158" s="243"/>
      <c r="C158" s="243"/>
      <c r="D158" s="243"/>
      <c r="E158" s="243"/>
      <c r="F158" s="243"/>
      <c r="G158" s="243"/>
      <c r="H158" s="243"/>
      <c r="I158" s="243"/>
      <c r="J158" s="243"/>
      <c r="K158" s="243"/>
      <c r="L158" s="243"/>
      <c r="M158" s="243"/>
      <c r="N158" s="243"/>
      <c r="O158" s="244"/>
      <c r="P158" s="13"/>
      <c r="Q158" s="13"/>
      <c r="R158" s="13"/>
      <c r="S158" s="13"/>
      <c r="T158" s="13"/>
      <c r="U158" s="13"/>
      <c r="V158" s="13"/>
      <c r="W158" s="13"/>
      <c r="X158" s="13"/>
      <c r="Y158" s="13"/>
      <c r="Z158" s="13"/>
    </row>
    <row r="159" spans="1:26" ht="12.75" customHeight="1" x14ac:dyDescent="0.2">
      <c r="A159" s="13"/>
      <c r="B159" s="243"/>
      <c r="C159" s="243"/>
      <c r="D159" s="243"/>
      <c r="E159" s="243"/>
      <c r="F159" s="243"/>
      <c r="G159" s="243"/>
      <c r="H159" s="243"/>
      <c r="I159" s="243"/>
      <c r="J159" s="243"/>
      <c r="K159" s="243"/>
      <c r="L159" s="243"/>
      <c r="M159" s="243"/>
      <c r="N159" s="243"/>
      <c r="O159" s="244"/>
      <c r="P159" s="13"/>
      <c r="Q159" s="13"/>
      <c r="R159" s="13"/>
      <c r="S159" s="13"/>
      <c r="T159" s="13"/>
      <c r="U159" s="13"/>
      <c r="V159" s="13"/>
      <c r="W159" s="13"/>
      <c r="X159" s="13"/>
      <c r="Y159" s="13"/>
      <c r="Z159" s="13"/>
    </row>
    <row r="160" spans="1:26" ht="12.75" customHeight="1" x14ac:dyDescent="0.2">
      <c r="A160" s="13"/>
      <c r="B160" s="243"/>
      <c r="C160" s="243"/>
      <c r="D160" s="243"/>
      <c r="E160" s="243"/>
      <c r="F160" s="243"/>
      <c r="G160" s="243"/>
      <c r="H160" s="243"/>
      <c r="I160" s="243"/>
      <c r="J160" s="243"/>
      <c r="K160" s="243"/>
      <c r="L160" s="243"/>
      <c r="M160" s="243"/>
      <c r="N160" s="243"/>
      <c r="O160" s="244"/>
      <c r="P160" s="13"/>
      <c r="Q160" s="13"/>
      <c r="R160" s="13"/>
      <c r="S160" s="13"/>
      <c r="T160" s="13"/>
      <c r="U160" s="13"/>
      <c r="V160" s="13"/>
      <c r="W160" s="13"/>
      <c r="X160" s="13"/>
      <c r="Y160" s="13"/>
      <c r="Z160" s="13"/>
    </row>
    <row r="161" spans="1:26" ht="12.75" customHeight="1" x14ac:dyDescent="0.2">
      <c r="A161" s="13"/>
      <c r="B161" s="243"/>
      <c r="C161" s="243"/>
      <c r="D161" s="243"/>
      <c r="E161" s="243"/>
      <c r="F161" s="243"/>
      <c r="G161" s="243"/>
      <c r="H161" s="243"/>
      <c r="I161" s="243"/>
      <c r="J161" s="243"/>
      <c r="K161" s="243"/>
      <c r="L161" s="243"/>
      <c r="M161" s="243"/>
      <c r="N161" s="243"/>
      <c r="O161" s="244"/>
      <c r="P161" s="13"/>
      <c r="Q161" s="13"/>
      <c r="R161" s="13"/>
      <c r="S161" s="13"/>
      <c r="T161" s="13"/>
      <c r="U161" s="13"/>
      <c r="V161" s="13"/>
      <c r="W161" s="13"/>
      <c r="X161" s="13"/>
      <c r="Y161" s="13"/>
      <c r="Z161" s="13"/>
    </row>
    <row r="162" spans="1:26" ht="12.75" customHeight="1" x14ac:dyDescent="0.2">
      <c r="A162" s="13"/>
      <c r="B162" s="243"/>
      <c r="C162" s="243"/>
      <c r="D162" s="243"/>
      <c r="E162" s="243"/>
      <c r="F162" s="243"/>
      <c r="G162" s="243"/>
      <c r="H162" s="243"/>
      <c r="I162" s="243"/>
      <c r="J162" s="243"/>
      <c r="K162" s="243"/>
      <c r="L162" s="243"/>
      <c r="M162" s="243"/>
      <c r="N162" s="243"/>
      <c r="O162" s="244"/>
      <c r="P162" s="13"/>
      <c r="Q162" s="13"/>
      <c r="R162" s="13"/>
      <c r="S162" s="13"/>
      <c r="T162" s="13"/>
      <c r="U162" s="13"/>
      <c r="V162" s="13"/>
      <c r="W162" s="13"/>
      <c r="X162" s="13"/>
      <c r="Y162" s="13"/>
      <c r="Z162" s="13"/>
    </row>
    <row r="163" spans="1:26" ht="12.75" customHeight="1" x14ac:dyDescent="0.2">
      <c r="A163" s="13"/>
      <c r="B163" s="243"/>
      <c r="C163" s="243"/>
      <c r="D163" s="243"/>
      <c r="E163" s="243"/>
      <c r="F163" s="243"/>
      <c r="G163" s="243"/>
      <c r="H163" s="243"/>
      <c r="I163" s="243"/>
      <c r="J163" s="243"/>
      <c r="K163" s="243"/>
      <c r="L163" s="243"/>
      <c r="M163" s="243"/>
      <c r="N163" s="243"/>
      <c r="O163" s="244"/>
      <c r="P163" s="13"/>
      <c r="Q163" s="13"/>
      <c r="R163" s="13"/>
      <c r="S163" s="13"/>
      <c r="T163" s="13"/>
      <c r="U163" s="13"/>
      <c r="V163" s="13"/>
      <c r="W163" s="13"/>
      <c r="X163" s="13"/>
      <c r="Y163" s="13"/>
      <c r="Z163" s="13"/>
    </row>
    <row r="164" spans="1:26" ht="12.75" customHeight="1" x14ac:dyDescent="0.2">
      <c r="A164" s="13"/>
      <c r="B164" s="243"/>
      <c r="C164" s="243"/>
      <c r="D164" s="243"/>
      <c r="E164" s="243"/>
      <c r="F164" s="243"/>
      <c r="G164" s="243"/>
      <c r="H164" s="243"/>
      <c r="I164" s="243"/>
      <c r="J164" s="243"/>
      <c r="K164" s="243"/>
      <c r="L164" s="243"/>
      <c r="M164" s="243"/>
      <c r="N164" s="243"/>
      <c r="O164" s="244"/>
      <c r="P164" s="13"/>
      <c r="Q164" s="13"/>
      <c r="R164" s="13"/>
      <c r="S164" s="13"/>
      <c r="T164" s="13"/>
      <c r="U164" s="13"/>
      <c r="V164" s="13"/>
      <c r="W164" s="13"/>
      <c r="X164" s="13"/>
      <c r="Y164" s="13"/>
      <c r="Z164" s="13"/>
    </row>
    <row r="165" spans="1:26" ht="12.75" customHeight="1" x14ac:dyDescent="0.2">
      <c r="A165" s="13"/>
      <c r="B165" s="243"/>
      <c r="C165" s="243"/>
      <c r="D165" s="243"/>
      <c r="E165" s="243"/>
      <c r="F165" s="243"/>
      <c r="G165" s="243"/>
      <c r="H165" s="243"/>
      <c r="I165" s="243"/>
      <c r="J165" s="243"/>
      <c r="K165" s="243"/>
      <c r="L165" s="243"/>
      <c r="M165" s="243"/>
      <c r="N165" s="243"/>
      <c r="O165" s="244"/>
      <c r="P165" s="13"/>
      <c r="Q165" s="13"/>
      <c r="R165" s="13"/>
      <c r="S165" s="13"/>
      <c r="T165" s="13"/>
      <c r="U165" s="13"/>
      <c r="V165" s="13"/>
      <c r="W165" s="13"/>
      <c r="X165" s="13"/>
      <c r="Y165" s="13"/>
      <c r="Z165" s="13"/>
    </row>
    <row r="166" spans="1:26" ht="12.75" customHeight="1" x14ac:dyDescent="0.2">
      <c r="A166" s="13"/>
      <c r="B166" s="243"/>
      <c r="C166" s="243"/>
      <c r="D166" s="243"/>
      <c r="E166" s="243"/>
      <c r="F166" s="243"/>
      <c r="G166" s="243"/>
      <c r="H166" s="243"/>
      <c r="I166" s="243"/>
      <c r="J166" s="243"/>
      <c r="K166" s="243"/>
      <c r="L166" s="243"/>
      <c r="M166" s="243"/>
      <c r="N166" s="243"/>
      <c r="O166" s="244"/>
      <c r="P166" s="13"/>
      <c r="Q166" s="13"/>
      <c r="R166" s="13"/>
      <c r="S166" s="13"/>
      <c r="T166" s="13"/>
      <c r="U166" s="13"/>
      <c r="V166" s="13"/>
      <c r="W166" s="13"/>
      <c r="X166" s="13"/>
      <c r="Y166" s="13"/>
      <c r="Z166" s="13"/>
    </row>
    <row r="167" spans="1:26" ht="12.75" customHeight="1" x14ac:dyDescent="0.2">
      <c r="A167" s="13"/>
      <c r="B167" s="243"/>
      <c r="C167" s="243"/>
      <c r="D167" s="243"/>
      <c r="E167" s="243"/>
      <c r="F167" s="243"/>
      <c r="G167" s="243"/>
      <c r="H167" s="243"/>
      <c r="I167" s="243"/>
      <c r="J167" s="243"/>
      <c r="K167" s="243"/>
      <c r="L167" s="243"/>
      <c r="M167" s="243"/>
      <c r="N167" s="243"/>
      <c r="O167" s="244"/>
      <c r="P167" s="13"/>
      <c r="Q167" s="13"/>
      <c r="R167" s="13"/>
      <c r="S167" s="13"/>
      <c r="T167" s="13"/>
      <c r="U167" s="13"/>
      <c r="V167" s="13"/>
      <c r="W167" s="13"/>
      <c r="X167" s="13"/>
      <c r="Y167" s="13"/>
      <c r="Z167" s="13"/>
    </row>
    <row r="168" spans="1:26" ht="12.75" customHeight="1" x14ac:dyDescent="0.2">
      <c r="A168" s="13"/>
      <c r="B168" s="243"/>
      <c r="C168" s="243"/>
      <c r="D168" s="243"/>
      <c r="E168" s="243"/>
      <c r="F168" s="243"/>
      <c r="G168" s="243"/>
      <c r="H168" s="243"/>
      <c r="I168" s="243"/>
      <c r="J168" s="243"/>
      <c r="K168" s="243"/>
      <c r="L168" s="243"/>
      <c r="M168" s="243"/>
      <c r="N168" s="243"/>
      <c r="O168" s="244"/>
      <c r="P168" s="13"/>
      <c r="Q168" s="13"/>
      <c r="R168" s="13"/>
      <c r="S168" s="13"/>
      <c r="T168" s="13"/>
      <c r="U168" s="13"/>
      <c r="V168" s="13"/>
      <c r="W168" s="13"/>
      <c r="X168" s="13"/>
      <c r="Y168" s="13"/>
      <c r="Z168" s="13"/>
    </row>
    <row r="169" spans="1:26" ht="12.75" customHeight="1" x14ac:dyDescent="0.2">
      <c r="A169" s="13"/>
      <c r="B169" s="243"/>
      <c r="C169" s="243"/>
      <c r="D169" s="243"/>
      <c r="E169" s="243"/>
      <c r="F169" s="243"/>
      <c r="G169" s="243"/>
      <c r="H169" s="243"/>
      <c r="I169" s="243"/>
      <c r="J169" s="243"/>
      <c r="K169" s="243"/>
      <c r="L169" s="243"/>
      <c r="M169" s="243"/>
      <c r="N169" s="243"/>
      <c r="O169" s="244"/>
      <c r="P169" s="13"/>
      <c r="Q169" s="13"/>
      <c r="R169" s="13"/>
      <c r="S169" s="13"/>
      <c r="T169" s="13"/>
      <c r="U169" s="13"/>
      <c r="V169" s="13"/>
      <c r="W169" s="13"/>
      <c r="X169" s="13"/>
      <c r="Y169" s="13"/>
      <c r="Z169" s="13"/>
    </row>
    <row r="170" spans="1:26" ht="12.75" customHeight="1" x14ac:dyDescent="0.2">
      <c r="A170" s="13"/>
      <c r="B170" s="243"/>
      <c r="C170" s="243"/>
      <c r="D170" s="243"/>
      <c r="E170" s="243"/>
      <c r="F170" s="243"/>
      <c r="G170" s="243"/>
      <c r="H170" s="243"/>
      <c r="I170" s="243"/>
      <c r="J170" s="243"/>
      <c r="K170" s="243"/>
      <c r="L170" s="243"/>
      <c r="M170" s="243"/>
      <c r="N170" s="243"/>
      <c r="O170" s="244"/>
      <c r="P170" s="13"/>
      <c r="Q170" s="13"/>
      <c r="R170" s="13"/>
      <c r="S170" s="13"/>
      <c r="T170" s="13"/>
      <c r="U170" s="13"/>
      <c r="V170" s="13"/>
      <c r="W170" s="13"/>
      <c r="X170" s="13"/>
      <c r="Y170" s="13"/>
      <c r="Z170" s="13"/>
    </row>
    <row r="171" spans="1:26" ht="12.75" customHeight="1" x14ac:dyDescent="0.2">
      <c r="A171" s="13"/>
      <c r="B171" s="243"/>
      <c r="C171" s="243"/>
      <c r="D171" s="243"/>
      <c r="E171" s="243"/>
      <c r="F171" s="243"/>
      <c r="G171" s="243"/>
      <c r="H171" s="243"/>
      <c r="I171" s="243"/>
      <c r="J171" s="243"/>
      <c r="K171" s="243"/>
      <c r="L171" s="243"/>
      <c r="M171" s="243"/>
      <c r="N171" s="243"/>
      <c r="O171" s="244"/>
      <c r="P171" s="13"/>
      <c r="Q171" s="13"/>
      <c r="R171" s="13"/>
      <c r="S171" s="13"/>
      <c r="T171" s="13"/>
      <c r="U171" s="13"/>
      <c r="V171" s="13"/>
      <c r="W171" s="13"/>
      <c r="X171" s="13"/>
      <c r="Y171" s="13"/>
      <c r="Z171" s="13"/>
    </row>
    <row r="172" spans="1:26" ht="12.75" customHeight="1" x14ac:dyDescent="0.2">
      <c r="A172" s="13"/>
      <c r="B172" s="243"/>
      <c r="C172" s="243"/>
      <c r="D172" s="243"/>
      <c r="E172" s="243"/>
      <c r="F172" s="243"/>
      <c r="G172" s="243"/>
      <c r="H172" s="243"/>
      <c r="I172" s="243"/>
      <c r="J172" s="243"/>
      <c r="K172" s="243"/>
      <c r="L172" s="243"/>
      <c r="M172" s="243"/>
      <c r="N172" s="243"/>
      <c r="O172" s="244"/>
      <c r="P172" s="13"/>
      <c r="Q172" s="13"/>
      <c r="R172" s="13"/>
      <c r="S172" s="13"/>
      <c r="T172" s="13"/>
      <c r="U172" s="13"/>
      <c r="V172" s="13"/>
      <c r="W172" s="13"/>
      <c r="X172" s="13"/>
      <c r="Y172" s="13"/>
      <c r="Z172" s="13"/>
    </row>
    <row r="173" spans="1:26" ht="12.75" customHeight="1" x14ac:dyDescent="0.2">
      <c r="A173" s="13"/>
      <c r="B173" s="243"/>
      <c r="C173" s="243"/>
      <c r="D173" s="243"/>
      <c r="E173" s="243"/>
      <c r="F173" s="243"/>
      <c r="G173" s="243"/>
      <c r="H173" s="243"/>
      <c r="I173" s="243"/>
      <c r="J173" s="243"/>
      <c r="K173" s="243"/>
      <c r="L173" s="243"/>
      <c r="M173" s="243"/>
      <c r="N173" s="243"/>
      <c r="O173" s="244"/>
      <c r="P173" s="13"/>
      <c r="Q173" s="13"/>
      <c r="R173" s="13"/>
      <c r="S173" s="13"/>
      <c r="T173" s="13"/>
      <c r="U173" s="13"/>
      <c r="V173" s="13"/>
      <c r="W173" s="13"/>
      <c r="X173" s="13"/>
      <c r="Y173" s="13"/>
      <c r="Z173" s="13"/>
    </row>
    <row r="174" spans="1:26" ht="12.75" customHeight="1" x14ac:dyDescent="0.2">
      <c r="A174" s="13"/>
      <c r="B174" s="243"/>
      <c r="C174" s="243"/>
      <c r="D174" s="243"/>
      <c r="E174" s="243"/>
      <c r="F174" s="243"/>
      <c r="G174" s="243"/>
      <c r="H174" s="243"/>
      <c r="I174" s="243"/>
      <c r="J174" s="243"/>
      <c r="K174" s="243"/>
      <c r="L174" s="243"/>
      <c r="M174" s="243"/>
      <c r="N174" s="243"/>
      <c r="O174" s="244"/>
      <c r="P174" s="13"/>
      <c r="Q174" s="13"/>
      <c r="R174" s="13"/>
      <c r="S174" s="13"/>
      <c r="T174" s="13"/>
      <c r="U174" s="13"/>
      <c r="V174" s="13"/>
      <c r="W174" s="13"/>
      <c r="X174" s="13"/>
      <c r="Y174" s="13"/>
      <c r="Z174" s="13"/>
    </row>
    <row r="175" spans="1:26" ht="12.75" customHeight="1" x14ac:dyDescent="0.2">
      <c r="A175" s="13"/>
      <c r="B175" s="243"/>
      <c r="C175" s="243"/>
      <c r="D175" s="243"/>
      <c r="E175" s="243"/>
      <c r="F175" s="243"/>
      <c r="G175" s="243"/>
      <c r="H175" s="243"/>
      <c r="I175" s="243"/>
      <c r="J175" s="243"/>
      <c r="K175" s="243"/>
      <c r="L175" s="243"/>
      <c r="M175" s="243"/>
      <c r="N175" s="243"/>
      <c r="O175" s="244"/>
      <c r="P175" s="13"/>
      <c r="Q175" s="13"/>
      <c r="R175" s="13"/>
      <c r="S175" s="13"/>
      <c r="T175" s="13"/>
      <c r="U175" s="13"/>
      <c r="V175" s="13"/>
      <c r="W175" s="13"/>
      <c r="X175" s="13"/>
      <c r="Y175" s="13"/>
      <c r="Z175" s="13"/>
    </row>
    <row r="176" spans="1:26" ht="12.75" customHeight="1" x14ac:dyDescent="0.2">
      <c r="A176" s="13"/>
      <c r="B176" s="243"/>
      <c r="C176" s="243"/>
      <c r="D176" s="243"/>
      <c r="E176" s="243"/>
      <c r="F176" s="243"/>
      <c r="G176" s="243"/>
      <c r="H176" s="243"/>
      <c r="I176" s="243"/>
      <c r="J176" s="243"/>
      <c r="K176" s="243"/>
      <c r="L176" s="243"/>
      <c r="M176" s="243"/>
      <c r="N176" s="243"/>
      <c r="O176" s="244"/>
      <c r="P176" s="13"/>
      <c r="Q176" s="13"/>
      <c r="R176" s="13"/>
      <c r="S176" s="13"/>
      <c r="T176" s="13"/>
      <c r="U176" s="13"/>
      <c r="V176" s="13"/>
      <c r="W176" s="13"/>
      <c r="X176" s="13"/>
      <c r="Y176" s="13"/>
      <c r="Z176" s="13"/>
    </row>
    <row r="177" spans="1:26" ht="12.75" customHeight="1" x14ac:dyDescent="0.2">
      <c r="A177" s="13"/>
      <c r="B177" s="243"/>
      <c r="C177" s="243"/>
      <c r="D177" s="243"/>
      <c r="E177" s="243"/>
      <c r="F177" s="243"/>
      <c r="G177" s="243"/>
      <c r="H177" s="243"/>
      <c r="I177" s="243"/>
      <c r="J177" s="243"/>
      <c r="K177" s="243"/>
      <c r="L177" s="243"/>
      <c r="M177" s="243"/>
      <c r="N177" s="243"/>
      <c r="O177" s="244"/>
      <c r="P177" s="13"/>
      <c r="Q177" s="13"/>
      <c r="R177" s="13"/>
      <c r="S177" s="13"/>
      <c r="T177" s="13"/>
      <c r="U177" s="13"/>
      <c r="V177" s="13"/>
      <c r="W177" s="13"/>
      <c r="X177" s="13"/>
      <c r="Y177" s="13"/>
      <c r="Z177" s="13"/>
    </row>
    <row r="178" spans="1:26" ht="12.75" customHeight="1" x14ac:dyDescent="0.2">
      <c r="A178" s="13"/>
      <c r="B178" s="243"/>
      <c r="C178" s="243"/>
      <c r="D178" s="243"/>
      <c r="E178" s="243"/>
      <c r="F178" s="243"/>
      <c r="G178" s="243"/>
      <c r="H178" s="243"/>
      <c r="I178" s="243"/>
      <c r="J178" s="243"/>
      <c r="K178" s="243"/>
      <c r="L178" s="243"/>
      <c r="M178" s="243"/>
      <c r="N178" s="243"/>
      <c r="O178" s="244"/>
      <c r="P178" s="13"/>
      <c r="Q178" s="13"/>
      <c r="R178" s="13"/>
      <c r="S178" s="13"/>
      <c r="T178" s="13"/>
      <c r="U178" s="13"/>
      <c r="V178" s="13"/>
      <c r="W178" s="13"/>
      <c r="X178" s="13"/>
      <c r="Y178" s="13"/>
      <c r="Z178" s="13"/>
    </row>
    <row r="179" spans="1:26" ht="12.75" customHeight="1" x14ac:dyDescent="0.2">
      <c r="A179" s="13"/>
      <c r="B179" s="243"/>
      <c r="C179" s="243"/>
      <c r="D179" s="243"/>
      <c r="E179" s="243"/>
      <c r="F179" s="243"/>
      <c r="G179" s="243"/>
      <c r="H179" s="243"/>
      <c r="I179" s="243"/>
      <c r="J179" s="243"/>
      <c r="K179" s="243"/>
      <c r="L179" s="243"/>
      <c r="M179" s="243"/>
      <c r="N179" s="243"/>
      <c r="O179" s="244"/>
      <c r="P179" s="13"/>
      <c r="Q179" s="13"/>
      <c r="R179" s="13"/>
      <c r="S179" s="13"/>
      <c r="T179" s="13"/>
      <c r="U179" s="13"/>
      <c r="V179" s="13"/>
      <c r="W179" s="13"/>
      <c r="X179" s="13"/>
      <c r="Y179" s="13"/>
      <c r="Z179" s="13"/>
    </row>
    <row r="180" spans="1:26" ht="12.75" customHeight="1" x14ac:dyDescent="0.2">
      <c r="A180" s="13"/>
      <c r="B180" s="243"/>
      <c r="C180" s="243"/>
      <c r="D180" s="243"/>
      <c r="E180" s="243"/>
      <c r="F180" s="243"/>
      <c r="G180" s="243"/>
      <c r="H180" s="243"/>
      <c r="I180" s="243"/>
      <c r="J180" s="243"/>
      <c r="K180" s="243"/>
      <c r="L180" s="243"/>
      <c r="M180" s="243"/>
      <c r="N180" s="243"/>
      <c r="O180" s="244"/>
      <c r="P180" s="13"/>
      <c r="Q180" s="13"/>
      <c r="R180" s="13"/>
      <c r="S180" s="13"/>
      <c r="T180" s="13"/>
      <c r="U180" s="13"/>
      <c r="V180" s="13"/>
      <c r="W180" s="13"/>
      <c r="X180" s="13"/>
      <c r="Y180" s="13"/>
      <c r="Z180" s="13"/>
    </row>
    <row r="181" spans="1:26" ht="12.75" customHeight="1" x14ac:dyDescent="0.2">
      <c r="A181" s="13"/>
      <c r="B181" s="243"/>
      <c r="C181" s="243"/>
      <c r="D181" s="243"/>
      <c r="E181" s="243"/>
      <c r="F181" s="243"/>
      <c r="G181" s="243"/>
      <c r="H181" s="243"/>
      <c r="I181" s="243"/>
      <c r="J181" s="243"/>
      <c r="K181" s="243"/>
      <c r="L181" s="243"/>
      <c r="M181" s="243"/>
      <c r="N181" s="243"/>
      <c r="O181" s="244"/>
      <c r="P181" s="13"/>
      <c r="Q181" s="13"/>
      <c r="R181" s="13"/>
      <c r="S181" s="13"/>
      <c r="T181" s="13"/>
      <c r="U181" s="13"/>
      <c r="V181" s="13"/>
      <c r="W181" s="13"/>
      <c r="X181" s="13"/>
      <c r="Y181" s="13"/>
      <c r="Z181" s="13"/>
    </row>
    <row r="182" spans="1:26" ht="12.75" customHeight="1" x14ac:dyDescent="0.2">
      <c r="A182" s="13"/>
      <c r="B182" s="243"/>
      <c r="C182" s="243"/>
      <c r="D182" s="243"/>
      <c r="E182" s="243"/>
      <c r="F182" s="243"/>
      <c r="G182" s="243"/>
      <c r="H182" s="243"/>
      <c r="I182" s="243"/>
      <c r="J182" s="243"/>
      <c r="K182" s="243"/>
      <c r="L182" s="243"/>
      <c r="M182" s="243"/>
      <c r="N182" s="243"/>
      <c r="O182" s="244"/>
      <c r="P182" s="13"/>
      <c r="Q182" s="13"/>
      <c r="R182" s="13"/>
      <c r="S182" s="13"/>
      <c r="T182" s="13"/>
      <c r="U182" s="13"/>
      <c r="V182" s="13"/>
      <c r="W182" s="13"/>
      <c r="X182" s="13"/>
      <c r="Y182" s="13"/>
      <c r="Z182" s="13"/>
    </row>
    <row r="183" spans="1:26" ht="12.75" customHeight="1" x14ac:dyDescent="0.2">
      <c r="A183" s="13"/>
      <c r="B183" s="243"/>
      <c r="C183" s="243"/>
      <c r="D183" s="243"/>
      <c r="E183" s="243"/>
      <c r="F183" s="243"/>
      <c r="G183" s="243"/>
      <c r="H183" s="243"/>
      <c r="I183" s="243"/>
      <c r="J183" s="243"/>
      <c r="K183" s="243"/>
      <c r="L183" s="243"/>
      <c r="M183" s="243"/>
      <c r="N183" s="243"/>
      <c r="O183" s="244"/>
      <c r="P183" s="13"/>
      <c r="Q183" s="13"/>
      <c r="R183" s="13"/>
      <c r="S183" s="13"/>
      <c r="T183" s="13"/>
      <c r="U183" s="13"/>
      <c r="V183" s="13"/>
      <c r="W183" s="13"/>
      <c r="X183" s="13"/>
      <c r="Y183" s="13"/>
      <c r="Z183" s="13"/>
    </row>
    <row r="184" spans="1:26" ht="12.75" customHeight="1" x14ac:dyDescent="0.2">
      <c r="A184" s="13"/>
      <c r="B184" s="243"/>
      <c r="C184" s="243"/>
      <c r="D184" s="243"/>
      <c r="E184" s="243"/>
      <c r="F184" s="243"/>
      <c r="G184" s="243"/>
      <c r="H184" s="243"/>
      <c r="I184" s="243"/>
      <c r="J184" s="243"/>
      <c r="K184" s="243"/>
      <c r="L184" s="243"/>
      <c r="M184" s="243"/>
      <c r="N184" s="243"/>
      <c r="O184" s="244"/>
      <c r="P184" s="13"/>
      <c r="Q184" s="13"/>
      <c r="R184" s="13"/>
      <c r="S184" s="13"/>
      <c r="T184" s="13"/>
      <c r="U184" s="13"/>
      <c r="V184" s="13"/>
      <c r="W184" s="13"/>
      <c r="X184" s="13"/>
      <c r="Y184" s="13"/>
      <c r="Z184" s="13"/>
    </row>
    <row r="185" spans="1:26" ht="12.75" customHeight="1" x14ac:dyDescent="0.2">
      <c r="A185" s="13"/>
      <c r="B185" s="243"/>
      <c r="C185" s="243"/>
      <c r="D185" s="243"/>
      <c r="E185" s="243"/>
      <c r="F185" s="243"/>
      <c r="G185" s="243"/>
      <c r="H185" s="243"/>
      <c r="I185" s="243"/>
      <c r="J185" s="243"/>
      <c r="K185" s="243"/>
      <c r="L185" s="243"/>
      <c r="M185" s="243"/>
      <c r="N185" s="243"/>
      <c r="O185" s="244"/>
      <c r="P185" s="13"/>
      <c r="Q185" s="13"/>
      <c r="R185" s="13"/>
      <c r="S185" s="13"/>
      <c r="T185" s="13"/>
      <c r="U185" s="13"/>
      <c r="V185" s="13"/>
      <c r="W185" s="13"/>
      <c r="X185" s="13"/>
      <c r="Y185" s="13"/>
      <c r="Z185" s="13"/>
    </row>
    <row r="186" spans="1:26" ht="12.75" customHeight="1" x14ac:dyDescent="0.2">
      <c r="A186" s="13"/>
      <c r="B186" s="243"/>
      <c r="C186" s="243"/>
      <c r="D186" s="243"/>
      <c r="E186" s="243"/>
      <c r="F186" s="243"/>
      <c r="G186" s="243"/>
      <c r="H186" s="243"/>
      <c r="I186" s="243"/>
      <c r="J186" s="243"/>
      <c r="K186" s="243"/>
      <c r="L186" s="243"/>
      <c r="M186" s="243"/>
      <c r="N186" s="243"/>
      <c r="O186" s="244"/>
      <c r="P186" s="13"/>
      <c r="Q186" s="13"/>
      <c r="R186" s="13"/>
      <c r="S186" s="13"/>
      <c r="T186" s="13"/>
      <c r="U186" s="13"/>
      <c r="V186" s="13"/>
      <c r="W186" s="13"/>
      <c r="X186" s="13"/>
      <c r="Y186" s="13"/>
      <c r="Z186" s="13"/>
    </row>
    <row r="187" spans="1:26" ht="12.75" customHeight="1" x14ac:dyDescent="0.2">
      <c r="A187" s="13"/>
      <c r="B187" s="243"/>
      <c r="C187" s="243"/>
      <c r="D187" s="243"/>
      <c r="E187" s="243"/>
      <c r="F187" s="243"/>
      <c r="G187" s="243"/>
      <c r="H187" s="243"/>
      <c r="I187" s="243"/>
      <c r="J187" s="243"/>
      <c r="K187" s="243"/>
      <c r="L187" s="243"/>
      <c r="M187" s="243"/>
      <c r="N187" s="243"/>
      <c r="O187" s="244"/>
      <c r="P187" s="13"/>
      <c r="Q187" s="13"/>
      <c r="R187" s="13"/>
      <c r="S187" s="13"/>
      <c r="T187" s="13"/>
      <c r="U187" s="13"/>
      <c r="V187" s="13"/>
      <c r="W187" s="13"/>
      <c r="X187" s="13"/>
      <c r="Y187" s="13"/>
      <c r="Z187" s="13"/>
    </row>
    <row r="188" spans="1:26" ht="12.75" customHeight="1" x14ac:dyDescent="0.2">
      <c r="A188" s="13"/>
      <c r="B188" s="243"/>
      <c r="C188" s="243"/>
      <c r="D188" s="243"/>
      <c r="E188" s="243"/>
      <c r="F188" s="243"/>
      <c r="G188" s="243"/>
      <c r="H188" s="243"/>
      <c r="I188" s="243"/>
      <c r="J188" s="243"/>
      <c r="K188" s="243"/>
      <c r="L188" s="243"/>
      <c r="M188" s="243"/>
      <c r="N188" s="243"/>
      <c r="O188" s="244"/>
      <c r="P188" s="13"/>
      <c r="Q188" s="13"/>
      <c r="R188" s="13"/>
      <c r="S188" s="13"/>
      <c r="T188" s="13"/>
      <c r="U188" s="13"/>
      <c r="V188" s="13"/>
      <c r="W188" s="13"/>
      <c r="X188" s="13"/>
      <c r="Y188" s="13"/>
      <c r="Z188" s="13"/>
    </row>
    <row r="189" spans="1:26" ht="12.75" customHeight="1" x14ac:dyDescent="0.2">
      <c r="A189" s="13"/>
      <c r="B189" s="243"/>
      <c r="C189" s="243"/>
      <c r="D189" s="243"/>
      <c r="E189" s="243"/>
      <c r="F189" s="243"/>
      <c r="G189" s="243"/>
      <c r="H189" s="243"/>
      <c r="I189" s="243"/>
      <c r="J189" s="243"/>
      <c r="K189" s="243"/>
      <c r="L189" s="243"/>
      <c r="M189" s="243"/>
      <c r="N189" s="243"/>
      <c r="O189" s="244"/>
      <c r="P189" s="13"/>
      <c r="Q189" s="13"/>
      <c r="R189" s="13"/>
      <c r="S189" s="13"/>
      <c r="T189" s="13"/>
      <c r="U189" s="13"/>
      <c r="V189" s="13"/>
      <c r="W189" s="13"/>
      <c r="X189" s="13"/>
      <c r="Y189" s="13"/>
      <c r="Z189" s="13"/>
    </row>
    <row r="190" spans="1:26" ht="12.75" customHeight="1" x14ac:dyDescent="0.2">
      <c r="A190" s="13"/>
      <c r="B190" s="243"/>
      <c r="C190" s="243"/>
      <c r="D190" s="243"/>
      <c r="E190" s="243"/>
      <c r="F190" s="243"/>
      <c r="G190" s="243"/>
      <c r="H190" s="243"/>
      <c r="I190" s="243"/>
      <c r="J190" s="243"/>
      <c r="K190" s="243"/>
      <c r="L190" s="243"/>
      <c r="M190" s="243"/>
      <c r="N190" s="243"/>
      <c r="O190" s="244"/>
      <c r="P190" s="13"/>
      <c r="Q190" s="13"/>
      <c r="R190" s="13"/>
      <c r="S190" s="13"/>
      <c r="T190" s="13"/>
      <c r="U190" s="13"/>
      <c r="V190" s="13"/>
      <c r="W190" s="13"/>
      <c r="X190" s="13"/>
      <c r="Y190" s="13"/>
      <c r="Z190" s="13"/>
    </row>
    <row r="191" spans="1:26" ht="12.75" customHeight="1" x14ac:dyDescent="0.2">
      <c r="A191" s="13"/>
      <c r="B191" s="243"/>
      <c r="C191" s="243"/>
      <c r="D191" s="243"/>
      <c r="E191" s="243"/>
      <c r="F191" s="243"/>
      <c r="G191" s="243"/>
      <c r="H191" s="243"/>
      <c r="I191" s="243"/>
      <c r="J191" s="243"/>
      <c r="K191" s="243"/>
      <c r="L191" s="243"/>
      <c r="M191" s="243"/>
      <c r="N191" s="243"/>
      <c r="O191" s="244"/>
      <c r="P191" s="13"/>
      <c r="Q191" s="13"/>
      <c r="R191" s="13"/>
      <c r="S191" s="13"/>
      <c r="T191" s="13"/>
      <c r="U191" s="13"/>
      <c r="V191" s="13"/>
      <c r="W191" s="13"/>
      <c r="X191" s="13"/>
      <c r="Y191" s="13"/>
      <c r="Z191" s="13"/>
    </row>
    <row r="192" spans="1:26" ht="12.75" customHeight="1" x14ac:dyDescent="0.2">
      <c r="A192" s="13"/>
      <c r="B192" s="243"/>
      <c r="C192" s="243"/>
      <c r="D192" s="243"/>
      <c r="E192" s="243"/>
      <c r="F192" s="243"/>
      <c r="G192" s="243"/>
      <c r="H192" s="243"/>
      <c r="I192" s="243"/>
      <c r="J192" s="243"/>
      <c r="K192" s="243"/>
      <c r="L192" s="243"/>
      <c r="M192" s="243"/>
      <c r="N192" s="243"/>
      <c r="O192" s="244"/>
      <c r="P192" s="13"/>
      <c r="Q192" s="13"/>
      <c r="R192" s="13"/>
      <c r="S192" s="13"/>
      <c r="T192" s="13"/>
      <c r="U192" s="13"/>
      <c r="V192" s="13"/>
      <c r="W192" s="13"/>
      <c r="X192" s="13"/>
      <c r="Y192" s="13"/>
      <c r="Z192" s="13"/>
    </row>
    <row r="193" spans="1:26" ht="12.75" customHeight="1" x14ac:dyDescent="0.2">
      <c r="A193" s="13"/>
      <c r="B193" s="243"/>
      <c r="C193" s="243"/>
      <c r="D193" s="243"/>
      <c r="E193" s="243"/>
      <c r="F193" s="243"/>
      <c r="G193" s="243"/>
      <c r="H193" s="243"/>
      <c r="I193" s="243"/>
      <c r="J193" s="243"/>
      <c r="K193" s="243"/>
      <c r="L193" s="243"/>
      <c r="M193" s="243"/>
      <c r="N193" s="243"/>
      <c r="O193" s="244"/>
      <c r="P193" s="13"/>
      <c r="Q193" s="13"/>
      <c r="R193" s="13"/>
      <c r="S193" s="13"/>
      <c r="T193" s="13"/>
      <c r="U193" s="13"/>
      <c r="V193" s="13"/>
      <c r="W193" s="13"/>
      <c r="X193" s="13"/>
      <c r="Y193" s="13"/>
      <c r="Z193" s="13"/>
    </row>
    <row r="194" spans="1:26" ht="12.75" customHeight="1" x14ac:dyDescent="0.2">
      <c r="A194" s="13"/>
      <c r="B194" s="243"/>
      <c r="C194" s="243"/>
      <c r="D194" s="243"/>
      <c r="E194" s="243"/>
      <c r="F194" s="243"/>
      <c r="G194" s="243"/>
      <c r="H194" s="243"/>
      <c r="I194" s="243"/>
      <c r="J194" s="243"/>
      <c r="K194" s="243"/>
      <c r="L194" s="243"/>
      <c r="M194" s="243"/>
      <c r="N194" s="243"/>
      <c r="O194" s="244"/>
      <c r="P194" s="13"/>
      <c r="Q194" s="13"/>
      <c r="R194" s="13"/>
      <c r="S194" s="13"/>
      <c r="T194" s="13"/>
      <c r="U194" s="13"/>
      <c r="V194" s="13"/>
      <c r="W194" s="13"/>
      <c r="X194" s="13"/>
      <c r="Y194" s="13"/>
      <c r="Z194" s="13"/>
    </row>
    <row r="195" spans="1:26" ht="12.75" customHeight="1" x14ac:dyDescent="0.2">
      <c r="A195" s="13"/>
      <c r="B195" s="243"/>
      <c r="C195" s="243"/>
      <c r="D195" s="243"/>
      <c r="E195" s="243"/>
      <c r="F195" s="243"/>
      <c r="G195" s="243"/>
      <c r="H195" s="243"/>
      <c r="I195" s="243"/>
      <c r="J195" s="243"/>
      <c r="K195" s="243"/>
      <c r="L195" s="243"/>
      <c r="M195" s="243"/>
      <c r="N195" s="243"/>
      <c r="O195" s="244"/>
      <c r="P195" s="13"/>
      <c r="Q195" s="13"/>
      <c r="R195" s="13"/>
      <c r="S195" s="13"/>
      <c r="T195" s="13"/>
      <c r="U195" s="13"/>
      <c r="V195" s="13"/>
      <c r="W195" s="13"/>
      <c r="X195" s="13"/>
      <c r="Y195" s="13"/>
      <c r="Z195" s="13"/>
    </row>
    <row r="196" spans="1:26" ht="12.75" customHeight="1" x14ac:dyDescent="0.2">
      <c r="A196" s="13"/>
      <c r="B196" s="243"/>
      <c r="C196" s="243"/>
      <c r="D196" s="243"/>
      <c r="E196" s="243"/>
      <c r="F196" s="243"/>
      <c r="G196" s="243"/>
      <c r="H196" s="243"/>
      <c r="I196" s="243"/>
      <c r="J196" s="243"/>
      <c r="K196" s="243"/>
      <c r="L196" s="243"/>
      <c r="M196" s="243"/>
      <c r="N196" s="243"/>
      <c r="O196" s="244"/>
      <c r="P196" s="13"/>
      <c r="Q196" s="13"/>
      <c r="R196" s="13"/>
      <c r="S196" s="13"/>
      <c r="T196" s="13"/>
      <c r="U196" s="13"/>
      <c r="V196" s="13"/>
      <c r="W196" s="13"/>
      <c r="X196" s="13"/>
      <c r="Y196" s="13"/>
      <c r="Z196" s="13"/>
    </row>
    <row r="197" spans="1:26" ht="12.75" customHeight="1" x14ac:dyDescent="0.2">
      <c r="A197" s="13"/>
      <c r="B197" s="243"/>
      <c r="C197" s="243"/>
      <c r="D197" s="243"/>
      <c r="E197" s="243"/>
      <c r="F197" s="243"/>
      <c r="G197" s="243"/>
      <c r="H197" s="243"/>
      <c r="I197" s="243"/>
      <c r="J197" s="243"/>
      <c r="K197" s="243"/>
      <c r="L197" s="243"/>
      <c r="M197" s="243"/>
      <c r="N197" s="243"/>
      <c r="O197" s="244"/>
      <c r="P197" s="13"/>
      <c r="Q197" s="13"/>
      <c r="R197" s="13"/>
      <c r="S197" s="13"/>
      <c r="T197" s="13"/>
      <c r="U197" s="13"/>
      <c r="V197" s="13"/>
      <c r="W197" s="13"/>
      <c r="X197" s="13"/>
      <c r="Y197" s="13"/>
      <c r="Z197" s="13"/>
    </row>
    <row r="198" spans="1:26" ht="12.75" customHeight="1" x14ac:dyDescent="0.2">
      <c r="A198" s="13"/>
      <c r="B198" s="243"/>
      <c r="C198" s="243"/>
      <c r="D198" s="243"/>
      <c r="E198" s="243"/>
      <c r="F198" s="243"/>
      <c r="G198" s="243"/>
      <c r="H198" s="243"/>
      <c r="I198" s="243"/>
      <c r="J198" s="243"/>
      <c r="K198" s="243"/>
      <c r="L198" s="243"/>
      <c r="M198" s="243"/>
      <c r="N198" s="243"/>
      <c r="O198" s="244"/>
      <c r="P198" s="13"/>
      <c r="Q198" s="13"/>
      <c r="R198" s="13"/>
      <c r="S198" s="13"/>
      <c r="T198" s="13"/>
      <c r="U198" s="13"/>
      <c r="V198" s="13"/>
      <c r="W198" s="13"/>
      <c r="X198" s="13"/>
      <c r="Y198" s="13"/>
      <c r="Z198" s="13"/>
    </row>
    <row r="199" spans="1:26" ht="12.75" customHeight="1" x14ac:dyDescent="0.2">
      <c r="A199" s="13"/>
      <c r="B199" s="243"/>
      <c r="C199" s="243"/>
      <c r="D199" s="243"/>
      <c r="E199" s="243"/>
      <c r="F199" s="243"/>
      <c r="G199" s="243"/>
      <c r="H199" s="243"/>
      <c r="I199" s="243"/>
      <c r="J199" s="243"/>
      <c r="K199" s="243"/>
      <c r="L199" s="243"/>
      <c r="M199" s="243"/>
      <c r="N199" s="243"/>
      <c r="O199" s="244"/>
      <c r="P199" s="13"/>
      <c r="Q199" s="13"/>
      <c r="R199" s="13"/>
      <c r="S199" s="13"/>
      <c r="T199" s="13"/>
      <c r="U199" s="13"/>
      <c r="V199" s="13"/>
      <c r="W199" s="13"/>
      <c r="X199" s="13"/>
      <c r="Y199" s="13"/>
      <c r="Z199" s="13"/>
    </row>
    <row r="200" spans="1:26" ht="12.75" customHeight="1" x14ac:dyDescent="0.2">
      <c r="A200" s="13"/>
      <c r="B200" s="243"/>
      <c r="C200" s="243"/>
      <c r="D200" s="243"/>
      <c r="E200" s="243"/>
      <c r="F200" s="243"/>
      <c r="G200" s="243"/>
      <c r="H200" s="243"/>
      <c r="I200" s="243"/>
      <c r="J200" s="243"/>
      <c r="K200" s="243"/>
      <c r="L200" s="243"/>
      <c r="M200" s="243"/>
      <c r="N200" s="243"/>
      <c r="O200" s="244"/>
      <c r="P200" s="13"/>
      <c r="Q200" s="13"/>
      <c r="R200" s="13"/>
      <c r="S200" s="13"/>
      <c r="T200" s="13"/>
      <c r="U200" s="13"/>
      <c r="V200" s="13"/>
      <c r="W200" s="13"/>
      <c r="X200" s="13"/>
      <c r="Y200" s="13"/>
      <c r="Z200" s="13"/>
    </row>
    <row r="201" spans="1:26" ht="12.75" customHeight="1" x14ac:dyDescent="0.2">
      <c r="A201" s="13"/>
      <c r="B201" s="243"/>
      <c r="C201" s="243"/>
      <c r="D201" s="243"/>
      <c r="E201" s="243"/>
      <c r="F201" s="243"/>
      <c r="G201" s="243"/>
      <c r="H201" s="243"/>
      <c r="I201" s="243"/>
      <c r="J201" s="243"/>
      <c r="K201" s="243"/>
      <c r="L201" s="243"/>
      <c r="M201" s="243"/>
      <c r="N201" s="243"/>
      <c r="O201" s="244"/>
      <c r="P201" s="13"/>
      <c r="Q201" s="13"/>
      <c r="R201" s="13"/>
      <c r="S201" s="13"/>
      <c r="T201" s="13"/>
      <c r="U201" s="13"/>
      <c r="V201" s="13"/>
      <c r="W201" s="13"/>
      <c r="X201" s="13"/>
      <c r="Y201" s="13"/>
      <c r="Z201" s="13"/>
    </row>
    <row r="202" spans="1:26" ht="12.75" customHeight="1" x14ac:dyDescent="0.2">
      <c r="A202" s="13"/>
      <c r="B202" s="243"/>
      <c r="C202" s="243"/>
      <c r="D202" s="243"/>
      <c r="E202" s="243"/>
      <c r="F202" s="243"/>
      <c r="G202" s="243"/>
      <c r="H202" s="243"/>
      <c r="I202" s="243"/>
      <c r="J202" s="243"/>
      <c r="K202" s="243"/>
      <c r="L202" s="243"/>
      <c r="M202" s="243"/>
      <c r="N202" s="243"/>
      <c r="O202" s="244"/>
      <c r="P202" s="13"/>
      <c r="Q202" s="13"/>
      <c r="R202" s="13"/>
      <c r="S202" s="13"/>
      <c r="T202" s="13"/>
      <c r="U202" s="13"/>
      <c r="V202" s="13"/>
      <c r="W202" s="13"/>
      <c r="X202" s="13"/>
      <c r="Y202" s="13"/>
      <c r="Z202" s="13"/>
    </row>
    <row r="203" spans="1:26" ht="12.75" customHeight="1" x14ac:dyDescent="0.2">
      <c r="A203" s="13"/>
      <c r="B203" s="243"/>
      <c r="C203" s="243"/>
      <c r="D203" s="243"/>
      <c r="E203" s="243"/>
      <c r="F203" s="243"/>
      <c r="G203" s="243"/>
      <c r="H203" s="243"/>
      <c r="I203" s="243"/>
      <c r="J203" s="243"/>
      <c r="K203" s="243"/>
      <c r="L203" s="243"/>
      <c r="M203" s="243"/>
      <c r="N203" s="243"/>
      <c r="O203" s="244"/>
      <c r="P203" s="13"/>
      <c r="Q203" s="13"/>
      <c r="R203" s="13"/>
      <c r="S203" s="13"/>
      <c r="T203" s="13"/>
      <c r="U203" s="13"/>
      <c r="V203" s="13"/>
      <c r="W203" s="13"/>
      <c r="X203" s="13"/>
      <c r="Y203" s="13"/>
      <c r="Z203" s="13"/>
    </row>
    <row r="204" spans="1:26" ht="12.75" customHeight="1" x14ac:dyDescent="0.2">
      <c r="A204" s="13"/>
      <c r="B204" s="243"/>
      <c r="C204" s="243"/>
      <c r="D204" s="243"/>
      <c r="E204" s="243"/>
      <c r="F204" s="243"/>
      <c r="G204" s="243"/>
      <c r="H204" s="243"/>
      <c r="I204" s="243"/>
      <c r="J204" s="243"/>
      <c r="K204" s="243"/>
      <c r="L204" s="243"/>
      <c r="M204" s="243"/>
      <c r="N204" s="243"/>
      <c r="O204" s="244"/>
      <c r="P204" s="13"/>
      <c r="Q204" s="13"/>
      <c r="R204" s="13"/>
      <c r="S204" s="13"/>
      <c r="T204" s="13"/>
      <c r="U204" s="13"/>
      <c r="V204" s="13"/>
      <c r="W204" s="13"/>
      <c r="X204" s="13"/>
      <c r="Y204" s="13"/>
      <c r="Z204" s="13"/>
    </row>
    <row r="205" spans="1:26" ht="12.75" customHeight="1" x14ac:dyDescent="0.2">
      <c r="A205" s="13"/>
      <c r="B205" s="243"/>
      <c r="C205" s="243"/>
      <c r="D205" s="243"/>
      <c r="E205" s="243"/>
      <c r="F205" s="243"/>
      <c r="G205" s="243"/>
      <c r="H205" s="243"/>
      <c r="I205" s="243"/>
      <c r="J205" s="243"/>
      <c r="K205" s="243"/>
      <c r="L205" s="243"/>
      <c r="M205" s="243"/>
      <c r="N205" s="243"/>
      <c r="O205" s="244"/>
      <c r="P205" s="13"/>
      <c r="Q205" s="13"/>
      <c r="R205" s="13"/>
      <c r="S205" s="13"/>
      <c r="T205" s="13"/>
      <c r="U205" s="13"/>
      <c r="V205" s="13"/>
      <c r="W205" s="13"/>
      <c r="X205" s="13"/>
      <c r="Y205" s="13"/>
      <c r="Z205" s="13"/>
    </row>
    <row r="206" spans="1:26" ht="12.75" customHeight="1" x14ac:dyDescent="0.2">
      <c r="A206" s="13"/>
      <c r="B206" s="243"/>
      <c r="C206" s="243"/>
      <c r="D206" s="243"/>
      <c r="E206" s="243"/>
      <c r="F206" s="243"/>
      <c r="G206" s="243"/>
      <c r="H206" s="243"/>
      <c r="I206" s="243"/>
      <c r="J206" s="243"/>
      <c r="K206" s="243"/>
      <c r="L206" s="243"/>
      <c r="M206" s="243"/>
      <c r="N206" s="243"/>
      <c r="O206" s="244"/>
      <c r="P206" s="13"/>
      <c r="Q206" s="13"/>
      <c r="R206" s="13"/>
      <c r="S206" s="13"/>
      <c r="T206" s="13"/>
      <c r="U206" s="13"/>
      <c r="V206" s="13"/>
      <c r="W206" s="13"/>
      <c r="X206" s="13"/>
      <c r="Y206" s="13"/>
      <c r="Z206" s="13"/>
    </row>
    <row r="207" spans="1:26" ht="12.75" customHeight="1" x14ac:dyDescent="0.2">
      <c r="A207" s="13"/>
      <c r="B207" s="243"/>
      <c r="C207" s="243"/>
      <c r="D207" s="243"/>
      <c r="E207" s="243"/>
      <c r="F207" s="243"/>
      <c r="G207" s="243"/>
      <c r="H207" s="243"/>
      <c r="I207" s="243"/>
      <c r="J207" s="243"/>
      <c r="K207" s="243"/>
      <c r="L207" s="243"/>
      <c r="M207" s="243"/>
      <c r="N207" s="243"/>
      <c r="O207" s="244"/>
      <c r="P207" s="13"/>
      <c r="Q207" s="13"/>
      <c r="R207" s="13"/>
      <c r="S207" s="13"/>
      <c r="T207" s="13"/>
      <c r="U207" s="13"/>
      <c r="V207" s="13"/>
      <c r="W207" s="13"/>
      <c r="X207" s="13"/>
      <c r="Y207" s="13"/>
      <c r="Z207" s="13"/>
    </row>
    <row r="208" spans="1:26" ht="12.75" customHeight="1" x14ac:dyDescent="0.2">
      <c r="A208" s="13"/>
      <c r="B208" s="243"/>
      <c r="C208" s="243"/>
      <c r="D208" s="243"/>
      <c r="E208" s="243"/>
      <c r="F208" s="243"/>
      <c r="G208" s="243"/>
      <c r="H208" s="243"/>
      <c r="I208" s="243"/>
      <c r="J208" s="243"/>
      <c r="K208" s="243"/>
      <c r="L208" s="243"/>
      <c r="M208" s="243"/>
      <c r="N208" s="243"/>
      <c r="O208" s="244"/>
      <c r="P208" s="13"/>
      <c r="Q208" s="13"/>
      <c r="R208" s="13"/>
      <c r="S208" s="13"/>
      <c r="T208" s="13"/>
      <c r="U208" s="13"/>
      <c r="V208" s="13"/>
      <c r="W208" s="13"/>
      <c r="X208" s="13"/>
      <c r="Y208" s="13"/>
      <c r="Z208" s="13"/>
    </row>
    <row r="209" spans="1:26" ht="12.75" customHeight="1" x14ac:dyDescent="0.2">
      <c r="A209" s="13"/>
      <c r="B209" s="243"/>
      <c r="C209" s="243"/>
      <c r="D209" s="243"/>
      <c r="E209" s="243"/>
      <c r="F209" s="243"/>
      <c r="G209" s="243"/>
      <c r="H209" s="243"/>
      <c r="I209" s="243"/>
      <c r="J209" s="243"/>
      <c r="K209" s="243"/>
      <c r="L209" s="243"/>
      <c r="M209" s="243"/>
      <c r="N209" s="243"/>
      <c r="O209" s="244"/>
      <c r="P209" s="13"/>
      <c r="Q209" s="13"/>
      <c r="R209" s="13"/>
      <c r="S209" s="13"/>
      <c r="T209" s="13"/>
      <c r="U209" s="13"/>
      <c r="V209" s="13"/>
      <c r="W209" s="13"/>
      <c r="X209" s="13"/>
      <c r="Y209" s="13"/>
      <c r="Z209" s="13"/>
    </row>
    <row r="210" spans="1:26" ht="12.75" customHeight="1" x14ac:dyDescent="0.2">
      <c r="A210" s="13"/>
      <c r="B210" s="243"/>
      <c r="C210" s="243"/>
      <c r="D210" s="243"/>
      <c r="E210" s="243"/>
      <c r="F210" s="243"/>
      <c r="G210" s="243"/>
      <c r="H210" s="243"/>
      <c r="I210" s="243"/>
      <c r="J210" s="243"/>
      <c r="K210" s="243"/>
      <c r="L210" s="243"/>
      <c r="M210" s="243"/>
      <c r="N210" s="243"/>
      <c r="O210" s="244"/>
      <c r="P210" s="13"/>
      <c r="Q210" s="13"/>
      <c r="R210" s="13"/>
      <c r="S210" s="13"/>
      <c r="T210" s="13"/>
      <c r="U210" s="13"/>
      <c r="V210" s="13"/>
      <c r="W210" s="13"/>
      <c r="X210" s="13"/>
      <c r="Y210" s="13"/>
      <c r="Z210" s="13"/>
    </row>
    <row r="211" spans="1:26" ht="12.75" customHeight="1" x14ac:dyDescent="0.2">
      <c r="A211" s="13"/>
      <c r="B211" s="243"/>
      <c r="C211" s="243"/>
      <c r="D211" s="243"/>
      <c r="E211" s="243"/>
      <c r="F211" s="243"/>
      <c r="G211" s="243"/>
      <c r="H211" s="243"/>
      <c r="I211" s="243"/>
      <c r="J211" s="243"/>
      <c r="K211" s="243"/>
      <c r="L211" s="243"/>
      <c r="M211" s="243"/>
      <c r="N211" s="243"/>
      <c r="O211" s="244"/>
      <c r="P211" s="13"/>
      <c r="Q211" s="13"/>
      <c r="R211" s="13"/>
      <c r="S211" s="13"/>
      <c r="T211" s="13"/>
      <c r="U211" s="13"/>
      <c r="V211" s="13"/>
      <c r="W211" s="13"/>
      <c r="X211" s="13"/>
      <c r="Y211" s="13"/>
      <c r="Z211" s="13"/>
    </row>
    <row r="212" spans="1:26" ht="12.75" customHeight="1" x14ac:dyDescent="0.2">
      <c r="A212" s="13"/>
      <c r="B212" s="243"/>
      <c r="C212" s="243"/>
      <c r="D212" s="243"/>
      <c r="E212" s="243"/>
      <c r="F212" s="243"/>
      <c r="G212" s="243"/>
      <c r="H212" s="243"/>
      <c r="I212" s="243"/>
      <c r="J212" s="243"/>
      <c r="K212" s="243"/>
      <c r="L212" s="243"/>
      <c r="M212" s="243"/>
      <c r="N212" s="243"/>
      <c r="O212" s="244"/>
      <c r="P212" s="13"/>
      <c r="Q212" s="13"/>
      <c r="R212" s="13"/>
      <c r="S212" s="13"/>
      <c r="T212" s="13"/>
      <c r="U212" s="13"/>
      <c r="V212" s="13"/>
      <c r="W212" s="13"/>
      <c r="X212" s="13"/>
      <c r="Y212" s="13"/>
      <c r="Z212" s="13"/>
    </row>
    <row r="213" spans="1:26" ht="12.75" customHeight="1" x14ac:dyDescent="0.2">
      <c r="A213" s="13"/>
      <c r="B213" s="243"/>
      <c r="C213" s="243"/>
      <c r="D213" s="243"/>
      <c r="E213" s="243"/>
      <c r="F213" s="243"/>
      <c r="G213" s="243"/>
      <c r="H213" s="243"/>
      <c r="I213" s="243"/>
      <c r="J213" s="243"/>
      <c r="K213" s="243"/>
      <c r="L213" s="243"/>
      <c r="M213" s="243"/>
      <c r="N213" s="243"/>
      <c r="O213" s="244"/>
      <c r="P213" s="13"/>
      <c r="Q213" s="13"/>
      <c r="R213" s="13"/>
      <c r="S213" s="13"/>
      <c r="T213" s="13"/>
      <c r="U213" s="13"/>
      <c r="V213" s="13"/>
      <c r="W213" s="13"/>
      <c r="X213" s="13"/>
      <c r="Y213" s="13"/>
      <c r="Z213" s="13"/>
    </row>
    <row r="214" spans="1:26" ht="12.75" customHeight="1" x14ac:dyDescent="0.2">
      <c r="A214" s="13"/>
      <c r="B214" s="243"/>
      <c r="C214" s="243"/>
      <c r="D214" s="243"/>
      <c r="E214" s="243"/>
      <c r="F214" s="243"/>
      <c r="G214" s="243"/>
      <c r="H214" s="243"/>
      <c r="I214" s="243"/>
      <c r="J214" s="243"/>
      <c r="K214" s="243"/>
      <c r="L214" s="243"/>
      <c r="M214" s="243"/>
      <c r="N214" s="243"/>
      <c r="O214" s="244"/>
      <c r="P214" s="13"/>
      <c r="Q214" s="13"/>
      <c r="R214" s="13"/>
      <c r="S214" s="13"/>
      <c r="T214" s="13"/>
      <c r="U214" s="13"/>
      <c r="V214" s="13"/>
      <c r="W214" s="13"/>
      <c r="X214" s="13"/>
      <c r="Y214" s="13"/>
      <c r="Z214" s="13"/>
    </row>
    <row r="215" spans="1:26" ht="12.75" customHeight="1" x14ac:dyDescent="0.2">
      <c r="A215" s="13"/>
      <c r="B215" s="243"/>
      <c r="C215" s="243"/>
      <c r="D215" s="243"/>
      <c r="E215" s="243"/>
      <c r="F215" s="243"/>
      <c r="G215" s="243"/>
      <c r="H215" s="243"/>
      <c r="I215" s="243"/>
      <c r="J215" s="243"/>
      <c r="K215" s="243"/>
      <c r="L215" s="243"/>
      <c r="M215" s="243"/>
      <c r="N215" s="243"/>
      <c r="O215" s="244"/>
      <c r="P215" s="13"/>
      <c r="Q215" s="13"/>
      <c r="R215" s="13"/>
      <c r="S215" s="13"/>
      <c r="T215" s="13"/>
      <c r="U215" s="13"/>
      <c r="V215" s="13"/>
      <c r="W215" s="13"/>
      <c r="X215" s="13"/>
      <c r="Y215" s="13"/>
      <c r="Z215" s="13"/>
    </row>
    <row r="216" spans="1:26" ht="12.75" customHeight="1" x14ac:dyDescent="0.2">
      <c r="A216" s="13"/>
      <c r="B216" s="243"/>
      <c r="C216" s="243"/>
      <c r="D216" s="243"/>
      <c r="E216" s="243"/>
      <c r="F216" s="243"/>
      <c r="G216" s="243"/>
      <c r="H216" s="243"/>
      <c r="I216" s="243"/>
      <c r="J216" s="243"/>
      <c r="K216" s="243"/>
      <c r="L216" s="243"/>
      <c r="M216" s="243"/>
      <c r="N216" s="243"/>
      <c r="O216" s="244"/>
      <c r="P216" s="13"/>
      <c r="Q216" s="13"/>
      <c r="R216" s="13"/>
      <c r="S216" s="13"/>
      <c r="T216" s="13"/>
      <c r="U216" s="13"/>
      <c r="V216" s="13"/>
      <c r="W216" s="13"/>
      <c r="X216" s="13"/>
      <c r="Y216" s="13"/>
      <c r="Z216" s="13"/>
    </row>
    <row r="217" spans="1:26" ht="12.75" customHeight="1" x14ac:dyDescent="0.2">
      <c r="A217" s="13"/>
      <c r="B217" s="243"/>
      <c r="C217" s="243"/>
      <c r="D217" s="243"/>
      <c r="E217" s="243"/>
      <c r="F217" s="243"/>
      <c r="G217" s="243"/>
      <c r="H217" s="243"/>
      <c r="I217" s="243"/>
      <c r="J217" s="243"/>
      <c r="K217" s="243"/>
      <c r="L217" s="243"/>
      <c r="M217" s="243"/>
      <c r="N217" s="243"/>
      <c r="O217" s="244"/>
      <c r="P217" s="13"/>
      <c r="Q217" s="13"/>
      <c r="R217" s="13"/>
      <c r="S217" s="13"/>
      <c r="T217" s="13"/>
      <c r="U217" s="13"/>
      <c r="V217" s="13"/>
      <c r="W217" s="13"/>
      <c r="X217" s="13"/>
      <c r="Y217" s="13"/>
      <c r="Z217" s="13"/>
    </row>
    <row r="218" spans="1:26" ht="12.75" customHeight="1" x14ac:dyDescent="0.2">
      <c r="A218" s="13"/>
      <c r="B218" s="243"/>
      <c r="C218" s="243"/>
      <c r="D218" s="243"/>
      <c r="E218" s="243"/>
      <c r="F218" s="243"/>
      <c r="G218" s="243"/>
      <c r="H218" s="243"/>
      <c r="I218" s="243"/>
      <c r="J218" s="243"/>
      <c r="K218" s="243"/>
      <c r="L218" s="243"/>
      <c r="M218" s="243"/>
      <c r="N218" s="243"/>
      <c r="O218" s="244"/>
      <c r="P218" s="13"/>
      <c r="Q218" s="13"/>
      <c r="R218" s="13"/>
      <c r="S218" s="13"/>
      <c r="T218" s="13"/>
      <c r="U218" s="13"/>
      <c r="V218" s="13"/>
      <c r="W218" s="13"/>
      <c r="X218" s="13"/>
      <c r="Y218" s="13"/>
      <c r="Z218" s="13"/>
    </row>
    <row r="219" spans="1:26" ht="12.75" customHeight="1" x14ac:dyDescent="0.2">
      <c r="A219" s="13"/>
      <c r="B219" s="243"/>
      <c r="C219" s="243"/>
      <c r="D219" s="243"/>
      <c r="E219" s="243"/>
      <c r="F219" s="243"/>
      <c r="G219" s="243"/>
      <c r="H219" s="243"/>
      <c r="I219" s="243"/>
      <c r="J219" s="243"/>
      <c r="K219" s="243"/>
      <c r="L219" s="243"/>
      <c r="M219" s="243"/>
      <c r="N219" s="243"/>
      <c r="O219" s="244"/>
      <c r="P219" s="13"/>
      <c r="Q219" s="13"/>
      <c r="R219" s="13"/>
      <c r="S219" s="13"/>
      <c r="T219" s="13"/>
      <c r="U219" s="13"/>
      <c r="V219" s="13"/>
      <c r="W219" s="13"/>
      <c r="X219" s="13"/>
      <c r="Y219" s="13"/>
      <c r="Z219" s="13"/>
    </row>
    <row r="220" spans="1:26" ht="12.75" customHeight="1" x14ac:dyDescent="0.2">
      <c r="A220" s="13"/>
      <c r="B220" s="243"/>
      <c r="C220" s="243"/>
      <c r="D220" s="243"/>
      <c r="E220" s="243"/>
      <c r="F220" s="243"/>
      <c r="G220" s="243"/>
      <c r="H220" s="243"/>
      <c r="I220" s="243"/>
      <c r="J220" s="243"/>
      <c r="K220" s="243"/>
      <c r="L220" s="243"/>
      <c r="M220" s="243"/>
      <c r="N220" s="243"/>
      <c r="O220" s="244"/>
      <c r="P220" s="13"/>
      <c r="Q220" s="13"/>
      <c r="R220" s="13"/>
      <c r="S220" s="13"/>
      <c r="T220" s="13"/>
      <c r="U220" s="13"/>
      <c r="V220" s="13"/>
      <c r="W220" s="13"/>
      <c r="X220" s="13"/>
      <c r="Y220" s="13"/>
      <c r="Z220" s="13"/>
    </row>
    <row r="221" spans="1:26" ht="12.75" customHeight="1" x14ac:dyDescent="0.2">
      <c r="A221" s="13"/>
      <c r="B221" s="243"/>
      <c r="C221" s="243"/>
      <c r="D221" s="243"/>
      <c r="E221" s="243"/>
      <c r="F221" s="243"/>
      <c r="G221" s="243"/>
      <c r="H221" s="243"/>
      <c r="I221" s="243"/>
      <c r="J221" s="243"/>
      <c r="K221" s="243"/>
      <c r="L221" s="243"/>
      <c r="M221" s="243"/>
      <c r="N221" s="243"/>
      <c r="O221" s="244"/>
      <c r="P221" s="13"/>
      <c r="Q221" s="13"/>
      <c r="R221" s="13"/>
      <c r="S221" s="13"/>
      <c r="T221" s="13"/>
      <c r="U221" s="13"/>
      <c r="V221" s="13"/>
      <c r="W221" s="13"/>
      <c r="X221" s="13"/>
      <c r="Y221" s="13"/>
      <c r="Z221" s="13"/>
    </row>
    <row r="222" spans="1:26" ht="12.75" customHeight="1" x14ac:dyDescent="0.2">
      <c r="A222" s="13"/>
      <c r="B222" s="243"/>
      <c r="C222" s="243"/>
      <c r="D222" s="243"/>
      <c r="E222" s="243"/>
      <c r="F222" s="243"/>
      <c r="G222" s="243"/>
      <c r="H222" s="243"/>
      <c r="I222" s="243"/>
      <c r="J222" s="243"/>
      <c r="K222" s="243"/>
      <c r="L222" s="243"/>
      <c r="M222" s="243"/>
      <c r="N222" s="243"/>
      <c r="O222" s="244"/>
      <c r="P222" s="13"/>
      <c r="Q222" s="13"/>
      <c r="R222" s="13"/>
      <c r="S222" s="13"/>
      <c r="T222" s="13"/>
      <c r="U222" s="13"/>
      <c r="V222" s="13"/>
      <c r="W222" s="13"/>
      <c r="X222" s="13"/>
      <c r="Y222" s="13"/>
      <c r="Z222" s="13"/>
    </row>
    <row r="223" spans="1:26" ht="12.75" customHeight="1" x14ac:dyDescent="0.2">
      <c r="A223" s="13"/>
      <c r="B223" s="243"/>
      <c r="C223" s="243"/>
      <c r="D223" s="243"/>
      <c r="E223" s="243"/>
      <c r="F223" s="243"/>
      <c r="G223" s="243"/>
      <c r="H223" s="243"/>
      <c r="I223" s="243"/>
      <c r="J223" s="243"/>
      <c r="K223" s="243"/>
      <c r="L223" s="243"/>
      <c r="M223" s="243"/>
      <c r="N223" s="243"/>
      <c r="O223" s="244"/>
      <c r="P223" s="13"/>
      <c r="Q223" s="13"/>
      <c r="R223" s="13"/>
      <c r="S223" s="13"/>
      <c r="T223" s="13"/>
      <c r="U223" s="13"/>
      <c r="V223" s="13"/>
      <c r="W223" s="13"/>
      <c r="X223" s="13"/>
      <c r="Y223" s="13"/>
      <c r="Z223" s="13"/>
    </row>
    <row r="224" spans="1:26" ht="12.75" customHeight="1" x14ac:dyDescent="0.2">
      <c r="A224" s="13"/>
      <c r="B224" s="243"/>
      <c r="C224" s="243"/>
      <c r="D224" s="243"/>
      <c r="E224" s="243"/>
      <c r="F224" s="243"/>
      <c r="G224" s="243"/>
      <c r="H224" s="243"/>
      <c r="I224" s="243"/>
      <c r="J224" s="243"/>
      <c r="K224" s="243"/>
      <c r="L224" s="243"/>
      <c r="M224" s="243"/>
      <c r="N224" s="243"/>
      <c r="O224" s="244"/>
      <c r="P224" s="13"/>
      <c r="Q224" s="13"/>
      <c r="R224" s="13"/>
      <c r="S224" s="13"/>
      <c r="T224" s="13"/>
      <c r="U224" s="13"/>
      <c r="V224" s="13"/>
      <c r="W224" s="13"/>
      <c r="X224" s="13"/>
      <c r="Y224" s="13"/>
      <c r="Z224" s="13"/>
    </row>
    <row r="225" spans="1:26" ht="12.75" customHeight="1" x14ac:dyDescent="0.2">
      <c r="A225" s="13"/>
      <c r="B225" s="243"/>
      <c r="C225" s="243"/>
      <c r="D225" s="243"/>
      <c r="E225" s="243"/>
      <c r="F225" s="243"/>
      <c r="G225" s="243"/>
      <c r="H225" s="243"/>
      <c r="I225" s="243"/>
      <c r="J225" s="243"/>
      <c r="K225" s="243"/>
      <c r="L225" s="243"/>
      <c r="M225" s="243"/>
      <c r="N225" s="243"/>
      <c r="O225" s="244"/>
      <c r="P225" s="13"/>
      <c r="Q225" s="13"/>
      <c r="R225" s="13"/>
      <c r="S225" s="13"/>
      <c r="T225" s="13"/>
      <c r="U225" s="13"/>
      <c r="V225" s="13"/>
      <c r="W225" s="13"/>
      <c r="X225" s="13"/>
      <c r="Y225" s="13"/>
      <c r="Z225" s="13"/>
    </row>
    <row r="226" spans="1:26" ht="12.75" customHeight="1" x14ac:dyDescent="0.2">
      <c r="A226" s="13"/>
      <c r="B226" s="243"/>
      <c r="C226" s="243"/>
      <c r="D226" s="243"/>
      <c r="E226" s="243"/>
      <c r="F226" s="243"/>
      <c r="G226" s="243"/>
      <c r="H226" s="243"/>
      <c r="I226" s="243"/>
      <c r="J226" s="243"/>
      <c r="K226" s="243"/>
      <c r="L226" s="243"/>
      <c r="M226" s="243"/>
      <c r="N226" s="243"/>
      <c r="O226" s="244"/>
      <c r="P226" s="13"/>
      <c r="Q226" s="13"/>
      <c r="R226" s="13"/>
      <c r="S226" s="13"/>
      <c r="T226" s="13"/>
      <c r="U226" s="13"/>
      <c r="V226" s="13"/>
      <c r="W226" s="13"/>
      <c r="X226" s="13"/>
      <c r="Y226" s="13"/>
      <c r="Z226" s="13"/>
    </row>
    <row r="227" spans="1:26" ht="12.75" customHeight="1" x14ac:dyDescent="0.2">
      <c r="A227" s="13"/>
      <c r="B227" s="243"/>
      <c r="C227" s="243"/>
      <c r="D227" s="243"/>
      <c r="E227" s="243"/>
      <c r="F227" s="243"/>
      <c r="G227" s="243"/>
      <c r="H227" s="243"/>
      <c r="I227" s="243"/>
      <c r="J227" s="243"/>
      <c r="K227" s="243"/>
      <c r="L227" s="243"/>
      <c r="M227" s="243"/>
      <c r="N227" s="243"/>
      <c r="O227" s="244"/>
      <c r="P227" s="13"/>
      <c r="Q227" s="13"/>
      <c r="R227" s="13"/>
      <c r="S227" s="13"/>
      <c r="T227" s="13"/>
      <c r="U227" s="13"/>
      <c r="V227" s="13"/>
      <c r="W227" s="13"/>
      <c r="X227" s="13"/>
      <c r="Y227" s="13"/>
      <c r="Z227" s="13"/>
    </row>
    <row r="228" spans="1:26" ht="12.75" customHeight="1" x14ac:dyDescent="0.2">
      <c r="A228" s="13"/>
      <c r="B228" s="243"/>
      <c r="C228" s="243"/>
      <c r="D228" s="243"/>
      <c r="E228" s="243"/>
      <c r="F228" s="243"/>
      <c r="G228" s="243"/>
      <c r="H228" s="243"/>
      <c r="I228" s="243"/>
      <c r="J228" s="243"/>
      <c r="K228" s="243"/>
      <c r="L228" s="243"/>
      <c r="M228" s="243"/>
      <c r="N228" s="243"/>
      <c r="O228" s="244"/>
      <c r="P228" s="13"/>
      <c r="Q228" s="13"/>
      <c r="R228" s="13"/>
      <c r="S228" s="13"/>
      <c r="T228" s="13"/>
      <c r="U228" s="13"/>
      <c r="V228" s="13"/>
      <c r="W228" s="13"/>
      <c r="X228" s="13"/>
      <c r="Y228" s="13"/>
      <c r="Z228" s="13"/>
    </row>
    <row r="229" spans="1:26" ht="12.75" customHeight="1" x14ac:dyDescent="0.2">
      <c r="A229" s="13"/>
      <c r="B229" s="243"/>
      <c r="C229" s="243"/>
      <c r="D229" s="243"/>
      <c r="E229" s="243"/>
      <c r="F229" s="243"/>
      <c r="G229" s="243"/>
      <c r="H229" s="243"/>
      <c r="I229" s="243"/>
      <c r="J229" s="243"/>
      <c r="K229" s="243"/>
      <c r="L229" s="243"/>
      <c r="M229" s="243"/>
      <c r="N229" s="243"/>
      <c r="O229" s="244"/>
      <c r="P229" s="13"/>
      <c r="Q229" s="13"/>
      <c r="R229" s="13"/>
      <c r="S229" s="13"/>
      <c r="T229" s="13"/>
      <c r="U229" s="13"/>
      <c r="V229" s="13"/>
      <c r="W229" s="13"/>
      <c r="X229" s="13"/>
      <c r="Y229" s="13"/>
      <c r="Z229" s="13"/>
    </row>
    <row r="230" spans="1:26" ht="12.75" customHeight="1" x14ac:dyDescent="0.2">
      <c r="A230" s="13"/>
      <c r="B230" s="243"/>
      <c r="C230" s="243"/>
      <c r="D230" s="243"/>
      <c r="E230" s="243"/>
      <c r="F230" s="243"/>
      <c r="G230" s="243"/>
      <c r="H230" s="243"/>
      <c r="I230" s="243"/>
      <c r="J230" s="243"/>
      <c r="K230" s="243"/>
      <c r="L230" s="243"/>
      <c r="M230" s="243"/>
      <c r="N230" s="243"/>
      <c r="O230" s="244"/>
      <c r="P230" s="13"/>
      <c r="Q230" s="13"/>
      <c r="R230" s="13"/>
      <c r="S230" s="13"/>
      <c r="T230" s="13"/>
      <c r="U230" s="13"/>
      <c r="V230" s="13"/>
      <c r="W230" s="13"/>
      <c r="X230" s="13"/>
      <c r="Y230" s="13"/>
      <c r="Z230" s="13"/>
    </row>
    <row r="231" spans="1:26" ht="12.75" customHeight="1" x14ac:dyDescent="0.2">
      <c r="A231" s="13"/>
      <c r="B231" s="243"/>
      <c r="C231" s="243"/>
      <c r="D231" s="243"/>
      <c r="E231" s="243"/>
      <c r="F231" s="243"/>
      <c r="G231" s="243"/>
      <c r="H231" s="243"/>
      <c r="I231" s="243"/>
      <c r="J231" s="243"/>
      <c r="K231" s="243"/>
      <c r="L231" s="243"/>
      <c r="M231" s="243"/>
      <c r="N231" s="243"/>
      <c r="O231" s="244"/>
      <c r="P231" s="13"/>
      <c r="Q231" s="13"/>
      <c r="R231" s="13"/>
      <c r="S231" s="13"/>
      <c r="T231" s="13"/>
      <c r="U231" s="13"/>
      <c r="V231" s="13"/>
      <c r="W231" s="13"/>
      <c r="X231" s="13"/>
      <c r="Y231" s="13"/>
      <c r="Z231" s="13"/>
    </row>
    <row r="232" spans="1:26" ht="12.75" customHeight="1" x14ac:dyDescent="0.2">
      <c r="A232" s="13"/>
      <c r="B232" s="243"/>
      <c r="C232" s="243"/>
      <c r="D232" s="243"/>
      <c r="E232" s="243"/>
      <c r="F232" s="243"/>
      <c r="G232" s="243"/>
      <c r="H232" s="243"/>
      <c r="I232" s="243"/>
      <c r="J232" s="243"/>
      <c r="K232" s="243"/>
      <c r="L232" s="243"/>
      <c r="M232" s="243"/>
      <c r="N232" s="243"/>
      <c r="O232" s="244"/>
      <c r="P232" s="13"/>
      <c r="Q232" s="13"/>
      <c r="R232" s="13"/>
      <c r="S232" s="13"/>
      <c r="T232" s="13"/>
      <c r="U232" s="13"/>
      <c r="V232" s="13"/>
      <c r="W232" s="13"/>
      <c r="X232" s="13"/>
      <c r="Y232" s="13"/>
      <c r="Z232" s="13"/>
    </row>
    <row r="233" spans="1:26" ht="12.75" customHeight="1" x14ac:dyDescent="0.2">
      <c r="A233" s="13"/>
      <c r="B233" s="243"/>
      <c r="C233" s="243"/>
      <c r="D233" s="243"/>
      <c r="E233" s="243"/>
      <c r="F233" s="243"/>
      <c r="G233" s="243"/>
      <c r="H233" s="243"/>
      <c r="I233" s="243"/>
      <c r="J233" s="243"/>
      <c r="K233" s="243"/>
      <c r="L233" s="243"/>
      <c r="M233" s="243"/>
      <c r="N233" s="243"/>
      <c r="O233" s="244"/>
      <c r="P233" s="13"/>
      <c r="Q233" s="13"/>
      <c r="R233" s="13"/>
      <c r="S233" s="13"/>
      <c r="T233" s="13"/>
      <c r="U233" s="13"/>
      <c r="V233" s="13"/>
      <c r="W233" s="13"/>
      <c r="X233" s="13"/>
      <c r="Y233" s="13"/>
      <c r="Z233" s="13"/>
    </row>
    <row r="234" spans="1:26" ht="12.75" customHeight="1" x14ac:dyDescent="0.2">
      <c r="A234" s="13"/>
      <c r="B234" s="243"/>
      <c r="C234" s="243"/>
      <c r="D234" s="243"/>
      <c r="E234" s="243"/>
      <c r="F234" s="243"/>
      <c r="G234" s="243"/>
      <c r="H234" s="243"/>
      <c r="I234" s="243"/>
      <c r="J234" s="243"/>
      <c r="K234" s="243"/>
      <c r="L234" s="243"/>
      <c r="M234" s="243"/>
      <c r="N234" s="243"/>
      <c r="O234" s="244"/>
      <c r="P234" s="13"/>
      <c r="Q234" s="13"/>
      <c r="R234" s="13"/>
      <c r="S234" s="13"/>
      <c r="T234" s="13"/>
      <c r="U234" s="13"/>
      <c r="V234" s="13"/>
      <c r="W234" s="13"/>
      <c r="X234" s="13"/>
      <c r="Y234" s="13"/>
      <c r="Z234" s="13"/>
    </row>
    <row r="235" spans="1:26" ht="12.75" customHeight="1" x14ac:dyDescent="0.2">
      <c r="A235" s="13"/>
      <c r="B235" s="243"/>
      <c r="C235" s="243"/>
      <c r="D235" s="243"/>
      <c r="E235" s="243"/>
      <c r="F235" s="243"/>
      <c r="G235" s="243"/>
      <c r="H235" s="243"/>
      <c r="I235" s="243"/>
      <c r="J235" s="243"/>
      <c r="K235" s="243"/>
      <c r="L235" s="243"/>
      <c r="M235" s="243"/>
      <c r="N235" s="243"/>
      <c r="O235" s="244"/>
      <c r="P235" s="13"/>
      <c r="Q235" s="13"/>
      <c r="R235" s="13"/>
      <c r="S235" s="13"/>
      <c r="T235" s="13"/>
      <c r="U235" s="13"/>
      <c r="V235" s="13"/>
      <c r="W235" s="13"/>
      <c r="X235" s="13"/>
      <c r="Y235" s="13"/>
      <c r="Z235" s="13"/>
    </row>
    <row r="236" spans="1:26" ht="12.75" customHeight="1" x14ac:dyDescent="0.2">
      <c r="A236" s="13"/>
      <c r="B236" s="243"/>
      <c r="C236" s="243"/>
      <c r="D236" s="243"/>
      <c r="E236" s="243"/>
      <c r="F236" s="243"/>
      <c r="G236" s="243"/>
      <c r="H236" s="243"/>
      <c r="I236" s="243"/>
      <c r="J236" s="243"/>
      <c r="K236" s="243"/>
      <c r="L236" s="243"/>
      <c r="M236" s="243"/>
      <c r="N236" s="243"/>
      <c r="O236" s="244"/>
      <c r="P236" s="13"/>
      <c r="Q236" s="13"/>
      <c r="R236" s="13"/>
      <c r="S236" s="13"/>
      <c r="T236" s="13"/>
      <c r="U236" s="13"/>
      <c r="V236" s="13"/>
      <c r="W236" s="13"/>
      <c r="X236" s="13"/>
      <c r="Y236" s="13"/>
      <c r="Z236" s="13"/>
    </row>
    <row r="237" spans="1:26" ht="12.75" customHeight="1" x14ac:dyDescent="0.2">
      <c r="A237" s="13"/>
      <c r="B237" s="243"/>
      <c r="C237" s="243"/>
      <c r="D237" s="243"/>
      <c r="E237" s="243"/>
      <c r="F237" s="243"/>
      <c r="G237" s="243"/>
      <c r="H237" s="243"/>
      <c r="I237" s="243"/>
      <c r="J237" s="243"/>
      <c r="K237" s="243"/>
      <c r="L237" s="243"/>
      <c r="M237" s="243"/>
      <c r="N237" s="243"/>
      <c r="O237" s="244"/>
      <c r="P237" s="13"/>
      <c r="Q237" s="13"/>
      <c r="R237" s="13"/>
      <c r="S237" s="13"/>
      <c r="T237" s="13"/>
      <c r="U237" s="13"/>
      <c r="V237" s="13"/>
      <c r="W237" s="13"/>
      <c r="X237" s="13"/>
      <c r="Y237" s="13"/>
      <c r="Z237" s="13"/>
    </row>
    <row r="238" spans="1:26" ht="12.75" customHeight="1" x14ac:dyDescent="0.2">
      <c r="A238" s="13"/>
      <c r="B238" s="243"/>
      <c r="C238" s="243"/>
      <c r="D238" s="243"/>
      <c r="E238" s="243"/>
      <c r="F238" s="243"/>
      <c r="G238" s="243"/>
      <c r="H238" s="243"/>
      <c r="I238" s="243"/>
      <c r="J238" s="243"/>
      <c r="K238" s="243"/>
      <c r="L238" s="243"/>
      <c r="M238" s="243"/>
      <c r="N238" s="243"/>
      <c r="O238" s="244"/>
      <c r="P238" s="13"/>
      <c r="Q238" s="13"/>
      <c r="R238" s="13"/>
      <c r="S238" s="13"/>
      <c r="T238" s="13"/>
      <c r="U238" s="13"/>
      <c r="V238" s="13"/>
      <c r="W238" s="13"/>
      <c r="X238" s="13"/>
      <c r="Y238" s="13"/>
      <c r="Z238" s="13"/>
    </row>
    <row r="239" spans="1:26" ht="12.75" customHeight="1" x14ac:dyDescent="0.2">
      <c r="A239" s="13"/>
      <c r="B239" s="243"/>
      <c r="C239" s="243"/>
      <c r="D239" s="243"/>
      <c r="E239" s="243"/>
      <c r="F239" s="243"/>
      <c r="G239" s="243"/>
      <c r="H239" s="243"/>
      <c r="I239" s="243"/>
      <c r="J239" s="243"/>
      <c r="K239" s="243"/>
      <c r="L239" s="243"/>
      <c r="M239" s="243"/>
      <c r="N239" s="243"/>
      <c r="O239" s="244"/>
      <c r="P239" s="13"/>
      <c r="Q239" s="13"/>
      <c r="R239" s="13"/>
      <c r="S239" s="13"/>
      <c r="T239" s="13"/>
      <c r="U239" s="13"/>
      <c r="V239" s="13"/>
      <c r="W239" s="13"/>
      <c r="X239" s="13"/>
      <c r="Y239" s="13"/>
      <c r="Z239" s="13"/>
    </row>
    <row r="240" spans="1:26" ht="12.75" customHeight="1" x14ac:dyDescent="0.2">
      <c r="A240" s="13"/>
      <c r="B240" s="243"/>
      <c r="C240" s="243"/>
      <c r="D240" s="243"/>
      <c r="E240" s="243"/>
      <c r="F240" s="243"/>
      <c r="G240" s="243"/>
      <c r="H240" s="243"/>
      <c r="I240" s="243"/>
      <c r="J240" s="243"/>
      <c r="K240" s="243"/>
      <c r="L240" s="243"/>
      <c r="M240" s="243"/>
      <c r="N240" s="243"/>
      <c r="O240" s="244"/>
      <c r="P240" s="13"/>
      <c r="Q240" s="13"/>
      <c r="R240" s="13"/>
      <c r="S240" s="13"/>
      <c r="T240" s="13"/>
      <c r="U240" s="13"/>
      <c r="V240" s="13"/>
      <c r="W240" s="13"/>
      <c r="X240" s="13"/>
      <c r="Y240" s="13"/>
      <c r="Z240" s="13"/>
    </row>
    <row r="241" spans="1:26" ht="12.75" customHeight="1" x14ac:dyDescent="0.2">
      <c r="A241" s="13"/>
      <c r="B241" s="243"/>
      <c r="C241" s="243"/>
      <c r="D241" s="243"/>
      <c r="E241" s="243"/>
      <c r="F241" s="243"/>
      <c r="G241" s="243"/>
      <c r="H241" s="243"/>
      <c r="I241" s="243"/>
      <c r="J241" s="243"/>
      <c r="K241" s="243"/>
      <c r="L241" s="243"/>
      <c r="M241" s="243"/>
      <c r="N241" s="243"/>
      <c r="O241" s="244"/>
      <c r="P241" s="13"/>
      <c r="Q241" s="13"/>
      <c r="R241" s="13"/>
      <c r="S241" s="13"/>
      <c r="T241" s="13"/>
      <c r="U241" s="13"/>
      <c r="V241" s="13"/>
      <c r="W241" s="13"/>
      <c r="X241" s="13"/>
      <c r="Y241" s="13"/>
      <c r="Z241" s="13"/>
    </row>
    <row r="242" spans="1:26" ht="12.75" customHeight="1" x14ac:dyDescent="0.2">
      <c r="A242" s="13"/>
      <c r="B242" s="243"/>
      <c r="C242" s="243"/>
      <c r="D242" s="243"/>
      <c r="E242" s="243"/>
      <c r="F242" s="243"/>
      <c r="G242" s="243"/>
      <c r="H242" s="243"/>
      <c r="I242" s="243"/>
      <c r="J242" s="243"/>
      <c r="K242" s="243"/>
      <c r="L242" s="243"/>
      <c r="M242" s="243"/>
      <c r="N242" s="243"/>
      <c r="O242" s="244"/>
      <c r="P242" s="13"/>
      <c r="Q242" s="13"/>
      <c r="R242" s="13"/>
      <c r="S242" s="13"/>
      <c r="T242" s="13"/>
      <c r="U242" s="13"/>
      <c r="V242" s="13"/>
      <c r="W242" s="13"/>
      <c r="X242" s="13"/>
      <c r="Y242" s="13"/>
      <c r="Z242" s="13"/>
    </row>
    <row r="243" spans="1:26" ht="12.75" customHeight="1" x14ac:dyDescent="0.2">
      <c r="A243" s="13"/>
      <c r="B243" s="243"/>
      <c r="C243" s="243"/>
      <c r="D243" s="243"/>
      <c r="E243" s="243"/>
      <c r="F243" s="243"/>
      <c r="G243" s="243"/>
      <c r="H243" s="243"/>
      <c r="I243" s="243"/>
      <c r="J243" s="243"/>
      <c r="K243" s="243"/>
      <c r="L243" s="243"/>
      <c r="M243" s="243"/>
      <c r="N243" s="243"/>
      <c r="O243" s="244"/>
      <c r="P243" s="13"/>
      <c r="Q243" s="13"/>
      <c r="R243" s="13"/>
      <c r="S243" s="13"/>
      <c r="T243" s="13"/>
      <c r="U243" s="13"/>
      <c r="V243" s="13"/>
      <c r="W243" s="13"/>
      <c r="X243" s="13"/>
      <c r="Y243" s="13"/>
      <c r="Z243" s="13"/>
    </row>
    <row r="244" spans="1:26" ht="12.75" customHeight="1" x14ac:dyDescent="0.2">
      <c r="A244" s="13"/>
      <c r="B244" s="243"/>
      <c r="C244" s="243"/>
      <c r="D244" s="243"/>
      <c r="E244" s="243"/>
      <c r="F244" s="243"/>
      <c r="G244" s="243"/>
      <c r="H244" s="243"/>
      <c r="I244" s="243"/>
      <c r="J244" s="243"/>
      <c r="K244" s="243"/>
      <c r="L244" s="243"/>
      <c r="M244" s="243"/>
      <c r="N244" s="243"/>
      <c r="O244" s="244"/>
      <c r="P244" s="13"/>
      <c r="Q244" s="13"/>
      <c r="R244" s="13"/>
      <c r="S244" s="13"/>
      <c r="T244" s="13"/>
      <c r="U244" s="13"/>
      <c r="V244" s="13"/>
      <c r="W244" s="13"/>
      <c r="X244" s="13"/>
      <c r="Y244" s="13"/>
      <c r="Z244" s="13"/>
    </row>
    <row r="245" spans="1:26" ht="12.75" customHeight="1" x14ac:dyDescent="0.2">
      <c r="A245" s="13"/>
      <c r="B245" s="243"/>
      <c r="C245" s="243"/>
      <c r="D245" s="243"/>
      <c r="E245" s="243"/>
      <c r="F245" s="243"/>
      <c r="G245" s="243"/>
      <c r="H245" s="243"/>
      <c r="I245" s="243"/>
      <c r="J245" s="243"/>
      <c r="K245" s="243"/>
      <c r="L245" s="243"/>
      <c r="M245" s="243"/>
      <c r="N245" s="243"/>
      <c r="O245" s="244"/>
      <c r="P245" s="13"/>
      <c r="Q245" s="13"/>
      <c r="R245" s="13"/>
      <c r="S245" s="13"/>
      <c r="T245" s="13"/>
      <c r="U245" s="13"/>
      <c r="V245" s="13"/>
      <c r="W245" s="13"/>
      <c r="X245" s="13"/>
      <c r="Y245" s="13"/>
      <c r="Z245" s="13"/>
    </row>
    <row r="246" spans="1:26" ht="12.75" customHeight="1" x14ac:dyDescent="0.2">
      <c r="A246" s="13"/>
      <c r="B246" s="243"/>
      <c r="C246" s="243"/>
      <c r="D246" s="243"/>
      <c r="E246" s="243"/>
      <c r="F246" s="243"/>
      <c r="G246" s="243"/>
      <c r="H246" s="243"/>
      <c r="I246" s="243"/>
      <c r="J246" s="243"/>
      <c r="K246" s="243"/>
      <c r="L246" s="243"/>
      <c r="M246" s="243"/>
      <c r="N246" s="243"/>
      <c r="O246" s="244"/>
      <c r="P246" s="13"/>
      <c r="Q246" s="13"/>
      <c r="R246" s="13"/>
      <c r="S246" s="13"/>
      <c r="T246" s="13"/>
      <c r="U246" s="13"/>
      <c r="V246" s="13"/>
      <c r="W246" s="13"/>
      <c r="X246" s="13"/>
      <c r="Y246" s="13"/>
      <c r="Z246" s="13"/>
    </row>
    <row r="247" spans="1:26" ht="12.75" customHeight="1" x14ac:dyDescent="0.2">
      <c r="A247" s="13"/>
      <c r="B247" s="243"/>
      <c r="C247" s="243"/>
      <c r="D247" s="243"/>
      <c r="E247" s="243"/>
      <c r="F247" s="243"/>
      <c r="G247" s="243"/>
      <c r="H247" s="243"/>
      <c r="I247" s="243"/>
      <c r="J247" s="243"/>
      <c r="K247" s="243"/>
      <c r="L247" s="243"/>
      <c r="M247" s="243"/>
      <c r="N247" s="243"/>
      <c r="O247" s="244"/>
      <c r="P247" s="13"/>
      <c r="Q247" s="13"/>
      <c r="R247" s="13"/>
      <c r="S247" s="13"/>
      <c r="T247" s="13"/>
      <c r="U247" s="13"/>
      <c r="V247" s="13"/>
      <c r="W247" s="13"/>
      <c r="X247" s="13"/>
      <c r="Y247" s="13"/>
      <c r="Z247" s="13"/>
    </row>
    <row r="248" spans="1:26" ht="12.75" customHeight="1" x14ac:dyDescent="0.2">
      <c r="A248" s="13"/>
      <c r="B248" s="243"/>
      <c r="C248" s="243"/>
      <c r="D248" s="243"/>
      <c r="E248" s="243"/>
      <c r="F248" s="243"/>
      <c r="G248" s="243"/>
      <c r="H248" s="243"/>
      <c r="I248" s="243"/>
      <c r="J248" s="243"/>
      <c r="K248" s="243"/>
      <c r="L248" s="243"/>
      <c r="M248" s="243"/>
      <c r="N248" s="243"/>
      <c r="O248" s="244"/>
      <c r="P248" s="13"/>
      <c r="Q248" s="13"/>
      <c r="R248" s="13"/>
      <c r="S248" s="13"/>
      <c r="T248" s="13"/>
      <c r="U248" s="13"/>
      <c r="V248" s="13"/>
      <c r="W248" s="13"/>
      <c r="X248" s="13"/>
      <c r="Y248" s="13"/>
      <c r="Z248" s="13"/>
    </row>
    <row r="249" spans="1:26" ht="12.75" customHeight="1" x14ac:dyDescent="0.2">
      <c r="A249" s="13"/>
      <c r="B249" s="243"/>
      <c r="C249" s="243"/>
      <c r="D249" s="243"/>
      <c r="E249" s="243"/>
      <c r="F249" s="243"/>
      <c r="G249" s="243"/>
      <c r="H249" s="243"/>
      <c r="I249" s="243"/>
      <c r="J249" s="243"/>
      <c r="K249" s="243"/>
      <c r="L249" s="243"/>
      <c r="M249" s="243"/>
      <c r="N249" s="243"/>
      <c r="O249" s="244"/>
      <c r="P249" s="13"/>
      <c r="Q249" s="13"/>
      <c r="R249" s="13"/>
      <c r="S249" s="13"/>
      <c r="T249" s="13"/>
      <c r="U249" s="13"/>
      <c r="V249" s="13"/>
      <c r="W249" s="13"/>
      <c r="X249" s="13"/>
      <c r="Y249" s="13"/>
      <c r="Z249" s="13"/>
    </row>
    <row r="250" spans="1:26" ht="12.75" customHeight="1" x14ac:dyDescent="0.2">
      <c r="A250" s="13"/>
      <c r="B250" s="243"/>
      <c r="C250" s="243"/>
      <c r="D250" s="243"/>
      <c r="E250" s="243"/>
      <c r="F250" s="243"/>
      <c r="G250" s="243"/>
      <c r="H250" s="243"/>
      <c r="I250" s="243"/>
      <c r="J250" s="243"/>
      <c r="K250" s="243"/>
      <c r="L250" s="243"/>
      <c r="M250" s="243"/>
      <c r="N250" s="243"/>
      <c r="O250" s="244"/>
      <c r="P250" s="13"/>
      <c r="Q250" s="13"/>
      <c r="R250" s="13"/>
      <c r="S250" s="13"/>
      <c r="T250" s="13"/>
      <c r="U250" s="13"/>
      <c r="V250" s="13"/>
      <c r="W250" s="13"/>
      <c r="X250" s="13"/>
      <c r="Y250" s="13"/>
      <c r="Z250" s="13"/>
    </row>
    <row r="251" spans="1:26" ht="12.75" customHeight="1" x14ac:dyDescent="0.2">
      <c r="A251" s="13"/>
      <c r="B251" s="243"/>
      <c r="C251" s="243"/>
      <c r="D251" s="243"/>
      <c r="E251" s="243"/>
      <c r="F251" s="243"/>
      <c r="G251" s="243"/>
      <c r="H251" s="243"/>
      <c r="I251" s="243"/>
      <c r="J251" s="243"/>
      <c r="K251" s="243"/>
      <c r="L251" s="243"/>
      <c r="M251" s="243"/>
      <c r="N251" s="243"/>
      <c r="O251" s="244"/>
      <c r="P251" s="13"/>
      <c r="Q251" s="13"/>
      <c r="R251" s="13"/>
      <c r="S251" s="13"/>
      <c r="T251" s="13"/>
      <c r="U251" s="13"/>
      <c r="V251" s="13"/>
      <c r="W251" s="13"/>
      <c r="X251" s="13"/>
      <c r="Y251" s="13"/>
      <c r="Z251" s="13"/>
    </row>
    <row r="252" spans="1:26" ht="12.75" customHeight="1" x14ac:dyDescent="0.2">
      <c r="A252" s="13"/>
      <c r="B252" s="243"/>
      <c r="C252" s="243"/>
      <c r="D252" s="243"/>
      <c r="E252" s="243"/>
      <c r="F252" s="243"/>
      <c r="G252" s="243"/>
      <c r="H252" s="243"/>
      <c r="I252" s="243"/>
      <c r="J252" s="243"/>
      <c r="K252" s="243"/>
      <c r="L252" s="243"/>
      <c r="M252" s="243"/>
      <c r="N252" s="243"/>
      <c r="O252" s="244"/>
      <c r="P252" s="13"/>
      <c r="Q252" s="13"/>
      <c r="R252" s="13"/>
      <c r="S252" s="13"/>
      <c r="T252" s="13"/>
      <c r="U252" s="13"/>
      <c r="V252" s="13"/>
      <c r="W252" s="13"/>
      <c r="X252" s="13"/>
      <c r="Y252" s="13"/>
      <c r="Z252" s="13"/>
    </row>
    <row r="253" spans="1:26" ht="12.75" customHeight="1" x14ac:dyDescent="0.2">
      <c r="A253" s="13"/>
      <c r="B253" s="243"/>
      <c r="C253" s="243"/>
      <c r="D253" s="243"/>
      <c r="E253" s="243"/>
      <c r="F253" s="243"/>
      <c r="G253" s="243"/>
      <c r="H253" s="243"/>
      <c r="I253" s="243"/>
      <c r="J253" s="243"/>
      <c r="K253" s="243"/>
      <c r="L253" s="243"/>
      <c r="M253" s="243"/>
      <c r="N253" s="243"/>
      <c r="O253" s="244"/>
      <c r="P253" s="13"/>
      <c r="Q253" s="13"/>
      <c r="R253" s="13"/>
      <c r="S253" s="13"/>
      <c r="T253" s="13"/>
      <c r="U253" s="13"/>
      <c r="V253" s="13"/>
      <c r="W253" s="13"/>
      <c r="X253" s="13"/>
      <c r="Y253" s="13"/>
      <c r="Z253" s="13"/>
    </row>
    <row r="254" spans="1:26" ht="12.75" customHeight="1" x14ac:dyDescent="0.2">
      <c r="A254" s="13"/>
      <c r="B254" s="243"/>
      <c r="C254" s="243"/>
      <c r="D254" s="243"/>
      <c r="E254" s="243"/>
      <c r="F254" s="243"/>
      <c r="G254" s="243"/>
      <c r="H254" s="243"/>
      <c r="I254" s="243"/>
      <c r="J254" s="243"/>
      <c r="K254" s="243"/>
      <c r="L254" s="243"/>
      <c r="M254" s="243"/>
      <c r="N254" s="243"/>
      <c r="O254" s="244"/>
      <c r="P254" s="13"/>
      <c r="Q254" s="13"/>
      <c r="R254" s="13"/>
      <c r="S254" s="13"/>
      <c r="T254" s="13"/>
      <c r="U254" s="13"/>
      <c r="V254" s="13"/>
      <c r="W254" s="13"/>
      <c r="X254" s="13"/>
      <c r="Y254" s="13"/>
      <c r="Z254" s="13"/>
    </row>
    <row r="255" spans="1:26" ht="12.75" customHeight="1" x14ac:dyDescent="0.2">
      <c r="A255" s="13"/>
      <c r="B255" s="243"/>
      <c r="C255" s="243"/>
      <c r="D255" s="243"/>
      <c r="E255" s="243"/>
      <c r="F255" s="243"/>
      <c r="G255" s="243"/>
      <c r="H255" s="243"/>
      <c r="I255" s="243"/>
      <c r="J255" s="243"/>
      <c r="K255" s="243"/>
      <c r="L255" s="243"/>
      <c r="M255" s="243"/>
      <c r="N255" s="243"/>
      <c r="O255" s="244"/>
      <c r="P255" s="13"/>
      <c r="Q255" s="13"/>
      <c r="R255" s="13"/>
      <c r="S255" s="13"/>
      <c r="T255" s="13"/>
      <c r="U255" s="13"/>
      <c r="V255" s="13"/>
      <c r="W255" s="13"/>
      <c r="X255" s="13"/>
      <c r="Y255" s="13"/>
      <c r="Z255" s="13"/>
    </row>
    <row r="256" spans="1:26" ht="12.75" customHeight="1" x14ac:dyDescent="0.2">
      <c r="A256" s="13"/>
      <c r="B256" s="243"/>
      <c r="C256" s="243"/>
      <c r="D256" s="243"/>
      <c r="E256" s="243"/>
      <c r="F256" s="243"/>
      <c r="G256" s="243"/>
      <c r="H256" s="243"/>
      <c r="I256" s="243"/>
      <c r="J256" s="243"/>
      <c r="K256" s="243"/>
      <c r="L256" s="243"/>
      <c r="M256" s="243"/>
      <c r="N256" s="243"/>
      <c r="O256" s="244"/>
      <c r="P256" s="13"/>
      <c r="Q256" s="13"/>
      <c r="R256" s="13"/>
      <c r="S256" s="13"/>
      <c r="T256" s="13"/>
      <c r="U256" s="13"/>
      <c r="V256" s="13"/>
      <c r="W256" s="13"/>
      <c r="X256" s="13"/>
      <c r="Y256" s="13"/>
      <c r="Z256" s="13"/>
    </row>
    <row r="257" spans="1:26" ht="12.75" customHeight="1" x14ac:dyDescent="0.2">
      <c r="A257" s="13"/>
      <c r="B257" s="243"/>
      <c r="C257" s="243"/>
      <c r="D257" s="243"/>
      <c r="E257" s="243"/>
      <c r="F257" s="243"/>
      <c r="G257" s="243"/>
      <c r="H257" s="243"/>
      <c r="I257" s="243"/>
      <c r="J257" s="243"/>
      <c r="K257" s="243"/>
      <c r="L257" s="243"/>
      <c r="M257" s="243"/>
      <c r="N257" s="243"/>
      <c r="O257" s="244"/>
      <c r="P257" s="13"/>
      <c r="Q257" s="13"/>
      <c r="R257" s="13"/>
      <c r="S257" s="13"/>
      <c r="T257" s="13"/>
      <c r="U257" s="13"/>
      <c r="V257" s="13"/>
      <c r="W257" s="13"/>
      <c r="X257" s="13"/>
      <c r="Y257" s="13"/>
      <c r="Z257" s="13"/>
    </row>
    <row r="258" spans="1:26" ht="12.75" customHeight="1" x14ac:dyDescent="0.2">
      <c r="A258" s="13"/>
      <c r="B258" s="243"/>
      <c r="C258" s="243"/>
      <c r="D258" s="243"/>
      <c r="E258" s="243"/>
      <c r="F258" s="243"/>
      <c r="G258" s="243"/>
      <c r="H258" s="243"/>
      <c r="I258" s="243"/>
      <c r="J258" s="243"/>
      <c r="K258" s="243"/>
      <c r="L258" s="243"/>
      <c r="M258" s="243"/>
      <c r="N258" s="243"/>
      <c r="O258" s="244"/>
      <c r="P258" s="13"/>
      <c r="Q258" s="13"/>
      <c r="R258" s="13"/>
      <c r="S258" s="13"/>
      <c r="T258" s="13"/>
      <c r="U258" s="13"/>
      <c r="V258" s="13"/>
      <c r="W258" s="13"/>
      <c r="X258" s="13"/>
      <c r="Y258" s="13"/>
      <c r="Z258" s="13"/>
    </row>
    <row r="259" spans="1:26" ht="12.75" customHeight="1" x14ac:dyDescent="0.2">
      <c r="A259" s="13"/>
      <c r="B259" s="243"/>
      <c r="C259" s="243"/>
      <c r="D259" s="243"/>
      <c r="E259" s="243"/>
      <c r="F259" s="243"/>
      <c r="G259" s="243"/>
      <c r="H259" s="243"/>
      <c r="I259" s="243"/>
      <c r="J259" s="243"/>
      <c r="K259" s="243"/>
      <c r="L259" s="243"/>
      <c r="M259" s="243"/>
      <c r="N259" s="243"/>
      <c r="O259" s="244"/>
      <c r="P259" s="13"/>
      <c r="Q259" s="13"/>
      <c r="R259" s="13"/>
      <c r="S259" s="13"/>
      <c r="T259" s="13"/>
      <c r="U259" s="13"/>
      <c r="V259" s="13"/>
      <c r="W259" s="13"/>
      <c r="X259" s="13"/>
      <c r="Y259" s="13"/>
      <c r="Z259" s="13"/>
    </row>
    <row r="260" spans="1:26" ht="12.75" customHeight="1" x14ac:dyDescent="0.2">
      <c r="A260" s="13"/>
      <c r="B260" s="243"/>
      <c r="C260" s="243"/>
      <c r="D260" s="243"/>
      <c r="E260" s="243"/>
      <c r="F260" s="243"/>
      <c r="G260" s="243"/>
      <c r="H260" s="243"/>
      <c r="I260" s="243"/>
      <c r="J260" s="243"/>
      <c r="K260" s="243"/>
      <c r="L260" s="243"/>
      <c r="M260" s="243"/>
      <c r="N260" s="243"/>
      <c r="O260" s="244"/>
      <c r="P260" s="13"/>
      <c r="Q260" s="13"/>
      <c r="R260" s="13"/>
      <c r="S260" s="13"/>
      <c r="T260" s="13"/>
      <c r="U260" s="13"/>
      <c r="V260" s="13"/>
      <c r="W260" s="13"/>
      <c r="X260" s="13"/>
      <c r="Y260" s="13"/>
      <c r="Z260" s="13"/>
    </row>
    <row r="261" spans="1:26" ht="12.75" customHeight="1" x14ac:dyDescent="0.2">
      <c r="A261" s="13"/>
      <c r="B261" s="243"/>
      <c r="C261" s="243"/>
      <c r="D261" s="243"/>
      <c r="E261" s="243"/>
      <c r="F261" s="243"/>
      <c r="G261" s="243"/>
      <c r="H261" s="243"/>
      <c r="I261" s="243"/>
      <c r="J261" s="243"/>
      <c r="K261" s="243"/>
      <c r="L261" s="243"/>
      <c r="M261" s="243"/>
      <c r="N261" s="243"/>
      <c r="O261" s="244"/>
      <c r="P261" s="13"/>
      <c r="Q261" s="13"/>
      <c r="R261" s="13"/>
      <c r="S261" s="13"/>
      <c r="T261" s="13"/>
      <c r="U261" s="13"/>
      <c r="V261" s="13"/>
      <c r="W261" s="13"/>
      <c r="X261" s="13"/>
      <c r="Y261" s="13"/>
      <c r="Z261" s="13"/>
    </row>
    <row r="262" spans="1:26" ht="12.75" customHeight="1" x14ac:dyDescent="0.2">
      <c r="A262" s="13"/>
      <c r="B262" s="243"/>
      <c r="C262" s="243"/>
      <c r="D262" s="243"/>
      <c r="E262" s="243"/>
      <c r="F262" s="243"/>
      <c r="G262" s="243"/>
      <c r="H262" s="243"/>
      <c r="I262" s="243"/>
      <c r="J262" s="243"/>
      <c r="K262" s="243"/>
      <c r="L262" s="243"/>
      <c r="M262" s="243"/>
      <c r="N262" s="243"/>
      <c r="O262" s="244"/>
      <c r="P262" s="13"/>
      <c r="Q262" s="13"/>
      <c r="R262" s="13"/>
      <c r="S262" s="13"/>
      <c r="T262" s="13"/>
      <c r="U262" s="13"/>
      <c r="V262" s="13"/>
      <c r="W262" s="13"/>
      <c r="X262" s="13"/>
      <c r="Y262" s="13"/>
      <c r="Z262" s="13"/>
    </row>
    <row r="263" spans="1:26" ht="12.75" customHeight="1" x14ac:dyDescent="0.2">
      <c r="A263" s="13"/>
      <c r="B263" s="243"/>
      <c r="C263" s="243"/>
      <c r="D263" s="243"/>
      <c r="E263" s="243"/>
      <c r="F263" s="243"/>
      <c r="G263" s="243"/>
      <c r="H263" s="243"/>
      <c r="I263" s="243"/>
      <c r="J263" s="243"/>
      <c r="K263" s="243"/>
      <c r="L263" s="243"/>
      <c r="M263" s="243"/>
      <c r="N263" s="243"/>
      <c r="O263" s="244"/>
      <c r="P263" s="13"/>
      <c r="Q263" s="13"/>
      <c r="R263" s="13"/>
      <c r="S263" s="13"/>
      <c r="T263" s="13"/>
      <c r="U263" s="13"/>
      <c r="V263" s="13"/>
      <c r="W263" s="13"/>
      <c r="X263" s="13"/>
      <c r="Y263" s="13"/>
      <c r="Z263" s="13"/>
    </row>
    <row r="264" spans="1:26" ht="12.75" customHeight="1" x14ac:dyDescent="0.2">
      <c r="A264" s="13"/>
      <c r="B264" s="243"/>
      <c r="C264" s="243"/>
      <c r="D264" s="243"/>
      <c r="E264" s="243"/>
      <c r="F264" s="243"/>
      <c r="G264" s="243"/>
      <c r="H264" s="243"/>
      <c r="I264" s="243"/>
      <c r="J264" s="243"/>
      <c r="K264" s="243"/>
      <c r="L264" s="243"/>
      <c r="M264" s="243"/>
      <c r="N264" s="243"/>
      <c r="O264" s="244"/>
      <c r="P264" s="13"/>
      <c r="Q264" s="13"/>
      <c r="R264" s="13"/>
      <c r="S264" s="13"/>
      <c r="T264" s="13"/>
      <c r="U264" s="13"/>
      <c r="V264" s="13"/>
      <c r="W264" s="13"/>
      <c r="X264" s="13"/>
      <c r="Y264" s="13"/>
      <c r="Z264" s="13"/>
    </row>
    <row r="265" spans="1:26" ht="12.75" customHeight="1" x14ac:dyDescent="0.2">
      <c r="A265" s="13"/>
      <c r="B265" s="243"/>
      <c r="C265" s="243"/>
      <c r="D265" s="243"/>
      <c r="E265" s="243"/>
      <c r="F265" s="243"/>
      <c r="G265" s="243"/>
      <c r="H265" s="243"/>
      <c r="I265" s="243"/>
      <c r="J265" s="243"/>
      <c r="K265" s="243"/>
      <c r="L265" s="243"/>
      <c r="M265" s="243"/>
      <c r="N265" s="243"/>
      <c r="O265" s="244"/>
      <c r="P265" s="13"/>
      <c r="Q265" s="13"/>
      <c r="R265" s="13"/>
      <c r="S265" s="13"/>
      <c r="T265" s="13"/>
      <c r="U265" s="13"/>
      <c r="V265" s="13"/>
      <c r="W265" s="13"/>
      <c r="X265" s="13"/>
      <c r="Y265" s="13"/>
      <c r="Z265" s="13"/>
    </row>
    <row r="266" spans="1:26" ht="12.75" customHeight="1" x14ac:dyDescent="0.2">
      <c r="A266" s="13"/>
      <c r="B266" s="243"/>
      <c r="C266" s="243"/>
      <c r="D266" s="243"/>
      <c r="E266" s="243"/>
      <c r="F266" s="243"/>
      <c r="G266" s="243"/>
      <c r="H266" s="243"/>
      <c r="I266" s="243"/>
      <c r="J266" s="243"/>
      <c r="K266" s="243"/>
      <c r="L266" s="243"/>
      <c r="M266" s="243"/>
      <c r="N266" s="243"/>
      <c r="O266" s="244"/>
      <c r="P266" s="13"/>
      <c r="Q266" s="13"/>
      <c r="R266" s="13"/>
      <c r="S266" s="13"/>
      <c r="T266" s="13"/>
      <c r="U266" s="13"/>
      <c r="V266" s="13"/>
      <c r="W266" s="13"/>
      <c r="X266" s="13"/>
      <c r="Y266" s="13"/>
      <c r="Z266" s="13"/>
    </row>
    <row r="267" spans="1:26" ht="12.75" customHeight="1" x14ac:dyDescent="0.2">
      <c r="A267" s="13"/>
      <c r="B267" s="243"/>
      <c r="C267" s="243"/>
      <c r="D267" s="243"/>
      <c r="E267" s="243"/>
      <c r="F267" s="243"/>
      <c r="G267" s="243"/>
      <c r="H267" s="243"/>
      <c r="I267" s="243"/>
      <c r="J267" s="243"/>
      <c r="K267" s="243"/>
      <c r="L267" s="243"/>
      <c r="M267" s="243"/>
      <c r="N267" s="243"/>
      <c r="O267" s="244"/>
      <c r="P267" s="13"/>
      <c r="Q267" s="13"/>
      <c r="R267" s="13"/>
      <c r="S267" s="13"/>
      <c r="T267" s="13"/>
      <c r="U267" s="13"/>
      <c r="V267" s="13"/>
      <c r="W267" s="13"/>
      <c r="X267" s="13"/>
      <c r="Y267" s="13"/>
      <c r="Z267" s="13"/>
    </row>
    <row r="268" spans="1:26" ht="12.75" customHeight="1" x14ac:dyDescent="0.2">
      <c r="A268" s="13"/>
      <c r="B268" s="243"/>
      <c r="C268" s="243"/>
      <c r="D268" s="243"/>
      <c r="E268" s="243"/>
      <c r="F268" s="243"/>
      <c r="G268" s="243"/>
      <c r="H268" s="243"/>
      <c r="I268" s="243"/>
      <c r="J268" s="243"/>
      <c r="K268" s="243"/>
      <c r="L268" s="243"/>
      <c r="M268" s="243"/>
      <c r="N268" s="243"/>
      <c r="O268" s="244"/>
      <c r="P268" s="13"/>
      <c r="Q268" s="13"/>
      <c r="R268" s="13"/>
      <c r="S268" s="13"/>
      <c r="T268" s="13"/>
      <c r="U268" s="13"/>
      <c r="V268" s="13"/>
      <c r="W268" s="13"/>
      <c r="X268" s="13"/>
      <c r="Y268" s="13"/>
      <c r="Z268" s="13"/>
    </row>
    <row r="269" spans="1:26" ht="12.75" customHeight="1" x14ac:dyDescent="0.2">
      <c r="A269" s="13"/>
      <c r="B269" s="243"/>
      <c r="C269" s="243"/>
      <c r="D269" s="243"/>
      <c r="E269" s="243"/>
      <c r="F269" s="243"/>
      <c r="G269" s="243"/>
      <c r="H269" s="243"/>
      <c r="I269" s="243"/>
      <c r="J269" s="243"/>
      <c r="K269" s="243"/>
      <c r="L269" s="243"/>
      <c r="M269" s="243"/>
      <c r="N269" s="243"/>
      <c r="O269" s="244"/>
      <c r="P269" s="13"/>
      <c r="Q269" s="13"/>
      <c r="R269" s="13"/>
      <c r="S269" s="13"/>
      <c r="T269" s="13"/>
      <c r="U269" s="13"/>
      <c r="V269" s="13"/>
      <c r="W269" s="13"/>
      <c r="X269" s="13"/>
      <c r="Y269" s="13"/>
      <c r="Z269" s="13"/>
    </row>
    <row r="270" spans="1:26" ht="12.75" customHeight="1" x14ac:dyDescent="0.2">
      <c r="A270" s="13"/>
      <c r="B270" s="243"/>
      <c r="C270" s="243"/>
      <c r="D270" s="243"/>
      <c r="E270" s="243"/>
      <c r="F270" s="243"/>
      <c r="G270" s="243"/>
      <c r="H270" s="243"/>
      <c r="I270" s="243"/>
      <c r="J270" s="243"/>
      <c r="K270" s="243"/>
      <c r="L270" s="243"/>
      <c r="M270" s="243"/>
      <c r="N270" s="243"/>
      <c r="O270" s="244"/>
      <c r="P270" s="13"/>
      <c r="Q270" s="13"/>
      <c r="R270" s="13"/>
      <c r="S270" s="13"/>
      <c r="T270" s="13"/>
      <c r="U270" s="13"/>
      <c r="V270" s="13"/>
      <c r="W270" s="13"/>
      <c r="X270" s="13"/>
      <c r="Y270" s="13"/>
      <c r="Z270" s="13"/>
    </row>
    <row r="271" spans="1:26" ht="12.75" customHeight="1" x14ac:dyDescent="0.2">
      <c r="A271" s="13"/>
      <c r="B271" s="243"/>
      <c r="C271" s="243"/>
      <c r="D271" s="243"/>
      <c r="E271" s="243"/>
      <c r="F271" s="243"/>
      <c r="G271" s="243"/>
      <c r="H271" s="243"/>
      <c r="I271" s="243"/>
      <c r="J271" s="243"/>
      <c r="K271" s="243"/>
      <c r="L271" s="243"/>
      <c r="M271" s="243"/>
      <c r="N271" s="243"/>
      <c r="O271" s="244"/>
      <c r="P271" s="13"/>
      <c r="Q271" s="13"/>
      <c r="R271" s="13"/>
      <c r="S271" s="13"/>
      <c r="T271" s="13"/>
      <c r="U271" s="13"/>
      <c r="V271" s="13"/>
      <c r="W271" s="13"/>
      <c r="X271" s="13"/>
      <c r="Y271" s="13"/>
      <c r="Z271" s="13"/>
    </row>
    <row r="272" spans="1:26" ht="12.75" customHeight="1" x14ac:dyDescent="0.2">
      <c r="A272" s="13"/>
      <c r="B272" s="243"/>
      <c r="C272" s="243"/>
      <c r="D272" s="243"/>
      <c r="E272" s="243"/>
      <c r="F272" s="243"/>
      <c r="G272" s="243"/>
      <c r="H272" s="243"/>
      <c r="I272" s="243"/>
      <c r="J272" s="243"/>
      <c r="K272" s="243"/>
      <c r="L272" s="243"/>
      <c r="M272" s="243"/>
      <c r="N272" s="243"/>
      <c r="O272" s="244"/>
      <c r="P272" s="13"/>
      <c r="Q272" s="13"/>
      <c r="R272" s="13"/>
      <c r="S272" s="13"/>
      <c r="T272" s="13"/>
      <c r="U272" s="13"/>
      <c r="V272" s="13"/>
      <c r="W272" s="13"/>
      <c r="X272" s="13"/>
      <c r="Y272" s="13"/>
      <c r="Z272" s="13"/>
    </row>
    <row r="273" spans="1:26" ht="12.75" customHeight="1" x14ac:dyDescent="0.2">
      <c r="A273" s="13"/>
      <c r="B273" s="243"/>
      <c r="C273" s="243"/>
      <c r="D273" s="243"/>
      <c r="E273" s="243"/>
      <c r="F273" s="243"/>
      <c r="G273" s="243"/>
      <c r="H273" s="243"/>
      <c r="I273" s="243"/>
      <c r="J273" s="243"/>
      <c r="K273" s="243"/>
      <c r="L273" s="243"/>
      <c r="M273" s="243"/>
      <c r="N273" s="243"/>
      <c r="O273" s="244"/>
      <c r="P273" s="13"/>
      <c r="Q273" s="13"/>
      <c r="R273" s="13"/>
      <c r="S273" s="13"/>
      <c r="T273" s="13"/>
      <c r="U273" s="13"/>
      <c r="V273" s="13"/>
      <c r="W273" s="13"/>
      <c r="X273" s="13"/>
      <c r="Y273" s="13"/>
      <c r="Z273" s="13"/>
    </row>
    <row r="274" spans="1:26" ht="12.75" customHeight="1" x14ac:dyDescent="0.2">
      <c r="A274" s="13"/>
      <c r="B274" s="243"/>
      <c r="C274" s="243"/>
      <c r="D274" s="243"/>
      <c r="E274" s="243"/>
      <c r="F274" s="243"/>
      <c r="G274" s="243"/>
      <c r="H274" s="243"/>
      <c r="I274" s="243"/>
      <c r="J274" s="243"/>
      <c r="K274" s="243"/>
      <c r="L274" s="243"/>
      <c r="M274" s="243"/>
      <c r="N274" s="243"/>
      <c r="O274" s="244"/>
      <c r="P274" s="13"/>
      <c r="Q274" s="13"/>
      <c r="R274" s="13"/>
      <c r="S274" s="13"/>
      <c r="T274" s="13"/>
      <c r="U274" s="13"/>
      <c r="V274" s="13"/>
      <c r="W274" s="13"/>
      <c r="X274" s="13"/>
      <c r="Y274" s="13"/>
      <c r="Z274" s="13"/>
    </row>
    <row r="275" spans="1:26" ht="12.75" customHeight="1" x14ac:dyDescent="0.2">
      <c r="A275" s="13"/>
      <c r="B275" s="243"/>
      <c r="C275" s="243"/>
      <c r="D275" s="243"/>
      <c r="E275" s="243"/>
      <c r="F275" s="243"/>
      <c r="G275" s="243"/>
      <c r="H275" s="243"/>
      <c r="I275" s="243"/>
      <c r="J275" s="243"/>
      <c r="K275" s="243"/>
      <c r="L275" s="243"/>
      <c r="M275" s="243"/>
      <c r="N275" s="243"/>
      <c r="O275" s="244"/>
      <c r="P275" s="13"/>
      <c r="Q275" s="13"/>
      <c r="R275" s="13"/>
      <c r="S275" s="13"/>
      <c r="T275" s="13"/>
      <c r="U275" s="13"/>
      <c r="V275" s="13"/>
      <c r="W275" s="13"/>
      <c r="X275" s="13"/>
      <c r="Y275" s="13"/>
      <c r="Z275" s="13"/>
    </row>
    <row r="276" spans="1:26" ht="12.75" customHeight="1" x14ac:dyDescent="0.2">
      <c r="A276" s="13"/>
      <c r="B276" s="243"/>
      <c r="C276" s="243"/>
      <c r="D276" s="243"/>
      <c r="E276" s="243"/>
      <c r="F276" s="243"/>
      <c r="G276" s="243"/>
      <c r="H276" s="243"/>
      <c r="I276" s="243"/>
      <c r="J276" s="243"/>
      <c r="K276" s="243"/>
      <c r="L276" s="243"/>
      <c r="M276" s="243"/>
      <c r="N276" s="243"/>
      <c r="O276" s="244"/>
      <c r="P276" s="13"/>
      <c r="Q276" s="13"/>
      <c r="R276" s="13"/>
      <c r="S276" s="13"/>
      <c r="T276" s="13"/>
      <c r="U276" s="13"/>
      <c r="V276" s="13"/>
      <c r="W276" s="13"/>
      <c r="X276" s="13"/>
      <c r="Y276" s="13"/>
      <c r="Z276" s="13"/>
    </row>
    <row r="277" spans="1:26" ht="12.75" customHeight="1" x14ac:dyDescent="0.2">
      <c r="A277" s="13"/>
      <c r="B277" s="243"/>
      <c r="C277" s="243"/>
      <c r="D277" s="243"/>
      <c r="E277" s="243"/>
      <c r="F277" s="243"/>
      <c r="G277" s="243"/>
      <c r="H277" s="243"/>
      <c r="I277" s="243"/>
      <c r="J277" s="243"/>
      <c r="K277" s="243"/>
      <c r="L277" s="243"/>
      <c r="M277" s="243"/>
      <c r="N277" s="243"/>
      <c r="O277" s="244"/>
      <c r="P277" s="13"/>
      <c r="Q277" s="13"/>
      <c r="R277" s="13"/>
      <c r="S277" s="13"/>
      <c r="T277" s="13"/>
      <c r="U277" s="13"/>
      <c r="V277" s="13"/>
      <c r="W277" s="13"/>
      <c r="X277" s="13"/>
      <c r="Y277" s="13"/>
      <c r="Z277" s="13"/>
    </row>
    <row r="278" spans="1:26" ht="12.75" customHeight="1" x14ac:dyDescent="0.2">
      <c r="A278" s="13"/>
      <c r="B278" s="243"/>
      <c r="C278" s="243"/>
      <c r="D278" s="243"/>
      <c r="E278" s="243"/>
      <c r="F278" s="243"/>
      <c r="G278" s="243"/>
      <c r="H278" s="243"/>
      <c r="I278" s="243"/>
      <c r="J278" s="243"/>
      <c r="K278" s="243"/>
      <c r="L278" s="243"/>
      <c r="M278" s="243"/>
      <c r="N278" s="243"/>
      <c r="O278" s="244"/>
      <c r="P278" s="13"/>
      <c r="Q278" s="13"/>
      <c r="R278" s="13"/>
      <c r="S278" s="13"/>
      <c r="T278" s="13"/>
      <c r="U278" s="13"/>
      <c r="V278" s="13"/>
      <c r="W278" s="13"/>
      <c r="X278" s="13"/>
      <c r="Y278" s="13"/>
      <c r="Z278" s="13"/>
    </row>
    <row r="279" spans="1:26" ht="12.75" customHeight="1" x14ac:dyDescent="0.2">
      <c r="A279" s="13"/>
      <c r="B279" s="243"/>
      <c r="C279" s="243"/>
      <c r="D279" s="243"/>
      <c r="E279" s="243"/>
      <c r="F279" s="243"/>
      <c r="G279" s="243"/>
      <c r="H279" s="243"/>
      <c r="I279" s="243"/>
      <c r="J279" s="243"/>
      <c r="K279" s="243"/>
      <c r="L279" s="243"/>
      <c r="M279" s="243"/>
      <c r="N279" s="243"/>
      <c r="O279" s="244"/>
      <c r="P279" s="13"/>
      <c r="Q279" s="13"/>
      <c r="R279" s="13"/>
      <c r="S279" s="13"/>
      <c r="T279" s="13"/>
      <c r="U279" s="13"/>
      <c r="V279" s="13"/>
      <c r="W279" s="13"/>
      <c r="X279" s="13"/>
      <c r="Y279" s="13"/>
      <c r="Z279" s="13"/>
    </row>
    <row r="280" spans="1:26" ht="12.75" customHeight="1" x14ac:dyDescent="0.2">
      <c r="A280" s="13"/>
      <c r="B280" s="243"/>
      <c r="C280" s="243"/>
      <c r="D280" s="243"/>
      <c r="E280" s="243"/>
      <c r="F280" s="243"/>
      <c r="G280" s="243"/>
      <c r="H280" s="243"/>
      <c r="I280" s="243"/>
      <c r="J280" s="243"/>
      <c r="K280" s="243"/>
      <c r="L280" s="243"/>
      <c r="M280" s="243"/>
      <c r="N280" s="243"/>
      <c r="O280" s="244"/>
      <c r="P280" s="13"/>
      <c r="Q280" s="13"/>
      <c r="R280" s="13"/>
      <c r="S280" s="13"/>
      <c r="T280" s="13"/>
      <c r="U280" s="13"/>
      <c r="V280" s="13"/>
      <c r="W280" s="13"/>
      <c r="X280" s="13"/>
      <c r="Y280" s="13"/>
      <c r="Z280" s="13"/>
    </row>
    <row r="281" spans="1:26" ht="12.75" customHeight="1" x14ac:dyDescent="0.2">
      <c r="A281" s="13"/>
      <c r="B281" s="243"/>
      <c r="C281" s="243"/>
      <c r="D281" s="243"/>
      <c r="E281" s="243"/>
      <c r="F281" s="243"/>
      <c r="G281" s="243"/>
      <c r="H281" s="243"/>
      <c r="I281" s="243"/>
      <c r="J281" s="243"/>
      <c r="K281" s="243"/>
      <c r="L281" s="243"/>
      <c r="M281" s="243"/>
      <c r="N281" s="243"/>
      <c r="O281" s="244"/>
      <c r="P281" s="13"/>
      <c r="Q281" s="13"/>
      <c r="R281" s="13"/>
      <c r="S281" s="13"/>
      <c r="T281" s="13"/>
      <c r="U281" s="13"/>
      <c r="V281" s="13"/>
      <c r="W281" s="13"/>
      <c r="X281" s="13"/>
      <c r="Y281" s="13"/>
      <c r="Z281" s="13"/>
    </row>
    <row r="282" spans="1:26" ht="12.75" customHeight="1" x14ac:dyDescent="0.2">
      <c r="A282" s="13"/>
      <c r="B282" s="243"/>
      <c r="C282" s="243"/>
      <c r="D282" s="243"/>
      <c r="E282" s="243"/>
      <c r="F282" s="243"/>
      <c r="G282" s="243"/>
      <c r="H282" s="243"/>
      <c r="I282" s="243"/>
      <c r="J282" s="243"/>
      <c r="K282" s="243"/>
      <c r="L282" s="243"/>
      <c r="M282" s="243"/>
      <c r="N282" s="243"/>
      <c r="O282" s="244"/>
      <c r="P282" s="13"/>
      <c r="Q282" s="13"/>
      <c r="R282" s="13"/>
      <c r="S282" s="13"/>
      <c r="T282" s="13"/>
      <c r="U282" s="13"/>
      <c r="V282" s="13"/>
      <c r="W282" s="13"/>
      <c r="X282" s="13"/>
      <c r="Y282" s="13"/>
      <c r="Z282" s="13"/>
    </row>
    <row r="283" spans="1:26" ht="12.75" customHeight="1" x14ac:dyDescent="0.2">
      <c r="A283" s="13"/>
      <c r="B283" s="243"/>
      <c r="C283" s="243"/>
      <c r="D283" s="243"/>
      <c r="E283" s="243"/>
      <c r="F283" s="243"/>
      <c r="G283" s="243"/>
      <c r="H283" s="243"/>
      <c r="I283" s="243"/>
      <c r="J283" s="243"/>
      <c r="K283" s="243"/>
      <c r="L283" s="243"/>
      <c r="M283" s="243"/>
      <c r="N283" s="243"/>
      <c r="O283" s="244"/>
      <c r="P283" s="13"/>
      <c r="Q283" s="13"/>
      <c r="R283" s="13"/>
      <c r="S283" s="13"/>
      <c r="T283" s="13"/>
      <c r="U283" s="13"/>
      <c r="V283" s="13"/>
      <c r="W283" s="13"/>
      <c r="X283" s="13"/>
      <c r="Y283" s="13"/>
      <c r="Z283" s="13"/>
    </row>
    <row r="284" spans="1:26" ht="12.75" customHeight="1" x14ac:dyDescent="0.2">
      <c r="A284" s="13"/>
      <c r="B284" s="243"/>
      <c r="C284" s="243"/>
      <c r="D284" s="243"/>
      <c r="E284" s="243"/>
      <c r="F284" s="243"/>
      <c r="G284" s="243"/>
      <c r="H284" s="243"/>
      <c r="I284" s="243"/>
      <c r="J284" s="243"/>
      <c r="K284" s="243"/>
      <c r="L284" s="243"/>
      <c r="M284" s="243"/>
      <c r="N284" s="243"/>
      <c r="O284" s="244"/>
      <c r="P284" s="13"/>
      <c r="Q284" s="13"/>
      <c r="R284" s="13"/>
      <c r="S284" s="13"/>
      <c r="T284" s="13"/>
      <c r="U284" s="13"/>
      <c r="V284" s="13"/>
      <c r="W284" s="13"/>
      <c r="X284" s="13"/>
      <c r="Y284" s="13"/>
      <c r="Z284" s="13"/>
    </row>
    <row r="285" spans="1:26" ht="12.75" customHeight="1" x14ac:dyDescent="0.2">
      <c r="A285" s="13"/>
      <c r="B285" s="243"/>
      <c r="C285" s="243"/>
      <c r="D285" s="243"/>
      <c r="E285" s="243"/>
      <c r="F285" s="243"/>
      <c r="G285" s="243"/>
      <c r="H285" s="243"/>
      <c r="I285" s="243"/>
      <c r="J285" s="243"/>
      <c r="K285" s="243"/>
      <c r="L285" s="243"/>
      <c r="M285" s="243"/>
      <c r="N285" s="243"/>
      <c r="O285" s="244"/>
      <c r="P285" s="13"/>
      <c r="Q285" s="13"/>
      <c r="R285" s="13"/>
      <c r="S285" s="13"/>
      <c r="T285" s="13"/>
      <c r="U285" s="13"/>
      <c r="V285" s="13"/>
      <c r="W285" s="13"/>
      <c r="X285" s="13"/>
      <c r="Y285" s="13"/>
      <c r="Z285" s="13"/>
    </row>
    <row r="286" spans="1:26" ht="12.75" customHeight="1" x14ac:dyDescent="0.2">
      <c r="A286" s="13"/>
      <c r="B286" s="243"/>
      <c r="C286" s="243"/>
      <c r="D286" s="243"/>
      <c r="E286" s="243"/>
      <c r="F286" s="243"/>
      <c r="G286" s="243"/>
      <c r="H286" s="243"/>
      <c r="I286" s="243"/>
      <c r="J286" s="243"/>
      <c r="K286" s="243"/>
      <c r="L286" s="243"/>
      <c r="M286" s="243"/>
      <c r="N286" s="243"/>
      <c r="O286" s="244"/>
      <c r="P286" s="13"/>
      <c r="Q286" s="13"/>
      <c r="R286" s="13"/>
      <c r="S286" s="13"/>
      <c r="T286" s="13"/>
      <c r="U286" s="13"/>
      <c r="V286" s="13"/>
      <c r="W286" s="13"/>
      <c r="X286" s="13"/>
      <c r="Y286" s="13"/>
      <c r="Z286" s="13"/>
    </row>
    <row r="287" spans="1:26" ht="12.75" customHeight="1" x14ac:dyDescent="0.2">
      <c r="A287" s="13"/>
      <c r="B287" s="243"/>
      <c r="C287" s="243"/>
      <c r="D287" s="243"/>
      <c r="E287" s="243"/>
      <c r="F287" s="243"/>
      <c r="G287" s="243"/>
      <c r="H287" s="243"/>
      <c r="I287" s="243"/>
      <c r="J287" s="243"/>
      <c r="K287" s="243"/>
      <c r="L287" s="243"/>
      <c r="M287" s="243"/>
      <c r="N287" s="243"/>
      <c r="O287" s="244"/>
      <c r="P287" s="13"/>
      <c r="Q287" s="13"/>
      <c r="R287" s="13"/>
      <c r="S287" s="13"/>
      <c r="T287" s="13"/>
      <c r="U287" s="13"/>
      <c r="V287" s="13"/>
      <c r="W287" s="13"/>
      <c r="X287" s="13"/>
      <c r="Y287" s="13"/>
      <c r="Z287" s="13"/>
    </row>
    <row r="288" spans="1:26" ht="12.75" customHeight="1" x14ac:dyDescent="0.2">
      <c r="A288" s="13"/>
      <c r="B288" s="243"/>
      <c r="C288" s="243"/>
      <c r="D288" s="243"/>
      <c r="E288" s="243"/>
      <c r="F288" s="243"/>
      <c r="G288" s="243"/>
      <c r="H288" s="243"/>
      <c r="I288" s="243"/>
      <c r="J288" s="243"/>
      <c r="K288" s="243"/>
      <c r="L288" s="243"/>
      <c r="M288" s="243"/>
      <c r="N288" s="243"/>
      <c r="O288" s="244"/>
      <c r="P288" s="13"/>
      <c r="Q288" s="13"/>
      <c r="R288" s="13"/>
      <c r="S288" s="13"/>
      <c r="T288" s="13"/>
      <c r="U288" s="13"/>
      <c r="V288" s="13"/>
      <c r="W288" s="13"/>
      <c r="X288" s="13"/>
      <c r="Y288" s="13"/>
      <c r="Z288" s="13"/>
    </row>
    <row r="289" spans="1:26" ht="12.75" customHeight="1" x14ac:dyDescent="0.2">
      <c r="A289" s="13"/>
      <c r="B289" s="243"/>
      <c r="C289" s="243"/>
      <c r="D289" s="243"/>
      <c r="E289" s="243"/>
      <c r="F289" s="243"/>
      <c r="G289" s="243"/>
      <c r="H289" s="243"/>
      <c r="I289" s="243"/>
      <c r="J289" s="243"/>
      <c r="K289" s="243"/>
      <c r="L289" s="243"/>
      <c r="M289" s="243"/>
      <c r="N289" s="243"/>
      <c r="O289" s="244"/>
      <c r="P289" s="13"/>
      <c r="Q289" s="13"/>
      <c r="R289" s="13"/>
      <c r="S289" s="13"/>
      <c r="T289" s="13"/>
      <c r="U289" s="13"/>
      <c r="V289" s="13"/>
      <c r="W289" s="13"/>
      <c r="X289" s="13"/>
      <c r="Y289" s="13"/>
      <c r="Z289" s="13"/>
    </row>
    <row r="290" spans="1:26" ht="12.75" customHeight="1" x14ac:dyDescent="0.2">
      <c r="A290" s="13"/>
      <c r="B290" s="243"/>
      <c r="C290" s="243"/>
      <c r="D290" s="243"/>
      <c r="E290" s="243"/>
      <c r="F290" s="243"/>
      <c r="G290" s="243"/>
      <c r="H290" s="243"/>
      <c r="I290" s="243"/>
      <c r="J290" s="243"/>
      <c r="K290" s="243"/>
      <c r="L290" s="243"/>
      <c r="M290" s="243"/>
      <c r="N290" s="243"/>
      <c r="O290" s="244"/>
      <c r="P290" s="13"/>
      <c r="Q290" s="13"/>
      <c r="R290" s="13"/>
      <c r="S290" s="13"/>
      <c r="T290" s="13"/>
      <c r="U290" s="13"/>
      <c r="V290" s="13"/>
      <c r="W290" s="13"/>
      <c r="X290" s="13"/>
      <c r="Y290" s="13"/>
      <c r="Z290" s="13"/>
    </row>
    <row r="291" spans="1:26" ht="12.75" customHeight="1" x14ac:dyDescent="0.2">
      <c r="A291" s="13"/>
      <c r="B291" s="243"/>
      <c r="C291" s="243"/>
      <c r="D291" s="243"/>
      <c r="E291" s="243"/>
      <c r="F291" s="243"/>
      <c r="G291" s="243"/>
      <c r="H291" s="243"/>
      <c r="I291" s="243"/>
      <c r="J291" s="243"/>
      <c r="K291" s="243"/>
      <c r="L291" s="243"/>
      <c r="M291" s="243"/>
      <c r="N291" s="243"/>
      <c r="O291" s="244"/>
      <c r="P291" s="13"/>
      <c r="Q291" s="13"/>
      <c r="R291" s="13"/>
      <c r="S291" s="13"/>
      <c r="T291" s="13"/>
      <c r="U291" s="13"/>
      <c r="V291" s="13"/>
      <c r="W291" s="13"/>
      <c r="X291" s="13"/>
      <c r="Y291" s="13"/>
      <c r="Z291" s="13"/>
    </row>
    <row r="292" spans="1:26" ht="12.75" customHeight="1" x14ac:dyDescent="0.2">
      <c r="A292" s="13"/>
      <c r="B292" s="243"/>
      <c r="C292" s="243"/>
      <c r="D292" s="243"/>
      <c r="E292" s="243"/>
      <c r="F292" s="243"/>
      <c r="G292" s="243"/>
      <c r="H292" s="243"/>
      <c r="I292" s="243"/>
      <c r="J292" s="243"/>
      <c r="K292" s="243"/>
      <c r="L292" s="243"/>
      <c r="M292" s="243"/>
      <c r="N292" s="243"/>
      <c r="O292" s="244"/>
      <c r="P292" s="13"/>
      <c r="Q292" s="13"/>
      <c r="R292" s="13"/>
      <c r="S292" s="13"/>
      <c r="T292" s="13"/>
      <c r="U292" s="13"/>
      <c r="V292" s="13"/>
      <c r="W292" s="13"/>
      <c r="X292" s="13"/>
      <c r="Y292" s="13"/>
      <c r="Z292" s="13"/>
    </row>
    <row r="293" spans="1:26" ht="12.75" customHeight="1" x14ac:dyDescent="0.2">
      <c r="A293" s="13"/>
      <c r="B293" s="243"/>
      <c r="C293" s="243"/>
      <c r="D293" s="243"/>
      <c r="E293" s="243"/>
      <c r="F293" s="243"/>
      <c r="G293" s="243"/>
      <c r="H293" s="243"/>
      <c r="I293" s="243"/>
      <c r="J293" s="243"/>
      <c r="K293" s="243"/>
      <c r="L293" s="243"/>
      <c r="M293" s="243"/>
      <c r="N293" s="243"/>
      <c r="O293" s="244"/>
      <c r="P293" s="13"/>
      <c r="Q293" s="13"/>
      <c r="R293" s="13"/>
      <c r="S293" s="13"/>
      <c r="T293" s="13"/>
      <c r="U293" s="13"/>
      <c r="V293" s="13"/>
      <c r="W293" s="13"/>
      <c r="X293" s="13"/>
      <c r="Y293" s="13"/>
      <c r="Z293" s="13"/>
    </row>
    <row r="294" spans="1:26" ht="12.75" customHeight="1" x14ac:dyDescent="0.2">
      <c r="A294" s="13"/>
      <c r="B294" s="243"/>
      <c r="C294" s="243"/>
      <c r="D294" s="243"/>
      <c r="E294" s="243"/>
      <c r="F294" s="243"/>
      <c r="G294" s="243"/>
      <c r="H294" s="243"/>
      <c r="I294" s="243"/>
      <c r="J294" s="243"/>
      <c r="K294" s="243"/>
      <c r="L294" s="243"/>
      <c r="M294" s="243"/>
      <c r="N294" s="243"/>
      <c r="O294" s="244"/>
      <c r="P294" s="13"/>
      <c r="Q294" s="13"/>
      <c r="R294" s="13"/>
      <c r="S294" s="13"/>
      <c r="T294" s="13"/>
      <c r="U294" s="13"/>
      <c r="V294" s="13"/>
      <c r="W294" s="13"/>
      <c r="X294" s="13"/>
      <c r="Y294" s="13"/>
      <c r="Z294" s="13"/>
    </row>
    <row r="295" spans="1:26" ht="12.75" customHeight="1" x14ac:dyDescent="0.2">
      <c r="A295" s="13"/>
      <c r="B295" s="243"/>
      <c r="C295" s="243"/>
      <c r="D295" s="243"/>
      <c r="E295" s="243"/>
      <c r="F295" s="243"/>
      <c r="G295" s="243"/>
      <c r="H295" s="243"/>
      <c r="I295" s="243"/>
      <c r="J295" s="243"/>
      <c r="K295" s="243"/>
      <c r="L295" s="243"/>
      <c r="M295" s="243"/>
      <c r="N295" s="243"/>
      <c r="O295" s="244"/>
      <c r="P295" s="13"/>
      <c r="Q295" s="13"/>
      <c r="R295" s="13"/>
      <c r="S295" s="13"/>
      <c r="T295" s="13"/>
      <c r="U295" s="13"/>
      <c r="V295" s="13"/>
      <c r="W295" s="13"/>
      <c r="X295" s="13"/>
      <c r="Y295" s="13"/>
      <c r="Z295" s="13"/>
    </row>
    <row r="296" spans="1:26" ht="12.75" customHeight="1" x14ac:dyDescent="0.2">
      <c r="A296" s="13"/>
      <c r="B296" s="243"/>
      <c r="C296" s="243"/>
      <c r="D296" s="243"/>
      <c r="E296" s="243"/>
      <c r="F296" s="243"/>
      <c r="G296" s="243"/>
      <c r="H296" s="243"/>
      <c r="I296" s="243"/>
      <c r="J296" s="243"/>
      <c r="K296" s="243"/>
      <c r="L296" s="243"/>
      <c r="M296" s="243"/>
      <c r="N296" s="243"/>
      <c r="O296" s="244"/>
      <c r="P296" s="13"/>
      <c r="Q296" s="13"/>
      <c r="R296" s="13"/>
      <c r="S296" s="13"/>
      <c r="T296" s="13"/>
      <c r="U296" s="13"/>
      <c r="V296" s="13"/>
      <c r="W296" s="13"/>
      <c r="X296" s="13"/>
      <c r="Y296" s="13"/>
      <c r="Z296" s="13"/>
    </row>
    <row r="297" spans="1:26" ht="12.75" customHeight="1" x14ac:dyDescent="0.2">
      <c r="A297" s="13"/>
      <c r="B297" s="243"/>
      <c r="C297" s="243"/>
      <c r="D297" s="243"/>
      <c r="E297" s="243"/>
      <c r="F297" s="243"/>
      <c r="G297" s="243"/>
      <c r="H297" s="243"/>
      <c r="I297" s="243"/>
      <c r="J297" s="243"/>
      <c r="K297" s="243"/>
      <c r="L297" s="243"/>
      <c r="M297" s="243"/>
      <c r="N297" s="243"/>
      <c r="O297" s="244"/>
      <c r="P297" s="13"/>
      <c r="Q297" s="13"/>
      <c r="R297" s="13"/>
      <c r="S297" s="13"/>
      <c r="T297" s="13"/>
      <c r="U297" s="13"/>
      <c r="V297" s="13"/>
      <c r="W297" s="13"/>
      <c r="X297" s="13"/>
      <c r="Y297" s="13"/>
      <c r="Z297" s="13"/>
    </row>
    <row r="298" spans="1:26" ht="12.75" customHeight="1" x14ac:dyDescent="0.2">
      <c r="A298" s="13"/>
      <c r="B298" s="243"/>
      <c r="C298" s="243"/>
      <c r="D298" s="243"/>
      <c r="E298" s="243"/>
      <c r="F298" s="243"/>
      <c r="G298" s="243"/>
      <c r="H298" s="243"/>
      <c r="I298" s="243"/>
      <c r="J298" s="243"/>
      <c r="K298" s="243"/>
      <c r="L298" s="243"/>
      <c r="M298" s="243"/>
      <c r="N298" s="243"/>
      <c r="O298" s="244"/>
      <c r="P298" s="13"/>
      <c r="Q298" s="13"/>
      <c r="R298" s="13"/>
      <c r="S298" s="13"/>
      <c r="T298" s="13"/>
      <c r="U298" s="13"/>
      <c r="V298" s="13"/>
      <c r="W298" s="13"/>
      <c r="X298" s="13"/>
      <c r="Y298" s="13"/>
      <c r="Z298" s="13"/>
    </row>
    <row r="299" spans="1:26" ht="12.75" customHeight="1" x14ac:dyDescent="0.2">
      <c r="A299" s="13"/>
      <c r="B299" s="243"/>
      <c r="C299" s="243"/>
      <c r="D299" s="243"/>
      <c r="E299" s="243"/>
      <c r="F299" s="243"/>
      <c r="G299" s="243"/>
      <c r="H299" s="243"/>
      <c r="I299" s="243"/>
      <c r="J299" s="243"/>
      <c r="K299" s="243"/>
      <c r="L299" s="243"/>
      <c r="M299" s="243"/>
      <c r="N299" s="243"/>
      <c r="O299" s="244"/>
      <c r="P299" s="13"/>
      <c r="Q299" s="13"/>
      <c r="R299" s="13"/>
      <c r="S299" s="13"/>
      <c r="T299" s="13"/>
      <c r="U299" s="13"/>
      <c r="V299" s="13"/>
      <c r="W299" s="13"/>
      <c r="X299" s="13"/>
      <c r="Y299" s="13"/>
      <c r="Z299" s="13"/>
    </row>
    <row r="300" spans="1:26" ht="12.75" customHeight="1" x14ac:dyDescent="0.2">
      <c r="A300" s="13"/>
      <c r="B300" s="243"/>
      <c r="C300" s="243"/>
      <c r="D300" s="243"/>
      <c r="E300" s="243"/>
      <c r="F300" s="243"/>
      <c r="G300" s="243"/>
      <c r="H300" s="243"/>
      <c r="I300" s="243"/>
      <c r="J300" s="243"/>
      <c r="K300" s="243"/>
      <c r="L300" s="243"/>
      <c r="M300" s="243"/>
      <c r="N300" s="243"/>
      <c r="O300" s="244"/>
      <c r="P300" s="13"/>
      <c r="Q300" s="13"/>
      <c r="R300" s="13"/>
      <c r="S300" s="13"/>
      <c r="T300" s="13"/>
      <c r="U300" s="13"/>
      <c r="V300" s="13"/>
      <c r="W300" s="13"/>
      <c r="X300" s="13"/>
      <c r="Y300" s="13"/>
      <c r="Z300" s="13"/>
    </row>
    <row r="301" spans="1:26" ht="12.75" customHeight="1" x14ac:dyDescent="0.2">
      <c r="A301" s="13"/>
      <c r="B301" s="243"/>
      <c r="C301" s="243"/>
      <c r="D301" s="243"/>
      <c r="E301" s="243"/>
      <c r="F301" s="243"/>
      <c r="G301" s="243"/>
      <c r="H301" s="243"/>
      <c r="I301" s="243"/>
      <c r="J301" s="243"/>
      <c r="K301" s="243"/>
      <c r="L301" s="243"/>
      <c r="M301" s="243"/>
      <c r="N301" s="243"/>
      <c r="O301" s="244"/>
      <c r="P301" s="13"/>
      <c r="Q301" s="13"/>
      <c r="R301" s="13"/>
      <c r="S301" s="13"/>
      <c r="T301" s="13"/>
      <c r="U301" s="13"/>
      <c r="V301" s="13"/>
      <c r="W301" s="13"/>
      <c r="X301" s="13"/>
      <c r="Y301" s="13"/>
      <c r="Z301" s="13"/>
    </row>
    <row r="302" spans="1:26" ht="12.75" customHeight="1" x14ac:dyDescent="0.2">
      <c r="A302" s="13"/>
      <c r="B302" s="243"/>
      <c r="C302" s="243"/>
      <c r="D302" s="243"/>
      <c r="E302" s="243"/>
      <c r="F302" s="243"/>
      <c r="G302" s="243"/>
      <c r="H302" s="243"/>
      <c r="I302" s="243"/>
      <c r="J302" s="243"/>
      <c r="K302" s="243"/>
      <c r="L302" s="243"/>
      <c r="M302" s="243"/>
      <c r="N302" s="243"/>
      <c r="O302" s="244"/>
      <c r="P302" s="13"/>
      <c r="Q302" s="13"/>
      <c r="R302" s="13"/>
      <c r="S302" s="13"/>
      <c r="T302" s="13"/>
      <c r="U302" s="13"/>
      <c r="V302" s="13"/>
      <c r="W302" s="13"/>
      <c r="X302" s="13"/>
      <c r="Y302" s="13"/>
      <c r="Z302" s="13"/>
    </row>
    <row r="303" spans="1:26" ht="12.75" customHeight="1" x14ac:dyDescent="0.2">
      <c r="A303" s="13"/>
      <c r="B303" s="243"/>
      <c r="C303" s="243"/>
      <c r="D303" s="243"/>
      <c r="E303" s="243"/>
      <c r="F303" s="243"/>
      <c r="G303" s="243"/>
      <c r="H303" s="243"/>
      <c r="I303" s="243"/>
      <c r="J303" s="243"/>
      <c r="K303" s="243"/>
      <c r="L303" s="243"/>
      <c r="M303" s="243"/>
      <c r="N303" s="243"/>
      <c r="O303" s="244"/>
      <c r="P303" s="13"/>
      <c r="Q303" s="13"/>
      <c r="R303" s="13"/>
      <c r="S303" s="13"/>
      <c r="T303" s="13"/>
      <c r="U303" s="13"/>
      <c r="V303" s="13"/>
      <c r="W303" s="13"/>
      <c r="X303" s="13"/>
      <c r="Y303" s="13"/>
      <c r="Z303" s="13"/>
    </row>
    <row r="304" spans="1:26" ht="12.75" customHeight="1" x14ac:dyDescent="0.2">
      <c r="A304" s="13"/>
      <c r="B304" s="243"/>
      <c r="C304" s="243"/>
      <c r="D304" s="243"/>
      <c r="E304" s="243"/>
      <c r="F304" s="243"/>
      <c r="G304" s="243"/>
      <c r="H304" s="243"/>
      <c r="I304" s="243"/>
      <c r="J304" s="243"/>
      <c r="K304" s="243"/>
      <c r="L304" s="243"/>
      <c r="M304" s="243"/>
      <c r="N304" s="243"/>
      <c r="O304" s="244"/>
      <c r="P304" s="13"/>
      <c r="Q304" s="13"/>
      <c r="R304" s="13"/>
      <c r="S304" s="13"/>
      <c r="T304" s="13"/>
      <c r="U304" s="13"/>
      <c r="V304" s="13"/>
      <c r="W304" s="13"/>
      <c r="X304" s="13"/>
      <c r="Y304" s="13"/>
      <c r="Z304" s="13"/>
    </row>
    <row r="305" spans="1:26" ht="12.75" customHeight="1" x14ac:dyDescent="0.2">
      <c r="A305" s="13"/>
      <c r="B305" s="243"/>
      <c r="C305" s="243"/>
      <c r="D305" s="243"/>
      <c r="E305" s="243"/>
      <c r="F305" s="243"/>
      <c r="G305" s="243"/>
      <c r="H305" s="243"/>
      <c r="I305" s="243"/>
      <c r="J305" s="243"/>
      <c r="K305" s="243"/>
      <c r="L305" s="243"/>
      <c r="M305" s="243"/>
      <c r="N305" s="243"/>
      <c r="O305" s="244"/>
      <c r="P305" s="13"/>
      <c r="Q305" s="13"/>
      <c r="R305" s="13"/>
      <c r="S305" s="13"/>
      <c r="T305" s="13"/>
      <c r="U305" s="13"/>
      <c r="V305" s="13"/>
      <c r="W305" s="13"/>
      <c r="X305" s="13"/>
      <c r="Y305" s="13"/>
      <c r="Z305" s="13"/>
    </row>
    <row r="306" spans="1:26" ht="12.75" customHeight="1" x14ac:dyDescent="0.2">
      <c r="A306" s="13"/>
      <c r="B306" s="243"/>
      <c r="C306" s="243"/>
      <c r="D306" s="243"/>
      <c r="E306" s="243"/>
      <c r="F306" s="243"/>
      <c r="G306" s="243"/>
      <c r="H306" s="243"/>
      <c r="I306" s="243"/>
      <c r="J306" s="243"/>
      <c r="K306" s="243"/>
      <c r="L306" s="243"/>
      <c r="M306" s="243"/>
      <c r="N306" s="243"/>
      <c r="O306" s="244"/>
      <c r="P306" s="13"/>
      <c r="Q306" s="13"/>
      <c r="R306" s="13"/>
      <c r="S306" s="13"/>
      <c r="T306" s="13"/>
      <c r="U306" s="13"/>
      <c r="V306" s="13"/>
      <c r="W306" s="13"/>
      <c r="X306" s="13"/>
      <c r="Y306" s="13"/>
      <c r="Z306" s="13"/>
    </row>
    <row r="307" spans="1:26" ht="12.75" customHeight="1" x14ac:dyDescent="0.2">
      <c r="A307" s="13"/>
      <c r="B307" s="243"/>
      <c r="C307" s="243"/>
      <c r="D307" s="243"/>
      <c r="E307" s="243"/>
      <c r="F307" s="243"/>
      <c r="G307" s="243"/>
      <c r="H307" s="243"/>
      <c r="I307" s="243"/>
      <c r="J307" s="243"/>
      <c r="K307" s="243"/>
      <c r="L307" s="243"/>
      <c r="M307" s="243"/>
      <c r="N307" s="243"/>
      <c r="O307" s="244"/>
      <c r="P307" s="13"/>
      <c r="Q307" s="13"/>
      <c r="R307" s="13"/>
      <c r="S307" s="13"/>
      <c r="T307" s="13"/>
      <c r="U307" s="13"/>
      <c r="V307" s="13"/>
      <c r="W307" s="13"/>
      <c r="X307" s="13"/>
      <c r="Y307" s="13"/>
      <c r="Z307" s="13"/>
    </row>
    <row r="308" spans="1:26" ht="12.75" customHeight="1" x14ac:dyDescent="0.2">
      <c r="A308" s="13"/>
      <c r="B308" s="243"/>
      <c r="C308" s="243"/>
      <c r="D308" s="243"/>
      <c r="E308" s="243"/>
      <c r="F308" s="243"/>
      <c r="G308" s="243"/>
      <c r="H308" s="243"/>
      <c r="I308" s="243"/>
      <c r="J308" s="243"/>
      <c r="K308" s="243"/>
      <c r="L308" s="243"/>
      <c r="M308" s="243"/>
      <c r="N308" s="243"/>
      <c r="O308" s="244"/>
      <c r="P308" s="13"/>
      <c r="Q308" s="13"/>
      <c r="R308" s="13"/>
      <c r="S308" s="13"/>
      <c r="T308" s="13"/>
      <c r="U308" s="13"/>
      <c r="V308" s="13"/>
      <c r="W308" s="13"/>
      <c r="X308" s="13"/>
      <c r="Y308" s="13"/>
      <c r="Z308" s="13"/>
    </row>
    <row r="309" spans="1:26" ht="12.75" customHeight="1" x14ac:dyDescent="0.2">
      <c r="A309" s="13"/>
      <c r="B309" s="243"/>
      <c r="C309" s="243"/>
      <c r="D309" s="243"/>
      <c r="E309" s="243"/>
      <c r="F309" s="243"/>
      <c r="G309" s="243"/>
      <c r="H309" s="243"/>
      <c r="I309" s="243"/>
      <c r="J309" s="243"/>
      <c r="K309" s="243"/>
      <c r="L309" s="243"/>
      <c r="M309" s="243"/>
      <c r="N309" s="243"/>
      <c r="O309" s="244"/>
      <c r="P309" s="13"/>
      <c r="Q309" s="13"/>
      <c r="R309" s="13"/>
      <c r="S309" s="13"/>
      <c r="T309" s="13"/>
      <c r="U309" s="13"/>
      <c r="V309" s="13"/>
      <c r="W309" s="13"/>
      <c r="X309" s="13"/>
      <c r="Y309" s="13"/>
      <c r="Z309" s="13"/>
    </row>
    <row r="310" spans="1:26" ht="12.75" customHeight="1" x14ac:dyDescent="0.2">
      <c r="A310" s="13"/>
      <c r="B310" s="243"/>
      <c r="C310" s="243"/>
      <c r="D310" s="243"/>
      <c r="E310" s="243"/>
      <c r="F310" s="243"/>
      <c r="G310" s="243"/>
      <c r="H310" s="243"/>
      <c r="I310" s="243"/>
      <c r="J310" s="243"/>
      <c r="K310" s="243"/>
      <c r="L310" s="243"/>
      <c r="M310" s="243"/>
      <c r="N310" s="243"/>
      <c r="O310" s="244"/>
      <c r="P310" s="13"/>
      <c r="Q310" s="13"/>
      <c r="R310" s="13"/>
      <c r="S310" s="13"/>
      <c r="T310" s="13"/>
      <c r="U310" s="13"/>
      <c r="V310" s="13"/>
      <c r="W310" s="13"/>
      <c r="X310" s="13"/>
      <c r="Y310" s="13"/>
      <c r="Z310" s="13"/>
    </row>
    <row r="311" spans="1:26" ht="12.75" customHeight="1" x14ac:dyDescent="0.2">
      <c r="A311" s="13"/>
      <c r="B311" s="243"/>
      <c r="C311" s="243"/>
      <c r="D311" s="243"/>
      <c r="E311" s="243"/>
      <c r="F311" s="243"/>
      <c r="G311" s="243"/>
      <c r="H311" s="243"/>
      <c r="I311" s="243"/>
      <c r="J311" s="243"/>
      <c r="K311" s="243"/>
      <c r="L311" s="243"/>
      <c r="M311" s="243"/>
      <c r="N311" s="243"/>
      <c r="O311" s="244"/>
      <c r="P311" s="13"/>
      <c r="Q311" s="13"/>
      <c r="R311" s="13"/>
      <c r="S311" s="13"/>
      <c r="T311" s="13"/>
      <c r="U311" s="13"/>
      <c r="V311" s="13"/>
      <c r="W311" s="13"/>
      <c r="X311" s="13"/>
      <c r="Y311" s="13"/>
      <c r="Z311" s="13"/>
    </row>
    <row r="312" spans="1:26" ht="12.75" customHeight="1" x14ac:dyDescent="0.2">
      <c r="A312" s="13"/>
      <c r="B312" s="243"/>
      <c r="C312" s="243"/>
      <c r="D312" s="243"/>
      <c r="E312" s="243"/>
      <c r="F312" s="243"/>
      <c r="G312" s="243"/>
      <c r="H312" s="243"/>
      <c r="I312" s="243"/>
      <c r="J312" s="243"/>
      <c r="K312" s="243"/>
      <c r="L312" s="243"/>
      <c r="M312" s="243"/>
      <c r="N312" s="243"/>
      <c r="O312" s="244"/>
      <c r="P312" s="13"/>
      <c r="Q312" s="13"/>
      <c r="R312" s="13"/>
      <c r="S312" s="13"/>
      <c r="T312" s="13"/>
      <c r="U312" s="13"/>
      <c r="V312" s="13"/>
      <c r="W312" s="13"/>
      <c r="X312" s="13"/>
      <c r="Y312" s="13"/>
      <c r="Z312" s="13"/>
    </row>
    <row r="313" spans="1:26" ht="12.75" customHeight="1" x14ac:dyDescent="0.2">
      <c r="A313" s="13"/>
      <c r="B313" s="243"/>
      <c r="C313" s="243"/>
      <c r="D313" s="243"/>
      <c r="E313" s="243"/>
      <c r="F313" s="243"/>
      <c r="G313" s="243"/>
      <c r="H313" s="243"/>
      <c r="I313" s="243"/>
      <c r="J313" s="243"/>
      <c r="K313" s="243"/>
      <c r="L313" s="243"/>
      <c r="M313" s="243"/>
      <c r="N313" s="243"/>
      <c r="O313" s="244"/>
      <c r="P313" s="13"/>
      <c r="Q313" s="13"/>
      <c r="R313" s="13"/>
      <c r="S313" s="13"/>
      <c r="T313" s="13"/>
      <c r="U313" s="13"/>
      <c r="V313" s="13"/>
      <c r="W313" s="13"/>
      <c r="X313" s="13"/>
      <c r="Y313" s="13"/>
      <c r="Z313" s="13"/>
    </row>
    <row r="314" spans="1:26" ht="12.75" customHeight="1" x14ac:dyDescent="0.2">
      <c r="A314" s="13"/>
      <c r="B314" s="243"/>
      <c r="C314" s="243"/>
      <c r="D314" s="243"/>
      <c r="E314" s="243"/>
      <c r="F314" s="243"/>
      <c r="G314" s="243"/>
      <c r="H314" s="243"/>
      <c r="I314" s="243"/>
      <c r="J314" s="243"/>
      <c r="K314" s="243"/>
      <c r="L314" s="243"/>
      <c r="M314" s="243"/>
      <c r="N314" s="243"/>
      <c r="O314" s="244"/>
      <c r="P314" s="13"/>
      <c r="Q314" s="13"/>
      <c r="R314" s="13"/>
      <c r="S314" s="13"/>
      <c r="T314" s="13"/>
      <c r="U314" s="13"/>
      <c r="V314" s="13"/>
      <c r="W314" s="13"/>
      <c r="X314" s="13"/>
      <c r="Y314" s="13"/>
      <c r="Z314" s="13"/>
    </row>
    <row r="315" spans="1:26" ht="12.75" customHeight="1" x14ac:dyDescent="0.2">
      <c r="A315" s="13"/>
      <c r="B315" s="243"/>
      <c r="C315" s="243"/>
      <c r="D315" s="243"/>
      <c r="E315" s="243"/>
      <c r="F315" s="243"/>
      <c r="G315" s="243"/>
      <c r="H315" s="243"/>
      <c r="I315" s="243"/>
      <c r="J315" s="243"/>
      <c r="K315" s="243"/>
      <c r="L315" s="243"/>
      <c r="M315" s="243"/>
      <c r="N315" s="243"/>
      <c r="O315" s="244"/>
      <c r="P315" s="13"/>
      <c r="Q315" s="13"/>
      <c r="R315" s="13"/>
      <c r="S315" s="13"/>
      <c r="T315" s="13"/>
      <c r="U315" s="13"/>
      <c r="V315" s="13"/>
      <c r="W315" s="13"/>
      <c r="X315" s="13"/>
      <c r="Y315" s="13"/>
      <c r="Z315" s="13"/>
    </row>
    <row r="316" spans="1:26" ht="12.75" customHeight="1" x14ac:dyDescent="0.2">
      <c r="A316" s="13"/>
      <c r="B316" s="243"/>
      <c r="C316" s="243"/>
      <c r="D316" s="243"/>
      <c r="E316" s="243"/>
      <c r="F316" s="243"/>
      <c r="G316" s="243"/>
      <c r="H316" s="243"/>
      <c r="I316" s="243"/>
      <c r="J316" s="243"/>
      <c r="K316" s="243"/>
      <c r="L316" s="243"/>
      <c r="M316" s="243"/>
      <c r="N316" s="243"/>
      <c r="O316" s="244"/>
      <c r="P316" s="13"/>
      <c r="Q316" s="13"/>
      <c r="R316" s="13"/>
      <c r="S316" s="13"/>
      <c r="T316" s="13"/>
      <c r="U316" s="13"/>
      <c r="V316" s="13"/>
      <c r="W316" s="13"/>
      <c r="X316" s="13"/>
      <c r="Y316" s="13"/>
      <c r="Z316" s="13"/>
    </row>
    <row r="317" spans="1:26" ht="12.75" customHeight="1" x14ac:dyDescent="0.2">
      <c r="A317" s="13"/>
      <c r="B317" s="243"/>
      <c r="C317" s="243"/>
      <c r="D317" s="243"/>
      <c r="E317" s="243"/>
      <c r="F317" s="243"/>
      <c r="G317" s="243"/>
      <c r="H317" s="243"/>
      <c r="I317" s="243"/>
      <c r="J317" s="243"/>
      <c r="K317" s="243"/>
      <c r="L317" s="243"/>
      <c r="M317" s="243"/>
      <c r="N317" s="243"/>
      <c r="O317" s="244"/>
      <c r="P317" s="13"/>
      <c r="Q317" s="13"/>
      <c r="R317" s="13"/>
      <c r="S317" s="13"/>
      <c r="T317" s="13"/>
      <c r="U317" s="13"/>
      <c r="V317" s="13"/>
      <c r="W317" s="13"/>
      <c r="X317" s="13"/>
      <c r="Y317" s="13"/>
      <c r="Z317" s="13"/>
    </row>
    <row r="318" spans="1:26" ht="12.75" customHeight="1" x14ac:dyDescent="0.2">
      <c r="A318" s="13"/>
      <c r="B318" s="243"/>
      <c r="C318" s="243"/>
      <c r="D318" s="243"/>
      <c r="E318" s="243"/>
      <c r="F318" s="243"/>
      <c r="G318" s="243"/>
      <c r="H318" s="243"/>
      <c r="I318" s="243"/>
      <c r="J318" s="243"/>
      <c r="K318" s="243"/>
      <c r="L318" s="243"/>
      <c r="M318" s="243"/>
      <c r="N318" s="243"/>
      <c r="O318" s="244"/>
      <c r="P318" s="13"/>
      <c r="Q318" s="13"/>
      <c r="R318" s="13"/>
      <c r="S318" s="13"/>
      <c r="T318" s="13"/>
      <c r="U318" s="13"/>
      <c r="V318" s="13"/>
      <c r="W318" s="13"/>
      <c r="X318" s="13"/>
      <c r="Y318" s="13"/>
      <c r="Z318" s="13"/>
    </row>
    <row r="319" spans="1:26" ht="12.75" customHeight="1" x14ac:dyDescent="0.2">
      <c r="A319" s="13"/>
      <c r="B319" s="243"/>
      <c r="C319" s="243"/>
      <c r="D319" s="243"/>
      <c r="E319" s="243"/>
      <c r="F319" s="243"/>
      <c r="G319" s="243"/>
      <c r="H319" s="243"/>
      <c r="I319" s="243"/>
      <c r="J319" s="243"/>
      <c r="K319" s="243"/>
      <c r="L319" s="243"/>
      <c r="M319" s="243"/>
      <c r="N319" s="243"/>
      <c r="O319" s="244"/>
      <c r="P319" s="13"/>
      <c r="Q319" s="13"/>
      <c r="R319" s="13"/>
      <c r="S319" s="13"/>
      <c r="T319" s="13"/>
      <c r="U319" s="13"/>
      <c r="V319" s="13"/>
      <c r="W319" s="13"/>
      <c r="X319" s="13"/>
      <c r="Y319" s="13"/>
      <c r="Z319" s="13"/>
    </row>
    <row r="320" spans="1:26" ht="12.75" customHeight="1" x14ac:dyDescent="0.2">
      <c r="A320" s="13"/>
      <c r="B320" s="243"/>
      <c r="C320" s="243"/>
      <c r="D320" s="243"/>
      <c r="E320" s="243"/>
      <c r="F320" s="243"/>
      <c r="G320" s="243"/>
      <c r="H320" s="243"/>
      <c r="I320" s="243"/>
      <c r="J320" s="243"/>
      <c r="K320" s="243"/>
      <c r="L320" s="243"/>
      <c r="M320" s="243"/>
      <c r="N320" s="243"/>
      <c r="O320" s="244"/>
      <c r="P320" s="13"/>
      <c r="Q320" s="13"/>
      <c r="R320" s="13"/>
      <c r="S320" s="13"/>
      <c r="T320" s="13"/>
      <c r="U320" s="13"/>
      <c r="V320" s="13"/>
      <c r="W320" s="13"/>
      <c r="X320" s="13"/>
      <c r="Y320" s="13"/>
      <c r="Z320" s="13"/>
    </row>
    <row r="321" spans="1:26" ht="12.75" customHeight="1" x14ac:dyDescent="0.2">
      <c r="A321" s="13"/>
      <c r="B321" s="243"/>
      <c r="C321" s="243"/>
      <c r="D321" s="243"/>
      <c r="E321" s="243"/>
      <c r="F321" s="243"/>
      <c r="G321" s="243"/>
      <c r="H321" s="243"/>
      <c r="I321" s="243"/>
      <c r="J321" s="243"/>
      <c r="K321" s="243"/>
      <c r="L321" s="243"/>
      <c r="M321" s="243"/>
      <c r="N321" s="243"/>
      <c r="O321" s="244"/>
      <c r="P321" s="13"/>
      <c r="Q321" s="13"/>
      <c r="R321" s="13"/>
      <c r="S321" s="13"/>
      <c r="T321" s="13"/>
      <c r="U321" s="13"/>
      <c r="V321" s="13"/>
      <c r="W321" s="13"/>
      <c r="X321" s="13"/>
      <c r="Y321" s="13"/>
      <c r="Z321" s="13"/>
    </row>
    <row r="322" spans="1:26" ht="12.75" customHeight="1" x14ac:dyDescent="0.2">
      <c r="A322" s="13"/>
      <c r="B322" s="243"/>
      <c r="C322" s="243"/>
      <c r="D322" s="243"/>
      <c r="E322" s="243"/>
      <c r="F322" s="243"/>
      <c r="G322" s="243"/>
      <c r="H322" s="243"/>
      <c r="I322" s="243"/>
      <c r="J322" s="243"/>
      <c r="K322" s="243"/>
      <c r="L322" s="243"/>
      <c r="M322" s="243"/>
      <c r="N322" s="243"/>
      <c r="O322" s="244"/>
      <c r="P322" s="13"/>
      <c r="Q322" s="13"/>
      <c r="R322" s="13"/>
      <c r="S322" s="13"/>
      <c r="T322" s="13"/>
      <c r="U322" s="13"/>
      <c r="V322" s="13"/>
      <c r="W322" s="13"/>
      <c r="X322" s="13"/>
      <c r="Y322" s="13"/>
      <c r="Z322" s="13"/>
    </row>
    <row r="323" spans="1:26" ht="12.75" customHeight="1" x14ac:dyDescent="0.2">
      <c r="A323" s="13"/>
      <c r="B323" s="243"/>
      <c r="C323" s="243"/>
      <c r="D323" s="243"/>
      <c r="E323" s="243"/>
      <c r="F323" s="243"/>
      <c r="G323" s="243"/>
      <c r="H323" s="243"/>
      <c r="I323" s="243"/>
      <c r="J323" s="243"/>
      <c r="K323" s="243"/>
      <c r="L323" s="243"/>
      <c r="M323" s="243"/>
      <c r="N323" s="243"/>
      <c r="O323" s="244"/>
      <c r="P323" s="13"/>
      <c r="Q323" s="13"/>
      <c r="R323" s="13"/>
      <c r="S323" s="13"/>
      <c r="T323" s="13"/>
      <c r="U323" s="13"/>
      <c r="V323" s="13"/>
      <c r="W323" s="13"/>
      <c r="X323" s="13"/>
      <c r="Y323" s="13"/>
      <c r="Z323" s="13"/>
    </row>
    <row r="324" spans="1:26" ht="12.75" customHeight="1" x14ac:dyDescent="0.2">
      <c r="A324" s="13"/>
      <c r="B324" s="243"/>
      <c r="C324" s="243"/>
      <c r="D324" s="243"/>
      <c r="E324" s="243"/>
      <c r="F324" s="243"/>
      <c r="G324" s="243"/>
      <c r="H324" s="243"/>
      <c r="I324" s="243"/>
      <c r="J324" s="243"/>
      <c r="K324" s="243"/>
      <c r="L324" s="243"/>
      <c r="M324" s="243"/>
      <c r="N324" s="243"/>
      <c r="O324" s="244"/>
      <c r="P324" s="13"/>
      <c r="Q324" s="13"/>
      <c r="R324" s="13"/>
      <c r="S324" s="13"/>
      <c r="T324" s="13"/>
      <c r="U324" s="13"/>
      <c r="V324" s="13"/>
      <c r="W324" s="13"/>
      <c r="X324" s="13"/>
      <c r="Y324" s="13"/>
      <c r="Z324" s="13"/>
    </row>
    <row r="325" spans="1:26" ht="12.75" customHeight="1" x14ac:dyDescent="0.2">
      <c r="A325" s="13"/>
      <c r="B325" s="243"/>
      <c r="C325" s="243"/>
      <c r="D325" s="243"/>
      <c r="E325" s="243"/>
      <c r="F325" s="243"/>
      <c r="G325" s="243"/>
      <c r="H325" s="243"/>
      <c r="I325" s="243"/>
      <c r="J325" s="243"/>
      <c r="K325" s="243"/>
      <c r="L325" s="243"/>
      <c r="M325" s="243"/>
      <c r="N325" s="243"/>
      <c r="O325" s="244"/>
      <c r="P325" s="13"/>
      <c r="Q325" s="13"/>
      <c r="R325" s="13"/>
      <c r="S325" s="13"/>
      <c r="T325" s="13"/>
      <c r="U325" s="13"/>
      <c r="V325" s="13"/>
      <c r="W325" s="13"/>
      <c r="X325" s="13"/>
      <c r="Y325" s="13"/>
      <c r="Z325" s="13"/>
    </row>
    <row r="326" spans="1:26" ht="12.75" customHeight="1" x14ac:dyDescent="0.2">
      <c r="A326" s="13"/>
      <c r="B326" s="243"/>
      <c r="C326" s="243"/>
      <c r="D326" s="243"/>
      <c r="E326" s="243"/>
      <c r="F326" s="243"/>
      <c r="G326" s="243"/>
      <c r="H326" s="243"/>
      <c r="I326" s="243"/>
      <c r="J326" s="243"/>
      <c r="K326" s="243"/>
      <c r="L326" s="243"/>
      <c r="M326" s="243"/>
      <c r="N326" s="243"/>
      <c r="O326" s="244"/>
      <c r="P326" s="13"/>
      <c r="Q326" s="13"/>
      <c r="R326" s="13"/>
      <c r="S326" s="13"/>
      <c r="T326" s="13"/>
      <c r="U326" s="13"/>
      <c r="V326" s="13"/>
      <c r="W326" s="13"/>
      <c r="X326" s="13"/>
      <c r="Y326" s="13"/>
      <c r="Z326" s="13"/>
    </row>
    <row r="327" spans="1:26" ht="12.75" customHeight="1" x14ac:dyDescent="0.2">
      <c r="A327" s="13"/>
      <c r="B327" s="243"/>
      <c r="C327" s="243"/>
      <c r="D327" s="243"/>
      <c r="E327" s="243"/>
      <c r="F327" s="243"/>
      <c r="G327" s="243"/>
      <c r="H327" s="243"/>
      <c r="I327" s="243"/>
      <c r="J327" s="243"/>
      <c r="K327" s="243"/>
      <c r="L327" s="243"/>
      <c r="M327" s="243"/>
      <c r="N327" s="243"/>
      <c r="O327" s="244"/>
      <c r="P327" s="13"/>
      <c r="Q327" s="13"/>
      <c r="R327" s="13"/>
      <c r="S327" s="13"/>
      <c r="T327" s="13"/>
      <c r="U327" s="13"/>
      <c r="V327" s="13"/>
      <c r="W327" s="13"/>
      <c r="X327" s="13"/>
      <c r="Y327" s="13"/>
      <c r="Z327" s="13"/>
    </row>
    <row r="328" spans="1:26" ht="12.75" customHeight="1" x14ac:dyDescent="0.2">
      <c r="A328" s="13"/>
      <c r="B328" s="243"/>
      <c r="C328" s="243"/>
      <c r="D328" s="243"/>
      <c r="E328" s="243"/>
      <c r="F328" s="243"/>
      <c r="G328" s="243"/>
      <c r="H328" s="243"/>
      <c r="I328" s="243"/>
      <c r="J328" s="243"/>
      <c r="K328" s="243"/>
      <c r="L328" s="243"/>
      <c r="M328" s="243"/>
      <c r="N328" s="243"/>
      <c r="O328" s="244"/>
      <c r="P328" s="13"/>
      <c r="Q328" s="13"/>
      <c r="R328" s="13"/>
      <c r="S328" s="13"/>
      <c r="T328" s="13"/>
      <c r="U328" s="13"/>
      <c r="V328" s="13"/>
      <c r="W328" s="13"/>
      <c r="X328" s="13"/>
      <c r="Y328" s="13"/>
      <c r="Z328" s="13"/>
    </row>
    <row r="329" spans="1:26" ht="12.75" customHeight="1" x14ac:dyDescent="0.2">
      <c r="A329" s="13"/>
      <c r="B329" s="243"/>
      <c r="C329" s="243"/>
      <c r="D329" s="243"/>
      <c r="E329" s="243"/>
      <c r="F329" s="243"/>
      <c r="G329" s="243"/>
      <c r="H329" s="243"/>
      <c r="I329" s="243"/>
      <c r="J329" s="243"/>
      <c r="K329" s="243"/>
      <c r="L329" s="243"/>
      <c r="M329" s="243"/>
      <c r="N329" s="243"/>
      <c r="O329" s="244"/>
      <c r="P329" s="13"/>
      <c r="Q329" s="13"/>
      <c r="R329" s="13"/>
      <c r="S329" s="13"/>
      <c r="T329" s="13"/>
      <c r="U329" s="13"/>
      <c r="V329" s="13"/>
      <c r="W329" s="13"/>
      <c r="X329" s="13"/>
      <c r="Y329" s="13"/>
      <c r="Z329" s="13"/>
    </row>
    <row r="330" spans="1:26" ht="12.75" customHeight="1" x14ac:dyDescent="0.2">
      <c r="A330" s="13"/>
      <c r="B330" s="243"/>
      <c r="C330" s="243"/>
      <c r="D330" s="243"/>
      <c r="E330" s="243"/>
      <c r="F330" s="243"/>
      <c r="G330" s="243"/>
      <c r="H330" s="243"/>
      <c r="I330" s="243"/>
      <c r="J330" s="243"/>
      <c r="K330" s="243"/>
      <c r="L330" s="243"/>
      <c r="M330" s="243"/>
      <c r="N330" s="243"/>
      <c r="O330" s="244"/>
      <c r="P330" s="13"/>
      <c r="Q330" s="13"/>
      <c r="R330" s="13"/>
      <c r="S330" s="13"/>
      <c r="T330" s="13"/>
      <c r="U330" s="13"/>
      <c r="V330" s="13"/>
      <c r="W330" s="13"/>
      <c r="X330" s="13"/>
      <c r="Y330" s="13"/>
      <c r="Z330" s="13"/>
    </row>
    <row r="331" spans="1:26" ht="12.75" customHeight="1" x14ac:dyDescent="0.2">
      <c r="A331" s="13"/>
      <c r="B331" s="243"/>
      <c r="C331" s="243"/>
      <c r="D331" s="243"/>
      <c r="E331" s="243"/>
      <c r="F331" s="243"/>
      <c r="G331" s="243"/>
      <c r="H331" s="243"/>
      <c r="I331" s="243"/>
      <c r="J331" s="243"/>
      <c r="K331" s="243"/>
      <c r="L331" s="243"/>
      <c r="M331" s="243"/>
      <c r="N331" s="243"/>
      <c r="O331" s="244"/>
      <c r="P331" s="13"/>
      <c r="Q331" s="13"/>
      <c r="R331" s="13"/>
      <c r="S331" s="13"/>
      <c r="T331" s="13"/>
      <c r="U331" s="13"/>
      <c r="V331" s="13"/>
      <c r="W331" s="13"/>
      <c r="X331" s="13"/>
      <c r="Y331" s="13"/>
      <c r="Z331" s="13"/>
    </row>
    <row r="332" spans="1:26" ht="12.75" customHeight="1" x14ac:dyDescent="0.2">
      <c r="A332" s="13"/>
      <c r="B332" s="243"/>
      <c r="C332" s="243"/>
      <c r="D332" s="243"/>
      <c r="E332" s="243"/>
      <c r="F332" s="243"/>
      <c r="G332" s="243"/>
      <c r="H332" s="243"/>
      <c r="I332" s="243"/>
      <c r="J332" s="243"/>
      <c r="K332" s="243"/>
      <c r="L332" s="243"/>
      <c r="M332" s="243"/>
      <c r="N332" s="243"/>
      <c r="O332" s="244"/>
      <c r="P332" s="13"/>
      <c r="Q332" s="13"/>
      <c r="R332" s="13"/>
      <c r="S332" s="13"/>
      <c r="T332" s="13"/>
      <c r="U332" s="13"/>
      <c r="V332" s="13"/>
      <c r="W332" s="13"/>
      <c r="X332" s="13"/>
      <c r="Y332" s="13"/>
      <c r="Z332" s="13"/>
    </row>
    <row r="333" spans="1:26" ht="12.75" customHeight="1" x14ac:dyDescent="0.2">
      <c r="A333" s="13"/>
      <c r="B333" s="243"/>
      <c r="C333" s="243"/>
      <c r="D333" s="243"/>
      <c r="E333" s="243"/>
      <c r="F333" s="243"/>
      <c r="G333" s="243"/>
      <c r="H333" s="243"/>
      <c r="I333" s="243"/>
      <c r="J333" s="243"/>
      <c r="K333" s="243"/>
      <c r="L333" s="243"/>
      <c r="M333" s="243"/>
      <c r="N333" s="243"/>
      <c r="O333" s="244"/>
      <c r="P333" s="13"/>
      <c r="Q333" s="13"/>
      <c r="R333" s="13"/>
      <c r="S333" s="13"/>
      <c r="T333" s="13"/>
      <c r="U333" s="13"/>
      <c r="V333" s="13"/>
      <c r="W333" s="13"/>
      <c r="X333" s="13"/>
      <c r="Y333" s="13"/>
      <c r="Z333" s="13"/>
    </row>
    <row r="334" spans="1:26" ht="12.75" customHeight="1" x14ac:dyDescent="0.2">
      <c r="A334" s="13"/>
      <c r="B334" s="243"/>
      <c r="C334" s="243"/>
      <c r="D334" s="243"/>
      <c r="E334" s="243"/>
      <c r="F334" s="243"/>
      <c r="G334" s="243"/>
      <c r="H334" s="243"/>
      <c r="I334" s="243"/>
      <c r="J334" s="243"/>
      <c r="K334" s="243"/>
      <c r="L334" s="243"/>
      <c r="M334" s="243"/>
      <c r="N334" s="243"/>
      <c r="O334" s="244"/>
      <c r="P334" s="13"/>
      <c r="Q334" s="13"/>
      <c r="R334" s="13"/>
      <c r="S334" s="13"/>
      <c r="T334" s="13"/>
      <c r="U334" s="13"/>
      <c r="V334" s="13"/>
      <c r="W334" s="13"/>
      <c r="X334" s="13"/>
      <c r="Y334" s="13"/>
      <c r="Z334" s="13"/>
    </row>
    <row r="335" spans="1:26" ht="12.75" customHeight="1" x14ac:dyDescent="0.2">
      <c r="A335" s="13"/>
      <c r="B335" s="243"/>
      <c r="C335" s="243"/>
      <c r="D335" s="243"/>
      <c r="E335" s="243"/>
      <c r="F335" s="243"/>
      <c r="G335" s="243"/>
      <c r="H335" s="243"/>
      <c r="I335" s="243"/>
      <c r="J335" s="243"/>
      <c r="K335" s="243"/>
      <c r="L335" s="243"/>
      <c r="M335" s="243"/>
      <c r="N335" s="243"/>
      <c r="O335" s="244"/>
      <c r="P335" s="13"/>
      <c r="Q335" s="13"/>
      <c r="R335" s="13"/>
      <c r="S335" s="13"/>
      <c r="T335" s="13"/>
      <c r="U335" s="13"/>
      <c r="V335" s="13"/>
      <c r="W335" s="13"/>
      <c r="X335" s="13"/>
      <c r="Y335" s="13"/>
      <c r="Z335" s="13"/>
    </row>
    <row r="336" spans="1:26" ht="12.75" customHeight="1" x14ac:dyDescent="0.2">
      <c r="A336" s="13"/>
      <c r="B336" s="243"/>
      <c r="C336" s="243"/>
      <c r="D336" s="243"/>
      <c r="E336" s="243"/>
      <c r="F336" s="243"/>
      <c r="G336" s="243"/>
      <c r="H336" s="243"/>
      <c r="I336" s="243"/>
      <c r="J336" s="243"/>
      <c r="K336" s="243"/>
      <c r="L336" s="243"/>
      <c r="M336" s="243"/>
      <c r="N336" s="243"/>
      <c r="O336" s="244"/>
      <c r="P336" s="13"/>
      <c r="Q336" s="13"/>
      <c r="R336" s="13"/>
      <c r="S336" s="13"/>
      <c r="T336" s="13"/>
      <c r="U336" s="13"/>
      <c r="V336" s="13"/>
      <c r="W336" s="13"/>
      <c r="X336" s="13"/>
      <c r="Y336" s="13"/>
      <c r="Z336" s="13"/>
    </row>
    <row r="337" spans="1:26" ht="12.75" customHeight="1" x14ac:dyDescent="0.2">
      <c r="A337" s="13"/>
      <c r="B337" s="243"/>
      <c r="C337" s="243"/>
      <c r="D337" s="243"/>
      <c r="E337" s="243"/>
      <c r="F337" s="243"/>
      <c r="G337" s="243"/>
      <c r="H337" s="243"/>
      <c r="I337" s="243"/>
      <c r="J337" s="243"/>
      <c r="K337" s="243"/>
      <c r="L337" s="243"/>
      <c r="M337" s="243"/>
      <c r="N337" s="243"/>
      <c r="O337" s="244"/>
      <c r="P337" s="13"/>
      <c r="Q337" s="13"/>
      <c r="R337" s="13"/>
      <c r="S337" s="13"/>
      <c r="T337" s="13"/>
      <c r="U337" s="13"/>
      <c r="V337" s="13"/>
      <c r="W337" s="13"/>
      <c r="X337" s="13"/>
      <c r="Y337" s="13"/>
      <c r="Z337" s="13"/>
    </row>
    <row r="338" spans="1:26" ht="12.75" customHeight="1" x14ac:dyDescent="0.2">
      <c r="A338" s="13"/>
      <c r="B338" s="243"/>
      <c r="C338" s="243"/>
      <c r="D338" s="243"/>
      <c r="E338" s="243"/>
      <c r="F338" s="243"/>
      <c r="G338" s="243"/>
      <c r="H338" s="243"/>
      <c r="I338" s="243"/>
      <c r="J338" s="243"/>
      <c r="K338" s="243"/>
      <c r="L338" s="243"/>
      <c r="M338" s="243"/>
      <c r="N338" s="243"/>
      <c r="O338" s="244"/>
      <c r="P338" s="13"/>
      <c r="Q338" s="13"/>
      <c r="R338" s="13"/>
      <c r="S338" s="13"/>
      <c r="T338" s="13"/>
      <c r="U338" s="13"/>
      <c r="V338" s="13"/>
      <c r="W338" s="13"/>
      <c r="X338" s="13"/>
      <c r="Y338" s="13"/>
      <c r="Z338" s="13"/>
    </row>
    <row r="339" spans="1:26" ht="12.75" customHeight="1" x14ac:dyDescent="0.2">
      <c r="A339" s="13"/>
      <c r="B339" s="243"/>
      <c r="C339" s="243"/>
      <c r="D339" s="243"/>
      <c r="E339" s="243"/>
      <c r="F339" s="243"/>
      <c r="G339" s="243"/>
      <c r="H339" s="243"/>
      <c r="I339" s="243"/>
      <c r="J339" s="243"/>
      <c r="K339" s="243"/>
      <c r="L339" s="243"/>
      <c r="M339" s="243"/>
      <c r="N339" s="243"/>
      <c r="O339" s="244"/>
      <c r="P339" s="13"/>
      <c r="Q339" s="13"/>
      <c r="R339" s="13"/>
      <c r="S339" s="13"/>
      <c r="T339" s="13"/>
      <c r="U339" s="13"/>
      <c r="V339" s="13"/>
      <c r="W339" s="13"/>
      <c r="X339" s="13"/>
      <c r="Y339" s="13"/>
      <c r="Z339" s="13"/>
    </row>
    <row r="340" spans="1:26" ht="12.75" customHeight="1" x14ac:dyDescent="0.2">
      <c r="A340" s="13"/>
      <c r="B340" s="243"/>
      <c r="C340" s="243"/>
      <c r="D340" s="243"/>
      <c r="E340" s="243"/>
      <c r="F340" s="243"/>
      <c r="G340" s="243"/>
      <c r="H340" s="243"/>
      <c r="I340" s="243"/>
      <c r="J340" s="243"/>
      <c r="K340" s="243"/>
      <c r="L340" s="243"/>
      <c r="M340" s="243"/>
      <c r="N340" s="243"/>
      <c r="O340" s="244"/>
      <c r="P340" s="13"/>
      <c r="Q340" s="13"/>
      <c r="R340" s="13"/>
      <c r="S340" s="13"/>
      <c r="T340" s="13"/>
      <c r="U340" s="13"/>
      <c r="V340" s="13"/>
      <c r="W340" s="13"/>
      <c r="X340" s="13"/>
      <c r="Y340" s="13"/>
      <c r="Z340" s="13"/>
    </row>
    <row r="341" spans="1:26" ht="12.75" customHeight="1" x14ac:dyDescent="0.2">
      <c r="A341" s="13"/>
      <c r="B341" s="243"/>
      <c r="C341" s="243"/>
      <c r="D341" s="243"/>
      <c r="E341" s="243"/>
      <c r="F341" s="243"/>
      <c r="G341" s="243"/>
      <c r="H341" s="243"/>
      <c r="I341" s="243"/>
      <c r="J341" s="243"/>
      <c r="K341" s="243"/>
      <c r="L341" s="243"/>
      <c r="M341" s="243"/>
      <c r="N341" s="243"/>
      <c r="O341" s="244"/>
      <c r="P341" s="13"/>
      <c r="Q341" s="13"/>
      <c r="R341" s="13"/>
      <c r="S341" s="13"/>
      <c r="T341" s="13"/>
      <c r="U341" s="13"/>
      <c r="V341" s="13"/>
      <c r="W341" s="13"/>
      <c r="X341" s="13"/>
      <c r="Y341" s="13"/>
      <c r="Z341" s="13"/>
    </row>
    <row r="342" spans="1:26" ht="12.75" customHeight="1" x14ac:dyDescent="0.2">
      <c r="A342" s="13"/>
      <c r="B342" s="243"/>
      <c r="C342" s="243"/>
      <c r="D342" s="243"/>
      <c r="E342" s="243"/>
      <c r="F342" s="243"/>
      <c r="G342" s="243"/>
      <c r="H342" s="243"/>
      <c r="I342" s="243"/>
      <c r="J342" s="243"/>
      <c r="K342" s="243"/>
      <c r="L342" s="243"/>
      <c r="M342" s="243"/>
      <c r="N342" s="243"/>
      <c r="O342" s="244"/>
      <c r="P342" s="13"/>
      <c r="Q342" s="13"/>
      <c r="R342" s="13"/>
      <c r="S342" s="13"/>
      <c r="T342" s="13"/>
      <c r="U342" s="13"/>
      <c r="V342" s="13"/>
      <c r="W342" s="13"/>
      <c r="X342" s="13"/>
      <c r="Y342" s="13"/>
      <c r="Z342" s="13"/>
    </row>
    <row r="343" spans="1:26" ht="12.75" customHeight="1" x14ac:dyDescent="0.2">
      <c r="A343" s="13"/>
      <c r="B343" s="243"/>
      <c r="C343" s="243"/>
      <c r="D343" s="243"/>
      <c r="E343" s="243"/>
      <c r="F343" s="243"/>
      <c r="G343" s="243"/>
      <c r="H343" s="243"/>
      <c r="I343" s="243"/>
      <c r="J343" s="243"/>
      <c r="K343" s="243"/>
      <c r="L343" s="243"/>
      <c r="M343" s="243"/>
      <c r="N343" s="243"/>
      <c r="O343" s="244"/>
      <c r="P343" s="13"/>
      <c r="Q343" s="13"/>
      <c r="R343" s="13"/>
      <c r="S343" s="13"/>
      <c r="T343" s="13"/>
      <c r="U343" s="13"/>
      <c r="V343" s="13"/>
      <c r="W343" s="13"/>
      <c r="X343" s="13"/>
      <c r="Y343" s="13"/>
      <c r="Z343" s="13"/>
    </row>
    <row r="344" spans="1:26" ht="12.75" customHeight="1" x14ac:dyDescent="0.2">
      <c r="A344" s="13"/>
      <c r="B344" s="243"/>
      <c r="C344" s="243"/>
      <c r="D344" s="243"/>
      <c r="E344" s="243"/>
      <c r="F344" s="243"/>
      <c r="G344" s="243"/>
      <c r="H344" s="243"/>
      <c r="I344" s="243"/>
      <c r="J344" s="243"/>
      <c r="K344" s="243"/>
      <c r="L344" s="243"/>
      <c r="M344" s="243"/>
      <c r="N344" s="243"/>
      <c r="O344" s="244"/>
      <c r="P344" s="13"/>
      <c r="Q344" s="13"/>
      <c r="R344" s="13"/>
      <c r="S344" s="13"/>
      <c r="T344" s="13"/>
      <c r="U344" s="13"/>
      <c r="V344" s="13"/>
      <c r="W344" s="13"/>
      <c r="X344" s="13"/>
      <c r="Y344" s="13"/>
      <c r="Z344" s="13"/>
    </row>
    <row r="345" spans="1:26" ht="12.75" customHeight="1" x14ac:dyDescent="0.2">
      <c r="A345" s="13"/>
      <c r="B345" s="243"/>
      <c r="C345" s="243"/>
      <c r="D345" s="243"/>
      <c r="E345" s="243"/>
      <c r="F345" s="243"/>
      <c r="G345" s="243"/>
      <c r="H345" s="243"/>
      <c r="I345" s="243"/>
      <c r="J345" s="243"/>
      <c r="K345" s="243"/>
      <c r="L345" s="243"/>
      <c r="M345" s="243"/>
      <c r="N345" s="243"/>
      <c r="O345" s="244"/>
      <c r="P345" s="13"/>
      <c r="Q345" s="13"/>
      <c r="R345" s="13"/>
      <c r="S345" s="13"/>
      <c r="T345" s="13"/>
      <c r="U345" s="13"/>
      <c r="V345" s="13"/>
      <c r="W345" s="13"/>
      <c r="X345" s="13"/>
      <c r="Y345" s="13"/>
      <c r="Z345" s="13"/>
    </row>
    <row r="346" spans="1:26" ht="12.75" customHeight="1" x14ac:dyDescent="0.2">
      <c r="A346" s="13"/>
      <c r="B346" s="243"/>
      <c r="C346" s="243"/>
      <c r="D346" s="243"/>
      <c r="E346" s="243"/>
      <c r="F346" s="243"/>
      <c r="G346" s="243"/>
      <c r="H346" s="243"/>
      <c r="I346" s="243"/>
      <c r="J346" s="243"/>
      <c r="K346" s="243"/>
      <c r="L346" s="243"/>
      <c r="M346" s="243"/>
      <c r="N346" s="243"/>
      <c r="O346" s="244"/>
      <c r="P346" s="13"/>
      <c r="Q346" s="13"/>
      <c r="R346" s="13"/>
      <c r="S346" s="13"/>
      <c r="T346" s="13"/>
      <c r="U346" s="13"/>
      <c r="V346" s="13"/>
      <c r="W346" s="13"/>
      <c r="X346" s="13"/>
      <c r="Y346" s="13"/>
      <c r="Z346" s="13"/>
    </row>
    <row r="347" spans="1:26" ht="12.75" customHeight="1" x14ac:dyDescent="0.2">
      <c r="A347" s="13"/>
      <c r="B347" s="243"/>
      <c r="C347" s="243"/>
      <c r="D347" s="243"/>
      <c r="E347" s="243"/>
      <c r="F347" s="243"/>
      <c r="G347" s="243"/>
      <c r="H347" s="243"/>
      <c r="I347" s="243"/>
      <c r="J347" s="243"/>
      <c r="K347" s="243"/>
      <c r="L347" s="243"/>
      <c r="M347" s="243"/>
      <c r="N347" s="243"/>
      <c r="O347" s="244"/>
      <c r="P347" s="13"/>
      <c r="Q347" s="13"/>
      <c r="R347" s="13"/>
      <c r="S347" s="13"/>
      <c r="T347" s="13"/>
      <c r="U347" s="13"/>
      <c r="V347" s="13"/>
      <c r="W347" s="13"/>
      <c r="X347" s="13"/>
      <c r="Y347" s="13"/>
      <c r="Z347" s="13"/>
    </row>
    <row r="348" spans="1:26" ht="12.75" customHeight="1" x14ac:dyDescent="0.2">
      <c r="A348" s="13"/>
      <c r="B348" s="243"/>
      <c r="C348" s="243"/>
      <c r="D348" s="243"/>
      <c r="E348" s="243"/>
      <c r="F348" s="243"/>
      <c r="G348" s="243"/>
      <c r="H348" s="243"/>
      <c r="I348" s="243"/>
      <c r="J348" s="243"/>
      <c r="K348" s="243"/>
      <c r="L348" s="243"/>
      <c r="M348" s="243"/>
      <c r="N348" s="243"/>
      <c r="O348" s="244"/>
      <c r="P348" s="13"/>
      <c r="Q348" s="13"/>
      <c r="R348" s="13"/>
      <c r="S348" s="13"/>
      <c r="T348" s="13"/>
      <c r="U348" s="13"/>
      <c r="V348" s="13"/>
      <c r="W348" s="13"/>
      <c r="X348" s="13"/>
      <c r="Y348" s="13"/>
      <c r="Z348" s="13"/>
    </row>
    <row r="349" spans="1:26" ht="12.75" customHeight="1" x14ac:dyDescent="0.2">
      <c r="A349" s="13"/>
      <c r="B349" s="243"/>
      <c r="C349" s="243"/>
      <c r="D349" s="243"/>
      <c r="E349" s="243"/>
      <c r="F349" s="243"/>
      <c r="G349" s="243"/>
      <c r="H349" s="243"/>
      <c r="I349" s="243"/>
      <c r="J349" s="243"/>
      <c r="K349" s="243"/>
      <c r="L349" s="243"/>
      <c r="M349" s="243"/>
      <c r="N349" s="243"/>
      <c r="O349" s="244"/>
      <c r="P349" s="13"/>
      <c r="Q349" s="13"/>
      <c r="R349" s="13"/>
      <c r="S349" s="13"/>
      <c r="T349" s="13"/>
      <c r="U349" s="13"/>
      <c r="V349" s="13"/>
      <c r="W349" s="13"/>
      <c r="X349" s="13"/>
      <c r="Y349" s="13"/>
      <c r="Z349" s="13"/>
    </row>
    <row r="350" spans="1:26" ht="12.75" customHeight="1" x14ac:dyDescent="0.2">
      <c r="A350" s="13"/>
      <c r="B350" s="243"/>
      <c r="C350" s="243"/>
      <c r="D350" s="243"/>
      <c r="E350" s="243"/>
      <c r="F350" s="243"/>
      <c r="G350" s="243"/>
      <c r="H350" s="243"/>
      <c r="I350" s="243"/>
      <c r="J350" s="243"/>
      <c r="K350" s="243"/>
      <c r="L350" s="243"/>
      <c r="M350" s="243"/>
      <c r="N350" s="243"/>
      <c r="O350" s="244"/>
      <c r="P350" s="13"/>
      <c r="Q350" s="13"/>
      <c r="R350" s="13"/>
      <c r="S350" s="13"/>
      <c r="T350" s="13"/>
      <c r="U350" s="13"/>
      <c r="V350" s="13"/>
      <c r="W350" s="13"/>
      <c r="X350" s="13"/>
      <c r="Y350" s="13"/>
      <c r="Z350" s="13"/>
    </row>
    <row r="351" spans="1:26" ht="12.75" customHeight="1" x14ac:dyDescent="0.2">
      <c r="A351" s="13"/>
      <c r="B351" s="243"/>
      <c r="C351" s="243"/>
      <c r="D351" s="243"/>
      <c r="E351" s="243"/>
      <c r="F351" s="243"/>
      <c r="G351" s="243"/>
      <c r="H351" s="243"/>
      <c r="I351" s="243"/>
      <c r="J351" s="243"/>
      <c r="K351" s="243"/>
      <c r="L351" s="243"/>
      <c r="M351" s="243"/>
      <c r="N351" s="243"/>
      <c r="O351" s="244"/>
      <c r="P351" s="13"/>
      <c r="Q351" s="13"/>
      <c r="R351" s="13"/>
      <c r="S351" s="13"/>
      <c r="T351" s="13"/>
      <c r="U351" s="13"/>
      <c r="V351" s="13"/>
      <c r="W351" s="13"/>
      <c r="X351" s="13"/>
      <c r="Y351" s="13"/>
      <c r="Z351" s="13"/>
    </row>
    <row r="352" spans="1:26" ht="12.75" customHeight="1" x14ac:dyDescent="0.2">
      <c r="A352" s="13"/>
      <c r="B352" s="243"/>
      <c r="C352" s="243"/>
      <c r="D352" s="243"/>
      <c r="E352" s="243"/>
      <c r="F352" s="243"/>
      <c r="G352" s="243"/>
      <c r="H352" s="243"/>
      <c r="I352" s="243"/>
      <c r="J352" s="243"/>
      <c r="K352" s="243"/>
      <c r="L352" s="243"/>
      <c r="M352" s="243"/>
      <c r="N352" s="243"/>
      <c r="O352" s="244"/>
      <c r="P352" s="13"/>
      <c r="Q352" s="13"/>
      <c r="R352" s="13"/>
      <c r="S352" s="13"/>
      <c r="T352" s="13"/>
      <c r="U352" s="13"/>
      <c r="V352" s="13"/>
      <c r="W352" s="13"/>
      <c r="X352" s="13"/>
      <c r="Y352" s="13"/>
      <c r="Z352" s="13"/>
    </row>
    <row r="353" spans="1:26" ht="12.75" customHeight="1" x14ac:dyDescent="0.2">
      <c r="A353" s="13"/>
      <c r="B353" s="243"/>
      <c r="C353" s="243"/>
      <c r="D353" s="243"/>
      <c r="E353" s="243"/>
      <c r="F353" s="243"/>
      <c r="G353" s="243"/>
      <c r="H353" s="243"/>
      <c r="I353" s="243"/>
      <c r="J353" s="243"/>
      <c r="K353" s="243"/>
      <c r="L353" s="243"/>
      <c r="M353" s="243"/>
      <c r="N353" s="243"/>
      <c r="O353" s="244"/>
      <c r="P353" s="13"/>
      <c r="Q353" s="13"/>
      <c r="R353" s="13"/>
      <c r="S353" s="13"/>
      <c r="T353" s="13"/>
      <c r="U353" s="13"/>
      <c r="V353" s="13"/>
      <c r="W353" s="13"/>
      <c r="X353" s="13"/>
      <c r="Y353" s="13"/>
      <c r="Z353" s="13"/>
    </row>
    <row r="354" spans="1:26" ht="12.75" customHeight="1" x14ac:dyDescent="0.2">
      <c r="A354" s="13"/>
      <c r="B354" s="243"/>
      <c r="C354" s="243"/>
      <c r="D354" s="243"/>
      <c r="E354" s="243"/>
      <c r="F354" s="243"/>
      <c r="G354" s="243"/>
      <c r="H354" s="243"/>
      <c r="I354" s="243"/>
      <c r="J354" s="243"/>
      <c r="K354" s="243"/>
      <c r="L354" s="243"/>
      <c r="M354" s="243"/>
      <c r="N354" s="243"/>
      <c r="O354" s="244"/>
      <c r="P354" s="13"/>
      <c r="Q354" s="13"/>
      <c r="R354" s="13"/>
      <c r="S354" s="13"/>
      <c r="T354" s="13"/>
      <c r="U354" s="13"/>
      <c r="V354" s="13"/>
      <c r="W354" s="13"/>
      <c r="X354" s="13"/>
      <c r="Y354" s="13"/>
      <c r="Z354" s="13"/>
    </row>
    <row r="355" spans="1:26" ht="12.75" customHeight="1" x14ac:dyDescent="0.2">
      <c r="A355" s="13"/>
      <c r="B355" s="243"/>
      <c r="C355" s="243"/>
      <c r="D355" s="243"/>
      <c r="E355" s="243"/>
      <c r="F355" s="243"/>
      <c r="G355" s="243"/>
      <c r="H355" s="243"/>
      <c r="I355" s="243"/>
      <c r="J355" s="243"/>
      <c r="K355" s="243"/>
      <c r="L355" s="243"/>
      <c r="M355" s="243"/>
      <c r="N355" s="243"/>
      <c r="O355" s="244"/>
      <c r="P355" s="13"/>
      <c r="Q355" s="13"/>
      <c r="R355" s="13"/>
      <c r="S355" s="13"/>
      <c r="T355" s="13"/>
      <c r="U355" s="13"/>
      <c r="V355" s="13"/>
      <c r="W355" s="13"/>
      <c r="X355" s="13"/>
      <c r="Y355" s="13"/>
      <c r="Z355" s="13"/>
    </row>
    <row r="356" spans="1:26" ht="12.75" customHeight="1" x14ac:dyDescent="0.2">
      <c r="A356" s="13"/>
      <c r="B356" s="243"/>
      <c r="C356" s="243"/>
      <c r="D356" s="243"/>
      <c r="E356" s="243"/>
      <c r="F356" s="243"/>
      <c r="G356" s="243"/>
      <c r="H356" s="243"/>
      <c r="I356" s="243"/>
      <c r="J356" s="243"/>
      <c r="K356" s="243"/>
      <c r="L356" s="243"/>
      <c r="M356" s="243"/>
      <c r="N356" s="243"/>
      <c r="O356" s="244"/>
      <c r="P356" s="13"/>
      <c r="Q356" s="13"/>
      <c r="R356" s="13"/>
      <c r="S356" s="13"/>
      <c r="T356" s="13"/>
      <c r="U356" s="13"/>
      <c r="V356" s="13"/>
      <c r="W356" s="13"/>
      <c r="X356" s="13"/>
      <c r="Y356" s="13"/>
      <c r="Z356" s="13"/>
    </row>
    <row r="357" spans="1:26" ht="12.75" customHeight="1" x14ac:dyDescent="0.2">
      <c r="A357" s="13"/>
      <c r="B357" s="243"/>
      <c r="C357" s="243"/>
      <c r="D357" s="243"/>
      <c r="E357" s="243"/>
      <c r="F357" s="243"/>
      <c r="G357" s="243"/>
      <c r="H357" s="243"/>
      <c r="I357" s="243"/>
      <c r="J357" s="243"/>
      <c r="K357" s="243"/>
      <c r="L357" s="243"/>
      <c r="M357" s="243"/>
      <c r="N357" s="243"/>
      <c r="O357" s="244"/>
      <c r="P357" s="13"/>
      <c r="Q357" s="13"/>
      <c r="R357" s="13"/>
      <c r="S357" s="13"/>
      <c r="T357" s="13"/>
      <c r="U357" s="13"/>
      <c r="V357" s="13"/>
      <c r="W357" s="13"/>
      <c r="X357" s="13"/>
      <c r="Y357" s="13"/>
      <c r="Z357" s="13"/>
    </row>
    <row r="358" spans="1:26" ht="12.75" customHeight="1" x14ac:dyDescent="0.2">
      <c r="A358" s="13"/>
      <c r="B358" s="243"/>
      <c r="C358" s="243"/>
      <c r="D358" s="243"/>
      <c r="E358" s="243"/>
      <c r="F358" s="243"/>
      <c r="G358" s="243"/>
      <c r="H358" s="243"/>
      <c r="I358" s="243"/>
      <c r="J358" s="243"/>
      <c r="K358" s="243"/>
      <c r="L358" s="243"/>
      <c r="M358" s="243"/>
      <c r="N358" s="243"/>
      <c r="O358" s="244"/>
      <c r="P358" s="13"/>
      <c r="Q358" s="13"/>
      <c r="R358" s="13"/>
      <c r="S358" s="13"/>
      <c r="T358" s="13"/>
      <c r="U358" s="13"/>
      <c r="V358" s="13"/>
      <c r="W358" s="13"/>
      <c r="X358" s="13"/>
      <c r="Y358" s="13"/>
      <c r="Z358" s="13"/>
    </row>
    <row r="359" spans="1:26" ht="12.75" customHeight="1" x14ac:dyDescent="0.2">
      <c r="A359" s="13"/>
      <c r="B359" s="243"/>
      <c r="C359" s="243"/>
      <c r="D359" s="243"/>
      <c r="E359" s="243"/>
      <c r="F359" s="243"/>
      <c r="G359" s="243"/>
      <c r="H359" s="243"/>
      <c r="I359" s="243"/>
      <c r="J359" s="243"/>
      <c r="K359" s="243"/>
      <c r="L359" s="243"/>
      <c r="M359" s="243"/>
      <c r="N359" s="243"/>
      <c r="O359" s="244"/>
      <c r="P359" s="13"/>
      <c r="Q359" s="13"/>
      <c r="R359" s="13"/>
      <c r="S359" s="13"/>
      <c r="T359" s="13"/>
      <c r="U359" s="13"/>
      <c r="V359" s="13"/>
      <c r="W359" s="13"/>
      <c r="X359" s="13"/>
      <c r="Y359" s="13"/>
      <c r="Z359" s="13"/>
    </row>
    <row r="360" spans="1:26" ht="12.75" customHeight="1" x14ac:dyDescent="0.2">
      <c r="A360" s="13"/>
      <c r="B360" s="243"/>
      <c r="C360" s="243"/>
      <c r="D360" s="243"/>
      <c r="E360" s="243"/>
      <c r="F360" s="243"/>
      <c r="G360" s="243"/>
      <c r="H360" s="243"/>
      <c r="I360" s="243"/>
      <c r="J360" s="243"/>
      <c r="K360" s="243"/>
      <c r="L360" s="243"/>
      <c r="M360" s="243"/>
      <c r="N360" s="243"/>
      <c r="O360" s="244"/>
      <c r="P360" s="13"/>
      <c r="Q360" s="13"/>
      <c r="R360" s="13"/>
      <c r="S360" s="13"/>
      <c r="T360" s="13"/>
      <c r="U360" s="13"/>
      <c r="V360" s="13"/>
      <c r="W360" s="13"/>
      <c r="X360" s="13"/>
      <c r="Y360" s="13"/>
      <c r="Z360" s="13"/>
    </row>
    <row r="361" spans="1:26" ht="12.75" customHeight="1" x14ac:dyDescent="0.2">
      <c r="A361" s="13"/>
      <c r="B361" s="243"/>
      <c r="C361" s="243"/>
      <c r="D361" s="243"/>
      <c r="E361" s="243"/>
      <c r="F361" s="243"/>
      <c r="G361" s="243"/>
      <c r="H361" s="243"/>
      <c r="I361" s="243"/>
      <c r="J361" s="243"/>
      <c r="K361" s="243"/>
      <c r="L361" s="243"/>
      <c r="M361" s="243"/>
      <c r="N361" s="243"/>
      <c r="O361" s="244"/>
      <c r="P361" s="13"/>
      <c r="Q361" s="13"/>
      <c r="R361" s="13"/>
      <c r="S361" s="13"/>
      <c r="T361" s="13"/>
      <c r="U361" s="13"/>
      <c r="V361" s="13"/>
      <c r="W361" s="13"/>
      <c r="X361" s="13"/>
      <c r="Y361" s="13"/>
      <c r="Z361" s="13"/>
    </row>
    <row r="362" spans="1:26" ht="12.75" customHeight="1" x14ac:dyDescent="0.2">
      <c r="A362" s="13"/>
      <c r="B362" s="243"/>
      <c r="C362" s="243"/>
      <c r="D362" s="243"/>
      <c r="E362" s="243"/>
      <c r="F362" s="243"/>
      <c r="G362" s="243"/>
      <c r="H362" s="243"/>
      <c r="I362" s="243"/>
      <c r="J362" s="243"/>
      <c r="K362" s="243"/>
      <c r="L362" s="243"/>
      <c r="M362" s="243"/>
      <c r="N362" s="243"/>
      <c r="O362" s="244"/>
      <c r="P362" s="13"/>
      <c r="Q362" s="13"/>
      <c r="R362" s="13"/>
      <c r="S362" s="13"/>
      <c r="T362" s="13"/>
      <c r="U362" s="13"/>
      <c r="V362" s="13"/>
      <c r="W362" s="13"/>
      <c r="X362" s="13"/>
      <c r="Y362" s="13"/>
      <c r="Z362" s="13"/>
    </row>
    <row r="363" spans="1:26" ht="12.75" customHeight="1" x14ac:dyDescent="0.2">
      <c r="A363" s="13"/>
      <c r="B363" s="243"/>
      <c r="C363" s="243"/>
      <c r="D363" s="243"/>
      <c r="E363" s="243"/>
      <c r="F363" s="243"/>
      <c r="G363" s="243"/>
      <c r="H363" s="243"/>
      <c r="I363" s="243"/>
      <c r="J363" s="243"/>
      <c r="K363" s="243"/>
      <c r="L363" s="243"/>
      <c r="M363" s="243"/>
      <c r="N363" s="243"/>
      <c r="O363" s="244"/>
      <c r="P363" s="13"/>
      <c r="Q363" s="13"/>
      <c r="R363" s="13"/>
      <c r="S363" s="13"/>
      <c r="T363" s="13"/>
      <c r="U363" s="13"/>
      <c r="V363" s="13"/>
      <c r="W363" s="13"/>
      <c r="X363" s="13"/>
      <c r="Y363" s="13"/>
      <c r="Z363" s="13"/>
    </row>
    <row r="364" spans="1:26" ht="12.75" customHeight="1" x14ac:dyDescent="0.2">
      <c r="A364" s="13"/>
      <c r="B364" s="243"/>
      <c r="C364" s="243"/>
      <c r="D364" s="243"/>
      <c r="E364" s="243"/>
      <c r="F364" s="243"/>
      <c r="G364" s="243"/>
      <c r="H364" s="243"/>
      <c r="I364" s="243"/>
      <c r="J364" s="243"/>
      <c r="K364" s="243"/>
      <c r="L364" s="243"/>
      <c r="M364" s="243"/>
      <c r="N364" s="243"/>
      <c r="O364" s="244"/>
      <c r="P364" s="13"/>
      <c r="Q364" s="13"/>
      <c r="R364" s="13"/>
      <c r="S364" s="13"/>
      <c r="T364" s="13"/>
      <c r="U364" s="13"/>
      <c r="V364" s="13"/>
      <c r="W364" s="13"/>
      <c r="X364" s="13"/>
      <c r="Y364" s="13"/>
      <c r="Z364" s="13"/>
    </row>
    <row r="365" spans="1:26" ht="12.75" customHeight="1" x14ac:dyDescent="0.2">
      <c r="A365" s="13"/>
      <c r="B365" s="243"/>
      <c r="C365" s="243"/>
      <c r="D365" s="243"/>
      <c r="E365" s="243"/>
      <c r="F365" s="243"/>
      <c r="G365" s="243"/>
      <c r="H365" s="243"/>
      <c r="I365" s="243"/>
      <c r="J365" s="243"/>
      <c r="K365" s="243"/>
      <c r="L365" s="243"/>
      <c r="M365" s="243"/>
      <c r="N365" s="243"/>
      <c r="O365" s="244"/>
      <c r="P365" s="13"/>
      <c r="Q365" s="13"/>
      <c r="R365" s="13"/>
      <c r="S365" s="13"/>
      <c r="T365" s="13"/>
      <c r="U365" s="13"/>
      <c r="V365" s="13"/>
      <c r="W365" s="13"/>
      <c r="X365" s="13"/>
      <c r="Y365" s="13"/>
      <c r="Z365" s="13"/>
    </row>
    <row r="366" spans="1:26" ht="12.75" customHeight="1" x14ac:dyDescent="0.2">
      <c r="A366" s="13"/>
      <c r="B366" s="243"/>
      <c r="C366" s="243"/>
      <c r="D366" s="243"/>
      <c r="E366" s="243"/>
      <c r="F366" s="243"/>
      <c r="G366" s="243"/>
      <c r="H366" s="243"/>
      <c r="I366" s="243"/>
      <c r="J366" s="243"/>
      <c r="K366" s="243"/>
      <c r="L366" s="243"/>
      <c r="M366" s="243"/>
      <c r="N366" s="243"/>
      <c r="O366" s="244"/>
      <c r="P366" s="13"/>
      <c r="Q366" s="13"/>
      <c r="R366" s="13"/>
      <c r="S366" s="13"/>
      <c r="T366" s="13"/>
      <c r="U366" s="13"/>
      <c r="V366" s="13"/>
      <c r="W366" s="13"/>
      <c r="X366" s="13"/>
      <c r="Y366" s="13"/>
      <c r="Z366" s="13"/>
    </row>
    <row r="367" spans="1:26" ht="12.75" customHeight="1" x14ac:dyDescent="0.2">
      <c r="A367" s="13"/>
      <c r="B367" s="243"/>
      <c r="C367" s="243"/>
      <c r="D367" s="243"/>
      <c r="E367" s="243"/>
      <c r="F367" s="243"/>
      <c r="G367" s="243"/>
      <c r="H367" s="243"/>
      <c r="I367" s="243"/>
      <c r="J367" s="243"/>
      <c r="K367" s="243"/>
      <c r="L367" s="243"/>
      <c r="M367" s="243"/>
      <c r="N367" s="243"/>
      <c r="O367" s="244"/>
      <c r="P367" s="13"/>
      <c r="Q367" s="13"/>
      <c r="R367" s="13"/>
      <c r="S367" s="13"/>
      <c r="T367" s="13"/>
      <c r="U367" s="13"/>
      <c r="V367" s="13"/>
      <c r="W367" s="13"/>
      <c r="X367" s="13"/>
      <c r="Y367" s="13"/>
      <c r="Z367" s="13"/>
    </row>
    <row r="368" spans="1:26" ht="12.75" customHeight="1" x14ac:dyDescent="0.2">
      <c r="A368" s="13"/>
      <c r="B368" s="243"/>
      <c r="C368" s="243"/>
      <c r="D368" s="243"/>
      <c r="E368" s="243"/>
      <c r="F368" s="243"/>
      <c r="G368" s="243"/>
      <c r="H368" s="243"/>
      <c r="I368" s="243"/>
      <c r="J368" s="243"/>
      <c r="K368" s="243"/>
      <c r="L368" s="243"/>
      <c r="M368" s="243"/>
      <c r="N368" s="243"/>
      <c r="O368" s="244"/>
      <c r="P368" s="13"/>
      <c r="Q368" s="13"/>
      <c r="R368" s="13"/>
      <c r="S368" s="13"/>
      <c r="T368" s="13"/>
      <c r="U368" s="13"/>
      <c r="V368" s="13"/>
      <c r="W368" s="13"/>
      <c r="X368" s="13"/>
      <c r="Y368" s="13"/>
      <c r="Z368" s="13"/>
    </row>
    <row r="369" spans="1:26" ht="12.75" customHeight="1" x14ac:dyDescent="0.2">
      <c r="A369" s="13"/>
      <c r="B369" s="243"/>
      <c r="C369" s="243"/>
      <c r="D369" s="243"/>
      <c r="E369" s="243"/>
      <c r="F369" s="243"/>
      <c r="G369" s="243"/>
      <c r="H369" s="243"/>
      <c r="I369" s="243"/>
      <c r="J369" s="243"/>
      <c r="K369" s="243"/>
      <c r="L369" s="243"/>
      <c r="M369" s="243"/>
      <c r="N369" s="243"/>
      <c r="O369" s="244"/>
      <c r="P369" s="13"/>
      <c r="Q369" s="13"/>
      <c r="R369" s="13"/>
      <c r="S369" s="13"/>
      <c r="T369" s="13"/>
      <c r="U369" s="13"/>
      <c r="V369" s="13"/>
      <c r="W369" s="13"/>
      <c r="X369" s="13"/>
      <c r="Y369" s="13"/>
      <c r="Z369" s="13"/>
    </row>
    <row r="370" spans="1:26" ht="12.75" customHeight="1" x14ac:dyDescent="0.2">
      <c r="A370" s="13"/>
      <c r="B370" s="243"/>
      <c r="C370" s="243"/>
      <c r="D370" s="243"/>
      <c r="E370" s="243"/>
      <c r="F370" s="243"/>
      <c r="G370" s="243"/>
      <c r="H370" s="243"/>
      <c r="I370" s="243"/>
      <c r="J370" s="243"/>
      <c r="K370" s="243"/>
      <c r="L370" s="243"/>
      <c r="M370" s="243"/>
      <c r="N370" s="243"/>
      <c r="O370" s="244"/>
      <c r="P370" s="13"/>
      <c r="Q370" s="13"/>
      <c r="R370" s="13"/>
      <c r="S370" s="13"/>
      <c r="T370" s="13"/>
      <c r="U370" s="13"/>
      <c r="V370" s="13"/>
      <c r="W370" s="13"/>
      <c r="X370" s="13"/>
      <c r="Y370" s="13"/>
      <c r="Z370" s="13"/>
    </row>
    <row r="371" spans="1:26" ht="12.75" customHeight="1" x14ac:dyDescent="0.2">
      <c r="A371" s="13"/>
      <c r="B371" s="243"/>
      <c r="C371" s="243"/>
      <c r="D371" s="243"/>
      <c r="E371" s="243"/>
      <c r="F371" s="243"/>
      <c r="G371" s="243"/>
      <c r="H371" s="243"/>
      <c r="I371" s="243"/>
      <c r="J371" s="243"/>
      <c r="K371" s="243"/>
      <c r="L371" s="243"/>
      <c r="M371" s="243"/>
      <c r="N371" s="243"/>
      <c r="O371" s="244"/>
      <c r="P371" s="13"/>
      <c r="Q371" s="13"/>
      <c r="R371" s="13"/>
      <c r="S371" s="13"/>
      <c r="T371" s="13"/>
      <c r="U371" s="13"/>
      <c r="V371" s="13"/>
      <c r="W371" s="13"/>
      <c r="X371" s="13"/>
      <c r="Y371" s="13"/>
      <c r="Z371" s="13"/>
    </row>
    <row r="372" spans="1:26" ht="12.75" customHeight="1" x14ac:dyDescent="0.2">
      <c r="A372" s="13"/>
      <c r="B372" s="243"/>
      <c r="C372" s="243"/>
      <c r="D372" s="243"/>
      <c r="E372" s="243"/>
      <c r="F372" s="243"/>
      <c r="G372" s="243"/>
      <c r="H372" s="243"/>
      <c r="I372" s="243"/>
      <c r="J372" s="243"/>
      <c r="K372" s="243"/>
      <c r="L372" s="243"/>
      <c r="M372" s="243"/>
      <c r="N372" s="243"/>
      <c r="O372" s="244"/>
      <c r="P372" s="13"/>
      <c r="Q372" s="13"/>
      <c r="R372" s="13"/>
      <c r="S372" s="13"/>
      <c r="T372" s="13"/>
      <c r="U372" s="13"/>
      <c r="V372" s="13"/>
      <c r="W372" s="13"/>
      <c r="X372" s="13"/>
      <c r="Y372" s="13"/>
      <c r="Z372" s="13"/>
    </row>
    <row r="373" spans="1:26" ht="12.75" customHeight="1" x14ac:dyDescent="0.2">
      <c r="A373" s="13"/>
      <c r="B373" s="243"/>
      <c r="C373" s="243"/>
      <c r="D373" s="243"/>
      <c r="E373" s="243"/>
      <c r="F373" s="243"/>
      <c r="G373" s="243"/>
      <c r="H373" s="243"/>
      <c r="I373" s="243"/>
      <c r="J373" s="243"/>
      <c r="K373" s="243"/>
      <c r="L373" s="243"/>
      <c r="M373" s="243"/>
      <c r="N373" s="243"/>
      <c r="O373" s="244"/>
      <c r="P373" s="13"/>
      <c r="Q373" s="13"/>
      <c r="R373" s="13"/>
      <c r="S373" s="13"/>
      <c r="T373" s="13"/>
      <c r="U373" s="13"/>
      <c r="V373" s="13"/>
      <c r="W373" s="13"/>
      <c r="X373" s="13"/>
      <c r="Y373" s="13"/>
      <c r="Z373" s="13"/>
    </row>
    <row r="374" spans="1:26" ht="12.75" customHeight="1" x14ac:dyDescent="0.2">
      <c r="A374" s="13"/>
      <c r="B374" s="243"/>
      <c r="C374" s="243"/>
      <c r="D374" s="243"/>
      <c r="E374" s="243"/>
      <c r="F374" s="243"/>
      <c r="G374" s="243"/>
      <c r="H374" s="243"/>
      <c r="I374" s="243"/>
      <c r="J374" s="243"/>
      <c r="K374" s="243"/>
      <c r="L374" s="243"/>
      <c r="M374" s="243"/>
      <c r="N374" s="243"/>
      <c r="O374" s="244"/>
      <c r="P374" s="13"/>
      <c r="Q374" s="13"/>
      <c r="R374" s="13"/>
      <c r="S374" s="13"/>
      <c r="T374" s="13"/>
      <c r="U374" s="13"/>
      <c r="V374" s="13"/>
      <c r="W374" s="13"/>
      <c r="X374" s="13"/>
      <c r="Y374" s="13"/>
      <c r="Z374" s="13"/>
    </row>
    <row r="375" spans="1:26" ht="12.75" customHeight="1" x14ac:dyDescent="0.2">
      <c r="A375" s="13"/>
      <c r="B375" s="243"/>
      <c r="C375" s="243"/>
      <c r="D375" s="243"/>
      <c r="E375" s="243"/>
      <c r="F375" s="243"/>
      <c r="G375" s="243"/>
      <c r="H375" s="243"/>
      <c r="I375" s="243"/>
      <c r="J375" s="243"/>
      <c r="K375" s="243"/>
      <c r="L375" s="243"/>
      <c r="M375" s="243"/>
      <c r="N375" s="243"/>
      <c r="O375" s="244"/>
      <c r="P375" s="13"/>
      <c r="Q375" s="13"/>
      <c r="R375" s="13"/>
      <c r="S375" s="13"/>
      <c r="T375" s="13"/>
      <c r="U375" s="13"/>
      <c r="V375" s="13"/>
      <c r="W375" s="13"/>
      <c r="X375" s="13"/>
      <c r="Y375" s="13"/>
      <c r="Z375" s="13"/>
    </row>
    <row r="376" spans="1:26" ht="12.75" customHeight="1" x14ac:dyDescent="0.2">
      <c r="A376" s="13"/>
      <c r="B376" s="243"/>
      <c r="C376" s="243"/>
      <c r="D376" s="243"/>
      <c r="E376" s="243"/>
      <c r="F376" s="243"/>
      <c r="G376" s="243"/>
      <c r="H376" s="243"/>
      <c r="I376" s="243"/>
      <c r="J376" s="243"/>
      <c r="K376" s="243"/>
      <c r="L376" s="243"/>
      <c r="M376" s="243"/>
      <c r="N376" s="243"/>
      <c r="O376" s="244"/>
      <c r="P376" s="13"/>
      <c r="Q376" s="13"/>
      <c r="R376" s="13"/>
      <c r="S376" s="13"/>
      <c r="T376" s="13"/>
      <c r="U376" s="13"/>
      <c r="V376" s="13"/>
      <c r="W376" s="13"/>
      <c r="X376" s="13"/>
      <c r="Y376" s="13"/>
      <c r="Z376" s="13"/>
    </row>
    <row r="377" spans="1:26" ht="12.75" customHeight="1" x14ac:dyDescent="0.2">
      <c r="A377" s="13"/>
      <c r="B377" s="243"/>
      <c r="C377" s="243"/>
      <c r="D377" s="243"/>
      <c r="E377" s="243"/>
      <c r="F377" s="243"/>
      <c r="G377" s="243"/>
      <c r="H377" s="243"/>
      <c r="I377" s="243"/>
      <c r="J377" s="243"/>
      <c r="K377" s="243"/>
      <c r="L377" s="243"/>
      <c r="M377" s="243"/>
      <c r="N377" s="243"/>
      <c r="O377" s="244"/>
      <c r="P377" s="13"/>
      <c r="Q377" s="13"/>
      <c r="R377" s="13"/>
      <c r="S377" s="13"/>
      <c r="T377" s="13"/>
      <c r="U377" s="13"/>
      <c r="V377" s="13"/>
      <c r="W377" s="13"/>
      <c r="X377" s="13"/>
      <c r="Y377" s="13"/>
      <c r="Z377" s="13"/>
    </row>
    <row r="378" spans="1:26" ht="12.75" customHeight="1" x14ac:dyDescent="0.2">
      <c r="A378" s="13"/>
      <c r="B378" s="243"/>
      <c r="C378" s="243"/>
      <c r="D378" s="243"/>
      <c r="E378" s="243"/>
      <c r="F378" s="243"/>
      <c r="G378" s="243"/>
      <c r="H378" s="243"/>
      <c r="I378" s="243"/>
      <c r="J378" s="243"/>
      <c r="K378" s="243"/>
      <c r="L378" s="243"/>
      <c r="M378" s="243"/>
      <c r="N378" s="243"/>
      <c r="O378" s="244"/>
      <c r="P378" s="13"/>
      <c r="Q378" s="13"/>
      <c r="R378" s="13"/>
      <c r="S378" s="13"/>
      <c r="T378" s="13"/>
      <c r="U378" s="13"/>
      <c r="V378" s="13"/>
      <c r="W378" s="13"/>
      <c r="X378" s="13"/>
      <c r="Y378" s="13"/>
      <c r="Z378" s="13"/>
    </row>
    <row r="379" spans="1:26" ht="12.75" customHeight="1" x14ac:dyDescent="0.2">
      <c r="A379" s="13"/>
      <c r="B379" s="243"/>
      <c r="C379" s="243"/>
      <c r="D379" s="243"/>
      <c r="E379" s="243"/>
      <c r="F379" s="243"/>
      <c r="G379" s="243"/>
      <c r="H379" s="243"/>
      <c r="I379" s="243"/>
      <c r="J379" s="243"/>
      <c r="K379" s="243"/>
      <c r="L379" s="243"/>
      <c r="M379" s="243"/>
      <c r="N379" s="243"/>
      <c r="O379" s="244"/>
      <c r="P379" s="13"/>
      <c r="Q379" s="13"/>
      <c r="R379" s="13"/>
      <c r="S379" s="13"/>
      <c r="T379" s="13"/>
      <c r="U379" s="13"/>
      <c r="V379" s="13"/>
      <c r="W379" s="13"/>
      <c r="X379" s="13"/>
      <c r="Y379" s="13"/>
      <c r="Z379" s="13"/>
    </row>
    <row r="380" spans="1:26" ht="12.75" customHeight="1" x14ac:dyDescent="0.2">
      <c r="A380" s="13"/>
      <c r="B380" s="243"/>
      <c r="C380" s="243"/>
      <c r="D380" s="243"/>
      <c r="E380" s="243"/>
      <c r="F380" s="243"/>
      <c r="G380" s="243"/>
      <c r="H380" s="243"/>
      <c r="I380" s="243"/>
      <c r="J380" s="243"/>
      <c r="K380" s="243"/>
      <c r="L380" s="243"/>
      <c r="M380" s="243"/>
      <c r="N380" s="243"/>
      <c r="O380" s="244"/>
      <c r="P380" s="13"/>
      <c r="Q380" s="13"/>
      <c r="R380" s="13"/>
      <c r="S380" s="13"/>
      <c r="T380" s="13"/>
      <c r="U380" s="13"/>
      <c r="V380" s="13"/>
      <c r="W380" s="13"/>
      <c r="X380" s="13"/>
      <c r="Y380" s="13"/>
      <c r="Z380" s="13"/>
    </row>
    <row r="381" spans="1:26" ht="12.75" customHeight="1" x14ac:dyDescent="0.2">
      <c r="A381" s="13"/>
      <c r="B381" s="243"/>
      <c r="C381" s="243"/>
      <c r="D381" s="243"/>
      <c r="E381" s="243"/>
      <c r="F381" s="243"/>
      <c r="G381" s="243"/>
      <c r="H381" s="243"/>
      <c r="I381" s="243"/>
      <c r="J381" s="243"/>
      <c r="K381" s="243"/>
      <c r="L381" s="243"/>
      <c r="M381" s="243"/>
      <c r="N381" s="243"/>
      <c r="O381" s="244"/>
      <c r="P381" s="13"/>
      <c r="Q381" s="13"/>
      <c r="R381" s="13"/>
      <c r="S381" s="13"/>
      <c r="T381" s="13"/>
      <c r="U381" s="13"/>
      <c r="V381" s="13"/>
      <c r="W381" s="13"/>
      <c r="X381" s="13"/>
      <c r="Y381" s="13"/>
      <c r="Z381" s="13"/>
    </row>
    <row r="382" spans="1:26" ht="12.75" customHeight="1" x14ac:dyDescent="0.2">
      <c r="A382" s="13"/>
      <c r="B382" s="243"/>
      <c r="C382" s="243"/>
      <c r="D382" s="243"/>
      <c r="E382" s="243"/>
      <c r="F382" s="243"/>
      <c r="G382" s="243"/>
      <c r="H382" s="243"/>
      <c r="I382" s="243"/>
      <c r="J382" s="243"/>
      <c r="K382" s="243"/>
      <c r="L382" s="243"/>
      <c r="M382" s="243"/>
      <c r="N382" s="243"/>
      <c r="O382" s="244"/>
      <c r="P382" s="13"/>
      <c r="Q382" s="13"/>
      <c r="R382" s="13"/>
      <c r="S382" s="13"/>
      <c r="T382" s="13"/>
      <c r="U382" s="13"/>
      <c r="V382" s="13"/>
      <c r="W382" s="13"/>
      <c r="X382" s="13"/>
      <c r="Y382" s="13"/>
      <c r="Z382" s="13"/>
    </row>
    <row r="383" spans="1:26" ht="12.75" customHeight="1" x14ac:dyDescent="0.2">
      <c r="A383" s="13"/>
      <c r="B383" s="243"/>
      <c r="C383" s="243"/>
      <c r="D383" s="243"/>
      <c r="E383" s="243"/>
      <c r="F383" s="243"/>
      <c r="G383" s="243"/>
      <c r="H383" s="243"/>
      <c r="I383" s="243"/>
      <c r="J383" s="243"/>
      <c r="K383" s="243"/>
      <c r="L383" s="243"/>
      <c r="M383" s="243"/>
      <c r="N383" s="243"/>
      <c r="O383" s="244"/>
      <c r="P383" s="13"/>
      <c r="Q383" s="13"/>
      <c r="R383" s="13"/>
      <c r="S383" s="13"/>
      <c r="T383" s="13"/>
      <c r="U383" s="13"/>
      <c r="V383" s="13"/>
      <c r="W383" s="13"/>
      <c r="X383" s="13"/>
      <c r="Y383" s="13"/>
      <c r="Z383" s="13"/>
    </row>
    <row r="384" spans="1:26" ht="12.75" customHeight="1" x14ac:dyDescent="0.2">
      <c r="A384" s="13"/>
      <c r="B384" s="243"/>
      <c r="C384" s="243"/>
      <c r="D384" s="243"/>
      <c r="E384" s="243"/>
      <c r="F384" s="243"/>
      <c r="G384" s="243"/>
      <c r="H384" s="243"/>
      <c r="I384" s="243"/>
      <c r="J384" s="243"/>
      <c r="K384" s="243"/>
      <c r="L384" s="243"/>
      <c r="M384" s="243"/>
      <c r="N384" s="243"/>
      <c r="O384" s="244"/>
      <c r="P384" s="13"/>
      <c r="Q384" s="13"/>
      <c r="R384" s="13"/>
      <c r="S384" s="13"/>
      <c r="T384" s="13"/>
      <c r="U384" s="13"/>
      <c r="V384" s="13"/>
      <c r="W384" s="13"/>
      <c r="X384" s="13"/>
      <c r="Y384" s="13"/>
      <c r="Z384" s="13"/>
    </row>
    <row r="385" spans="1:26" ht="12.75" customHeight="1" x14ac:dyDescent="0.2">
      <c r="A385" s="13"/>
      <c r="B385" s="243"/>
      <c r="C385" s="243"/>
      <c r="D385" s="243"/>
      <c r="E385" s="243"/>
      <c r="F385" s="243"/>
      <c r="G385" s="243"/>
      <c r="H385" s="243"/>
      <c r="I385" s="243"/>
      <c r="J385" s="243"/>
      <c r="K385" s="243"/>
      <c r="L385" s="243"/>
      <c r="M385" s="243"/>
      <c r="N385" s="243"/>
      <c r="O385" s="244"/>
      <c r="P385" s="13"/>
      <c r="Q385" s="13"/>
      <c r="R385" s="13"/>
      <c r="S385" s="13"/>
      <c r="T385" s="13"/>
      <c r="U385" s="13"/>
      <c r="V385" s="13"/>
      <c r="W385" s="13"/>
      <c r="X385" s="13"/>
      <c r="Y385" s="13"/>
      <c r="Z385" s="13"/>
    </row>
    <row r="386" spans="1:26" ht="12.75" customHeight="1" x14ac:dyDescent="0.2">
      <c r="A386" s="13"/>
      <c r="B386" s="243"/>
      <c r="C386" s="243"/>
      <c r="D386" s="243"/>
      <c r="E386" s="243"/>
      <c r="F386" s="243"/>
      <c r="G386" s="243"/>
      <c r="H386" s="243"/>
      <c r="I386" s="243"/>
      <c r="J386" s="243"/>
      <c r="K386" s="243"/>
      <c r="L386" s="243"/>
      <c r="M386" s="243"/>
      <c r="N386" s="243"/>
      <c r="O386" s="244"/>
      <c r="P386" s="13"/>
      <c r="Q386" s="13"/>
      <c r="R386" s="13"/>
      <c r="S386" s="13"/>
      <c r="T386" s="13"/>
      <c r="U386" s="13"/>
      <c r="V386" s="13"/>
      <c r="W386" s="13"/>
      <c r="X386" s="13"/>
      <c r="Y386" s="13"/>
      <c r="Z386" s="13"/>
    </row>
    <row r="387" spans="1:26" ht="12.75" customHeight="1" x14ac:dyDescent="0.2">
      <c r="A387" s="13"/>
      <c r="B387" s="243"/>
      <c r="C387" s="243"/>
      <c r="D387" s="243"/>
      <c r="E387" s="243"/>
      <c r="F387" s="243"/>
      <c r="G387" s="243"/>
      <c r="H387" s="243"/>
      <c r="I387" s="243"/>
      <c r="J387" s="243"/>
      <c r="K387" s="243"/>
      <c r="L387" s="243"/>
      <c r="M387" s="243"/>
      <c r="N387" s="243"/>
      <c r="O387" s="244"/>
      <c r="P387" s="13"/>
      <c r="Q387" s="13"/>
      <c r="R387" s="13"/>
      <c r="S387" s="13"/>
      <c r="T387" s="13"/>
      <c r="U387" s="13"/>
      <c r="V387" s="13"/>
      <c r="W387" s="13"/>
      <c r="X387" s="13"/>
      <c r="Y387" s="13"/>
      <c r="Z387" s="13"/>
    </row>
    <row r="388" spans="1:26" ht="12.75" customHeight="1" x14ac:dyDescent="0.2">
      <c r="A388" s="13"/>
      <c r="B388" s="243"/>
      <c r="C388" s="243"/>
      <c r="D388" s="243"/>
      <c r="E388" s="243"/>
      <c r="F388" s="243"/>
      <c r="G388" s="243"/>
      <c r="H388" s="243"/>
      <c r="I388" s="243"/>
      <c r="J388" s="243"/>
      <c r="K388" s="243"/>
      <c r="L388" s="243"/>
      <c r="M388" s="243"/>
      <c r="N388" s="243"/>
      <c r="O388" s="244"/>
      <c r="P388" s="13"/>
      <c r="Q388" s="13"/>
      <c r="R388" s="13"/>
      <c r="S388" s="13"/>
      <c r="T388" s="13"/>
      <c r="U388" s="13"/>
      <c r="V388" s="13"/>
      <c r="W388" s="13"/>
      <c r="X388" s="13"/>
      <c r="Y388" s="13"/>
      <c r="Z388" s="13"/>
    </row>
    <row r="389" spans="1:26" ht="12.75" customHeight="1" x14ac:dyDescent="0.2">
      <c r="A389" s="13"/>
      <c r="B389" s="243"/>
      <c r="C389" s="243"/>
      <c r="D389" s="243"/>
      <c r="E389" s="243"/>
      <c r="F389" s="243"/>
      <c r="G389" s="243"/>
      <c r="H389" s="243"/>
      <c r="I389" s="243"/>
      <c r="J389" s="243"/>
      <c r="K389" s="243"/>
      <c r="L389" s="243"/>
      <c r="M389" s="243"/>
      <c r="N389" s="243"/>
      <c r="O389" s="244"/>
      <c r="P389" s="13"/>
      <c r="Q389" s="13"/>
      <c r="R389" s="13"/>
      <c r="S389" s="13"/>
      <c r="T389" s="13"/>
      <c r="U389" s="13"/>
      <c r="V389" s="13"/>
      <c r="W389" s="13"/>
      <c r="X389" s="13"/>
      <c r="Y389" s="13"/>
      <c r="Z389" s="13"/>
    </row>
    <row r="390" spans="1:26" ht="12.75" customHeight="1" x14ac:dyDescent="0.2">
      <c r="A390" s="13"/>
      <c r="B390" s="243"/>
      <c r="C390" s="243"/>
      <c r="D390" s="243"/>
      <c r="E390" s="243"/>
      <c r="F390" s="243"/>
      <c r="G390" s="243"/>
      <c r="H390" s="243"/>
      <c r="I390" s="243"/>
      <c r="J390" s="243"/>
      <c r="K390" s="243"/>
      <c r="L390" s="243"/>
      <c r="M390" s="243"/>
      <c r="N390" s="243"/>
      <c r="O390" s="244"/>
      <c r="P390" s="13"/>
      <c r="Q390" s="13"/>
      <c r="R390" s="13"/>
      <c r="S390" s="13"/>
      <c r="T390" s="13"/>
      <c r="U390" s="13"/>
      <c r="V390" s="13"/>
      <c r="W390" s="13"/>
      <c r="X390" s="13"/>
      <c r="Y390" s="13"/>
      <c r="Z390" s="13"/>
    </row>
    <row r="391" spans="1:26" ht="12.75" customHeight="1" x14ac:dyDescent="0.2">
      <c r="A391" s="13"/>
      <c r="B391" s="243"/>
      <c r="C391" s="243"/>
      <c r="D391" s="243"/>
      <c r="E391" s="243"/>
      <c r="F391" s="243"/>
      <c r="G391" s="243"/>
      <c r="H391" s="243"/>
      <c r="I391" s="243"/>
      <c r="J391" s="243"/>
      <c r="K391" s="243"/>
      <c r="L391" s="243"/>
      <c r="M391" s="243"/>
      <c r="N391" s="243"/>
      <c r="O391" s="244"/>
      <c r="P391" s="13"/>
      <c r="Q391" s="13"/>
      <c r="R391" s="13"/>
      <c r="S391" s="13"/>
      <c r="T391" s="13"/>
      <c r="U391" s="13"/>
      <c r="V391" s="13"/>
      <c r="W391" s="13"/>
      <c r="X391" s="13"/>
      <c r="Y391" s="13"/>
      <c r="Z391" s="13"/>
    </row>
    <row r="392" spans="1:26" ht="12.75" customHeight="1" x14ac:dyDescent="0.2">
      <c r="A392" s="13"/>
      <c r="B392" s="243"/>
      <c r="C392" s="243"/>
      <c r="D392" s="243"/>
      <c r="E392" s="243"/>
      <c r="F392" s="243"/>
      <c r="G392" s="243"/>
      <c r="H392" s="243"/>
      <c r="I392" s="243"/>
      <c r="J392" s="243"/>
      <c r="K392" s="243"/>
      <c r="L392" s="243"/>
      <c r="M392" s="243"/>
      <c r="N392" s="243"/>
      <c r="O392" s="244"/>
      <c r="P392" s="13"/>
      <c r="Q392" s="13"/>
      <c r="R392" s="13"/>
      <c r="S392" s="13"/>
      <c r="T392" s="13"/>
      <c r="U392" s="13"/>
      <c r="V392" s="13"/>
      <c r="W392" s="13"/>
      <c r="X392" s="13"/>
      <c r="Y392" s="13"/>
      <c r="Z392" s="13"/>
    </row>
    <row r="393" spans="1:26" ht="12.75" customHeight="1" x14ac:dyDescent="0.2">
      <c r="A393" s="13"/>
      <c r="B393" s="243"/>
      <c r="C393" s="243"/>
      <c r="D393" s="243"/>
      <c r="E393" s="243"/>
      <c r="F393" s="243"/>
      <c r="G393" s="243"/>
      <c r="H393" s="243"/>
      <c r="I393" s="243"/>
      <c r="J393" s="243"/>
      <c r="K393" s="243"/>
      <c r="L393" s="243"/>
      <c r="M393" s="243"/>
      <c r="N393" s="243"/>
      <c r="O393" s="244"/>
      <c r="P393" s="13"/>
      <c r="Q393" s="13"/>
      <c r="R393" s="13"/>
      <c r="S393" s="13"/>
      <c r="T393" s="13"/>
      <c r="U393" s="13"/>
      <c r="V393" s="13"/>
      <c r="W393" s="13"/>
      <c r="X393" s="13"/>
      <c r="Y393" s="13"/>
      <c r="Z393" s="13"/>
    </row>
    <row r="394" spans="1:26" ht="12.75" customHeight="1" x14ac:dyDescent="0.2">
      <c r="A394" s="13"/>
      <c r="B394" s="243"/>
      <c r="C394" s="243"/>
      <c r="D394" s="243"/>
      <c r="E394" s="243"/>
      <c r="F394" s="243"/>
      <c r="G394" s="243"/>
      <c r="H394" s="243"/>
      <c r="I394" s="243"/>
      <c r="J394" s="243"/>
      <c r="K394" s="243"/>
      <c r="L394" s="243"/>
      <c r="M394" s="243"/>
      <c r="N394" s="243"/>
      <c r="O394" s="244"/>
      <c r="P394" s="13"/>
      <c r="Q394" s="13"/>
      <c r="R394" s="13"/>
      <c r="S394" s="13"/>
      <c r="T394" s="13"/>
      <c r="U394" s="13"/>
      <c r="V394" s="13"/>
      <c r="W394" s="13"/>
      <c r="X394" s="13"/>
      <c r="Y394" s="13"/>
      <c r="Z394" s="13"/>
    </row>
    <row r="395" spans="1:26" ht="12.75" customHeight="1" x14ac:dyDescent="0.2">
      <c r="A395" s="13"/>
      <c r="B395" s="243"/>
      <c r="C395" s="243"/>
      <c r="D395" s="243"/>
      <c r="E395" s="243"/>
      <c r="F395" s="243"/>
      <c r="G395" s="243"/>
      <c r="H395" s="243"/>
      <c r="I395" s="243"/>
      <c r="J395" s="243"/>
      <c r="K395" s="243"/>
      <c r="L395" s="243"/>
      <c r="M395" s="243"/>
      <c r="N395" s="243"/>
      <c r="O395" s="244"/>
      <c r="P395" s="13"/>
      <c r="Q395" s="13"/>
      <c r="R395" s="13"/>
      <c r="S395" s="13"/>
      <c r="T395" s="13"/>
      <c r="U395" s="13"/>
      <c r="V395" s="13"/>
      <c r="W395" s="13"/>
      <c r="X395" s="13"/>
      <c r="Y395" s="13"/>
      <c r="Z395" s="13"/>
    </row>
    <row r="396" spans="1:26" ht="12.75" customHeight="1" x14ac:dyDescent="0.2">
      <c r="A396" s="13"/>
      <c r="B396" s="243"/>
      <c r="C396" s="243"/>
      <c r="D396" s="243"/>
      <c r="E396" s="243"/>
      <c r="F396" s="243"/>
      <c r="G396" s="243"/>
      <c r="H396" s="243"/>
      <c r="I396" s="243"/>
      <c r="J396" s="243"/>
      <c r="K396" s="243"/>
      <c r="L396" s="243"/>
      <c r="M396" s="243"/>
      <c r="N396" s="243"/>
      <c r="O396" s="244"/>
      <c r="P396" s="13"/>
      <c r="Q396" s="13"/>
      <c r="R396" s="13"/>
      <c r="S396" s="13"/>
      <c r="T396" s="13"/>
      <c r="U396" s="13"/>
      <c r="V396" s="13"/>
      <c r="W396" s="13"/>
      <c r="X396" s="13"/>
      <c r="Y396" s="13"/>
      <c r="Z396" s="13"/>
    </row>
    <row r="397" spans="1:26" ht="12.75" customHeight="1" x14ac:dyDescent="0.2">
      <c r="A397" s="13"/>
      <c r="B397" s="243"/>
      <c r="C397" s="243"/>
      <c r="D397" s="243"/>
      <c r="E397" s="243"/>
      <c r="F397" s="243"/>
      <c r="G397" s="243"/>
      <c r="H397" s="243"/>
      <c r="I397" s="243"/>
      <c r="J397" s="243"/>
      <c r="K397" s="243"/>
      <c r="L397" s="243"/>
      <c r="M397" s="243"/>
      <c r="N397" s="243"/>
      <c r="O397" s="244"/>
      <c r="P397" s="13"/>
      <c r="Q397" s="13"/>
      <c r="R397" s="13"/>
      <c r="S397" s="13"/>
      <c r="T397" s="13"/>
      <c r="U397" s="13"/>
      <c r="V397" s="13"/>
      <c r="W397" s="13"/>
      <c r="X397" s="13"/>
      <c r="Y397" s="13"/>
      <c r="Z397" s="13"/>
    </row>
    <row r="398" spans="1:26" ht="12.75" customHeight="1" x14ac:dyDescent="0.2">
      <c r="A398" s="13"/>
      <c r="B398" s="243"/>
      <c r="C398" s="243"/>
      <c r="D398" s="243"/>
      <c r="E398" s="243"/>
      <c r="F398" s="243"/>
      <c r="G398" s="243"/>
      <c r="H398" s="243"/>
      <c r="I398" s="243"/>
      <c r="J398" s="243"/>
      <c r="K398" s="243"/>
      <c r="L398" s="243"/>
      <c r="M398" s="243"/>
      <c r="N398" s="243"/>
      <c r="O398" s="244"/>
      <c r="P398" s="13"/>
      <c r="Q398" s="13"/>
      <c r="R398" s="13"/>
      <c r="S398" s="13"/>
      <c r="T398" s="13"/>
      <c r="U398" s="13"/>
      <c r="V398" s="13"/>
      <c r="W398" s="13"/>
      <c r="X398" s="13"/>
      <c r="Y398" s="13"/>
      <c r="Z398" s="13"/>
    </row>
    <row r="399" spans="1:26" ht="12.75" customHeight="1" x14ac:dyDescent="0.2">
      <c r="A399" s="13"/>
      <c r="B399" s="243"/>
      <c r="C399" s="243"/>
      <c r="D399" s="243"/>
      <c r="E399" s="243"/>
      <c r="F399" s="243"/>
      <c r="G399" s="243"/>
      <c r="H399" s="243"/>
      <c r="I399" s="243"/>
      <c r="J399" s="243"/>
      <c r="K399" s="243"/>
      <c r="L399" s="243"/>
      <c r="M399" s="243"/>
      <c r="N399" s="243"/>
      <c r="O399" s="244"/>
      <c r="P399" s="13"/>
      <c r="Q399" s="13"/>
      <c r="R399" s="13"/>
      <c r="S399" s="13"/>
      <c r="T399" s="13"/>
      <c r="U399" s="13"/>
      <c r="V399" s="13"/>
      <c r="W399" s="13"/>
      <c r="X399" s="13"/>
      <c r="Y399" s="13"/>
      <c r="Z399" s="13"/>
    </row>
    <row r="400" spans="1:26" ht="12.75" customHeight="1" x14ac:dyDescent="0.2">
      <c r="A400" s="13"/>
      <c r="B400" s="243"/>
      <c r="C400" s="243"/>
      <c r="D400" s="243"/>
      <c r="E400" s="243"/>
      <c r="F400" s="243"/>
      <c r="G400" s="243"/>
      <c r="H400" s="243"/>
      <c r="I400" s="243"/>
      <c r="J400" s="243"/>
      <c r="K400" s="243"/>
      <c r="L400" s="243"/>
      <c r="M400" s="243"/>
      <c r="N400" s="243"/>
      <c r="O400" s="244"/>
      <c r="P400" s="13"/>
      <c r="Q400" s="13"/>
      <c r="R400" s="13"/>
      <c r="S400" s="13"/>
      <c r="T400" s="13"/>
      <c r="U400" s="13"/>
      <c r="V400" s="13"/>
      <c r="W400" s="13"/>
      <c r="X400" s="13"/>
      <c r="Y400" s="13"/>
      <c r="Z400" s="13"/>
    </row>
    <row r="401" spans="1:26" ht="12.75" customHeight="1" x14ac:dyDescent="0.2">
      <c r="A401" s="13"/>
      <c r="B401" s="243"/>
      <c r="C401" s="243"/>
      <c r="D401" s="243"/>
      <c r="E401" s="243"/>
      <c r="F401" s="243"/>
      <c r="G401" s="243"/>
      <c r="H401" s="243"/>
      <c r="I401" s="243"/>
      <c r="J401" s="243"/>
      <c r="K401" s="243"/>
      <c r="L401" s="243"/>
      <c r="M401" s="243"/>
      <c r="N401" s="243"/>
      <c r="O401" s="244"/>
      <c r="P401" s="13"/>
      <c r="Q401" s="13"/>
      <c r="R401" s="13"/>
      <c r="S401" s="13"/>
      <c r="T401" s="13"/>
      <c r="U401" s="13"/>
      <c r="V401" s="13"/>
      <c r="W401" s="13"/>
      <c r="X401" s="13"/>
      <c r="Y401" s="13"/>
      <c r="Z401" s="13"/>
    </row>
    <row r="402" spans="1:26" ht="12.75" customHeight="1" x14ac:dyDescent="0.2">
      <c r="A402" s="13"/>
      <c r="B402" s="243"/>
      <c r="C402" s="243"/>
      <c r="D402" s="243"/>
      <c r="E402" s="243"/>
      <c r="F402" s="243"/>
      <c r="G402" s="243"/>
      <c r="H402" s="243"/>
      <c r="I402" s="243"/>
      <c r="J402" s="243"/>
      <c r="K402" s="243"/>
      <c r="L402" s="243"/>
      <c r="M402" s="243"/>
      <c r="N402" s="243"/>
      <c r="O402" s="244"/>
      <c r="P402" s="13"/>
      <c r="Q402" s="13"/>
      <c r="R402" s="13"/>
      <c r="S402" s="13"/>
      <c r="T402" s="13"/>
      <c r="U402" s="13"/>
      <c r="V402" s="13"/>
      <c r="W402" s="13"/>
      <c r="X402" s="13"/>
      <c r="Y402" s="13"/>
      <c r="Z402" s="13"/>
    </row>
    <row r="403" spans="1:26" ht="12.75" customHeight="1" x14ac:dyDescent="0.2">
      <c r="A403" s="13"/>
      <c r="B403" s="243"/>
      <c r="C403" s="243"/>
      <c r="D403" s="243"/>
      <c r="E403" s="243"/>
      <c r="F403" s="243"/>
      <c r="G403" s="243"/>
      <c r="H403" s="243"/>
      <c r="I403" s="243"/>
      <c r="J403" s="243"/>
      <c r="K403" s="243"/>
      <c r="L403" s="243"/>
      <c r="M403" s="243"/>
      <c r="N403" s="243"/>
      <c r="O403" s="244"/>
      <c r="P403" s="13"/>
      <c r="Q403" s="13"/>
      <c r="R403" s="13"/>
      <c r="S403" s="13"/>
      <c r="T403" s="13"/>
      <c r="U403" s="13"/>
      <c r="V403" s="13"/>
      <c r="W403" s="13"/>
      <c r="X403" s="13"/>
      <c r="Y403" s="13"/>
      <c r="Z403" s="13"/>
    </row>
    <row r="404" spans="1:26" ht="12.75" customHeight="1" x14ac:dyDescent="0.2">
      <c r="A404" s="13"/>
      <c r="B404" s="243"/>
      <c r="C404" s="243"/>
      <c r="D404" s="243"/>
      <c r="E404" s="243"/>
      <c r="F404" s="243"/>
      <c r="G404" s="243"/>
      <c r="H404" s="243"/>
      <c r="I404" s="243"/>
      <c r="J404" s="243"/>
      <c r="K404" s="243"/>
      <c r="L404" s="243"/>
      <c r="M404" s="243"/>
      <c r="N404" s="243"/>
      <c r="O404" s="244"/>
      <c r="P404" s="13"/>
      <c r="Q404" s="13"/>
      <c r="R404" s="13"/>
      <c r="S404" s="13"/>
      <c r="T404" s="13"/>
      <c r="U404" s="13"/>
      <c r="V404" s="13"/>
      <c r="W404" s="13"/>
      <c r="X404" s="13"/>
      <c r="Y404" s="13"/>
      <c r="Z404" s="13"/>
    </row>
    <row r="405" spans="1:26" ht="12.75" customHeight="1" x14ac:dyDescent="0.2">
      <c r="A405" s="13"/>
      <c r="B405" s="243"/>
      <c r="C405" s="243"/>
      <c r="D405" s="243"/>
      <c r="E405" s="243"/>
      <c r="F405" s="243"/>
      <c r="G405" s="243"/>
      <c r="H405" s="243"/>
      <c r="I405" s="243"/>
      <c r="J405" s="243"/>
      <c r="K405" s="243"/>
      <c r="L405" s="243"/>
      <c r="M405" s="243"/>
      <c r="N405" s="243"/>
      <c r="O405" s="244"/>
      <c r="P405" s="13"/>
      <c r="Q405" s="13"/>
      <c r="R405" s="13"/>
      <c r="S405" s="13"/>
      <c r="T405" s="13"/>
      <c r="U405" s="13"/>
      <c r="V405" s="13"/>
      <c r="W405" s="13"/>
      <c r="X405" s="13"/>
      <c r="Y405" s="13"/>
      <c r="Z405" s="13"/>
    </row>
    <row r="406" spans="1:26" ht="12.75" customHeight="1" x14ac:dyDescent="0.2">
      <c r="A406" s="13"/>
      <c r="B406" s="243"/>
      <c r="C406" s="243"/>
      <c r="D406" s="243"/>
      <c r="E406" s="243"/>
      <c r="F406" s="243"/>
      <c r="G406" s="243"/>
      <c r="H406" s="243"/>
      <c r="I406" s="243"/>
      <c r="J406" s="243"/>
      <c r="K406" s="243"/>
      <c r="L406" s="243"/>
      <c r="M406" s="243"/>
      <c r="N406" s="243"/>
      <c r="O406" s="244"/>
      <c r="P406" s="13"/>
      <c r="Q406" s="13"/>
      <c r="R406" s="13"/>
      <c r="S406" s="13"/>
      <c r="T406" s="13"/>
      <c r="U406" s="13"/>
      <c r="V406" s="13"/>
      <c r="W406" s="13"/>
      <c r="X406" s="13"/>
      <c r="Y406" s="13"/>
      <c r="Z406" s="13"/>
    </row>
    <row r="407" spans="1:26" ht="12.75" customHeight="1" x14ac:dyDescent="0.2">
      <c r="A407" s="13"/>
      <c r="B407" s="243"/>
      <c r="C407" s="243"/>
      <c r="D407" s="243"/>
      <c r="E407" s="243"/>
      <c r="F407" s="243"/>
      <c r="G407" s="243"/>
      <c r="H407" s="243"/>
      <c r="I407" s="243"/>
      <c r="J407" s="243"/>
      <c r="K407" s="243"/>
      <c r="L407" s="243"/>
      <c r="M407" s="243"/>
      <c r="N407" s="243"/>
      <c r="O407" s="244"/>
      <c r="P407" s="13"/>
      <c r="Q407" s="13"/>
      <c r="R407" s="13"/>
      <c r="S407" s="13"/>
      <c r="T407" s="13"/>
      <c r="U407" s="13"/>
      <c r="V407" s="13"/>
      <c r="W407" s="13"/>
      <c r="X407" s="13"/>
      <c r="Y407" s="13"/>
      <c r="Z407" s="13"/>
    </row>
    <row r="408" spans="1:26" ht="12.75" customHeight="1" x14ac:dyDescent="0.2">
      <c r="A408" s="13"/>
      <c r="B408" s="243"/>
      <c r="C408" s="243"/>
      <c r="D408" s="243"/>
      <c r="E408" s="243"/>
      <c r="F408" s="243"/>
      <c r="G408" s="243"/>
      <c r="H408" s="243"/>
      <c r="I408" s="243"/>
      <c r="J408" s="243"/>
      <c r="K408" s="243"/>
      <c r="L408" s="243"/>
      <c r="M408" s="243"/>
      <c r="N408" s="243"/>
      <c r="O408" s="244"/>
      <c r="P408" s="13"/>
      <c r="Q408" s="13"/>
      <c r="R408" s="13"/>
      <c r="S408" s="13"/>
      <c r="T408" s="13"/>
      <c r="U408" s="13"/>
      <c r="V408" s="13"/>
      <c r="W408" s="13"/>
      <c r="X408" s="13"/>
      <c r="Y408" s="13"/>
      <c r="Z408" s="13"/>
    </row>
    <row r="409" spans="1:26" ht="12.75" customHeight="1" x14ac:dyDescent="0.2">
      <c r="A409" s="13"/>
      <c r="B409" s="243"/>
      <c r="C409" s="243"/>
      <c r="D409" s="243"/>
      <c r="E409" s="243"/>
      <c r="F409" s="243"/>
      <c r="G409" s="243"/>
      <c r="H409" s="243"/>
      <c r="I409" s="243"/>
      <c r="J409" s="243"/>
      <c r="K409" s="243"/>
      <c r="L409" s="243"/>
      <c r="M409" s="243"/>
      <c r="N409" s="243"/>
      <c r="O409" s="244"/>
      <c r="P409" s="13"/>
      <c r="Q409" s="13"/>
      <c r="R409" s="13"/>
      <c r="S409" s="13"/>
      <c r="T409" s="13"/>
      <c r="U409" s="13"/>
      <c r="V409" s="13"/>
      <c r="W409" s="13"/>
      <c r="X409" s="13"/>
      <c r="Y409" s="13"/>
      <c r="Z409" s="13"/>
    </row>
    <row r="410" spans="1:26" ht="12.75" customHeight="1" x14ac:dyDescent="0.2">
      <c r="A410" s="13"/>
      <c r="B410" s="243"/>
      <c r="C410" s="243"/>
      <c r="D410" s="243"/>
      <c r="E410" s="243"/>
      <c r="F410" s="243"/>
      <c r="G410" s="243"/>
      <c r="H410" s="243"/>
      <c r="I410" s="243"/>
      <c r="J410" s="243"/>
      <c r="K410" s="243"/>
      <c r="L410" s="243"/>
      <c r="M410" s="243"/>
      <c r="N410" s="243"/>
      <c r="O410" s="244"/>
      <c r="P410" s="13"/>
      <c r="Q410" s="13"/>
      <c r="R410" s="13"/>
      <c r="S410" s="13"/>
      <c r="T410" s="13"/>
      <c r="U410" s="13"/>
      <c r="V410" s="13"/>
      <c r="W410" s="13"/>
      <c r="X410" s="13"/>
      <c r="Y410" s="13"/>
      <c r="Z410" s="13"/>
    </row>
    <row r="411" spans="1:26" ht="12.75" customHeight="1" x14ac:dyDescent="0.2">
      <c r="A411" s="13"/>
      <c r="B411" s="243"/>
      <c r="C411" s="243"/>
      <c r="D411" s="243"/>
      <c r="E411" s="243"/>
      <c r="F411" s="243"/>
      <c r="G411" s="243"/>
      <c r="H411" s="243"/>
      <c r="I411" s="243"/>
      <c r="J411" s="243"/>
      <c r="K411" s="243"/>
      <c r="L411" s="243"/>
      <c r="M411" s="243"/>
      <c r="N411" s="243"/>
      <c r="O411" s="244"/>
      <c r="P411" s="13"/>
      <c r="Q411" s="13"/>
      <c r="R411" s="13"/>
      <c r="S411" s="13"/>
      <c r="T411" s="13"/>
      <c r="U411" s="13"/>
      <c r="V411" s="13"/>
      <c r="W411" s="13"/>
      <c r="X411" s="13"/>
      <c r="Y411" s="13"/>
      <c r="Z411" s="13"/>
    </row>
    <row r="412" spans="1:26" ht="12.75" customHeight="1" x14ac:dyDescent="0.2">
      <c r="A412" s="13"/>
      <c r="B412" s="243"/>
      <c r="C412" s="243"/>
      <c r="D412" s="243"/>
      <c r="E412" s="243"/>
      <c r="F412" s="243"/>
      <c r="G412" s="243"/>
      <c r="H412" s="243"/>
      <c r="I412" s="243"/>
      <c r="J412" s="243"/>
      <c r="K412" s="243"/>
      <c r="L412" s="243"/>
      <c r="M412" s="243"/>
      <c r="N412" s="243"/>
      <c r="O412" s="244"/>
      <c r="P412" s="13"/>
      <c r="Q412" s="13"/>
      <c r="R412" s="13"/>
      <c r="S412" s="13"/>
      <c r="T412" s="13"/>
      <c r="U412" s="13"/>
      <c r="V412" s="13"/>
      <c r="W412" s="13"/>
      <c r="X412" s="13"/>
      <c r="Y412" s="13"/>
      <c r="Z412" s="13"/>
    </row>
    <row r="413" spans="1:26" ht="12.75" customHeight="1" x14ac:dyDescent="0.2">
      <c r="A413" s="13"/>
      <c r="B413" s="243"/>
      <c r="C413" s="243"/>
      <c r="D413" s="243"/>
      <c r="E413" s="243"/>
      <c r="F413" s="243"/>
      <c r="G413" s="243"/>
      <c r="H413" s="243"/>
      <c r="I413" s="243"/>
      <c r="J413" s="243"/>
      <c r="K413" s="243"/>
      <c r="L413" s="243"/>
      <c r="M413" s="243"/>
      <c r="N413" s="243"/>
      <c r="O413" s="244"/>
      <c r="P413" s="13"/>
      <c r="Q413" s="13"/>
      <c r="R413" s="13"/>
      <c r="S413" s="13"/>
      <c r="T413" s="13"/>
      <c r="U413" s="13"/>
      <c r="V413" s="13"/>
      <c r="W413" s="13"/>
      <c r="X413" s="13"/>
      <c r="Y413" s="13"/>
      <c r="Z413" s="13"/>
    </row>
    <row r="414" spans="1:26" ht="12.75" customHeight="1" x14ac:dyDescent="0.2">
      <c r="A414" s="13"/>
      <c r="B414" s="243"/>
      <c r="C414" s="243"/>
      <c r="D414" s="243"/>
      <c r="E414" s="243"/>
      <c r="F414" s="243"/>
      <c r="G414" s="243"/>
      <c r="H414" s="243"/>
      <c r="I414" s="243"/>
      <c r="J414" s="243"/>
      <c r="K414" s="243"/>
      <c r="L414" s="243"/>
      <c r="M414" s="243"/>
      <c r="N414" s="243"/>
      <c r="O414" s="244"/>
      <c r="P414" s="13"/>
      <c r="Q414" s="13"/>
      <c r="R414" s="13"/>
      <c r="S414" s="13"/>
      <c r="T414" s="13"/>
      <c r="U414" s="13"/>
      <c r="V414" s="13"/>
      <c r="W414" s="13"/>
      <c r="X414" s="13"/>
      <c r="Y414" s="13"/>
      <c r="Z414" s="13"/>
    </row>
    <row r="415" spans="1:26" ht="12.75" customHeight="1" x14ac:dyDescent="0.2">
      <c r="A415" s="13"/>
      <c r="B415" s="243"/>
      <c r="C415" s="243"/>
      <c r="D415" s="243"/>
      <c r="E415" s="243"/>
      <c r="F415" s="243"/>
      <c r="G415" s="243"/>
      <c r="H415" s="243"/>
      <c r="I415" s="243"/>
      <c r="J415" s="243"/>
      <c r="K415" s="243"/>
      <c r="L415" s="243"/>
      <c r="M415" s="243"/>
      <c r="N415" s="243"/>
      <c r="O415" s="244"/>
      <c r="P415" s="13"/>
      <c r="Q415" s="13"/>
      <c r="R415" s="13"/>
      <c r="S415" s="13"/>
      <c r="T415" s="13"/>
      <c r="U415" s="13"/>
      <c r="V415" s="13"/>
      <c r="W415" s="13"/>
      <c r="X415" s="13"/>
      <c r="Y415" s="13"/>
      <c r="Z415" s="13"/>
    </row>
    <row r="416" spans="1:26" ht="12.75" customHeight="1" x14ac:dyDescent="0.2">
      <c r="A416" s="13"/>
      <c r="B416" s="243"/>
      <c r="C416" s="243"/>
      <c r="D416" s="243"/>
      <c r="E416" s="243"/>
      <c r="F416" s="243"/>
      <c r="G416" s="243"/>
      <c r="H416" s="243"/>
      <c r="I416" s="243"/>
      <c r="J416" s="243"/>
      <c r="K416" s="243"/>
      <c r="L416" s="243"/>
      <c r="M416" s="243"/>
      <c r="N416" s="243"/>
      <c r="O416" s="244"/>
      <c r="P416" s="13"/>
      <c r="Q416" s="13"/>
      <c r="R416" s="13"/>
      <c r="S416" s="13"/>
      <c r="T416" s="13"/>
      <c r="U416" s="13"/>
      <c r="V416" s="13"/>
      <c r="W416" s="13"/>
      <c r="X416" s="13"/>
      <c r="Y416" s="13"/>
      <c r="Z416" s="13"/>
    </row>
    <row r="417" spans="1:26" ht="12.75" customHeight="1" x14ac:dyDescent="0.2">
      <c r="A417" s="13"/>
      <c r="B417" s="243"/>
      <c r="C417" s="243"/>
      <c r="D417" s="243"/>
      <c r="E417" s="243"/>
      <c r="F417" s="243"/>
      <c r="G417" s="243"/>
      <c r="H417" s="243"/>
      <c r="I417" s="243"/>
      <c r="J417" s="243"/>
      <c r="K417" s="243"/>
      <c r="L417" s="243"/>
      <c r="M417" s="243"/>
      <c r="N417" s="243"/>
      <c r="O417" s="244"/>
      <c r="P417" s="13"/>
      <c r="Q417" s="13"/>
      <c r="R417" s="13"/>
      <c r="S417" s="13"/>
      <c r="T417" s="13"/>
      <c r="U417" s="13"/>
      <c r="V417" s="13"/>
      <c r="W417" s="13"/>
      <c r="X417" s="13"/>
      <c r="Y417" s="13"/>
      <c r="Z417" s="13"/>
    </row>
    <row r="418" spans="1:26" ht="12.75" customHeight="1" x14ac:dyDescent="0.2">
      <c r="A418" s="13"/>
      <c r="B418" s="243"/>
      <c r="C418" s="243"/>
      <c r="D418" s="243"/>
      <c r="E418" s="243"/>
      <c r="F418" s="243"/>
      <c r="G418" s="243"/>
      <c r="H418" s="243"/>
      <c r="I418" s="243"/>
      <c r="J418" s="243"/>
      <c r="K418" s="243"/>
      <c r="L418" s="243"/>
      <c r="M418" s="243"/>
      <c r="N418" s="243"/>
      <c r="O418" s="244"/>
      <c r="P418" s="13"/>
      <c r="Q418" s="13"/>
      <c r="R418" s="13"/>
      <c r="S418" s="13"/>
      <c r="T418" s="13"/>
      <c r="U418" s="13"/>
      <c r="V418" s="13"/>
      <c r="W418" s="13"/>
      <c r="X418" s="13"/>
      <c r="Y418" s="13"/>
      <c r="Z418" s="13"/>
    </row>
    <row r="419" spans="1:26" ht="12.75" customHeight="1" x14ac:dyDescent="0.2">
      <c r="A419" s="13"/>
      <c r="B419" s="243"/>
      <c r="C419" s="243"/>
      <c r="D419" s="243"/>
      <c r="E419" s="243"/>
      <c r="F419" s="243"/>
      <c r="G419" s="243"/>
      <c r="H419" s="243"/>
      <c r="I419" s="243"/>
      <c r="J419" s="243"/>
      <c r="K419" s="243"/>
      <c r="L419" s="243"/>
      <c r="M419" s="243"/>
      <c r="N419" s="243"/>
      <c r="O419" s="244"/>
      <c r="P419" s="13"/>
      <c r="Q419" s="13"/>
      <c r="R419" s="13"/>
      <c r="S419" s="13"/>
      <c r="T419" s="13"/>
      <c r="U419" s="13"/>
      <c r="V419" s="13"/>
      <c r="W419" s="13"/>
      <c r="X419" s="13"/>
      <c r="Y419" s="13"/>
      <c r="Z419" s="13"/>
    </row>
    <row r="420" spans="1:26" ht="12.75" customHeight="1" x14ac:dyDescent="0.2">
      <c r="A420" s="13"/>
      <c r="B420" s="243"/>
      <c r="C420" s="243"/>
      <c r="D420" s="243"/>
      <c r="E420" s="243"/>
      <c r="F420" s="243"/>
      <c r="G420" s="243"/>
      <c r="H420" s="243"/>
      <c r="I420" s="243"/>
      <c r="J420" s="243"/>
      <c r="K420" s="243"/>
      <c r="L420" s="243"/>
      <c r="M420" s="243"/>
      <c r="N420" s="243"/>
      <c r="O420" s="244"/>
      <c r="P420" s="13"/>
      <c r="Q420" s="13"/>
      <c r="R420" s="13"/>
      <c r="S420" s="13"/>
      <c r="T420" s="13"/>
      <c r="U420" s="13"/>
      <c r="V420" s="13"/>
      <c r="W420" s="13"/>
      <c r="X420" s="13"/>
      <c r="Y420" s="13"/>
      <c r="Z420" s="13"/>
    </row>
    <row r="421" spans="1:26" ht="12.75" customHeight="1" x14ac:dyDescent="0.2">
      <c r="A421" s="13"/>
      <c r="B421" s="243"/>
      <c r="C421" s="243"/>
      <c r="D421" s="243"/>
      <c r="E421" s="243"/>
      <c r="F421" s="243"/>
      <c r="G421" s="243"/>
      <c r="H421" s="243"/>
      <c r="I421" s="243"/>
      <c r="J421" s="243"/>
      <c r="K421" s="243"/>
      <c r="L421" s="243"/>
      <c r="M421" s="243"/>
      <c r="N421" s="243"/>
      <c r="O421" s="244"/>
      <c r="P421" s="13"/>
      <c r="Q421" s="13"/>
      <c r="R421" s="13"/>
      <c r="S421" s="13"/>
      <c r="T421" s="13"/>
      <c r="U421" s="13"/>
      <c r="V421" s="13"/>
      <c r="W421" s="13"/>
      <c r="X421" s="13"/>
      <c r="Y421" s="13"/>
      <c r="Z421" s="13"/>
    </row>
    <row r="422" spans="1:26" ht="12.75" customHeight="1" x14ac:dyDescent="0.2">
      <c r="A422" s="13"/>
      <c r="B422" s="243"/>
      <c r="C422" s="243"/>
      <c r="D422" s="243"/>
      <c r="E422" s="243"/>
      <c r="F422" s="243"/>
      <c r="G422" s="243"/>
      <c r="H422" s="243"/>
      <c r="I422" s="243"/>
      <c r="J422" s="243"/>
      <c r="K422" s="243"/>
      <c r="L422" s="243"/>
      <c r="M422" s="243"/>
      <c r="N422" s="243"/>
      <c r="O422" s="244"/>
      <c r="P422" s="13"/>
      <c r="Q422" s="13"/>
      <c r="R422" s="13"/>
      <c r="S422" s="13"/>
      <c r="T422" s="13"/>
      <c r="U422" s="13"/>
      <c r="V422" s="13"/>
      <c r="W422" s="13"/>
      <c r="X422" s="13"/>
      <c r="Y422" s="13"/>
      <c r="Z422" s="13"/>
    </row>
    <row r="423" spans="1:26" ht="12.75" customHeight="1" x14ac:dyDescent="0.2">
      <c r="A423" s="13"/>
      <c r="B423" s="243"/>
      <c r="C423" s="243"/>
      <c r="D423" s="243"/>
      <c r="E423" s="243"/>
      <c r="F423" s="243"/>
      <c r="G423" s="243"/>
      <c r="H423" s="243"/>
      <c r="I423" s="243"/>
      <c r="J423" s="243"/>
      <c r="K423" s="243"/>
      <c r="L423" s="243"/>
      <c r="M423" s="243"/>
      <c r="N423" s="243"/>
      <c r="O423" s="244"/>
      <c r="P423" s="13"/>
      <c r="Q423" s="13"/>
      <c r="R423" s="13"/>
      <c r="S423" s="13"/>
      <c r="T423" s="13"/>
      <c r="U423" s="13"/>
      <c r="V423" s="13"/>
      <c r="W423" s="13"/>
      <c r="X423" s="13"/>
      <c r="Y423" s="13"/>
      <c r="Z423" s="13"/>
    </row>
    <row r="424" spans="1:26" ht="12.75" customHeight="1" x14ac:dyDescent="0.2">
      <c r="A424" s="13"/>
      <c r="B424" s="243"/>
      <c r="C424" s="243"/>
      <c r="D424" s="243"/>
      <c r="E424" s="243"/>
      <c r="F424" s="243"/>
      <c r="G424" s="243"/>
      <c r="H424" s="243"/>
      <c r="I424" s="243"/>
      <c r="J424" s="243"/>
      <c r="K424" s="243"/>
      <c r="L424" s="243"/>
      <c r="M424" s="243"/>
      <c r="N424" s="243"/>
      <c r="O424" s="244"/>
      <c r="P424" s="13"/>
      <c r="Q424" s="13"/>
      <c r="R424" s="13"/>
      <c r="S424" s="13"/>
      <c r="T424" s="13"/>
      <c r="U424" s="13"/>
      <c r="V424" s="13"/>
      <c r="W424" s="13"/>
      <c r="X424" s="13"/>
      <c r="Y424" s="13"/>
      <c r="Z424" s="13"/>
    </row>
    <row r="425" spans="1:26" ht="12.75" customHeight="1" x14ac:dyDescent="0.2">
      <c r="A425" s="13"/>
      <c r="B425" s="243"/>
      <c r="C425" s="243"/>
      <c r="D425" s="243"/>
      <c r="E425" s="243"/>
      <c r="F425" s="243"/>
      <c r="G425" s="243"/>
      <c r="H425" s="243"/>
      <c r="I425" s="243"/>
      <c r="J425" s="243"/>
      <c r="K425" s="243"/>
      <c r="L425" s="243"/>
      <c r="M425" s="243"/>
      <c r="N425" s="243"/>
      <c r="O425" s="244"/>
      <c r="P425" s="13"/>
      <c r="Q425" s="13"/>
      <c r="R425" s="13"/>
      <c r="S425" s="13"/>
      <c r="T425" s="13"/>
      <c r="U425" s="13"/>
      <c r="V425" s="13"/>
      <c r="W425" s="13"/>
      <c r="X425" s="13"/>
      <c r="Y425" s="13"/>
      <c r="Z425" s="13"/>
    </row>
    <row r="426" spans="1:26" ht="12.75" customHeight="1" x14ac:dyDescent="0.2">
      <c r="A426" s="13"/>
      <c r="B426" s="243"/>
      <c r="C426" s="243"/>
      <c r="D426" s="243"/>
      <c r="E426" s="243"/>
      <c r="F426" s="243"/>
      <c r="G426" s="243"/>
      <c r="H426" s="243"/>
      <c r="I426" s="243"/>
      <c r="J426" s="243"/>
      <c r="K426" s="243"/>
      <c r="L426" s="243"/>
      <c r="M426" s="243"/>
      <c r="N426" s="243"/>
      <c r="O426" s="244"/>
      <c r="P426" s="13"/>
      <c r="Q426" s="13"/>
      <c r="R426" s="13"/>
      <c r="S426" s="13"/>
      <c r="T426" s="13"/>
      <c r="U426" s="13"/>
      <c r="V426" s="13"/>
      <c r="W426" s="13"/>
      <c r="X426" s="13"/>
      <c r="Y426" s="13"/>
      <c r="Z426" s="13"/>
    </row>
    <row r="427" spans="1:26" ht="12.75" customHeight="1" x14ac:dyDescent="0.2">
      <c r="A427" s="13"/>
      <c r="B427" s="243"/>
      <c r="C427" s="243"/>
      <c r="D427" s="243"/>
      <c r="E427" s="243"/>
      <c r="F427" s="243"/>
      <c r="G427" s="243"/>
      <c r="H427" s="243"/>
      <c r="I427" s="243"/>
      <c r="J427" s="243"/>
      <c r="K427" s="243"/>
      <c r="L427" s="243"/>
      <c r="M427" s="243"/>
      <c r="N427" s="243"/>
      <c r="O427" s="244"/>
      <c r="P427" s="13"/>
      <c r="Q427" s="13"/>
      <c r="R427" s="13"/>
      <c r="S427" s="13"/>
      <c r="T427" s="13"/>
      <c r="U427" s="13"/>
      <c r="V427" s="13"/>
      <c r="W427" s="13"/>
      <c r="X427" s="13"/>
      <c r="Y427" s="13"/>
      <c r="Z427" s="13"/>
    </row>
    <row r="428" spans="1:26" ht="12.75" customHeight="1" x14ac:dyDescent="0.2">
      <c r="A428" s="13"/>
      <c r="B428" s="243"/>
      <c r="C428" s="243"/>
      <c r="D428" s="243"/>
      <c r="E428" s="243"/>
      <c r="F428" s="243"/>
      <c r="G428" s="243"/>
      <c r="H428" s="243"/>
      <c r="I428" s="243"/>
      <c r="J428" s="243"/>
      <c r="K428" s="243"/>
      <c r="L428" s="243"/>
      <c r="M428" s="243"/>
      <c r="N428" s="243"/>
      <c r="O428" s="244"/>
      <c r="P428" s="13"/>
      <c r="Q428" s="13"/>
      <c r="R428" s="13"/>
      <c r="S428" s="13"/>
      <c r="T428" s="13"/>
      <c r="U428" s="13"/>
      <c r="V428" s="13"/>
      <c r="W428" s="13"/>
      <c r="X428" s="13"/>
      <c r="Y428" s="13"/>
      <c r="Z428" s="13"/>
    </row>
    <row r="429" spans="1:26" ht="12.75" customHeight="1" x14ac:dyDescent="0.2">
      <c r="A429" s="13"/>
      <c r="B429" s="243"/>
      <c r="C429" s="243"/>
      <c r="D429" s="243"/>
      <c r="E429" s="243"/>
      <c r="F429" s="243"/>
      <c r="G429" s="243"/>
      <c r="H429" s="243"/>
      <c r="I429" s="243"/>
      <c r="J429" s="243"/>
      <c r="K429" s="243"/>
      <c r="L429" s="243"/>
      <c r="M429" s="243"/>
      <c r="N429" s="243"/>
      <c r="O429" s="244"/>
      <c r="P429" s="13"/>
      <c r="Q429" s="13"/>
      <c r="R429" s="13"/>
      <c r="S429" s="13"/>
      <c r="T429" s="13"/>
      <c r="U429" s="13"/>
      <c r="V429" s="13"/>
      <c r="W429" s="13"/>
      <c r="X429" s="13"/>
      <c r="Y429" s="13"/>
      <c r="Z429" s="13"/>
    </row>
    <row r="430" spans="1:26" ht="12.75" customHeight="1" x14ac:dyDescent="0.2">
      <c r="A430" s="13"/>
      <c r="B430" s="243"/>
      <c r="C430" s="243"/>
      <c r="D430" s="243"/>
      <c r="E430" s="243"/>
      <c r="F430" s="243"/>
      <c r="G430" s="243"/>
      <c r="H430" s="243"/>
      <c r="I430" s="243"/>
      <c r="J430" s="243"/>
      <c r="K430" s="243"/>
      <c r="L430" s="243"/>
      <c r="M430" s="243"/>
      <c r="N430" s="243"/>
      <c r="O430" s="244"/>
      <c r="P430" s="13"/>
      <c r="Q430" s="13"/>
      <c r="R430" s="13"/>
      <c r="S430" s="13"/>
      <c r="T430" s="13"/>
      <c r="U430" s="13"/>
      <c r="V430" s="13"/>
      <c r="W430" s="13"/>
      <c r="X430" s="13"/>
      <c r="Y430" s="13"/>
      <c r="Z430" s="13"/>
    </row>
    <row r="431" spans="1:26" ht="12.75" customHeight="1" x14ac:dyDescent="0.2">
      <c r="A431" s="13"/>
      <c r="B431" s="243"/>
      <c r="C431" s="243"/>
      <c r="D431" s="243"/>
      <c r="E431" s="243"/>
      <c r="F431" s="243"/>
      <c r="G431" s="243"/>
      <c r="H431" s="243"/>
      <c r="I431" s="243"/>
      <c r="J431" s="243"/>
      <c r="K431" s="243"/>
      <c r="L431" s="243"/>
      <c r="M431" s="243"/>
      <c r="N431" s="243"/>
      <c r="O431" s="244"/>
      <c r="P431" s="13"/>
      <c r="Q431" s="13"/>
      <c r="R431" s="13"/>
      <c r="S431" s="13"/>
      <c r="T431" s="13"/>
      <c r="U431" s="13"/>
      <c r="V431" s="13"/>
      <c r="W431" s="13"/>
      <c r="X431" s="13"/>
      <c r="Y431" s="13"/>
      <c r="Z431" s="13"/>
    </row>
    <row r="432" spans="1:26" ht="12.75" customHeight="1" x14ac:dyDescent="0.2">
      <c r="A432" s="13"/>
      <c r="B432" s="243"/>
      <c r="C432" s="243"/>
      <c r="D432" s="243"/>
      <c r="E432" s="243"/>
      <c r="F432" s="243"/>
      <c r="G432" s="243"/>
      <c r="H432" s="243"/>
      <c r="I432" s="243"/>
      <c r="J432" s="243"/>
      <c r="K432" s="243"/>
      <c r="L432" s="243"/>
      <c r="M432" s="243"/>
      <c r="N432" s="243"/>
      <c r="O432" s="244"/>
      <c r="P432" s="13"/>
      <c r="Q432" s="13"/>
      <c r="R432" s="13"/>
      <c r="S432" s="13"/>
      <c r="T432" s="13"/>
      <c r="U432" s="13"/>
      <c r="V432" s="13"/>
      <c r="W432" s="13"/>
      <c r="X432" s="13"/>
      <c r="Y432" s="13"/>
      <c r="Z432" s="13"/>
    </row>
    <row r="433" spans="1:26" ht="12.75" customHeight="1" x14ac:dyDescent="0.2">
      <c r="A433" s="13"/>
      <c r="B433" s="243"/>
      <c r="C433" s="243"/>
      <c r="D433" s="243"/>
      <c r="E433" s="243"/>
      <c r="F433" s="243"/>
      <c r="G433" s="243"/>
      <c r="H433" s="243"/>
      <c r="I433" s="243"/>
      <c r="J433" s="243"/>
      <c r="K433" s="243"/>
      <c r="L433" s="243"/>
      <c r="M433" s="243"/>
      <c r="N433" s="243"/>
      <c r="O433" s="244"/>
      <c r="P433" s="13"/>
      <c r="Q433" s="13"/>
      <c r="R433" s="13"/>
      <c r="S433" s="13"/>
      <c r="T433" s="13"/>
      <c r="U433" s="13"/>
      <c r="V433" s="13"/>
      <c r="W433" s="13"/>
      <c r="X433" s="13"/>
      <c r="Y433" s="13"/>
      <c r="Z433" s="13"/>
    </row>
    <row r="434" spans="1:26" ht="12.75" customHeight="1" x14ac:dyDescent="0.2">
      <c r="A434" s="13"/>
      <c r="B434" s="243"/>
      <c r="C434" s="243"/>
      <c r="D434" s="243"/>
      <c r="E434" s="243"/>
      <c r="F434" s="243"/>
      <c r="G434" s="243"/>
      <c r="H434" s="243"/>
      <c r="I434" s="243"/>
      <c r="J434" s="243"/>
      <c r="K434" s="243"/>
      <c r="L434" s="243"/>
      <c r="M434" s="243"/>
      <c r="N434" s="243"/>
      <c r="O434" s="244"/>
      <c r="P434" s="13"/>
      <c r="Q434" s="13"/>
      <c r="R434" s="13"/>
      <c r="S434" s="13"/>
      <c r="T434" s="13"/>
      <c r="U434" s="13"/>
      <c r="V434" s="13"/>
      <c r="W434" s="13"/>
      <c r="X434" s="13"/>
      <c r="Y434" s="13"/>
      <c r="Z434" s="13"/>
    </row>
    <row r="435" spans="1:26" ht="12.75" customHeight="1" x14ac:dyDescent="0.2">
      <c r="A435" s="13"/>
      <c r="B435" s="243"/>
      <c r="C435" s="243"/>
      <c r="D435" s="243"/>
      <c r="E435" s="243"/>
      <c r="F435" s="243"/>
      <c r="G435" s="243"/>
      <c r="H435" s="243"/>
      <c r="I435" s="243"/>
      <c r="J435" s="243"/>
      <c r="K435" s="243"/>
      <c r="L435" s="243"/>
      <c r="M435" s="243"/>
      <c r="N435" s="243"/>
      <c r="O435" s="244"/>
      <c r="P435" s="13"/>
      <c r="Q435" s="13"/>
      <c r="R435" s="13"/>
      <c r="S435" s="13"/>
      <c r="T435" s="13"/>
      <c r="U435" s="13"/>
      <c r="V435" s="13"/>
      <c r="W435" s="13"/>
      <c r="X435" s="13"/>
      <c r="Y435" s="13"/>
      <c r="Z435" s="13"/>
    </row>
    <row r="436" spans="1:26" ht="12.75" customHeight="1" x14ac:dyDescent="0.2">
      <c r="A436" s="13"/>
      <c r="B436" s="243"/>
      <c r="C436" s="243"/>
      <c r="D436" s="243"/>
      <c r="E436" s="243"/>
      <c r="F436" s="243"/>
      <c r="G436" s="243"/>
      <c r="H436" s="243"/>
      <c r="I436" s="243"/>
      <c r="J436" s="243"/>
      <c r="K436" s="243"/>
      <c r="L436" s="243"/>
      <c r="M436" s="243"/>
      <c r="N436" s="243"/>
      <c r="O436" s="244"/>
      <c r="P436" s="13"/>
      <c r="Q436" s="13"/>
      <c r="R436" s="13"/>
      <c r="S436" s="13"/>
      <c r="T436" s="13"/>
      <c r="U436" s="13"/>
      <c r="V436" s="13"/>
      <c r="W436" s="13"/>
      <c r="X436" s="13"/>
      <c r="Y436" s="13"/>
      <c r="Z436" s="13"/>
    </row>
    <row r="437" spans="1:26" ht="12.75" customHeight="1" x14ac:dyDescent="0.2">
      <c r="A437" s="13"/>
      <c r="B437" s="243"/>
      <c r="C437" s="243"/>
      <c r="D437" s="243"/>
      <c r="E437" s="243"/>
      <c r="F437" s="243"/>
      <c r="G437" s="243"/>
      <c r="H437" s="243"/>
      <c r="I437" s="243"/>
      <c r="J437" s="243"/>
      <c r="K437" s="243"/>
      <c r="L437" s="243"/>
      <c r="M437" s="243"/>
      <c r="N437" s="243"/>
      <c r="O437" s="244"/>
      <c r="P437" s="13"/>
      <c r="Q437" s="13"/>
      <c r="R437" s="13"/>
      <c r="S437" s="13"/>
      <c r="T437" s="13"/>
      <c r="U437" s="13"/>
      <c r="V437" s="13"/>
      <c r="W437" s="13"/>
      <c r="X437" s="13"/>
      <c r="Y437" s="13"/>
      <c r="Z437" s="13"/>
    </row>
    <row r="438" spans="1:26" ht="12.75" customHeight="1" x14ac:dyDescent="0.2">
      <c r="A438" s="13"/>
      <c r="B438" s="243"/>
      <c r="C438" s="243"/>
      <c r="D438" s="243"/>
      <c r="E438" s="243"/>
      <c r="F438" s="243"/>
      <c r="G438" s="243"/>
      <c r="H438" s="243"/>
      <c r="I438" s="243"/>
      <c r="J438" s="243"/>
      <c r="K438" s="243"/>
      <c r="L438" s="243"/>
      <c r="M438" s="243"/>
      <c r="N438" s="243"/>
      <c r="O438" s="244"/>
      <c r="P438" s="13"/>
      <c r="Q438" s="13"/>
      <c r="R438" s="13"/>
      <c r="S438" s="13"/>
      <c r="T438" s="13"/>
      <c r="U438" s="13"/>
      <c r="V438" s="13"/>
      <c r="W438" s="13"/>
      <c r="X438" s="13"/>
      <c r="Y438" s="13"/>
      <c r="Z438" s="13"/>
    </row>
    <row r="439" spans="1:26" ht="12.75" customHeight="1" x14ac:dyDescent="0.2">
      <c r="A439" s="13"/>
      <c r="B439" s="243"/>
      <c r="C439" s="243"/>
      <c r="D439" s="243"/>
      <c r="E439" s="243"/>
      <c r="F439" s="243"/>
      <c r="G439" s="243"/>
      <c r="H439" s="243"/>
      <c r="I439" s="243"/>
      <c r="J439" s="243"/>
      <c r="K439" s="243"/>
      <c r="L439" s="243"/>
      <c r="M439" s="243"/>
      <c r="N439" s="243"/>
      <c r="O439" s="244"/>
      <c r="P439" s="13"/>
      <c r="Q439" s="13"/>
      <c r="R439" s="13"/>
      <c r="S439" s="13"/>
      <c r="T439" s="13"/>
      <c r="U439" s="13"/>
      <c r="V439" s="13"/>
      <c r="W439" s="13"/>
      <c r="X439" s="13"/>
      <c r="Y439" s="13"/>
      <c r="Z439" s="13"/>
    </row>
    <row r="440" spans="1:26" ht="12.75" customHeight="1" x14ac:dyDescent="0.2">
      <c r="A440" s="13"/>
      <c r="B440" s="243"/>
      <c r="C440" s="243"/>
      <c r="D440" s="243"/>
      <c r="E440" s="243"/>
      <c r="F440" s="243"/>
      <c r="G440" s="243"/>
      <c r="H440" s="243"/>
      <c r="I440" s="243"/>
      <c r="J440" s="243"/>
      <c r="K440" s="243"/>
      <c r="L440" s="243"/>
      <c r="M440" s="243"/>
      <c r="N440" s="243"/>
      <c r="O440" s="244"/>
      <c r="P440" s="13"/>
      <c r="Q440" s="13"/>
      <c r="R440" s="13"/>
      <c r="S440" s="13"/>
      <c r="T440" s="13"/>
      <c r="U440" s="13"/>
      <c r="V440" s="13"/>
      <c r="W440" s="13"/>
      <c r="X440" s="13"/>
      <c r="Y440" s="13"/>
      <c r="Z440" s="13"/>
    </row>
    <row r="441" spans="1:26" ht="12.75" customHeight="1" x14ac:dyDescent="0.2">
      <c r="A441" s="13"/>
      <c r="B441" s="243"/>
      <c r="C441" s="243"/>
      <c r="D441" s="243"/>
      <c r="E441" s="243"/>
      <c r="F441" s="243"/>
      <c r="G441" s="243"/>
      <c r="H441" s="243"/>
      <c r="I441" s="243"/>
      <c r="J441" s="243"/>
      <c r="K441" s="243"/>
      <c r="L441" s="243"/>
      <c r="M441" s="243"/>
      <c r="N441" s="243"/>
      <c r="O441" s="244"/>
      <c r="P441" s="13"/>
      <c r="Q441" s="13"/>
      <c r="R441" s="13"/>
      <c r="S441" s="13"/>
      <c r="T441" s="13"/>
      <c r="U441" s="13"/>
      <c r="V441" s="13"/>
      <c r="W441" s="13"/>
      <c r="X441" s="13"/>
      <c r="Y441" s="13"/>
      <c r="Z441" s="13"/>
    </row>
    <row r="442" spans="1:26" ht="12.75" customHeight="1" x14ac:dyDescent="0.2">
      <c r="A442" s="13"/>
      <c r="B442" s="243"/>
      <c r="C442" s="243"/>
      <c r="D442" s="243"/>
      <c r="E442" s="243"/>
      <c r="F442" s="243"/>
      <c r="G442" s="243"/>
      <c r="H442" s="243"/>
      <c r="I442" s="243"/>
      <c r="J442" s="243"/>
      <c r="K442" s="243"/>
      <c r="L442" s="243"/>
      <c r="M442" s="243"/>
      <c r="N442" s="243"/>
      <c r="O442" s="244"/>
      <c r="P442" s="13"/>
      <c r="Q442" s="13"/>
      <c r="R442" s="13"/>
      <c r="S442" s="13"/>
      <c r="T442" s="13"/>
      <c r="U442" s="13"/>
      <c r="V442" s="13"/>
      <c r="W442" s="13"/>
      <c r="X442" s="13"/>
      <c r="Y442" s="13"/>
      <c r="Z442" s="13"/>
    </row>
    <row r="443" spans="1:26" ht="12.75" customHeight="1" x14ac:dyDescent="0.2">
      <c r="A443" s="13"/>
      <c r="B443" s="243"/>
      <c r="C443" s="243"/>
      <c r="D443" s="243"/>
      <c r="E443" s="243"/>
      <c r="F443" s="243"/>
      <c r="G443" s="243"/>
      <c r="H443" s="243"/>
      <c r="I443" s="243"/>
      <c r="J443" s="243"/>
      <c r="K443" s="243"/>
      <c r="L443" s="243"/>
      <c r="M443" s="243"/>
      <c r="N443" s="243"/>
      <c r="O443" s="244"/>
      <c r="P443" s="13"/>
      <c r="Q443" s="13"/>
      <c r="R443" s="13"/>
      <c r="S443" s="13"/>
      <c r="T443" s="13"/>
      <c r="U443" s="13"/>
      <c r="V443" s="13"/>
      <c r="W443" s="13"/>
      <c r="X443" s="13"/>
      <c r="Y443" s="13"/>
      <c r="Z443" s="13"/>
    </row>
    <row r="444" spans="1:26" ht="12.75" customHeight="1" x14ac:dyDescent="0.2">
      <c r="A444" s="13"/>
      <c r="B444" s="243"/>
      <c r="C444" s="243"/>
      <c r="D444" s="243"/>
      <c r="E444" s="243"/>
      <c r="F444" s="243"/>
      <c r="G444" s="243"/>
      <c r="H444" s="243"/>
      <c r="I444" s="243"/>
      <c r="J444" s="243"/>
      <c r="K444" s="243"/>
      <c r="L444" s="243"/>
      <c r="M444" s="243"/>
      <c r="N444" s="243"/>
      <c r="O444" s="244"/>
      <c r="P444" s="13"/>
      <c r="Q444" s="13"/>
      <c r="R444" s="13"/>
      <c r="S444" s="13"/>
      <c r="T444" s="13"/>
      <c r="U444" s="13"/>
      <c r="V444" s="13"/>
      <c r="W444" s="13"/>
      <c r="X444" s="13"/>
      <c r="Y444" s="13"/>
      <c r="Z444" s="13"/>
    </row>
    <row r="445" spans="1:26" ht="12.75" customHeight="1" x14ac:dyDescent="0.2">
      <c r="A445" s="13"/>
      <c r="B445" s="243"/>
      <c r="C445" s="243"/>
      <c r="D445" s="243"/>
      <c r="E445" s="243"/>
      <c r="F445" s="243"/>
      <c r="G445" s="243"/>
      <c r="H445" s="243"/>
      <c r="I445" s="243"/>
      <c r="J445" s="243"/>
      <c r="K445" s="243"/>
      <c r="L445" s="243"/>
      <c r="M445" s="243"/>
      <c r="N445" s="243"/>
      <c r="O445" s="244"/>
      <c r="P445" s="13"/>
      <c r="Q445" s="13"/>
      <c r="R445" s="13"/>
      <c r="S445" s="13"/>
      <c r="T445" s="13"/>
      <c r="U445" s="13"/>
      <c r="V445" s="13"/>
      <c r="W445" s="13"/>
      <c r="X445" s="13"/>
      <c r="Y445" s="13"/>
      <c r="Z445" s="13"/>
    </row>
    <row r="446" spans="1:26" ht="12.75" customHeight="1" x14ac:dyDescent="0.2">
      <c r="A446" s="13"/>
      <c r="B446" s="243"/>
      <c r="C446" s="243"/>
      <c r="D446" s="243"/>
      <c r="E446" s="243"/>
      <c r="F446" s="243"/>
      <c r="G446" s="243"/>
      <c r="H446" s="243"/>
      <c r="I446" s="243"/>
      <c r="J446" s="243"/>
      <c r="K446" s="243"/>
      <c r="L446" s="243"/>
      <c r="M446" s="243"/>
      <c r="N446" s="243"/>
      <c r="O446" s="244"/>
      <c r="P446" s="13"/>
      <c r="Q446" s="13"/>
      <c r="R446" s="13"/>
      <c r="S446" s="13"/>
      <c r="T446" s="13"/>
      <c r="U446" s="13"/>
      <c r="V446" s="13"/>
      <c r="W446" s="13"/>
      <c r="X446" s="13"/>
      <c r="Y446" s="13"/>
      <c r="Z446" s="13"/>
    </row>
    <row r="447" spans="1:26" ht="12.75" customHeight="1" x14ac:dyDescent="0.2">
      <c r="A447" s="13"/>
      <c r="B447" s="243"/>
      <c r="C447" s="243"/>
      <c r="D447" s="243"/>
      <c r="E447" s="243"/>
      <c r="F447" s="243"/>
      <c r="G447" s="243"/>
      <c r="H447" s="243"/>
      <c r="I447" s="243"/>
      <c r="J447" s="243"/>
      <c r="K447" s="243"/>
      <c r="L447" s="243"/>
      <c r="M447" s="243"/>
      <c r="N447" s="243"/>
      <c r="O447" s="244"/>
      <c r="P447" s="13"/>
      <c r="Q447" s="13"/>
      <c r="R447" s="13"/>
      <c r="S447" s="13"/>
      <c r="T447" s="13"/>
      <c r="U447" s="13"/>
      <c r="V447" s="13"/>
      <c r="W447" s="13"/>
      <c r="X447" s="13"/>
      <c r="Y447" s="13"/>
      <c r="Z447" s="13"/>
    </row>
    <row r="448" spans="1:26" ht="12.75" customHeight="1" x14ac:dyDescent="0.2">
      <c r="A448" s="13"/>
      <c r="B448" s="243"/>
      <c r="C448" s="243"/>
      <c r="D448" s="243"/>
      <c r="E448" s="243"/>
      <c r="F448" s="243"/>
      <c r="G448" s="243"/>
      <c r="H448" s="243"/>
      <c r="I448" s="243"/>
      <c r="J448" s="243"/>
      <c r="K448" s="243"/>
      <c r="L448" s="243"/>
      <c r="M448" s="243"/>
      <c r="N448" s="243"/>
      <c r="O448" s="244"/>
      <c r="P448" s="13"/>
      <c r="Q448" s="13"/>
      <c r="R448" s="13"/>
      <c r="S448" s="13"/>
      <c r="T448" s="13"/>
      <c r="U448" s="13"/>
      <c r="V448" s="13"/>
      <c r="W448" s="13"/>
      <c r="X448" s="13"/>
      <c r="Y448" s="13"/>
      <c r="Z448" s="13"/>
    </row>
    <row r="449" spans="1:26" ht="12.75" customHeight="1" x14ac:dyDescent="0.2">
      <c r="A449" s="13"/>
      <c r="B449" s="243"/>
      <c r="C449" s="243"/>
      <c r="D449" s="243"/>
      <c r="E449" s="243"/>
      <c r="F449" s="243"/>
      <c r="G449" s="243"/>
      <c r="H449" s="243"/>
      <c r="I449" s="243"/>
      <c r="J449" s="243"/>
      <c r="K449" s="243"/>
      <c r="L449" s="243"/>
      <c r="M449" s="243"/>
      <c r="N449" s="243"/>
      <c r="O449" s="244"/>
      <c r="P449" s="13"/>
      <c r="Q449" s="13"/>
      <c r="R449" s="13"/>
      <c r="S449" s="13"/>
      <c r="T449" s="13"/>
      <c r="U449" s="13"/>
      <c r="V449" s="13"/>
      <c r="W449" s="13"/>
      <c r="X449" s="13"/>
      <c r="Y449" s="13"/>
      <c r="Z449" s="13"/>
    </row>
    <row r="450" spans="1:26" ht="12.75" customHeight="1" x14ac:dyDescent="0.2">
      <c r="A450" s="13"/>
      <c r="B450" s="243"/>
      <c r="C450" s="243"/>
      <c r="D450" s="243"/>
      <c r="E450" s="243"/>
      <c r="F450" s="243"/>
      <c r="G450" s="243"/>
      <c r="H450" s="243"/>
      <c r="I450" s="243"/>
      <c r="J450" s="243"/>
      <c r="K450" s="243"/>
      <c r="L450" s="243"/>
      <c r="M450" s="243"/>
      <c r="N450" s="243"/>
      <c r="O450" s="244"/>
      <c r="P450" s="13"/>
      <c r="Q450" s="13"/>
      <c r="R450" s="13"/>
      <c r="S450" s="13"/>
      <c r="T450" s="13"/>
      <c r="U450" s="13"/>
      <c r="V450" s="13"/>
      <c r="W450" s="13"/>
      <c r="X450" s="13"/>
      <c r="Y450" s="13"/>
      <c r="Z450" s="13"/>
    </row>
    <row r="451" spans="1:26" ht="12.75" customHeight="1" x14ac:dyDescent="0.2">
      <c r="A451" s="13"/>
      <c r="B451" s="243"/>
      <c r="C451" s="243"/>
      <c r="D451" s="243"/>
      <c r="E451" s="243"/>
      <c r="F451" s="243"/>
      <c r="G451" s="243"/>
      <c r="H451" s="243"/>
      <c r="I451" s="243"/>
      <c r="J451" s="243"/>
      <c r="K451" s="243"/>
      <c r="L451" s="243"/>
      <c r="M451" s="243"/>
      <c r="N451" s="243"/>
      <c r="O451" s="244"/>
      <c r="P451" s="13"/>
      <c r="Q451" s="13"/>
      <c r="R451" s="13"/>
      <c r="S451" s="13"/>
      <c r="T451" s="13"/>
      <c r="U451" s="13"/>
      <c r="V451" s="13"/>
      <c r="W451" s="13"/>
      <c r="X451" s="13"/>
      <c r="Y451" s="13"/>
      <c r="Z451" s="13"/>
    </row>
    <row r="452" spans="1:26" ht="12.75" customHeight="1" x14ac:dyDescent="0.2">
      <c r="A452" s="13"/>
      <c r="B452" s="243"/>
      <c r="C452" s="243"/>
      <c r="D452" s="243"/>
      <c r="E452" s="243"/>
      <c r="F452" s="243"/>
      <c r="G452" s="243"/>
      <c r="H452" s="243"/>
      <c r="I452" s="243"/>
      <c r="J452" s="243"/>
      <c r="K452" s="243"/>
      <c r="L452" s="243"/>
      <c r="M452" s="243"/>
      <c r="N452" s="243"/>
      <c r="O452" s="244"/>
      <c r="P452" s="13"/>
      <c r="Q452" s="13"/>
      <c r="R452" s="13"/>
      <c r="S452" s="13"/>
      <c r="T452" s="13"/>
      <c r="U452" s="13"/>
      <c r="V452" s="13"/>
      <c r="W452" s="13"/>
      <c r="X452" s="13"/>
      <c r="Y452" s="13"/>
      <c r="Z452" s="13"/>
    </row>
    <row r="453" spans="1:26" ht="12.75" customHeight="1" x14ac:dyDescent="0.2">
      <c r="A453" s="13"/>
      <c r="B453" s="243"/>
      <c r="C453" s="243"/>
      <c r="D453" s="243"/>
      <c r="E453" s="243"/>
      <c r="F453" s="243"/>
      <c r="G453" s="243"/>
      <c r="H453" s="243"/>
      <c r="I453" s="243"/>
      <c r="J453" s="243"/>
      <c r="K453" s="243"/>
      <c r="L453" s="243"/>
      <c r="M453" s="243"/>
      <c r="N453" s="243"/>
      <c r="O453" s="244"/>
      <c r="P453" s="13"/>
      <c r="Q453" s="13"/>
      <c r="R453" s="13"/>
      <c r="S453" s="13"/>
      <c r="T453" s="13"/>
      <c r="U453" s="13"/>
      <c r="V453" s="13"/>
      <c r="W453" s="13"/>
      <c r="X453" s="13"/>
      <c r="Y453" s="13"/>
      <c r="Z453" s="13"/>
    </row>
    <row r="454" spans="1:26" ht="12.75" customHeight="1" x14ac:dyDescent="0.2">
      <c r="A454" s="13"/>
      <c r="B454" s="243"/>
      <c r="C454" s="243"/>
      <c r="D454" s="243"/>
      <c r="E454" s="243"/>
      <c r="F454" s="243"/>
      <c r="G454" s="243"/>
      <c r="H454" s="243"/>
      <c r="I454" s="243"/>
      <c r="J454" s="243"/>
      <c r="K454" s="243"/>
      <c r="L454" s="243"/>
      <c r="M454" s="243"/>
      <c r="N454" s="243"/>
      <c r="O454" s="244"/>
      <c r="P454" s="13"/>
      <c r="Q454" s="13"/>
      <c r="R454" s="13"/>
      <c r="S454" s="13"/>
      <c r="T454" s="13"/>
      <c r="U454" s="13"/>
      <c r="V454" s="13"/>
      <c r="W454" s="13"/>
      <c r="X454" s="13"/>
      <c r="Y454" s="13"/>
      <c r="Z454" s="13"/>
    </row>
    <row r="455" spans="1:26" ht="12.75" customHeight="1" x14ac:dyDescent="0.2">
      <c r="A455" s="13"/>
      <c r="B455" s="243"/>
      <c r="C455" s="243"/>
      <c r="D455" s="243"/>
      <c r="E455" s="243"/>
      <c r="F455" s="243"/>
      <c r="G455" s="243"/>
      <c r="H455" s="243"/>
      <c r="I455" s="243"/>
      <c r="J455" s="243"/>
      <c r="K455" s="243"/>
      <c r="L455" s="243"/>
      <c r="M455" s="243"/>
      <c r="N455" s="243"/>
      <c r="O455" s="244"/>
      <c r="P455" s="13"/>
      <c r="Q455" s="13"/>
      <c r="R455" s="13"/>
      <c r="S455" s="13"/>
      <c r="T455" s="13"/>
      <c r="U455" s="13"/>
      <c r="V455" s="13"/>
      <c r="W455" s="13"/>
      <c r="X455" s="13"/>
      <c r="Y455" s="13"/>
      <c r="Z455" s="13"/>
    </row>
    <row r="456" spans="1:26" ht="12.75" customHeight="1" x14ac:dyDescent="0.2">
      <c r="A456" s="13"/>
      <c r="B456" s="243"/>
      <c r="C456" s="243"/>
      <c r="D456" s="243"/>
      <c r="E456" s="243"/>
      <c r="F456" s="243"/>
      <c r="G456" s="243"/>
      <c r="H456" s="243"/>
      <c r="I456" s="243"/>
      <c r="J456" s="243"/>
      <c r="K456" s="243"/>
      <c r="L456" s="243"/>
      <c r="M456" s="243"/>
      <c r="N456" s="243"/>
      <c r="O456" s="244"/>
      <c r="P456" s="13"/>
      <c r="Q456" s="13"/>
      <c r="R456" s="13"/>
      <c r="S456" s="13"/>
      <c r="T456" s="13"/>
      <c r="U456" s="13"/>
      <c r="V456" s="13"/>
      <c r="W456" s="13"/>
      <c r="X456" s="13"/>
      <c r="Y456" s="13"/>
      <c r="Z456" s="13"/>
    </row>
    <row r="457" spans="1:26" ht="12.75" customHeight="1" x14ac:dyDescent="0.2">
      <c r="A457" s="13"/>
      <c r="B457" s="243"/>
      <c r="C457" s="243"/>
      <c r="D457" s="243"/>
      <c r="E457" s="243"/>
      <c r="F457" s="243"/>
      <c r="G457" s="243"/>
      <c r="H457" s="243"/>
      <c r="I457" s="243"/>
      <c r="J457" s="243"/>
      <c r="K457" s="243"/>
      <c r="L457" s="243"/>
      <c r="M457" s="243"/>
      <c r="N457" s="243"/>
      <c r="O457" s="244"/>
      <c r="P457" s="13"/>
      <c r="Q457" s="13"/>
      <c r="R457" s="13"/>
      <c r="S457" s="13"/>
      <c r="T457" s="13"/>
      <c r="U457" s="13"/>
      <c r="V457" s="13"/>
      <c r="W457" s="13"/>
      <c r="X457" s="13"/>
      <c r="Y457" s="13"/>
      <c r="Z457" s="13"/>
    </row>
    <row r="458" spans="1:26" ht="12.75" customHeight="1" x14ac:dyDescent="0.2">
      <c r="A458" s="13"/>
      <c r="B458" s="243"/>
      <c r="C458" s="243"/>
      <c r="D458" s="243"/>
      <c r="E458" s="243"/>
      <c r="F458" s="243"/>
      <c r="G458" s="243"/>
      <c r="H458" s="243"/>
      <c r="I458" s="243"/>
      <c r="J458" s="243"/>
      <c r="K458" s="243"/>
      <c r="L458" s="243"/>
      <c r="M458" s="243"/>
      <c r="N458" s="243"/>
      <c r="O458" s="244"/>
      <c r="P458" s="13"/>
      <c r="Q458" s="13"/>
      <c r="R458" s="13"/>
      <c r="S458" s="13"/>
      <c r="T458" s="13"/>
      <c r="U458" s="13"/>
      <c r="V458" s="13"/>
      <c r="W458" s="13"/>
      <c r="X458" s="13"/>
      <c r="Y458" s="13"/>
      <c r="Z458" s="13"/>
    </row>
    <row r="459" spans="1:26" ht="12.75" customHeight="1" x14ac:dyDescent="0.2">
      <c r="A459" s="13"/>
      <c r="B459" s="243"/>
      <c r="C459" s="243"/>
      <c r="D459" s="243"/>
      <c r="E459" s="243"/>
      <c r="F459" s="243"/>
      <c r="G459" s="243"/>
      <c r="H459" s="243"/>
      <c r="I459" s="243"/>
      <c r="J459" s="243"/>
      <c r="K459" s="243"/>
      <c r="L459" s="243"/>
      <c r="M459" s="243"/>
      <c r="N459" s="243"/>
      <c r="O459" s="244"/>
      <c r="P459" s="13"/>
      <c r="Q459" s="13"/>
      <c r="R459" s="13"/>
      <c r="S459" s="13"/>
      <c r="T459" s="13"/>
      <c r="U459" s="13"/>
      <c r="V459" s="13"/>
      <c r="W459" s="13"/>
      <c r="X459" s="13"/>
      <c r="Y459" s="13"/>
      <c r="Z459" s="13"/>
    </row>
    <row r="460" spans="1:26" ht="12.75" customHeight="1" x14ac:dyDescent="0.2">
      <c r="A460" s="13"/>
      <c r="B460" s="243"/>
      <c r="C460" s="243"/>
      <c r="D460" s="243"/>
      <c r="E460" s="243"/>
      <c r="F460" s="243"/>
      <c r="G460" s="243"/>
      <c r="H460" s="243"/>
      <c r="I460" s="243"/>
      <c r="J460" s="243"/>
      <c r="K460" s="243"/>
      <c r="L460" s="243"/>
      <c r="M460" s="243"/>
      <c r="N460" s="243"/>
      <c r="O460" s="244"/>
      <c r="P460" s="13"/>
      <c r="Q460" s="13"/>
      <c r="R460" s="13"/>
      <c r="S460" s="13"/>
      <c r="T460" s="13"/>
      <c r="U460" s="13"/>
      <c r="V460" s="13"/>
      <c r="W460" s="13"/>
      <c r="X460" s="13"/>
      <c r="Y460" s="13"/>
      <c r="Z460" s="13"/>
    </row>
    <row r="461" spans="1:26" ht="12.75" customHeight="1" x14ac:dyDescent="0.2">
      <c r="A461" s="13"/>
      <c r="B461" s="243"/>
      <c r="C461" s="243"/>
      <c r="D461" s="243"/>
      <c r="E461" s="243"/>
      <c r="F461" s="243"/>
      <c r="G461" s="243"/>
      <c r="H461" s="243"/>
      <c r="I461" s="243"/>
      <c r="J461" s="243"/>
      <c r="K461" s="243"/>
      <c r="L461" s="243"/>
      <c r="M461" s="243"/>
      <c r="N461" s="243"/>
      <c r="O461" s="244"/>
      <c r="P461" s="13"/>
      <c r="Q461" s="13"/>
      <c r="R461" s="13"/>
      <c r="S461" s="13"/>
      <c r="T461" s="13"/>
      <c r="U461" s="13"/>
      <c r="V461" s="13"/>
      <c r="W461" s="13"/>
      <c r="X461" s="13"/>
      <c r="Y461" s="13"/>
      <c r="Z461" s="13"/>
    </row>
    <row r="462" spans="1:26" ht="12.75" customHeight="1" x14ac:dyDescent="0.2">
      <c r="A462" s="13"/>
      <c r="B462" s="243"/>
      <c r="C462" s="243"/>
      <c r="D462" s="243"/>
      <c r="E462" s="243"/>
      <c r="F462" s="243"/>
      <c r="G462" s="243"/>
      <c r="H462" s="243"/>
      <c r="I462" s="243"/>
      <c r="J462" s="243"/>
      <c r="K462" s="243"/>
      <c r="L462" s="243"/>
      <c r="M462" s="243"/>
      <c r="N462" s="243"/>
      <c r="O462" s="244"/>
      <c r="P462" s="13"/>
      <c r="Q462" s="13"/>
      <c r="R462" s="13"/>
      <c r="S462" s="13"/>
      <c r="T462" s="13"/>
      <c r="U462" s="13"/>
      <c r="V462" s="13"/>
      <c r="W462" s="13"/>
      <c r="X462" s="13"/>
      <c r="Y462" s="13"/>
      <c r="Z462" s="13"/>
    </row>
    <row r="463" spans="1:26" ht="12.75" customHeight="1" x14ac:dyDescent="0.2">
      <c r="A463" s="13"/>
      <c r="B463" s="243"/>
      <c r="C463" s="243"/>
      <c r="D463" s="243"/>
      <c r="E463" s="243"/>
      <c r="F463" s="243"/>
      <c r="G463" s="243"/>
      <c r="H463" s="243"/>
      <c r="I463" s="243"/>
      <c r="J463" s="243"/>
      <c r="K463" s="243"/>
      <c r="L463" s="243"/>
      <c r="M463" s="243"/>
      <c r="N463" s="243"/>
      <c r="O463" s="244"/>
      <c r="P463" s="13"/>
      <c r="Q463" s="13"/>
      <c r="R463" s="13"/>
      <c r="S463" s="13"/>
      <c r="T463" s="13"/>
      <c r="U463" s="13"/>
      <c r="V463" s="13"/>
      <c r="W463" s="13"/>
      <c r="X463" s="13"/>
      <c r="Y463" s="13"/>
      <c r="Z463" s="13"/>
    </row>
    <row r="464" spans="1:26" ht="12.75" customHeight="1" x14ac:dyDescent="0.2">
      <c r="A464" s="13"/>
      <c r="B464" s="243"/>
      <c r="C464" s="243"/>
      <c r="D464" s="243"/>
      <c r="E464" s="243"/>
      <c r="F464" s="243"/>
      <c r="G464" s="243"/>
      <c r="H464" s="243"/>
      <c r="I464" s="243"/>
      <c r="J464" s="243"/>
      <c r="K464" s="243"/>
      <c r="L464" s="243"/>
      <c r="M464" s="243"/>
      <c r="N464" s="243"/>
      <c r="O464" s="244"/>
      <c r="P464" s="13"/>
      <c r="Q464" s="13"/>
      <c r="R464" s="13"/>
      <c r="S464" s="13"/>
      <c r="T464" s="13"/>
      <c r="U464" s="13"/>
      <c r="V464" s="13"/>
      <c r="W464" s="13"/>
      <c r="X464" s="13"/>
      <c r="Y464" s="13"/>
      <c r="Z464" s="13"/>
    </row>
    <row r="465" spans="1:26" ht="12.75" customHeight="1" x14ac:dyDescent="0.2">
      <c r="A465" s="13"/>
      <c r="B465" s="243"/>
      <c r="C465" s="243"/>
      <c r="D465" s="243"/>
      <c r="E465" s="243"/>
      <c r="F465" s="243"/>
      <c r="G465" s="243"/>
      <c r="H465" s="243"/>
      <c r="I465" s="243"/>
      <c r="J465" s="243"/>
      <c r="K465" s="243"/>
      <c r="L465" s="243"/>
      <c r="M465" s="243"/>
      <c r="N465" s="243"/>
      <c r="O465" s="244"/>
      <c r="P465" s="13"/>
      <c r="Q465" s="13"/>
      <c r="R465" s="13"/>
      <c r="S465" s="13"/>
      <c r="T465" s="13"/>
      <c r="U465" s="13"/>
      <c r="V465" s="13"/>
      <c r="W465" s="13"/>
      <c r="X465" s="13"/>
      <c r="Y465" s="13"/>
      <c r="Z465" s="13"/>
    </row>
    <row r="466" spans="1:26" ht="12.75" customHeight="1" x14ac:dyDescent="0.2">
      <c r="A466" s="13"/>
      <c r="B466" s="243"/>
      <c r="C466" s="243"/>
      <c r="D466" s="243"/>
      <c r="E466" s="243"/>
      <c r="F466" s="243"/>
      <c r="G466" s="243"/>
      <c r="H466" s="243"/>
      <c r="I466" s="243"/>
      <c r="J466" s="243"/>
      <c r="K466" s="243"/>
      <c r="L466" s="243"/>
      <c r="M466" s="243"/>
      <c r="N466" s="243"/>
      <c r="O466" s="244"/>
      <c r="P466" s="13"/>
      <c r="Q466" s="13"/>
      <c r="R466" s="13"/>
      <c r="S466" s="13"/>
      <c r="T466" s="13"/>
      <c r="U466" s="13"/>
      <c r="V466" s="13"/>
      <c r="W466" s="13"/>
      <c r="X466" s="13"/>
      <c r="Y466" s="13"/>
      <c r="Z466" s="13"/>
    </row>
    <row r="467" spans="1:26" ht="12.75" customHeight="1" x14ac:dyDescent="0.2">
      <c r="A467" s="13"/>
      <c r="B467" s="243"/>
      <c r="C467" s="243"/>
      <c r="D467" s="243"/>
      <c r="E467" s="243"/>
      <c r="F467" s="243"/>
      <c r="G467" s="243"/>
      <c r="H467" s="243"/>
      <c r="I467" s="243"/>
      <c r="J467" s="243"/>
      <c r="K467" s="243"/>
      <c r="L467" s="243"/>
      <c r="M467" s="243"/>
      <c r="N467" s="243"/>
      <c r="O467" s="244"/>
      <c r="P467" s="13"/>
      <c r="Q467" s="13"/>
      <c r="R467" s="13"/>
      <c r="S467" s="13"/>
      <c r="T467" s="13"/>
      <c r="U467" s="13"/>
      <c r="V467" s="13"/>
      <c r="W467" s="13"/>
      <c r="X467" s="13"/>
      <c r="Y467" s="13"/>
      <c r="Z467" s="13"/>
    </row>
    <row r="468" spans="1:26" ht="12.75" customHeight="1" x14ac:dyDescent="0.2">
      <c r="A468" s="13"/>
      <c r="B468" s="243"/>
      <c r="C468" s="243"/>
      <c r="D468" s="243"/>
      <c r="E468" s="243"/>
      <c r="F468" s="243"/>
      <c r="G468" s="243"/>
      <c r="H468" s="243"/>
      <c r="I468" s="243"/>
      <c r="J468" s="243"/>
      <c r="K468" s="243"/>
      <c r="L468" s="243"/>
      <c r="M468" s="243"/>
      <c r="N468" s="243"/>
      <c r="O468" s="244"/>
      <c r="P468" s="13"/>
      <c r="Q468" s="13"/>
      <c r="R468" s="13"/>
      <c r="S468" s="13"/>
      <c r="T468" s="13"/>
      <c r="U468" s="13"/>
      <c r="V468" s="13"/>
      <c r="W468" s="13"/>
      <c r="X468" s="13"/>
      <c r="Y468" s="13"/>
      <c r="Z468" s="13"/>
    </row>
    <row r="469" spans="1:26" ht="12.75" customHeight="1" x14ac:dyDescent="0.2">
      <c r="A469" s="13"/>
      <c r="B469" s="243"/>
      <c r="C469" s="243"/>
      <c r="D469" s="243"/>
      <c r="E469" s="243"/>
      <c r="F469" s="243"/>
      <c r="G469" s="243"/>
      <c r="H469" s="243"/>
      <c r="I469" s="243"/>
      <c r="J469" s="243"/>
      <c r="K469" s="243"/>
      <c r="L469" s="243"/>
      <c r="M469" s="243"/>
      <c r="N469" s="243"/>
      <c r="O469" s="244"/>
      <c r="P469" s="13"/>
      <c r="Q469" s="13"/>
      <c r="R469" s="13"/>
      <c r="S469" s="13"/>
      <c r="T469" s="13"/>
      <c r="U469" s="13"/>
      <c r="V469" s="13"/>
      <c r="W469" s="13"/>
      <c r="X469" s="13"/>
      <c r="Y469" s="13"/>
      <c r="Z469" s="13"/>
    </row>
    <row r="470" spans="1:26" ht="12.75" customHeight="1" x14ac:dyDescent="0.2">
      <c r="A470" s="13"/>
      <c r="B470" s="243"/>
      <c r="C470" s="243"/>
      <c r="D470" s="243"/>
      <c r="E470" s="243"/>
      <c r="F470" s="243"/>
      <c r="G470" s="243"/>
      <c r="H470" s="243"/>
      <c r="I470" s="243"/>
      <c r="J470" s="243"/>
      <c r="K470" s="243"/>
      <c r="L470" s="243"/>
      <c r="M470" s="243"/>
      <c r="N470" s="243"/>
      <c r="O470" s="244"/>
      <c r="P470" s="13"/>
      <c r="Q470" s="13"/>
      <c r="R470" s="13"/>
      <c r="S470" s="13"/>
      <c r="T470" s="13"/>
      <c r="U470" s="13"/>
      <c r="V470" s="13"/>
      <c r="W470" s="13"/>
      <c r="X470" s="13"/>
      <c r="Y470" s="13"/>
      <c r="Z470" s="13"/>
    </row>
    <row r="471" spans="1:26" ht="12.75" customHeight="1" x14ac:dyDescent="0.2">
      <c r="A471" s="13"/>
      <c r="B471" s="243"/>
      <c r="C471" s="243"/>
      <c r="D471" s="243"/>
      <c r="E471" s="243"/>
      <c r="F471" s="243"/>
      <c r="G471" s="243"/>
      <c r="H471" s="243"/>
      <c r="I471" s="243"/>
      <c r="J471" s="243"/>
      <c r="K471" s="243"/>
      <c r="L471" s="243"/>
      <c r="M471" s="243"/>
      <c r="N471" s="243"/>
      <c r="O471" s="244"/>
      <c r="P471" s="13"/>
      <c r="Q471" s="13"/>
      <c r="R471" s="13"/>
      <c r="S471" s="13"/>
      <c r="T471" s="13"/>
      <c r="U471" s="13"/>
      <c r="V471" s="13"/>
      <c r="W471" s="13"/>
      <c r="X471" s="13"/>
      <c r="Y471" s="13"/>
      <c r="Z471" s="13"/>
    </row>
    <row r="472" spans="1:26" ht="12.75" customHeight="1" x14ac:dyDescent="0.2">
      <c r="A472" s="13"/>
      <c r="B472" s="243"/>
      <c r="C472" s="243"/>
      <c r="D472" s="243"/>
      <c r="E472" s="243"/>
      <c r="F472" s="243"/>
      <c r="G472" s="243"/>
      <c r="H472" s="243"/>
      <c r="I472" s="243"/>
      <c r="J472" s="243"/>
      <c r="K472" s="243"/>
      <c r="L472" s="243"/>
      <c r="M472" s="243"/>
      <c r="N472" s="243"/>
      <c r="O472" s="244"/>
      <c r="P472" s="13"/>
      <c r="Q472" s="13"/>
      <c r="R472" s="13"/>
      <c r="S472" s="13"/>
      <c r="T472" s="13"/>
      <c r="U472" s="13"/>
      <c r="V472" s="13"/>
      <c r="W472" s="13"/>
      <c r="X472" s="13"/>
      <c r="Y472" s="13"/>
      <c r="Z472" s="13"/>
    </row>
    <row r="473" spans="1:26" ht="12.75" customHeight="1" x14ac:dyDescent="0.2">
      <c r="A473" s="13"/>
      <c r="B473" s="243"/>
      <c r="C473" s="243"/>
      <c r="D473" s="243"/>
      <c r="E473" s="243"/>
      <c r="F473" s="243"/>
      <c r="G473" s="243"/>
      <c r="H473" s="243"/>
      <c r="I473" s="243"/>
      <c r="J473" s="243"/>
      <c r="K473" s="243"/>
      <c r="L473" s="243"/>
      <c r="M473" s="243"/>
      <c r="N473" s="243"/>
      <c r="O473" s="244"/>
      <c r="P473" s="13"/>
      <c r="Q473" s="13"/>
      <c r="R473" s="13"/>
      <c r="S473" s="13"/>
      <c r="T473" s="13"/>
      <c r="U473" s="13"/>
      <c r="V473" s="13"/>
      <c r="W473" s="13"/>
      <c r="X473" s="13"/>
      <c r="Y473" s="13"/>
      <c r="Z473" s="13"/>
    </row>
    <row r="474" spans="1:26" ht="12.75" customHeight="1" x14ac:dyDescent="0.2">
      <c r="A474" s="13"/>
      <c r="B474" s="243"/>
      <c r="C474" s="243"/>
      <c r="D474" s="243"/>
      <c r="E474" s="243"/>
      <c r="F474" s="243"/>
      <c r="G474" s="243"/>
      <c r="H474" s="243"/>
      <c r="I474" s="243"/>
      <c r="J474" s="243"/>
      <c r="K474" s="243"/>
      <c r="L474" s="243"/>
      <c r="M474" s="243"/>
      <c r="N474" s="243"/>
      <c r="O474" s="244"/>
      <c r="P474" s="13"/>
      <c r="Q474" s="13"/>
      <c r="R474" s="13"/>
      <c r="S474" s="13"/>
      <c r="T474" s="13"/>
      <c r="U474" s="13"/>
      <c r="V474" s="13"/>
      <c r="W474" s="13"/>
      <c r="X474" s="13"/>
      <c r="Y474" s="13"/>
      <c r="Z474" s="13"/>
    </row>
    <row r="475" spans="1:26" ht="12.75" customHeight="1" x14ac:dyDescent="0.2">
      <c r="A475" s="13"/>
      <c r="B475" s="243"/>
      <c r="C475" s="243"/>
      <c r="D475" s="243"/>
      <c r="E475" s="243"/>
      <c r="F475" s="243"/>
      <c r="G475" s="243"/>
      <c r="H475" s="243"/>
      <c r="I475" s="243"/>
      <c r="J475" s="243"/>
      <c r="K475" s="243"/>
      <c r="L475" s="243"/>
      <c r="M475" s="243"/>
      <c r="N475" s="243"/>
      <c r="O475" s="244"/>
      <c r="P475" s="13"/>
      <c r="Q475" s="13"/>
      <c r="R475" s="13"/>
      <c r="S475" s="13"/>
      <c r="T475" s="13"/>
      <c r="U475" s="13"/>
      <c r="V475" s="13"/>
      <c r="W475" s="13"/>
      <c r="X475" s="13"/>
      <c r="Y475" s="13"/>
      <c r="Z475" s="13"/>
    </row>
    <row r="476" spans="1:26" ht="12.75" customHeight="1" x14ac:dyDescent="0.2">
      <c r="A476" s="13"/>
      <c r="B476" s="243"/>
      <c r="C476" s="243"/>
      <c r="D476" s="243"/>
      <c r="E476" s="243"/>
      <c r="F476" s="243"/>
      <c r="G476" s="243"/>
      <c r="H476" s="243"/>
      <c r="I476" s="243"/>
      <c r="J476" s="243"/>
      <c r="K476" s="243"/>
      <c r="L476" s="243"/>
      <c r="M476" s="243"/>
      <c r="N476" s="243"/>
      <c r="O476" s="244"/>
      <c r="P476" s="13"/>
      <c r="Q476" s="13"/>
      <c r="R476" s="13"/>
      <c r="S476" s="13"/>
      <c r="T476" s="13"/>
      <c r="U476" s="13"/>
      <c r="V476" s="13"/>
      <c r="W476" s="13"/>
      <c r="X476" s="13"/>
      <c r="Y476" s="13"/>
      <c r="Z476" s="13"/>
    </row>
    <row r="477" spans="1:26" ht="12.75" customHeight="1" x14ac:dyDescent="0.2">
      <c r="A477" s="13"/>
      <c r="B477" s="243"/>
      <c r="C477" s="243"/>
      <c r="D477" s="243"/>
      <c r="E477" s="243"/>
      <c r="F477" s="243"/>
      <c r="G477" s="243"/>
      <c r="H477" s="243"/>
      <c r="I477" s="243"/>
      <c r="J477" s="243"/>
      <c r="K477" s="243"/>
      <c r="L477" s="243"/>
      <c r="M477" s="243"/>
      <c r="N477" s="243"/>
      <c r="O477" s="244"/>
      <c r="P477" s="13"/>
      <c r="Q477" s="13"/>
      <c r="R477" s="13"/>
      <c r="S477" s="13"/>
      <c r="T477" s="13"/>
      <c r="U477" s="13"/>
      <c r="V477" s="13"/>
      <c r="W477" s="13"/>
      <c r="X477" s="13"/>
      <c r="Y477" s="13"/>
      <c r="Z477" s="13"/>
    </row>
    <row r="478" spans="1:26" ht="12.75" customHeight="1" x14ac:dyDescent="0.2">
      <c r="A478" s="13"/>
      <c r="B478" s="243"/>
      <c r="C478" s="243"/>
      <c r="D478" s="243"/>
      <c r="E478" s="243"/>
      <c r="F478" s="243"/>
      <c r="G478" s="243"/>
      <c r="H478" s="243"/>
      <c r="I478" s="243"/>
      <c r="J478" s="243"/>
      <c r="K478" s="243"/>
      <c r="L478" s="243"/>
      <c r="M478" s="243"/>
      <c r="N478" s="243"/>
      <c r="O478" s="244"/>
      <c r="P478" s="13"/>
      <c r="Q478" s="13"/>
      <c r="R478" s="13"/>
      <c r="S478" s="13"/>
      <c r="T478" s="13"/>
      <c r="U478" s="13"/>
      <c r="V478" s="13"/>
      <c r="W478" s="13"/>
      <c r="X478" s="13"/>
      <c r="Y478" s="13"/>
      <c r="Z478" s="13"/>
    </row>
    <row r="479" spans="1:26" ht="12.75" customHeight="1" x14ac:dyDescent="0.2">
      <c r="A479" s="13"/>
      <c r="B479" s="243"/>
      <c r="C479" s="243"/>
      <c r="D479" s="243"/>
      <c r="E479" s="243"/>
      <c r="F479" s="243"/>
      <c r="G479" s="243"/>
      <c r="H479" s="243"/>
      <c r="I479" s="243"/>
      <c r="J479" s="243"/>
      <c r="K479" s="243"/>
      <c r="L479" s="243"/>
      <c r="M479" s="243"/>
      <c r="N479" s="243"/>
      <c r="O479" s="244"/>
      <c r="P479" s="13"/>
      <c r="Q479" s="13"/>
      <c r="R479" s="13"/>
      <c r="S479" s="13"/>
      <c r="T479" s="13"/>
      <c r="U479" s="13"/>
      <c r="V479" s="13"/>
      <c r="W479" s="13"/>
      <c r="X479" s="13"/>
      <c r="Y479" s="13"/>
      <c r="Z479" s="13"/>
    </row>
    <row r="480" spans="1:26" ht="12.75" customHeight="1" x14ac:dyDescent="0.2">
      <c r="A480" s="13"/>
      <c r="B480" s="243"/>
      <c r="C480" s="243"/>
      <c r="D480" s="243"/>
      <c r="E480" s="243"/>
      <c r="F480" s="243"/>
      <c r="G480" s="243"/>
      <c r="H480" s="243"/>
      <c r="I480" s="243"/>
      <c r="J480" s="243"/>
      <c r="K480" s="243"/>
      <c r="L480" s="243"/>
      <c r="M480" s="243"/>
      <c r="N480" s="243"/>
      <c r="O480" s="244"/>
      <c r="P480" s="13"/>
      <c r="Q480" s="13"/>
      <c r="R480" s="13"/>
      <c r="S480" s="13"/>
      <c r="T480" s="13"/>
      <c r="U480" s="13"/>
      <c r="V480" s="13"/>
      <c r="W480" s="13"/>
      <c r="X480" s="13"/>
      <c r="Y480" s="13"/>
      <c r="Z480" s="13"/>
    </row>
    <row r="481" spans="1:26" ht="12.75" customHeight="1" x14ac:dyDescent="0.2">
      <c r="A481" s="13"/>
      <c r="B481" s="243"/>
      <c r="C481" s="243"/>
      <c r="D481" s="243"/>
      <c r="E481" s="243"/>
      <c r="F481" s="243"/>
      <c r="G481" s="243"/>
      <c r="H481" s="243"/>
      <c r="I481" s="243"/>
      <c r="J481" s="243"/>
      <c r="K481" s="243"/>
      <c r="L481" s="243"/>
      <c r="M481" s="243"/>
      <c r="N481" s="243"/>
      <c r="O481" s="244"/>
      <c r="P481" s="13"/>
      <c r="Q481" s="13"/>
      <c r="R481" s="13"/>
      <c r="S481" s="13"/>
      <c r="T481" s="13"/>
      <c r="U481" s="13"/>
      <c r="V481" s="13"/>
      <c r="W481" s="13"/>
      <c r="X481" s="13"/>
      <c r="Y481" s="13"/>
      <c r="Z481" s="13"/>
    </row>
    <row r="482" spans="1:26" ht="12.75" customHeight="1" x14ac:dyDescent="0.2">
      <c r="A482" s="13"/>
      <c r="B482" s="243"/>
      <c r="C482" s="243"/>
      <c r="D482" s="243"/>
      <c r="E482" s="243"/>
      <c r="F482" s="243"/>
      <c r="G482" s="243"/>
      <c r="H482" s="243"/>
      <c r="I482" s="243"/>
      <c r="J482" s="243"/>
      <c r="K482" s="243"/>
      <c r="L482" s="243"/>
      <c r="M482" s="243"/>
      <c r="N482" s="243"/>
      <c r="O482" s="244"/>
      <c r="P482" s="13"/>
      <c r="Q482" s="13"/>
      <c r="R482" s="13"/>
      <c r="S482" s="13"/>
      <c r="T482" s="13"/>
      <c r="U482" s="13"/>
      <c r="V482" s="13"/>
      <c r="W482" s="13"/>
      <c r="X482" s="13"/>
      <c r="Y482" s="13"/>
      <c r="Z482" s="13"/>
    </row>
    <row r="483" spans="1:26" ht="12.75" customHeight="1" x14ac:dyDescent="0.2">
      <c r="A483" s="13"/>
      <c r="B483" s="243"/>
      <c r="C483" s="243"/>
      <c r="D483" s="243"/>
      <c r="E483" s="243"/>
      <c r="F483" s="243"/>
      <c r="G483" s="243"/>
      <c r="H483" s="243"/>
      <c r="I483" s="243"/>
      <c r="J483" s="243"/>
      <c r="K483" s="243"/>
      <c r="L483" s="243"/>
      <c r="M483" s="243"/>
      <c r="N483" s="243"/>
      <c r="O483" s="244"/>
      <c r="P483" s="13"/>
      <c r="Q483" s="13"/>
      <c r="R483" s="13"/>
      <c r="S483" s="13"/>
      <c r="T483" s="13"/>
      <c r="U483" s="13"/>
      <c r="V483" s="13"/>
      <c r="W483" s="13"/>
      <c r="X483" s="13"/>
      <c r="Y483" s="13"/>
      <c r="Z483" s="13"/>
    </row>
    <row r="484" spans="1:26" ht="12.75" customHeight="1" x14ac:dyDescent="0.2">
      <c r="A484" s="13"/>
      <c r="B484" s="243"/>
      <c r="C484" s="243"/>
      <c r="D484" s="243"/>
      <c r="E484" s="243"/>
      <c r="F484" s="243"/>
      <c r="G484" s="243"/>
      <c r="H484" s="243"/>
      <c r="I484" s="243"/>
      <c r="J484" s="243"/>
      <c r="K484" s="243"/>
      <c r="L484" s="243"/>
      <c r="M484" s="243"/>
      <c r="N484" s="243"/>
      <c r="O484" s="244"/>
      <c r="P484" s="13"/>
      <c r="Q484" s="13"/>
      <c r="R484" s="13"/>
      <c r="S484" s="13"/>
      <c r="T484" s="13"/>
      <c r="U484" s="13"/>
      <c r="V484" s="13"/>
      <c r="W484" s="13"/>
      <c r="X484" s="13"/>
      <c r="Y484" s="13"/>
      <c r="Z484" s="13"/>
    </row>
    <row r="485" spans="1:26" ht="12.75" customHeight="1" x14ac:dyDescent="0.2">
      <c r="A485" s="13"/>
      <c r="B485" s="243"/>
      <c r="C485" s="243"/>
      <c r="D485" s="243"/>
      <c r="E485" s="243"/>
      <c r="F485" s="243"/>
      <c r="G485" s="243"/>
      <c r="H485" s="243"/>
      <c r="I485" s="243"/>
      <c r="J485" s="243"/>
      <c r="K485" s="243"/>
      <c r="L485" s="243"/>
      <c r="M485" s="243"/>
      <c r="N485" s="243"/>
      <c r="O485" s="244"/>
      <c r="P485" s="13"/>
      <c r="Q485" s="13"/>
      <c r="R485" s="13"/>
      <c r="S485" s="13"/>
      <c r="T485" s="13"/>
      <c r="U485" s="13"/>
      <c r="V485" s="13"/>
      <c r="W485" s="13"/>
      <c r="X485" s="13"/>
      <c r="Y485" s="13"/>
      <c r="Z485" s="13"/>
    </row>
    <row r="486" spans="1:26" ht="12.75" customHeight="1" x14ac:dyDescent="0.2">
      <c r="A486" s="13"/>
      <c r="B486" s="243"/>
      <c r="C486" s="243"/>
      <c r="D486" s="243"/>
      <c r="E486" s="243"/>
      <c r="F486" s="243"/>
      <c r="G486" s="243"/>
      <c r="H486" s="243"/>
      <c r="I486" s="243"/>
      <c r="J486" s="243"/>
      <c r="K486" s="243"/>
      <c r="L486" s="243"/>
      <c r="M486" s="243"/>
      <c r="N486" s="243"/>
      <c r="O486" s="244"/>
      <c r="P486" s="13"/>
      <c r="Q486" s="13"/>
      <c r="R486" s="13"/>
      <c r="S486" s="13"/>
      <c r="T486" s="13"/>
      <c r="U486" s="13"/>
      <c r="V486" s="13"/>
      <c r="W486" s="13"/>
      <c r="X486" s="13"/>
      <c r="Y486" s="13"/>
      <c r="Z486" s="13"/>
    </row>
    <row r="487" spans="1:26" ht="12.75" customHeight="1" x14ac:dyDescent="0.2">
      <c r="A487" s="13"/>
      <c r="B487" s="243"/>
      <c r="C487" s="243"/>
      <c r="D487" s="243"/>
      <c r="E487" s="243"/>
      <c r="F487" s="243"/>
      <c r="G487" s="243"/>
      <c r="H487" s="243"/>
      <c r="I487" s="243"/>
      <c r="J487" s="243"/>
      <c r="K487" s="243"/>
      <c r="L487" s="243"/>
      <c r="M487" s="243"/>
      <c r="N487" s="243"/>
      <c r="O487" s="244"/>
      <c r="P487" s="13"/>
      <c r="Q487" s="13"/>
      <c r="R487" s="13"/>
      <c r="S487" s="13"/>
      <c r="T487" s="13"/>
      <c r="U487" s="13"/>
      <c r="V487" s="13"/>
      <c r="W487" s="13"/>
      <c r="X487" s="13"/>
      <c r="Y487" s="13"/>
      <c r="Z487" s="13"/>
    </row>
    <row r="488" spans="1:26" ht="12.75" customHeight="1" x14ac:dyDescent="0.2">
      <c r="A488" s="13"/>
      <c r="B488" s="243"/>
      <c r="C488" s="243"/>
      <c r="D488" s="243"/>
      <c r="E488" s="243"/>
      <c r="F488" s="243"/>
      <c r="G488" s="243"/>
      <c r="H488" s="243"/>
      <c r="I488" s="243"/>
      <c r="J488" s="243"/>
      <c r="K488" s="243"/>
      <c r="L488" s="243"/>
      <c r="M488" s="243"/>
      <c r="N488" s="243"/>
      <c r="O488" s="244"/>
      <c r="P488" s="13"/>
      <c r="Q488" s="13"/>
      <c r="R488" s="13"/>
      <c r="S488" s="13"/>
      <c r="T488" s="13"/>
      <c r="U488" s="13"/>
      <c r="V488" s="13"/>
      <c r="W488" s="13"/>
      <c r="X488" s="13"/>
      <c r="Y488" s="13"/>
      <c r="Z488" s="13"/>
    </row>
    <row r="489" spans="1:26" ht="12.75" customHeight="1" x14ac:dyDescent="0.2">
      <c r="A489" s="13"/>
      <c r="B489" s="243"/>
      <c r="C489" s="243"/>
      <c r="D489" s="243"/>
      <c r="E489" s="243"/>
      <c r="F489" s="243"/>
      <c r="G489" s="243"/>
      <c r="H489" s="243"/>
      <c r="I489" s="243"/>
      <c r="J489" s="243"/>
      <c r="K489" s="243"/>
      <c r="L489" s="243"/>
      <c r="M489" s="243"/>
      <c r="N489" s="243"/>
      <c r="O489" s="244"/>
      <c r="P489" s="13"/>
      <c r="Q489" s="13"/>
      <c r="R489" s="13"/>
      <c r="S489" s="13"/>
      <c r="T489" s="13"/>
      <c r="U489" s="13"/>
      <c r="V489" s="13"/>
      <c r="W489" s="13"/>
      <c r="X489" s="13"/>
      <c r="Y489" s="13"/>
      <c r="Z489" s="13"/>
    </row>
    <row r="490" spans="1:26" ht="12.75" customHeight="1" x14ac:dyDescent="0.2">
      <c r="A490" s="13"/>
      <c r="B490" s="243"/>
      <c r="C490" s="243"/>
      <c r="D490" s="243"/>
      <c r="E490" s="243"/>
      <c r="F490" s="243"/>
      <c r="G490" s="243"/>
      <c r="H490" s="243"/>
      <c r="I490" s="243"/>
      <c r="J490" s="243"/>
      <c r="K490" s="243"/>
      <c r="L490" s="243"/>
      <c r="M490" s="243"/>
      <c r="N490" s="243"/>
      <c r="O490" s="244"/>
      <c r="P490" s="13"/>
      <c r="Q490" s="13"/>
      <c r="R490" s="13"/>
      <c r="S490" s="13"/>
      <c r="T490" s="13"/>
      <c r="U490" s="13"/>
      <c r="V490" s="13"/>
      <c r="W490" s="13"/>
      <c r="X490" s="13"/>
      <c r="Y490" s="13"/>
      <c r="Z490" s="13"/>
    </row>
    <row r="491" spans="1:26" ht="12.75" customHeight="1" x14ac:dyDescent="0.2">
      <c r="A491" s="13"/>
      <c r="B491" s="243"/>
      <c r="C491" s="243"/>
      <c r="D491" s="243"/>
      <c r="E491" s="243"/>
      <c r="F491" s="243"/>
      <c r="G491" s="243"/>
      <c r="H491" s="243"/>
      <c r="I491" s="243"/>
      <c r="J491" s="243"/>
      <c r="K491" s="243"/>
      <c r="L491" s="243"/>
      <c r="M491" s="243"/>
      <c r="N491" s="243"/>
      <c r="O491" s="244"/>
      <c r="P491" s="13"/>
      <c r="Q491" s="13"/>
      <c r="R491" s="13"/>
      <c r="S491" s="13"/>
      <c r="T491" s="13"/>
      <c r="U491" s="13"/>
      <c r="V491" s="13"/>
      <c r="W491" s="13"/>
      <c r="X491" s="13"/>
      <c r="Y491" s="13"/>
      <c r="Z491" s="13"/>
    </row>
    <row r="492" spans="1:26" ht="12.75" customHeight="1" x14ac:dyDescent="0.2">
      <c r="A492" s="13"/>
      <c r="B492" s="243"/>
      <c r="C492" s="243"/>
      <c r="D492" s="243"/>
      <c r="E492" s="243"/>
      <c r="F492" s="243"/>
      <c r="G492" s="243"/>
      <c r="H492" s="243"/>
      <c r="I492" s="243"/>
      <c r="J492" s="243"/>
      <c r="K492" s="243"/>
      <c r="L492" s="243"/>
      <c r="M492" s="243"/>
      <c r="N492" s="243"/>
      <c r="O492" s="244"/>
      <c r="P492" s="13"/>
      <c r="Q492" s="13"/>
      <c r="R492" s="13"/>
      <c r="S492" s="13"/>
      <c r="T492" s="13"/>
      <c r="U492" s="13"/>
      <c r="V492" s="13"/>
      <c r="W492" s="13"/>
      <c r="X492" s="13"/>
      <c r="Y492" s="13"/>
      <c r="Z492" s="13"/>
    </row>
    <row r="493" spans="1:26" ht="12.75" customHeight="1" x14ac:dyDescent="0.2">
      <c r="A493" s="13"/>
      <c r="B493" s="243"/>
      <c r="C493" s="243"/>
      <c r="D493" s="243"/>
      <c r="E493" s="243"/>
      <c r="F493" s="243"/>
      <c r="G493" s="243"/>
      <c r="H493" s="243"/>
      <c r="I493" s="243"/>
      <c r="J493" s="243"/>
      <c r="K493" s="243"/>
      <c r="L493" s="243"/>
      <c r="M493" s="243"/>
      <c r="N493" s="243"/>
      <c r="O493" s="244"/>
      <c r="P493" s="13"/>
      <c r="Q493" s="13"/>
      <c r="R493" s="13"/>
      <c r="S493" s="13"/>
      <c r="T493" s="13"/>
      <c r="U493" s="13"/>
      <c r="V493" s="13"/>
      <c r="W493" s="13"/>
      <c r="X493" s="13"/>
      <c r="Y493" s="13"/>
      <c r="Z493" s="13"/>
    </row>
    <row r="494" spans="1:26" ht="12.75" customHeight="1" x14ac:dyDescent="0.2">
      <c r="A494" s="13"/>
      <c r="B494" s="243"/>
      <c r="C494" s="243"/>
      <c r="D494" s="243"/>
      <c r="E494" s="243"/>
      <c r="F494" s="243"/>
      <c r="G494" s="243"/>
      <c r="H494" s="243"/>
      <c r="I494" s="243"/>
      <c r="J494" s="243"/>
      <c r="K494" s="243"/>
      <c r="L494" s="243"/>
      <c r="M494" s="243"/>
      <c r="N494" s="243"/>
      <c r="O494" s="244"/>
      <c r="P494" s="13"/>
      <c r="Q494" s="13"/>
      <c r="R494" s="13"/>
      <c r="S494" s="13"/>
      <c r="T494" s="13"/>
      <c r="U494" s="13"/>
      <c r="V494" s="13"/>
      <c r="W494" s="13"/>
      <c r="X494" s="13"/>
      <c r="Y494" s="13"/>
      <c r="Z494" s="13"/>
    </row>
    <row r="495" spans="1:26" ht="12.75" customHeight="1" x14ac:dyDescent="0.2">
      <c r="A495" s="13"/>
      <c r="B495" s="243"/>
      <c r="C495" s="243"/>
      <c r="D495" s="243"/>
      <c r="E495" s="243"/>
      <c r="F495" s="243"/>
      <c r="G495" s="243"/>
      <c r="H495" s="243"/>
      <c r="I495" s="243"/>
      <c r="J495" s="243"/>
      <c r="K495" s="243"/>
      <c r="L495" s="243"/>
      <c r="M495" s="243"/>
      <c r="N495" s="243"/>
      <c r="O495" s="244"/>
      <c r="P495" s="13"/>
      <c r="Q495" s="13"/>
      <c r="R495" s="13"/>
      <c r="S495" s="13"/>
      <c r="T495" s="13"/>
      <c r="U495" s="13"/>
      <c r="V495" s="13"/>
      <c r="W495" s="13"/>
      <c r="X495" s="13"/>
      <c r="Y495" s="13"/>
      <c r="Z495" s="13"/>
    </row>
    <row r="496" spans="1:26" ht="12.75" customHeight="1" x14ac:dyDescent="0.2">
      <c r="A496" s="13"/>
      <c r="B496" s="243"/>
      <c r="C496" s="243"/>
      <c r="D496" s="243"/>
      <c r="E496" s="243"/>
      <c r="F496" s="243"/>
      <c r="G496" s="243"/>
      <c r="H496" s="243"/>
      <c r="I496" s="243"/>
      <c r="J496" s="243"/>
      <c r="K496" s="243"/>
      <c r="L496" s="243"/>
      <c r="M496" s="243"/>
      <c r="N496" s="243"/>
      <c r="O496" s="244"/>
      <c r="P496" s="13"/>
      <c r="Q496" s="13"/>
      <c r="R496" s="13"/>
      <c r="S496" s="13"/>
      <c r="T496" s="13"/>
      <c r="U496" s="13"/>
      <c r="V496" s="13"/>
      <c r="W496" s="13"/>
      <c r="X496" s="13"/>
      <c r="Y496" s="13"/>
      <c r="Z496" s="13"/>
    </row>
    <row r="497" spans="1:26" ht="12.75" customHeight="1" x14ac:dyDescent="0.2">
      <c r="A497" s="13"/>
      <c r="B497" s="243"/>
      <c r="C497" s="243"/>
      <c r="D497" s="243"/>
      <c r="E497" s="243"/>
      <c r="F497" s="243"/>
      <c r="G497" s="243"/>
      <c r="H497" s="243"/>
      <c r="I497" s="243"/>
      <c r="J497" s="243"/>
      <c r="K497" s="243"/>
      <c r="L497" s="243"/>
      <c r="M497" s="243"/>
      <c r="N497" s="243"/>
      <c r="O497" s="244"/>
      <c r="P497" s="13"/>
      <c r="Q497" s="13"/>
      <c r="R497" s="13"/>
      <c r="S497" s="13"/>
      <c r="T497" s="13"/>
      <c r="U497" s="13"/>
      <c r="V497" s="13"/>
      <c r="W497" s="13"/>
      <c r="X497" s="13"/>
      <c r="Y497" s="13"/>
      <c r="Z497" s="13"/>
    </row>
    <row r="498" spans="1:26" ht="12.75" customHeight="1" x14ac:dyDescent="0.2">
      <c r="A498" s="13"/>
      <c r="B498" s="243"/>
      <c r="C498" s="243"/>
      <c r="D498" s="243"/>
      <c r="E498" s="243"/>
      <c r="F498" s="243"/>
      <c r="G498" s="243"/>
      <c r="H498" s="243"/>
      <c r="I498" s="243"/>
      <c r="J498" s="243"/>
      <c r="K498" s="243"/>
      <c r="L498" s="243"/>
      <c r="M498" s="243"/>
      <c r="N498" s="243"/>
      <c r="O498" s="244"/>
      <c r="P498" s="13"/>
      <c r="Q498" s="13"/>
      <c r="R498" s="13"/>
      <c r="S498" s="13"/>
      <c r="T498" s="13"/>
      <c r="U498" s="13"/>
      <c r="V498" s="13"/>
      <c r="W498" s="13"/>
      <c r="X498" s="13"/>
      <c r="Y498" s="13"/>
      <c r="Z498" s="13"/>
    </row>
    <row r="499" spans="1:26" ht="12.75" customHeight="1" x14ac:dyDescent="0.2">
      <c r="A499" s="13"/>
      <c r="B499" s="243"/>
      <c r="C499" s="243"/>
      <c r="D499" s="243"/>
      <c r="E499" s="243"/>
      <c r="F499" s="243"/>
      <c r="G499" s="243"/>
      <c r="H499" s="243"/>
      <c r="I499" s="243"/>
      <c r="J499" s="243"/>
      <c r="K499" s="243"/>
      <c r="L499" s="243"/>
      <c r="M499" s="243"/>
      <c r="N499" s="243"/>
      <c r="O499" s="244"/>
      <c r="P499" s="13"/>
      <c r="Q499" s="13"/>
      <c r="R499" s="13"/>
      <c r="S499" s="13"/>
      <c r="T499" s="13"/>
      <c r="U499" s="13"/>
      <c r="V499" s="13"/>
      <c r="W499" s="13"/>
      <c r="X499" s="13"/>
      <c r="Y499" s="13"/>
      <c r="Z499" s="13"/>
    </row>
    <row r="500" spans="1:26" ht="12.75" customHeight="1" x14ac:dyDescent="0.2">
      <c r="A500" s="13"/>
      <c r="B500" s="243"/>
      <c r="C500" s="243"/>
      <c r="D500" s="243"/>
      <c r="E500" s="243"/>
      <c r="F500" s="243"/>
      <c r="G500" s="243"/>
      <c r="H500" s="243"/>
      <c r="I500" s="243"/>
      <c r="J500" s="243"/>
      <c r="K500" s="243"/>
      <c r="L500" s="243"/>
      <c r="M500" s="243"/>
      <c r="N500" s="243"/>
      <c r="O500" s="244"/>
      <c r="P500" s="13"/>
      <c r="Q500" s="13"/>
      <c r="R500" s="13"/>
      <c r="S500" s="13"/>
      <c r="T500" s="13"/>
      <c r="U500" s="13"/>
      <c r="V500" s="13"/>
      <c r="W500" s="13"/>
      <c r="X500" s="13"/>
      <c r="Y500" s="13"/>
      <c r="Z500" s="13"/>
    </row>
    <row r="501" spans="1:26" ht="12.75" customHeight="1" x14ac:dyDescent="0.2">
      <c r="A501" s="13"/>
      <c r="B501" s="243"/>
      <c r="C501" s="243"/>
      <c r="D501" s="243"/>
      <c r="E501" s="243"/>
      <c r="F501" s="243"/>
      <c r="G501" s="243"/>
      <c r="H501" s="243"/>
      <c r="I501" s="243"/>
      <c r="J501" s="243"/>
      <c r="K501" s="243"/>
      <c r="L501" s="243"/>
      <c r="M501" s="243"/>
      <c r="N501" s="243"/>
      <c r="O501" s="244"/>
      <c r="P501" s="13"/>
      <c r="Q501" s="13"/>
      <c r="R501" s="13"/>
      <c r="S501" s="13"/>
      <c r="T501" s="13"/>
      <c r="U501" s="13"/>
      <c r="V501" s="13"/>
      <c r="W501" s="13"/>
      <c r="X501" s="13"/>
      <c r="Y501" s="13"/>
      <c r="Z501" s="13"/>
    </row>
    <row r="502" spans="1:26" ht="12.75" customHeight="1" x14ac:dyDescent="0.2">
      <c r="A502" s="13"/>
      <c r="B502" s="243"/>
      <c r="C502" s="243"/>
      <c r="D502" s="243"/>
      <c r="E502" s="243"/>
      <c r="F502" s="243"/>
      <c r="G502" s="243"/>
      <c r="H502" s="243"/>
      <c r="I502" s="243"/>
      <c r="J502" s="243"/>
      <c r="K502" s="243"/>
      <c r="L502" s="243"/>
      <c r="M502" s="243"/>
      <c r="N502" s="243"/>
      <c r="O502" s="244"/>
      <c r="P502" s="13"/>
      <c r="Q502" s="13"/>
      <c r="R502" s="13"/>
      <c r="S502" s="13"/>
      <c r="T502" s="13"/>
      <c r="U502" s="13"/>
      <c r="V502" s="13"/>
      <c r="W502" s="13"/>
      <c r="X502" s="13"/>
      <c r="Y502" s="13"/>
      <c r="Z502" s="13"/>
    </row>
    <row r="503" spans="1:26" ht="12.75" customHeight="1" x14ac:dyDescent="0.2">
      <c r="A503" s="13"/>
      <c r="B503" s="243"/>
      <c r="C503" s="243"/>
      <c r="D503" s="243"/>
      <c r="E503" s="243"/>
      <c r="F503" s="243"/>
      <c r="G503" s="243"/>
      <c r="H503" s="243"/>
      <c r="I503" s="243"/>
      <c r="J503" s="243"/>
      <c r="K503" s="243"/>
      <c r="L503" s="243"/>
      <c r="M503" s="243"/>
      <c r="N503" s="243"/>
      <c r="O503" s="244"/>
      <c r="P503" s="13"/>
      <c r="Q503" s="13"/>
      <c r="R503" s="13"/>
      <c r="S503" s="13"/>
      <c r="T503" s="13"/>
      <c r="U503" s="13"/>
      <c r="V503" s="13"/>
      <c r="W503" s="13"/>
      <c r="X503" s="13"/>
      <c r="Y503" s="13"/>
      <c r="Z503" s="13"/>
    </row>
    <row r="504" spans="1:26" ht="12.75" customHeight="1" x14ac:dyDescent="0.2">
      <c r="A504" s="13"/>
      <c r="B504" s="243"/>
      <c r="C504" s="243"/>
      <c r="D504" s="243"/>
      <c r="E504" s="243"/>
      <c r="F504" s="243"/>
      <c r="G504" s="243"/>
      <c r="H504" s="243"/>
      <c r="I504" s="243"/>
      <c r="J504" s="243"/>
      <c r="K504" s="243"/>
      <c r="L504" s="243"/>
      <c r="M504" s="243"/>
      <c r="N504" s="243"/>
      <c r="O504" s="244"/>
      <c r="P504" s="13"/>
      <c r="Q504" s="13"/>
      <c r="R504" s="13"/>
      <c r="S504" s="13"/>
      <c r="T504" s="13"/>
      <c r="U504" s="13"/>
      <c r="V504" s="13"/>
      <c r="W504" s="13"/>
      <c r="X504" s="13"/>
      <c r="Y504" s="13"/>
      <c r="Z504" s="13"/>
    </row>
    <row r="505" spans="1:26" ht="12.75" customHeight="1" x14ac:dyDescent="0.2">
      <c r="A505" s="13"/>
      <c r="B505" s="243"/>
      <c r="C505" s="243"/>
      <c r="D505" s="243"/>
      <c r="E505" s="243"/>
      <c r="F505" s="243"/>
      <c r="G505" s="243"/>
      <c r="H505" s="243"/>
      <c r="I505" s="243"/>
      <c r="J505" s="243"/>
      <c r="K505" s="243"/>
      <c r="L505" s="243"/>
      <c r="M505" s="243"/>
      <c r="N505" s="243"/>
      <c r="O505" s="244"/>
      <c r="P505" s="13"/>
      <c r="Q505" s="13"/>
      <c r="R505" s="13"/>
      <c r="S505" s="13"/>
      <c r="T505" s="13"/>
      <c r="U505" s="13"/>
      <c r="V505" s="13"/>
      <c r="W505" s="13"/>
      <c r="X505" s="13"/>
      <c r="Y505" s="13"/>
      <c r="Z505" s="13"/>
    </row>
    <row r="506" spans="1:26" ht="12.75" customHeight="1" x14ac:dyDescent="0.2">
      <c r="A506" s="13"/>
      <c r="B506" s="243"/>
      <c r="C506" s="243"/>
      <c r="D506" s="243"/>
      <c r="E506" s="243"/>
      <c r="F506" s="243"/>
      <c r="G506" s="243"/>
      <c r="H506" s="243"/>
      <c r="I506" s="243"/>
      <c r="J506" s="243"/>
      <c r="K506" s="243"/>
      <c r="L506" s="243"/>
      <c r="M506" s="243"/>
      <c r="N506" s="243"/>
      <c r="O506" s="244"/>
      <c r="P506" s="13"/>
      <c r="Q506" s="13"/>
      <c r="R506" s="13"/>
      <c r="S506" s="13"/>
      <c r="T506" s="13"/>
      <c r="U506" s="13"/>
      <c r="V506" s="13"/>
      <c r="W506" s="13"/>
      <c r="X506" s="13"/>
      <c r="Y506" s="13"/>
      <c r="Z506" s="13"/>
    </row>
    <row r="507" spans="1:26" ht="12.75" customHeight="1" x14ac:dyDescent="0.2">
      <c r="A507" s="13"/>
      <c r="B507" s="243"/>
      <c r="C507" s="243"/>
      <c r="D507" s="243"/>
      <c r="E507" s="243"/>
      <c r="F507" s="243"/>
      <c r="G507" s="243"/>
      <c r="H507" s="243"/>
      <c r="I507" s="243"/>
      <c r="J507" s="243"/>
      <c r="K507" s="243"/>
      <c r="L507" s="243"/>
      <c r="M507" s="243"/>
      <c r="N507" s="243"/>
      <c r="O507" s="244"/>
      <c r="P507" s="13"/>
      <c r="Q507" s="13"/>
      <c r="R507" s="13"/>
      <c r="S507" s="13"/>
      <c r="T507" s="13"/>
      <c r="U507" s="13"/>
      <c r="V507" s="13"/>
      <c r="W507" s="13"/>
      <c r="X507" s="13"/>
      <c r="Y507" s="13"/>
      <c r="Z507" s="13"/>
    </row>
    <row r="508" spans="1:26" ht="12.75" customHeight="1" x14ac:dyDescent="0.2">
      <c r="A508" s="13"/>
      <c r="B508" s="243"/>
      <c r="C508" s="243"/>
      <c r="D508" s="243"/>
      <c r="E508" s="243"/>
      <c r="F508" s="243"/>
      <c r="G508" s="243"/>
      <c r="H508" s="243"/>
      <c r="I508" s="243"/>
      <c r="J508" s="243"/>
      <c r="K508" s="243"/>
      <c r="L508" s="243"/>
      <c r="M508" s="243"/>
      <c r="N508" s="243"/>
      <c r="O508" s="244"/>
      <c r="P508" s="13"/>
      <c r="Q508" s="13"/>
      <c r="R508" s="13"/>
      <c r="S508" s="13"/>
      <c r="T508" s="13"/>
      <c r="U508" s="13"/>
      <c r="V508" s="13"/>
      <c r="W508" s="13"/>
      <c r="X508" s="13"/>
      <c r="Y508" s="13"/>
      <c r="Z508" s="13"/>
    </row>
    <row r="509" spans="1:26" ht="12.75" customHeight="1" x14ac:dyDescent="0.2">
      <c r="A509" s="13"/>
      <c r="B509" s="243"/>
      <c r="C509" s="243"/>
      <c r="D509" s="243"/>
      <c r="E509" s="243"/>
      <c r="F509" s="243"/>
      <c r="G509" s="243"/>
      <c r="H509" s="243"/>
      <c r="I509" s="243"/>
      <c r="J509" s="243"/>
      <c r="K509" s="243"/>
      <c r="L509" s="243"/>
      <c r="M509" s="243"/>
      <c r="N509" s="243"/>
      <c r="O509" s="244"/>
      <c r="P509" s="13"/>
      <c r="Q509" s="13"/>
      <c r="R509" s="13"/>
      <c r="S509" s="13"/>
      <c r="T509" s="13"/>
      <c r="U509" s="13"/>
      <c r="V509" s="13"/>
      <c r="W509" s="13"/>
      <c r="X509" s="13"/>
      <c r="Y509" s="13"/>
      <c r="Z509" s="13"/>
    </row>
    <row r="510" spans="1:26" ht="12.75" customHeight="1" x14ac:dyDescent="0.2">
      <c r="A510" s="13"/>
      <c r="B510" s="243"/>
      <c r="C510" s="243"/>
      <c r="D510" s="243"/>
      <c r="E510" s="243"/>
      <c r="F510" s="243"/>
      <c r="G510" s="243"/>
      <c r="H510" s="243"/>
      <c r="I510" s="243"/>
      <c r="J510" s="243"/>
      <c r="K510" s="243"/>
      <c r="L510" s="243"/>
      <c r="M510" s="243"/>
      <c r="N510" s="243"/>
      <c r="O510" s="244"/>
      <c r="P510" s="13"/>
      <c r="Q510" s="13"/>
      <c r="R510" s="13"/>
      <c r="S510" s="13"/>
      <c r="T510" s="13"/>
      <c r="U510" s="13"/>
      <c r="V510" s="13"/>
      <c r="W510" s="13"/>
      <c r="X510" s="13"/>
      <c r="Y510" s="13"/>
      <c r="Z510" s="13"/>
    </row>
    <row r="511" spans="1:26" ht="12.75" customHeight="1" x14ac:dyDescent="0.2">
      <c r="A511" s="13"/>
      <c r="B511" s="243"/>
      <c r="C511" s="243"/>
      <c r="D511" s="243"/>
      <c r="E511" s="243"/>
      <c r="F511" s="243"/>
      <c r="G511" s="243"/>
      <c r="H511" s="243"/>
      <c r="I511" s="243"/>
      <c r="J511" s="243"/>
      <c r="K511" s="243"/>
      <c r="L511" s="243"/>
      <c r="M511" s="243"/>
      <c r="N511" s="243"/>
      <c r="O511" s="244"/>
      <c r="P511" s="13"/>
      <c r="Q511" s="13"/>
      <c r="R511" s="13"/>
      <c r="S511" s="13"/>
      <c r="T511" s="13"/>
      <c r="U511" s="13"/>
      <c r="V511" s="13"/>
      <c r="W511" s="13"/>
      <c r="X511" s="13"/>
      <c r="Y511" s="13"/>
      <c r="Z511" s="13"/>
    </row>
    <row r="512" spans="1:26" ht="12.75" customHeight="1" x14ac:dyDescent="0.2">
      <c r="A512" s="13"/>
      <c r="B512" s="243"/>
      <c r="C512" s="243"/>
      <c r="D512" s="243"/>
      <c r="E512" s="243"/>
      <c r="F512" s="243"/>
      <c r="G512" s="243"/>
      <c r="H512" s="243"/>
      <c r="I512" s="243"/>
      <c r="J512" s="243"/>
      <c r="K512" s="243"/>
      <c r="L512" s="243"/>
      <c r="M512" s="243"/>
      <c r="N512" s="243"/>
      <c r="O512" s="244"/>
      <c r="P512" s="13"/>
      <c r="Q512" s="13"/>
      <c r="R512" s="13"/>
      <c r="S512" s="13"/>
      <c r="T512" s="13"/>
      <c r="U512" s="13"/>
      <c r="V512" s="13"/>
      <c r="W512" s="13"/>
      <c r="X512" s="13"/>
      <c r="Y512" s="13"/>
      <c r="Z512" s="13"/>
    </row>
    <row r="513" spans="1:26" ht="12.75" customHeight="1" x14ac:dyDescent="0.2">
      <c r="A513" s="13"/>
      <c r="B513" s="243"/>
      <c r="C513" s="243"/>
      <c r="D513" s="243"/>
      <c r="E513" s="243"/>
      <c r="F513" s="243"/>
      <c r="G513" s="243"/>
      <c r="H513" s="243"/>
      <c r="I513" s="243"/>
      <c r="J513" s="243"/>
      <c r="K513" s="243"/>
      <c r="L513" s="243"/>
      <c r="M513" s="243"/>
      <c r="N513" s="243"/>
      <c r="O513" s="244"/>
      <c r="P513" s="13"/>
      <c r="Q513" s="13"/>
      <c r="R513" s="13"/>
      <c r="S513" s="13"/>
      <c r="T513" s="13"/>
      <c r="U513" s="13"/>
      <c r="V513" s="13"/>
      <c r="W513" s="13"/>
      <c r="X513" s="13"/>
      <c r="Y513" s="13"/>
      <c r="Z513" s="13"/>
    </row>
    <row r="514" spans="1:26" ht="12.75" customHeight="1" x14ac:dyDescent="0.2">
      <c r="A514" s="13"/>
      <c r="B514" s="243"/>
      <c r="C514" s="243"/>
      <c r="D514" s="243"/>
      <c r="E514" s="243"/>
      <c r="F514" s="243"/>
      <c r="G514" s="243"/>
      <c r="H514" s="243"/>
      <c r="I514" s="243"/>
      <c r="J514" s="243"/>
      <c r="K514" s="243"/>
      <c r="L514" s="243"/>
      <c r="M514" s="243"/>
      <c r="N514" s="243"/>
      <c r="O514" s="244"/>
      <c r="P514" s="13"/>
      <c r="Q514" s="13"/>
      <c r="R514" s="13"/>
      <c r="S514" s="13"/>
      <c r="T514" s="13"/>
      <c r="U514" s="13"/>
      <c r="V514" s="13"/>
      <c r="W514" s="13"/>
      <c r="X514" s="13"/>
      <c r="Y514" s="13"/>
      <c r="Z514" s="13"/>
    </row>
    <row r="515" spans="1:26" ht="12.75" customHeight="1" x14ac:dyDescent="0.2">
      <c r="A515" s="13"/>
      <c r="B515" s="243"/>
      <c r="C515" s="243"/>
      <c r="D515" s="243"/>
      <c r="E515" s="243"/>
      <c r="F515" s="243"/>
      <c r="G515" s="243"/>
      <c r="H515" s="243"/>
      <c r="I515" s="243"/>
      <c r="J515" s="243"/>
      <c r="K515" s="243"/>
      <c r="L515" s="243"/>
      <c r="M515" s="243"/>
      <c r="N515" s="243"/>
      <c r="O515" s="244"/>
      <c r="P515" s="13"/>
      <c r="Q515" s="13"/>
      <c r="R515" s="13"/>
      <c r="S515" s="13"/>
      <c r="T515" s="13"/>
      <c r="U515" s="13"/>
      <c r="V515" s="13"/>
      <c r="W515" s="13"/>
      <c r="X515" s="13"/>
      <c r="Y515" s="13"/>
      <c r="Z515" s="13"/>
    </row>
    <row r="516" spans="1:26" ht="12.75" customHeight="1" x14ac:dyDescent="0.2">
      <c r="A516" s="13"/>
      <c r="B516" s="243"/>
      <c r="C516" s="243"/>
      <c r="D516" s="243"/>
      <c r="E516" s="243"/>
      <c r="F516" s="243"/>
      <c r="G516" s="243"/>
      <c r="H516" s="243"/>
      <c r="I516" s="243"/>
      <c r="J516" s="243"/>
      <c r="K516" s="243"/>
      <c r="L516" s="243"/>
      <c r="M516" s="243"/>
      <c r="N516" s="243"/>
      <c r="O516" s="244"/>
      <c r="P516" s="13"/>
      <c r="Q516" s="13"/>
      <c r="R516" s="13"/>
      <c r="S516" s="13"/>
      <c r="T516" s="13"/>
      <c r="U516" s="13"/>
      <c r="V516" s="13"/>
      <c r="W516" s="13"/>
      <c r="X516" s="13"/>
      <c r="Y516" s="13"/>
      <c r="Z516" s="13"/>
    </row>
    <row r="517" spans="1:26" ht="12.75" customHeight="1" x14ac:dyDescent="0.2">
      <c r="A517" s="13"/>
      <c r="B517" s="243"/>
      <c r="C517" s="243"/>
      <c r="D517" s="243"/>
      <c r="E517" s="243"/>
      <c r="F517" s="243"/>
      <c r="G517" s="243"/>
      <c r="H517" s="243"/>
      <c r="I517" s="243"/>
      <c r="J517" s="243"/>
      <c r="K517" s="243"/>
      <c r="L517" s="243"/>
      <c r="M517" s="243"/>
      <c r="N517" s="243"/>
      <c r="O517" s="244"/>
      <c r="P517" s="13"/>
      <c r="Q517" s="13"/>
      <c r="R517" s="13"/>
      <c r="S517" s="13"/>
      <c r="T517" s="13"/>
      <c r="U517" s="13"/>
      <c r="V517" s="13"/>
      <c r="W517" s="13"/>
      <c r="X517" s="13"/>
      <c r="Y517" s="13"/>
      <c r="Z517" s="13"/>
    </row>
    <row r="518" spans="1:26" ht="12.75" customHeight="1" x14ac:dyDescent="0.2">
      <c r="A518" s="13"/>
      <c r="B518" s="243"/>
      <c r="C518" s="243"/>
      <c r="D518" s="243"/>
      <c r="E518" s="243"/>
      <c r="F518" s="243"/>
      <c r="G518" s="243"/>
      <c r="H518" s="243"/>
      <c r="I518" s="243"/>
      <c r="J518" s="243"/>
      <c r="K518" s="243"/>
      <c r="L518" s="243"/>
      <c r="M518" s="243"/>
      <c r="N518" s="243"/>
      <c r="O518" s="244"/>
      <c r="P518" s="13"/>
      <c r="Q518" s="13"/>
      <c r="R518" s="13"/>
      <c r="S518" s="13"/>
      <c r="T518" s="13"/>
      <c r="U518" s="13"/>
      <c r="V518" s="13"/>
      <c r="W518" s="13"/>
      <c r="X518" s="13"/>
      <c r="Y518" s="13"/>
      <c r="Z518" s="13"/>
    </row>
    <row r="519" spans="1:26" ht="12.75" customHeight="1" x14ac:dyDescent="0.2">
      <c r="A519" s="13"/>
      <c r="B519" s="243"/>
      <c r="C519" s="243"/>
      <c r="D519" s="243"/>
      <c r="E519" s="243"/>
      <c r="F519" s="243"/>
      <c r="G519" s="243"/>
      <c r="H519" s="243"/>
      <c r="I519" s="243"/>
      <c r="J519" s="243"/>
      <c r="K519" s="243"/>
      <c r="L519" s="243"/>
      <c r="M519" s="243"/>
      <c r="N519" s="243"/>
      <c r="O519" s="244"/>
      <c r="P519" s="13"/>
      <c r="Q519" s="13"/>
      <c r="R519" s="13"/>
      <c r="S519" s="13"/>
      <c r="T519" s="13"/>
      <c r="U519" s="13"/>
      <c r="V519" s="13"/>
      <c r="W519" s="13"/>
      <c r="X519" s="13"/>
      <c r="Y519" s="13"/>
      <c r="Z519" s="13"/>
    </row>
    <row r="520" spans="1:26" ht="12.75" customHeight="1" x14ac:dyDescent="0.2">
      <c r="A520" s="13"/>
      <c r="B520" s="243"/>
      <c r="C520" s="243"/>
      <c r="D520" s="243"/>
      <c r="E520" s="243"/>
      <c r="F520" s="243"/>
      <c r="G520" s="243"/>
      <c r="H520" s="243"/>
      <c r="I520" s="243"/>
      <c r="J520" s="243"/>
      <c r="K520" s="243"/>
      <c r="L520" s="243"/>
      <c r="M520" s="243"/>
      <c r="N520" s="243"/>
      <c r="O520" s="244"/>
      <c r="P520" s="13"/>
      <c r="Q520" s="13"/>
      <c r="R520" s="13"/>
      <c r="S520" s="13"/>
      <c r="T520" s="13"/>
      <c r="U520" s="13"/>
      <c r="V520" s="13"/>
      <c r="W520" s="13"/>
      <c r="X520" s="13"/>
      <c r="Y520" s="13"/>
      <c r="Z520" s="13"/>
    </row>
    <row r="521" spans="1:26" ht="12.75" customHeight="1" x14ac:dyDescent="0.2">
      <c r="A521" s="13"/>
      <c r="B521" s="243"/>
      <c r="C521" s="243"/>
      <c r="D521" s="243"/>
      <c r="E521" s="243"/>
      <c r="F521" s="243"/>
      <c r="G521" s="243"/>
      <c r="H521" s="243"/>
      <c r="I521" s="243"/>
      <c r="J521" s="243"/>
      <c r="K521" s="243"/>
      <c r="L521" s="243"/>
      <c r="M521" s="243"/>
      <c r="N521" s="243"/>
      <c r="O521" s="244"/>
      <c r="P521" s="13"/>
      <c r="Q521" s="13"/>
      <c r="R521" s="13"/>
      <c r="S521" s="13"/>
      <c r="T521" s="13"/>
      <c r="U521" s="13"/>
      <c r="V521" s="13"/>
      <c r="W521" s="13"/>
      <c r="X521" s="13"/>
      <c r="Y521" s="13"/>
      <c r="Z521" s="13"/>
    </row>
    <row r="522" spans="1:26" ht="12.75" customHeight="1" x14ac:dyDescent="0.2">
      <c r="A522" s="13"/>
      <c r="B522" s="243"/>
      <c r="C522" s="243"/>
      <c r="D522" s="243"/>
      <c r="E522" s="243"/>
      <c r="F522" s="243"/>
      <c r="G522" s="243"/>
      <c r="H522" s="243"/>
      <c r="I522" s="243"/>
      <c r="J522" s="243"/>
      <c r="K522" s="243"/>
      <c r="L522" s="243"/>
      <c r="M522" s="243"/>
      <c r="N522" s="243"/>
      <c r="O522" s="244"/>
      <c r="P522" s="13"/>
      <c r="Q522" s="13"/>
      <c r="R522" s="13"/>
      <c r="S522" s="13"/>
      <c r="T522" s="13"/>
      <c r="U522" s="13"/>
      <c r="V522" s="13"/>
      <c r="W522" s="13"/>
      <c r="X522" s="13"/>
      <c r="Y522" s="13"/>
      <c r="Z522" s="13"/>
    </row>
    <row r="523" spans="1:26" ht="12.75" customHeight="1" x14ac:dyDescent="0.2">
      <c r="A523" s="13"/>
      <c r="B523" s="243"/>
      <c r="C523" s="243"/>
      <c r="D523" s="243"/>
      <c r="E523" s="243"/>
      <c r="F523" s="243"/>
      <c r="G523" s="243"/>
      <c r="H523" s="243"/>
      <c r="I523" s="243"/>
      <c r="J523" s="243"/>
      <c r="K523" s="243"/>
      <c r="L523" s="243"/>
      <c r="M523" s="243"/>
      <c r="N523" s="243"/>
      <c r="O523" s="244"/>
      <c r="P523" s="13"/>
      <c r="Q523" s="13"/>
      <c r="R523" s="13"/>
      <c r="S523" s="13"/>
      <c r="T523" s="13"/>
      <c r="U523" s="13"/>
      <c r="V523" s="13"/>
      <c r="W523" s="13"/>
      <c r="X523" s="13"/>
      <c r="Y523" s="13"/>
      <c r="Z523" s="13"/>
    </row>
    <row r="524" spans="1:26" ht="12.75" customHeight="1" x14ac:dyDescent="0.2">
      <c r="A524" s="13"/>
      <c r="B524" s="243"/>
      <c r="C524" s="243"/>
      <c r="D524" s="243"/>
      <c r="E524" s="243"/>
      <c r="F524" s="243"/>
      <c r="G524" s="243"/>
      <c r="H524" s="243"/>
      <c r="I524" s="243"/>
      <c r="J524" s="243"/>
      <c r="K524" s="243"/>
      <c r="L524" s="243"/>
      <c r="M524" s="243"/>
      <c r="N524" s="243"/>
      <c r="O524" s="244"/>
      <c r="P524" s="13"/>
      <c r="Q524" s="13"/>
      <c r="R524" s="13"/>
      <c r="S524" s="13"/>
      <c r="T524" s="13"/>
      <c r="U524" s="13"/>
      <c r="V524" s="13"/>
      <c r="W524" s="13"/>
      <c r="X524" s="13"/>
      <c r="Y524" s="13"/>
      <c r="Z524" s="13"/>
    </row>
    <row r="525" spans="1:26" ht="12.75" customHeight="1" x14ac:dyDescent="0.2">
      <c r="A525" s="13"/>
      <c r="B525" s="243"/>
      <c r="C525" s="243"/>
      <c r="D525" s="243"/>
      <c r="E525" s="243"/>
      <c r="F525" s="243"/>
      <c r="G525" s="243"/>
      <c r="H525" s="243"/>
      <c r="I525" s="243"/>
      <c r="J525" s="243"/>
      <c r="K525" s="243"/>
      <c r="L525" s="243"/>
      <c r="M525" s="243"/>
      <c r="N525" s="243"/>
      <c r="O525" s="244"/>
      <c r="P525" s="13"/>
      <c r="Q525" s="13"/>
      <c r="R525" s="13"/>
      <c r="S525" s="13"/>
      <c r="T525" s="13"/>
      <c r="U525" s="13"/>
      <c r="V525" s="13"/>
      <c r="W525" s="13"/>
      <c r="X525" s="13"/>
      <c r="Y525" s="13"/>
      <c r="Z525" s="13"/>
    </row>
    <row r="526" spans="1:26" ht="12.75" customHeight="1" x14ac:dyDescent="0.2">
      <c r="A526" s="13"/>
      <c r="B526" s="243"/>
      <c r="C526" s="243"/>
      <c r="D526" s="243"/>
      <c r="E526" s="243"/>
      <c r="F526" s="243"/>
      <c r="G526" s="243"/>
      <c r="H526" s="243"/>
      <c r="I526" s="243"/>
      <c r="J526" s="243"/>
      <c r="K526" s="243"/>
      <c r="L526" s="243"/>
      <c r="M526" s="243"/>
      <c r="N526" s="243"/>
      <c r="O526" s="244"/>
      <c r="P526" s="13"/>
      <c r="Q526" s="13"/>
      <c r="R526" s="13"/>
      <c r="S526" s="13"/>
      <c r="T526" s="13"/>
      <c r="U526" s="13"/>
      <c r="V526" s="13"/>
      <c r="W526" s="13"/>
      <c r="X526" s="13"/>
      <c r="Y526" s="13"/>
      <c r="Z526" s="13"/>
    </row>
    <row r="527" spans="1:26" ht="12.75" customHeight="1" x14ac:dyDescent="0.2">
      <c r="A527" s="13"/>
      <c r="B527" s="243"/>
      <c r="C527" s="243"/>
      <c r="D527" s="243"/>
      <c r="E527" s="243"/>
      <c r="F527" s="243"/>
      <c r="G527" s="243"/>
      <c r="H527" s="243"/>
      <c r="I527" s="243"/>
      <c r="J527" s="243"/>
      <c r="K527" s="243"/>
      <c r="L527" s="243"/>
      <c r="M527" s="243"/>
      <c r="N527" s="243"/>
      <c r="O527" s="244"/>
      <c r="P527" s="13"/>
      <c r="Q527" s="13"/>
      <c r="R527" s="13"/>
      <c r="S527" s="13"/>
      <c r="T527" s="13"/>
      <c r="U527" s="13"/>
      <c r="V527" s="13"/>
      <c r="W527" s="13"/>
      <c r="X527" s="13"/>
      <c r="Y527" s="13"/>
      <c r="Z527" s="13"/>
    </row>
    <row r="528" spans="1:26" ht="12.75" customHeight="1" x14ac:dyDescent="0.2">
      <c r="A528" s="13"/>
      <c r="B528" s="243"/>
      <c r="C528" s="243"/>
      <c r="D528" s="243"/>
      <c r="E528" s="243"/>
      <c r="F528" s="243"/>
      <c r="G528" s="243"/>
      <c r="H528" s="243"/>
      <c r="I528" s="243"/>
      <c r="J528" s="243"/>
      <c r="K528" s="243"/>
      <c r="L528" s="243"/>
      <c r="M528" s="243"/>
      <c r="N528" s="243"/>
      <c r="O528" s="244"/>
      <c r="P528" s="13"/>
      <c r="Q528" s="13"/>
      <c r="R528" s="13"/>
      <c r="S528" s="13"/>
      <c r="T528" s="13"/>
      <c r="U528" s="13"/>
      <c r="V528" s="13"/>
      <c r="W528" s="13"/>
      <c r="X528" s="13"/>
      <c r="Y528" s="13"/>
      <c r="Z528" s="13"/>
    </row>
    <row r="529" spans="1:26" ht="12.75" customHeight="1" x14ac:dyDescent="0.2">
      <c r="A529" s="13"/>
      <c r="B529" s="243"/>
      <c r="C529" s="243"/>
      <c r="D529" s="243"/>
      <c r="E529" s="243"/>
      <c r="F529" s="243"/>
      <c r="G529" s="243"/>
      <c r="H529" s="243"/>
      <c r="I529" s="243"/>
      <c r="J529" s="243"/>
      <c r="K529" s="243"/>
      <c r="L529" s="243"/>
      <c r="M529" s="243"/>
      <c r="N529" s="243"/>
      <c r="O529" s="244"/>
      <c r="P529" s="13"/>
      <c r="Q529" s="13"/>
      <c r="R529" s="13"/>
      <c r="S529" s="13"/>
      <c r="T529" s="13"/>
      <c r="U529" s="13"/>
      <c r="V529" s="13"/>
      <c r="W529" s="13"/>
      <c r="X529" s="13"/>
      <c r="Y529" s="13"/>
      <c r="Z529" s="13"/>
    </row>
    <row r="530" spans="1:26" ht="12.75" customHeight="1" x14ac:dyDescent="0.2">
      <c r="A530" s="13"/>
      <c r="B530" s="243"/>
      <c r="C530" s="243"/>
      <c r="D530" s="243"/>
      <c r="E530" s="243"/>
      <c r="F530" s="243"/>
      <c r="G530" s="243"/>
      <c r="H530" s="243"/>
      <c r="I530" s="243"/>
      <c r="J530" s="243"/>
      <c r="K530" s="243"/>
      <c r="L530" s="243"/>
      <c r="M530" s="243"/>
      <c r="N530" s="243"/>
      <c r="O530" s="244"/>
      <c r="P530" s="13"/>
      <c r="Q530" s="13"/>
      <c r="R530" s="13"/>
      <c r="S530" s="13"/>
      <c r="T530" s="13"/>
      <c r="U530" s="13"/>
      <c r="V530" s="13"/>
      <c r="W530" s="13"/>
      <c r="X530" s="13"/>
      <c r="Y530" s="13"/>
      <c r="Z530" s="13"/>
    </row>
    <row r="531" spans="1:26" ht="12.75" customHeight="1" x14ac:dyDescent="0.2">
      <c r="A531" s="13"/>
      <c r="B531" s="243"/>
      <c r="C531" s="243"/>
      <c r="D531" s="243"/>
      <c r="E531" s="243"/>
      <c r="F531" s="243"/>
      <c r="G531" s="243"/>
      <c r="H531" s="243"/>
      <c r="I531" s="243"/>
      <c r="J531" s="243"/>
      <c r="K531" s="243"/>
      <c r="L531" s="243"/>
      <c r="M531" s="243"/>
      <c r="N531" s="243"/>
      <c r="O531" s="244"/>
      <c r="P531" s="13"/>
      <c r="Q531" s="13"/>
      <c r="R531" s="13"/>
      <c r="S531" s="13"/>
      <c r="T531" s="13"/>
      <c r="U531" s="13"/>
      <c r="V531" s="13"/>
      <c r="W531" s="13"/>
      <c r="X531" s="13"/>
      <c r="Y531" s="13"/>
      <c r="Z531" s="13"/>
    </row>
    <row r="532" spans="1:26" ht="12.75" customHeight="1" x14ac:dyDescent="0.2">
      <c r="A532" s="13"/>
      <c r="B532" s="243"/>
      <c r="C532" s="243"/>
      <c r="D532" s="243"/>
      <c r="E532" s="243"/>
      <c r="F532" s="243"/>
      <c r="G532" s="243"/>
      <c r="H532" s="243"/>
      <c r="I532" s="243"/>
      <c r="J532" s="243"/>
      <c r="K532" s="243"/>
      <c r="L532" s="243"/>
      <c r="M532" s="243"/>
      <c r="N532" s="243"/>
      <c r="O532" s="244"/>
      <c r="P532" s="13"/>
      <c r="Q532" s="13"/>
      <c r="R532" s="13"/>
      <c r="S532" s="13"/>
      <c r="T532" s="13"/>
      <c r="U532" s="13"/>
      <c r="V532" s="13"/>
      <c r="W532" s="13"/>
      <c r="X532" s="13"/>
      <c r="Y532" s="13"/>
      <c r="Z532" s="13"/>
    </row>
    <row r="533" spans="1:26" ht="12.75" customHeight="1" x14ac:dyDescent="0.2">
      <c r="A533" s="13"/>
      <c r="B533" s="243"/>
      <c r="C533" s="243"/>
      <c r="D533" s="243"/>
      <c r="E533" s="243"/>
      <c r="F533" s="243"/>
      <c r="G533" s="243"/>
      <c r="H533" s="243"/>
      <c r="I533" s="243"/>
      <c r="J533" s="243"/>
      <c r="K533" s="243"/>
      <c r="L533" s="243"/>
      <c r="M533" s="243"/>
      <c r="N533" s="243"/>
      <c r="O533" s="244"/>
      <c r="P533" s="13"/>
      <c r="Q533" s="13"/>
      <c r="R533" s="13"/>
      <c r="S533" s="13"/>
      <c r="T533" s="13"/>
      <c r="U533" s="13"/>
      <c r="V533" s="13"/>
      <c r="W533" s="13"/>
      <c r="X533" s="13"/>
      <c r="Y533" s="13"/>
      <c r="Z533" s="13"/>
    </row>
    <row r="534" spans="1:26" ht="12.75" customHeight="1" x14ac:dyDescent="0.2">
      <c r="A534" s="13"/>
      <c r="B534" s="243"/>
      <c r="C534" s="243"/>
      <c r="D534" s="243"/>
      <c r="E534" s="243"/>
      <c r="F534" s="243"/>
      <c r="G534" s="243"/>
      <c r="H534" s="243"/>
      <c r="I534" s="243"/>
      <c r="J534" s="243"/>
      <c r="K534" s="243"/>
      <c r="L534" s="243"/>
      <c r="M534" s="243"/>
      <c r="N534" s="243"/>
      <c r="O534" s="244"/>
      <c r="P534" s="13"/>
      <c r="Q534" s="13"/>
      <c r="R534" s="13"/>
      <c r="S534" s="13"/>
      <c r="T534" s="13"/>
      <c r="U534" s="13"/>
      <c r="V534" s="13"/>
      <c r="W534" s="13"/>
      <c r="X534" s="13"/>
      <c r="Y534" s="13"/>
      <c r="Z534" s="13"/>
    </row>
    <row r="535" spans="1:26" ht="12.75" customHeight="1" x14ac:dyDescent="0.2">
      <c r="A535" s="13"/>
      <c r="B535" s="243"/>
      <c r="C535" s="243"/>
      <c r="D535" s="243"/>
      <c r="E535" s="243"/>
      <c r="F535" s="243"/>
      <c r="G535" s="243"/>
      <c r="H535" s="243"/>
      <c r="I535" s="243"/>
      <c r="J535" s="243"/>
      <c r="K535" s="243"/>
      <c r="L535" s="243"/>
      <c r="M535" s="243"/>
      <c r="N535" s="243"/>
      <c r="O535" s="244"/>
      <c r="P535" s="13"/>
      <c r="Q535" s="13"/>
      <c r="R535" s="13"/>
      <c r="S535" s="13"/>
      <c r="T535" s="13"/>
      <c r="U535" s="13"/>
      <c r="V535" s="13"/>
      <c r="W535" s="13"/>
      <c r="X535" s="13"/>
      <c r="Y535" s="13"/>
      <c r="Z535" s="13"/>
    </row>
    <row r="536" spans="1:26" ht="12.75" customHeight="1" x14ac:dyDescent="0.2">
      <c r="A536" s="13"/>
      <c r="B536" s="243"/>
      <c r="C536" s="243"/>
      <c r="D536" s="243"/>
      <c r="E536" s="243"/>
      <c r="F536" s="243"/>
      <c r="G536" s="243"/>
      <c r="H536" s="243"/>
      <c r="I536" s="243"/>
      <c r="J536" s="243"/>
      <c r="K536" s="243"/>
      <c r="L536" s="243"/>
      <c r="M536" s="243"/>
      <c r="N536" s="243"/>
      <c r="O536" s="244"/>
      <c r="P536" s="13"/>
      <c r="Q536" s="13"/>
      <c r="R536" s="13"/>
      <c r="S536" s="13"/>
      <c r="T536" s="13"/>
      <c r="U536" s="13"/>
      <c r="V536" s="13"/>
      <c r="W536" s="13"/>
      <c r="X536" s="13"/>
      <c r="Y536" s="13"/>
      <c r="Z536" s="13"/>
    </row>
    <row r="537" spans="1:26" ht="12.75" customHeight="1" x14ac:dyDescent="0.2">
      <c r="A537" s="13"/>
      <c r="B537" s="243"/>
      <c r="C537" s="243"/>
      <c r="D537" s="243"/>
      <c r="E537" s="243"/>
      <c r="F537" s="243"/>
      <c r="G537" s="243"/>
      <c r="H537" s="243"/>
      <c r="I537" s="243"/>
      <c r="J537" s="243"/>
      <c r="K537" s="243"/>
      <c r="L537" s="243"/>
      <c r="M537" s="243"/>
      <c r="N537" s="243"/>
      <c r="O537" s="244"/>
      <c r="P537" s="13"/>
      <c r="Q537" s="13"/>
      <c r="R537" s="13"/>
      <c r="S537" s="13"/>
      <c r="T537" s="13"/>
      <c r="U537" s="13"/>
      <c r="V537" s="13"/>
      <c r="W537" s="13"/>
      <c r="X537" s="13"/>
      <c r="Y537" s="13"/>
      <c r="Z537" s="13"/>
    </row>
    <row r="538" spans="1:26" ht="12.75" customHeight="1" x14ac:dyDescent="0.2">
      <c r="A538" s="13"/>
      <c r="B538" s="243"/>
      <c r="C538" s="243"/>
      <c r="D538" s="243"/>
      <c r="E538" s="243"/>
      <c r="F538" s="243"/>
      <c r="G538" s="243"/>
      <c r="H538" s="243"/>
      <c r="I538" s="243"/>
      <c r="J538" s="243"/>
      <c r="K538" s="243"/>
      <c r="L538" s="243"/>
      <c r="M538" s="243"/>
      <c r="N538" s="243"/>
      <c r="O538" s="244"/>
      <c r="P538" s="13"/>
      <c r="Q538" s="13"/>
      <c r="R538" s="13"/>
      <c r="S538" s="13"/>
      <c r="T538" s="13"/>
      <c r="U538" s="13"/>
      <c r="V538" s="13"/>
      <c r="W538" s="13"/>
      <c r="X538" s="13"/>
      <c r="Y538" s="13"/>
      <c r="Z538" s="13"/>
    </row>
    <row r="539" spans="1:26" ht="12.75" customHeight="1" x14ac:dyDescent="0.2">
      <c r="A539" s="13"/>
      <c r="B539" s="243"/>
      <c r="C539" s="243"/>
      <c r="D539" s="243"/>
      <c r="E539" s="243"/>
      <c r="F539" s="243"/>
      <c r="G539" s="243"/>
      <c r="H539" s="243"/>
      <c r="I539" s="243"/>
      <c r="J539" s="243"/>
      <c r="K539" s="243"/>
      <c r="L539" s="243"/>
      <c r="M539" s="243"/>
      <c r="N539" s="243"/>
      <c r="O539" s="244"/>
      <c r="P539" s="13"/>
      <c r="Q539" s="13"/>
      <c r="R539" s="13"/>
      <c r="S539" s="13"/>
      <c r="T539" s="13"/>
      <c r="U539" s="13"/>
      <c r="V539" s="13"/>
      <c r="W539" s="13"/>
      <c r="X539" s="13"/>
      <c r="Y539" s="13"/>
      <c r="Z539" s="13"/>
    </row>
    <row r="540" spans="1:26" ht="12.75" customHeight="1" x14ac:dyDescent="0.2">
      <c r="A540" s="13"/>
      <c r="B540" s="243"/>
      <c r="C540" s="243"/>
      <c r="D540" s="243"/>
      <c r="E540" s="243"/>
      <c r="F540" s="243"/>
      <c r="G540" s="243"/>
      <c r="H540" s="243"/>
      <c r="I540" s="243"/>
      <c r="J540" s="243"/>
      <c r="K540" s="243"/>
      <c r="L540" s="243"/>
      <c r="M540" s="243"/>
      <c r="N540" s="243"/>
      <c r="O540" s="244"/>
      <c r="P540" s="13"/>
      <c r="Q540" s="13"/>
      <c r="R540" s="13"/>
      <c r="S540" s="13"/>
      <c r="T540" s="13"/>
      <c r="U540" s="13"/>
      <c r="V540" s="13"/>
      <c r="W540" s="13"/>
      <c r="X540" s="13"/>
      <c r="Y540" s="13"/>
      <c r="Z540" s="13"/>
    </row>
    <row r="541" spans="1:26" ht="12.75" customHeight="1" x14ac:dyDescent="0.2">
      <c r="A541" s="13"/>
      <c r="B541" s="243"/>
      <c r="C541" s="243"/>
      <c r="D541" s="243"/>
      <c r="E541" s="243"/>
      <c r="F541" s="243"/>
      <c r="G541" s="243"/>
      <c r="H541" s="243"/>
      <c r="I541" s="243"/>
      <c r="J541" s="243"/>
      <c r="K541" s="243"/>
      <c r="L541" s="243"/>
      <c r="M541" s="243"/>
      <c r="N541" s="243"/>
      <c r="O541" s="244"/>
      <c r="P541" s="13"/>
      <c r="Q541" s="13"/>
      <c r="R541" s="13"/>
      <c r="S541" s="13"/>
      <c r="T541" s="13"/>
      <c r="U541" s="13"/>
      <c r="V541" s="13"/>
      <c r="W541" s="13"/>
      <c r="X541" s="13"/>
      <c r="Y541" s="13"/>
      <c r="Z541" s="13"/>
    </row>
    <row r="542" spans="1:26" ht="12.75" customHeight="1" x14ac:dyDescent="0.2">
      <c r="A542" s="13"/>
      <c r="B542" s="243"/>
      <c r="C542" s="243"/>
      <c r="D542" s="243"/>
      <c r="E542" s="243"/>
      <c r="F542" s="243"/>
      <c r="G542" s="243"/>
      <c r="H542" s="243"/>
      <c r="I542" s="243"/>
      <c r="J542" s="243"/>
      <c r="K542" s="243"/>
      <c r="L542" s="243"/>
      <c r="M542" s="243"/>
      <c r="N542" s="243"/>
      <c r="O542" s="244"/>
      <c r="P542" s="13"/>
      <c r="Q542" s="13"/>
      <c r="R542" s="13"/>
      <c r="S542" s="13"/>
      <c r="T542" s="13"/>
      <c r="U542" s="13"/>
      <c r="V542" s="13"/>
      <c r="W542" s="13"/>
      <c r="X542" s="13"/>
      <c r="Y542" s="13"/>
      <c r="Z542" s="13"/>
    </row>
    <row r="543" spans="1:26" ht="12.75" customHeight="1" x14ac:dyDescent="0.2">
      <c r="A543" s="13"/>
      <c r="B543" s="243"/>
      <c r="C543" s="243"/>
      <c r="D543" s="243"/>
      <c r="E543" s="243"/>
      <c r="F543" s="243"/>
      <c r="G543" s="243"/>
      <c r="H543" s="243"/>
      <c r="I543" s="243"/>
      <c r="J543" s="243"/>
      <c r="K543" s="243"/>
      <c r="L543" s="243"/>
      <c r="M543" s="243"/>
      <c r="N543" s="243"/>
      <c r="O543" s="244"/>
      <c r="P543" s="13"/>
      <c r="Q543" s="13"/>
      <c r="R543" s="13"/>
      <c r="S543" s="13"/>
      <c r="T543" s="13"/>
      <c r="U543" s="13"/>
      <c r="V543" s="13"/>
      <c r="W543" s="13"/>
      <c r="X543" s="13"/>
      <c r="Y543" s="13"/>
      <c r="Z543" s="13"/>
    </row>
    <row r="544" spans="1:26" ht="12.75" customHeight="1" x14ac:dyDescent="0.2">
      <c r="A544" s="13"/>
      <c r="B544" s="243"/>
      <c r="C544" s="243"/>
      <c r="D544" s="243"/>
      <c r="E544" s="243"/>
      <c r="F544" s="243"/>
      <c r="G544" s="243"/>
      <c r="H544" s="243"/>
      <c r="I544" s="243"/>
      <c r="J544" s="243"/>
      <c r="K544" s="243"/>
      <c r="L544" s="243"/>
      <c r="M544" s="243"/>
      <c r="N544" s="243"/>
      <c r="O544" s="244"/>
      <c r="P544" s="13"/>
      <c r="Q544" s="13"/>
      <c r="R544" s="13"/>
      <c r="S544" s="13"/>
      <c r="T544" s="13"/>
      <c r="U544" s="13"/>
      <c r="V544" s="13"/>
      <c r="W544" s="13"/>
      <c r="X544" s="13"/>
      <c r="Y544" s="13"/>
      <c r="Z544" s="13"/>
    </row>
    <row r="545" spans="1:26" ht="12.75" customHeight="1" x14ac:dyDescent="0.2">
      <c r="A545" s="13"/>
      <c r="B545" s="243"/>
      <c r="C545" s="243"/>
      <c r="D545" s="243"/>
      <c r="E545" s="243"/>
      <c r="F545" s="243"/>
      <c r="G545" s="243"/>
      <c r="H545" s="243"/>
      <c r="I545" s="243"/>
      <c r="J545" s="243"/>
      <c r="K545" s="243"/>
      <c r="L545" s="243"/>
      <c r="M545" s="243"/>
      <c r="N545" s="243"/>
      <c r="O545" s="244"/>
      <c r="P545" s="13"/>
      <c r="Q545" s="13"/>
      <c r="R545" s="13"/>
      <c r="S545" s="13"/>
      <c r="T545" s="13"/>
      <c r="U545" s="13"/>
      <c r="V545" s="13"/>
      <c r="W545" s="13"/>
      <c r="X545" s="13"/>
      <c r="Y545" s="13"/>
      <c r="Z545" s="13"/>
    </row>
    <row r="546" spans="1:26" ht="12.75" customHeight="1" x14ac:dyDescent="0.2">
      <c r="A546" s="13"/>
      <c r="B546" s="243"/>
      <c r="C546" s="243"/>
      <c r="D546" s="243"/>
      <c r="E546" s="243"/>
      <c r="F546" s="243"/>
      <c r="G546" s="243"/>
      <c r="H546" s="243"/>
      <c r="I546" s="243"/>
      <c r="J546" s="243"/>
      <c r="K546" s="243"/>
      <c r="L546" s="243"/>
      <c r="M546" s="243"/>
      <c r="N546" s="243"/>
      <c r="O546" s="244"/>
      <c r="P546" s="13"/>
      <c r="Q546" s="13"/>
      <c r="R546" s="13"/>
      <c r="S546" s="13"/>
      <c r="T546" s="13"/>
      <c r="U546" s="13"/>
      <c r="V546" s="13"/>
      <c r="W546" s="13"/>
      <c r="X546" s="13"/>
      <c r="Y546" s="13"/>
      <c r="Z546" s="13"/>
    </row>
    <row r="547" spans="1:26" ht="12.75" customHeight="1" x14ac:dyDescent="0.2">
      <c r="A547" s="13"/>
      <c r="B547" s="243"/>
      <c r="C547" s="243"/>
      <c r="D547" s="243"/>
      <c r="E547" s="243"/>
      <c r="F547" s="243"/>
      <c r="G547" s="243"/>
      <c r="H547" s="243"/>
      <c r="I547" s="243"/>
      <c r="J547" s="243"/>
      <c r="K547" s="243"/>
      <c r="L547" s="243"/>
      <c r="M547" s="243"/>
      <c r="N547" s="243"/>
      <c r="O547" s="244"/>
      <c r="P547" s="13"/>
      <c r="Q547" s="13"/>
      <c r="R547" s="13"/>
      <c r="S547" s="13"/>
      <c r="T547" s="13"/>
      <c r="U547" s="13"/>
      <c r="V547" s="13"/>
      <c r="W547" s="13"/>
      <c r="X547" s="13"/>
      <c r="Y547" s="13"/>
      <c r="Z547" s="13"/>
    </row>
    <row r="548" spans="1:26" ht="12.75" customHeight="1" x14ac:dyDescent="0.2">
      <c r="A548" s="13"/>
      <c r="B548" s="243"/>
      <c r="C548" s="243"/>
      <c r="D548" s="243"/>
      <c r="E548" s="243"/>
      <c r="F548" s="243"/>
      <c r="G548" s="243"/>
      <c r="H548" s="243"/>
      <c r="I548" s="243"/>
      <c r="J548" s="243"/>
      <c r="K548" s="243"/>
      <c r="L548" s="243"/>
      <c r="M548" s="243"/>
      <c r="N548" s="243"/>
      <c r="O548" s="244"/>
      <c r="P548" s="13"/>
      <c r="Q548" s="13"/>
      <c r="R548" s="13"/>
      <c r="S548" s="13"/>
      <c r="T548" s="13"/>
      <c r="U548" s="13"/>
      <c r="V548" s="13"/>
      <c r="W548" s="13"/>
      <c r="X548" s="13"/>
      <c r="Y548" s="13"/>
      <c r="Z548" s="13"/>
    </row>
    <row r="549" spans="1:26" ht="12.75" customHeight="1" x14ac:dyDescent="0.2">
      <c r="A549" s="13"/>
      <c r="B549" s="243"/>
      <c r="C549" s="243"/>
      <c r="D549" s="243"/>
      <c r="E549" s="243"/>
      <c r="F549" s="243"/>
      <c r="G549" s="243"/>
      <c r="H549" s="243"/>
      <c r="I549" s="243"/>
      <c r="J549" s="243"/>
      <c r="K549" s="243"/>
      <c r="L549" s="243"/>
      <c r="M549" s="243"/>
      <c r="N549" s="243"/>
      <c r="O549" s="244"/>
      <c r="P549" s="13"/>
      <c r="Q549" s="13"/>
      <c r="R549" s="13"/>
      <c r="S549" s="13"/>
      <c r="T549" s="13"/>
      <c r="U549" s="13"/>
      <c r="V549" s="13"/>
      <c r="W549" s="13"/>
      <c r="X549" s="13"/>
      <c r="Y549" s="13"/>
      <c r="Z549" s="13"/>
    </row>
    <row r="550" spans="1:26" ht="12.75" customHeight="1" x14ac:dyDescent="0.2">
      <c r="A550" s="13"/>
      <c r="B550" s="243"/>
      <c r="C550" s="243"/>
      <c r="D550" s="243"/>
      <c r="E550" s="243"/>
      <c r="F550" s="243"/>
      <c r="G550" s="243"/>
      <c r="H550" s="243"/>
      <c r="I550" s="243"/>
      <c r="J550" s="243"/>
      <c r="K550" s="243"/>
      <c r="L550" s="243"/>
      <c r="M550" s="243"/>
      <c r="N550" s="243"/>
      <c r="O550" s="244"/>
      <c r="P550" s="13"/>
      <c r="Q550" s="13"/>
      <c r="R550" s="13"/>
      <c r="S550" s="13"/>
      <c r="T550" s="13"/>
      <c r="U550" s="13"/>
      <c r="V550" s="13"/>
      <c r="W550" s="13"/>
      <c r="X550" s="13"/>
      <c r="Y550" s="13"/>
      <c r="Z550" s="13"/>
    </row>
    <row r="551" spans="1:26" ht="12.75" customHeight="1" x14ac:dyDescent="0.2">
      <c r="A551" s="13"/>
      <c r="B551" s="243"/>
      <c r="C551" s="243"/>
      <c r="D551" s="243"/>
      <c r="E551" s="243"/>
      <c r="F551" s="243"/>
      <c r="G551" s="243"/>
      <c r="H551" s="243"/>
      <c r="I551" s="243"/>
      <c r="J551" s="243"/>
      <c r="K551" s="243"/>
      <c r="L551" s="243"/>
      <c r="M551" s="243"/>
      <c r="N551" s="243"/>
      <c r="O551" s="244"/>
      <c r="P551" s="13"/>
      <c r="Q551" s="13"/>
      <c r="R551" s="13"/>
      <c r="S551" s="13"/>
      <c r="T551" s="13"/>
      <c r="U551" s="13"/>
      <c r="V551" s="13"/>
      <c r="W551" s="13"/>
      <c r="X551" s="13"/>
      <c r="Y551" s="13"/>
      <c r="Z551" s="13"/>
    </row>
    <row r="552" spans="1:26" ht="12.75" customHeight="1" x14ac:dyDescent="0.2">
      <c r="A552" s="13"/>
      <c r="B552" s="243"/>
      <c r="C552" s="243"/>
      <c r="D552" s="243"/>
      <c r="E552" s="243"/>
      <c r="F552" s="243"/>
      <c r="G552" s="243"/>
      <c r="H552" s="243"/>
      <c r="I552" s="243"/>
      <c r="J552" s="243"/>
      <c r="K552" s="243"/>
      <c r="L552" s="243"/>
      <c r="M552" s="243"/>
      <c r="N552" s="243"/>
      <c r="O552" s="244"/>
      <c r="P552" s="13"/>
      <c r="Q552" s="13"/>
      <c r="R552" s="13"/>
      <c r="S552" s="13"/>
      <c r="T552" s="13"/>
      <c r="U552" s="13"/>
      <c r="V552" s="13"/>
      <c r="W552" s="13"/>
      <c r="X552" s="13"/>
      <c r="Y552" s="13"/>
      <c r="Z552" s="13"/>
    </row>
    <row r="553" spans="1:26" ht="12.75" customHeight="1" x14ac:dyDescent="0.2">
      <c r="A553" s="13"/>
      <c r="B553" s="243"/>
      <c r="C553" s="243"/>
      <c r="D553" s="243"/>
      <c r="E553" s="243"/>
      <c r="F553" s="243"/>
      <c r="G553" s="243"/>
      <c r="H553" s="243"/>
      <c r="I553" s="243"/>
      <c r="J553" s="243"/>
      <c r="K553" s="243"/>
      <c r="L553" s="243"/>
      <c r="M553" s="243"/>
      <c r="N553" s="243"/>
      <c r="O553" s="244"/>
      <c r="P553" s="13"/>
      <c r="Q553" s="13"/>
      <c r="R553" s="13"/>
      <c r="S553" s="13"/>
      <c r="T553" s="13"/>
      <c r="U553" s="13"/>
      <c r="V553" s="13"/>
      <c r="W553" s="13"/>
      <c r="X553" s="13"/>
      <c r="Y553" s="13"/>
      <c r="Z553" s="13"/>
    </row>
    <row r="554" spans="1:26" ht="12.75" customHeight="1" x14ac:dyDescent="0.2">
      <c r="A554" s="13"/>
      <c r="B554" s="243"/>
      <c r="C554" s="243"/>
      <c r="D554" s="243"/>
      <c r="E554" s="243"/>
      <c r="F554" s="243"/>
      <c r="G554" s="243"/>
      <c r="H554" s="243"/>
      <c r="I554" s="243"/>
      <c r="J554" s="243"/>
      <c r="K554" s="243"/>
      <c r="L554" s="243"/>
      <c r="M554" s="243"/>
      <c r="N554" s="243"/>
      <c r="O554" s="244"/>
      <c r="P554" s="13"/>
      <c r="Q554" s="13"/>
      <c r="R554" s="13"/>
      <c r="S554" s="13"/>
      <c r="T554" s="13"/>
      <c r="U554" s="13"/>
      <c r="V554" s="13"/>
      <c r="W554" s="13"/>
      <c r="X554" s="13"/>
      <c r="Y554" s="13"/>
      <c r="Z554" s="13"/>
    </row>
    <row r="555" spans="1:26" ht="12.75" customHeight="1" x14ac:dyDescent="0.2">
      <c r="A555" s="13"/>
      <c r="B555" s="243"/>
      <c r="C555" s="243"/>
      <c r="D555" s="243"/>
      <c r="E555" s="243"/>
      <c r="F555" s="243"/>
      <c r="G555" s="243"/>
      <c r="H555" s="243"/>
      <c r="I555" s="243"/>
      <c r="J555" s="243"/>
      <c r="K555" s="243"/>
      <c r="L555" s="243"/>
      <c r="M555" s="243"/>
      <c r="N555" s="243"/>
      <c r="O555" s="244"/>
      <c r="P555" s="13"/>
      <c r="Q555" s="13"/>
      <c r="R555" s="13"/>
      <c r="S555" s="13"/>
      <c r="T555" s="13"/>
      <c r="U555" s="13"/>
      <c r="V555" s="13"/>
      <c r="W555" s="13"/>
      <c r="X555" s="13"/>
      <c r="Y555" s="13"/>
      <c r="Z555" s="13"/>
    </row>
    <row r="556" spans="1:26" ht="12.75" customHeight="1" x14ac:dyDescent="0.2">
      <c r="A556" s="13"/>
      <c r="B556" s="243"/>
      <c r="C556" s="243"/>
      <c r="D556" s="243"/>
      <c r="E556" s="243"/>
      <c r="F556" s="243"/>
      <c r="G556" s="243"/>
      <c r="H556" s="243"/>
      <c r="I556" s="243"/>
      <c r="J556" s="243"/>
      <c r="K556" s="243"/>
      <c r="L556" s="243"/>
      <c r="M556" s="243"/>
      <c r="N556" s="243"/>
      <c r="O556" s="244"/>
      <c r="P556" s="13"/>
      <c r="Q556" s="13"/>
      <c r="R556" s="13"/>
      <c r="S556" s="13"/>
      <c r="T556" s="13"/>
      <c r="U556" s="13"/>
      <c r="V556" s="13"/>
      <c r="W556" s="13"/>
      <c r="X556" s="13"/>
      <c r="Y556" s="13"/>
      <c r="Z556" s="13"/>
    </row>
    <row r="557" spans="1:26" ht="12.75" customHeight="1" x14ac:dyDescent="0.2">
      <c r="A557" s="13"/>
      <c r="B557" s="243"/>
      <c r="C557" s="243"/>
      <c r="D557" s="243"/>
      <c r="E557" s="243"/>
      <c r="F557" s="243"/>
      <c r="G557" s="243"/>
      <c r="H557" s="243"/>
      <c r="I557" s="243"/>
      <c r="J557" s="243"/>
      <c r="K557" s="243"/>
      <c r="L557" s="243"/>
      <c r="M557" s="243"/>
      <c r="N557" s="243"/>
      <c r="O557" s="244"/>
      <c r="P557" s="13"/>
      <c r="Q557" s="13"/>
      <c r="R557" s="13"/>
      <c r="S557" s="13"/>
      <c r="T557" s="13"/>
      <c r="U557" s="13"/>
      <c r="V557" s="13"/>
      <c r="W557" s="13"/>
      <c r="X557" s="13"/>
      <c r="Y557" s="13"/>
      <c r="Z557" s="13"/>
    </row>
    <row r="558" spans="1:26" ht="12.75" customHeight="1" x14ac:dyDescent="0.2">
      <c r="A558" s="13"/>
      <c r="B558" s="243"/>
      <c r="C558" s="243"/>
      <c r="D558" s="243"/>
      <c r="E558" s="243"/>
      <c r="F558" s="243"/>
      <c r="G558" s="243"/>
      <c r="H558" s="243"/>
      <c r="I558" s="243"/>
      <c r="J558" s="243"/>
      <c r="K558" s="243"/>
      <c r="L558" s="243"/>
      <c r="M558" s="243"/>
      <c r="N558" s="243"/>
      <c r="O558" s="244"/>
      <c r="P558" s="13"/>
      <c r="Q558" s="13"/>
      <c r="R558" s="13"/>
      <c r="S558" s="13"/>
      <c r="T558" s="13"/>
      <c r="U558" s="13"/>
      <c r="V558" s="13"/>
      <c r="W558" s="13"/>
      <c r="X558" s="13"/>
      <c r="Y558" s="13"/>
      <c r="Z558" s="13"/>
    </row>
    <row r="559" spans="1:26" ht="12.75" customHeight="1" x14ac:dyDescent="0.2">
      <c r="A559" s="13"/>
      <c r="B559" s="243"/>
      <c r="C559" s="243"/>
      <c r="D559" s="243"/>
      <c r="E559" s="243"/>
      <c r="F559" s="243"/>
      <c r="G559" s="243"/>
      <c r="H559" s="243"/>
      <c r="I559" s="243"/>
      <c r="J559" s="243"/>
      <c r="K559" s="243"/>
      <c r="L559" s="243"/>
      <c r="M559" s="243"/>
      <c r="N559" s="243"/>
      <c r="O559" s="244"/>
      <c r="P559" s="13"/>
      <c r="Q559" s="13"/>
      <c r="R559" s="13"/>
      <c r="S559" s="13"/>
      <c r="T559" s="13"/>
      <c r="U559" s="13"/>
      <c r="V559" s="13"/>
      <c r="W559" s="13"/>
      <c r="X559" s="13"/>
      <c r="Y559" s="13"/>
      <c r="Z559" s="13"/>
    </row>
    <row r="560" spans="1:26" ht="12.75" customHeight="1" x14ac:dyDescent="0.2">
      <c r="A560" s="13"/>
      <c r="B560" s="243"/>
      <c r="C560" s="243"/>
      <c r="D560" s="243"/>
      <c r="E560" s="243"/>
      <c r="F560" s="243"/>
      <c r="G560" s="243"/>
      <c r="H560" s="243"/>
      <c r="I560" s="243"/>
      <c r="J560" s="243"/>
      <c r="K560" s="243"/>
      <c r="L560" s="243"/>
      <c r="M560" s="243"/>
      <c r="N560" s="243"/>
      <c r="O560" s="244"/>
      <c r="P560" s="13"/>
      <c r="Q560" s="13"/>
      <c r="R560" s="13"/>
      <c r="S560" s="13"/>
      <c r="T560" s="13"/>
      <c r="U560" s="13"/>
      <c r="V560" s="13"/>
      <c r="W560" s="13"/>
      <c r="X560" s="13"/>
      <c r="Y560" s="13"/>
      <c r="Z560" s="13"/>
    </row>
    <row r="561" spans="1:26" ht="12.75" customHeight="1" x14ac:dyDescent="0.2">
      <c r="A561" s="13"/>
      <c r="B561" s="243"/>
      <c r="C561" s="243"/>
      <c r="D561" s="243"/>
      <c r="E561" s="243"/>
      <c r="F561" s="243"/>
      <c r="G561" s="243"/>
      <c r="H561" s="243"/>
      <c r="I561" s="243"/>
      <c r="J561" s="243"/>
      <c r="K561" s="243"/>
      <c r="L561" s="243"/>
      <c r="M561" s="243"/>
      <c r="N561" s="243"/>
      <c r="O561" s="244"/>
      <c r="P561" s="13"/>
      <c r="Q561" s="13"/>
      <c r="R561" s="13"/>
      <c r="S561" s="13"/>
      <c r="T561" s="13"/>
      <c r="U561" s="13"/>
      <c r="V561" s="13"/>
      <c r="W561" s="13"/>
      <c r="X561" s="13"/>
      <c r="Y561" s="13"/>
      <c r="Z561" s="13"/>
    </row>
    <row r="562" spans="1:26" ht="12.75" customHeight="1" x14ac:dyDescent="0.2">
      <c r="A562" s="13"/>
      <c r="B562" s="243"/>
      <c r="C562" s="243"/>
      <c r="D562" s="243"/>
      <c r="E562" s="243"/>
      <c r="F562" s="243"/>
      <c r="G562" s="243"/>
      <c r="H562" s="243"/>
      <c r="I562" s="243"/>
      <c r="J562" s="243"/>
      <c r="K562" s="243"/>
      <c r="L562" s="243"/>
      <c r="M562" s="243"/>
      <c r="N562" s="243"/>
      <c r="O562" s="244"/>
      <c r="P562" s="13"/>
      <c r="Q562" s="13"/>
      <c r="R562" s="13"/>
      <c r="S562" s="13"/>
      <c r="T562" s="13"/>
      <c r="U562" s="13"/>
      <c r="V562" s="13"/>
      <c r="W562" s="13"/>
      <c r="X562" s="13"/>
      <c r="Y562" s="13"/>
      <c r="Z562" s="13"/>
    </row>
    <row r="563" spans="1:26" ht="12.75" customHeight="1" x14ac:dyDescent="0.2">
      <c r="A563" s="13"/>
      <c r="B563" s="243"/>
      <c r="C563" s="243"/>
      <c r="D563" s="243"/>
      <c r="E563" s="243"/>
      <c r="F563" s="243"/>
      <c r="G563" s="243"/>
      <c r="H563" s="243"/>
      <c r="I563" s="243"/>
      <c r="J563" s="243"/>
      <c r="K563" s="243"/>
      <c r="L563" s="243"/>
      <c r="M563" s="243"/>
      <c r="N563" s="243"/>
      <c r="O563" s="244"/>
      <c r="P563" s="13"/>
      <c r="Q563" s="13"/>
      <c r="R563" s="13"/>
      <c r="S563" s="13"/>
      <c r="T563" s="13"/>
      <c r="U563" s="13"/>
      <c r="V563" s="13"/>
      <c r="W563" s="13"/>
      <c r="X563" s="13"/>
      <c r="Y563" s="13"/>
      <c r="Z563" s="13"/>
    </row>
    <row r="564" spans="1:26" ht="12.75" customHeight="1" x14ac:dyDescent="0.2">
      <c r="A564" s="13"/>
      <c r="B564" s="243"/>
      <c r="C564" s="243"/>
      <c r="D564" s="243"/>
      <c r="E564" s="243"/>
      <c r="F564" s="243"/>
      <c r="G564" s="243"/>
      <c r="H564" s="243"/>
      <c r="I564" s="243"/>
      <c r="J564" s="243"/>
      <c r="K564" s="243"/>
      <c r="L564" s="243"/>
      <c r="M564" s="243"/>
      <c r="N564" s="243"/>
      <c r="O564" s="244"/>
      <c r="P564" s="13"/>
      <c r="Q564" s="13"/>
      <c r="R564" s="13"/>
      <c r="S564" s="13"/>
      <c r="T564" s="13"/>
      <c r="U564" s="13"/>
      <c r="V564" s="13"/>
      <c r="W564" s="13"/>
      <c r="X564" s="13"/>
      <c r="Y564" s="13"/>
      <c r="Z564" s="13"/>
    </row>
    <row r="565" spans="1:26" ht="12.75" customHeight="1" x14ac:dyDescent="0.2">
      <c r="A565" s="13"/>
      <c r="B565" s="243"/>
      <c r="C565" s="243"/>
      <c r="D565" s="243"/>
      <c r="E565" s="243"/>
      <c r="F565" s="243"/>
      <c r="G565" s="243"/>
      <c r="H565" s="243"/>
      <c r="I565" s="243"/>
      <c r="J565" s="243"/>
      <c r="K565" s="243"/>
      <c r="L565" s="243"/>
      <c r="M565" s="243"/>
      <c r="N565" s="243"/>
      <c r="O565" s="244"/>
      <c r="P565" s="13"/>
      <c r="Q565" s="13"/>
      <c r="R565" s="13"/>
      <c r="S565" s="13"/>
      <c r="T565" s="13"/>
      <c r="U565" s="13"/>
      <c r="V565" s="13"/>
      <c r="W565" s="13"/>
      <c r="X565" s="13"/>
      <c r="Y565" s="13"/>
      <c r="Z565" s="13"/>
    </row>
    <row r="566" spans="1:26" ht="12.75" customHeight="1" x14ac:dyDescent="0.2">
      <c r="A566" s="13"/>
      <c r="B566" s="243"/>
      <c r="C566" s="243"/>
      <c r="D566" s="243"/>
      <c r="E566" s="243"/>
      <c r="F566" s="243"/>
      <c r="G566" s="243"/>
      <c r="H566" s="243"/>
      <c r="I566" s="243"/>
      <c r="J566" s="243"/>
      <c r="K566" s="243"/>
      <c r="L566" s="243"/>
      <c r="M566" s="243"/>
      <c r="N566" s="243"/>
      <c r="O566" s="244"/>
      <c r="P566" s="13"/>
      <c r="Q566" s="13"/>
      <c r="R566" s="13"/>
      <c r="S566" s="13"/>
      <c r="T566" s="13"/>
      <c r="U566" s="13"/>
      <c r="V566" s="13"/>
      <c r="W566" s="13"/>
      <c r="X566" s="13"/>
      <c r="Y566" s="13"/>
      <c r="Z566" s="13"/>
    </row>
    <row r="567" spans="1:26" ht="12.75" customHeight="1" x14ac:dyDescent="0.2">
      <c r="A567" s="13"/>
      <c r="B567" s="243"/>
      <c r="C567" s="243"/>
      <c r="D567" s="243"/>
      <c r="E567" s="243"/>
      <c r="F567" s="243"/>
      <c r="G567" s="243"/>
      <c r="H567" s="243"/>
      <c r="I567" s="243"/>
      <c r="J567" s="243"/>
      <c r="K567" s="243"/>
      <c r="L567" s="243"/>
      <c r="M567" s="243"/>
      <c r="N567" s="243"/>
      <c r="O567" s="244"/>
      <c r="P567" s="13"/>
      <c r="Q567" s="13"/>
      <c r="R567" s="13"/>
      <c r="S567" s="13"/>
      <c r="T567" s="13"/>
      <c r="U567" s="13"/>
      <c r="V567" s="13"/>
      <c r="W567" s="13"/>
      <c r="X567" s="13"/>
      <c r="Y567" s="13"/>
      <c r="Z567" s="13"/>
    </row>
    <row r="568" spans="1:26" ht="12.75" customHeight="1" x14ac:dyDescent="0.2">
      <c r="A568" s="13"/>
      <c r="B568" s="243"/>
      <c r="C568" s="243"/>
      <c r="D568" s="243"/>
      <c r="E568" s="243"/>
      <c r="F568" s="243"/>
      <c r="G568" s="243"/>
      <c r="H568" s="243"/>
      <c r="I568" s="243"/>
      <c r="J568" s="243"/>
      <c r="K568" s="243"/>
      <c r="L568" s="243"/>
      <c r="M568" s="243"/>
      <c r="N568" s="243"/>
      <c r="O568" s="244"/>
      <c r="P568" s="13"/>
      <c r="Q568" s="13"/>
      <c r="R568" s="13"/>
      <c r="S568" s="13"/>
      <c r="T568" s="13"/>
      <c r="U568" s="13"/>
      <c r="V568" s="13"/>
      <c r="W568" s="13"/>
      <c r="X568" s="13"/>
      <c r="Y568" s="13"/>
      <c r="Z568" s="13"/>
    </row>
    <row r="569" spans="1:26" ht="12.75" customHeight="1" x14ac:dyDescent="0.2">
      <c r="A569" s="13"/>
      <c r="B569" s="243"/>
      <c r="C569" s="243"/>
      <c r="D569" s="243"/>
      <c r="E569" s="243"/>
      <c r="F569" s="243"/>
      <c r="G569" s="243"/>
      <c r="H569" s="243"/>
      <c r="I569" s="243"/>
      <c r="J569" s="243"/>
      <c r="K569" s="243"/>
      <c r="L569" s="243"/>
      <c r="M569" s="243"/>
      <c r="N569" s="243"/>
      <c r="O569" s="244"/>
      <c r="P569" s="13"/>
      <c r="Q569" s="13"/>
      <c r="R569" s="13"/>
      <c r="S569" s="13"/>
      <c r="T569" s="13"/>
      <c r="U569" s="13"/>
      <c r="V569" s="13"/>
      <c r="W569" s="13"/>
      <c r="X569" s="13"/>
      <c r="Y569" s="13"/>
      <c r="Z569" s="13"/>
    </row>
    <row r="570" spans="1:26" ht="12.75" customHeight="1" x14ac:dyDescent="0.2">
      <c r="A570" s="13"/>
      <c r="B570" s="243"/>
      <c r="C570" s="243"/>
      <c r="D570" s="243"/>
      <c r="E570" s="243"/>
      <c r="F570" s="243"/>
      <c r="G570" s="243"/>
      <c r="H570" s="243"/>
      <c r="I570" s="243"/>
      <c r="J570" s="243"/>
      <c r="K570" s="243"/>
      <c r="L570" s="243"/>
      <c r="M570" s="243"/>
      <c r="N570" s="243"/>
      <c r="O570" s="244"/>
      <c r="P570" s="13"/>
      <c r="Q570" s="13"/>
      <c r="R570" s="13"/>
      <c r="S570" s="13"/>
      <c r="T570" s="13"/>
      <c r="U570" s="13"/>
      <c r="V570" s="13"/>
      <c r="W570" s="13"/>
      <c r="X570" s="13"/>
      <c r="Y570" s="13"/>
      <c r="Z570" s="13"/>
    </row>
    <row r="571" spans="1:26" ht="12.75" customHeight="1" x14ac:dyDescent="0.2">
      <c r="A571" s="13"/>
      <c r="B571" s="243"/>
      <c r="C571" s="243"/>
      <c r="D571" s="243"/>
      <c r="E571" s="243"/>
      <c r="F571" s="243"/>
      <c r="G571" s="243"/>
      <c r="H571" s="243"/>
      <c r="I571" s="243"/>
      <c r="J571" s="243"/>
      <c r="K571" s="243"/>
      <c r="L571" s="243"/>
      <c r="M571" s="243"/>
      <c r="N571" s="243"/>
      <c r="O571" s="244"/>
      <c r="P571" s="13"/>
      <c r="Q571" s="13"/>
      <c r="R571" s="13"/>
      <c r="S571" s="13"/>
      <c r="T571" s="13"/>
      <c r="U571" s="13"/>
      <c r="V571" s="13"/>
      <c r="W571" s="13"/>
      <c r="X571" s="13"/>
      <c r="Y571" s="13"/>
      <c r="Z571" s="13"/>
    </row>
    <row r="572" spans="1:26" ht="12.75" customHeight="1" x14ac:dyDescent="0.2">
      <c r="A572" s="13"/>
      <c r="B572" s="243"/>
      <c r="C572" s="243"/>
      <c r="D572" s="243"/>
      <c r="E572" s="243"/>
      <c r="F572" s="243"/>
      <c r="G572" s="243"/>
      <c r="H572" s="243"/>
      <c r="I572" s="243"/>
      <c r="J572" s="243"/>
      <c r="K572" s="243"/>
      <c r="L572" s="243"/>
      <c r="M572" s="243"/>
      <c r="N572" s="243"/>
      <c r="O572" s="244"/>
      <c r="P572" s="13"/>
      <c r="Q572" s="13"/>
      <c r="R572" s="13"/>
      <c r="S572" s="13"/>
      <c r="T572" s="13"/>
      <c r="U572" s="13"/>
      <c r="V572" s="13"/>
      <c r="W572" s="13"/>
      <c r="X572" s="13"/>
      <c r="Y572" s="13"/>
      <c r="Z572" s="13"/>
    </row>
    <row r="573" spans="1:26" ht="12.75" customHeight="1" x14ac:dyDescent="0.2">
      <c r="A573" s="13"/>
      <c r="B573" s="243"/>
      <c r="C573" s="243"/>
      <c r="D573" s="243"/>
      <c r="E573" s="243"/>
      <c r="F573" s="243"/>
      <c r="G573" s="243"/>
      <c r="H573" s="243"/>
      <c r="I573" s="243"/>
      <c r="J573" s="243"/>
      <c r="K573" s="243"/>
      <c r="L573" s="243"/>
      <c r="M573" s="243"/>
      <c r="N573" s="243"/>
      <c r="O573" s="244"/>
      <c r="P573" s="13"/>
      <c r="Q573" s="13"/>
      <c r="R573" s="13"/>
      <c r="S573" s="13"/>
      <c r="T573" s="13"/>
      <c r="U573" s="13"/>
      <c r="V573" s="13"/>
      <c r="W573" s="13"/>
      <c r="X573" s="13"/>
      <c r="Y573" s="13"/>
      <c r="Z573" s="13"/>
    </row>
    <row r="574" spans="1:26" ht="12.75" customHeight="1" x14ac:dyDescent="0.2">
      <c r="A574" s="13"/>
      <c r="B574" s="243"/>
      <c r="C574" s="243"/>
      <c r="D574" s="243"/>
      <c r="E574" s="243"/>
      <c r="F574" s="243"/>
      <c r="G574" s="243"/>
      <c r="H574" s="243"/>
      <c r="I574" s="243"/>
      <c r="J574" s="243"/>
      <c r="K574" s="243"/>
      <c r="L574" s="243"/>
      <c r="M574" s="243"/>
      <c r="N574" s="243"/>
      <c r="O574" s="244"/>
      <c r="P574" s="13"/>
      <c r="Q574" s="13"/>
      <c r="R574" s="13"/>
      <c r="S574" s="13"/>
      <c r="T574" s="13"/>
      <c r="U574" s="13"/>
      <c r="V574" s="13"/>
      <c r="W574" s="13"/>
      <c r="X574" s="13"/>
      <c r="Y574" s="13"/>
      <c r="Z574" s="13"/>
    </row>
    <row r="575" spans="1:26" ht="12.75" customHeight="1" x14ac:dyDescent="0.2">
      <c r="A575" s="13"/>
      <c r="B575" s="243"/>
      <c r="C575" s="243"/>
      <c r="D575" s="243"/>
      <c r="E575" s="243"/>
      <c r="F575" s="243"/>
      <c r="G575" s="243"/>
      <c r="H575" s="243"/>
      <c r="I575" s="243"/>
      <c r="J575" s="243"/>
      <c r="K575" s="243"/>
      <c r="L575" s="243"/>
      <c r="M575" s="243"/>
      <c r="N575" s="243"/>
      <c r="O575" s="244"/>
      <c r="P575" s="13"/>
      <c r="Q575" s="13"/>
      <c r="R575" s="13"/>
      <c r="S575" s="13"/>
      <c r="T575" s="13"/>
      <c r="U575" s="13"/>
      <c r="V575" s="13"/>
      <c r="W575" s="13"/>
      <c r="X575" s="13"/>
      <c r="Y575" s="13"/>
      <c r="Z575" s="13"/>
    </row>
    <row r="576" spans="1:26" ht="12.75" customHeight="1" x14ac:dyDescent="0.2">
      <c r="A576" s="13"/>
      <c r="B576" s="243"/>
      <c r="C576" s="243"/>
      <c r="D576" s="243"/>
      <c r="E576" s="243"/>
      <c r="F576" s="243"/>
      <c r="G576" s="243"/>
      <c r="H576" s="243"/>
      <c r="I576" s="243"/>
      <c r="J576" s="243"/>
      <c r="K576" s="243"/>
      <c r="L576" s="243"/>
      <c r="M576" s="243"/>
      <c r="N576" s="243"/>
      <c r="O576" s="244"/>
      <c r="P576" s="13"/>
      <c r="Q576" s="13"/>
      <c r="R576" s="13"/>
      <c r="S576" s="13"/>
      <c r="T576" s="13"/>
      <c r="U576" s="13"/>
      <c r="V576" s="13"/>
      <c r="W576" s="13"/>
      <c r="X576" s="13"/>
      <c r="Y576" s="13"/>
      <c r="Z576" s="13"/>
    </row>
    <row r="577" spans="1:26" ht="12.75" customHeight="1" x14ac:dyDescent="0.2">
      <c r="A577" s="13"/>
      <c r="B577" s="243"/>
      <c r="C577" s="243"/>
      <c r="D577" s="243"/>
      <c r="E577" s="243"/>
      <c r="F577" s="243"/>
      <c r="G577" s="243"/>
      <c r="H577" s="243"/>
      <c r="I577" s="243"/>
      <c r="J577" s="243"/>
      <c r="K577" s="243"/>
      <c r="L577" s="243"/>
      <c r="M577" s="243"/>
      <c r="N577" s="243"/>
      <c r="O577" s="244"/>
      <c r="P577" s="13"/>
      <c r="Q577" s="13"/>
      <c r="R577" s="13"/>
      <c r="S577" s="13"/>
      <c r="T577" s="13"/>
      <c r="U577" s="13"/>
      <c r="V577" s="13"/>
      <c r="W577" s="13"/>
      <c r="X577" s="13"/>
      <c r="Y577" s="13"/>
      <c r="Z577" s="13"/>
    </row>
    <row r="578" spans="1:26" ht="12.75" customHeight="1" x14ac:dyDescent="0.2">
      <c r="A578" s="13"/>
      <c r="B578" s="243"/>
      <c r="C578" s="243"/>
      <c r="D578" s="243"/>
      <c r="E578" s="243"/>
      <c r="F578" s="243"/>
      <c r="G578" s="243"/>
      <c r="H578" s="243"/>
      <c r="I578" s="243"/>
      <c r="J578" s="243"/>
      <c r="K578" s="243"/>
      <c r="L578" s="243"/>
      <c r="M578" s="243"/>
      <c r="N578" s="243"/>
      <c r="O578" s="244"/>
      <c r="P578" s="13"/>
      <c r="Q578" s="13"/>
      <c r="R578" s="13"/>
      <c r="S578" s="13"/>
      <c r="T578" s="13"/>
      <c r="U578" s="13"/>
      <c r="V578" s="13"/>
      <c r="W578" s="13"/>
      <c r="X578" s="13"/>
      <c r="Y578" s="13"/>
      <c r="Z578" s="13"/>
    </row>
    <row r="579" spans="1:26" ht="12.75" customHeight="1" x14ac:dyDescent="0.2">
      <c r="A579" s="13"/>
      <c r="B579" s="243"/>
      <c r="C579" s="243"/>
      <c r="D579" s="243"/>
      <c r="E579" s="243"/>
      <c r="F579" s="243"/>
      <c r="G579" s="243"/>
      <c r="H579" s="243"/>
      <c r="I579" s="243"/>
      <c r="J579" s="243"/>
      <c r="K579" s="243"/>
      <c r="L579" s="243"/>
      <c r="M579" s="243"/>
      <c r="N579" s="243"/>
      <c r="O579" s="244"/>
      <c r="P579" s="13"/>
      <c r="Q579" s="13"/>
      <c r="R579" s="13"/>
      <c r="S579" s="13"/>
      <c r="T579" s="13"/>
      <c r="U579" s="13"/>
      <c r="V579" s="13"/>
      <c r="W579" s="13"/>
      <c r="X579" s="13"/>
      <c r="Y579" s="13"/>
      <c r="Z579" s="13"/>
    </row>
    <row r="580" spans="1:26" ht="12.75" customHeight="1" x14ac:dyDescent="0.2">
      <c r="A580" s="13"/>
      <c r="B580" s="243"/>
      <c r="C580" s="243"/>
      <c r="D580" s="243"/>
      <c r="E580" s="243"/>
      <c r="F580" s="243"/>
      <c r="G580" s="243"/>
      <c r="H580" s="243"/>
      <c r="I580" s="243"/>
      <c r="J580" s="243"/>
      <c r="K580" s="243"/>
      <c r="L580" s="243"/>
      <c r="M580" s="243"/>
      <c r="N580" s="243"/>
      <c r="O580" s="244"/>
      <c r="P580" s="13"/>
      <c r="Q580" s="13"/>
      <c r="R580" s="13"/>
      <c r="S580" s="13"/>
      <c r="T580" s="13"/>
      <c r="U580" s="13"/>
      <c r="V580" s="13"/>
      <c r="W580" s="13"/>
      <c r="X580" s="13"/>
      <c r="Y580" s="13"/>
      <c r="Z580" s="13"/>
    </row>
    <row r="581" spans="1:26" ht="12.75" customHeight="1" x14ac:dyDescent="0.2">
      <c r="A581" s="13"/>
      <c r="B581" s="243"/>
      <c r="C581" s="243"/>
      <c r="D581" s="243"/>
      <c r="E581" s="243"/>
      <c r="F581" s="243"/>
      <c r="G581" s="243"/>
      <c r="H581" s="243"/>
      <c r="I581" s="243"/>
      <c r="J581" s="243"/>
      <c r="K581" s="243"/>
      <c r="L581" s="243"/>
      <c r="M581" s="243"/>
      <c r="N581" s="243"/>
      <c r="O581" s="244"/>
      <c r="P581" s="13"/>
      <c r="Q581" s="13"/>
      <c r="R581" s="13"/>
      <c r="S581" s="13"/>
      <c r="T581" s="13"/>
      <c r="U581" s="13"/>
      <c r="V581" s="13"/>
      <c r="W581" s="13"/>
      <c r="X581" s="13"/>
      <c r="Y581" s="13"/>
      <c r="Z581" s="13"/>
    </row>
    <row r="582" spans="1:26" ht="12.75" customHeight="1" x14ac:dyDescent="0.2">
      <c r="A582" s="13"/>
      <c r="B582" s="243"/>
      <c r="C582" s="243"/>
      <c r="D582" s="243"/>
      <c r="E582" s="243"/>
      <c r="F582" s="243"/>
      <c r="G582" s="243"/>
      <c r="H582" s="243"/>
      <c r="I582" s="243"/>
      <c r="J582" s="243"/>
      <c r="K582" s="243"/>
      <c r="L582" s="243"/>
      <c r="M582" s="243"/>
      <c r="N582" s="243"/>
      <c r="O582" s="244"/>
      <c r="P582" s="13"/>
      <c r="Q582" s="13"/>
      <c r="R582" s="13"/>
      <c r="S582" s="13"/>
      <c r="T582" s="13"/>
      <c r="U582" s="13"/>
      <c r="V582" s="13"/>
      <c r="W582" s="13"/>
      <c r="X582" s="13"/>
      <c r="Y582" s="13"/>
      <c r="Z582" s="13"/>
    </row>
    <row r="583" spans="1:26" ht="12.75" customHeight="1" x14ac:dyDescent="0.2">
      <c r="A583" s="13"/>
      <c r="B583" s="243"/>
      <c r="C583" s="243"/>
      <c r="D583" s="243"/>
      <c r="E583" s="243"/>
      <c r="F583" s="243"/>
      <c r="G583" s="243"/>
      <c r="H583" s="243"/>
      <c r="I583" s="243"/>
      <c r="J583" s="243"/>
      <c r="K583" s="243"/>
      <c r="L583" s="243"/>
      <c r="M583" s="243"/>
      <c r="N583" s="243"/>
      <c r="O583" s="244"/>
      <c r="P583" s="13"/>
      <c r="Q583" s="13"/>
      <c r="R583" s="13"/>
      <c r="S583" s="13"/>
      <c r="T583" s="13"/>
      <c r="U583" s="13"/>
      <c r="V583" s="13"/>
      <c r="W583" s="13"/>
      <c r="X583" s="13"/>
      <c r="Y583" s="13"/>
      <c r="Z583" s="13"/>
    </row>
    <row r="584" spans="1:26" ht="12.75" customHeight="1" x14ac:dyDescent="0.2">
      <c r="A584" s="13"/>
      <c r="B584" s="243"/>
      <c r="C584" s="243"/>
      <c r="D584" s="243"/>
      <c r="E584" s="243"/>
      <c r="F584" s="243"/>
      <c r="G584" s="243"/>
      <c r="H584" s="243"/>
      <c r="I584" s="243"/>
      <c r="J584" s="243"/>
      <c r="K584" s="243"/>
      <c r="L584" s="243"/>
      <c r="M584" s="243"/>
      <c r="N584" s="243"/>
      <c r="O584" s="244"/>
      <c r="P584" s="13"/>
      <c r="Q584" s="13"/>
      <c r="R584" s="13"/>
      <c r="S584" s="13"/>
      <c r="T584" s="13"/>
      <c r="U584" s="13"/>
      <c r="V584" s="13"/>
      <c r="W584" s="13"/>
      <c r="X584" s="13"/>
      <c r="Y584" s="13"/>
      <c r="Z584" s="13"/>
    </row>
    <row r="585" spans="1:26" ht="12.75" customHeight="1" x14ac:dyDescent="0.2">
      <c r="A585" s="13"/>
      <c r="B585" s="243"/>
      <c r="C585" s="243"/>
      <c r="D585" s="243"/>
      <c r="E585" s="243"/>
      <c r="F585" s="243"/>
      <c r="G585" s="243"/>
      <c r="H585" s="243"/>
      <c r="I585" s="243"/>
      <c r="J585" s="243"/>
      <c r="K585" s="243"/>
      <c r="L585" s="243"/>
      <c r="M585" s="243"/>
      <c r="N585" s="243"/>
      <c r="O585" s="244"/>
      <c r="P585" s="13"/>
      <c r="Q585" s="13"/>
      <c r="R585" s="13"/>
      <c r="S585" s="13"/>
      <c r="T585" s="13"/>
      <c r="U585" s="13"/>
      <c r="V585" s="13"/>
      <c r="W585" s="13"/>
      <c r="X585" s="13"/>
      <c r="Y585" s="13"/>
      <c r="Z585" s="13"/>
    </row>
    <row r="586" spans="1:26" ht="12.75" customHeight="1" x14ac:dyDescent="0.2">
      <c r="A586" s="13"/>
      <c r="B586" s="243"/>
      <c r="C586" s="243"/>
      <c r="D586" s="243"/>
      <c r="E586" s="243"/>
      <c r="F586" s="243"/>
      <c r="G586" s="243"/>
      <c r="H586" s="243"/>
      <c r="I586" s="243"/>
      <c r="J586" s="243"/>
      <c r="K586" s="243"/>
      <c r="L586" s="243"/>
      <c r="M586" s="243"/>
      <c r="N586" s="243"/>
      <c r="O586" s="244"/>
      <c r="P586" s="13"/>
      <c r="Q586" s="13"/>
      <c r="R586" s="13"/>
      <c r="S586" s="13"/>
      <c r="T586" s="13"/>
      <c r="U586" s="13"/>
      <c r="V586" s="13"/>
      <c r="W586" s="13"/>
      <c r="X586" s="13"/>
      <c r="Y586" s="13"/>
      <c r="Z586" s="13"/>
    </row>
    <row r="587" spans="1:26" ht="12.75" customHeight="1" x14ac:dyDescent="0.2">
      <c r="A587" s="13"/>
      <c r="B587" s="243"/>
      <c r="C587" s="243"/>
      <c r="D587" s="243"/>
      <c r="E587" s="243"/>
      <c r="F587" s="243"/>
      <c r="G587" s="243"/>
      <c r="H587" s="243"/>
      <c r="I587" s="243"/>
      <c r="J587" s="243"/>
      <c r="K587" s="243"/>
      <c r="L587" s="243"/>
      <c r="M587" s="243"/>
      <c r="N587" s="243"/>
      <c r="O587" s="244"/>
      <c r="P587" s="13"/>
      <c r="Q587" s="13"/>
      <c r="R587" s="13"/>
      <c r="S587" s="13"/>
      <c r="T587" s="13"/>
      <c r="U587" s="13"/>
      <c r="V587" s="13"/>
      <c r="W587" s="13"/>
      <c r="X587" s="13"/>
      <c r="Y587" s="13"/>
      <c r="Z587" s="13"/>
    </row>
    <row r="588" spans="1:26" ht="12.75" customHeight="1" x14ac:dyDescent="0.2">
      <c r="A588" s="13"/>
      <c r="B588" s="243"/>
      <c r="C588" s="243"/>
      <c r="D588" s="243"/>
      <c r="E588" s="243"/>
      <c r="F588" s="243"/>
      <c r="G588" s="243"/>
      <c r="H588" s="243"/>
      <c r="I588" s="243"/>
      <c r="J588" s="243"/>
      <c r="K588" s="243"/>
      <c r="L588" s="243"/>
      <c r="M588" s="243"/>
      <c r="N588" s="243"/>
      <c r="O588" s="244"/>
      <c r="P588" s="13"/>
      <c r="Q588" s="13"/>
      <c r="R588" s="13"/>
      <c r="S588" s="13"/>
      <c r="T588" s="13"/>
      <c r="U588" s="13"/>
      <c r="V588" s="13"/>
      <c r="W588" s="13"/>
      <c r="X588" s="13"/>
      <c r="Y588" s="13"/>
      <c r="Z588" s="13"/>
    </row>
    <row r="589" spans="1:26" ht="12.75" customHeight="1" x14ac:dyDescent="0.2">
      <c r="A589" s="13"/>
      <c r="B589" s="243"/>
      <c r="C589" s="243"/>
      <c r="D589" s="243"/>
      <c r="E589" s="243"/>
      <c r="F589" s="243"/>
      <c r="G589" s="243"/>
      <c r="H589" s="243"/>
      <c r="I589" s="243"/>
      <c r="J589" s="243"/>
      <c r="K589" s="243"/>
      <c r="L589" s="243"/>
      <c r="M589" s="243"/>
      <c r="N589" s="243"/>
      <c r="O589" s="244"/>
      <c r="P589" s="13"/>
      <c r="Q589" s="13"/>
      <c r="R589" s="13"/>
      <c r="S589" s="13"/>
      <c r="T589" s="13"/>
      <c r="U589" s="13"/>
      <c r="V589" s="13"/>
      <c r="W589" s="13"/>
      <c r="X589" s="13"/>
      <c r="Y589" s="13"/>
      <c r="Z589" s="13"/>
    </row>
    <row r="590" spans="1:26" ht="12.75" customHeight="1" x14ac:dyDescent="0.2">
      <c r="A590" s="13"/>
      <c r="B590" s="243"/>
      <c r="C590" s="243"/>
      <c r="D590" s="243"/>
      <c r="E590" s="243"/>
      <c r="F590" s="243"/>
      <c r="G590" s="243"/>
      <c r="H590" s="243"/>
      <c r="I590" s="243"/>
      <c r="J590" s="243"/>
      <c r="K590" s="243"/>
      <c r="L590" s="243"/>
      <c r="M590" s="243"/>
      <c r="N590" s="243"/>
      <c r="O590" s="244"/>
      <c r="P590" s="13"/>
      <c r="Q590" s="13"/>
      <c r="R590" s="13"/>
      <c r="S590" s="13"/>
      <c r="T590" s="13"/>
      <c r="U590" s="13"/>
      <c r="V590" s="13"/>
      <c r="W590" s="13"/>
      <c r="X590" s="13"/>
      <c r="Y590" s="13"/>
      <c r="Z590" s="13"/>
    </row>
    <row r="591" spans="1:26" ht="12.75" customHeight="1" x14ac:dyDescent="0.2">
      <c r="A591" s="13"/>
      <c r="B591" s="243"/>
      <c r="C591" s="243"/>
      <c r="D591" s="243"/>
      <c r="E591" s="243"/>
      <c r="F591" s="243"/>
      <c r="G591" s="243"/>
      <c r="H591" s="243"/>
      <c r="I591" s="243"/>
      <c r="J591" s="243"/>
      <c r="K591" s="243"/>
      <c r="L591" s="243"/>
      <c r="M591" s="243"/>
      <c r="N591" s="243"/>
      <c r="O591" s="244"/>
      <c r="P591" s="13"/>
      <c r="Q591" s="13"/>
      <c r="R591" s="13"/>
      <c r="S591" s="13"/>
      <c r="T591" s="13"/>
      <c r="U591" s="13"/>
      <c r="V591" s="13"/>
      <c r="W591" s="13"/>
      <c r="X591" s="13"/>
      <c r="Y591" s="13"/>
      <c r="Z591" s="13"/>
    </row>
    <row r="592" spans="1:26" ht="12.75" customHeight="1" x14ac:dyDescent="0.2">
      <c r="A592" s="13"/>
      <c r="B592" s="243"/>
      <c r="C592" s="243"/>
      <c r="D592" s="243"/>
      <c r="E592" s="243"/>
      <c r="F592" s="243"/>
      <c r="G592" s="243"/>
      <c r="H592" s="243"/>
      <c r="I592" s="243"/>
      <c r="J592" s="243"/>
      <c r="K592" s="243"/>
      <c r="L592" s="243"/>
      <c r="M592" s="243"/>
      <c r="N592" s="243"/>
      <c r="O592" s="244"/>
      <c r="P592" s="13"/>
      <c r="Q592" s="13"/>
      <c r="R592" s="13"/>
      <c r="S592" s="13"/>
      <c r="T592" s="13"/>
      <c r="U592" s="13"/>
      <c r="V592" s="13"/>
      <c r="W592" s="13"/>
      <c r="X592" s="13"/>
      <c r="Y592" s="13"/>
      <c r="Z592" s="13"/>
    </row>
    <row r="593" spans="1:26" ht="12.75" customHeight="1" x14ac:dyDescent="0.2">
      <c r="A593" s="13"/>
      <c r="B593" s="243"/>
      <c r="C593" s="243"/>
      <c r="D593" s="243"/>
      <c r="E593" s="243"/>
      <c r="F593" s="243"/>
      <c r="G593" s="243"/>
      <c r="H593" s="243"/>
      <c r="I593" s="243"/>
      <c r="J593" s="243"/>
      <c r="K593" s="243"/>
      <c r="L593" s="243"/>
      <c r="M593" s="243"/>
      <c r="N593" s="243"/>
      <c r="O593" s="244"/>
      <c r="P593" s="13"/>
      <c r="Q593" s="13"/>
      <c r="R593" s="13"/>
      <c r="S593" s="13"/>
      <c r="T593" s="13"/>
      <c r="U593" s="13"/>
      <c r="V593" s="13"/>
      <c r="W593" s="13"/>
      <c r="X593" s="13"/>
      <c r="Y593" s="13"/>
      <c r="Z593" s="13"/>
    </row>
    <row r="594" spans="1:26" ht="12.75" customHeight="1" x14ac:dyDescent="0.2">
      <c r="A594" s="13"/>
      <c r="B594" s="243"/>
      <c r="C594" s="243"/>
      <c r="D594" s="243"/>
      <c r="E594" s="243"/>
      <c r="F594" s="243"/>
      <c r="G594" s="243"/>
      <c r="H594" s="243"/>
      <c r="I594" s="243"/>
      <c r="J594" s="243"/>
      <c r="K594" s="243"/>
      <c r="L594" s="243"/>
      <c r="M594" s="243"/>
      <c r="N594" s="243"/>
      <c r="O594" s="244"/>
      <c r="P594" s="13"/>
      <c r="Q594" s="13"/>
      <c r="R594" s="13"/>
      <c r="S594" s="13"/>
      <c r="T594" s="13"/>
      <c r="U594" s="13"/>
      <c r="V594" s="13"/>
      <c r="W594" s="13"/>
      <c r="X594" s="13"/>
      <c r="Y594" s="13"/>
      <c r="Z594" s="13"/>
    </row>
    <row r="595" spans="1:26" ht="12.75" customHeight="1" x14ac:dyDescent="0.2">
      <c r="A595" s="13"/>
      <c r="B595" s="243"/>
      <c r="C595" s="243"/>
      <c r="D595" s="243"/>
      <c r="E595" s="243"/>
      <c r="F595" s="243"/>
      <c r="G595" s="243"/>
      <c r="H595" s="243"/>
      <c r="I595" s="243"/>
      <c r="J595" s="243"/>
      <c r="K595" s="243"/>
      <c r="L595" s="243"/>
      <c r="M595" s="243"/>
      <c r="N595" s="243"/>
      <c r="O595" s="244"/>
      <c r="P595" s="13"/>
      <c r="Q595" s="13"/>
      <c r="R595" s="13"/>
      <c r="S595" s="13"/>
      <c r="T595" s="13"/>
      <c r="U595" s="13"/>
      <c r="V595" s="13"/>
      <c r="W595" s="13"/>
      <c r="X595" s="13"/>
      <c r="Y595" s="13"/>
      <c r="Z595" s="13"/>
    </row>
    <row r="596" spans="1:26" ht="12.75" customHeight="1" x14ac:dyDescent="0.2">
      <c r="A596" s="13"/>
      <c r="B596" s="243"/>
      <c r="C596" s="243"/>
      <c r="D596" s="243"/>
      <c r="E596" s="243"/>
      <c r="F596" s="243"/>
      <c r="G596" s="243"/>
      <c r="H596" s="243"/>
      <c r="I596" s="243"/>
      <c r="J596" s="243"/>
      <c r="K596" s="243"/>
      <c r="L596" s="243"/>
      <c r="M596" s="243"/>
      <c r="N596" s="243"/>
      <c r="O596" s="244"/>
      <c r="P596" s="13"/>
      <c r="Q596" s="13"/>
      <c r="R596" s="13"/>
      <c r="S596" s="13"/>
      <c r="T596" s="13"/>
      <c r="U596" s="13"/>
      <c r="V596" s="13"/>
      <c r="W596" s="13"/>
      <c r="X596" s="13"/>
      <c r="Y596" s="13"/>
      <c r="Z596" s="13"/>
    </row>
    <row r="597" spans="1:26" ht="12.75" customHeight="1" x14ac:dyDescent="0.2">
      <c r="A597" s="13"/>
      <c r="B597" s="243"/>
      <c r="C597" s="243"/>
      <c r="D597" s="243"/>
      <c r="E597" s="243"/>
      <c r="F597" s="243"/>
      <c r="G597" s="243"/>
      <c r="H597" s="243"/>
      <c r="I597" s="243"/>
      <c r="J597" s="243"/>
      <c r="K597" s="243"/>
      <c r="L597" s="243"/>
      <c r="M597" s="243"/>
      <c r="N597" s="243"/>
      <c r="O597" s="244"/>
      <c r="P597" s="13"/>
      <c r="Q597" s="13"/>
      <c r="R597" s="13"/>
      <c r="S597" s="13"/>
      <c r="T597" s="13"/>
      <c r="U597" s="13"/>
      <c r="V597" s="13"/>
      <c r="W597" s="13"/>
      <c r="X597" s="13"/>
      <c r="Y597" s="13"/>
      <c r="Z597" s="13"/>
    </row>
    <row r="598" spans="1:26" ht="12.75" customHeight="1" x14ac:dyDescent="0.2">
      <c r="A598" s="13"/>
      <c r="B598" s="243"/>
      <c r="C598" s="243"/>
      <c r="D598" s="243"/>
      <c r="E598" s="243"/>
      <c r="F598" s="243"/>
      <c r="G598" s="243"/>
      <c r="H598" s="243"/>
      <c r="I598" s="243"/>
      <c r="J598" s="243"/>
      <c r="K598" s="243"/>
      <c r="L598" s="243"/>
      <c r="M598" s="243"/>
      <c r="N598" s="243"/>
      <c r="O598" s="244"/>
      <c r="P598" s="13"/>
      <c r="Q598" s="13"/>
      <c r="R598" s="13"/>
      <c r="S598" s="13"/>
      <c r="T598" s="13"/>
      <c r="U598" s="13"/>
      <c r="V598" s="13"/>
      <c r="W598" s="13"/>
      <c r="X598" s="13"/>
      <c r="Y598" s="13"/>
      <c r="Z598" s="13"/>
    </row>
    <row r="599" spans="1:26" ht="12.75" customHeight="1" x14ac:dyDescent="0.2">
      <c r="A599" s="13"/>
      <c r="B599" s="243"/>
      <c r="C599" s="243"/>
      <c r="D599" s="243"/>
      <c r="E599" s="243"/>
      <c r="F599" s="243"/>
      <c r="G599" s="243"/>
      <c r="H599" s="243"/>
      <c r="I599" s="243"/>
      <c r="J599" s="243"/>
      <c r="K599" s="243"/>
      <c r="L599" s="243"/>
      <c r="M599" s="243"/>
      <c r="N599" s="243"/>
      <c r="O599" s="244"/>
      <c r="P599" s="13"/>
      <c r="Q599" s="13"/>
      <c r="R599" s="13"/>
      <c r="S599" s="13"/>
      <c r="T599" s="13"/>
      <c r="U599" s="13"/>
      <c r="V599" s="13"/>
      <c r="W599" s="13"/>
      <c r="X599" s="13"/>
      <c r="Y599" s="13"/>
      <c r="Z599" s="13"/>
    </row>
    <row r="600" spans="1:26" ht="12.75" customHeight="1" x14ac:dyDescent="0.2">
      <c r="A600" s="13"/>
      <c r="B600" s="243"/>
      <c r="C600" s="243"/>
      <c r="D600" s="243"/>
      <c r="E600" s="243"/>
      <c r="F600" s="243"/>
      <c r="G600" s="243"/>
      <c r="H600" s="243"/>
      <c r="I600" s="243"/>
      <c r="J600" s="243"/>
      <c r="K600" s="243"/>
      <c r="L600" s="243"/>
      <c r="M600" s="243"/>
      <c r="N600" s="243"/>
      <c r="O600" s="244"/>
      <c r="P600" s="13"/>
      <c r="Q600" s="13"/>
      <c r="R600" s="13"/>
      <c r="S600" s="13"/>
      <c r="T600" s="13"/>
      <c r="U600" s="13"/>
      <c r="V600" s="13"/>
      <c r="W600" s="13"/>
      <c r="X600" s="13"/>
      <c r="Y600" s="13"/>
      <c r="Z600" s="13"/>
    </row>
    <row r="601" spans="1:26" ht="12.75" customHeight="1" x14ac:dyDescent="0.2">
      <c r="A601" s="13"/>
      <c r="B601" s="243"/>
      <c r="C601" s="243"/>
      <c r="D601" s="243"/>
      <c r="E601" s="243"/>
      <c r="F601" s="243"/>
      <c r="G601" s="243"/>
      <c r="H601" s="243"/>
      <c r="I601" s="243"/>
      <c r="J601" s="243"/>
      <c r="K601" s="243"/>
      <c r="L601" s="243"/>
      <c r="M601" s="243"/>
      <c r="N601" s="243"/>
      <c r="O601" s="244"/>
      <c r="P601" s="13"/>
      <c r="Q601" s="13"/>
      <c r="R601" s="13"/>
      <c r="S601" s="13"/>
      <c r="T601" s="13"/>
      <c r="U601" s="13"/>
      <c r="V601" s="13"/>
      <c r="W601" s="13"/>
      <c r="X601" s="13"/>
      <c r="Y601" s="13"/>
      <c r="Z601" s="13"/>
    </row>
    <row r="602" spans="1:26" ht="12.75" customHeight="1" x14ac:dyDescent="0.2">
      <c r="A602" s="13"/>
      <c r="B602" s="243"/>
      <c r="C602" s="243"/>
      <c r="D602" s="243"/>
      <c r="E602" s="243"/>
      <c r="F602" s="243"/>
      <c r="G602" s="243"/>
      <c r="H602" s="243"/>
      <c r="I602" s="243"/>
      <c r="J602" s="243"/>
      <c r="K602" s="243"/>
      <c r="L602" s="243"/>
      <c r="M602" s="243"/>
      <c r="N602" s="243"/>
      <c r="O602" s="244"/>
      <c r="P602" s="13"/>
      <c r="Q602" s="13"/>
      <c r="R602" s="13"/>
      <c r="S602" s="13"/>
      <c r="T602" s="13"/>
      <c r="U602" s="13"/>
      <c r="V602" s="13"/>
      <c r="W602" s="13"/>
      <c r="X602" s="13"/>
      <c r="Y602" s="13"/>
      <c r="Z602" s="13"/>
    </row>
    <row r="603" spans="1:26" ht="12.75" customHeight="1" x14ac:dyDescent="0.2">
      <c r="A603" s="13"/>
      <c r="B603" s="243"/>
      <c r="C603" s="243"/>
      <c r="D603" s="243"/>
      <c r="E603" s="243"/>
      <c r="F603" s="243"/>
      <c r="G603" s="243"/>
      <c r="H603" s="243"/>
      <c r="I603" s="243"/>
      <c r="J603" s="243"/>
      <c r="K603" s="243"/>
      <c r="L603" s="243"/>
      <c r="M603" s="243"/>
      <c r="N603" s="243"/>
      <c r="O603" s="244"/>
      <c r="P603" s="13"/>
      <c r="Q603" s="13"/>
      <c r="R603" s="13"/>
      <c r="S603" s="13"/>
      <c r="T603" s="13"/>
      <c r="U603" s="13"/>
      <c r="V603" s="13"/>
      <c r="W603" s="13"/>
      <c r="X603" s="13"/>
      <c r="Y603" s="13"/>
      <c r="Z603" s="13"/>
    </row>
    <row r="604" spans="1:26" ht="12.75" customHeight="1" x14ac:dyDescent="0.2">
      <c r="A604" s="13"/>
      <c r="B604" s="243"/>
      <c r="C604" s="243"/>
      <c r="D604" s="243"/>
      <c r="E604" s="243"/>
      <c r="F604" s="243"/>
      <c r="G604" s="243"/>
      <c r="H604" s="243"/>
      <c r="I604" s="243"/>
      <c r="J604" s="243"/>
      <c r="K604" s="243"/>
      <c r="L604" s="243"/>
      <c r="M604" s="243"/>
      <c r="N604" s="243"/>
      <c r="O604" s="244"/>
      <c r="P604" s="13"/>
      <c r="Q604" s="13"/>
      <c r="R604" s="13"/>
      <c r="S604" s="13"/>
      <c r="T604" s="13"/>
      <c r="U604" s="13"/>
      <c r="V604" s="13"/>
      <c r="W604" s="13"/>
      <c r="X604" s="13"/>
      <c r="Y604" s="13"/>
      <c r="Z604" s="13"/>
    </row>
    <row r="605" spans="1:26" ht="12.75" customHeight="1" x14ac:dyDescent="0.2">
      <c r="A605" s="13"/>
      <c r="B605" s="243"/>
      <c r="C605" s="243"/>
      <c r="D605" s="243"/>
      <c r="E605" s="243"/>
      <c r="F605" s="243"/>
      <c r="G605" s="243"/>
      <c r="H605" s="243"/>
      <c r="I605" s="243"/>
      <c r="J605" s="243"/>
      <c r="K605" s="243"/>
      <c r="L605" s="243"/>
      <c r="M605" s="243"/>
      <c r="N605" s="243"/>
      <c r="O605" s="244"/>
      <c r="P605" s="13"/>
      <c r="Q605" s="13"/>
      <c r="R605" s="13"/>
      <c r="S605" s="13"/>
      <c r="T605" s="13"/>
      <c r="U605" s="13"/>
      <c r="V605" s="13"/>
      <c r="W605" s="13"/>
      <c r="X605" s="13"/>
      <c r="Y605" s="13"/>
      <c r="Z605" s="13"/>
    </row>
    <row r="606" spans="1:26" ht="12.75" customHeight="1" x14ac:dyDescent="0.2">
      <c r="A606" s="13"/>
      <c r="B606" s="243"/>
      <c r="C606" s="243"/>
      <c r="D606" s="243"/>
      <c r="E606" s="243"/>
      <c r="F606" s="243"/>
      <c r="G606" s="243"/>
      <c r="H606" s="243"/>
      <c r="I606" s="243"/>
      <c r="J606" s="243"/>
      <c r="K606" s="243"/>
      <c r="L606" s="243"/>
      <c r="M606" s="243"/>
      <c r="N606" s="243"/>
      <c r="O606" s="244"/>
      <c r="P606" s="13"/>
      <c r="Q606" s="13"/>
      <c r="R606" s="13"/>
      <c r="S606" s="13"/>
      <c r="T606" s="13"/>
      <c r="U606" s="13"/>
      <c r="V606" s="13"/>
      <c r="W606" s="13"/>
      <c r="X606" s="13"/>
      <c r="Y606" s="13"/>
      <c r="Z606" s="13"/>
    </row>
    <row r="607" spans="1:26" ht="12.75" customHeight="1" x14ac:dyDescent="0.2">
      <c r="A607" s="13"/>
      <c r="B607" s="243"/>
      <c r="C607" s="243"/>
      <c r="D607" s="243"/>
      <c r="E607" s="243"/>
      <c r="F607" s="243"/>
      <c r="G607" s="243"/>
      <c r="H607" s="243"/>
      <c r="I607" s="243"/>
      <c r="J607" s="243"/>
      <c r="K607" s="243"/>
      <c r="L607" s="243"/>
      <c r="M607" s="243"/>
      <c r="N607" s="243"/>
      <c r="O607" s="244"/>
      <c r="P607" s="13"/>
      <c r="Q607" s="13"/>
      <c r="R607" s="13"/>
      <c r="S607" s="13"/>
      <c r="T607" s="13"/>
      <c r="U607" s="13"/>
      <c r="V607" s="13"/>
      <c r="W607" s="13"/>
      <c r="X607" s="13"/>
      <c r="Y607" s="13"/>
      <c r="Z607" s="13"/>
    </row>
    <row r="608" spans="1:26" ht="12.75" customHeight="1" x14ac:dyDescent="0.2">
      <c r="A608" s="13"/>
      <c r="B608" s="243"/>
      <c r="C608" s="243"/>
      <c r="D608" s="243"/>
      <c r="E608" s="243"/>
      <c r="F608" s="243"/>
      <c r="G608" s="243"/>
      <c r="H608" s="243"/>
      <c r="I608" s="243"/>
      <c r="J608" s="243"/>
      <c r="K608" s="243"/>
      <c r="L608" s="243"/>
      <c r="M608" s="243"/>
      <c r="N608" s="243"/>
      <c r="O608" s="244"/>
      <c r="P608" s="13"/>
      <c r="Q608" s="13"/>
      <c r="R608" s="13"/>
      <c r="S608" s="13"/>
      <c r="T608" s="13"/>
      <c r="U608" s="13"/>
      <c r="V608" s="13"/>
      <c r="W608" s="13"/>
      <c r="X608" s="13"/>
      <c r="Y608" s="13"/>
      <c r="Z608" s="13"/>
    </row>
    <row r="609" spans="1:26" ht="12.75" customHeight="1" x14ac:dyDescent="0.2">
      <c r="A609" s="13"/>
      <c r="B609" s="243"/>
      <c r="C609" s="243"/>
      <c r="D609" s="243"/>
      <c r="E609" s="243"/>
      <c r="F609" s="243"/>
      <c r="G609" s="243"/>
      <c r="H609" s="243"/>
      <c r="I609" s="243"/>
      <c r="J609" s="243"/>
      <c r="K609" s="243"/>
      <c r="L609" s="243"/>
      <c r="M609" s="243"/>
      <c r="N609" s="243"/>
      <c r="O609" s="244"/>
      <c r="P609" s="13"/>
      <c r="Q609" s="13"/>
      <c r="R609" s="13"/>
      <c r="S609" s="13"/>
      <c r="T609" s="13"/>
      <c r="U609" s="13"/>
      <c r="V609" s="13"/>
      <c r="W609" s="13"/>
      <c r="X609" s="13"/>
      <c r="Y609" s="13"/>
      <c r="Z609" s="13"/>
    </row>
    <row r="610" spans="1:26" ht="12.75" customHeight="1" x14ac:dyDescent="0.2">
      <c r="A610" s="13"/>
      <c r="B610" s="243"/>
      <c r="C610" s="243"/>
      <c r="D610" s="243"/>
      <c r="E610" s="243"/>
      <c r="F610" s="243"/>
      <c r="G610" s="243"/>
      <c r="H610" s="243"/>
      <c r="I610" s="243"/>
      <c r="J610" s="243"/>
      <c r="K610" s="243"/>
      <c r="L610" s="243"/>
      <c r="M610" s="243"/>
      <c r="N610" s="243"/>
      <c r="O610" s="244"/>
      <c r="P610" s="13"/>
      <c r="Q610" s="13"/>
      <c r="R610" s="13"/>
      <c r="S610" s="13"/>
      <c r="T610" s="13"/>
      <c r="U610" s="13"/>
      <c r="V610" s="13"/>
      <c r="W610" s="13"/>
      <c r="X610" s="13"/>
      <c r="Y610" s="13"/>
      <c r="Z610" s="13"/>
    </row>
    <row r="611" spans="1:26" ht="12.75" customHeight="1" x14ac:dyDescent="0.2">
      <c r="A611" s="13"/>
      <c r="B611" s="243"/>
      <c r="C611" s="243"/>
      <c r="D611" s="243"/>
      <c r="E611" s="243"/>
      <c r="F611" s="243"/>
      <c r="G611" s="243"/>
      <c r="H611" s="243"/>
      <c r="I611" s="243"/>
      <c r="J611" s="243"/>
      <c r="K611" s="243"/>
      <c r="L611" s="243"/>
      <c r="M611" s="243"/>
      <c r="N611" s="243"/>
      <c r="O611" s="244"/>
      <c r="P611" s="13"/>
      <c r="Q611" s="13"/>
      <c r="R611" s="13"/>
      <c r="S611" s="13"/>
      <c r="T611" s="13"/>
      <c r="U611" s="13"/>
      <c r="V611" s="13"/>
      <c r="W611" s="13"/>
      <c r="X611" s="13"/>
      <c r="Y611" s="13"/>
      <c r="Z611" s="13"/>
    </row>
    <row r="612" spans="1:26" ht="12.75" customHeight="1" x14ac:dyDescent="0.2">
      <c r="A612" s="13"/>
      <c r="B612" s="243"/>
      <c r="C612" s="243"/>
      <c r="D612" s="243"/>
      <c r="E612" s="243"/>
      <c r="F612" s="243"/>
      <c r="G612" s="243"/>
      <c r="H612" s="243"/>
      <c r="I612" s="243"/>
      <c r="J612" s="243"/>
      <c r="K612" s="243"/>
      <c r="L612" s="243"/>
      <c r="M612" s="243"/>
      <c r="N612" s="243"/>
      <c r="O612" s="244"/>
      <c r="P612" s="13"/>
      <c r="Q612" s="13"/>
      <c r="R612" s="13"/>
      <c r="S612" s="13"/>
      <c r="T612" s="13"/>
      <c r="U612" s="13"/>
      <c r="V612" s="13"/>
      <c r="W612" s="13"/>
      <c r="X612" s="13"/>
      <c r="Y612" s="13"/>
      <c r="Z612" s="13"/>
    </row>
    <row r="613" spans="1:26" ht="12.75" customHeight="1" x14ac:dyDescent="0.2">
      <c r="A613" s="13"/>
      <c r="B613" s="243"/>
      <c r="C613" s="243"/>
      <c r="D613" s="243"/>
      <c r="E613" s="243"/>
      <c r="F613" s="243"/>
      <c r="G613" s="243"/>
      <c r="H613" s="243"/>
      <c r="I613" s="243"/>
      <c r="J613" s="243"/>
      <c r="K613" s="243"/>
      <c r="L613" s="243"/>
      <c r="M613" s="243"/>
      <c r="N613" s="243"/>
      <c r="O613" s="244"/>
      <c r="P613" s="13"/>
      <c r="Q613" s="13"/>
      <c r="R613" s="13"/>
      <c r="S613" s="13"/>
      <c r="T613" s="13"/>
      <c r="U613" s="13"/>
      <c r="V613" s="13"/>
      <c r="W613" s="13"/>
      <c r="X613" s="13"/>
      <c r="Y613" s="13"/>
      <c r="Z613" s="13"/>
    </row>
    <row r="614" spans="1:26" ht="12.75" customHeight="1" x14ac:dyDescent="0.2">
      <c r="A614" s="13"/>
      <c r="B614" s="243"/>
      <c r="C614" s="243"/>
      <c r="D614" s="243"/>
      <c r="E614" s="243"/>
      <c r="F614" s="243"/>
      <c r="G614" s="243"/>
      <c r="H614" s="243"/>
      <c r="I614" s="243"/>
      <c r="J614" s="243"/>
      <c r="K614" s="243"/>
      <c r="L614" s="243"/>
      <c r="M614" s="243"/>
      <c r="N614" s="243"/>
      <c r="O614" s="244"/>
      <c r="P614" s="13"/>
      <c r="Q614" s="13"/>
      <c r="R614" s="13"/>
      <c r="S614" s="13"/>
      <c r="T614" s="13"/>
      <c r="U614" s="13"/>
      <c r="V614" s="13"/>
      <c r="W614" s="13"/>
      <c r="X614" s="13"/>
      <c r="Y614" s="13"/>
      <c r="Z614" s="13"/>
    </row>
    <row r="615" spans="1:26" ht="12.75" customHeight="1" x14ac:dyDescent="0.2">
      <c r="A615" s="13"/>
      <c r="B615" s="243"/>
      <c r="C615" s="243"/>
      <c r="D615" s="243"/>
      <c r="E615" s="243"/>
      <c r="F615" s="243"/>
      <c r="G615" s="243"/>
      <c r="H615" s="243"/>
      <c r="I615" s="243"/>
      <c r="J615" s="243"/>
      <c r="K615" s="243"/>
      <c r="L615" s="243"/>
      <c r="M615" s="243"/>
      <c r="N615" s="243"/>
      <c r="O615" s="244"/>
      <c r="P615" s="13"/>
      <c r="Q615" s="13"/>
      <c r="R615" s="13"/>
      <c r="S615" s="13"/>
      <c r="T615" s="13"/>
      <c r="U615" s="13"/>
      <c r="V615" s="13"/>
      <c r="W615" s="13"/>
      <c r="X615" s="13"/>
      <c r="Y615" s="13"/>
      <c r="Z615" s="13"/>
    </row>
    <row r="616" spans="1:26" ht="12.75" customHeight="1" x14ac:dyDescent="0.2">
      <c r="A616" s="13"/>
      <c r="B616" s="243"/>
      <c r="C616" s="243"/>
      <c r="D616" s="243"/>
      <c r="E616" s="243"/>
      <c r="F616" s="243"/>
      <c r="G616" s="243"/>
      <c r="H616" s="243"/>
      <c r="I616" s="243"/>
      <c r="J616" s="243"/>
      <c r="K616" s="243"/>
      <c r="L616" s="243"/>
      <c r="M616" s="243"/>
      <c r="N616" s="243"/>
      <c r="O616" s="244"/>
      <c r="P616" s="13"/>
      <c r="Q616" s="13"/>
      <c r="R616" s="13"/>
      <c r="S616" s="13"/>
      <c r="T616" s="13"/>
      <c r="U616" s="13"/>
      <c r="V616" s="13"/>
      <c r="W616" s="13"/>
      <c r="X616" s="13"/>
      <c r="Y616" s="13"/>
      <c r="Z616" s="13"/>
    </row>
    <row r="617" spans="1:26" ht="12.75" customHeight="1" x14ac:dyDescent="0.2">
      <c r="A617" s="13"/>
      <c r="B617" s="243"/>
      <c r="C617" s="243"/>
      <c r="D617" s="243"/>
      <c r="E617" s="243"/>
      <c r="F617" s="243"/>
      <c r="G617" s="243"/>
      <c r="H617" s="243"/>
      <c r="I617" s="243"/>
      <c r="J617" s="243"/>
      <c r="K617" s="243"/>
      <c r="L617" s="243"/>
      <c r="M617" s="243"/>
      <c r="N617" s="243"/>
      <c r="O617" s="244"/>
      <c r="P617" s="13"/>
      <c r="Q617" s="13"/>
      <c r="R617" s="13"/>
      <c r="S617" s="13"/>
      <c r="T617" s="13"/>
      <c r="U617" s="13"/>
      <c r="V617" s="13"/>
      <c r="W617" s="13"/>
      <c r="X617" s="13"/>
      <c r="Y617" s="13"/>
      <c r="Z617" s="13"/>
    </row>
    <row r="618" spans="1:26" ht="12.75" customHeight="1" x14ac:dyDescent="0.2">
      <c r="A618" s="13"/>
      <c r="B618" s="243"/>
      <c r="C618" s="243"/>
      <c r="D618" s="243"/>
      <c r="E618" s="243"/>
      <c r="F618" s="243"/>
      <c r="G618" s="243"/>
      <c r="H618" s="243"/>
      <c r="I618" s="243"/>
      <c r="J618" s="243"/>
      <c r="K618" s="243"/>
      <c r="L618" s="243"/>
      <c r="M618" s="243"/>
      <c r="N618" s="243"/>
      <c r="O618" s="244"/>
      <c r="P618" s="13"/>
      <c r="Q618" s="13"/>
      <c r="R618" s="13"/>
      <c r="S618" s="13"/>
      <c r="T618" s="13"/>
      <c r="U618" s="13"/>
      <c r="V618" s="13"/>
      <c r="W618" s="13"/>
      <c r="X618" s="13"/>
      <c r="Y618" s="13"/>
      <c r="Z618" s="13"/>
    </row>
    <row r="619" spans="1:26" ht="12.75" customHeight="1" x14ac:dyDescent="0.2">
      <c r="A619" s="13"/>
      <c r="B619" s="243"/>
      <c r="C619" s="243"/>
      <c r="D619" s="243"/>
      <c r="E619" s="243"/>
      <c r="F619" s="243"/>
      <c r="G619" s="243"/>
      <c r="H619" s="243"/>
      <c r="I619" s="243"/>
      <c r="J619" s="243"/>
      <c r="K619" s="243"/>
      <c r="L619" s="243"/>
      <c r="M619" s="243"/>
      <c r="N619" s="243"/>
      <c r="O619" s="244"/>
      <c r="P619" s="13"/>
      <c r="Q619" s="13"/>
      <c r="R619" s="13"/>
      <c r="S619" s="13"/>
      <c r="T619" s="13"/>
      <c r="U619" s="13"/>
      <c r="V619" s="13"/>
      <c r="W619" s="13"/>
      <c r="X619" s="13"/>
      <c r="Y619" s="13"/>
      <c r="Z619" s="13"/>
    </row>
    <row r="620" spans="1:26" ht="12.75" customHeight="1" x14ac:dyDescent="0.2">
      <c r="A620" s="13"/>
      <c r="B620" s="243"/>
      <c r="C620" s="243"/>
      <c r="D620" s="243"/>
      <c r="E620" s="243"/>
      <c r="F620" s="243"/>
      <c r="G620" s="243"/>
      <c r="H620" s="243"/>
      <c r="I620" s="243"/>
      <c r="J620" s="243"/>
      <c r="K620" s="243"/>
      <c r="L620" s="243"/>
      <c r="M620" s="243"/>
      <c r="N620" s="243"/>
      <c r="O620" s="244"/>
      <c r="P620" s="13"/>
      <c r="Q620" s="13"/>
      <c r="R620" s="13"/>
      <c r="S620" s="13"/>
      <c r="T620" s="13"/>
      <c r="U620" s="13"/>
      <c r="V620" s="13"/>
      <c r="W620" s="13"/>
      <c r="X620" s="13"/>
      <c r="Y620" s="13"/>
      <c r="Z620" s="13"/>
    </row>
    <row r="621" spans="1:26" ht="12.75" customHeight="1" x14ac:dyDescent="0.2">
      <c r="A621" s="13"/>
      <c r="B621" s="243"/>
      <c r="C621" s="243"/>
      <c r="D621" s="243"/>
      <c r="E621" s="243"/>
      <c r="F621" s="243"/>
      <c r="G621" s="243"/>
      <c r="H621" s="243"/>
      <c r="I621" s="243"/>
      <c r="J621" s="243"/>
      <c r="K621" s="243"/>
      <c r="L621" s="243"/>
      <c r="M621" s="243"/>
      <c r="N621" s="243"/>
      <c r="O621" s="244"/>
      <c r="P621" s="13"/>
      <c r="Q621" s="13"/>
      <c r="R621" s="13"/>
      <c r="S621" s="13"/>
      <c r="T621" s="13"/>
      <c r="U621" s="13"/>
      <c r="V621" s="13"/>
      <c r="W621" s="13"/>
      <c r="X621" s="13"/>
      <c r="Y621" s="13"/>
      <c r="Z621" s="13"/>
    </row>
    <row r="622" spans="1:26" ht="12.75" customHeight="1" x14ac:dyDescent="0.2">
      <c r="A622" s="13"/>
      <c r="B622" s="243"/>
      <c r="C622" s="243"/>
      <c r="D622" s="243"/>
      <c r="E622" s="243"/>
      <c r="F622" s="243"/>
      <c r="G622" s="243"/>
      <c r="H622" s="243"/>
      <c r="I622" s="243"/>
      <c r="J622" s="243"/>
      <c r="K622" s="243"/>
      <c r="L622" s="243"/>
      <c r="M622" s="243"/>
      <c r="N622" s="243"/>
      <c r="O622" s="244"/>
      <c r="P622" s="13"/>
      <c r="Q622" s="13"/>
      <c r="R622" s="13"/>
      <c r="S622" s="13"/>
      <c r="T622" s="13"/>
      <c r="U622" s="13"/>
      <c r="V622" s="13"/>
      <c r="W622" s="13"/>
      <c r="X622" s="13"/>
      <c r="Y622" s="13"/>
      <c r="Z622" s="13"/>
    </row>
    <row r="623" spans="1:26" ht="12.75" customHeight="1" x14ac:dyDescent="0.2">
      <c r="A623" s="13"/>
      <c r="B623" s="243"/>
      <c r="C623" s="243"/>
      <c r="D623" s="243"/>
      <c r="E623" s="243"/>
      <c r="F623" s="243"/>
      <c r="G623" s="243"/>
      <c r="H623" s="243"/>
      <c r="I623" s="243"/>
      <c r="J623" s="243"/>
      <c r="K623" s="243"/>
      <c r="L623" s="243"/>
      <c r="M623" s="243"/>
      <c r="N623" s="243"/>
      <c r="O623" s="244"/>
      <c r="P623" s="13"/>
      <c r="Q623" s="13"/>
      <c r="R623" s="13"/>
      <c r="S623" s="13"/>
      <c r="T623" s="13"/>
      <c r="U623" s="13"/>
      <c r="V623" s="13"/>
      <c r="W623" s="13"/>
      <c r="X623" s="13"/>
      <c r="Y623" s="13"/>
      <c r="Z623" s="13"/>
    </row>
    <row r="624" spans="1:26" ht="12.75" customHeight="1" x14ac:dyDescent="0.2">
      <c r="A624" s="13"/>
      <c r="B624" s="243"/>
      <c r="C624" s="243"/>
      <c r="D624" s="243"/>
      <c r="E624" s="243"/>
      <c r="F624" s="243"/>
      <c r="G624" s="243"/>
      <c r="H624" s="243"/>
      <c r="I624" s="243"/>
      <c r="J624" s="243"/>
      <c r="K624" s="243"/>
      <c r="L624" s="243"/>
      <c r="M624" s="243"/>
      <c r="N624" s="243"/>
      <c r="O624" s="244"/>
      <c r="P624" s="13"/>
      <c r="Q624" s="13"/>
      <c r="R624" s="13"/>
      <c r="S624" s="13"/>
      <c r="T624" s="13"/>
      <c r="U624" s="13"/>
      <c r="V624" s="13"/>
      <c r="W624" s="13"/>
      <c r="X624" s="13"/>
      <c r="Y624" s="13"/>
      <c r="Z624" s="13"/>
    </row>
    <row r="625" spans="1:26" ht="12.75" customHeight="1" x14ac:dyDescent="0.2">
      <c r="A625" s="13"/>
      <c r="B625" s="243"/>
      <c r="C625" s="243"/>
      <c r="D625" s="243"/>
      <c r="E625" s="243"/>
      <c r="F625" s="243"/>
      <c r="G625" s="243"/>
      <c r="H625" s="243"/>
      <c r="I625" s="243"/>
      <c r="J625" s="243"/>
      <c r="K625" s="243"/>
      <c r="L625" s="243"/>
      <c r="M625" s="243"/>
      <c r="N625" s="243"/>
      <c r="O625" s="244"/>
      <c r="P625" s="13"/>
      <c r="Q625" s="13"/>
      <c r="R625" s="13"/>
      <c r="S625" s="13"/>
      <c r="T625" s="13"/>
      <c r="U625" s="13"/>
      <c r="V625" s="13"/>
      <c r="W625" s="13"/>
      <c r="X625" s="13"/>
      <c r="Y625" s="13"/>
      <c r="Z625" s="13"/>
    </row>
    <row r="626" spans="1:26" ht="12.75" customHeight="1" x14ac:dyDescent="0.2">
      <c r="A626" s="13"/>
      <c r="B626" s="243"/>
      <c r="C626" s="243"/>
      <c r="D626" s="243"/>
      <c r="E626" s="243"/>
      <c r="F626" s="243"/>
      <c r="G626" s="243"/>
      <c r="H626" s="243"/>
      <c r="I626" s="243"/>
      <c r="J626" s="243"/>
      <c r="K626" s="243"/>
      <c r="L626" s="243"/>
      <c r="M626" s="243"/>
      <c r="N626" s="243"/>
      <c r="O626" s="244"/>
      <c r="P626" s="13"/>
      <c r="Q626" s="13"/>
      <c r="R626" s="13"/>
      <c r="S626" s="13"/>
      <c r="T626" s="13"/>
      <c r="U626" s="13"/>
      <c r="V626" s="13"/>
      <c r="W626" s="13"/>
      <c r="X626" s="13"/>
      <c r="Y626" s="13"/>
      <c r="Z626" s="13"/>
    </row>
    <row r="627" spans="1:26" ht="12.75" customHeight="1" x14ac:dyDescent="0.2">
      <c r="A627" s="13"/>
      <c r="B627" s="243"/>
      <c r="C627" s="243"/>
      <c r="D627" s="243"/>
      <c r="E627" s="243"/>
      <c r="F627" s="243"/>
      <c r="G627" s="243"/>
      <c r="H627" s="243"/>
      <c r="I627" s="243"/>
      <c r="J627" s="243"/>
      <c r="K627" s="243"/>
      <c r="L627" s="243"/>
      <c r="M627" s="243"/>
      <c r="N627" s="243"/>
      <c r="O627" s="244"/>
      <c r="P627" s="13"/>
      <c r="Q627" s="13"/>
      <c r="R627" s="13"/>
      <c r="S627" s="13"/>
      <c r="T627" s="13"/>
      <c r="U627" s="13"/>
      <c r="V627" s="13"/>
      <c r="W627" s="13"/>
      <c r="X627" s="13"/>
      <c r="Y627" s="13"/>
      <c r="Z627" s="13"/>
    </row>
    <row r="628" spans="1:26" ht="12.75" customHeight="1" x14ac:dyDescent="0.2">
      <c r="A628" s="13"/>
      <c r="B628" s="243"/>
      <c r="C628" s="243"/>
      <c r="D628" s="243"/>
      <c r="E628" s="243"/>
      <c r="F628" s="243"/>
      <c r="G628" s="243"/>
      <c r="H628" s="243"/>
      <c r="I628" s="243"/>
      <c r="J628" s="243"/>
      <c r="K628" s="243"/>
      <c r="L628" s="243"/>
      <c r="M628" s="243"/>
      <c r="N628" s="243"/>
      <c r="O628" s="244"/>
      <c r="P628" s="13"/>
      <c r="Q628" s="13"/>
      <c r="R628" s="13"/>
      <c r="S628" s="13"/>
      <c r="T628" s="13"/>
      <c r="U628" s="13"/>
      <c r="V628" s="13"/>
      <c r="W628" s="13"/>
      <c r="X628" s="13"/>
      <c r="Y628" s="13"/>
      <c r="Z628" s="13"/>
    </row>
    <row r="629" spans="1:26" ht="12.75" customHeight="1" x14ac:dyDescent="0.2">
      <c r="A629" s="13"/>
      <c r="B629" s="243"/>
      <c r="C629" s="243"/>
      <c r="D629" s="243"/>
      <c r="E629" s="243"/>
      <c r="F629" s="243"/>
      <c r="G629" s="243"/>
      <c r="H629" s="243"/>
      <c r="I629" s="243"/>
      <c r="J629" s="243"/>
      <c r="K629" s="243"/>
      <c r="L629" s="243"/>
      <c r="M629" s="243"/>
      <c r="N629" s="243"/>
      <c r="O629" s="244"/>
      <c r="P629" s="13"/>
      <c r="Q629" s="13"/>
      <c r="R629" s="13"/>
      <c r="S629" s="13"/>
      <c r="T629" s="13"/>
      <c r="U629" s="13"/>
      <c r="V629" s="13"/>
      <c r="W629" s="13"/>
      <c r="X629" s="13"/>
      <c r="Y629" s="13"/>
      <c r="Z629" s="13"/>
    </row>
    <row r="630" spans="1:26" ht="12.75" customHeight="1" x14ac:dyDescent="0.2">
      <c r="A630" s="13"/>
      <c r="B630" s="243"/>
      <c r="C630" s="243"/>
      <c r="D630" s="243"/>
      <c r="E630" s="243"/>
      <c r="F630" s="243"/>
      <c r="G630" s="243"/>
      <c r="H630" s="243"/>
      <c r="I630" s="243"/>
      <c r="J630" s="243"/>
      <c r="K630" s="243"/>
      <c r="L630" s="243"/>
      <c r="M630" s="243"/>
      <c r="N630" s="243"/>
      <c r="O630" s="244"/>
      <c r="P630" s="13"/>
      <c r="Q630" s="13"/>
      <c r="R630" s="13"/>
      <c r="S630" s="13"/>
      <c r="T630" s="13"/>
      <c r="U630" s="13"/>
      <c r="V630" s="13"/>
      <c r="W630" s="13"/>
      <c r="X630" s="13"/>
      <c r="Y630" s="13"/>
      <c r="Z630" s="13"/>
    </row>
    <row r="631" spans="1:26" ht="12.75" customHeight="1" x14ac:dyDescent="0.2">
      <c r="A631" s="13"/>
      <c r="B631" s="243"/>
      <c r="C631" s="243"/>
      <c r="D631" s="243"/>
      <c r="E631" s="243"/>
      <c r="F631" s="243"/>
      <c r="G631" s="243"/>
      <c r="H631" s="243"/>
      <c r="I631" s="243"/>
      <c r="J631" s="243"/>
      <c r="K631" s="243"/>
      <c r="L631" s="243"/>
      <c r="M631" s="243"/>
      <c r="N631" s="243"/>
      <c r="O631" s="244"/>
      <c r="P631" s="13"/>
      <c r="Q631" s="13"/>
      <c r="R631" s="13"/>
      <c r="S631" s="13"/>
      <c r="T631" s="13"/>
      <c r="U631" s="13"/>
      <c r="V631" s="13"/>
      <c r="W631" s="13"/>
      <c r="X631" s="13"/>
      <c r="Y631" s="13"/>
      <c r="Z631" s="13"/>
    </row>
    <row r="632" spans="1:26" ht="12.75" customHeight="1" x14ac:dyDescent="0.2">
      <c r="A632" s="13"/>
      <c r="B632" s="243"/>
      <c r="C632" s="243"/>
      <c r="D632" s="243"/>
      <c r="E632" s="243"/>
      <c r="F632" s="243"/>
      <c r="G632" s="243"/>
      <c r="H632" s="243"/>
      <c r="I632" s="243"/>
      <c r="J632" s="243"/>
      <c r="K632" s="243"/>
      <c r="L632" s="243"/>
      <c r="M632" s="243"/>
      <c r="N632" s="243"/>
      <c r="O632" s="244"/>
      <c r="P632" s="13"/>
      <c r="Q632" s="13"/>
      <c r="R632" s="13"/>
      <c r="S632" s="13"/>
      <c r="T632" s="13"/>
      <c r="U632" s="13"/>
      <c r="V632" s="13"/>
      <c r="W632" s="13"/>
      <c r="X632" s="13"/>
      <c r="Y632" s="13"/>
      <c r="Z632" s="13"/>
    </row>
    <row r="633" spans="1:26" ht="12.75" customHeight="1" x14ac:dyDescent="0.2">
      <c r="A633" s="13"/>
      <c r="B633" s="243"/>
      <c r="C633" s="243"/>
      <c r="D633" s="243"/>
      <c r="E633" s="243"/>
      <c r="F633" s="243"/>
      <c r="G633" s="243"/>
      <c r="H633" s="243"/>
      <c r="I633" s="243"/>
      <c r="J633" s="243"/>
      <c r="K633" s="243"/>
      <c r="L633" s="243"/>
      <c r="M633" s="243"/>
      <c r="N633" s="243"/>
      <c r="O633" s="244"/>
      <c r="P633" s="13"/>
      <c r="Q633" s="13"/>
      <c r="R633" s="13"/>
      <c r="S633" s="13"/>
      <c r="T633" s="13"/>
      <c r="U633" s="13"/>
      <c r="V633" s="13"/>
      <c r="W633" s="13"/>
      <c r="X633" s="13"/>
      <c r="Y633" s="13"/>
      <c r="Z633" s="13"/>
    </row>
    <row r="634" spans="1:26" ht="12.75" customHeight="1" x14ac:dyDescent="0.2">
      <c r="A634" s="13"/>
      <c r="B634" s="243"/>
      <c r="C634" s="243"/>
      <c r="D634" s="243"/>
      <c r="E634" s="243"/>
      <c r="F634" s="243"/>
      <c r="G634" s="243"/>
      <c r="H634" s="243"/>
      <c r="I634" s="243"/>
      <c r="J634" s="243"/>
      <c r="K634" s="243"/>
      <c r="L634" s="243"/>
      <c r="M634" s="243"/>
      <c r="N634" s="243"/>
      <c r="O634" s="244"/>
      <c r="P634" s="13"/>
      <c r="Q634" s="13"/>
      <c r="R634" s="13"/>
      <c r="S634" s="13"/>
      <c r="T634" s="13"/>
      <c r="U634" s="13"/>
      <c r="V634" s="13"/>
      <c r="W634" s="13"/>
      <c r="X634" s="13"/>
      <c r="Y634" s="13"/>
      <c r="Z634" s="13"/>
    </row>
    <row r="635" spans="1:26" ht="12.75" customHeight="1" x14ac:dyDescent="0.2">
      <c r="A635" s="13"/>
      <c r="B635" s="243"/>
      <c r="C635" s="243"/>
      <c r="D635" s="243"/>
      <c r="E635" s="243"/>
      <c r="F635" s="243"/>
      <c r="G635" s="243"/>
      <c r="H635" s="243"/>
      <c r="I635" s="243"/>
      <c r="J635" s="243"/>
      <c r="K635" s="243"/>
      <c r="L635" s="243"/>
      <c r="M635" s="243"/>
      <c r="N635" s="243"/>
      <c r="O635" s="244"/>
      <c r="P635" s="13"/>
      <c r="Q635" s="13"/>
      <c r="R635" s="13"/>
      <c r="S635" s="13"/>
      <c r="T635" s="13"/>
      <c r="U635" s="13"/>
      <c r="V635" s="13"/>
      <c r="W635" s="13"/>
      <c r="X635" s="13"/>
      <c r="Y635" s="13"/>
      <c r="Z635" s="13"/>
    </row>
    <row r="636" spans="1:26" ht="12.75" customHeight="1" x14ac:dyDescent="0.2">
      <c r="A636" s="13"/>
      <c r="B636" s="243"/>
      <c r="C636" s="243"/>
      <c r="D636" s="243"/>
      <c r="E636" s="243"/>
      <c r="F636" s="243"/>
      <c r="G636" s="243"/>
      <c r="H636" s="243"/>
      <c r="I636" s="243"/>
      <c r="J636" s="243"/>
      <c r="K636" s="243"/>
      <c r="L636" s="243"/>
      <c r="M636" s="243"/>
      <c r="N636" s="243"/>
      <c r="O636" s="244"/>
      <c r="P636" s="13"/>
      <c r="Q636" s="13"/>
      <c r="R636" s="13"/>
      <c r="S636" s="13"/>
      <c r="T636" s="13"/>
      <c r="U636" s="13"/>
      <c r="V636" s="13"/>
      <c r="W636" s="13"/>
      <c r="X636" s="13"/>
      <c r="Y636" s="13"/>
      <c r="Z636" s="13"/>
    </row>
    <row r="637" spans="1:26" ht="12.75" customHeight="1" x14ac:dyDescent="0.2">
      <c r="A637" s="13"/>
      <c r="B637" s="243"/>
      <c r="C637" s="243"/>
      <c r="D637" s="243"/>
      <c r="E637" s="243"/>
      <c r="F637" s="243"/>
      <c r="G637" s="243"/>
      <c r="H637" s="243"/>
      <c r="I637" s="243"/>
      <c r="J637" s="243"/>
      <c r="K637" s="243"/>
      <c r="L637" s="243"/>
      <c r="M637" s="243"/>
      <c r="N637" s="243"/>
      <c r="O637" s="244"/>
      <c r="P637" s="13"/>
      <c r="Q637" s="13"/>
      <c r="R637" s="13"/>
      <c r="S637" s="13"/>
      <c r="T637" s="13"/>
      <c r="U637" s="13"/>
      <c r="V637" s="13"/>
      <c r="W637" s="13"/>
      <c r="X637" s="13"/>
      <c r="Y637" s="13"/>
      <c r="Z637" s="13"/>
    </row>
    <row r="638" spans="1:26" ht="12.75" customHeight="1" x14ac:dyDescent="0.2">
      <c r="A638" s="13"/>
      <c r="B638" s="243"/>
      <c r="C638" s="243"/>
      <c r="D638" s="243"/>
      <c r="E638" s="243"/>
      <c r="F638" s="243"/>
      <c r="G638" s="243"/>
      <c r="H638" s="243"/>
      <c r="I638" s="243"/>
      <c r="J638" s="243"/>
      <c r="K638" s="243"/>
      <c r="L638" s="243"/>
      <c r="M638" s="243"/>
      <c r="N638" s="243"/>
      <c r="O638" s="244"/>
      <c r="P638" s="13"/>
      <c r="Q638" s="13"/>
      <c r="R638" s="13"/>
      <c r="S638" s="13"/>
      <c r="T638" s="13"/>
      <c r="U638" s="13"/>
      <c r="V638" s="13"/>
      <c r="W638" s="13"/>
      <c r="X638" s="13"/>
      <c r="Y638" s="13"/>
      <c r="Z638" s="13"/>
    </row>
    <row r="639" spans="1:26" ht="12.75" customHeight="1" x14ac:dyDescent="0.2">
      <c r="A639" s="13"/>
      <c r="B639" s="243"/>
      <c r="C639" s="243"/>
      <c r="D639" s="243"/>
      <c r="E639" s="243"/>
      <c r="F639" s="243"/>
      <c r="G639" s="243"/>
      <c r="H639" s="243"/>
      <c r="I639" s="243"/>
      <c r="J639" s="243"/>
      <c r="K639" s="243"/>
      <c r="L639" s="243"/>
      <c r="M639" s="243"/>
      <c r="N639" s="243"/>
      <c r="O639" s="244"/>
      <c r="P639" s="13"/>
      <c r="Q639" s="13"/>
      <c r="R639" s="13"/>
      <c r="S639" s="13"/>
      <c r="T639" s="13"/>
      <c r="U639" s="13"/>
      <c r="V639" s="13"/>
      <c r="W639" s="13"/>
      <c r="X639" s="13"/>
      <c r="Y639" s="13"/>
      <c r="Z639" s="13"/>
    </row>
    <row r="640" spans="1:26" ht="12.75" customHeight="1" x14ac:dyDescent="0.2">
      <c r="A640" s="13"/>
      <c r="B640" s="243"/>
      <c r="C640" s="243"/>
      <c r="D640" s="243"/>
      <c r="E640" s="243"/>
      <c r="F640" s="243"/>
      <c r="G640" s="243"/>
      <c r="H640" s="243"/>
      <c r="I640" s="243"/>
      <c r="J640" s="243"/>
      <c r="K640" s="243"/>
      <c r="L640" s="243"/>
      <c r="M640" s="243"/>
      <c r="N640" s="243"/>
      <c r="O640" s="244"/>
      <c r="P640" s="13"/>
      <c r="Q640" s="13"/>
      <c r="R640" s="13"/>
      <c r="S640" s="13"/>
      <c r="T640" s="13"/>
      <c r="U640" s="13"/>
      <c r="V640" s="13"/>
      <c r="W640" s="13"/>
      <c r="X640" s="13"/>
      <c r="Y640" s="13"/>
      <c r="Z640" s="13"/>
    </row>
    <row r="641" spans="1:26" ht="12.75" customHeight="1" x14ac:dyDescent="0.2">
      <c r="A641" s="13"/>
      <c r="B641" s="243"/>
      <c r="C641" s="243"/>
      <c r="D641" s="243"/>
      <c r="E641" s="243"/>
      <c r="F641" s="243"/>
      <c r="G641" s="243"/>
      <c r="H641" s="243"/>
      <c r="I641" s="243"/>
      <c r="J641" s="243"/>
      <c r="K641" s="243"/>
      <c r="L641" s="243"/>
      <c r="M641" s="243"/>
      <c r="N641" s="243"/>
      <c r="O641" s="244"/>
      <c r="P641" s="13"/>
      <c r="Q641" s="13"/>
      <c r="R641" s="13"/>
      <c r="S641" s="13"/>
      <c r="T641" s="13"/>
      <c r="U641" s="13"/>
      <c r="V641" s="13"/>
      <c r="W641" s="13"/>
      <c r="X641" s="13"/>
      <c r="Y641" s="13"/>
      <c r="Z641" s="13"/>
    </row>
    <row r="642" spans="1:26" ht="12.75" customHeight="1" x14ac:dyDescent="0.2">
      <c r="A642" s="13"/>
      <c r="B642" s="243"/>
      <c r="C642" s="243"/>
      <c r="D642" s="243"/>
      <c r="E642" s="243"/>
      <c r="F642" s="243"/>
      <c r="G642" s="243"/>
      <c r="H642" s="243"/>
      <c r="I642" s="243"/>
      <c r="J642" s="243"/>
      <c r="K642" s="243"/>
      <c r="L642" s="243"/>
      <c r="M642" s="243"/>
      <c r="N642" s="243"/>
      <c r="O642" s="244"/>
      <c r="P642" s="13"/>
      <c r="Q642" s="13"/>
      <c r="R642" s="13"/>
      <c r="S642" s="13"/>
      <c r="T642" s="13"/>
      <c r="U642" s="13"/>
      <c r="V642" s="13"/>
      <c r="W642" s="13"/>
      <c r="X642" s="13"/>
      <c r="Y642" s="13"/>
      <c r="Z642" s="13"/>
    </row>
    <row r="643" spans="1:26" ht="12.75" customHeight="1" x14ac:dyDescent="0.2">
      <c r="A643" s="13"/>
      <c r="B643" s="243"/>
      <c r="C643" s="243"/>
      <c r="D643" s="243"/>
      <c r="E643" s="243"/>
      <c r="F643" s="243"/>
      <c r="G643" s="243"/>
      <c r="H643" s="243"/>
      <c r="I643" s="243"/>
      <c r="J643" s="243"/>
      <c r="K643" s="243"/>
      <c r="L643" s="243"/>
      <c r="M643" s="243"/>
      <c r="N643" s="243"/>
      <c r="O643" s="244"/>
      <c r="P643" s="13"/>
      <c r="Q643" s="13"/>
      <c r="R643" s="13"/>
      <c r="S643" s="13"/>
      <c r="T643" s="13"/>
      <c r="U643" s="13"/>
      <c r="V643" s="13"/>
      <c r="W643" s="13"/>
      <c r="X643" s="13"/>
      <c r="Y643" s="13"/>
      <c r="Z643" s="13"/>
    </row>
    <row r="644" spans="1:26" ht="12.75" customHeight="1" x14ac:dyDescent="0.2">
      <c r="A644" s="13"/>
      <c r="B644" s="243"/>
      <c r="C644" s="243"/>
      <c r="D644" s="243"/>
      <c r="E644" s="243"/>
      <c r="F644" s="243"/>
      <c r="G644" s="243"/>
      <c r="H644" s="243"/>
      <c r="I644" s="243"/>
      <c r="J644" s="243"/>
      <c r="K644" s="243"/>
      <c r="L644" s="243"/>
      <c r="M644" s="243"/>
      <c r="N644" s="243"/>
      <c r="O644" s="244"/>
      <c r="P644" s="13"/>
      <c r="Q644" s="13"/>
      <c r="R644" s="13"/>
      <c r="S644" s="13"/>
      <c r="T644" s="13"/>
      <c r="U644" s="13"/>
      <c r="V644" s="13"/>
      <c r="W644" s="13"/>
      <c r="X644" s="13"/>
      <c r="Y644" s="13"/>
      <c r="Z644" s="13"/>
    </row>
    <row r="645" spans="1:26" ht="12.75" customHeight="1" x14ac:dyDescent="0.2">
      <c r="A645" s="13"/>
      <c r="B645" s="243"/>
      <c r="C645" s="243"/>
      <c r="D645" s="243"/>
      <c r="E645" s="243"/>
      <c r="F645" s="243"/>
      <c r="G645" s="243"/>
      <c r="H645" s="243"/>
      <c r="I645" s="243"/>
      <c r="J645" s="243"/>
      <c r="K645" s="243"/>
      <c r="L645" s="243"/>
      <c r="M645" s="243"/>
      <c r="N645" s="243"/>
      <c r="O645" s="244"/>
      <c r="P645" s="13"/>
      <c r="Q645" s="13"/>
      <c r="R645" s="13"/>
      <c r="S645" s="13"/>
      <c r="T645" s="13"/>
      <c r="U645" s="13"/>
      <c r="V645" s="13"/>
      <c r="W645" s="13"/>
      <c r="X645" s="13"/>
      <c r="Y645" s="13"/>
      <c r="Z645" s="13"/>
    </row>
    <row r="646" spans="1:26" ht="12.75" customHeight="1" x14ac:dyDescent="0.2">
      <c r="A646" s="13"/>
      <c r="B646" s="243"/>
      <c r="C646" s="243"/>
      <c r="D646" s="243"/>
      <c r="E646" s="243"/>
      <c r="F646" s="243"/>
      <c r="G646" s="243"/>
      <c r="H646" s="243"/>
      <c r="I646" s="243"/>
      <c r="J646" s="243"/>
      <c r="K646" s="243"/>
      <c r="L646" s="243"/>
      <c r="M646" s="243"/>
      <c r="N646" s="243"/>
      <c r="O646" s="244"/>
      <c r="P646" s="13"/>
      <c r="Q646" s="13"/>
      <c r="R646" s="13"/>
      <c r="S646" s="13"/>
      <c r="T646" s="13"/>
      <c r="U646" s="13"/>
      <c r="V646" s="13"/>
      <c r="W646" s="13"/>
      <c r="X646" s="13"/>
      <c r="Y646" s="13"/>
      <c r="Z646" s="13"/>
    </row>
    <row r="647" spans="1:26" ht="12.75" customHeight="1" x14ac:dyDescent="0.2">
      <c r="A647" s="13"/>
      <c r="B647" s="243"/>
      <c r="C647" s="243"/>
      <c r="D647" s="243"/>
      <c r="E647" s="243"/>
      <c r="F647" s="243"/>
      <c r="G647" s="243"/>
      <c r="H647" s="243"/>
      <c r="I647" s="243"/>
      <c r="J647" s="243"/>
      <c r="K647" s="243"/>
      <c r="L647" s="243"/>
      <c r="M647" s="243"/>
      <c r="N647" s="243"/>
      <c r="O647" s="244"/>
      <c r="P647" s="13"/>
      <c r="Q647" s="13"/>
      <c r="R647" s="13"/>
      <c r="S647" s="13"/>
      <c r="T647" s="13"/>
      <c r="U647" s="13"/>
      <c r="V647" s="13"/>
      <c r="W647" s="13"/>
      <c r="X647" s="13"/>
      <c r="Y647" s="13"/>
      <c r="Z647" s="13"/>
    </row>
    <row r="648" spans="1:26" ht="12.75" customHeight="1" x14ac:dyDescent="0.2">
      <c r="A648" s="13"/>
      <c r="B648" s="243"/>
      <c r="C648" s="243"/>
      <c r="D648" s="243"/>
      <c r="E648" s="243"/>
      <c r="F648" s="243"/>
      <c r="G648" s="243"/>
      <c r="H648" s="243"/>
      <c r="I648" s="243"/>
      <c r="J648" s="243"/>
      <c r="K648" s="243"/>
      <c r="L648" s="243"/>
      <c r="M648" s="243"/>
      <c r="N648" s="243"/>
      <c r="O648" s="244"/>
      <c r="P648" s="13"/>
      <c r="Q648" s="13"/>
      <c r="R648" s="13"/>
      <c r="S648" s="13"/>
      <c r="T648" s="13"/>
      <c r="U648" s="13"/>
      <c r="V648" s="13"/>
      <c r="W648" s="13"/>
      <c r="X648" s="13"/>
      <c r="Y648" s="13"/>
      <c r="Z648" s="13"/>
    </row>
    <row r="649" spans="1:26" ht="12.75" customHeight="1" x14ac:dyDescent="0.2">
      <c r="A649" s="13"/>
      <c r="B649" s="243"/>
      <c r="C649" s="243"/>
      <c r="D649" s="243"/>
      <c r="E649" s="243"/>
      <c r="F649" s="243"/>
      <c r="G649" s="243"/>
      <c r="H649" s="243"/>
      <c r="I649" s="243"/>
      <c r="J649" s="243"/>
      <c r="K649" s="243"/>
      <c r="L649" s="243"/>
      <c r="M649" s="243"/>
      <c r="N649" s="243"/>
      <c r="O649" s="244"/>
      <c r="P649" s="13"/>
      <c r="Q649" s="13"/>
      <c r="R649" s="13"/>
      <c r="S649" s="13"/>
      <c r="T649" s="13"/>
      <c r="U649" s="13"/>
      <c r="V649" s="13"/>
      <c r="W649" s="13"/>
      <c r="X649" s="13"/>
      <c r="Y649" s="13"/>
      <c r="Z649" s="13"/>
    </row>
    <row r="650" spans="1:26" ht="12.75" customHeight="1" x14ac:dyDescent="0.2">
      <c r="A650" s="13"/>
      <c r="B650" s="243"/>
      <c r="C650" s="243"/>
      <c r="D650" s="243"/>
      <c r="E650" s="243"/>
      <c r="F650" s="243"/>
      <c r="G650" s="243"/>
      <c r="H650" s="243"/>
      <c r="I650" s="243"/>
      <c r="J650" s="243"/>
      <c r="K650" s="243"/>
      <c r="L650" s="243"/>
      <c r="M650" s="243"/>
      <c r="N650" s="243"/>
      <c r="O650" s="244"/>
      <c r="P650" s="13"/>
      <c r="Q650" s="13"/>
      <c r="R650" s="13"/>
      <c r="S650" s="13"/>
      <c r="T650" s="13"/>
      <c r="U650" s="13"/>
      <c r="V650" s="13"/>
      <c r="W650" s="13"/>
      <c r="X650" s="13"/>
      <c r="Y650" s="13"/>
      <c r="Z650" s="13"/>
    </row>
    <row r="651" spans="1:26" ht="12.75" customHeight="1" x14ac:dyDescent="0.2">
      <c r="A651" s="13"/>
      <c r="B651" s="243"/>
      <c r="C651" s="243"/>
      <c r="D651" s="243"/>
      <c r="E651" s="243"/>
      <c r="F651" s="243"/>
      <c r="G651" s="243"/>
      <c r="H651" s="243"/>
      <c r="I651" s="243"/>
      <c r="J651" s="243"/>
      <c r="K651" s="243"/>
      <c r="L651" s="243"/>
      <c r="M651" s="243"/>
      <c r="N651" s="243"/>
      <c r="O651" s="244"/>
      <c r="P651" s="13"/>
      <c r="Q651" s="13"/>
      <c r="R651" s="13"/>
      <c r="S651" s="13"/>
      <c r="T651" s="13"/>
      <c r="U651" s="13"/>
      <c r="V651" s="13"/>
      <c r="W651" s="13"/>
      <c r="X651" s="13"/>
      <c r="Y651" s="13"/>
      <c r="Z651" s="13"/>
    </row>
    <row r="652" spans="1:26" ht="12.75" customHeight="1" x14ac:dyDescent="0.2">
      <c r="A652" s="13"/>
      <c r="B652" s="243"/>
      <c r="C652" s="243"/>
      <c r="D652" s="243"/>
      <c r="E652" s="243"/>
      <c r="F652" s="243"/>
      <c r="G652" s="243"/>
      <c r="H652" s="243"/>
      <c r="I652" s="243"/>
      <c r="J652" s="243"/>
      <c r="K652" s="243"/>
      <c r="L652" s="243"/>
      <c r="M652" s="243"/>
      <c r="N652" s="243"/>
      <c r="O652" s="244"/>
      <c r="P652" s="13"/>
      <c r="Q652" s="13"/>
      <c r="R652" s="13"/>
      <c r="S652" s="13"/>
      <c r="T652" s="13"/>
      <c r="U652" s="13"/>
      <c r="V652" s="13"/>
      <c r="W652" s="13"/>
      <c r="X652" s="13"/>
      <c r="Y652" s="13"/>
      <c r="Z652" s="13"/>
    </row>
    <row r="653" spans="1:26" ht="12.75" customHeight="1" x14ac:dyDescent="0.2">
      <c r="A653" s="13"/>
      <c r="B653" s="243"/>
      <c r="C653" s="243"/>
      <c r="D653" s="243"/>
      <c r="E653" s="243"/>
      <c r="F653" s="243"/>
      <c r="G653" s="243"/>
      <c r="H653" s="243"/>
      <c r="I653" s="243"/>
      <c r="J653" s="243"/>
      <c r="K653" s="243"/>
      <c r="L653" s="243"/>
      <c r="M653" s="243"/>
      <c r="N653" s="243"/>
      <c r="O653" s="244"/>
      <c r="P653" s="13"/>
      <c r="Q653" s="13"/>
      <c r="R653" s="13"/>
      <c r="S653" s="13"/>
      <c r="T653" s="13"/>
      <c r="U653" s="13"/>
      <c r="V653" s="13"/>
      <c r="W653" s="13"/>
      <c r="X653" s="13"/>
      <c r="Y653" s="13"/>
      <c r="Z653" s="13"/>
    </row>
    <row r="654" spans="1:26" ht="12.75" customHeight="1" x14ac:dyDescent="0.2">
      <c r="A654" s="13"/>
      <c r="B654" s="243"/>
      <c r="C654" s="243"/>
      <c r="D654" s="243"/>
      <c r="E654" s="243"/>
      <c r="F654" s="243"/>
      <c r="G654" s="243"/>
      <c r="H654" s="243"/>
      <c r="I654" s="243"/>
      <c r="J654" s="243"/>
      <c r="K654" s="243"/>
      <c r="L654" s="243"/>
      <c r="M654" s="243"/>
      <c r="N654" s="243"/>
      <c r="O654" s="244"/>
      <c r="P654" s="13"/>
      <c r="Q654" s="13"/>
      <c r="R654" s="13"/>
      <c r="S654" s="13"/>
      <c r="T654" s="13"/>
      <c r="U654" s="13"/>
      <c r="V654" s="13"/>
      <c r="W654" s="13"/>
      <c r="X654" s="13"/>
      <c r="Y654" s="13"/>
      <c r="Z654" s="13"/>
    </row>
    <row r="655" spans="1:26" ht="12.75" customHeight="1" x14ac:dyDescent="0.2">
      <c r="A655" s="13"/>
      <c r="B655" s="243"/>
      <c r="C655" s="243"/>
      <c r="D655" s="243"/>
      <c r="E655" s="243"/>
      <c r="F655" s="243"/>
      <c r="G655" s="243"/>
      <c r="H655" s="243"/>
      <c r="I655" s="243"/>
      <c r="J655" s="243"/>
      <c r="K655" s="243"/>
      <c r="L655" s="243"/>
      <c r="M655" s="243"/>
      <c r="N655" s="243"/>
      <c r="O655" s="244"/>
      <c r="P655" s="13"/>
      <c r="Q655" s="13"/>
      <c r="R655" s="13"/>
      <c r="S655" s="13"/>
      <c r="T655" s="13"/>
      <c r="U655" s="13"/>
      <c r="V655" s="13"/>
      <c r="W655" s="13"/>
      <c r="X655" s="13"/>
      <c r="Y655" s="13"/>
      <c r="Z655" s="13"/>
    </row>
    <row r="656" spans="1:26" ht="12.75" customHeight="1" x14ac:dyDescent="0.2">
      <c r="A656" s="13"/>
      <c r="B656" s="243"/>
      <c r="C656" s="243"/>
      <c r="D656" s="243"/>
      <c r="E656" s="243"/>
      <c r="F656" s="243"/>
      <c r="G656" s="243"/>
      <c r="H656" s="243"/>
      <c r="I656" s="243"/>
      <c r="J656" s="243"/>
      <c r="K656" s="243"/>
      <c r="L656" s="243"/>
      <c r="M656" s="243"/>
      <c r="N656" s="243"/>
      <c r="O656" s="244"/>
      <c r="P656" s="13"/>
      <c r="Q656" s="13"/>
      <c r="R656" s="13"/>
      <c r="S656" s="13"/>
      <c r="T656" s="13"/>
      <c r="U656" s="13"/>
      <c r="V656" s="13"/>
      <c r="W656" s="13"/>
      <c r="X656" s="13"/>
      <c r="Y656" s="13"/>
      <c r="Z656" s="13"/>
    </row>
    <row r="657" spans="1:26" ht="12.75" customHeight="1" x14ac:dyDescent="0.2">
      <c r="A657" s="13"/>
      <c r="B657" s="243"/>
      <c r="C657" s="243"/>
      <c r="D657" s="243"/>
      <c r="E657" s="243"/>
      <c r="F657" s="243"/>
      <c r="G657" s="243"/>
      <c r="H657" s="243"/>
      <c r="I657" s="243"/>
      <c r="J657" s="243"/>
      <c r="K657" s="243"/>
      <c r="L657" s="243"/>
      <c r="M657" s="243"/>
      <c r="N657" s="243"/>
      <c r="O657" s="244"/>
      <c r="P657" s="13"/>
      <c r="Q657" s="13"/>
      <c r="R657" s="13"/>
      <c r="S657" s="13"/>
      <c r="T657" s="13"/>
      <c r="U657" s="13"/>
      <c r="V657" s="13"/>
      <c r="W657" s="13"/>
      <c r="X657" s="13"/>
      <c r="Y657" s="13"/>
      <c r="Z657" s="13"/>
    </row>
    <row r="658" spans="1:26" ht="12.75" customHeight="1" x14ac:dyDescent="0.2">
      <c r="A658" s="13"/>
      <c r="B658" s="243"/>
      <c r="C658" s="243"/>
      <c r="D658" s="243"/>
      <c r="E658" s="243"/>
      <c r="F658" s="243"/>
      <c r="G658" s="243"/>
      <c r="H658" s="243"/>
      <c r="I658" s="243"/>
      <c r="J658" s="243"/>
      <c r="K658" s="243"/>
      <c r="L658" s="243"/>
      <c r="M658" s="243"/>
      <c r="N658" s="243"/>
      <c r="O658" s="244"/>
      <c r="P658" s="13"/>
      <c r="Q658" s="13"/>
      <c r="R658" s="13"/>
      <c r="S658" s="13"/>
      <c r="T658" s="13"/>
      <c r="U658" s="13"/>
      <c r="V658" s="13"/>
      <c r="W658" s="13"/>
      <c r="X658" s="13"/>
      <c r="Y658" s="13"/>
      <c r="Z658" s="13"/>
    </row>
    <row r="659" spans="1:26" ht="12.75" customHeight="1" x14ac:dyDescent="0.2">
      <c r="A659" s="13"/>
      <c r="B659" s="243"/>
      <c r="C659" s="243"/>
      <c r="D659" s="243"/>
      <c r="E659" s="243"/>
      <c r="F659" s="243"/>
      <c r="G659" s="243"/>
      <c r="H659" s="243"/>
      <c r="I659" s="243"/>
      <c r="J659" s="243"/>
      <c r="K659" s="243"/>
      <c r="L659" s="243"/>
      <c r="M659" s="243"/>
      <c r="N659" s="243"/>
      <c r="O659" s="244"/>
      <c r="P659" s="13"/>
      <c r="Q659" s="13"/>
      <c r="R659" s="13"/>
      <c r="S659" s="13"/>
      <c r="T659" s="13"/>
      <c r="U659" s="13"/>
      <c r="V659" s="13"/>
      <c r="W659" s="13"/>
      <c r="X659" s="13"/>
      <c r="Y659" s="13"/>
      <c r="Z659" s="13"/>
    </row>
    <row r="660" spans="1:26" ht="12.75" customHeight="1" x14ac:dyDescent="0.2">
      <c r="A660" s="13"/>
      <c r="B660" s="243"/>
      <c r="C660" s="243"/>
      <c r="D660" s="243"/>
      <c r="E660" s="243"/>
      <c r="F660" s="243"/>
      <c r="G660" s="243"/>
      <c r="H660" s="243"/>
      <c r="I660" s="243"/>
      <c r="J660" s="243"/>
      <c r="K660" s="243"/>
      <c r="L660" s="243"/>
      <c r="M660" s="243"/>
      <c r="N660" s="243"/>
      <c r="O660" s="244"/>
      <c r="P660" s="13"/>
      <c r="Q660" s="13"/>
      <c r="R660" s="13"/>
      <c r="S660" s="13"/>
      <c r="T660" s="13"/>
      <c r="U660" s="13"/>
      <c r="V660" s="13"/>
      <c r="W660" s="13"/>
      <c r="X660" s="13"/>
      <c r="Y660" s="13"/>
      <c r="Z660" s="13"/>
    </row>
    <row r="661" spans="1:26" ht="12.75" customHeight="1" x14ac:dyDescent="0.2">
      <c r="A661" s="13"/>
      <c r="B661" s="243"/>
      <c r="C661" s="243"/>
      <c r="D661" s="243"/>
      <c r="E661" s="243"/>
      <c r="F661" s="243"/>
      <c r="G661" s="243"/>
      <c r="H661" s="243"/>
      <c r="I661" s="243"/>
      <c r="J661" s="243"/>
      <c r="K661" s="243"/>
      <c r="L661" s="243"/>
      <c r="M661" s="243"/>
      <c r="N661" s="243"/>
      <c r="O661" s="244"/>
      <c r="P661" s="13"/>
      <c r="Q661" s="13"/>
      <c r="R661" s="13"/>
      <c r="S661" s="13"/>
      <c r="T661" s="13"/>
      <c r="U661" s="13"/>
      <c r="V661" s="13"/>
      <c r="W661" s="13"/>
      <c r="X661" s="13"/>
      <c r="Y661" s="13"/>
      <c r="Z661" s="13"/>
    </row>
    <row r="662" spans="1:26" ht="12.75" customHeight="1" x14ac:dyDescent="0.2">
      <c r="A662" s="13"/>
      <c r="B662" s="243"/>
      <c r="C662" s="243"/>
      <c r="D662" s="243"/>
      <c r="E662" s="243"/>
      <c r="F662" s="243"/>
      <c r="G662" s="243"/>
      <c r="H662" s="243"/>
      <c r="I662" s="243"/>
      <c r="J662" s="243"/>
      <c r="K662" s="243"/>
      <c r="L662" s="243"/>
      <c r="M662" s="243"/>
      <c r="N662" s="243"/>
      <c r="O662" s="244"/>
      <c r="P662" s="13"/>
      <c r="Q662" s="13"/>
      <c r="R662" s="13"/>
      <c r="S662" s="13"/>
      <c r="T662" s="13"/>
      <c r="U662" s="13"/>
      <c r="V662" s="13"/>
      <c r="W662" s="13"/>
      <c r="X662" s="13"/>
      <c r="Y662" s="13"/>
      <c r="Z662" s="13"/>
    </row>
    <row r="663" spans="1:26" ht="12.75" customHeight="1" x14ac:dyDescent="0.2">
      <c r="A663" s="13"/>
      <c r="B663" s="243"/>
      <c r="C663" s="243"/>
      <c r="D663" s="243"/>
      <c r="E663" s="243"/>
      <c r="F663" s="243"/>
      <c r="G663" s="243"/>
      <c r="H663" s="243"/>
      <c r="I663" s="243"/>
      <c r="J663" s="243"/>
      <c r="K663" s="243"/>
      <c r="L663" s="243"/>
      <c r="M663" s="243"/>
      <c r="N663" s="243"/>
      <c r="O663" s="244"/>
      <c r="P663" s="13"/>
      <c r="Q663" s="13"/>
      <c r="R663" s="13"/>
      <c r="S663" s="13"/>
      <c r="T663" s="13"/>
      <c r="U663" s="13"/>
      <c r="V663" s="13"/>
      <c r="W663" s="13"/>
      <c r="X663" s="13"/>
      <c r="Y663" s="13"/>
      <c r="Z663" s="13"/>
    </row>
    <row r="664" spans="1:26" ht="12.75" customHeight="1" x14ac:dyDescent="0.2">
      <c r="A664" s="13"/>
      <c r="B664" s="243"/>
      <c r="C664" s="243"/>
      <c r="D664" s="243"/>
      <c r="E664" s="243"/>
      <c r="F664" s="243"/>
      <c r="G664" s="243"/>
      <c r="H664" s="243"/>
      <c r="I664" s="243"/>
      <c r="J664" s="243"/>
      <c r="K664" s="243"/>
      <c r="L664" s="243"/>
      <c r="M664" s="243"/>
      <c r="N664" s="243"/>
      <c r="O664" s="244"/>
      <c r="P664" s="13"/>
      <c r="Q664" s="13"/>
      <c r="R664" s="13"/>
      <c r="S664" s="13"/>
      <c r="T664" s="13"/>
      <c r="U664" s="13"/>
      <c r="V664" s="13"/>
      <c r="W664" s="13"/>
      <c r="X664" s="13"/>
      <c r="Y664" s="13"/>
      <c r="Z664" s="13"/>
    </row>
    <row r="665" spans="1:26" ht="12.75" customHeight="1" x14ac:dyDescent="0.2">
      <c r="A665" s="13"/>
      <c r="B665" s="243"/>
      <c r="C665" s="243"/>
      <c r="D665" s="243"/>
      <c r="E665" s="243"/>
      <c r="F665" s="243"/>
      <c r="G665" s="243"/>
      <c r="H665" s="243"/>
      <c r="I665" s="243"/>
      <c r="J665" s="243"/>
      <c r="K665" s="243"/>
      <c r="L665" s="243"/>
      <c r="M665" s="243"/>
      <c r="N665" s="243"/>
      <c r="O665" s="244"/>
      <c r="P665" s="13"/>
      <c r="Q665" s="13"/>
      <c r="R665" s="13"/>
      <c r="S665" s="13"/>
      <c r="T665" s="13"/>
      <c r="U665" s="13"/>
      <c r="V665" s="13"/>
      <c r="W665" s="13"/>
      <c r="X665" s="13"/>
      <c r="Y665" s="13"/>
      <c r="Z665" s="13"/>
    </row>
    <row r="666" spans="1:26" ht="12.75" customHeight="1" x14ac:dyDescent="0.2">
      <c r="A666" s="13"/>
      <c r="B666" s="243"/>
      <c r="C666" s="243"/>
      <c r="D666" s="243"/>
      <c r="E666" s="243"/>
      <c r="F666" s="243"/>
      <c r="G666" s="243"/>
      <c r="H666" s="243"/>
      <c r="I666" s="243"/>
      <c r="J666" s="243"/>
      <c r="K666" s="243"/>
      <c r="L666" s="243"/>
      <c r="M666" s="243"/>
      <c r="N666" s="243"/>
      <c r="O666" s="244"/>
      <c r="P666" s="13"/>
      <c r="Q666" s="13"/>
      <c r="R666" s="13"/>
      <c r="S666" s="13"/>
      <c r="T666" s="13"/>
      <c r="U666" s="13"/>
      <c r="V666" s="13"/>
      <c r="W666" s="13"/>
      <c r="X666" s="13"/>
      <c r="Y666" s="13"/>
      <c r="Z666" s="13"/>
    </row>
    <row r="667" spans="1:26" ht="12.75" customHeight="1" x14ac:dyDescent="0.2">
      <c r="A667" s="13"/>
      <c r="B667" s="243"/>
      <c r="C667" s="243"/>
      <c r="D667" s="243"/>
      <c r="E667" s="243"/>
      <c r="F667" s="243"/>
      <c r="G667" s="243"/>
      <c r="H667" s="243"/>
      <c r="I667" s="243"/>
      <c r="J667" s="243"/>
      <c r="K667" s="243"/>
      <c r="L667" s="243"/>
      <c r="M667" s="243"/>
      <c r="N667" s="243"/>
      <c r="O667" s="244"/>
      <c r="P667" s="13"/>
      <c r="Q667" s="13"/>
      <c r="R667" s="13"/>
      <c r="S667" s="13"/>
      <c r="T667" s="13"/>
      <c r="U667" s="13"/>
      <c r="V667" s="13"/>
      <c r="W667" s="13"/>
      <c r="X667" s="13"/>
      <c r="Y667" s="13"/>
      <c r="Z667" s="13"/>
    </row>
    <row r="668" spans="1:26" ht="12.75" customHeight="1" x14ac:dyDescent="0.2">
      <c r="A668" s="13"/>
      <c r="B668" s="243"/>
      <c r="C668" s="243"/>
      <c r="D668" s="243"/>
      <c r="E668" s="243"/>
      <c r="F668" s="243"/>
      <c r="G668" s="243"/>
      <c r="H668" s="243"/>
      <c r="I668" s="243"/>
      <c r="J668" s="243"/>
      <c r="K668" s="243"/>
      <c r="L668" s="243"/>
      <c r="M668" s="243"/>
      <c r="N668" s="243"/>
      <c r="O668" s="244"/>
      <c r="P668" s="13"/>
      <c r="Q668" s="13"/>
      <c r="R668" s="13"/>
      <c r="S668" s="13"/>
      <c r="T668" s="13"/>
      <c r="U668" s="13"/>
      <c r="V668" s="13"/>
      <c r="W668" s="13"/>
      <c r="X668" s="13"/>
      <c r="Y668" s="13"/>
      <c r="Z668" s="13"/>
    </row>
    <row r="669" spans="1:26" ht="12.75" customHeight="1" x14ac:dyDescent="0.2">
      <c r="A669" s="13"/>
      <c r="B669" s="243"/>
      <c r="C669" s="243"/>
      <c r="D669" s="243"/>
      <c r="E669" s="243"/>
      <c r="F669" s="243"/>
      <c r="G669" s="243"/>
      <c r="H669" s="243"/>
      <c r="I669" s="243"/>
      <c r="J669" s="243"/>
      <c r="K669" s="243"/>
      <c r="L669" s="243"/>
      <c r="M669" s="243"/>
      <c r="N669" s="243"/>
      <c r="O669" s="244"/>
      <c r="P669" s="13"/>
      <c r="Q669" s="13"/>
      <c r="R669" s="13"/>
      <c r="S669" s="13"/>
      <c r="T669" s="13"/>
      <c r="U669" s="13"/>
      <c r="V669" s="13"/>
      <c r="W669" s="13"/>
      <c r="X669" s="13"/>
      <c r="Y669" s="13"/>
      <c r="Z669" s="13"/>
    </row>
    <row r="670" spans="1:26" ht="12.75" customHeight="1" x14ac:dyDescent="0.2">
      <c r="A670" s="13"/>
      <c r="B670" s="243"/>
      <c r="C670" s="243"/>
      <c r="D670" s="243"/>
      <c r="E670" s="243"/>
      <c r="F670" s="243"/>
      <c r="G670" s="243"/>
      <c r="H670" s="243"/>
      <c r="I670" s="243"/>
      <c r="J670" s="243"/>
      <c r="K670" s="243"/>
      <c r="L670" s="243"/>
      <c r="M670" s="243"/>
      <c r="N670" s="243"/>
      <c r="O670" s="244"/>
      <c r="P670" s="13"/>
      <c r="Q670" s="13"/>
      <c r="R670" s="13"/>
      <c r="S670" s="13"/>
      <c r="T670" s="13"/>
      <c r="U670" s="13"/>
      <c r="V670" s="13"/>
      <c r="W670" s="13"/>
      <c r="X670" s="13"/>
      <c r="Y670" s="13"/>
      <c r="Z670" s="13"/>
    </row>
    <row r="671" spans="1:26" ht="12.75" customHeight="1" x14ac:dyDescent="0.2">
      <c r="A671" s="13"/>
      <c r="B671" s="243"/>
      <c r="C671" s="243"/>
      <c r="D671" s="243"/>
      <c r="E671" s="243"/>
      <c r="F671" s="243"/>
      <c r="G671" s="243"/>
      <c r="H671" s="243"/>
      <c r="I671" s="243"/>
      <c r="J671" s="243"/>
      <c r="K671" s="243"/>
      <c r="L671" s="243"/>
      <c r="M671" s="243"/>
      <c r="N671" s="243"/>
      <c r="O671" s="244"/>
      <c r="P671" s="13"/>
      <c r="Q671" s="13"/>
      <c r="R671" s="13"/>
      <c r="S671" s="13"/>
      <c r="T671" s="13"/>
      <c r="U671" s="13"/>
      <c r="V671" s="13"/>
      <c r="W671" s="13"/>
      <c r="X671" s="13"/>
      <c r="Y671" s="13"/>
      <c r="Z671" s="13"/>
    </row>
    <row r="672" spans="1:26" ht="12.75" customHeight="1" x14ac:dyDescent="0.2">
      <c r="A672" s="13"/>
      <c r="B672" s="243"/>
      <c r="C672" s="243"/>
      <c r="D672" s="243"/>
      <c r="E672" s="243"/>
      <c r="F672" s="243"/>
      <c r="G672" s="243"/>
      <c r="H672" s="243"/>
      <c r="I672" s="243"/>
      <c r="J672" s="243"/>
      <c r="K672" s="243"/>
      <c r="L672" s="243"/>
      <c r="M672" s="243"/>
      <c r="N672" s="243"/>
      <c r="O672" s="244"/>
      <c r="P672" s="13"/>
      <c r="Q672" s="13"/>
      <c r="R672" s="13"/>
      <c r="S672" s="13"/>
      <c r="T672" s="13"/>
      <c r="U672" s="13"/>
      <c r="V672" s="13"/>
      <c r="W672" s="13"/>
      <c r="X672" s="13"/>
      <c r="Y672" s="13"/>
      <c r="Z672" s="13"/>
    </row>
    <row r="673" spans="1:26" ht="12.75" customHeight="1" x14ac:dyDescent="0.2">
      <c r="A673" s="13"/>
      <c r="B673" s="243"/>
      <c r="C673" s="243"/>
      <c r="D673" s="243"/>
      <c r="E673" s="243"/>
      <c r="F673" s="243"/>
      <c r="G673" s="243"/>
      <c r="H673" s="243"/>
      <c r="I673" s="243"/>
      <c r="J673" s="243"/>
      <c r="K673" s="243"/>
      <c r="L673" s="243"/>
      <c r="M673" s="243"/>
      <c r="N673" s="243"/>
      <c r="O673" s="244"/>
      <c r="P673" s="13"/>
      <c r="Q673" s="13"/>
      <c r="R673" s="13"/>
      <c r="S673" s="13"/>
      <c r="T673" s="13"/>
      <c r="U673" s="13"/>
      <c r="V673" s="13"/>
      <c r="W673" s="13"/>
      <c r="X673" s="13"/>
      <c r="Y673" s="13"/>
      <c r="Z673" s="13"/>
    </row>
    <row r="674" spans="1:26" ht="12.75" customHeight="1" x14ac:dyDescent="0.2">
      <c r="A674" s="13"/>
      <c r="B674" s="243"/>
      <c r="C674" s="243"/>
      <c r="D674" s="243"/>
      <c r="E674" s="243"/>
      <c r="F674" s="243"/>
      <c r="G674" s="243"/>
      <c r="H674" s="243"/>
      <c r="I674" s="243"/>
      <c r="J674" s="243"/>
      <c r="K674" s="243"/>
      <c r="L674" s="243"/>
      <c r="M674" s="243"/>
      <c r="N674" s="243"/>
      <c r="O674" s="244"/>
      <c r="P674" s="13"/>
      <c r="Q674" s="13"/>
      <c r="R674" s="13"/>
      <c r="S674" s="13"/>
      <c r="T674" s="13"/>
      <c r="U674" s="13"/>
      <c r="V674" s="13"/>
      <c r="W674" s="13"/>
      <c r="X674" s="13"/>
      <c r="Y674" s="13"/>
      <c r="Z674" s="13"/>
    </row>
    <row r="675" spans="1:26" ht="12.75" customHeight="1" x14ac:dyDescent="0.2">
      <c r="A675" s="13"/>
      <c r="B675" s="243"/>
      <c r="C675" s="243"/>
      <c r="D675" s="243"/>
      <c r="E675" s="243"/>
      <c r="F675" s="243"/>
      <c r="G675" s="243"/>
      <c r="H675" s="243"/>
      <c r="I675" s="243"/>
      <c r="J675" s="243"/>
      <c r="K675" s="243"/>
      <c r="L675" s="243"/>
      <c r="M675" s="243"/>
      <c r="N675" s="243"/>
      <c r="O675" s="244"/>
      <c r="P675" s="13"/>
      <c r="Q675" s="13"/>
      <c r="R675" s="13"/>
      <c r="S675" s="13"/>
      <c r="T675" s="13"/>
      <c r="U675" s="13"/>
      <c r="V675" s="13"/>
      <c r="W675" s="13"/>
      <c r="X675" s="13"/>
      <c r="Y675" s="13"/>
      <c r="Z675" s="13"/>
    </row>
    <row r="676" spans="1:26" ht="12.75" customHeight="1" x14ac:dyDescent="0.2">
      <c r="A676" s="13"/>
      <c r="B676" s="243"/>
      <c r="C676" s="243"/>
      <c r="D676" s="243"/>
      <c r="E676" s="243"/>
      <c r="F676" s="243"/>
      <c r="G676" s="243"/>
      <c r="H676" s="243"/>
      <c r="I676" s="243"/>
      <c r="J676" s="243"/>
      <c r="K676" s="243"/>
      <c r="L676" s="243"/>
      <c r="M676" s="243"/>
      <c r="N676" s="243"/>
      <c r="O676" s="244"/>
      <c r="P676" s="13"/>
      <c r="Q676" s="13"/>
      <c r="R676" s="13"/>
      <c r="S676" s="13"/>
      <c r="T676" s="13"/>
      <c r="U676" s="13"/>
      <c r="V676" s="13"/>
      <c r="W676" s="13"/>
      <c r="X676" s="13"/>
      <c r="Y676" s="13"/>
      <c r="Z676" s="13"/>
    </row>
    <row r="677" spans="1:26" ht="12.75" customHeight="1" x14ac:dyDescent="0.2">
      <c r="A677" s="13"/>
      <c r="B677" s="243"/>
      <c r="C677" s="243"/>
      <c r="D677" s="243"/>
      <c r="E677" s="243"/>
      <c r="F677" s="243"/>
      <c r="G677" s="243"/>
      <c r="H677" s="243"/>
      <c r="I677" s="243"/>
      <c r="J677" s="243"/>
      <c r="K677" s="243"/>
      <c r="L677" s="243"/>
      <c r="M677" s="243"/>
      <c r="N677" s="243"/>
      <c r="O677" s="244"/>
      <c r="P677" s="13"/>
      <c r="Q677" s="13"/>
      <c r="R677" s="13"/>
      <c r="S677" s="13"/>
      <c r="T677" s="13"/>
      <c r="U677" s="13"/>
      <c r="V677" s="13"/>
      <c r="W677" s="13"/>
      <c r="X677" s="13"/>
      <c r="Y677" s="13"/>
      <c r="Z677" s="13"/>
    </row>
    <row r="678" spans="1:26" ht="12.75" customHeight="1" x14ac:dyDescent="0.2">
      <c r="A678" s="13"/>
      <c r="B678" s="243"/>
      <c r="C678" s="243"/>
      <c r="D678" s="243"/>
      <c r="E678" s="243"/>
      <c r="F678" s="243"/>
      <c r="G678" s="243"/>
      <c r="H678" s="243"/>
      <c r="I678" s="243"/>
      <c r="J678" s="243"/>
      <c r="K678" s="243"/>
      <c r="L678" s="243"/>
      <c r="M678" s="243"/>
      <c r="N678" s="243"/>
      <c r="O678" s="244"/>
      <c r="P678" s="13"/>
      <c r="Q678" s="13"/>
      <c r="R678" s="13"/>
      <c r="S678" s="13"/>
      <c r="T678" s="13"/>
      <c r="U678" s="13"/>
      <c r="V678" s="13"/>
      <c r="W678" s="13"/>
      <c r="X678" s="13"/>
      <c r="Y678" s="13"/>
      <c r="Z678" s="13"/>
    </row>
    <row r="679" spans="1:26" ht="12.75" customHeight="1" x14ac:dyDescent="0.2">
      <c r="A679" s="13"/>
      <c r="B679" s="243"/>
      <c r="C679" s="243"/>
      <c r="D679" s="243"/>
      <c r="E679" s="243"/>
      <c r="F679" s="243"/>
      <c r="G679" s="243"/>
      <c r="H679" s="243"/>
      <c r="I679" s="243"/>
      <c r="J679" s="243"/>
      <c r="K679" s="243"/>
      <c r="L679" s="243"/>
      <c r="M679" s="243"/>
      <c r="N679" s="243"/>
      <c r="O679" s="244"/>
      <c r="P679" s="13"/>
      <c r="Q679" s="13"/>
      <c r="R679" s="13"/>
      <c r="S679" s="13"/>
      <c r="T679" s="13"/>
      <c r="U679" s="13"/>
      <c r="V679" s="13"/>
      <c r="W679" s="13"/>
      <c r="X679" s="13"/>
      <c r="Y679" s="13"/>
      <c r="Z679" s="13"/>
    </row>
    <row r="680" spans="1:26" ht="12.75" customHeight="1" x14ac:dyDescent="0.2">
      <c r="A680" s="13"/>
      <c r="B680" s="243"/>
      <c r="C680" s="243"/>
      <c r="D680" s="243"/>
      <c r="E680" s="243"/>
      <c r="F680" s="243"/>
      <c r="G680" s="243"/>
      <c r="H680" s="243"/>
      <c r="I680" s="243"/>
      <c r="J680" s="243"/>
      <c r="K680" s="243"/>
      <c r="L680" s="243"/>
      <c r="M680" s="243"/>
      <c r="N680" s="243"/>
      <c r="O680" s="244"/>
      <c r="P680" s="13"/>
      <c r="Q680" s="13"/>
      <c r="R680" s="13"/>
      <c r="S680" s="13"/>
      <c r="T680" s="13"/>
      <c r="U680" s="13"/>
      <c r="V680" s="13"/>
      <c r="W680" s="13"/>
      <c r="X680" s="13"/>
      <c r="Y680" s="13"/>
      <c r="Z680" s="13"/>
    </row>
    <row r="681" spans="1:26" ht="12.75" customHeight="1" x14ac:dyDescent="0.2">
      <c r="A681" s="13"/>
      <c r="B681" s="243"/>
      <c r="C681" s="243"/>
      <c r="D681" s="243"/>
      <c r="E681" s="243"/>
      <c r="F681" s="243"/>
      <c r="G681" s="243"/>
      <c r="H681" s="243"/>
      <c r="I681" s="243"/>
      <c r="J681" s="243"/>
      <c r="K681" s="243"/>
      <c r="L681" s="243"/>
      <c r="M681" s="243"/>
      <c r="N681" s="243"/>
      <c r="O681" s="244"/>
      <c r="P681" s="13"/>
      <c r="Q681" s="13"/>
      <c r="R681" s="13"/>
      <c r="S681" s="13"/>
      <c r="T681" s="13"/>
      <c r="U681" s="13"/>
      <c r="V681" s="13"/>
      <c r="W681" s="13"/>
      <c r="X681" s="13"/>
      <c r="Y681" s="13"/>
      <c r="Z681" s="13"/>
    </row>
    <row r="682" spans="1:26" ht="12.75" customHeight="1" x14ac:dyDescent="0.2">
      <c r="A682" s="13"/>
      <c r="B682" s="243"/>
      <c r="C682" s="243"/>
      <c r="D682" s="243"/>
      <c r="E682" s="243"/>
      <c r="F682" s="243"/>
      <c r="G682" s="243"/>
      <c r="H682" s="243"/>
      <c r="I682" s="243"/>
      <c r="J682" s="243"/>
      <c r="K682" s="243"/>
      <c r="L682" s="243"/>
      <c r="M682" s="243"/>
      <c r="N682" s="243"/>
      <c r="O682" s="244"/>
      <c r="P682" s="13"/>
      <c r="Q682" s="13"/>
      <c r="R682" s="13"/>
      <c r="S682" s="13"/>
      <c r="T682" s="13"/>
      <c r="U682" s="13"/>
      <c r="V682" s="13"/>
      <c r="W682" s="13"/>
      <c r="X682" s="13"/>
      <c r="Y682" s="13"/>
      <c r="Z682" s="13"/>
    </row>
    <row r="683" spans="1:26" ht="12.75" customHeight="1" x14ac:dyDescent="0.2">
      <c r="A683" s="13"/>
      <c r="B683" s="243"/>
      <c r="C683" s="243"/>
      <c r="D683" s="243"/>
      <c r="E683" s="243"/>
      <c r="F683" s="243"/>
      <c r="G683" s="243"/>
      <c r="H683" s="243"/>
      <c r="I683" s="243"/>
      <c r="J683" s="243"/>
      <c r="K683" s="243"/>
      <c r="L683" s="243"/>
      <c r="M683" s="243"/>
      <c r="N683" s="243"/>
      <c r="O683" s="244"/>
      <c r="P683" s="13"/>
      <c r="Q683" s="13"/>
      <c r="R683" s="13"/>
      <c r="S683" s="13"/>
      <c r="T683" s="13"/>
      <c r="U683" s="13"/>
      <c r="V683" s="13"/>
      <c r="W683" s="13"/>
      <c r="X683" s="13"/>
      <c r="Y683" s="13"/>
      <c r="Z683" s="13"/>
    </row>
    <row r="684" spans="1:26" ht="12.75" customHeight="1" x14ac:dyDescent="0.2">
      <c r="A684" s="13"/>
      <c r="B684" s="243"/>
      <c r="C684" s="243"/>
      <c r="D684" s="243"/>
      <c r="E684" s="243"/>
      <c r="F684" s="243"/>
      <c r="G684" s="243"/>
      <c r="H684" s="243"/>
      <c r="I684" s="243"/>
      <c r="J684" s="243"/>
      <c r="K684" s="243"/>
      <c r="L684" s="243"/>
      <c r="M684" s="243"/>
      <c r="N684" s="243"/>
      <c r="O684" s="244"/>
      <c r="P684" s="13"/>
      <c r="Q684" s="13"/>
      <c r="R684" s="13"/>
      <c r="S684" s="13"/>
      <c r="T684" s="13"/>
      <c r="U684" s="13"/>
      <c r="V684" s="13"/>
      <c r="W684" s="13"/>
      <c r="X684" s="13"/>
      <c r="Y684" s="13"/>
      <c r="Z684" s="13"/>
    </row>
    <row r="685" spans="1:26" ht="12.75" customHeight="1" x14ac:dyDescent="0.2">
      <c r="A685" s="13"/>
      <c r="B685" s="243"/>
      <c r="C685" s="243"/>
      <c r="D685" s="243"/>
      <c r="E685" s="243"/>
      <c r="F685" s="243"/>
      <c r="G685" s="243"/>
      <c r="H685" s="243"/>
      <c r="I685" s="243"/>
      <c r="J685" s="243"/>
      <c r="K685" s="243"/>
      <c r="L685" s="243"/>
      <c r="M685" s="243"/>
      <c r="N685" s="243"/>
      <c r="O685" s="244"/>
      <c r="P685" s="13"/>
      <c r="Q685" s="13"/>
      <c r="R685" s="13"/>
      <c r="S685" s="13"/>
      <c r="T685" s="13"/>
      <c r="U685" s="13"/>
      <c r="V685" s="13"/>
      <c r="W685" s="13"/>
      <c r="X685" s="13"/>
      <c r="Y685" s="13"/>
      <c r="Z685" s="13"/>
    </row>
    <row r="686" spans="1:26" ht="12.75" customHeight="1" x14ac:dyDescent="0.2">
      <c r="A686" s="13"/>
      <c r="B686" s="243"/>
      <c r="C686" s="243"/>
      <c r="D686" s="243"/>
      <c r="E686" s="243"/>
      <c r="F686" s="243"/>
      <c r="G686" s="243"/>
      <c r="H686" s="243"/>
      <c r="I686" s="243"/>
      <c r="J686" s="243"/>
      <c r="K686" s="243"/>
      <c r="L686" s="243"/>
      <c r="M686" s="243"/>
      <c r="N686" s="243"/>
      <c r="O686" s="244"/>
      <c r="P686" s="13"/>
      <c r="Q686" s="13"/>
      <c r="R686" s="13"/>
      <c r="S686" s="13"/>
      <c r="T686" s="13"/>
      <c r="U686" s="13"/>
      <c r="V686" s="13"/>
      <c r="W686" s="13"/>
      <c r="X686" s="13"/>
      <c r="Y686" s="13"/>
      <c r="Z686" s="13"/>
    </row>
    <row r="687" spans="1:26" ht="12.75" customHeight="1" x14ac:dyDescent="0.2">
      <c r="A687" s="13"/>
      <c r="B687" s="243"/>
      <c r="C687" s="243"/>
      <c r="D687" s="243"/>
      <c r="E687" s="243"/>
      <c r="F687" s="243"/>
      <c r="G687" s="243"/>
      <c r="H687" s="243"/>
      <c r="I687" s="243"/>
      <c r="J687" s="243"/>
      <c r="K687" s="243"/>
      <c r="L687" s="243"/>
      <c r="M687" s="243"/>
      <c r="N687" s="243"/>
      <c r="O687" s="244"/>
      <c r="P687" s="13"/>
      <c r="Q687" s="13"/>
      <c r="R687" s="13"/>
      <c r="S687" s="13"/>
      <c r="T687" s="13"/>
      <c r="U687" s="13"/>
      <c r="V687" s="13"/>
      <c r="W687" s="13"/>
      <c r="X687" s="13"/>
      <c r="Y687" s="13"/>
      <c r="Z687" s="13"/>
    </row>
    <row r="688" spans="1:26" ht="12.75" customHeight="1" x14ac:dyDescent="0.2">
      <c r="A688" s="13"/>
      <c r="B688" s="243"/>
      <c r="C688" s="243"/>
      <c r="D688" s="243"/>
      <c r="E688" s="243"/>
      <c r="F688" s="243"/>
      <c r="G688" s="243"/>
      <c r="H688" s="243"/>
      <c r="I688" s="243"/>
      <c r="J688" s="243"/>
      <c r="K688" s="243"/>
      <c r="L688" s="243"/>
      <c r="M688" s="243"/>
      <c r="N688" s="243"/>
      <c r="O688" s="244"/>
      <c r="P688" s="13"/>
      <c r="Q688" s="13"/>
      <c r="R688" s="13"/>
      <c r="S688" s="13"/>
      <c r="T688" s="13"/>
      <c r="U688" s="13"/>
      <c r="V688" s="13"/>
      <c r="W688" s="13"/>
      <c r="X688" s="13"/>
      <c r="Y688" s="13"/>
      <c r="Z688" s="13"/>
    </row>
    <row r="689" spans="1:26" ht="12.75" customHeight="1" x14ac:dyDescent="0.2">
      <c r="A689" s="13"/>
      <c r="B689" s="243"/>
      <c r="C689" s="243"/>
      <c r="D689" s="243"/>
      <c r="E689" s="243"/>
      <c r="F689" s="243"/>
      <c r="G689" s="243"/>
      <c r="H689" s="243"/>
      <c r="I689" s="243"/>
      <c r="J689" s="243"/>
      <c r="K689" s="243"/>
      <c r="L689" s="243"/>
      <c r="M689" s="243"/>
      <c r="N689" s="243"/>
      <c r="O689" s="244"/>
      <c r="P689" s="13"/>
      <c r="Q689" s="13"/>
      <c r="R689" s="13"/>
      <c r="S689" s="13"/>
      <c r="T689" s="13"/>
      <c r="U689" s="13"/>
      <c r="V689" s="13"/>
      <c r="W689" s="13"/>
      <c r="X689" s="13"/>
      <c r="Y689" s="13"/>
      <c r="Z689" s="13"/>
    </row>
    <row r="690" spans="1:26" ht="12.75" customHeight="1" x14ac:dyDescent="0.2">
      <c r="A690" s="13"/>
      <c r="B690" s="243"/>
      <c r="C690" s="243"/>
      <c r="D690" s="243"/>
      <c r="E690" s="243"/>
      <c r="F690" s="243"/>
      <c r="G690" s="243"/>
      <c r="H690" s="243"/>
      <c r="I690" s="243"/>
      <c r="J690" s="243"/>
      <c r="K690" s="243"/>
      <c r="L690" s="243"/>
      <c r="M690" s="243"/>
      <c r="N690" s="243"/>
      <c r="O690" s="244"/>
      <c r="P690" s="13"/>
      <c r="Q690" s="13"/>
      <c r="R690" s="13"/>
      <c r="S690" s="13"/>
      <c r="T690" s="13"/>
      <c r="U690" s="13"/>
      <c r="V690" s="13"/>
      <c r="W690" s="13"/>
      <c r="X690" s="13"/>
      <c r="Y690" s="13"/>
      <c r="Z690" s="13"/>
    </row>
    <row r="691" spans="1:26" ht="12.75" customHeight="1" x14ac:dyDescent="0.2">
      <c r="A691" s="13"/>
      <c r="B691" s="243"/>
      <c r="C691" s="243"/>
      <c r="D691" s="243"/>
      <c r="E691" s="243"/>
      <c r="F691" s="243"/>
      <c r="G691" s="243"/>
      <c r="H691" s="243"/>
      <c r="I691" s="243"/>
      <c r="J691" s="243"/>
      <c r="K691" s="243"/>
      <c r="L691" s="243"/>
      <c r="M691" s="243"/>
      <c r="N691" s="243"/>
      <c r="O691" s="244"/>
      <c r="P691" s="13"/>
      <c r="Q691" s="13"/>
      <c r="R691" s="13"/>
      <c r="S691" s="13"/>
      <c r="T691" s="13"/>
      <c r="U691" s="13"/>
      <c r="V691" s="13"/>
      <c r="W691" s="13"/>
      <c r="X691" s="13"/>
      <c r="Y691" s="13"/>
      <c r="Z691" s="13"/>
    </row>
    <row r="692" spans="1:26" ht="12.75" customHeight="1" x14ac:dyDescent="0.2">
      <c r="A692" s="13"/>
      <c r="B692" s="243"/>
      <c r="C692" s="243"/>
      <c r="D692" s="243"/>
      <c r="E692" s="243"/>
      <c r="F692" s="243"/>
      <c r="G692" s="243"/>
      <c r="H692" s="243"/>
      <c r="I692" s="243"/>
      <c r="J692" s="243"/>
      <c r="K692" s="243"/>
      <c r="L692" s="243"/>
      <c r="M692" s="243"/>
      <c r="N692" s="243"/>
      <c r="O692" s="244"/>
      <c r="P692" s="13"/>
      <c r="Q692" s="13"/>
      <c r="R692" s="13"/>
      <c r="S692" s="13"/>
      <c r="T692" s="13"/>
      <c r="U692" s="13"/>
      <c r="V692" s="13"/>
      <c r="W692" s="13"/>
      <c r="X692" s="13"/>
      <c r="Y692" s="13"/>
      <c r="Z692" s="13"/>
    </row>
    <row r="693" spans="1:26" ht="12.75" customHeight="1" x14ac:dyDescent="0.2">
      <c r="A693" s="13"/>
      <c r="B693" s="243"/>
      <c r="C693" s="243"/>
      <c r="D693" s="243"/>
      <c r="E693" s="243"/>
      <c r="F693" s="243"/>
      <c r="G693" s="243"/>
      <c r="H693" s="243"/>
      <c r="I693" s="243"/>
      <c r="J693" s="243"/>
      <c r="K693" s="243"/>
      <c r="L693" s="243"/>
      <c r="M693" s="243"/>
      <c r="N693" s="243"/>
      <c r="O693" s="244"/>
      <c r="P693" s="13"/>
      <c r="Q693" s="13"/>
      <c r="R693" s="13"/>
      <c r="S693" s="13"/>
      <c r="T693" s="13"/>
      <c r="U693" s="13"/>
      <c r="V693" s="13"/>
      <c r="W693" s="13"/>
      <c r="X693" s="13"/>
      <c r="Y693" s="13"/>
      <c r="Z693" s="13"/>
    </row>
    <row r="694" spans="1:26" ht="12.75" customHeight="1" x14ac:dyDescent="0.2">
      <c r="A694" s="13"/>
      <c r="B694" s="243"/>
      <c r="C694" s="243"/>
      <c r="D694" s="243"/>
      <c r="E694" s="243"/>
      <c r="F694" s="243"/>
      <c r="G694" s="243"/>
      <c r="H694" s="243"/>
      <c r="I694" s="243"/>
      <c r="J694" s="243"/>
      <c r="K694" s="243"/>
      <c r="L694" s="243"/>
      <c r="M694" s="243"/>
      <c r="N694" s="243"/>
      <c r="O694" s="244"/>
      <c r="P694" s="13"/>
      <c r="Q694" s="13"/>
      <c r="R694" s="13"/>
      <c r="S694" s="13"/>
      <c r="T694" s="13"/>
      <c r="U694" s="13"/>
      <c r="V694" s="13"/>
      <c r="W694" s="13"/>
      <c r="X694" s="13"/>
      <c r="Y694" s="13"/>
      <c r="Z694" s="13"/>
    </row>
    <row r="695" spans="1:26" ht="12.75" customHeight="1" x14ac:dyDescent="0.2">
      <c r="A695" s="13"/>
      <c r="B695" s="243"/>
      <c r="C695" s="243"/>
      <c r="D695" s="243"/>
      <c r="E695" s="243"/>
      <c r="F695" s="243"/>
      <c r="G695" s="243"/>
      <c r="H695" s="243"/>
      <c r="I695" s="243"/>
      <c r="J695" s="243"/>
      <c r="K695" s="243"/>
      <c r="L695" s="243"/>
      <c r="M695" s="243"/>
      <c r="N695" s="243"/>
      <c r="O695" s="244"/>
      <c r="P695" s="13"/>
      <c r="Q695" s="13"/>
      <c r="R695" s="13"/>
      <c r="S695" s="13"/>
      <c r="T695" s="13"/>
      <c r="U695" s="13"/>
      <c r="V695" s="13"/>
      <c r="W695" s="13"/>
      <c r="X695" s="13"/>
      <c r="Y695" s="13"/>
      <c r="Z695" s="13"/>
    </row>
    <row r="696" spans="1:26" ht="12.75" customHeight="1" x14ac:dyDescent="0.2">
      <c r="A696" s="13"/>
      <c r="B696" s="243"/>
      <c r="C696" s="243"/>
      <c r="D696" s="243"/>
      <c r="E696" s="243"/>
      <c r="F696" s="243"/>
      <c r="G696" s="243"/>
      <c r="H696" s="243"/>
      <c r="I696" s="243"/>
      <c r="J696" s="243"/>
      <c r="K696" s="243"/>
      <c r="L696" s="243"/>
      <c r="M696" s="243"/>
      <c r="N696" s="243"/>
      <c r="O696" s="244"/>
      <c r="P696" s="13"/>
      <c r="Q696" s="13"/>
      <c r="R696" s="13"/>
      <c r="S696" s="13"/>
      <c r="T696" s="13"/>
      <c r="U696" s="13"/>
      <c r="V696" s="13"/>
      <c r="W696" s="13"/>
      <c r="X696" s="13"/>
      <c r="Y696" s="13"/>
      <c r="Z696" s="13"/>
    </row>
    <row r="697" spans="1:26" ht="12.75" customHeight="1" x14ac:dyDescent="0.2">
      <c r="A697" s="13"/>
      <c r="B697" s="243"/>
      <c r="C697" s="243"/>
      <c r="D697" s="243"/>
      <c r="E697" s="243"/>
      <c r="F697" s="243"/>
      <c r="G697" s="243"/>
      <c r="H697" s="243"/>
      <c r="I697" s="243"/>
      <c r="J697" s="243"/>
      <c r="K697" s="243"/>
      <c r="L697" s="243"/>
      <c r="M697" s="243"/>
      <c r="N697" s="243"/>
      <c r="O697" s="244"/>
      <c r="P697" s="13"/>
      <c r="Q697" s="13"/>
      <c r="R697" s="13"/>
      <c r="S697" s="13"/>
      <c r="T697" s="13"/>
      <c r="U697" s="13"/>
      <c r="V697" s="13"/>
      <c r="W697" s="13"/>
      <c r="X697" s="13"/>
      <c r="Y697" s="13"/>
      <c r="Z697" s="13"/>
    </row>
    <row r="698" spans="1:26" ht="12.75" customHeight="1" x14ac:dyDescent="0.2">
      <c r="A698" s="13"/>
      <c r="B698" s="243"/>
      <c r="C698" s="243"/>
      <c r="D698" s="243"/>
      <c r="E698" s="243"/>
      <c r="F698" s="243"/>
      <c r="G698" s="243"/>
      <c r="H698" s="243"/>
      <c r="I698" s="243"/>
      <c r="J698" s="243"/>
      <c r="K698" s="243"/>
      <c r="L698" s="243"/>
      <c r="M698" s="243"/>
      <c r="N698" s="243"/>
      <c r="O698" s="244"/>
      <c r="P698" s="13"/>
      <c r="Q698" s="13"/>
      <c r="R698" s="13"/>
      <c r="S698" s="13"/>
      <c r="T698" s="13"/>
      <c r="U698" s="13"/>
      <c r="V698" s="13"/>
      <c r="W698" s="13"/>
      <c r="X698" s="13"/>
      <c r="Y698" s="13"/>
      <c r="Z698" s="13"/>
    </row>
    <row r="699" spans="1:26" ht="12.75" customHeight="1" x14ac:dyDescent="0.2">
      <c r="A699" s="13"/>
      <c r="B699" s="243"/>
      <c r="C699" s="243"/>
      <c r="D699" s="243"/>
      <c r="E699" s="243"/>
      <c r="F699" s="243"/>
      <c r="G699" s="243"/>
      <c r="H699" s="243"/>
      <c r="I699" s="243"/>
      <c r="J699" s="243"/>
      <c r="K699" s="243"/>
      <c r="L699" s="243"/>
      <c r="M699" s="243"/>
      <c r="N699" s="243"/>
      <c r="O699" s="244"/>
      <c r="P699" s="13"/>
      <c r="Q699" s="13"/>
      <c r="R699" s="13"/>
      <c r="S699" s="13"/>
      <c r="T699" s="13"/>
      <c r="U699" s="13"/>
      <c r="V699" s="13"/>
      <c r="W699" s="13"/>
      <c r="X699" s="13"/>
      <c r="Y699" s="13"/>
      <c r="Z699" s="13"/>
    </row>
    <row r="700" spans="1:26" ht="12.75" customHeight="1" x14ac:dyDescent="0.2">
      <c r="A700" s="13"/>
      <c r="B700" s="243"/>
      <c r="C700" s="243"/>
      <c r="D700" s="243"/>
      <c r="E700" s="243"/>
      <c r="F700" s="243"/>
      <c r="G700" s="243"/>
      <c r="H700" s="243"/>
      <c r="I700" s="243"/>
      <c r="J700" s="243"/>
      <c r="K700" s="243"/>
      <c r="L700" s="243"/>
      <c r="M700" s="243"/>
      <c r="N700" s="243"/>
      <c r="O700" s="244"/>
      <c r="P700" s="13"/>
      <c r="Q700" s="13"/>
      <c r="R700" s="13"/>
      <c r="S700" s="13"/>
      <c r="T700" s="13"/>
      <c r="U700" s="13"/>
      <c r="V700" s="13"/>
      <c r="W700" s="13"/>
      <c r="X700" s="13"/>
      <c r="Y700" s="13"/>
      <c r="Z700" s="13"/>
    </row>
    <row r="701" spans="1:26" ht="12.75" customHeight="1" x14ac:dyDescent="0.2">
      <c r="A701" s="13"/>
      <c r="B701" s="243"/>
      <c r="C701" s="243"/>
      <c r="D701" s="243"/>
      <c r="E701" s="243"/>
      <c r="F701" s="243"/>
      <c r="G701" s="243"/>
      <c r="H701" s="243"/>
      <c r="I701" s="243"/>
      <c r="J701" s="243"/>
      <c r="K701" s="243"/>
      <c r="L701" s="243"/>
      <c r="M701" s="243"/>
      <c r="N701" s="243"/>
      <c r="O701" s="244"/>
      <c r="P701" s="13"/>
      <c r="Q701" s="13"/>
      <c r="R701" s="13"/>
      <c r="S701" s="13"/>
      <c r="T701" s="13"/>
      <c r="U701" s="13"/>
      <c r="V701" s="13"/>
      <c r="W701" s="13"/>
      <c r="X701" s="13"/>
      <c r="Y701" s="13"/>
      <c r="Z701" s="13"/>
    </row>
    <row r="702" spans="1:26" ht="12.75" customHeight="1" x14ac:dyDescent="0.2">
      <c r="A702" s="13"/>
      <c r="B702" s="243"/>
      <c r="C702" s="243"/>
      <c r="D702" s="243"/>
      <c r="E702" s="243"/>
      <c r="F702" s="243"/>
      <c r="G702" s="243"/>
      <c r="H702" s="243"/>
      <c r="I702" s="243"/>
      <c r="J702" s="243"/>
      <c r="K702" s="243"/>
      <c r="L702" s="243"/>
      <c r="M702" s="243"/>
      <c r="N702" s="243"/>
      <c r="O702" s="244"/>
      <c r="P702" s="13"/>
      <c r="Q702" s="13"/>
      <c r="R702" s="13"/>
      <c r="S702" s="13"/>
      <c r="T702" s="13"/>
      <c r="U702" s="13"/>
      <c r="V702" s="13"/>
      <c r="W702" s="13"/>
      <c r="X702" s="13"/>
      <c r="Y702" s="13"/>
      <c r="Z702" s="13"/>
    </row>
    <row r="703" spans="1:26" ht="12.75" customHeight="1" x14ac:dyDescent="0.2">
      <c r="A703" s="13"/>
      <c r="B703" s="243"/>
      <c r="C703" s="243"/>
      <c r="D703" s="243"/>
      <c r="E703" s="243"/>
      <c r="F703" s="243"/>
      <c r="G703" s="243"/>
      <c r="H703" s="243"/>
      <c r="I703" s="243"/>
      <c r="J703" s="243"/>
      <c r="K703" s="243"/>
      <c r="L703" s="243"/>
      <c r="M703" s="243"/>
      <c r="N703" s="243"/>
      <c r="O703" s="244"/>
      <c r="P703" s="13"/>
      <c r="Q703" s="13"/>
      <c r="R703" s="13"/>
      <c r="S703" s="13"/>
      <c r="T703" s="13"/>
      <c r="U703" s="13"/>
      <c r="V703" s="13"/>
      <c r="W703" s="13"/>
      <c r="X703" s="13"/>
      <c r="Y703" s="13"/>
      <c r="Z703" s="13"/>
    </row>
    <row r="704" spans="1:26" ht="12.75" customHeight="1" x14ac:dyDescent="0.2">
      <c r="A704" s="13"/>
      <c r="B704" s="243"/>
      <c r="C704" s="243"/>
      <c r="D704" s="243"/>
      <c r="E704" s="243"/>
      <c r="F704" s="243"/>
      <c r="G704" s="243"/>
      <c r="H704" s="243"/>
      <c r="I704" s="243"/>
      <c r="J704" s="243"/>
      <c r="K704" s="243"/>
      <c r="L704" s="243"/>
      <c r="M704" s="243"/>
      <c r="N704" s="243"/>
      <c r="O704" s="244"/>
      <c r="P704" s="13"/>
      <c r="Q704" s="13"/>
      <c r="R704" s="13"/>
      <c r="S704" s="13"/>
      <c r="T704" s="13"/>
      <c r="U704" s="13"/>
      <c r="V704" s="13"/>
      <c r="W704" s="13"/>
      <c r="X704" s="13"/>
      <c r="Y704" s="13"/>
      <c r="Z704" s="13"/>
    </row>
    <row r="705" spans="1:26" ht="12.75" customHeight="1" x14ac:dyDescent="0.2">
      <c r="A705" s="13"/>
      <c r="B705" s="243"/>
      <c r="C705" s="243"/>
      <c r="D705" s="243"/>
      <c r="E705" s="243"/>
      <c r="F705" s="243"/>
      <c r="G705" s="243"/>
      <c r="H705" s="243"/>
      <c r="I705" s="243"/>
      <c r="J705" s="243"/>
      <c r="K705" s="243"/>
      <c r="L705" s="243"/>
      <c r="M705" s="243"/>
      <c r="N705" s="243"/>
      <c r="O705" s="244"/>
      <c r="P705" s="13"/>
      <c r="Q705" s="13"/>
      <c r="R705" s="13"/>
      <c r="S705" s="13"/>
      <c r="T705" s="13"/>
      <c r="U705" s="13"/>
      <c r="V705" s="13"/>
      <c r="W705" s="13"/>
      <c r="X705" s="13"/>
      <c r="Y705" s="13"/>
      <c r="Z705" s="13"/>
    </row>
    <row r="706" spans="1:26" ht="12.75" customHeight="1" x14ac:dyDescent="0.2">
      <c r="A706" s="13"/>
      <c r="B706" s="243"/>
      <c r="C706" s="243"/>
      <c r="D706" s="243"/>
      <c r="E706" s="243"/>
      <c r="F706" s="243"/>
      <c r="G706" s="243"/>
      <c r="H706" s="243"/>
      <c r="I706" s="243"/>
      <c r="J706" s="243"/>
      <c r="K706" s="243"/>
      <c r="L706" s="243"/>
      <c r="M706" s="243"/>
      <c r="N706" s="243"/>
      <c r="O706" s="244"/>
      <c r="P706" s="13"/>
      <c r="Q706" s="13"/>
      <c r="R706" s="13"/>
      <c r="S706" s="13"/>
      <c r="T706" s="13"/>
      <c r="U706" s="13"/>
      <c r="V706" s="13"/>
      <c r="W706" s="13"/>
      <c r="X706" s="13"/>
      <c r="Y706" s="13"/>
      <c r="Z706" s="13"/>
    </row>
    <row r="707" spans="1:26" ht="12.75" customHeight="1" x14ac:dyDescent="0.2">
      <c r="A707" s="13"/>
      <c r="B707" s="243"/>
      <c r="C707" s="243"/>
      <c r="D707" s="243"/>
      <c r="E707" s="243"/>
      <c r="F707" s="243"/>
      <c r="G707" s="243"/>
      <c r="H707" s="243"/>
      <c r="I707" s="243"/>
      <c r="J707" s="243"/>
      <c r="K707" s="243"/>
      <c r="L707" s="243"/>
      <c r="M707" s="243"/>
      <c r="N707" s="243"/>
      <c r="O707" s="244"/>
      <c r="P707" s="13"/>
      <c r="Q707" s="13"/>
      <c r="R707" s="13"/>
      <c r="S707" s="13"/>
      <c r="T707" s="13"/>
      <c r="U707" s="13"/>
      <c r="V707" s="13"/>
      <c r="W707" s="13"/>
      <c r="X707" s="13"/>
      <c r="Y707" s="13"/>
      <c r="Z707" s="13"/>
    </row>
    <row r="708" spans="1:26" ht="12.75" customHeight="1" x14ac:dyDescent="0.2">
      <c r="A708" s="13"/>
      <c r="B708" s="243"/>
      <c r="C708" s="243"/>
      <c r="D708" s="243"/>
      <c r="E708" s="243"/>
      <c r="F708" s="243"/>
      <c r="G708" s="243"/>
      <c r="H708" s="243"/>
      <c r="I708" s="243"/>
      <c r="J708" s="243"/>
      <c r="K708" s="243"/>
      <c r="L708" s="243"/>
      <c r="M708" s="243"/>
      <c r="N708" s="243"/>
      <c r="O708" s="244"/>
      <c r="P708" s="13"/>
      <c r="Q708" s="13"/>
      <c r="R708" s="13"/>
      <c r="S708" s="13"/>
      <c r="T708" s="13"/>
      <c r="U708" s="13"/>
      <c r="V708" s="13"/>
      <c r="W708" s="13"/>
      <c r="X708" s="13"/>
      <c r="Y708" s="13"/>
      <c r="Z708" s="13"/>
    </row>
    <row r="709" spans="1:26" ht="12.75" customHeight="1" x14ac:dyDescent="0.2">
      <c r="A709" s="13"/>
      <c r="B709" s="243"/>
      <c r="C709" s="243"/>
      <c r="D709" s="243"/>
      <c r="E709" s="243"/>
      <c r="F709" s="243"/>
      <c r="G709" s="243"/>
      <c r="H709" s="243"/>
      <c r="I709" s="243"/>
      <c r="J709" s="243"/>
      <c r="K709" s="243"/>
      <c r="L709" s="243"/>
      <c r="M709" s="243"/>
      <c r="N709" s="243"/>
      <c r="O709" s="244"/>
      <c r="P709" s="13"/>
      <c r="Q709" s="13"/>
      <c r="R709" s="13"/>
      <c r="S709" s="13"/>
      <c r="T709" s="13"/>
      <c r="U709" s="13"/>
      <c r="V709" s="13"/>
      <c r="W709" s="13"/>
      <c r="X709" s="13"/>
      <c r="Y709" s="13"/>
      <c r="Z709" s="13"/>
    </row>
    <row r="710" spans="1:26" ht="12.75" customHeight="1" x14ac:dyDescent="0.2">
      <c r="A710" s="13"/>
      <c r="B710" s="243"/>
      <c r="C710" s="243"/>
      <c r="D710" s="243"/>
      <c r="E710" s="243"/>
      <c r="F710" s="243"/>
      <c r="G710" s="243"/>
      <c r="H710" s="243"/>
      <c r="I710" s="243"/>
      <c r="J710" s="243"/>
      <c r="K710" s="243"/>
      <c r="L710" s="243"/>
      <c r="M710" s="243"/>
      <c r="N710" s="243"/>
      <c r="O710" s="244"/>
      <c r="P710" s="13"/>
      <c r="Q710" s="13"/>
      <c r="R710" s="13"/>
      <c r="S710" s="13"/>
      <c r="T710" s="13"/>
      <c r="U710" s="13"/>
      <c r="V710" s="13"/>
      <c r="W710" s="13"/>
      <c r="X710" s="13"/>
      <c r="Y710" s="13"/>
      <c r="Z710" s="13"/>
    </row>
    <row r="711" spans="1:26" ht="12.75" customHeight="1" x14ac:dyDescent="0.2">
      <c r="A711" s="13"/>
      <c r="B711" s="243"/>
      <c r="C711" s="243"/>
      <c r="D711" s="243"/>
      <c r="E711" s="243"/>
      <c r="F711" s="243"/>
      <c r="G711" s="243"/>
      <c r="H711" s="243"/>
      <c r="I711" s="243"/>
      <c r="J711" s="243"/>
      <c r="K711" s="243"/>
      <c r="L711" s="243"/>
      <c r="M711" s="243"/>
      <c r="N711" s="243"/>
      <c r="O711" s="244"/>
      <c r="P711" s="13"/>
      <c r="Q711" s="13"/>
      <c r="R711" s="13"/>
      <c r="S711" s="13"/>
      <c r="T711" s="13"/>
      <c r="U711" s="13"/>
      <c r="V711" s="13"/>
      <c r="W711" s="13"/>
      <c r="X711" s="13"/>
      <c r="Y711" s="13"/>
      <c r="Z711" s="13"/>
    </row>
    <row r="712" spans="1:26" ht="12.75" customHeight="1" x14ac:dyDescent="0.2">
      <c r="A712" s="13"/>
      <c r="B712" s="243"/>
      <c r="C712" s="243"/>
      <c r="D712" s="243"/>
      <c r="E712" s="243"/>
      <c r="F712" s="243"/>
      <c r="G712" s="243"/>
      <c r="H712" s="243"/>
      <c r="I712" s="243"/>
      <c r="J712" s="243"/>
      <c r="K712" s="243"/>
      <c r="L712" s="243"/>
      <c r="M712" s="243"/>
      <c r="N712" s="243"/>
      <c r="O712" s="244"/>
      <c r="P712" s="13"/>
      <c r="Q712" s="13"/>
      <c r="R712" s="13"/>
      <c r="S712" s="13"/>
      <c r="T712" s="13"/>
      <c r="U712" s="13"/>
      <c r="V712" s="13"/>
      <c r="W712" s="13"/>
      <c r="X712" s="13"/>
      <c r="Y712" s="13"/>
      <c r="Z712" s="13"/>
    </row>
    <row r="713" spans="1:26" ht="12.75" customHeight="1" x14ac:dyDescent="0.2">
      <c r="A713" s="13"/>
      <c r="B713" s="243"/>
      <c r="C713" s="243"/>
      <c r="D713" s="243"/>
      <c r="E713" s="243"/>
      <c r="F713" s="243"/>
      <c r="G713" s="243"/>
      <c r="H713" s="243"/>
      <c r="I713" s="243"/>
      <c r="J713" s="243"/>
      <c r="K713" s="243"/>
      <c r="L713" s="243"/>
      <c r="M713" s="243"/>
      <c r="N713" s="243"/>
      <c r="O713" s="244"/>
      <c r="P713" s="13"/>
      <c r="Q713" s="13"/>
      <c r="R713" s="13"/>
      <c r="S713" s="13"/>
      <c r="T713" s="13"/>
      <c r="U713" s="13"/>
      <c r="V713" s="13"/>
      <c r="W713" s="13"/>
      <c r="X713" s="13"/>
      <c r="Y713" s="13"/>
      <c r="Z713" s="13"/>
    </row>
    <row r="714" spans="1:26" ht="12.75" customHeight="1" x14ac:dyDescent="0.2">
      <c r="A714" s="13"/>
      <c r="B714" s="243"/>
      <c r="C714" s="243"/>
      <c r="D714" s="243"/>
      <c r="E714" s="243"/>
      <c r="F714" s="243"/>
      <c r="G714" s="243"/>
      <c r="H714" s="243"/>
      <c r="I714" s="243"/>
      <c r="J714" s="243"/>
      <c r="K714" s="243"/>
      <c r="L714" s="243"/>
      <c r="M714" s="243"/>
      <c r="N714" s="243"/>
      <c r="O714" s="244"/>
      <c r="P714" s="13"/>
      <c r="Q714" s="13"/>
      <c r="R714" s="13"/>
      <c r="S714" s="13"/>
      <c r="T714" s="13"/>
      <c r="U714" s="13"/>
      <c r="V714" s="13"/>
      <c r="W714" s="13"/>
      <c r="X714" s="13"/>
      <c r="Y714" s="13"/>
      <c r="Z714" s="13"/>
    </row>
    <row r="715" spans="1:26" ht="12.75" customHeight="1" x14ac:dyDescent="0.2">
      <c r="A715" s="13"/>
      <c r="B715" s="243"/>
      <c r="C715" s="243"/>
      <c r="D715" s="243"/>
      <c r="E715" s="243"/>
      <c r="F715" s="243"/>
      <c r="G715" s="243"/>
      <c r="H715" s="243"/>
      <c r="I715" s="243"/>
      <c r="J715" s="243"/>
      <c r="K715" s="243"/>
      <c r="L715" s="243"/>
      <c r="M715" s="243"/>
      <c r="N715" s="243"/>
      <c r="O715" s="244"/>
      <c r="P715" s="13"/>
      <c r="Q715" s="13"/>
      <c r="R715" s="13"/>
      <c r="S715" s="13"/>
      <c r="T715" s="13"/>
      <c r="U715" s="13"/>
      <c r="V715" s="13"/>
      <c r="W715" s="13"/>
      <c r="X715" s="13"/>
      <c r="Y715" s="13"/>
      <c r="Z715" s="13"/>
    </row>
    <row r="716" spans="1:26" ht="12.75" customHeight="1" x14ac:dyDescent="0.2">
      <c r="A716" s="13"/>
      <c r="B716" s="243"/>
      <c r="C716" s="243"/>
      <c r="D716" s="243"/>
      <c r="E716" s="243"/>
      <c r="F716" s="243"/>
      <c r="G716" s="243"/>
      <c r="H716" s="243"/>
      <c r="I716" s="243"/>
      <c r="J716" s="243"/>
      <c r="K716" s="243"/>
      <c r="L716" s="243"/>
      <c r="M716" s="243"/>
      <c r="N716" s="243"/>
      <c r="O716" s="244"/>
      <c r="P716" s="13"/>
      <c r="Q716" s="13"/>
      <c r="R716" s="13"/>
      <c r="S716" s="13"/>
      <c r="T716" s="13"/>
      <c r="U716" s="13"/>
      <c r="V716" s="13"/>
      <c r="W716" s="13"/>
      <c r="X716" s="13"/>
      <c r="Y716" s="13"/>
      <c r="Z716" s="13"/>
    </row>
    <row r="717" spans="1:26" ht="12.75" customHeight="1" x14ac:dyDescent="0.2">
      <c r="A717" s="13"/>
      <c r="B717" s="243"/>
      <c r="C717" s="243"/>
      <c r="D717" s="243"/>
      <c r="E717" s="243"/>
      <c r="F717" s="243"/>
      <c r="G717" s="243"/>
      <c r="H717" s="243"/>
      <c r="I717" s="243"/>
      <c r="J717" s="243"/>
      <c r="K717" s="243"/>
      <c r="L717" s="243"/>
      <c r="M717" s="243"/>
      <c r="N717" s="243"/>
      <c r="O717" s="244"/>
      <c r="P717" s="13"/>
      <c r="Q717" s="13"/>
      <c r="R717" s="13"/>
      <c r="S717" s="13"/>
      <c r="T717" s="13"/>
      <c r="U717" s="13"/>
      <c r="V717" s="13"/>
      <c r="W717" s="13"/>
      <c r="X717" s="13"/>
      <c r="Y717" s="13"/>
      <c r="Z717" s="13"/>
    </row>
    <row r="718" spans="1:26" ht="12.75" customHeight="1" x14ac:dyDescent="0.2">
      <c r="A718" s="13"/>
      <c r="B718" s="243"/>
      <c r="C718" s="243"/>
      <c r="D718" s="243"/>
      <c r="E718" s="243"/>
      <c r="F718" s="243"/>
      <c r="G718" s="243"/>
      <c r="H718" s="243"/>
      <c r="I718" s="243"/>
      <c r="J718" s="243"/>
      <c r="K718" s="243"/>
      <c r="L718" s="243"/>
      <c r="M718" s="243"/>
      <c r="N718" s="243"/>
      <c r="O718" s="244"/>
      <c r="P718" s="13"/>
      <c r="Q718" s="13"/>
      <c r="R718" s="13"/>
      <c r="S718" s="13"/>
      <c r="T718" s="13"/>
      <c r="U718" s="13"/>
      <c r="V718" s="13"/>
      <c r="W718" s="13"/>
      <c r="X718" s="13"/>
      <c r="Y718" s="13"/>
      <c r="Z718" s="13"/>
    </row>
    <row r="719" spans="1:26" ht="12.75" customHeight="1" x14ac:dyDescent="0.2">
      <c r="A719" s="13"/>
      <c r="B719" s="243"/>
      <c r="C719" s="243"/>
      <c r="D719" s="243"/>
      <c r="E719" s="243"/>
      <c r="F719" s="243"/>
      <c r="G719" s="243"/>
      <c r="H719" s="243"/>
      <c r="I719" s="243"/>
      <c r="J719" s="243"/>
      <c r="K719" s="243"/>
      <c r="L719" s="243"/>
      <c r="M719" s="243"/>
      <c r="N719" s="243"/>
      <c r="O719" s="244"/>
      <c r="P719" s="13"/>
      <c r="Q719" s="13"/>
      <c r="R719" s="13"/>
      <c r="S719" s="13"/>
      <c r="T719" s="13"/>
      <c r="U719" s="13"/>
      <c r="V719" s="13"/>
      <c r="W719" s="13"/>
      <c r="X719" s="13"/>
      <c r="Y719" s="13"/>
      <c r="Z719" s="13"/>
    </row>
    <row r="720" spans="1:26" ht="12.75" customHeight="1" x14ac:dyDescent="0.2">
      <c r="A720" s="13"/>
      <c r="B720" s="243"/>
      <c r="C720" s="243"/>
      <c r="D720" s="243"/>
      <c r="E720" s="243"/>
      <c r="F720" s="243"/>
      <c r="G720" s="243"/>
      <c r="H720" s="243"/>
      <c r="I720" s="243"/>
      <c r="J720" s="243"/>
      <c r="K720" s="243"/>
      <c r="L720" s="243"/>
      <c r="M720" s="243"/>
      <c r="N720" s="243"/>
      <c r="O720" s="244"/>
      <c r="P720" s="13"/>
      <c r="Q720" s="13"/>
      <c r="R720" s="13"/>
      <c r="S720" s="13"/>
      <c r="T720" s="13"/>
      <c r="U720" s="13"/>
      <c r="V720" s="13"/>
      <c r="W720" s="13"/>
      <c r="X720" s="13"/>
      <c r="Y720" s="13"/>
      <c r="Z720" s="13"/>
    </row>
    <row r="721" spans="1:26" ht="12.75" customHeight="1" x14ac:dyDescent="0.2">
      <c r="A721" s="13"/>
      <c r="B721" s="243"/>
      <c r="C721" s="243"/>
      <c r="D721" s="243"/>
      <c r="E721" s="243"/>
      <c r="F721" s="243"/>
      <c r="G721" s="243"/>
      <c r="H721" s="243"/>
      <c r="I721" s="243"/>
      <c r="J721" s="243"/>
      <c r="K721" s="243"/>
      <c r="L721" s="243"/>
      <c r="M721" s="243"/>
      <c r="N721" s="243"/>
      <c r="O721" s="244"/>
      <c r="P721" s="13"/>
      <c r="Q721" s="13"/>
      <c r="R721" s="13"/>
      <c r="S721" s="13"/>
      <c r="T721" s="13"/>
      <c r="U721" s="13"/>
      <c r="V721" s="13"/>
      <c r="W721" s="13"/>
      <c r="X721" s="13"/>
      <c r="Y721" s="13"/>
      <c r="Z721" s="13"/>
    </row>
    <row r="722" spans="1:26" ht="12.75" customHeight="1" x14ac:dyDescent="0.2">
      <c r="A722" s="13"/>
      <c r="B722" s="243"/>
      <c r="C722" s="243"/>
      <c r="D722" s="243"/>
      <c r="E722" s="243"/>
      <c r="F722" s="243"/>
      <c r="G722" s="243"/>
      <c r="H722" s="243"/>
      <c r="I722" s="243"/>
      <c r="J722" s="243"/>
      <c r="K722" s="243"/>
      <c r="L722" s="243"/>
      <c r="M722" s="243"/>
      <c r="N722" s="243"/>
      <c r="O722" s="244"/>
      <c r="P722" s="13"/>
      <c r="Q722" s="13"/>
      <c r="R722" s="13"/>
      <c r="S722" s="13"/>
      <c r="T722" s="13"/>
      <c r="U722" s="13"/>
      <c r="V722" s="13"/>
      <c r="W722" s="13"/>
      <c r="X722" s="13"/>
      <c r="Y722" s="13"/>
      <c r="Z722" s="13"/>
    </row>
    <row r="723" spans="1:26" ht="12.75" customHeight="1" x14ac:dyDescent="0.2">
      <c r="A723" s="13"/>
      <c r="B723" s="243"/>
      <c r="C723" s="243"/>
      <c r="D723" s="243"/>
      <c r="E723" s="243"/>
      <c r="F723" s="243"/>
      <c r="G723" s="243"/>
      <c r="H723" s="243"/>
      <c r="I723" s="243"/>
      <c r="J723" s="243"/>
      <c r="K723" s="243"/>
      <c r="L723" s="243"/>
      <c r="M723" s="243"/>
      <c r="N723" s="243"/>
      <c r="O723" s="244"/>
      <c r="P723" s="13"/>
      <c r="Q723" s="13"/>
      <c r="R723" s="13"/>
      <c r="S723" s="13"/>
      <c r="T723" s="13"/>
      <c r="U723" s="13"/>
      <c r="V723" s="13"/>
      <c r="W723" s="13"/>
      <c r="X723" s="13"/>
      <c r="Y723" s="13"/>
      <c r="Z723" s="13"/>
    </row>
    <row r="724" spans="1:26" ht="12.75" customHeight="1" x14ac:dyDescent="0.2">
      <c r="A724" s="13"/>
      <c r="B724" s="243"/>
      <c r="C724" s="243"/>
      <c r="D724" s="243"/>
      <c r="E724" s="243"/>
      <c r="F724" s="243"/>
      <c r="G724" s="243"/>
      <c r="H724" s="243"/>
      <c r="I724" s="243"/>
      <c r="J724" s="243"/>
      <c r="K724" s="243"/>
      <c r="L724" s="243"/>
      <c r="M724" s="243"/>
      <c r="N724" s="243"/>
      <c r="O724" s="244"/>
      <c r="P724" s="13"/>
      <c r="Q724" s="13"/>
      <c r="R724" s="13"/>
      <c r="S724" s="13"/>
      <c r="T724" s="13"/>
      <c r="U724" s="13"/>
      <c r="V724" s="13"/>
      <c r="W724" s="13"/>
      <c r="X724" s="13"/>
      <c r="Y724" s="13"/>
      <c r="Z724" s="13"/>
    </row>
    <row r="725" spans="1:26" ht="12.75" customHeight="1" x14ac:dyDescent="0.2">
      <c r="A725" s="13"/>
      <c r="B725" s="243"/>
      <c r="C725" s="243"/>
      <c r="D725" s="243"/>
      <c r="E725" s="243"/>
      <c r="F725" s="243"/>
      <c r="G725" s="243"/>
      <c r="H725" s="243"/>
      <c r="I725" s="243"/>
      <c r="J725" s="243"/>
      <c r="K725" s="243"/>
      <c r="L725" s="243"/>
      <c r="M725" s="243"/>
      <c r="N725" s="243"/>
      <c r="O725" s="244"/>
      <c r="P725" s="13"/>
      <c r="Q725" s="13"/>
      <c r="R725" s="13"/>
      <c r="S725" s="13"/>
      <c r="T725" s="13"/>
      <c r="U725" s="13"/>
      <c r="V725" s="13"/>
      <c r="W725" s="13"/>
      <c r="X725" s="13"/>
      <c r="Y725" s="13"/>
      <c r="Z725" s="13"/>
    </row>
    <row r="726" spans="1:26" ht="12.75" customHeight="1" x14ac:dyDescent="0.2">
      <c r="A726" s="13"/>
      <c r="B726" s="243"/>
      <c r="C726" s="243"/>
      <c r="D726" s="243"/>
      <c r="E726" s="243"/>
      <c r="F726" s="243"/>
      <c r="G726" s="243"/>
      <c r="H726" s="243"/>
      <c r="I726" s="243"/>
      <c r="J726" s="243"/>
      <c r="K726" s="243"/>
      <c r="L726" s="243"/>
      <c r="M726" s="243"/>
      <c r="N726" s="243"/>
      <c r="O726" s="244"/>
      <c r="P726" s="13"/>
      <c r="Q726" s="13"/>
      <c r="R726" s="13"/>
      <c r="S726" s="13"/>
      <c r="T726" s="13"/>
      <c r="U726" s="13"/>
      <c r="V726" s="13"/>
      <c r="W726" s="13"/>
      <c r="X726" s="13"/>
      <c r="Y726" s="13"/>
      <c r="Z726" s="13"/>
    </row>
    <row r="727" spans="1:26" ht="12.75" customHeight="1" x14ac:dyDescent="0.2">
      <c r="A727" s="13"/>
      <c r="B727" s="243"/>
      <c r="C727" s="243"/>
      <c r="D727" s="243"/>
      <c r="E727" s="243"/>
      <c r="F727" s="243"/>
      <c r="G727" s="243"/>
      <c r="H727" s="243"/>
      <c r="I727" s="243"/>
      <c r="J727" s="243"/>
      <c r="K727" s="243"/>
      <c r="L727" s="243"/>
      <c r="M727" s="243"/>
      <c r="N727" s="243"/>
      <c r="O727" s="244"/>
      <c r="P727" s="13"/>
      <c r="Q727" s="13"/>
      <c r="R727" s="13"/>
      <c r="S727" s="13"/>
      <c r="T727" s="13"/>
      <c r="U727" s="13"/>
      <c r="V727" s="13"/>
      <c r="W727" s="13"/>
      <c r="X727" s="13"/>
      <c r="Y727" s="13"/>
      <c r="Z727" s="13"/>
    </row>
    <row r="728" spans="1:26" ht="12.75" customHeight="1" x14ac:dyDescent="0.2">
      <c r="A728" s="13"/>
      <c r="B728" s="243"/>
      <c r="C728" s="243"/>
      <c r="D728" s="243"/>
      <c r="E728" s="243"/>
      <c r="F728" s="243"/>
      <c r="G728" s="243"/>
      <c r="H728" s="243"/>
      <c r="I728" s="243"/>
      <c r="J728" s="243"/>
      <c r="K728" s="243"/>
      <c r="L728" s="243"/>
      <c r="M728" s="243"/>
      <c r="N728" s="243"/>
      <c r="O728" s="244"/>
      <c r="P728" s="13"/>
      <c r="Q728" s="13"/>
      <c r="R728" s="13"/>
      <c r="S728" s="13"/>
      <c r="T728" s="13"/>
      <c r="U728" s="13"/>
      <c r="V728" s="13"/>
      <c r="W728" s="13"/>
      <c r="X728" s="13"/>
      <c r="Y728" s="13"/>
      <c r="Z728" s="13"/>
    </row>
    <row r="729" spans="1:26" ht="12.75" customHeight="1" x14ac:dyDescent="0.2">
      <c r="A729" s="13"/>
      <c r="B729" s="243"/>
      <c r="C729" s="243"/>
      <c r="D729" s="243"/>
      <c r="E729" s="243"/>
      <c r="F729" s="243"/>
      <c r="G729" s="243"/>
      <c r="H729" s="243"/>
      <c r="I729" s="243"/>
      <c r="J729" s="243"/>
      <c r="K729" s="243"/>
      <c r="L729" s="243"/>
      <c r="M729" s="243"/>
      <c r="N729" s="243"/>
      <c r="O729" s="244"/>
      <c r="P729" s="13"/>
      <c r="Q729" s="13"/>
      <c r="R729" s="13"/>
      <c r="S729" s="13"/>
      <c r="T729" s="13"/>
      <c r="U729" s="13"/>
      <c r="V729" s="13"/>
      <c r="W729" s="13"/>
      <c r="X729" s="13"/>
      <c r="Y729" s="13"/>
      <c r="Z729" s="13"/>
    </row>
    <row r="730" spans="1:26" ht="12.75" customHeight="1" x14ac:dyDescent="0.2">
      <c r="A730" s="13"/>
      <c r="B730" s="243"/>
      <c r="C730" s="243"/>
      <c r="D730" s="243"/>
      <c r="E730" s="243"/>
      <c r="F730" s="243"/>
      <c r="G730" s="243"/>
      <c r="H730" s="243"/>
      <c r="I730" s="243"/>
      <c r="J730" s="243"/>
      <c r="K730" s="243"/>
      <c r="L730" s="243"/>
      <c r="M730" s="243"/>
      <c r="N730" s="243"/>
      <c r="O730" s="244"/>
      <c r="P730" s="13"/>
      <c r="Q730" s="13"/>
      <c r="R730" s="13"/>
      <c r="S730" s="13"/>
      <c r="T730" s="13"/>
      <c r="U730" s="13"/>
      <c r="V730" s="13"/>
      <c r="W730" s="13"/>
      <c r="X730" s="13"/>
      <c r="Y730" s="13"/>
      <c r="Z730" s="13"/>
    </row>
    <row r="731" spans="1:26" ht="12.75" customHeight="1" x14ac:dyDescent="0.2">
      <c r="A731" s="13"/>
      <c r="B731" s="243"/>
      <c r="C731" s="243"/>
      <c r="D731" s="243"/>
      <c r="E731" s="243"/>
      <c r="F731" s="243"/>
      <c r="G731" s="243"/>
      <c r="H731" s="243"/>
      <c r="I731" s="243"/>
      <c r="J731" s="243"/>
      <c r="K731" s="243"/>
      <c r="L731" s="243"/>
      <c r="M731" s="243"/>
      <c r="N731" s="243"/>
      <c r="O731" s="244"/>
      <c r="P731" s="13"/>
      <c r="Q731" s="13"/>
      <c r="R731" s="13"/>
      <c r="S731" s="13"/>
      <c r="T731" s="13"/>
      <c r="U731" s="13"/>
      <c r="V731" s="13"/>
      <c r="W731" s="13"/>
      <c r="X731" s="13"/>
      <c r="Y731" s="13"/>
      <c r="Z731" s="13"/>
    </row>
    <row r="732" spans="1:26" ht="12.75" customHeight="1" x14ac:dyDescent="0.2">
      <c r="A732" s="13"/>
      <c r="B732" s="243"/>
      <c r="C732" s="243"/>
      <c r="D732" s="243"/>
      <c r="E732" s="243"/>
      <c r="F732" s="243"/>
      <c r="G732" s="243"/>
      <c r="H732" s="243"/>
      <c r="I732" s="243"/>
      <c r="J732" s="243"/>
      <c r="K732" s="243"/>
      <c r="L732" s="243"/>
      <c r="M732" s="243"/>
      <c r="N732" s="243"/>
      <c r="O732" s="244"/>
      <c r="P732" s="13"/>
      <c r="Q732" s="13"/>
      <c r="R732" s="13"/>
      <c r="S732" s="13"/>
      <c r="T732" s="13"/>
      <c r="U732" s="13"/>
      <c r="V732" s="13"/>
      <c r="W732" s="13"/>
      <c r="X732" s="13"/>
      <c r="Y732" s="13"/>
      <c r="Z732" s="13"/>
    </row>
    <row r="733" spans="1:26" ht="12.75" customHeight="1" x14ac:dyDescent="0.2">
      <c r="A733" s="13"/>
      <c r="B733" s="243"/>
      <c r="C733" s="243"/>
      <c r="D733" s="243"/>
      <c r="E733" s="243"/>
      <c r="F733" s="243"/>
      <c r="G733" s="243"/>
      <c r="H733" s="243"/>
      <c r="I733" s="243"/>
      <c r="J733" s="243"/>
      <c r="K733" s="243"/>
      <c r="L733" s="243"/>
      <c r="M733" s="243"/>
      <c r="N733" s="243"/>
      <c r="O733" s="244"/>
      <c r="P733" s="13"/>
      <c r="Q733" s="13"/>
      <c r="R733" s="13"/>
      <c r="S733" s="13"/>
      <c r="T733" s="13"/>
      <c r="U733" s="13"/>
      <c r="V733" s="13"/>
      <c r="W733" s="13"/>
      <c r="X733" s="13"/>
      <c r="Y733" s="13"/>
      <c r="Z733" s="13"/>
    </row>
    <row r="734" spans="1:26" ht="12.75" customHeight="1" x14ac:dyDescent="0.2">
      <c r="A734" s="13"/>
      <c r="B734" s="243"/>
      <c r="C734" s="243"/>
      <c r="D734" s="243"/>
      <c r="E734" s="243"/>
      <c r="F734" s="243"/>
      <c r="G734" s="243"/>
      <c r="H734" s="243"/>
      <c r="I734" s="243"/>
      <c r="J734" s="243"/>
      <c r="K734" s="243"/>
      <c r="L734" s="243"/>
      <c r="M734" s="243"/>
      <c r="N734" s="243"/>
      <c r="O734" s="244"/>
      <c r="P734" s="13"/>
      <c r="Q734" s="13"/>
      <c r="R734" s="13"/>
      <c r="S734" s="13"/>
      <c r="T734" s="13"/>
      <c r="U734" s="13"/>
      <c r="V734" s="13"/>
      <c r="W734" s="13"/>
      <c r="X734" s="13"/>
      <c r="Y734" s="13"/>
      <c r="Z734" s="13"/>
    </row>
    <row r="735" spans="1:26" ht="12.75" customHeight="1" x14ac:dyDescent="0.2">
      <c r="A735" s="13"/>
      <c r="B735" s="243"/>
      <c r="C735" s="243"/>
      <c r="D735" s="243"/>
      <c r="E735" s="243"/>
      <c r="F735" s="243"/>
      <c r="G735" s="243"/>
      <c r="H735" s="243"/>
      <c r="I735" s="243"/>
      <c r="J735" s="243"/>
      <c r="K735" s="243"/>
      <c r="L735" s="243"/>
      <c r="M735" s="243"/>
      <c r="N735" s="243"/>
      <c r="O735" s="244"/>
      <c r="P735" s="13"/>
      <c r="Q735" s="13"/>
      <c r="R735" s="13"/>
      <c r="S735" s="13"/>
      <c r="T735" s="13"/>
      <c r="U735" s="13"/>
      <c r="V735" s="13"/>
      <c r="W735" s="13"/>
      <c r="X735" s="13"/>
      <c r="Y735" s="13"/>
      <c r="Z735" s="13"/>
    </row>
    <row r="736" spans="1:26" ht="12.75" customHeight="1" x14ac:dyDescent="0.2">
      <c r="A736" s="13"/>
      <c r="B736" s="243"/>
      <c r="C736" s="243"/>
      <c r="D736" s="243"/>
      <c r="E736" s="243"/>
      <c r="F736" s="243"/>
      <c r="G736" s="243"/>
      <c r="H736" s="243"/>
      <c r="I736" s="243"/>
      <c r="J736" s="243"/>
      <c r="K736" s="243"/>
      <c r="L736" s="243"/>
      <c r="M736" s="243"/>
      <c r="N736" s="243"/>
      <c r="O736" s="244"/>
      <c r="P736" s="13"/>
      <c r="Q736" s="13"/>
      <c r="R736" s="13"/>
      <c r="S736" s="13"/>
      <c r="T736" s="13"/>
      <c r="U736" s="13"/>
      <c r="V736" s="13"/>
      <c r="W736" s="13"/>
      <c r="X736" s="13"/>
      <c r="Y736" s="13"/>
      <c r="Z736" s="13"/>
    </row>
    <row r="737" spans="1:26" ht="12.75" customHeight="1" x14ac:dyDescent="0.2">
      <c r="A737" s="13"/>
      <c r="B737" s="243"/>
      <c r="C737" s="243"/>
      <c r="D737" s="243"/>
      <c r="E737" s="243"/>
      <c r="F737" s="243"/>
      <c r="G737" s="243"/>
      <c r="H737" s="243"/>
      <c r="I737" s="243"/>
      <c r="J737" s="243"/>
      <c r="K737" s="243"/>
      <c r="L737" s="243"/>
      <c r="M737" s="243"/>
      <c r="N737" s="243"/>
      <c r="O737" s="244"/>
      <c r="P737" s="13"/>
      <c r="Q737" s="13"/>
      <c r="R737" s="13"/>
      <c r="S737" s="13"/>
      <c r="T737" s="13"/>
      <c r="U737" s="13"/>
      <c r="V737" s="13"/>
      <c r="W737" s="13"/>
      <c r="X737" s="13"/>
      <c r="Y737" s="13"/>
      <c r="Z737" s="13"/>
    </row>
    <row r="738" spans="1:26" ht="12.75" customHeight="1" x14ac:dyDescent="0.2">
      <c r="A738" s="13"/>
      <c r="B738" s="243"/>
      <c r="C738" s="243"/>
      <c r="D738" s="243"/>
      <c r="E738" s="243"/>
      <c r="F738" s="243"/>
      <c r="G738" s="243"/>
      <c r="H738" s="243"/>
      <c r="I738" s="243"/>
      <c r="J738" s="243"/>
      <c r="K738" s="243"/>
      <c r="L738" s="243"/>
      <c r="M738" s="243"/>
      <c r="N738" s="243"/>
      <c r="O738" s="244"/>
      <c r="P738" s="13"/>
      <c r="Q738" s="13"/>
      <c r="R738" s="13"/>
      <c r="S738" s="13"/>
      <c r="T738" s="13"/>
      <c r="U738" s="13"/>
      <c r="V738" s="13"/>
      <c r="W738" s="13"/>
      <c r="X738" s="13"/>
      <c r="Y738" s="13"/>
      <c r="Z738" s="13"/>
    </row>
    <row r="739" spans="1:26" ht="12.75" customHeight="1" x14ac:dyDescent="0.2">
      <c r="A739" s="13"/>
      <c r="B739" s="243"/>
      <c r="C739" s="243"/>
      <c r="D739" s="243"/>
      <c r="E739" s="243"/>
      <c r="F739" s="243"/>
      <c r="G739" s="243"/>
      <c r="H739" s="243"/>
      <c r="I739" s="243"/>
      <c r="J739" s="243"/>
      <c r="K739" s="243"/>
      <c r="L739" s="243"/>
      <c r="M739" s="243"/>
      <c r="N739" s="243"/>
      <c r="O739" s="244"/>
      <c r="P739" s="13"/>
      <c r="Q739" s="13"/>
      <c r="R739" s="13"/>
      <c r="S739" s="13"/>
      <c r="T739" s="13"/>
      <c r="U739" s="13"/>
      <c r="V739" s="13"/>
      <c r="W739" s="13"/>
      <c r="X739" s="13"/>
      <c r="Y739" s="13"/>
      <c r="Z739" s="13"/>
    </row>
    <row r="740" spans="1:26" ht="12.75" customHeight="1" x14ac:dyDescent="0.2">
      <c r="A740" s="13"/>
      <c r="B740" s="243"/>
      <c r="C740" s="243"/>
      <c r="D740" s="243"/>
      <c r="E740" s="243"/>
      <c r="F740" s="243"/>
      <c r="G740" s="243"/>
      <c r="H740" s="243"/>
      <c r="I740" s="243"/>
      <c r="J740" s="243"/>
      <c r="K740" s="243"/>
      <c r="L740" s="243"/>
      <c r="M740" s="243"/>
      <c r="N740" s="243"/>
      <c r="O740" s="244"/>
      <c r="P740" s="13"/>
      <c r="Q740" s="13"/>
      <c r="R740" s="13"/>
      <c r="S740" s="13"/>
      <c r="T740" s="13"/>
      <c r="U740" s="13"/>
      <c r="V740" s="13"/>
      <c r="W740" s="13"/>
      <c r="X740" s="13"/>
      <c r="Y740" s="13"/>
      <c r="Z740" s="13"/>
    </row>
    <row r="741" spans="1:26" ht="12.75" customHeight="1" x14ac:dyDescent="0.2">
      <c r="A741" s="13"/>
      <c r="B741" s="243"/>
      <c r="C741" s="243"/>
      <c r="D741" s="243"/>
      <c r="E741" s="243"/>
      <c r="F741" s="243"/>
      <c r="G741" s="243"/>
      <c r="H741" s="243"/>
      <c r="I741" s="243"/>
      <c r="J741" s="243"/>
      <c r="K741" s="243"/>
      <c r="L741" s="243"/>
      <c r="M741" s="243"/>
      <c r="N741" s="243"/>
      <c r="O741" s="244"/>
      <c r="P741" s="13"/>
      <c r="Q741" s="13"/>
      <c r="R741" s="13"/>
      <c r="S741" s="13"/>
      <c r="T741" s="13"/>
      <c r="U741" s="13"/>
      <c r="V741" s="13"/>
      <c r="W741" s="13"/>
      <c r="X741" s="13"/>
      <c r="Y741" s="13"/>
      <c r="Z741" s="13"/>
    </row>
    <row r="742" spans="1:26" ht="12.75" customHeight="1" x14ac:dyDescent="0.2">
      <c r="A742" s="13"/>
      <c r="B742" s="243"/>
      <c r="C742" s="243"/>
      <c r="D742" s="243"/>
      <c r="E742" s="243"/>
      <c r="F742" s="243"/>
      <c r="G742" s="243"/>
      <c r="H742" s="243"/>
      <c r="I742" s="243"/>
      <c r="J742" s="243"/>
      <c r="K742" s="243"/>
      <c r="L742" s="243"/>
      <c r="M742" s="243"/>
      <c r="N742" s="243"/>
      <c r="O742" s="244"/>
      <c r="P742" s="13"/>
      <c r="Q742" s="13"/>
      <c r="R742" s="13"/>
      <c r="S742" s="13"/>
      <c r="T742" s="13"/>
      <c r="U742" s="13"/>
      <c r="V742" s="13"/>
      <c r="W742" s="13"/>
      <c r="X742" s="13"/>
      <c r="Y742" s="13"/>
      <c r="Z742" s="13"/>
    </row>
    <row r="743" spans="1:26" ht="12.75" customHeight="1" x14ac:dyDescent="0.2">
      <c r="A743" s="13"/>
      <c r="B743" s="243"/>
      <c r="C743" s="243"/>
      <c r="D743" s="243"/>
      <c r="E743" s="243"/>
      <c r="F743" s="243"/>
      <c r="G743" s="243"/>
      <c r="H743" s="243"/>
      <c r="I743" s="243"/>
      <c r="J743" s="243"/>
      <c r="K743" s="243"/>
      <c r="L743" s="243"/>
      <c r="M743" s="243"/>
      <c r="N743" s="243"/>
      <c r="O743" s="244"/>
      <c r="P743" s="13"/>
      <c r="Q743" s="13"/>
      <c r="R743" s="13"/>
      <c r="S743" s="13"/>
      <c r="T743" s="13"/>
      <c r="U743" s="13"/>
      <c r="V743" s="13"/>
      <c r="W743" s="13"/>
      <c r="X743" s="13"/>
      <c r="Y743" s="13"/>
      <c r="Z743" s="13"/>
    </row>
    <row r="744" spans="1:26" ht="12.75" customHeight="1" x14ac:dyDescent="0.2">
      <c r="A744" s="13"/>
      <c r="B744" s="243"/>
      <c r="C744" s="243"/>
      <c r="D744" s="243"/>
      <c r="E744" s="243"/>
      <c r="F744" s="243"/>
      <c r="G744" s="243"/>
      <c r="H744" s="243"/>
      <c r="I744" s="243"/>
      <c r="J744" s="243"/>
      <c r="K744" s="243"/>
      <c r="L744" s="243"/>
      <c r="M744" s="243"/>
      <c r="N744" s="243"/>
      <c r="O744" s="244"/>
      <c r="P744" s="13"/>
      <c r="Q744" s="13"/>
      <c r="R744" s="13"/>
      <c r="S744" s="13"/>
      <c r="T744" s="13"/>
      <c r="U744" s="13"/>
      <c r="V744" s="13"/>
      <c r="W744" s="13"/>
      <c r="X744" s="13"/>
      <c r="Y744" s="13"/>
      <c r="Z744" s="13"/>
    </row>
    <row r="745" spans="1:26" ht="12.75" customHeight="1" x14ac:dyDescent="0.2">
      <c r="A745" s="13"/>
      <c r="B745" s="243"/>
      <c r="C745" s="243"/>
      <c r="D745" s="243"/>
      <c r="E745" s="243"/>
      <c r="F745" s="243"/>
      <c r="G745" s="243"/>
      <c r="H745" s="243"/>
      <c r="I745" s="243"/>
      <c r="J745" s="243"/>
      <c r="K745" s="243"/>
      <c r="L745" s="243"/>
      <c r="M745" s="243"/>
      <c r="N745" s="243"/>
      <c r="O745" s="244"/>
      <c r="P745" s="13"/>
      <c r="Q745" s="13"/>
      <c r="R745" s="13"/>
      <c r="S745" s="13"/>
      <c r="T745" s="13"/>
      <c r="U745" s="13"/>
      <c r="V745" s="13"/>
      <c r="W745" s="13"/>
      <c r="X745" s="13"/>
      <c r="Y745" s="13"/>
      <c r="Z745" s="13"/>
    </row>
    <row r="746" spans="1:26" ht="12.75" customHeight="1" x14ac:dyDescent="0.2">
      <c r="A746" s="13"/>
      <c r="B746" s="243"/>
      <c r="C746" s="243"/>
      <c r="D746" s="243"/>
      <c r="E746" s="243"/>
      <c r="F746" s="243"/>
      <c r="G746" s="243"/>
      <c r="H746" s="243"/>
      <c r="I746" s="243"/>
      <c r="J746" s="243"/>
      <c r="K746" s="243"/>
      <c r="L746" s="243"/>
      <c r="M746" s="243"/>
      <c r="N746" s="243"/>
      <c r="O746" s="244"/>
      <c r="P746" s="13"/>
      <c r="Q746" s="13"/>
      <c r="R746" s="13"/>
      <c r="S746" s="13"/>
      <c r="T746" s="13"/>
      <c r="U746" s="13"/>
      <c r="V746" s="13"/>
      <c r="W746" s="13"/>
      <c r="X746" s="13"/>
      <c r="Y746" s="13"/>
      <c r="Z746" s="13"/>
    </row>
    <row r="747" spans="1:26" ht="12.75" customHeight="1" x14ac:dyDescent="0.2">
      <c r="A747" s="13"/>
      <c r="B747" s="243"/>
      <c r="C747" s="243"/>
      <c r="D747" s="243"/>
      <c r="E747" s="243"/>
      <c r="F747" s="243"/>
      <c r="G747" s="243"/>
      <c r="H747" s="243"/>
      <c r="I747" s="243"/>
      <c r="J747" s="243"/>
      <c r="K747" s="243"/>
      <c r="L747" s="243"/>
      <c r="M747" s="243"/>
      <c r="N747" s="243"/>
      <c r="O747" s="244"/>
      <c r="P747" s="13"/>
      <c r="Q747" s="13"/>
      <c r="R747" s="13"/>
      <c r="S747" s="13"/>
      <c r="T747" s="13"/>
      <c r="U747" s="13"/>
      <c r="V747" s="13"/>
      <c r="W747" s="13"/>
      <c r="X747" s="13"/>
      <c r="Y747" s="13"/>
      <c r="Z747" s="13"/>
    </row>
    <row r="748" spans="1:26" ht="12.75" customHeight="1" x14ac:dyDescent="0.2">
      <c r="A748" s="13"/>
      <c r="B748" s="243"/>
      <c r="C748" s="243"/>
      <c r="D748" s="243"/>
      <c r="E748" s="243"/>
      <c r="F748" s="243"/>
      <c r="G748" s="243"/>
      <c r="H748" s="243"/>
      <c r="I748" s="243"/>
      <c r="J748" s="243"/>
      <c r="K748" s="243"/>
      <c r="L748" s="243"/>
      <c r="M748" s="243"/>
      <c r="N748" s="243"/>
      <c r="O748" s="244"/>
      <c r="P748" s="13"/>
      <c r="Q748" s="13"/>
      <c r="R748" s="13"/>
      <c r="S748" s="13"/>
      <c r="T748" s="13"/>
      <c r="U748" s="13"/>
      <c r="V748" s="13"/>
      <c r="W748" s="13"/>
      <c r="X748" s="13"/>
      <c r="Y748" s="13"/>
      <c r="Z748" s="13"/>
    </row>
    <row r="749" spans="1:26" ht="12.75" customHeight="1" x14ac:dyDescent="0.2">
      <c r="A749" s="13"/>
      <c r="B749" s="243"/>
      <c r="C749" s="243"/>
      <c r="D749" s="243"/>
      <c r="E749" s="243"/>
      <c r="F749" s="243"/>
      <c r="G749" s="243"/>
      <c r="H749" s="243"/>
      <c r="I749" s="243"/>
      <c r="J749" s="243"/>
      <c r="K749" s="243"/>
      <c r="L749" s="243"/>
      <c r="M749" s="243"/>
      <c r="N749" s="243"/>
      <c r="O749" s="244"/>
      <c r="P749" s="13"/>
      <c r="Q749" s="13"/>
      <c r="R749" s="13"/>
      <c r="S749" s="13"/>
      <c r="T749" s="13"/>
      <c r="U749" s="13"/>
      <c r="V749" s="13"/>
      <c r="W749" s="13"/>
      <c r="X749" s="13"/>
      <c r="Y749" s="13"/>
      <c r="Z749" s="13"/>
    </row>
    <row r="750" spans="1:26" ht="12.75" customHeight="1" x14ac:dyDescent="0.2">
      <c r="A750" s="13"/>
      <c r="B750" s="243"/>
      <c r="C750" s="243"/>
      <c r="D750" s="243"/>
      <c r="E750" s="243"/>
      <c r="F750" s="243"/>
      <c r="G750" s="243"/>
      <c r="H750" s="243"/>
      <c r="I750" s="243"/>
      <c r="J750" s="243"/>
      <c r="K750" s="243"/>
      <c r="L750" s="243"/>
      <c r="M750" s="243"/>
      <c r="N750" s="243"/>
      <c r="O750" s="244"/>
      <c r="P750" s="13"/>
      <c r="Q750" s="13"/>
      <c r="R750" s="13"/>
      <c r="S750" s="13"/>
      <c r="T750" s="13"/>
      <c r="U750" s="13"/>
      <c r="V750" s="13"/>
      <c r="W750" s="13"/>
      <c r="X750" s="13"/>
      <c r="Y750" s="13"/>
      <c r="Z750" s="13"/>
    </row>
    <row r="751" spans="1:26" ht="12.75" customHeight="1" x14ac:dyDescent="0.2">
      <c r="A751" s="13"/>
      <c r="B751" s="243"/>
      <c r="C751" s="243"/>
      <c r="D751" s="243"/>
      <c r="E751" s="243"/>
      <c r="F751" s="243"/>
      <c r="G751" s="243"/>
      <c r="H751" s="243"/>
      <c r="I751" s="243"/>
      <c r="J751" s="243"/>
      <c r="K751" s="243"/>
      <c r="L751" s="243"/>
      <c r="M751" s="243"/>
      <c r="N751" s="243"/>
      <c r="O751" s="244"/>
      <c r="P751" s="13"/>
      <c r="Q751" s="13"/>
      <c r="R751" s="13"/>
      <c r="S751" s="13"/>
      <c r="T751" s="13"/>
      <c r="U751" s="13"/>
      <c r="V751" s="13"/>
      <c r="W751" s="13"/>
      <c r="X751" s="13"/>
      <c r="Y751" s="13"/>
      <c r="Z751" s="13"/>
    </row>
    <row r="752" spans="1:26" ht="12.75" customHeight="1" x14ac:dyDescent="0.2">
      <c r="A752" s="13"/>
      <c r="B752" s="243"/>
      <c r="C752" s="243"/>
      <c r="D752" s="243"/>
      <c r="E752" s="243"/>
      <c r="F752" s="243"/>
      <c r="G752" s="243"/>
      <c r="H752" s="243"/>
      <c r="I752" s="243"/>
      <c r="J752" s="243"/>
      <c r="K752" s="243"/>
      <c r="L752" s="243"/>
      <c r="M752" s="243"/>
      <c r="N752" s="243"/>
      <c r="O752" s="244"/>
      <c r="P752" s="13"/>
      <c r="Q752" s="13"/>
      <c r="R752" s="13"/>
      <c r="S752" s="13"/>
      <c r="T752" s="13"/>
      <c r="U752" s="13"/>
      <c r="V752" s="13"/>
      <c r="W752" s="13"/>
      <c r="X752" s="13"/>
      <c r="Y752" s="13"/>
      <c r="Z752" s="13"/>
    </row>
    <row r="753" spans="1:26" ht="12.75" customHeight="1" x14ac:dyDescent="0.2">
      <c r="A753" s="13"/>
      <c r="B753" s="243"/>
      <c r="C753" s="243"/>
      <c r="D753" s="243"/>
      <c r="E753" s="243"/>
      <c r="F753" s="243"/>
      <c r="G753" s="243"/>
      <c r="H753" s="243"/>
      <c r="I753" s="243"/>
      <c r="J753" s="243"/>
      <c r="K753" s="243"/>
      <c r="L753" s="243"/>
      <c r="M753" s="243"/>
      <c r="N753" s="243"/>
      <c r="O753" s="244"/>
      <c r="P753" s="13"/>
      <c r="Q753" s="13"/>
      <c r="R753" s="13"/>
      <c r="S753" s="13"/>
      <c r="T753" s="13"/>
      <c r="U753" s="13"/>
      <c r="V753" s="13"/>
      <c r="W753" s="13"/>
      <c r="X753" s="13"/>
      <c r="Y753" s="13"/>
      <c r="Z753" s="13"/>
    </row>
    <row r="754" spans="1:26" ht="12.75" customHeight="1" x14ac:dyDescent="0.2">
      <c r="A754" s="13"/>
      <c r="B754" s="243"/>
      <c r="C754" s="243"/>
      <c r="D754" s="243"/>
      <c r="E754" s="243"/>
      <c r="F754" s="243"/>
      <c r="G754" s="243"/>
      <c r="H754" s="243"/>
      <c r="I754" s="243"/>
      <c r="J754" s="243"/>
      <c r="K754" s="243"/>
      <c r="L754" s="243"/>
      <c r="M754" s="243"/>
      <c r="N754" s="243"/>
      <c r="O754" s="244"/>
      <c r="P754" s="13"/>
      <c r="Q754" s="13"/>
      <c r="R754" s="13"/>
      <c r="S754" s="13"/>
      <c r="T754" s="13"/>
      <c r="U754" s="13"/>
      <c r="V754" s="13"/>
      <c r="W754" s="13"/>
      <c r="X754" s="13"/>
      <c r="Y754" s="13"/>
      <c r="Z754" s="13"/>
    </row>
    <row r="755" spans="1:26" ht="12.75" customHeight="1" x14ac:dyDescent="0.2">
      <c r="A755" s="13"/>
      <c r="B755" s="243"/>
      <c r="C755" s="243"/>
      <c r="D755" s="243"/>
      <c r="E755" s="243"/>
      <c r="F755" s="243"/>
      <c r="G755" s="243"/>
      <c r="H755" s="243"/>
      <c r="I755" s="243"/>
      <c r="J755" s="243"/>
      <c r="K755" s="243"/>
      <c r="L755" s="243"/>
      <c r="M755" s="243"/>
      <c r="N755" s="243"/>
      <c r="O755" s="244"/>
      <c r="P755" s="13"/>
      <c r="Q755" s="13"/>
      <c r="R755" s="13"/>
      <c r="S755" s="13"/>
      <c r="T755" s="13"/>
      <c r="U755" s="13"/>
      <c r="V755" s="13"/>
      <c r="W755" s="13"/>
      <c r="X755" s="13"/>
      <c r="Y755" s="13"/>
      <c r="Z755" s="13"/>
    </row>
    <row r="756" spans="1:26" ht="12.75" customHeight="1" x14ac:dyDescent="0.2">
      <c r="A756" s="13"/>
      <c r="B756" s="243"/>
      <c r="C756" s="243"/>
      <c r="D756" s="243"/>
      <c r="E756" s="243"/>
      <c r="F756" s="243"/>
      <c r="G756" s="243"/>
      <c r="H756" s="243"/>
      <c r="I756" s="243"/>
      <c r="J756" s="243"/>
      <c r="K756" s="243"/>
      <c r="L756" s="243"/>
      <c r="M756" s="243"/>
      <c r="N756" s="243"/>
      <c r="O756" s="244"/>
      <c r="P756" s="13"/>
      <c r="Q756" s="13"/>
      <c r="R756" s="13"/>
      <c r="S756" s="13"/>
      <c r="T756" s="13"/>
      <c r="U756" s="13"/>
      <c r="V756" s="13"/>
      <c r="W756" s="13"/>
      <c r="X756" s="13"/>
      <c r="Y756" s="13"/>
      <c r="Z756" s="13"/>
    </row>
    <row r="757" spans="1:26" ht="12.75" customHeight="1" x14ac:dyDescent="0.2">
      <c r="A757" s="13"/>
      <c r="B757" s="243"/>
      <c r="C757" s="243"/>
      <c r="D757" s="243"/>
      <c r="E757" s="243"/>
      <c r="F757" s="243"/>
      <c r="G757" s="243"/>
      <c r="H757" s="243"/>
      <c r="I757" s="243"/>
      <c r="J757" s="243"/>
      <c r="K757" s="243"/>
      <c r="L757" s="243"/>
      <c r="M757" s="243"/>
      <c r="N757" s="243"/>
      <c r="O757" s="244"/>
      <c r="P757" s="13"/>
      <c r="Q757" s="13"/>
      <c r="R757" s="13"/>
      <c r="S757" s="13"/>
      <c r="T757" s="13"/>
      <c r="U757" s="13"/>
      <c r="V757" s="13"/>
      <c r="W757" s="13"/>
      <c r="X757" s="13"/>
      <c r="Y757" s="13"/>
      <c r="Z757" s="13"/>
    </row>
    <row r="758" spans="1:26" ht="12.75" customHeight="1" x14ac:dyDescent="0.2">
      <c r="A758" s="13"/>
      <c r="B758" s="243"/>
      <c r="C758" s="243"/>
      <c r="D758" s="243"/>
      <c r="E758" s="243"/>
      <c r="F758" s="243"/>
      <c r="G758" s="243"/>
      <c r="H758" s="243"/>
      <c r="I758" s="243"/>
      <c r="J758" s="243"/>
      <c r="K758" s="243"/>
      <c r="L758" s="243"/>
      <c r="M758" s="243"/>
      <c r="N758" s="243"/>
      <c r="O758" s="244"/>
      <c r="P758" s="13"/>
      <c r="Q758" s="13"/>
      <c r="R758" s="13"/>
      <c r="S758" s="13"/>
      <c r="T758" s="13"/>
      <c r="U758" s="13"/>
      <c r="V758" s="13"/>
      <c r="W758" s="13"/>
      <c r="X758" s="13"/>
      <c r="Y758" s="13"/>
      <c r="Z758" s="13"/>
    </row>
    <row r="759" spans="1:26" ht="12.75" customHeight="1" x14ac:dyDescent="0.2">
      <c r="A759" s="13"/>
      <c r="B759" s="243"/>
      <c r="C759" s="243"/>
      <c r="D759" s="243"/>
      <c r="E759" s="243"/>
      <c r="F759" s="243"/>
      <c r="G759" s="243"/>
      <c r="H759" s="243"/>
      <c r="I759" s="243"/>
      <c r="J759" s="243"/>
      <c r="K759" s="243"/>
      <c r="L759" s="243"/>
      <c r="M759" s="243"/>
      <c r="N759" s="243"/>
      <c r="O759" s="244"/>
      <c r="P759" s="13"/>
      <c r="Q759" s="13"/>
      <c r="R759" s="13"/>
      <c r="S759" s="13"/>
      <c r="T759" s="13"/>
      <c r="U759" s="13"/>
      <c r="V759" s="13"/>
      <c r="W759" s="13"/>
      <c r="X759" s="13"/>
      <c r="Y759" s="13"/>
      <c r="Z759" s="13"/>
    </row>
    <row r="760" spans="1:26" ht="12.75" customHeight="1" x14ac:dyDescent="0.2">
      <c r="A760" s="13"/>
      <c r="B760" s="243"/>
      <c r="C760" s="243"/>
      <c r="D760" s="243"/>
      <c r="E760" s="243"/>
      <c r="F760" s="243"/>
      <c r="G760" s="243"/>
      <c r="H760" s="243"/>
      <c r="I760" s="243"/>
      <c r="J760" s="243"/>
      <c r="K760" s="243"/>
      <c r="L760" s="243"/>
      <c r="M760" s="243"/>
      <c r="N760" s="243"/>
      <c r="O760" s="244"/>
      <c r="P760" s="13"/>
      <c r="Q760" s="13"/>
      <c r="R760" s="13"/>
      <c r="S760" s="13"/>
      <c r="T760" s="13"/>
      <c r="U760" s="13"/>
      <c r="V760" s="13"/>
      <c r="W760" s="13"/>
      <c r="X760" s="13"/>
      <c r="Y760" s="13"/>
      <c r="Z760" s="13"/>
    </row>
    <row r="761" spans="1:26" ht="12.75" customHeight="1" x14ac:dyDescent="0.2">
      <c r="A761" s="13"/>
      <c r="B761" s="243"/>
      <c r="C761" s="243"/>
      <c r="D761" s="243"/>
      <c r="E761" s="243"/>
      <c r="F761" s="243"/>
      <c r="G761" s="243"/>
      <c r="H761" s="243"/>
      <c r="I761" s="243"/>
      <c r="J761" s="243"/>
      <c r="K761" s="243"/>
      <c r="L761" s="243"/>
      <c r="M761" s="243"/>
      <c r="N761" s="243"/>
      <c r="O761" s="244"/>
      <c r="P761" s="13"/>
      <c r="Q761" s="13"/>
      <c r="R761" s="13"/>
      <c r="S761" s="13"/>
      <c r="T761" s="13"/>
      <c r="U761" s="13"/>
      <c r="V761" s="13"/>
      <c r="W761" s="13"/>
      <c r="X761" s="13"/>
      <c r="Y761" s="13"/>
      <c r="Z761" s="13"/>
    </row>
    <row r="762" spans="1:26" ht="12.75" customHeight="1" x14ac:dyDescent="0.2">
      <c r="A762" s="13"/>
      <c r="B762" s="243"/>
      <c r="C762" s="243"/>
      <c r="D762" s="243"/>
      <c r="E762" s="243"/>
      <c r="F762" s="243"/>
      <c r="G762" s="243"/>
      <c r="H762" s="243"/>
      <c r="I762" s="243"/>
      <c r="J762" s="243"/>
      <c r="K762" s="243"/>
      <c r="L762" s="243"/>
      <c r="M762" s="243"/>
      <c r="N762" s="243"/>
      <c r="O762" s="244"/>
      <c r="P762" s="13"/>
      <c r="Q762" s="13"/>
      <c r="R762" s="13"/>
      <c r="S762" s="13"/>
      <c r="T762" s="13"/>
      <c r="U762" s="13"/>
      <c r="V762" s="13"/>
      <c r="W762" s="13"/>
      <c r="X762" s="13"/>
      <c r="Y762" s="13"/>
      <c r="Z762" s="13"/>
    </row>
    <row r="763" spans="1:26" ht="12.75" customHeight="1" x14ac:dyDescent="0.2">
      <c r="A763" s="13"/>
      <c r="B763" s="243"/>
      <c r="C763" s="243"/>
      <c r="D763" s="243"/>
      <c r="E763" s="243"/>
      <c r="F763" s="243"/>
      <c r="G763" s="243"/>
      <c r="H763" s="243"/>
      <c r="I763" s="243"/>
      <c r="J763" s="243"/>
      <c r="K763" s="243"/>
      <c r="L763" s="243"/>
      <c r="M763" s="243"/>
      <c r="N763" s="243"/>
      <c r="O763" s="244"/>
      <c r="P763" s="13"/>
      <c r="Q763" s="13"/>
      <c r="R763" s="13"/>
      <c r="S763" s="13"/>
      <c r="T763" s="13"/>
      <c r="U763" s="13"/>
      <c r="V763" s="13"/>
      <c r="W763" s="13"/>
      <c r="X763" s="13"/>
      <c r="Y763" s="13"/>
      <c r="Z763" s="13"/>
    </row>
    <row r="764" spans="1:26" ht="12.75" customHeight="1" x14ac:dyDescent="0.2">
      <c r="A764" s="13"/>
      <c r="B764" s="243"/>
      <c r="C764" s="243"/>
      <c r="D764" s="243"/>
      <c r="E764" s="243"/>
      <c r="F764" s="243"/>
      <c r="G764" s="243"/>
      <c r="H764" s="243"/>
      <c r="I764" s="243"/>
      <c r="J764" s="243"/>
      <c r="K764" s="243"/>
      <c r="L764" s="243"/>
      <c r="M764" s="243"/>
      <c r="N764" s="243"/>
      <c r="O764" s="244"/>
      <c r="P764" s="13"/>
      <c r="Q764" s="13"/>
      <c r="R764" s="13"/>
      <c r="S764" s="13"/>
      <c r="T764" s="13"/>
      <c r="U764" s="13"/>
      <c r="V764" s="13"/>
      <c r="W764" s="13"/>
      <c r="X764" s="13"/>
      <c r="Y764" s="13"/>
      <c r="Z764" s="13"/>
    </row>
    <row r="765" spans="1:26" ht="12.75" customHeight="1" x14ac:dyDescent="0.2">
      <c r="A765" s="13"/>
      <c r="B765" s="243"/>
      <c r="C765" s="243"/>
      <c r="D765" s="243"/>
      <c r="E765" s="243"/>
      <c r="F765" s="243"/>
      <c r="G765" s="243"/>
      <c r="H765" s="243"/>
      <c r="I765" s="243"/>
      <c r="J765" s="243"/>
      <c r="K765" s="243"/>
      <c r="L765" s="243"/>
      <c r="M765" s="243"/>
      <c r="N765" s="243"/>
      <c r="O765" s="244"/>
      <c r="P765" s="13"/>
      <c r="Q765" s="13"/>
      <c r="R765" s="13"/>
      <c r="S765" s="13"/>
      <c r="T765" s="13"/>
      <c r="U765" s="13"/>
      <c r="V765" s="13"/>
      <c r="W765" s="13"/>
      <c r="X765" s="13"/>
      <c r="Y765" s="13"/>
      <c r="Z765" s="13"/>
    </row>
    <row r="766" spans="1:26" ht="12.75" customHeight="1" x14ac:dyDescent="0.2">
      <c r="A766" s="13"/>
      <c r="B766" s="243"/>
      <c r="C766" s="243"/>
      <c r="D766" s="243"/>
      <c r="E766" s="243"/>
      <c r="F766" s="243"/>
      <c r="G766" s="243"/>
      <c r="H766" s="243"/>
      <c r="I766" s="243"/>
      <c r="J766" s="243"/>
      <c r="K766" s="243"/>
      <c r="L766" s="243"/>
      <c r="M766" s="243"/>
      <c r="N766" s="243"/>
      <c r="O766" s="244"/>
      <c r="P766" s="13"/>
      <c r="Q766" s="13"/>
      <c r="R766" s="13"/>
      <c r="S766" s="13"/>
      <c r="T766" s="13"/>
      <c r="U766" s="13"/>
      <c r="V766" s="13"/>
      <c r="W766" s="13"/>
      <c r="X766" s="13"/>
      <c r="Y766" s="13"/>
      <c r="Z766" s="13"/>
    </row>
    <row r="767" spans="1:26" ht="12.75" customHeight="1" x14ac:dyDescent="0.2">
      <c r="A767" s="13"/>
      <c r="B767" s="243"/>
      <c r="C767" s="243"/>
      <c r="D767" s="243"/>
      <c r="E767" s="243"/>
      <c r="F767" s="243"/>
      <c r="G767" s="243"/>
      <c r="H767" s="243"/>
      <c r="I767" s="243"/>
      <c r="J767" s="243"/>
      <c r="K767" s="243"/>
      <c r="L767" s="243"/>
      <c r="M767" s="243"/>
      <c r="N767" s="243"/>
      <c r="O767" s="244"/>
      <c r="P767" s="13"/>
      <c r="Q767" s="13"/>
      <c r="R767" s="13"/>
      <c r="S767" s="13"/>
      <c r="T767" s="13"/>
      <c r="U767" s="13"/>
      <c r="V767" s="13"/>
      <c r="W767" s="13"/>
      <c r="X767" s="13"/>
      <c r="Y767" s="13"/>
      <c r="Z767" s="13"/>
    </row>
    <row r="768" spans="1:26" ht="12.75" customHeight="1" x14ac:dyDescent="0.2">
      <c r="A768" s="13"/>
      <c r="B768" s="243"/>
      <c r="C768" s="243"/>
      <c r="D768" s="243"/>
      <c r="E768" s="243"/>
      <c r="F768" s="243"/>
      <c r="G768" s="243"/>
      <c r="H768" s="243"/>
      <c r="I768" s="243"/>
      <c r="J768" s="243"/>
      <c r="K768" s="243"/>
      <c r="L768" s="243"/>
      <c r="M768" s="243"/>
      <c r="N768" s="243"/>
      <c r="O768" s="244"/>
      <c r="P768" s="13"/>
      <c r="Q768" s="13"/>
      <c r="R768" s="13"/>
      <c r="S768" s="13"/>
      <c r="T768" s="13"/>
      <c r="U768" s="13"/>
      <c r="V768" s="13"/>
      <c r="W768" s="13"/>
      <c r="X768" s="13"/>
      <c r="Y768" s="13"/>
      <c r="Z768" s="13"/>
    </row>
    <row r="769" spans="1:26" ht="12.75" customHeight="1" x14ac:dyDescent="0.2">
      <c r="A769" s="13"/>
      <c r="B769" s="243"/>
      <c r="C769" s="243"/>
      <c r="D769" s="243"/>
      <c r="E769" s="243"/>
      <c r="F769" s="243"/>
      <c r="G769" s="243"/>
      <c r="H769" s="243"/>
      <c r="I769" s="243"/>
      <c r="J769" s="243"/>
      <c r="K769" s="243"/>
      <c r="L769" s="243"/>
      <c r="M769" s="243"/>
      <c r="N769" s="243"/>
      <c r="O769" s="244"/>
      <c r="P769" s="13"/>
      <c r="Q769" s="13"/>
      <c r="R769" s="13"/>
      <c r="S769" s="13"/>
      <c r="T769" s="13"/>
      <c r="U769" s="13"/>
      <c r="V769" s="13"/>
      <c r="W769" s="13"/>
      <c r="X769" s="13"/>
      <c r="Y769" s="13"/>
      <c r="Z769" s="13"/>
    </row>
    <row r="770" spans="1:26" ht="12.75" customHeight="1" x14ac:dyDescent="0.2">
      <c r="A770" s="13"/>
      <c r="B770" s="243"/>
      <c r="C770" s="243"/>
      <c r="D770" s="243"/>
      <c r="E770" s="243"/>
      <c r="F770" s="243"/>
      <c r="G770" s="243"/>
      <c r="H770" s="243"/>
      <c r="I770" s="243"/>
      <c r="J770" s="243"/>
      <c r="K770" s="243"/>
      <c r="L770" s="243"/>
      <c r="M770" s="243"/>
      <c r="N770" s="243"/>
      <c r="O770" s="244"/>
      <c r="P770" s="13"/>
      <c r="Q770" s="13"/>
      <c r="R770" s="13"/>
      <c r="S770" s="13"/>
      <c r="T770" s="13"/>
      <c r="U770" s="13"/>
      <c r="V770" s="13"/>
      <c r="W770" s="13"/>
      <c r="X770" s="13"/>
      <c r="Y770" s="13"/>
      <c r="Z770" s="13"/>
    </row>
    <row r="771" spans="1:26" ht="12.75" customHeight="1" x14ac:dyDescent="0.2">
      <c r="A771" s="13"/>
      <c r="B771" s="243"/>
      <c r="C771" s="243"/>
      <c r="D771" s="243"/>
      <c r="E771" s="243"/>
      <c r="F771" s="243"/>
      <c r="G771" s="243"/>
      <c r="H771" s="243"/>
      <c r="I771" s="243"/>
      <c r="J771" s="243"/>
      <c r="K771" s="243"/>
      <c r="L771" s="243"/>
      <c r="M771" s="243"/>
      <c r="N771" s="243"/>
      <c r="O771" s="244"/>
      <c r="P771" s="13"/>
      <c r="Q771" s="13"/>
      <c r="R771" s="13"/>
      <c r="S771" s="13"/>
      <c r="T771" s="13"/>
      <c r="U771" s="13"/>
      <c r="V771" s="13"/>
      <c r="W771" s="13"/>
      <c r="X771" s="13"/>
      <c r="Y771" s="13"/>
      <c r="Z771" s="13"/>
    </row>
    <row r="772" spans="1:26" ht="12.75" customHeight="1" x14ac:dyDescent="0.2">
      <c r="A772" s="13"/>
      <c r="B772" s="243"/>
      <c r="C772" s="243"/>
      <c r="D772" s="243"/>
      <c r="E772" s="243"/>
      <c r="F772" s="243"/>
      <c r="G772" s="243"/>
      <c r="H772" s="243"/>
      <c r="I772" s="243"/>
      <c r="J772" s="243"/>
      <c r="K772" s="243"/>
      <c r="L772" s="243"/>
      <c r="M772" s="243"/>
      <c r="N772" s="243"/>
      <c r="O772" s="244"/>
      <c r="P772" s="13"/>
      <c r="Q772" s="13"/>
      <c r="R772" s="13"/>
      <c r="S772" s="13"/>
      <c r="T772" s="13"/>
      <c r="U772" s="13"/>
      <c r="V772" s="13"/>
      <c r="W772" s="13"/>
      <c r="X772" s="13"/>
      <c r="Y772" s="13"/>
      <c r="Z772" s="13"/>
    </row>
    <row r="773" spans="1:26" ht="12.75" customHeight="1" x14ac:dyDescent="0.2">
      <c r="A773" s="13"/>
      <c r="B773" s="243"/>
      <c r="C773" s="243"/>
      <c r="D773" s="243"/>
      <c r="E773" s="243"/>
      <c r="F773" s="243"/>
      <c r="G773" s="243"/>
      <c r="H773" s="243"/>
      <c r="I773" s="243"/>
      <c r="J773" s="243"/>
      <c r="K773" s="243"/>
      <c r="L773" s="243"/>
      <c r="M773" s="243"/>
      <c r="N773" s="243"/>
      <c r="O773" s="244"/>
      <c r="P773" s="13"/>
      <c r="Q773" s="13"/>
      <c r="R773" s="13"/>
      <c r="S773" s="13"/>
      <c r="T773" s="13"/>
      <c r="U773" s="13"/>
      <c r="V773" s="13"/>
      <c r="W773" s="13"/>
      <c r="X773" s="13"/>
      <c r="Y773" s="13"/>
      <c r="Z773" s="13"/>
    </row>
    <row r="774" spans="1:26" ht="12.75" customHeight="1" x14ac:dyDescent="0.2">
      <c r="A774" s="13"/>
      <c r="B774" s="243"/>
      <c r="C774" s="243"/>
      <c r="D774" s="243"/>
      <c r="E774" s="243"/>
      <c r="F774" s="243"/>
      <c r="G774" s="243"/>
      <c r="H774" s="243"/>
      <c r="I774" s="243"/>
      <c r="J774" s="243"/>
      <c r="K774" s="243"/>
      <c r="L774" s="243"/>
      <c r="M774" s="243"/>
      <c r="N774" s="243"/>
      <c r="O774" s="244"/>
      <c r="P774" s="13"/>
      <c r="Q774" s="13"/>
      <c r="R774" s="13"/>
      <c r="S774" s="13"/>
      <c r="T774" s="13"/>
      <c r="U774" s="13"/>
      <c r="V774" s="13"/>
      <c r="W774" s="13"/>
      <c r="X774" s="13"/>
      <c r="Y774" s="13"/>
      <c r="Z774" s="13"/>
    </row>
    <row r="775" spans="1:26" ht="12.75" customHeight="1" x14ac:dyDescent="0.2">
      <c r="A775" s="13"/>
      <c r="B775" s="243"/>
      <c r="C775" s="243"/>
      <c r="D775" s="243"/>
      <c r="E775" s="243"/>
      <c r="F775" s="243"/>
      <c r="G775" s="243"/>
      <c r="H775" s="243"/>
      <c r="I775" s="243"/>
      <c r="J775" s="243"/>
      <c r="K775" s="243"/>
      <c r="L775" s="243"/>
      <c r="M775" s="243"/>
      <c r="N775" s="243"/>
      <c r="O775" s="244"/>
      <c r="P775" s="13"/>
      <c r="Q775" s="13"/>
      <c r="R775" s="13"/>
      <c r="S775" s="13"/>
      <c r="T775" s="13"/>
      <c r="U775" s="13"/>
      <c r="V775" s="13"/>
      <c r="W775" s="13"/>
      <c r="X775" s="13"/>
      <c r="Y775" s="13"/>
      <c r="Z775" s="13"/>
    </row>
    <row r="776" spans="1:26" ht="12.75" customHeight="1" x14ac:dyDescent="0.2">
      <c r="A776" s="13"/>
      <c r="B776" s="243"/>
      <c r="C776" s="243"/>
      <c r="D776" s="243"/>
      <c r="E776" s="243"/>
      <c r="F776" s="243"/>
      <c r="G776" s="243"/>
      <c r="H776" s="243"/>
      <c r="I776" s="243"/>
      <c r="J776" s="243"/>
      <c r="K776" s="243"/>
      <c r="L776" s="243"/>
      <c r="M776" s="243"/>
      <c r="N776" s="243"/>
      <c r="O776" s="244"/>
      <c r="P776" s="13"/>
      <c r="Q776" s="13"/>
      <c r="R776" s="13"/>
      <c r="S776" s="13"/>
      <c r="T776" s="13"/>
      <c r="U776" s="13"/>
      <c r="V776" s="13"/>
      <c r="W776" s="13"/>
      <c r="X776" s="13"/>
      <c r="Y776" s="13"/>
      <c r="Z776" s="13"/>
    </row>
    <row r="777" spans="1:26" ht="12.75" customHeight="1" x14ac:dyDescent="0.2">
      <c r="A777" s="13"/>
      <c r="B777" s="243"/>
      <c r="C777" s="243"/>
      <c r="D777" s="243"/>
      <c r="E777" s="243"/>
      <c r="F777" s="243"/>
      <c r="G777" s="243"/>
      <c r="H777" s="243"/>
      <c r="I777" s="243"/>
      <c r="J777" s="243"/>
      <c r="K777" s="243"/>
      <c r="L777" s="243"/>
      <c r="M777" s="243"/>
      <c r="N777" s="243"/>
      <c r="O777" s="244"/>
      <c r="P777" s="13"/>
      <c r="Q777" s="13"/>
      <c r="R777" s="13"/>
      <c r="S777" s="13"/>
      <c r="T777" s="13"/>
      <c r="U777" s="13"/>
      <c r="V777" s="13"/>
      <c r="W777" s="13"/>
      <c r="X777" s="13"/>
      <c r="Y777" s="13"/>
      <c r="Z777" s="13"/>
    </row>
    <row r="778" spans="1:26" ht="12.75" customHeight="1" x14ac:dyDescent="0.2">
      <c r="A778" s="13"/>
      <c r="B778" s="243"/>
      <c r="C778" s="243"/>
      <c r="D778" s="243"/>
      <c r="E778" s="243"/>
      <c r="F778" s="243"/>
      <c r="G778" s="243"/>
      <c r="H778" s="243"/>
      <c r="I778" s="243"/>
      <c r="J778" s="243"/>
      <c r="K778" s="243"/>
      <c r="L778" s="243"/>
      <c r="M778" s="243"/>
      <c r="N778" s="243"/>
      <c r="O778" s="244"/>
      <c r="P778" s="13"/>
      <c r="Q778" s="13"/>
      <c r="R778" s="13"/>
      <c r="S778" s="13"/>
      <c r="T778" s="13"/>
      <c r="U778" s="13"/>
      <c r="V778" s="13"/>
      <c r="W778" s="13"/>
      <c r="X778" s="13"/>
      <c r="Y778" s="13"/>
      <c r="Z778" s="13"/>
    </row>
    <row r="779" spans="1:26" ht="12.75" customHeight="1" x14ac:dyDescent="0.2">
      <c r="A779" s="13"/>
      <c r="B779" s="243"/>
      <c r="C779" s="243"/>
      <c r="D779" s="243"/>
      <c r="E779" s="243"/>
      <c r="F779" s="243"/>
      <c r="G779" s="243"/>
      <c r="H779" s="243"/>
      <c r="I779" s="243"/>
      <c r="J779" s="243"/>
      <c r="K779" s="243"/>
      <c r="L779" s="243"/>
      <c r="M779" s="243"/>
      <c r="N779" s="243"/>
      <c r="O779" s="244"/>
      <c r="P779" s="13"/>
      <c r="Q779" s="13"/>
      <c r="R779" s="13"/>
      <c r="S779" s="13"/>
      <c r="T779" s="13"/>
      <c r="U779" s="13"/>
      <c r="V779" s="13"/>
      <c r="W779" s="13"/>
      <c r="X779" s="13"/>
      <c r="Y779" s="13"/>
      <c r="Z779" s="13"/>
    </row>
    <row r="780" spans="1:26" ht="12.75" customHeight="1" x14ac:dyDescent="0.2">
      <c r="A780" s="13"/>
      <c r="B780" s="243"/>
      <c r="C780" s="243"/>
      <c r="D780" s="243"/>
      <c r="E780" s="243"/>
      <c r="F780" s="243"/>
      <c r="G780" s="243"/>
      <c r="H780" s="243"/>
      <c r="I780" s="243"/>
      <c r="J780" s="243"/>
      <c r="K780" s="243"/>
      <c r="L780" s="243"/>
      <c r="M780" s="243"/>
      <c r="N780" s="243"/>
      <c r="O780" s="244"/>
      <c r="P780" s="13"/>
      <c r="Q780" s="13"/>
      <c r="R780" s="13"/>
      <c r="S780" s="13"/>
      <c r="T780" s="13"/>
      <c r="U780" s="13"/>
      <c r="V780" s="13"/>
      <c r="W780" s="13"/>
      <c r="X780" s="13"/>
      <c r="Y780" s="13"/>
      <c r="Z780" s="13"/>
    </row>
    <row r="781" spans="1:26" ht="12.75" customHeight="1" x14ac:dyDescent="0.2">
      <c r="A781" s="13"/>
      <c r="B781" s="243"/>
      <c r="C781" s="243"/>
      <c r="D781" s="243"/>
      <c r="E781" s="243"/>
      <c r="F781" s="243"/>
      <c r="G781" s="243"/>
      <c r="H781" s="243"/>
      <c r="I781" s="243"/>
      <c r="J781" s="243"/>
      <c r="K781" s="243"/>
      <c r="L781" s="243"/>
      <c r="M781" s="243"/>
      <c r="N781" s="243"/>
      <c r="O781" s="244"/>
      <c r="P781" s="13"/>
      <c r="Q781" s="13"/>
      <c r="R781" s="13"/>
      <c r="S781" s="13"/>
      <c r="T781" s="13"/>
      <c r="U781" s="13"/>
      <c r="V781" s="13"/>
      <c r="W781" s="13"/>
      <c r="X781" s="13"/>
      <c r="Y781" s="13"/>
      <c r="Z781" s="13"/>
    </row>
    <row r="782" spans="1:26" ht="12.75" customHeight="1" x14ac:dyDescent="0.2">
      <c r="A782" s="13"/>
      <c r="B782" s="243"/>
      <c r="C782" s="243"/>
      <c r="D782" s="243"/>
      <c r="E782" s="243"/>
      <c r="F782" s="243"/>
      <c r="G782" s="243"/>
      <c r="H782" s="243"/>
      <c r="I782" s="243"/>
      <c r="J782" s="243"/>
      <c r="K782" s="243"/>
      <c r="L782" s="243"/>
      <c r="M782" s="243"/>
      <c r="N782" s="243"/>
      <c r="O782" s="244"/>
      <c r="P782" s="13"/>
      <c r="Q782" s="13"/>
      <c r="R782" s="13"/>
      <c r="S782" s="13"/>
      <c r="T782" s="13"/>
      <c r="U782" s="13"/>
      <c r="V782" s="13"/>
      <c r="W782" s="13"/>
      <c r="X782" s="13"/>
      <c r="Y782" s="13"/>
      <c r="Z782" s="13"/>
    </row>
    <row r="783" spans="1:26" ht="12.75" customHeight="1" x14ac:dyDescent="0.2">
      <c r="A783" s="13"/>
      <c r="B783" s="243"/>
      <c r="C783" s="243"/>
      <c r="D783" s="243"/>
      <c r="E783" s="243"/>
      <c r="F783" s="243"/>
      <c r="G783" s="243"/>
      <c r="H783" s="243"/>
      <c r="I783" s="243"/>
      <c r="J783" s="243"/>
      <c r="K783" s="243"/>
      <c r="L783" s="243"/>
      <c r="M783" s="243"/>
      <c r="N783" s="243"/>
      <c r="O783" s="244"/>
      <c r="P783" s="13"/>
      <c r="Q783" s="13"/>
      <c r="R783" s="13"/>
      <c r="S783" s="13"/>
      <c r="T783" s="13"/>
      <c r="U783" s="13"/>
      <c r="V783" s="13"/>
      <c r="W783" s="13"/>
      <c r="X783" s="13"/>
      <c r="Y783" s="13"/>
      <c r="Z783" s="13"/>
    </row>
    <row r="784" spans="1:26" ht="12.75" customHeight="1" x14ac:dyDescent="0.2">
      <c r="A784" s="13"/>
      <c r="B784" s="243"/>
      <c r="C784" s="243"/>
      <c r="D784" s="243"/>
      <c r="E784" s="243"/>
      <c r="F784" s="243"/>
      <c r="G784" s="243"/>
      <c r="H784" s="243"/>
      <c r="I784" s="243"/>
      <c r="J784" s="243"/>
      <c r="K784" s="243"/>
      <c r="L784" s="243"/>
      <c r="M784" s="243"/>
      <c r="N784" s="243"/>
      <c r="O784" s="244"/>
      <c r="P784" s="13"/>
      <c r="Q784" s="13"/>
      <c r="R784" s="13"/>
      <c r="S784" s="13"/>
      <c r="T784" s="13"/>
      <c r="U784" s="13"/>
      <c r="V784" s="13"/>
      <c r="W784" s="13"/>
      <c r="X784" s="13"/>
      <c r="Y784" s="13"/>
      <c r="Z784" s="13"/>
    </row>
    <row r="785" spans="1:26" ht="12.75" customHeight="1" x14ac:dyDescent="0.2">
      <c r="A785" s="13"/>
      <c r="B785" s="243"/>
      <c r="C785" s="243"/>
      <c r="D785" s="243"/>
      <c r="E785" s="243"/>
      <c r="F785" s="243"/>
      <c r="G785" s="243"/>
      <c r="H785" s="243"/>
      <c r="I785" s="243"/>
      <c r="J785" s="243"/>
      <c r="K785" s="243"/>
      <c r="L785" s="243"/>
      <c r="M785" s="243"/>
      <c r="N785" s="243"/>
      <c r="O785" s="244"/>
      <c r="P785" s="13"/>
      <c r="Q785" s="13"/>
      <c r="R785" s="13"/>
      <c r="S785" s="13"/>
      <c r="T785" s="13"/>
      <c r="U785" s="13"/>
      <c r="V785" s="13"/>
      <c r="W785" s="13"/>
      <c r="X785" s="13"/>
      <c r="Y785" s="13"/>
      <c r="Z785" s="13"/>
    </row>
    <row r="786" spans="1:26" ht="12.75" customHeight="1" x14ac:dyDescent="0.2">
      <c r="A786" s="13"/>
      <c r="B786" s="243"/>
      <c r="C786" s="243"/>
      <c r="D786" s="243"/>
      <c r="E786" s="243"/>
      <c r="F786" s="243"/>
      <c r="G786" s="243"/>
      <c r="H786" s="243"/>
      <c r="I786" s="243"/>
      <c r="J786" s="243"/>
      <c r="K786" s="243"/>
      <c r="L786" s="243"/>
      <c r="M786" s="243"/>
      <c r="N786" s="243"/>
      <c r="O786" s="244"/>
      <c r="P786" s="13"/>
      <c r="Q786" s="13"/>
      <c r="R786" s="13"/>
      <c r="S786" s="13"/>
      <c r="T786" s="13"/>
      <c r="U786" s="13"/>
      <c r="V786" s="13"/>
      <c r="W786" s="13"/>
      <c r="X786" s="13"/>
      <c r="Y786" s="13"/>
      <c r="Z786" s="13"/>
    </row>
    <row r="787" spans="1:26" ht="12.75" customHeight="1" x14ac:dyDescent="0.2">
      <c r="A787" s="13"/>
      <c r="B787" s="243"/>
      <c r="C787" s="243"/>
      <c r="D787" s="243"/>
      <c r="E787" s="243"/>
      <c r="F787" s="243"/>
      <c r="G787" s="243"/>
      <c r="H787" s="243"/>
      <c r="I787" s="243"/>
      <c r="J787" s="243"/>
      <c r="K787" s="243"/>
      <c r="L787" s="243"/>
      <c r="M787" s="243"/>
      <c r="N787" s="243"/>
      <c r="O787" s="244"/>
      <c r="P787" s="13"/>
      <c r="Q787" s="13"/>
      <c r="R787" s="13"/>
      <c r="S787" s="13"/>
      <c r="T787" s="13"/>
      <c r="U787" s="13"/>
      <c r="V787" s="13"/>
      <c r="W787" s="13"/>
      <c r="X787" s="13"/>
      <c r="Y787" s="13"/>
      <c r="Z787" s="13"/>
    </row>
    <row r="788" spans="1:26" ht="12.75" customHeight="1" x14ac:dyDescent="0.2">
      <c r="A788" s="13"/>
      <c r="B788" s="243"/>
      <c r="C788" s="243"/>
      <c r="D788" s="243"/>
      <c r="E788" s="243"/>
      <c r="F788" s="243"/>
      <c r="G788" s="243"/>
      <c r="H788" s="243"/>
      <c r="I788" s="243"/>
      <c r="J788" s="243"/>
      <c r="K788" s="243"/>
      <c r="L788" s="243"/>
      <c r="M788" s="243"/>
      <c r="N788" s="243"/>
      <c r="O788" s="244"/>
      <c r="P788" s="13"/>
      <c r="Q788" s="13"/>
      <c r="R788" s="13"/>
      <c r="S788" s="13"/>
      <c r="T788" s="13"/>
      <c r="U788" s="13"/>
      <c r="V788" s="13"/>
      <c r="W788" s="13"/>
      <c r="X788" s="13"/>
      <c r="Y788" s="13"/>
      <c r="Z788" s="13"/>
    </row>
    <row r="789" spans="1:26" ht="12.75" customHeight="1" x14ac:dyDescent="0.2">
      <c r="A789" s="13"/>
      <c r="B789" s="243"/>
      <c r="C789" s="243"/>
      <c r="D789" s="243"/>
      <c r="E789" s="243"/>
      <c r="F789" s="243"/>
      <c r="G789" s="243"/>
      <c r="H789" s="243"/>
      <c r="I789" s="243"/>
      <c r="J789" s="243"/>
      <c r="K789" s="243"/>
      <c r="L789" s="243"/>
      <c r="M789" s="243"/>
      <c r="N789" s="243"/>
      <c r="O789" s="244"/>
      <c r="P789" s="13"/>
      <c r="Q789" s="13"/>
      <c r="R789" s="13"/>
      <c r="S789" s="13"/>
      <c r="T789" s="13"/>
      <c r="U789" s="13"/>
      <c r="V789" s="13"/>
      <c r="W789" s="13"/>
      <c r="X789" s="13"/>
      <c r="Y789" s="13"/>
      <c r="Z789" s="13"/>
    </row>
    <row r="790" spans="1:26" ht="12.75" customHeight="1" x14ac:dyDescent="0.2">
      <c r="A790" s="13"/>
      <c r="B790" s="243"/>
      <c r="C790" s="243"/>
      <c r="D790" s="243"/>
      <c r="E790" s="243"/>
      <c r="F790" s="243"/>
      <c r="G790" s="243"/>
      <c r="H790" s="243"/>
      <c r="I790" s="243"/>
      <c r="J790" s="243"/>
      <c r="K790" s="243"/>
      <c r="L790" s="243"/>
      <c r="M790" s="243"/>
      <c r="N790" s="243"/>
      <c r="O790" s="244"/>
      <c r="P790" s="13"/>
      <c r="Q790" s="13"/>
      <c r="R790" s="13"/>
      <c r="S790" s="13"/>
      <c r="T790" s="13"/>
      <c r="U790" s="13"/>
      <c r="V790" s="13"/>
      <c r="W790" s="13"/>
      <c r="X790" s="13"/>
      <c r="Y790" s="13"/>
      <c r="Z790" s="13"/>
    </row>
    <row r="791" spans="1:26" ht="12.75" customHeight="1" x14ac:dyDescent="0.2">
      <c r="A791" s="13"/>
      <c r="B791" s="243"/>
      <c r="C791" s="243"/>
      <c r="D791" s="243"/>
      <c r="E791" s="243"/>
      <c r="F791" s="243"/>
      <c r="G791" s="243"/>
      <c r="H791" s="243"/>
      <c r="I791" s="243"/>
      <c r="J791" s="243"/>
      <c r="K791" s="243"/>
      <c r="L791" s="243"/>
      <c r="M791" s="243"/>
      <c r="N791" s="243"/>
      <c r="O791" s="244"/>
      <c r="P791" s="13"/>
      <c r="Q791" s="13"/>
      <c r="R791" s="13"/>
      <c r="S791" s="13"/>
      <c r="T791" s="13"/>
      <c r="U791" s="13"/>
      <c r="V791" s="13"/>
      <c r="W791" s="13"/>
      <c r="X791" s="13"/>
      <c r="Y791" s="13"/>
      <c r="Z791" s="13"/>
    </row>
    <row r="792" spans="1:26" ht="12.75" customHeight="1" x14ac:dyDescent="0.2">
      <c r="A792" s="13"/>
      <c r="B792" s="243"/>
      <c r="C792" s="243"/>
      <c r="D792" s="243"/>
      <c r="E792" s="243"/>
      <c r="F792" s="243"/>
      <c r="G792" s="243"/>
      <c r="H792" s="243"/>
      <c r="I792" s="243"/>
      <c r="J792" s="243"/>
      <c r="K792" s="243"/>
      <c r="L792" s="243"/>
      <c r="M792" s="243"/>
      <c r="N792" s="243"/>
      <c r="O792" s="244"/>
      <c r="P792" s="13"/>
      <c r="Q792" s="13"/>
      <c r="R792" s="13"/>
      <c r="S792" s="13"/>
      <c r="T792" s="13"/>
      <c r="U792" s="13"/>
      <c r="V792" s="13"/>
      <c r="W792" s="13"/>
      <c r="X792" s="13"/>
      <c r="Y792" s="13"/>
      <c r="Z792" s="13"/>
    </row>
    <row r="793" spans="1:26" ht="12.75" customHeight="1" x14ac:dyDescent="0.2">
      <c r="A793" s="13"/>
      <c r="B793" s="243"/>
      <c r="C793" s="243"/>
      <c r="D793" s="243"/>
      <c r="E793" s="243"/>
      <c r="F793" s="243"/>
      <c r="G793" s="243"/>
      <c r="H793" s="243"/>
      <c r="I793" s="243"/>
      <c r="J793" s="243"/>
      <c r="K793" s="243"/>
      <c r="L793" s="243"/>
      <c r="M793" s="243"/>
      <c r="N793" s="243"/>
      <c r="O793" s="244"/>
      <c r="P793" s="13"/>
      <c r="Q793" s="13"/>
      <c r="R793" s="13"/>
      <c r="S793" s="13"/>
      <c r="T793" s="13"/>
      <c r="U793" s="13"/>
      <c r="V793" s="13"/>
      <c r="W793" s="13"/>
      <c r="X793" s="13"/>
      <c r="Y793" s="13"/>
      <c r="Z793" s="13"/>
    </row>
    <row r="794" spans="1:26" ht="12.75" customHeight="1" x14ac:dyDescent="0.2">
      <c r="A794" s="13"/>
      <c r="B794" s="243"/>
      <c r="C794" s="243"/>
      <c r="D794" s="243"/>
      <c r="E794" s="243"/>
      <c r="F794" s="243"/>
      <c r="G794" s="243"/>
      <c r="H794" s="243"/>
      <c r="I794" s="243"/>
      <c r="J794" s="243"/>
      <c r="K794" s="243"/>
      <c r="L794" s="243"/>
      <c r="M794" s="243"/>
      <c r="N794" s="243"/>
      <c r="O794" s="244"/>
      <c r="P794" s="13"/>
      <c r="Q794" s="13"/>
      <c r="R794" s="13"/>
      <c r="S794" s="13"/>
      <c r="T794" s="13"/>
      <c r="U794" s="13"/>
      <c r="V794" s="13"/>
      <c r="W794" s="13"/>
      <c r="X794" s="13"/>
      <c r="Y794" s="13"/>
      <c r="Z794" s="13"/>
    </row>
    <row r="795" spans="1:26" ht="12.75" customHeight="1" x14ac:dyDescent="0.2">
      <c r="A795" s="13"/>
      <c r="B795" s="243"/>
      <c r="C795" s="243"/>
      <c r="D795" s="243"/>
      <c r="E795" s="243"/>
      <c r="F795" s="243"/>
      <c r="G795" s="243"/>
      <c r="H795" s="243"/>
      <c r="I795" s="243"/>
      <c r="J795" s="243"/>
      <c r="K795" s="243"/>
      <c r="L795" s="243"/>
      <c r="M795" s="243"/>
      <c r="N795" s="243"/>
      <c r="O795" s="244"/>
      <c r="P795" s="13"/>
      <c r="Q795" s="13"/>
      <c r="R795" s="13"/>
      <c r="S795" s="13"/>
      <c r="T795" s="13"/>
      <c r="U795" s="13"/>
      <c r="V795" s="13"/>
      <c r="W795" s="13"/>
      <c r="X795" s="13"/>
      <c r="Y795" s="13"/>
      <c r="Z795" s="13"/>
    </row>
    <row r="796" spans="1:26" ht="12.75" customHeight="1" x14ac:dyDescent="0.2">
      <c r="A796" s="13"/>
      <c r="B796" s="243"/>
      <c r="C796" s="243"/>
      <c r="D796" s="243"/>
      <c r="E796" s="243"/>
      <c r="F796" s="243"/>
      <c r="G796" s="243"/>
      <c r="H796" s="243"/>
      <c r="I796" s="243"/>
      <c r="J796" s="243"/>
      <c r="K796" s="243"/>
      <c r="L796" s="243"/>
      <c r="M796" s="243"/>
      <c r="N796" s="243"/>
      <c r="O796" s="244"/>
      <c r="P796" s="13"/>
      <c r="Q796" s="13"/>
      <c r="R796" s="13"/>
      <c r="S796" s="13"/>
      <c r="T796" s="13"/>
      <c r="U796" s="13"/>
      <c r="V796" s="13"/>
      <c r="W796" s="13"/>
      <c r="X796" s="13"/>
      <c r="Y796" s="13"/>
      <c r="Z796" s="13"/>
    </row>
    <row r="797" spans="1:26" ht="12.75" customHeight="1" x14ac:dyDescent="0.2">
      <c r="A797" s="13"/>
      <c r="B797" s="243"/>
      <c r="C797" s="243"/>
      <c r="D797" s="243"/>
      <c r="E797" s="243"/>
      <c r="F797" s="243"/>
      <c r="G797" s="243"/>
      <c r="H797" s="243"/>
      <c r="I797" s="243"/>
      <c r="J797" s="243"/>
      <c r="K797" s="243"/>
      <c r="L797" s="243"/>
      <c r="M797" s="243"/>
      <c r="N797" s="243"/>
      <c r="O797" s="244"/>
      <c r="P797" s="13"/>
      <c r="Q797" s="13"/>
      <c r="R797" s="13"/>
      <c r="S797" s="13"/>
      <c r="T797" s="13"/>
      <c r="U797" s="13"/>
      <c r="V797" s="13"/>
      <c r="W797" s="13"/>
      <c r="X797" s="13"/>
      <c r="Y797" s="13"/>
      <c r="Z797" s="13"/>
    </row>
    <row r="798" spans="1:26" ht="12.75" customHeight="1" x14ac:dyDescent="0.2">
      <c r="A798" s="13"/>
      <c r="B798" s="243"/>
      <c r="C798" s="243"/>
      <c r="D798" s="243"/>
      <c r="E798" s="243"/>
      <c r="F798" s="243"/>
      <c r="G798" s="243"/>
      <c r="H798" s="243"/>
      <c r="I798" s="243"/>
      <c r="J798" s="243"/>
      <c r="K798" s="243"/>
      <c r="L798" s="243"/>
      <c r="M798" s="243"/>
      <c r="N798" s="243"/>
      <c r="O798" s="244"/>
      <c r="P798" s="13"/>
      <c r="Q798" s="13"/>
      <c r="R798" s="13"/>
      <c r="S798" s="13"/>
      <c r="T798" s="13"/>
      <c r="U798" s="13"/>
      <c r="V798" s="13"/>
      <c r="W798" s="13"/>
      <c r="X798" s="13"/>
      <c r="Y798" s="13"/>
      <c r="Z798" s="13"/>
    </row>
    <row r="799" spans="1:26" ht="12.75" customHeight="1" x14ac:dyDescent="0.2">
      <c r="A799" s="13"/>
      <c r="B799" s="243"/>
      <c r="C799" s="243"/>
      <c r="D799" s="243"/>
      <c r="E799" s="243"/>
      <c r="F799" s="243"/>
      <c r="G799" s="243"/>
      <c r="H799" s="243"/>
      <c r="I799" s="243"/>
      <c r="J799" s="243"/>
      <c r="K799" s="243"/>
      <c r="L799" s="243"/>
      <c r="M799" s="243"/>
      <c r="N799" s="243"/>
      <c r="O799" s="244"/>
      <c r="P799" s="13"/>
      <c r="Q799" s="13"/>
      <c r="R799" s="13"/>
      <c r="S799" s="13"/>
      <c r="T799" s="13"/>
      <c r="U799" s="13"/>
      <c r="V799" s="13"/>
      <c r="W799" s="13"/>
      <c r="X799" s="13"/>
      <c r="Y799" s="13"/>
      <c r="Z799" s="13"/>
    </row>
    <row r="800" spans="1:26" ht="12.75" customHeight="1" x14ac:dyDescent="0.2">
      <c r="A800" s="13"/>
      <c r="B800" s="243"/>
      <c r="C800" s="243"/>
      <c r="D800" s="243"/>
      <c r="E800" s="243"/>
      <c r="F800" s="243"/>
      <c r="G800" s="243"/>
      <c r="H800" s="243"/>
      <c r="I800" s="243"/>
      <c r="J800" s="243"/>
      <c r="K800" s="243"/>
      <c r="L800" s="243"/>
      <c r="M800" s="243"/>
      <c r="N800" s="243"/>
      <c r="O800" s="244"/>
      <c r="P800" s="13"/>
      <c r="Q800" s="13"/>
      <c r="R800" s="13"/>
      <c r="S800" s="13"/>
      <c r="T800" s="13"/>
      <c r="U800" s="13"/>
      <c r="V800" s="13"/>
      <c r="W800" s="13"/>
      <c r="X800" s="13"/>
      <c r="Y800" s="13"/>
      <c r="Z800" s="13"/>
    </row>
    <row r="801" spans="1:26" ht="12.75" customHeight="1" x14ac:dyDescent="0.2">
      <c r="A801" s="13"/>
      <c r="B801" s="243"/>
      <c r="C801" s="243"/>
      <c r="D801" s="243"/>
      <c r="E801" s="243"/>
      <c r="F801" s="243"/>
      <c r="G801" s="243"/>
      <c r="H801" s="243"/>
      <c r="I801" s="243"/>
      <c r="J801" s="243"/>
      <c r="K801" s="243"/>
      <c r="L801" s="243"/>
      <c r="M801" s="243"/>
      <c r="N801" s="243"/>
      <c r="O801" s="244"/>
      <c r="P801" s="13"/>
      <c r="Q801" s="13"/>
      <c r="R801" s="13"/>
      <c r="S801" s="13"/>
      <c r="T801" s="13"/>
      <c r="U801" s="13"/>
      <c r="V801" s="13"/>
      <c r="W801" s="13"/>
      <c r="X801" s="13"/>
      <c r="Y801" s="13"/>
      <c r="Z801" s="13"/>
    </row>
    <row r="802" spans="1:26" ht="12.75" customHeight="1" x14ac:dyDescent="0.2">
      <c r="A802" s="13"/>
      <c r="B802" s="243"/>
      <c r="C802" s="243"/>
      <c r="D802" s="243"/>
      <c r="E802" s="243"/>
      <c r="F802" s="243"/>
      <c r="G802" s="243"/>
      <c r="H802" s="243"/>
      <c r="I802" s="243"/>
      <c r="J802" s="243"/>
      <c r="K802" s="243"/>
      <c r="L802" s="243"/>
      <c r="M802" s="243"/>
      <c r="N802" s="243"/>
      <c r="O802" s="244"/>
      <c r="P802" s="13"/>
      <c r="Q802" s="13"/>
      <c r="R802" s="13"/>
      <c r="S802" s="13"/>
      <c r="T802" s="13"/>
      <c r="U802" s="13"/>
      <c r="V802" s="13"/>
      <c r="W802" s="13"/>
      <c r="X802" s="13"/>
      <c r="Y802" s="13"/>
      <c r="Z802" s="13"/>
    </row>
    <row r="803" spans="1:26" ht="12.75" customHeight="1" x14ac:dyDescent="0.2">
      <c r="A803" s="13"/>
      <c r="B803" s="243"/>
      <c r="C803" s="243"/>
      <c r="D803" s="243"/>
      <c r="E803" s="243"/>
      <c r="F803" s="243"/>
      <c r="G803" s="243"/>
      <c r="H803" s="243"/>
      <c r="I803" s="243"/>
      <c r="J803" s="243"/>
      <c r="K803" s="243"/>
      <c r="L803" s="243"/>
      <c r="M803" s="243"/>
      <c r="N803" s="243"/>
      <c r="O803" s="244"/>
      <c r="P803" s="13"/>
      <c r="Q803" s="13"/>
      <c r="R803" s="13"/>
      <c r="S803" s="13"/>
      <c r="T803" s="13"/>
      <c r="U803" s="13"/>
      <c r="V803" s="13"/>
      <c r="W803" s="13"/>
      <c r="X803" s="13"/>
      <c r="Y803" s="13"/>
      <c r="Z803" s="13"/>
    </row>
    <row r="804" spans="1:26" ht="12.75" customHeight="1" x14ac:dyDescent="0.2">
      <c r="A804" s="13"/>
      <c r="B804" s="243"/>
      <c r="C804" s="243"/>
      <c r="D804" s="243"/>
      <c r="E804" s="243"/>
      <c r="F804" s="243"/>
      <c r="G804" s="243"/>
      <c r="H804" s="243"/>
      <c r="I804" s="243"/>
      <c r="J804" s="243"/>
      <c r="K804" s="243"/>
      <c r="L804" s="243"/>
      <c r="M804" s="243"/>
      <c r="N804" s="243"/>
      <c r="O804" s="244"/>
      <c r="P804" s="13"/>
      <c r="Q804" s="13"/>
      <c r="R804" s="13"/>
      <c r="S804" s="13"/>
      <c r="T804" s="13"/>
      <c r="U804" s="13"/>
      <c r="V804" s="13"/>
      <c r="W804" s="13"/>
      <c r="X804" s="13"/>
      <c r="Y804" s="13"/>
      <c r="Z804" s="13"/>
    </row>
    <row r="805" spans="1:26" ht="12.75" customHeight="1" x14ac:dyDescent="0.2">
      <c r="A805" s="13"/>
      <c r="B805" s="243"/>
      <c r="C805" s="243"/>
      <c r="D805" s="243"/>
      <c r="E805" s="243"/>
      <c r="F805" s="243"/>
      <c r="G805" s="243"/>
      <c r="H805" s="243"/>
      <c r="I805" s="243"/>
      <c r="J805" s="243"/>
      <c r="K805" s="243"/>
      <c r="L805" s="243"/>
      <c r="M805" s="243"/>
      <c r="N805" s="243"/>
      <c r="O805" s="244"/>
      <c r="P805" s="13"/>
      <c r="Q805" s="13"/>
      <c r="R805" s="13"/>
      <c r="S805" s="13"/>
      <c r="T805" s="13"/>
      <c r="U805" s="13"/>
      <c r="V805" s="13"/>
      <c r="W805" s="13"/>
      <c r="X805" s="13"/>
      <c r="Y805" s="13"/>
      <c r="Z805" s="13"/>
    </row>
    <row r="806" spans="1:26" ht="12.75" customHeight="1" x14ac:dyDescent="0.2">
      <c r="A806" s="13"/>
      <c r="B806" s="243"/>
      <c r="C806" s="243"/>
      <c r="D806" s="243"/>
      <c r="E806" s="243"/>
      <c r="F806" s="243"/>
      <c r="G806" s="243"/>
      <c r="H806" s="243"/>
      <c r="I806" s="243"/>
      <c r="J806" s="243"/>
      <c r="K806" s="243"/>
      <c r="L806" s="243"/>
      <c r="M806" s="243"/>
      <c r="N806" s="243"/>
      <c r="O806" s="244"/>
      <c r="P806" s="13"/>
      <c r="Q806" s="13"/>
      <c r="R806" s="13"/>
      <c r="S806" s="13"/>
      <c r="T806" s="13"/>
      <c r="U806" s="13"/>
      <c r="V806" s="13"/>
      <c r="W806" s="13"/>
      <c r="X806" s="13"/>
      <c r="Y806" s="13"/>
      <c r="Z806" s="13"/>
    </row>
    <row r="807" spans="1:26" ht="12.75" customHeight="1" x14ac:dyDescent="0.2">
      <c r="A807" s="13"/>
      <c r="B807" s="243"/>
      <c r="C807" s="243"/>
      <c r="D807" s="243"/>
      <c r="E807" s="243"/>
      <c r="F807" s="243"/>
      <c r="G807" s="243"/>
      <c r="H807" s="243"/>
      <c r="I807" s="243"/>
      <c r="J807" s="243"/>
      <c r="K807" s="243"/>
      <c r="L807" s="243"/>
      <c r="M807" s="243"/>
      <c r="N807" s="243"/>
      <c r="O807" s="244"/>
      <c r="P807" s="13"/>
      <c r="Q807" s="13"/>
      <c r="R807" s="13"/>
      <c r="S807" s="13"/>
      <c r="T807" s="13"/>
      <c r="U807" s="13"/>
      <c r="V807" s="13"/>
      <c r="W807" s="13"/>
      <c r="X807" s="13"/>
      <c r="Y807" s="13"/>
      <c r="Z807" s="13"/>
    </row>
    <row r="808" spans="1:26" ht="12.75" customHeight="1" x14ac:dyDescent="0.2">
      <c r="A808" s="13"/>
      <c r="B808" s="243"/>
      <c r="C808" s="243"/>
      <c r="D808" s="243"/>
      <c r="E808" s="243"/>
      <c r="F808" s="243"/>
      <c r="G808" s="243"/>
      <c r="H808" s="243"/>
      <c r="I808" s="243"/>
      <c r="J808" s="243"/>
      <c r="K808" s="243"/>
      <c r="L808" s="243"/>
      <c r="M808" s="243"/>
      <c r="N808" s="243"/>
      <c r="O808" s="244"/>
      <c r="P808" s="13"/>
      <c r="Q808" s="13"/>
      <c r="R808" s="13"/>
      <c r="S808" s="13"/>
      <c r="T808" s="13"/>
      <c r="U808" s="13"/>
      <c r="V808" s="13"/>
      <c r="W808" s="13"/>
      <c r="X808" s="13"/>
      <c r="Y808" s="13"/>
      <c r="Z808" s="13"/>
    </row>
    <row r="809" spans="1:26" ht="12.75" customHeight="1" x14ac:dyDescent="0.2">
      <c r="A809" s="13"/>
      <c r="B809" s="243"/>
      <c r="C809" s="243"/>
      <c r="D809" s="243"/>
      <c r="E809" s="243"/>
      <c r="F809" s="243"/>
      <c r="G809" s="243"/>
      <c r="H809" s="243"/>
      <c r="I809" s="243"/>
      <c r="J809" s="243"/>
      <c r="K809" s="243"/>
      <c r="L809" s="243"/>
      <c r="M809" s="243"/>
      <c r="N809" s="243"/>
      <c r="O809" s="244"/>
      <c r="P809" s="13"/>
      <c r="Q809" s="13"/>
      <c r="R809" s="13"/>
      <c r="S809" s="13"/>
      <c r="T809" s="13"/>
      <c r="U809" s="13"/>
      <c r="V809" s="13"/>
      <c r="W809" s="13"/>
      <c r="X809" s="13"/>
      <c r="Y809" s="13"/>
      <c r="Z809" s="13"/>
    </row>
    <row r="810" spans="1:26" ht="12.75" customHeight="1" x14ac:dyDescent="0.2">
      <c r="A810" s="13"/>
      <c r="B810" s="243"/>
      <c r="C810" s="243"/>
      <c r="D810" s="243"/>
      <c r="E810" s="243"/>
      <c r="F810" s="243"/>
      <c r="G810" s="243"/>
      <c r="H810" s="243"/>
      <c r="I810" s="243"/>
      <c r="J810" s="243"/>
      <c r="K810" s="243"/>
      <c r="L810" s="243"/>
      <c r="M810" s="243"/>
      <c r="N810" s="243"/>
      <c r="O810" s="244"/>
      <c r="P810" s="13"/>
      <c r="Q810" s="13"/>
      <c r="R810" s="13"/>
      <c r="S810" s="13"/>
      <c r="T810" s="13"/>
      <c r="U810" s="13"/>
      <c r="V810" s="13"/>
      <c r="W810" s="13"/>
      <c r="X810" s="13"/>
      <c r="Y810" s="13"/>
      <c r="Z810" s="13"/>
    </row>
    <row r="811" spans="1:26" ht="12.75" customHeight="1" x14ac:dyDescent="0.2">
      <c r="A811" s="13"/>
      <c r="B811" s="243"/>
      <c r="C811" s="243"/>
      <c r="D811" s="243"/>
      <c r="E811" s="243"/>
      <c r="F811" s="243"/>
      <c r="G811" s="243"/>
      <c r="H811" s="243"/>
      <c r="I811" s="243"/>
      <c r="J811" s="243"/>
      <c r="K811" s="243"/>
      <c r="L811" s="243"/>
      <c r="M811" s="243"/>
      <c r="N811" s="243"/>
      <c r="O811" s="244"/>
      <c r="P811" s="13"/>
      <c r="Q811" s="13"/>
      <c r="R811" s="13"/>
      <c r="S811" s="13"/>
      <c r="T811" s="13"/>
      <c r="U811" s="13"/>
      <c r="V811" s="13"/>
      <c r="W811" s="13"/>
      <c r="X811" s="13"/>
      <c r="Y811" s="13"/>
      <c r="Z811" s="13"/>
    </row>
    <row r="812" spans="1:26" ht="12.75" customHeight="1" x14ac:dyDescent="0.2">
      <c r="A812" s="13"/>
      <c r="B812" s="243"/>
      <c r="C812" s="243"/>
      <c r="D812" s="243"/>
      <c r="E812" s="243"/>
      <c r="F812" s="243"/>
      <c r="G812" s="243"/>
      <c r="H812" s="243"/>
      <c r="I812" s="243"/>
      <c r="J812" s="243"/>
      <c r="K812" s="243"/>
      <c r="L812" s="243"/>
      <c r="M812" s="243"/>
      <c r="N812" s="243"/>
      <c r="O812" s="244"/>
      <c r="P812" s="13"/>
      <c r="Q812" s="13"/>
      <c r="R812" s="13"/>
      <c r="S812" s="13"/>
      <c r="T812" s="13"/>
      <c r="U812" s="13"/>
      <c r="V812" s="13"/>
      <c r="W812" s="13"/>
      <c r="X812" s="13"/>
      <c r="Y812" s="13"/>
      <c r="Z812" s="13"/>
    </row>
    <row r="813" spans="1:26" ht="12.75" customHeight="1" x14ac:dyDescent="0.2">
      <c r="A813" s="13"/>
      <c r="B813" s="243"/>
      <c r="C813" s="243"/>
      <c r="D813" s="243"/>
      <c r="E813" s="243"/>
      <c r="F813" s="243"/>
      <c r="G813" s="243"/>
      <c r="H813" s="243"/>
      <c r="I813" s="243"/>
      <c r="J813" s="243"/>
      <c r="K813" s="243"/>
      <c r="L813" s="243"/>
      <c r="M813" s="243"/>
      <c r="N813" s="243"/>
      <c r="O813" s="244"/>
      <c r="P813" s="13"/>
      <c r="Q813" s="13"/>
      <c r="R813" s="13"/>
      <c r="S813" s="13"/>
      <c r="T813" s="13"/>
      <c r="U813" s="13"/>
      <c r="V813" s="13"/>
      <c r="W813" s="13"/>
      <c r="X813" s="13"/>
      <c r="Y813" s="13"/>
      <c r="Z813" s="13"/>
    </row>
    <row r="814" spans="1:26" ht="12.75" customHeight="1" x14ac:dyDescent="0.2">
      <c r="A814" s="13"/>
      <c r="B814" s="243"/>
      <c r="C814" s="243"/>
      <c r="D814" s="243"/>
      <c r="E814" s="243"/>
      <c r="F814" s="243"/>
      <c r="G814" s="243"/>
      <c r="H814" s="243"/>
      <c r="I814" s="243"/>
      <c r="J814" s="243"/>
      <c r="K814" s="243"/>
      <c r="L814" s="243"/>
      <c r="M814" s="243"/>
      <c r="N814" s="243"/>
      <c r="O814" s="244"/>
      <c r="P814" s="13"/>
      <c r="Q814" s="13"/>
      <c r="R814" s="13"/>
      <c r="S814" s="13"/>
      <c r="T814" s="13"/>
      <c r="U814" s="13"/>
      <c r="V814" s="13"/>
      <c r="W814" s="13"/>
      <c r="X814" s="13"/>
      <c r="Y814" s="13"/>
      <c r="Z814" s="13"/>
    </row>
    <row r="815" spans="1:26" ht="12.75" customHeight="1" x14ac:dyDescent="0.2">
      <c r="A815" s="13"/>
      <c r="B815" s="243"/>
      <c r="C815" s="243"/>
      <c r="D815" s="243"/>
      <c r="E815" s="243"/>
      <c r="F815" s="243"/>
      <c r="G815" s="243"/>
      <c r="H815" s="243"/>
      <c r="I815" s="243"/>
      <c r="J815" s="243"/>
      <c r="K815" s="243"/>
      <c r="L815" s="243"/>
      <c r="M815" s="243"/>
      <c r="N815" s="243"/>
      <c r="O815" s="244"/>
      <c r="P815" s="13"/>
      <c r="Q815" s="13"/>
      <c r="R815" s="13"/>
      <c r="S815" s="13"/>
      <c r="T815" s="13"/>
      <c r="U815" s="13"/>
      <c r="V815" s="13"/>
      <c r="W815" s="13"/>
      <c r="X815" s="13"/>
      <c r="Y815" s="13"/>
      <c r="Z815" s="13"/>
    </row>
    <row r="816" spans="1:26" ht="12.75" customHeight="1" x14ac:dyDescent="0.2">
      <c r="A816" s="13"/>
      <c r="B816" s="243"/>
      <c r="C816" s="243"/>
      <c r="D816" s="243"/>
      <c r="E816" s="243"/>
      <c r="F816" s="243"/>
      <c r="G816" s="243"/>
      <c r="H816" s="243"/>
      <c r="I816" s="243"/>
      <c r="J816" s="243"/>
      <c r="K816" s="243"/>
      <c r="L816" s="243"/>
      <c r="M816" s="243"/>
      <c r="N816" s="243"/>
      <c r="O816" s="244"/>
      <c r="P816" s="13"/>
      <c r="Q816" s="13"/>
      <c r="R816" s="13"/>
      <c r="S816" s="13"/>
      <c r="T816" s="13"/>
      <c r="U816" s="13"/>
      <c r="V816" s="13"/>
      <c r="W816" s="13"/>
      <c r="X816" s="13"/>
      <c r="Y816" s="13"/>
      <c r="Z816" s="13"/>
    </row>
    <row r="817" spans="1:26" ht="12.75" customHeight="1" x14ac:dyDescent="0.2">
      <c r="A817" s="13"/>
      <c r="B817" s="243"/>
      <c r="C817" s="243"/>
      <c r="D817" s="243"/>
      <c r="E817" s="243"/>
      <c r="F817" s="243"/>
      <c r="G817" s="243"/>
      <c r="H817" s="243"/>
      <c r="I817" s="243"/>
      <c r="J817" s="243"/>
      <c r="K817" s="243"/>
      <c r="L817" s="243"/>
      <c r="M817" s="243"/>
      <c r="N817" s="243"/>
      <c r="O817" s="244"/>
      <c r="P817" s="13"/>
      <c r="Q817" s="13"/>
      <c r="R817" s="13"/>
      <c r="S817" s="13"/>
      <c r="T817" s="13"/>
      <c r="U817" s="13"/>
      <c r="V817" s="13"/>
      <c r="W817" s="13"/>
      <c r="X817" s="13"/>
      <c r="Y817" s="13"/>
      <c r="Z817" s="13"/>
    </row>
    <row r="818" spans="1:26" ht="12.75" customHeight="1" x14ac:dyDescent="0.2">
      <c r="A818" s="13"/>
      <c r="B818" s="243"/>
      <c r="C818" s="243"/>
      <c r="D818" s="243"/>
      <c r="E818" s="243"/>
      <c r="F818" s="243"/>
      <c r="G818" s="243"/>
      <c r="H818" s="243"/>
      <c r="I818" s="243"/>
      <c r="J818" s="243"/>
      <c r="K818" s="243"/>
      <c r="L818" s="243"/>
      <c r="M818" s="243"/>
      <c r="N818" s="243"/>
      <c r="O818" s="244"/>
      <c r="P818" s="13"/>
      <c r="Q818" s="13"/>
      <c r="R818" s="13"/>
      <c r="S818" s="13"/>
      <c r="T818" s="13"/>
      <c r="U818" s="13"/>
      <c r="V818" s="13"/>
      <c r="W818" s="13"/>
      <c r="X818" s="13"/>
      <c r="Y818" s="13"/>
      <c r="Z818" s="13"/>
    </row>
    <row r="819" spans="1:26" ht="12.75" customHeight="1" x14ac:dyDescent="0.2">
      <c r="A819" s="13"/>
      <c r="B819" s="243"/>
      <c r="C819" s="243"/>
      <c r="D819" s="243"/>
      <c r="E819" s="243"/>
      <c r="F819" s="243"/>
      <c r="G819" s="243"/>
      <c r="H819" s="243"/>
      <c r="I819" s="243"/>
      <c r="J819" s="243"/>
      <c r="K819" s="243"/>
      <c r="L819" s="243"/>
      <c r="M819" s="243"/>
      <c r="N819" s="243"/>
      <c r="O819" s="244"/>
      <c r="P819" s="13"/>
      <c r="Q819" s="13"/>
      <c r="R819" s="13"/>
      <c r="S819" s="13"/>
      <c r="T819" s="13"/>
      <c r="U819" s="13"/>
      <c r="V819" s="13"/>
      <c r="W819" s="13"/>
      <c r="X819" s="13"/>
      <c r="Y819" s="13"/>
      <c r="Z819" s="13"/>
    </row>
    <row r="820" spans="1:26" ht="12.75" customHeight="1" x14ac:dyDescent="0.2">
      <c r="A820" s="13"/>
      <c r="B820" s="243"/>
      <c r="C820" s="243"/>
      <c r="D820" s="243"/>
      <c r="E820" s="243"/>
      <c r="F820" s="243"/>
      <c r="G820" s="243"/>
      <c r="H820" s="243"/>
      <c r="I820" s="243"/>
      <c r="J820" s="243"/>
      <c r="K820" s="243"/>
      <c r="L820" s="243"/>
      <c r="M820" s="243"/>
      <c r="N820" s="243"/>
      <c r="O820" s="244"/>
      <c r="P820" s="13"/>
      <c r="Q820" s="13"/>
      <c r="R820" s="13"/>
      <c r="S820" s="13"/>
      <c r="T820" s="13"/>
      <c r="U820" s="13"/>
      <c r="V820" s="13"/>
      <c r="W820" s="13"/>
      <c r="X820" s="13"/>
      <c r="Y820" s="13"/>
      <c r="Z820" s="13"/>
    </row>
    <row r="821" spans="1:26" ht="12.75" customHeight="1" x14ac:dyDescent="0.2">
      <c r="A821" s="13"/>
      <c r="B821" s="243"/>
      <c r="C821" s="243"/>
      <c r="D821" s="243"/>
      <c r="E821" s="243"/>
      <c r="F821" s="243"/>
      <c r="G821" s="243"/>
      <c r="H821" s="243"/>
      <c r="I821" s="243"/>
      <c r="J821" s="243"/>
      <c r="K821" s="243"/>
      <c r="L821" s="243"/>
      <c r="M821" s="243"/>
      <c r="N821" s="243"/>
      <c r="O821" s="244"/>
      <c r="P821" s="13"/>
      <c r="Q821" s="13"/>
      <c r="R821" s="13"/>
      <c r="S821" s="13"/>
      <c r="T821" s="13"/>
      <c r="U821" s="13"/>
      <c r="V821" s="13"/>
      <c r="W821" s="13"/>
      <c r="X821" s="13"/>
      <c r="Y821" s="13"/>
      <c r="Z821" s="13"/>
    </row>
    <row r="822" spans="1:26" ht="12.75" customHeight="1" x14ac:dyDescent="0.2">
      <c r="A822" s="13"/>
      <c r="B822" s="243"/>
      <c r="C822" s="243"/>
      <c r="D822" s="243"/>
      <c r="E822" s="243"/>
      <c r="F822" s="243"/>
      <c r="G822" s="243"/>
      <c r="H822" s="243"/>
      <c r="I822" s="243"/>
      <c r="J822" s="243"/>
      <c r="K822" s="243"/>
      <c r="L822" s="243"/>
      <c r="M822" s="243"/>
      <c r="N822" s="243"/>
      <c r="O822" s="244"/>
      <c r="P822" s="13"/>
      <c r="Q822" s="13"/>
      <c r="R822" s="13"/>
      <c r="S822" s="13"/>
      <c r="T822" s="13"/>
      <c r="U822" s="13"/>
      <c r="V822" s="13"/>
      <c r="W822" s="13"/>
      <c r="X822" s="13"/>
      <c r="Y822" s="13"/>
      <c r="Z822" s="13"/>
    </row>
    <row r="823" spans="1:26" ht="12.75" customHeight="1" x14ac:dyDescent="0.2">
      <c r="A823" s="13"/>
      <c r="B823" s="243"/>
      <c r="C823" s="243"/>
      <c r="D823" s="243"/>
      <c r="E823" s="243"/>
      <c r="F823" s="243"/>
      <c r="G823" s="243"/>
      <c r="H823" s="243"/>
      <c r="I823" s="243"/>
      <c r="J823" s="243"/>
      <c r="K823" s="243"/>
      <c r="L823" s="243"/>
      <c r="M823" s="243"/>
      <c r="N823" s="243"/>
      <c r="O823" s="244"/>
      <c r="P823" s="13"/>
      <c r="Q823" s="13"/>
      <c r="R823" s="13"/>
      <c r="S823" s="13"/>
      <c r="T823" s="13"/>
      <c r="U823" s="13"/>
      <c r="V823" s="13"/>
      <c r="W823" s="13"/>
      <c r="X823" s="13"/>
      <c r="Y823" s="13"/>
      <c r="Z823" s="13"/>
    </row>
    <row r="824" spans="1:26" ht="12.75" customHeight="1" x14ac:dyDescent="0.2">
      <c r="A824" s="13"/>
      <c r="B824" s="243"/>
      <c r="C824" s="243"/>
      <c r="D824" s="243"/>
      <c r="E824" s="243"/>
      <c r="F824" s="243"/>
      <c r="G824" s="243"/>
      <c r="H824" s="243"/>
      <c r="I824" s="243"/>
      <c r="J824" s="243"/>
      <c r="K824" s="243"/>
      <c r="L824" s="243"/>
      <c r="M824" s="243"/>
      <c r="N824" s="243"/>
      <c r="O824" s="244"/>
      <c r="P824" s="13"/>
      <c r="Q824" s="13"/>
      <c r="R824" s="13"/>
      <c r="S824" s="13"/>
      <c r="T824" s="13"/>
      <c r="U824" s="13"/>
      <c r="V824" s="13"/>
      <c r="W824" s="13"/>
      <c r="X824" s="13"/>
      <c r="Y824" s="13"/>
      <c r="Z824" s="13"/>
    </row>
    <row r="825" spans="1:26" ht="12.75" customHeight="1" x14ac:dyDescent="0.2">
      <c r="A825" s="13"/>
      <c r="B825" s="243"/>
      <c r="C825" s="243"/>
      <c r="D825" s="243"/>
      <c r="E825" s="243"/>
      <c r="F825" s="243"/>
      <c r="G825" s="243"/>
      <c r="H825" s="243"/>
      <c r="I825" s="243"/>
      <c r="J825" s="243"/>
      <c r="K825" s="243"/>
      <c r="L825" s="243"/>
      <c r="M825" s="243"/>
      <c r="N825" s="243"/>
      <c r="O825" s="244"/>
      <c r="P825" s="13"/>
      <c r="Q825" s="13"/>
      <c r="R825" s="13"/>
      <c r="S825" s="13"/>
      <c r="T825" s="13"/>
      <c r="U825" s="13"/>
      <c r="V825" s="13"/>
      <c r="W825" s="13"/>
      <c r="X825" s="13"/>
      <c r="Y825" s="13"/>
      <c r="Z825" s="13"/>
    </row>
    <row r="826" spans="1:26" ht="12.75" customHeight="1" x14ac:dyDescent="0.2">
      <c r="A826" s="13"/>
      <c r="B826" s="243"/>
      <c r="C826" s="243"/>
      <c r="D826" s="243"/>
      <c r="E826" s="243"/>
      <c r="F826" s="243"/>
      <c r="G826" s="243"/>
      <c r="H826" s="243"/>
      <c r="I826" s="243"/>
      <c r="J826" s="243"/>
      <c r="K826" s="243"/>
      <c r="L826" s="243"/>
      <c r="M826" s="243"/>
      <c r="N826" s="243"/>
      <c r="O826" s="244"/>
      <c r="P826" s="13"/>
      <c r="Q826" s="13"/>
      <c r="R826" s="13"/>
      <c r="S826" s="13"/>
      <c r="T826" s="13"/>
      <c r="U826" s="13"/>
      <c r="V826" s="13"/>
      <c r="W826" s="13"/>
      <c r="X826" s="13"/>
      <c r="Y826" s="13"/>
      <c r="Z826" s="13"/>
    </row>
    <row r="827" spans="1:26" ht="12.75" customHeight="1" x14ac:dyDescent="0.2">
      <c r="A827" s="13"/>
      <c r="B827" s="243"/>
      <c r="C827" s="243"/>
      <c r="D827" s="243"/>
      <c r="E827" s="243"/>
      <c r="F827" s="243"/>
      <c r="G827" s="243"/>
      <c r="H827" s="243"/>
      <c r="I827" s="243"/>
      <c r="J827" s="243"/>
      <c r="K827" s="243"/>
      <c r="L827" s="243"/>
      <c r="M827" s="243"/>
      <c r="N827" s="243"/>
      <c r="O827" s="244"/>
      <c r="P827" s="13"/>
      <c r="Q827" s="13"/>
      <c r="R827" s="13"/>
      <c r="S827" s="13"/>
      <c r="T827" s="13"/>
      <c r="U827" s="13"/>
      <c r="V827" s="13"/>
      <c r="W827" s="13"/>
      <c r="X827" s="13"/>
      <c r="Y827" s="13"/>
      <c r="Z827" s="13"/>
    </row>
    <row r="828" spans="1:26" ht="12.75" customHeight="1" x14ac:dyDescent="0.2">
      <c r="A828" s="13"/>
      <c r="B828" s="243"/>
      <c r="C828" s="243"/>
      <c r="D828" s="243"/>
      <c r="E828" s="243"/>
      <c r="F828" s="243"/>
      <c r="G828" s="243"/>
      <c r="H828" s="243"/>
      <c r="I828" s="243"/>
      <c r="J828" s="243"/>
      <c r="K828" s="243"/>
      <c r="L828" s="243"/>
      <c r="M828" s="243"/>
      <c r="N828" s="243"/>
      <c r="O828" s="244"/>
      <c r="P828" s="13"/>
      <c r="Q828" s="13"/>
      <c r="R828" s="13"/>
      <c r="S828" s="13"/>
      <c r="T828" s="13"/>
      <c r="U828" s="13"/>
      <c r="V828" s="13"/>
      <c r="W828" s="13"/>
      <c r="X828" s="13"/>
      <c r="Y828" s="13"/>
      <c r="Z828" s="13"/>
    </row>
    <row r="829" spans="1:26" ht="12.75" customHeight="1" x14ac:dyDescent="0.2">
      <c r="A829" s="13"/>
      <c r="B829" s="243"/>
      <c r="C829" s="243"/>
      <c r="D829" s="243"/>
      <c r="E829" s="243"/>
      <c r="F829" s="243"/>
      <c r="G829" s="243"/>
      <c r="H829" s="243"/>
      <c r="I829" s="243"/>
      <c r="J829" s="243"/>
      <c r="K829" s="243"/>
      <c r="L829" s="243"/>
      <c r="M829" s="243"/>
      <c r="N829" s="243"/>
      <c r="O829" s="244"/>
      <c r="P829" s="13"/>
      <c r="Q829" s="13"/>
      <c r="R829" s="13"/>
      <c r="S829" s="13"/>
      <c r="T829" s="13"/>
      <c r="U829" s="13"/>
      <c r="V829" s="13"/>
      <c r="W829" s="13"/>
      <c r="X829" s="13"/>
      <c r="Y829" s="13"/>
      <c r="Z829" s="13"/>
    </row>
    <row r="830" spans="1:26" ht="12.75" customHeight="1" x14ac:dyDescent="0.2">
      <c r="A830" s="13"/>
      <c r="B830" s="243"/>
      <c r="C830" s="243"/>
      <c r="D830" s="243"/>
      <c r="E830" s="243"/>
      <c r="F830" s="243"/>
      <c r="G830" s="243"/>
      <c r="H830" s="243"/>
      <c r="I830" s="243"/>
      <c r="J830" s="243"/>
      <c r="K830" s="243"/>
      <c r="L830" s="243"/>
      <c r="M830" s="243"/>
      <c r="N830" s="243"/>
      <c r="O830" s="244"/>
      <c r="P830" s="13"/>
      <c r="Q830" s="13"/>
      <c r="R830" s="13"/>
      <c r="S830" s="13"/>
      <c r="T830" s="13"/>
      <c r="U830" s="13"/>
      <c r="V830" s="13"/>
      <c r="W830" s="13"/>
      <c r="X830" s="13"/>
      <c r="Y830" s="13"/>
      <c r="Z830" s="13"/>
    </row>
    <row r="831" spans="1:26" ht="12.75" customHeight="1" x14ac:dyDescent="0.2">
      <c r="A831" s="13"/>
      <c r="B831" s="243"/>
      <c r="C831" s="243"/>
      <c r="D831" s="243"/>
      <c r="E831" s="243"/>
      <c r="F831" s="243"/>
      <c r="G831" s="243"/>
      <c r="H831" s="243"/>
      <c r="I831" s="243"/>
      <c r="J831" s="243"/>
      <c r="K831" s="243"/>
      <c r="L831" s="243"/>
      <c r="M831" s="243"/>
      <c r="N831" s="243"/>
      <c r="O831" s="244"/>
      <c r="P831" s="13"/>
      <c r="Q831" s="13"/>
      <c r="R831" s="13"/>
      <c r="S831" s="13"/>
      <c r="T831" s="13"/>
      <c r="U831" s="13"/>
      <c r="V831" s="13"/>
      <c r="W831" s="13"/>
      <c r="X831" s="13"/>
      <c r="Y831" s="13"/>
      <c r="Z831" s="13"/>
    </row>
    <row r="832" spans="1:26" ht="12.75" customHeight="1" x14ac:dyDescent="0.2">
      <c r="A832" s="13"/>
      <c r="B832" s="243"/>
      <c r="C832" s="243"/>
      <c r="D832" s="243"/>
      <c r="E832" s="243"/>
      <c r="F832" s="243"/>
      <c r="G832" s="243"/>
      <c r="H832" s="243"/>
      <c r="I832" s="243"/>
      <c r="J832" s="243"/>
      <c r="K832" s="243"/>
      <c r="L832" s="243"/>
      <c r="M832" s="243"/>
      <c r="N832" s="243"/>
      <c r="O832" s="244"/>
      <c r="P832" s="13"/>
      <c r="Q832" s="13"/>
      <c r="R832" s="13"/>
      <c r="S832" s="13"/>
      <c r="T832" s="13"/>
      <c r="U832" s="13"/>
      <c r="V832" s="13"/>
      <c r="W832" s="13"/>
      <c r="X832" s="13"/>
      <c r="Y832" s="13"/>
      <c r="Z832" s="13"/>
    </row>
    <row r="833" spans="1:26" ht="12.75" customHeight="1" x14ac:dyDescent="0.2">
      <c r="A833" s="13"/>
      <c r="B833" s="243"/>
      <c r="C833" s="243"/>
      <c r="D833" s="243"/>
      <c r="E833" s="243"/>
      <c r="F833" s="243"/>
      <c r="G833" s="243"/>
      <c r="H833" s="243"/>
      <c r="I833" s="243"/>
      <c r="J833" s="243"/>
      <c r="K833" s="243"/>
      <c r="L833" s="243"/>
      <c r="M833" s="243"/>
      <c r="N833" s="243"/>
      <c r="O833" s="244"/>
      <c r="P833" s="13"/>
      <c r="Q833" s="13"/>
      <c r="R833" s="13"/>
      <c r="S833" s="13"/>
      <c r="T833" s="13"/>
      <c r="U833" s="13"/>
      <c r="V833" s="13"/>
      <c r="W833" s="13"/>
      <c r="X833" s="13"/>
      <c r="Y833" s="13"/>
      <c r="Z833" s="13"/>
    </row>
    <row r="834" spans="1:26" ht="12.75" customHeight="1" x14ac:dyDescent="0.2">
      <c r="A834" s="13"/>
      <c r="B834" s="243"/>
      <c r="C834" s="243"/>
      <c r="D834" s="243"/>
      <c r="E834" s="243"/>
      <c r="F834" s="243"/>
      <c r="G834" s="243"/>
      <c r="H834" s="243"/>
      <c r="I834" s="243"/>
      <c r="J834" s="243"/>
      <c r="K834" s="243"/>
      <c r="L834" s="243"/>
      <c r="M834" s="243"/>
      <c r="N834" s="243"/>
      <c r="O834" s="244"/>
      <c r="P834" s="13"/>
      <c r="Q834" s="13"/>
      <c r="R834" s="13"/>
      <c r="S834" s="13"/>
      <c r="T834" s="13"/>
      <c r="U834" s="13"/>
      <c r="V834" s="13"/>
      <c r="W834" s="13"/>
      <c r="X834" s="13"/>
      <c r="Y834" s="13"/>
      <c r="Z834" s="13"/>
    </row>
    <row r="835" spans="1:26" ht="12.75" customHeight="1" x14ac:dyDescent="0.2">
      <c r="A835" s="13"/>
      <c r="B835" s="243"/>
      <c r="C835" s="243"/>
      <c r="D835" s="243"/>
      <c r="E835" s="243"/>
      <c r="F835" s="243"/>
      <c r="G835" s="243"/>
      <c r="H835" s="243"/>
      <c r="I835" s="243"/>
      <c r="J835" s="243"/>
      <c r="K835" s="243"/>
      <c r="L835" s="243"/>
      <c r="M835" s="243"/>
      <c r="N835" s="243"/>
      <c r="O835" s="244"/>
      <c r="P835" s="13"/>
      <c r="Q835" s="13"/>
      <c r="R835" s="13"/>
      <c r="S835" s="13"/>
      <c r="T835" s="13"/>
      <c r="U835" s="13"/>
      <c r="V835" s="13"/>
      <c r="W835" s="13"/>
      <c r="X835" s="13"/>
      <c r="Y835" s="13"/>
      <c r="Z835" s="13"/>
    </row>
    <row r="836" spans="1:26" ht="12.75" customHeight="1" x14ac:dyDescent="0.2">
      <c r="A836" s="13"/>
      <c r="B836" s="243"/>
      <c r="C836" s="243"/>
      <c r="D836" s="243"/>
      <c r="E836" s="243"/>
      <c r="F836" s="243"/>
      <c r="G836" s="243"/>
      <c r="H836" s="243"/>
      <c r="I836" s="243"/>
      <c r="J836" s="243"/>
      <c r="K836" s="243"/>
      <c r="L836" s="243"/>
      <c r="M836" s="243"/>
      <c r="N836" s="243"/>
      <c r="O836" s="244"/>
      <c r="P836" s="13"/>
      <c r="Q836" s="13"/>
      <c r="R836" s="13"/>
      <c r="S836" s="13"/>
      <c r="T836" s="13"/>
      <c r="U836" s="13"/>
      <c r="V836" s="13"/>
      <c r="W836" s="13"/>
      <c r="X836" s="13"/>
      <c r="Y836" s="13"/>
      <c r="Z836" s="13"/>
    </row>
    <row r="837" spans="1:26" ht="12.75" customHeight="1" x14ac:dyDescent="0.2">
      <c r="A837" s="13"/>
      <c r="B837" s="243"/>
      <c r="C837" s="243"/>
      <c r="D837" s="243"/>
      <c r="E837" s="243"/>
      <c r="F837" s="243"/>
      <c r="G837" s="243"/>
      <c r="H837" s="243"/>
      <c r="I837" s="243"/>
      <c r="J837" s="243"/>
      <c r="K837" s="243"/>
      <c r="L837" s="243"/>
      <c r="M837" s="243"/>
      <c r="N837" s="243"/>
      <c r="O837" s="244"/>
      <c r="P837" s="13"/>
      <c r="Q837" s="13"/>
      <c r="R837" s="13"/>
      <c r="S837" s="13"/>
      <c r="T837" s="13"/>
      <c r="U837" s="13"/>
      <c r="V837" s="13"/>
      <c r="W837" s="13"/>
      <c r="X837" s="13"/>
      <c r="Y837" s="13"/>
      <c r="Z837" s="13"/>
    </row>
    <row r="838" spans="1:26" ht="12.75" customHeight="1" x14ac:dyDescent="0.2">
      <c r="A838" s="13"/>
      <c r="B838" s="243"/>
      <c r="C838" s="243"/>
      <c r="D838" s="243"/>
      <c r="E838" s="243"/>
      <c r="F838" s="243"/>
      <c r="G838" s="243"/>
      <c r="H838" s="243"/>
      <c r="I838" s="243"/>
      <c r="J838" s="243"/>
      <c r="K838" s="243"/>
      <c r="L838" s="243"/>
      <c r="M838" s="243"/>
      <c r="N838" s="243"/>
      <c r="O838" s="244"/>
      <c r="P838" s="13"/>
      <c r="Q838" s="13"/>
      <c r="R838" s="13"/>
      <c r="S838" s="13"/>
      <c r="T838" s="13"/>
      <c r="U838" s="13"/>
      <c r="V838" s="13"/>
      <c r="W838" s="13"/>
      <c r="X838" s="13"/>
      <c r="Y838" s="13"/>
      <c r="Z838" s="13"/>
    </row>
    <row r="839" spans="1:26" ht="12.75" customHeight="1" x14ac:dyDescent="0.2">
      <c r="A839" s="13"/>
      <c r="B839" s="243"/>
      <c r="C839" s="243"/>
      <c r="D839" s="243"/>
      <c r="E839" s="243"/>
      <c r="F839" s="243"/>
      <c r="G839" s="243"/>
      <c r="H839" s="243"/>
      <c r="I839" s="243"/>
      <c r="J839" s="243"/>
      <c r="K839" s="243"/>
      <c r="L839" s="243"/>
      <c r="M839" s="243"/>
      <c r="N839" s="243"/>
      <c r="O839" s="244"/>
      <c r="P839" s="13"/>
      <c r="Q839" s="13"/>
      <c r="R839" s="13"/>
      <c r="S839" s="13"/>
      <c r="T839" s="13"/>
      <c r="U839" s="13"/>
      <c r="V839" s="13"/>
      <c r="W839" s="13"/>
      <c r="X839" s="13"/>
      <c r="Y839" s="13"/>
      <c r="Z839" s="13"/>
    </row>
    <row r="840" spans="1:26" ht="12.75" customHeight="1" x14ac:dyDescent="0.2">
      <c r="A840" s="13"/>
      <c r="B840" s="243"/>
      <c r="C840" s="243"/>
      <c r="D840" s="243"/>
      <c r="E840" s="243"/>
      <c r="F840" s="243"/>
      <c r="G840" s="243"/>
      <c r="H840" s="243"/>
      <c r="I840" s="243"/>
      <c r="J840" s="243"/>
      <c r="K840" s="243"/>
      <c r="L840" s="243"/>
      <c r="M840" s="243"/>
      <c r="N840" s="243"/>
      <c r="O840" s="244"/>
      <c r="P840" s="13"/>
      <c r="Q840" s="13"/>
      <c r="R840" s="13"/>
      <c r="S840" s="13"/>
      <c r="T840" s="13"/>
      <c r="U840" s="13"/>
      <c r="V840" s="13"/>
      <c r="W840" s="13"/>
      <c r="X840" s="13"/>
      <c r="Y840" s="13"/>
      <c r="Z840" s="13"/>
    </row>
    <row r="841" spans="1:26" ht="12.75" customHeight="1" x14ac:dyDescent="0.2">
      <c r="A841" s="13"/>
      <c r="B841" s="243"/>
      <c r="C841" s="243"/>
      <c r="D841" s="243"/>
      <c r="E841" s="243"/>
      <c r="F841" s="243"/>
      <c r="G841" s="243"/>
      <c r="H841" s="243"/>
      <c r="I841" s="243"/>
      <c r="J841" s="243"/>
      <c r="K841" s="243"/>
      <c r="L841" s="243"/>
      <c r="M841" s="243"/>
      <c r="N841" s="243"/>
      <c r="O841" s="244"/>
      <c r="P841" s="13"/>
      <c r="Q841" s="13"/>
      <c r="R841" s="13"/>
      <c r="S841" s="13"/>
      <c r="T841" s="13"/>
      <c r="U841" s="13"/>
      <c r="V841" s="13"/>
      <c r="W841" s="13"/>
      <c r="X841" s="13"/>
      <c r="Y841" s="13"/>
      <c r="Z841" s="13"/>
    </row>
    <row r="842" spans="1:26" ht="12.75" customHeight="1" x14ac:dyDescent="0.2">
      <c r="A842" s="13"/>
      <c r="B842" s="243"/>
      <c r="C842" s="243"/>
      <c r="D842" s="243"/>
      <c r="E842" s="243"/>
      <c r="F842" s="243"/>
      <c r="G842" s="243"/>
      <c r="H842" s="243"/>
      <c r="I842" s="243"/>
      <c r="J842" s="243"/>
      <c r="K842" s="243"/>
      <c r="L842" s="243"/>
      <c r="M842" s="243"/>
      <c r="N842" s="243"/>
      <c r="O842" s="244"/>
      <c r="P842" s="13"/>
      <c r="Q842" s="13"/>
      <c r="R842" s="13"/>
      <c r="S842" s="13"/>
      <c r="T842" s="13"/>
      <c r="U842" s="13"/>
      <c r="V842" s="13"/>
      <c r="W842" s="13"/>
      <c r="X842" s="13"/>
      <c r="Y842" s="13"/>
      <c r="Z842" s="13"/>
    </row>
    <row r="843" spans="1:26" ht="12.75" customHeight="1" x14ac:dyDescent="0.2">
      <c r="A843" s="13"/>
      <c r="B843" s="243"/>
      <c r="C843" s="243"/>
      <c r="D843" s="243"/>
      <c r="E843" s="243"/>
      <c r="F843" s="243"/>
      <c r="G843" s="243"/>
      <c r="H843" s="243"/>
      <c r="I843" s="243"/>
      <c r="J843" s="243"/>
      <c r="K843" s="243"/>
      <c r="L843" s="243"/>
      <c r="M843" s="243"/>
      <c r="N843" s="243"/>
      <c r="O843" s="244"/>
      <c r="P843" s="13"/>
      <c r="Q843" s="13"/>
      <c r="R843" s="13"/>
      <c r="S843" s="13"/>
      <c r="T843" s="13"/>
      <c r="U843" s="13"/>
      <c r="V843" s="13"/>
      <c r="W843" s="13"/>
      <c r="X843" s="13"/>
      <c r="Y843" s="13"/>
      <c r="Z843" s="13"/>
    </row>
    <row r="844" spans="1:26" ht="12.75" customHeight="1" x14ac:dyDescent="0.2">
      <c r="A844" s="13"/>
      <c r="B844" s="243"/>
      <c r="C844" s="243"/>
      <c r="D844" s="243"/>
      <c r="E844" s="243"/>
      <c r="F844" s="243"/>
      <c r="G844" s="243"/>
      <c r="H844" s="243"/>
      <c r="I844" s="243"/>
      <c r="J844" s="243"/>
      <c r="K844" s="243"/>
      <c r="L844" s="243"/>
      <c r="M844" s="243"/>
      <c r="N844" s="243"/>
      <c r="O844" s="244"/>
      <c r="P844" s="13"/>
      <c r="Q844" s="13"/>
      <c r="R844" s="13"/>
      <c r="S844" s="13"/>
      <c r="T844" s="13"/>
      <c r="U844" s="13"/>
      <c r="V844" s="13"/>
      <c r="W844" s="13"/>
      <c r="X844" s="13"/>
      <c r="Y844" s="13"/>
      <c r="Z844" s="13"/>
    </row>
    <row r="845" spans="1:26" ht="12.75" customHeight="1" x14ac:dyDescent="0.2">
      <c r="A845" s="13"/>
      <c r="B845" s="243"/>
      <c r="C845" s="243"/>
      <c r="D845" s="243"/>
      <c r="E845" s="243"/>
      <c r="F845" s="243"/>
      <c r="G845" s="243"/>
      <c r="H845" s="243"/>
      <c r="I845" s="243"/>
      <c r="J845" s="243"/>
      <c r="K845" s="243"/>
      <c r="L845" s="243"/>
      <c r="M845" s="243"/>
      <c r="N845" s="243"/>
      <c r="O845" s="244"/>
      <c r="P845" s="13"/>
      <c r="Q845" s="13"/>
      <c r="R845" s="13"/>
      <c r="S845" s="13"/>
      <c r="T845" s="13"/>
      <c r="U845" s="13"/>
      <c r="V845" s="13"/>
      <c r="W845" s="13"/>
      <c r="X845" s="13"/>
      <c r="Y845" s="13"/>
      <c r="Z845" s="13"/>
    </row>
    <row r="846" spans="1:26" ht="12.75" customHeight="1" x14ac:dyDescent="0.2">
      <c r="A846" s="13"/>
      <c r="B846" s="243"/>
      <c r="C846" s="243"/>
      <c r="D846" s="243"/>
      <c r="E846" s="243"/>
      <c r="F846" s="243"/>
      <c r="G846" s="243"/>
      <c r="H846" s="243"/>
      <c r="I846" s="243"/>
      <c r="J846" s="243"/>
      <c r="K846" s="243"/>
      <c r="L846" s="243"/>
      <c r="M846" s="243"/>
      <c r="N846" s="243"/>
      <c r="O846" s="244"/>
      <c r="P846" s="13"/>
      <c r="Q846" s="13"/>
      <c r="R846" s="13"/>
      <c r="S846" s="13"/>
      <c r="T846" s="13"/>
      <c r="U846" s="13"/>
      <c r="V846" s="13"/>
      <c r="W846" s="13"/>
      <c r="X846" s="13"/>
      <c r="Y846" s="13"/>
      <c r="Z846" s="13"/>
    </row>
    <row r="847" spans="1:26" ht="12.75" customHeight="1" x14ac:dyDescent="0.2">
      <c r="A847" s="13"/>
      <c r="B847" s="243"/>
      <c r="C847" s="243"/>
      <c r="D847" s="243"/>
      <c r="E847" s="243"/>
      <c r="F847" s="243"/>
      <c r="G847" s="243"/>
      <c r="H847" s="243"/>
      <c r="I847" s="243"/>
      <c r="J847" s="243"/>
      <c r="K847" s="243"/>
      <c r="L847" s="243"/>
      <c r="M847" s="243"/>
      <c r="N847" s="243"/>
      <c r="O847" s="244"/>
      <c r="P847" s="13"/>
      <c r="Q847" s="13"/>
      <c r="R847" s="13"/>
      <c r="S847" s="13"/>
      <c r="T847" s="13"/>
      <c r="U847" s="13"/>
      <c r="V847" s="13"/>
      <c r="W847" s="13"/>
      <c r="X847" s="13"/>
      <c r="Y847" s="13"/>
      <c r="Z847" s="13"/>
    </row>
    <row r="848" spans="1:26" ht="12.75" customHeight="1" x14ac:dyDescent="0.2">
      <c r="A848" s="13"/>
      <c r="B848" s="243"/>
      <c r="C848" s="243"/>
      <c r="D848" s="243"/>
      <c r="E848" s="243"/>
      <c r="F848" s="243"/>
      <c r="G848" s="243"/>
      <c r="H848" s="243"/>
      <c r="I848" s="243"/>
      <c r="J848" s="243"/>
      <c r="K848" s="243"/>
      <c r="L848" s="243"/>
      <c r="M848" s="243"/>
      <c r="N848" s="243"/>
      <c r="O848" s="244"/>
      <c r="P848" s="13"/>
      <c r="Q848" s="13"/>
      <c r="R848" s="13"/>
      <c r="S848" s="13"/>
      <c r="T848" s="13"/>
      <c r="U848" s="13"/>
      <c r="V848" s="13"/>
      <c r="W848" s="13"/>
      <c r="X848" s="13"/>
      <c r="Y848" s="13"/>
      <c r="Z848" s="13"/>
    </row>
    <row r="849" spans="1:26" ht="12.75" customHeight="1" x14ac:dyDescent="0.2">
      <c r="A849" s="13"/>
      <c r="B849" s="243"/>
      <c r="C849" s="243"/>
      <c r="D849" s="243"/>
      <c r="E849" s="243"/>
      <c r="F849" s="243"/>
      <c r="G849" s="243"/>
      <c r="H849" s="243"/>
      <c r="I849" s="243"/>
      <c r="J849" s="243"/>
      <c r="K849" s="243"/>
      <c r="L849" s="243"/>
      <c r="M849" s="243"/>
      <c r="N849" s="243"/>
      <c r="O849" s="244"/>
      <c r="P849" s="13"/>
      <c r="Q849" s="13"/>
      <c r="R849" s="13"/>
      <c r="S849" s="13"/>
      <c r="T849" s="13"/>
      <c r="U849" s="13"/>
      <c r="V849" s="13"/>
      <c r="W849" s="13"/>
      <c r="X849" s="13"/>
      <c r="Y849" s="13"/>
      <c r="Z849" s="13"/>
    </row>
    <row r="850" spans="1:26" ht="12.75" customHeight="1" x14ac:dyDescent="0.2">
      <c r="A850" s="13"/>
      <c r="B850" s="243"/>
      <c r="C850" s="243"/>
      <c r="D850" s="243"/>
      <c r="E850" s="243"/>
      <c r="F850" s="243"/>
      <c r="G850" s="243"/>
      <c r="H850" s="243"/>
      <c r="I850" s="243"/>
      <c r="J850" s="243"/>
      <c r="K850" s="243"/>
      <c r="L850" s="243"/>
      <c r="M850" s="243"/>
      <c r="N850" s="243"/>
      <c r="O850" s="244"/>
      <c r="P850" s="13"/>
      <c r="Q850" s="13"/>
      <c r="R850" s="13"/>
      <c r="S850" s="13"/>
      <c r="T850" s="13"/>
      <c r="U850" s="13"/>
      <c r="V850" s="13"/>
      <c r="W850" s="13"/>
      <c r="X850" s="13"/>
      <c r="Y850" s="13"/>
      <c r="Z850" s="13"/>
    </row>
    <row r="851" spans="1:26" ht="12.75" customHeight="1" x14ac:dyDescent="0.2">
      <c r="A851" s="13"/>
      <c r="B851" s="243"/>
      <c r="C851" s="243"/>
      <c r="D851" s="243"/>
      <c r="E851" s="243"/>
      <c r="F851" s="243"/>
      <c r="G851" s="243"/>
      <c r="H851" s="243"/>
      <c r="I851" s="243"/>
      <c r="J851" s="243"/>
      <c r="K851" s="243"/>
      <c r="L851" s="243"/>
      <c r="M851" s="243"/>
      <c r="N851" s="243"/>
      <c r="O851" s="244"/>
      <c r="P851" s="13"/>
      <c r="Q851" s="13"/>
      <c r="R851" s="13"/>
      <c r="S851" s="13"/>
      <c r="T851" s="13"/>
      <c r="U851" s="13"/>
      <c r="V851" s="13"/>
      <c r="W851" s="13"/>
      <c r="X851" s="13"/>
      <c r="Y851" s="13"/>
      <c r="Z851" s="13"/>
    </row>
    <row r="852" spans="1:26" ht="12.75" customHeight="1" x14ac:dyDescent="0.2">
      <c r="A852" s="13"/>
      <c r="B852" s="243"/>
      <c r="C852" s="243"/>
      <c r="D852" s="243"/>
      <c r="E852" s="243"/>
      <c r="F852" s="243"/>
      <c r="G852" s="243"/>
      <c r="H852" s="243"/>
      <c r="I852" s="243"/>
      <c r="J852" s="243"/>
      <c r="K852" s="243"/>
      <c r="L852" s="243"/>
      <c r="M852" s="243"/>
      <c r="N852" s="243"/>
      <c r="O852" s="244"/>
      <c r="P852" s="13"/>
      <c r="Q852" s="13"/>
      <c r="R852" s="13"/>
      <c r="S852" s="13"/>
      <c r="T852" s="13"/>
      <c r="U852" s="13"/>
      <c r="V852" s="13"/>
      <c r="W852" s="13"/>
      <c r="X852" s="13"/>
      <c r="Y852" s="13"/>
      <c r="Z852" s="13"/>
    </row>
    <row r="853" spans="1:26" ht="12.75" customHeight="1" x14ac:dyDescent="0.2">
      <c r="A853" s="13"/>
      <c r="B853" s="243"/>
      <c r="C853" s="243"/>
      <c r="D853" s="243"/>
      <c r="E853" s="243"/>
      <c r="F853" s="243"/>
      <c r="G853" s="243"/>
      <c r="H853" s="243"/>
      <c r="I853" s="243"/>
      <c r="J853" s="243"/>
      <c r="K853" s="243"/>
      <c r="L853" s="243"/>
      <c r="M853" s="243"/>
      <c r="N853" s="243"/>
      <c r="O853" s="244"/>
      <c r="P853" s="13"/>
      <c r="Q853" s="13"/>
      <c r="R853" s="13"/>
      <c r="S853" s="13"/>
      <c r="T853" s="13"/>
      <c r="U853" s="13"/>
      <c r="V853" s="13"/>
      <c r="W853" s="13"/>
      <c r="X853" s="13"/>
      <c r="Y853" s="13"/>
      <c r="Z853" s="13"/>
    </row>
    <row r="854" spans="1:26" ht="12.75" customHeight="1" x14ac:dyDescent="0.2">
      <c r="A854" s="13"/>
      <c r="B854" s="243"/>
      <c r="C854" s="243"/>
      <c r="D854" s="243"/>
      <c r="E854" s="243"/>
      <c r="F854" s="243"/>
      <c r="G854" s="243"/>
      <c r="H854" s="243"/>
      <c r="I854" s="243"/>
      <c r="J854" s="243"/>
      <c r="K854" s="243"/>
      <c r="L854" s="243"/>
      <c r="M854" s="243"/>
      <c r="N854" s="243"/>
      <c r="O854" s="244"/>
      <c r="P854" s="13"/>
      <c r="Q854" s="13"/>
      <c r="R854" s="13"/>
      <c r="S854" s="13"/>
      <c r="T854" s="13"/>
      <c r="U854" s="13"/>
      <c r="V854" s="13"/>
      <c r="W854" s="13"/>
      <c r="X854" s="13"/>
      <c r="Y854" s="13"/>
      <c r="Z854" s="13"/>
    </row>
    <row r="855" spans="1:26" ht="12.75" customHeight="1" x14ac:dyDescent="0.2">
      <c r="A855" s="13"/>
      <c r="B855" s="243"/>
      <c r="C855" s="243"/>
      <c r="D855" s="243"/>
      <c r="E855" s="243"/>
      <c r="F855" s="243"/>
      <c r="G855" s="243"/>
      <c r="H855" s="243"/>
      <c r="I855" s="243"/>
      <c r="J855" s="243"/>
      <c r="K855" s="243"/>
      <c r="L855" s="243"/>
      <c r="M855" s="243"/>
      <c r="N855" s="243"/>
      <c r="O855" s="244"/>
      <c r="P855" s="13"/>
      <c r="Q855" s="13"/>
      <c r="R855" s="13"/>
      <c r="S855" s="13"/>
      <c r="T855" s="13"/>
      <c r="U855" s="13"/>
      <c r="V855" s="13"/>
      <c r="W855" s="13"/>
      <c r="X855" s="13"/>
      <c r="Y855" s="13"/>
      <c r="Z855" s="13"/>
    </row>
    <row r="856" spans="1:26" ht="12.75" customHeight="1" x14ac:dyDescent="0.2">
      <c r="A856" s="13"/>
      <c r="B856" s="243"/>
      <c r="C856" s="243"/>
      <c r="D856" s="243"/>
      <c r="E856" s="243"/>
      <c r="F856" s="243"/>
      <c r="G856" s="243"/>
      <c r="H856" s="243"/>
      <c r="I856" s="243"/>
      <c r="J856" s="243"/>
      <c r="K856" s="243"/>
      <c r="L856" s="243"/>
      <c r="M856" s="243"/>
      <c r="N856" s="243"/>
      <c r="O856" s="244"/>
      <c r="P856" s="13"/>
      <c r="Q856" s="13"/>
      <c r="R856" s="13"/>
      <c r="S856" s="13"/>
      <c r="T856" s="13"/>
      <c r="U856" s="13"/>
      <c r="V856" s="13"/>
      <c r="W856" s="13"/>
      <c r="X856" s="13"/>
      <c r="Y856" s="13"/>
      <c r="Z856" s="13"/>
    </row>
    <row r="857" spans="1:26" ht="12.75" customHeight="1" x14ac:dyDescent="0.2">
      <c r="A857" s="13"/>
      <c r="B857" s="243"/>
      <c r="C857" s="243"/>
      <c r="D857" s="243"/>
      <c r="E857" s="243"/>
      <c r="F857" s="243"/>
      <c r="G857" s="243"/>
      <c r="H857" s="243"/>
      <c r="I857" s="243"/>
      <c r="J857" s="243"/>
      <c r="K857" s="243"/>
      <c r="L857" s="243"/>
      <c r="M857" s="243"/>
      <c r="N857" s="243"/>
      <c r="O857" s="244"/>
      <c r="P857" s="13"/>
      <c r="Q857" s="13"/>
      <c r="R857" s="13"/>
      <c r="S857" s="13"/>
      <c r="T857" s="13"/>
      <c r="U857" s="13"/>
      <c r="V857" s="13"/>
      <c r="W857" s="13"/>
      <c r="X857" s="13"/>
      <c r="Y857" s="13"/>
      <c r="Z857" s="13"/>
    </row>
    <row r="858" spans="1:26" ht="12.75" customHeight="1" x14ac:dyDescent="0.2">
      <c r="A858" s="13"/>
      <c r="B858" s="243"/>
      <c r="C858" s="243"/>
      <c r="D858" s="243"/>
      <c r="E858" s="243"/>
      <c r="F858" s="243"/>
      <c r="G858" s="243"/>
      <c r="H858" s="243"/>
      <c r="I858" s="243"/>
      <c r="J858" s="243"/>
      <c r="K858" s="243"/>
      <c r="L858" s="243"/>
      <c r="M858" s="243"/>
      <c r="N858" s="243"/>
      <c r="O858" s="244"/>
      <c r="P858" s="13"/>
      <c r="Q858" s="13"/>
      <c r="R858" s="13"/>
      <c r="S858" s="13"/>
      <c r="T858" s="13"/>
      <c r="U858" s="13"/>
      <c r="V858" s="13"/>
      <c r="W858" s="13"/>
      <c r="X858" s="13"/>
      <c r="Y858" s="13"/>
      <c r="Z858" s="13"/>
    </row>
    <row r="859" spans="1:26" ht="12.75" customHeight="1" x14ac:dyDescent="0.2">
      <c r="A859" s="13"/>
      <c r="B859" s="243"/>
      <c r="C859" s="243"/>
      <c r="D859" s="243"/>
      <c r="E859" s="243"/>
      <c r="F859" s="243"/>
      <c r="G859" s="243"/>
      <c r="H859" s="243"/>
      <c r="I859" s="243"/>
      <c r="J859" s="243"/>
      <c r="K859" s="243"/>
      <c r="L859" s="243"/>
      <c r="M859" s="243"/>
      <c r="N859" s="243"/>
      <c r="O859" s="244"/>
      <c r="P859" s="13"/>
      <c r="Q859" s="13"/>
      <c r="R859" s="13"/>
      <c r="S859" s="13"/>
      <c r="T859" s="13"/>
      <c r="U859" s="13"/>
      <c r="V859" s="13"/>
      <c r="W859" s="13"/>
      <c r="X859" s="13"/>
      <c r="Y859" s="13"/>
      <c r="Z859" s="13"/>
    </row>
    <row r="860" spans="1:26" ht="12.75" customHeight="1" x14ac:dyDescent="0.2">
      <c r="A860" s="13"/>
      <c r="B860" s="243"/>
      <c r="C860" s="243"/>
      <c r="D860" s="243"/>
      <c r="E860" s="243"/>
      <c r="F860" s="243"/>
      <c r="G860" s="243"/>
      <c r="H860" s="243"/>
      <c r="I860" s="243"/>
      <c r="J860" s="243"/>
      <c r="K860" s="243"/>
      <c r="L860" s="243"/>
      <c r="M860" s="243"/>
      <c r="N860" s="243"/>
      <c r="O860" s="244"/>
      <c r="P860" s="13"/>
      <c r="Q860" s="13"/>
      <c r="R860" s="13"/>
      <c r="S860" s="13"/>
      <c r="T860" s="13"/>
      <c r="U860" s="13"/>
      <c r="V860" s="13"/>
      <c r="W860" s="13"/>
      <c r="X860" s="13"/>
      <c r="Y860" s="13"/>
      <c r="Z860" s="13"/>
    </row>
    <row r="861" spans="1:26" ht="12.75" customHeight="1" x14ac:dyDescent="0.2">
      <c r="A861" s="13"/>
      <c r="B861" s="243"/>
      <c r="C861" s="243"/>
      <c r="D861" s="243"/>
      <c r="E861" s="243"/>
      <c r="F861" s="243"/>
      <c r="G861" s="243"/>
      <c r="H861" s="243"/>
      <c r="I861" s="243"/>
      <c r="J861" s="243"/>
      <c r="K861" s="243"/>
      <c r="L861" s="243"/>
      <c r="M861" s="243"/>
      <c r="N861" s="243"/>
      <c r="O861" s="244"/>
      <c r="P861" s="13"/>
      <c r="Q861" s="13"/>
      <c r="R861" s="13"/>
      <c r="S861" s="13"/>
      <c r="T861" s="13"/>
      <c r="U861" s="13"/>
      <c r="V861" s="13"/>
      <c r="W861" s="13"/>
      <c r="X861" s="13"/>
      <c r="Y861" s="13"/>
      <c r="Z861" s="13"/>
    </row>
    <row r="862" spans="1:26" ht="12.75" customHeight="1" x14ac:dyDescent="0.2">
      <c r="A862" s="13"/>
      <c r="B862" s="243"/>
      <c r="C862" s="243"/>
      <c r="D862" s="243"/>
      <c r="E862" s="243"/>
      <c r="F862" s="243"/>
      <c r="G862" s="243"/>
      <c r="H862" s="243"/>
      <c r="I862" s="243"/>
      <c r="J862" s="243"/>
      <c r="K862" s="243"/>
      <c r="L862" s="243"/>
      <c r="M862" s="243"/>
      <c r="N862" s="243"/>
      <c r="O862" s="244"/>
      <c r="P862" s="13"/>
      <c r="Q862" s="13"/>
      <c r="R862" s="13"/>
      <c r="S862" s="13"/>
      <c r="T862" s="13"/>
      <c r="U862" s="13"/>
      <c r="V862" s="13"/>
      <c r="W862" s="13"/>
      <c r="X862" s="13"/>
      <c r="Y862" s="13"/>
      <c r="Z862" s="13"/>
    </row>
    <row r="863" spans="1:26" ht="12.75" customHeight="1" x14ac:dyDescent="0.2">
      <c r="A863" s="13"/>
      <c r="B863" s="243"/>
      <c r="C863" s="243"/>
      <c r="D863" s="243"/>
      <c r="E863" s="243"/>
      <c r="F863" s="243"/>
      <c r="G863" s="243"/>
      <c r="H863" s="243"/>
      <c r="I863" s="243"/>
      <c r="J863" s="243"/>
      <c r="K863" s="243"/>
      <c r="L863" s="243"/>
      <c r="M863" s="243"/>
      <c r="N863" s="243"/>
      <c r="O863" s="244"/>
      <c r="P863" s="13"/>
      <c r="Q863" s="13"/>
      <c r="R863" s="13"/>
      <c r="S863" s="13"/>
      <c r="T863" s="13"/>
      <c r="U863" s="13"/>
      <c r="V863" s="13"/>
      <c r="W863" s="13"/>
      <c r="X863" s="13"/>
      <c r="Y863" s="13"/>
      <c r="Z863" s="13"/>
    </row>
    <row r="864" spans="1:26" ht="12.75" customHeight="1" x14ac:dyDescent="0.2">
      <c r="A864" s="13"/>
      <c r="B864" s="243"/>
      <c r="C864" s="243"/>
      <c r="D864" s="243"/>
      <c r="E864" s="243"/>
      <c r="F864" s="243"/>
      <c r="G864" s="243"/>
      <c r="H864" s="243"/>
      <c r="I864" s="243"/>
      <c r="J864" s="243"/>
      <c r="K864" s="243"/>
      <c r="L864" s="243"/>
      <c r="M864" s="243"/>
      <c r="N864" s="243"/>
      <c r="O864" s="244"/>
      <c r="P864" s="13"/>
      <c r="Q864" s="13"/>
      <c r="R864" s="13"/>
      <c r="S864" s="13"/>
      <c r="T864" s="13"/>
      <c r="U864" s="13"/>
      <c r="V864" s="13"/>
      <c r="W864" s="13"/>
      <c r="X864" s="13"/>
      <c r="Y864" s="13"/>
      <c r="Z864" s="13"/>
    </row>
    <row r="865" spans="1:26" ht="12.75" customHeight="1" x14ac:dyDescent="0.2">
      <c r="A865" s="13"/>
      <c r="B865" s="243"/>
      <c r="C865" s="243"/>
      <c r="D865" s="243"/>
      <c r="E865" s="243"/>
      <c r="F865" s="243"/>
      <c r="G865" s="243"/>
      <c r="H865" s="243"/>
      <c r="I865" s="243"/>
      <c r="J865" s="243"/>
      <c r="K865" s="243"/>
      <c r="L865" s="243"/>
      <c r="M865" s="243"/>
      <c r="N865" s="243"/>
      <c r="O865" s="244"/>
      <c r="P865" s="13"/>
      <c r="Q865" s="13"/>
      <c r="R865" s="13"/>
      <c r="S865" s="13"/>
      <c r="T865" s="13"/>
      <c r="U865" s="13"/>
      <c r="V865" s="13"/>
      <c r="W865" s="13"/>
      <c r="X865" s="13"/>
      <c r="Y865" s="13"/>
      <c r="Z865" s="13"/>
    </row>
    <row r="866" spans="1:26" ht="12.75" customHeight="1" x14ac:dyDescent="0.2">
      <c r="A866" s="13"/>
      <c r="B866" s="243"/>
      <c r="C866" s="243"/>
      <c r="D866" s="243"/>
      <c r="E866" s="243"/>
      <c r="F866" s="243"/>
      <c r="G866" s="243"/>
      <c r="H866" s="243"/>
      <c r="I866" s="243"/>
      <c r="J866" s="243"/>
      <c r="K866" s="243"/>
      <c r="L866" s="243"/>
      <c r="M866" s="243"/>
      <c r="N866" s="243"/>
      <c r="O866" s="244"/>
      <c r="P866" s="13"/>
      <c r="Q866" s="13"/>
      <c r="R866" s="13"/>
      <c r="S866" s="13"/>
      <c r="T866" s="13"/>
      <c r="U866" s="13"/>
      <c r="V866" s="13"/>
      <c r="W866" s="13"/>
      <c r="X866" s="13"/>
      <c r="Y866" s="13"/>
      <c r="Z866" s="13"/>
    </row>
    <row r="867" spans="1:26" ht="12.75" customHeight="1" x14ac:dyDescent="0.2">
      <c r="A867" s="13"/>
      <c r="B867" s="243"/>
      <c r="C867" s="243"/>
      <c r="D867" s="243"/>
      <c r="E867" s="243"/>
      <c r="F867" s="243"/>
      <c r="G867" s="243"/>
      <c r="H867" s="243"/>
      <c r="I867" s="243"/>
      <c r="J867" s="243"/>
      <c r="K867" s="243"/>
      <c r="L867" s="243"/>
      <c r="M867" s="243"/>
      <c r="N867" s="243"/>
      <c r="O867" s="244"/>
      <c r="P867" s="13"/>
      <c r="Q867" s="13"/>
      <c r="R867" s="13"/>
      <c r="S867" s="13"/>
      <c r="T867" s="13"/>
      <c r="U867" s="13"/>
      <c r="V867" s="13"/>
      <c r="W867" s="13"/>
      <c r="X867" s="13"/>
      <c r="Y867" s="13"/>
      <c r="Z867" s="13"/>
    </row>
    <row r="868" spans="1:26" ht="12.75" customHeight="1" x14ac:dyDescent="0.2">
      <c r="A868" s="13"/>
      <c r="B868" s="243"/>
      <c r="C868" s="243"/>
      <c r="D868" s="243"/>
      <c r="E868" s="243"/>
      <c r="F868" s="243"/>
      <c r="G868" s="243"/>
      <c r="H868" s="243"/>
      <c r="I868" s="243"/>
      <c r="J868" s="243"/>
      <c r="K868" s="243"/>
      <c r="L868" s="243"/>
      <c r="M868" s="243"/>
      <c r="N868" s="243"/>
      <c r="O868" s="244"/>
      <c r="P868" s="13"/>
      <c r="Q868" s="13"/>
      <c r="R868" s="13"/>
      <c r="S868" s="13"/>
      <c r="T868" s="13"/>
      <c r="U868" s="13"/>
      <c r="V868" s="13"/>
      <c r="W868" s="13"/>
      <c r="X868" s="13"/>
      <c r="Y868" s="13"/>
      <c r="Z868" s="13"/>
    </row>
    <row r="869" spans="1:26" ht="12.75" customHeight="1" x14ac:dyDescent="0.2">
      <c r="A869" s="13"/>
      <c r="B869" s="243"/>
      <c r="C869" s="243"/>
      <c r="D869" s="243"/>
      <c r="E869" s="243"/>
      <c r="F869" s="243"/>
      <c r="G869" s="243"/>
      <c r="H869" s="243"/>
      <c r="I869" s="243"/>
      <c r="J869" s="243"/>
      <c r="K869" s="243"/>
      <c r="L869" s="243"/>
      <c r="M869" s="243"/>
      <c r="N869" s="243"/>
      <c r="O869" s="244"/>
      <c r="P869" s="13"/>
      <c r="Q869" s="13"/>
      <c r="R869" s="13"/>
      <c r="S869" s="13"/>
      <c r="T869" s="13"/>
      <c r="U869" s="13"/>
      <c r="V869" s="13"/>
      <c r="W869" s="13"/>
      <c r="X869" s="13"/>
      <c r="Y869" s="13"/>
      <c r="Z869" s="13"/>
    </row>
    <row r="870" spans="1:26" ht="12.75" customHeight="1" x14ac:dyDescent="0.2">
      <c r="A870" s="13"/>
      <c r="B870" s="243"/>
      <c r="C870" s="243"/>
      <c r="D870" s="243"/>
      <c r="E870" s="243"/>
      <c r="F870" s="243"/>
      <c r="G870" s="243"/>
      <c r="H870" s="243"/>
      <c r="I870" s="243"/>
      <c r="J870" s="243"/>
      <c r="K870" s="243"/>
      <c r="L870" s="243"/>
      <c r="M870" s="243"/>
      <c r="N870" s="243"/>
      <c r="O870" s="244"/>
      <c r="P870" s="13"/>
      <c r="Q870" s="13"/>
      <c r="R870" s="13"/>
      <c r="S870" s="13"/>
      <c r="T870" s="13"/>
      <c r="U870" s="13"/>
      <c r="V870" s="13"/>
      <c r="W870" s="13"/>
      <c r="X870" s="13"/>
      <c r="Y870" s="13"/>
      <c r="Z870" s="13"/>
    </row>
    <row r="871" spans="1:26" ht="12.75" customHeight="1" x14ac:dyDescent="0.2">
      <c r="A871" s="13"/>
      <c r="B871" s="243"/>
      <c r="C871" s="243"/>
      <c r="D871" s="243"/>
      <c r="E871" s="243"/>
      <c r="F871" s="243"/>
      <c r="G871" s="243"/>
      <c r="H871" s="243"/>
      <c r="I871" s="243"/>
      <c r="J871" s="243"/>
      <c r="K871" s="243"/>
      <c r="L871" s="243"/>
      <c r="M871" s="243"/>
      <c r="N871" s="243"/>
      <c r="O871" s="244"/>
      <c r="P871" s="13"/>
      <c r="Q871" s="13"/>
      <c r="R871" s="13"/>
      <c r="S871" s="13"/>
      <c r="T871" s="13"/>
      <c r="U871" s="13"/>
      <c r="V871" s="13"/>
      <c r="W871" s="13"/>
      <c r="X871" s="13"/>
      <c r="Y871" s="13"/>
      <c r="Z871" s="13"/>
    </row>
    <row r="872" spans="1:26" ht="12.75" customHeight="1" x14ac:dyDescent="0.2">
      <c r="A872" s="13"/>
      <c r="B872" s="243"/>
      <c r="C872" s="243"/>
      <c r="D872" s="243"/>
      <c r="E872" s="243"/>
      <c r="F872" s="243"/>
      <c r="G872" s="243"/>
      <c r="H872" s="243"/>
      <c r="I872" s="243"/>
      <c r="J872" s="243"/>
      <c r="K872" s="243"/>
      <c r="L872" s="243"/>
      <c r="M872" s="243"/>
      <c r="N872" s="243"/>
      <c r="O872" s="244"/>
      <c r="P872" s="13"/>
      <c r="Q872" s="13"/>
      <c r="R872" s="13"/>
      <c r="S872" s="13"/>
      <c r="T872" s="13"/>
      <c r="U872" s="13"/>
      <c r="V872" s="13"/>
      <c r="W872" s="13"/>
      <c r="X872" s="13"/>
      <c r="Y872" s="13"/>
      <c r="Z872" s="13"/>
    </row>
    <row r="873" spans="1:26" ht="12.75" customHeight="1" x14ac:dyDescent="0.2">
      <c r="A873" s="13"/>
      <c r="B873" s="243"/>
      <c r="C873" s="243"/>
      <c r="D873" s="243"/>
      <c r="E873" s="243"/>
      <c r="F873" s="243"/>
      <c r="G873" s="243"/>
      <c r="H873" s="243"/>
      <c r="I873" s="243"/>
      <c r="J873" s="243"/>
      <c r="K873" s="243"/>
      <c r="L873" s="243"/>
      <c r="M873" s="243"/>
      <c r="N873" s="243"/>
      <c r="O873" s="244"/>
      <c r="P873" s="13"/>
      <c r="Q873" s="13"/>
      <c r="R873" s="13"/>
      <c r="S873" s="13"/>
      <c r="T873" s="13"/>
      <c r="U873" s="13"/>
      <c r="V873" s="13"/>
      <c r="W873" s="13"/>
      <c r="X873" s="13"/>
      <c r="Y873" s="13"/>
      <c r="Z873" s="13"/>
    </row>
    <row r="874" spans="1:26" ht="12.75" customHeight="1" x14ac:dyDescent="0.2">
      <c r="A874" s="13"/>
      <c r="B874" s="243"/>
      <c r="C874" s="243"/>
      <c r="D874" s="243"/>
      <c r="E874" s="243"/>
      <c r="F874" s="243"/>
      <c r="G874" s="243"/>
      <c r="H874" s="243"/>
      <c r="I874" s="243"/>
      <c r="J874" s="243"/>
      <c r="K874" s="243"/>
      <c r="L874" s="243"/>
      <c r="M874" s="243"/>
      <c r="N874" s="243"/>
      <c r="O874" s="244"/>
      <c r="P874" s="13"/>
      <c r="Q874" s="13"/>
      <c r="R874" s="13"/>
      <c r="S874" s="13"/>
      <c r="T874" s="13"/>
      <c r="U874" s="13"/>
      <c r="V874" s="13"/>
      <c r="W874" s="13"/>
      <c r="X874" s="13"/>
      <c r="Y874" s="13"/>
      <c r="Z874" s="13"/>
    </row>
    <row r="875" spans="1:26" ht="12.75" customHeight="1" x14ac:dyDescent="0.2">
      <c r="A875" s="13"/>
      <c r="B875" s="243"/>
      <c r="C875" s="243"/>
      <c r="D875" s="243"/>
      <c r="E875" s="243"/>
      <c r="F875" s="243"/>
      <c r="G875" s="243"/>
      <c r="H875" s="243"/>
      <c r="I875" s="243"/>
      <c r="J875" s="243"/>
      <c r="K875" s="243"/>
      <c r="L875" s="243"/>
      <c r="M875" s="243"/>
      <c r="N875" s="243"/>
      <c r="O875" s="244"/>
      <c r="P875" s="13"/>
      <c r="Q875" s="13"/>
      <c r="R875" s="13"/>
      <c r="S875" s="13"/>
      <c r="T875" s="13"/>
      <c r="U875" s="13"/>
      <c r="V875" s="13"/>
      <c r="W875" s="13"/>
      <c r="X875" s="13"/>
      <c r="Y875" s="13"/>
      <c r="Z875" s="13"/>
    </row>
    <row r="876" spans="1:26" ht="12.75" customHeight="1" x14ac:dyDescent="0.2">
      <c r="A876" s="13"/>
      <c r="B876" s="243"/>
      <c r="C876" s="243"/>
      <c r="D876" s="243"/>
      <c r="E876" s="243"/>
      <c r="F876" s="243"/>
      <c r="G876" s="243"/>
      <c r="H876" s="243"/>
      <c r="I876" s="243"/>
      <c r="J876" s="243"/>
      <c r="K876" s="243"/>
      <c r="L876" s="243"/>
      <c r="M876" s="243"/>
      <c r="N876" s="243"/>
      <c r="O876" s="244"/>
      <c r="P876" s="13"/>
      <c r="Q876" s="13"/>
      <c r="R876" s="13"/>
      <c r="S876" s="13"/>
      <c r="T876" s="13"/>
      <c r="U876" s="13"/>
      <c r="V876" s="13"/>
      <c r="W876" s="13"/>
      <c r="X876" s="13"/>
      <c r="Y876" s="13"/>
      <c r="Z876" s="13"/>
    </row>
    <row r="877" spans="1:26" ht="12.75" customHeight="1" x14ac:dyDescent="0.2">
      <c r="A877" s="13"/>
      <c r="B877" s="243"/>
      <c r="C877" s="243"/>
      <c r="D877" s="243"/>
      <c r="E877" s="243"/>
      <c r="F877" s="243"/>
      <c r="G877" s="243"/>
      <c r="H877" s="243"/>
      <c r="I877" s="243"/>
      <c r="J877" s="243"/>
      <c r="K877" s="243"/>
      <c r="L877" s="243"/>
      <c r="M877" s="243"/>
      <c r="N877" s="243"/>
      <c r="O877" s="244"/>
      <c r="P877" s="13"/>
      <c r="Q877" s="13"/>
      <c r="R877" s="13"/>
      <c r="S877" s="13"/>
      <c r="T877" s="13"/>
      <c r="U877" s="13"/>
      <c r="V877" s="13"/>
      <c r="W877" s="13"/>
      <c r="X877" s="13"/>
      <c r="Y877" s="13"/>
      <c r="Z877" s="13"/>
    </row>
    <row r="878" spans="1:26" ht="12.75" customHeight="1" x14ac:dyDescent="0.2">
      <c r="A878" s="13"/>
      <c r="B878" s="243"/>
      <c r="C878" s="243"/>
      <c r="D878" s="243"/>
      <c r="E878" s="243"/>
      <c r="F878" s="243"/>
      <c r="G878" s="243"/>
      <c r="H878" s="243"/>
      <c r="I878" s="243"/>
      <c r="J878" s="243"/>
      <c r="K878" s="243"/>
      <c r="L878" s="243"/>
      <c r="M878" s="243"/>
      <c r="N878" s="243"/>
      <c r="O878" s="244"/>
      <c r="P878" s="13"/>
      <c r="Q878" s="13"/>
      <c r="R878" s="13"/>
      <c r="S878" s="13"/>
      <c r="T878" s="13"/>
      <c r="U878" s="13"/>
      <c r="V878" s="13"/>
      <c r="W878" s="13"/>
      <c r="X878" s="13"/>
      <c r="Y878" s="13"/>
      <c r="Z878" s="13"/>
    </row>
    <row r="879" spans="1:26" ht="12.75" customHeight="1" x14ac:dyDescent="0.2">
      <c r="A879" s="13"/>
      <c r="B879" s="243"/>
      <c r="C879" s="243"/>
      <c r="D879" s="243"/>
      <c r="E879" s="243"/>
      <c r="F879" s="243"/>
      <c r="G879" s="243"/>
      <c r="H879" s="243"/>
      <c r="I879" s="243"/>
      <c r="J879" s="243"/>
      <c r="K879" s="243"/>
      <c r="L879" s="243"/>
      <c r="M879" s="243"/>
      <c r="N879" s="243"/>
      <c r="O879" s="244"/>
      <c r="P879" s="13"/>
      <c r="Q879" s="13"/>
      <c r="R879" s="13"/>
      <c r="S879" s="13"/>
      <c r="T879" s="13"/>
      <c r="U879" s="13"/>
      <c r="V879" s="13"/>
      <c r="W879" s="13"/>
      <c r="X879" s="13"/>
      <c r="Y879" s="13"/>
      <c r="Z879" s="13"/>
    </row>
    <row r="880" spans="1:26" ht="12.75" customHeight="1" x14ac:dyDescent="0.2">
      <c r="A880" s="13"/>
      <c r="B880" s="243"/>
      <c r="C880" s="243"/>
      <c r="D880" s="243"/>
      <c r="E880" s="243"/>
      <c r="F880" s="243"/>
      <c r="G880" s="243"/>
      <c r="H880" s="243"/>
      <c r="I880" s="243"/>
      <c r="J880" s="243"/>
      <c r="K880" s="243"/>
      <c r="L880" s="243"/>
      <c r="M880" s="243"/>
      <c r="N880" s="243"/>
      <c r="O880" s="244"/>
      <c r="P880" s="13"/>
      <c r="Q880" s="13"/>
      <c r="R880" s="13"/>
      <c r="S880" s="13"/>
      <c r="T880" s="13"/>
      <c r="U880" s="13"/>
      <c r="V880" s="13"/>
      <c r="W880" s="13"/>
      <c r="X880" s="13"/>
      <c r="Y880" s="13"/>
      <c r="Z880" s="13"/>
    </row>
    <row r="881" spans="1:26" ht="12.75" customHeight="1" x14ac:dyDescent="0.2">
      <c r="A881" s="13"/>
      <c r="B881" s="243"/>
      <c r="C881" s="243"/>
      <c r="D881" s="243"/>
      <c r="E881" s="243"/>
      <c r="F881" s="243"/>
      <c r="G881" s="243"/>
      <c r="H881" s="243"/>
      <c r="I881" s="243"/>
      <c r="J881" s="243"/>
      <c r="K881" s="243"/>
      <c r="L881" s="243"/>
      <c r="M881" s="243"/>
      <c r="N881" s="243"/>
      <c r="O881" s="244"/>
      <c r="P881" s="13"/>
      <c r="Q881" s="13"/>
      <c r="R881" s="13"/>
      <c r="S881" s="13"/>
      <c r="T881" s="13"/>
      <c r="U881" s="13"/>
      <c r="V881" s="13"/>
      <c r="W881" s="13"/>
      <c r="X881" s="13"/>
      <c r="Y881" s="13"/>
      <c r="Z881" s="13"/>
    </row>
    <row r="882" spans="1:26" ht="12.75" customHeight="1" x14ac:dyDescent="0.2">
      <c r="A882" s="13"/>
      <c r="B882" s="243"/>
      <c r="C882" s="243"/>
      <c r="D882" s="243"/>
      <c r="E882" s="243"/>
      <c r="F882" s="243"/>
      <c r="G882" s="243"/>
      <c r="H882" s="243"/>
      <c r="I882" s="243"/>
      <c r="J882" s="243"/>
      <c r="K882" s="243"/>
      <c r="L882" s="243"/>
      <c r="M882" s="243"/>
      <c r="N882" s="243"/>
      <c r="O882" s="244"/>
      <c r="P882" s="13"/>
      <c r="Q882" s="13"/>
      <c r="R882" s="13"/>
      <c r="S882" s="13"/>
      <c r="T882" s="13"/>
      <c r="U882" s="13"/>
      <c r="V882" s="13"/>
      <c r="W882" s="13"/>
      <c r="X882" s="13"/>
      <c r="Y882" s="13"/>
      <c r="Z882" s="13"/>
    </row>
    <row r="883" spans="1:26" ht="12.75" customHeight="1" x14ac:dyDescent="0.2">
      <c r="A883" s="13"/>
      <c r="B883" s="243"/>
      <c r="C883" s="243"/>
      <c r="D883" s="243"/>
      <c r="E883" s="243"/>
      <c r="F883" s="243"/>
      <c r="G883" s="243"/>
      <c r="H883" s="243"/>
      <c r="I883" s="243"/>
      <c r="J883" s="243"/>
      <c r="K883" s="243"/>
      <c r="L883" s="243"/>
      <c r="M883" s="243"/>
      <c r="N883" s="243"/>
      <c r="O883" s="244"/>
      <c r="P883" s="13"/>
      <c r="Q883" s="13"/>
      <c r="R883" s="13"/>
      <c r="S883" s="13"/>
      <c r="T883" s="13"/>
      <c r="U883" s="13"/>
      <c r="V883" s="13"/>
      <c r="W883" s="13"/>
      <c r="X883" s="13"/>
      <c r="Y883" s="13"/>
      <c r="Z883" s="13"/>
    </row>
    <row r="884" spans="1:26" ht="12.75" customHeight="1" x14ac:dyDescent="0.2">
      <c r="A884" s="13"/>
      <c r="B884" s="243"/>
      <c r="C884" s="243"/>
      <c r="D884" s="243"/>
      <c r="E884" s="243"/>
      <c r="F884" s="243"/>
      <c r="G884" s="243"/>
      <c r="H884" s="243"/>
      <c r="I884" s="243"/>
      <c r="J884" s="243"/>
      <c r="K884" s="243"/>
      <c r="L884" s="243"/>
      <c r="M884" s="243"/>
      <c r="N884" s="243"/>
      <c r="O884" s="244"/>
      <c r="P884" s="13"/>
      <c r="Q884" s="13"/>
      <c r="R884" s="13"/>
      <c r="S884" s="13"/>
      <c r="T884" s="13"/>
      <c r="U884" s="13"/>
      <c r="V884" s="13"/>
      <c r="W884" s="13"/>
      <c r="X884" s="13"/>
      <c r="Y884" s="13"/>
      <c r="Z884" s="13"/>
    </row>
    <row r="885" spans="1:26" ht="12.75" customHeight="1" x14ac:dyDescent="0.2">
      <c r="A885" s="13"/>
      <c r="B885" s="243"/>
      <c r="C885" s="243"/>
      <c r="D885" s="243"/>
      <c r="E885" s="243"/>
      <c r="F885" s="243"/>
      <c r="G885" s="243"/>
      <c r="H885" s="243"/>
      <c r="I885" s="243"/>
      <c r="J885" s="243"/>
      <c r="K885" s="243"/>
      <c r="L885" s="243"/>
      <c r="M885" s="243"/>
      <c r="N885" s="243"/>
      <c r="O885" s="244"/>
      <c r="P885" s="13"/>
      <c r="Q885" s="13"/>
      <c r="R885" s="13"/>
      <c r="S885" s="13"/>
      <c r="T885" s="13"/>
      <c r="U885" s="13"/>
      <c r="V885" s="13"/>
      <c r="W885" s="13"/>
      <c r="X885" s="13"/>
      <c r="Y885" s="13"/>
      <c r="Z885" s="13"/>
    </row>
    <row r="886" spans="1:26" ht="12.75" customHeight="1" x14ac:dyDescent="0.2">
      <c r="A886" s="13"/>
      <c r="B886" s="243"/>
      <c r="C886" s="243"/>
      <c r="D886" s="243"/>
      <c r="E886" s="243"/>
      <c r="F886" s="243"/>
      <c r="G886" s="243"/>
      <c r="H886" s="243"/>
      <c r="I886" s="243"/>
      <c r="J886" s="243"/>
      <c r="K886" s="243"/>
      <c r="L886" s="243"/>
      <c r="M886" s="243"/>
      <c r="N886" s="243"/>
      <c r="O886" s="244"/>
      <c r="P886" s="13"/>
      <c r="Q886" s="13"/>
      <c r="R886" s="13"/>
      <c r="S886" s="13"/>
      <c r="T886" s="13"/>
      <c r="U886" s="13"/>
      <c r="V886" s="13"/>
      <c r="W886" s="13"/>
      <c r="X886" s="13"/>
      <c r="Y886" s="13"/>
      <c r="Z886" s="13"/>
    </row>
    <row r="887" spans="1:26" ht="12.75" customHeight="1" x14ac:dyDescent="0.2">
      <c r="A887" s="13"/>
      <c r="B887" s="243"/>
      <c r="C887" s="243"/>
      <c r="D887" s="243"/>
      <c r="E887" s="243"/>
      <c r="F887" s="243"/>
      <c r="G887" s="243"/>
      <c r="H887" s="243"/>
      <c r="I887" s="243"/>
      <c r="J887" s="243"/>
      <c r="K887" s="243"/>
      <c r="L887" s="243"/>
      <c r="M887" s="243"/>
      <c r="N887" s="243"/>
      <c r="O887" s="244"/>
      <c r="P887" s="13"/>
      <c r="Q887" s="13"/>
      <c r="R887" s="13"/>
      <c r="S887" s="13"/>
      <c r="T887" s="13"/>
      <c r="U887" s="13"/>
      <c r="V887" s="13"/>
      <c r="W887" s="13"/>
      <c r="X887" s="13"/>
      <c r="Y887" s="13"/>
      <c r="Z887" s="13"/>
    </row>
    <row r="888" spans="1:26" ht="12.75" customHeight="1" x14ac:dyDescent="0.2">
      <c r="A888" s="13"/>
      <c r="B888" s="243"/>
      <c r="C888" s="243"/>
      <c r="D888" s="243"/>
      <c r="E888" s="243"/>
      <c r="F888" s="243"/>
      <c r="G888" s="243"/>
      <c r="H888" s="243"/>
      <c r="I888" s="243"/>
      <c r="J888" s="243"/>
      <c r="K888" s="243"/>
      <c r="L888" s="243"/>
      <c r="M888" s="243"/>
      <c r="N888" s="243"/>
      <c r="O888" s="244"/>
      <c r="P888" s="13"/>
      <c r="Q888" s="13"/>
      <c r="R888" s="13"/>
      <c r="S888" s="13"/>
      <c r="T888" s="13"/>
      <c r="U888" s="13"/>
      <c r="V888" s="13"/>
      <c r="W888" s="13"/>
      <c r="X888" s="13"/>
      <c r="Y888" s="13"/>
      <c r="Z888" s="13"/>
    </row>
    <row r="889" spans="1:26" ht="12.75" customHeight="1" x14ac:dyDescent="0.2">
      <c r="A889" s="13"/>
      <c r="B889" s="243"/>
      <c r="C889" s="243"/>
      <c r="D889" s="243"/>
      <c r="E889" s="243"/>
      <c r="F889" s="243"/>
      <c r="G889" s="243"/>
      <c r="H889" s="243"/>
      <c r="I889" s="243"/>
      <c r="J889" s="243"/>
      <c r="K889" s="243"/>
      <c r="L889" s="243"/>
      <c r="M889" s="243"/>
      <c r="N889" s="243"/>
      <c r="O889" s="244"/>
      <c r="P889" s="13"/>
      <c r="Q889" s="13"/>
      <c r="R889" s="13"/>
      <c r="S889" s="13"/>
      <c r="T889" s="13"/>
      <c r="U889" s="13"/>
      <c r="V889" s="13"/>
      <c r="W889" s="13"/>
      <c r="X889" s="13"/>
      <c r="Y889" s="13"/>
      <c r="Z889" s="13"/>
    </row>
    <row r="890" spans="1:26" ht="12.75" customHeight="1" x14ac:dyDescent="0.2">
      <c r="A890" s="13"/>
      <c r="B890" s="243"/>
      <c r="C890" s="243"/>
      <c r="D890" s="243"/>
      <c r="E890" s="243"/>
      <c r="F890" s="243"/>
      <c r="G890" s="243"/>
      <c r="H890" s="243"/>
      <c r="I890" s="243"/>
      <c r="J890" s="243"/>
      <c r="K890" s="243"/>
      <c r="L890" s="243"/>
      <c r="M890" s="243"/>
      <c r="N890" s="243"/>
      <c r="O890" s="244"/>
      <c r="P890" s="13"/>
      <c r="Q890" s="13"/>
      <c r="R890" s="13"/>
      <c r="S890" s="13"/>
      <c r="T890" s="13"/>
      <c r="U890" s="13"/>
      <c r="V890" s="13"/>
      <c r="W890" s="13"/>
      <c r="X890" s="13"/>
      <c r="Y890" s="13"/>
      <c r="Z890" s="13"/>
    </row>
    <row r="891" spans="1:26" ht="12.75" customHeight="1" x14ac:dyDescent="0.2">
      <c r="A891" s="13"/>
      <c r="B891" s="243"/>
      <c r="C891" s="243"/>
      <c r="D891" s="243"/>
      <c r="E891" s="243"/>
      <c r="F891" s="243"/>
      <c r="G891" s="243"/>
      <c r="H891" s="243"/>
      <c r="I891" s="243"/>
      <c r="J891" s="243"/>
      <c r="K891" s="243"/>
      <c r="L891" s="243"/>
      <c r="M891" s="243"/>
      <c r="N891" s="243"/>
      <c r="O891" s="244"/>
      <c r="P891" s="13"/>
      <c r="Q891" s="13"/>
      <c r="R891" s="13"/>
      <c r="S891" s="13"/>
      <c r="T891" s="13"/>
      <c r="U891" s="13"/>
      <c r="V891" s="13"/>
      <c r="W891" s="13"/>
      <c r="X891" s="13"/>
      <c r="Y891" s="13"/>
      <c r="Z891" s="13"/>
    </row>
    <row r="892" spans="1:26" ht="12.75" customHeight="1" x14ac:dyDescent="0.2">
      <c r="A892" s="13"/>
      <c r="B892" s="243"/>
      <c r="C892" s="243"/>
      <c r="D892" s="243"/>
      <c r="E892" s="243"/>
      <c r="F892" s="243"/>
      <c r="G892" s="243"/>
      <c r="H892" s="243"/>
      <c r="I892" s="243"/>
      <c r="J892" s="243"/>
      <c r="K892" s="243"/>
      <c r="L892" s="243"/>
      <c r="M892" s="243"/>
      <c r="N892" s="243"/>
      <c r="O892" s="244"/>
      <c r="P892" s="13"/>
      <c r="Q892" s="13"/>
      <c r="R892" s="13"/>
      <c r="S892" s="13"/>
      <c r="T892" s="13"/>
      <c r="U892" s="13"/>
      <c r="V892" s="13"/>
      <c r="W892" s="13"/>
      <c r="X892" s="13"/>
      <c r="Y892" s="13"/>
      <c r="Z892" s="13"/>
    </row>
    <row r="893" spans="1:26" ht="12.75" customHeight="1" x14ac:dyDescent="0.2">
      <c r="A893" s="13"/>
      <c r="B893" s="243"/>
      <c r="C893" s="243"/>
      <c r="D893" s="243"/>
      <c r="E893" s="243"/>
      <c r="F893" s="243"/>
      <c r="G893" s="243"/>
      <c r="H893" s="243"/>
      <c r="I893" s="243"/>
      <c r="J893" s="243"/>
      <c r="K893" s="243"/>
      <c r="L893" s="243"/>
      <c r="M893" s="243"/>
      <c r="N893" s="243"/>
      <c r="O893" s="244"/>
      <c r="P893" s="13"/>
      <c r="Q893" s="13"/>
      <c r="R893" s="13"/>
      <c r="S893" s="13"/>
      <c r="T893" s="13"/>
      <c r="U893" s="13"/>
      <c r="V893" s="13"/>
      <c r="W893" s="13"/>
      <c r="X893" s="13"/>
      <c r="Y893" s="13"/>
      <c r="Z893" s="13"/>
    </row>
    <row r="894" spans="1:26" ht="12.75" customHeight="1" x14ac:dyDescent="0.2">
      <c r="A894" s="13"/>
      <c r="B894" s="243"/>
      <c r="C894" s="243"/>
      <c r="D894" s="243"/>
      <c r="E894" s="243"/>
      <c r="F894" s="243"/>
      <c r="G894" s="243"/>
      <c r="H894" s="243"/>
      <c r="I894" s="243"/>
      <c r="J894" s="243"/>
      <c r="K894" s="243"/>
      <c r="L894" s="243"/>
      <c r="M894" s="243"/>
      <c r="N894" s="243"/>
      <c r="O894" s="244"/>
      <c r="P894" s="13"/>
      <c r="Q894" s="13"/>
      <c r="R894" s="13"/>
      <c r="S894" s="13"/>
      <c r="T894" s="13"/>
      <c r="U894" s="13"/>
      <c r="V894" s="13"/>
      <c r="W894" s="13"/>
      <c r="X894" s="13"/>
      <c r="Y894" s="13"/>
      <c r="Z894" s="13"/>
    </row>
    <row r="895" spans="1:26" ht="12.75" customHeight="1" x14ac:dyDescent="0.2">
      <c r="A895" s="13"/>
      <c r="B895" s="243"/>
      <c r="C895" s="243"/>
      <c r="D895" s="243"/>
      <c r="E895" s="243"/>
      <c r="F895" s="243"/>
      <c r="G895" s="243"/>
      <c r="H895" s="243"/>
      <c r="I895" s="243"/>
      <c r="J895" s="243"/>
      <c r="K895" s="243"/>
      <c r="L895" s="243"/>
      <c r="M895" s="243"/>
      <c r="N895" s="243"/>
      <c r="O895" s="244"/>
      <c r="P895" s="13"/>
      <c r="Q895" s="13"/>
      <c r="R895" s="13"/>
      <c r="S895" s="13"/>
      <c r="T895" s="13"/>
      <c r="U895" s="13"/>
      <c r="V895" s="13"/>
      <c r="W895" s="13"/>
      <c r="X895" s="13"/>
      <c r="Y895" s="13"/>
      <c r="Z895" s="13"/>
    </row>
    <row r="896" spans="1:26" ht="12.75" customHeight="1" x14ac:dyDescent="0.2">
      <c r="A896" s="13"/>
      <c r="B896" s="243"/>
      <c r="C896" s="243"/>
      <c r="D896" s="243"/>
      <c r="E896" s="243"/>
      <c r="F896" s="243"/>
      <c r="G896" s="243"/>
      <c r="H896" s="243"/>
      <c r="I896" s="243"/>
      <c r="J896" s="243"/>
      <c r="K896" s="243"/>
      <c r="L896" s="243"/>
      <c r="M896" s="243"/>
      <c r="N896" s="243"/>
      <c r="O896" s="244"/>
      <c r="P896" s="13"/>
      <c r="Q896" s="13"/>
      <c r="R896" s="13"/>
      <c r="S896" s="13"/>
      <c r="T896" s="13"/>
      <c r="U896" s="13"/>
      <c r="V896" s="13"/>
      <c r="W896" s="13"/>
      <c r="X896" s="13"/>
      <c r="Y896" s="13"/>
      <c r="Z896" s="13"/>
    </row>
    <row r="897" spans="1:26" ht="12.75" customHeight="1" x14ac:dyDescent="0.2">
      <c r="A897" s="13"/>
      <c r="B897" s="243"/>
      <c r="C897" s="243"/>
      <c r="D897" s="243"/>
      <c r="E897" s="243"/>
      <c r="F897" s="243"/>
      <c r="G897" s="243"/>
      <c r="H897" s="243"/>
      <c r="I897" s="243"/>
      <c r="J897" s="243"/>
      <c r="K897" s="243"/>
      <c r="L897" s="243"/>
      <c r="M897" s="243"/>
      <c r="N897" s="243"/>
      <c r="O897" s="244"/>
      <c r="P897" s="13"/>
      <c r="Q897" s="13"/>
      <c r="R897" s="13"/>
      <c r="S897" s="13"/>
      <c r="T897" s="13"/>
      <c r="U897" s="13"/>
      <c r="V897" s="13"/>
      <c r="W897" s="13"/>
      <c r="X897" s="13"/>
      <c r="Y897" s="13"/>
      <c r="Z897" s="13"/>
    </row>
    <row r="898" spans="1:26" ht="12.75" customHeight="1" x14ac:dyDescent="0.2">
      <c r="A898" s="13"/>
      <c r="B898" s="243"/>
      <c r="C898" s="243"/>
      <c r="D898" s="243"/>
      <c r="E898" s="243"/>
      <c r="F898" s="243"/>
      <c r="G898" s="243"/>
      <c r="H898" s="243"/>
      <c r="I898" s="243"/>
      <c r="J898" s="243"/>
      <c r="K898" s="243"/>
      <c r="L898" s="243"/>
      <c r="M898" s="243"/>
      <c r="N898" s="243"/>
      <c r="O898" s="244"/>
      <c r="P898" s="13"/>
      <c r="Q898" s="13"/>
      <c r="R898" s="13"/>
      <c r="S898" s="13"/>
      <c r="T898" s="13"/>
      <c r="U898" s="13"/>
      <c r="V898" s="13"/>
      <c r="W898" s="13"/>
      <c r="X898" s="13"/>
      <c r="Y898" s="13"/>
      <c r="Z898" s="13"/>
    </row>
    <row r="899" spans="1:26" ht="12.75" customHeight="1" x14ac:dyDescent="0.2">
      <c r="A899" s="13"/>
      <c r="B899" s="243"/>
      <c r="C899" s="243"/>
      <c r="D899" s="243"/>
      <c r="E899" s="243"/>
      <c r="F899" s="243"/>
      <c r="G899" s="243"/>
      <c r="H899" s="243"/>
      <c r="I899" s="243"/>
      <c r="J899" s="243"/>
      <c r="K899" s="243"/>
      <c r="L899" s="243"/>
      <c r="M899" s="243"/>
      <c r="N899" s="243"/>
      <c r="O899" s="244"/>
      <c r="P899" s="13"/>
      <c r="Q899" s="13"/>
      <c r="R899" s="13"/>
      <c r="S899" s="13"/>
      <c r="T899" s="13"/>
      <c r="U899" s="13"/>
      <c r="V899" s="13"/>
      <c r="W899" s="13"/>
      <c r="X899" s="13"/>
      <c r="Y899" s="13"/>
      <c r="Z899" s="13"/>
    </row>
    <row r="900" spans="1:26" ht="12.75" customHeight="1" x14ac:dyDescent="0.2">
      <c r="A900" s="13"/>
      <c r="B900" s="243"/>
      <c r="C900" s="243"/>
      <c r="D900" s="243"/>
      <c r="E900" s="243"/>
      <c r="F900" s="243"/>
      <c r="G900" s="243"/>
      <c r="H900" s="243"/>
      <c r="I900" s="243"/>
      <c r="J900" s="243"/>
      <c r="K900" s="243"/>
      <c r="L900" s="243"/>
      <c r="M900" s="243"/>
      <c r="N900" s="243"/>
      <c r="O900" s="244"/>
      <c r="P900" s="13"/>
      <c r="Q900" s="13"/>
      <c r="R900" s="13"/>
      <c r="S900" s="13"/>
      <c r="T900" s="13"/>
      <c r="U900" s="13"/>
      <c r="V900" s="13"/>
      <c r="W900" s="13"/>
      <c r="X900" s="13"/>
      <c r="Y900" s="13"/>
      <c r="Z900" s="13"/>
    </row>
    <row r="901" spans="1:26" ht="12.75" customHeight="1" x14ac:dyDescent="0.2">
      <c r="A901" s="13"/>
      <c r="B901" s="243"/>
      <c r="C901" s="243"/>
      <c r="D901" s="243"/>
      <c r="E901" s="243"/>
      <c r="F901" s="243"/>
      <c r="G901" s="243"/>
      <c r="H901" s="243"/>
      <c r="I901" s="243"/>
      <c r="J901" s="243"/>
      <c r="K901" s="243"/>
      <c r="L901" s="243"/>
      <c r="M901" s="243"/>
      <c r="N901" s="243"/>
      <c r="O901" s="244"/>
      <c r="P901" s="13"/>
      <c r="Q901" s="13"/>
      <c r="R901" s="13"/>
      <c r="S901" s="13"/>
      <c r="T901" s="13"/>
      <c r="U901" s="13"/>
      <c r="V901" s="13"/>
      <c r="W901" s="13"/>
      <c r="X901" s="13"/>
      <c r="Y901" s="13"/>
      <c r="Z901" s="13"/>
    </row>
    <row r="902" spans="1:26" ht="12.75" customHeight="1" x14ac:dyDescent="0.2">
      <c r="A902" s="13"/>
      <c r="B902" s="243"/>
      <c r="C902" s="243"/>
      <c r="D902" s="243"/>
      <c r="E902" s="243"/>
      <c r="F902" s="243"/>
      <c r="G902" s="243"/>
      <c r="H902" s="243"/>
      <c r="I902" s="243"/>
      <c r="J902" s="243"/>
      <c r="K902" s="243"/>
      <c r="L902" s="243"/>
      <c r="M902" s="243"/>
      <c r="N902" s="243"/>
      <c r="O902" s="244"/>
      <c r="P902" s="13"/>
      <c r="Q902" s="13"/>
      <c r="R902" s="13"/>
      <c r="S902" s="13"/>
      <c r="T902" s="13"/>
      <c r="U902" s="13"/>
      <c r="V902" s="13"/>
      <c r="W902" s="13"/>
      <c r="X902" s="13"/>
      <c r="Y902" s="13"/>
      <c r="Z902" s="13"/>
    </row>
    <row r="903" spans="1:26" ht="12.75" customHeight="1" x14ac:dyDescent="0.2">
      <c r="A903" s="13"/>
      <c r="B903" s="243"/>
      <c r="C903" s="243"/>
      <c r="D903" s="243"/>
      <c r="E903" s="243"/>
      <c r="F903" s="243"/>
      <c r="G903" s="243"/>
      <c r="H903" s="243"/>
      <c r="I903" s="243"/>
      <c r="J903" s="243"/>
      <c r="K903" s="243"/>
      <c r="L903" s="243"/>
      <c r="M903" s="243"/>
      <c r="N903" s="243"/>
      <c r="O903" s="244"/>
      <c r="P903" s="13"/>
      <c r="Q903" s="13"/>
      <c r="R903" s="13"/>
      <c r="S903" s="13"/>
      <c r="T903" s="13"/>
      <c r="U903" s="13"/>
      <c r="V903" s="13"/>
      <c r="W903" s="13"/>
      <c r="X903" s="13"/>
      <c r="Y903" s="13"/>
      <c r="Z903" s="13"/>
    </row>
    <row r="904" spans="1:26" ht="12.75" customHeight="1" x14ac:dyDescent="0.2">
      <c r="A904" s="13"/>
      <c r="B904" s="243"/>
      <c r="C904" s="243"/>
      <c r="D904" s="243"/>
      <c r="E904" s="243"/>
      <c r="F904" s="243"/>
      <c r="G904" s="243"/>
      <c r="H904" s="243"/>
      <c r="I904" s="243"/>
      <c r="J904" s="243"/>
      <c r="K904" s="243"/>
      <c r="L904" s="243"/>
      <c r="M904" s="243"/>
      <c r="N904" s="243"/>
      <c r="O904" s="244"/>
      <c r="P904" s="13"/>
      <c r="Q904" s="13"/>
      <c r="R904" s="13"/>
      <c r="S904" s="13"/>
      <c r="T904" s="13"/>
      <c r="U904" s="13"/>
      <c r="V904" s="13"/>
      <c r="W904" s="13"/>
      <c r="X904" s="13"/>
      <c r="Y904" s="13"/>
      <c r="Z904" s="13"/>
    </row>
    <row r="905" spans="1:26" ht="12.75" customHeight="1" x14ac:dyDescent="0.2">
      <c r="A905" s="13"/>
      <c r="B905" s="243"/>
      <c r="C905" s="243"/>
      <c r="D905" s="243"/>
      <c r="E905" s="243"/>
      <c r="F905" s="243"/>
      <c r="G905" s="243"/>
      <c r="H905" s="243"/>
      <c r="I905" s="243"/>
      <c r="J905" s="243"/>
      <c r="K905" s="243"/>
      <c r="L905" s="243"/>
      <c r="M905" s="243"/>
      <c r="N905" s="243"/>
      <c r="O905" s="244"/>
      <c r="P905" s="13"/>
      <c r="Q905" s="13"/>
      <c r="R905" s="13"/>
      <c r="S905" s="13"/>
      <c r="T905" s="13"/>
      <c r="U905" s="13"/>
      <c r="V905" s="13"/>
      <c r="W905" s="13"/>
      <c r="X905" s="13"/>
      <c r="Y905" s="13"/>
      <c r="Z905" s="13"/>
    </row>
    <row r="906" spans="1:26" ht="12.75" customHeight="1" x14ac:dyDescent="0.2">
      <c r="A906" s="13"/>
      <c r="B906" s="243"/>
      <c r="C906" s="243"/>
      <c r="D906" s="243"/>
      <c r="E906" s="243"/>
      <c r="F906" s="243"/>
      <c r="G906" s="243"/>
      <c r="H906" s="243"/>
      <c r="I906" s="243"/>
      <c r="J906" s="243"/>
      <c r="K906" s="243"/>
      <c r="L906" s="243"/>
      <c r="M906" s="243"/>
      <c r="N906" s="243"/>
      <c r="O906" s="244"/>
      <c r="P906" s="13"/>
      <c r="Q906" s="13"/>
      <c r="R906" s="13"/>
      <c r="S906" s="13"/>
      <c r="T906" s="13"/>
      <c r="U906" s="13"/>
      <c r="V906" s="13"/>
      <c r="W906" s="13"/>
      <c r="X906" s="13"/>
      <c r="Y906" s="13"/>
      <c r="Z906" s="13"/>
    </row>
    <row r="907" spans="1:26" ht="12.75" customHeight="1" x14ac:dyDescent="0.2">
      <c r="A907" s="13"/>
      <c r="B907" s="243"/>
      <c r="C907" s="243"/>
      <c r="D907" s="243"/>
      <c r="E907" s="243"/>
      <c r="F907" s="243"/>
      <c r="G907" s="243"/>
      <c r="H907" s="243"/>
      <c r="I907" s="243"/>
      <c r="J907" s="243"/>
      <c r="K907" s="243"/>
      <c r="L907" s="243"/>
      <c r="M907" s="243"/>
      <c r="N907" s="243"/>
      <c r="O907" s="244"/>
      <c r="P907" s="13"/>
      <c r="Q907" s="13"/>
      <c r="R907" s="13"/>
      <c r="S907" s="13"/>
      <c r="T907" s="13"/>
      <c r="U907" s="13"/>
      <c r="V907" s="13"/>
      <c r="W907" s="13"/>
      <c r="X907" s="13"/>
      <c r="Y907" s="13"/>
      <c r="Z907" s="13"/>
    </row>
    <row r="908" spans="1:26" ht="12.75" customHeight="1" x14ac:dyDescent="0.2">
      <c r="A908" s="13"/>
      <c r="B908" s="243"/>
      <c r="C908" s="243"/>
      <c r="D908" s="243"/>
      <c r="E908" s="243"/>
      <c r="F908" s="243"/>
      <c r="G908" s="243"/>
      <c r="H908" s="243"/>
      <c r="I908" s="243"/>
      <c r="J908" s="243"/>
      <c r="K908" s="243"/>
      <c r="L908" s="243"/>
      <c r="M908" s="243"/>
      <c r="N908" s="243"/>
      <c r="O908" s="244"/>
      <c r="P908" s="13"/>
      <c r="Q908" s="13"/>
      <c r="R908" s="13"/>
      <c r="S908" s="13"/>
      <c r="T908" s="13"/>
      <c r="U908" s="13"/>
      <c r="V908" s="13"/>
      <c r="W908" s="13"/>
      <c r="X908" s="13"/>
      <c r="Y908" s="13"/>
      <c r="Z908" s="13"/>
    </row>
    <row r="909" spans="1:26" ht="12.75" customHeight="1" x14ac:dyDescent="0.2">
      <c r="A909" s="13"/>
      <c r="B909" s="243"/>
      <c r="C909" s="243"/>
      <c r="D909" s="243"/>
      <c r="E909" s="243"/>
      <c r="F909" s="243"/>
      <c r="G909" s="243"/>
      <c r="H909" s="243"/>
      <c r="I909" s="243"/>
      <c r="J909" s="243"/>
      <c r="K909" s="243"/>
      <c r="L909" s="243"/>
      <c r="M909" s="243"/>
      <c r="N909" s="243"/>
      <c r="O909" s="244"/>
      <c r="P909" s="13"/>
      <c r="Q909" s="13"/>
      <c r="R909" s="13"/>
      <c r="S909" s="13"/>
      <c r="T909" s="13"/>
      <c r="U909" s="13"/>
      <c r="V909" s="13"/>
      <c r="W909" s="13"/>
      <c r="X909" s="13"/>
      <c r="Y909" s="13"/>
      <c r="Z909" s="13"/>
    </row>
    <row r="910" spans="1:26" ht="12.75" customHeight="1" x14ac:dyDescent="0.2">
      <c r="A910" s="13"/>
      <c r="B910" s="243"/>
      <c r="C910" s="243"/>
      <c r="D910" s="243"/>
      <c r="E910" s="243"/>
      <c r="F910" s="243"/>
      <c r="G910" s="243"/>
      <c r="H910" s="243"/>
      <c r="I910" s="243"/>
      <c r="J910" s="243"/>
      <c r="K910" s="243"/>
      <c r="L910" s="243"/>
      <c r="M910" s="243"/>
      <c r="N910" s="243"/>
      <c r="O910" s="244"/>
      <c r="P910" s="13"/>
      <c r="Q910" s="13"/>
      <c r="R910" s="13"/>
      <c r="S910" s="13"/>
      <c r="T910" s="13"/>
      <c r="U910" s="13"/>
      <c r="V910" s="13"/>
      <c r="W910" s="13"/>
      <c r="X910" s="13"/>
      <c r="Y910" s="13"/>
      <c r="Z910" s="13"/>
    </row>
    <row r="911" spans="1:26" ht="12.75" customHeight="1" x14ac:dyDescent="0.2">
      <c r="A911" s="13"/>
      <c r="B911" s="243"/>
      <c r="C911" s="243"/>
      <c r="D911" s="243"/>
      <c r="E911" s="243"/>
      <c r="F911" s="243"/>
      <c r="G911" s="243"/>
      <c r="H911" s="243"/>
      <c r="I911" s="243"/>
      <c r="J911" s="243"/>
      <c r="K911" s="243"/>
      <c r="L911" s="243"/>
      <c r="M911" s="243"/>
      <c r="N911" s="243"/>
      <c r="O911" s="244"/>
      <c r="P911" s="13"/>
      <c r="Q911" s="13"/>
      <c r="R911" s="13"/>
      <c r="S911" s="13"/>
      <c r="T911" s="13"/>
      <c r="U911" s="13"/>
      <c r="V911" s="13"/>
      <c r="W911" s="13"/>
      <c r="X911" s="13"/>
      <c r="Y911" s="13"/>
      <c r="Z911" s="13"/>
    </row>
    <row r="912" spans="1:26" ht="12.75" customHeight="1" x14ac:dyDescent="0.2">
      <c r="A912" s="13"/>
      <c r="B912" s="243"/>
      <c r="C912" s="243"/>
      <c r="D912" s="243"/>
      <c r="E912" s="243"/>
      <c r="F912" s="243"/>
      <c r="G912" s="243"/>
      <c r="H912" s="243"/>
      <c r="I912" s="243"/>
      <c r="J912" s="243"/>
      <c r="K912" s="243"/>
      <c r="L912" s="243"/>
      <c r="M912" s="243"/>
      <c r="N912" s="243"/>
      <c r="O912" s="244"/>
      <c r="P912" s="13"/>
      <c r="Q912" s="13"/>
      <c r="R912" s="13"/>
      <c r="S912" s="13"/>
      <c r="T912" s="13"/>
      <c r="U912" s="13"/>
      <c r="V912" s="13"/>
      <c r="W912" s="13"/>
      <c r="X912" s="13"/>
      <c r="Y912" s="13"/>
      <c r="Z912" s="13"/>
    </row>
    <row r="913" spans="1:26" ht="12.75" customHeight="1" x14ac:dyDescent="0.2">
      <c r="A913" s="13"/>
      <c r="B913" s="243"/>
      <c r="C913" s="243"/>
      <c r="D913" s="243"/>
      <c r="E913" s="243"/>
      <c r="F913" s="243"/>
      <c r="G913" s="243"/>
      <c r="H913" s="243"/>
      <c r="I913" s="243"/>
      <c r="J913" s="243"/>
      <c r="K913" s="243"/>
      <c r="L913" s="243"/>
      <c r="M913" s="243"/>
      <c r="N913" s="243"/>
      <c r="O913" s="244"/>
      <c r="P913" s="13"/>
      <c r="Q913" s="13"/>
      <c r="R913" s="13"/>
      <c r="S913" s="13"/>
      <c r="T913" s="13"/>
      <c r="U913" s="13"/>
      <c r="V913" s="13"/>
      <c r="W913" s="13"/>
      <c r="X913" s="13"/>
      <c r="Y913" s="13"/>
      <c r="Z913" s="13"/>
    </row>
    <row r="914" spans="1:26" ht="12.75" customHeight="1" x14ac:dyDescent="0.2">
      <c r="A914" s="13"/>
      <c r="B914" s="243"/>
      <c r="C914" s="243"/>
      <c r="D914" s="243"/>
      <c r="E914" s="243"/>
      <c r="F914" s="243"/>
      <c r="G914" s="243"/>
      <c r="H914" s="243"/>
      <c r="I914" s="243"/>
      <c r="J914" s="243"/>
      <c r="K914" s="243"/>
      <c r="L914" s="243"/>
      <c r="M914" s="243"/>
      <c r="N914" s="243"/>
      <c r="O914" s="244"/>
      <c r="P914" s="13"/>
      <c r="Q914" s="13"/>
      <c r="R914" s="13"/>
      <c r="S914" s="13"/>
      <c r="T914" s="13"/>
      <c r="U914" s="13"/>
      <c r="V914" s="13"/>
      <c r="W914" s="13"/>
      <c r="X914" s="13"/>
      <c r="Y914" s="13"/>
      <c r="Z914" s="13"/>
    </row>
    <row r="915" spans="1:26" ht="12.75" customHeight="1" x14ac:dyDescent="0.2">
      <c r="A915" s="13"/>
      <c r="B915" s="243"/>
      <c r="C915" s="243"/>
      <c r="D915" s="243"/>
      <c r="E915" s="243"/>
      <c r="F915" s="243"/>
      <c r="G915" s="243"/>
      <c r="H915" s="243"/>
      <c r="I915" s="243"/>
      <c r="J915" s="243"/>
      <c r="K915" s="243"/>
      <c r="L915" s="243"/>
      <c r="M915" s="243"/>
      <c r="N915" s="243"/>
      <c r="O915" s="244"/>
      <c r="P915" s="13"/>
      <c r="Q915" s="13"/>
      <c r="R915" s="13"/>
      <c r="S915" s="13"/>
      <c r="T915" s="13"/>
      <c r="U915" s="13"/>
      <c r="V915" s="13"/>
      <c r="W915" s="13"/>
      <c r="X915" s="13"/>
      <c r="Y915" s="13"/>
      <c r="Z915" s="13"/>
    </row>
    <row r="916" spans="1:26" ht="12.75" customHeight="1" x14ac:dyDescent="0.2">
      <c r="A916" s="13"/>
      <c r="B916" s="243"/>
      <c r="C916" s="243"/>
      <c r="D916" s="243"/>
      <c r="E916" s="243"/>
      <c r="F916" s="243"/>
      <c r="G916" s="243"/>
      <c r="H916" s="243"/>
      <c r="I916" s="243"/>
      <c r="J916" s="243"/>
      <c r="K916" s="243"/>
      <c r="L916" s="243"/>
      <c r="M916" s="243"/>
      <c r="N916" s="243"/>
      <c r="O916" s="244"/>
      <c r="P916" s="13"/>
      <c r="Q916" s="13"/>
      <c r="R916" s="13"/>
      <c r="S916" s="13"/>
      <c r="T916" s="13"/>
      <c r="U916" s="13"/>
      <c r="V916" s="13"/>
      <c r="W916" s="13"/>
      <c r="X916" s="13"/>
      <c r="Y916" s="13"/>
      <c r="Z916" s="13"/>
    </row>
    <row r="917" spans="1:26" ht="12.75" customHeight="1" x14ac:dyDescent="0.2">
      <c r="A917" s="13"/>
      <c r="B917" s="243"/>
      <c r="C917" s="243"/>
      <c r="D917" s="243"/>
      <c r="E917" s="243"/>
      <c r="F917" s="243"/>
      <c r="G917" s="243"/>
      <c r="H917" s="243"/>
      <c r="I917" s="243"/>
      <c r="J917" s="243"/>
      <c r="K917" s="243"/>
      <c r="L917" s="243"/>
      <c r="M917" s="243"/>
      <c r="N917" s="243"/>
      <c r="O917" s="244"/>
      <c r="P917" s="13"/>
      <c r="Q917" s="13"/>
      <c r="R917" s="13"/>
      <c r="S917" s="13"/>
      <c r="T917" s="13"/>
      <c r="U917" s="13"/>
      <c r="V917" s="13"/>
      <c r="W917" s="13"/>
      <c r="X917" s="13"/>
      <c r="Y917" s="13"/>
      <c r="Z917" s="13"/>
    </row>
    <row r="918" spans="1:26" ht="12.75" customHeight="1" x14ac:dyDescent="0.2">
      <c r="A918" s="13"/>
      <c r="B918" s="243"/>
      <c r="C918" s="243"/>
      <c r="D918" s="243"/>
      <c r="E918" s="243"/>
      <c r="F918" s="243"/>
      <c r="G918" s="243"/>
      <c r="H918" s="243"/>
      <c r="I918" s="243"/>
      <c r="J918" s="243"/>
      <c r="K918" s="243"/>
      <c r="L918" s="243"/>
      <c r="M918" s="243"/>
      <c r="N918" s="243"/>
      <c r="O918" s="244"/>
      <c r="P918" s="13"/>
      <c r="Q918" s="13"/>
      <c r="R918" s="13"/>
      <c r="S918" s="13"/>
      <c r="T918" s="13"/>
      <c r="U918" s="13"/>
      <c r="V918" s="13"/>
      <c r="W918" s="13"/>
      <c r="X918" s="13"/>
      <c r="Y918" s="13"/>
      <c r="Z918" s="13"/>
    </row>
    <row r="919" spans="1:26" ht="12.75" customHeight="1" x14ac:dyDescent="0.2">
      <c r="A919" s="13"/>
      <c r="B919" s="243"/>
      <c r="C919" s="243"/>
      <c r="D919" s="243"/>
      <c r="E919" s="243"/>
      <c r="F919" s="243"/>
      <c r="G919" s="243"/>
      <c r="H919" s="243"/>
      <c r="I919" s="243"/>
      <c r="J919" s="243"/>
      <c r="K919" s="243"/>
      <c r="L919" s="243"/>
      <c r="M919" s="243"/>
      <c r="N919" s="243"/>
      <c r="O919" s="244"/>
      <c r="P919" s="13"/>
      <c r="Q919" s="13"/>
      <c r="R919" s="13"/>
      <c r="S919" s="13"/>
      <c r="T919" s="13"/>
      <c r="U919" s="13"/>
      <c r="V919" s="13"/>
      <c r="W919" s="13"/>
      <c r="X919" s="13"/>
      <c r="Y919" s="13"/>
      <c r="Z919" s="13"/>
    </row>
    <row r="920" spans="1:26" ht="12.75" customHeight="1" x14ac:dyDescent="0.2">
      <c r="A920" s="13"/>
      <c r="B920" s="243"/>
      <c r="C920" s="243"/>
      <c r="D920" s="243"/>
      <c r="E920" s="243"/>
      <c r="F920" s="243"/>
      <c r="G920" s="243"/>
      <c r="H920" s="243"/>
      <c r="I920" s="243"/>
      <c r="J920" s="243"/>
      <c r="K920" s="243"/>
      <c r="L920" s="243"/>
      <c r="M920" s="243"/>
      <c r="N920" s="243"/>
      <c r="O920" s="244"/>
      <c r="P920" s="13"/>
      <c r="Q920" s="13"/>
      <c r="R920" s="13"/>
      <c r="S920" s="13"/>
      <c r="T920" s="13"/>
      <c r="U920" s="13"/>
      <c r="V920" s="13"/>
      <c r="W920" s="13"/>
      <c r="X920" s="13"/>
      <c r="Y920" s="13"/>
      <c r="Z920" s="13"/>
    </row>
    <row r="921" spans="1:26" ht="12.75" customHeight="1" x14ac:dyDescent="0.2">
      <c r="A921" s="13"/>
      <c r="B921" s="243"/>
      <c r="C921" s="243"/>
      <c r="D921" s="243"/>
      <c r="E921" s="243"/>
      <c r="F921" s="243"/>
      <c r="G921" s="243"/>
      <c r="H921" s="243"/>
      <c r="I921" s="243"/>
      <c r="J921" s="243"/>
      <c r="K921" s="243"/>
      <c r="L921" s="243"/>
      <c r="M921" s="243"/>
      <c r="N921" s="243"/>
      <c r="O921" s="244"/>
      <c r="P921" s="13"/>
      <c r="Q921" s="13"/>
      <c r="R921" s="13"/>
      <c r="S921" s="13"/>
      <c r="T921" s="13"/>
      <c r="U921" s="13"/>
      <c r="V921" s="13"/>
      <c r="W921" s="13"/>
      <c r="X921" s="13"/>
      <c r="Y921" s="13"/>
      <c r="Z921" s="13"/>
    </row>
    <row r="922" spans="1:26" ht="12.75" customHeight="1" x14ac:dyDescent="0.2">
      <c r="A922" s="13"/>
      <c r="B922" s="243"/>
      <c r="C922" s="243"/>
      <c r="D922" s="243"/>
      <c r="E922" s="243"/>
      <c r="F922" s="243"/>
      <c r="G922" s="243"/>
      <c r="H922" s="243"/>
      <c r="I922" s="243"/>
      <c r="J922" s="243"/>
      <c r="K922" s="243"/>
      <c r="L922" s="243"/>
      <c r="M922" s="243"/>
      <c r="N922" s="243"/>
      <c r="O922" s="244"/>
      <c r="P922" s="13"/>
      <c r="Q922" s="13"/>
      <c r="R922" s="13"/>
      <c r="S922" s="13"/>
      <c r="T922" s="13"/>
      <c r="U922" s="13"/>
      <c r="V922" s="13"/>
      <c r="W922" s="13"/>
      <c r="X922" s="13"/>
      <c r="Y922" s="13"/>
      <c r="Z922" s="13"/>
    </row>
    <row r="923" spans="1:26" ht="12.75" customHeight="1" x14ac:dyDescent="0.2">
      <c r="A923" s="13"/>
      <c r="B923" s="243"/>
      <c r="C923" s="243"/>
      <c r="D923" s="243"/>
      <c r="E923" s="243"/>
      <c r="F923" s="243"/>
      <c r="G923" s="243"/>
      <c r="H923" s="243"/>
      <c r="I923" s="243"/>
      <c r="J923" s="243"/>
      <c r="K923" s="243"/>
      <c r="L923" s="243"/>
      <c r="M923" s="243"/>
      <c r="N923" s="243"/>
      <c r="O923" s="244"/>
      <c r="P923" s="13"/>
      <c r="Q923" s="13"/>
      <c r="R923" s="13"/>
      <c r="S923" s="13"/>
      <c r="T923" s="13"/>
      <c r="U923" s="13"/>
      <c r="V923" s="13"/>
      <c r="W923" s="13"/>
      <c r="X923" s="13"/>
      <c r="Y923" s="13"/>
      <c r="Z923" s="13"/>
    </row>
    <row r="924" spans="1:26" ht="12.75" customHeight="1" x14ac:dyDescent="0.2">
      <c r="A924" s="13"/>
      <c r="B924" s="243"/>
      <c r="C924" s="243"/>
      <c r="D924" s="243"/>
      <c r="E924" s="243"/>
      <c r="F924" s="243"/>
      <c r="G924" s="243"/>
      <c r="H924" s="243"/>
      <c r="I924" s="243"/>
      <c r="J924" s="243"/>
      <c r="K924" s="243"/>
      <c r="L924" s="243"/>
      <c r="M924" s="243"/>
      <c r="N924" s="243"/>
      <c r="O924" s="244"/>
      <c r="P924" s="13"/>
      <c r="Q924" s="13"/>
      <c r="R924" s="13"/>
      <c r="S924" s="13"/>
      <c r="T924" s="13"/>
      <c r="U924" s="13"/>
      <c r="V924" s="13"/>
      <c r="W924" s="13"/>
      <c r="X924" s="13"/>
      <c r="Y924" s="13"/>
      <c r="Z924" s="13"/>
    </row>
    <row r="925" spans="1:26" ht="12.75" customHeight="1" x14ac:dyDescent="0.2">
      <c r="A925" s="13"/>
      <c r="B925" s="243"/>
      <c r="C925" s="243"/>
      <c r="D925" s="243"/>
      <c r="E925" s="243"/>
      <c r="F925" s="243"/>
      <c r="G925" s="243"/>
      <c r="H925" s="243"/>
      <c r="I925" s="243"/>
      <c r="J925" s="243"/>
      <c r="K925" s="243"/>
      <c r="L925" s="243"/>
      <c r="M925" s="243"/>
      <c r="N925" s="243"/>
      <c r="O925" s="244"/>
      <c r="P925" s="13"/>
      <c r="Q925" s="13"/>
      <c r="R925" s="13"/>
      <c r="S925" s="13"/>
      <c r="T925" s="13"/>
      <c r="U925" s="13"/>
      <c r="V925" s="13"/>
      <c r="W925" s="13"/>
      <c r="X925" s="13"/>
      <c r="Y925" s="13"/>
      <c r="Z925" s="13"/>
    </row>
    <row r="926" spans="1:26" ht="12.75" customHeight="1" x14ac:dyDescent="0.2">
      <c r="A926" s="13"/>
      <c r="B926" s="243"/>
      <c r="C926" s="243"/>
      <c r="D926" s="243"/>
      <c r="E926" s="243"/>
      <c r="F926" s="243"/>
      <c r="G926" s="243"/>
      <c r="H926" s="243"/>
      <c r="I926" s="243"/>
      <c r="J926" s="243"/>
      <c r="K926" s="243"/>
      <c r="L926" s="243"/>
      <c r="M926" s="243"/>
      <c r="N926" s="243"/>
      <c r="O926" s="244"/>
      <c r="P926" s="13"/>
      <c r="Q926" s="13"/>
      <c r="R926" s="13"/>
      <c r="S926" s="13"/>
      <c r="T926" s="13"/>
      <c r="U926" s="13"/>
      <c r="V926" s="13"/>
      <c r="W926" s="13"/>
      <c r="X926" s="13"/>
      <c r="Y926" s="13"/>
      <c r="Z926" s="13"/>
    </row>
    <row r="927" spans="1:26" ht="12.75" customHeight="1" x14ac:dyDescent="0.2">
      <c r="A927" s="13"/>
      <c r="B927" s="243"/>
      <c r="C927" s="243"/>
      <c r="D927" s="243"/>
      <c r="E927" s="243"/>
      <c r="F927" s="243"/>
      <c r="G927" s="243"/>
      <c r="H927" s="243"/>
      <c r="I927" s="243"/>
      <c r="J927" s="243"/>
      <c r="K927" s="243"/>
      <c r="L927" s="243"/>
      <c r="M927" s="243"/>
      <c r="N927" s="243"/>
      <c r="O927" s="244"/>
      <c r="P927" s="13"/>
      <c r="Q927" s="13"/>
      <c r="R927" s="13"/>
      <c r="S927" s="13"/>
      <c r="T927" s="13"/>
      <c r="U927" s="13"/>
      <c r="V927" s="13"/>
      <c r="W927" s="13"/>
      <c r="X927" s="13"/>
      <c r="Y927" s="13"/>
      <c r="Z927" s="13"/>
    </row>
    <row r="928" spans="1:26" ht="12.75" customHeight="1" x14ac:dyDescent="0.2">
      <c r="A928" s="13"/>
      <c r="B928" s="243"/>
      <c r="C928" s="243"/>
      <c r="D928" s="243"/>
      <c r="E928" s="243"/>
      <c r="F928" s="243"/>
      <c r="G928" s="243"/>
      <c r="H928" s="243"/>
      <c r="I928" s="243"/>
      <c r="J928" s="243"/>
      <c r="K928" s="243"/>
      <c r="L928" s="243"/>
      <c r="M928" s="243"/>
      <c r="N928" s="243"/>
      <c r="O928" s="244"/>
      <c r="P928" s="13"/>
      <c r="Q928" s="13"/>
      <c r="R928" s="13"/>
      <c r="S928" s="13"/>
      <c r="T928" s="13"/>
      <c r="U928" s="13"/>
      <c r="V928" s="13"/>
      <c r="W928" s="13"/>
      <c r="X928" s="13"/>
      <c r="Y928" s="13"/>
      <c r="Z928" s="13"/>
    </row>
    <row r="929" spans="1:26" ht="12.75" customHeight="1" x14ac:dyDescent="0.2">
      <c r="A929" s="13"/>
      <c r="B929" s="243"/>
      <c r="C929" s="243"/>
      <c r="D929" s="243"/>
      <c r="E929" s="243"/>
      <c r="F929" s="243"/>
      <c r="G929" s="243"/>
      <c r="H929" s="243"/>
      <c r="I929" s="243"/>
      <c r="J929" s="243"/>
      <c r="K929" s="243"/>
      <c r="L929" s="243"/>
      <c r="M929" s="243"/>
      <c r="N929" s="243"/>
      <c r="O929" s="244"/>
      <c r="P929" s="13"/>
      <c r="Q929" s="13"/>
      <c r="R929" s="13"/>
      <c r="S929" s="13"/>
      <c r="T929" s="13"/>
      <c r="U929" s="13"/>
      <c r="V929" s="13"/>
      <c r="W929" s="13"/>
      <c r="X929" s="13"/>
      <c r="Y929" s="13"/>
      <c r="Z929" s="13"/>
    </row>
    <row r="930" spans="1:26" ht="12.75" customHeight="1" x14ac:dyDescent="0.2">
      <c r="A930" s="13"/>
      <c r="B930" s="243"/>
      <c r="C930" s="243"/>
      <c r="D930" s="243"/>
      <c r="E930" s="243"/>
      <c r="F930" s="243"/>
      <c r="G930" s="243"/>
      <c r="H930" s="243"/>
      <c r="I930" s="243"/>
      <c r="J930" s="243"/>
      <c r="K930" s="243"/>
      <c r="L930" s="243"/>
      <c r="M930" s="243"/>
      <c r="N930" s="243"/>
      <c r="O930" s="244"/>
      <c r="P930" s="13"/>
      <c r="Q930" s="13"/>
      <c r="R930" s="13"/>
      <c r="S930" s="13"/>
      <c r="T930" s="13"/>
      <c r="U930" s="13"/>
      <c r="V930" s="13"/>
      <c r="W930" s="13"/>
      <c r="X930" s="13"/>
      <c r="Y930" s="13"/>
      <c r="Z930" s="13"/>
    </row>
    <row r="931" spans="1:26" ht="12.75" customHeight="1" x14ac:dyDescent="0.2">
      <c r="A931" s="13"/>
      <c r="B931" s="243"/>
      <c r="C931" s="243"/>
      <c r="D931" s="243"/>
      <c r="E931" s="243"/>
      <c r="F931" s="243"/>
      <c r="G931" s="243"/>
      <c r="H931" s="243"/>
      <c r="I931" s="243"/>
      <c r="J931" s="243"/>
      <c r="K931" s="243"/>
      <c r="L931" s="243"/>
      <c r="M931" s="243"/>
      <c r="N931" s="243"/>
      <c r="O931" s="244"/>
      <c r="P931" s="13"/>
      <c r="Q931" s="13"/>
      <c r="R931" s="13"/>
      <c r="S931" s="13"/>
      <c r="T931" s="13"/>
      <c r="U931" s="13"/>
      <c r="V931" s="13"/>
      <c r="W931" s="13"/>
      <c r="X931" s="13"/>
      <c r="Y931" s="13"/>
      <c r="Z931" s="13"/>
    </row>
    <row r="932" spans="1:26" ht="12.75" customHeight="1" x14ac:dyDescent="0.2">
      <c r="A932" s="13"/>
      <c r="B932" s="243"/>
      <c r="C932" s="243"/>
      <c r="D932" s="243"/>
      <c r="E932" s="243"/>
      <c r="F932" s="243"/>
      <c r="G932" s="243"/>
      <c r="H932" s="243"/>
      <c r="I932" s="243"/>
      <c r="J932" s="243"/>
      <c r="K932" s="243"/>
      <c r="L932" s="243"/>
      <c r="M932" s="243"/>
      <c r="N932" s="243"/>
      <c r="O932" s="244"/>
      <c r="P932" s="13"/>
      <c r="Q932" s="13"/>
      <c r="R932" s="13"/>
      <c r="S932" s="13"/>
      <c r="T932" s="13"/>
      <c r="U932" s="13"/>
      <c r="V932" s="13"/>
      <c r="W932" s="13"/>
      <c r="X932" s="13"/>
      <c r="Y932" s="13"/>
      <c r="Z932" s="13"/>
    </row>
    <row r="933" spans="1:26" ht="12.75" customHeight="1" x14ac:dyDescent="0.2">
      <c r="A933" s="13"/>
      <c r="B933" s="243"/>
      <c r="C933" s="243"/>
      <c r="D933" s="243"/>
      <c r="E933" s="243"/>
      <c r="F933" s="243"/>
      <c r="G933" s="243"/>
      <c r="H933" s="243"/>
      <c r="I933" s="243"/>
      <c r="J933" s="243"/>
      <c r="K933" s="243"/>
      <c r="L933" s="243"/>
      <c r="M933" s="243"/>
      <c r="N933" s="243"/>
      <c r="O933" s="244"/>
      <c r="P933" s="13"/>
      <c r="Q933" s="13"/>
      <c r="R933" s="13"/>
      <c r="S933" s="13"/>
      <c r="T933" s="13"/>
      <c r="U933" s="13"/>
      <c r="V933" s="13"/>
      <c r="W933" s="13"/>
      <c r="X933" s="13"/>
      <c r="Y933" s="13"/>
      <c r="Z933" s="13"/>
    </row>
    <row r="934" spans="1:26" ht="12.75" customHeight="1" x14ac:dyDescent="0.2">
      <c r="A934" s="13"/>
      <c r="B934" s="243"/>
      <c r="C934" s="243"/>
      <c r="D934" s="243"/>
      <c r="E934" s="243"/>
      <c r="F934" s="243"/>
      <c r="G934" s="243"/>
      <c r="H934" s="243"/>
      <c r="I934" s="243"/>
      <c r="J934" s="243"/>
      <c r="K934" s="243"/>
      <c r="L934" s="243"/>
      <c r="M934" s="243"/>
      <c r="N934" s="243"/>
      <c r="O934" s="244"/>
      <c r="P934" s="13"/>
      <c r="Q934" s="13"/>
      <c r="R934" s="13"/>
      <c r="S934" s="13"/>
      <c r="T934" s="13"/>
      <c r="U934" s="13"/>
      <c r="V934" s="13"/>
      <c r="W934" s="13"/>
      <c r="X934" s="13"/>
      <c r="Y934" s="13"/>
      <c r="Z934" s="13"/>
    </row>
    <row r="935" spans="1:26" ht="12.75" customHeight="1" x14ac:dyDescent="0.2">
      <c r="A935" s="13"/>
      <c r="B935" s="243"/>
      <c r="C935" s="243"/>
      <c r="D935" s="243"/>
      <c r="E935" s="243"/>
      <c r="F935" s="243"/>
      <c r="G935" s="243"/>
      <c r="H935" s="243"/>
      <c r="I935" s="243"/>
      <c r="J935" s="243"/>
      <c r="K935" s="243"/>
      <c r="L935" s="243"/>
      <c r="M935" s="243"/>
      <c r="N935" s="243"/>
      <c r="O935" s="244"/>
      <c r="P935" s="13"/>
      <c r="Q935" s="13"/>
      <c r="R935" s="13"/>
      <c r="S935" s="13"/>
      <c r="T935" s="13"/>
      <c r="U935" s="13"/>
      <c r="V935" s="13"/>
      <c r="W935" s="13"/>
      <c r="X935" s="13"/>
      <c r="Y935" s="13"/>
      <c r="Z935" s="13"/>
    </row>
    <row r="936" spans="1:26" ht="12.75" customHeight="1" x14ac:dyDescent="0.2">
      <c r="A936" s="13"/>
      <c r="B936" s="243"/>
      <c r="C936" s="243"/>
      <c r="D936" s="243"/>
      <c r="E936" s="243"/>
      <c r="F936" s="243"/>
      <c r="G936" s="243"/>
      <c r="H936" s="243"/>
      <c r="I936" s="243"/>
      <c r="J936" s="243"/>
      <c r="K936" s="243"/>
      <c r="L936" s="243"/>
      <c r="M936" s="243"/>
      <c r="N936" s="243"/>
      <c r="O936" s="244"/>
      <c r="P936" s="13"/>
      <c r="Q936" s="13"/>
      <c r="R936" s="13"/>
      <c r="S936" s="13"/>
      <c r="T936" s="13"/>
      <c r="U936" s="13"/>
      <c r="V936" s="13"/>
      <c r="W936" s="13"/>
      <c r="X936" s="13"/>
      <c r="Y936" s="13"/>
      <c r="Z936" s="13"/>
    </row>
    <row r="937" spans="1:26" ht="12.75" customHeight="1" x14ac:dyDescent="0.2">
      <c r="A937" s="13"/>
      <c r="B937" s="243"/>
      <c r="C937" s="243"/>
      <c r="D937" s="243"/>
      <c r="E937" s="243"/>
      <c r="F937" s="243"/>
      <c r="G937" s="243"/>
      <c r="H937" s="243"/>
      <c r="I937" s="243"/>
      <c r="J937" s="243"/>
      <c r="K937" s="243"/>
      <c r="L937" s="243"/>
      <c r="M937" s="243"/>
      <c r="N937" s="243"/>
      <c r="O937" s="244"/>
      <c r="P937" s="13"/>
      <c r="Q937" s="13"/>
      <c r="R937" s="13"/>
      <c r="S937" s="13"/>
      <c r="T937" s="13"/>
      <c r="U937" s="13"/>
      <c r="V937" s="13"/>
      <c r="W937" s="13"/>
      <c r="X937" s="13"/>
      <c r="Y937" s="13"/>
      <c r="Z937" s="13"/>
    </row>
    <row r="938" spans="1:26" ht="12.75" customHeight="1" x14ac:dyDescent="0.2">
      <c r="A938" s="13"/>
      <c r="B938" s="243"/>
      <c r="C938" s="243"/>
      <c r="D938" s="243"/>
      <c r="E938" s="243"/>
      <c r="F938" s="243"/>
      <c r="G938" s="243"/>
      <c r="H938" s="243"/>
      <c r="I938" s="243"/>
      <c r="J938" s="243"/>
      <c r="K938" s="243"/>
      <c r="L938" s="243"/>
      <c r="M938" s="243"/>
      <c r="N938" s="243"/>
      <c r="O938" s="244"/>
      <c r="P938" s="13"/>
      <c r="Q938" s="13"/>
      <c r="R938" s="13"/>
      <c r="S938" s="13"/>
      <c r="T938" s="13"/>
      <c r="U938" s="13"/>
      <c r="V938" s="13"/>
      <c r="W938" s="13"/>
      <c r="X938" s="13"/>
      <c r="Y938" s="13"/>
      <c r="Z938" s="13"/>
    </row>
    <row r="939" spans="1:26" ht="12.75" customHeight="1" x14ac:dyDescent="0.2">
      <c r="A939" s="13"/>
      <c r="B939" s="243"/>
      <c r="C939" s="243"/>
      <c r="D939" s="243"/>
      <c r="E939" s="243"/>
      <c r="F939" s="243"/>
      <c r="G939" s="243"/>
      <c r="H939" s="243"/>
      <c r="I939" s="243"/>
      <c r="J939" s="243"/>
      <c r="K939" s="243"/>
      <c r="L939" s="243"/>
      <c r="M939" s="243"/>
      <c r="N939" s="243"/>
      <c r="O939" s="244"/>
      <c r="P939" s="13"/>
      <c r="Q939" s="13"/>
      <c r="R939" s="13"/>
      <c r="S939" s="13"/>
      <c r="T939" s="13"/>
      <c r="U939" s="13"/>
      <c r="V939" s="13"/>
      <c r="W939" s="13"/>
      <c r="X939" s="13"/>
      <c r="Y939" s="13"/>
      <c r="Z939" s="13"/>
    </row>
    <row r="940" spans="1:26" ht="12.75" customHeight="1" x14ac:dyDescent="0.2">
      <c r="A940" s="13"/>
      <c r="B940" s="243"/>
      <c r="C940" s="243"/>
      <c r="D940" s="243"/>
      <c r="E940" s="243"/>
      <c r="F940" s="243"/>
      <c r="G940" s="243"/>
      <c r="H940" s="243"/>
      <c r="I940" s="243"/>
      <c r="J940" s="243"/>
      <c r="K940" s="243"/>
      <c r="L940" s="243"/>
      <c r="M940" s="243"/>
      <c r="N940" s="243"/>
      <c r="O940" s="244"/>
      <c r="P940" s="13"/>
      <c r="Q940" s="13"/>
      <c r="R940" s="13"/>
      <c r="S940" s="13"/>
      <c r="T940" s="13"/>
      <c r="U940" s="13"/>
      <c r="V940" s="13"/>
      <c r="W940" s="13"/>
      <c r="X940" s="13"/>
      <c r="Y940" s="13"/>
      <c r="Z940" s="13"/>
    </row>
    <row r="941" spans="1:26" ht="12.75" customHeight="1" x14ac:dyDescent="0.2">
      <c r="A941" s="13"/>
      <c r="B941" s="243"/>
      <c r="C941" s="243"/>
      <c r="D941" s="243"/>
      <c r="E941" s="243"/>
      <c r="F941" s="243"/>
      <c r="G941" s="243"/>
      <c r="H941" s="243"/>
      <c r="I941" s="243"/>
      <c r="J941" s="243"/>
      <c r="K941" s="243"/>
      <c r="L941" s="243"/>
      <c r="M941" s="243"/>
      <c r="N941" s="243"/>
      <c r="O941" s="244"/>
      <c r="P941" s="13"/>
      <c r="Q941" s="13"/>
      <c r="R941" s="13"/>
      <c r="S941" s="13"/>
      <c r="T941" s="13"/>
      <c r="U941" s="13"/>
      <c r="V941" s="13"/>
      <c r="W941" s="13"/>
      <c r="X941" s="13"/>
      <c r="Y941" s="13"/>
      <c r="Z941" s="13"/>
    </row>
    <row r="942" spans="1:26" ht="12.75" customHeight="1" x14ac:dyDescent="0.2">
      <c r="A942" s="13"/>
      <c r="B942" s="243"/>
      <c r="C942" s="243"/>
      <c r="D942" s="243"/>
      <c r="E942" s="243"/>
      <c r="F942" s="243"/>
      <c r="G942" s="243"/>
      <c r="H942" s="243"/>
      <c r="I942" s="243"/>
      <c r="J942" s="243"/>
      <c r="K942" s="243"/>
      <c r="L942" s="243"/>
      <c r="M942" s="243"/>
      <c r="N942" s="243"/>
      <c r="O942" s="244"/>
      <c r="P942" s="13"/>
      <c r="Q942" s="13"/>
      <c r="R942" s="13"/>
      <c r="S942" s="13"/>
      <c r="T942" s="13"/>
      <c r="U942" s="13"/>
      <c r="V942" s="13"/>
      <c r="W942" s="13"/>
      <c r="X942" s="13"/>
      <c r="Y942" s="13"/>
      <c r="Z942" s="13"/>
    </row>
    <row r="943" spans="1:26" ht="12.75" customHeight="1" x14ac:dyDescent="0.2">
      <c r="A943" s="13"/>
      <c r="B943" s="243"/>
      <c r="C943" s="243"/>
      <c r="D943" s="243"/>
      <c r="E943" s="243"/>
      <c r="F943" s="243"/>
      <c r="G943" s="243"/>
      <c r="H943" s="243"/>
      <c r="I943" s="243"/>
      <c r="J943" s="243"/>
      <c r="K943" s="243"/>
      <c r="L943" s="243"/>
      <c r="M943" s="243"/>
      <c r="N943" s="243"/>
      <c r="O943" s="244"/>
      <c r="P943" s="13"/>
      <c r="Q943" s="13"/>
      <c r="R943" s="13"/>
      <c r="S943" s="13"/>
      <c r="T943" s="13"/>
      <c r="U943" s="13"/>
      <c r="V943" s="13"/>
      <c r="W943" s="13"/>
      <c r="X943" s="13"/>
      <c r="Y943" s="13"/>
      <c r="Z943" s="13"/>
    </row>
    <row r="944" spans="1:26" ht="12.75" customHeight="1" x14ac:dyDescent="0.2">
      <c r="A944" s="13"/>
      <c r="B944" s="243"/>
      <c r="C944" s="243"/>
      <c r="D944" s="243"/>
      <c r="E944" s="243"/>
      <c r="F944" s="243"/>
      <c r="G944" s="243"/>
      <c r="H944" s="243"/>
      <c r="I944" s="243"/>
      <c r="J944" s="243"/>
      <c r="K944" s="243"/>
      <c r="L944" s="243"/>
      <c r="M944" s="243"/>
      <c r="N944" s="243"/>
      <c r="O944" s="244"/>
      <c r="P944" s="13"/>
      <c r="Q944" s="13"/>
      <c r="R944" s="13"/>
      <c r="S944" s="13"/>
      <c r="T944" s="13"/>
      <c r="U944" s="13"/>
      <c r="V944" s="13"/>
      <c r="W944" s="13"/>
      <c r="X944" s="13"/>
      <c r="Y944" s="13"/>
      <c r="Z944" s="13"/>
    </row>
    <row r="945" spans="1:26" ht="12.75" customHeight="1" x14ac:dyDescent="0.2">
      <c r="A945" s="13"/>
      <c r="B945" s="243"/>
      <c r="C945" s="243"/>
      <c r="D945" s="243"/>
      <c r="E945" s="243"/>
      <c r="F945" s="243"/>
      <c r="G945" s="243"/>
      <c r="H945" s="243"/>
      <c r="I945" s="243"/>
      <c r="J945" s="243"/>
      <c r="K945" s="243"/>
      <c r="L945" s="243"/>
      <c r="M945" s="243"/>
      <c r="N945" s="243"/>
      <c r="O945" s="244"/>
      <c r="P945" s="13"/>
      <c r="Q945" s="13"/>
      <c r="R945" s="13"/>
      <c r="S945" s="13"/>
      <c r="T945" s="13"/>
      <c r="U945" s="13"/>
      <c r="V945" s="13"/>
      <c r="W945" s="13"/>
      <c r="X945" s="13"/>
      <c r="Y945" s="13"/>
      <c r="Z945" s="13"/>
    </row>
    <row r="946" spans="1:26" ht="12.75" customHeight="1" x14ac:dyDescent="0.2">
      <c r="A946" s="13"/>
      <c r="B946" s="243"/>
      <c r="C946" s="243"/>
      <c r="D946" s="243"/>
      <c r="E946" s="243"/>
      <c r="F946" s="243"/>
      <c r="G946" s="243"/>
      <c r="H946" s="243"/>
      <c r="I946" s="243"/>
      <c r="J946" s="243"/>
      <c r="K946" s="243"/>
      <c r="L946" s="243"/>
      <c r="M946" s="243"/>
      <c r="N946" s="243"/>
      <c r="O946" s="244"/>
      <c r="P946" s="13"/>
      <c r="Q946" s="13"/>
      <c r="R946" s="13"/>
      <c r="S946" s="13"/>
      <c r="T946" s="13"/>
      <c r="U946" s="13"/>
      <c r="V946" s="13"/>
      <c r="W946" s="13"/>
      <c r="X946" s="13"/>
      <c r="Y946" s="13"/>
      <c r="Z946" s="13"/>
    </row>
    <row r="947" spans="1:26" ht="12.75" customHeight="1" x14ac:dyDescent="0.2">
      <c r="A947" s="13"/>
      <c r="B947" s="243"/>
      <c r="C947" s="243"/>
      <c r="D947" s="243"/>
      <c r="E947" s="243"/>
      <c r="F947" s="243"/>
      <c r="G947" s="243"/>
      <c r="H947" s="243"/>
      <c r="I947" s="243"/>
      <c r="J947" s="243"/>
      <c r="K947" s="243"/>
      <c r="L947" s="243"/>
      <c r="M947" s="243"/>
      <c r="N947" s="243"/>
      <c r="O947" s="244"/>
      <c r="P947" s="13"/>
      <c r="Q947" s="13"/>
      <c r="R947" s="13"/>
      <c r="S947" s="13"/>
      <c r="T947" s="13"/>
      <c r="U947" s="13"/>
      <c r="V947" s="13"/>
      <c r="W947" s="13"/>
      <c r="X947" s="13"/>
      <c r="Y947" s="13"/>
      <c r="Z947" s="13"/>
    </row>
    <row r="948" spans="1:26" ht="12.75" customHeight="1" x14ac:dyDescent="0.2">
      <c r="A948" s="13"/>
      <c r="B948" s="243"/>
      <c r="C948" s="243"/>
      <c r="D948" s="243"/>
      <c r="E948" s="243"/>
      <c r="F948" s="243"/>
      <c r="G948" s="243"/>
      <c r="H948" s="243"/>
      <c r="I948" s="243"/>
      <c r="J948" s="243"/>
      <c r="K948" s="243"/>
      <c r="L948" s="243"/>
      <c r="M948" s="243"/>
      <c r="N948" s="243"/>
      <c r="O948" s="244"/>
      <c r="P948" s="13"/>
      <c r="Q948" s="13"/>
      <c r="R948" s="13"/>
      <c r="S948" s="13"/>
      <c r="T948" s="13"/>
      <c r="U948" s="13"/>
      <c r="V948" s="13"/>
      <c r="W948" s="13"/>
      <c r="X948" s="13"/>
      <c r="Y948" s="13"/>
      <c r="Z948" s="13"/>
    </row>
    <row r="949" spans="1:26" ht="12.75" customHeight="1" x14ac:dyDescent="0.2">
      <c r="A949" s="13"/>
      <c r="B949" s="243"/>
      <c r="C949" s="243"/>
      <c r="D949" s="243"/>
      <c r="E949" s="243"/>
      <c r="F949" s="243"/>
      <c r="G949" s="243"/>
      <c r="H949" s="243"/>
      <c r="I949" s="243"/>
      <c r="J949" s="243"/>
      <c r="K949" s="243"/>
      <c r="L949" s="243"/>
      <c r="M949" s="243"/>
      <c r="N949" s="243"/>
      <c r="O949" s="244"/>
      <c r="P949" s="13"/>
      <c r="Q949" s="13"/>
      <c r="R949" s="13"/>
      <c r="S949" s="13"/>
      <c r="T949" s="13"/>
      <c r="U949" s="13"/>
      <c r="V949" s="13"/>
      <c r="W949" s="13"/>
      <c r="X949" s="13"/>
      <c r="Y949" s="13"/>
      <c r="Z949" s="13"/>
    </row>
    <row r="950" spans="1:26" ht="12.75" customHeight="1" x14ac:dyDescent="0.2">
      <c r="A950" s="13"/>
      <c r="B950" s="243"/>
      <c r="C950" s="243"/>
      <c r="D950" s="243"/>
      <c r="E950" s="243"/>
      <c r="F950" s="243"/>
      <c r="G950" s="243"/>
      <c r="H950" s="243"/>
      <c r="I950" s="243"/>
      <c r="J950" s="243"/>
      <c r="K950" s="243"/>
      <c r="L950" s="243"/>
      <c r="M950" s="243"/>
      <c r="N950" s="243"/>
      <c r="O950" s="244"/>
      <c r="P950" s="13"/>
      <c r="Q950" s="13"/>
      <c r="R950" s="13"/>
      <c r="S950" s="13"/>
      <c r="T950" s="13"/>
      <c r="U950" s="13"/>
      <c r="V950" s="13"/>
      <c r="W950" s="13"/>
      <c r="X950" s="13"/>
      <c r="Y950" s="13"/>
      <c r="Z950" s="13"/>
    </row>
    <row r="951" spans="1:26" ht="12.75" customHeight="1" x14ac:dyDescent="0.2">
      <c r="A951" s="13"/>
      <c r="B951" s="243"/>
      <c r="C951" s="243"/>
      <c r="D951" s="243"/>
      <c r="E951" s="243"/>
      <c r="F951" s="243"/>
      <c r="G951" s="243"/>
      <c r="H951" s="243"/>
      <c r="I951" s="243"/>
      <c r="J951" s="243"/>
      <c r="K951" s="243"/>
      <c r="L951" s="243"/>
      <c r="M951" s="243"/>
      <c r="N951" s="243"/>
      <c r="O951" s="244"/>
      <c r="P951" s="13"/>
      <c r="Q951" s="13"/>
      <c r="R951" s="13"/>
      <c r="S951" s="13"/>
      <c r="T951" s="13"/>
      <c r="U951" s="13"/>
      <c r="V951" s="13"/>
      <c r="W951" s="13"/>
      <c r="X951" s="13"/>
      <c r="Y951" s="13"/>
      <c r="Z951" s="13"/>
    </row>
    <row r="952" spans="1:26" ht="12.75" customHeight="1" x14ac:dyDescent="0.2">
      <c r="A952" s="13"/>
      <c r="B952" s="243"/>
      <c r="C952" s="243"/>
      <c r="D952" s="243"/>
      <c r="E952" s="243"/>
      <c r="F952" s="243"/>
      <c r="G952" s="243"/>
      <c r="H952" s="243"/>
      <c r="I952" s="243"/>
      <c r="J952" s="243"/>
      <c r="K952" s="243"/>
      <c r="L952" s="243"/>
      <c r="M952" s="243"/>
      <c r="N952" s="243"/>
      <c r="O952" s="244"/>
      <c r="P952" s="13"/>
      <c r="Q952" s="13"/>
      <c r="R952" s="13"/>
      <c r="S952" s="13"/>
      <c r="T952" s="13"/>
      <c r="U952" s="13"/>
      <c r="V952" s="13"/>
      <c r="W952" s="13"/>
      <c r="X952" s="13"/>
      <c r="Y952" s="13"/>
      <c r="Z952" s="13"/>
    </row>
    <row r="953" spans="1:26" ht="12.75" customHeight="1" x14ac:dyDescent="0.2">
      <c r="A953" s="13"/>
      <c r="B953" s="243"/>
      <c r="C953" s="243"/>
      <c r="D953" s="243"/>
      <c r="E953" s="243"/>
      <c r="F953" s="243"/>
      <c r="G953" s="243"/>
      <c r="H953" s="243"/>
      <c r="I953" s="243"/>
      <c r="J953" s="243"/>
      <c r="K953" s="243"/>
      <c r="L953" s="243"/>
      <c r="M953" s="243"/>
      <c r="N953" s="243"/>
      <c r="O953" s="244"/>
      <c r="P953" s="13"/>
      <c r="Q953" s="13"/>
      <c r="R953" s="13"/>
      <c r="S953" s="13"/>
      <c r="T953" s="13"/>
      <c r="U953" s="13"/>
      <c r="V953" s="13"/>
      <c r="W953" s="13"/>
      <c r="X953" s="13"/>
      <c r="Y953" s="13"/>
      <c r="Z953" s="13"/>
    </row>
    <row r="954" spans="1:26" ht="12.75" customHeight="1" x14ac:dyDescent="0.2">
      <c r="A954" s="13"/>
      <c r="B954" s="243"/>
      <c r="C954" s="243"/>
      <c r="D954" s="243"/>
      <c r="E954" s="243"/>
      <c r="F954" s="243"/>
      <c r="G954" s="243"/>
      <c r="H954" s="243"/>
      <c r="I954" s="243"/>
      <c r="J954" s="243"/>
      <c r="K954" s="243"/>
      <c r="L954" s="243"/>
      <c r="M954" s="243"/>
      <c r="N954" s="243"/>
      <c r="O954" s="244"/>
      <c r="P954" s="13"/>
      <c r="Q954" s="13"/>
      <c r="R954" s="13"/>
      <c r="S954" s="13"/>
      <c r="T954" s="13"/>
      <c r="U954" s="13"/>
      <c r="V954" s="13"/>
      <c r="W954" s="13"/>
      <c r="X954" s="13"/>
      <c r="Y954" s="13"/>
      <c r="Z954" s="13"/>
    </row>
    <row r="955" spans="1:26" ht="12.75" customHeight="1" x14ac:dyDescent="0.2">
      <c r="A955" s="13"/>
      <c r="B955" s="243"/>
      <c r="C955" s="243"/>
      <c r="D955" s="243"/>
      <c r="E955" s="243"/>
      <c r="F955" s="243"/>
      <c r="G955" s="243"/>
      <c r="H955" s="243"/>
      <c r="I955" s="243"/>
      <c r="J955" s="243"/>
      <c r="K955" s="243"/>
      <c r="L955" s="243"/>
      <c r="M955" s="243"/>
      <c r="N955" s="243"/>
      <c r="O955" s="244"/>
      <c r="P955" s="13"/>
      <c r="Q955" s="13"/>
      <c r="R955" s="13"/>
      <c r="S955" s="13"/>
      <c r="T955" s="13"/>
      <c r="U955" s="13"/>
      <c r="V955" s="13"/>
      <c r="W955" s="13"/>
      <c r="X955" s="13"/>
      <c r="Y955" s="13"/>
      <c r="Z955" s="13"/>
    </row>
    <row r="956" spans="1:26" ht="12.75" customHeight="1" x14ac:dyDescent="0.2">
      <c r="A956" s="13"/>
      <c r="B956" s="243"/>
      <c r="C956" s="243"/>
      <c r="D956" s="243"/>
      <c r="E956" s="243"/>
      <c r="F956" s="243"/>
      <c r="G956" s="243"/>
      <c r="H956" s="243"/>
      <c r="I956" s="243"/>
      <c r="J956" s="243"/>
      <c r="K956" s="243"/>
      <c r="L956" s="243"/>
      <c r="M956" s="243"/>
      <c r="N956" s="243"/>
      <c r="O956" s="244"/>
      <c r="P956" s="13"/>
      <c r="Q956" s="13"/>
      <c r="R956" s="13"/>
      <c r="S956" s="13"/>
      <c r="T956" s="13"/>
      <c r="U956" s="13"/>
      <c r="V956" s="13"/>
      <c r="W956" s="13"/>
      <c r="X956" s="13"/>
      <c r="Y956" s="13"/>
      <c r="Z956" s="13"/>
    </row>
    <row r="957" spans="1:26" ht="12.75" customHeight="1" x14ac:dyDescent="0.2">
      <c r="A957" s="13"/>
      <c r="B957" s="243"/>
      <c r="C957" s="243"/>
      <c r="D957" s="243"/>
      <c r="E957" s="243"/>
      <c r="F957" s="243"/>
      <c r="G957" s="243"/>
      <c r="H957" s="243"/>
      <c r="I957" s="243"/>
      <c r="J957" s="243"/>
      <c r="K957" s="243"/>
      <c r="L957" s="243"/>
      <c r="M957" s="243"/>
      <c r="N957" s="243"/>
      <c r="O957" s="244"/>
      <c r="P957" s="13"/>
      <c r="Q957" s="13"/>
      <c r="R957" s="13"/>
      <c r="S957" s="13"/>
      <c r="T957" s="13"/>
      <c r="U957" s="13"/>
      <c r="V957" s="13"/>
      <c r="W957" s="13"/>
      <c r="X957" s="13"/>
      <c r="Y957" s="13"/>
      <c r="Z957" s="13"/>
    </row>
    <row r="958" spans="1:26" ht="12.75" customHeight="1" x14ac:dyDescent="0.2">
      <c r="A958" s="13"/>
      <c r="B958" s="243"/>
      <c r="C958" s="243"/>
      <c r="D958" s="243"/>
      <c r="E958" s="243"/>
      <c r="F958" s="243"/>
      <c r="G958" s="243"/>
      <c r="H958" s="243"/>
      <c r="I958" s="243"/>
      <c r="J958" s="243"/>
      <c r="K958" s="243"/>
      <c r="L958" s="243"/>
      <c r="M958" s="243"/>
      <c r="N958" s="243"/>
      <c r="O958" s="244"/>
      <c r="P958" s="13"/>
      <c r="Q958" s="13"/>
      <c r="R958" s="13"/>
      <c r="S958" s="13"/>
      <c r="T958" s="13"/>
      <c r="U958" s="13"/>
      <c r="V958" s="13"/>
      <c r="W958" s="13"/>
      <c r="X958" s="13"/>
      <c r="Y958" s="13"/>
      <c r="Z958" s="13"/>
    </row>
    <row r="959" spans="1:26" ht="12.75" customHeight="1" x14ac:dyDescent="0.2">
      <c r="A959" s="13"/>
      <c r="B959" s="243"/>
      <c r="C959" s="243"/>
      <c r="D959" s="243"/>
      <c r="E959" s="243"/>
      <c r="F959" s="243"/>
      <c r="G959" s="243"/>
      <c r="H959" s="243"/>
      <c r="I959" s="243"/>
      <c r="J959" s="243"/>
      <c r="K959" s="243"/>
      <c r="L959" s="243"/>
      <c r="M959" s="243"/>
      <c r="N959" s="243"/>
      <c r="O959" s="244"/>
      <c r="P959" s="13"/>
      <c r="Q959" s="13"/>
      <c r="R959" s="13"/>
      <c r="S959" s="13"/>
      <c r="T959" s="13"/>
      <c r="U959" s="13"/>
      <c r="V959" s="13"/>
      <c r="W959" s="13"/>
      <c r="X959" s="13"/>
      <c r="Y959" s="13"/>
      <c r="Z959" s="13"/>
    </row>
    <row r="960" spans="1:26" ht="12.75" customHeight="1" x14ac:dyDescent="0.2">
      <c r="A960" s="13"/>
      <c r="B960" s="243"/>
      <c r="C960" s="243"/>
      <c r="D960" s="243"/>
      <c r="E960" s="243"/>
      <c r="F960" s="243"/>
      <c r="G960" s="243"/>
      <c r="H960" s="243"/>
      <c r="I960" s="243"/>
      <c r="J960" s="243"/>
      <c r="K960" s="243"/>
      <c r="L960" s="243"/>
      <c r="M960" s="243"/>
      <c r="N960" s="243"/>
      <c r="O960" s="244"/>
      <c r="P960" s="13"/>
      <c r="Q960" s="13"/>
      <c r="R960" s="13"/>
      <c r="S960" s="13"/>
      <c r="T960" s="13"/>
      <c r="U960" s="13"/>
      <c r="V960" s="13"/>
      <c r="W960" s="13"/>
      <c r="X960" s="13"/>
      <c r="Y960" s="13"/>
      <c r="Z960" s="13"/>
    </row>
    <row r="961" spans="1:26" ht="12.75" customHeight="1" x14ac:dyDescent="0.2">
      <c r="A961" s="13"/>
      <c r="B961" s="243"/>
      <c r="C961" s="243"/>
      <c r="D961" s="243"/>
      <c r="E961" s="243"/>
      <c r="F961" s="243"/>
      <c r="G961" s="243"/>
      <c r="H961" s="243"/>
      <c r="I961" s="243"/>
      <c r="J961" s="243"/>
      <c r="K961" s="243"/>
      <c r="L961" s="243"/>
      <c r="M961" s="243"/>
      <c r="N961" s="243"/>
      <c r="O961" s="244"/>
      <c r="P961" s="13"/>
      <c r="Q961" s="13"/>
      <c r="R961" s="13"/>
      <c r="S961" s="13"/>
      <c r="T961" s="13"/>
      <c r="U961" s="13"/>
      <c r="V961" s="13"/>
      <c r="W961" s="13"/>
      <c r="X961" s="13"/>
      <c r="Y961" s="13"/>
      <c r="Z961" s="13"/>
    </row>
    <row r="962" spans="1:26" ht="12.75" customHeight="1" x14ac:dyDescent="0.2">
      <c r="A962" s="13"/>
      <c r="B962" s="243"/>
      <c r="C962" s="243"/>
      <c r="D962" s="243"/>
      <c r="E962" s="243"/>
      <c r="F962" s="243"/>
      <c r="G962" s="243"/>
      <c r="H962" s="243"/>
      <c r="I962" s="243"/>
      <c r="J962" s="243"/>
      <c r="K962" s="243"/>
      <c r="L962" s="243"/>
      <c r="M962" s="243"/>
      <c r="N962" s="243"/>
      <c r="O962" s="244"/>
      <c r="P962" s="13"/>
      <c r="Q962" s="13"/>
      <c r="R962" s="13"/>
      <c r="S962" s="13"/>
      <c r="T962" s="13"/>
      <c r="U962" s="13"/>
      <c r="V962" s="13"/>
      <c r="W962" s="13"/>
      <c r="X962" s="13"/>
      <c r="Y962" s="13"/>
      <c r="Z962" s="13"/>
    </row>
    <row r="963" spans="1:26" ht="12.75" customHeight="1" x14ac:dyDescent="0.2">
      <c r="A963" s="13"/>
      <c r="B963" s="243"/>
      <c r="C963" s="243"/>
      <c r="D963" s="243"/>
      <c r="E963" s="243"/>
      <c r="F963" s="243"/>
      <c r="G963" s="243"/>
      <c r="H963" s="243"/>
      <c r="I963" s="243"/>
      <c r="J963" s="243"/>
      <c r="K963" s="243"/>
      <c r="L963" s="243"/>
      <c r="M963" s="243"/>
      <c r="N963" s="243"/>
      <c r="O963" s="244"/>
      <c r="P963" s="13"/>
      <c r="Q963" s="13"/>
      <c r="R963" s="13"/>
      <c r="S963" s="13"/>
      <c r="T963" s="13"/>
      <c r="U963" s="13"/>
      <c r="V963" s="13"/>
      <c r="W963" s="13"/>
      <c r="X963" s="13"/>
      <c r="Y963" s="13"/>
      <c r="Z963" s="13"/>
    </row>
    <row r="964" spans="1:26" ht="12.75" customHeight="1" x14ac:dyDescent="0.2">
      <c r="A964" s="13"/>
      <c r="B964" s="243"/>
      <c r="C964" s="243"/>
      <c r="D964" s="243"/>
      <c r="E964" s="243"/>
      <c r="F964" s="243"/>
      <c r="G964" s="243"/>
      <c r="H964" s="243"/>
      <c r="I964" s="243"/>
      <c r="J964" s="243"/>
      <c r="K964" s="243"/>
      <c r="L964" s="243"/>
      <c r="M964" s="243"/>
      <c r="N964" s="243"/>
      <c r="O964" s="244"/>
      <c r="P964" s="13"/>
      <c r="Q964" s="13"/>
      <c r="R964" s="13"/>
      <c r="S964" s="13"/>
      <c r="T964" s="13"/>
      <c r="U964" s="13"/>
      <c r="V964" s="13"/>
      <c r="W964" s="13"/>
      <c r="X964" s="13"/>
      <c r="Y964" s="13"/>
      <c r="Z964" s="13"/>
    </row>
    <row r="965" spans="1:26" ht="12.75" customHeight="1" x14ac:dyDescent="0.2">
      <c r="A965" s="13"/>
      <c r="B965" s="243"/>
      <c r="C965" s="243"/>
      <c r="D965" s="243"/>
      <c r="E965" s="243"/>
      <c r="F965" s="243"/>
      <c r="G965" s="243"/>
      <c r="H965" s="243"/>
      <c r="I965" s="243"/>
      <c r="J965" s="243"/>
      <c r="K965" s="243"/>
      <c r="L965" s="243"/>
      <c r="M965" s="243"/>
      <c r="N965" s="243"/>
      <c r="O965" s="244"/>
      <c r="P965" s="13"/>
      <c r="Q965" s="13"/>
      <c r="R965" s="13"/>
      <c r="S965" s="13"/>
      <c r="T965" s="13"/>
      <c r="U965" s="13"/>
      <c r="V965" s="13"/>
      <c r="W965" s="13"/>
      <c r="X965" s="13"/>
      <c r="Y965" s="13"/>
      <c r="Z965" s="13"/>
    </row>
    <row r="966" spans="1:26" ht="12.75" customHeight="1" x14ac:dyDescent="0.2">
      <c r="A966" s="13"/>
      <c r="B966" s="243"/>
      <c r="C966" s="243"/>
      <c r="D966" s="243"/>
      <c r="E966" s="243"/>
      <c r="F966" s="243"/>
      <c r="G966" s="243"/>
      <c r="H966" s="243"/>
      <c r="I966" s="243"/>
      <c r="J966" s="243"/>
      <c r="K966" s="243"/>
      <c r="L966" s="243"/>
      <c r="M966" s="243"/>
      <c r="N966" s="243"/>
      <c r="O966" s="244"/>
      <c r="P966" s="13"/>
      <c r="Q966" s="13"/>
      <c r="R966" s="13"/>
      <c r="S966" s="13"/>
      <c r="T966" s="13"/>
      <c r="U966" s="13"/>
      <c r="V966" s="13"/>
      <c r="W966" s="13"/>
      <c r="X966" s="13"/>
      <c r="Y966" s="13"/>
      <c r="Z966" s="13"/>
    </row>
    <row r="967" spans="1:26" ht="12.75" customHeight="1" x14ac:dyDescent="0.2">
      <c r="A967" s="13"/>
      <c r="B967" s="243"/>
      <c r="C967" s="243"/>
      <c r="D967" s="243"/>
      <c r="E967" s="243"/>
      <c r="F967" s="243"/>
      <c r="G967" s="243"/>
      <c r="H967" s="243"/>
      <c r="I967" s="243"/>
      <c r="J967" s="243"/>
      <c r="K967" s="243"/>
      <c r="L967" s="243"/>
      <c r="M967" s="243"/>
      <c r="N967" s="243"/>
      <c r="O967" s="244"/>
      <c r="P967" s="13"/>
      <c r="Q967" s="13"/>
      <c r="R967" s="13"/>
      <c r="S967" s="13"/>
      <c r="T967" s="13"/>
      <c r="U967" s="13"/>
      <c r="V967" s="13"/>
      <c r="W967" s="13"/>
      <c r="X967" s="13"/>
      <c r="Y967" s="13"/>
      <c r="Z967" s="13"/>
    </row>
    <row r="968" spans="1:26" ht="12.75" customHeight="1" x14ac:dyDescent="0.2">
      <c r="A968" s="13"/>
      <c r="B968" s="243"/>
      <c r="C968" s="243"/>
      <c r="D968" s="243"/>
      <c r="E968" s="243"/>
      <c r="F968" s="243"/>
      <c r="G968" s="243"/>
      <c r="H968" s="243"/>
      <c r="I968" s="243"/>
      <c r="J968" s="243"/>
      <c r="K968" s="243"/>
      <c r="L968" s="243"/>
      <c r="M968" s="243"/>
      <c r="N968" s="243"/>
      <c r="O968" s="244"/>
      <c r="P968" s="13"/>
      <c r="Q968" s="13"/>
      <c r="R968" s="13"/>
      <c r="S968" s="13"/>
      <c r="T968" s="13"/>
      <c r="U968" s="13"/>
      <c r="V968" s="13"/>
      <c r="W968" s="13"/>
      <c r="X968" s="13"/>
      <c r="Y968" s="13"/>
      <c r="Z968" s="13"/>
    </row>
    <row r="969" spans="1:26" ht="12.75" customHeight="1" x14ac:dyDescent="0.2">
      <c r="A969" s="13"/>
      <c r="B969" s="243"/>
      <c r="C969" s="243"/>
      <c r="D969" s="243"/>
      <c r="E969" s="243"/>
      <c r="F969" s="243"/>
      <c r="G969" s="243"/>
      <c r="H969" s="243"/>
      <c r="I969" s="243"/>
      <c r="J969" s="243"/>
      <c r="K969" s="243"/>
      <c r="L969" s="243"/>
      <c r="M969" s="243"/>
      <c r="N969" s="243"/>
      <c r="O969" s="244"/>
      <c r="P969" s="13"/>
      <c r="Q969" s="13"/>
      <c r="R969" s="13"/>
      <c r="S969" s="13"/>
      <c r="T969" s="13"/>
      <c r="U969" s="13"/>
      <c r="V969" s="13"/>
      <c r="W969" s="13"/>
      <c r="X969" s="13"/>
      <c r="Y969" s="13"/>
      <c r="Z969" s="13"/>
    </row>
    <row r="970" spans="1:26" ht="12.75" customHeight="1" x14ac:dyDescent="0.2">
      <c r="A970" s="13"/>
      <c r="B970" s="243"/>
      <c r="C970" s="243"/>
      <c r="D970" s="243"/>
      <c r="E970" s="243"/>
      <c r="F970" s="243"/>
      <c r="G970" s="243"/>
      <c r="H970" s="243"/>
      <c r="I970" s="243"/>
      <c r="J970" s="243"/>
      <c r="K970" s="243"/>
      <c r="L970" s="243"/>
      <c r="M970" s="243"/>
      <c r="N970" s="243"/>
      <c r="O970" s="244"/>
      <c r="P970" s="13"/>
      <c r="Q970" s="13"/>
      <c r="R970" s="13"/>
      <c r="S970" s="13"/>
      <c r="T970" s="13"/>
      <c r="U970" s="13"/>
      <c r="V970" s="13"/>
      <c r="W970" s="13"/>
      <c r="X970" s="13"/>
      <c r="Y970" s="13"/>
      <c r="Z970" s="13"/>
    </row>
    <row r="971" spans="1:26" ht="12.75" customHeight="1" x14ac:dyDescent="0.2">
      <c r="A971" s="13"/>
      <c r="B971" s="243"/>
      <c r="C971" s="243"/>
      <c r="D971" s="243"/>
      <c r="E971" s="243"/>
      <c r="F971" s="243"/>
      <c r="G971" s="243"/>
      <c r="H971" s="243"/>
      <c r="I971" s="243"/>
      <c r="J971" s="243"/>
      <c r="K971" s="243"/>
      <c r="L971" s="243"/>
      <c r="M971" s="243"/>
      <c r="N971" s="243"/>
      <c r="O971" s="244"/>
      <c r="P971" s="13"/>
      <c r="Q971" s="13"/>
      <c r="R971" s="13"/>
      <c r="S971" s="13"/>
      <c r="T971" s="13"/>
      <c r="U971" s="13"/>
      <c r="V971" s="13"/>
      <c r="W971" s="13"/>
      <c r="X971" s="13"/>
      <c r="Y971" s="13"/>
      <c r="Z971" s="13"/>
    </row>
    <row r="972" spans="1:26" ht="12.75" customHeight="1" x14ac:dyDescent="0.2">
      <c r="A972" s="13"/>
      <c r="B972" s="243"/>
      <c r="C972" s="243"/>
      <c r="D972" s="243"/>
      <c r="E972" s="243"/>
      <c r="F972" s="243"/>
      <c r="G972" s="243"/>
      <c r="H972" s="243"/>
      <c r="I972" s="243"/>
      <c r="J972" s="243"/>
      <c r="K972" s="243"/>
      <c r="L972" s="243"/>
      <c r="M972" s="243"/>
      <c r="N972" s="243"/>
      <c r="O972" s="244"/>
      <c r="P972" s="13"/>
      <c r="Q972" s="13"/>
      <c r="R972" s="13"/>
      <c r="S972" s="13"/>
      <c r="T972" s="13"/>
      <c r="U972" s="13"/>
      <c r="V972" s="13"/>
      <c r="W972" s="13"/>
      <c r="X972" s="13"/>
      <c r="Y972" s="13"/>
      <c r="Z972" s="13"/>
    </row>
    <row r="973" spans="1:26" ht="12.75" customHeight="1" x14ac:dyDescent="0.2">
      <c r="A973" s="13"/>
      <c r="B973" s="243"/>
      <c r="C973" s="243"/>
      <c r="D973" s="243"/>
      <c r="E973" s="243"/>
      <c r="F973" s="243"/>
      <c r="G973" s="243"/>
      <c r="H973" s="243"/>
      <c r="I973" s="243"/>
      <c r="J973" s="243"/>
      <c r="K973" s="243"/>
      <c r="L973" s="243"/>
      <c r="M973" s="243"/>
      <c r="N973" s="243"/>
      <c r="O973" s="244"/>
      <c r="P973" s="13"/>
      <c r="Q973" s="13"/>
      <c r="R973" s="13"/>
      <c r="S973" s="13"/>
      <c r="T973" s="13"/>
      <c r="U973" s="13"/>
      <c r="V973" s="13"/>
      <c r="W973" s="13"/>
      <c r="X973" s="13"/>
      <c r="Y973" s="13"/>
      <c r="Z973" s="13"/>
    </row>
    <row r="974" spans="1:26" ht="12.75" customHeight="1" x14ac:dyDescent="0.2">
      <c r="A974" s="13"/>
      <c r="B974" s="243"/>
      <c r="C974" s="243"/>
      <c r="D974" s="243"/>
      <c r="E974" s="243"/>
      <c r="F974" s="243"/>
      <c r="G974" s="243"/>
      <c r="H974" s="243"/>
      <c r="I974" s="243"/>
      <c r="J974" s="243"/>
      <c r="K974" s="243"/>
      <c r="L974" s="243"/>
      <c r="M974" s="243"/>
      <c r="N974" s="243"/>
      <c r="O974" s="244"/>
      <c r="P974" s="13"/>
      <c r="Q974" s="13"/>
      <c r="R974" s="13"/>
      <c r="S974" s="13"/>
      <c r="T974" s="13"/>
      <c r="U974" s="13"/>
      <c r="V974" s="13"/>
      <c r="W974" s="13"/>
      <c r="X974" s="13"/>
      <c r="Y974" s="13"/>
      <c r="Z974" s="13"/>
    </row>
    <row r="975" spans="1:26" ht="12.75" customHeight="1" x14ac:dyDescent="0.2">
      <c r="A975" s="13"/>
      <c r="B975" s="243"/>
      <c r="C975" s="243"/>
      <c r="D975" s="243"/>
      <c r="E975" s="243"/>
      <c r="F975" s="243"/>
      <c r="G975" s="243"/>
      <c r="H975" s="243"/>
      <c r="I975" s="243"/>
      <c r="J975" s="243"/>
      <c r="K975" s="243"/>
      <c r="L975" s="243"/>
      <c r="M975" s="243"/>
      <c r="N975" s="243"/>
      <c r="O975" s="244"/>
      <c r="P975" s="13"/>
      <c r="Q975" s="13"/>
      <c r="R975" s="13"/>
      <c r="S975" s="13"/>
      <c r="T975" s="13"/>
      <c r="U975" s="13"/>
      <c r="V975" s="13"/>
      <c r="W975" s="13"/>
      <c r="X975" s="13"/>
      <c r="Y975" s="13"/>
      <c r="Z975" s="13"/>
    </row>
    <row r="976" spans="1:26" ht="12.75" customHeight="1" x14ac:dyDescent="0.2">
      <c r="A976" s="13"/>
      <c r="B976" s="243"/>
      <c r="C976" s="243"/>
      <c r="D976" s="243"/>
      <c r="E976" s="243"/>
      <c r="F976" s="243"/>
      <c r="G976" s="243"/>
      <c r="H976" s="243"/>
      <c r="I976" s="243"/>
      <c r="J976" s="243"/>
      <c r="K976" s="243"/>
      <c r="L976" s="243"/>
      <c r="M976" s="243"/>
      <c r="N976" s="243"/>
      <c r="O976" s="244"/>
      <c r="P976" s="13"/>
      <c r="Q976" s="13"/>
      <c r="R976" s="13"/>
      <c r="S976" s="13"/>
      <c r="T976" s="13"/>
      <c r="U976" s="13"/>
      <c r="V976" s="13"/>
      <c r="W976" s="13"/>
      <c r="X976" s="13"/>
      <c r="Y976" s="13"/>
      <c r="Z976" s="13"/>
    </row>
    <row r="977" spans="1:26" ht="12.75" customHeight="1" x14ac:dyDescent="0.2">
      <c r="A977" s="13"/>
      <c r="B977" s="243"/>
      <c r="C977" s="243"/>
      <c r="D977" s="243"/>
      <c r="E977" s="243"/>
      <c r="F977" s="243"/>
      <c r="G977" s="243"/>
      <c r="H977" s="243"/>
      <c r="I977" s="243"/>
      <c r="J977" s="243"/>
      <c r="K977" s="243"/>
      <c r="L977" s="243"/>
      <c r="M977" s="243"/>
      <c r="N977" s="243"/>
      <c r="O977" s="244"/>
      <c r="P977" s="13"/>
      <c r="Q977" s="13"/>
      <c r="R977" s="13"/>
      <c r="S977" s="13"/>
      <c r="T977" s="13"/>
      <c r="U977" s="13"/>
      <c r="V977" s="13"/>
      <c r="W977" s="13"/>
      <c r="X977" s="13"/>
      <c r="Y977" s="13"/>
      <c r="Z977" s="13"/>
    </row>
    <row r="978" spans="1:26" ht="12.75" customHeight="1" x14ac:dyDescent="0.2">
      <c r="A978" s="13"/>
      <c r="B978" s="243"/>
      <c r="C978" s="243"/>
      <c r="D978" s="243"/>
      <c r="E978" s="243"/>
      <c r="F978" s="243"/>
      <c r="G978" s="243"/>
      <c r="H978" s="243"/>
      <c r="I978" s="243"/>
      <c r="J978" s="243"/>
      <c r="K978" s="243"/>
      <c r="L978" s="243"/>
      <c r="M978" s="243"/>
      <c r="N978" s="243"/>
      <c r="O978" s="244"/>
      <c r="P978" s="13"/>
      <c r="Q978" s="13"/>
      <c r="R978" s="13"/>
      <c r="S978" s="13"/>
      <c r="T978" s="13"/>
      <c r="U978" s="13"/>
      <c r="V978" s="13"/>
      <c r="W978" s="13"/>
      <c r="X978" s="13"/>
      <c r="Y978" s="13"/>
      <c r="Z978" s="13"/>
    </row>
    <row r="979" spans="1:26" ht="12.75" customHeight="1" x14ac:dyDescent="0.2">
      <c r="A979" s="13"/>
      <c r="B979" s="243"/>
      <c r="C979" s="243"/>
      <c r="D979" s="243"/>
      <c r="E979" s="243"/>
      <c r="F979" s="243"/>
      <c r="G979" s="243"/>
      <c r="H979" s="243"/>
      <c r="I979" s="243"/>
      <c r="J979" s="243"/>
      <c r="K979" s="243"/>
      <c r="L979" s="243"/>
      <c r="M979" s="243"/>
      <c r="N979" s="243"/>
      <c r="O979" s="244"/>
      <c r="P979" s="13"/>
      <c r="Q979" s="13"/>
      <c r="R979" s="13"/>
      <c r="S979" s="13"/>
      <c r="T979" s="13"/>
      <c r="U979" s="13"/>
      <c r="V979" s="13"/>
      <c r="W979" s="13"/>
      <c r="X979" s="13"/>
      <c r="Y979" s="13"/>
      <c r="Z979" s="13"/>
    </row>
    <row r="980" spans="1:26" ht="12.75" customHeight="1" x14ac:dyDescent="0.2">
      <c r="A980" s="13"/>
      <c r="B980" s="243"/>
      <c r="C980" s="243"/>
      <c r="D980" s="243"/>
      <c r="E980" s="243"/>
      <c r="F980" s="243"/>
      <c r="G980" s="243"/>
      <c r="H980" s="243"/>
      <c r="I980" s="243"/>
      <c r="J980" s="243"/>
      <c r="K980" s="243"/>
      <c r="L980" s="243"/>
      <c r="M980" s="243"/>
      <c r="N980" s="243"/>
      <c r="O980" s="244"/>
      <c r="P980" s="13"/>
      <c r="Q980" s="13"/>
      <c r="R980" s="13"/>
      <c r="S980" s="13"/>
      <c r="T980" s="13"/>
      <c r="U980" s="13"/>
      <c r="V980" s="13"/>
      <c r="W980" s="13"/>
      <c r="X980" s="13"/>
      <c r="Y980" s="13"/>
      <c r="Z980" s="13"/>
    </row>
    <row r="981" spans="1:26" ht="12.75" customHeight="1" x14ac:dyDescent="0.2">
      <c r="A981" s="13"/>
      <c r="B981" s="243"/>
      <c r="C981" s="243"/>
      <c r="D981" s="243"/>
      <c r="E981" s="243"/>
      <c r="F981" s="243"/>
      <c r="G981" s="243"/>
      <c r="H981" s="243"/>
      <c r="I981" s="243"/>
      <c r="J981" s="243"/>
      <c r="K981" s="243"/>
      <c r="L981" s="243"/>
      <c r="M981" s="243"/>
      <c r="N981" s="243"/>
      <c r="O981" s="244"/>
      <c r="P981" s="13"/>
      <c r="Q981" s="13"/>
      <c r="R981" s="13"/>
      <c r="S981" s="13"/>
      <c r="T981" s="13"/>
      <c r="U981" s="13"/>
      <c r="V981" s="13"/>
      <c r="W981" s="13"/>
      <c r="X981" s="13"/>
      <c r="Y981" s="13"/>
      <c r="Z981" s="13"/>
    </row>
    <row r="982" spans="1:26" ht="12.75" customHeight="1" x14ac:dyDescent="0.2">
      <c r="A982" s="13"/>
      <c r="B982" s="243"/>
      <c r="C982" s="243"/>
      <c r="D982" s="243"/>
      <c r="E982" s="243"/>
      <c r="F982" s="243"/>
      <c r="G982" s="243"/>
      <c r="H982" s="243"/>
      <c r="I982" s="243"/>
      <c r="J982" s="243"/>
      <c r="K982" s="243"/>
      <c r="L982" s="243"/>
      <c r="M982" s="243"/>
      <c r="N982" s="243"/>
      <c r="O982" s="244"/>
      <c r="P982" s="13"/>
      <c r="Q982" s="13"/>
      <c r="R982" s="13"/>
      <c r="S982" s="13"/>
      <c r="T982" s="13"/>
      <c r="U982" s="13"/>
      <c r="V982" s="13"/>
      <c r="W982" s="13"/>
      <c r="X982" s="13"/>
      <c r="Y982" s="13"/>
      <c r="Z982" s="13"/>
    </row>
    <row r="983" spans="1:26" ht="12.75" customHeight="1" x14ac:dyDescent="0.2">
      <c r="A983" s="13"/>
      <c r="B983" s="243"/>
      <c r="C983" s="243"/>
      <c r="D983" s="243"/>
      <c r="E983" s="243"/>
      <c r="F983" s="243"/>
      <c r="G983" s="243"/>
      <c r="H983" s="243"/>
      <c r="I983" s="243"/>
      <c r="J983" s="243"/>
      <c r="K983" s="243"/>
      <c r="L983" s="243"/>
      <c r="M983" s="243"/>
      <c r="N983" s="243"/>
      <c r="O983" s="244"/>
      <c r="P983" s="13"/>
      <c r="Q983" s="13"/>
      <c r="R983" s="13"/>
      <c r="S983" s="13"/>
      <c r="T983" s="13"/>
      <c r="U983" s="13"/>
      <c r="V983" s="13"/>
      <c r="W983" s="13"/>
      <c r="X983" s="13"/>
      <c r="Y983" s="13"/>
      <c r="Z983" s="13"/>
    </row>
    <row r="984" spans="1:26" ht="12.75" customHeight="1" x14ac:dyDescent="0.2">
      <c r="A984" s="13"/>
      <c r="B984" s="243"/>
      <c r="C984" s="243"/>
      <c r="D984" s="243"/>
      <c r="E984" s="243"/>
      <c r="F984" s="243"/>
      <c r="G984" s="243"/>
      <c r="H984" s="243"/>
      <c r="I984" s="243"/>
      <c r="J984" s="243"/>
      <c r="K984" s="243"/>
      <c r="L984" s="243"/>
      <c r="M984" s="243"/>
      <c r="N984" s="243"/>
      <c r="O984" s="244"/>
      <c r="P984" s="13"/>
      <c r="Q984" s="13"/>
      <c r="R984" s="13"/>
      <c r="S984" s="13"/>
      <c r="T984" s="13"/>
      <c r="U984" s="13"/>
      <c r="V984" s="13"/>
      <c r="W984" s="13"/>
      <c r="X984" s="13"/>
      <c r="Y984" s="13"/>
      <c r="Z984" s="13"/>
    </row>
    <row r="985" spans="1:26" ht="12.75" customHeight="1" x14ac:dyDescent="0.2">
      <c r="A985" s="13"/>
      <c r="B985" s="243"/>
      <c r="C985" s="243"/>
      <c r="D985" s="243"/>
      <c r="E985" s="243"/>
      <c r="F985" s="243"/>
      <c r="G985" s="243"/>
      <c r="H985" s="243"/>
      <c r="I985" s="243"/>
      <c r="J985" s="243"/>
      <c r="K985" s="243"/>
      <c r="L985" s="243"/>
      <c r="M985" s="243"/>
      <c r="N985" s="243"/>
      <c r="O985" s="244"/>
      <c r="P985" s="13"/>
      <c r="Q985" s="13"/>
      <c r="R985" s="13"/>
      <c r="S985" s="13"/>
      <c r="T985" s="13"/>
      <c r="U985" s="13"/>
      <c r="V985" s="13"/>
      <c r="W985" s="13"/>
      <c r="X985" s="13"/>
      <c r="Y985" s="13"/>
      <c r="Z985" s="13"/>
    </row>
    <row r="986" spans="1:26" ht="12.75" customHeight="1" x14ac:dyDescent="0.2">
      <c r="A986" s="13"/>
      <c r="B986" s="243"/>
      <c r="C986" s="243"/>
      <c r="D986" s="243"/>
      <c r="E986" s="243"/>
      <c r="F986" s="243"/>
      <c r="G986" s="243"/>
      <c r="H986" s="243"/>
      <c r="I986" s="243"/>
      <c r="J986" s="243"/>
      <c r="K986" s="243"/>
      <c r="L986" s="243"/>
      <c r="M986" s="243"/>
      <c r="N986" s="243"/>
      <c r="O986" s="244"/>
      <c r="P986" s="13"/>
      <c r="Q986" s="13"/>
      <c r="R986" s="13"/>
      <c r="S986" s="13"/>
      <c r="T986" s="13"/>
      <c r="U986" s="13"/>
      <c r="V986" s="13"/>
      <c r="W986" s="13"/>
      <c r="X986" s="13"/>
      <c r="Y986" s="13"/>
      <c r="Z986" s="13"/>
    </row>
    <row r="987" spans="1:26" ht="12.75" customHeight="1" x14ac:dyDescent="0.2">
      <c r="A987" s="13"/>
      <c r="B987" s="243"/>
      <c r="C987" s="243"/>
      <c r="D987" s="243"/>
      <c r="E987" s="243"/>
      <c r="F987" s="243"/>
      <c r="G987" s="243"/>
      <c r="H987" s="243"/>
      <c r="I987" s="243"/>
      <c r="J987" s="243"/>
      <c r="K987" s="243"/>
      <c r="L987" s="243"/>
      <c r="M987" s="243"/>
      <c r="N987" s="243"/>
      <c r="O987" s="244"/>
      <c r="P987" s="13"/>
      <c r="Q987" s="13"/>
      <c r="R987" s="13"/>
      <c r="S987" s="13"/>
      <c r="T987" s="13"/>
      <c r="U987" s="13"/>
      <c r="V987" s="13"/>
      <c r="W987" s="13"/>
      <c r="X987" s="13"/>
      <c r="Y987" s="13"/>
      <c r="Z987" s="13"/>
    </row>
    <row r="988" spans="1:26" ht="12.75" customHeight="1" x14ac:dyDescent="0.2">
      <c r="A988" s="13"/>
      <c r="B988" s="243"/>
      <c r="C988" s="243"/>
      <c r="D988" s="243"/>
      <c r="E988" s="243"/>
      <c r="F988" s="243"/>
      <c r="G988" s="243"/>
      <c r="H988" s="243"/>
      <c r="I988" s="243"/>
      <c r="J988" s="243"/>
      <c r="K988" s="243"/>
      <c r="L988" s="243"/>
      <c r="M988" s="243"/>
      <c r="N988" s="243"/>
      <c r="O988" s="244"/>
      <c r="P988" s="13"/>
      <c r="Q988" s="13"/>
      <c r="R988" s="13"/>
      <c r="S988" s="13"/>
      <c r="T988" s="13"/>
      <c r="U988" s="13"/>
      <c r="V988" s="13"/>
      <c r="W988" s="13"/>
      <c r="X988" s="13"/>
      <c r="Y988" s="13"/>
      <c r="Z988" s="13"/>
    </row>
    <row r="989" spans="1:26" ht="12.75" customHeight="1" x14ac:dyDescent="0.2">
      <c r="A989" s="13"/>
      <c r="B989" s="243"/>
      <c r="C989" s="243"/>
      <c r="D989" s="243"/>
      <c r="E989" s="243"/>
      <c r="F989" s="243"/>
      <c r="G989" s="243"/>
      <c r="H989" s="243"/>
      <c r="I989" s="243"/>
      <c r="J989" s="243"/>
      <c r="K989" s="243"/>
      <c r="L989" s="243"/>
      <c r="M989" s="243"/>
      <c r="N989" s="243"/>
      <c r="O989" s="244"/>
      <c r="P989" s="13"/>
      <c r="Q989" s="13"/>
      <c r="R989" s="13"/>
      <c r="S989" s="13"/>
      <c r="T989" s="13"/>
      <c r="U989" s="13"/>
      <c r="V989" s="13"/>
      <c r="W989" s="13"/>
      <c r="X989" s="13"/>
      <c r="Y989" s="13"/>
      <c r="Z989" s="13"/>
    </row>
    <row r="990" spans="1:26" ht="12.75" customHeight="1" x14ac:dyDescent="0.2">
      <c r="A990" s="13"/>
      <c r="B990" s="243"/>
      <c r="C990" s="243"/>
      <c r="D990" s="243"/>
      <c r="E990" s="243"/>
      <c r="F990" s="243"/>
      <c r="G990" s="243"/>
      <c r="H990" s="243"/>
      <c r="I990" s="243"/>
      <c r="J990" s="243"/>
      <c r="K990" s="243"/>
      <c r="L990" s="243"/>
      <c r="M990" s="243"/>
      <c r="N990" s="243"/>
      <c r="O990" s="244"/>
      <c r="P990" s="13"/>
      <c r="Q990" s="13"/>
      <c r="R990" s="13"/>
      <c r="S990" s="13"/>
      <c r="T990" s="13"/>
      <c r="U990" s="13"/>
      <c r="V990" s="13"/>
      <c r="W990" s="13"/>
      <c r="X990" s="13"/>
      <c r="Y990" s="13"/>
      <c r="Z990" s="13"/>
    </row>
    <row r="991" spans="1:26" ht="12.75" customHeight="1" x14ac:dyDescent="0.2">
      <c r="A991" s="13"/>
      <c r="B991" s="243"/>
      <c r="C991" s="243"/>
      <c r="D991" s="243"/>
      <c r="E991" s="243"/>
      <c r="F991" s="243"/>
      <c r="G991" s="243"/>
      <c r="H991" s="243"/>
      <c r="I991" s="243"/>
      <c r="J991" s="243"/>
      <c r="K991" s="243"/>
      <c r="L991" s="243"/>
      <c r="M991" s="243"/>
      <c r="N991" s="243"/>
      <c r="O991" s="244"/>
      <c r="P991" s="13"/>
      <c r="Q991" s="13"/>
      <c r="R991" s="13"/>
      <c r="S991" s="13"/>
      <c r="T991" s="13"/>
      <c r="U991" s="13"/>
      <c r="V991" s="13"/>
      <c r="W991" s="13"/>
      <c r="X991" s="13"/>
      <c r="Y991" s="13"/>
      <c r="Z991" s="13"/>
    </row>
    <row r="992" spans="1:26" ht="12.75" customHeight="1" x14ac:dyDescent="0.2">
      <c r="A992" s="13"/>
      <c r="B992" s="243"/>
      <c r="C992" s="243"/>
      <c r="D992" s="243"/>
      <c r="E992" s="243"/>
      <c r="F992" s="243"/>
      <c r="G992" s="243"/>
      <c r="H992" s="243"/>
      <c r="I992" s="243"/>
      <c r="J992" s="243"/>
      <c r="K992" s="243"/>
      <c r="L992" s="243"/>
      <c r="M992" s="243"/>
      <c r="N992" s="243"/>
      <c r="O992" s="244"/>
      <c r="P992" s="13"/>
      <c r="Q992" s="13"/>
      <c r="R992" s="13"/>
      <c r="S992" s="13"/>
      <c r="T992" s="13"/>
      <c r="U992" s="13"/>
      <c r="V992" s="13"/>
      <c r="W992" s="13"/>
      <c r="X992" s="13"/>
      <c r="Y992" s="13"/>
      <c r="Z992" s="13"/>
    </row>
    <row r="993" spans="1:26" ht="12.75" customHeight="1" x14ac:dyDescent="0.2">
      <c r="A993" s="13"/>
      <c r="B993" s="243"/>
      <c r="C993" s="243"/>
      <c r="D993" s="243"/>
      <c r="E993" s="243"/>
      <c r="F993" s="243"/>
      <c r="G993" s="243"/>
      <c r="H993" s="243"/>
      <c r="I993" s="243"/>
      <c r="J993" s="243"/>
      <c r="K993" s="243"/>
      <c r="L993" s="243"/>
      <c r="M993" s="243"/>
      <c r="N993" s="243"/>
      <c r="O993" s="244"/>
      <c r="P993" s="13"/>
      <c r="Q993" s="13"/>
      <c r="R993" s="13"/>
      <c r="S993" s="13"/>
      <c r="T993" s="13"/>
      <c r="U993" s="13"/>
      <c r="V993" s="13"/>
      <c r="W993" s="13"/>
      <c r="X993" s="13"/>
      <c r="Y993" s="13"/>
      <c r="Z993" s="13"/>
    </row>
    <row r="994" spans="1:26" ht="12.75" customHeight="1" x14ac:dyDescent="0.2">
      <c r="A994" s="13"/>
      <c r="B994" s="243"/>
      <c r="C994" s="243"/>
      <c r="D994" s="243"/>
      <c r="E994" s="243"/>
      <c r="F994" s="243"/>
      <c r="G994" s="243"/>
      <c r="H994" s="243"/>
      <c r="I994" s="243"/>
      <c r="J994" s="243"/>
      <c r="K994" s="243"/>
      <c r="L994" s="243"/>
      <c r="M994" s="243"/>
      <c r="N994" s="243"/>
      <c r="O994" s="244"/>
      <c r="P994" s="13"/>
      <c r="Q994" s="13"/>
      <c r="R994" s="13"/>
      <c r="S994" s="13"/>
      <c r="T994" s="13"/>
      <c r="U994" s="13"/>
      <c r="V994" s="13"/>
      <c r="W994" s="13"/>
      <c r="X994" s="13"/>
      <c r="Y994" s="13"/>
      <c r="Z994" s="13"/>
    </row>
    <row r="995" spans="1:26" ht="12.75" customHeight="1" x14ac:dyDescent="0.2">
      <c r="A995" s="13"/>
      <c r="B995" s="243"/>
      <c r="C995" s="243"/>
      <c r="D995" s="243"/>
      <c r="E995" s="243"/>
      <c r="F995" s="243"/>
      <c r="G995" s="243"/>
      <c r="H995" s="243"/>
      <c r="I995" s="243"/>
      <c r="J995" s="243"/>
      <c r="K995" s="243"/>
      <c r="L995" s="243"/>
      <c r="M995" s="243"/>
      <c r="N995" s="243"/>
      <c r="O995" s="244"/>
      <c r="P995" s="13"/>
      <c r="Q995" s="13"/>
      <c r="R995" s="13"/>
      <c r="S995" s="13"/>
      <c r="T995" s="13"/>
      <c r="U995" s="13"/>
      <c r="V995" s="13"/>
      <c r="W995" s="13"/>
      <c r="X995" s="13"/>
      <c r="Y995" s="13"/>
      <c r="Z995" s="13"/>
    </row>
    <row r="996" spans="1:26" ht="12.75" customHeight="1" x14ac:dyDescent="0.2">
      <c r="A996" s="13"/>
      <c r="B996" s="243"/>
      <c r="C996" s="243"/>
      <c r="D996" s="243"/>
      <c r="E996" s="243"/>
      <c r="F996" s="243"/>
      <c r="G996" s="243"/>
      <c r="H996" s="243"/>
      <c r="I996" s="243"/>
      <c r="J996" s="243"/>
      <c r="K996" s="243"/>
      <c r="L996" s="243"/>
      <c r="M996" s="243"/>
      <c r="N996" s="243"/>
      <c r="O996" s="244"/>
      <c r="P996" s="13"/>
      <c r="Q996" s="13"/>
      <c r="R996" s="13"/>
      <c r="S996" s="13"/>
      <c r="T996" s="13"/>
      <c r="U996" s="13"/>
      <c r="V996" s="13"/>
      <c r="W996" s="13"/>
      <c r="X996" s="13"/>
      <c r="Y996" s="13"/>
      <c r="Z996" s="13"/>
    </row>
    <row r="997" spans="1:26" ht="12.75" customHeight="1" x14ac:dyDescent="0.2">
      <c r="A997" s="13"/>
      <c r="B997" s="243"/>
      <c r="C997" s="243"/>
      <c r="D997" s="243"/>
      <c r="E997" s="243"/>
      <c r="F997" s="243"/>
      <c r="G997" s="243"/>
      <c r="H997" s="243"/>
      <c r="I997" s="243"/>
      <c r="J997" s="243"/>
      <c r="K997" s="243"/>
      <c r="L997" s="243"/>
      <c r="M997" s="243"/>
      <c r="N997" s="243"/>
      <c r="O997" s="244"/>
      <c r="P997" s="13"/>
      <c r="Q997" s="13"/>
      <c r="R997" s="13"/>
      <c r="S997" s="13"/>
      <c r="T997" s="13"/>
      <c r="U997" s="13"/>
      <c r="V997" s="13"/>
      <c r="W997" s="13"/>
      <c r="X997" s="13"/>
      <c r="Y997" s="13"/>
      <c r="Z997" s="13"/>
    </row>
    <row r="998" spans="1:26" ht="12.75" customHeight="1" x14ac:dyDescent="0.2">
      <c r="A998" s="13"/>
      <c r="B998" s="243"/>
      <c r="C998" s="243"/>
      <c r="D998" s="243"/>
      <c r="E998" s="243"/>
      <c r="F998" s="243"/>
      <c r="G998" s="243"/>
      <c r="H998" s="243"/>
      <c r="I998" s="243"/>
      <c r="J998" s="243"/>
      <c r="K998" s="243"/>
      <c r="L998" s="243"/>
      <c r="M998" s="243"/>
      <c r="N998" s="243"/>
      <c r="O998" s="244"/>
      <c r="P998" s="13"/>
      <c r="Q998" s="13"/>
      <c r="R998" s="13"/>
      <c r="S998" s="13"/>
      <c r="T998" s="13"/>
      <c r="U998" s="13"/>
      <c r="V998" s="13"/>
      <c r="W998" s="13"/>
      <c r="X998" s="13"/>
      <c r="Y998" s="13"/>
      <c r="Z998" s="13"/>
    </row>
    <row r="999" spans="1:26" ht="12.75" customHeight="1" x14ac:dyDescent="0.2">
      <c r="A999" s="13"/>
      <c r="B999" s="243"/>
      <c r="C999" s="243"/>
      <c r="D999" s="243"/>
      <c r="E999" s="243"/>
      <c r="F999" s="243"/>
      <c r="G999" s="243"/>
      <c r="H999" s="243"/>
      <c r="I999" s="243"/>
      <c r="J999" s="243"/>
      <c r="K999" s="243"/>
      <c r="L999" s="243"/>
      <c r="M999" s="243"/>
      <c r="N999" s="243"/>
      <c r="O999" s="244"/>
      <c r="P999" s="13"/>
      <c r="Q999" s="13"/>
      <c r="R999" s="13"/>
      <c r="S999" s="13"/>
      <c r="T999" s="13"/>
      <c r="U999" s="13"/>
      <c r="V999" s="13"/>
      <c r="W999" s="13"/>
      <c r="X999" s="13"/>
      <c r="Y999" s="13"/>
      <c r="Z999" s="13"/>
    </row>
    <row r="1000" spans="1:26" ht="12.75" customHeight="1" x14ac:dyDescent="0.2">
      <c r="A1000" s="13"/>
      <c r="B1000" s="243"/>
      <c r="C1000" s="243"/>
      <c r="D1000" s="243"/>
      <c r="E1000" s="243"/>
      <c r="F1000" s="243"/>
      <c r="G1000" s="243"/>
      <c r="H1000" s="243"/>
      <c r="I1000" s="243"/>
      <c r="J1000" s="243"/>
      <c r="K1000" s="243"/>
      <c r="L1000" s="243"/>
      <c r="M1000" s="243"/>
      <c r="N1000" s="243"/>
      <c r="O1000" s="244"/>
      <c r="P1000" s="13"/>
      <c r="Q1000" s="13"/>
      <c r="R1000" s="13"/>
      <c r="S1000" s="13"/>
      <c r="T1000" s="13"/>
      <c r="U1000" s="13"/>
      <c r="V1000" s="13"/>
      <c r="W1000" s="13"/>
      <c r="X1000" s="13"/>
      <c r="Y1000" s="13"/>
      <c r="Z1000" s="13"/>
    </row>
  </sheetData>
  <mergeCells count="6">
    <mergeCell ref="A36:B36"/>
    <mergeCell ref="A1:O1"/>
    <mergeCell ref="A2:O2"/>
    <mergeCell ref="A3:O3"/>
    <mergeCell ref="A16:B16"/>
    <mergeCell ref="A26:B26"/>
  </mergeCells>
  <printOptions horizontalCentered="1"/>
  <pageMargins left="0.19685039370078741" right="0.19685039370078741" top="0.59055118110236227" bottom="0.59055118110236227" header="0" footer="0"/>
  <pageSetup paperSize="9" pageOrder="overThenDown"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94429"/>
    <pageSetUpPr fitToPage="1"/>
  </sheetPr>
  <dimension ref="A1:Z1000"/>
  <sheetViews>
    <sheetView showGridLines="0" workbookViewId="0">
      <pane xSplit="5" ySplit="4" topLeftCell="F17" activePane="bottomRight" state="frozen"/>
      <selection pane="topRight" activeCell="F1" sqref="F1"/>
      <selection pane="bottomLeft" activeCell="A5" sqref="A5"/>
      <selection pane="bottomRight" activeCell="F21" sqref="F21:F23"/>
    </sheetView>
  </sheetViews>
  <sheetFormatPr defaultColWidth="12.5703125" defaultRowHeight="12.75" x14ac:dyDescent="0.2"/>
  <cols>
    <col min="1" max="1" width="4" customWidth="1"/>
    <col min="2" max="2" width="7.5703125" customWidth="1"/>
    <col min="3" max="3" width="15.42578125" customWidth="1"/>
    <col min="4" max="4" width="46.140625" customWidth="1"/>
    <col min="5" max="5" width="14.5703125" customWidth="1"/>
    <col min="6" max="6" width="44.140625" customWidth="1"/>
    <col min="7" max="7" width="25.42578125" customWidth="1"/>
    <col min="8" max="8" width="23.85546875" customWidth="1"/>
    <col min="9" max="9" width="15.7109375" customWidth="1"/>
    <col min="10" max="26" width="9.140625" customWidth="1"/>
  </cols>
  <sheetData>
    <row r="1" spans="1:26" x14ac:dyDescent="0.2">
      <c r="A1" s="401" t="str">
        <f>Capa!A1</f>
        <v>Contrato de Gestão nº. 10/23 celebrado entre a Secretaria do Estado de Justiça e Segurança Pública - SEJUSP e o Polo de Evolução de Medidas Socioeducativas - PEMSE</v>
      </c>
      <c r="B1" s="385"/>
      <c r="C1" s="385"/>
      <c r="D1" s="385"/>
      <c r="E1" s="385"/>
      <c r="F1" s="385"/>
      <c r="G1" s="385"/>
      <c r="H1" s="386"/>
      <c r="I1" s="2"/>
      <c r="J1" s="2"/>
      <c r="K1" s="2"/>
      <c r="L1" s="2"/>
      <c r="M1" s="2"/>
      <c r="N1" s="2"/>
      <c r="O1" s="2"/>
      <c r="P1" s="2"/>
      <c r="Q1" s="2"/>
      <c r="R1" s="2"/>
      <c r="S1" s="2"/>
      <c r="T1" s="2"/>
      <c r="U1" s="2"/>
      <c r="V1" s="2"/>
      <c r="W1" s="2"/>
      <c r="X1" s="2"/>
      <c r="Y1" s="2"/>
      <c r="Z1" s="2"/>
    </row>
    <row r="2" spans="1:26" x14ac:dyDescent="0.2">
      <c r="A2" s="401" t="str">
        <f>Capa!A3</f>
        <v>2º Relatório Gerencial Financeiro</v>
      </c>
      <c r="B2" s="385"/>
      <c r="C2" s="385"/>
      <c r="D2" s="385"/>
      <c r="E2" s="385"/>
      <c r="F2" s="385"/>
      <c r="G2" s="385"/>
      <c r="H2" s="386"/>
      <c r="I2" s="2"/>
      <c r="J2" s="2"/>
      <c r="K2" s="2"/>
      <c r="L2" s="2"/>
      <c r="M2" s="2"/>
      <c r="N2" s="2"/>
      <c r="O2" s="2"/>
      <c r="P2" s="2"/>
      <c r="Q2" s="2"/>
      <c r="R2" s="2"/>
      <c r="S2" s="2"/>
      <c r="T2" s="2"/>
      <c r="U2" s="2"/>
      <c r="V2" s="2"/>
      <c r="W2" s="2"/>
      <c r="X2" s="2"/>
      <c r="Y2" s="2"/>
      <c r="Z2" s="2"/>
    </row>
    <row r="3" spans="1:26" ht="15" x14ac:dyDescent="0.2">
      <c r="A3" s="413" t="s">
        <v>442</v>
      </c>
      <c r="B3" s="385"/>
      <c r="C3" s="385"/>
      <c r="D3" s="385"/>
      <c r="E3" s="385"/>
      <c r="F3" s="385"/>
      <c r="G3" s="385"/>
      <c r="H3" s="386"/>
      <c r="I3" s="2"/>
      <c r="J3" s="2"/>
      <c r="K3" s="2"/>
      <c r="L3" s="2"/>
      <c r="M3" s="2"/>
      <c r="N3" s="2"/>
      <c r="O3" s="2"/>
      <c r="P3" s="2"/>
      <c r="Q3" s="2"/>
      <c r="R3" s="2"/>
      <c r="S3" s="2"/>
      <c r="T3" s="2"/>
      <c r="U3" s="2"/>
      <c r="V3" s="2"/>
      <c r="W3" s="2"/>
      <c r="X3" s="2"/>
      <c r="Y3" s="2"/>
      <c r="Z3" s="2"/>
    </row>
    <row r="4" spans="1:26" ht="24" x14ac:dyDescent="0.2">
      <c r="A4" s="245" t="s">
        <v>443</v>
      </c>
      <c r="B4" s="246" t="s">
        <v>444</v>
      </c>
      <c r="C4" s="246" t="s">
        <v>445</v>
      </c>
      <c r="D4" s="246" t="s">
        <v>446</v>
      </c>
      <c r="E4" s="247" t="s">
        <v>142</v>
      </c>
      <c r="F4" s="248" t="s">
        <v>447</v>
      </c>
      <c r="G4" s="249" t="s">
        <v>448</v>
      </c>
      <c r="H4" s="246" t="s">
        <v>449</v>
      </c>
      <c r="I4" s="250" t="s">
        <v>450</v>
      </c>
      <c r="J4" s="2"/>
      <c r="K4" s="2"/>
      <c r="L4" s="2"/>
      <c r="M4" s="2"/>
      <c r="N4" s="2"/>
      <c r="O4" s="2"/>
      <c r="P4" s="2"/>
      <c r="Q4" s="2"/>
      <c r="R4" s="2"/>
      <c r="S4" s="2"/>
      <c r="T4" s="2"/>
      <c r="U4" s="2"/>
      <c r="V4" s="2"/>
      <c r="W4" s="2"/>
      <c r="X4" s="2"/>
      <c r="Y4" s="2"/>
      <c r="Z4" s="2"/>
    </row>
    <row r="5" spans="1:26" ht="36" x14ac:dyDescent="0.2">
      <c r="A5" s="251">
        <v>1</v>
      </c>
      <c r="B5" s="252">
        <v>45352</v>
      </c>
      <c r="C5" s="253" t="s">
        <v>59</v>
      </c>
      <c r="D5" s="254" t="s">
        <v>59</v>
      </c>
      <c r="E5" s="381">
        <v>124789.1</v>
      </c>
      <c r="F5" s="253" t="s">
        <v>451</v>
      </c>
      <c r="G5" s="255" t="s">
        <v>117</v>
      </c>
      <c r="H5" s="256" t="s">
        <v>79</v>
      </c>
      <c r="I5" s="257" t="s">
        <v>452</v>
      </c>
      <c r="J5" s="2"/>
      <c r="K5" s="2"/>
      <c r="L5" s="2"/>
      <c r="M5" s="2"/>
      <c r="N5" s="2"/>
      <c r="O5" s="2"/>
      <c r="P5" s="2"/>
      <c r="Q5" s="2"/>
      <c r="R5" s="2"/>
      <c r="S5" s="2"/>
      <c r="T5" s="2"/>
      <c r="U5" s="2"/>
      <c r="V5" s="2"/>
      <c r="W5" s="2"/>
      <c r="X5" s="2"/>
      <c r="Y5" s="2"/>
      <c r="Z5" s="2"/>
    </row>
    <row r="6" spans="1:26" ht="36" x14ac:dyDescent="0.2">
      <c r="A6" s="258">
        <v>2</v>
      </c>
      <c r="B6" s="259">
        <v>45383</v>
      </c>
      <c r="C6" s="260" t="s">
        <v>105</v>
      </c>
      <c r="D6" s="261" t="s">
        <v>341</v>
      </c>
      <c r="E6" s="382">
        <v>23800</v>
      </c>
      <c r="F6" s="253" t="s">
        <v>453</v>
      </c>
      <c r="G6" s="263" t="s">
        <v>118</v>
      </c>
      <c r="H6" s="256" t="s">
        <v>454</v>
      </c>
      <c r="I6" s="257" t="s">
        <v>452</v>
      </c>
      <c r="J6" s="2"/>
      <c r="K6" s="2"/>
      <c r="L6" s="2"/>
      <c r="M6" s="2"/>
      <c r="N6" s="2"/>
      <c r="O6" s="2"/>
      <c r="P6" s="2"/>
      <c r="Q6" s="2"/>
      <c r="R6" s="2"/>
      <c r="S6" s="2"/>
      <c r="T6" s="2"/>
      <c r="U6" s="2"/>
      <c r="V6" s="2"/>
      <c r="W6" s="2"/>
      <c r="X6" s="2"/>
      <c r="Y6" s="2"/>
      <c r="Z6" s="2"/>
    </row>
    <row r="7" spans="1:26" ht="36" x14ac:dyDescent="0.2">
      <c r="A7" s="251">
        <v>3</v>
      </c>
      <c r="B7" s="252">
        <v>45383</v>
      </c>
      <c r="C7" s="253" t="s">
        <v>59</v>
      </c>
      <c r="D7" s="254" t="s">
        <v>59</v>
      </c>
      <c r="E7" s="381">
        <v>62316.54</v>
      </c>
      <c r="F7" s="253" t="s">
        <v>451</v>
      </c>
      <c r="G7" s="255" t="s">
        <v>117</v>
      </c>
      <c r="H7" s="256" t="s">
        <v>79</v>
      </c>
      <c r="I7" s="257" t="s">
        <v>452</v>
      </c>
      <c r="J7" s="2"/>
      <c r="K7" s="2"/>
      <c r="L7" s="2"/>
      <c r="M7" s="2"/>
      <c r="N7" s="2"/>
      <c r="O7" s="2"/>
      <c r="P7" s="2"/>
      <c r="Q7" s="2"/>
      <c r="R7" s="2"/>
      <c r="S7" s="2"/>
      <c r="T7" s="2"/>
      <c r="U7" s="2"/>
      <c r="V7" s="2"/>
      <c r="W7" s="2"/>
      <c r="X7" s="2"/>
      <c r="Y7" s="2"/>
      <c r="Z7" s="2"/>
    </row>
    <row r="8" spans="1:26" ht="24" x14ac:dyDescent="0.2">
      <c r="A8" s="258">
        <v>4</v>
      </c>
      <c r="B8" s="259">
        <v>45383</v>
      </c>
      <c r="C8" s="264" t="s">
        <v>94</v>
      </c>
      <c r="D8" s="261" t="s">
        <v>96</v>
      </c>
      <c r="E8" s="369">
        <v>1067520.17</v>
      </c>
      <c r="F8" s="266" t="s">
        <v>455</v>
      </c>
      <c r="G8" s="267" t="s">
        <v>117</v>
      </c>
      <c r="H8" s="256" t="s">
        <v>79</v>
      </c>
      <c r="I8" s="257" t="s">
        <v>452</v>
      </c>
      <c r="J8" s="2"/>
      <c r="K8" s="2"/>
      <c r="L8" s="2"/>
      <c r="M8" s="2"/>
      <c r="N8" s="2"/>
      <c r="O8" s="2"/>
      <c r="P8" s="2"/>
      <c r="Q8" s="2"/>
      <c r="R8" s="2"/>
      <c r="S8" s="2"/>
      <c r="T8" s="2"/>
      <c r="U8" s="2"/>
      <c r="V8" s="2"/>
      <c r="W8" s="2"/>
      <c r="X8" s="2"/>
      <c r="Y8" s="2"/>
      <c r="Z8" s="2"/>
    </row>
    <row r="9" spans="1:26" ht="36" x14ac:dyDescent="0.2">
      <c r="A9" s="258">
        <v>5</v>
      </c>
      <c r="B9" s="268">
        <v>45404</v>
      </c>
      <c r="C9" s="269" t="s">
        <v>107</v>
      </c>
      <c r="D9" s="261" t="s">
        <v>378</v>
      </c>
      <c r="E9" s="369">
        <v>6800</v>
      </c>
      <c r="F9" s="266" t="s">
        <v>456</v>
      </c>
      <c r="G9" s="267" t="s">
        <v>117</v>
      </c>
      <c r="H9" s="256" t="s">
        <v>457</v>
      </c>
      <c r="I9" s="257" t="s">
        <v>452</v>
      </c>
      <c r="J9" s="2"/>
      <c r="K9" s="2"/>
      <c r="L9" s="2"/>
      <c r="M9" s="2"/>
      <c r="N9" s="2"/>
      <c r="O9" s="2"/>
      <c r="P9" s="2"/>
      <c r="Q9" s="2"/>
      <c r="R9" s="2"/>
      <c r="S9" s="2"/>
      <c r="T9" s="2"/>
      <c r="U9" s="2"/>
      <c r="V9" s="2"/>
      <c r="W9" s="2"/>
      <c r="X9" s="2"/>
      <c r="Y9" s="2"/>
      <c r="Z9" s="2"/>
    </row>
    <row r="10" spans="1:26" ht="24" x14ac:dyDescent="0.2">
      <c r="A10" s="258">
        <v>6</v>
      </c>
      <c r="B10" s="268">
        <v>45404</v>
      </c>
      <c r="C10" s="270" t="s">
        <v>105</v>
      </c>
      <c r="D10" s="271" t="s">
        <v>295</v>
      </c>
      <c r="E10" s="382">
        <v>830.82</v>
      </c>
      <c r="F10" s="266" t="s">
        <v>458</v>
      </c>
      <c r="G10" s="267" t="s">
        <v>122</v>
      </c>
      <c r="H10" s="256" t="s">
        <v>459</v>
      </c>
      <c r="I10" s="257" t="s">
        <v>452</v>
      </c>
      <c r="J10" s="2"/>
      <c r="K10" s="2"/>
      <c r="L10" s="2"/>
      <c r="M10" s="2"/>
      <c r="N10" s="2"/>
      <c r="O10" s="2"/>
      <c r="P10" s="2"/>
      <c r="Q10" s="2"/>
      <c r="R10" s="2"/>
      <c r="S10" s="2"/>
      <c r="T10" s="2"/>
      <c r="U10" s="2"/>
      <c r="V10" s="2"/>
      <c r="W10" s="2"/>
      <c r="X10" s="2"/>
      <c r="Y10" s="2"/>
      <c r="Z10" s="2"/>
    </row>
    <row r="11" spans="1:26" x14ac:dyDescent="0.2">
      <c r="A11" s="258">
        <v>7</v>
      </c>
      <c r="B11" s="268">
        <v>45406</v>
      </c>
      <c r="C11" s="270" t="s">
        <v>105</v>
      </c>
      <c r="D11" s="271" t="s">
        <v>359</v>
      </c>
      <c r="E11" s="382">
        <v>59.8</v>
      </c>
      <c r="F11" s="266" t="s">
        <v>460</v>
      </c>
      <c r="G11" s="267" t="s">
        <v>122</v>
      </c>
      <c r="H11" s="256" t="s">
        <v>461</v>
      </c>
      <c r="I11" s="257" t="s">
        <v>452</v>
      </c>
      <c r="J11" s="2"/>
      <c r="K11" s="2"/>
      <c r="L11" s="2"/>
      <c r="M11" s="2"/>
      <c r="N11" s="2"/>
      <c r="O11" s="2"/>
      <c r="P11" s="2"/>
      <c r="Q11" s="2"/>
      <c r="R11" s="2"/>
      <c r="S11" s="2"/>
      <c r="T11" s="2"/>
      <c r="U11" s="2"/>
      <c r="V11" s="2"/>
      <c r="W11" s="2"/>
      <c r="X11" s="2"/>
      <c r="Y11" s="2"/>
      <c r="Z11" s="2"/>
    </row>
    <row r="12" spans="1:26" ht="24" x14ac:dyDescent="0.2">
      <c r="A12" s="258">
        <v>8</v>
      </c>
      <c r="B12" s="268">
        <v>45405</v>
      </c>
      <c r="C12" s="270" t="s">
        <v>105</v>
      </c>
      <c r="D12" s="271" t="s">
        <v>295</v>
      </c>
      <c r="E12" s="382">
        <v>2427.44</v>
      </c>
      <c r="F12" s="266" t="s">
        <v>458</v>
      </c>
      <c r="G12" s="263" t="s">
        <v>135</v>
      </c>
      <c r="H12" s="256" t="s">
        <v>459</v>
      </c>
      <c r="I12" s="257" t="s">
        <v>452</v>
      </c>
      <c r="J12" s="2"/>
      <c r="K12" s="2"/>
      <c r="L12" s="2"/>
      <c r="M12" s="2"/>
      <c r="N12" s="2"/>
      <c r="O12" s="2"/>
      <c r="P12" s="2"/>
      <c r="Q12" s="2"/>
      <c r="R12" s="2"/>
      <c r="S12" s="2"/>
      <c r="T12" s="2"/>
      <c r="U12" s="2"/>
      <c r="V12" s="2"/>
      <c r="W12" s="2"/>
      <c r="X12" s="2"/>
      <c r="Y12" s="2"/>
      <c r="Z12" s="2"/>
    </row>
    <row r="13" spans="1:26" ht="24" x14ac:dyDescent="0.2">
      <c r="A13" s="258">
        <v>9</v>
      </c>
      <c r="B13" s="268">
        <v>45405</v>
      </c>
      <c r="C13" s="270" t="s">
        <v>105</v>
      </c>
      <c r="D13" s="271" t="s">
        <v>295</v>
      </c>
      <c r="E13" s="382">
        <v>1271.44</v>
      </c>
      <c r="F13" s="266" t="s">
        <v>458</v>
      </c>
      <c r="G13" s="263" t="s">
        <v>123</v>
      </c>
      <c r="H13" s="256" t="s">
        <v>459</v>
      </c>
      <c r="I13" s="257" t="s">
        <v>452</v>
      </c>
      <c r="J13" s="2"/>
      <c r="K13" s="2"/>
      <c r="L13" s="2"/>
      <c r="M13" s="2"/>
      <c r="N13" s="2"/>
      <c r="O13" s="2"/>
      <c r="P13" s="2"/>
      <c r="Q13" s="2"/>
      <c r="R13" s="2"/>
      <c r="S13" s="2"/>
      <c r="T13" s="2"/>
      <c r="U13" s="2"/>
      <c r="V13" s="2"/>
      <c r="W13" s="2"/>
      <c r="X13" s="2"/>
      <c r="Y13" s="2"/>
      <c r="Z13" s="2"/>
    </row>
    <row r="14" spans="1:26" ht="24" x14ac:dyDescent="0.2">
      <c r="A14" s="251">
        <v>10</v>
      </c>
      <c r="B14" s="268">
        <v>45405</v>
      </c>
      <c r="C14" s="270" t="s">
        <v>105</v>
      </c>
      <c r="D14" s="271" t="s">
        <v>297</v>
      </c>
      <c r="E14" s="382">
        <v>712.44</v>
      </c>
      <c r="F14" s="253" t="s">
        <v>462</v>
      </c>
      <c r="G14" s="263" t="s">
        <v>135</v>
      </c>
      <c r="H14" s="256" t="s">
        <v>459</v>
      </c>
      <c r="I14" s="257" t="s">
        <v>452</v>
      </c>
      <c r="J14" s="2"/>
      <c r="K14" s="2"/>
      <c r="L14" s="2"/>
      <c r="M14" s="2"/>
      <c r="N14" s="2"/>
      <c r="O14" s="2"/>
      <c r="P14" s="2"/>
      <c r="Q14" s="2"/>
      <c r="R14" s="2"/>
      <c r="S14" s="2"/>
      <c r="T14" s="2"/>
      <c r="U14" s="2"/>
      <c r="V14" s="2"/>
      <c r="W14" s="2"/>
      <c r="X14" s="2"/>
      <c r="Y14" s="2"/>
      <c r="Z14" s="2"/>
    </row>
    <row r="15" spans="1:26" ht="36" x14ac:dyDescent="0.2">
      <c r="A15" s="258">
        <v>11</v>
      </c>
      <c r="B15" s="268">
        <v>45405</v>
      </c>
      <c r="C15" s="269" t="s">
        <v>107</v>
      </c>
      <c r="D15" s="271" t="s">
        <v>374</v>
      </c>
      <c r="E15" s="382">
        <v>1106.9100000000001</v>
      </c>
      <c r="F15" s="253" t="s">
        <v>463</v>
      </c>
      <c r="G15" s="263" t="s">
        <v>135</v>
      </c>
      <c r="H15" s="256" t="s">
        <v>459</v>
      </c>
      <c r="I15" s="257" t="s">
        <v>452</v>
      </c>
      <c r="J15" s="2"/>
      <c r="K15" s="2"/>
      <c r="L15" s="2"/>
      <c r="M15" s="2"/>
      <c r="N15" s="2"/>
      <c r="O15" s="2"/>
      <c r="P15" s="2"/>
      <c r="Q15" s="2"/>
      <c r="R15" s="2"/>
      <c r="S15" s="2"/>
      <c r="T15" s="2"/>
      <c r="U15" s="2"/>
      <c r="V15" s="2"/>
      <c r="W15" s="2"/>
      <c r="X15" s="2"/>
      <c r="Y15" s="2"/>
      <c r="Z15" s="2"/>
    </row>
    <row r="16" spans="1:26" ht="36" x14ac:dyDescent="0.2">
      <c r="A16" s="258">
        <v>12</v>
      </c>
      <c r="B16" s="268">
        <v>45400</v>
      </c>
      <c r="C16" s="270" t="s">
        <v>105</v>
      </c>
      <c r="D16" s="271" t="s">
        <v>305</v>
      </c>
      <c r="E16" s="382">
        <v>3234</v>
      </c>
      <c r="F16" s="253" t="s">
        <v>464</v>
      </c>
      <c r="G16" s="263" t="s">
        <v>117</v>
      </c>
      <c r="H16" s="256" t="s">
        <v>465</v>
      </c>
      <c r="I16" s="257" t="s">
        <v>452</v>
      </c>
      <c r="J16" s="2"/>
      <c r="K16" s="2"/>
      <c r="L16" s="2"/>
      <c r="M16" s="2"/>
      <c r="N16" s="2"/>
      <c r="O16" s="2"/>
      <c r="P16" s="2"/>
      <c r="Q16" s="2"/>
      <c r="R16" s="2"/>
      <c r="S16" s="2"/>
      <c r="T16" s="2"/>
      <c r="U16" s="2"/>
      <c r="V16" s="2"/>
      <c r="W16" s="2"/>
      <c r="X16" s="2"/>
      <c r="Y16" s="2"/>
      <c r="Z16" s="2"/>
    </row>
    <row r="17" spans="1:26" ht="36" x14ac:dyDescent="0.2">
      <c r="A17" s="258">
        <v>13</v>
      </c>
      <c r="B17" s="268">
        <v>45411</v>
      </c>
      <c r="C17" s="270" t="s">
        <v>105</v>
      </c>
      <c r="D17" s="271" t="s">
        <v>353</v>
      </c>
      <c r="E17" s="382">
        <v>6990</v>
      </c>
      <c r="F17" s="253" t="s">
        <v>466</v>
      </c>
      <c r="G17" s="263" t="s">
        <v>117</v>
      </c>
      <c r="H17" s="256" t="s">
        <v>467</v>
      </c>
      <c r="I17" s="257" t="s">
        <v>452</v>
      </c>
      <c r="J17" s="2"/>
      <c r="K17" s="2"/>
      <c r="L17" s="2"/>
      <c r="M17" s="2"/>
      <c r="N17" s="2"/>
      <c r="O17" s="2"/>
      <c r="P17" s="2"/>
      <c r="Q17" s="2"/>
      <c r="R17" s="2"/>
      <c r="S17" s="2"/>
      <c r="T17" s="2"/>
      <c r="U17" s="2"/>
      <c r="V17" s="2"/>
      <c r="W17" s="2"/>
      <c r="X17" s="2"/>
      <c r="Y17" s="2"/>
      <c r="Z17" s="2"/>
    </row>
    <row r="18" spans="1:26" ht="36" x14ac:dyDescent="0.2">
      <c r="A18" s="258">
        <v>14</v>
      </c>
      <c r="B18" s="268">
        <v>45400</v>
      </c>
      <c r="C18" s="270" t="s">
        <v>105</v>
      </c>
      <c r="D18" s="271" t="s">
        <v>307</v>
      </c>
      <c r="E18" s="382">
        <v>2308.1</v>
      </c>
      <c r="F18" s="266" t="s">
        <v>468</v>
      </c>
      <c r="G18" s="263" t="s">
        <v>117</v>
      </c>
      <c r="H18" s="256" t="s">
        <v>465</v>
      </c>
      <c r="I18" s="257" t="s">
        <v>452</v>
      </c>
      <c r="J18" s="2"/>
      <c r="K18" s="2"/>
      <c r="L18" s="2"/>
      <c r="M18" s="2"/>
      <c r="N18" s="2"/>
      <c r="O18" s="2"/>
      <c r="P18" s="2"/>
      <c r="Q18" s="2"/>
      <c r="R18" s="2"/>
      <c r="S18" s="2"/>
      <c r="T18" s="2"/>
      <c r="U18" s="2"/>
      <c r="V18" s="2"/>
      <c r="W18" s="2"/>
      <c r="X18" s="2"/>
      <c r="Y18" s="2"/>
      <c r="Z18" s="2"/>
    </row>
    <row r="19" spans="1:26" ht="36" x14ac:dyDescent="0.2">
      <c r="A19" s="258">
        <v>15</v>
      </c>
      <c r="B19" s="259">
        <v>45412</v>
      </c>
      <c r="C19" s="269" t="s">
        <v>107</v>
      </c>
      <c r="D19" s="261" t="s">
        <v>378</v>
      </c>
      <c r="E19" s="382">
        <v>48827</v>
      </c>
      <c r="F19" s="266" t="s">
        <v>469</v>
      </c>
      <c r="G19" s="263" t="s">
        <v>133</v>
      </c>
      <c r="H19" s="256" t="s">
        <v>470</v>
      </c>
      <c r="I19" s="257" t="s">
        <v>452</v>
      </c>
      <c r="J19" s="2"/>
      <c r="K19" s="2"/>
      <c r="L19" s="2"/>
      <c r="M19" s="2"/>
      <c r="N19" s="2"/>
      <c r="O19" s="2"/>
      <c r="P19" s="2"/>
      <c r="Q19" s="2"/>
      <c r="R19" s="2"/>
      <c r="S19" s="2"/>
      <c r="T19" s="2"/>
      <c r="U19" s="2"/>
      <c r="V19" s="2"/>
      <c r="W19" s="2"/>
      <c r="X19" s="2"/>
      <c r="Y19" s="2"/>
      <c r="Z19" s="2"/>
    </row>
    <row r="20" spans="1:26" ht="24" x14ac:dyDescent="0.2">
      <c r="A20" s="258">
        <v>16</v>
      </c>
      <c r="B20" s="259">
        <v>45292</v>
      </c>
      <c r="C20" s="264" t="s">
        <v>59</v>
      </c>
      <c r="D20" s="261" t="s">
        <v>59</v>
      </c>
      <c r="E20" s="383">
        <v>4375.6099999999997</v>
      </c>
      <c r="F20" s="266" t="s">
        <v>2871</v>
      </c>
      <c r="G20" s="263"/>
      <c r="H20" s="256"/>
      <c r="I20" s="257"/>
      <c r="J20" s="2"/>
      <c r="K20" s="2"/>
      <c r="L20" s="2"/>
      <c r="M20" s="2"/>
      <c r="N20" s="2"/>
      <c r="O20" s="2"/>
      <c r="P20" s="2"/>
      <c r="Q20" s="2"/>
      <c r="R20" s="2"/>
      <c r="S20" s="2"/>
      <c r="T20" s="2"/>
      <c r="U20" s="2"/>
      <c r="V20" s="2"/>
      <c r="W20" s="2"/>
      <c r="X20" s="2"/>
      <c r="Y20" s="2"/>
      <c r="Z20" s="2"/>
    </row>
    <row r="21" spans="1:26" ht="24" x14ac:dyDescent="0.2">
      <c r="A21" s="258">
        <v>17</v>
      </c>
      <c r="B21" s="259">
        <v>45323</v>
      </c>
      <c r="C21" s="264" t="s">
        <v>59</v>
      </c>
      <c r="D21" s="261" t="s">
        <v>59</v>
      </c>
      <c r="E21" s="383">
        <v>36880.68</v>
      </c>
      <c r="F21" s="266" t="s">
        <v>2871</v>
      </c>
      <c r="G21" s="263"/>
      <c r="H21" s="256"/>
      <c r="I21" s="257"/>
      <c r="J21" s="2"/>
      <c r="K21" s="2"/>
      <c r="L21" s="2"/>
      <c r="M21" s="2"/>
      <c r="N21" s="2"/>
      <c r="O21" s="2"/>
      <c r="P21" s="2"/>
      <c r="Q21" s="2"/>
      <c r="R21" s="2"/>
      <c r="S21" s="2"/>
      <c r="T21" s="2"/>
      <c r="U21" s="2"/>
      <c r="V21" s="2"/>
      <c r="W21" s="2"/>
      <c r="X21" s="2"/>
      <c r="Y21" s="2"/>
      <c r="Z21" s="2"/>
    </row>
    <row r="22" spans="1:26" ht="24" x14ac:dyDescent="0.2">
      <c r="A22" s="258">
        <v>18</v>
      </c>
      <c r="B22" s="259">
        <v>45352</v>
      </c>
      <c r="C22" s="264" t="s">
        <v>59</v>
      </c>
      <c r="D22" s="261" t="s">
        <v>59</v>
      </c>
      <c r="E22" s="382">
        <v>74837.41</v>
      </c>
      <c r="F22" s="266" t="s">
        <v>2871</v>
      </c>
      <c r="G22" s="263"/>
      <c r="H22" s="256"/>
      <c r="I22" s="257"/>
      <c r="J22" s="2"/>
      <c r="K22" s="2"/>
      <c r="L22" s="2"/>
      <c r="M22" s="2"/>
      <c r="N22" s="2"/>
      <c r="O22" s="2"/>
      <c r="P22" s="2"/>
      <c r="Q22" s="2"/>
      <c r="R22" s="2"/>
      <c r="S22" s="2"/>
      <c r="T22" s="2"/>
      <c r="U22" s="2"/>
      <c r="V22" s="2"/>
      <c r="W22" s="2"/>
      <c r="X22" s="2"/>
      <c r="Y22" s="2"/>
      <c r="Z22" s="2"/>
    </row>
    <row r="23" spans="1:26" ht="24" x14ac:dyDescent="0.2">
      <c r="A23" s="251">
        <v>19</v>
      </c>
      <c r="B23" s="259">
        <v>45383</v>
      </c>
      <c r="C23" s="264" t="s">
        <v>59</v>
      </c>
      <c r="D23" s="261" t="s">
        <v>59</v>
      </c>
      <c r="E23" s="382">
        <v>87484.42</v>
      </c>
      <c r="F23" s="266" t="s">
        <v>2871</v>
      </c>
      <c r="G23" s="263"/>
      <c r="H23" s="256"/>
      <c r="I23" s="257"/>
      <c r="J23" s="2"/>
      <c r="K23" s="2"/>
      <c r="L23" s="2"/>
      <c r="M23" s="2"/>
      <c r="N23" s="2"/>
      <c r="O23" s="2"/>
      <c r="P23" s="2"/>
      <c r="Q23" s="2"/>
      <c r="R23" s="2"/>
      <c r="S23" s="2"/>
      <c r="T23" s="2"/>
      <c r="U23" s="2"/>
      <c r="V23" s="2"/>
      <c r="W23" s="2"/>
      <c r="X23" s="2"/>
      <c r="Y23" s="2"/>
      <c r="Z23" s="2"/>
    </row>
    <row r="24" spans="1:26" x14ac:dyDescent="0.2">
      <c r="A24" s="258">
        <v>20</v>
      </c>
      <c r="B24" s="259"/>
      <c r="C24" s="264"/>
      <c r="D24" s="261"/>
      <c r="E24" s="262"/>
      <c r="F24" s="266"/>
      <c r="G24" s="263"/>
      <c r="H24" s="256"/>
      <c r="I24" s="257"/>
      <c r="J24" s="2"/>
      <c r="K24" s="2"/>
      <c r="L24" s="2"/>
      <c r="M24" s="2"/>
      <c r="N24" s="2"/>
      <c r="O24" s="2"/>
      <c r="P24" s="2"/>
      <c r="Q24" s="2"/>
      <c r="R24" s="2"/>
      <c r="S24" s="2"/>
      <c r="T24" s="2"/>
      <c r="U24" s="2"/>
      <c r="V24" s="2"/>
      <c r="W24" s="2"/>
      <c r="X24" s="2"/>
      <c r="Y24" s="2"/>
      <c r="Z24" s="2"/>
    </row>
    <row r="25" spans="1:26" x14ac:dyDescent="0.2">
      <c r="A25" s="258">
        <v>21</v>
      </c>
      <c r="B25" s="259"/>
      <c r="C25" s="264"/>
      <c r="D25" s="261"/>
      <c r="E25" s="262"/>
      <c r="F25" s="266"/>
      <c r="G25" s="263"/>
      <c r="H25" s="256"/>
      <c r="I25" s="257"/>
      <c r="J25" s="2"/>
      <c r="K25" s="2"/>
      <c r="L25" s="2"/>
      <c r="M25" s="2"/>
      <c r="N25" s="2"/>
      <c r="O25" s="2"/>
      <c r="P25" s="2"/>
      <c r="Q25" s="2"/>
      <c r="R25" s="2"/>
      <c r="S25" s="2"/>
      <c r="T25" s="2"/>
      <c r="U25" s="2"/>
      <c r="V25" s="2"/>
      <c r="W25" s="2"/>
      <c r="X25" s="2"/>
      <c r="Y25" s="2"/>
      <c r="Z25" s="2"/>
    </row>
    <row r="26" spans="1:26" x14ac:dyDescent="0.2">
      <c r="A26" s="258">
        <v>22</v>
      </c>
      <c r="B26" s="259"/>
      <c r="C26" s="264"/>
      <c r="D26" s="261"/>
      <c r="E26" s="262"/>
      <c r="F26" s="266"/>
      <c r="G26" s="263"/>
      <c r="H26" s="256"/>
      <c r="I26" s="257"/>
      <c r="J26" s="2"/>
      <c r="K26" s="2"/>
      <c r="L26" s="2"/>
      <c r="M26" s="2"/>
      <c r="N26" s="2"/>
      <c r="O26" s="2"/>
      <c r="P26" s="2"/>
      <c r="Q26" s="2"/>
      <c r="R26" s="2"/>
      <c r="S26" s="2"/>
      <c r="T26" s="2"/>
      <c r="U26" s="2"/>
      <c r="V26" s="2"/>
      <c r="W26" s="2"/>
      <c r="X26" s="2"/>
      <c r="Y26" s="2"/>
      <c r="Z26" s="2"/>
    </row>
    <row r="27" spans="1:26" x14ac:dyDescent="0.2">
      <c r="A27" s="258">
        <v>23</v>
      </c>
      <c r="B27" s="259"/>
      <c r="C27" s="264"/>
      <c r="D27" s="261"/>
      <c r="E27" s="262"/>
      <c r="F27" s="266"/>
      <c r="G27" s="263"/>
      <c r="H27" s="256"/>
      <c r="I27" s="257"/>
      <c r="J27" s="2"/>
      <c r="K27" s="2"/>
      <c r="L27" s="2"/>
      <c r="M27" s="2"/>
      <c r="N27" s="2"/>
      <c r="O27" s="2"/>
      <c r="P27" s="2"/>
      <c r="Q27" s="2"/>
      <c r="R27" s="2"/>
      <c r="S27" s="2"/>
      <c r="T27" s="2"/>
      <c r="U27" s="2"/>
      <c r="V27" s="2"/>
      <c r="W27" s="2"/>
      <c r="X27" s="2"/>
      <c r="Y27" s="2"/>
      <c r="Z27" s="2"/>
    </row>
    <row r="28" spans="1:26" x14ac:dyDescent="0.2">
      <c r="A28" s="258">
        <v>24</v>
      </c>
      <c r="B28" s="259"/>
      <c r="C28" s="264"/>
      <c r="D28" s="261"/>
      <c r="E28" s="262"/>
      <c r="F28" s="266"/>
      <c r="G28" s="263"/>
      <c r="H28" s="256"/>
      <c r="I28" s="257"/>
      <c r="J28" s="2"/>
      <c r="K28" s="2"/>
      <c r="L28" s="2"/>
      <c r="M28" s="2"/>
      <c r="N28" s="2"/>
      <c r="O28" s="2"/>
      <c r="P28" s="2"/>
      <c r="Q28" s="2"/>
      <c r="R28" s="2"/>
      <c r="S28" s="2"/>
      <c r="T28" s="2"/>
      <c r="U28" s="2"/>
      <c r="V28" s="2"/>
      <c r="W28" s="2"/>
      <c r="X28" s="2"/>
      <c r="Y28" s="2"/>
      <c r="Z28" s="2"/>
    </row>
    <row r="29" spans="1:26" x14ac:dyDescent="0.2">
      <c r="A29" s="258">
        <v>25</v>
      </c>
      <c r="B29" s="259"/>
      <c r="C29" s="264"/>
      <c r="D29" s="261"/>
      <c r="E29" s="262"/>
      <c r="F29" s="253"/>
      <c r="G29" s="263"/>
      <c r="H29" s="253"/>
      <c r="I29" s="257"/>
      <c r="J29" s="2"/>
      <c r="K29" s="2"/>
      <c r="L29" s="2"/>
      <c r="M29" s="2"/>
      <c r="N29" s="2"/>
      <c r="O29" s="2"/>
      <c r="P29" s="2"/>
      <c r="Q29" s="2"/>
      <c r="R29" s="2"/>
      <c r="S29" s="2"/>
      <c r="T29" s="2"/>
      <c r="U29" s="2"/>
      <c r="V29" s="2"/>
      <c r="W29" s="2"/>
      <c r="X29" s="2"/>
      <c r="Y29" s="2"/>
      <c r="Z29" s="2"/>
    </row>
    <row r="30" spans="1:26" x14ac:dyDescent="0.2">
      <c r="A30" s="258">
        <v>26</v>
      </c>
      <c r="B30" s="259"/>
      <c r="C30" s="264"/>
      <c r="D30" s="261"/>
      <c r="E30" s="262"/>
      <c r="F30" s="253"/>
      <c r="G30" s="263"/>
      <c r="H30" s="253"/>
      <c r="I30" s="257"/>
      <c r="J30" s="2"/>
      <c r="K30" s="2"/>
      <c r="L30" s="2"/>
      <c r="M30" s="2"/>
      <c r="N30" s="2"/>
      <c r="O30" s="2"/>
      <c r="P30" s="2"/>
      <c r="Q30" s="2"/>
      <c r="R30" s="2"/>
      <c r="S30" s="2"/>
      <c r="T30" s="2"/>
      <c r="U30" s="2"/>
      <c r="V30" s="2"/>
      <c r="W30" s="2"/>
      <c r="X30" s="2"/>
      <c r="Y30" s="2"/>
      <c r="Z30" s="2"/>
    </row>
    <row r="31" spans="1:26" x14ac:dyDescent="0.2">
      <c r="A31" s="258">
        <v>27</v>
      </c>
      <c r="B31" s="259"/>
      <c r="C31" s="264"/>
      <c r="D31" s="261"/>
      <c r="E31" s="262"/>
      <c r="F31" s="253"/>
      <c r="G31" s="263"/>
      <c r="H31" s="253"/>
      <c r="I31" s="257"/>
      <c r="J31" s="2"/>
      <c r="K31" s="2"/>
      <c r="L31" s="2"/>
      <c r="M31" s="2"/>
      <c r="N31" s="2"/>
      <c r="O31" s="2"/>
      <c r="P31" s="2"/>
      <c r="Q31" s="2"/>
      <c r="R31" s="2"/>
      <c r="S31" s="2"/>
      <c r="T31" s="2"/>
      <c r="U31" s="2"/>
      <c r="V31" s="2"/>
      <c r="W31" s="2"/>
      <c r="X31" s="2"/>
      <c r="Y31" s="2"/>
      <c r="Z31" s="2"/>
    </row>
    <row r="32" spans="1:26" x14ac:dyDescent="0.2">
      <c r="A32" s="251">
        <v>28</v>
      </c>
      <c r="B32" s="259"/>
      <c r="C32" s="264"/>
      <c r="D32" s="261"/>
      <c r="E32" s="262"/>
      <c r="F32" s="253"/>
      <c r="G32" s="263"/>
      <c r="H32" s="253"/>
      <c r="I32" s="257"/>
      <c r="J32" s="2"/>
      <c r="K32" s="2"/>
      <c r="L32" s="2"/>
      <c r="M32" s="2"/>
      <c r="N32" s="2"/>
      <c r="O32" s="2"/>
      <c r="P32" s="2"/>
      <c r="Q32" s="2"/>
      <c r="R32" s="2"/>
      <c r="S32" s="2"/>
      <c r="T32" s="2"/>
      <c r="U32" s="2"/>
      <c r="V32" s="2"/>
      <c r="W32" s="2"/>
      <c r="X32" s="2"/>
      <c r="Y32" s="2"/>
      <c r="Z32" s="2"/>
    </row>
    <row r="33" spans="1:26" x14ac:dyDescent="0.2">
      <c r="A33" s="258">
        <v>29</v>
      </c>
      <c r="B33" s="259"/>
      <c r="C33" s="264"/>
      <c r="D33" s="261"/>
      <c r="E33" s="262"/>
      <c r="F33" s="273"/>
      <c r="G33" s="263"/>
      <c r="H33" s="256"/>
      <c r="I33" s="257"/>
      <c r="J33" s="2"/>
      <c r="K33" s="2"/>
      <c r="L33" s="2"/>
      <c r="M33" s="2"/>
      <c r="N33" s="2"/>
      <c r="O33" s="2"/>
      <c r="P33" s="2"/>
      <c r="Q33" s="2"/>
      <c r="R33" s="2"/>
      <c r="S33" s="2"/>
      <c r="T33" s="2"/>
      <c r="U33" s="2"/>
      <c r="V33" s="2"/>
      <c r="W33" s="2"/>
      <c r="X33" s="2"/>
      <c r="Y33" s="2"/>
      <c r="Z33" s="2"/>
    </row>
    <row r="34" spans="1:26" x14ac:dyDescent="0.2">
      <c r="A34" s="258">
        <v>30</v>
      </c>
      <c r="B34" s="259"/>
      <c r="C34" s="264"/>
      <c r="D34" s="261"/>
      <c r="E34" s="262"/>
      <c r="F34" s="253"/>
      <c r="G34" s="263"/>
      <c r="H34" s="256"/>
      <c r="I34" s="257"/>
      <c r="J34" s="2"/>
      <c r="K34" s="2"/>
      <c r="L34" s="2"/>
      <c r="M34" s="2"/>
      <c r="N34" s="2"/>
      <c r="O34" s="2"/>
      <c r="P34" s="2"/>
      <c r="Q34" s="2"/>
      <c r="R34" s="2"/>
      <c r="S34" s="2"/>
      <c r="T34" s="2"/>
      <c r="U34" s="2"/>
      <c r="V34" s="2"/>
      <c r="W34" s="2"/>
      <c r="X34" s="2"/>
      <c r="Y34" s="2"/>
      <c r="Z34" s="2"/>
    </row>
    <row r="35" spans="1:26" x14ac:dyDescent="0.2">
      <c r="A35" s="258">
        <v>31</v>
      </c>
      <c r="B35" s="259"/>
      <c r="C35" s="264"/>
      <c r="D35" s="261"/>
      <c r="E35" s="262"/>
      <c r="F35" s="253"/>
      <c r="G35" s="263"/>
      <c r="H35" s="256"/>
      <c r="I35" s="257"/>
      <c r="J35" s="2"/>
      <c r="K35" s="2"/>
      <c r="L35" s="2"/>
      <c r="M35" s="2"/>
      <c r="N35" s="2"/>
      <c r="O35" s="2"/>
      <c r="P35" s="2"/>
      <c r="Q35" s="2"/>
      <c r="R35" s="2"/>
      <c r="S35" s="2"/>
      <c r="T35" s="2"/>
      <c r="U35" s="2"/>
      <c r="V35" s="2"/>
      <c r="W35" s="2"/>
      <c r="X35" s="2"/>
      <c r="Y35" s="2"/>
      <c r="Z35" s="2"/>
    </row>
    <row r="36" spans="1:26" x14ac:dyDescent="0.2">
      <c r="A36" s="258">
        <v>32</v>
      </c>
      <c r="B36" s="259"/>
      <c r="C36" s="264"/>
      <c r="D36" s="261"/>
      <c r="E36" s="262"/>
      <c r="F36" s="253"/>
      <c r="G36" s="263"/>
      <c r="H36" s="256"/>
      <c r="I36" s="257"/>
      <c r="J36" s="2"/>
      <c r="K36" s="2"/>
      <c r="L36" s="2"/>
      <c r="M36" s="2"/>
      <c r="N36" s="2"/>
      <c r="O36" s="2"/>
      <c r="P36" s="2"/>
      <c r="Q36" s="2"/>
      <c r="R36" s="2"/>
      <c r="S36" s="2"/>
      <c r="T36" s="2"/>
      <c r="U36" s="2"/>
      <c r="V36" s="2"/>
      <c r="W36" s="2"/>
      <c r="X36" s="2"/>
      <c r="Y36" s="2"/>
      <c r="Z36" s="2"/>
    </row>
    <row r="37" spans="1:26" x14ac:dyDescent="0.2">
      <c r="A37" s="258">
        <v>33</v>
      </c>
      <c r="B37" s="259"/>
      <c r="C37" s="264"/>
      <c r="D37" s="261"/>
      <c r="E37" s="262"/>
      <c r="F37" s="253"/>
      <c r="G37" s="263"/>
      <c r="H37" s="256"/>
      <c r="I37" s="257"/>
      <c r="J37" s="2"/>
      <c r="K37" s="2"/>
      <c r="L37" s="2"/>
      <c r="M37" s="2"/>
      <c r="N37" s="2"/>
      <c r="O37" s="2"/>
      <c r="P37" s="2"/>
      <c r="Q37" s="2"/>
      <c r="R37" s="2"/>
      <c r="S37" s="2"/>
      <c r="T37" s="2"/>
      <c r="U37" s="2"/>
      <c r="V37" s="2"/>
      <c r="W37" s="2"/>
      <c r="X37" s="2"/>
      <c r="Y37" s="2"/>
      <c r="Z37" s="2"/>
    </row>
    <row r="38" spans="1:26" x14ac:dyDescent="0.2">
      <c r="A38" s="258">
        <v>34</v>
      </c>
      <c r="B38" s="259"/>
      <c r="C38" s="264"/>
      <c r="D38" s="261"/>
      <c r="E38" s="262"/>
      <c r="F38" s="253"/>
      <c r="G38" s="263"/>
      <c r="H38" s="256"/>
      <c r="I38" s="257"/>
      <c r="J38" s="2"/>
      <c r="K38" s="2"/>
      <c r="L38" s="2"/>
      <c r="M38" s="2"/>
      <c r="N38" s="2"/>
      <c r="O38" s="2"/>
      <c r="P38" s="2"/>
      <c r="Q38" s="2"/>
      <c r="R38" s="2"/>
      <c r="S38" s="2"/>
      <c r="T38" s="2"/>
      <c r="U38" s="2"/>
      <c r="V38" s="2"/>
      <c r="W38" s="2"/>
      <c r="X38" s="2"/>
      <c r="Y38" s="2"/>
      <c r="Z38" s="2"/>
    </row>
    <row r="39" spans="1:26" x14ac:dyDescent="0.2">
      <c r="A39" s="258">
        <v>35</v>
      </c>
      <c r="B39" s="259"/>
      <c r="C39" s="264"/>
      <c r="D39" s="261"/>
      <c r="E39" s="262"/>
      <c r="F39" s="253"/>
      <c r="G39" s="263"/>
      <c r="H39" s="256"/>
      <c r="I39" s="257"/>
      <c r="J39" s="2"/>
      <c r="K39" s="2"/>
      <c r="L39" s="2"/>
      <c r="M39" s="2"/>
      <c r="N39" s="2"/>
      <c r="O39" s="2"/>
      <c r="P39" s="2"/>
      <c r="Q39" s="2"/>
      <c r="R39" s="2"/>
      <c r="S39" s="2"/>
      <c r="T39" s="2"/>
      <c r="U39" s="2"/>
      <c r="V39" s="2"/>
      <c r="W39" s="2"/>
      <c r="X39" s="2"/>
      <c r="Y39" s="2"/>
      <c r="Z39" s="2"/>
    </row>
    <row r="40" spans="1:26" x14ac:dyDescent="0.2">
      <c r="A40" s="258">
        <v>36</v>
      </c>
      <c r="B40" s="259"/>
      <c r="C40" s="264"/>
      <c r="D40" s="261"/>
      <c r="E40" s="262"/>
      <c r="F40" s="253"/>
      <c r="G40" s="263"/>
      <c r="H40" s="256"/>
      <c r="I40" s="257"/>
      <c r="J40" s="2"/>
      <c r="K40" s="2"/>
      <c r="L40" s="2"/>
      <c r="M40" s="2"/>
      <c r="N40" s="2"/>
      <c r="O40" s="2"/>
      <c r="P40" s="2"/>
      <c r="Q40" s="2"/>
      <c r="R40" s="2"/>
      <c r="S40" s="2"/>
      <c r="T40" s="2"/>
      <c r="U40" s="2"/>
      <c r="V40" s="2"/>
      <c r="W40" s="2"/>
      <c r="X40" s="2"/>
      <c r="Y40" s="2"/>
      <c r="Z40" s="2"/>
    </row>
    <row r="41" spans="1:26" x14ac:dyDescent="0.2">
      <c r="A41" s="251">
        <v>37</v>
      </c>
      <c r="B41" s="259"/>
      <c r="C41" s="264"/>
      <c r="D41" s="261"/>
      <c r="E41" s="262"/>
      <c r="F41" s="253"/>
      <c r="G41" s="263"/>
      <c r="H41" s="256"/>
      <c r="I41" s="257"/>
      <c r="J41" s="2"/>
      <c r="K41" s="2"/>
      <c r="L41" s="2"/>
      <c r="M41" s="2"/>
      <c r="N41" s="2"/>
      <c r="O41" s="2"/>
      <c r="P41" s="2"/>
      <c r="Q41" s="2"/>
      <c r="R41" s="2"/>
      <c r="S41" s="2"/>
      <c r="T41" s="2"/>
      <c r="U41" s="2"/>
      <c r="V41" s="2"/>
      <c r="W41" s="2"/>
      <c r="X41" s="2"/>
      <c r="Y41" s="2"/>
      <c r="Z41" s="2"/>
    </row>
    <row r="42" spans="1:26" x14ac:dyDescent="0.2">
      <c r="A42" s="258">
        <v>38</v>
      </c>
      <c r="B42" s="259"/>
      <c r="C42" s="264"/>
      <c r="D42" s="261"/>
      <c r="E42" s="262"/>
      <c r="F42" s="253"/>
      <c r="G42" s="263"/>
      <c r="H42" s="256"/>
      <c r="I42" s="257"/>
      <c r="J42" s="2"/>
      <c r="K42" s="2"/>
      <c r="L42" s="2"/>
      <c r="M42" s="2"/>
      <c r="N42" s="2"/>
      <c r="O42" s="2"/>
      <c r="P42" s="2"/>
      <c r="Q42" s="2"/>
      <c r="R42" s="2"/>
      <c r="S42" s="2"/>
      <c r="T42" s="2"/>
      <c r="U42" s="2"/>
      <c r="V42" s="2"/>
      <c r="W42" s="2"/>
      <c r="X42" s="2"/>
      <c r="Y42" s="2"/>
      <c r="Z42" s="2"/>
    </row>
    <row r="43" spans="1:26" x14ac:dyDescent="0.2">
      <c r="A43" s="258">
        <v>39</v>
      </c>
      <c r="B43" s="259"/>
      <c r="C43" s="264"/>
      <c r="D43" s="261"/>
      <c r="E43" s="262"/>
      <c r="F43" s="253"/>
      <c r="G43" s="263"/>
      <c r="H43" s="256"/>
      <c r="I43" s="257"/>
      <c r="J43" s="2"/>
      <c r="K43" s="2"/>
      <c r="L43" s="2"/>
      <c r="M43" s="2"/>
      <c r="N43" s="2"/>
      <c r="O43" s="2"/>
      <c r="P43" s="2"/>
      <c r="Q43" s="2"/>
      <c r="R43" s="2"/>
      <c r="S43" s="2"/>
      <c r="T43" s="2"/>
      <c r="U43" s="2"/>
      <c r="V43" s="2"/>
      <c r="W43" s="2"/>
      <c r="X43" s="2"/>
      <c r="Y43" s="2"/>
      <c r="Z43" s="2"/>
    </row>
    <row r="44" spans="1:26" x14ac:dyDescent="0.2">
      <c r="A44" s="258">
        <v>40</v>
      </c>
      <c r="B44" s="259"/>
      <c r="C44" s="264"/>
      <c r="D44" s="261"/>
      <c r="E44" s="262"/>
      <c r="F44" s="253"/>
      <c r="G44" s="263"/>
      <c r="H44" s="256"/>
      <c r="I44" s="257"/>
      <c r="J44" s="2"/>
      <c r="K44" s="2"/>
      <c r="L44" s="2"/>
      <c r="M44" s="2"/>
      <c r="N44" s="2"/>
      <c r="O44" s="2"/>
      <c r="P44" s="2"/>
      <c r="Q44" s="2"/>
      <c r="R44" s="2"/>
      <c r="S44" s="2"/>
      <c r="T44" s="2"/>
      <c r="U44" s="2"/>
      <c r="V44" s="2"/>
      <c r="W44" s="2"/>
      <c r="X44" s="2"/>
      <c r="Y44" s="2"/>
      <c r="Z44" s="2"/>
    </row>
    <row r="45" spans="1:26" x14ac:dyDescent="0.2">
      <c r="A45" s="258">
        <v>41</v>
      </c>
      <c r="B45" s="259"/>
      <c r="C45" s="264"/>
      <c r="D45" s="261"/>
      <c r="E45" s="262"/>
      <c r="F45" s="253"/>
      <c r="G45" s="263"/>
      <c r="H45" s="256"/>
      <c r="I45" s="257"/>
      <c r="J45" s="2"/>
      <c r="K45" s="2"/>
      <c r="L45" s="2"/>
      <c r="M45" s="2"/>
      <c r="N45" s="2"/>
      <c r="O45" s="2"/>
      <c r="P45" s="2"/>
      <c r="Q45" s="2"/>
      <c r="R45" s="2"/>
      <c r="S45" s="2"/>
      <c r="T45" s="2"/>
      <c r="U45" s="2"/>
      <c r="V45" s="2"/>
      <c r="W45" s="2"/>
      <c r="X45" s="2"/>
      <c r="Y45" s="2"/>
      <c r="Z45" s="2"/>
    </row>
    <row r="46" spans="1:26" x14ac:dyDescent="0.2">
      <c r="A46" s="258">
        <v>42</v>
      </c>
      <c r="B46" s="259"/>
      <c r="C46" s="264"/>
      <c r="D46" s="261"/>
      <c r="E46" s="262"/>
      <c r="F46" s="253"/>
      <c r="G46" s="263"/>
      <c r="H46" s="256"/>
      <c r="I46" s="257"/>
      <c r="J46" s="2"/>
      <c r="K46" s="2"/>
      <c r="L46" s="2"/>
      <c r="M46" s="2"/>
      <c r="N46" s="2"/>
      <c r="O46" s="2"/>
      <c r="P46" s="2"/>
      <c r="Q46" s="2"/>
      <c r="R46" s="2"/>
      <c r="S46" s="2"/>
      <c r="T46" s="2"/>
      <c r="U46" s="2"/>
      <c r="V46" s="2"/>
      <c r="W46" s="2"/>
      <c r="X46" s="2"/>
      <c r="Y46" s="2"/>
      <c r="Z46" s="2"/>
    </row>
    <row r="47" spans="1:26" x14ac:dyDescent="0.2">
      <c r="A47" s="258">
        <v>43</v>
      </c>
      <c r="B47" s="259"/>
      <c r="C47" s="264"/>
      <c r="D47" s="261"/>
      <c r="E47" s="262"/>
      <c r="F47" s="253"/>
      <c r="G47" s="263"/>
      <c r="H47" s="256"/>
      <c r="I47" s="257"/>
      <c r="J47" s="2"/>
      <c r="K47" s="2"/>
      <c r="L47" s="2"/>
      <c r="M47" s="2"/>
      <c r="N47" s="2"/>
      <c r="O47" s="2"/>
      <c r="P47" s="2"/>
      <c r="Q47" s="2"/>
      <c r="R47" s="2"/>
      <c r="S47" s="2"/>
      <c r="T47" s="2"/>
      <c r="U47" s="2"/>
      <c r="V47" s="2"/>
      <c r="W47" s="2"/>
      <c r="X47" s="2"/>
      <c r="Y47" s="2"/>
      <c r="Z47" s="2"/>
    </row>
    <row r="48" spans="1:26" x14ac:dyDescent="0.2">
      <c r="A48" s="258">
        <v>44</v>
      </c>
      <c r="B48" s="259"/>
      <c r="C48" s="264"/>
      <c r="D48" s="261"/>
      <c r="E48" s="262"/>
      <c r="F48" s="253"/>
      <c r="G48" s="263"/>
      <c r="H48" s="263"/>
      <c r="I48" s="257"/>
      <c r="J48" s="2"/>
      <c r="K48" s="2"/>
      <c r="L48" s="2"/>
      <c r="M48" s="2"/>
      <c r="N48" s="2"/>
      <c r="O48" s="2"/>
      <c r="P48" s="2"/>
      <c r="Q48" s="2"/>
      <c r="R48" s="2"/>
      <c r="S48" s="2"/>
      <c r="T48" s="2"/>
      <c r="U48" s="2"/>
      <c r="V48" s="2"/>
      <c r="W48" s="2"/>
      <c r="X48" s="2"/>
      <c r="Y48" s="2"/>
      <c r="Z48" s="2"/>
    </row>
    <row r="49" spans="1:26" x14ac:dyDescent="0.2">
      <c r="A49" s="258">
        <v>45</v>
      </c>
      <c r="B49" s="259"/>
      <c r="C49" s="264"/>
      <c r="D49" s="261"/>
      <c r="E49" s="262"/>
      <c r="F49" s="253"/>
      <c r="G49" s="263"/>
      <c r="H49" s="256"/>
      <c r="I49" s="257"/>
      <c r="J49" s="2"/>
      <c r="K49" s="2"/>
      <c r="L49" s="2"/>
      <c r="M49" s="2"/>
      <c r="N49" s="2"/>
      <c r="O49" s="2"/>
      <c r="P49" s="2"/>
      <c r="Q49" s="2"/>
      <c r="R49" s="2"/>
      <c r="S49" s="2"/>
      <c r="T49" s="2"/>
      <c r="U49" s="2"/>
      <c r="V49" s="2"/>
      <c r="W49" s="2"/>
      <c r="X49" s="2"/>
      <c r="Y49" s="2"/>
      <c r="Z49" s="2"/>
    </row>
    <row r="50" spans="1:26" x14ac:dyDescent="0.2">
      <c r="A50" s="251">
        <v>46</v>
      </c>
      <c r="B50" s="259"/>
      <c r="C50" s="264"/>
      <c r="D50" s="261"/>
      <c r="E50" s="262"/>
      <c r="F50" s="253"/>
      <c r="G50" s="263"/>
      <c r="H50" s="256"/>
      <c r="I50" s="257"/>
      <c r="J50" s="2"/>
      <c r="K50" s="2"/>
      <c r="L50" s="2"/>
      <c r="M50" s="2"/>
      <c r="N50" s="2"/>
      <c r="O50" s="2"/>
      <c r="P50" s="2"/>
      <c r="Q50" s="2"/>
      <c r="R50" s="2"/>
      <c r="S50" s="2"/>
      <c r="T50" s="2"/>
      <c r="U50" s="2"/>
      <c r="V50" s="2"/>
      <c r="W50" s="2"/>
      <c r="X50" s="2"/>
      <c r="Y50" s="2"/>
      <c r="Z50" s="2"/>
    </row>
    <row r="51" spans="1:26" x14ac:dyDescent="0.2">
      <c r="A51" s="258">
        <v>47</v>
      </c>
      <c r="B51" s="259"/>
      <c r="C51" s="264"/>
      <c r="D51" s="261"/>
      <c r="E51" s="262"/>
      <c r="F51" s="253"/>
      <c r="G51" s="263"/>
      <c r="H51" s="256"/>
      <c r="I51" s="257"/>
      <c r="J51" s="2"/>
      <c r="K51" s="2"/>
      <c r="L51" s="2"/>
      <c r="M51" s="2"/>
      <c r="N51" s="2"/>
      <c r="O51" s="2"/>
      <c r="P51" s="2"/>
      <c r="Q51" s="2"/>
      <c r="R51" s="2"/>
      <c r="S51" s="2"/>
      <c r="T51" s="2"/>
      <c r="U51" s="2"/>
      <c r="V51" s="2"/>
      <c r="W51" s="2"/>
      <c r="X51" s="2"/>
      <c r="Y51" s="2"/>
      <c r="Z51" s="2"/>
    </row>
    <row r="52" spans="1:26" x14ac:dyDescent="0.2">
      <c r="A52" s="258">
        <v>48</v>
      </c>
      <c r="B52" s="259"/>
      <c r="C52" s="264"/>
      <c r="D52" s="261"/>
      <c r="E52" s="262"/>
      <c r="F52" s="253"/>
      <c r="G52" s="263"/>
      <c r="H52" s="256"/>
      <c r="I52" s="257"/>
      <c r="J52" s="2"/>
      <c r="K52" s="2"/>
      <c r="L52" s="2"/>
      <c r="M52" s="2"/>
      <c r="N52" s="2"/>
      <c r="O52" s="2"/>
      <c r="P52" s="2"/>
      <c r="Q52" s="2"/>
      <c r="R52" s="2"/>
      <c r="S52" s="2"/>
      <c r="T52" s="2"/>
      <c r="U52" s="2"/>
      <c r="V52" s="2"/>
      <c r="W52" s="2"/>
      <c r="X52" s="2"/>
      <c r="Y52" s="2"/>
      <c r="Z52" s="2"/>
    </row>
    <row r="53" spans="1:26" x14ac:dyDescent="0.2">
      <c r="A53" s="258">
        <v>49</v>
      </c>
      <c r="B53" s="259"/>
      <c r="C53" s="264"/>
      <c r="D53" s="261"/>
      <c r="E53" s="262"/>
      <c r="F53" s="253"/>
      <c r="G53" s="263"/>
      <c r="H53" s="256"/>
      <c r="I53" s="257"/>
      <c r="J53" s="2"/>
      <c r="K53" s="2"/>
      <c r="L53" s="2"/>
      <c r="M53" s="2"/>
      <c r="N53" s="2"/>
      <c r="O53" s="2"/>
      <c r="P53" s="2"/>
      <c r="Q53" s="2"/>
      <c r="R53" s="2"/>
      <c r="S53" s="2"/>
      <c r="T53" s="2"/>
      <c r="U53" s="2"/>
      <c r="V53" s="2"/>
      <c r="W53" s="2"/>
      <c r="X53" s="2"/>
      <c r="Y53" s="2"/>
      <c r="Z53" s="2"/>
    </row>
    <row r="54" spans="1:26" x14ac:dyDescent="0.2">
      <c r="A54" s="258">
        <v>50</v>
      </c>
      <c r="B54" s="259"/>
      <c r="C54" s="264"/>
      <c r="D54" s="261"/>
      <c r="E54" s="262"/>
      <c r="F54" s="253"/>
      <c r="G54" s="263"/>
      <c r="H54" s="256"/>
      <c r="I54" s="257"/>
      <c r="J54" s="2"/>
      <c r="K54" s="2"/>
      <c r="L54" s="2"/>
      <c r="M54" s="2"/>
      <c r="N54" s="2"/>
      <c r="O54" s="2"/>
      <c r="P54" s="2"/>
      <c r="Q54" s="2"/>
      <c r="R54" s="2"/>
      <c r="S54" s="2"/>
      <c r="T54" s="2"/>
      <c r="U54" s="2"/>
      <c r="V54" s="2"/>
      <c r="W54" s="2"/>
      <c r="X54" s="2"/>
      <c r="Y54" s="2"/>
      <c r="Z54" s="2"/>
    </row>
    <row r="55" spans="1:26" x14ac:dyDescent="0.2">
      <c r="A55" s="258">
        <v>51</v>
      </c>
      <c r="B55" s="259"/>
      <c r="C55" s="264"/>
      <c r="D55" s="261"/>
      <c r="E55" s="262"/>
      <c r="F55" s="253"/>
      <c r="G55" s="263"/>
      <c r="H55" s="256"/>
      <c r="I55" s="257"/>
      <c r="J55" s="2"/>
      <c r="K55" s="2"/>
      <c r="L55" s="2"/>
      <c r="M55" s="2"/>
      <c r="N55" s="2"/>
      <c r="O55" s="2"/>
      <c r="P55" s="2"/>
      <c r="Q55" s="2"/>
      <c r="R55" s="2"/>
      <c r="S55" s="2"/>
      <c r="T55" s="2"/>
      <c r="U55" s="2"/>
      <c r="V55" s="2"/>
      <c r="W55" s="2"/>
      <c r="X55" s="2"/>
      <c r="Y55" s="2"/>
      <c r="Z55" s="2"/>
    </row>
    <row r="56" spans="1:26" x14ac:dyDescent="0.2">
      <c r="A56" s="258">
        <v>52</v>
      </c>
      <c r="B56" s="259"/>
      <c r="C56" s="264"/>
      <c r="D56" s="261"/>
      <c r="E56" s="262"/>
      <c r="F56" s="253"/>
      <c r="G56" s="263"/>
      <c r="H56" s="256"/>
      <c r="I56" s="257"/>
      <c r="J56" s="2"/>
      <c r="K56" s="2"/>
      <c r="L56" s="2"/>
      <c r="M56" s="2"/>
      <c r="N56" s="2"/>
      <c r="O56" s="2"/>
      <c r="P56" s="2"/>
      <c r="Q56" s="2"/>
      <c r="R56" s="2"/>
      <c r="S56" s="2"/>
      <c r="T56" s="2"/>
      <c r="U56" s="2"/>
      <c r="V56" s="2"/>
      <c r="W56" s="2"/>
      <c r="X56" s="2"/>
      <c r="Y56" s="2"/>
      <c r="Z56" s="2"/>
    </row>
    <row r="57" spans="1:26" x14ac:dyDescent="0.2">
      <c r="A57" s="258">
        <v>53</v>
      </c>
      <c r="B57" s="259"/>
      <c r="C57" s="264"/>
      <c r="D57" s="261"/>
      <c r="E57" s="262"/>
      <c r="F57" s="253"/>
      <c r="G57" s="263"/>
      <c r="H57" s="256"/>
      <c r="I57" s="257"/>
      <c r="J57" s="2"/>
      <c r="K57" s="2"/>
      <c r="L57" s="2"/>
      <c r="M57" s="2"/>
      <c r="N57" s="2"/>
      <c r="O57" s="2"/>
      <c r="P57" s="2"/>
      <c r="Q57" s="2"/>
      <c r="R57" s="2"/>
      <c r="S57" s="2"/>
      <c r="T57" s="2"/>
      <c r="U57" s="2"/>
      <c r="V57" s="2"/>
      <c r="W57" s="2"/>
      <c r="X57" s="2"/>
      <c r="Y57" s="2"/>
      <c r="Z57" s="2"/>
    </row>
    <row r="58" spans="1:26" x14ac:dyDescent="0.2">
      <c r="A58" s="258">
        <v>54</v>
      </c>
      <c r="B58" s="259"/>
      <c r="C58" s="264"/>
      <c r="D58" s="261"/>
      <c r="E58" s="262"/>
      <c r="F58" s="253"/>
      <c r="G58" s="263"/>
      <c r="H58" s="256"/>
      <c r="I58" s="257"/>
      <c r="J58" s="2"/>
      <c r="K58" s="2"/>
      <c r="L58" s="2"/>
      <c r="M58" s="2"/>
      <c r="N58" s="2"/>
      <c r="O58" s="2"/>
      <c r="P58" s="2"/>
      <c r="Q58" s="2"/>
      <c r="R58" s="2"/>
      <c r="S58" s="2"/>
      <c r="T58" s="2"/>
      <c r="U58" s="2"/>
      <c r="V58" s="2"/>
      <c r="W58" s="2"/>
      <c r="X58" s="2"/>
      <c r="Y58" s="2"/>
      <c r="Z58" s="2"/>
    </row>
    <row r="59" spans="1:26" x14ac:dyDescent="0.2">
      <c r="A59" s="251">
        <v>55</v>
      </c>
      <c r="B59" s="259"/>
      <c r="C59" s="269"/>
      <c r="D59" s="261"/>
      <c r="E59" s="262"/>
      <c r="F59" s="253"/>
      <c r="G59" s="263"/>
      <c r="H59" s="256"/>
      <c r="I59" s="257"/>
      <c r="J59" s="2"/>
      <c r="K59" s="2"/>
      <c r="L59" s="2"/>
      <c r="M59" s="2"/>
      <c r="N59" s="2"/>
      <c r="O59" s="2"/>
      <c r="P59" s="2"/>
      <c r="Q59" s="2"/>
      <c r="R59" s="2"/>
      <c r="S59" s="2"/>
      <c r="T59" s="2"/>
      <c r="U59" s="2"/>
      <c r="V59" s="2"/>
      <c r="W59" s="2"/>
      <c r="X59" s="2"/>
      <c r="Y59" s="2"/>
      <c r="Z59" s="2"/>
    </row>
    <row r="60" spans="1:26" x14ac:dyDescent="0.2">
      <c r="A60" s="258">
        <v>56</v>
      </c>
      <c r="B60" s="259"/>
      <c r="C60" s="269"/>
      <c r="D60" s="261"/>
      <c r="E60" s="262"/>
      <c r="F60" s="253"/>
      <c r="G60" s="263"/>
      <c r="H60" s="256"/>
      <c r="I60" s="257"/>
      <c r="J60" s="2"/>
      <c r="K60" s="2"/>
      <c r="L60" s="2"/>
      <c r="M60" s="2"/>
      <c r="N60" s="2"/>
      <c r="O60" s="2"/>
      <c r="P60" s="2"/>
      <c r="Q60" s="2"/>
      <c r="R60" s="2"/>
      <c r="S60" s="2"/>
      <c r="T60" s="2"/>
      <c r="U60" s="2"/>
      <c r="V60" s="2"/>
      <c r="W60" s="2"/>
      <c r="X60" s="2"/>
      <c r="Y60" s="2"/>
      <c r="Z60" s="2"/>
    </row>
    <row r="61" spans="1:26" x14ac:dyDescent="0.2">
      <c r="A61" s="258">
        <v>57</v>
      </c>
      <c r="B61" s="259"/>
      <c r="C61" s="269"/>
      <c r="D61" s="261"/>
      <c r="E61" s="262"/>
      <c r="F61" s="253"/>
      <c r="G61" s="263"/>
      <c r="H61" s="256"/>
      <c r="I61" s="257"/>
      <c r="J61" s="2"/>
      <c r="K61" s="2"/>
      <c r="L61" s="2"/>
      <c r="M61" s="2"/>
      <c r="N61" s="2"/>
      <c r="O61" s="2"/>
      <c r="P61" s="2"/>
      <c r="Q61" s="2"/>
      <c r="R61" s="2"/>
      <c r="S61" s="2"/>
      <c r="T61" s="2"/>
      <c r="U61" s="2"/>
      <c r="V61" s="2"/>
      <c r="W61" s="2"/>
      <c r="X61" s="2"/>
      <c r="Y61" s="2"/>
      <c r="Z61" s="2"/>
    </row>
    <row r="62" spans="1:26" x14ac:dyDescent="0.2">
      <c r="A62" s="258">
        <v>58</v>
      </c>
      <c r="B62" s="259"/>
      <c r="C62" s="269"/>
      <c r="D62" s="261"/>
      <c r="E62" s="262"/>
      <c r="F62" s="253"/>
      <c r="G62" s="263"/>
      <c r="H62" s="256"/>
      <c r="I62" s="257"/>
      <c r="J62" s="2"/>
      <c r="K62" s="2"/>
      <c r="L62" s="2"/>
      <c r="M62" s="2"/>
      <c r="N62" s="2"/>
      <c r="O62" s="2"/>
      <c r="P62" s="2"/>
      <c r="Q62" s="2"/>
      <c r="R62" s="2"/>
      <c r="S62" s="2"/>
      <c r="T62" s="2"/>
      <c r="U62" s="2"/>
      <c r="V62" s="2"/>
      <c r="W62" s="2"/>
      <c r="X62" s="2"/>
      <c r="Y62" s="2"/>
      <c r="Z62" s="2"/>
    </row>
    <row r="63" spans="1:26" x14ac:dyDescent="0.2">
      <c r="A63" s="258">
        <v>59</v>
      </c>
      <c r="B63" s="259"/>
      <c r="C63" s="269"/>
      <c r="D63" s="261"/>
      <c r="E63" s="262"/>
      <c r="F63" s="253"/>
      <c r="G63" s="263"/>
      <c r="H63" s="256"/>
      <c r="I63" s="257"/>
      <c r="J63" s="2"/>
      <c r="K63" s="2"/>
      <c r="L63" s="2"/>
      <c r="M63" s="2"/>
      <c r="N63" s="2"/>
      <c r="O63" s="2"/>
      <c r="P63" s="2"/>
      <c r="Q63" s="2"/>
      <c r="R63" s="2"/>
      <c r="S63" s="2"/>
      <c r="T63" s="2"/>
      <c r="U63" s="2"/>
      <c r="V63" s="2"/>
      <c r="W63" s="2"/>
      <c r="X63" s="2"/>
      <c r="Y63" s="2"/>
      <c r="Z63" s="2"/>
    </row>
    <row r="64" spans="1:26" x14ac:dyDescent="0.2">
      <c r="A64" s="258">
        <v>60</v>
      </c>
      <c r="B64" s="259"/>
      <c r="C64" s="269"/>
      <c r="D64" s="261"/>
      <c r="E64" s="262"/>
      <c r="F64" s="253"/>
      <c r="G64" s="263"/>
      <c r="H64" s="256"/>
      <c r="I64" s="257"/>
      <c r="J64" s="2"/>
      <c r="K64" s="2"/>
      <c r="L64" s="2"/>
      <c r="M64" s="2"/>
      <c r="N64" s="2"/>
      <c r="O64" s="2"/>
      <c r="P64" s="2"/>
      <c r="Q64" s="2"/>
      <c r="R64" s="2"/>
      <c r="S64" s="2"/>
      <c r="T64" s="2"/>
      <c r="U64" s="2"/>
      <c r="V64" s="2"/>
      <c r="W64" s="2"/>
      <c r="X64" s="2"/>
      <c r="Y64" s="2"/>
      <c r="Z64" s="2"/>
    </row>
    <row r="65" spans="1:26" x14ac:dyDescent="0.2">
      <c r="A65" s="258">
        <v>61</v>
      </c>
      <c r="B65" s="259"/>
      <c r="C65" s="269"/>
      <c r="D65" s="261"/>
      <c r="E65" s="262"/>
      <c r="F65" s="253"/>
      <c r="G65" s="263"/>
      <c r="H65" s="256"/>
      <c r="I65" s="257"/>
      <c r="J65" s="2"/>
      <c r="K65" s="2"/>
      <c r="L65" s="2"/>
      <c r="M65" s="2"/>
      <c r="N65" s="2"/>
      <c r="O65" s="2"/>
      <c r="P65" s="2"/>
      <c r="Q65" s="2"/>
      <c r="R65" s="2"/>
      <c r="S65" s="2"/>
      <c r="T65" s="2"/>
      <c r="U65" s="2"/>
      <c r="V65" s="2"/>
      <c r="W65" s="2"/>
      <c r="X65" s="2"/>
      <c r="Y65" s="2"/>
      <c r="Z65" s="2"/>
    </row>
    <row r="66" spans="1:26" x14ac:dyDescent="0.2">
      <c r="A66" s="258">
        <v>62</v>
      </c>
      <c r="B66" s="259"/>
      <c r="C66" s="269"/>
      <c r="D66" s="261"/>
      <c r="E66" s="262"/>
      <c r="F66" s="253"/>
      <c r="G66" s="263"/>
      <c r="H66" s="256"/>
      <c r="I66" s="257"/>
      <c r="J66" s="2"/>
      <c r="K66" s="2"/>
      <c r="L66" s="2"/>
      <c r="M66" s="2"/>
      <c r="N66" s="2"/>
      <c r="O66" s="2"/>
      <c r="P66" s="2"/>
      <c r="Q66" s="2"/>
      <c r="R66" s="2"/>
      <c r="S66" s="2"/>
      <c r="T66" s="2"/>
      <c r="U66" s="2"/>
      <c r="V66" s="2"/>
      <c r="W66" s="2"/>
      <c r="X66" s="2"/>
      <c r="Y66" s="2"/>
      <c r="Z66" s="2"/>
    </row>
    <row r="67" spans="1:26" x14ac:dyDescent="0.2">
      <c r="A67" s="258">
        <v>63</v>
      </c>
      <c r="B67" s="259"/>
      <c r="C67" s="269"/>
      <c r="D67" s="261"/>
      <c r="E67" s="262"/>
      <c r="F67" s="253"/>
      <c r="G67" s="263"/>
      <c r="H67" s="256"/>
      <c r="I67" s="257"/>
      <c r="J67" s="2"/>
      <c r="K67" s="2"/>
      <c r="L67" s="2"/>
      <c r="M67" s="2"/>
      <c r="N67" s="2"/>
      <c r="O67" s="2"/>
      <c r="P67" s="2"/>
      <c r="Q67" s="2"/>
      <c r="R67" s="2"/>
      <c r="S67" s="2"/>
      <c r="T67" s="2"/>
      <c r="U67" s="2"/>
      <c r="V67" s="2"/>
      <c r="W67" s="2"/>
      <c r="X67" s="2"/>
      <c r="Y67" s="2"/>
      <c r="Z67" s="2"/>
    </row>
    <row r="68" spans="1:26" x14ac:dyDescent="0.2">
      <c r="A68" s="251">
        <v>64</v>
      </c>
      <c r="B68" s="259"/>
      <c r="C68" s="269"/>
      <c r="D68" s="261"/>
      <c r="E68" s="262"/>
      <c r="F68" s="253"/>
      <c r="G68" s="263"/>
      <c r="H68" s="256"/>
      <c r="I68" s="257"/>
      <c r="J68" s="2"/>
      <c r="K68" s="2"/>
      <c r="L68" s="2"/>
      <c r="M68" s="2"/>
      <c r="N68" s="2"/>
      <c r="O68" s="2"/>
      <c r="P68" s="2"/>
      <c r="Q68" s="2"/>
      <c r="R68" s="2"/>
      <c r="S68" s="2"/>
      <c r="T68" s="2"/>
      <c r="U68" s="2"/>
      <c r="V68" s="2"/>
      <c r="W68" s="2"/>
      <c r="X68" s="2"/>
      <c r="Y68" s="2"/>
      <c r="Z68" s="2"/>
    </row>
    <row r="69" spans="1:26" x14ac:dyDescent="0.2">
      <c r="A69" s="258">
        <v>65</v>
      </c>
      <c r="B69" s="259"/>
      <c r="C69" s="269"/>
      <c r="D69" s="261"/>
      <c r="E69" s="262"/>
      <c r="F69" s="253"/>
      <c r="G69" s="263"/>
      <c r="H69" s="256"/>
      <c r="I69" s="257"/>
      <c r="J69" s="2"/>
      <c r="K69" s="2"/>
      <c r="L69" s="2"/>
      <c r="M69" s="2"/>
      <c r="N69" s="2"/>
      <c r="O69" s="2"/>
      <c r="P69" s="2"/>
      <c r="Q69" s="2"/>
      <c r="R69" s="2"/>
      <c r="S69" s="2"/>
      <c r="T69" s="2"/>
      <c r="U69" s="2"/>
      <c r="V69" s="2"/>
      <c r="W69" s="2"/>
      <c r="X69" s="2"/>
      <c r="Y69" s="2"/>
      <c r="Z69" s="2"/>
    </row>
    <row r="70" spans="1:26" x14ac:dyDescent="0.2">
      <c r="A70" s="258">
        <v>66</v>
      </c>
      <c r="B70" s="259"/>
      <c r="C70" s="269"/>
      <c r="D70" s="261"/>
      <c r="E70" s="262"/>
      <c r="F70" s="253"/>
      <c r="G70" s="263"/>
      <c r="H70" s="256"/>
      <c r="I70" s="257"/>
      <c r="J70" s="2"/>
      <c r="K70" s="2"/>
      <c r="L70" s="2"/>
      <c r="M70" s="2"/>
      <c r="N70" s="2"/>
      <c r="O70" s="2"/>
      <c r="P70" s="2"/>
      <c r="Q70" s="2"/>
      <c r="R70" s="2"/>
      <c r="S70" s="2"/>
      <c r="T70" s="2"/>
      <c r="U70" s="2"/>
      <c r="V70" s="2"/>
      <c r="W70" s="2"/>
      <c r="X70" s="2"/>
      <c r="Y70" s="2"/>
      <c r="Z70" s="2"/>
    </row>
    <row r="71" spans="1:26" x14ac:dyDescent="0.2">
      <c r="A71" s="258">
        <v>67</v>
      </c>
      <c r="B71" s="259"/>
      <c r="C71" s="269"/>
      <c r="D71" s="261"/>
      <c r="E71" s="262"/>
      <c r="F71" s="253"/>
      <c r="G71" s="263"/>
      <c r="H71" s="256"/>
      <c r="I71" s="257"/>
      <c r="J71" s="2"/>
      <c r="K71" s="2"/>
      <c r="L71" s="2"/>
      <c r="M71" s="2"/>
      <c r="N71" s="2"/>
      <c r="O71" s="2"/>
      <c r="P71" s="2"/>
      <c r="Q71" s="2"/>
      <c r="R71" s="2"/>
      <c r="S71" s="2"/>
      <c r="T71" s="2"/>
      <c r="U71" s="2"/>
      <c r="V71" s="2"/>
      <c r="W71" s="2"/>
      <c r="X71" s="2"/>
      <c r="Y71" s="2"/>
      <c r="Z71" s="2"/>
    </row>
    <row r="72" spans="1:26" x14ac:dyDescent="0.2">
      <c r="A72" s="258">
        <v>68</v>
      </c>
      <c r="B72" s="259"/>
      <c r="C72" s="264"/>
      <c r="D72" s="261"/>
      <c r="E72" s="262"/>
      <c r="F72" s="253"/>
      <c r="G72" s="263"/>
      <c r="H72" s="256"/>
      <c r="I72" s="257"/>
      <c r="J72" s="2"/>
      <c r="K72" s="2"/>
      <c r="L72" s="2"/>
      <c r="M72" s="2"/>
      <c r="N72" s="2"/>
      <c r="O72" s="2"/>
      <c r="P72" s="2"/>
      <c r="Q72" s="2"/>
      <c r="R72" s="2"/>
      <c r="S72" s="2"/>
      <c r="T72" s="2"/>
      <c r="U72" s="2"/>
      <c r="V72" s="2"/>
      <c r="W72" s="2"/>
      <c r="X72" s="2"/>
      <c r="Y72" s="2"/>
      <c r="Z72" s="2"/>
    </row>
    <row r="73" spans="1:26" x14ac:dyDescent="0.2">
      <c r="A73" s="258">
        <v>69</v>
      </c>
      <c r="B73" s="259"/>
      <c r="C73" s="264"/>
      <c r="D73" s="261"/>
      <c r="E73" s="262"/>
      <c r="F73" s="253"/>
      <c r="G73" s="263"/>
      <c r="H73" s="256"/>
      <c r="I73" s="257"/>
      <c r="J73" s="2"/>
      <c r="K73" s="2"/>
      <c r="L73" s="2"/>
      <c r="M73" s="2"/>
      <c r="N73" s="2"/>
      <c r="O73" s="2"/>
      <c r="P73" s="2"/>
      <c r="Q73" s="2"/>
      <c r="R73" s="2"/>
      <c r="S73" s="2"/>
      <c r="T73" s="2"/>
      <c r="U73" s="2"/>
      <c r="V73" s="2"/>
      <c r="W73" s="2"/>
      <c r="X73" s="2"/>
      <c r="Y73" s="2"/>
      <c r="Z73" s="2"/>
    </row>
    <row r="74" spans="1:26" x14ac:dyDescent="0.2">
      <c r="A74" s="258">
        <v>70</v>
      </c>
      <c r="B74" s="259"/>
      <c r="C74" s="264"/>
      <c r="D74" s="261"/>
      <c r="E74" s="262"/>
      <c r="F74" s="253"/>
      <c r="G74" s="263"/>
      <c r="H74" s="256"/>
      <c r="I74" s="257"/>
      <c r="J74" s="2"/>
      <c r="K74" s="2"/>
      <c r="L74" s="2"/>
      <c r="M74" s="2"/>
      <c r="N74" s="2"/>
      <c r="O74" s="2"/>
      <c r="P74" s="2"/>
      <c r="Q74" s="2"/>
      <c r="R74" s="2"/>
      <c r="S74" s="2"/>
      <c r="T74" s="2"/>
      <c r="U74" s="2"/>
      <c r="V74" s="2"/>
      <c r="W74" s="2"/>
      <c r="X74" s="2"/>
      <c r="Y74" s="2"/>
      <c r="Z74" s="2"/>
    </row>
    <row r="75" spans="1:26" x14ac:dyDescent="0.2">
      <c r="A75" s="258">
        <v>71</v>
      </c>
      <c r="B75" s="259"/>
      <c r="C75" s="264"/>
      <c r="D75" s="261"/>
      <c r="E75" s="262"/>
      <c r="F75" s="253"/>
      <c r="G75" s="263"/>
      <c r="H75" s="256"/>
      <c r="I75" s="257"/>
      <c r="J75" s="2"/>
      <c r="K75" s="2"/>
      <c r="L75" s="2"/>
      <c r="M75" s="2"/>
      <c r="N75" s="2"/>
      <c r="O75" s="2"/>
      <c r="P75" s="2"/>
      <c r="Q75" s="2"/>
      <c r="R75" s="2"/>
      <c r="S75" s="2"/>
      <c r="T75" s="2"/>
      <c r="U75" s="2"/>
      <c r="V75" s="2"/>
      <c r="W75" s="2"/>
      <c r="X75" s="2"/>
      <c r="Y75" s="2"/>
      <c r="Z75" s="2"/>
    </row>
    <row r="76" spans="1:26" x14ac:dyDescent="0.2">
      <c r="A76" s="258">
        <v>72</v>
      </c>
      <c r="B76" s="259"/>
      <c r="C76" s="264"/>
      <c r="D76" s="261"/>
      <c r="E76" s="262"/>
      <c r="F76" s="253"/>
      <c r="G76" s="263"/>
      <c r="H76" s="256"/>
      <c r="I76" s="257"/>
      <c r="J76" s="2"/>
      <c r="K76" s="2"/>
      <c r="L76" s="2"/>
      <c r="M76" s="2"/>
      <c r="N76" s="2"/>
      <c r="O76" s="2"/>
      <c r="P76" s="2"/>
      <c r="Q76" s="2"/>
      <c r="R76" s="2"/>
      <c r="S76" s="2"/>
      <c r="T76" s="2"/>
      <c r="U76" s="2"/>
      <c r="V76" s="2"/>
      <c r="W76" s="2"/>
      <c r="X76" s="2"/>
      <c r="Y76" s="2"/>
      <c r="Z76" s="2"/>
    </row>
    <row r="77" spans="1:26" x14ac:dyDescent="0.2">
      <c r="A77" s="251">
        <v>73</v>
      </c>
      <c r="B77" s="259"/>
      <c r="C77" s="264"/>
      <c r="D77" s="261"/>
      <c r="E77" s="262"/>
      <c r="F77" s="253"/>
      <c r="G77" s="263"/>
      <c r="H77" s="256"/>
      <c r="I77" s="257"/>
      <c r="J77" s="2"/>
      <c r="K77" s="2"/>
      <c r="L77" s="2"/>
      <c r="M77" s="2"/>
      <c r="N77" s="2"/>
      <c r="O77" s="2"/>
      <c r="P77" s="2"/>
      <c r="Q77" s="2"/>
      <c r="R77" s="2"/>
      <c r="S77" s="2"/>
      <c r="T77" s="2"/>
      <c r="U77" s="2"/>
      <c r="V77" s="2"/>
      <c r="W77" s="2"/>
      <c r="X77" s="2"/>
      <c r="Y77" s="2"/>
      <c r="Z77" s="2"/>
    </row>
    <row r="78" spans="1:26" x14ac:dyDescent="0.2">
      <c r="A78" s="258">
        <v>74</v>
      </c>
      <c r="B78" s="259"/>
      <c r="C78" s="264"/>
      <c r="D78" s="261"/>
      <c r="E78" s="262"/>
      <c r="F78" s="253"/>
      <c r="G78" s="263"/>
      <c r="H78" s="256"/>
      <c r="I78" s="257"/>
      <c r="J78" s="2"/>
      <c r="K78" s="2"/>
      <c r="L78" s="2"/>
      <c r="M78" s="2"/>
      <c r="N78" s="2"/>
      <c r="O78" s="2"/>
      <c r="P78" s="2"/>
      <c r="Q78" s="2"/>
      <c r="R78" s="2"/>
      <c r="S78" s="2"/>
      <c r="T78" s="2"/>
      <c r="U78" s="2"/>
      <c r="V78" s="2"/>
      <c r="W78" s="2"/>
      <c r="X78" s="2"/>
      <c r="Y78" s="2"/>
      <c r="Z78" s="2"/>
    </row>
    <row r="79" spans="1:26" x14ac:dyDescent="0.2">
      <c r="A79" s="258">
        <v>75</v>
      </c>
      <c r="B79" s="259"/>
      <c r="C79" s="264"/>
      <c r="D79" s="261"/>
      <c r="E79" s="262"/>
      <c r="F79" s="253"/>
      <c r="G79" s="263"/>
      <c r="H79" s="256"/>
      <c r="I79" s="257"/>
      <c r="J79" s="2"/>
      <c r="K79" s="2"/>
      <c r="L79" s="2"/>
      <c r="M79" s="2"/>
      <c r="N79" s="2"/>
      <c r="O79" s="2"/>
      <c r="P79" s="2"/>
      <c r="Q79" s="2"/>
      <c r="R79" s="2"/>
      <c r="S79" s="2"/>
      <c r="T79" s="2"/>
      <c r="U79" s="2"/>
      <c r="V79" s="2"/>
      <c r="W79" s="2"/>
      <c r="X79" s="2"/>
      <c r="Y79" s="2"/>
      <c r="Z79" s="2"/>
    </row>
    <row r="80" spans="1:26" x14ac:dyDescent="0.2">
      <c r="A80" s="258">
        <v>76</v>
      </c>
      <c r="B80" s="259"/>
      <c r="C80" s="264"/>
      <c r="D80" s="261"/>
      <c r="E80" s="262"/>
      <c r="F80" s="253"/>
      <c r="G80" s="263"/>
      <c r="H80" s="256"/>
      <c r="I80" s="257"/>
      <c r="J80" s="2"/>
      <c r="K80" s="2"/>
      <c r="L80" s="2"/>
      <c r="M80" s="2"/>
      <c r="N80" s="2"/>
      <c r="O80" s="2"/>
      <c r="P80" s="2"/>
      <c r="Q80" s="2"/>
      <c r="R80" s="2"/>
      <c r="S80" s="2"/>
      <c r="T80" s="2"/>
      <c r="U80" s="2"/>
      <c r="V80" s="2"/>
      <c r="W80" s="2"/>
      <c r="X80" s="2"/>
      <c r="Y80" s="2"/>
      <c r="Z80" s="2"/>
    </row>
    <row r="81" spans="1:26" x14ac:dyDescent="0.2">
      <c r="A81" s="258">
        <v>77</v>
      </c>
      <c r="B81" s="259"/>
      <c r="C81" s="264"/>
      <c r="D81" s="261"/>
      <c r="E81" s="262"/>
      <c r="F81" s="253"/>
      <c r="G81" s="263"/>
      <c r="H81" s="256"/>
      <c r="I81" s="257"/>
      <c r="J81" s="2"/>
      <c r="K81" s="2"/>
      <c r="L81" s="2"/>
      <c r="M81" s="2"/>
      <c r="N81" s="2"/>
      <c r="O81" s="2"/>
      <c r="P81" s="2"/>
      <c r="Q81" s="2"/>
      <c r="R81" s="2"/>
      <c r="S81" s="2"/>
      <c r="T81" s="2"/>
      <c r="U81" s="2"/>
      <c r="V81" s="2"/>
      <c r="W81" s="2"/>
      <c r="X81" s="2"/>
      <c r="Y81" s="2"/>
      <c r="Z81" s="2"/>
    </row>
    <row r="82" spans="1:26" x14ac:dyDescent="0.2">
      <c r="A82" s="258">
        <v>78</v>
      </c>
      <c r="B82" s="259"/>
      <c r="C82" s="264"/>
      <c r="D82" s="261"/>
      <c r="E82" s="262"/>
      <c r="F82" s="253"/>
      <c r="G82" s="263"/>
      <c r="H82" s="256"/>
      <c r="I82" s="257"/>
      <c r="J82" s="2"/>
      <c r="K82" s="2"/>
      <c r="L82" s="2"/>
      <c r="M82" s="2"/>
      <c r="N82" s="2"/>
      <c r="O82" s="2"/>
      <c r="P82" s="2"/>
      <c r="Q82" s="2"/>
      <c r="R82" s="2"/>
      <c r="S82" s="2"/>
      <c r="T82" s="2"/>
      <c r="U82" s="2"/>
      <c r="V82" s="2"/>
      <c r="W82" s="2"/>
      <c r="X82" s="2"/>
      <c r="Y82" s="2"/>
      <c r="Z82" s="2"/>
    </row>
    <row r="83" spans="1:26" x14ac:dyDescent="0.2">
      <c r="A83" s="258">
        <v>79</v>
      </c>
      <c r="B83" s="259"/>
      <c r="C83" s="264"/>
      <c r="D83" s="261"/>
      <c r="E83" s="262"/>
      <c r="F83" s="253"/>
      <c r="G83" s="263"/>
      <c r="H83" s="256"/>
      <c r="I83" s="257"/>
      <c r="J83" s="2"/>
      <c r="K83" s="2"/>
      <c r="L83" s="2"/>
      <c r="M83" s="2"/>
      <c r="N83" s="2"/>
      <c r="O83" s="2"/>
      <c r="P83" s="2"/>
      <c r="Q83" s="2"/>
      <c r="R83" s="2"/>
      <c r="S83" s="2"/>
      <c r="T83" s="2"/>
      <c r="U83" s="2"/>
      <c r="V83" s="2"/>
      <c r="W83" s="2"/>
      <c r="X83" s="2"/>
      <c r="Y83" s="2"/>
      <c r="Z83" s="2"/>
    </row>
    <row r="84" spans="1:26" x14ac:dyDescent="0.2">
      <c r="A84" s="258">
        <v>80</v>
      </c>
      <c r="B84" s="259"/>
      <c r="C84" s="264"/>
      <c r="D84" s="261"/>
      <c r="E84" s="262"/>
      <c r="F84" s="253"/>
      <c r="G84" s="263"/>
      <c r="H84" s="256"/>
      <c r="I84" s="257"/>
      <c r="J84" s="2"/>
      <c r="K84" s="2"/>
      <c r="L84" s="2"/>
      <c r="M84" s="2"/>
      <c r="N84" s="2"/>
      <c r="O84" s="2"/>
      <c r="P84" s="2"/>
      <c r="Q84" s="2"/>
      <c r="R84" s="2"/>
      <c r="S84" s="2"/>
      <c r="T84" s="2"/>
      <c r="U84" s="2"/>
      <c r="V84" s="2"/>
      <c r="W84" s="2"/>
      <c r="X84" s="2"/>
      <c r="Y84" s="2"/>
      <c r="Z84" s="2"/>
    </row>
    <row r="85" spans="1:26" x14ac:dyDescent="0.2">
      <c r="A85" s="258">
        <v>81</v>
      </c>
      <c r="B85" s="259"/>
      <c r="C85" s="264"/>
      <c r="D85" s="261"/>
      <c r="E85" s="262"/>
      <c r="F85" s="253"/>
      <c r="G85" s="263"/>
      <c r="H85" s="256"/>
      <c r="I85" s="257"/>
      <c r="J85" s="2"/>
      <c r="K85" s="2"/>
      <c r="L85" s="2"/>
      <c r="M85" s="2"/>
      <c r="N85" s="2"/>
      <c r="O85" s="2"/>
      <c r="P85" s="2"/>
      <c r="Q85" s="2"/>
      <c r="R85" s="2"/>
      <c r="S85" s="2"/>
      <c r="T85" s="2"/>
      <c r="U85" s="2"/>
      <c r="V85" s="2"/>
      <c r="W85" s="2"/>
      <c r="X85" s="2"/>
      <c r="Y85" s="2"/>
      <c r="Z85" s="2"/>
    </row>
    <row r="86" spans="1:26" x14ac:dyDescent="0.2">
      <c r="A86" s="251">
        <v>82</v>
      </c>
      <c r="B86" s="259"/>
      <c r="C86" s="264"/>
      <c r="D86" s="261"/>
      <c r="E86" s="262"/>
      <c r="F86" s="253"/>
      <c r="G86" s="263"/>
      <c r="H86" s="256"/>
      <c r="I86" s="257"/>
      <c r="J86" s="2"/>
      <c r="K86" s="2"/>
      <c r="L86" s="2"/>
      <c r="M86" s="2"/>
      <c r="N86" s="2"/>
      <c r="O86" s="2"/>
      <c r="P86" s="2"/>
      <c r="Q86" s="2"/>
      <c r="R86" s="2"/>
      <c r="S86" s="2"/>
      <c r="T86" s="2"/>
      <c r="U86" s="2"/>
      <c r="V86" s="2"/>
      <c r="W86" s="2"/>
      <c r="X86" s="2"/>
      <c r="Y86" s="2"/>
      <c r="Z86" s="2"/>
    </row>
    <row r="87" spans="1:26" x14ac:dyDescent="0.2">
      <c r="A87" s="258">
        <v>83</v>
      </c>
      <c r="B87" s="259"/>
      <c r="C87" s="264"/>
      <c r="D87" s="261"/>
      <c r="E87" s="262"/>
      <c r="F87" s="253"/>
      <c r="G87" s="263"/>
      <c r="H87" s="256"/>
      <c r="I87" s="257"/>
      <c r="J87" s="2"/>
      <c r="K87" s="2"/>
      <c r="L87" s="2"/>
      <c r="M87" s="2"/>
      <c r="N87" s="2"/>
      <c r="O87" s="2"/>
      <c r="P87" s="2"/>
      <c r="Q87" s="2"/>
      <c r="R87" s="2"/>
      <c r="S87" s="2"/>
      <c r="T87" s="2"/>
      <c r="U87" s="2"/>
      <c r="V87" s="2"/>
      <c r="W87" s="2"/>
      <c r="X87" s="2"/>
      <c r="Y87" s="2"/>
      <c r="Z87" s="2"/>
    </row>
    <row r="88" spans="1:26" x14ac:dyDescent="0.2">
      <c r="A88" s="258">
        <v>84</v>
      </c>
      <c r="B88" s="259"/>
      <c r="C88" s="264"/>
      <c r="D88" s="261"/>
      <c r="E88" s="262"/>
      <c r="F88" s="253"/>
      <c r="G88" s="263"/>
      <c r="H88" s="256"/>
      <c r="I88" s="257"/>
      <c r="J88" s="2"/>
      <c r="K88" s="2"/>
      <c r="L88" s="2"/>
      <c r="M88" s="2"/>
      <c r="N88" s="2"/>
      <c r="O88" s="2"/>
      <c r="P88" s="2"/>
      <c r="Q88" s="2"/>
      <c r="R88" s="2"/>
      <c r="S88" s="2"/>
      <c r="T88" s="2"/>
      <c r="U88" s="2"/>
      <c r="V88" s="2"/>
      <c r="W88" s="2"/>
      <c r="X88" s="2"/>
      <c r="Y88" s="2"/>
      <c r="Z88" s="2"/>
    </row>
    <row r="89" spans="1:26" x14ac:dyDescent="0.2">
      <c r="A89" s="258">
        <v>85</v>
      </c>
      <c r="B89" s="259"/>
      <c r="C89" s="264"/>
      <c r="D89" s="261"/>
      <c r="E89" s="262"/>
      <c r="F89" s="253"/>
      <c r="G89" s="263"/>
      <c r="H89" s="256"/>
      <c r="I89" s="257"/>
      <c r="J89" s="2"/>
      <c r="K89" s="2"/>
      <c r="L89" s="2"/>
      <c r="M89" s="2"/>
      <c r="N89" s="2"/>
      <c r="O89" s="2"/>
      <c r="P89" s="2"/>
      <c r="Q89" s="2"/>
      <c r="R89" s="2"/>
      <c r="S89" s="2"/>
      <c r="T89" s="2"/>
      <c r="U89" s="2"/>
      <c r="V89" s="2"/>
      <c r="W89" s="2"/>
      <c r="X89" s="2"/>
      <c r="Y89" s="2"/>
      <c r="Z89" s="2"/>
    </row>
    <row r="90" spans="1:26" x14ac:dyDescent="0.2">
      <c r="A90" s="258">
        <v>86</v>
      </c>
      <c r="B90" s="259"/>
      <c r="C90" s="264"/>
      <c r="D90" s="261"/>
      <c r="E90" s="262"/>
      <c r="F90" s="253"/>
      <c r="G90" s="263"/>
      <c r="H90" s="256"/>
      <c r="I90" s="257"/>
      <c r="J90" s="2"/>
      <c r="K90" s="2"/>
      <c r="L90" s="2"/>
      <c r="M90" s="2"/>
      <c r="N90" s="2"/>
      <c r="O90" s="2"/>
      <c r="P90" s="2"/>
      <c r="Q90" s="2"/>
      <c r="R90" s="2"/>
      <c r="S90" s="2"/>
      <c r="T90" s="2"/>
      <c r="U90" s="2"/>
      <c r="V90" s="2"/>
      <c r="W90" s="2"/>
      <c r="X90" s="2"/>
      <c r="Y90" s="2"/>
      <c r="Z90" s="2"/>
    </row>
    <row r="91" spans="1:26" x14ac:dyDescent="0.2">
      <c r="A91" s="258">
        <v>87</v>
      </c>
      <c r="B91" s="259"/>
      <c r="C91" s="264"/>
      <c r="D91" s="261"/>
      <c r="E91" s="262"/>
      <c r="F91" s="253"/>
      <c r="G91" s="263"/>
      <c r="H91" s="256"/>
      <c r="I91" s="257"/>
      <c r="J91" s="2"/>
      <c r="K91" s="2"/>
      <c r="L91" s="2"/>
      <c r="M91" s="2"/>
      <c r="N91" s="2"/>
      <c r="O91" s="2"/>
      <c r="P91" s="2"/>
      <c r="Q91" s="2"/>
      <c r="R91" s="2"/>
      <c r="S91" s="2"/>
      <c r="T91" s="2"/>
      <c r="U91" s="2"/>
      <c r="V91" s="2"/>
      <c r="W91" s="2"/>
      <c r="X91" s="2"/>
      <c r="Y91" s="2"/>
      <c r="Z91" s="2"/>
    </row>
    <row r="92" spans="1:26" x14ac:dyDescent="0.2">
      <c r="A92" s="258">
        <v>88</v>
      </c>
      <c r="B92" s="259"/>
      <c r="C92" s="264"/>
      <c r="D92" s="261"/>
      <c r="E92" s="262"/>
      <c r="F92" s="253"/>
      <c r="G92" s="263"/>
      <c r="H92" s="256"/>
      <c r="I92" s="257"/>
      <c r="J92" s="2"/>
      <c r="K92" s="2"/>
      <c r="L92" s="2"/>
      <c r="M92" s="2"/>
      <c r="N92" s="2"/>
      <c r="O92" s="2"/>
      <c r="P92" s="2"/>
      <c r="Q92" s="2"/>
      <c r="R92" s="2"/>
      <c r="S92" s="2"/>
      <c r="T92" s="2"/>
      <c r="U92" s="2"/>
      <c r="V92" s="2"/>
      <c r="W92" s="2"/>
      <c r="X92" s="2"/>
      <c r="Y92" s="2"/>
      <c r="Z92" s="2"/>
    </row>
    <row r="93" spans="1:26" x14ac:dyDescent="0.2">
      <c r="A93" s="258">
        <v>89</v>
      </c>
      <c r="B93" s="259"/>
      <c r="C93" s="264"/>
      <c r="D93" s="261"/>
      <c r="E93" s="262"/>
      <c r="F93" s="253"/>
      <c r="G93" s="263"/>
      <c r="H93" s="256"/>
      <c r="I93" s="257"/>
      <c r="J93" s="2"/>
      <c r="K93" s="2"/>
      <c r="L93" s="2"/>
      <c r="M93" s="2"/>
      <c r="N93" s="2"/>
      <c r="O93" s="2"/>
      <c r="P93" s="2"/>
      <c r="Q93" s="2"/>
      <c r="R93" s="2"/>
      <c r="S93" s="2"/>
      <c r="T93" s="2"/>
      <c r="U93" s="2"/>
      <c r="V93" s="2"/>
      <c r="W93" s="2"/>
      <c r="X93" s="2"/>
      <c r="Y93" s="2"/>
      <c r="Z93" s="2"/>
    </row>
    <row r="94" spans="1:26" x14ac:dyDescent="0.2">
      <c r="A94" s="258">
        <v>90</v>
      </c>
      <c r="B94" s="259"/>
      <c r="C94" s="264"/>
      <c r="D94" s="261"/>
      <c r="E94" s="262"/>
      <c r="F94" s="253"/>
      <c r="G94" s="263"/>
      <c r="H94" s="256"/>
      <c r="I94" s="257"/>
      <c r="J94" s="2"/>
      <c r="K94" s="2"/>
      <c r="L94" s="2"/>
      <c r="M94" s="2"/>
      <c r="N94" s="2"/>
      <c r="O94" s="2"/>
      <c r="P94" s="2"/>
      <c r="Q94" s="2"/>
      <c r="R94" s="2"/>
      <c r="S94" s="2"/>
      <c r="T94" s="2"/>
      <c r="U94" s="2"/>
      <c r="V94" s="2"/>
      <c r="W94" s="2"/>
      <c r="X94" s="2"/>
      <c r="Y94" s="2"/>
      <c r="Z94" s="2"/>
    </row>
    <row r="95" spans="1:26" x14ac:dyDescent="0.2">
      <c r="A95" s="251">
        <v>91</v>
      </c>
      <c r="B95" s="259"/>
      <c r="C95" s="264"/>
      <c r="D95" s="261"/>
      <c r="E95" s="262"/>
      <c r="F95" s="253"/>
      <c r="G95" s="263"/>
      <c r="H95" s="256"/>
      <c r="I95" s="257"/>
      <c r="J95" s="2"/>
      <c r="K95" s="2"/>
      <c r="L95" s="2"/>
      <c r="M95" s="2"/>
      <c r="N95" s="2"/>
      <c r="O95" s="2"/>
      <c r="P95" s="2"/>
      <c r="Q95" s="2"/>
      <c r="R95" s="2"/>
      <c r="S95" s="2"/>
      <c r="T95" s="2"/>
      <c r="U95" s="2"/>
      <c r="V95" s="2"/>
      <c r="W95" s="2"/>
      <c r="X95" s="2"/>
      <c r="Y95" s="2"/>
      <c r="Z95" s="2"/>
    </row>
    <row r="96" spans="1:26" x14ac:dyDescent="0.2">
      <c r="A96" s="258">
        <v>92</v>
      </c>
      <c r="B96" s="259"/>
      <c r="C96" s="264"/>
      <c r="D96" s="261"/>
      <c r="E96" s="262"/>
      <c r="F96" s="253"/>
      <c r="G96" s="263"/>
      <c r="H96" s="256"/>
      <c r="I96" s="257"/>
      <c r="J96" s="2"/>
      <c r="K96" s="2"/>
      <c r="L96" s="2"/>
      <c r="M96" s="2"/>
      <c r="N96" s="2"/>
      <c r="O96" s="2"/>
      <c r="P96" s="2"/>
      <c r="Q96" s="2"/>
      <c r="R96" s="2"/>
      <c r="S96" s="2"/>
      <c r="T96" s="2"/>
      <c r="U96" s="2"/>
      <c r="V96" s="2"/>
      <c r="W96" s="2"/>
      <c r="X96" s="2"/>
      <c r="Y96" s="2"/>
      <c r="Z96" s="2"/>
    </row>
    <row r="97" spans="1:26" x14ac:dyDescent="0.2">
      <c r="A97" s="258">
        <v>93</v>
      </c>
      <c r="B97" s="259"/>
      <c r="C97" s="264"/>
      <c r="D97" s="261"/>
      <c r="E97" s="262"/>
      <c r="F97" s="253"/>
      <c r="G97" s="263"/>
      <c r="H97" s="256"/>
      <c r="I97" s="257"/>
      <c r="J97" s="2"/>
      <c r="K97" s="2"/>
      <c r="L97" s="2"/>
      <c r="M97" s="2"/>
      <c r="N97" s="2"/>
      <c r="O97" s="2"/>
      <c r="P97" s="2"/>
      <c r="Q97" s="2"/>
      <c r="R97" s="2"/>
      <c r="S97" s="2"/>
      <c r="T97" s="2"/>
      <c r="U97" s="2"/>
      <c r="V97" s="2"/>
      <c r="W97" s="2"/>
      <c r="X97" s="2"/>
      <c r="Y97" s="2"/>
      <c r="Z97" s="2"/>
    </row>
    <row r="98" spans="1:26" x14ac:dyDescent="0.2">
      <c r="A98" s="258">
        <v>94</v>
      </c>
      <c r="B98" s="259"/>
      <c r="C98" s="264"/>
      <c r="D98" s="261"/>
      <c r="E98" s="262"/>
      <c r="F98" s="253"/>
      <c r="G98" s="263"/>
      <c r="H98" s="256"/>
      <c r="I98" s="257"/>
      <c r="J98" s="2"/>
      <c r="K98" s="2"/>
      <c r="L98" s="2"/>
      <c r="M98" s="2"/>
      <c r="N98" s="2"/>
      <c r="O98" s="2"/>
      <c r="P98" s="2"/>
      <c r="Q98" s="2"/>
      <c r="R98" s="2"/>
      <c r="S98" s="2"/>
      <c r="T98" s="2"/>
      <c r="U98" s="2"/>
      <c r="V98" s="2"/>
      <c r="W98" s="2"/>
      <c r="X98" s="2"/>
      <c r="Y98" s="2"/>
      <c r="Z98" s="2"/>
    </row>
    <row r="99" spans="1:26" x14ac:dyDescent="0.2">
      <c r="A99" s="258">
        <v>95</v>
      </c>
      <c r="B99" s="259"/>
      <c r="C99" s="264"/>
      <c r="D99" s="261"/>
      <c r="E99" s="262"/>
      <c r="F99" s="253"/>
      <c r="G99" s="263"/>
      <c r="H99" s="256"/>
      <c r="I99" s="257"/>
      <c r="J99" s="2"/>
      <c r="K99" s="2"/>
      <c r="L99" s="2"/>
      <c r="M99" s="2"/>
      <c r="N99" s="2"/>
      <c r="O99" s="2"/>
      <c r="P99" s="2"/>
      <c r="Q99" s="2"/>
      <c r="R99" s="2"/>
      <c r="S99" s="2"/>
      <c r="T99" s="2"/>
      <c r="U99" s="2"/>
      <c r="V99" s="2"/>
      <c r="W99" s="2"/>
      <c r="X99" s="2"/>
      <c r="Y99" s="2"/>
      <c r="Z99" s="2"/>
    </row>
    <row r="100" spans="1:26" x14ac:dyDescent="0.2">
      <c r="A100" s="258">
        <v>96</v>
      </c>
      <c r="B100" s="259"/>
      <c r="C100" s="264"/>
      <c r="D100" s="261"/>
      <c r="E100" s="262"/>
      <c r="F100" s="253"/>
      <c r="G100" s="263"/>
      <c r="H100" s="256"/>
      <c r="I100" s="257"/>
      <c r="J100" s="2"/>
      <c r="K100" s="2"/>
      <c r="L100" s="2"/>
      <c r="M100" s="2"/>
      <c r="N100" s="2"/>
      <c r="O100" s="2"/>
      <c r="P100" s="2"/>
      <c r="Q100" s="2"/>
      <c r="R100" s="2"/>
      <c r="S100" s="2"/>
      <c r="T100" s="2"/>
      <c r="U100" s="2"/>
      <c r="V100" s="2"/>
      <c r="W100" s="2"/>
      <c r="X100" s="2"/>
      <c r="Y100" s="2"/>
      <c r="Z100" s="2"/>
    </row>
    <row r="101" spans="1:26" x14ac:dyDescent="0.2">
      <c r="A101" s="258">
        <v>97</v>
      </c>
      <c r="B101" s="259"/>
      <c r="C101" s="264"/>
      <c r="D101" s="261"/>
      <c r="E101" s="262"/>
      <c r="F101" s="253"/>
      <c r="G101" s="263"/>
      <c r="H101" s="256"/>
      <c r="I101" s="257"/>
      <c r="J101" s="2"/>
      <c r="K101" s="2"/>
      <c r="L101" s="2"/>
      <c r="M101" s="2"/>
      <c r="N101" s="2"/>
      <c r="O101" s="2"/>
      <c r="P101" s="2"/>
      <c r="Q101" s="2"/>
      <c r="R101" s="2"/>
      <c r="S101" s="2"/>
      <c r="T101" s="2"/>
      <c r="U101" s="2"/>
      <c r="V101" s="2"/>
      <c r="W101" s="2"/>
      <c r="X101" s="2"/>
      <c r="Y101" s="2"/>
      <c r="Z101" s="2"/>
    </row>
    <row r="102" spans="1:26" x14ac:dyDescent="0.2">
      <c r="A102" s="258">
        <v>98</v>
      </c>
      <c r="B102" s="259"/>
      <c r="C102" s="264"/>
      <c r="D102" s="261"/>
      <c r="E102" s="262"/>
      <c r="F102" s="253"/>
      <c r="G102" s="263"/>
      <c r="H102" s="256"/>
      <c r="I102" s="257"/>
      <c r="J102" s="2"/>
      <c r="K102" s="2"/>
      <c r="L102" s="2"/>
      <c r="M102" s="2"/>
      <c r="N102" s="2"/>
      <c r="O102" s="2"/>
      <c r="P102" s="2"/>
      <c r="Q102" s="2"/>
      <c r="R102" s="2"/>
      <c r="S102" s="2"/>
      <c r="T102" s="2"/>
      <c r="U102" s="2"/>
      <c r="V102" s="2"/>
      <c r="W102" s="2"/>
      <c r="X102" s="2"/>
      <c r="Y102" s="2"/>
      <c r="Z102" s="2"/>
    </row>
    <row r="103" spans="1:26" x14ac:dyDescent="0.2">
      <c r="A103" s="258">
        <v>99</v>
      </c>
      <c r="B103" s="259"/>
      <c r="C103" s="264"/>
      <c r="D103" s="261"/>
      <c r="E103" s="262"/>
      <c r="F103" s="253"/>
      <c r="G103" s="263"/>
      <c r="H103" s="256"/>
      <c r="I103" s="257"/>
      <c r="J103" s="2"/>
      <c r="K103" s="2"/>
      <c r="L103" s="2"/>
      <c r="M103" s="2"/>
      <c r="N103" s="2"/>
      <c r="O103" s="2"/>
      <c r="P103" s="2"/>
      <c r="Q103" s="2"/>
      <c r="R103" s="2"/>
      <c r="S103" s="2"/>
      <c r="T103" s="2"/>
      <c r="U103" s="2"/>
      <c r="V103" s="2"/>
      <c r="W103" s="2"/>
      <c r="X103" s="2"/>
      <c r="Y103" s="2"/>
      <c r="Z103" s="2"/>
    </row>
    <row r="104" spans="1:26" x14ac:dyDescent="0.2">
      <c r="A104" s="251">
        <v>100</v>
      </c>
      <c r="B104" s="259"/>
      <c r="C104" s="264"/>
      <c r="D104" s="261"/>
      <c r="E104" s="262"/>
      <c r="F104" s="253"/>
      <c r="G104" s="263"/>
      <c r="H104" s="256"/>
      <c r="I104" s="257"/>
      <c r="J104" s="2"/>
      <c r="K104" s="2"/>
      <c r="L104" s="2"/>
      <c r="M104" s="2"/>
      <c r="N104" s="2"/>
      <c r="O104" s="2"/>
      <c r="P104" s="2"/>
      <c r="Q104" s="2"/>
      <c r="R104" s="2"/>
      <c r="S104" s="2"/>
      <c r="T104" s="2"/>
      <c r="U104" s="2"/>
      <c r="V104" s="2"/>
      <c r="W104" s="2"/>
      <c r="X104" s="2"/>
      <c r="Y104" s="2"/>
      <c r="Z104" s="2"/>
    </row>
    <row r="105" spans="1:26" x14ac:dyDescent="0.2">
      <c r="A105" s="258">
        <v>101</v>
      </c>
      <c r="B105" s="259"/>
      <c r="C105" s="264"/>
      <c r="D105" s="261"/>
      <c r="E105" s="262"/>
      <c r="F105" s="253"/>
      <c r="G105" s="263"/>
      <c r="H105" s="256"/>
      <c r="I105" s="257"/>
      <c r="J105" s="2"/>
      <c r="K105" s="2"/>
      <c r="L105" s="2"/>
      <c r="M105" s="2"/>
      <c r="N105" s="2"/>
      <c r="O105" s="2"/>
      <c r="P105" s="2"/>
      <c r="Q105" s="2"/>
      <c r="R105" s="2"/>
      <c r="S105" s="2"/>
      <c r="T105" s="2"/>
      <c r="U105" s="2"/>
      <c r="V105" s="2"/>
      <c r="W105" s="2"/>
      <c r="X105" s="2"/>
      <c r="Y105" s="2"/>
      <c r="Z105" s="2"/>
    </row>
    <row r="106" spans="1:26" x14ac:dyDescent="0.2">
      <c r="A106" s="258">
        <v>102</v>
      </c>
      <c r="B106" s="259"/>
      <c r="C106" s="264"/>
      <c r="D106" s="261"/>
      <c r="E106" s="262"/>
      <c r="F106" s="253"/>
      <c r="G106" s="263"/>
      <c r="H106" s="256"/>
      <c r="I106" s="257"/>
      <c r="J106" s="2"/>
      <c r="K106" s="2"/>
      <c r="L106" s="2"/>
      <c r="M106" s="2"/>
      <c r="N106" s="2"/>
      <c r="O106" s="2"/>
      <c r="P106" s="2"/>
      <c r="Q106" s="2"/>
      <c r="R106" s="2"/>
      <c r="S106" s="2"/>
      <c r="T106" s="2"/>
      <c r="U106" s="2"/>
      <c r="V106" s="2"/>
      <c r="W106" s="2"/>
      <c r="X106" s="2"/>
      <c r="Y106" s="2"/>
      <c r="Z106" s="2"/>
    </row>
    <row r="107" spans="1:26" x14ac:dyDescent="0.2">
      <c r="A107" s="258">
        <v>103</v>
      </c>
      <c r="B107" s="259"/>
      <c r="C107" s="264"/>
      <c r="D107" s="261"/>
      <c r="E107" s="262"/>
      <c r="F107" s="253"/>
      <c r="G107" s="263"/>
      <c r="H107" s="256"/>
      <c r="I107" s="257"/>
      <c r="J107" s="2"/>
      <c r="K107" s="2"/>
      <c r="L107" s="2"/>
      <c r="M107" s="2"/>
      <c r="N107" s="2"/>
      <c r="O107" s="2"/>
      <c r="P107" s="2"/>
      <c r="Q107" s="2"/>
      <c r="R107" s="2"/>
      <c r="S107" s="2"/>
      <c r="T107" s="2"/>
      <c r="U107" s="2"/>
      <c r="V107" s="2"/>
      <c r="W107" s="2"/>
      <c r="X107" s="2"/>
      <c r="Y107" s="2"/>
      <c r="Z107" s="2"/>
    </row>
    <row r="108" spans="1:26" x14ac:dyDescent="0.2">
      <c r="A108" s="258">
        <v>104</v>
      </c>
      <c r="B108" s="259"/>
      <c r="C108" s="264"/>
      <c r="D108" s="261"/>
      <c r="E108" s="262"/>
      <c r="F108" s="253"/>
      <c r="G108" s="263"/>
      <c r="H108" s="256"/>
      <c r="I108" s="257"/>
      <c r="J108" s="2"/>
      <c r="K108" s="2"/>
      <c r="L108" s="2"/>
      <c r="M108" s="2"/>
      <c r="N108" s="2"/>
      <c r="O108" s="2"/>
      <c r="P108" s="2"/>
      <c r="Q108" s="2"/>
      <c r="R108" s="2"/>
      <c r="S108" s="2"/>
      <c r="T108" s="2"/>
      <c r="U108" s="2"/>
      <c r="V108" s="2"/>
      <c r="W108" s="2"/>
      <c r="X108" s="2"/>
      <c r="Y108" s="2"/>
      <c r="Z108" s="2"/>
    </row>
    <row r="109" spans="1:26" x14ac:dyDescent="0.2">
      <c r="A109" s="258">
        <v>105</v>
      </c>
      <c r="B109" s="259"/>
      <c r="C109" s="264"/>
      <c r="D109" s="261"/>
      <c r="E109" s="262"/>
      <c r="F109" s="253"/>
      <c r="G109" s="263"/>
      <c r="H109" s="256"/>
      <c r="I109" s="257"/>
      <c r="J109" s="2"/>
      <c r="K109" s="2"/>
      <c r="L109" s="2"/>
      <c r="M109" s="2"/>
      <c r="N109" s="2"/>
      <c r="O109" s="2"/>
      <c r="P109" s="2"/>
      <c r="Q109" s="2"/>
      <c r="R109" s="2"/>
      <c r="S109" s="2"/>
      <c r="T109" s="2"/>
      <c r="U109" s="2"/>
      <c r="V109" s="2"/>
      <c r="W109" s="2"/>
      <c r="X109" s="2"/>
      <c r="Y109" s="2"/>
      <c r="Z109" s="2"/>
    </row>
    <row r="110" spans="1:26" x14ac:dyDescent="0.2">
      <c r="A110" s="258">
        <v>106</v>
      </c>
      <c r="B110" s="259"/>
      <c r="C110" s="264"/>
      <c r="D110" s="261"/>
      <c r="E110" s="262"/>
      <c r="F110" s="253"/>
      <c r="G110" s="263"/>
      <c r="H110" s="256"/>
      <c r="I110" s="257"/>
      <c r="J110" s="2"/>
      <c r="K110" s="2"/>
      <c r="L110" s="2"/>
      <c r="M110" s="2"/>
      <c r="N110" s="2"/>
      <c r="O110" s="2"/>
      <c r="P110" s="2"/>
      <c r="Q110" s="2"/>
      <c r="R110" s="2"/>
      <c r="S110" s="2"/>
      <c r="T110" s="2"/>
      <c r="U110" s="2"/>
      <c r="V110" s="2"/>
      <c r="W110" s="2"/>
      <c r="X110" s="2"/>
      <c r="Y110" s="2"/>
      <c r="Z110" s="2"/>
    </row>
    <row r="111" spans="1:26" x14ac:dyDescent="0.2">
      <c r="A111" s="258">
        <v>107</v>
      </c>
      <c r="B111" s="259"/>
      <c r="C111" s="264"/>
      <c r="D111" s="261"/>
      <c r="E111" s="262"/>
      <c r="F111" s="253"/>
      <c r="G111" s="263"/>
      <c r="H111" s="256"/>
      <c r="I111" s="257"/>
      <c r="J111" s="2"/>
      <c r="K111" s="2"/>
      <c r="L111" s="2"/>
      <c r="M111" s="2"/>
      <c r="N111" s="2"/>
      <c r="O111" s="2"/>
      <c r="P111" s="2"/>
      <c r="Q111" s="2"/>
      <c r="R111" s="2"/>
      <c r="S111" s="2"/>
      <c r="T111" s="2"/>
      <c r="U111" s="2"/>
      <c r="V111" s="2"/>
      <c r="W111" s="2"/>
      <c r="X111" s="2"/>
      <c r="Y111" s="2"/>
      <c r="Z111" s="2"/>
    </row>
    <row r="112" spans="1:26" x14ac:dyDescent="0.2">
      <c r="A112" s="258">
        <v>108</v>
      </c>
      <c r="B112" s="259"/>
      <c r="C112" s="264"/>
      <c r="D112" s="261"/>
      <c r="E112" s="262"/>
      <c r="F112" s="253"/>
      <c r="G112" s="263"/>
      <c r="H112" s="256"/>
      <c r="I112" s="257"/>
      <c r="J112" s="2"/>
      <c r="K112" s="2"/>
      <c r="L112" s="2"/>
      <c r="M112" s="2"/>
      <c r="N112" s="2"/>
      <c r="O112" s="2"/>
      <c r="P112" s="2"/>
      <c r="Q112" s="2"/>
      <c r="R112" s="2"/>
      <c r="S112" s="2"/>
      <c r="T112" s="2"/>
      <c r="U112" s="2"/>
      <c r="V112" s="2"/>
      <c r="W112" s="2"/>
      <c r="X112" s="2"/>
      <c r="Y112" s="2"/>
      <c r="Z112" s="2"/>
    </row>
    <row r="113" spans="1:26" x14ac:dyDescent="0.2">
      <c r="A113" s="251">
        <v>109</v>
      </c>
      <c r="B113" s="259"/>
      <c r="C113" s="264"/>
      <c r="D113" s="261"/>
      <c r="E113" s="262"/>
      <c r="F113" s="253"/>
      <c r="G113" s="263"/>
      <c r="H113" s="256"/>
      <c r="I113" s="257"/>
      <c r="J113" s="2"/>
      <c r="K113" s="2"/>
      <c r="L113" s="2"/>
      <c r="M113" s="2"/>
      <c r="N113" s="2"/>
      <c r="O113" s="2"/>
      <c r="P113" s="2"/>
      <c r="Q113" s="2"/>
      <c r="R113" s="2"/>
      <c r="S113" s="2"/>
      <c r="T113" s="2"/>
      <c r="U113" s="2"/>
      <c r="V113" s="2"/>
      <c r="W113" s="2"/>
      <c r="X113" s="2"/>
      <c r="Y113" s="2"/>
      <c r="Z113" s="2"/>
    </row>
    <row r="114" spans="1:26" x14ac:dyDescent="0.2">
      <c r="A114" s="258">
        <v>110</v>
      </c>
      <c r="B114" s="259"/>
      <c r="C114" s="264"/>
      <c r="D114" s="261"/>
      <c r="E114" s="262"/>
      <c r="F114" s="253"/>
      <c r="G114" s="263"/>
      <c r="H114" s="256"/>
      <c r="I114" s="257"/>
      <c r="J114" s="2"/>
      <c r="K114" s="2"/>
      <c r="L114" s="2"/>
      <c r="M114" s="2"/>
      <c r="N114" s="2"/>
      <c r="O114" s="2"/>
      <c r="P114" s="2"/>
      <c r="Q114" s="2"/>
      <c r="R114" s="2"/>
      <c r="S114" s="2"/>
      <c r="T114" s="2"/>
      <c r="U114" s="2"/>
      <c r="V114" s="2"/>
      <c r="W114" s="2"/>
      <c r="X114" s="2"/>
      <c r="Y114" s="2"/>
      <c r="Z114" s="2"/>
    </row>
    <row r="115" spans="1:26" x14ac:dyDescent="0.2">
      <c r="A115" s="258">
        <v>111</v>
      </c>
      <c r="B115" s="259"/>
      <c r="C115" s="264"/>
      <c r="D115" s="261"/>
      <c r="E115" s="262"/>
      <c r="F115" s="253"/>
      <c r="G115" s="263"/>
      <c r="H115" s="256"/>
      <c r="I115" s="257"/>
      <c r="J115" s="2"/>
      <c r="K115" s="2"/>
      <c r="L115" s="2"/>
      <c r="M115" s="2"/>
      <c r="N115" s="2"/>
      <c r="O115" s="2"/>
      <c r="P115" s="2"/>
      <c r="Q115" s="2"/>
      <c r="R115" s="2"/>
      <c r="S115" s="2"/>
      <c r="T115" s="2"/>
      <c r="U115" s="2"/>
      <c r="V115" s="2"/>
      <c r="W115" s="2"/>
      <c r="X115" s="2"/>
      <c r="Y115" s="2"/>
      <c r="Z115" s="2"/>
    </row>
    <row r="116" spans="1:26" x14ac:dyDescent="0.2">
      <c r="A116" s="258">
        <v>112</v>
      </c>
      <c r="B116" s="259"/>
      <c r="C116" s="264"/>
      <c r="D116" s="261"/>
      <c r="E116" s="262"/>
      <c r="F116" s="253"/>
      <c r="G116" s="263"/>
      <c r="H116" s="256"/>
      <c r="I116" s="257"/>
      <c r="J116" s="2"/>
      <c r="K116" s="2"/>
      <c r="L116" s="2"/>
      <c r="M116" s="2"/>
      <c r="N116" s="2"/>
      <c r="O116" s="2"/>
      <c r="P116" s="2"/>
      <c r="Q116" s="2"/>
      <c r="R116" s="2"/>
      <c r="S116" s="2"/>
      <c r="T116" s="2"/>
      <c r="U116" s="2"/>
      <c r="V116" s="2"/>
      <c r="W116" s="2"/>
      <c r="X116" s="2"/>
      <c r="Y116" s="2"/>
      <c r="Z116" s="2"/>
    </row>
    <row r="117" spans="1:26" x14ac:dyDescent="0.2">
      <c r="A117" s="258">
        <v>113</v>
      </c>
      <c r="B117" s="259"/>
      <c r="C117" s="264"/>
      <c r="D117" s="261"/>
      <c r="E117" s="262"/>
      <c r="F117" s="253"/>
      <c r="G117" s="263"/>
      <c r="H117" s="256"/>
      <c r="I117" s="257"/>
      <c r="J117" s="2"/>
      <c r="K117" s="2"/>
      <c r="L117" s="2"/>
      <c r="M117" s="2"/>
      <c r="N117" s="2"/>
      <c r="O117" s="2"/>
      <c r="P117" s="2"/>
      <c r="Q117" s="2"/>
      <c r="R117" s="2"/>
      <c r="S117" s="2"/>
      <c r="T117" s="2"/>
      <c r="U117" s="2"/>
      <c r="V117" s="2"/>
      <c r="W117" s="2"/>
      <c r="X117" s="2"/>
      <c r="Y117" s="2"/>
      <c r="Z117" s="2"/>
    </row>
    <row r="118" spans="1:26" x14ac:dyDescent="0.2">
      <c r="A118" s="258">
        <v>114</v>
      </c>
      <c r="B118" s="259"/>
      <c r="C118" s="264"/>
      <c r="D118" s="261"/>
      <c r="E118" s="262"/>
      <c r="F118" s="253"/>
      <c r="G118" s="263"/>
      <c r="H118" s="256"/>
      <c r="I118" s="257"/>
      <c r="J118" s="2"/>
      <c r="K118" s="2"/>
      <c r="L118" s="2"/>
      <c r="M118" s="2"/>
      <c r="N118" s="2"/>
      <c r="O118" s="2"/>
      <c r="P118" s="2"/>
      <c r="Q118" s="2"/>
      <c r="R118" s="2"/>
      <c r="S118" s="2"/>
      <c r="T118" s="2"/>
      <c r="U118" s="2"/>
      <c r="V118" s="2"/>
      <c r="W118" s="2"/>
      <c r="X118" s="2"/>
      <c r="Y118" s="2"/>
      <c r="Z118" s="2"/>
    </row>
    <row r="119" spans="1:26" x14ac:dyDescent="0.2">
      <c r="A119" s="258">
        <v>115</v>
      </c>
      <c r="B119" s="259"/>
      <c r="C119" s="264"/>
      <c r="D119" s="261"/>
      <c r="E119" s="262"/>
      <c r="F119" s="253"/>
      <c r="G119" s="263"/>
      <c r="H119" s="256"/>
      <c r="I119" s="257"/>
      <c r="J119" s="2"/>
      <c r="K119" s="2"/>
      <c r="L119" s="2"/>
      <c r="M119" s="2"/>
      <c r="N119" s="2"/>
      <c r="O119" s="2"/>
      <c r="P119" s="2"/>
      <c r="Q119" s="2"/>
      <c r="R119" s="2"/>
      <c r="S119" s="2"/>
      <c r="T119" s="2"/>
      <c r="U119" s="2"/>
      <c r="V119" s="2"/>
      <c r="W119" s="2"/>
      <c r="X119" s="2"/>
      <c r="Y119" s="2"/>
      <c r="Z119" s="2"/>
    </row>
    <row r="120" spans="1:26" x14ac:dyDescent="0.2">
      <c r="A120" s="258">
        <v>116</v>
      </c>
      <c r="B120" s="259"/>
      <c r="C120" s="264"/>
      <c r="D120" s="261"/>
      <c r="E120" s="262"/>
      <c r="F120" s="253"/>
      <c r="G120" s="263"/>
      <c r="H120" s="256"/>
      <c r="I120" s="257"/>
      <c r="J120" s="2"/>
      <c r="K120" s="2"/>
      <c r="L120" s="2"/>
      <c r="M120" s="2"/>
      <c r="N120" s="2"/>
      <c r="O120" s="2"/>
      <c r="P120" s="2"/>
      <c r="Q120" s="2"/>
      <c r="R120" s="2"/>
      <c r="S120" s="2"/>
      <c r="T120" s="2"/>
      <c r="U120" s="2"/>
      <c r="V120" s="2"/>
      <c r="W120" s="2"/>
      <c r="X120" s="2"/>
      <c r="Y120" s="2"/>
      <c r="Z120" s="2"/>
    </row>
    <row r="121" spans="1:26" x14ac:dyDescent="0.2">
      <c r="A121" s="258">
        <v>117</v>
      </c>
      <c r="B121" s="259"/>
      <c r="C121" s="264"/>
      <c r="D121" s="261"/>
      <c r="E121" s="262"/>
      <c r="F121" s="253"/>
      <c r="G121" s="263"/>
      <c r="H121" s="256"/>
      <c r="I121" s="257"/>
      <c r="J121" s="2"/>
      <c r="K121" s="2"/>
      <c r="L121" s="2"/>
      <c r="M121" s="2"/>
      <c r="N121" s="2"/>
      <c r="O121" s="2"/>
      <c r="P121" s="2"/>
      <c r="Q121" s="2"/>
      <c r="R121" s="2"/>
      <c r="S121" s="2"/>
      <c r="T121" s="2"/>
      <c r="U121" s="2"/>
      <c r="V121" s="2"/>
      <c r="W121" s="2"/>
      <c r="X121" s="2"/>
      <c r="Y121" s="2"/>
      <c r="Z121" s="2"/>
    </row>
    <row r="122" spans="1:26" x14ac:dyDescent="0.2">
      <c r="A122" s="251">
        <v>118</v>
      </c>
      <c r="B122" s="259"/>
      <c r="C122" s="264"/>
      <c r="D122" s="261"/>
      <c r="E122" s="262"/>
      <c r="F122" s="253"/>
      <c r="G122" s="263"/>
      <c r="H122" s="256"/>
      <c r="I122" s="257"/>
      <c r="J122" s="2"/>
      <c r="K122" s="2"/>
      <c r="L122" s="2"/>
      <c r="M122" s="2"/>
      <c r="N122" s="2"/>
      <c r="O122" s="2"/>
      <c r="P122" s="2"/>
      <c r="Q122" s="2"/>
      <c r="R122" s="2"/>
      <c r="S122" s="2"/>
      <c r="T122" s="2"/>
      <c r="U122" s="2"/>
      <c r="V122" s="2"/>
      <c r="W122" s="2"/>
      <c r="X122" s="2"/>
      <c r="Y122" s="2"/>
      <c r="Z122" s="2"/>
    </row>
    <row r="123" spans="1:26" x14ac:dyDescent="0.2">
      <c r="A123" s="258">
        <v>119</v>
      </c>
      <c r="B123" s="259"/>
      <c r="C123" s="264"/>
      <c r="D123" s="261"/>
      <c r="E123" s="262"/>
      <c r="F123" s="253"/>
      <c r="G123" s="263"/>
      <c r="H123" s="256"/>
      <c r="I123" s="257"/>
      <c r="J123" s="2"/>
      <c r="K123" s="2"/>
      <c r="L123" s="2"/>
      <c r="M123" s="2"/>
      <c r="N123" s="2"/>
      <c r="O123" s="2"/>
      <c r="P123" s="2"/>
      <c r="Q123" s="2"/>
      <c r="R123" s="2"/>
      <c r="S123" s="2"/>
      <c r="T123" s="2"/>
      <c r="U123" s="2"/>
      <c r="V123" s="2"/>
      <c r="W123" s="2"/>
      <c r="X123" s="2"/>
      <c r="Y123" s="2"/>
      <c r="Z123" s="2"/>
    </row>
    <row r="124" spans="1:26" x14ac:dyDescent="0.2">
      <c r="A124" s="258">
        <v>120</v>
      </c>
      <c r="B124" s="259"/>
      <c r="C124" s="264"/>
      <c r="D124" s="261"/>
      <c r="E124" s="262"/>
      <c r="F124" s="253"/>
      <c r="G124" s="263"/>
      <c r="H124" s="256"/>
      <c r="I124" s="257"/>
      <c r="J124" s="2"/>
      <c r="K124" s="2"/>
      <c r="L124" s="2"/>
      <c r="M124" s="2"/>
      <c r="N124" s="2"/>
      <c r="O124" s="2"/>
      <c r="P124" s="2"/>
      <c r="Q124" s="2"/>
      <c r="R124" s="2"/>
      <c r="S124" s="2"/>
      <c r="T124" s="2"/>
      <c r="U124" s="2"/>
      <c r="V124" s="2"/>
      <c r="W124" s="2"/>
      <c r="X124" s="2"/>
      <c r="Y124" s="2"/>
      <c r="Z124" s="2"/>
    </row>
    <row r="125" spans="1:26" x14ac:dyDescent="0.2">
      <c r="A125" s="258">
        <v>121</v>
      </c>
      <c r="B125" s="259"/>
      <c r="C125" s="264"/>
      <c r="D125" s="261"/>
      <c r="E125" s="262"/>
      <c r="F125" s="253"/>
      <c r="G125" s="263"/>
      <c r="H125" s="256"/>
      <c r="I125" s="257"/>
      <c r="J125" s="2"/>
      <c r="K125" s="2"/>
      <c r="L125" s="2"/>
      <c r="M125" s="2"/>
      <c r="N125" s="2"/>
      <c r="O125" s="2"/>
      <c r="P125" s="2"/>
      <c r="Q125" s="2"/>
      <c r="R125" s="2"/>
      <c r="S125" s="2"/>
      <c r="T125" s="2"/>
      <c r="U125" s="2"/>
      <c r="V125" s="2"/>
      <c r="W125" s="2"/>
      <c r="X125" s="2"/>
      <c r="Y125" s="2"/>
      <c r="Z125" s="2"/>
    </row>
    <row r="126" spans="1:26" x14ac:dyDescent="0.2">
      <c r="A126" s="258">
        <v>122</v>
      </c>
      <c r="B126" s="259"/>
      <c r="C126" s="264"/>
      <c r="D126" s="261"/>
      <c r="E126" s="262"/>
      <c r="F126" s="253"/>
      <c r="G126" s="263"/>
      <c r="H126" s="256"/>
      <c r="I126" s="257"/>
      <c r="J126" s="2"/>
      <c r="K126" s="2"/>
      <c r="L126" s="2"/>
      <c r="M126" s="2"/>
      <c r="N126" s="2"/>
      <c r="O126" s="2"/>
      <c r="P126" s="2"/>
      <c r="Q126" s="2"/>
      <c r="R126" s="2"/>
      <c r="S126" s="2"/>
      <c r="T126" s="2"/>
      <c r="U126" s="2"/>
      <c r="V126" s="2"/>
      <c r="W126" s="2"/>
      <c r="X126" s="2"/>
      <c r="Y126" s="2"/>
      <c r="Z126" s="2"/>
    </row>
    <row r="127" spans="1:26" x14ac:dyDescent="0.2">
      <c r="A127" s="258">
        <v>123</v>
      </c>
      <c r="B127" s="259"/>
      <c r="C127" s="264"/>
      <c r="D127" s="261"/>
      <c r="E127" s="262"/>
      <c r="F127" s="253"/>
      <c r="G127" s="263"/>
      <c r="H127" s="256"/>
      <c r="I127" s="257"/>
      <c r="J127" s="2"/>
      <c r="K127" s="2"/>
      <c r="L127" s="2"/>
      <c r="M127" s="2"/>
      <c r="N127" s="2"/>
      <c r="O127" s="2"/>
      <c r="P127" s="2"/>
      <c r="Q127" s="2"/>
      <c r="R127" s="2"/>
      <c r="S127" s="2"/>
      <c r="T127" s="2"/>
      <c r="U127" s="2"/>
      <c r="V127" s="2"/>
      <c r="W127" s="2"/>
      <c r="X127" s="2"/>
      <c r="Y127" s="2"/>
      <c r="Z127" s="2"/>
    </row>
    <row r="128" spans="1:26" x14ac:dyDescent="0.2">
      <c r="A128" s="258">
        <v>124</v>
      </c>
      <c r="B128" s="259"/>
      <c r="C128" s="264"/>
      <c r="D128" s="261"/>
      <c r="E128" s="262"/>
      <c r="F128" s="253"/>
      <c r="G128" s="263"/>
      <c r="H128" s="256"/>
      <c r="I128" s="257"/>
      <c r="J128" s="2"/>
      <c r="K128" s="2"/>
      <c r="L128" s="2"/>
      <c r="M128" s="2"/>
      <c r="N128" s="2"/>
      <c r="O128" s="2"/>
      <c r="P128" s="2"/>
      <c r="Q128" s="2"/>
      <c r="R128" s="2"/>
      <c r="S128" s="2"/>
      <c r="T128" s="2"/>
      <c r="U128" s="2"/>
      <c r="V128" s="2"/>
      <c r="W128" s="2"/>
      <c r="X128" s="2"/>
      <c r="Y128" s="2"/>
      <c r="Z128" s="2"/>
    </row>
    <row r="129" spans="1:26" x14ac:dyDescent="0.2">
      <c r="A129" s="258">
        <v>125</v>
      </c>
      <c r="B129" s="259"/>
      <c r="C129" s="264"/>
      <c r="D129" s="261"/>
      <c r="E129" s="262"/>
      <c r="F129" s="253"/>
      <c r="G129" s="263"/>
      <c r="H129" s="256"/>
      <c r="I129" s="257"/>
      <c r="J129" s="2"/>
      <c r="K129" s="2"/>
      <c r="L129" s="2"/>
      <c r="M129" s="2"/>
      <c r="N129" s="2"/>
      <c r="O129" s="2"/>
      <c r="P129" s="2"/>
      <c r="Q129" s="2"/>
      <c r="R129" s="2"/>
      <c r="S129" s="2"/>
      <c r="T129" s="2"/>
      <c r="U129" s="2"/>
      <c r="V129" s="2"/>
      <c r="W129" s="2"/>
      <c r="X129" s="2"/>
      <c r="Y129" s="2"/>
      <c r="Z129" s="2"/>
    </row>
    <row r="130" spans="1:26" x14ac:dyDescent="0.2">
      <c r="A130" s="258">
        <v>126</v>
      </c>
      <c r="B130" s="259"/>
      <c r="C130" s="264"/>
      <c r="D130" s="261"/>
      <c r="E130" s="262"/>
      <c r="F130" s="253"/>
      <c r="G130" s="263"/>
      <c r="H130" s="256"/>
      <c r="I130" s="257"/>
      <c r="J130" s="2"/>
      <c r="K130" s="2"/>
      <c r="L130" s="2"/>
      <c r="M130" s="2"/>
      <c r="N130" s="2"/>
      <c r="O130" s="2"/>
      <c r="P130" s="2"/>
      <c r="Q130" s="2"/>
      <c r="R130" s="2"/>
      <c r="S130" s="2"/>
      <c r="T130" s="2"/>
      <c r="U130" s="2"/>
      <c r="V130" s="2"/>
      <c r="W130" s="2"/>
      <c r="X130" s="2"/>
      <c r="Y130" s="2"/>
      <c r="Z130" s="2"/>
    </row>
    <row r="131" spans="1:26" x14ac:dyDescent="0.2">
      <c r="A131" s="251">
        <v>127</v>
      </c>
      <c r="B131" s="259"/>
      <c r="C131" s="264"/>
      <c r="D131" s="261"/>
      <c r="E131" s="262"/>
      <c r="F131" s="253"/>
      <c r="G131" s="263"/>
      <c r="H131" s="256"/>
      <c r="I131" s="257"/>
      <c r="J131" s="2"/>
      <c r="K131" s="2"/>
      <c r="L131" s="2"/>
      <c r="M131" s="2"/>
      <c r="N131" s="2"/>
      <c r="O131" s="2"/>
      <c r="P131" s="2"/>
      <c r="Q131" s="2"/>
      <c r="R131" s="2"/>
      <c r="S131" s="2"/>
      <c r="T131" s="2"/>
      <c r="U131" s="2"/>
      <c r="V131" s="2"/>
      <c r="W131" s="2"/>
      <c r="X131" s="2"/>
      <c r="Y131" s="2"/>
      <c r="Z131" s="2"/>
    </row>
    <row r="132" spans="1:26" x14ac:dyDescent="0.2">
      <c r="A132" s="258">
        <v>128</v>
      </c>
      <c r="B132" s="259"/>
      <c r="C132" s="264"/>
      <c r="D132" s="261"/>
      <c r="E132" s="262"/>
      <c r="F132" s="253"/>
      <c r="G132" s="263"/>
      <c r="H132" s="256"/>
      <c r="I132" s="257"/>
      <c r="J132" s="2"/>
      <c r="K132" s="2"/>
      <c r="L132" s="2"/>
      <c r="M132" s="2"/>
      <c r="N132" s="2"/>
      <c r="O132" s="2"/>
      <c r="P132" s="2"/>
      <c r="Q132" s="2"/>
      <c r="R132" s="2"/>
      <c r="S132" s="2"/>
      <c r="T132" s="2"/>
      <c r="U132" s="2"/>
      <c r="V132" s="2"/>
      <c r="W132" s="2"/>
      <c r="X132" s="2"/>
      <c r="Y132" s="2"/>
      <c r="Z132" s="2"/>
    </row>
    <row r="133" spans="1:26" x14ac:dyDescent="0.2">
      <c r="A133" s="258">
        <v>129</v>
      </c>
      <c r="B133" s="259"/>
      <c r="C133" s="264"/>
      <c r="D133" s="261"/>
      <c r="E133" s="262"/>
      <c r="F133" s="253"/>
      <c r="G133" s="263"/>
      <c r="H133" s="256"/>
      <c r="I133" s="257"/>
      <c r="J133" s="2"/>
      <c r="K133" s="2"/>
      <c r="L133" s="2"/>
      <c r="M133" s="2"/>
      <c r="N133" s="2"/>
      <c r="O133" s="2"/>
      <c r="P133" s="2"/>
      <c r="Q133" s="2"/>
      <c r="R133" s="2"/>
      <c r="S133" s="2"/>
      <c r="T133" s="2"/>
      <c r="U133" s="2"/>
      <c r="V133" s="2"/>
      <c r="W133" s="2"/>
      <c r="X133" s="2"/>
      <c r="Y133" s="2"/>
      <c r="Z133" s="2"/>
    </row>
    <row r="134" spans="1:26" x14ac:dyDescent="0.2">
      <c r="A134" s="258">
        <v>130</v>
      </c>
      <c r="B134" s="259"/>
      <c r="C134" s="264"/>
      <c r="D134" s="261"/>
      <c r="E134" s="262"/>
      <c r="F134" s="253"/>
      <c r="G134" s="263"/>
      <c r="H134" s="256"/>
      <c r="I134" s="257"/>
      <c r="J134" s="2"/>
      <c r="K134" s="2"/>
      <c r="L134" s="2"/>
      <c r="M134" s="2"/>
      <c r="N134" s="2"/>
      <c r="O134" s="2"/>
      <c r="P134" s="2"/>
      <c r="Q134" s="2"/>
      <c r="R134" s="2"/>
      <c r="S134" s="2"/>
      <c r="T134" s="2"/>
      <c r="U134" s="2"/>
      <c r="V134" s="2"/>
      <c r="W134" s="2"/>
      <c r="X134" s="2"/>
      <c r="Y134" s="2"/>
      <c r="Z134" s="2"/>
    </row>
    <row r="135" spans="1:26" x14ac:dyDescent="0.2">
      <c r="A135" s="258">
        <v>131</v>
      </c>
      <c r="B135" s="259"/>
      <c r="C135" s="264"/>
      <c r="D135" s="261"/>
      <c r="E135" s="262"/>
      <c r="F135" s="253"/>
      <c r="G135" s="263"/>
      <c r="H135" s="256"/>
      <c r="I135" s="257"/>
      <c r="J135" s="2"/>
      <c r="K135" s="2"/>
      <c r="L135" s="2"/>
      <c r="M135" s="2"/>
      <c r="N135" s="2"/>
      <c r="O135" s="2"/>
      <c r="P135" s="2"/>
      <c r="Q135" s="2"/>
      <c r="R135" s="2"/>
      <c r="S135" s="2"/>
      <c r="T135" s="2"/>
      <c r="U135" s="2"/>
      <c r="V135" s="2"/>
      <c r="W135" s="2"/>
      <c r="X135" s="2"/>
      <c r="Y135" s="2"/>
      <c r="Z135" s="2"/>
    </row>
    <row r="136" spans="1:26" x14ac:dyDescent="0.2">
      <c r="A136" s="258">
        <v>132</v>
      </c>
      <c r="B136" s="259"/>
      <c r="C136" s="264"/>
      <c r="D136" s="261"/>
      <c r="E136" s="262"/>
      <c r="F136" s="253"/>
      <c r="G136" s="263"/>
      <c r="H136" s="256"/>
      <c r="I136" s="257"/>
      <c r="J136" s="2"/>
      <c r="K136" s="2"/>
      <c r="L136" s="2"/>
      <c r="M136" s="2"/>
      <c r="N136" s="2"/>
      <c r="O136" s="2"/>
      <c r="P136" s="2"/>
      <c r="Q136" s="2"/>
      <c r="R136" s="2"/>
      <c r="S136" s="2"/>
      <c r="T136" s="2"/>
      <c r="U136" s="2"/>
      <c r="V136" s="2"/>
      <c r="W136" s="2"/>
      <c r="X136" s="2"/>
      <c r="Y136" s="2"/>
      <c r="Z136" s="2"/>
    </row>
    <row r="137" spans="1:26" x14ac:dyDescent="0.2">
      <c r="A137" s="258">
        <v>133</v>
      </c>
      <c r="B137" s="259"/>
      <c r="C137" s="264"/>
      <c r="D137" s="261"/>
      <c r="E137" s="262"/>
      <c r="F137" s="253"/>
      <c r="G137" s="263"/>
      <c r="H137" s="256"/>
      <c r="I137" s="257"/>
      <c r="J137" s="2"/>
      <c r="K137" s="2"/>
      <c r="L137" s="2"/>
      <c r="M137" s="2"/>
      <c r="N137" s="2"/>
      <c r="O137" s="2"/>
      <c r="P137" s="2"/>
      <c r="Q137" s="2"/>
      <c r="R137" s="2"/>
      <c r="S137" s="2"/>
      <c r="T137" s="2"/>
      <c r="U137" s="2"/>
      <c r="V137" s="2"/>
      <c r="W137" s="2"/>
      <c r="X137" s="2"/>
      <c r="Y137" s="2"/>
      <c r="Z137" s="2"/>
    </row>
    <row r="138" spans="1:26" x14ac:dyDescent="0.2">
      <c r="A138" s="258">
        <v>134</v>
      </c>
      <c r="B138" s="259"/>
      <c r="C138" s="264"/>
      <c r="D138" s="261"/>
      <c r="E138" s="262"/>
      <c r="F138" s="253"/>
      <c r="G138" s="263"/>
      <c r="H138" s="256"/>
      <c r="I138" s="257"/>
      <c r="J138" s="2"/>
      <c r="K138" s="2"/>
      <c r="L138" s="2"/>
      <c r="M138" s="2"/>
      <c r="N138" s="2"/>
      <c r="O138" s="2"/>
      <c r="P138" s="2"/>
      <c r="Q138" s="2"/>
      <c r="R138" s="2"/>
      <c r="S138" s="2"/>
      <c r="T138" s="2"/>
      <c r="U138" s="2"/>
      <c r="V138" s="2"/>
      <c r="W138" s="2"/>
      <c r="X138" s="2"/>
      <c r="Y138" s="2"/>
      <c r="Z138" s="2"/>
    </row>
    <row r="139" spans="1:26" x14ac:dyDescent="0.2">
      <c r="A139" s="258">
        <v>135</v>
      </c>
      <c r="B139" s="259"/>
      <c r="C139" s="264"/>
      <c r="D139" s="261"/>
      <c r="E139" s="262"/>
      <c r="F139" s="253"/>
      <c r="G139" s="263"/>
      <c r="H139" s="256"/>
      <c r="I139" s="257"/>
      <c r="J139" s="2"/>
      <c r="K139" s="2"/>
      <c r="L139" s="2"/>
      <c r="M139" s="2"/>
      <c r="N139" s="2"/>
      <c r="O139" s="2"/>
      <c r="P139" s="2"/>
      <c r="Q139" s="2"/>
      <c r="R139" s="2"/>
      <c r="S139" s="2"/>
      <c r="T139" s="2"/>
      <c r="U139" s="2"/>
      <c r="V139" s="2"/>
      <c r="W139" s="2"/>
      <c r="X139" s="2"/>
      <c r="Y139" s="2"/>
      <c r="Z139" s="2"/>
    </row>
    <row r="140" spans="1:26" x14ac:dyDescent="0.2">
      <c r="A140" s="251">
        <v>136</v>
      </c>
      <c r="B140" s="259"/>
      <c r="C140" s="264"/>
      <c r="D140" s="261"/>
      <c r="E140" s="262"/>
      <c r="F140" s="253"/>
      <c r="G140" s="263"/>
      <c r="H140" s="256"/>
      <c r="I140" s="257"/>
      <c r="J140" s="2"/>
      <c r="K140" s="2"/>
      <c r="L140" s="2"/>
      <c r="M140" s="2"/>
      <c r="N140" s="2"/>
      <c r="O140" s="2"/>
      <c r="P140" s="2"/>
      <c r="Q140" s="2"/>
      <c r="R140" s="2"/>
      <c r="S140" s="2"/>
      <c r="T140" s="2"/>
      <c r="U140" s="2"/>
      <c r="V140" s="2"/>
      <c r="W140" s="2"/>
      <c r="X140" s="2"/>
      <c r="Y140" s="2"/>
      <c r="Z140" s="2"/>
    </row>
    <row r="141" spans="1:26" x14ac:dyDescent="0.2">
      <c r="A141" s="258">
        <v>137</v>
      </c>
      <c r="B141" s="259"/>
      <c r="C141" s="264"/>
      <c r="D141" s="261"/>
      <c r="E141" s="262"/>
      <c r="F141" s="253"/>
      <c r="G141" s="263"/>
      <c r="H141" s="256"/>
      <c r="I141" s="257"/>
      <c r="J141" s="2"/>
      <c r="K141" s="2"/>
      <c r="L141" s="2"/>
      <c r="M141" s="2"/>
      <c r="N141" s="2"/>
      <c r="O141" s="2"/>
      <c r="P141" s="2"/>
      <c r="Q141" s="2"/>
      <c r="R141" s="2"/>
      <c r="S141" s="2"/>
      <c r="T141" s="2"/>
      <c r="U141" s="2"/>
      <c r="V141" s="2"/>
      <c r="W141" s="2"/>
      <c r="X141" s="2"/>
      <c r="Y141" s="2"/>
      <c r="Z141" s="2"/>
    </row>
    <row r="142" spans="1:26" x14ac:dyDescent="0.2">
      <c r="A142" s="258">
        <v>138</v>
      </c>
      <c r="B142" s="259"/>
      <c r="C142" s="264"/>
      <c r="D142" s="261"/>
      <c r="E142" s="262"/>
      <c r="F142" s="253"/>
      <c r="G142" s="263"/>
      <c r="H142" s="256"/>
      <c r="I142" s="257"/>
      <c r="J142" s="2"/>
      <c r="K142" s="2"/>
      <c r="L142" s="2"/>
      <c r="M142" s="2"/>
      <c r="N142" s="2"/>
      <c r="O142" s="2"/>
      <c r="P142" s="2"/>
      <c r="Q142" s="2"/>
      <c r="R142" s="2"/>
      <c r="S142" s="2"/>
      <c r="T142" s="2"/>
      <c r="U142" s="2"/>
      <c r="V142" s="2"/>
      <c r="W142" s="2"/>
      <c r="X142" s="2"/>
      <c r="Y142" s="2"/>
      <c r="Z142" s="2"/>
    </row>
    <row r="143" spans="1:26" x14ac:dyDescent="0.2">
      <c r="A143" s="258">
        <v>139</v>
      </c>
      <c r="B143" s="259"/>
      <c r="C143" s="264"/>
      <c r="D143" s="261"/>
      <c r="E143" s="262"/>
      <c r="F143" s="253"/>
      <c r="G143" s="263"/>
      <c r="H143" s="256"/>
      <c r="I143" s="257"/>
      <c r="J143" s="2"/>
      <c r="K143" s="2"/>
      <c r="L143" s="2"/>
      <c r="M143" s="2"/>
      <c r="N143" s="2"/>
      <c r="O143" s="2"/>
      <c r="P143" s="2"/>
      <c r="Q143" s="2"/>
      <c r="R143" s="2"/>
      <c r="S143" s="2"/>
      <c r="T143" s="2"/>
      <c r="U143" s="2"/>
      <c r="V143" s="2"/>
      <c r="W143" s="2"/>
      <c r="X143" s="2"/>
      <c r="Y143" s="2"/>
      <c r="Z143" s="2"/>
    </row>
    <row r="144" spans="1:26" x14ac:dyDescent="0.2">
      <c r="A144" s="258">
        <v>140</v>
      </c>
      <c r="B144" s="259"/>
      <c r="C144" s="264"/>
      <c r="D144" s="261"/>
      <c r="E144" s="262"/>
      <c r="F144" s="253"/>
      <c r="G144" s="263"/>
      <c r="H144" s="256"/>
      <c r="I144" s="257"/>
      <c r="J144" s="2"/>
      <c r="K144" s="2"/>
      <c r="L144" s="2"/>
      <c r="M144" s="2"/>
      <c r="N144" s="2"/>
      <c r="O144" s="2"/>
      <c r="P144" s="2"/>
      <c r="Q144" s="2"/>
      <c r="R144" s="2"/>
      <c r="S144" s="2"/>
      <c r="T144" s="2"/>
      <c r="U144" s="2"/>
      <c r="V144" s="2"/>
      <c r="W144" s="2"/>
      <c r="X144" s="2"/>
      <c r="Y144" s="2"/>
      <c r="Z144" s="2"/>
    </row>
    <row r="145" spans="1:26" x14ac:dyDescent="0.2">
      <c r="A145" s="258">
        <v>141</v>
      </c>
      <c r="B145" s="259"/>
      <c r="C145" s="264"/>
      <c r="D145" s="261"/>
      <c r="E145" s="262"/>
      <c r="F145" s="253"/>
      <c r="G145" s="263"/>
      <c r="H145" s="256"/>
      <c r="I145" s="257"/>
      <c r="J145" s="2"/>
      <c r="K145" s="2"/>
      <c r="L145" s="2"/>
      <c r="M145" s="2"/>
      <c r="N145" s="2"/>
      <c r="O145" s="2"/>
      <c r="P145" s="2"/>
      <c r="Q145" s="2"/>
      <c r="R145" s="2"/>
      <c r="S145" s="2"/>
      <c r="T145" s="2"/>
      <c r="U145" s="2"/>
      <c r="V145" s="2"/>
      <c r="W145" s="2"/>
      <c r="X145" s="2"/>
      <c r="Y145" s="2"/>
      <c r="Z145" s="2"/>
    </row>
    <row r="146" spans="1:26" x14ac:dyDescent="0.2">
      <c r="A146" s="258">
        <v>142</v>
      </c>
      <c r="B146" s="259"/>
      <c r="C146" s="264"/>
      <c r="D146" s="261"/>
      <c r="E146" s="262"/>
      <c r="F146" s="253"/>
      <c r="G146" s="263"/>
      <c r="H146" s="256"/>
      <c r="I146" s="257"/>
      <c r="J146" s="2"/>
      <c r="K146" s="2"/>
      <c r="L146" s="2"/>
      <c r="M146" s="2"/>
      <c r="N146" s="2"/>
      <c r="O146" s="2"/>
      <c r="P146" s="2"/>
      <c r="Q146" s="2"/>
      <c r="R146" s="2"/>
      <c r="S146" s="2"/>
      <c r="T146" s="2"/>
      <c r="U146" s="2"/>
      <c r="V146" s="2"/>
      <c r="W146" s="2"/>
      <c r="X146" s="2"/>
      <c r="Y146" s="2"/>
      <c r="Z146" s="2"/>
    </row>
    <row r="147" spans="1:26" x14ac:dyDescent="0.2">
      <c r="A147" s="258">
        <v>143</v>
      </c>
      <c r="B147" s="259"/>
      <c r="C147" s="264"/>
      <c r="D147" s="261"/>
      <c r="E147" s="262"/>
      <c r="F147" s="253"/>
      <c r="G147" s="263"/>
      <c r="H147" s="256"/>
      <c r="I147" s="257"/>
      <c r="J147" s="2"/>
      <c r="K147" s="2"/>
      <c r="L147" s="2"/>
      <c r="M147" s="2"/>
      <c r="N147" s="2"/>
      <c r="O147" s="2"/>
      <c r="P147" s="2"/>
      <c r="Q147" s="2"/>
      <c r="R147" s="2"/>
      <c r="S147" s="2"/>
      <c r="T147" s="2"/>
      <c r="U147" s="2"/>
      <c r="V147" s="2"/>
      <c r="W147" s="2"/>
      <c r="X147" s="2"/>
      <c r="Y147" s="2"/>
      <c r="Z147" s="2"/>
    </row>
    <row r="148" spans="1:26" x14ac:dyDescent="0.2">
      <c r="A148" s="258">
        <v>144</v>
      </c>
      <c r="B148" s="259"/>
      <c r="C148" s="264"/>
      <c r="D148" s="261"/>
      <c r="E148" s="262"/>
      <c r="F148" s="253"/>
      <c r="G148" s="263"/>
      <c r="H148" s="256"/>
      <c r="I148" s="257"/>
      <c r="J148" s="2"/>
      <c r="K148" s="2"/>
      <c r="L148" s="2"/>
      <c r="M148" s="2"/>
      <c r="N148" s="2"/>
      <c r="O148" s="2"/>
      <c r="P148" s="2"/>
      <c r="Q148" s="2"/>
      <c r="R148" s="2"/>
      <c r="S148" s="2"/>
      <c r="T148" s="2"/>
      <c r="U148" s="2"/>
      <c r="V148" s="2"/>
      <c r="W148" s="2"/>
      <c r="X148" s="2"/>
      <c r="Y148" s="2"/>
      <c r="Z148" s="2"/>
    </row>
    <row r="149" spans="1:26" x14ac:dyDescent="0.2">
      <c r="A149" s="251">
        <v>145</v>
      </c>
      <c r="B149" s="259"/>
      <c r="C149" s="264"/>
      <c r="D149" s="261"/>
      <c r="E149" s="262"/>
      <c r="F149" s="253"/>
      <c r="G149" s="263"/>
      <c r="H149" s="256"/>
      <c r="I149" s="257"/>
      <c r="J149" s="2"/>
      <c r="K149" s="2"/>
      <c r="L149" s="2"/>
      <c r="M149" s="2"/>
      <c r="N149" s="2"/>
      <c r="O149" s="2"/>
      <c r="P149" s="2"/>
      <c r="Q149" s="2"/>
      <c r="R149" s="2"/>
      <c r="S149" s="2"/>
      <c r="T149" s="2"/>
      <c r="U149" s="2"/>
      <c r="V149" s="2"/>
      <c r="W149" s="2"/>
      <c r="X149" s="2"/>
      <c r="Y149" s="2"/>
      <c r="Z149" s="2"/>
    </row>
    <row r="150" spans="1:26" x14ac:dyDescent="0.2">
      <c r="A150" s="258">
        <v>146</v>
      </c>
      <c r="B150" s="259"/>
      <c r="C150" s="264"/>
      <c r="D150" s="261"/>
      <c r="E150" s="262"/>
      <c r="F150" s="253"/>
      <c r="G150" s="263"/>
      <c r="H150" s="256"/>
      <c r="I150" s="257"/>
      <c r="J150" s="2"/>
      <c r="K150" s="2"/>
      <c r="L150" s="2"/>
      <c r="M150" s="2"/>
      <c r="N150" s="2"/>
      <c r="O150" s="2"/>
      <c r="P150" s="2"/>
      <c r="Q150" s="2"/>
      <c r="R150" s="2"/>
      <c r="S150" s="2"/>
      <c r="T150" s="2"/>
      <c r="U150" s="2"/>
      <c r="V150" s="2"/>
      <c r="W150" s="2"/>
      <c r="X150" s="2"/>
      <c r="Y150" s="2"/>
      <c r="Z150" s="2"/>
    </row>
    <row r="151" spans="1:26" x14ac:dyDescent="0.2">
      <c r="A151" s="258">
        <v>147</v>
      </c>
      <c r="B151" s="259"/>
      <c r="C151" s="264"/>
      <c r="D151" s="261"/>
      <c r="E151" s="262"/>
      <c r="F151" s="253"/>
      <c r="G151" s="263"/>
      <c r="H151" s="256"/>
      <c r="I151" s="257"/>
      <c r="J151" s="2"/>
      <c r="K151" s="2"/>
      <c r="L151" s="2"/>
      <c r="M151" s="2"/>
      <c r="N151" s="2"/>
      <c r="O151" s="2"/>
      <c r="P151" s="2"/>
      <c r="Q151" s="2"/>
      <c r="R151" s="2"/>
      <c r="S151" s="2"/>
      <c r="T151" s="2"/>
      <c r="U151" s="2"/>
      <c r="V151" s="2"/>
      <c r="W151" s="2"/>
      <c r="X151" s="2"/>
      <c r="Y151" s="2"/>
      <c r="Z151" s="2"/>
    </row>
    <row r="152" spans="1:26" x14ac:dyDescent="0.2">
      <c r="A152" s="258">
        <v>148</v>
      </c>
      <c r="B152" s="259"/>
      <c r="C152" s="264"/>
      <c r="D152" s="261"/>
      <c r="E152" s="262"/>
      <c r="F152" s="253"/>
      <c r="G152" s="263"/>
      <c r="H152" s="256"/>
      <c r="I152" s="257"/>
      <c r="J152" s="2"/>
      <c r="K152" s="2"/>
      <c r="L152" s="2"/>
      <c r="M152" s="2"/>
      <c r="N152" s="2"/>
      <c r="O152" s="2"/>
      <c r="P152" s="2"/>
      <c r="Q152" s="2"/>
      <c r="R152" s="2"/>
      <c r="S152" s="2"/>
      <c r="T152" s="2"/>
      <c r="U152" s="2"/>
      <c r="V152" s="2"/>
      <c r="W152" s="2"/>
      <c r="X152" s="2"/>
      <c r="Y152" s="2"/>
      <c r="Z152" s="2"/>
    </row>
    <row r="153" spans="1:26" x14ac:dyDescent="0.2">
      <c r="A153" s="258">
        <v>149</v>
      </c>
      <c r="B153" s="259"/>
      <c r="C153" s="264"/>
      <c r="D153" s="261"/>
      <c r="E153" s="262"/>
      <c r="F153" s="253"/>
      <c r="G153" s="263"/>
      <c r="H153" s="256"/>
      <c r="I153" s="257"/>
      <c r="J153" s="2"/>
      <c r="K153" s="2"/>
      <c r="L153" s="2"/>
      <c r="M153" s="2"/>
      <c r="N153" s="2"/>
      <c r="O153" s="2"/>
      <c r="P153" s="2"/>
      <c r="Q153" s="2"/>
      <c r="R153" s="2"/>
      <c r="S153" s="2"/>
      <c r="T153" s="2"/>
      <c r="U153" s="2"/>
      <c r="V153" s="2"/>
      <c r="W153" s="2"/>
      <c r="X153" s="2"/>
      <c r="Y153" s="2"/>
      <c r="Z153" s="2"/>
    </row>
    <row r="154" spans="1:26" x14ac:dyDescent="0.2">
      <c r="A154" s="258">
        <v>150</v>
      </c>
      <c r="B154" s="259"/>
      <c r="C154" s="264"/>
      <c r="D154" s="261"/>
      <c r="E154" s="262"/>
      <c r="F154" s="253"/>
      <c r="G154" s="263"/>
      <c r="H154" s="256"/>
      <c r="I154" s="257"/>
      <c r="J154" s="2"/>
      <c r="K154" s="2"/>
      <c r="L154" s="2"/>
      <c r="M154" s="2"/>
      <c r="N154" s="2"/>
      <c r="O154" s="2"/>
      <c r="P154" s="2"/>
      <c r="Q154" s="2"/>
      <c r="R154" s="2"/>
      <c r="S154" s="2"/>
      <c r="T154" s="2"/>
      <c r="U154" s="2"/>
      <c r="V154" s="2"/>
      <c r="W154" s="2"/>
      <c r="X154" s="2"/>
      <c r="Y154" s="2"/>
      <c r="Z154" s="2"/>
    </row>
    <row r="155" spans="1:26" x14ac:dyDescent="0.2">
      <c r="A155" s="258">
        <v>151</v>
      </c>
      <c r="B155" s="259"/>
      <c r="C155" s="264"/>
      <c r="D155" s="261"/>
      <c r="E155" s="262"/>
      <c r="F155" s="253"/>
      <c r="G155" s="263"/>
      <c r="H155" s="256"/>
      <c r="I155" s="257"/>
      <c r="J155" s="2"/>
      <c r="K155" s="2"/>
      <c r="L155" s="2"/>
      <c r="M155" s="2"/>
      <c r="N155" s="2"/>
      <c r="O155" s="2"/>
      <c r="P155" s="2"/>
      <c r="Q155" s="2"/>
      <c r="R155" s="2"/>
      <c r="S155" s="2"/>
      <c r="T155" s="2"/>
      <c r="U155" s="2"/>
      <c r="V155" s="2"/>
      <c r="W155" s="2"/>
      <c r="X155" s="2"/>
      <c r="Y155" s="2"/>
      <c r="Z155" s="2"/>
    </row>
    <row r="156" spans="1:26" x14ac:dyDescent="0.2">
      <c r="A156" s="258">
        <v>152</v>
      </c>
      <c r="B156" s="259"/>
      <c r="C156" s="264"/>
      <c r="D156" s="261"/>
      <c r="E156" s="262"/>
      <c r="F156" s="253"/>
      <c r="G156" s="263"/>
      <c r="H156" s="256"/>
      <c r="I156" s="257"/>
      <c r="J156" s="2"/>
      <c r="K156" s="2"/>
      <c r="L156" s="2"/>
      <c r="M156" s="2"/>
      <c r="N156" s="2"/>
      <c r="O156" s="2"/>
      <c r="P156" s="2"/>
      <c r="Q156" s="2"/>
      <c r="R156" s="2"/>
      <c r="S156" s="2"/>
      <c r="T156" s="2"/>
      <c r="U156" s="2"/>
      <c r="V156" s="2"/>
      <c r="W156" s="2"/>
      <c r="X156" s="2"/>
      <c r="Y156" s="2"/>
      <c r="Z156" s="2"/>
    </row>
    <row r="157" spans="1:26" x14ac:dyDescent="0.2">
      <c r="A157" s="258">
        <v>153</v>
      </c>
      <c r="B157" s="259"/>
      <c r="C157" s="264"/>
      <c r="D157" s="261"/>
      <c r="E157" s="262"/>
      <c r="F157" s="253"/>
      <c r="G157" s="263"/>
      <c r="H157" s="256"/>
      <c r="I157" s="257"/>
      <c r="J157" s="2"/>
      <c r="K157" s="2"/>
      <c r="L157" s="2"/>
      <c r="M157" s="2"/>
      <c r="N157" s="2"/>
      <c r="O157" s="2"/>
      <c r="P157" s="2"/>
      <c r="Q157" s="2"/>
      <c r="R157" s="2"/>
      <c r="S157" s="2"/>
      <c r="T157" s="2"/>
      <c r="U157" s="2"/>
      <c r="V157" s="2"/>
      <c r="W157" s="2"/>
      <c r="X157" s="2"/>
      <c r="Y157" s="2"/>
      <c r="Z157" s="2"/>
    </row>
    <row r="158" spans="1:26" x14ac:dyDescent="0.2">
      <c r="A158" s="251">
        <v>154</v>
      </c>
      <c r="B158" s="259"/>
      <c r="C158" s="264"/>
      <c r="D158" s="261"/>
      <c r="E158" s="262"/>
      <c r="F158" s="253"/>
      <c r="G158" s="263"/>
      <c r="H158" s="256"/>
      <c r="I158" s="257"/>
      <c r="J158" s="2"/>
      <c r="K158" s="2"/>
      <c r="L158" s="2"/>
      <c r="M158" s="2"/>
      <c r="N158" s="2"/>
      <c r="O158" s="2"/>
      <c r="P158" s="2"/>
      <c r="Q158" s="2"/>
      <c r="R158" s="2"/>
      <c r="S158" s="2"/>
      <c r="T158" s="2"/>
      <c r="U158" s="2"/>
      <c r="V158" s="2"/>
      <c r="W158" s="2"/>
      <c r="X158" s="2"/>
      <c r="Y158" s="2"/>
      <c r="Z158" s="2"/>
    </row>
    <row r="159" spans="1:26" x14ac:dyDescent="0.2">
      <c r="A159" s="258">
        <v>155</v>
      </c>
      <c r="B159" s="259"/>
      <c r="C159" s="264"/>
      <c r="D159" s="261"/>
      <c r="E159" s="262"/>
      <c r="F159" s="253"/>
      <c r="G159" s="263"/>
      <c r="H159" s="256"/>
      <c r="I159" s="257"/>
      <c r="J159" s="2"/>
      <c r="K159" s="2"/>
      <c r="L159" s="2"/>
      <c r="M159" s="2"/>
      <c r="N159" s="2"/>
      <c r="O159" s="2"/>
      <c r="P159" s="2"/>
      <c r="Q159" s="2"/>
      <c r="R159" s="2"/>
      <c r="S159" s="2"/>
      <c r="T159" s="2"/>
      <c r="U159" s="2"/>
      <c r="V159" s="2"/>
      <c r="W159" s="2"/>
      <c r="X159" s="2"/>
      <c r="Y159" s="2"/>
      <c r="Z159" s="2"/>
    </row>
    <row r="160" spans="1:26" x14ac:dyDescent="0.2">
      <c r="A160" s="258">
        <v>156</v>
      </c>
      <c r="B160" s="259"/>
      <c r="C160" s="264"/>
      <c r="D160" s="261"/>
      <c r="E160" s="262"/>
      <c r="F160" s="253"/>
      <c r="G160" s="263"/>
      <c r="H160" s="256"/>
      <c r="I160" s="257"/>
      <c r="J160" s="2"/>
      <c r="K160" s="2"/>
      <c r="L160" s="2"/>
      <c r="M160" s="2"/>
      <c r="N160" s="2"/>
      <c r="O160" s="2"/>
      <c r="P160" s="2"/>
      <c r="Q160" s="2"/>
      <c r="R160" s="2"/>
      <c r="S160" s="2"/>
      <c r="T160" s="2"/>
      <c r="U160" s="2"/>
      <c r="V160" s="2"/>
      <c r="W160" s="2"/>
      <c r="X160" s="2"/>
      <c r="Y160" s="2"/>
      <c r="Z160" s="2"/>
    </row>
    <row r="161" spans="1:26" x14ac:dyDescent="0.2">
      <c r="A161" s="258">
        <v>157</v>
      </c>
      <c r="B161" s="259"/>
      <c r="C161" s="264"/>
      <c r="D161" s="261"/>
      <c r="E161" s="262"/>
      <c r="F161" s="253"/>
      <c r="G161" s="263"/>
      <c r="H161" s="256"/>
      <c r="I161" s="257"/>
      <c r="J161" s="2"/>
      <c r="K161" s="2"/>
      <c r="L161" s="2"/>
      <c r="M161" s="2"/>
      <c r="N161" s="2"/>
      <c r="O161" s="2"/>
      <c r="P161" s="2"/>
      <c r="Q161" s="2"/>
      <c r="R161" s="2"/>
      <c r="S161" s="2"/>
      <c r="T161" s="2"/>
      <c r="U161" s="2"/>
      <c r="V161" s="2"/>
      <c r="W161" s="2"/>
      <c r="X161" s="2"/>
      <c r="Y161" s="2"/>
      <c r="Z161" s="2"/>
    </row>
    <row r="162" spans="1:26" x14ac:dyDescent="0.2">
      <c r="A162" s="258">
        <v>158</v>
      </c>
      <c r="B162" s="259"/>
      <c r="C162" s="264"/>
      <c r="D162" s="261"/>
      <c r="E162" s="262"/>
      <c r="F162" s="253"/>
      <c r="G162" s="263"/>
      <c r="H162" s="256"/>
      <c r="I162" s="257"/>
      <c r="J162" s="2"/>
      <c r="K162" s="2"/>
      <c r="L162" s="2"/>
      <c r="M162" s="2"/>
      <c r="N162" s="2"/>
      <c r="O162" s="2"/>
      <c r="P162" s="2"/>
      <c r="Q162" s="2"/>
      <c r="R162" s="2"/>
      <c r="S162" s="2"/>
      <c r="T162" s="2"/>
      <c r="U162" s="2"/>
      <c r="V162" s="2"/>
      <c r="W162" s="2"/>
      <c r="X162" s="2"/>
      <c r="Y162" s="2"/>
      <c r="Z162" s="2"/>
    </row>
    <row r="163" spans="1:26" x14ac:dyDescent="0.2">
      <c r="A163" s="258">
        <v>159</v>
      </c>
      <c r="B163" s="259"/>
      <c r="C163" s="264"/>
      <c r="D163" s="261"/>
      <c r="E163" s="262"/>
      <c r="F163" s="253"/>
      <c r="G163" s="263"/>
      <c r="H163" s="256"/>
      <c r="I163" s="257"/>
      <c r="J163" s="2"/>
      <c r="K163" s="2"/>
      <c r="L163" s="2"/>
      <c r="M163" s="2"/>
      <c r="N163" s="2"/>
      <c r="O163" s="2"/>
      <c r="P163" s="2"/>
      <c r="Q163" s="2"/>
      <c r="R163" s="2"/>
      <c r="S163" s="2"/>
      <c r="T163" s="2"/>
      <c r="U163" s="2"/>
      <c r="V163" s="2"/>
      <c r="W163" s="2"/>
      <c r="X163" s="2"/>
      <c r="Y163" s="2"/>
      <c r="Z163" s="2"/>
    </row>
    <row r="164" spans="1:26" x14ac:dyDescent="0.2">
      <c r="A164" s="258">
        <v>160</v>
      </c>
      <c r="B164" s="259"/>
      <c r="C164" s="264"/>
      <c r="D164" s="261"/>
      <c r="E164" s="262"/>
      <c r="F164" s="253"/>
      <c r="G164" s="263"/>
      <c r="H164" s="256"/>
      <c r="I164" s="257"/>
      <c r="J164" s="2"/>
      <c r="K164" s="2"/>
      <c r="L164" s="2"/>
      <c r="M164" s="2"/>
      <c r="N164" s="2"/>
      <c r="O164" s="2"/>
      <c r="P164" s="2"/>
      <c r="Q164" s="2"/>
      <c r="R164" s="2"/>
      <c r="S164" s="2"/>
      <c r="T164" s="2"/>
      <c r="U164" s="2"/>
      <c r="V164" s="2"/>
      <c r="W164" s="2"/>
      <c r="X164" s="2"/>
      <c r="Y164" s="2"/>
      <c r="Z164" s="2"/>
    </row>
    <row r="165" spans="1:26" x14ac:dyDescent="0.2">
      <c r="A165" s="258">
        <v>161</v>
      </c>
      <c r="B165" s="259"/>
      <c r="C165" s="264"/>
      <c r="D165" s="261"/>
      <c r="E165" s="262"/>
      <c r="F165" s="253"/>
      <c r="G165" s="263"/>
      <c r="H165" s="256"/>
      <c r="I165" s="257"/>
      <c r="J165" s="2"/>
      <c r="K165" s="2"/>
      <c r="L165" s="2"/>
      <c r="M165" s="2"/>
      <c r="N165" s="2"/>
      <c r="O165" s="2"/>
      <c r="P165" s="2"/>
      <c r="Q165" s="2"/>
      <c r="R165" s="2"/>
      <c r="S165" s="2"/>
      <c r="T165" s="2"/>
      <c r="U165" s="2"/>
      <c r="V165" s="2"/>
      <c r="W165" s="2"/>
      <c r="X165" s="2"/>
      <c r="Y165" s="2"/>
      <c r="Z165" s="2"/>
    </row>
    <row r="166" spans="1:26" x14ac:dyDescent="0.2">
      <c r="A166" s="258">
        <v>162</v>
      </c>
      <c r="B166" s="259"/>
      <c r="C166" s="264"/>
      <c r="D166" s="261"/>
      <c r="E166" s="262"/>
      <c r="F166" s="253"/>
      <c r="G166" s="263"/>
      <c r="H166" s="256"/>
      <c r="I166" s="257"/>
      <c r="J166" s="2"/>
      <c r="K166" s="2"/>
      <c r="L166" s="2"/>
      <c r="M166" s="2"/>
      <c r="N166" s="2"/>
      <c r="O166" s="2"/>
      <c r="P166" s="2"/>
      <c r="Q166" s="2"/>
      <c r="R166" s="2"/>
      <c r="S166" s="2"/>
      <c r="T166" s="2"/>
      <c r="U166" s="2"/>
      <c r="V166" s="2"/>
      <c r="W166" s="2"/>
      <c r="X166" s="2"/>
      <c r="Y166" s="2"/>
      <c r="Z166" s="2"/>
    </row>
    <row r="167" spans="1:26" x14ac:dyDescent="0.2">
      <c r="A167" s="251">
        <v>163</v>
      </c>
      <c r="B167" s="259"/>
      <c r="C167" s="264"/>
      <c r="D167" s="261"/>
      <c r="E167" s="262"/>
      <c r="F167" s="253"/>
      <c r="G167" s="263"/>
      <c r="H167" s="256"/>
      <c r="I167" s="257"/>
      <c r="J167" s="2"/>
      <c r="K167" s="2"/>
      <c r="L167" s="2"/>
      <c r="M167" s="2"/>
      <c r="N167" s="2"/>
      <c r="O167" s="2"/>
      <c r="P167" s="2"/>
      <c r="Q167" s="2"/>
      <c r="R167" s="2"/>
      <c r="S167" s="2"/>
      <c r="T167" s="2"/>
      <c r="U167" s="2"/>
      <c r="V167" s="2"/>
      <c r="W167" s="2"/>
      <c r="X167" s="2"/>
      <c r="Y167" s="2"/>
      <c r="Z167" s="2"/>
    </row>
    <row r="168" spans="1:26" x14ac:dyDescent="0.2">
      <c r="A168" s="258">
        <v>164</v>
      </c>
      <c r="B168" s="259"/>
      <c r="C168" s="264"/>
      <c r="D168" s="261"/>
      <c r="E168" s="262"/>
      <c r="F168" s="253"/>
      <c r="G168" s="263"/>
      <c r="H168" s="256"/>
      <c r="I168" s="257"/>
      <c r="J168" s="2"/>
      <c r="K168" s="2"/>
      <c r="L168" s="2"/>
      <c r="M168" s="2"/>
      <c r="N168" s="2"/>
      <c r="O168" s="2"/>
      <c r="P168" s="2"/>
      <c r="Q168" s="2"/>
      <c r="R168" s="2"/>
      <c r="S168" s="2"/>
      <c r="T168" s="2"/>
      <c r="U168" s="2"/>
      <c r="V168" s="2"/>
      <c r="W168" s="2"/>
      <c r="X168" s="2"/>
      <c r="Y168" s="2"/>
      <c r="Z168" s="2"/>
    </row>
    <row r="169" spans="1:26" x14ac:dyDescent="0.2">
      <c r="A169" s="258">
        <v>165</v>
      </c>
      <c r="B169" s="259"/>
      <c r="C169" s="264"/>
      <c r="D169" s="261"/>
      <c r="E169" s="262"/>
      <c r="F169" s="253"/>
      <c r="G169" s="263"/>
      <c r="H169" s="256"/>
      <c r="I169" s="257"/>
      <c r="J169" s="2"/>
      <c r="K169" s="2"/>
      <c r="L169" s="2"/>
      <c r="M169" s="2"/>
      <c r="N169" s="2"/>
      <c r="O169" s="2"/>
      <c r="P169" s="2"/>
      <c r="Q169" s="2"/>
      <c r="R169" s="2"/>
      <c r="S169" s="2"/>
      <c r="T169" s="2"/>
      <c r="U169" s="2"/>
      <c r="V169" s="2"/>
      <c r="W169" s="2"/>
      <c r="X169" s="2"/>
      <c r="Y169" s="2"/>
      <c r="Z169" s="2"/>
    </row>
    <row r="170" spans="1:26" x14ac:dyDescent="0.2">
      <c r="A170" s="258">
        <v>166</v>
      </c>
      <c r="B170" s="259"/>
      <c r="C170" s="264"/>
      <c r="D170" s="261"/>
      <c r="E170" s="262"/>
      <c r="F170" s="253"/>
      <c r="G170" s="263"/>
      <c r="H170" s="256"/>
      <c r="I170" s="257"/>
      <c r="J170" s="2"/>
      <c r="K170" s="2"/>
      <c r="L170" s="2"/>
      <c r="M170" s="2"/>
      <c r="N170" s="2"/>
      <c r="O170" s="2"/>
      <c r="P170" s="2"/>
      <c r="Q170" s="2"/>
      <c r="R170" s="2"/>
      <c r="S170" s="2"/>
      <c r="T170" s="2"/>
      <c r="U170" s="2"/>
      <c r="V170" s="2"/>
      <c r="W170" s="2"/>
      <c r="X170" s="2"/>
      <c r="Y170" s="2"/>
      <c r="Z170" s="2"/>
    </row>
    <row r="171" spans="1:26" x14ac:dyDescent="0.2">
      <c r="A171" s="258">
        <v>167</v>
      </c>
      <c r="B171" s="259"/>
      <c r="C171" s="264"/>
      <c r="D171" s="261"/>
      <c r="E171" s="262"/>
      <c r="F171" s="253"/>
      <c r="G171" s="263"/>
      <c r="H171" s="256"/>
      <c r="I171" s="257"/>
      <c r="J171" s="2"/>
      <c r="K171" s="2"/>
      <c r="L171" s="2"/>
      <c r="M171" s="2"/>
      <c r="N171" s="2"/>
      <c r="O171" s="2"/>
      <c r="P171" s="2"/>
      <c r="Q171" s="2"/>
      <c r="R171" s="2"/>
      <c r="S171" s="2"/>
      <c r="T171" s="2"/>
      <c r="U171" s="2"/>
      <c r="V171" s="2"/>
      <c r="W171" s="2"/>
      <c r="X171" s="2"/>
      <c r="Y171" s="2"/>
      <c r="Z171" s="2"/>
    </row>
    <row r="172" spans="1:26" x14ac:dyDescent="0.2">
      <c r="A172" s="258">
        <v>168</v>
      </c>
      <c r="B172" s="259"/>
      <c r="C172" s="264"/>
      <c r="D172" s="261"/>
      <c r="E172" s="262"/>
      <c r="F172" s="253"/>
      <c r="G172" s="263"/>
      <c r="H172" s="256"/>
      <c r="I172" s="257"/>
      <c r="J172" s="2"/>
      <c r="K172" s="2"/>
      <c r="L172" s="2"/>
      <c r="M172" s="2"/>
      <c r="N172" s="2"/>
      <c r="O172" s="2"/>
      <c r="P172" s="2"/>
      <c r="Q172" s="2"/>
      <c r="R172" s="2"/>
      <c r="S172" s="2"/>
      <c r="T172" s="2"/>
      <c r="U172" s="2"/>
      <c r="V172" s="2"/>
      <c r="W172" s="2"/>
      <c r="X172" s="2"/>
      <c r="Y172" s="2"/>
      <c r="Z172" s="2"/>
    </row>
    <row r="173" spans="1:26" x14ac:dyDescent="0.2">
      <c r="A173" s="258">
        <v>169</v>
      </c>
      <c r="B173" s="259"/>
      <c r="C173" s="264"/>
      <c r="D173" s="261"/>
      <c r="E173" s="262"/>
      <c r="F173" s="253"/>
      <c r="G173" s="263"/>
      <c r="H173" s="256"/>
      <c r="I173" s="257"/>
      <c r="J173" s="2"/>
      <c r="K173" s="2"/>
      <c r="L173" s="2"/>
      <c r="M173" s="2"/>
      <c r="N173" s="2"/>
      <c r="O173" s="2"/>
      <c r="P173" s="2"/>
      <c r="Q173" s="2"/>
      <c r="R173" s="2"/>
      <c r="S173" s="2"/>
      <c r="T173" s="2"/>
      <c r="U173" s="2"/>
      <c r="V173" s="2"/>
      <c r="W173" s="2"/>
      <c r="X173" s="2"/>
      <c r="Y173" s="2"/>
      <c r="Z173" s="2"/>
    </row>
    <row r="174" spans="1:26" x14ac:dyDescent="0.2">
      <c r="A174" s="258">
        <v>170</v>
      </c>
      <c r="B174" s="259"/>
      <c r="C174" s="264"/>
      <c r="D174" s="261"/>
      <c r="E174" s="262"/>
      <c r="F174" s="253"/>
      <c r="G174" s="263"/>
      <c r="H174" s="256"/>
      <c r="I174" s="257"/>
      <c r="J174" s="2"/>
      <c r="K174" s="2"/>
      <c r="L174" s="2"/>
      <c r="M174" s="2"/>
      <c r="N174" s="2"/>
      <c r="O174" s="2"/>
      <c r="P174" s="2"/>
      <c r="Q174" s="2"/>
      <c r="R174" s="2"/>
      <c r="S174" s="2"/>
      <c r="T174" s="2"/>
      <c r="U174" s="2"/>
      <c r="V174" s="2"/>
      <c r="W174" s="2"/>
      <c r="X174" s="2"/>
      <c r="Y174" s="2"/>
      <c r="Z174" s="2"/>
    </row>
    <row r="175" spans="1:26" x14ac:dyDescent="0.2">
      <c r="A175" s="258">
        <v>171</v>
      </c>
      <c r="B175" s="259"/>
      <c r="C175" s="264"/>
      <c r="D175" s="261"/>
      <c r="E175" s="262"/>
      <c r="F175" s="253"/>
      <c r="G175" s="263"/>
      <c r="H175" s="256"/>
      <c r="I175" s="257"/>
      <c r="J175" s="2"/>
      <c r="K175" s="2"/>
      <c r="L175" s="2"/>
      <c r="M175" s="2"/>
      <c r="N175" s="2"/>
      <c r="O175" s="2"/>
      <c r="P175" s="2"/>
      <c r="Q175" s="2"/>
      <c r="R175" s="2"/>
      <c r="S175" s="2"/>
      <c r="T175" s="2"/>
      <c r="U175" s="2"/>
      <c r="V175" s="2"/>
      <c r="W175" s="2"/>
      <c r="X175" s="2"/>
      <c r="Y175" s="2"/>
      <c r="Z175" s="2"/>
    </row>
    <row r="176" spans="1:26" x14ac:dyDescent="0.2">
      <c r="A176" s="251">
        <v>172</v>
      </c>
      <c r="B176" s="259"/>
      <c r="C176" s="264"/>
      <c r="D176" s="261"/>
      <c r="E176" s="262"/>
      <c r="F176" s="253"/>
      <c r="G176" s="263"/>
      <c r="H176" s="256"/>
      <c r="I176" s="257"/>
      <c r="J176" s="2"/>
      <c r="K176" s="2"/>
      <c r="L176" s="2"/>
      <c r="M176" s="2"/>
      <c r="N176" s="2"/>
      <c r="O176" s="2"/>
      <c r="P176" s="2"/>
      <c r="Q176" s="2"/>
      <c r="R176" s="2"/>
      <c r="S176" s="2"/>
      <c r="T176" s="2"/>
      <c r="U176" s="2"/>
      <c r="V176" s="2"/>
      <c r="W176" s="2"/>
      <c r="X176" s="2"/>
      <c r="Y176" s="2"/>
      <c r="Z176" s="2"/>
    </row>
    <row r="177" spans="1:26" x14ac:dyDescent="0.2">
      <c r="A177" s="258">
        <v>173</v>
      </c>
      <c r="B177" s="259"/>
      <c r="C177" s="264"/>
      <c r="D177" s="261"/>
      <c r="E177" s="262"/>
      <c r="F177" s="253"/>
      <c r="G177" s="263"/>
      <c r="H177" s="256"/>
      <c r="I177" s="257"/>
      <c r="J177" s="2"/>
      <c r="K177" s="2"/>
      <c r="L177" s="2"/>
      <c r="M177" s="2"/>
      <c r="N177" s="2"/>
      <c r="O177" s="2"/>
      <c r="P177" s="2"/>
      <c r="Q177" s="2"/>
      <c r="R177" s="2"/>
      <c r="S177" s="2"/>
      <c r="T177" s="2"/>
      <c r="U177" s="2"/>
      <c r="V177" s="2"/>
      <c r="W177" s="2"/>
      <c r="X177" s="2"/>
      <c r="Y177" s="2"/>
      <c r="Z177" s="2"/>
    </row>
    <row r="178" spans="1:26" x14ac:dyDescent="0.2">
      <c r="A178" s="258">
        <v>174</v>
      </c>
      <c r="B178" s="259"/>
      <c r="C178" s="264"/>
      <c r="D178" s="261"/>
      <c r="E178" s="262"/>
      <c r="F178" s="253"/>
      <c r="G178" s="263"/>
      <c r="H178" s="256"/>
      <c r="I178" s="257"/>
      <c r="J178" s="2"/>
      <c r="K178" s="2"/>
      <c r="L178" s="2"/>
      <c r="M178" s="2"/>
      <c r="N178" s="2"/>
      <c r="O178" s="2"/>
      <c r="P178" s="2"/>
      <c r="Q178" s="2"/>
      <c r="R178" s="2"/>
      <c r="S178" s="2"/>
      <c r="T178" s="2"/>
      <c r="U178" s="2"/>
      <c r="V178" s="2"/>
      <c r="W178" s="2"/>
      <c r="X178" s="2"/>
      <c r="Y178" s="2"/>
      <c r="Z178" s="2"/>
    </row>
    <row r="179" spans="1:26" x14ac:dyDescent="0.2">
      <c r="A179" s="258">
        <v>175</v>
      </c>
      <c r="B179" s="259"/>
      <c r="C179" s="264"/>
      <c r="D179" s="261"/>
      <c r="E179" s="262"/>
      <c r="F179" s="253"/>
      <c r="G179" s="263"/>
      <c r="H179" s="256"/>
      <c r="I179" s="257"/>
      <c r="J179" s="2"/>
      <c r="K179" s="2"/>
      <c r="L179" s="2"/>
      <c r="M179" s="2"/>
      <c r="N179" s="2"/>
      <c r="O179" s="2"/>
      <c r="P179" s="2"/>
      <c r="Q179" s="2"/>
      <c r="R179" s="2"/>
      <c r="S179" s="2"/>
      <c r="T179" s="2"/>
      <c r="U179" s="2"/>
      <c r="V179" s="2"/>
      <c r="W179" s="2"/>
      <c r="X179" s="2"/>
      <c r="Y179" s="2"/>
      <c r="Z179" s="2"/>
    </row>
    <row r="180" spans="1:26" x14ac:dyDescent="0.2">
      <c r="A180" s="258">
        <v>176</v>
      </c>
      <c r="B180" s="259"/>
      <c r="C180" s="264"/>
      <c r="D180" s="261"/>
      <c r="E180" s="262"/>
      <c r="F180" s="253"/>
      <c r="G180" s="263"/>
      <c r="H180" s="256"/>
      <c r="I180" s="257"/>
      <c r="J180" s="2"/>
      <c r="K180" s="2"/>
      <c r="L180" s="2"/>
      <c r="M180" s="2"/>
      <c r="N180" s="2"/>
      <c r="O180" s="2"/>
      <c r="P180" s="2"/>
      <c r="Q180" s="2"/>
      <c r="R180" s="2"/>
      <c r="S180" s="2"/>
      <c r="T180" s="2"/>
      <c r="U180" s="2"/>
      <c r="V180" s="2"/>
      <c r="W180" s="2"/>
      <c r="X180" s="2"/>
      <c r="Y180" s="2"/>
      <c r="Z180" s="2"/>
    </row>
    <row r="181" spans="1:26" x14ac:dyDescent="0.2">
      <c r="A181" s="258">
        <v>177</v>
      </c>
      <c r="B181" s="259"/>
      <c r="C181" s="264"/>
      <c r="D181" s="261"/>
      <c r="E181" s="262"/>
      <c r="F181" s="253"/>
      <c r="G181" s="263"/>
      <c r="H181" s="256"/>
      <c r="I181" s="257"/>
      <c r="J181" s="2"/>
      <c r="K181" s="2"/>
      <c r="L181" s="2"/>
      <c r="M181" s="2"/>
      <c r="N181" s="2"/>
      <c r="O181" s="2"/>
      <c r="P181" s="2"/>
      <c r="Q181" s="2"/>
      <c r="R181" s="2"/>
      <c r="S181" s="2"/>
      <c r="T181" s="2"/>
      <c r="U181" s="2"/>
      <c r="V181" s="2"/>
      <c r="W181" s="2"/>
      <c r="X181" s="2"/>
      <c r="Y181" s="2"/>
      <c r="Z181" s="2"/>
    </row>
    <row r="182" spans="1:26" x14ac:dyDescent="0.2">
      <c r="A182" s="258">
        <v>178</v>
      </c>
      <c r="B182" s="259"/>
      <c r="C182" s="264"/>
      <c r="D182" s="261"/>
      <c r="E182" s="262"/>
      <c r="F182" s="253"/>
      <c r="G182" s="263"/>
      <c r="H182" s="256"/>
      <c r="I182" s="257"/>
      <c r="J182" s="2"/>
      <c r="K182" s="2"/>
      <c r="L182" s="2"/>
      <c r="M182" s="2"/>
      <c r="N182" s="2"/>
      <c r="O182" s="2"/>
      <c r="P182" s="2"/>
      <c r="Q182" s="2"/>
      <c r="R182" s="2"/>
      <c r="S182" s="2"/>
      <c r="T182" s="2"/>
      <c r="U182" s="2"/>
      <c r="V182" s="2"/>
      <c r="W182" s="2"/>
      <c r="X182" s="2"/>
      <c r="Y182" s="2"/>
      <c r="Z182" s="2"/>
    </row>
    <row r="183" spans="1:26" x14ac:dyDescent="0.2">
      <c r="A183" s="258">
        <v>179</v>
      </c>
      <c r="B183" s="259"/>
      <c r="C183" s="264"/>
      <c r="D183" s="261"/>
      <c r="E183" s="262"/>
      <c r="F183" s="253"/>
      <c r="G183" s="263"/>
      <c r="H183" s="256"/>
      <c r="I183" s="257"/>
      <c r="J183" s="2"/>
      <c r="K183" s="2"/>
      <c r="L183" s="2"/>
      <c r="M183" s="2"/>
      <c r="N183" s="2"/>
      <c r="O183" s="2"/>
      <c r="P183" s="2"/>
      <c r="Q183" s="2"/>
      <c r="R183" s="2"/>
      <c r="S183" s="2"/>
      <c r="T183" s="2"/>
      <c r="U183" s="2"/>
      <c r="V183" s="2"/>
      <c r="W183" s="2"/>
      <c r="X183" s="2"/>
      <c r="Y183" s="2"/>
      <c r="Z183" s="2"/>
    </row>
    <row r="184" spans="1:26" x14ac:dyDescent="0.2">
      <c r="A184" s="258">
        <v>180</v>
      </c>
      <c r="B184" s="259"/>
      <c r="C184" s="264"/>
      <c r="D184" s="261"/>
      <c r="E184" s="262"/>
      <c r="F184" s="253"/>
      <c r="G184" s="263"/>
      <c r="H184" s="256"/>
      <c r="I184" s="257"/>
      <c r="J184" s="2"/>
      <c r="K184" s="2"/>
      <c r="L184" s="2"/>
      <c r="M184" s="2"/>
      <c r="N184" s="2"/>
      <c r="O184" s="2"/>
      <c r="P184" s="2"/>
      <c r="Q184" s="2"/>
      <c r="R184" s="2"/>
      <c r="S184" s="2"/>
      <c r="T184" s="2"/>
      <c r="U184" s="2"/>
      <c r="V184" s="2"/>
      <c r="W184" s="2"/>
      <c r="X184" s="2"/>
      <c r="Y184" s="2"/>
      <c r="Z184" s="2"/>
    </row>
    <row r="185" spans="1:26" x14ac:dyDescent="0.2">
      <c r="A185" s="251">
        <v>181</v>
      </c>
      <c r="B185" s="259"/>
      <c r="C185" s="264"/>
      <c r="D185" s="261"/>
      <c r="E185" s="262"/>
      <c r="F185" s="253"/>
      <c r="G185" s="263"/>
      <c r="H185" s="256"/>
      <c r="I185" s="257"/>
      <c r="J185" s="2"/>
      <c r="K185" s="2"/>
      <c r="L185" s="2"/>
      <c r="M185" s="2"/>
      <c r="N185" s="2"/>
      <c r="O185" s="2"/>
      <c r="P185" s="2"/>
      <c r="Q185" s="2"/>
      <c r="R185" s="2"/>
      <c r="S185" s="2"/>
      <c r="T185" s="2"/>
      <c r="U185" s="2"/>
      <c r="V185" s="2"/>
      <c r="W185" s="2"/>
      <c r="X185" s="2"/>
      <c r="Y185" s="2"/>
      <c r="Z185" s="2"/>
    </row>
    <row r="186" spans="1:26" x14ac:dyDescent="0.2">
      <c r="A186" s="258">
        <v>182</v>
      </c>
      <c r="B186" s="259"/>
      <c r="C186" s="264"/>
      <c r="D186" s="261"/>
      <c r="E186" s="262"/>
      <c r="F186" s="253"/>
      <c r="G186" s="263"/>
      <c r="H186" s="256"/>
      <c r="I186" s="257"/>
      <c r="J186" s="2"/>
      <c r="K186" s="2"/>
      <c r="L186" s="2"/>
      <c r="M186" s="2"/>
      <c r="N186" s="2"/>
      <c r="O186" s="2"/>
      <c r="P186" s="2"/>
      <c r="Q186" s="2"/>
      <c r="R186" s="2"/>
      <c r="S186" s="2"/>
      <c r="T186" s="2"/>
      <c r="U186" s="2"/>
      <c r="V186" s="2"/>
      <c r="W186" s="2"/>
      <c r="X186" s="2"/>
      <c r="Y186" s="2"/>
      <c r="Z186" s="2"/>
    </row>
    <row r="187" spans="1:26" x14ac:dyDescent="0.2">
      <c r="A187" s="258">
        <v>183</v>
      </c>
      <c r="B187" s="259"/>
      <c r="C187" s="264"/>
      <c r="D187" s="261"/>
      <c r="E187" s="262"/>
      <c r="F187" s="253"/>
      <c r="G187" s="263"/>
      <c r="H187" s="256"/>
      <c r="I187" s="257"/>
      <c r="J187" s="2"/>
      <c r="K187" s="2"/>
      <c r="L187" s="2"/>
      <c r="M187" s="2"/>
      <c r="N187" s="2"/>
      <c r="O187" s="2"/>
      <c r="P187" s="2"/>
      <c r="Q187" s="2"/>
      <c r="R187" s="2"/>
      <c r="S187" s="2"/>
      <c r="T187" s="2"/>
      <c r="U187" s="2"/>
      <c r="V187" s="2"/>
      <c r="W187" s="2"/>
      <c r="X187" s="2"/>
      <c r="Y187" s="2"/>
      <c r="Z187" s="2"/>
    </row>
    <row r="188" spans="1:26" x14ac:dyDescent="0.2">
      <c r="A188" s="258">
        <v>184</v>
      </c>
      <c r="B188" s="259"/>
      <c r="C188" s="264"/>
      <c r="D188" s="261"/>
      <c r="E188" s="262"/>
      <c r="F188" s="253"/>
      <c r="G188" s="263"/>
      <c r="H188" s="256"/>
      <c r="I188" s="257"/>
      <c r="J188" s="2"/>
      <c r="K188" s="2"/>
      <c r="L188" s="2"/>
      <c r="M188" s="2"/>
      <c r="N188" s="2"/>
      <c r="O188" s="2"/>
      <c r="P188" s="2"/>
      <c r="Q188" s="2"/>
      <c r="R188" s="2"/>
      <c r="S188" s="2"/>
      <c r="T188" s="2"/>
      <c r="U188" s="2"/>
      <c r="V188" s="2"/>
      <c r="W188" s="2"/>
      <c r="X188" s="2"/>
      <c r="Y188" s="2"/>
      <c r="Z188" s="2"/>
    </row>
    <row r="189" spans="1:26" x14ac:dyDescent="0.2">
      <c r="A189" s="258">
        <v>185</v>
      </c>
      <c r="B189" s="259"/>
      <c r="C189" s="264"/>
      <c r="D189" s="261"/>
      <c r="E189" s="262"/>
      <c r="F189" s="253"/>
      <c r="G189" s="263"/>
      <c r="H189" s="256"/>
      <c r="I189" s="257"/>
      <c r="J189" s="2"/>
      <c r="K189" s="2"/>
      <c r="L189" s="2"/>
      <c r="M189" s="2"/>
      <c r="N189" s="2"/>
      <c r="O189" s="2"/>
      <c r="P189" s="2"/>
      <c r="Q189" s="2"/>
      <c r="R189" s="2"/>
      <c r="S189" s="2"/>
      <c r="T189" s="2"/>
      <c r="U189" s="2"/>
      <c r="V189" s="2"/>
      <c r="W189" s="2"/>
      <c r="X189" s="2"/>
      <c r="Y189" s="2"/>
      <c r="Z189" s="2"/>
    </row>
    <row r="190" spans="1:26" x14ac:dyDescent="0.2">
      <c r="A190" s="258">
        <v>186</v>
      </c>
      <c r="B190" s="259"/>
      <c r="C190" s="264"/>
      <c r="D190" s="261"/>
      <c r="E190" s="262"/>
      <c r="F190" s="253"/>
      <c r="G190" s="263"/>
      <c r="H190" s="256"/>
      <c r="I190" s="257"/>
      <c r="J190" s="2"/>
      <c r="K190" s="2"/>
      <c r="L190" s="2"/>
      <c r="M190" s="2"/>
      <c r="N190" s="2"/>
      <c r="O190" s="2"/>
      <c r="P190" s="2"/>
      <c r="Q190" s="2"/>
      <c r="R190" s="2"/>
      <c r="S190" s="2"/>
      <c r="T190" s="2"/>
      <c r="U190" s="2"/>
      <c r="V190" s="2"/>
      <c r="W190" s="2"/>
      <c r="X190" s="2"/>
      <c r="Y190" s="2"/>
      <c r="Z190" s="2"/>
    </row>
    <row r="191" spans="1:26" x14ac:dyDescent="0.2">
      <c r="A191" s="258">
        <v>187</v>
      </c>
      <c r="B191" s="259"/>
      <c r="C191" s="264"/>
      <c r="D191" s="261"/>
      <c r="E191" s="262"/>
      <c r="F191" s="253"/>
      <c r="G191" s="263"/>
      <c r="H191" s="256"/>
      <c r="I191" s="257"/>
      <c r="J191" s="2"/>
      <c r="K191" s="2"/>
      <c r="L191" s="2"/>
      <c r="M191" s="2"/>
      <c r="N191" s="2"/>
      <c r="O191" s="2"/>
      <c r="P191" s="2"/>
      <c r="Q191" s="2"/>
      <c r="R191" s="2"/>
      <c r="S191" s="2"/>
      <c r="T191" s="2"/>
      <c r="U191" s="2"/>
      <c r="V191" s="2"/>
      <c r="W191" s="2"/>
      <c r="X191" s="2"/>
      <c r="Y191" s="2"/>
      <c r="Z191" s="2"/>
    </row>
    <row r="192" spans="1:26" x14ac:dyDescent="0.2">
      <c r="A192" s="258">
        <v>188</v>
      </c>
      <c r="B192" s="259"/>
      <c r="C192" s="264"/>
      <c r="D192" s="261"/>
      <c r="E192" s="262"/>
      <c r="F192" s="253"/>
      <c r="G192" s="263"/>
      <c r="H192" s="256"/>
      <c r="I192" s="257"/>
      <c r="J192" s="2"/>
      <c r="K192" s="2"/>
      <c r="L192" s="2"/>
      <c r="M192" s="2"/>
      <c r="N192" s="2"/>
      <c r="O192" s="2"/>
      <c r="P192" s="2"/>
      <c r="Q192" s="2"/>
      <c r="R192" s="2"/>
      <c r="S192" s="2"/>
      <c r="T192" s="2"/>
      <c r="U192" s="2"/>
      <c r="V192" s="2"/>
      <c r="W192" s="2"/>
      <c r="X192" s="2"/>
      <c r="Y192" s="2"/>
      <c r="Z192" s="2"/>
    </row>
    <row r="193" spans="1:26" x14ac:dyDescent="0.2">
      <c r="A193" s="258">
        <v>189</v>
      </c>
      <c r="B193" s="259"/>
      <c r="C193" s="264"/>
      <c r="D193" s="261"/>
      <c r="E193" s="262"/>
      <c r="F193" s="253"/>
      <c r="G193" s="263"/>
      <c r="H193" s="256"/>
      <c r="I193" s="257"/>
      <c r="J193" s="2"/>
      <c r="K193" s="2"/>
      <c r="L193" s="2"/>
      <c r="M193" s="2"/>
      <c r="N193" s="2"/>
      <c r="O193" s="2"/>
      <c r="P193" s="2"/>
      <c r="Q193" s="2"/>
      <c r="R193" s="2"/>
      <c r="S193" s="2"/>
      <c r="T193" s="2"/>
      <c r="U193" s="2"/>
      <c r="V193" s="2"/>
      <c r="W193" s="2"/>
      <c r="X193" s="2"/>
      <c r="Y193" s="2"/>
      <c r="Z193" s="2"/>
    </row>
    <row r="194" spans="1:26" x14ac:dyDescent="0.2">
      <c r="A194" s="251">
        <v>190</v>
      </c>
      <c r="B194" s="259"/>
      <c r="C194" s="264"/>
      <c r="D194" s="261"/>
      <c r="E194" s="262"/>
      <c r="F194" s="253"/>
      <c r="G194" s="263"/>
      <c r="H194" s="256"/>
      <c r="I194" s="257"/>
      <c r="J194" s="2"/>
      <c r="K194" s="2"/>
      <c r="L194" s="2"/>
      <c r="M194" s="2"/>
      <c r="N194" s="2"/>
      <c r="O194" s="2"/>
      <c r="P194" s="2"/>
      <c r="Q194" s="2"/>
      <c r="R194" s="2"/>
      <c r="S194" s="2"/>
      <c r="T194" s="2"/>
      <c r="U194" s="2"/>
      <c r="V194" s="2"/>
      <c r="W194" s="2"/>
      <c r="X194" s="2"/>
      <c r="Y194" s="2"/>
      <c r="Z194" s="2"/>
    </row>
    <row r="195" spans="1:26" x14ac:dyDescent="0.2">
      <c r="A195" s="258">
        <v>191</v>
      </c>
      <c r="B195" s="259"/>
      <c r="C195" s="264"/>
      <c r="D195" s="261"/>
      <c r="E195" s="262"/>
      <c r="F195" s="253"/>
      <c r="G195" s="263"/>
      <c r="H195" s="256"/>
      <c r="I195" s="257"/>
      <c r="J195" s="2"/>
      <c r="K195" s="2"/>
      <c r="L195" s="2"/>
      <c r="M195" s="2"/>
      <c r="N195" s="2"/>
      <c r="O195" s="2"/>
      <c r="P195" s="2"/>
      <c r="Q195" s="2"/>
      <c r="R195" s="2"/>
      <c r="S195" s="2"/>
      <c r="T195" s="2"/>
      <c r="U195" s="2"/>
      <c r="V195" s="2"/>
      <c r="W195" s="2"/>
      <c r="X195" s="2"/>
      <c r="Y195" s="2"/>
      <c r="Z195" s="2"/>
    </row>
    <row r="196" spans="1:26" x14ac:dyDescent="0.2">
      <c r="A196" s="258">
        <v>192</v>
      </c>
      <c r="B196" s="259"/>
      <c r="C196" s="264"/>
      <c r="D196" s="261"/>
      <c r="E196" s="262"/>
      <c r="F196" s="253"/>
      <c r="G196" s="263"/>
      <c r="H196" s="256"/>
      <c r="I196" s="257"/>
      <c r="J196" s="2"/>
      <c r="K196" s="2"/>
      <c r="L196" s="2"/>
      <c r="M196" s="2"/>
      <c r="N196" s="2"/>
      <c r="O196" s="2"/>
      <c r="P196" s="2"/>
      <c r="Q196" s="2"/>
      <c r="R196" s="2"/>
      <c r="S196" s="2"/>
      <c r="T196" s="2"/>
      <c r="U196" s="2"/>
      <c r="V196" s="2"/>
      <c r="W196" s="2"/>
      <c r="X196" s="2"/>
      <c r="Y196" s="2"/>
      <c r="Z196" s="2"/>
    </row>
    <row r="197" spans="1:26" x14ac:dyDescent="0.2">
      <c r="A197" s="258">
        <v>193</v>
      </c>
      <c r="B197" s="259"/>
      <c r="C197" s="264"/>
      <c r="D197" s="261"/>
      <c r="E197" s="262"/>
      <c r="F197" s="253"/>
      <c r="G197" s="263"/>
      <c r="H197" s="256"/>
      <c r="I197" s="257"/>
      <c r="J197" s="2"/>
      <c r="K197" s="2"/>
      <c r="L197" s="2"/>
      <c r="M197" s="2"/>
      <c r="N197" s="2"/>
      <c r="O197" s="2"/>
      <c r="P197" s="2"/>
      <c r="Q197" s="2"/>
      <c r="R197" s="2"/>
      <c r="S197" s="2"/>
      <c r="T197" s="2"/>
      <c r="U197" s="2"/>
      <c r="V197" s="2"/>
      <c r="W197" s="2"/>
      <c r="X197" s="2"/>
      <c r="Y197" s="2"/>
      <c r="Z197" s="2"/>
    </row>
    <row r="198" spans="1:26" x14ac:dyDescent="0.2">
      <c r="A198" s="258">
        <v>194</v>
      </c>
      <c r="B198" s="259"/>
      <c r="C198" s="264"/>
      <c r="D198" s="261"/>
      <c r="E198" s="262"/>
      <c r="F198" s="253"/>
      <c r="G198" s="263"/>
      <c r="H198" s="256"/>
      <c r="I198" s="257"/>
      <c r="J198" s="2"/>
      <c r="K198" s="2"/>
      <c r="L198" s="2"/>
      <c r="M198" s="2"/>
      <c r="N198" s="2"/>
      <c r="O198" s="2"/>
      <c r="P198" s="2"/>
      <c r="Q198" s="2"/>
      <c r="R198" s="2"/>
      <c r="S198" s="2"/>
      <c r="T198" s="2"/>
      <c r="U198" s="2"/>
      <c r="V198" s="2"/>
      <c r="W198" s="2"/>
      <c r="X198" s="2"/>
      <c r="Y198" s="2"/>
      <c r="Z198" s="2"/>
    </row>
    <row r="199" spans="1:26" x14ac:dyDescent="0.2">
      <c r="A199" s="258">
        <v>195</v>
      </c>
      <c r="B199" s="259"/>
      <c r="C199" s="264"/>
      <c r="D199" s="261"/>
      <c r="E199" s="262"/>
      <c r="F199" s="253"/>
      <c r="G199" s="263"/>
      <c r="H199" s="256"/>
      <c r="I199" s="257"/>
      <c r="J199" s="2"/>
      <c r="K199" s="2"/>
      <c r="L199" s="2"/>
      <c r="M199" s="2"/>
      <c r="N199" s="2"/>
      <c r="O199" s="2"/>
      <c r="P199" s="2"/>
      <c r="Q199" s="2"/>
      <c r="R199" s="2"/>
      <c r="S199" s="2"/>
      <c r="T199" s="2"/>
      <c r="U199" s="2"/>
      <c r="V199" s="2"/>
      <c r="W199" s="2"/>
      <c r="X199" s="2"/>
      <c r="Y199" s="2"/>
      <c r="Z199" s="2"/>
    </row>
    <row r="200" spans="1:26" x14ac:dyDescent="0.2">
      <c r="A200" s="258">
        <v>196</v>
      </c>
      <c r="B200" s="259"/>
      <c r="C200" s="264"/>
      <c r="D200" s="261"/>
      <c r="E200" s="262"/>
      <c r="F200" s="253"/>
      <c r="G200" s="263"/>
      <c r="H200" s="256"/>
      <c r="I200" s="257"/>
      <c r="J200" s="2"/>
      <c r="K200" s="2"/>
      <c r="L200" s="2"/>
      <c r="M200" s="2"/>
      <c r="N200" s="2"/>
      <c r="O200" s="2"/>
      <c r="P200" s="2"/>
      <c r="Q200" s="2"/>
      <c r="R200" s="2"/>
      <c r="S200" s="2"/>
      <c r="T200" s="2"/>
      <c r="U200" s="2"/>
      <c r="V200" s="2"/>
      <c r="W200" s="2"/>
      <c r="X200" s="2"/>
      <c r="Y200" s="2"/>
      <c r="Z200" s="2"/>
    </row>
    <row r="201" spans="1:26" x14ac:dyDescent="0.2">
      <c r="A201" s="258">
        <v>197</v>
      </c>
      <c r="B201" s="259"/>
      <c r="C201" s="264"/>
      <c r="D201" s="261"/>
      <c r="E201" s="262"/>
      <c r="F201" s="253"/>
      <c r="G201" s="263"/>
      <c r="H201" s="256"/>
      <c r="I201" s="257"/>
      <c r="J201" s="2"/>
      <c r="K201" s="2"/>
      <c r="L201" s="2"/>
      <c r="M201" s="2"/>
      <c r="N201" s="2"/>
      <c r="O201" s="2"/>
      <c r="P201" s="2"/>
      <c r="Q201" s="2"/>
      <c r="R201" s="2"/>
      <c r="S201" s="2"/>
      <c r="T201" s="2"/>
      <c r="U201" s="2"/>
      <c r="V201" s="2"/>
      <c r="W201" s="2"/>
      <c r="X201" s="2"/>
      <c r="Y201" s="2"/>
      <c r="Z201" s="2"/>
    </row>
    <row r="202" spans="1:26" x14ac:dyDescent="0.2">
      <c r="A202" s="258">
        <v>198</v>
      </c>
      <c r="B202" s="259"/>
      <c r="C202" s="264"/>
      <c r="D202" s="261"/>
      <c r="E202" s="262"/>
      <c r="F202" s="253"/>
      <c r="G202" s="263"/>
      <c r="H202" s="256"/>
      <c r="I202" s="257"/>
      <c r="J202" s="2"/>
      <c r="K202" s="2"/>
      <c r="L202" s="2"/>
      <c r="M202" s="2"/>
      <c r="N202" s="2"/>
      <c r="O202" s="2"/>
      <c r="P202" s="2"/>
      <c r="Q202" s="2"/>
      <c r="R202" s="2"/>
      <c r="S202" s="2"/>
      <c r="T202" s="2"/>
      <c r="U202" s="2"/>
      <c r="V202" s="2"/>
      <c r="W202" s="2"/>
      <c r="X202" s="2"/>
      <c r="Y202" s="2"/>
      <c r="Z202" s="2"/>
    </row>
    <row r="203" spans="1:26" x14ac:dyDescent="0.2">
      <c r="A203" s="251">
        <v>199</v>
      </c>
      <c r="B203" s="259"/>
      <c r="C203" s="264"/>
      <c r="D203" s="261"/>
      <c r="E203" s="262"/>
      <c r="F203" s="253"/>
      <c r="G203" s="263"/>
      <c r="H203" s="256"/>
      <c r="I203" s="257"/>
      <c r="J203" s="2"/>
      <c r="K203" s="2"/>
      <c r="L203" s="2"/>
      <c r="M203" s="2"/>
      <c r="N203" s="2"/>
      <c r="O203" s="2"/>
      <c r="P203" s="2"/>
      <c r="Q203" s="2"/>
      <c r="R203" s="2"/>
      <c r="S203" s="2"/>
      <c r="T203" s="2"/>
      <c r="U203" s="2"/>
      <c r="V203" s="2"/>
      <c r="W203" s="2"/>
      <c r="X203" s="2"/>
      <c r="Y203" s="2"/>
      <c r="Z203" s="2"/>
    </row>
    <row r="204" spans="1:26" x14ac:dyDescent="0.2">
      <c r="A204" s="258">
        <v>200</v>
      </c>
      <c r="B204" s="259"/>
      <c r="C204" s="264"/>
      <c r="D204" s="261"/>
      <c r="E204" s="262"/>
      <c r="F204" s="253"/>
      <c r="G204" s="263"/>
      <c r="H204" s="256"/>
      <c r="I204" s="257"/>
      <c r="J204" s="2"/>
      <c r="K204" s="2"/>
      <c r="L204" s="2"/>
      <c r="M204" s="2"/>
      <c r="N204" s="2"/>
      <c r="O204" s="2"/>
      <c r="P204" s="2"/>
      <c r="Q204" s="2"/>
      <c r="R204" s="2"/>
      <c r="S204" s="2"/>
      <c r="T204" s="2"/>
      <c r="U204" s="2"/>
      <c r="V204" s="2"/>
      <c r="W204" s="2"/>
      <c r="X204" s="2"/>
      <c r="Y204" s="2"/>
      <c r="Z204" s="2"/>
    </row>
    <row r="205" spans="1:26" x14ac:dyDescent="0.2">
      <c r="A205" s="258">
        <v>201</v>
      </c>
      <c r="B205" s="259"/>
      <c r="C205" s="264"/>
      <c r="D205" s="261"/>
      <c r="E205" s="262"/>
      <c r="F205" s="253"/>
      <c r="G205" s="263"/>
      <c r="H205" s="256"/>
      <c r="I205" s="257"/>
      <c r="J205" s="2"/>
      <c r="K205" s="2"/>
      <c r="L205" s="2"/>
      <c r="M205" s="2"/>
      <c r="N205" s="2"/>
      <c r="O205" s="2"/>
      <c r="P205" s="2"/>
      <c r="Q205" s="2"/>
      <c r="R205" s="2"/>
      <c r="S205" s="2"/>
      <c r="T205" s="2"/>
      <c r="U205" s="2"/>
      <c r="V205" s="2"/>
      <c r="W205" s="2"/>
      <c r="X205" s="2"/>
      <c r="Y205" s="2"/>
      <c r="Z205" s="2"/>
    </row>
    <row r="206" spans="1:26" x14ac:dyDescent="0.2">
      <c r="A206" s="258">
        <v>202</v>
      </c>
      <c r="B206" s="259"/>
      <c r="C206" s="264"/>
      <c r="D206" s="261"/>
      <c r="E206" s="262"/>
      <c r="F206" s="253"/>
      <c r="G206" s="263"/>
      <c r="H206" s="256"/>
      <c r="I206" s="257"/>
      <c r="J206" s="2"/>
      <c r="K206" s="2"/>
      <c r="L206" s="2"/>
      <c r="M206" s="2"/>
      <c r="N206" s="2"/>
      <c r="O206" s="2"/>
      <c r="P206" s="2"/>
      <c r="Q206" s="2"/>
      <c r="R206" s="2"/>
      <c r="S206" s="2"/>
      <c r="T206" s="2"/>
      <c r="U206" s="2"/>
      <c r="V206" s="2"/>
      <c r="W206" s="2"/>
      <c r="X206" s="2"/>
      <c r="Y206" s="2"/>
      <c r="Z206" s="2"/>
    </row>
    <row r="207" spans="1:26" x14ac:dyDescent="0.2">
      <c r="A207" s="258">
        <v>203</v>
      </c>
      <c r="B207" s="259"/>
      <c r="C207" s="264"/>
      <c r="D207" s="261"/>
      <c r="E207" s="262"/>
      <c r="F207" s="253"/>
      <c r="G207" s="263"/>
      <c r="H207" s="256"/>
      <c r="I207" s="257"/>
      <c r="J207" s="2"/>
      <c r="K207" s="2"/>
      <c r="L207" s="2"/>
      <c r="M207" s="2"/>
      <c r="N207" s="2"/>
      <c r="O207" s="2"/>
      <c r="P207" s="2"/>
      <c r="Q207" s="2"/>
      <c r="R207" s="2"/>
      <c r="S207" s="2"/>
      <c r="T207" s="2"/>
      <c r="U207" s="2"/>
      <c r="V207" s="2"/>
      <c r="W207" s="2"/>
      <c r="X207" s="2"/>
      <c r="Y207" s="2"/>
      <c r="Z207" s="2"/>
    </row>
    <row r="208" spans="1:26" x14ac:dyDescent="0.2">
      <c r="A208" s="258">
        <v>204</v>
      </c>
      <c r="B208" s="259"/>
      <c r="C208" s="264"/>
      <c r="D208" s="261"/>
      <c r="E208" s="262"/>
      <c r="F208" s="253"/>
      <c r="G208" s="263"/>
      <c r="H208" s="256"/>
      <c r="I208" s="257"/>
      <c r="J208" s="2"/>
      <c r="K208" s="2"/>
      <c r="L208" s="2"/>
      <c r="M208" s="2"/>
      <c r="N208" s="2"/>
      <c r="O208" s="2"/>
      <c r="P208" s="2"/>
      <c r="Q208" s="2"/>
      <c r="R208" s="2"/>
      <c r="S208" s="2"/>
      <c r="T208" s="2"/>
      <c r="U208" s="2"/>
      <c r="V208" s="2"/>
      <c r="W208" s="2"/>
      <c r="X208" s="2"/>
      <c r="Y208" s="2"/>
      <c r="Z208" s="2"/>
    </row>
    <row r="209" spans="1:26" x14ac:dyDescent="0.2">
      <c r="A209" s="258">
        <v>205</v>
      </c>
      <c r="B209" s="259"/>
      <c r="C209" s="264"/>
      <c r="D209" s="261"/>
      <c r="E209" s="262"/>
      <c r="F209" s="253"/>
      <c r="G209" s="263"/>
      <c r="H209" s="256"/>
      <c r="I209" s="257"/>
      <c r="J209" s="2"/>
      <c r="K209" s="2"/>
      <c r="L209" s="2"/>
      <c r="M209" s="2"/>
      <c r="N209" s="2"/>
      <c r="O209" s="2"/>
      <c r="P209" s="2"/>
      <c r="Q209" s="2"/>
      <c r="R209" s="2"/>
      <c r="S209" s="2"/>
      <c r="T209" s="2"/>
      <c r="U209" s="2"/>
      <c r="V209" s="2"/>
      <c r="W209" s="2"/>
      <c r="X209" s="2"/>
      <c r="Y209" s="2"/>
      <c r="Z209" s="2"/>
    </row>
    <row r="210" spans="1:26" x14ac:dyDescent="0.2">
      <c r="A210" s="258">
        <v>206</v>
      </c>
      <c r="B210" s="259"/>
      <c r="C210" s="264"/>
      <c r="D210" s="261"/>
      <c r="E210" s="262"/>
      <c r="F210" s="253"/>
      <c r="G210" s="263"/>
      <c r="H210" s="256"/>
      <c r="I210" s="257"/>
      <c r="J210" s="2"/>
      <c r="K210" s="2"/>
      <c r="L210" s="2"/>
      <c r="M210" s="2"/>
      <c r="N210" s="2"/>
      <c r="O210" s="2"/>
      <c r="P210" s="2"/>
      <c r="Q210" s="2"/>
      <c r="R210" s="2"/>
      <c r="S210" s="2"/>
      <c r="T210" s="2"/>
      <c r="U210" s="2"/>
      <c r="V210" s="2"/>
      <c r="W210" s="2"/>
      <c r="X210" s="2"/>
      <c r="Y210" s="2"/>
      <c r="Z210" s="2"/>
    </row>
    <row r="211" spans="1:26" x14ac:dyDescent="0.2">
      <c r="A211" s="258">
        <v>207</v>
      </c>
      <c r="B211" s="259"/>
      <c r="C211" s="264"/>
      <c r="D211" s="261"/>
      <c r="E211" s="262"/>
      <c r="F211" s="253"/>
      <c r="G211" s="263"/>
      <c r="H211" s="256"/>
      <c r="I211" s="257"/>
      <c r="J211" s="2"/>
      <c r="K211" s="2"/>
      <c r="L211" s="2"/>
      <c r="M211" s="2"/>
      <c r="N211" s="2"/>
      <c r="O211" s="2"/>
      <c r="P211" s="2"/>
      <c r="Q211" s="2"/>
      <c r="R211" s="2"/>
      <c r="S211" s="2"/>
      <c r="T211" s="2"/>
      <c r="U211" s="2"/>
      <c r="V211" s="2"/>
      <c r="W211" s="2"/>
      <c r="X211" s="2"/>
      <c r="Y211" s="2"/>
      <c r="Z211" s="2"/>
    </row>
    <row r="212" spans="1:26" x14ac:dyDescent="0.2">
      <c r="A212" s="251">
        <v>208</v>
      </c>
      <c r="B212" s="259"/>
      <c r="C212" s="264"/>
      <c r="D212" s="261"/>
      <c r="E212" s="262"/>
      <c r="F212" s="253"/>
      <c r="G212" s="263"/>
      <c r="H212" s="256"/>
      <c r="I212" s="257"/>
      <c r="J212" s="2"/>
      <c r="K212" s="2"/>
      <c r="L212" s="2"/>
      <c r="M212" s="2"/>
      <c r="N212" s="2"/>
      <c r="O212" s="2"/>
      <c r="P212" s="2"/>
      <c r="Q212" s="2"/>
      <c r="R212" s="2"/>
      <c r="S212" s="2"/>
      <c r="T212" s="2"/>
      <c r="U212" s="2"/>
      <c r="V212" s="2"/>
      <c r="W212" s="2"/>
      <c r="X212" s="2"/>
      <c r="Y212" s="2"/>
      <c r="Z212" s="2"/>
    </row>
    <row r="213" spans="1:26" x14ac:dyDescent="0.2">
      <c r="A213" s="258">
        <v>209</v>
      </c>
      <c r="B213" s="259"/>
      <c r="C213" s="264"/>
      <c r="D213" s="261"/>
      <c r="E213" s="262"/>
      <c r="F213" s="253"/>
      <c r="G213" s="263"/>
      <c r="H213" s="256"/>
      <c r="I213" s="257"/>
      <c r="J213" s="2"/>
      <c r="K213" s="2"/>
      <c r="L213" s="2"/>
      <c r="M213" s="2"/>
      <c r="N213" s="2"/>
      <c r="O213" s="2"/>
      <c r="P213" s="2"/>
      <c r="Q213" s="2"/>
      <c r="R213" s="2"/>
      <c r="S213" s="2"/>
      <c r="T213" s="2"/>
      <c r="U213" s="2"/>
      <c r="V213" s="2"/>
      <c r="W213" s="2"/>
      <c r="X213" s="2"/>
      <c r="Y213" s="2"/>
      <c r="Z213" s="2"/>
    </row>
    <row r="214" spans="1:26" x14ac:dyDescent="0.2">
      <c r="A214" s="258">
        <v>210</v>
      </c>
      <c r="B214" s="259"/>
      <c r="C214" s="264"/>
      <c r="D214" s="261"/>
      <c r="E214" s="262"/>
      <c r="F214" s="253"/>
      <c r="G214" s="263"/>
      <c r="H214" s="256"/>
      <c r="I214" s="257"/>
      <c r="J214" s="2"/>
      <c r="K214" s="2"/>
      <c r="L214" s="2"/>
      <c r="M214" s="2"/>
      <c r="N214" s="2"/>
      <c r="O214" s="2"/>
      <c r="P214" s="2"/>
      <c r="Q214" s="2"/>
      <c r="R214" s="2"/>
      <c r="S214" s="2"/>
      <c r="T214" s="2"/>
      <c r="U214" s="2"/>
      <c r="V214" s="2"/>
      <c r="W214" s="2"/>
      <c r="X214" s="2"/>
      <c r="Y214" s="2"/>
      <c r="Z214" s="2"/>
    </row>
    <row r="215" spans="1:26" x14ac:dyDescent="0.2">
      <c r="A215" s="258">
        <v>211</v>
      </c>
      <c r="B215" s="259"/>
      <c r="C215" s="264"/>
      <c r="D215" s="261"/>
      <c r="E215" s="262"/>
      <c r="F215" s="253"/>
      <c r="G215" s="263"/>
      <c r="H215" s="256"/>
      <c r="I215" s="257"/>
      <c r="J215" s="2"/>
      <c r="K215" s="2"/>
      <c r="L215" s="2"/>
      <c r="M215" s="2"/>
      <c r="N215" s="2"/>
      <c r="O215" s="2"/>
      <c r="P215" s="2"/>
      <c r="Q215" s="2"/>
      <c r="R215" s="2"/>
      <c r="S215" s="2"/>
      <c r="T215" s="2"/>
      <c r="U215" s="2"/>
      <c r="V215" s="2"/>
      <c r="W215" s="2"/>
      <c r="X215" s="2"/>
      <c r="Y215" s="2"/>
      <c r="Z215" s="2"/>
    </row>
    <row r="216" spans="1:26" x14ac:dyDescent="0.2">
      <c r="A216" s="258">
        <v>212</v>
      </c>
      <c r="B216" s="259"/>
      <c r="C216" s="264"/>
      <c r="D216" s="261"/>
      <c r="E216" s="262"/>
      <c r="F216" s="253"/>
      <c r="G216" s="263"/>
      <c r="H216" s="256"/>
      <c r="I216" s="257"/>
      <c r="J216" s="2"/>
      <c r="K216" s="2"/>
      <c r="L216" s="2"/>
      <c r="M216" s="2"/>
      <c r="N216" s="2"/>
      <c r="O216" s="2"/>
      <c r="P216" s="2"/>
      <c r="Q216" s="2"/>
      <c r="R216" s="2"/>
      <c r="S216" s="2"/>
      <c r="T216" s="2"/>
      <c r="U216" s="2"/>
      <c r="V216" s="2"/>
      <c r="W216" s="2"/>
      <c r="X216" s="2"/>
      <c r="Y216" s="2"/>
      <c r="Z216" s="2"/>
    </row>
    <row r="217" spans="1:26" x14ac:dyDescent="0.2">
      <c r="A217" s="258">
        <v>213</v>
      </c>
      <c r="B217" s="259"/>
      <c r="C217" s="264"/>
      <c r="D217" s="261"/>
      <c r="E217" s="262"/>
      <c r="F217" s="253"/>
      <c r="G217" s="263"/>
      <c r="H217" s="256"/>
      <c r="I217" s="257"/>
      <c r="J217" s="2"/>
      <c r="K217" s="2"/>
      <c r="L217" s="2"/>
      <c r="M217" s="2"/>
      <c r="N217" s="2"/>
      <c r="O217" s="2"/>
      <c r="P217" s="2"/>
      <c r="Q217" s="2"/>
      <c r="R217" s="2"/>
      <c r="S217" s="2"/>
      <c r="T217" s="2"/>
      <c r="U217" s="2"/>
      <c r="V217" s="2"/>
      <c r="W217" s="2"/>
      <c r="X217" s="2"/>
      <c r="Y217" s="2"/>
      <c r="Z217" s="2"/>
    </row>
    <row r="218" spans="1:26" x14ac:dyDescent="0.2">
      <c r="A218" s="258">
        <v>214</v>
      </c>
      <c r="B218" s="259"/>
      <c r="C218" s="264"/>
      <c r="D218" s="261"/>
      <c r="E218" s="262"/>
      <c r="F218" s="253"/>
      <c r="G218" s="263"/>
      <c r="H218" s="256"/>
      <c r="I218" s="257"/>
      <c r="J218" s="2"/>
      <c r="K218" s="2"/>
      <c r="L218" s="2"/>
      <c r="M218" s="2"/>
      <c r="N218" s="2"/>
      <c r="O218" s="2"/>
      <c r="P218" s="2"/>
      <c r="Q218" s="2"/>
      <c r="R218" s="2"/>
      <c r="S218" s="2"/>
      <c r="T218" s="2"/>
      <c r="U218" s="2"/>
      <c r="V218" s="2"/>
      <c r="W218" s="2"/>
      <c r="X218" s="2"/>
      <c r="Y218" s="2"/>
      <c r="Z218" s="2"/>
    </row>
    <row r="219" spans="1:26" x14ac:dyDescent="0.2">
      <c r="A219" s="258">
        <v>215</v>
      </c>
      <c r="B219" s="259"/>
      <c r="C219" s="264"/>
      <c r="D219" s="261"/>
      <c r="E219" s="262"/>
      <c r="F219" s="253"/>
      <c r="G219" s="263"/>
      <c r="H219" s="256"/>
      <c r="I219" s="257"/>
      <c r="J219" s="2"/>
      <c r="K219" s="2"/>
      <c r="L219" s="2"/>
      <c r="M219" s="2"/>
      <c r="N219" s="2"/>
      <c r="O219" s="2"/>
      <c r="P219" s="2"/>
      <c r="Q219" s="2"/>
      <c r="R219" s="2"/>
      <c r="S219" s="2"/>
      <c r="T219" s="2"/>
      <c r="U219" s="2"/>
      <c r="V219" s="2"/>
      <c r="W219" s="2"/>
      <c r="X219" s="2"/>
      <c r="Y219" s="2"/>
      <c r="Z219" s="2"/>
    </row>
    <row r="220" spans="1:26" x14ac:dyDescent="0.2">
      <c r="A220" s="258">
        <v>216</v>
      </c>
      <c r="B220" s="259"/>
      <c r="C220" s="264"/>
      <c r="D220" s="261"/>
      <c r="E220" s="262"/>
      <c r="F220" s="253"/>
      <c r="G220" s="263"/>
      <c r="H220" s="256"/>
      <c r="I220" s="257"/>
      <c r="J220" s="2"/>
      <c r="K220" s="2"/>
      <c r="L220" s="2"/>
      <c r="M220" s="2"/>
      <c r="N220" s="2"/>
      <c r="O220" s="2"/>
      <c r="P220" s="2"/>
      <c r="Q220" s="2"/>
      <c r="R220" s="2"/>
      <c r="S220" s="2"/>
      <c r="T220" s="2"/>
      <c r="U220" s="2"/>
      <c r="V220" s="2"/>
      <c r="W220" s="2"/>
      <c r="X220" s="2"/>
      <c r="Y220" s="2"/>
      <c r="Z220" s="2"/>
    </row>
    <row r="221" spans="1:26" x14ac:dyDescent="0.2">
      <c r="A221" s="251">
        <v>217</v>
      </c>
      <c r="B221" s="259"/>
      <c r="C221" s="264"/>
      <c r="D221" s="261"/>
      <c r="E221" s="262"/>
      <c r="F221" s="253"/>
      <c r="G221" s="263"/>
      <c r="H221" s="256"/>
      <c r="I221" s="257"/>
      <c r="J221" s="2"/>
      <c r="K221" s="2"/>
      <c r="L221" s="2"/>
      <c r="M221" s="2"/>
      <c r="N221" s="2"/>
      <c r="O221" s="2"/>
      <c r="P221" s="2"/>
      <c r="Q221" s="2"/>
      <c r="R221" s="2"/>
      <c r="S221" s="2"/>
      <c r="T221" s="2"/>
      <c r="U221" s="2"/>
      <c r="V221" s="2"/>
      <c r="W221" s="2"/>
      <c r="X221" s="2"/>
      <c r="Y221" s="2"/>
      <c r="Z221" s="2"/>
    </row>
    <row r="222" spans="1:26" x14ac:dyDescent="0.2">
      <c r="A222" s="258">
        <v>218</v>
      </c>
      <c r="B222" s="259"/>
      <c r="C222" s="264"/>
      <c r="D222" s="261"/>
      <c r="E222" s="262"/>
      <c r="F222" s="253"/>
      <c r="G222" s="263"/>
      <c r="H222" s="256"/>
      <c r="I222" s="257"/>
      <c r="J222" s="2"/>
      <c r="K222" s="2"/>
      <c r="L222" s="2"/>
      <c r="M222" s="2"/>
      <c r="N222" s="2"/>
      <c r="O222" s="2"/>
      <c r="P222" s="2"/>
      <c r="Q222" s="2"/>
      <c r="R222" s="2"/>
      <c r="S222" s="2"/>
      <c r="T222" s="2"/>
      <c r="U222" s="2"/>
      <c r="V222" s="2"/>
      <c r="W222" s="2"/>
      <c r="X222" s="2"/>
      <c r="Y222" s="2"/>
      <c r="Z222" s="2"/>
    </row>
    <row r="223" spans="1:26" x14ac:dyDescent="0.2">
      <c r="A223" s="258">
        <v>219</v>
      </c>
      <c r="B223" s="259"/>
      <c r="C223" s="264"/>
      <c r="D223" s="261"/>
      <c r="E223" s="262"/>
      <c r="F223" s="253"/>
      <c r="G223" s="263"/>
      <c r="H223" s="256"/>
      <c r="I223" s="257"/>
      <c r="J223" s="2"/>
      <c r="K223" s="2"/>
      <c r="L223" s="2"/>
      <c r="M223" s="2"/>
      <c r="N223" s="2"/>
      <c r="O223" s="2"/>
      <c r="P223" s="2"/>
      <c r="Q223" s="2"/>
      <c r="R223" s="2"/>
      <c r="S223" s="2"/>
      <c r="T223" s="2"/>
      <c r="U223" s="2"/>
      <c r="V223" s="2"/>
      <c r="W223" s="2"/>
      <c r="X223" s="2"/>
      <c r="Y223" s="2"/>
      <c r="Z223" s="2"/>
    </row>
    <row r="224" spans="1:26" x14ac:dyDescent="0.2">
      <c r="A224" s="258">
        <v>220</v>
      </c>
      <c r="B224" s="259"/>
      <c r="C224" s="264"/>
      <c r="D224" s="261"/>
      <c r="E224" s="262"/>
      <c r="F224" s="253"/>
      <c r="G224" s="263"/>
      <c r="H224" s="256"/>
      <c r="I224" s="257"/>
      <c r="J224" s="2"/>
      <c r="K224" s="2"/>
      <c r="L224" s="2"/>
      <c r="M224" s="2"/>
      <c r="N224" s="2"/>
      <c r="O224" s="2"/>
      <c r="P224" s="2"/>
      <c r="Q224" s="2"/>
      <c r="R224" s="2"/>
      <c r="S224" s="2"/>
      <c r="T224" s="2"/>
      <c r="U224" s="2"/>
      <c r="V224" s="2"/>
      <c r="W224" s="2"/>
      <c r="X224" s="2"/>
      <c r="Y224" s="2"/>
      <c r="Z224" s="2"/>
    </row>
    <row r="225" spans="1:26" x14ac:dyDescent="0.2">
      <c r="A225" s="258">
        <v>221</v>
      </c>
      <c r="B225" s="259"/>
      <c r="C225" s="264"/>
      <c r="D225" s="261"/>
      <c r="E225" s="262"/>
      <c r="F225" s="253"/>
      <c r="G225" s="263"/>
      <c r="H225" s="256"/>
      <c r="I225" s="257"/>
      <c r="J225" s="2"/>
      <c r="K225" s="2"/>
      <c r="L225" s="2"/>
      <c r="M225" s="2"/>
      <c r="N225" s="2"/>
      <c r="O225" s="2"/>
      <c r="P225" s="2"/>
      <c r="Q225" s="2"/>
      <c r="R225" s="2"/>
      <c r="S225" s="2"/>
      <c r="T225" s="2"/>
      <c r="U225" s="2"/>
      <c r="V225" s="2"/>
      <c r="W225" s="2"/>
      <c r="X225" s="2"/>
      <c r="Y225" s="2"/>
      <c r="Z225" s="2"/>
    </row>
    <row r="226" spans="1:26" x14ac:dyDescent="0.2">
      <c r="A226" s="258">
        <v>222</v>
      </c>
      <c r="B226" s="259"/>
      <c r="C226" s="264"/>
      <c r="D226" s="261"/>
      <c r="E226" s="262"/>
      <c r="F226" s="253"/>
      <c r="G226" s="263"/>
      <c r="H226" s="256"/>
      <c r="I226" s="257"/>
      <c r="J226" s="2"/>
      <c r="K226" s="2"/>
      <c r="L226" s="2"/>
      <c r="M226" s="2"/>
      <c r="N226" s="2"/>
      <c r="O226" s="2"/>
      <c r="P226" s="2"/>
      <c r="Q226" s="2"/>
      <c r="R226" s="2"/>
      <c r="S226" s="2"/>
      <c r="T226" s="2"/>
      <c r="U226" s="2"/>
      <c r="V226" s="2"/>
      <c r="W226" s="2"/>
      <c r="X226" s="2"/>
      <c r="Y226" s="2"/>
      <c r="Z226" s="2"/>
    </row>
    <row r="227" spans="1:26" x14ac:dyDescent="0.2">
      <c r="A227" s="258">
        <v>223</v>
      </c>
      <c r="B227" s="259"/>
      <c r="C227" s="264"/>
      <c r="D227" s="261"/>
      <c r="E227" s="262"/>
      <c r="F227" s="253"/>
      <c r="G227" s="263"/>
      <c r="H227" s="256"/>
      <c r="I227" s="257"/>
      <c r="J227" s="2"/>
      <c r="K227" s="2"/>
      <c r="L227" s="2"/>
      <c r="M227" s="2"/>
      <c r="N227" s="2"/>
      <c r="O227" s="2"/>
      <c r="P227" s="2"/>
      <c r="Q227" s="2"/>
      <c r="R227" s="2"/>
      <c r="S227" s="2"/>
      <c r="T227" s="2"/>
      <c r="U227" s="2"/>
      <c r="V227" s="2"/>
      <c r="W227" s="2"/>
      <c r="X227" s="2"/>
      <c r="Y227" s="2"/>
      <c r="Z227" s="2"/>
    </row>
    <row r="228" spans="1:26" x14ac:dyDescent="0.2">
      <c r="A228" s="258">
        <v>224</v>
      </c>
      <c r="B228" s="259"/>
      <c r="C228" s="264"/>
      <c r="D228" s="261"/>
      <c r="E228" s="262"/>
      <c r="F228" s="253"/>
      <c r="G228" s="263"/>
      <c r="H228" s="256"/>
      <c r="I228" s="257"/>
      <c r="J228" s="2"/>
      <c r="K228" s="2"/>
      <c r="L228" s="2"/>
      <c r="M228" s="2"/>
      <c r="N228" s="2"/>
      <c r="O228" s="2"/>
      <c r="P228" s="2"/>
      <c r="Q228" s="2"/>
      <c r="R228" s="2"/>
      <c r="S228" s="2"/>
      <c r="T228" s="2"/>
      <c r="U228" s="2"/>
      <c r="V228" s="2"/>
      <c r="W228" s="2"/>
      <c r="X228" s="2"/>
      <c r="Y228" s="2"/>
      <c r="Z228" s="2"/>
    </row>
    <row r="229" spans="1:26" x14ac:dyDescent="0.2">
      <c r="A229" s="258">
        <v>225</v>
      </c>
      <c r="B229" s="259"/>
      <c r="C229" s="264"/>
      <c r="D229" s="261"/>
      <c r="E229" s="262"/>
      <c r="F229" s="253"/>
      <c r="G229" s="263"/>
      <c r="H229" s="256"/>
      <c r="I229" s="257"/>
      <c r="J229" s="2"/>
      <c r="K229" s="2"/>
      <c r="L229" s="2"/>
      <c r="M229" s="2"/>
      <c r="N229" s="2"/>
      <c r="O229" s="2"/>
      <c r="P229" s="2"/>
      <c r="Q229" s="2"/>
      <c r="R229" s="2"/>
      <c r="S229" s="2"/>
      <c r="T229" s="2"/>
      <c r="U229" s="2"/>
      <c r="V229" s="2"/>
      <c r="W229" s="2"/>
      <c r="X229" s="2"/>
      <c r="Y229" s="2"/>
      <c r="Z229" s="2"/>
    </row>
    <row r="230" spans="1:26" x14ac:dyDescent="0.2">
      <c r="A230" s="251">
        <v>226</v>
      </c>
      <c r="B230" s="259"/>
      <c r="C230" s="264"/>
      <c r="D230" s="261"/>
      <c r="E230" s="262"/>
      <c r="F230" s="253"/>
      <c r="G230" s="263"/>
      <c r="H230" s="256"/>
      <c r="I230" s="257"/>
      <c r="J230" s="2"/>
      <c r="K230" s="2"/>
      <c r="L230" s="2"/>
      <c r="M230" s="2"/>
      <c r="N230" s="2"/>
      <c r="O230" s="2"/>
      <c r="P230" s="2"/>
      <c r="Q230" s="2"/>
      <c r="R230" s="2"/>
      <c r="S230" s="2"/>
      <c r="T230" s="2"/>
      <c r="U230" s="2"/>
      <c r="V230" s="2"/>
      <c r="W230" s="2"/>
      <c r="X230" s="2"/>
      <c r="Y230" s="2"/>
      <c r="Z230" s="2"/>
    </row>
    <row r="231" spans="1:26" x14ac:dyDescent="0.2">
      <c r="A231" s="258">
        <v>227</v>
      </c>
      <c r="B231" s="259"/>
      <c r="C231" s="264"/>
      <c r="D231" s="261"/>
      <c r="E231" s="262"/>
      <c r="F231" s="253"/>
      <c r="G231" s="263"/>
      <c r="H231" s="256"/>
      <c r="I231" s="257"/>
      <c r="J231" s="2"/>
      <c r="K231" s="2"/>
      <c r="L231" s="2"/>
      <c r="M231" s="2"/>
      <c r="N231" s="2"/>
      <c r="O231" s="2"/>
      <c r="P231" s="2"/>
      <c r="Q231" s="2"/>
      <c r="R231" s="2"/>
      <c r="S231" s="2"/>
      <c r="T231" s="2"/>
      <c r="U231" s="2"/>
      <c r="V231" s="2"/>
      <c r="W231" s="2"/>
      <c r="X231" s="2"/>
      <c r="Y231" s="2"/>
      <c r="Z231" s="2"/>
    </row>
    <row r="232" spans="1:26" x14ac:dyDescent="0.2">
      <c r="A232" s="258">
        <v>228</v>
      </c>
      <c r="B232" s="259"/>
      <c r="C232" s="264"/>
      <c r="D232" s="261"/>
      <c r="E232" s="262"/>
      <c r="F232" s="253"/>
      <c r="G232" s="263"/>
      <c r="H232" s="256"/>
      <c r="I232" s="257"/>
      <c r="J232" s="2"/>
      <c r="K232" s="2"/>
      <c r="L232" s="2"/>
      <c r="M232" s="2"/>
      <c r="N232" s="2"/>
      <c r="O232" s="2"/>
      <c r="P232" s="2"/>
      <c r="Q232" s="2"/>
      <c r="R232" s="2"/>
      <c r="S232" s="2"/>
      <c r="T232" s="2"/>
      <c r="U232" s="2"/>
      <c r="V232" s="2"/>
      <c r="W232" s="2"/>
      <c r="X232" s="2"/>
      <c r="Y232" s="2"/>
      <c r="Z232" s="2"/>
    </row>
    <row r="233" spans="1:26" x14ac:dyDescent="0.2">
      <c r="A233" s="258">
        <v>229</v>
      </c>
      <c r="B233" s="259"/>
      <c r="C233" s="264"/>
      <c r="D233" s="261"/>
      <c r="E233" s="262"/>
      <c r="F233" s="253"/>
      <c r="G233" s="263"/>
      <c r="H233" s="256"/>
      <c r="I233" s="257"/>
      <c r="J233" s="2"/>
      <c r="K233" s="2"/>
      <c r="L233" s="2"/>
      <c r="M233" s="2"/>
      <c r="N233" s="2"/>
      <c r="O233" s="2"/>
      <c r="P233" s="2"/>
      <c r="Q233" s="2"/>
      <c r="R233" s="2"/>
      <c r="S233" s="2"/>
      <c r="T233" s="2"/>
      <c r="U233" s="2"/>
      <c r="V233" s="2"/>
      <c r="W233" s="2"/>
      <c r="X233" s="2"/>
      <c r="Y233" s="2"/>
      <c r="Z233" s="2"/>
    </row>
    <row r="234" spans="1:26" x14ac:dyDescent="0.2">
      <c r="A234" s="258">
        <v>230</v>
      </c>
      <c r="B234" s="259"/>
      <c r="C234" s="264"/>
      <c r="D234" s="261"/>
      <c r="E234" s="262"/>
      <c r="F234" s="253"/>
      <c r="G234" s="263"/>
      <c r="H234" s="256"/>
      <c r="I234" s="257"/>
      <c r="J234" s="2"/>
      <c r="K234" s="2"/>
      <c r="L234" s="2"/>
      <c r="M234" s="2"/>
      <c r="N234" s="2"/>
      <c r="O234" s="2"/>
      <c r="P234" s="2"/>
      <c r="Q234" s="2"/>
      <c r="R234" s="2"/>
      <c r="S234" s="2"/>
      <c r="T234" s="2"/>
      <c r="U234" s="2"/>
      <c r="V234" s="2"/>
      <c r="W234" s="2"/>
      <c r="X234" s="2"/>
      <c r="Y234" s="2"/>
      <c r="Z234" s="2"/>
    </row>
    <row r="235" spans="1:26" x14ac:dyDescent="0.2">
      <c r="A235" s="258">
        <v>231</v>
      </c>
      <c r="B235" s="259"/>
      <c r="C235" s="264"/>
      <c r="D235" s="261"/>
      <c r="E235" s="262"/>
      <c r="F235" s="253"/>
      <c r="G235" s="263"/>
      <c r="H235" s="256"/>
      <c r="I235" s="257"/>
      <c r="J235" s="2"/>
      <c r="K235" s="2"/>
      <c r="L235" s="2"/>
      <c r="M235" s="2"/>
      <c r="N235" s="2"/>
      <c r="O235" s="2"/>
      <c r="P235" s="2"/>
      <c r="Q235" s="2"/>
      <c r="R235" s="2"/>
      <c r="S235" s="2"/>
      <c r="T235" s="2"/>
      <c r="U235" s="2"/>
      <c r="V235" s="2"/>
      <c r="W235" s="2"/>
      <c r="X235" s="2"/>
      <c r="Y235" s="2"/>
      <c r="Z235" s="2"/>
    </row>
    <row r="236" spans="1:26" x14ac:dyDescent="0.2">
      <c r="A236" s="258">
        <v>232</v>
      </c>
      <c r="B236" s="259"/>
      <c r="C236" s="264"/>
      <c r="D236" s="261"/>
      <c r="E236" s="262"/>
      <c r="F236" s="253"/>
      <c r="G236" s="263"/>
      <c r="H236" s="256"/>
      <c r="I236" s="257"/>
      <c r="J236" s="2"/>
      <c r="K236" s="2"/>
      <c r="L236" s="2"/>
      <c r="M236" s="2"/>
      <c r="N236" s="2"/>
      <c r="O236" s="2"/>
      <c r="P236" s="2"/>
      <c r="Q236" s="2"/>
      <c r="R236" s="2"/>
      <c r="S236" s="2"/>
      <c r="T236" s="2"/>
      <c r="U236" s="2"/>
      <c r="V236" s="2"/>
      <c r="W236" s="2"/>
      <c r="X236" s="2"/>
      <c r="Y236" s="2"/>
      <c r="Z236" s="2"/>
    </row>
    <row r="237" spans="1:26" x14ac:dyDescent="0.2">
      <c r="A237" s="258">
        <v>233</v>
      </c>
      <c r="B237" s="259"/>
      <c r="C237" s="264"/>
      <c r="D237" s="261"/>
      <c r="E237" s="262"/>
      <c r="F237" s="253"/>
      <c r="G237" s="263"/>
      <c r="H237" s="256"/>
      <c r="I237" s="257"/>
      <c r="J237" s="2"/>
      <c r="K237" s="2"/>
      <c r="L237" s="2"/>
      <c r="M237" s="2"/>
      <c r="N237" s="2"/>
      <c r="O237" s="2"/>
      <c r="P237" s="2"/>
      <c r="Q237" s="2"/>
      <c r="R237" s="2"/>
      <c r="S237" s="2"/>
      <c r="T237" s="2"/>
      <c r="U237" s="2"/>
      <c r="V237" s="2"/>
      <c r="W237" s="2"/>
      <c r="X237" s="2"/>
      <c r="Y237" s="2"/>
      <c r="Z237" s="2"/>
    </row>
    <row r="238" spans="1:26" x14ac:dyDescent="0.2">
      <c r="A238" s="258">
        <v>234</v>
      </c>
      <c r="B238" s="259"/>
      <c r="C238" s="264"/>
      <c r="D238" s="261"/>
      <c r="E238" s="262"/>
      <c r="F238" s="253"/>
      <c r="G238" s="263"/>
      <c r="H238" s="256"/>
      <c r="I238" s="257"/>
      <c r="J238" s="2"/>
      <c r="K238" s="2"/>
      <c r="L238" s="2"/>
      <c r="M238" s="2"/>
      <c r="N238" s="2"/>
      <c r="O238" s="2"/>
      <c r="P238" s="2"/>
      <c r="Q238" s="2"/>
      <c r="R238" s="2"/>
      <c r="S238" s="2"/>
      <c r="T238" s="2"/>
      <c r="U238" s="2"/>
      <c r="V238" s="2"/>
      <c r="W238" s="2"/>
      <c r="X238" s="2"/>
      <c r="Y238" s="2"/>
      <c r="Z238" s="2"/>
    </row>
    <row r="239" spans="1:26" x14ac:dyDescent="0.2">
      <c r="A239" s="251">
        <v>235</v>
      </c>
      <c r="B239" s="259"/>
      <c r="C239" s="264"/>
      <c r="D239" s="261"/>
      <c r="E239" s="262"/>
      <c r="F239" s="253"/>
      <c r="G239" s="263"/>
      <c r="H239" s="256"/>
      <c r="I239" s="257"/>
      <c r="J239" s="2"/>
      <c r="K239" s="2"/>
      <c r="L239" s="2"/>
      <c r="M239" s="2"/>
      <c r="N239" s="2"/>
      <c r="O239" s="2"/>
      <c r="P239" s="2"/>
      <c r="Q239" s="2"/>
      <c r="R239" s="2"/>
      <c r="S239" s="2"/>
      <c r="T239" s="2"/>
      <c r="U239" s="2"/>
      <c r="V239" s="2"/>
      <c r="W239" s="2"/>
      <c r="X239" s="2"/>
      <c r="Y239" s="2"/>
      <c r="Z239" s="2"/>
    </row>
    <row r="240" spans="1:26" x14ac:dyDescent="0.2">
      <c r="A240" s="258">
        <v>236</v>
      </c>
      <c r="B240" s="259"/>
      <c r="C240" s="264"/>
      <c r="D240" s="261"/>
      <c r="E240" s="262"/>
      <c r="F240" s="253"/>
      <c r="G240" s="263"/>
      <c r="H240" s="256"/>
      <c r="I240" s="257"/>
      <c r="J240" s="2"/>
      <c r="K240" s="2"/>
      <c r="L240" s="2"/>
      <c r="M240" s="2"/>
      <c r="N240" s="2"/>
      <c r="O240" s="2"/>
      <c r="P240" s="2"/>
      <c r="Q240" s="2"/>
      <c r="R240" s="2"/>
      <c r="S240" s="2"/>
      <c r="T240" s="2"/>
      <c r="U240" s="2"/>
      <c r="V240" s="2"/>
      <c r="W240" s="2"/>
      <c r="X240" s="2"/>
      <c r="Y240" s="2"/>
      <c r="Z240" s="2"/>
    </row>
    <row r="241" spans="1:26" x14ac:dyDescent="0.2">
      <c r="A241" s="258">
        <v>237</v>
      </c>
      <c r="B241" s="259"/>
      <c r="C241" s="264"/>
      <c r="D241" s="261"/>
      <c r="E241" s="262"/>
      <c r="F241" s="253"/>
      <c r="G241" s="263"/>
      <c r="H241" s="256"/>
      <c r="I241" s="257"/>
      <c r="J241" s="2"/>
      <c r="K241" s="2"/>
      <c r="L241" s="2"/>
      <c r="M241" s="2"/>
      <c r="N241" s="2"/>
      <c r="O241" s="2"/>
      <c r="P241" s="2"/>
      <c r="Q241" s="2"/>
      <c r="R241" s="2"/>
      <c r="S241" s="2"/>
      <c r="T241" s="2"/>
      <c r="U241" s="2"/>
      <c r="V241" s="2"/>
      <c r="W241" s="2"/>
      <c r="X241" s="2"/>
      <c r="Y241" s="2"/>
      <c r="Z241" s="2"/>
    </row>
    <row r="242" spans="1:26" x14ac:dyDescent="0.2">
      <c r="A242" s="258">
        <v>238</v>
      </c>
      <c r="B242" s="259"/>
      <c r="C242" s="264"/>
      <c r="D242" s="261"/>
      <c r="E242" s="262"/>
      <c r="F242" s="253"/>
      <c r="G242" s="263"/>
      <c r="H242" s="256"/>
      <c r="I242" s="257"/>
      <c r="J242" s="2"/>
      <c r="K242" s="2"/>
      <c r="L242" s="2"/>
      <c r="M242" s="2"/>
      <c r="N242" s="2"/>
      <c r="O242" s="2"/>
      <c r="P242" s="2"/>
      <c r="Q242" s="2"/>
      <c r="R242" s="2"/>
      <c r="S242" s="2"/>
      <c r="T242" s="2"/>
      <c r="U242" s="2"/>
      <c r="V242" s="2"/>
      <c r="W242" s="2"/>
      <c r="X242" s="2"/>
      <c r="Y242" s="2"/>
      <c r="Z242" s="2"/>
    </row>
    <row r="243" spans="1:26" x14ac:dyDescent="0.2">
      <c r="A243" s="258">
        <v>239</v>
      </c>
      <c r="B243" s="259"/>
      <c r="C243" s="264"/>
      <c r="D243" s="261"/>
      <c r="E243" s="262"/>
      <c r="F243" s="253"/>
      <c r="G243" s="263"/>
      <c r="H243" s="256"/>
      <c r="I243" s="257"/>
      <c r="J243" s="2"/>
      <c r="K243" s="2"/>
      <c r="L243" s="2"/>
      <c r="M243" s="2"/>
      <c r="N243" s="2"/>
      <c r="O243" s="2"/>
      <c r="P243" s="2"/>
      <c r="Q243" s="2"/>
      <c r="R243" s="2"/>
      <c r="S243" s="2"/>
      <c r="T243" s="2"/>
      <c r="U243" s="2"/>
      <c r="V243" s="2"/>
      <c r="W243" s="2"/>
      <c r="X243" s="2"/>
      <c r="Y243" s="2"/>
      <c r="Z243" s="2"/>
    </row>
    <row r="244" spans="1:26" x14ac:dyDescent="0.2">
      <c r="A244" s="258">
        <v>240</v>
      </c>
      <c r="B244" s="259"/>
      <c r="C244" s="264"/>
      <c r="D244" s="261"/>
      <c r="E244" s="262"/>
      <c r="F244" s="253"/>
      <c r="G244" s="263"/>
      <c r="H244" s="256"/>
      <c r="I244" s="257"/>
      <c r="J244" s="2"/>
      <c r="K244" s="2"/>
      <c r="L244" s="2"/>
      <c r="M244" s="2"/>
      <c r="N244" s="2"/>
      <c r="O244" s="2"/>
      <c r="P244" s="2"/>
      <c r="Q244" s="2"/>
      <c r="R244" s="2"/>
      <c r="S244" s="2"/>
      <c r="T244" s="2"/>
      <c r="U244" s="2"/>
      <c r="V244" s="2"/>
      <c r="W244" s="2"/>
      <c r="X244" s="2"/>
      <c r="Y244" s="2"/>
      <c r="Z244" s="2"/>
    </row>
    <row r="245" spans="1:26" x14ac:dyDescent="0.2">
      <c r="A245" s="258">
        <v>241</v>
      </c>
      <c r="B245" s="259"/>
      <c r="C245" s="264"/>
      <c r="D245" s="261"/>
      <c r="E245" s="262"/>
      <c r="F245" s="253"/>
      <c r="G245" s="263"/>
      <c r="H245" s="256"/>
      <c r="I245" s="257"/>
      <c r="J245" s="2"/>
      <c r="K245" s="2"/>
      <c r="L245" s="2"/>
      <c r="M245" s="2"/>
      <c r="N245" s="2"/>
      <c r="O245" s="2"/>
      <c r="P245" s="2"/>
      <c r="Q245" s="2"/>
      <c r="R245" s="2"/>
      <c r="S245" s="2"/>
      <c r="T245" s="2"/>
      <c r="U245" s="2"/>
      <c r="V245" s="2"/>
      <c r="W245" s="2"/>
      <c r="X245" s="2"/>
      <c r="Y245" s="2"/>
      <c r="Z245" s="2"/>
    </row>
    <row r="246" spans="1:26" x14ac:dyDescent="0.2">
      <c r="A246" s="258">
        <v>242</v>
      </c>
      <c r="B246" s="259"/>
      <c r="C246" s="264"/>
      <c r="D246" s="261"/>
      <c r="E246" s="262"/>
      <c r="F246" s="253"/>
      <c r="G246" s="263"/>
      <c r="H246" s="256"/>
      <c r="I246" s="257"/>
      <c r="J246" s="2"/>
      <c r="K246" s="2"/>
      <c r="L246" s="2"/>
      <c r="M246" s="2"/>
      <c r="N246" s="2"/>
      <c r="O246" s="2"/>
      <c r="P246" s="2"/>
      <c r="Q246" s="2"/>
      <c r="R246" s="2"/>
      <c r="S246" s="2"/>
      <c r="T246" s="2"/>
      <c r="U246" s="2"/>
      <c r="V246" s="2"/>
      <c r="W246" s="2"/>
      <c r="X246" s="2"/>
      <c r="Y246" s="2"/>
      <c r="Z246" s="2"/>
    </row>
    <row r="247" spans="1:26" x14ac:dyDescent="0.2">
      <c r="A247" s="258">
        <v>243</v>
      </c>
      <c r="B247" s="259"/>
      <c r="C247" s="264"/>
      <c r="D247" s="261"/>
      <c r="E247" s="262"/>
      <c r="F247" s="253"/>
      <c r="G247" s="263"/>
      <c r="H247" s="256"/>
      <c r="I247" s="257"/>
      <c r="J247" s="2"/>
      <c r="K247" s="2"/>
      <c r="L247" s="2"/>
      <c r="M247" s="2"/>
      <c r="N247" s="2"/>
      <c r="O247" s="2"/>
      <c r="P247" s="2"/>
      <c r="Q247" s="2"/>
      <c r="R247" s="2"/>
      <c r="S247" s="2"/>
      <c r="T247" s="2"/>
      <c r="U247" s="2"/>
      <c r="V247" s="2"/>
      <c r="W247" s="2"/>
      <c r="X247" s="2"/>
      <c r="Y247" s="2"/>
      <c r="Z247" s="2"/>
    </row>
    <row r="248" spans="1:26" x14ac:dyDescent="0.2">
      <c r="A248" s="251">
        <v>244</v>
      </c>
      <c r="B248" s="259"/>
      <c r="C248" s="264"/>
      <c r="D248" s="261"/>
      <c r="E248" s="262"/>
      <c r="F248" s="253"/>
      <c r="G248" s="263"/>
      <c r="H248" s="256"/>
      <c r="I248" s="257"/>
      <c r="J248" s="2"/>
      <c r="K248" s="2"/>
      <c r="L248" s="2"/>
      <c r="M248" s="2"/>
      <c r="N248" s="2"/>
      <c r="O248" s="2"/>
      <c r="P248" s="2"/>
      <c r="Q248" s="2"/>
      <c r="R248" s="2"/>
      <c r="S248" s="2"/>
      <c r="T248" s="2"/>
      <c r="U248" s="2"/>
      <c r="V248" s="2"/>
      <c r="W248" s="2"/>
      <c r="X248" s="2"/>
      <c r="Y248" s="2"/>
      <c r="Z248" s="2"/>
    </row>
    <row r="249" spans="1:26" x14ac:dyDescent="0.2">
      <c r="A249" s="258">
        <v>245</v>
      </c>
      <c r="B249" s="259"/>
      <c r="C249" s="264"/>
      <c r="D249" s="261"/>
      <c r="E249" s="262"/>
      <c r="F249" s="253"/>
      <c r="G249" s="263"/>
      <c r="H249" s="256"/>
      <c r="I249" s="257"/>
      <c r="J249" s="2"/>
      <c r="K249" s="2"/>
      <c r="L249" s="2"/>
      <c r="M249" s="2"/>
      <c r="N249" s="2"/>
      <c r="O249" s="2"/>
      <c r="P249" s="2"/>
      <c r="Q249" s="2"/>
      <c r="R249" s="2"/>
      <c r="S249" s="2"/>
      <c r="T249" s="2"/>
      <c r="U249" s="2"/>
      <c r="V249" s="2"/>
      <c r="W249" s="2"/>
      <c r="X249" s="2"/>
      <c r="Y249" s="2"/>
      <c r="Z249" s="2"/>
    </row>
    <row r="250" spans="1:26" x14ac:dyDescent="0.2">
      <c r="A250" s="258">
        <v>246</v>
      </c>
      <c r="B250" s="259"/>
      <c r="C250" s="264"/>
      <c r="D250" s="261"/>
      <c r="E250" s="262"/>
      <c r="F250" s="253"/>
      <c r="G250" s="263"/>
      <c r="H250" s="256"/>
      <c r="I250" s="257"/>
      <c r="J250" s="2"/>
      <c r="K250" s="2"/>
      <c r="L250" s="2"/>
      <c r="M250" s="2"/>
      <c r="N250" s="2"/>
      <c r="O250" s="2"/>
      <c r="P250" s="2"/>
      <c r="Q250" s="2"/>
      <c r="R250" s="2"/>
      <c r="S250" s="2"/>
      <c r="T250" s="2"/>
      <c r="U250" s="2"/>
      <c r="V250" s="2"/>
      <c r="W250" s="2"/>
      <c r="X250" s="2"/>
      <c r="Y250" s="2"/>
      <c r="Z250" s="2"/>
    </row>
    <row r="251" spans="1:26" x14ac:dyDescent="0.2">
      <c r="A251" s="258">
        <v>247</v>
      </c>
      <c r="B251" s="259"/>
      <c r="C251" s="264"/>
      <c r="D251" s="261"/>
      <c r="E251" s="262"/>
      <c r="F251" s="253"/>
      <c r="G251" s="263"/>
      <c r="H251" s="256"/>
      <c r="I251" s="257"/>
      <c r="J251" s="2"/>
      <c r="K251" s="2"/>
      <c r="L251" s="2"/>
      <c r="M251" s="2"/>
      <c r="N251" s="2"/>
      <c r="O251" s="2"/>
      <c r="P251" s="2"/>
      <c r="Q251" s="2"/>
      <c r="R251" s="2"/>
      <c r="S251" s="2"/>
      <c r="T251" s="2"/>
      <c r="U251" s="2"/>
      <c r="V251" s="2"/>
      <c r="W251" s="2"/>
      <c r="X251" s="2"/>
      <c r="Y251" s="2"/>
      <c r="Z251" s="2"/>
    </row>
    <row r="252" spans="1:26" x14ac:dyDescent="0.2">
      <c r="A252" s="258">
        <v>248</v>
      </c>
      <c r="B252" s="259"/>
      <c r="C252" s="264"/>
      <c r="D252" s="261"/>
      <c r="E252" s="262"/>
      <c r="F252" s="253"/>
      <c r="G252" s="263"/>
      <c r="H252" s="256"/>
      <c r="I252" s="257"/>
      <c r="J252" s="2"/>
      <c r="K252" s="2"/>
      <c r="L252" s="2"/>
      <c r="M252" s="2"/>
      <c r="N252" s="2"/>
      <c r="O252" s="2"/>
      <c r="P252" s="2"/>
      <c r="Q252" s="2"/>
      <c r="R252" s="2"/>
      <c r="S252" s="2"/>
      <c r="T252" s="2"/>
      <c r="U252" s="2"/>
      <c r="V252" s="2"/>
      <c r="W252" s="2"/>
      <c r="X252" s="2"/>
      <c r="Y252" s="2"/>
      <c r="Z252" s="2"/>
    </row>
    <row r="253" spans="1:26" x14ac:dyDescent="0.2">
      <c r="A253" s="258">
        <v>249</v>
      </c>
      <c r="B253" s="259"/>
      <c r="C253" s="264"/>
      <c r="D253" s="261"/>
      <c r="E253" s="262"/>
      <c r="F253" s="253"/>
      <c r="G253" s="263"/>
      <c r="H253" s="256"/>
      <c r="I253" s="257"/>
      <c r="J253" s="2"/>
      <c r="K253" s="2"/>
      <c r="L253" s="2"/>
      <c r="M253" s="2"/>
      <c r="N253" s="2"/>
      <c r="O253" s="2"/>
      <c r="P253" s="2"/>
      <c r="Q253" s="2"/>
      <c r="R253" s="2"/>
      <c r="S253" s="2"/>
      <c r="T253" s="2"/>
      <c r="U253" s="2"/>
      <c r="V253" s="2"/>
      <c r="W253" s="2"/>
      <c r="X253" s="2"/>
      <c r="Y253" s="2"/>
      <c r="Z253" s="2"/>
    </row>
    <row r="254" spans="1:26" x14ac:dyDescent="0.2">
      <c r="A254" s="258">
        <v>250</v>
      </c>
      <c r="B254" s="259"/>
      <c r="C254" s="264"/>
      <c r="D254" s="261"/>
      <c r="E254" s="262"/>
      <c r="F254" s="253"/>
      <c r="G254" s="263"/>
      <c r="H254" s="256"/>
      <c r="I254" s="257"/>
      <c r="J254" s="2"/>
      <c r="K254" s="2"/>
      <c r="L254" s="2"/>
      <c r="M254" s="2"/>
      <c r="N254" s="2"/>
      <c r="O254" s="2"/>
      <c r="P254" s="2"/>
      <c r="Q254" s="2"/>
      <c r="R254" s="2"/>
      <c r="S254" s="2"/>
      <c r="T254" s="2"/>
      <c r="U254" s="2"/>
      <c r="V254" s="2"/>
      <c r="W254" s="2"/>
      <c r="X254" s="2"/>
      <c r="Y254" s="2"/>
      <c r="Z254" s="2"/>
    </row>
    <row r="255" spans="1:26" x14ac:dyDescent="0.2">
      <c r="A255" s="258">
        <v>251</v>
      </c>
      <c r="B255" s="259"/>
      <c r="C255" s="264"/>
      <c r="D255" s="261"/>
      <c r="E255" s="262"/>
      <c r="F255" s="253"/>
      <c r="G255" s="263"/>
      <c r="H255" s="256"/>
      <c r="I255" s="257"/>
      <c r="J255" s="2"/>
      <c r="K255" s="2"/>
      <c r="L255" s="2"/>
      <c r="M255" s="2"/>
      <c r="N255" s="2"/>
      <c r="O255" s="2"/>
      <c r="P255" s="2"/>
      <c r="Q255" s="2"/>
      <c r="R255" s="2"/>
      <c r="S255" s="2"/>
      <c r="T255" s="2"/>
      <c r="U255" s="2"/>
      <c r="V255" s="2"/>
      <c r="W255" s="2"/>
      <c r="X255" s="2"/>
      <c r="Y255" s="2"/>
      <c r="Z255" s="2"/>
    </row>
    <row r="256" spans="1:26" x14ac:dyDescent="0.2">
      <c r="A256" s="258">
        <v>252</v>
      </c>
      <c r="B256" s="259"/>
      <c r="C256" s="264"/>
      <c r="D256" s="261"/>
      <c r="E256" s="265"/>
      <c r="F256" s="266"/>
      <c r="G256" s="267"/>
      <c r="H256" s="256"/>
      <c r="I256" s="257"/>
      <c r="J256" s="2"/>
      <c r="K256" s="2"/>
      <c r="L256" s="2"/>
      <c r="M256" s="2"/>
      <c r="N256" s="2"/>
      <c r="O256" s="2"/>
      <c r="P256" s="2"/>
      <c r="Q256" s="2"/>
      <c r="R256" s="2"/>
      <c r="S256" s="2"/>
      <c r="T256" s="2"/>
      <c r="U256" s="2"/>
      <c r="V256" s="2"/>
      <c r="W256" s="2"/>
      <c r="X256" s="2"/>
      <c r="Y256" s="2"/>
      <c r="Z256" s="2"/>
    </row>
    <row r="257" spans="1:26" x14ac:dyDescent="0.2">
      <c r="A257" s="251">
        <v>253</v>
      </c>
      <c r="B257" s="259"/>
      <c r="C257" s="264"/>
      <c r="D257" s="261"/>
      <c r="E257" s="265"/>
      <c r="F257" s="266"/>
      <c r="G257" s="267"/>
      <c r="H257" s="256"/>
      <c r="I257" s="257"/>
      <c r="J257" s="2"/>
      <c r="K257" s="2"/>
      <c r="L257" s="2"/>
      <c r="M257" s="2"/>
      <c r="N257" s="2"/>
      <c r="O257" s="2"/>
      <c r="P257" s="2"/>
      <c r="Q257" s="2"/>
      <c r="R257" s="2"/>
      <c r="S257" s="2"/>
      <c r="T257" s="2"/>
      <c r="U257" s="2"/>
      <c r="V257" s="2"/>
      <c r="W257" s="2"/>
      <c r="X257" s="2"/>
      <c r="Y257" s="2"/>
      <c r="Z257" s="2"/>
    </row>
    <row r="258" spans="1:26" x14ac:dyDescent="0.2">
      <c r="A258" s="258">
        <v>254</v>
      </c>
      <c r="B258" s="259"/>
      <c r="C258" s="264"/>
      <c r="D258" s="261"/>
      <c r="E258" s="262"/>
      <c r="F258" s="253"/>
      <c r="G258" s="263"/>
      <c r="H258" s="256"/>
      <c r="I258" s="257"/>
      <c r="J258" s="2"/>
      <c r="K258" s="2"/>
      <c r="L258" s="2"/>
      <c r="M258" s="2"/>
      <c r="N258" s="2"/>
      <c r="O258" s="2"/>
      <c r="P258" s="2"/>
      <c r="Q258" s="2"/>
      <c r="R258" s="2"/>
      <c r="S258" s="2"/>
      <c r="T258" s="2"/>
      <c r="U258" s="2"/>
      <c r="V258" s="2"/>
      <c r="W258" s="2"/>
      <c r="X258" s="2"/>
      <c r="Y258" s="2"/>
      <c r="Z258" s="2"/>
    </row>
    <row r="259" spans="1:26" x14ac:dyDescent="0.2">
      <c r="A259" s="258">
        <v>255</v>
      </c>
      <c r="B259" s="259"/>
      <c r="C259" s="264"/>
      <c r="D259" s="261"/>
      <c r="E259" s="262"/>
      <c r="F259" s="253"/>
      <c r="G259" s="263"/>
      <c r="H259" s="256"/>
      <c r="I259" s="257"/>
      <c r="J259" s="2"/>
      <c r="K259" s="2"/>
      <c r="L259" s="2"/>
      <c r="M259" s="2"/>
      <c r="N259" s="2"/>
      <c r="O259" s="2"/>
      <c r="P259" s="2"/>
      <c r="Q259" s="2"/>
      <c r="R259" s="2"/>
      <c r="S259" s="2"/>
      <c r="T259" s="2"/>
      <c r="U259" s="2"/>
      <c r="V259" s="2"/>
      <c r="W259" s="2"/>
      <c r="X259" s="2"/>
      <c r="Y259" s="2"/>
      <c r="Z259" s="2"/>
    </row>
    <row r="260" spans="1:26" x14ac:dyDescent="0.2">
      <c r="A260" s="258">
        <v>256</v>
      </c>
      <c r="B260" s="259"/>
      <c r="C260" s="264"/>
      <c r="D260" s="261"/>
      <c r="E260" s="262"/>
      <c r="F260" s="253"/>
      <c r="G260" s="263"/>
      <c r="H260" s="256"/>
      <c r="I260" s="257"/>
      <c r="J260" s="2"/>
      <c r="K260" s="2"/>
      <c r="L260" s="2"/>
      <c r="M260" s="2"/>
      <c r="N260" s="2"/>
      <c r="O260" s="2"/>
      <c r="P260" s="2"/>
      <c r="Q260" s="2"/>
      <c r="R260" s="2"/>
      <c r="S260" s="2"/>
      <c r="T260" s="2"/>
      <c r="U260" s="2"/>
      <c r="V260" s="2"/>
      <c r="W260" s="2"/>
      <c r="X260" s="2"/>
      <c r="Y260" s="2"/>
      <c r="Z260" s="2"/>
    </row>
    <row r="261" spans="1:26" x14ac:dyDescent="0.2">
      <c r="A261" s="258">
        <v>257</v>
      </c>
      <c r="B261" s="259"/>
      <c r="C261" s="264"/>
      <c r="D261" s="261"/>
      <c r="E261" s="262"/>
      <c r="F261" s="253"/>
      <c r="G261" s="263"/>
      <c r="H261" s="256"/>
      <c r="I261" s="257"/>
      <c r="J261" s="2"/>
      <c r="K261" s="2"/>
      <c r="L261" s="2"/>
      <c r="M261" s="2"/>
      <c r="N261" s="2"/>
      <c r="O261" s="2"/>
      <c r="P261" s="2"/>
      <c r="Q261" s="2"/>
      <c r="R261" s="2"/>
      <c r="S261" s="2"/>
      <c r="T261" s="2"/>
      <c r="U261" s="2"/>
      <c r="V261" s="2"/>
      <c r="W261" s="2"/>
      <c r="X261" s="2"/>
      <c r="Y261" s="2"/>
      <c r="Z261" s="2"/>
    </row>
    <row r="262" spans="1:26" x14ac:dyDescent="0.2">
      <c r="A262" s="258">
        <v>258</v>
      </c>
      <c r="B262" s="259"/>
      <c r="C262" s="264"/>
      <c r="D262" s="261"/>
      <c r="E262" s="262"/>
      <c r="F262" s="253"/>
      <c r="G262" s="263"/>
      <c r="H262" s="256"/>
      <c r="I262" s="257"/>
      <c r="J262" s="2"/>
      <c r="K262" s="2"/>
      <c r="L262" s="2"/>
      <c r="M262" s="2"/>
      <c r="N262" s="2"/>
      <c r="O262" s="2"/>
      <c r="P262" s="2"/>
      <c r="Q262" s="2"/>
      <c r="R262" s="2"/>
      <c r="S262" s="2"/>
      <c r="T262" s="2"/>
      <c r="U262" s="2"/>
      <c r="V262" s="2"/>
      <c r="W262" s="2"/>
      <c r="X262" s="2"/>
      <c r="Y262" s="2"/>
      <c r="Z262" s="2"/>
    </row>
    <row r="263" spans="1:26" x14ac:dyDescent="0.2">
      <c r="A263" s="258">
        <v>259</v>
      </c>
      <c r="B263" s="259"/>
      <c r="C263" s="264"/>
      <c r="D263" s="261"/>
      <c r="E263" s="262"/>
      <c r="F263" s="253"/>
      <c r="G263" s="263"/>
      <c r="H263" s="256"/>
      <c r="I263" s="257"/>
      <c r="J263" s="2"/>
      <c r="K263" s="2"/>
      <c r="L263" s="2"/>
      <c r="M263" s="2"/>
      <c r="N263" s="2"/>
      <c r="O263" s="2"/>
      <c r="P263" s="2"/>
      <c r="Q263" s="2"/>
      <c r="R263" s="2"/>
      <c r="S263" s="2"/>
      <c r="T263" s="2"/>
      <c r="U263" s="2"/>
      <c r="V263" s="2"/>
      <c r="W263" s="2"/>
      <c r="X263" s="2"/>
      <c r="Y263" s="2"/>
      <c r="Z263" s="2"/>
    </row>
    <row r="264" spans="1:26" x14ac:dyDescent="0.2">
      <c r="A264" s="258">
        <v>260</v>
      </c>
      <c r="B264" s="259"/>
      <c r="C264" s="264"/>
      <c r="D264" s="261"/>
      <c r="E264" s="262"/>
      <c r="F264" s="253"/>
      <c r="G264" s="263"/>
      <c r="H264" s="256"/>
      <c r="I264" s="257"/>
      <c r="J264" s="2"/>
      <c r="K264" s="2"/>
      <c r="L264" s="2"/>
      <c r="M264" s="2"/>
      <c r="N264" s="2"/>
      <c r="O264" s="2"/>
      <c r="P264" s="2"/>
      <c r="Q264" s="2"/>
      <c r="R264" s="2"/>
      <c r="S264" s="2"/>
      <c r="T264" s="2"/>
      <c r="U264" s="2"/>
      <c r="V264" s="2"/>
      <c r="W264" s="2"/>
      <c r="X264" s="2"/>
      <c r="Y264" s="2"/>
      <c r="Z264" s="2"/>
    </row>
    <row r="265" spans="1:26" x14ac:dyDescent="0.2">
      <c r="A265" s="258">
        <v>261</v>
      </c>
      <c r="B265" s="259"/>
      <c r="C265" s="264"/>
      <c r="D265" s="261"/>
      <c r="E265" s="262"/>
      <c r="F265" s="253"/>
      <c r="G265" s="263"/>
      <c r="H265" s="256"/>
      <c r="I265" s="257"/>
      <c r="J265" s="2"/>
      <c r="K265" s="2"/>
      <c r="L265" s="2"/>
      <c r="M265" s="2"/>
      <c r="N265" s="2"/>
      <c r="O265" s="2"/>
      <c r="P265" s="2"/>
      <c r="Q265" s="2"/>
      <c r="R265" s="2"/>
      <c r="S265" s="2"/>
      <c r="T265" s="2"/>
      <c r="U265" s="2"/>
      <c r="V265" s="2"/>
      <c r="W265" s="2"/>
      <c r="X265" s="2"/>
      <c r="Y265" s="2"/>
      <c r="Z265" s="2"/>
    </row>
    <row r="266" spans="1:26" x14ac:dyDescent="0.2">
      <c r="A266" s="251">
        <v>262</v>
      </c>
      <c r="B266" s="259"/>
      <c r="C266" s="264"/>
      <c r="D266" s="261"/>
      <c r="E266" s="262"/>
      <c r="F266" s="253"/>
      <c r="G266" s="263"/>
      <c r="H266" s="256"/>
      <c r="I266" s="257"/>
      <c r="J266" s="2"/>
      <c r="K266" s="2"/>
      <c r="L266" s="2"/>
      <c r="M266" s="2"/>
      <c r="N266" s="2"/>
      <c r="O266" s="2"/>
      <c r="P266" s="2"/>
      <c r="Q266" s="2"/>
      <c r="R266" s="2"/>
      <c r="S266" s="2"/>
      <c r="T266" s="2"/>
      <c r="U266" s="2"/>
      <c r="V266" s="2"/>
      <c r="W266" s="2"/>
      <c r="X266" s="2"/>
      <c r="Y266" s="2"/>
      <c r="Z266" s="2"/>
    </row>
    <row r="267" spans="1:26" x14ac:dyDescent="0.2">
      <c r="A267" s="258">
        <v>263</v>
      </c>
      <c r="B267" s="259"/>
      <c r="C267" s="264"/>
      <c r="D267" s="261"/>
      <c r="E267" s="262"/>
      <c r="F267" s="253"/>
      <c r="G267" s="263"/>
      <c r="H267" s="256"/>
      <c r="I267" s="257"/>
      <c r="J267" s="2"/>
      <c r="K267" s="2"/>
      <c r="L267" s="2"/>
      <c r="M267" s="2"/>
      <c r="N267" s="2"/>
      <c r="O267" s="2"/>
      <c r="P267" s="2"/>
      <c r="Q267" s="2"/>
      <c r="R267" s="2"/>
      <c r="S267" s="2"/>
      <c r="T267" s="2"/>
      <c r="U267" s="2"/>
      <c r="V267" s="2"/>
      <c r="W267" s="2"/>
      <c r="X267" s="2"/>
      <c r="Y267" s="2"/>
      <c r="Z267" s="2"/>
    </row>
    <row r="268" spans="1:26" x14ac:dyDescent="0.2">
      <c r="A268" s="258">
        <v>264</v>
      </c>
      <c r="B268" s="259"/>
      <c r="C268" s="264"/>
      <c r="D268" s="261"/>
      <c r="E268" s="262"/>
      <c r="F268" s="253"/>
      <c r="G268" s="263"/>
      <c r="H268" s="256"/>
      <c r="I268" s="257"/>
      <c r="J268" s="2"/>
      <c r="K268" s="2"/>
      <c r="L268" s="2"/>
      <c r="M268" s="2"/>
      <c r="N268" s="2"/>
      <c r="O268" s="2"/>
      <c r="P268" s="2"/>
      <c r="Q268" s="2"/>
      <c r="R268" s="2"/>
      <c r="S268" s="2"/>
      <c r="T268" s="2"/>
      <c r="U268" s="2"/>
      <c r="V268" s="2"/>
      <c r="W268" s="2"/>
      <c r="X268" s="2"/>
      <c r="Y268" s="2"/>
      <c r="Z268" s="2"/>
    </row>
    <row r="269" spans="1:26" x14ac:dyDescent="0.2">
      <c r="A269" s="258">
        <v>265</v>
      </c>
      <c r="B269" s="259"/>
      <c r="C269" s="264"/>
      <c r="D269" s="261"/>
      <c r="E269" s="262"/>
      <c r="F269" s="253"/>
      <c r="G269" s="263"/>
      <c r="H269" s="256"/>
      <c r="I269" s="257"/>
      <c r="J269" s="2"/>
      <c r="K269" s="2"/>
      <c r="L269" s="2"/>
      <c r="M269" s="2"/>
      <c r="N269" s="2"/>
      <c r="O269" s="2"/>
      <c r="P269" s="2"/>
      <c r="Q269" s="2"/>
      <c r="R269" s="2"/>
      <c r="S269" s="2"/>
      <c r="T269" s="2"/>
      <c r="U269" s="2"/>
      <c r="V269" s="2"/>
      <c r="W269" s="2"/>
      <c r="X269" s="2"/>
      <c r="Y269" s="2"/>
      <c r="Z269" s="2"/>
    </row>
    <row r="270" spans="1:26" x14ac:dyDescent="0.2">
      <c r="A270" s="258">
        <v>266</v>
      </c>
      <c r="B270" s="259"/>
      <c r="C270" s="264"/>
      <c r="D270" s="261"/>
      <c r="E270" s="262"/>
      <c r="F270" s="274"/>
      <c r="G270" s="263"/>
      <c r="H270" s="256"/>
      <c r="I270" s="257"/>
      <c r="J270" s="2"/>
      <c r="K270" s="2"/>
      <c r="L270" s="2"/>
      <c r="M270" s="2"/>
      <c r="N270" s="2"/>
      <c r="O270" s="2"/>
      <c r="P270" s="2"/>
      <c r="Q270" s="2"/>
      <c r="R270" s="2"/>
      <c r="S270" s="2"/>
      <c r="T270" s="2"/>
      <c r="U270" s="2"/>
      <c r="V270" s="2"/>
      <c r="W270" s="2"/>
      <c r="X270" s="2"/>
      <c r="Y270" s="2"/>
      <c r="Z270" s="2"/>
    </row>
    <row r="271" spans="1:26" x14ac:dyDescent="0.2">
      <c r="A271" s="258">
        <v>267</v>
      </c>
      <c r="B271" s="259"/>
      <c r="C271" s="264"/>
      <c r="D271" s="261"/>
      <c r="E271" s="262"/>
      <c r="F271" s="253"/>
      <c r="G271" s="263"/>
      <c r="H271" s="256"/>
      <c r="I271" s="257"/>
      <c r="J271" s="2"/>
      <c r="K271" s="2"/>
      <c r="L271" s="2"/>
      <c r="M271" s="2"/>
      <c r="N271" s="2"/>
      <c r="O271" s="2"/>
      <c r="P271" s="2"/>
      <c r="Q271" s="2"/>
      <c r="R271" s="2"/>
      <c r="S271" s="2"/>
      <c r="T271" s="2"/>
      <c r="U271" s="2"/>
      <c r="V271" s="2"/>
      <c r="W271" s="2"/>
      <c r="X271" s="2"/>
      <c r="Y271" s="2"/>
      <c r="Z271" s="2"/>
    </row>
    <row r="272" spans="1:26" x14ac:dyDescent="0.2">
      <c r="A272" s="258">
        <v>268</v>
      </c>
      <c r="B272" s="259"/>
      <c r="C272" s="264"/>
      <c r="D272" s="261"/>
      <c r="E272" s="262"/>
      <c r="F272" s="253"/>
      <c r="G272" s="263"/>
      <c r="H272" s="256"/>
      <c r="I272" s="257"/>
      <c r="J272" s="2"/>
      <c r="K272" s="2"/>
      <c r="L272" s="2"/>
      <c r="M272" s="2"/>
      <c r="N272" s="2"/>
      <c r="O272" s="2"/>
      <c r="P272" s="2"/>
      <c r="Q272" s="2"/>
      <c r="R272" s="2"/>
      <c r="S272" s="2"/>
      <c r="T272" s="2"/>
      <c r="U272" s="2"/>
      <c r="V272" s="2"/>
      <c r="W272" s="2"/>
      <c r="X272" s="2"/>
      <c r="Y272" s="2"/>
      <c r="Z272" s="2"/>
    </row>
    <row r="273" spans="1:26" x14ac:dyDescent="0.2">
      <c r="A273" s="258">
        <v>269</v>
      </c>
      <c r="B273" s="259"/>
      <c r="C273" s="264"/>
      <c r="D273" s="261"/>
      <c r="E273" s="262"/>
      <c r="F273" s="253"/>
      <c r="G273" s="263"/>
      <c r="H273" s="256"/>
      <c r="I273" s="257"/>
      <c r="J273" s="2"/>
      <c r="K273" s="2"/>
      <c r="L273" s="2"/>
      <c r="M273" s="2"/>
      <c r="N273" s="2"/>
      <c r="O273" s="2"/>
      <c r="P273" s="2"/>
      <c r="Q273" s="2"/>
      <c r="R273" s="2"/>
      <c r="S273" s="2"/>
      <c r="T273" s="2"/>
      <c r="U273" s="2"/>
      <c r="V273" s="2"/>
      <c r="W273" s="2"/>
      <c r="X273" s="2"/>
      <c r="Y273" s="2"/>
      <c r="Z273" s="2"/>
    </row>
    <row r="274" spans="1:26" x14ac:dyDescent="0.2">
      <c r="A274" s="258">
        <v>270</v>
      </c>
      <c r="B274" s="259"/>
      <c r="C274" s="264"/>
      <c r="D274" s="261"/>
      <c r="E274" s="262"/>
      <c r="F274" s="253"/>
      <c r="G274" s="263"/>
      <c r="H274" s="256"/>
      <c r="I274" s="257"/>
      <c r="J274" s="2"/>
      <c r="K274" s="2"/>
      <c r="L274" s="2"/>
      <c r="M274" s="2"/>
      <c r="N274" s="2"/>
      <c r="O274" s="2"/>
      <c r="P274" s="2"/>
      <c r="Q274" s="2"/>
      <c r="R274" s="2"/>
      <c r="S274" s="2"/>
      <c r="T274" s="2"/>
      <c r="U274" s="2"/>
      <c r="V274" s="2"/>
      <c r="W274" s="2"/>
      <c r="X274" s="2"/>
      <c r="Y274" s="2"/>
      <c r="Z274" s="2"/>
    </row>
    <row r="275" spans="1:26" x14ac:dyDescent="0.2">
      <c r="A275" s="251">
        <v>271</v>
      </c>
      <c r="B275" s="259"/>
      <c r="C275" s="264"/>
      <c r="D275" s="261"/>
      <c r="E275" s="262"/>
      <c r="F275" s="253"/>
      <c r="G275" s="263"/>
      <c r="H275" s="256"/>
      <c r="I275" s="257"/>
      <c r="J275" s="2"/>
      <c r="K275" s="2"/>
      <c r="L275" s="2"/>
      <c r="M275" s="2"/>
      <c r="N275" s="2"/>
      <c r="O275" s="2"/>
      <c r="P275" s="2"/>
      <c r="Q275" s="2"/>
      <c r="R275" s="2"/>
      <c r="S275" s="2"/>
      <c r="T275" s="2"/>
      <c r="U275" s="2"/>
      <c r="V275" s="2"/>
      <c r="W275" s="2"/>
      <c r="X275" s="2"/>
      <c r="Y275" s="2"/>
      <c r="Z275" s="2"/>
    </row>
    <row r="276" spans="1:26" x14ac:dyDescent="0.2">
      <c r="A276" s="258">
        <v>272</v>
      </c>
      <c r="B276" s="259"/>
      <c r="C276" s="264"/>
      <c r="D276" s="261"/>
      <c r="E276" s="262"/>
      <c r="F276" s="253"/>
      <c r="G276" s="263"/>
      <c r="H276" s="256"/>
      <c r="I276" s="257"/>
      <c r="J276" s="2"/>
      <c r="K276" s="2"/>
      <c r="L276" s="2"/>
      <c r="M276" s="2"/>
      <c r="N276" s="2"/>
      <c r="O276" s="2"/>
      <c r="P276" s="2"/>
      <c r="Q276" s="2"/>
      <c r="R276" s="2"/>
      <c r="S276" s="2"/>
      <c r="T276" s="2"/>
      <c r="U276" s="2"/>
      <c r="V276" s="2"/>
      <c r="W276" s="2"/>
      <c r="X276" s="2"/>
      <c r="Y276" s="2"/>
      <c r="Z276" s="2"/>
    </row>
    <row r="277" spans="1:26" x14ac:dyDescent="0.2">
      <c r="A277" s="258">
        <v>273</v>
      </c>
      <c r="B277" s="259"/>
      <c r="C277" s="264"/>
      <c r="D277" s="261"/>
      <c r="E277" s="262"/>
      <c r="F277" s="253"/>
      <c r="G277" s="263"/>
      <c r="H277" s="256"/>
      <c r="I277" s="257"/>
      <c r="J277" s="2"/>
      <c r="K277" s="2"/>
      <c r="L277" s="2"/>
      <c r="M277" s="2"/>
      <c r="N277" s="2"/>
      <c r="O277" s="2"/>
      <c r="P277" s="2"/>
      <c r="Q277" s="2"/>
      <c r="R277" s="2"/>
      <c r="S277" s="2"/>
      <c r="T277" s="2"/>
      <c r="U277" s="2"/>
      <c r="V277" s="2"/>
      <c r="W277" s="2"/>
      <c r="X277" s="2"/>
      <c r="Y277" s="2"/>
      <c r="Z277" s="2"/>
    </row>
    <row r="278" spans="1:26" x14ac:dyDescent="0.2">
      <c r="A278" s="258">
        <v>274</v>
      </c>
      <c r="B278" s="259"/>
      <c r="C278" s="264"/>
      <c r="D278" s="261"/>
      <c r="E278" s="262"/>
      <c r="F278" s="253"/>
      <c r="G278" s="263"/>
      <c r="H278" s="256"/>
      <c r="I278" s="257"/>
      <c r="J278" s="2"/>
      <c r="K278" s="2"/>
      <c r="L278" s="2"/>
      <c r="M278" s="2"/>
      <c r="N278" s="2"/>
      <c r="O278" s="2"/>
      <c r="P278" s="2"/>
      <c r="Q278" s="2"/>
      <c r="R278" s="2"/>
      <c r="S278" s="2"/>
      <c r="T278" s="2"/>
      <c r="U278" s="2"/>
      <c r="V278" s="2"/>
      <c r="W278" s="2"/>
      <c r="X278" s="2"/>
      <c r="Y278" s="2"/>
      <c r="Z278" s="2"/>
    </row>
    <row r="279" spans="1:26" x14ac:dyDescent="0.2">
      <c r="A279" s="258">
        <v>275</v>
      </c>
      <c r="B279" s="259"/>
      <c r="C279" s="264"/>
      <c r="D279" s="261"/>
      <c r="E279" s="262"/>
      <c r="F279" s="253"/>
      <c r="G279" s="263"/>
      <c r="H279" s="256"/>
      <c r="I279" s="257"/>
      <c r="J279" s="2"/>
      <c r="K279" s="2"/>
      <c r="L279" s="2"/>
      <c r="M279" s="2"/>
      <c r="N279" s="2"/>
      <c r="O279" s="2"/>
      <c r="P279" s="2"/>
      <c r="Q279" s="2"/>
      <c r="R279" s="2"/>
      <c r="S279" s="2"/>
      <c r="T279" s="2"/>
      <c r="U279" s="2"/>
      <c r="V279" s="2"/>
      <c r="W279" s="2"/>
      <c r="X279" s="2"/>
      <c r="Y279" s="2"/>
      <c r="Z279" s="2"/>
    </row>
    <row r="280" spans="1:26" x14ac:dyDescent="0.2">
      <c r="A280" s="258">
        <v>276</v>
      </c>
      <c r="B280" s="259"/>
      <c r="C280" s="264"/>
      <c r="D280" s="261"/>
      <c r="E280" s="262"/>
      <c r="F280" s="273"/>
      <c r="G280" s="263"/>
      <c r="H280" s="256"/>
      <c r="I280" s="257"/>
      <c r="J280" s="2"/>
      <c r="K280" s="2"/>
      <c r="L280" s="2"/>
      <c r="M280" s="2"/>
      <c r="N280" s="2"/>
      <c r="O280" s="2"/>
      <c r="P280" s="2"/>
      <c r="Q280" s="2"/>
      <c r="R280" s="2"/>
      <c r="S280" s="2"/>
      <c r="T280" s="2"/>
      <c r="U280" s="2"/>
      <c r="V280" s="2"/>
      <c r="W280" s="2"/>
      <c r="X280" s="2"/>
      <c r="Y280" s="2"/>
      <c r="Z280" s="2"/>
    </row>
    <row r="281" spans="1:26" x14ac:dyDescent="0.2">
      <c r="A281" s="258">
        <v>277</v>
      </c>
      <c r="B281" s="259"/>
      <c r="C281" s="264"/>
      <c r="D281" s="261"/>
      <c r="E281" s="262"/>
      <c r="F281" s="273"/>
      <c r="G281" s="263"/>
      <c r="H281" s="256"/>
      <c r="I281" s="257"/>
      <c r="J281" s="2"/>
      <c r="K281" s="2"/>
      <c r="L281" s="2"/>
      <c r="M281" s="2"/>
      <c r="N281" s="2"/>
      <c r="O281" s="2"/>
      <c r="P281" s="2"/>
      <c r="Q281" s="2"/>
      <c r="R281" s="2"/>
      <c r="S281" s="2"/>
      <c r="T281" s="2"/>
      <c r="U281" s="2"/>
      <c r="V281" s="2"/>
      <c r="W281" s="2"/>
      <c r="X281" s="2"/>
      <c r="Y281" s="2"/>
      <c r="Z281" s="2"/>
    </row>
    <row r="282" spans="1:26" x14ac:dyDescent="0.2">
      <c r="A282" s="258">
        <v>278</v>
      </c>
      <c r="B282" s="259"/>
      <c r="C282" s="264"/>
      <c r="D282" s="261"/>
      <c r="E282" s="262"/>
      <c r="F282" s="253"/>
      <c r="G282" s="263"/>
      <c r="H282" s="256"/>
      <c r="I282" s="257"/>
      <c r="J282" s="2"/>
      <c r="K282" s="2"/>
      <c r="L282" s="2"/>
      <c r="M282" s="2"/>
      <c r="N282" s="2"/>
      <c r="O282" s="2"/>
      <c r="P282" s="2"/>
      <c r="Q282" s="2"/>
      <c r="R282" s="2"/>
      <c r="S282" s="2"/>
      <c r="T282" s="2"/>
      <c r="U282" s="2"/>
      <c r="V282" s="2"/>
      <c r="W282" s="2"/>
      <c r="X282" s="2"/>
      <c r="Y282" s="2"/>
      <c r="Z282" s="2"/>
    </row>
    <row r="283" spans="1:26" x14ac:dyDescent="0.2">
      <c r="A283" s="258">
        <v>279</v>
      </c>
      <c r="B283" s="259"/>
      <c r="C283" s="264"/>
      <c r="D283" s="261"/>
      <c r="E283" s="262"/>
      <c r="F283" s="253"/>
      <c r="G283" s="263"/>
      <c r="H283" s="256"/>
      <c r="I283" s="257"/>
      <c r="J283" s="2"/>
      <c r="K283" s="2"/>
      <c r="L283" s="2"/>
      <c r="M283" s="2"/>
      <c r="N283" s="2"/>
      <c r="O283" s="2"/>
      <c r="P283" s="2"/>
      <c r="Q283" s="2"/>
      <c r="R283" s="2"/>
      <c r="S283" s="2"/>
      <c r="T283" s="2"/>
      <c r="U283" s="2"/>
      <c r="V283" s="2"/>
      <c r="W283" s="2"/>
      <c r="X283" s="2"/>
      <c r="Y283" s="2"/>
      <c r="Z283" s="2"/>
    </row>
    <row r="284" spans="1:26" x14ac:dyDescent="0.2">
      <c r="A284" s="251">
        <v>280</v>
      </c>
      <c r="B284" s="259"/>
      <c r="C284" s="264"/>
      <c r="D284" s="261"/>
      <c r="E284" s="275"/>
      <c r="F284" s="274"/>
      <c r="G284" s="276"/>
      <c r="H284" s="256"/>
      <c r="I284" s="257"/>
      <c r="J284" s="2"/>
      <c r="K284" s="2"/>
      <c r="L284" s="2"/>
      <c r="M284" s="2"/>
      <c r="N284" s="2"/>
      <c r="O284" s="2"/>
      <c r="P284" s="2"/>
      <c r="Q284" s="2"/>
      <c r="R284" s="2"/>
      <c r="S284" s="2"/>
      <c r="T284" s="2"/>
      <c r="U284" s="2"/>
      <c r="V284" s="2"/>
      <c r="W284" s="2"/>
      <c r="X284" s="2"/>
      <c r="Y284" s="2"/>
      <c r="Z284" s="2"/>
    </row>
    <row r="285" spans="1:26" x14ac:dyDescent="0.2">
      <c r="A285" s="258">
        <v>281</v>
      </c>
      <c r="B285" s="259"/>
      <c r="C285" s="264"/>
      <c r="D285" s="261"/>
      <c r="E285" s="262"/>
      <c r="F285" s="253"/>
      <c r="G285" s="263"/>
      <c r="H285" s="256"/>
      <c r="I285" s="257"/>
      <c r="J285" s="2"/>
      <c r="K285" s="2"/>
      <c r="L285" s="2"/>
      <c r="M285" s="2"/>
      <c r="N285" s="2"/>
      <c r="O285" s="2"/>
      <c r="P285" s="2"/>
      <c r="Q285" s="2"/>
      <c r="R285" s="2"/>
      <c r="S285" s="2"/>
      <c r="T285" s="2"/>
      <c r="U285" s="2"/>
      <c r="V285" s="2"/>
      <c r="W285" s="2"/>
      <c r="X285" s="2"/>
      <c r="Y285" s="2"/>
      <c r="Z285" s="2"/>
    </row>
    <row r="286" spans="1:26" x14ac:dyDescent="0.2">
      <c r="A286" s="258">
        <v>282</v>
      </c>
      <c r="B286" s="259"/>
      <c r="C286" s="264"/>
      <c r="D286" s="261"/>
      <c r="E286" s="262"/>
      <c r="F286" s="253"/>
      <c r="G286" s="263"/>
      <c r="H286" s="256"/>
      <c r="I286" s="257"/>
      <c r="J286" s="2"/>
      <c r="K286" s="2"/>
      <c r="L286" s="2"/>
      <c r="M286" s="2"/>
      <c r="N286" s="2"/>
      <c r="O286" s="2"/>
      <c r="P286" s="2"/>
      <c r="Q286" s="2"/>
      <c r="R286" s="2"/>
      <c r="S286" s="2"/>
      <c r="T286" s="2"/>
      <c r="U286" s="2"/>
      <c r="V286" s="2"/>
      <c r="W286" s="2"/>
      <c r="X286" s="2"/>
      <c r="Y286" s="2"/>
      <c r="Z286" s="2"/>
    </row>
    <row r="287" spans="1:26" x14ac:dyDescent="0.2">
      <c r="A287" s="258">
        <v>283</v>
      </c>
      <c r="B287" s="259"/>
      <c r="C287" s="264"/>
      <c r="D287" s="261"/>
      <c r="E287" s="262"/>
      <c r="F287" s="253"/>
      <c r="G287" s="263"/>
      <c r="H287" s="256"/>
      <c r="I287" s="257"/>
      <c r="J287" s="2"/>
      <c r="K287" s="2"/>
      <c r="L287" s="2"/>
      <c r="M287" s="2"/>
      <c r="N287" s="2"/>
      <c r="O287" s="2"/>
      <c r="P287" s="2"/>
      <c r="Q287" s="2"/>
      <c r="R287" s="2"/>
      <c r="S287" s="2"/>
      <c r="T287" s="2"/>
      <c r="U287" s="2"/>
      <c r="V287" s="2"/>
      <c r="W287" s="2"/>
      <c r="X287" s="2"/>
      <c r="Y287" s="2"/>
      <c r="Z287" s="2"/>
    </row>
    <row r="288" spans="1:26" x14ac:dyDescent="0.2">
      <c r="A288" s="258">
        <v>284</v>
      </c>
      <c r="B288" s="259"/>
      <c r="C288" s="264"/>
      <c r="D288" s="261"/>
      <c r="E288" s="262"/>
      <c r="F288" s="253"/>
      <c r="G288" s="263"/>
      <c r="H288" s="256"/>
      <c r="I288" s="257"/>
      <c r="J288" s="2"/>
      <c r="K288" s="2"/>
      <c r="L288" s="2"/>
      <c r="M288" s="2"/>
      <c r="N288" s="2"/>
      <c r="O288" s="2"/>
      <c r="P288" s="2"/>
      <c r="Q288" s="2"/>
      <c r="R288" s="2"/>
      <c r="S288" s="2"/>
      <c r="T288" s="2"/>
      <c r="U288" s="2"/>
      <c r="V288" s="2"/>
      <c r="W288" s="2"/>
      <c r="X288" s="2"/>
      <c r="Y288" s="2"/>
      <c r="Z288" s="2"/>
    </row>
    <row r="289" spans="1:26" x14ac:dyDescent="0.2">
      <c r="A289" s="258">
        <v>285</v>
      </c>
      <c r="B289" s="259"/>
      <c r="C289" s="264"/>
      <c r="D289" s="261"/>
      <c r="E289" s="262"/>
      <c r="F289" s="253"/>
      <c r="G289" s="263"/>
      <c r="H289" s="256"/>
      <c r="I289" s="257"/>
      <c r="J289" s="2"/>
      <c r="K289" s="2"/>
      <c r="L289" s="2"/>
      <c r="M289" s="2"/>
      <c r="N289" s="2"/>
      <c r="O289" s="2"/>
      <c r="P289" s="2"/>
      <c r="Q289" s="2"/>
      <c r="R289" s="2"/>
      <c r="S289" s="2"/>
      <c r="T289" s="2"/>
      <c r="U289" s="2"/>
      <c r="V289" s="2"/>
      <c r="W289" s="2"/>
      <c r="X289" s="2"/>
      <c r="Y289" s="2"/>
      <c r="Z289" s="2"/>
    </row>
    <row r="290" spans="1:26" x14ac:dyDescent="0.2">
      <c r="A290" s="258">
        <v>286</v>
      </c>
      <c r="B290" s="259"/>
      <c r="C290" s="264"/>
      <c r="D290" s="261"/>
      <c r="E290" s="275"/>
      <c r="F290" s="274"/>
      <c r="G290" s="276"/>
      <c r="H290" s="256"/>
      <c r="I290" s="257"/>
      <c r="J290" s="2"/>
      <c r="K290" s="2"/>
      <c r="L290" s="2"/>
      <c r="M290" s="2"/>
      <c r="N290" s="2"/>
      <c r="O290" s="2"/>
      <c r="P290" s="2"/>
      <c r="Q290" s="2"/>
      <c r="R290" s="2"/>
      <c r="S290" s="2"/>
      <c r="T290" s="2"/>
      <c r="U290" s="2"/>
      <c r="V290" s="2"/>
      <c r="W290" s="2"/>
      <c r="X290" s="2"/>
      <c r="Y290" s="2"/>
      <c r="Z290" s="2"/>
    </row>
    <row r="291" spans="1:26" x14ac:dyDescent="0.2">
      <c r="A291" s="258">
        <v>287</v>
      </c>
      <c r="B291" s="259"/>
      <c r="C291" s="264"/>
      <c r="D291" s="261"/>
      <c r="E291" s="275"/>
      <c r="F291" s="274"/>
      <c r="G291" s="276"/>
      <c r="H291" s="256"/>
      <c r="I291" s="257"/>
      <c r="J291" s="2"/>
      <c r="K291" s="2"/>
      <c r="L291" s="2"/>
      <c r="M291" s="2"/>
      <c r="N291" s="2"/>
      <c r="O291" s="2"/>
      <c r="P291" s="2"/>
      <c r="Q291" s="2"/>
      <c r="R291" s="2"/>
      <c r="S291" s="2"/>
      <c r="T291" s="2"/>
      <c r="U291" s="2"/>
      <c r="V291" s="2"/>
      <c r="W291" s="2"/>
      <c r="X291" s="2"/>
      <c r="Y291" s="2"/>
      <c r="Z291" s="2"/>
    </row>
    <row r="292" spans="1:26" x14ac:dyDescent="0.2">
      <c r="A292" s="258">
        <v>288</v>
      </c>
      <c r="B292" s="259"/>
      <c r="C292" s="264"/>
      <c r="D292" s="261"/>
      <c r="E292" s="275"/>
      <c r="F292" s="274"/>
      <c r="G292" s="276"/>
      <c r="H292" s="256"/>
      <c r="I292" s="257"/>
      <c r="J292" s="2"/>
      <c r="K292" s="2"/>
      <c r="L292" s="2"/>
      <c r="M292" s="2"/>
      <c r="N292" s="2"/>
      <c r="O292" s="2"/>
      <c r="P292" s="2"/>
      <c r="Q292" s="2"/>
      <c r="R292" s="2"/>
      <c r="S292" s="2"/>
      <c r="T292" s="2"/>
      <c r="U292" s="2"/>
      <c r="V292" s="2"/>
      <c r="W292" s="2"/>
      <c r="X292" s="2"/>
      <c r="Y292" s="2"/>
      <c r="Z292" s="2"/>
    </row>
    <row r="293" spans="1:26" x14ac:dyDescent="0.2">
      <c r="A293" s="251">
        <v>289</v>
      </c>
      <c r="B293" s="259"/>
      <c r="C293" s="264"/>
      <c r="D293" s="261"/>
      <c r="E293" s="275"/>
      <c r="F293" s="274"/>
      <c r="G293" s="276"/>
      <c r="H293" s="256"/>
      <c r="I293" s="257"/>
      <c r="J293" s="2"/>
      <c r="K293" s="2"/>
      <c r="L293" s="2"/>
      <c r="M293" s="2"/>
      <c r="N293" s="2"/>
      <c r="O293" s="2"/>
      <c r="P293" s="2"/>
      <c r="Q293" s="2"/>
      <c r="R293" s="2"/>
      <c r="S293" s="2"/>
      <c r="T293" s="2"/>
      <c r="U293" s="2"/>
      <c r="V293" s="2"/>
      <c r="W293" s="2"/>
      <c r="X293" s="2"/>
      <c r="Y293" s="2"/>
      <c r="Z293" s="2"/>
    </row>
    <row r="294" spans="1:26" x14ac:dyDescent="0.2">
      <c r="A294" s="258">
        <v>290</v>
      </c>
      <c r="B294" s="259"/>
      <c r="C294" s="264"/>
      <c r="D294" s="261"/>
      <c r="E294" s="275"/>
      <c r="F294" s="274"/>
      <c r="G294" s="276"/>
      <c r="H294" s="256"/>
      <c r="I294" s="257"/>
      <c r="J294" s="2"/>
      <c r="K294" s="2"/>
      <c r="L294" s="2"/>
      <c r="M294" s="2"/>
      <c r="N294" s="2"/>
      <c r="O294" s="2"/>
      <c r="P294" s="2"/>
      <c r="Q294" s="2"/>
      <c r="R294" s="2"/>
      <c r="S294" s="2"/>
      <c r="T294" s="2"/>
      <c r="U294" s="2"/>
      <c r="V294" s="2"/>
      <c r="W294" s="2"/>
      <c r="X294" s="2"/>
      <c r="Y294" s="2"/>
      <c r="Z294" s="2"/>
    </row>
    <row r="295" spans="1:26" x14ac:dyDescent="0.2">
      <c r="A295" s="258">
        <v>291</v>
      </c>
      <c r="B295" s="259"/>
      <c r="C295" s="264"/>
      <c r="D295" s="261"/>
      <c r="E295" s="262"/>
      <c r="F295" s="253"/>
      <c r="G295" s="263"/>
      <c r="H295" s="256"/>
      <c r="I295" s="257"/>
      <c r="J295" s="2"/>
      <c r="K295" s="2"/>
      <c r="L295" s="2"/>
      <c r="M295" s="2"/>
      <c r="N295" s="2"/>
      <c r="O295" s="2"/>
      <c r="P295" s="2"/>
      <c r="Q295" s="2"/>
      <c r="R295" s="2"/>
      <c r="S295" s="2"/>
      <c r="T295" s="2"/>
      <c r="U295" s="2"/>
      <c r="V295" s="2"/>
      <c r="W295" s="2"/>
      <c r="X295" s="2"/>
      <c r="Y295" s="2"/>
      <c r="Z295" s="2"/>
    </row>
    <row r="296" spans="1:26" x14ac:dyDescent="0.2">
      <c r="A296" s="258">
        <v>292</v>
      </c>
      <c r="B296" s="259"/>
      <c r="C296" s="264"/>
      <c r="D296" s="261"/>
      <c r="E296" s="262"/>
      <c r="F296" s="253"/>
      <c r="G296" s="263"/>
      <c r="H296" s="256"/>
      <c r="I296" s="257"/>
      <c r="J296" s="2"/>
      <c r="K296" s="2"/>
      <c r="L296" s="2"/>
      <c r="M296" s="2"/>
      <c r="N296" s="2"/>
      <c r="O296" s="2"/>
      <c r="P296" s="2"/>
      <c r="Q296" s="2"/>
      <c r="R296" s="2"/>
      <c r="S296" s="2"/>
      <c r="T296" s="2"/>
      <c r="U296" s="2"/>
      <c r="V296" s="2"/>
      <c r="W296" s="2"/>
      <c r="X296" s="2"/>
      <c r="Y296" s="2"/>
      <c r="Z296" s="2"/>
    </row>
    <row r="297" spans="1:26" x14ac:dyDescent="0.2">
      <c r="A297" s="258">
        <v>293</v>
      </c>
      <c r="B297" s="259"/>
      <c r="C297" s="264"/>
      <c r="D297" s="261"/>
      <c r="E297" s="275"/>
      <c r="F297" s="274"/>
      <c r="G297" s="276"/>
      <c r="H297" s="256"/>
      <c r="I297" s="257"/>
      <c r="J297" s="2"/>
      <c r="K297" s="2"/>
      <c r="L297" s="2"/>
      <c r="M297" s="2"/>
      <c r="N297" s="2"/>
      <c r="O297" s="2"/>
      <c r="P297" s="2"/>
      <c r="Q297" s="2"/>
      <c r="R297" s="2"/>
      <c r="S297" s="2"/>
      <c r="T297" s="2"/>
      <c r="U297" s="2"/>
      <c r="V297" s="2"/>
      <c r="W297" s="2"/>
      <c r="X297" s="2"/>
      <c r="Y297" s="2"/>
      <c r="Z297" s="2"/>
    </row>
    <row r="298" spans="1:26" x14ac:dyDescent="0.2">
      <c r="A298" s="258">
        <v>294</v>
      </c>
      <c r="B298" s="259"/>
      <c r="C298" s="264"/>
      <c r="D298" s="261"/>
      <c r="E298" s="262"/>
      <c r="F298" s="253"/>
      <c r="G298" s="263"/>
      <c r="H298" s="256"/>
      <c r="I298" s="257"/>
      <c r="J298" s="2"/>
      <c r="K298" s="2"/>
      <c r="L298" s="2"/>
      <c r="M298" s="2"/>
      <c r="N298" s="2"/>
      <c r="O298" s="2"/>
      <c r="P298" s="2"/>
      <c r="Q298" s="2"/>
      <c r="R298" s="2"/>
      <c r="S298" s="2"/>
      <c r="T298" s="2"/>
      <c r="U298" s="2"/>
      <c r="V298" s="2"/>
      <c r="W298" s="2"/>
      <c r="X298" s="2"/>
      <c r="Y298" s="2"/>
      <c r="Z298" s="2"/>
    </row>
    <row r="299" spans="1:26" x14ac:dyDescent="0.2">
      <c r="A299" s="258">
        <v>295</v>
      </c>
      <c r="B299" s="259"/>
      <c r="C299" s="264"/>
      <c r="D299" s="261"/>
      <c r="E299" s="262"/>
      <c r="F299" s="253"/>
      <c r="G299" s="263"/>
      <c r="H299" s="256"/>
      <c r="I299" s="257"/>
      <c r="J299" s="2"/>
      <c r="K299" s="2"/>
      <c r="L299" s="2"/>
      <c r="M299" s="2"/>
      <c r="N299" s="2"/>
      <c r="O299" s="2"/>
      <c r="P299" s="2"/>
      <c r="Q299" s="2"/>
      <c r="R299" s="2"/>
      <c r="S299" s="2"/>
      <c r="T299" s="2"/>
      <c r="U299" s="2"/>
      <c r="V299" s="2"/>
      <c r="W299" s="2"/>
      <c r="X299" s="2"/>
      <c r="Y299" s="2"/>
      <c r="Z299" s="2"/>
    </row>
    <row r="300" spans="1:26" x14ac:dyDescent="0.2">
      <c r="A300" s="258">
        <v>296</v>
      </c>
      <c r="B300" s="259"/>
      <c r="C300" s="264"/>
      <c r="D300" s="261"/>
      <c r="E300" s="262"/>
      <c r="F300" s="253"/>
      <c r="G300" s="263"/>
      <c r="H300" s="256"/>
      <c r="I300" s="257"/>
      <c r="J300" s="2"/>
      <c r="K300" s="2"/>
      <c r="L300" s="2"/>
      <c r="M300" s="2"/>
      <c r="N300" s="2"/>
      <c r="O300" s="2"/>
      <c r="P300" s="2"/>
      <c r="Q300" s="2"/>
      <c r="R300" s="2"/>
      <c r="S300" s="2"/>
      <c r="T300" s="2"/>
      <c r="U300" s="2"/>
      <c r="V300" s="2"/>
      <c r="W300" s="2"/>
      <c r="X300" s="2"/>
      <c r="Y300" s="2"/>
      <c r="Z300" s="2"/>
    </row>
    <row r="301" spans="1:26" x14ac:dyDescent="0.2">
      <c r="A301" s="258">
        <v>297</v>
      </c>
      <c r="B301" s="259"/>
      <c r="C301" s="264"/>
      <c r="D301" s="261"/>
      <c r="E301" s="262"/>
      <c r="F301" s="253"/>
      <c r="G301" s="263"/>
      <c r="H301" s="256"/>
      <c r="I301" s="257"/>
      <c r="J301" s="2"/>
      <c r="K301" s="2"/>
      <c r="L301" s="2"/>
      <c r="M301" s="2"/>
      <c r="N301" s="2"/>
      <c r="O301" s="2"/>
      <c r="P301" s="2"/>
      <c r="Q301" s="2"/>
      <c r="R301" s="2"/>
      <c r="S301" s="2"/>
      <c r="T301" s="2"/>
      <c r="U301" s="2"/>
      <c r="V301" s="2"/>
      <c r="W301" s="2"/>
      <c r="X301" s="2"/>
      <c r="Y301" s="2"/>
      <c r="Z301" s="2"/>
    </row>
    <row r="302" spans="1:26" x14ac:dyDescent="0.2">
      <c r="A302" s="251">
        <v>298</v>
      </c>
      <c r="B302" s="259"/>
      <c r="C302" s="264"/>
      <c r="D302" s="261"/>
      <c r="E302" s="262"/>
      <c r="F302" s="253"/>
      <c r="G302" s="263"/>
      <c r="H302" s="256"/>
      <c r="I302" s="257"/>
      <c r="J302" s="2"/>
      <c r="K302" s="2"/>
      <c r="L302" s="2"/>
      <c r="M302" s="2"/>
      <c r="N302" s="2"/>
      <c r="O302" s="2"/>
      <c r="P302" s="2"/>
      <c r="Q302" s="2"/>
      <c r="R302" s="2"/>
      <c r="S302" s="2"/>
      <c r="T302" s="2"/>
      <c r="U302" s="2"/>
      <c r="V302" s="2"/>
      <c r="W302" s="2"/>
      <c r="X302" s="2"/>
      <c r="Y302" s="2"/>
      <c r="Z302" s="2"/>
    </row>
    <row r="303" spans="1:26" x14ac:dyDescent="0.2">
      <c r="A303" s="258">
        <v>299</v>
      </c>
      <c r="B303" s="259"/>
      <c r="C303" s="264"/>
      <c r="D303" s="261"/>
      <c r="E303" s="262"/>
      <c r="F303" s="253"/>
      <c r="G303" s="263"/>
      <c r="H303" s="256"/>
      <c r="I303" s="257"/>
      <c r="J303" s="2"/>
      <c r="K303" s="2"/>
      <c r="L303" s="2"/>
      <c r="M303" s="2"/>
      <c r="N303" s="2"/>
      <c r="O303" s="2"/>
      <c r="P303" s="2"/>
      <c r="Q303" s="2"/>
      <c r="R303" s="2"/>
      <c r="S303" s="2"/>
      <c r="T303" s="2"/>
      <c r="U303" s="2"/>
      <c r="V303" s="2"/>
      <c r="W303" s="2"/>
      <c r="X303" s="2"/>
      <c r="Y303" s="2"/>
      <c r="Z303" s="2"/>
    </row>
    <row r="304" spans="1:26" x14ac:dyDescent="0.2">
      <c r="A304" s="258">
        <v>300</v>
      </c>
      <c r="B304" s="259"/>
      <c r="C304" s="264"/>
      <c r="D304" s="261"/>
      <c r="E304" s="262"/>
      <c r="F304" s="253"/>
      <c r="G304" s="263"/>
      <c r="H304" s="256"/>
      <c r="I304" s="257"/>
      <c r="J304" s="2"/>
      <c r="K304" s="2"/>
      <c r="L304" s="2"/>
      <c r="M304" s="2"/>
      <c r="N304" s="2"/>
      <c r="O304" s="2"/>
      <c r="P304" s="2"/>
      <c r="Q304" s="2"/>
      <c r="R304" s="2"/>
      <c r="S304" s="2"/>
      <c r="T304" s="2"/>
      <c r="U304" s="2"/>
      <c r="V304" s="2"/>
      <c r="W304" s="2"/>
      <c r="X304" s="2"/>
      <c r="Y304" s="2"/>
      <c r="Z304" s="2"/>
    </row>
    <row r="305" spans="1:26" x14ac:dyDescent="0.2">
      <c r="A305" s="258">
        <v>301</v>
      </c>
      <c r="B305" s="259"/>
      <c r="C305" s="264"/>
      <c r="D305" s="261"/>
      <c r="E305" s="262"/>
      <c r="F305" s="253"/>
      <c r="G305" s="263"/>
      <c r="H305" s="256"/>
      <c r="I305" s="257"/>
      <c r="J305" s="2"/>
      <c r="K305" s="2"/>
      <c r="L305" s="2"/>
      <c r="M305" s="2"/>
      <c r="N305" s="2"/>
      <c r="O305" s="2"/>
      <c r="P305" s="2"/>
      <c r="Q305" s="2"/>
      <c r="R305" s="2"/>
      <c r="S305" s="2"/>
      <c r="T305" s="2"/>
      <c r="U305" s="2"/>
      <c r="V305" s="2"/>
      <c r="W305" s="2"/>
      <c r="X305" s="2"/>
      <c r="Y305" s="2"/>
      <c r="Z305" s="2"/>
    </row>
    <row r="306" spans="1:26" x14ac:dyDescent="0.2">
      <c r="A306" s="258">
        <v>302</v>
      </c>
      <c r="B306" s="259"/>
      <c r="C306" s="264"/>
      <c r="D306" s="261"/>
      <c r="E306" s="262"/>
      <c r="F306" s="253"/>
      <c r="G306" s="263"/>
      <c r="H306" s="256"/>
      <c r="I306" s="257"/>
      <c r="J306" s="2"/>
      <c r="K306" s="2"/>
      <c r="L306" s="2"/>
      <c r="M306" s="2"/>
      <c r="N306" s="2"/>
      <c r="O306" s="2"/>
      <c r="P306" s="2"/>
      <c r="Q306" s="2"/>
      <c r="R306" s="2"/>
      <c r="S306" s="2"/>
      <c r="T306" s="2"/>
      <c r="U306" s="2"/>
      <c r="V306" s="2"/>
      <c r="W306" s="2"/>
      <c r="X306" s="2"/>
      <c r="Y306" s="2"/>
      <c r="Z306" s="2"/>
    </row>
    <row r="307" spans="1:26" x14ac:dyDescent="0.2">
      <c r="A307" s="258">
        <v>303</v>
      </c>
      <c r="B307" s="259"/>
      <c r="C307" s="264"/>
      <c r="D307" s="261"/>
      <c r="E307" s="262"/>
      <c r="F307" s="253"/>
      <c r="G307" s="263"/>
      <c r="H307" s="256"/>
      <c r="I307" s="257"/>
      <c r="J307" s="2"/>
      <c r="K307" s="2"/>
      <c r="L307" s="2"/>
      <c r="M307" s="2"/>
      <c r="N307" s="2"/>
      <c r="O307" s="2"/>
      <c r="P307" s="2"/>
      <c r="Q307" s="2"/>
      <c r="R307" s="2"/>
      <c r="S307" s="2"/>
      <c r="T307" s="2"/>
      <c r="U307" s="2"/>
      <c r="V307" s="2"/>
      <c r="W307" s="2"/>
      <c r="X307" s="2"/>
      <c r="Y307" s="2"/>
      <c r="Z307" s="2"/>
    </row>
    <row r="308" spans="1:26" x14ac:dyDescent="0.2">
      <c r="A308" s="258">
        <v>304</v>
      </c>
      <c r="B308" s="259"/>
      <c r="C308" s="264"/>
      <c r="D308" s="261"/>
      <c r="E308" s="262"/>
      <c r="F308" s="253"/>
      <c r="G308" s="263"/>
      <c r="H308" s="256"/>
      <c r="I308" s="257"/>
      <c r="J308" s="2"/>
      <c r="K308" s="2"/>
      <c r="L308" s="2"/>
      <c r="M308" s="2"/>
      <c r="N308" s="2"/>
      <c r="O308" s="2"/>
      <c r="P308" s="2"/>
      <c r="Q308" s="2"/>
      <c r="R308" s="2"/>
      <c r="S308" s="2"/>
      <c r="T308" s="2"/>
      <c r="U308" s="2"/>
      <c r="V308" s="2"/>
      <c r="W308" s="2"/>
      <c r="X308" s="2"/>
      <c r="Y308" s="2"/>
      <c r="Z308" s="2"/>
    </row>
    <row r="309" spans="1:26" x14ac:dyDescent="0.2">
      <c r="A309" s="258">
        <v>305</v>
      </c>
      <c r="B309" s="259"/>
      <c r="C309" s="264"/>
      <c r="D309" s="261"/>
      <c r="E309" s="262"/>
      <c r="F309" s="253"/>
      <c r="G309" s="263"/>
      <c r="H309" s="256"/>
      <c r="I309" s="257"/>
      <c r="J309" s="2"/>
      <c r="K309" s="2"/>
      <c r="L309" s="2"/>
      <c r="M309" s="2"/>
      <c r="N309" s="2"/>
      <c r="O309" s="2"/>
      <c r="P309" s="2"/>
      <c r="Q309" s="2"/>
      <c r="R309" s="2"/>
      <c r="S309" s="2"/>
      <c r="T309" s="2"/>
      <c r="U309" s="2"/>
      <c r="V309" s="2"/>
      <c r="W309" s="2"/>
      <c r="X309" s="2"/>
      <c r="Y309" s="2"/>
      <c r="Z309" s="2"/>
    </row>
    <row r="310" spans="1:26" x14ac:dyDescent="0.2">
      <c r="A310" s="258">
        <v>306</v>
      </c>
      <c r="B310" s="259"/>
      <c r="C310" s="264"/>
      <c r="D310" s="261"/>
      <c r="E310" s="262"/>
      <c r="F310" s="253"/>
      <c r="G310" s="263"/>
      <c r="H310" s="256"/>
      <c r="I310" s="257"/>
      <c r="J310" s="2"/>
      <c r="K310" s="2"/>
      <c r="L310" s="2"/>
      <c r="M310" s="2"/>
      <c r="N310" s="2"/>
      <c r="O310" s="2"/>
      <c r="P310" s="2"/>
      <c r="Q310" s="2"/>
      <c r="R310" s="2"/>
      <c r="S310" s="2"/>
      <c r="T310" s="2"/>
      <c r="U310" s="2"/>
      <c r="V310" s="2"/>
      <c r="W310" s="2"/>
      <c r="X310" s="2"/>
      <c r="Y310" s="2"/>
      <c r="Z310" s="2"/>
    </row>
    <row r="311" spans="1:26" x14ac:dyDescent="0.2">
      <c r="A311" s="251">
        <v>307</v>
      </c>
      <c r="B311" s="259"/>
      <c r="C311" s="264"/>
      <c r="D311" s="261"/>
      <c r="E311" s="262"/>
      <c r="F311" s="253"/>
      <c r="G311" s="263"/>
      <c r="H311" s="256"/>
      <c r="I311" s="257"/>
      <c r="J311" s="2"/>
      <c r="K311" s="2"/>
      <c r="L311" s="2"/>
      <c r="M311" s="2"/>
      <c r="N311" s="2"/>
      <c r="O311" s="2"/>
      <c r="P311" s="2"/>
      <c r="Q311" s="2"/>
      <c r="R311" s="2"/>
      <c r="S311" s="2"/>
      <c r="T311" s="2"/>
      <c r="U311" s="2"/>
      <c r="V311" s="2"/>
      <c r="W311" s="2"/>
      <c r="X311" s="2"/>
      <c r="Y311" s="2"/>
      <c r="Z311" s="2"/>
    </row>
    <row r="312" spans="1:26" x14ac:dyDescent="0.2">
      <c r="A312" s="258">
        <v>308</v>
      </c>
      <c r="B312" s="259"/>
      <c r="C312" s="264"/>
      <c r="D312" s="261"/>
      <c r="E312" s="262"/>
      <c r="F312" s="253"/>
      <c r="G312" s="263"/>
      <c r="H312" s="256"/>
      <c r="I312" s="257"/>
      <c r="J312" s="2"/>
      <c r="K312" s="2"/>
      <c r="L312" s="2"/>
      <c r="M312" s="2"/>
      <c r="N312" s="2"/>
      <c r="O312" s="2"/>
      <c r="P312" s="2"/>
      <c r="Q312" s="2"/>
      <c r="R312" s="2"/>
      <c r="S312" s="2"/>
      <c r="T312" s="2"/>
      <c r="U312" s="2"/>
      <c r="V312" s="2"/>
      <c r="W312" s="2"/>
      <c r="X312" s="2"/>
      <c r="Y312" s="2"/>
      <c r="Z312" s="2"/>
    </row>
    <row r="313" spans="1:26" x14ac:dyDescent="0.2">
      <c r="A313" s="258">
        <v>309</v>
      </c>
      <c r="B313" s="259"/>
      <c r="C313" s="264"/>
      <c r="D313" s="261"/>
      <c r="E313" s="262"/>
      <c r="F313" s="253"/>
      <c r="G313" s="263"/>
      <c r="H313" s="256"/>
      <c r="I313" s="257"/>
      <c r="J313" s="2"/>
      <c r="K313" s="2"/>
      <c r="L313" s="2"/>
      <c r="M313" s="2"/>
      <c r="N313" s="2"/>
      <c r="O313" s="2"/>
      <c r="P313" s="2"/>
      <c r="Q313" s="2"/>
      <c r="R313" s="2"/>
      <c r="S313" s="2"/>
      <c r="T313" s="2"/>
      <c r="U313" s="2"/>
      <c r="V313" s="2"/>
      <c r="W313" s="2"/>
      <c r="X313" s="2"/>
      <c r="Y313" s="2"/>
      <c r="Z313" s="2"/>
    </row>
    <row r="314" spans="1:26" x14ac:dyDescent="0.2">
      <c r="A314" s="258">
        <v>310</v>
      </c>
      <c r="B314" s="259"/>
      <c r="C314" s="264"/>
      <c r="D314" s="261"/>
      <c r="E314" s="262"/>
      <c r="F314" s="253"/>
      <c r="G314" s="263"/>
      <c r="H314" s="256"/>
      <c r="I314" s="257"/>
      <c r="J314" s="2"/>
      <c r="K314" s="2"/>
      <c r="L314" s="2"/>
      <c r="M314" s="2"/>
      <c r="N314" s="2"/>
      <c r="O314" s="2"/>
      <c r="P314" s="2"/>
      <c r="Q314" s="2"/>
      <c r="R314" s="2"/>
      <c r="S314" s="2"/>
      <c r="T314" s="2"/>
      <c r="U314" s="2"/>
      <c r="V314" s="2"/>
      <c r="W314" s="2"/>
      <c r="X314" s="2"/>
      <c r="Y314" s="2"/>
      <c r="Z314" s="2"/>
    </row>
    <row r="315" spans="1:26" x14ac:dyDescent="0.2">
      <c r="A315" s="258">
        <v>311</v>
      </c>
      <c r="B315" s="259"/>
      <c r="C315" s="264"/>
      <c r="D315" s="261"/>
      <c r="E315" s="262"/>
      <c r="F315" s="253"/>
      <c r="G315" s="263"/>
      <c r="H315" s="256"/>
      <c r="I315" s="257"/>
      <c r="J315" s="2"/>
      <c r="K315" s="2"/>
      <c r="L315" s="2"/>
      <c r="M315" s="2"/>
      <c r="N315" s="2"/>
      <c r="O315" s="2"/>
      <c r="P315" s="2"/>
      <c r="Q315" s="2"/>
      <c r="R315" s="2"/>
      <c r="S315" s="2"/>
      <c r="T315" s="2"/>
      <c r="U315" s="2"/>
      <c r="V315" s="2"/>
      <c r="W315" s="2"/>
      <c r="X315" s="2"/>
      <c r="Y315" s="2"/>
      <c r="Z315" s="2"/>
    </row>
    <row r="316" spans="1:26" x14ac:dyDescent="0.2">
      <c r="A316" s="258">
        <v>312</v>
      </c>
      <c r="B316" s="259"/>
      <c r="C316" s="264"/>
      <c r="D316" s="261"/>
      <c r="E316" s="262"/>
      <c r="F316" s="253"/>
      <c r="G316" s="263"/>
      <c r="H316" s="256"/>
      <c r="I316" s="257"/>
      <c r="J316" s="2"/>
      <c r="K316" s="2"/>
      <c r="L316" s="2"/>
      <c r="M316" s="2"/>
      <c r="N316" s="2"/>
      <c r="O316" s="2"/>
      <c r="P316" s="2"/>
      <c r="Q316" s="2"/>
      <c r="R316" s="2"/>
      <c r="S316" s="2"/>
      <c r="T316" s="2"/>
      <c r="U316" s="2"/>
      <c r="V316" s="2"/>
      <c r="W316" s="2"/>
      <c r="X316" s="2"/>
      <c r="Y316" s="2"/>
      <c r="Z316" s="2"/>
    </row>
    <row r="317" spans="1:26" x14ac:dyDescent="0.2">
      <c r="A317" s="258">
        <v>313</v>
      </c>
      <c r="B317" s="259"/>
      <c r="C317" s="264"/>
      <c r="D317" s="261"/>
      <c r="E317" s="262"/>
      <c r="F317" s="253"/>
      <c r="G317" s="263"/>
      <c r="H317" s="256"/>
      <c r="I317" s="257"/>
      <c r="J317" s="2"/>
      <c r="K317" s="2"/>
      <c r="L317" s="2"/>
      <c r="M317" s="2"/>
      <c r="N317" s="2"/>
      <c r="O317" s="2"/>
      <c r="P317" s="2"/>
      <c r="Q317" s="2"/>
      <c r="R317" s="2"/>
      <c r="S317" s="2"/>
      <c r="T317" s="2"/>
      <c r="U317" s="2"/>
      <c r="V317" s="2"/>
      <c r="W317" s="2"/>
      <c r="X317" s="2"/>
      <c r="Y317" s="2"/>
      <c r="Z317" s="2"/>
    </row>
    <row r="318" spans="1:26" x14ac:dyDescent="0.2">
      <c r="A318" s="258">
        <v>314</v>
      </c>
      <c r="B318" s="259"/>
      <c r="C318" s="264"/>
      <c r="D318" s="261"/>
      <c r="E318" s="262"/>
      <c r="F318" s="253"/>
      <c r="G318" s="263"/>
      <c r="H318" s="256"/>
      <c r="I318" s="257"/>
      <c r="J318" s="2"/>
      <c r="K318" s="2"/>
      <c r="L318" s="2"/>
      <c r="M318" s="2"/>
      <c r="N318" s="2"/>
      <c r="O318" s="2"/>
      <c r="P318" s="2"/>
      <c r="Q318" s="2"/>
      <c r="R318" s="2"/>
      <c r="S318" s="2"/>
      <c r="T318" s="2"/>
      <c r="U318" s="2"/>
      <c r="V318" s="2"/>
      <c r="W318" s="2"/>
      <c r="X318" s="2"/>
      <c r="Y318" s="2"/>
      <c r="Z318" s="2"/>
    </row>
    <row r="319" spans="1:26" x14ac:dyDescent="0.2">
      <c r="A319" s="258">
        <v>315</v>
      </c>
      <c r="B319" s="259"/>
      <c r="C319" s="264"/>
      <c r="D319" s="261"/>
      <c r="E319" s="262"/>
      <c r="F319" s="253"/>
      <c r="G319" s="263"/>
      <c r="H319" s="256"/>
      <c r="I319" s="257"/>
      <c r="J319" s="2"/>
      <c r="K319" s="2"/>
      <c r="L319" s="2"/>
      <c r="M319" s="2"/>
      <c r="N319" s="2"/>
      <c r="O319" s="2"/>
      <c r="P319" s="2"/>
      <c r="Q319" s="2"/>
      <c r="R319" s="2"/>
      <c r="S319" s="2"/>
      <c r="T319" s="2"/>
      <c r="U319" s="2"/>
      <c r="V319" s="2"/>
      <c r="W319" s="2"/>
      <c r="X319" s="2"/>
      <c r="Y319" s="2"/>
      <c r="Z319" s="2"/>
    </row>
    <row r="320" spans="1:26" x14ac:dyDescent="0.2">
      <c r="A320" s="251">
        <v>316</v>
      </c>
      <c r="B320" s="259"/>
      <c r="C320" s="264"/>
      <c r="D320" s="261"/>
      <c r="E320" s="262"/>
      <c r="F320" s="253"/>
      <c r="G320" s="263"/>
      <c r="H320" s="256"/>
      <c r="I320" s="257"/>
      <c r="J320" s="2"/>
      <c r="K320" s="2"/>
      <c r="L320" s="2"/>
      <c r="M320" s="2"/>
      <c r="N320" s="2"/>
      <c r="O320" s="2"/>
      <c r="P320" s="2"/>
      <c r="Q320" s="2"/>
      <c r="R320" s="2"/>
      <c r="S320" s="2"/>
      <c r="T320" s="2"/>
      <c r="U320" s="2"/>
      <c r="V320" s="2"/>
      <c r="W320" s="2"/>
      <c r="X320" s="2"/>
      <c r="Y320" s="2"/>
      <c r="Z320" s="2"/>
    </row>
    <row r="321" spans="1:26" x14ac:dyDescent="0.2">
      <c r="A321" s="258">
        <v>317</v>
      </c>
      <c r="B321" s="259"/>
      <c r="C321" s="264"/>
      <c r="D321" s="261"/>
      <c r="E321" s="262"/>
      <c r="F321" s="253"/>
      <c r="G321" s="263"/>
      <c r="H321" s="256"/>
      <c r="I321" s="257"/>
      <c r="J321" s="2"/>
      <c r="K321" s="2"/>
      <c r="L321" s="2"/>
      <c r="M321" s="2"/>
      <c r="N321" s="2"/>
      <c r="O321" s="2"/>
      <c r="P321" s="2"/>
      <c r="Q321" s="2"/>
      <c r="R321" s="2"/>
      <c r="S321" s="2"/>
      <c r="T321" s="2"/>
      <c r="U321" s="2"/>
      <c r="V321" s="2"/>
      <c r="W321" s="2"/>
      <c r="X321" s="2"/>
      <c r="Y321" s="2"/>
      <c r="Z321" s="2"/>
    </row>
    <row r="322" spans="1:26" x14ac:dyDescent="0.2">
      <c r="A322" s="258">
        <v>318</v>
      </c>
      <c r="B322" s="259"/>
      <c r="C322" s="264"/>
      <c r="D322" s="261"/>
      <c r="E322" s="262"/>
      <c r="F322" s="253"/>
      <c r="G322" s="263"/>
      <c r="H322" s="256"/>
      <c r="I322" s="257"/>
      <c r="J322" s="2"/>
      <c r="K322" s="2"/>
      <c r="L322" s="2"/>
      <c r="M322" s="2"/>
      <c r="N322" s="2"/>
      <c r="O322" s="2"/>
      <c r="P322" s="2"/>
      <c r="Q322" s="2"/>
      <c r="R322" s="2"/>
      <c r="S322" s="2"/>
      <c r="T322" s="2"/>
      <c r="U322" s="2"/>
      <c r="V322" s="2"/>
      <c r="W322" s="2"/>
      <c r="X322" s="2"/>
      <c r="Y322" s="2"/>
      <c r="Z322" s="2"/>
    </row>
    <row r="323" spans="1:26" x14ac:dyDescent="0.2">
      <c r="A323" s="258">
        <v>319</v>
      </c>
      <c r="B323" s="259"/>
      <c r="C323" s="264"/>
      <c r="D323" s="261"/>
      <c r="E323" s="262"/>
      <c r="F323" s="253"/>
      <c r="G323" s="263"/>
      <c r="H323" s="256"/>
      <c r="I323" s="257"/>
      <c r="J323" s="2"/>
      <c r="K323" s="2"/>
      <c r="L323" s="2"/>
      <c r="M323" s="2"/>
      <c r="N323" s="2"/>
      <c r="O323" s="2"/>
      <c r="P323" s="2"/>
      <c r="Q323" s="2"/>
      <c r="R323" s="2"/>
      <c r="S323" s="2"/>
      <c r="T323" s="2"/>
      <c r="U323" s="2"/>
      <c r="V323" s="2"/>
      <c r="W323" s="2"/>
      <c r="X323" s="2"/>
      <c r="Y323" s="2"/>
      <c r="Z323" s="2"/>
    </row>
    <row r="324" spans="1:26" x14ac:dyDescent="0.2">
      <c r="A324" s="258">
        <v>320</v>
      </c>
      <c r="B324" s="259"/>
      <c r="C324" s="264"/>
      <c r="D324" s="261"/>
      <c r="E324" s="262"/>
      <c r="F324" s="253"/>
      <c r="G324" s="263"/>
      <c r="H324" s="256"/>
      <c r="I324" s="257"/>
      <c r="J324" s="2"/>
      <c r="K324" s="2"/>
      <c r="L324" s="2"/>
      <c r="M324" s="2"/>
      <c r="N324" s="2"/>
      <c r="O324" s="2"/>
      <c r="P324" s="2"/>
      <c r="Q324" s="2"/>
      <c r="R324" s="2"/>
      <c r="S324" s="2"/>
      <c r="T324" s="2"/>
      <c r="U324" s="2"/>
      <c r="V324" s="2"/>
      <c r="W324" s="2"/>
      <c r="X324" s="2"/>
      <c r="Y324" s="2"/>
      <c r="Z324" s="2"/>
    </row>
    <row r="325" spans="1:26" x14ac:dyDescent="0.2">
      <c r="A325" s="258">
        <v>321</v>
      </c>
      <c r="B325" s="259"/>
      <c r="C325" s="264"/>
      <c r="D325" s="261"/>
      <c r="E325" s="262"/>
      <c r="F325" s="253"/>
      <c r="G325" s="263"/>
      <c r="H325" s="256"/>
      <c r="I325" s="257"/>
      <c r="J325" s="2"/>
      <c r="K325" s="2"/>
      <c r="L325" s="2"/>
      <c r="M325" s="2"/>
      <c r="N325" s="2"/>
      <c r="O325" s="2"/>
      <c r="P325" s="2"/>
      <c r="Q325" s="2"/>
      <c r="R325" s="2"/>
      <c r="S325" s="2"/>
      <c r="T325" s="2"/>
      <c r="U325" s="2"/>
      <c r="V325" s="2"/>
      <c r="W325" s="2"/>
      <c r="X325" s="2"/>
      <c r="Y325" s="2"/>
      <c r="Z325" s="2"/>
    </row>
    <row r="326" spans="1:26" x14ac:dyDescent="0.2">
      <c r="A326" s="258">
        <v>322</v>
      </c>
      <c r="B326" s="259"/>
      <c r="C326" s="264"/>
      <c r="D326" s="261"/>
      <c r="E326" s="262"/>
      <c r="F326" s="253"/>
      <c r="G326" s="263"/>
      <c r="H326" s="256"/>
      <c r="I326" s="257"/>
      <c r="J326" s="2"/>
      <c r="K326" s="2"/>
      <c r="L326" s="2"/>
      <c r="M326" s="2"/>
      <c r="N326" s="2"/>
      <c r="O326" s="2"/>
      <c r="P326" s="2"/>
      <c r="Q326" s="2"/>
      <c r="R326" s="2"/>
      <c r="S326" s="2"/>
      <c r="T326" s="2"/>
      <c r="U326" s="2"/>
      <c r="V326" s="2"/>
      <c r="W326" s="2"/>
      <c r="X326" s="2"/>
      <c r="Y326" s="2"/>
      <c r="Z326" s="2"/>
    </row>
    <row r="327" spans="1:26" x14ac:dyDescent="0.2">
      <c r="A327" s="258">
        <v>323</v>
      </c>
      <c r="B327" s="259"/>
      <c r="C327" s="264"/>
      <c r="D327" s="261"/>
      <c r="E327" s="262"/>
      <c r="F327" s="253"/>
      <c r="G327" s="263"/>
      <c r="H327" s="256"/>
      <c r="I327" s="257"/>
      <c r="J327" s="2"/>
      <c r="K327" s="2"/>
      <c r="L327" s="2"/>
      <c r="M327" s="2"/>
      <c r="N327" s="2"/>
      <c r="O327" s="2"/>
      <c r="P327" s="2"/>
      <c r="Q327" s="2"/>
      <c r="R327" s="2"/>
      <c r="S327" s="2"/>
      <c r="T327" s="2"/>
      <c r="U327" s="2"/>
      <c r="V327" s="2"/>
      <c r="W327" s="2"/>
      <c r="X327" s="2"/>
      <c r="Y327" s="2"/>
      <c r="Z327" s="2"/>
    </row>
    <row r="328" spans="1:26" x14ac:dyDescent="0.2">
      <c r="A328" s="258">
        <v>324</v>
      </c>
      <c r="B328" s="259"/>
      <c r="C328" s="264"/>
      <c r="D328" s="261"/>
      <c r="E328" s="262"/>
      <c r="F328" s="253"/>
      <c r="G328" s="263"/>
      <c r="H328" s="256"/>
      <c r="I328" s="257"/>
      <c r="J328" s="2"/>
      <c r="K328" s="2"/>
      <c r="L328" s="2"/>
      <c r="M328" s="2"/>
      <c r="N328" s="2"/>
      <c r="O328" s="2"/>
      <c r="P328" s="2"/>
      <c r="Q328" s="2"/>
      <c r="R328" s="2"/>
      <c r="S328" s="2"/>
      <c r="T328" s="2"/>
      <c r="U328" s="2"/>
      <c r="V328" s="2"/>
      <c r="W328" s="2"/>
      <c r="X328" s="2"/>
      <c r="Y328" s="2"/>
      <c r="Z328" s="2"/>
    </row>
    <row r="329" spans="1:26" x14ac:dyDescent="0.2">
      <c r="A329" s="251">
        <v>325</v>
      </c>
      <c r="B329" s="259"/>
      <c r="C329" s="264"/>
      <c r="D329" s="261"/>
      <c r="E329" s="262"/>
      <c r="F329" s="253"/>
      <c r="G329" s="263"/>
      <c r="H329" s="256"/>
      <c r="I329" s="257"/>
      <c r="J329" s="2"/>
      <c r="K329" s="2"/>
      <c r="L329" s="2"/>
      <c r="M329" s="2"/>
      <c r="N329" s="2"/>
      <c r="O329" s="2"/>
      <c r="P329" s="2"/>
      <c r="Q329" s="2"/>
      <c r="R329" s="2"/>
      <c r="S329" s="2"/>
      <c r="T329" s="2"/>
      <c r="U329" s="2"/>
      <c r="V329" s="2"/>
      <c r="W329" s="2"/>
      <c r="X329" s="2"/>
      <c r="Y329" s="2"/>
      <c r="Z329" s="2"/>
    </row>
    <row r="330" spans="1:26" x14ac:dyDescent="0.2">
      <c r="A330" s="258">
        <v>326</v>
      </c>
      <c r="B330" s="259"/>
      <c r="C330" s="264"/>
      <c r="D330" s="261"/>
      <c r="E330" s="262"/>
      <c r="F330" s="253"/>
      <c r="G330" s="263"/>
      <c r="H330" s="256"/>
      <c r="I330" s="257"/>
      <c r="J330" s="2"/>
      <c r="K330" s="2"/>
      <c r="L330" s="2"/>
      <c r="M330" s="2"/>
      <c r="N330" s="2"/>
      <c r="O330" s="2"/>
      <c r="P330" s="2"/>
      <c r="Q330" s="2"/>
      <c r="R330" s="2"/>
      <c r="S330" s="2"/>
      <c r="T330" s="2"/>
      <c r="U330" s="2"/>
      <c r="V330" s="2"/>
      <c r="W330" s="2"/>
      <c r="X330" s="2"/>
      <c r="Y330" s="2"/>
      <c r="Z330" s="2"/>
    </row>
    <row r="331" spans="1:26" x14ac:dyDescent="0.2">
      <c r="A331" s="258">
        <v>327</v>
      </c>
      <c r="B331" s="259"/>
      <c r="C331" s="264"/>
      <c r="D331" s="261"/>
      <c r="E331" s="262"/>
      <c r="F331" s="253"/>
      <c r="G331" s="263"/>
      <c r="H331" s="256"/>
      <c r="I331" s="257"/>
      <c r="J331" s="2"/>
      <c r="K331" s="2"/>
      <c r="L331" s="2"/>
      <c r="M331" s="2"/>
      <c r="N331" s="2"/>
      <c r="O331" s="2"/>
      <c r="P331" s="2"/>
      <c r="Q331" s="2"/>
      <c r="R331" s="2"/>
      <c r="S331" s="2"/>
      <c r="T331" s="2"/>
      <c r="U331" s="2"/>
      <c r="V331" s="2"/>
      <c r="W331" s="2"/>
      <c r="X331" s="2"/>
      <c r="Y331" s="2"/>
      <c r="Z331" s="2"/>
    </row>
    <row r="332" spans="1:26" x14ac:dyDescent="0.2">
      <c r="A332" s="258">
        <v>328</v>
      </c>
      <c r="B332" s="259"/>
      <c r="C332" s="264"/>
      <c r="D332" s="261"/>
      <c r="E332" s="262"/>
      <c r="F332" s="253"/>
      <c r="G332" s="263"/>
      <c r="H332" s="256"/>
      <c r="I332" s="257"/>
      <c r="J332" s="2"/>
      <c r="K332" s="2"/>
      <c r="L332" s="2"/>
      <c r="M332" s="2"/>
      <c r="N332" s="2"/>
      <c r="O332" s="2"/>
      <c r="P332" s="2"/>
      <c r="Q332" s="2"/>
      <c r="R332" s="2"/>
      <c r="S332" s="2"/>
      <c r="T332" s="2"/>
      <c r="U332" s="2"/>
      <c r="V332" s="2"/>
      <c r="W332" s="2"/>
      <c r="X332" s="2"/>
      <c r="Y332" s="2"/>
      <c r="Z332" s="2"/>
    </row>
    <row r="333" spans="1:26" x14ac:dyDescent="0.2">
      <c r="A333" s="258">
        <v>329</v>
      </c>
      <c r="B333" s="259"/>
      <c r="C333" s="264"/>
      <c r="D333" s="261"/>
      <c r="E333" s="262"/>
      <c r="F333" s="253"/>
      <c r="G333" s="263"/>
      <c r="H333" s="256"/>
      <c r="I333" s="257"/>
      <c r="J333" s="2"/>
      <c r="K333" s="2"/>
      <c r="L333" s="2"/>
      <c r="M333" s="2"/>
      <c r="N333" s="2"/>
      <c r="O333" s="2"/>
      <c r="P333" s="2"/>
      <c r="Q333" s="2"/>
      <c r="R333" s="2"/>
      <c r="S333" s="2"/>
      <c r="T333" s="2"/>
      <c r="U333" s="2"/>
      <c r="V333" s="2"/>
      <c r="W333" s="2"/>
      <c r="X333" s="2"/>
      <c r="Y333" s="2"/>
      <c r="Z333" s="2"/>
    </row>
    <row r="334" spans="1:26" x14ac:dyDescent="0.2">
      <c r="A334" s="258">
        <v>330</v>
      </c>
      <c r="B334" s="259"/>
      <c r="C334" s="264"/>
      <c r="D334" s="261"/>
      <c r="E334" s="262"/>
      <c r="F334" s="253"/>
      <c r="G334" s="263"/>
      <c r="H334" s="256"/>
      <c r="I334" s="257"/>
      <c r="J334" s="2"/>
      <c r="K334" s="2"/>
      <c r="L334" s="2"/>
      <c r="M334" s="2"/>
      <c r="N334" s="2"/>
      <c r="O334" s="2"/>
      <c r="P334" s="2"/>
      <c r="Q334" s="2"/>
      <c r="R334" s="2"/>
      <c r="S334" s="2"/>
      <c r="T334" s="2"/>
      <c r="U334" s="2"/>
      <c r="V334" s="2"/>
      <c r="W334" s="2"/>
      <c r="X334" s="2"/>
      <c r="Y334" s="2"/>
      <c r="Z334" s="2"/>
    </row>
    <row r="335" spans="1:26" x14ac:dyDescent="0.2">
      <c r="A335" s="258">
        <v>331</v>
      </c>
      <c r="B335" s="259"/>
      <c r="C335" s="264"/>
      <c r="D335" s="261"/>
      <c r="E335" s="262"/>
      <c r="F335" s="253"/>
      <c r="G335" s="263"/>
      <c r="H335" s="256"/>
      <c r="I335" s="257"/>
      <c r="J335" s="2"/>
      <c r="K335" s="2"/>
      <c r="L335" s="2"/>
      <c r="M335" s="2"/>
      <c r="N335" s="2"/>
      <c r="O335" s="2"/>
      <c r="P335" s="2"/>
      <c r="Q335" s="2"/>
      <c r="R335" s="2"/>
      <c r="S335" s="2"/>
      <c r="T335" s="2"/>
      <c r="U335" s="2"/>
      <c r="V335" s="2"/>
      <c r="W335" s="2"/>
      <c r="X335" s="2"/>
      <c r="Y335" s="2"/>
      <c r="Z335" s="2"/>
    </row>
    <row r="336" spans="1:26" x14ac:dyDescent="0.2">
      <c r="A336" s="258">
        <v>332</v>
      </c>
      <c r="B336" s="259"/>
      <c r="C336" s="264"/>
      <c r="D336" s="261"/>
      <c r="E336" s="262"/>
      <c r="F336" s="253"/>
      <c r="G336" s="263"/>
      <c r="H336" s="256"/>
      <c r="I336" s="257"/>
      <c r="J336" s="2"/>
      <c r="K336" s="2"/>
      <c r="L336" s="2"/>
      <c r="M336" s="2"/>
      <c r="N336" s="2"/>
      <c r="O336" s="2"/>
      <c r="P336" s="2"/>
      <c r="Q336" s="2"/>
      <c r="R336" s="2"/>
      <c r="S336" s="2"/>
      <c r="T336" s="2"/>
      <c r="U336" s="2"/>
      <c r="V336" s="2"/>
      <c r="W336" s="2"/>
      <c r="X336" s="2"/>
      <c r="Y336" s="2"/>
      <c r="Z336" s="2"/>
    </row>
    <row r="337" spans="1:26" x14ac:dyDescent="0.2">
      <c r="A337" s="258">
        <v>333</v>
      </c>
      <c r="B337" s="259"/>
      <c r="C337" s="264"/>
      <c r="D337" s="261"/>
      <c r="E337" s="262"/>
      <c r="F337" s="253"/>
      <c r="G337" s="263"/>
      <c r="H337" s="256"/>
      <c r="I337" s="257"/>
      <c r="J337" s="2"/>
      <c r="K337" s="2"/>
      <c r="L337" s="2"/>
      <c r="M337" s="2"/>
      <c r="N337" s="2"/>
      <c r="O337" s="2"/>
      <c r="P337" s="2"/>
      <c r="Q337" s="2"/>
      <c r="R337" s="2"/>
      <c r="S337" s="2"/>
      <c r="T337" s="2"/>
      <c r="U337" s="2"/>
      <c r="V337" s="2"/>
      <c r="W337" s="2"/>
      <c r="X337" s="2"/>
      <c r="Y337" s="2"/>
      <c r="Z337" s="2"/>
    </row>
    <row r="338" spans="1:26" x14ac:dyDescent="0.2">
      <c r="A338" s="251">
        <v>334</v>
      </c>
      <c r="B338" s="259"/>
      <c r="C338" s="264"/>
      <c r="D338" s="261"/>
      <c r="E338" s="262"/>
      <c r="F338" s="253"/>
      <c r="G338" s="263"/>
      <c r="H338" s="256"/>
      <c r="I338" s="257"/>
      <c r="J338" s="2"/>
      <c r="K338" s="2"/>
      <c r="L338" s="2"/>
      <c r="M338" s="2"/>
      <c r="N338" s="2"/>
      <c r="O338" s="2"/>
      <c r="P338" s="2"/>
      <c r="Q338" s="2"/>
      <c r="R338" s="2"/>
      <c r="S338" s="2"/>
      <c r="T338" s="2"/>
      <c r="U338" s="2"/>
      <c r="V338" s="2"/>
      <c r="W338" s="2"/>
      <c r="X338" s="2"/>
      <c r="Y338" s="2"/>
      <c r="Z338" s="2"/>
    </row>
    <row r="339" spans="1:26" x14ac:dyDescent="0.2">
      <c r="A339" s="258">
        <v>335</v>
      </c>
      <c r="B339" s="259"/>
      <c r="C339" s="264"/>
      <c r="D339" s="261"/>
      <c r="E339" s="262"/>
      <c r="F339" s="253"/>
      <c r="G339" s="263"/>
      <c r="H339" s="256"/>
      <c r="I339" s="257"/>
      <c r="J339" s="2"/>
      <c r="K339" s="2"/>
      <c r="L339" s="2"/>
      <c r="M339" s="2"/>
      <c r="N339" s="2"/>
      <c r="O339" s="2"/>
      <c r="P339" s="2"/>
      <c r="Q339" s="2"/>
      <c r="R339" s="2"/>
      <c r="S339" s="2"/>
      <c r="T339" s="2"/>
      <c r="U339" s="2"/>
      <c r="V339" s="2"/>
      <c r="W339" s="2"/>
      <c r="X339" s="2"/>
      <c r="Y339" s="2"/>
      <c r="Z339" s="2"/>
    </row>
    <row r="340" spans="1:26" x14ac:dyDescent="0.2">
      <c r="A340" s="258">
        <v>336</v>
      </c>
      <c r="B340" s="259"/>
      <c r="C340" s="264"/>
      <c r="D340" s="261"/>
      <c r="E340" s="262"/>
      <c r="F340" s="253"/>
      <c r="G340" s="263"/>
      <c r="H340" s="256"/>
      <c r="I340" s="257"/>
      <c r="J340" s="2"/>
      <c r="K340" s="2"/>
      <c r="L340" s="2"/>
      <c r="M340" s="2"/>
      <c r="N340" s="2"/>
      <c r="O340" s="2"/>
      <c r="P340" s="2"/>
      <c r="Q340" s="2"/>
      <c r="R340" s="2"/>
      <c r="S340" s="2"/>
      <c r="T340" s="2"/>
      <c r="U340" s="2"/>
      <c r="V340" s="2"/>
      <c r="W340" s="2"/>
      <c r="X340" s="2"/>
      <c r="Y340" s="2"/>
      <c r="Z340" s="2"/>
    </row>
    <row r="341" spans="1:26" x14ac:dyDescent="0.2">
      <c r="A341" s="258">
        <v>337</v>
      </c>
      <c r="B341" s="259"/>
      <c r="C341" s="264"/>
      <c r="D341" s="261"/>
      <c r="E341" s="262"/>
      <c r="F341" s="253"/>
      <c r="G341" s="263"/>
      <c r="H341" s="256"/>
      <c r="I341" s="257"/>
      <c r="J341" s="2"/>
      <c r="K341" s="2"/>
      <c r="L341" s="2"/>
      <c r="M341" s="2"/>
      <c r="N341" s="2"/>
      <c r="O341" s="2"/>
      <c r="P341" s="2"/>
      <c r="Q341" s="2"/>
      <c r="R341" s="2"/>
      <c r="S341" s="2"/>
      <c r="T341" s="2"/>
      <c r="U341" s="2"/>
      <c r="V341" s="2"/>
      <c r="W341" s="2"/>
      <c r="X341" s="2"/>
      <c r="Y341" s="2"/>
      <c r="Z341" s="2"/>
    </row>
    <row r="342" spans="1:26" x14ac:dyDescent="0.2">
      <c r="A342" s="258">
        <v>338</v>
      </c>
      <c r="B342" s="259"/>
      <c r="C342" s="264"/>
      <c r="D342" s="261"/>
      <c r="E342" s="262"/>
      <c r="F342" s="253"/>
      <c r="G342" s="263"/>
      <c r="H342" s="256"/>
      <c r="I342" s="257"/>
      <c r="J342" s="2"/>
      <c r="K342" s="2"/>
      <c r="L342" s="2"/>
      <c r="M342" s="2"/>
      <c r="N342" s="2"/>
      <c r="O342" s="2"/>
      <c r="P342" s="2"/>
      <c r="Q342" s="2"/>
      <c r="R342" s="2"/>
      <c r="S342" s="2"/>
      <c r="T342" s="2"/>
      <c r="U342" s="2"/>
      <c r="V342" s="2"/>
      <c r="W342" s="2"/>
      <c r="X342" s="2"/>
      <c r="Y342" s="2"/>
      <c r="Z342" s="2"/>
    </row>
    <row r="343" spans="1:26" x14ac:dyDescent="0.2">
      <c r="A343" s="258">
        <v>339</v>
      </c>
      <c r="B343" s="259"/>
      <c r="C343" s="264"/>
      <c r="D343" s="261"/>
      <c r="E343" s="262"/>
      <c r="F343" s="253"/>
      <c r="G343" s="263"/>
      <c r="H343" s="256"/>
      <c r="I343" s="257"/>
      <c r="J343" s="2"/>
      <c r="K343" s="2"/>
      <c r="L343" s="2"/>
      <c r="M343" s="2"/>
      <c r="N343" s="2"/>
      <c r="O343" s="2"/>
      <c r="P343" s="2"/>
      <c r="Q343" s="2"/>
      <c r="R343" s="2"/>
      <c r="S343" s="2"/>
      <c r="T343" s="2"/>
      <c r="U343" s="2"/>
      <c r="V343" s="2"/>
      <c r="W343" s="2"/>
      <c r="X343" s="2"/>
      <c r="Y343" s="2"/>
      <c r="Z343" s="2"/>
    </row>
    <row r="344" spans="1:26" x14ac:dyDescent="0.2">
      <c r="A344" s="258">
        <v>340</v>
      </c>
      <c r="B344" s="259"/>
      <c r="C344" s="264"/>
      <c r="D344" s="261"/>
      <c r="E344" s="262"/>
      <c r="F344" s="253"/>
      <c r="G344" s="263"/>
      <c r="H344" s="256"/>
      <c r="I344" s="257"/>
      <c r="J344" s="2"/>
      <c r="K344" s="2"/>
      <c r="L344" s="2"/>
      <c r="M344" s="2"/>
      <c r="N344" s="2"/>
      <c r="O344" s="2"/>
      <c r="P344" s="2"/>
      <c r="Q344" s="2"/>
      <c r="R344" s="2"/>
      <c r="S344" s="2"/>
      <c r="T344" s="2"/>
      <c r="U344" s="2"/>
      <c r="V344" s="2"/>
      <c r="W344" s="2"/>
      <c r="X344" s="2"/>
      <c r="Y344" s="2"/>
      <c r="Z344" s="2"/>
    </row>
    <row r="345" spans="1:26" x14ac:dyDescent="0.2">
      <c r="A345" s="258">
        <v>341</v>
      </c>
      <c r="B345" s="259"/>
      <c r="C345" s="264"/>
      <c r="D345" s="261"/>
      <c r="E345" s="262"/>
      <c r="F345" s="253"/>
      <c r="G345" s="263"/>
      <c r="H345" s="256"/>
      <c r="I345" s="257"/>
      <c r="J345" s="2"/>
      <c r="K345" s="2"/>
      <c r="L345" s="2"/>
      <c r="M345" s="2"/>
      <c r="N345" s="2"/>
      <c r="O345" s="2"/>
      <c r="P345" s="2"/>
      <c r="Q345" s="2"/>
      <c r="R345" s="2"/>
      <c r="S345" s="2"/>
      <c r="T345" s="2"/>
      <c r="U345" s="2"/>
      <c r="V345" s="2"/>
      <c r="W345" s="2"/>
      <c r="X345" s="2"/>
      <c r="Y345" s="2"/>
      <c r="Z345" s="2"/>
    </row>
    <row r="346" spans="1:26" x14ac:dyDescent="0.2">
      <c r="A346" s="258">
        <v>342</v>
      </c>
      <c r="B346" s="259"/>
      <c r="C346" s="264"/>
      <c r="D346" s="261"/>
      <c r="E346" s="262"/>
      <c r="F346" s="253"/>
      <c r="G346" s="263"/>
      <c r="H346" s="256"/>
      <c r="I346" s="257"/>
      <c r="J346" s="2"/>
      <c r="K346" s="2"/>
      <c r="L346" s="2"/>
      <c r="M346" s="2"/>
      <c r="N346" s="2"/>
      <c r="O346" s="2"/>
      <c r="P346" s="2"/>
      <c r="Q346" s="2"/>
      <c r="R346" s="2"/>
      <c r="S346" s="2"/>
      <c r="T346" s="2"/>
      <c r="U346" s="2"/>
      <c r="V346" s="2"/>
      <c r="W346" s="2"/>
      <c r="X346" s="2"/>
      <c r="Y346" s="2"/>
      <c r="Z346" s="2"/>
    </row>
    <row r="347" spans="1:26" x14ac:dyDescent="0.2">
      <c r="A347" s="251">
        <v>343</v>
      </c>
      <c r="B347" s="259"/>
      <c r="C347" s="264"/>
      <c r="D347" s="261"/>
      <c r="E347" s="262"/>
      <c r="F347" s="253"/>
      <c r="G347" s="263"/>
      <c r="H347" s="256"/>
      <c r="I347" s="257"/>
      <c r="J347" s="2"/>
      <c r="K347" s="2"/>
      <c r="L347" s="2"/>
      <c r="M347" s="2"/>
      <c r="N347" s="2"/>
      <c r="O347" s="2"/>
      <c r="P347" s="2"/>
      <c r="Q347" s="2"/>
      <c r="R347" s="2"/>
      <c r="S347" s="2"/>
      <c r="T347" s="2"/>
      <c r="U347" s="2"/>
      <c r="V347" s="2"/>
      <c r="W347" s="2"/>
      <c r="X347" s="2"/>
      <c r="Y347" s="2"/>
      <c r="Z347" s="2"/>
    </row>
    <row r="348" spans="1:26" x14ac:dyDescent="0.2">
      <c r="A348" s="258">
        <v>344</v>
      </c>
      <c r="B348" s="259"/>
      <c r="C348" s="264"/>
      <c r="D348" s="261"/>
      <c r="E348" s="262"/>
      <c r="F348" s="253"/>
      <c r="G348" s="263"/>
      <c r="H348" s="256"/>
      <c r="I348" s="257"/>
      <c r="J348" s="2"/>
      <c r="K348" s="2"/>
      <c r="L348" s="2"/>
      <c r="M348" s="2"/>
      <c r="N348" s="2"/>
      <c r="O348" s="2"/>
      <c r="P348" s="2"/>
      <c r="Q348" s="2"/>
      <c r="R348" s="2"/>
      <c r="S348" s="2"/>
      <c r="T348" s="2"/>
      <c r="U348" s="2"/>
      <c r="V348" s="2"/>
      <c r="W348" s="2"/>
      <c r="X348" s="2"/>
      <c r="Y348" s="2"/>
      <c r="Z348" s="2"/>
    </row>
    <row r="349" spans="1:26" x14ac:dyDescent="0.2">
      <c r="A349" s="258">
        <v>345</v>
      </c>
      <c r="B349" s="259"/>
      <c r="C349" s="264"/>
      <c r="D349" s="261"/>
      <c r="E349" s="262"/>
      <c r="F349" s="253"/>
      <c r="G349" s="263"/>
      <c r="H349" s="256"/>
      <c r="I349" s="257"/>
      <c r="J349" s="2"/>
      <c r="K349" s="2"/>
      <c r="L349" s="2"/>
      <c r="M349" s="2"/>
      <c r="N349" s="2"/>
      <c r="O349" s="2"/>
      <c r="P349" s="2"/>
      <c r="Q349" s="2"/>
      <c r="R349" s="2"/>
      <c r="S349" s="2"/>
      <c r="T349" s="2"/>
      <c r="U349" s="2"/>
      <c r="V349" s="2"/>
      <c r="W349" s="2"/>
      <c r="X349" s="2"/>
      <c r="Y349" s="2"/>
      <c r="Z349" s="2"/>
    </row>
    <row r="350" spans="1:26" x14ac:dyDescent="0.2">
      <c r="A350" s="258">
        <v>346</v>
      </c>
      <c r="B350" s="259"/>
      <c r="C350" s="264"/>
      <c r="D350" s="261"/>
      <c r="E350" s="262"/>
      <c r="F350" s="253"/>
      <c r="G350" s="263"/>
      <c r="H350" s="256"/>
      <c r="I350" s="257"/>
      <c r="J350" s="2"/>
      <c r="K350" s="2"/>
      <c r="L350" s="2"/>
      <c r="M350" s="2"/>
      <c r="N350" s="2"/>
      <c r="O350" s="2"/>
      <c r="P350" s="2"/>
      <c r="Q350" s="2"/>
      <c r="R350" s="2"/>
      <c r="S350" s="2"/>
      <c r="T350" s="2"/>
      <c r="U350" s="2"/>
      <c r="V350" s="2"/>
      <c r="W350" s="2"/>
      <c r="X350" s="2"/>
      <c r="Y350" s="2"/>
      <c r="Z350" s="2"/>
    </row>
    <row r="351" spans="1:26" x14ac:dyDescent="0.2">
      <c r="A351" s="258">
        <v>347</v>
      </c>
      <c r="B351" s="259"/>
      <c r="C351" s="264"/>
      <c r="D351" s="261"/>
      <c r="E351" s="262"/>
      <c r="F351" s="253"/>
      <c r="G351" s="263"/>
      <c r="H351" s="256"/>
      <c r="I351" s="257"/>
      <c r="J351" s="2"/>
      <c r="K351" s="2"/>
      <c r="L351" s="2"/>
      <c r="M351" s="2"/>
      <c r="N351" s="2"/>
      <c r="O351" s="2"/>
      <c r="P351" s="2"/>
      <c r="Q351" s="2"/>
      <c r="R351" s="2"/>
      <c r="S351" s="2"/>
      <c r="T351" s="2"/>
      <c r="U351" s="2"/>
      <c r="V351" s="2"/>
      <c r="W351" s="2"/>
      <c r="X351" s="2"/>
      <c r="Y351" s="2"/>
      <c r="Z351" s="2"/>
    </row>
    <row r="352" spans="1:26" x14ac:dyDescent="0.2">
      <c r="A352" s="258">
        <v>348</v>
      </c>
      <c r="B352" s="259"/>
      <c r="C352" s="264"/>
      <c r="D352" s="261"/>
      <c r="E352" s="262"/>
      <c r="F352" s="253"/>
      <c r="G352" s="263"/>
      <c r="H352" s="256"/>
      <c r="I352" s="257"/>
      <c r="J352" s="2"/>
      <c r="K352" s="2"/>
      <c r="L352" s="2"/>
      <c r="M352" s="2"/>
      <c r="N352" s="2"/>
      <c r="O352" s="2"/>
      <c r="P352" s="2"/>
      <c r="Q352" s="2"/>
      <c r="R352" s="2"/>
      <c r="S352" s="2"/>
      <c r="T352" s="2"/>
      <c r="U352" s="2"/>
      <c r="V352" s="2"/>
      <c r="W352" s="2"/>
      <c r="X352" s="2"/>
      <c r="Y352" s="2"/>
      <c r="Z352" s="2"/>
    </row>
    <row r="353" spans="1:26" x14ac:dyDescent="0.2">
      <c r="A353" s="258">
        <v>349</v>
      </c>
      <c r="B353" s="259"/>
      <c r="C353" s="264"/>
      <c r="D353" s="261"/>
      <c r="E353" s="262"/>
      <c r="F353" s="253"/>
      <c r="G353" s="263"/>
      <c r="H353" s="256"/>
      <c r="I353" s="257"/>
      <c r="J353" s="2"/>
      <c r="K353" s="2"/>
      <c r="L353" s="2"/>
      <c r="M353" s="2"/>
      <c r="N353" s="2"/>
      <c r="O353" s="2"/>
      <c r="P353" s="2"/>
      <c r="Q353" s="2"/>
      <c r="R353" s="2"/>
      <c r="S353" s="2"/>
      <c r="T353" s="2"/>
      <c r="U353" s="2"/>
      <c r="V353" s="2"/>
      <c r="W353" s="2"/>
      <c r="X353" s="2"/>
      <c r="Y353" s="2"/>
      <c r="Z353" s="2"/>
    </row>
    <row r="354" spans="1:26" x14ac:dyDescent="0.2">
      <c r="A354" s="258">
        <v>350</v>
      </c>
      <c r="B354" s="259"/>
      <c r="C354" s="264"/>
      <c r="D354" s="261"/>
      <c r="E354" s="262"/>
      <c r="F354" s="253"/>
      <c r="G354" s="263"/>
      <c r="H354" s="256"/>
      <c r="I354" s="257"/>
      <c r="J354" s="2"/>
      <c r="K354" s="2"/>
      <c r="L354" s="2"/>
      <c r="M354" s="2"/>
      <c r="N354" s="2"/>
      <c r="O354" s="2"/>
      <c r="P354" s="2"/>
      <c r="Q354" s="2"/>
      <c r="R354" s="2"/>
      <c r="S354" s="2"/>
      <c r="T354" s="2"/>
      <c r="U354" s="2"/>
      <c r="V354" s="2"/>
      <c r="W354" s="2"/>
      <c r="X354" s="2"/>
      <c r="Y354" s="2"/>
      <c r="Z354" s="2"/>
    </row>
    <row r="355" spans="1:26" x14ac:dyDescent="0.2">
      <c r="A355" s="258">
        <v>351</v>
      </c>
      <c r="B355" s="259"/>
      <c r="C355" s="264"/>
      <c r="D355" s="261"/>
      <c r="E355" s="262"/>
      <c r="F355" s="253"/>
      <c r="G355" s="263"/>
      <c r="H355" s="256"/>
      <c r="I355" s="257"/>
      <c r="J355" s="2"/>
      <c r="K355" s="2"/>
      <c r="L355" s="2"/>
      <c r="M355" s="2"/>
      <c r="N355" s="2"/>
      <c r="O355" s="2"/>
      <c r="P355" s="2"/>
      <c r="Q355" s="2"/>
      <c r="R355" s="2"/>
      <c r="S355" s="2"/>
      <c r="T355" s="2"/>
      <c r="U355" s="2"/>
      <c r="V355" s="2"/>
      <c r="W355" s="2"/>
      <c r="X355" s="2"/>
      <c r="Y355" s="2"/>
      <c r="Z355" s="2"/>
    </row>
    <row r="356" spans="1:26" x14ac:dyDescent="0.2">
      <c r="A356" s="251">
        <v>352</v>
      </c>
      <c r="B356" s="259"/>
      <c r="C356" s="264"/>
      <c r="D356" s="261"/>
      <c r="E356" s="262"/>
      <c r="F356" s="253"/>
      <c r="G356" s="263"/>
      <c r="H356" s="256"/>
      <c r="I356" s="257"/>
      <c r="J356" s="2"/>
      <c r="K356" s="2"/>
      <c r="L356" s="2"/>
      <c r="M356" s="2"/>
      <c r="N356" s="2"/>
      <c r="O356" s="2"/>
      <c r="P356" s="2"/>
      <c r="Q356" s="2"/>
      <c r="R356" s="2"/>
      <c r="S356" s="2"/>
      <c r="T356" s="2"/>
      <c r="U356" s="2"/>
      <c r="V356" s="2"/>
      <c r="W356" s="2"/>
      <c r="X356" s="2"/>
      <c r="Y356" s="2"/>
      <c r="Z356" s="2"/>
    </row>
    <row r="357" spans="1:26" x14ac:dyDescent="0.2">
      <c r="A357" s="258">
        <v>353</v>
      </c>
      <c r="B357" s="259"/>
      <c r="C357" s="264"/>
      <c r="D357" s="261"/>
      <c r="E357" s="262"/>
      <c r="F357" s="253"/>
      <c r="G357" s="263"/>
      <c r="H357" s="256"/>
      <c r="I357" s="257"/>
      <c r="J357" s="2"/>
      <c r="K357" s="2"/>
      <c r="L357" s="2"/>
      <c r="M357" s="2"/>
      <c r="N357" s="2"/>
      <c r="O357" s="2"/>
      <c r="P357" s="2"/>
      <c r="Q357" s="2"/>
      <c r="R357" s="2"/>
      <c r="S357" s="2"/>
      <c r="T357" s="2"/>
      <c r="U357" s="2"/>
      <c r="V357" s="2"/>
      <c r="W357" s="2"/>
      <c r="X357" s="2"/>
      <c r="Y357" s="2"/>
      <c r="Z357" s="2"/>
    </row>
    <row r="358" spans="1:26" x14ac:dyDescent="0.2">
      <c r="A358" s="258">
        <v>354</v>
      </c>
      <c r="B358" s="259"/>
      <c r="C358" s="264"/>
      <c r="D358" s="261"/>
      <c r="E358" s="262"/>
      <c r="F358" s="253"/>
      <c r="G358" s="263"/>
      <c r="H358" s="256"/>
      <c r="I358" s="257"/>
      <c r="J358" s="2"/>
      <c r="K358" s="2"/>
      <c r="L358" s="2"/>
      <c r="M358" s="2"/>
      <c r="N358" s="2"/>
      <c r="O358" s="2"/>
      <c r="P358" s="2"/>
      <c r="Q358" s="2"/>
      <c r="R358" s="2"/>
      <c r="S358" s="2"/>
      <c r="T358" s="2"/>
      <c r="U358" s="2"/>
      <c r="V358" s="2"/>
      <c r="W358" s="2"/>
      <c r="X358" s="2"/>
      <c r="Y358" s="2"/>
      <c r="Z358" s="2"/>
    </row>
    <row r="359" spans="1:26" x14ac:dyDescent="0.2">
      <c r="A359" s="258">
        <v>355</v>
      </c>
      <c r="B359" s="259"/>
      <c r="C359" s="264"/>
      <c r="D359" s="261"/>
      <c r="E359" s="262"/>
      <c r="F359" s="253"/>
      <c r="G359" s="263"/>
      <c r="H359" s="256"/>
      <c r="I359" s="257"/>
      <c r="J359" s="2"/>
      <c r="K359" s="2"/>
      <c r="L359" s="2"/>
      <c r="M359" s="2"/>
      <c r="N359" s="2"/>
      <c r="O359" s="2"/>
      <c r="P359" s="2"/>
      <c r="Q359" s="2"/>
      <c r="R359" s="2"/>
      <c r="S359" s="2"/>
      <c r="T359" s="2"/>
      <c r="U359" s="2"/>
      <c r="V359" s="2"/>
      <c r="W359" s="2"/>
      <c r="X359" s="2"/>
      <c r="Y359" s="2"/>
      <c r="Z359" s="2"/>
    </row>
    <row r="360" spans="1:26" x14ac:dyDescent="0.2">
      <c r="A360" s="258">
        <v>356</v>
      </c>
      <c r="B360" s="259"/>
      <c r="C360" s="264"/>
      <c r="D360" s="261"/>
      <c r="E360" s="262"/>
      <c r="F360" s="253"/>
      <c r="G360" s="263"/>
      <c r="H360" s="256"/>
      <c r="I360" s="257"/>
      <c r="J360" s="2"/>
      <c r="K360" s="2"/>
      <c r="L360" s="2"/>
      <c r="M360" s="2"/>
      <c r="N360" s="2"/>
      <c r="O360" s="2"/>
      <c r="P360" s="2"/>
      <c r="Q360" s="2"/>
      <c r="R360" s="2"/>
      <c r="S360" s="2"/>
      <c r="T360" s="2"/>
      <c r="U360" s="2"/>
      <c r="V360" s="2"/>
      <c r="W360" s="2"/>
      <c r="X360" s="2"/>
      <c r="Y360" s="2"/>
      <c r="Z360" s="2"/>
    </row>
    <row r="361" spans="1:26" x14ac:dyDescent="0.2">
      <c r="A361" s="258">
        <v>357</v>
      </c>
      <c r="B361" s="259"/>
      <c r="C361" s="264"/>
      <c r="D361" s="261"/>
      <c r="E361" s="262"/>
      <c r="F361" s="253"/>
      <c r="G361" s="263"/>
      <c r="H361" s="256"/>
      <c r="I361" s="257"/>
      <c r="J361" s="2"/>
      <c r="K361" s="2"/>
      <c r="L361" s="2"/>
      <c r="M361" s="2"/>
      <c r="N361" s="2"/>
      <c r="O361" s="2"/>
      <c r="P361" s="2"/>
      <c r="Q361" s="2"/>
      <c r="R361" s="2"/>
      <c r="S361" s="2"/>
      <c r="T361" s="2"/>
      <c r="U361" s="2"/>
      <c r="V361" s="2"/>
      <c r="W361" s="2"/>
      <c r="X361" s="2"/>
      <c r="Y361" s="2"/>
      <c r="Z361" s="2"/>
    </row>
    <row r="362" spans="1:26" x14ac:dyDescent="0.2">
      <c r="A362" s="258">
        <v>358</v>
      </c>
      <c r="B362" s="259"/>
      <c r="C362" s="264"/>
      <c r="D362" s="261"/>
      <c r="E362" s="262"/>
      <c r="F362" s="253"/>
      <c r="G362" s="263"/>
      <c r="H362" s="256"/>
      <c r="I362" s="257"/>
      <c r="J362" s="2"/>
      <c r="K362" s="2"/>
      <c r="L362" s="2"/>
      <c r="M362" s="2"/>
      <c r="N362" s="2"/>
      <c r="O362" s="2"/>
      <c r="P362" s="2"/>
      <c r="Q362" s="2"/>
      <c r="R362" s="2"/>
      <c r="S362" s="2"/>
      <c r="T362" s="2"/>
      <c r="U362" s="2"/>
      <c r="V362" s="2"/>
      <c r="W362" s="2"/>
      <c r="X362" s="2"/>
      <c r="Y362" s="2"/>
      <c r="Z362" s="2"/>
    </row>
    <row r="363" spans="1:26" x14ac:dyDescent="0.2">
      <c r="A363" s="258">
        <v>359</v>
      </c>
      <c r="B363" s="259"/>
      <c r="C363" s="264"/>
      <c r="D363" s="261"/>
      <c r="E363" s="262"/>
      <c r="F363" s="253"/>
      <c r="G363" s="263"/>
      <c r="H363" s="256"/>
      <c r="I363" s="257"/>
      <c r="J363" s="2"/>
      <c r="K363" s="2"/>
      <c r="L363" s="2"/>
      <c r="M363" s="2"/>
      <c r="N363" s="2"/>
      <c r="O363" s="2"/>
      <c r="P363" s="2"/>
      <c r="Q363" s="2"/>
      <c r="R363" s="2"/>
      <c r="S363" s="2"/>
      <c r="T363" s="2"/>
      <c r="U363" s="2"/>
      <c r="V363" s="2"/>
      <c r="W363" s="2"/>
      <c r="X363" s="2"/>
      <c r="Y363" s="2"/>
      <c r="Z363" s="2"/>
    </row>
    <row r="364" spans="1:26" x14ac:dyDescent="0.2">
      <c r="A364" s="258">
        <v>360</v>
      </c>
      <c r="B364" s="259"/>
      <c r="C364" s="264"/>
      <c r="D364" s="261"/>
      <c r="E364" s="262"/>
      <c r="F364" s="253"/>
      <c r="G364" s="263"/>
      <c r="H364" s="256"/>
      <c r="I364" s="257"/>
      <c r="J364" s="2"/>
      <c r="K364" s="2"/>
      <c r="L364" s="2"/>
      <c r="M364" s="2"/>
      <c r="N364" s="2"/>
      <c r="O364" s="2"/>
      <c r="P364" s="2"/>
      <c r="Q364" s="2"/>
      <c r="R364" s="2"/>
      <c r="S364" s="2"/>
      <c r="T364" s="2"/>
      <c r="U364" s="2"/>
      <c r="V364" s="2"/>
      <c r="W364" s="2"/>
      <c r="X364" s="2"/>
      <c r="Y364" s="2"/>
      <c r="Z364" s="2"/>
    </row>
    <row r="365" spans="1:26" x14ac:dyDescent="0.2">
      <c r="A365" s="251">
        <v>361</v>
      </c>
      <c r="B365" s="259"/>
      <c r="C365" s="264"/>
      <c r="D365" s="261"/>
      <c r="E365" s="262"/>
      <c r="F365" s="253"/>
      <c r="G365" s="263"/>
      <c r="H365" s="256"/>
      <c r="I365" s="257"/>
      <c r="J365" s="2"/>
      <c r="K365" s="2"/>
      <c r="L365" s="2"/>
      <c r="M365" s="2"/>
      <c r="N365" s="2"/>
      <c r="O365" s="2"/>
      <c r="P365" s="2"/>
      <c r="Q365" s="2"/>
      <c r="R365" s="2"/>
      <c r="S365" s="2"/>
      <c r="T365" s="2"/>
      <c r="U365" s="2"/>
      <c r="V365" s="2"/>
      <c r="W365" s="2"/>
      <c r="X365" s="2"/>
      <c r="Y365" s="2"/>
      <c r="Z365" s="2"/>
    </row>
    <row r="366" spans="1:26" x14ac:dyDescent="0.2">
      <c r="A366" s="258">
        <v>362</v>
      </c>
      <c r="B366" s="259"/>
      <c r="C366" s="264"/>
      <c r="D366" s="261"/>
      <c r="E366" s="262"/>
      <c r="F366" s="253"/>
      <c r="G366" s="263"/>
      <c r="H366" s="256"/>
      <c r="I366" s="257"/>
      <c r="J366" s="2"/>
      <c r="K366" s="2"/>
      <c r="L366" s="2"/>
      <c r="M366" s="2"/>
      <c r="N366" s="2"/>
      <c r="O366" s="2"/>
      <c r="P366" s="2"/>
      <c r="Q366" s="2"/>
      <c r="R366" s="2"/>
      <c r="S366" s="2"/>
      <c r="T366" s="2"/>
      <c r="U366" s="2"/>
      <c r="V366" s="2"/>
      <c r="W366" s="2"/>
      <c r="X366" s="2"/>
      <c r="Y366" s="2"/>
      <c r="Z366" s="2"/>
    </row>
    <row r="367" spans="1:26" x14ac:dyDescent="0.2">
      <c r="A367" s="258">
        <v>363</v>
      </c>
      <c r="B367" s="259"/>
      <c r="C367" s="264"/>
      <c r="D367" s="261"/>
      <c r="E367" s="262"/>
      <c r="F367" s="253"/>
      <c r="G367" s="263"/>
      <c r="H367" s="256"/>
      <c r="I367" s="257"/>
      <c r="J367" s="2"/>
      <c r="K367" s="2"/>
      <c r="L367" s="2"/>
      <c r="M367" s="2"/>
      <c r="N367" s="2"/>
      <c r="O367" s="2"/>
      <c r="P367" s="2"/>
      <c r="Q367" s="2"/>
      <c r="R367" s="2"/>
      <c r="S367" s="2"/>
      <c r="T367" s="2"/>
      <c r="U367" s="2"/>
      <c r="V367" s="2"/>
      <c r="W367" s="2"/>
      <c r="X367" s="2"/>
      <c r="Y367" s="2"/>
      <c r="Z367" s="2"/>
    </row>
    <row r="368" spans="1:26" x14ac:dyDescent="0.2">
      <c r="A368" s="258">
        <v>364</v>
      </c>
      <c r="B368" s="259"/>
      <c r="C368" s="264"/>
      <c r="D368" s="261"/>
      <c r="E368" s="262"/>
      <c r="F368" s="253"/>
      <c r="G368" s="263"/>
      <c r="H368" s="256"/>
      <c r="I368" s="257"/>
      <c r="J368" s="2"/>
      <c r="K368" s="2"/>
      <c r="L368" s="2"/>
      <c r="M368" s="2"/>
      <c r="N368" s="2"/>
      <c r="O368" s="2"/>
      <c r="P368" s="2"/>
      <c r="Q368" s="2"/>
      <c r="R368" s="2"/>
      <c r="S368" s="2"/>
      <c r="T368" s="2"/>
      <c r="U368" s="2"/>
      <c r="V368" s="2"/>
      <c r="W368" s="2"/>
      <c r="X368" s="2"/>
      <c r="Y368" s="2"/>
      <c r="Z368" s="2"/>
    </row>
    <row r="369" spans="1:26" x14ac:dyDescent="0.2">
      <c r="A369" s="258">
        <v>365</v>
      </c>
      <c r="B369" s="259"/>
      <c r="C369" s="264"/>
      <c r="D369" s="261"/>
      <c r="E369" s="262"/>
      <c r="F369" s="253"/>
      <c r="G369" s="263"/>
      <c r="H369" s="256"/>
      <c r="I369" s="257"/>
      <c r="J369" s="2"/>
      <c r="K369" s="2"/>
      <c r="L369" s="2"/>
      <c r="M369" s="2"/>
      <c r="N369" s="2"/>
      <c r="O369" s="2"/>
      <c r="P369" s="2"/>
      <c r="Q369" s="2"/>
      <c r="R369" s="2"/>
      <c r="S369" s="2"/>
      <c r="T369" s="2"/>
      <c r="U369" s="2"/>
      <c r="V369" s="2"/>
      <c r="W369" s="2"/>
      <c r="X369" s="2"/>
      <c r="Y369" s="2"/>
      <c r="Z369" s="2"/>
    </row>
    <row r="370" spans="1:26" x14ac:dyDescent="0.2">
      <c r="A370" s="258">
        <v>366</v>
      </c>
      <c r="B370" s="259"/>
      <c r="C370" s="264"/>
      <c r="D370" s="261"/>
      <c r="E370" s="262"/>
      <c r="F370" s="253"/>
      <c r="G370" s="263"/>
      <c r="H370" s="256"/>
      <c r="I370" s="257"/>
      <c r="J370" s="2"/>
      <c r="K370" s="2"/>
      <c r="L370" s="2"/>
      <c r="M370" s="2"/>
      <c r="N370" s="2"/>
      <c r="O370" s="2"/>
      <c r="P370" s="2"/>
      <c r="Q370" s="2"/>
      <c r="R370" s="2"/>
      <c r="S370" s="2"/>
      <c r="T370" s="2"/>
      <c r="U370" s="2"/>
      <c r="V370" s="2"/>
      <c r="W370" s="2"/>
      <c r="X370" s="2"/>
      <c r="Y370" s="2"/>
      <c r="Z370" s="2"/>
    </row>
    <row r="371" spans="1:26" x14ac:dyDescent="0.2">
      <c r="A371" s="258">
        <v>367</v>
      </c>
      <c r="B371" s="259"/>
      <c r="C371" s="264"/>
      <c r="D371" s="261"/>
      <c r="E371" s="262"/>
      <c r="F371" s="253"/>
      <c r="G371" s="263"/>
      <c r="H371" s="256"/>
      <c r="I371" s="257"/>
      <c r="J371" s="2"/>
      <c r="K371" s="2"/>
      <c r="L371" s="2"/>
      <c r="M371" s="2"/>
      <c r="N371" s="2"/>
      <c r="O371" s="2"/>
      <c r="P371" s="2"/>
      <c r="Q371" s="2"/>
      <c r="R371" s="2"/>
      <c r="S371" s="2"/>
      <c r="T371" s="2"/>
      <c r="U371" s="2"/>
      <c r="V371" s="2"/>
      <c r="W371" s="2"/>
      <c r="X371" s="2"/>
      <c r="Y371" s="2"/>
      <c r="Z371" s="2"/>
    </row>
    <row r="372" spans="1:26" x14ac:dyDescent="0.2">
      <c r="A372" s="258">
        <v>368</v>
      </c>
      <c r="B372" s="259"/>
      <c r="C372" s="264"/>
      <c r="D372" s="261"/>
      <c r="E372" s="262"/>
      <c r="F372" s="253"/>
      <c r="G372" s="263"/>
      <c r="H372" s="256"/>
      <c r="I372" s="257"/>
      <c r="J372" s="2"/>
      <c r="K372" s="2"/>
      <c r="L372" s="2"/>
      <c r="M372" s="2"/>
      <c r="N372" s="2"/>
      <c r="O372" s="2"/>
      <c r="P372" s="2"/>
      <c r="Q372" s="2"/>
      <c r="R372" s="2"/>
      <c r="S372" s="2"/>
      <c r="T372" s="2"/>
      <c r="U372" s="2"/>
      <c r="V372" s="2"/>
      <c r="W372" s="2"/>
      <c r="X372" s="2"/>
      <c r="Y372" s="2"/>
      <c r="Z372" s="2"/>
    </row>
    <row r="373" spans="1:26" x14ac:dyDescent="0.2">
      <c r="A373" s="258">
        <v>369</v>
      </c>
      <c r="B373" s="259"/>
      <c r="C373" s="264"/>
      <c r="D373" s="261"/>
      <c r="E373" s="262"/>
      <c r="F373" s="253"/>
      <c r="G373" s="263"/>
      <c r="H373" s="256"/>
      <c r="I373" s="257"/>
      <c r="J373" s="2"/>
      <c r="K373" s="2"/>
      <c r="L373" s="2"/>
      <c r="M373" s="2"/>
      <c r="N373" s="2"/>
      <c r="O373" s="2"/>
      <c r="P373" s="2"/>
      <c r="Q373" s="2"/>
      <c r="R373" s="2"/>
      <c r="S373" s="2"/>
      <c r="T373" s="2"/>
      <c r="U373" s="2"/>
      <c r="V373" s="2"/>
      <c r="W373" s="2"/>
      <c r="X373" s="2"/>
      <c r="Y373" s="2"/>
      <c r="Z373" s="2"/>
    </row>
    <row r="374" spans="1:26" x14ac:dyDescent="0.2">
      <c r="A374" s="251">
        <v>370</v>
      </c>
      <c r="B374" s="259"/>
      <c r="C374" s="264"/>
      <c r="D374" s="261"/>
      <c r="E374" s="262"/>
      <c r="F374" s="253"/>
      <c r="G374" s="263"/>
      <c r="H374" s="256"/>
      <c r="I374" s="257"/>
      <c r="J374" s="2"/>
      <c r="K374" s="2"/>
      <c r="L374" s="2"/>
      <c r="M374" s="2"/>
      <c r="N374" s="2"/>
      <c r="O374" s="2"/>
      <c r="P374" s="2"/>
      <c r="Q374" s="2"/>
      <c r="R374" s="2"/>
      <c r="S374" s="2"/>
      <c r="T374" s="2"/>
      <c r="U374" s="2"/>
      <c r="V374" s="2"/>
      <c r="W374" s="2"/>
      <c r="X374" s="2"/>
      <c r="Y374" s="2"/>
      <c r="Z374" s="2"/>
    </row>
    <row r="375" spans="1:26" x14ac:dyDescent="0.2">
      <c r="A375" s="258">
        <v>371</v>
      </c>
      <c r="B375" s="259"/>
      <c r="C375" s="264"/>
      <c r="D375" s="261"/>
      <c r="E375" s="262"/>
      <c r="F375" s="253"/>
      <c r="G375" s="263"/>
      <c r="H375" s="256"/>
      <c r="I375" s="257"/>
      <c r="J375" s="2"/>
      <c r="K375" s="2"/>
      <c r="L375" s="2"/>
      <c r="M375" s="2"/>
      <c r="N375" s="2"/>
      <c r="O375" s="2"/>
      <c r="P375" s="2"/>
      <c r="Q375" s="2"/>
      <c r="R375" s="2"/>
      <c r="S375" s="2"/>
      <c r="T375" s="2"/>
      <c r="U375" s="2"/>
      <c r="V375" s="2"/>
      <c r="W375" s="2"/>
      <c r="X375" s="2"/>
      <c r="Y375" s="2"/>
      <c r="Z375" s="2"/>
    </row>
    <row r="376" spans="1:26" x14ac:dyDescent="0.2">
      <c r="A376" s="258">
        <v>372</v>
      </c>
      <c r="B376" s="259"/>
      <c r="C376" s="264"/>
      <c r="D376" s="261"/>
      <c r="E376" s="262"/>
      <c r="F376" s="253"/>
      <c r="G376" s="263"/>
      <c r="H376" s="256"/>
      <c r="I376" s="257"/>
      <c r="J376" s="2"/>
      <c r="K376" s="2"/>
      <c r="L376" s="2"/>
      <c r="M376" s="2"/>
      <c r="N376" s="2"/>
      <c r="O376" s="2"/>
      <c r="P376" s="2"/>
      <c r="Q376" s="2"/>
      <c r="R376" s="2"/>
      <c r="S376" s="2"/>
      <c r="T376" s="2"/>
      <c r="U376" s="2"/>
      <c r="V376" s="2"/>
      <c r="W376" s="2"/>
      <c r="X376" s="2"/>
      <c r="Y376" s="2"/>
      <c r="Z376" s="2"/>
    </row>
    <row r="377" spans="1:26" x14ac:dyDescent="0.2">
      <c r="A377" s="258">
        <v>373</v>
      </c>
      <c r="B377" s="259"/>
      <c r="C377" s="264"/>
      <c r="D377" s="261"/>
      <c r="E377" s="262"/>
      <c r="F377" s="253"/>
      <c r="G377" s="263"/>
      <c r="H377" s="256"/>
      <c r="I377" s="257"/>
      <c r="J377" s="2"/>
      <c r="K377" s="2"/>
      <c r="L377" s="2"/>
      <c r="M377" s="2"/>
      <c r="N377" s="2"/>
      <c r="O377" s="2"/>
      <c r="P377" s="2"/>
      <c r="Q377" s="2"/>
      <c r="R377" s="2"/>
      <c r="S377" s="2"/>
      <c r="T377" s="2"/>
      <c r="U377" s="2"/>
      <c r="V377" s="2"/>
      <c r="W377" s="2"/>
      <c r="X377" s="2"/>
      <c r="Y377" s="2"/>
      <c r="Z377" s="2"/>
    </row>
    <row r="378" spans="1:26" x14ac:dyDescent="0.2">
      <c r="A378" s="258">
        <v>374</v>
      </c>
      <c r="B378" s="259"/>
      <c r="C378" s="264"/>
      <c r="D378" s="261"/>
      <c r="E378" s="262"/>
      <c r="F378" s="253"/>
      <c r="G378" s="263"/>
      <c r="H378" s="256"/>
      <c r="I378" s="257"/>
      <c r="J378" s="2"/>
      <c r="K378" s="2"/>
      <c r="L378" s="2"/>
      <c r="M378" s="2"/>
      <c r="N378" s="2"/>
      <c r="O378" s="2"/>
      <c r="P378" s="2"/>
      <c r="Q378" s="2"/>
      <c r="R378" s="2"/>
      <c r="S378" s="2"/>
      <c r="T378" s="2"/>
      <c r="U378" s="2"/>
      <c r="V378" s="2"/>
      <c r="W378" s="2"/>
      <c r="X378" s="2"/>
      <c r="Y378" s="2"/>
      <c r="Z378" s="2"/>
    </row>
    <row r="379" spans="1:26" x14ac:dyDescent="0.2">
      <c r="A379" s="258">
        <v>375</v>
      </c>
      <c r="B379" s="259"/>
      <c r="C379" s="264"/>
      <c r="D379" s="261"/>
      <c r="E379" s="262"/>
      <c r="F379" s="253"/>
      <c r="G379" s="263"/>
      <c r="H379" s="256"/>
      <c r="I379" s="257"/>
      <c r="J379" s="2"/>
      <c r="K379" s="2"/>
      <c r="L379" s="2"/>
      <c r="M379" s="2"/>
      <c r="N379" s="2"/>
      <c r="O379" s="2"/>
      <c r="P379" s="2"/>
      <c r="Q379" s="2"/>
      <c r="R379" s="2"/>
      <c r="S379" s="2"/>
      <c r="T379" s="2"/>
      <c r="U379" s="2"/>
      <c r="V379" s="2"/>
      <c r="W379" s="2"/>
      <c r="X379" s="2"/>
      <c r="Y379" s="2"/>
      <c r="Z379" s="2"/>
    </row>
    <row r="380" spans="1:26" x14ac:dyDescent="0.2">
      <c r="A380" s="258">
        <v>376</v>
      </c>
      <c r="B380" s="259"/>
      <c r="C380" s="264"/>
      <c r="D380" s="261"/>
      <c r="E380" s="262"/>
      <c r="F380" s="253"/>
      <c r="G380" s="263"/>
      <c r="H380" s="256"/>
      <c r="I380" s="257"/>
      <c r="J380" s="2"/>
      <c r="K380" s="2"/>
      <c r="L380" s="2"/>
      <c r="M380" s="2"/>
      <c r="N380" s="2"/>
      <c r="O380" s="2"/>
      <c r="P380" s="2"/>
      <c r="Q380" s="2"/>
      <c r="R380" s="2"/>
      <c r="S380" s="2"/>
      <c r="T380" s="2"/>
      <c r="U380" s="2"/>
      <c r="V380" s="2"/>
      <c r="W380" s="2"/>
      <c r="X380" s="2"/>
      <c r="Y380" s="2"/>
      <c r="Z380" s="2"/>
    </row>
    <row r="381" spans="1:26" x14ac:dyDescent="0.2">
      <c r="A381" s="258">
        <v>377</v>
      </c>
      <c r="B381" s="259"/>
      <c r="C381" s="264"/>
      <c r="D381" s="261"/>
      <c r="E381" s="262"/>
      <c r="F381" s="253"/>
      <c r="G381" s="263"/>
      <c r="H381" s="256"/>
      <c r="I381" s="257"/>
      <c r="J381" s="2"/>
      <c r="K381" s="2"/>
      <c r="L381" s="2"/>
      <c r="M381" s="2"/>
      <c r="N381" s="2"/>
      <c r="O381" s="2"/>
      <c r="P381" s="2"/>
      <c r="Q381" s="2"/>
      <c r="R381" s="2"/>
      <c r="S381" s="2"/>
      <c r="T381" s="2"/>
      <c r="U381" s="2"/>
      <c r="V381" s="2"/>
      <c r="W381" s="2"/>
      <c r="X381" s="2"/>
      <c r="Y381" s="2"/>
      <c r="Z381" s="2"/>
    </row>
    <row r="382" spans="1:26" x14ac:dyDescent="0.2">
      <c r="A382" s="258">
        <v>378</v>
      </c>
      <c r="B382" s="259"/>
      <c r="C382" s="264"/>
      <c r="D382" s="261"/>
      <c r="E382" s="262"/>
      <c r="F382" s="253"/>
      <c r="G382" s="263"/>
      <c r="H382" s="256"/>
      <c r="I382" s="257"/>
      <c r="J382" s="2"/>
      <c r="K382" s="2"/>
      <c r="L382" s="2"/>
      <c r="M382" s="2"/>
      <c r="N382" s="2"/>
      <c r="O382" s="2"/>
      <c r="P382" s="2"/>
      <c r="Q382" s="2"/>
      <c r="R382" s="2"/>
      <c r="S382" s="2"/>
      <c r="T382" s="2"/>
      <c r="U382" s="2"/>
      <c r="V382" s="2"/>
      <c r="W382" s="2"/>
      <c r="X382" s="2"/>
      <c r="Y382" s="2"/>
      <c r="Z382" s="2"/>
    </row>
    <row r="383" spans="1:26" x14ac:dyDescent="0.2">
      <c r="A383" s="251">
        <v>379</v>
      </c>
      <c r="B383" s="259"/>
      <c r="C383" s="264"/>
      <c r="D383" s="261"/>
      <c r="E383" s="262"/>
      <c r="F383" s="253"/>
      <c r="G383" s="263"/>
      <c r="H383" s="256"/>
      <c r="I383" s="257"/>
      <c r="J383" s="2"/>
      <c r="K383" s="2"/>
      <c r="L383" s="2"/>
      <c r="M383" s="2"/>
      <c r="N383" s="2"/>
      <c r="O383" s="2"/>
      <c r="P383" s="2"/>
      <c r="Q383" s="2"/>
      <c r="R383" s="2"/>
      <c r="S383" s="2"/>
      <c r="T383" s="2"/>
      <c r="U383" s="2"/>
      <c r="V383" s="2"/>
      <c r="W383" s="2"/>
      <c r="X383" s="2"/>
      <c r="Y383" s="2"/>
      <c r="Z383" s="2"/>
    </row>
    <row r="384" spans="1:26" x14ac:dyDescent="0.2">
      <c r="A384" s="258">
        <v>380</v>
      </c>
      <c r="B384" s="259"/>
      <c r="C384" s="264"/>
      <c r="D384" s="261"/>
      <c r="E384" s="262"/>
      <c r="F384" s="253"/>
      <c r="G384" s="263"/>
      <c r="H384" s="256"/>
      <c r="I384" s="257"/>
      <c r="J384" s="2"/>
      <c r="K384" s="2"/>
      <c r="L384" s="2"/>
      <c r="M384" s="2"/>
      <c r="N384" s="2"/>
      <c r="O384" s="2"/>
      <c r="P384" s="2"/>
      <c r="Q384" s="2"/>
      <c r="R384" s="2"/>
      <c r="S384" s="2"/>
      <c r="T384" s="2"/>
      <c r="U384" s="2"/>
      <c r="V384" s="2"/>
      <c r="W384" s="2"/>
      <c r="X384" s="2"/>
      <c r="Y384" s="2"/>
      <c r="Z384" s="2"/>
    </row>
    <row r="385" spans="1:26" x14ac:dyDescent="0.2">
      <c r="A385" s="258">
        <v>381</v>
      </c>
      <c r="B385" s="259"/>
      <c r="C385" s="264"/>
      <c r="D385" s="261"/>
      <c r="E385" s="262"/>
      <c r="F385" s="253"/>
      <c r="G385" s="263"/>
      <c r="H385" s="256"/>
      <c r="I385" s="257"/>
      <c r="J385" s="2"/>
      <c r="K385" s="2"/>
      <c r="L385" s="2"/>
      <c r="M385" s="2"/>
      <c r="N385" s="2"/>
      <c r="O385" s="2"/>
      <c r="P385" s="2"/>
      <c r="Q385" s="2"/>
      <c r="R385" s="2"/>
      <c r="S385" s="2"/>
      <c r="T385" s="2"/>
      <c r="U385" s="2"/>
      <c r="V385" s="2"/>
      <c r="W385" s="2"/>
      <c r="X385" s="2"/>
      <c r="Y385" s="2"/>
      <c r="Z385" s="2"/>
    </row>
    <row r="386" spans="1:26" x14ac:dyDescent="0.2">
      <c r="A386" s="258">
        <v>382</v>
      </c>
      <c r="B386" s="259"/>
      <c r="C386" s="264"/>
      <c r="D386" s="261"/>
      <c r="E386" s="262"/>
      <c r="F386" s="253"/>
      <c r="G386" s="263"/>
      <c r="H386" s="256"/>
      <c r="I386" s="257"/>
      <c r="J386" s="2"/>
      <c r="K386" s="2"/>
      <c r="L386" s="2"/>
      <c r="M386" s="2"/>
      <c r="N386" s="2"/>
      <c r="O386" s="2"/>
      <c r="P386" s="2"/>
      <c r="Q386" s="2"/>
      <c r="R386" s="2"/>
      <c r="S386" s="2"/>
      <c r="T386" s="2"/>
      <c r="U386" s="2"/>
      <c r="V386" s="2"/>
      <c r="W386" s="2"/>
      <c r="X386" s="2"/>
      <c r="Y386" s="2"/>
      <c r="Z386" s="2"/>
    </row>
    <row r="387" spans="1:26" x14ac:dyDescent="0.2">
      <c r="A387" s="258">
        <v>383</v>
      </c>
      <c r="B387" s="259"/>
      <c r="C387" s="264"/>
      <c r="D387" s="261"/>
      <c r="E387" s="262"/>
      <c r="F387" s="253"/>
      <c r="G387" s="263"/>
      <c r="H387" s="256"/>
      <c r="I387" s="257"/>
      <c r="J387" s="2"/>
      <c r="K387" s="2"/>
      <c r="L387" s="2"/>
      <c r="M387" s="2"/>
      <c r="N387" s="2"/>
      <c r="O387" s="2"/>
      <c r="P387" s="2"/>
      <c r="Q387" s="2"/>
      <c r="R387" s="2"/>
      <c r="S387" s="2"/>
      <c r="T387" s="2"/>
      <c r="U387" s="2"/>
      <c r="V387" s="2"/>
      <c r="W387" s="2"/>
      <c r="X387" s="2"/>
      <c r="Y387" s="2"/>
      <c r="Z387" s="2"/>
    </row>
    <row r="388" spans="1:26" x14ac:dyDescent="0.2">
      <c r="A388" s="258">
        <v>384</v>
      </c>
      <c r="B388" s="259"/>
      <c r="C388" s="264"/>
      <c r="D388" s="261"/>
      <c r="E388" s="262"/>
      <c r="F388" s="253"/>
      <c r="G388" s="263"/>
      <c r="H388" s="256"/>
      <c r="I388" s="257"/>
      <c r="J388" s="2"/>
      <c r="K388" s="2"/>
      <c r="L388" s="2"/>
      <c r="M388" s="2"/>
      <c r="N388" s="2"/>
      <c r="O388" s="2"/>
      <c r="P388" s="2"/>
      <c r="Q388" s="2"/>
      <c r="R388" s="2"/>
      <c r="S388" s="2"/>
      <c r="T388" s="2"/>
      <c r="U388" s="2"/>
      <c r="V388" s="2"/>
      <c r="W388" s="2"/>
      <c r="X388" s="2"/>
      <c r="Y388" s="2"/>
      <c r="Z388" s="2"/>
    </row>
    <row r="389" spans="1:26" x14ac:dyDescent="0.2">
      <c r="A389" s="258">
        <v>385</v>
      </c>
      <c r="B389" s="259"/>
      <c r="C389" s="264"/>
      <c r="D389" s="261"/>
      <c r="E389" s="262"/>
      <c r="F389" s="253"/>
      <c r="G389" s="263"/>
      <c r="H389" s="256"/>
      <c r="I389" s="257"/>
      <c r="J389" s="2"/>
      <c r="K389" s="2"/>
      <c r="L389" s="2"/>
      <c r="M389" s="2"/>
      <c r="N389" s="2"/>
      <c r="O389" s="2"/>
      <c r="P389" s="2"/>
      <c r="Q389" s="2"/>
      <c r="R389" s="2"/>
      <c r="S389" s="2"/>
      <c r="T389" s="2"/>
      <c r="U389" s="2"/>
      <c r="V389" s="2"/>
      <c r="W389" s="2"/>
      <c r="X389" s="2"/>
      <c r="Y389" s="2"/>
      <c r="Z389" s="2"/>
    </row>
    <row r="390" spans="1:26" x14ac:dyDescent="0.2">
      <c r="A390" s="258">
        <v>386</v>
      </c>
      <c r="B390" s="259"/>
      <c r="C390" s="264"/>
      <c r="D390" s="261"/>
      <c r="E390" s="262"/>
      <c r="F390" s="253"/>
      <c r="G390" s="263"/>
      <c r="H390" s="256"/>
      <c r="I390" s="257"/>
      <c r="J390" s="2"/>
      <c r="K390" s="2"/>
      <c r="L390" s="2"/>
      <c r="M390" s="2"/>
      <c r="N390" s="2"/>
      <c r="O390" s="2"/>
      <c r="P390" s="2"/>
      <c r="Q390" s="2"/>
      <c r="R390" s="2"/>
      <c r="S390" s="2"/>
      <c r="T390" s="2"/>
      <c r="U390" s="2"/>
      <c r="V390" s="2"/>
      <c r="W390" s="2"/>
      <c r="X390" s="2"/>
      <c r="Y390" s="2"/>
      <c r="Z390" s="2"/>
    </row>
    <row r="391" spans="1:26" x14ac:dyDescent="0.2">
      <c r="A391" s="258">
        <v>387</v>
      </c>
      <c r="B391" s="259"/>
      <c r="C391" s="264"/>
      <c r="D391" s="261"/>
      <c r="E391" s="262"/>
      <c r="F391" s="253"/>
      <c r="G391" s="263"/>
      <c r="H391" s="256"/>
      <c r="I391" s="257"/>
      <c r="J391" s="2"/>
      <c r="K391" s="2"/>
      <c r="L391" s="2"/>
      <c r="M391" s="2"/>
      <c r="N391" s="2"/>
      <c r="O391" s="2"/>
      <c r="P391" s="2"/>
      <c r="Q391" s="2"/>
      <c r="R391" s="2"/>
      <c r="S391" s="2"/>
      <c r="T391" s="2"/>
      <c r="U391" s="2"/>
      <c r="V391" s="2"/>
      <c r="W391" s="2"/>
      <c r="X391" s="2"/>
      <c r="Y391" s="2"/>
      <c r="Z391" s="2"/>
    </row>
    <row r="392" spans="1:26" x14ac:dyDescent="0.2">
      <c r="A392" s="251">
        <v>388</v>
      </c>
      <c r="B392" s="259"/>
      <c r="C392" s="264"/>
      <c r="D392" s="261"/>
      <c r="E392" s="262"/>
      <c r="F392" s="253"/>
      <c r="G392" s="263"/>
      <c r="H392" s="256"/>
      <c r="I392" s="257"/>
      <c r="J392" s="2"/>
      <c r="K392" s="2"/>
      <c r="L392" s="2"/>
      <c r="M392" s="2"/>
      <c r="N392" s="2"/>
      <c r="O392" s="2"/>
      <c r="P392" s="2"/>
      <c r="Q392" s="2"/>
      <c r="R392" s="2"/>
      <c r="S392" s="2"/>
      <c r="T392" s="2"/>
      <c r="U392" s="2"/>
      <c r="V392" s="2"/>
      <c r="W392" s="2"/>
      <c r="X392" s="2"/>
      <c r="Y392" s="2"/>
      <c r="Z392" s="2"/>
    </row>
    <row r="393" spans="1:26" x14ac:dyDescent="0.2">
      <c r="A393" s="258">
        <v>389</v>
      </c>
      <c r="B393" s="259"/>
      <c r="C393" s="264"/>
      <c r="D393" s="261"/>
      <c r="E393" s="262"/>
      <c r="F393" s="253"/>
      <c r="G393" s="263"/>
      <c r="H393" s="256"/>
      <c r="I393" s="257"/>
      <c r="J393" s="2"/>
      <c r="K393" s="2"/>
      <c r="L393" s="2"/>
      <c r="M393" s="2"/>
      <c r="N393" s="2"/>
      <c r="O393" s="2"/>
      <c r="P393" s="2"/>
      <c r="Q393" s="2"/>
      <c r="R393" s="2"/>
      <c r="S393" s="2"/>
      <c r="T393" s="2"/>
      <c r="U393" s="2"/>
      <c r="V393" s="2"/>
      <c r="W393" s="2"/>
      <c r="X393" s="2"/>
      <c r="Y393" s="2"/>
      <c r="Z393" s="2"/>
    </row>
    <row r="394" spans="1:26" x14ac:dyDescent="0.2">
      <c r="A394" s="258">
        <v>390</v>
      </c>
      <c r="B394" s="259"/>
      <c r="C394" s="264"/>
      <c r="D394" s="261"/>
      <c r="E394" s="262"/>
      <c r="F394" s="253"/>
      <c r="G394" s="263"/>
      <c r="H394" s="256"/>
      <c r="I394" s="257"/>
      <c r="J394" s="2"/>
      <c r="K394" s="2"/>
      <c r="L394" s="2"/>
      <c r="M394" s="2"/>
      <c r="N394" s="2"/>
      <c r="O394" s="2"/>
      <c r="P394" s="2"/>
      <c r="Q394" s="2"/>
      <c r="R394" s="2"/>
      <c r="S394" s="2"/>
      <c r="T394" s="2"/>
      <c r="U394" s="2"/>
      <c r="V394" s="2"/>
      <c r="W394" s="2"/>
      <c r="X394" s="2"/>
      <c r="Y394" s="2"/>
      <c r="Z394" s="2"/>
    </row>
    <row r="395" spans="1:26" x14ac:dyDescent="0.2">
      <c r="A395" s="258">
        <v>391</v>
      </c>
      <c r="B395" s="259"/>
      <c r="C395" s="264"/>
      <c r="D395" s="261"/>
      <c r="E395" s="262"/>
      <c r="F395" s="253"/>
      <c r="G395" s="263"/>
      <c r="H395" s="256"/>
      <c r="I395" s="257"/>
      <c r="J395" s="2"/>
      <c r="K395" s="2"/>
      <c r="L395" s="2"/>
      <c r="M395" s="2"/>
      <c r="N395" s="2"/>
      <c r="O395" s="2"/>
      <c r="P395" s="2"/>
      <c r="Q395" s="2"/>
      <c r="R395" s="2"/>
      <c r="S395" s="2"/>
      <c r="T395" s="2"/>
      <c r="U395" s="2"/>
      <c r="V395" s="2"/>
      <c r="W395" s="2"/>
      <c r="X395" s="2"/>
      <c r="Y395" s="2"/>
      <c r="Z395" s="2"/>
    </row>
    <row r="396" spans="1:26" x14ac:dyDescent="0.2">
      <c r="A396" s="258">
        <v>392</v>
      </c>
      <c r="B396" s="259"/>
      <c r="C396" s="264"/>
      <c r="D396" s="261"/>
      <c r="E396" s="262"/>
      <c r="F396" s="253"/>
      <c r="G396" s="263"/>
      <c r="H396" s="256"/>
      <c r="I396" s="257"/>
      <c r="J396" s="2"/>
      <c r="K396" s="2"/>
      <c r="L396" s="2"/>
      <c r="M396" s="2"/>
      <c r="N396" s="2"/>
      <c r="O396" s="2"/>
      <c r="P396" s="2"/>
      <c r="Q396" s="2"/>
      <c r="R396" s="2"/>
      <c r="S396" s="2"/>
      <c r="T396" s="2"/>
      <c r="U396" s="2"/>
      <c r="V396" s="2"/>
      <c r="W396" s="2"/>
      <c r="X396" s="2"/>
      <c r="Y396" s="2"/>
      <c r="Z396" s="2"/>
    </row>
    <row r="397" spans="1:26" x14ac:dyDescent="0.2">
      <c r="A397" s="258">
        <v>393</v>
      </c>
      <c r="B397" s="259"/>
      <c r="C397" s="264"/>
      <c r="D397" s="261"/>
      <c r="E397" s="262"/>
      <c r="F397" s="253"/>
      <c r="G397" s="263"/>
      <c r="H397" s="256"/>
      <c r="I397" s="257"/>
      <c r="J397" s="2"/>
      <c r="K397" s="2"/>
      <c r="L397" s="2"/>
      <c r="M397" s="2"/>
      <c r="N397" s="2"/>
      <c r="O397" s="2"/>
      <c r="P397" s="2"/>
      <c r="Q397" s="2"/>
      <c r="R397" s="2"/>
      <c r="S397" s="2"/>
      <c r="T397" s="2"/>
      <c r="U397" s="2"/>
      <c r="V397" s="2"/>
      <c r="W397" s="2"/>
      <c r="X397" s="2"/>
      <c r="Y397" s="2"/>
      <c r="Z397" s="2"/>
    </row>
    <row r="398" spans="1:26" x14ac:dyDescent="0.2">
      <c r="A398" s="258">
        <v>394</v>
      </c>
      <c r="B398" s="259"/>
      <c r="C398" s="264"/>
      <c r="D398" s="261"/>
      <c r="E398" s="262"/>
      <c r="F398" s="253"/>
      <c r="G398" s="263"/>
      <c r="H398" s="256"/>
      <c r="I398" s="257"/>
      <c r="J398" s="2"/>
      <c r="K398" s="2"/>
      <c r="L398" s="2"/>
      <c r="M398" s="2"/>
      <c r="N398" s="2"/>
      <c r="O398" s="2"/>
      <c r="P398" s="2"/>
      <c r="Q398" s="2"/>
      <c r="R398" s="2"/>
      <c r="S398" s="2"/>
      <c r="T398" s="2"/>
      <c r="U398" s="2"/>
      <c r="V398" s="2"/>
      <c r="W398" s="2"/>
      <c r="X398" s="2"/>
      <c r="Y398" s="2"/>
      <c r="Z398" s="2"/>
    </row>
    <row r="399" spans="1:26" x14ac:dyDescent="0.2">
      <c r="A399" s="258">
        <v>395</v>
      </c>
      <c r="B399" s="259"/>
      <c r="C399" s="264"/>
      <c r="D399" s="261"/>
      <c r="E399" s="262"/>
      <c r="F399" s="253"/>
      <c r="G399" s="263"/>
      <c r="H399" s="256"/>
      <c r="I399" s="257"/>
      <c r="J399" s="2"/>
      <c r="K399" s="2"/>
      <c r="L399" s="2"/>
      <c r="M399" s="2"/>
      <c r="N399" s="2"/>
      <c r="O399" s="2"/>
      <c r="P399" s="2"/>
      <c r="Q399" s="2"/>
      <c r="R399" s="2"/>
      <c r="S399" s="2"/>
      <c r="T399" s="2"/>
      <c r="U399" s="2"/>
      <c r="V399" s="2"/>
      <c r="W399" s="2"/>
      <c r="X399" s="2"/>
      <c r="Y399" s="2"/>
      <c r="Z399" s="2"/>
    </row>
    <row r="400" spans="1:26" x14ac:dyDescent="0.2">
      <c r="A400" s="258">
        <v>396</v>
      </c>
      <c r="B400" s="259"/>
      <c r="C400" s="264"/>
      <c r="D400" s="261"/>
      <c r="E400" s="262"/>
      <c r="F400" s="253"/>
      <c r="G400" s="263"/>
      <c r="H400" s="256"/>
      <c r="I400" s="257"/>
      <c r="J400" s="2"/>
      <c r="K400" s="2"/>
      <c r="L400" s="2"/>
      <c r="M400" s="2"/>
      <c r="N400" s="2"/>
      <c r="O400" s="2"/>
      <c r="P400" s="2"/>
      <c r="Q400" s="2"/>
      <c r="R400" s="2"/>
      <c r="S400" s="2"/>
      <c r="T400" s="2"/>
      <c r="U400" s="2"/>
      <c r="V400" s="2"/>
      <c r="W400" s="2"/>
      <c r="X400" s="2"/>
      <c r="Y400" s="2"/>
      <c r="Z400" s="2"/>
    </row>
    <row r="401" spans="1:26" x14ac:dyDescent="0.2">
      <c r="A401" s="251">
        <v>397</v>
      </c>
      <c r="B401" s="259"/>
      <c r="C401" s="264"/>
      <c r="D401" s="261"/>
      <c r="E401" s="262"/>
      <c r="F401" s="253"/>
      <c r="G401" s="263"/>
      <c r="H401" s="256"/>
      <c r="I401" s="257"/>
      <c r="J401" s="2"/>
      <c r="K401" s="2"/>
      <c r="L401" s="2"/>
      <c r="M401" s="2"/>
      <c r="N401" s="2"/>
      <c r="O401" s="2"/>
      <c r="P401" s="2"/>
      <c r="Q401" s="2"/>
      <c r="R401" s="2"/>
      <c r="S401" s="2"/>
      <c r="T401" s="2"/>
      <c r="U401" s="2"/>
      <c r="V401" s="2"/>
      <c r="W401" s="2"/>
      <c r="X401" s="2"/>
      <c r="Y401" s="2"/>
      <c r="Z401" s="2"/>
    </row>
    <row r="402" spans="1:26" x14ac:dyDescent="0.2">
      <c r="A402" s="258">
        <v>398</v>
      </c>
      <c r="B402" s="259"/>
      <c r="C402" s="264"/>
      <c r="D402" s="261"/>
      <c r="E402" s="262"/>
      <c r="F402" s="253"/>
      <c r="G402" s="263"/>
      <c r="H402" s="256"/>
      <c r="I402" s="257"/>
      <c r="J402" s="2"/>
      <c r="K402" s="2"/>
      <c r="L402" s="2"/>
      <c r="M402" s="2"/>
      <c r="N402" s="2"/>
      <c r="O402" s="2"/>
      <c r="P402" s="2"/>
      <c r="Q402" s="2"/>
      <c r="R402" s="2"/>
      <c r="S402" s="2"/>
      <c r="T402" s="2"/>
      <c r="U402" s="2"/>
      <c r="V402" s="2"/>
      <c r="W402" s="2"/>
      <c r="X402" s="2"/>
      <c r="Y402" s="2"/>
      <c r="Z402" s="2"/>
    </row>
    <row r="403" spans="1:26" x14ac:dyDescent="0.2">
      <c r="A403" s="258">
        <v>399</v>
      </c>
      <c r="B403" s="259"/>
      <c r="C403" s="264"/>
      <c r="D403" s="261"/>
      <c r="E403" s="262"/>
      <c r="F403" s="253"/>
      <c r="G403" s="263"/>
      <c r="H403" s="256"/>
      <c r="I403" s="257"/>
      <c r="J403" s="2"/>
      <c r="K403" s="2"/>
      <c r="L403" s="2"/>
      <c r="M403" s="2"/>
      <c r="N403" s="2"/>
      <c r="O403" s="2"/>
      <c r="P403" s="2"/>
      <c r="Q403" s="2"/>
      <c r="R403" s="2"/>
      <c r="S403" s="2"/>
      <c r="T403" s="2"/>
      <c r="U403" s="2"/>
      <c r="V403" s="2"/>
      <c r="W403" s="2"/>
      <c r="X403" s="2"/>
      <c r="Y403" s="2"/>
      <c r="Z403" s="2"/>
    </row>
    <row r="404" spans="1:26" x14ac:dyDescent="0.2">
      <c r="A404" s="258">
        <v>400</v>
      </c>
      <c r="B404" s="259"/>
      <c r="C404" s="264"/>
      <c r="D404" s="261"/>
      <c r="E404" s="262"/>
      <c r="F404" s="253"/>
      <c r="G404" s="263"/>
      <c r="H404" s="256"/>
      <c r="I404" s="257"/>
      <c r="J404" s="2"/>
      <c r="K404" s="2"/>
      <c r="L404" s="2"/>
      <c r="M404" s="2"/>
      <c r="N404" s="2"/>
      <c r="O404" s="2"/>
      <c r="P404" s="2"/>
      <c r="Q404" s="2"/>
      <c r="R404" s="2"/>
      <c r="S404" s="2"/>
      <c r="T404" s="2"/>
      <c r="U404" s="2"/>
      <c r="V404" s="2"/>
      <c r="W404" s="2"/>
      <c r="X404" s="2"/>
      <c r="Y404" s="2"/>
      <c r="Z404" s="2"/>
    </row>
    <row r="405" spans="1:26" x14ac:dyDescent="0.2">
      <c r="A405" s="258">
        <v>401</v>
      </c>
      <c r="B405" s="259"/>
      <c r="C405" s="264"/>
      <c r="D405" s="261"/>
      <c r="E405" s="262"/>
      <c r="F405" s="253"/>
      <c r="G405" s="263"/>
      <c r="H405" s="256"/>
      <c r="I405" s="257"/>
      <c r="J405" s="2"/>
      <c r="K405" s="2"/>
      <c r="L405" s="2"/>
      <c r="M405" s="2"/>
      <c r="N405" s="2"/>
      <c r="O405" s="2"/>
      <c r="P405" s="2"/>
      <c r="Q405" s="2"/>
      <c r="R405" s="2"/>
      <c r="S405" s="2"/>
      <c r="T405" s="2"/>
      <c r="U405" s="2"/>
      <c r="V405" s="2"/>
      <c r="W405" s="2"/>
      <c r="X405" s="2"/>
      <c r="Y405" s="2"/>
      <c r="Z405" s="2"/>
    </row>
    <row r="406" spans="1:26" x14ac:dyDescent="0.2">
      <c r="A406" s="258">
        <v>402</v>
      </c>
      <c r="B406" s="259"/>
      <c r="C406" s="264"/>
      <c r="D406" s="261"/>
      <c r="E406" s="262"/>
      <c r="F406" s="253"/>
      <c r="G406" s="263"/>
      <c r="H406" s="256"/>
      <c r="I406" s="257"/>
      <c r="J406" s="2"/>
      <c r="K406" s="2"/>
      <c r="L406" s="2"/>
      <c r="M406" s="2"/>
      <c r="N406" s="2"/>
      <c r="O406" s="2"/>
      <c r="P406" s="2"/>
      <c r="Q406" s="2"/>
      <c r="R406" s="2"/>
      <c r="S406" s="2"/>
      <c r="T406" s="2"/>
      <c r="U406" s="2"/>
      <c r="V406" s="2"/>
      <c r="W406" s="2"/>
      <c r="X406" s="2"/>
      <c r="Y406" s="2"/>
      <c r="Z406" s="2"/>
    </row>
    <row r="407" spans="1:26" x14ac:dyDescent="0.2">
      <c r="A407" s="258">
        <v>403</v>
      </c>
      <c r="B407" s="259"/>
      <c r="C407" s="264"/>
      <c r="D407" s="261"/>
      <c r="E407" s="262"/>
      <c r="F407" s="253"/>
      <c r="G407" s="263"/>
      <c r="H407" s="256"/>
      <c r="I407" s="257"/>
      <c r="J407" s="2"/>
      <c r="K407" s="2"/>
      <c r="L407" s="2"/>
      <c r="M407" s="2"/>
      <c r="N407" s="2"/>
      <c r="O407" s="2"/>
      <c r="P407" s="2"/>
      <c r="Q407" s="2"/>
      <c r="R407" s="2"/>
      <c r="S407" s="2"/>
      <c r="T407" s="2"/>
      <c r="U407" s="2"/>
      <c r="V407" s="2"/>
      <c r="W407" s="2"/>
      <c r="X407" s="2"/>
      <c r="Y407" s="2"/>
      <c r="Z407" s="2"/>
    </row>
    <row r="408" spans="1:26" x14ac:dyDescent="0.2">
      <c r="A408" s="258">
        <v>404</v>
      </c>
      <c r="B408" s="259"/>
      <c r="C408" s="264"/>
      <c r="D408" s="261"/>
      <c r="E408" s="262"/>
      <c r="F408" s="253"/>
      <c r="G408" s="263"/>
      <c r="H408" s="256"/>
      <c r="I408" s="257"/>
      <c r="J408" s="2"/>
      <c r="K408" s="2"/>
      <c r="L408" s="2"/>
      <c r="M408" s="2"/>
      <c r="N408" s="2"/>
      <c r="O408" s="2"/>
      <c r="P408" s="2"/>
      <c r="Q408" s="2"/>
      <c r="R408" s="2"/>
      <c r="S408" s="2"/>
      <c r="T408" s="2"/>
      <c r="U408" s="2"/>
      <c r="V408" s="2"/>
      <c r="W408" s="2"/>
      <c r="X408" s="2"/>
      <c r="Y408" s="2"/>
      <c r="Z408" s="2"/>
    </row>
    <row r="409" spans="1:26" x14ac:dyDescent="0.2">
      <c r="A409" s="258">
        <v>405</v>
      </c>
      <c r="B409" s="259"/>
      <c r="C409" s="264"/>
      <c r="D409" s="261"/>
      <c r="E409" s="262"/>
      <c r="F409" s="253"/>
      <c r="G409" s="263"/>
      <c r="H409" s="256"/>
      <c r="I409" s="257"/>
      <c r="J409" s="2"/>
      <c r="K409" s="2"/>
      <c r="L409" s="2"/>
      <c r="M409" s="2"/>
      <c r="N409" s="2"/>
      <c r="O409" s="2"/>
      <c r="P409" s="2"/>
      <c r="Q409" s="2"/>
      <c r="R409" s="2"/>
      <c r="S409" s="2"/>
      <c r="T409" s="2"/>
      <c r="U409" s="2"/>
      <c r="V409" s="2"/>
      <c r="W409" s="2"/>
      <c r="X409" s="2"/>
      <c r="Y409" s="2"/>
      <c r="Z409" s="2"/>
    </row>
    <row r="410" spans="1:26" x14ac:dyDescent="0.2">
      <c r="A410" s="251">
        <v>406</v>
      </c>
      <c r="B410" s="259"/>
      <c r="C410" s="264"/>
      <c r="D410" s="261"/>
      <c r="E410" s="262"/>
      <c r="F410" s="253"/>
      <c r="G410" s="263"/>
      <c r="H410" s="256"/>
      <c r="I410" s="257"/>
      <c r="J410" s="2"/>
      <c r="K410" s="2"/>
      <c r="L410" s="2"/>
      <c r="M410" s="2"/>
      <c r="N410" s="2"/>
      <c r="O410" s="2"/>
      <c r="P410" s="2"/>
      <c r="Q410" s="2"/>
      <c r="R410" s="2"/>
      <c r="S410" s="2"/>
      <c r="T410" s="2"/>
      <c r="U410" s="2"/>
      <c r="V410" s="2"/>
      <c r="W410" s="2"/>
      <c r="X410" s="2"/>
      <c r="Y410" s="2"/>
      <c r="Z410" s="2"/>
    </row>
    <row r="411" spans="1:26" x14ac:dyDescent="0.2">
      <c r="A411" s="258">
        <v>407</v>
      </c>
      <c r="B411" s="259"/>
      <c r="C411" s="264"/>
      <c r="D411" s="261"/>
      <c r="E411" s="262"/>
      <c r="F411" s="253"/>
      <c r="G411" s="263"/>
      <c r="H411" s="256"/>
      <c r="I411" s="257"/>
      <c r="J411" s="2"/>
      <c r="K411" s="2"/>
      <c r="L411" s="2"/>
      <c r="M411" s="2"/>
      <c r="N411" s="2"/>
      <c r="O411" s="2"/>
      <c r="P411" s="2"/>
      <c r="Q411" s="2"/>
      <c r="R411" s="2"/>
      <c r="S411" s="2"/>
      <c r="T411" s="2"/>
      <c r="U411" s="2"/>
      <c r="V411" s="2"/>
      <c r="W411" s="2"/>
      <c r="X411" s="2"/>
      <c r="Y411" s="2"/>
      <c r="Z411" s="2"/>
    </row>
    <row r="412" spans="1:26" x14ac:dyDescent="0.2">
      <c r="A412" s="258">
        <v>408</v>
      </c>
      <c r="B412" s="259"/>
      <c r="C412" s="264"/>
      <c r="D412" s="261"/>
      <c r="E412" s="262"/>
      <c r="F412" s="253"/>
      <c r="G412" s="263"/>
      <c r="H412" s="256"/>
      <c r="I412" s="257"/>
      <c r="J412" s="2"/>
      <c r="K412" s="2"/>
      <c r="L412" s="2"/>
      <c r="M412" s="2"/>
      <c r="N412" s="2"/>
      <c r="O412" s="2"/>
      <c r="P412" s="2"/>
      <c r="Q412" s="2"/>
      <c r="R412" s="2"/>
      <c r="S412" s="2"/>
      <c r="T412" s="2"/>
      <c r="U412" s="2"/>
      <c r="V412" s="2"/>
      <c r="W412" s="2"/>
      <c r="X412" s="2"/>
      <c r="Y412" s="2"/>
      <c r="Z412" s="2"/>
    </row>
    <row r="413" spans="1:26" x14ac:dyDescent="0.2">
      <c r="A413" s="258">
        <v>409</v>
      </c>
      <c r="B413" s="259"/>
      <c r="C413" s="264"/>
      <c r="D413" s="261"/>
      <c r="E413" s="262"/>
      <c r="F413" s="253"/>
      <c r="G413" s="263"/>
      <c r="H413" s="256"/>
      <c r="I413" s="257"/>
      <c r="J413" s="2"/>
      <c r="K413" s="2"/>
      <c r="L413" s="2"/>
      <c r="M413" s="2"/>
      <c r="N413" s="2"/>
      <c r="O413" s="2"/>
      <c r="P413" s="2"/>
      <c r="Q413" s="2"/>
      <c r="R413" s="2"/>
      <c r="S413" s="2"/>
      <c r="T413" s="2"/>
      <c r="U413" s="2"/>
      <c r="V413" s="2"/>
      <c r="W413" s="2"/>
      <c r="X413" s="2"/>
      <c r="Y413" s="2"/>
      <c r="Z413" s="2"/>
    </row>
    <row r="414" spans="1:26" x14ac:dyDescent="0.2">
      <c r="A414" s="258">
        <v>410</v>
      </c>
      <c r="B414" s="259"/>
      <c r="C414" s="264"/>
      <c r="D414" s="261"/>
      <c r="E414" s="262"/>
      <c r="F414" s="253"/>
      <c r="G414" s="263"/>
      <c r="H414" s="256"/>
      <c r="I414" s="257"/>
      <c r="J414" s="2"/>
      <c r="K414" s="2"/>
      <c r="L414" s="2"/>
      <c r="M414" s="2"/>
      <c r="N414" s="2"/>
      <c r="O414" s="2"/>
      <c r="P414" s="2"/>
      <c r="Q414" s="2"/>
      <c r="R414" s="2"/>
      <c r="S414" s="2"/>
      <c r="T414" s="2"/>
      <c r="U414" s="2"/>
      <c r="V414" s="2"/>
      <c r="W414" s="2"/>
      <c r="X414" s="2"/>
      <c r="Y414" s="2"/>
      <c r="Z414" s="2"/>
    </row>
    <row r="415" spans="1:26" x14ac:dyDescent="0.2">
      <c r="A415" s="258">
        <v>411</v>
      </c>
      <c r="B415" s="259"/>
      <c r="C415" s="264"/>
      <c r="D415" s="261"/>
      <c r="E415" s="262"/>
      <c r="F415" s="253"/>
      <c r="G415" s="263"/>
      <c r="H415" s="256"/>
      <c r="I415" s="257"/>
      <c r="J415" s="2"/>
      <c r="K415" s="2"/>
      <c r="L415" s="2"/>
      <c r="M415" s="2"/>
      <c r="N415" s="2"/>
      <c r="O415" s="2"/>
      <c r="P415" s="2"/>
      <c r="Q415" s="2"/>
      <c r="R415" s="2"/>
      <c r="S415" s="2"/>
      <c r="T415" s="2"/>
      <c r="U415" s="2"/>
      <c r="V415" s="2"/>
      <c r="W415" s="2"/>
      <c r="X415" s="2"/>
      <c r="Y415" s="2"/>
      <c r="Z415" s="2"/>
    </row>
    <row r="416" spans="1:26" x14ac:dyDescent="0.2">
      <c r="A416" s="258">
        <v>412</v>
      </c>
      <c r="B416" s="259"/>
      <c r="C416" s="264"/>
      <c r="D416" s="261"/>
      <c r="E416" s="262"/>
      <c r="F416" s="253"/>
      <c r="G416" s="263"/>
      <c r="H416" s="256"/>
      <c r="I416" s="257"/>
      <c r="J416" s="2"/>
      <c r="K416" s="2"/>
      <c r="L416" s="2"/>
      <c r="M416" s="2"/>
      <c r="N416" s="2"/>
      <c r="O416" s="2"/>
      <c r="P416" s="2"/>
      <c r="Q416" s="2"/>
      <c r="R416" s="2"/>
      <c r="S416" s="2"/>
      <c r="T416" s="2"/>
      <c r="U416" s="2"/>
      <c r="V416" s="2"/>
      <c r="W416" s="2"/>
      <c r="X416" s="2"/>
      <c r="Y416" s="2"/>
      <c r="Z416" s="2"/>
    </row>
    <row r="417" spans="1:26" x14ac:dyDescent="0.2">
      <c r="A417" s="258">
        <v>413</v>
      </c>
      <c r="B417" s="259"/>
      <c r="C417" s="264"/>
      <c r="D417" s="261"/>
      <c r="E417" s="262"/>
      <c r="F417" s="253"/>
      <c r="G417" s="263"/>
      <c r="H417" s="256"/>
      <c r="I417" s="257"/>
      <c r="J417" s="2"/>
      <c r="K417" s="2"/>
      <c r="L417" s="2"/>
      <c r="M417" s="2"/>
      <c r="N417" s="2"/>
      <c r="O417" s="2"/>
      <c r="P417" s="2"/>
      <c r="Q417" s="2"/>
      <c r="R417" s="2"/>
      <c r="S417" s="2"/>
      <c r="T417" s="2"/>
      <c r="U417" s="2"/>
      <c r="V417" s="2"/>
      <c r="W417" s="2"/>
      <c r="X417" s="2"/>
      <c r="Y417" s="2"/>
      <c r="Z417" s="2"/>
    </row>
    <row r="418" spans="1:26" x14ac:dyDescent="0.2">
      <c r="A418" s="258">
        <v>414</v>
      </c>
      <c r="B418" s="259"/>
      <c r="C418" s="264"/>
      <c r="D418" s="261"/>
      <c r="E418" s="262"/>
      <c r="F418" s="253"/>
      <c r="G418" s="263"/>
      <c r="H418" s="256"/>
      <c r="I418" s="257"/>
      <c r="J418" s="2"/>
      <c r="K418" s="2"/>
      <c r="L418" s="2"/>
      <c r="M418" s="2"/>
      <c r="N418" s="2"/>
      <c r="O418" s="2"/>
      <c r="P418" s="2"/>
      <c r="Q418" s="2"/>
      <c r="R418" s="2"/>
      <c r="S418" s="2"/>
      <c r="T418" s="2"/>
      <c r="U418" s="2"/>
      <c r="V418" s="2"/>
      <c r="W418" s="2"/>
      <c r="X418" s="2"/>
      <c r="Y418" s="2"/>
      <c r="Z418" s="2"/>
    </row>
    <row r="419" spans="1:26" x14ac:dyDescent="0.2">
      <c r="A419" s="251">
        <v>415</v>
      </c>
      <c r="B419" s="259"/>
      <c r="C419" s="264"/>
      <c r="D419" s="261"/>
      <c r="E419" s="262"/>
      <c r="F419" s="253"/>
      <c r="G419" s="263"/>
      <c r="H419" s="256"/>
      <c r="I419" s="257"/>
      <c r="J419" s="2"/>
      <c r="K419" s="2"/>
      <c r="L419" s="2"/>
      <c r="M419" s="2"/>
      <c r="N419" s="2"/>
      <c r="O419" s="2"/>
      <c r="P419" s="2"/>
      <c r="Q419" s="2"/>
      <c r="R419" s="2"/>
      <c r="S419" s="2"/>
      <c r="T419" s="2"/>
      <c r="U419" s="2"/>
      <c r="V419" s="2"/>
      <c r="W419" s="2"/>
      <c r="X419" s="2"/>
      <c r="Y419" s="2"/>
      <c r="Z419" s="2"/>
    </row>
    <row r="420" spans="1:26" x14ac:dyDescent="0.2">
      <c r="A420" s="258">
        <v>416</v>
      </c>
      <c r="B420" s="259"/>
      <c r="C420" s="264"/>
      <c r="D420" s="261"/>
      <c r="E420" s="262"/>
      <c r="F420" s="253"/>
      <c r="G420" s="263"/>
      <c r="H420" s="256"/>
      <c r="I420" s="257"/>
      <c r="J420" s="2"/>
      <c r="K420" s="2"/>
      <c r="L420" s="2"/>
      <c r="M420" s="2"/>
      <c r="N420" s="2"/>
      <c r="O420" s="2"/>
      <c r="P420" s="2"/>
      <c r="Q420" s="2"/>
      <c r="R420" s="2"/>
      <c r="S420" s="2"/>
      <c r="T420" s="2"/>
      <c r="U420" s="2"/>
      <c r="V420" s="2"/>
      <c r="W420" s="2"/>
      <c r="X420" s="2"/>
      <c r="Y420" s="2"/>
      <c r="Z420" s="2"/>
    </row>
    <row r="421" spans="1:26" x14ac:dyDescent="0.2">
      <c r="A421" s="258">
        <v>417</v>
      </c>
      <c r="B421" s="259"/>
      <c r="C421" s="264"/>
      <c r="D421" s="261"/>
      <c r="E421" s="262"/>
      <c r="F421" s="253"/>
      <c r="G421" s="263"/>
      <c r="H421" s="256"/>
      <c r="I421" s="257"/>
      <c r="J421" s="2"/>
      <c r="K421" s="2"/>
      <c r="L421" s="2"/>
      <c r="M421" s="2"/>
      <c r="N421" s="2"/>
      <c r="O421" s="2"/>
      <c r="P421" s="2"/>
      <c r="Q421" s="2"/>
      <c r="R421" s="2"/>
      <c r="S421" s="2"/>
      <c r="T421" s="2"/>
      <c r="U421" s="2"/>
      <c r="V421" s="2"/>
      <c r="W421" s="2"/>
      <c r="X421" s="2"/>
      <c r="Y421" s="2"/>
      <c r="Z421" s="2"/>
    </row>
    <row r="422" spans="1:26" x14ac:dyDescent="0.2">
      <c r="A422" s="258">
        <v>418</v>
      </c>
      <c r="B422" s="259"/>
      <c r="C422" s="264"/>
      <c r="D422" s="261"/>
      <c r="E422" s="262"/>
      <c r="F422" s="253"/>
      <c r="G422" s="263"/>
      <c r="H422" s="256"/>
      <c r="I422" s="257"/>
      <c r="J422" s="2"/>
      <c r="K422" s="2"/>
      <c r="L422" s="2"/>
      <c r="M422" s="2"/>
      <c r="N422" s="2"/>
      <c r="O422" s="2"/>
      <c r="P422" s="2"/>
      <c r="Q422" s="2"/>
      <c r="R422" s="2"/>
      <c r="S422" s="2"/>
      <c r="T422" s="2"/>
      <c r="U422" s="2"/>
      <c r="V422" s="2"/>
      <c r="W422" s="2"/>
      <c r="X422" s="2"/>
      <c r="Y422" s="2"/>
      <c r="Z422" s="2"/>
    </row>
    <row r="423" spans="1:26" x14ac:dyDescent="0.2">
      <c r="A423" s="258">
        <v>419</v>
      </c>
      <c r="B423" s="259"/>
      <c r="C423" s="264"/>
      <c r="D423" s="261"/>
      <c r="E423" s="262"/>
      <c r="F423" s="253"/>
      <c r="G423" s="263"/>
      <c r="H423" s="256"/>
      <c r="I423" s="257"/>
      <c r="J423" s="2"/>
      <c r="K423" s="2"/>
      <c r="L423" s="2"/>
      <c r="M423" s="2"/>
      <c r="N423" s="2"/>
      <c r="O423" s="2"/>
      <c r="P423" s="2"/>
      <c r="Q423" s="2"/>
      <c r="R423" s="2"/>
      <c r="S423" s="2"/>
      <c r="T423" s="2"/>
      <c r="U423" s="2"/>
      <c r="V423" s="2"/>
      <c r="W423" s="2"/>
      <c r="X423" s="2"/>
      <c r="Y423" s="2"/>
      <c r="Z423" s="2"/>
    </row>
    <row r="424" spans="1:26" x14ac:dyDescent="0.2">
      <c r="A424" s="258">
        <v>420</v>
      </c>
      <c r="B424" s="259"/>
      <c r="C424" s="264"/>
      <c r="D424" s="261"/>
      <c r="E424" s="262"/>
      <c r="F424" s="253"/>
      <c r="G424" s="263"/>
      <c r="H424" s="256"/>
      <c r="I424" s="257"/>
      <c r="J424" s="2"/>
      <c r="K424" s="2"/>
      <c r="L424" s="2"/>
      <c r="M424" s="2"/>
      <c r="N424" s="2"/>
      <c r="O424" s="2"/>
      <c r="P424" s="2"/>
      <c r="Q424" s="2"/>
      <c r="R424" s="2"/>
      <c r="S424" s="2"/>
      <c r="T424" s="2"/>
      <c r="U424" s="2"/>
      <c r="V424" s="2"/>
      <c r="W424" s="2"/>
      <c r="X424" s="2"/>
      <c r="Y424" s="2"/>
      <c r="Z424" s="2"/>
    </row>
    <row r="425" spans="1:26" x14ac:dyDescent="0.2">
      <c r="A425" s="258">
        <v>421</v>
      </c>
      <c r="B425" s="259"/>
      <c r="C425" s="264"/>
      <c r="D425" s="261"/>
      <c r="E425" s="262"/>
      <c r="F425" s="253"/>
      <c r="G425" s="263"/>
      <c r="H425" s="256"/>
      <c r="I425" s="257"/>
      <c r="J425" s="2"/>
      <c r="K425" s="2"/>
      <c r="L425" s="2"/>
      <c r="M425" s="2"/>
      <c r="N425" s="2"/>
      <c r="O425" s="2"/>
      <c r="P425" s="2"/>
      <c r="Q425" s="2"/>
      <c r="R425" s="2"/>
      <c r="S425" s="2"/>
      <c r="T425" s="2"/>
      <c r="U425" s="2"/>
      <c r="V425" s="2"/>
      <c r="W425" s="2"/>
      <c r="X425" s="2"/>
      <c r="Y425" s="2"/>
      <c r="Z425" s="2"/>
    </row>
    <row r="426" spans="1:26" x14ac:dyDescent="0.2">
      <c r="A426" s="258">
        <v>422</v>
      </c>
      <c r="B426" s="259"/>
      <c r="C426" s="264"/>
      <c r="D426" s="261"/>
      <c r="E426" s="262"/>
      <c r="F426" s="253"/>
      <c r="G426" s="263"/>
      <c r="H426" s="256"/>
      <c r="I426" s="257"/>
      <c r="J426" s="2"/>
      <c r="K426" s="2"/>
      <c r="L426" s="2"/>
      <c r="M426" s="2"/>
      <c r="N426" s="2"/>
      <c r="O426" s="2"/>
      <c r="P426" s="2"/>
      <c r="Q426" s="2"/>
      <c r="R426" s="2"/>
      <c r="S426" s="2"/>
      <c r="T426" s="2"/>
      <c r="U426" s="2"/>
      <c r="V426" s="2"/>
      <c r="W426" s="2"/>
      <c r="X426" s="2"/>
      <c r="Y426" s="2"/>
      <c r="Z426" s="2"/>
    </row>
    <row r="427" spans="1:26" x14ac:dyDescent="0.2">
      <c r="A427" s="258">
        <v>423</v>
      </c>
      <c r="B427" s="259"/>
      <c r="C427" s="264"/>
      <c r="D427" s="261"/>
      <c r="E427" s="262"/>
      <c r="F427" s="253"/>
      <c r="G427" s="263"/>
      <c r="H427" s="256"/>
      <c r="I427" s="257"/>
      <c r="J427" s="2"/>
      <c r="K427" s="2"/>
      <c r="L427" s="2"/>
      <c r="M427" s="2"/>
      <c r="N427" s="2"/>
      <c r="O427" s="2"/>
      <c r="P427" s="2"/>
      <c r="Q427" s="2"/>
      <c r="R427" s="2"/>
      <c r="S427" s="2"/>
      <c r="T427" s="2"/>
      <c r="U427" s="2"/>
      <c r="V427" s="2"/>
      <c r="W427" s="2"/>
      <c r="X427" s="2"/>
      <c r="Y427" s="2"/>
      <c r="Z427" s="2"/>
    </row>
    <row r="428" spans="1:26" x14ac:dyDescent="0.2">
      <c r="A428" s="251">
        <v>424</v>
      </c>
      <c r="B428" s="259"/>
      <c r="C428" s="264"/>
      <c r="D428" s="261"/>
      <c r="E428" s="262"/>
      <c r="F428" s="253"/>
      <c r="G428" s="263"/>
      <c r="H428" s="256"/>
      <c r="I428" s="257"/>
      <c r="J428" s="2"/>
      <c r="K428" s="2"/>
      <c r="L428" s="2"/>
      <c r="M428" s="2"/>
      <c r="N428" s="2"/>
      <c r="O428" s="2"/>
      <c r="P428" s="2"/>
      <c r="Q428" s="2"/>
      <c r="R428" s="2"/>
      <c r="S428" s="2"/>
      <c r="T428" s="2"/>
      <c r="U428" s="2"/>
      <c r="V428" s="2"/>
      <c r="W428" s="2"/>
      <c r="X428" s="2"/>
      <c r="Y428" s="2"/>
      <c r="Z428" s="2"/>
    </row>
    <row r="429" spans="1:26" x14ac:dyDescent="0.2">
      <c r="A429" s="258">
        <v>425</v>
      </c>
      <c r="B429" s="259"/>
      <c r="C429" s="264"/>
      <c r="D429" s="261"/>
      <c r="E429" s="262"/>
      <c r="F429" s="253"/>
      <c r="G429" s="263"/>
      <c r="H429" s="256"/>
      <c r="I429" s="257"/>
      <c r="J429" s="2"/>
      <c r="K429" s="2"/>
      <c r="L429" s="2"/>
      <c r="M429" s="2"/>
      <c r="N429" s="2"/>
      <c r="O429" s="2"/>
      <c r="P429" s="2"/>
      <c r="Q429" s="2"/>
      <c r="R429" s="2"/>
      <c r="S429" s="2"/>
      <c r="T429" s="2"/>
      <c r="U429" s="2"/>
      <c r="V429" s="2"/>
      <c r="W429" s="2"/>
      <c r="X429" s="2"/>
      <c r="Y429" s="2"/>
      <c r="Z429" s="2"/>
    </row>
    <row r="430" spans="1:26" x14ac:dyDescent="0.2">
      <c r="A430" s="258">
        <v>426</v>
      </c>
      <c r="B430" s="259"/>
      <c r="C430" s="264"/>
      <c r="D430" s="261"/>
      <c r="E430" s="262"/>
      <c r="F430" s="253"/>
      <c r="G430" s="263"/>
      <c r="H430" s="256"/>
      <c r="I430" s="257"/>
      <c r="J430" s="2"/>
      <c r="K430" s="2"/>
      <c r="L430" s="2"/>
      <c r="M430" s="2"/>
      <c r="N430" s="2"/>
      <c r="O430" s="2"/>
      <c r="P430" s="2"/>
      <c r="Q430" s="2"/>
      <c r="R430" s="2"/>
      <c r="S430" s="2"/>
      <c r="T430" s="2"/>
      <c r="U430" s="2"/>
      <c r="V430" s="2"/>
      <c r="W430" s="2"/>
      <c r="X430" s="2"/>
      <c r="Y430" s="2"/>
      <c r="Z430" s="2"/>
    </row>
    <row r="431" spans="1:26" x14ac:dyDescent="0.2">
      <c r="A431" s="258">
        <v>427</v>
      </c>
      <c r="B431" s="259"/>
      <c r="C431" s="264"/>
      <c r="D431" s="261"/>
      <c r="E431" s="262"/>
      <c r="F431" s="253"/>
      <c r="G431" s="263"/>
      <c r="H431" s="256"/>
      <c r="I431" s="257"/>
      <c r="J431" s="2"/>
      <c r="K431" s="2"/>
      <c r="L431" s="2"/>
      <c r="M431" s="2"/>
      <c r="N431" s="2"/>
      <c r="O431" s="2"/>
      <c r="P431" s="2"/>
      <c r="Q431" s="2"/>
      <c r="R431" s="2"/>
      <c r="S431" s="2"/>
      <c r="T431" s="2"/>
      <c r="U431" s="2"/>
      <c r="V431" s="2"/>
      <c r="W431" s="2"/>
      <c r="X431" s="2"/>
      <c r="Y431" s="2"/>
      <c r="Z431" s="2"/>
    </row>
    <row r="432" spans="1:26" x14ac:dyDescent="0.2">
      <c r="A432" s="258">
        <v>428</v>
      </c>
      <c r="B432" s="259"/>
      <c r="C432" s="264"/>
      <c r="D432" s="261"/>
      <c r="E432" s="262"/>
      <c r="F432" s="253"/>
      <c r="G432" s="263"/>
      <c r="H432" s="256"/>
      <c r="I432" s="257"/>
      <c r="J432" s="2"/>
      <c r="K432" s="2"/>
      <c r="L432" s="2"/>
      <c r="M432" s="2"/>
      <c r="N432" s="2"/>
      <c r="O432" s="2"/>
      <c r="P432" s="2"/>
      <c r="Q432" s="2"/>
      <c r="R432" s="2"/>
      <c r="S432" s="2"/>
      <c r="T432" s="2"/>
      <c r="U432" s="2"/>
      <c r="V432" s="2"/>
      <c r="W432" s="2"/>
      <c r="X432" s="2"/>
      <c r="Y432" s="2"/>
      <c r="Z432" s="2"/>
    </row>
    <row r="433" spans="1:26" x14ac:dyDescent="0.2">
      <c r="A433" s="258">
        <v>429</v>
      </c>
      <c r="B433" s="259"/>
      <c r="C433" s="264"/>
      <c r="D433" s="261"/>
      <c r="E433" s="262"/>
      <c r="F433" s="253"/>
      <c r="G433" s="263"/>
      <c r="H433" s="256"/>
      <c r="I433" s="257"/>
      <c r="J433" s="2"/>
      <c r="K433" s="2"/>
      <c r="L433" s="2"/>
      <c r="M433" s="2"/>
      <c r="N433" s="2"/>
      <c r="O433" s="2"/>
      <c r="P433" s="2"/>
      <c r="Q433" s="2"/>
      <c r="R433" s="2"/>
      <c r="S433" s="2"/>
      <c r="T433" s="2"/>
      <c r="U433" s="2"/>
      <c r="V433" s="2"/>
      <c r="W433" s="2"/>
      <c r="X433" s="2"/>
      <c r="Y433" s="2"/>
      <c r="Z433" s="2"/>
    </row>
    <row r="434" spans="1:26" x14ac:dyDescent="0.2">
      <c r="A434" s="258">
        <v>430</v>
      </c>
      <c r="B434" s="259"/>
      <c r="C434" s="264"/>
      <c r="D434" s="261"/>
      <c r="E434" s="262"/>
      <c r="F434" s="253"/>
      <c r="G434" s="263"/>
      <c r="H434" s="256"/>
      <c r="I434" s="257"/>
      <c r="J434" s="2"/>
      <c r="K434" s="2"/>
      <c r="L434" s="2"/>
      <c r="M434" s="2"/>
      <c r="N434" s="2"/>
      <c r="O434" s="2"/>
      <c r="P434" s="2"/>
      <c r="Q434" s="2"/>
      <c r="R434" s="2"/>
      <c r="S434" s="2"/>
      <c r="T434" s="2"/>
      <c r="U434" s="2"/>
      <c r="V434" s="2"/>
      <c r="W434" s="2"/>
      <c r="X434" s="2"/>
      <c r="Y434" s="2"/>
      <c r="Z434" s="2"/>
    </row>
    <row r="435" spans="1:26" x14ac:dyDescent="0.2">
      <c r="A435" s="258">
        <v>431</v>
      </c>
      <c r="B435" s="259"/>
      <c r="C435" s="264"/>
      <c r="D435" s="261"/>
      <c r="E435" s="262"/>
      <c r="F435" s="253"/>
      <c r="G435" s="263"/>
      <c r="H435" s="256"/>
      <c r="I435" s="257"/>
      <c r="J435" s="2"/>
      <c r="K435" s="2"/>
      <c r="L435" s="2"/>
      <c r="M435" s="2"/>
      <c r="N435" s="2"/>
      <c r="O435" s="2"/>
      <c r="P435" s="2"/>
      <c r="Q435" s="2"/>
      <c r="R435" s="2"/>
      <c r="S435" s="2"/>
      <c r="T435" s="2"/>
      <c r="U435" s="2"/>
      <c r="V435" s="2"/>
      <c r="W435" s="2"/>
      <c r="X435" s="2"/>
      <c r="Y435" s="2"/>
      <c r="Z435" s="2"/>
    </row>
    <row r="436" spans="1:26" x14ac:dyDescent="0.2">
      <c r="A436" s="258">
        <v>432</v>
      </c>
      <c r="B436" s="259"/>
      <c r="C436" s="264"/>
      <c r="D436" s="261"/>
      <c r="E436" s="262"/>
      <c r="F436" s="253"/>
      <c r="G436" s="263"/>
      <c r="H436" s="256"/>
      <c r="I436" s="257"/>
      <c r="J436" s="2"/>
      <c r="K436" s="2"/>
      <c r="L436" s="2"/>
      <c r="M436" s="2"/>
      <c r="N436" s="2"/>
      <c r="O436" s="2"/>
      <c r="P436" s="2"/>
      <c r="Q436" s="2"/>
      <c r="R436" s="2"/>
      <c r="S436" s="2"/>
      <c r="T436" s="2"/>
      <c r="U436" s="2"/>
      <c r="V436" s="2"/>
      <c r="W436" s="2"/>
      <c r="X436" s="2"/>
      <c r="Y436" s="2"/>
      <c r="Z436" s="2"/>
    </row>
    <row r="437" spans="1:26" x14ac:dyDescent="0.2">
      <c r="A437" s="251">
        <v>433</v>
      </c>
      <c r="B437" s="259"/>
      <c r="C437" s="264"/>
      <c r="D437" s="261"/>
      <c r="E437" s="262"/>
      <c r="F437" s="253"/>
      <c r="G437" s="263"/>
      <c r="H437" s="256"/>
      <c r="I437" s="257"/>
      <c r="J437" s="2"/>
      <c r="K437" s="2"/>
      <c r="L437" s="2"/>
      <c r="M437" s="2"/>
      <c r="N437" s="2"/>
      <c r="O437" s="2"/>
      <c r="P437" s="2"/>
      <c r="Q437" s="2"/>
      <c r="R437" s="2"/>
      <c r="S437" s="2"/>
      <c r="T437" s="2"/>
      <c r="U437" s="2"/>
      <c r="V437" s="2"/>
      <c r="W437" s="2"/>
      <c r="X437" s="2"/>
      <c r="Y437" s="2"/>
      <c r="Z437" s="2"/>
    </row>
    <row r="438" spans="1:26" x14ac:dyDescent="0.2">
      <c r="A438" s="258">
        <v>434</v>
      </c>
      <c r="B438" s="259"/>
      <c r="C438" s="264"/>
      <c r="D438" s="261"/>
      <c r="E438" s="262"/>
      <c r="F438" s="253"/>
      <c r="G438" s="263"/>
      <c r="H438" s="256"/>
      <c r="I438" s="257"/>
      <c r="J438" s="2"/>
      <c r="K438" s="2"/>
      <c r="L438" s="2"/>
      <c r="M438" s="2"/>
      <c r="N438" s="2"/>
      <c r="O438" s="2"/>
      <c r="P438" s="2"/>
      <c r="Q438" s="2"/>
      <c r="R438" s="2"/>
      <c r="S438" s="2"/>
      <c r="T438" s="2"/>
      <c r="U438" s="2"/>
      <c r="V438" s="2"/>
      <c r="W438" s="2"/>
      <c r="X438" s="2"/>
      <c r="Y438" s="2"/>
      <c r="Z438" s="2"/>
    </row>
    <row r="439" spans="1:26" x14ac:dyDescent="0.2">
      <c r="A439" s="258">
        <v>435</v>
      </c>
      <c r="B439" s="259"/>
      <c r="C439" s="264"/>
      <c r="D439" s="261"/>
      <c r="E439" s="262"/>
      <c r="F439" s="253"/>
      <c r="G439" s="263"/>
      <c r="H439" s="256"/>
      <c r="I439" s="257"/>
      <c r="J439" s="2"/>
      <c r="K439" s="2"/>
      <c r="L439" s="2"/>
      <c r="M439" s="2"/>
      <c r="N439" s="2"/>
      <c r="O439" s="2"/>
      <c r="P439" s="2"/>
      <c r="Q439" s="2"/>
      <c r="R439" s="2"/>
      <c r="S439" s="2"/>
      <c r="T439" s="2"/>
      <c r="U439" s="2"/>
      <c r="V439" s="2"/>
      <c r="W439" s="2"/>
      <c r="X439" s="2"/>
      <c r="Y439" s="2"/>
      <c r="Z439" s="2"/>
    </row>
    <row r="440" spans="1:26" x14ac:dyDescent="0.2">
      <c r="A440" s="258">
        <v>436</v>
      </c>
      <c r="B440" s="259"/>
      <c r="C440" s="264"/>
      <c r="D440" s="261"/>
      <c r="E440" s="262"/>
      <c r="F440" s="253"/>
      <c r="G440" s="263"/>
      <c r="H440" s="256"/>
      <c r="I440" s="257"/>
      <c r="J440" s="2"/>
      <c r="K440" s="2"/>
      <c r="L440" s="2"/>
      <c r="M440" s="2"/>
      <c r="N440" s="2"/>
      <c r="O440" s="2"/>
      <c r="P440" s="2"/>
      <c r="Q440" s="2"/>
      <c r="R440" s="2"/>
      <c r="S440" s="2"/>
      <c r="T440" s="2"/>
      <c r="U440" s="2"/>
      <c r="V440" s="2"/>
      <c r="W440" s="2"/>
      <c r="X440" s="2"/>
      <c r="Y440" s="2"/>
      <c r="Z440" s="2"/>
    </row>
    <row r="441" spans="1:26" x14ac:dyDescent="0.2">
      <c r="A441" s="258">
        <v>437</v>
      </c>
      <c r="B441" s="259"/>
      <c r="C441" s="264"/>
      <c r="D441" s="261"/>
      <c r="E441" s="262"/>
      <c r="F441" s="253"/>
      <c r="G441" s="263"/>
      <c r="H441" s="256"/>
      <c r="I441" s="257"/>
      <c r="J441" s="2"/>
      <c r="K441" s="2"/>
      <c r="L441" s="2"/>
      <c r="M441" s="2"/>
      <c r="N441" s="2"/>
      <c r="O441" s="2"/>
      <c r="P441" s="2"/>
      <c r="Q441" s="2"/>
      <c r="R441" s="2"/>
      <c r="S441" s="2"/>
      <c r="T441" s="2"/>
      <c r="U441" s="2"/>
      <c r="V441" s="2"/>
      <c r="W441" s="2"/>
      <c r="X441" s="2"/>
      <c r="Y441" s="2"/>
      <c r="Z441" s="2"/>
    </row>
    <row r="442" spans="1:26" x14ac:dyDescent="0.2">
      <c r="A442" s="258">
        <v>438</v>
      </c>
      <c r="B442" s="259"/>
      <c r="C442" s="264"/>
      <c r="D442" s="261"/>
      <c r="E442" s="262"/>
      <c r="F442" s="253"/>
      <c r="G442" s="263"/>
      <c r="H442" s="256"/>
      <c r="I442" s="257"/>
      <c r="J442" s="2"/>
      <c r="K442" s="2"/>
      <c r="L442" s="2"/>
      <c r="M442" s="2"/>
      <c r="N442" s="2"/>
      <c r="O442" s="2"/>
      <c r="P442" s="2"/>
      <c r="Q442" s="2"/>
      <c r="R442" s="2"/>
      <c r="S442" s="2"/>
      <c r="T442" s="2"/>
      <c r="U442" s="2"/>
      <c r="V442" s="2"/>
      <c r="W442" s="2"/>
      <c r="X442" s="2"/>
      <c r="Y442" s="2"/>
      <c r="Z442" s="2"/>
    </row>
    <row r="443" spans="1:26" x14ac:dyDescent="0.2">
      <c r="A443" s="258">
        <v>439</v>
      </c>
      <c r="B443" s="259"/>
      <c r="C443" s="264"/>
      <c r="D443" s="261"/>
      <c r="E443" s="262"/>
      <c r="F443" s="253"/>
      <c r="G443" s="263"/>
      <c r="H443" s="256"/>
      <c r="I443" s="257"/>
      <c r="J443" s="2"/>
      <c r="K443" s="2"/>
      <c r="L443" s="2"/>
      <c r="M443" s="2"/>
      <c r="N443" s="2"/>
      <c r="O443" s="2"/>
      <c r="P443" s="2"/>
      <c r="Q443" s="2"/>
      <c r="R443" s="2"/>
      <c r="S443" s="2"/>
      <c r="T443" s="2"/>
      <c r="U443" s="2"/>
      <c r="V443" s="2"/>
      <c r="W443" s="2"/>
      <c r="X443" s="2"/>
      <c r="Y443" s="2"/>
      <c r="Z443" s="2"/>
    </row>
    <row r="444" spans="1:26" x14ac:dyDescent="0.2">
      <c r="A444" s="258">
        <v>440</v>
      </c>
      <c r="B444" s="259"/>
      <c r="C444" s="264"/>
      <c r="D444" s="261"/>
      <c r="E444" s="262"/>
      <c r="F444" s="253"/>
      <c r="G444" s="263"/>
      <c r="H444" s="256"/>
      <c r="I444" s="257"/>
      <c r="J444" s="2"/>
      <c r="K444" s="2"/>
      <c r="L444" s="2"/>
      <c r="M444" s="2"/>
      <c r="N444" s="2"/>
      <c r="O444" s="2"/>
      <c r="P444" s="2"/>
      <c r="Q444" s="2"/>
      <c r="R444" s="2"/>
      <c r="S444" s="2"/>
      <c r="T444" s="2"/>
      <c r="U444" s="2"/>
      <c r="V444" s="2"/>
      <c r="W444" s="2"/>
      <c r="X444" s="2"/>
      <c r="Y444" s="2"/>
      <c r="Z444" s="2"/>
    </row>
    <row r="445" spans="1:26" x14ac:dyDescent="0.2">
      <c r="A445" s="258">
        <v>441</v>
      </c>
      <c r="B445" s="259"/>
      <c r="C445" s="264"/>
      <c r="D445" s="261"/>
      <c r="E445" s="262"/>
      <c r="F445" s="253"/>
      <c r="G445" s="263"/>
      <c r="H445" s="256"/>
      <c r="I445" s="257"/>
      <c r="J445" s="2"/>
      <c r="K445" s="2"/>
      <c r="L445" s="2"/>
      <c r="M445" s="2"/>
      <c r="N445" s="2"/>
      <c r="O445" s="2"/>
      <c r="P445" s="2"/>
      <c r="Q445" s="2"/>
      <c r="R445" s="2"/>
      <c r="S445" s="2"/>
      <c r="T445" s="2"/>
      <c r="U445" s="2"/>
      <c r="V445" s="2"/>
      <c r="W445" s="2"/>
      <c r="X445" s="2"/>
      <c r="Y445" s="2"/>
      <c r="Z445" s="2"/>
    </row>
    <row r="446" spans="1:26" x14ac:dyDescent="0.2">
      <c r="A446" s="251">
        <v>442</v>
      </c>
      <c r="B446" s="259"/>
      <c r="C446" s="264"/>
      <c r="D446" s="261"/>
      <c r="E446" s="262"/>
      <c r="F446" s="253"/>
      <c r="G446" s="263"/>
      <c r="H446" s="256"/>
      <c r="I446" s="257"/>
      <c r="J446" s="2"/>
      <c r="K446" s="2"/>
      <c r="L446" s="2"/>
      <c r="M446" s="2"/>
      <c r="N446" s="2"/>
      <c r="O446" s="2"/>
      <c r="P446" s="2"/>
      <c r="Q446" s="2"/>
      <c r="R446" s="2"/>
      <c r="S446" s="2"/>
      <c r="T446" s="2"/>
      <c r="U446" s="2"/>
      <c r="V446" s="2"/>
      <c r="W446" s="2"/>
      <c r="X446" s="2"/>
      <c r="Y446" s="2"/>
      <c r="Z446" s="2"/>
    </row>
    <row r="447" spans="1:26" x14ac:dyDescent="0.2">
      <c r="A447" s="258">
        <v>443</v>
      </c>
      <c r="B447" s="259"/>
      <c r="C447" s="264"/>
      <c r="D447" s="261"/>
      <c r="E447" s="262"/>
      <c r="F447" s="253"/>
      <c r="G447" s="263"/>
      <c r="H447" s="256"/>
      <c r="I447" s="257"/>
      <c r="J447" s="2"/>
      <c r="K447" s="2"/>
      <c r="L447" s="2"/>
      <c r="M447" s="2"/>
      <c r="N447" s="2"/>
      <c r="O447" s="2"/>
      <c r="P447" s="2"/>
      <c r="Q447" s="2"/>
      <c r="R447" s="2"/>
      <c r="S447" s="2"/>
      <c r="T447" s="2"/>
      <c r="U447" s="2"/>
      <c r="V447" s="2"/>
      <c r="W447" s="2"/>
      <c r="X447" s="2"/>
      <c r="Y447" s="2"/>
      <c r="Z447" s="2"/>
    </row>
    <row r="448" spans="1:26" x14ac:dyDescent="0.2">
      <c r="A448" s="258">
        <v>444</v>
      </c>
      <c r="B448" s="259"/>
      <c r="C448" s="264"/>
      <c r="D448" s="261"/>
      <c r="E448" s="262"/>
      <c r="F448" s="253"/>
      <c r="G448" s="263"/>
      <c r="H448" s="256"/>
      <c r="I448" s="257"/>
      <c r="J448" s="2"/>
      <c r="K448" s="2"/>
      <c r="L448" s="2"/>
      <c r="M448" s="2"/>
      <c r="N448" s="2"/>
      <c r="O448" s="2"/>
      <c r="P448" s="2"/>
      <c r="Q448" s="2"/>
      <c r="R448" s="2"/>
      <c r="S448" s="2"/>
      <c r="T448" s="2"/>
      <c r="U448" s="2"/>
      <c r="V448" s="2"/>
      <c r="W448" s="2"/>
      <c r="X448" s="2"/>
      <c r="Y448" s="2"/>
      <c r="Z448" s="2"/>
    </row>
    <row r="449" spans="1:26" x14ac:dyDescent="0.2">
      <c r="A449" s="258">
        <v>445</v>
      </c>
      <c r="B449" s="259"/>
      <c r="C449" s="264"/>
      <c r="D449" s="261"/>
      <c r="E449" s="262"/>
      <c r="F449" s="253"/>
      <c r="G449" s="263"/>
      <c r="H449" s="256"/>
      <c r="I449" s="257"/>
      <c r="J449" s="2"/>
      <c r="K449" s="2"/>
      <c r="L449" s="2"/>
      <c r="M449" s="2"/>
      <c r="N449" s="2"/>
      <c r="O449" s="2"/>
      <c r="P449" s="2"/>
      <c r="Q449" s="2"/>
      <c r="R449" s="2"/>
      <c r="S449" s="2"/>
      <c r="T449" s="2"/>
      <c r="U449" s="2"/>
      <c r="V449" s="2"/>
      <c r="W449" s="2"/>
      <c r="X449" s="2"/>
      <c r="Y449" s="2"/>
      <c r="Z449" s="2"/>
    </row>
    <row r="450" spans="1:26" x14ac:dyDescent="0.2">
      <c r="A450" s="258">
        <v>446</v>
      </c>
      <c r="B450" s="259"/>
      <c r="C450" s="264"/>
      <c r="D450" s="261"/>
      <c r="E450" s="262"/>
      <c r="F450" s="253"/>
      <c r="G450" s="263"/>
      <c r="H450" s="256"/>
      <c r="I450" s="257"/>
      <c r="J450" s="2"/>
      <c r="K450" s="2"/>
      <c r="L450" s="2"/>
      <c r="M450" s="2"/>
      <c r="N450" s="2"/>
      <c r="O450" s="2"/>
      <c r="P450" s="2"/>
      <c r="Q450" s="2"/>
      <c r="R450" s="2"/>
      <c r="S450" s="2"/>
      <c r="T450" s="2"/>
      <c r="U450" s="2"/>
      <c r="V450" s="2"/>
      <c r="W450" s="2"/>
      <c r="X450" s="2"/>
      <c r="Y450" s="2"/>
      <c r="Z450" s="2"/>
    </row>
    <row r="451" spans="1:26" x14ac:dyDescent="0.2">
      <c r="A451" s="258">
        <v>447</v>
      </c>
      <c r="B451" s="259"/>
      <c r="C451" s="264"/>
      <c r="D451" s="261"/>
      <c r="E451" s="262"/>
      <c r="F451" s="253"/>
      <c r="G451" s="263"/>
      <c r="H451" s="256"/>
      <c r="I451" s="257"/>
      <c r="J451" s="2"/>
      <c r="K451" s="2"/>
      <c r="L451" s="2"/>
      <c r="M451" s="2"/>
      <c r="N451" s="2"/>
      <c r="O451" s="2"/>
      <c r="P451" s="2"/>
      <c r="Q451" s="2"/>
      <c r="R451" s="2"/>
      <c r="S451" s="2"/>
      <c r="T451" s="2"/>
      <c r="U451" s="2"/>
      <c r="V451" s="2"/>
      <c r="W451" s="2"/>
      <c r="X451" s="2"/>
      <c r="Y451" s="2"/>
      <c r="Z451" s="2"/>
    </row>
    <row r="452" spans="1:26" x14ac:dyDescent="0.2">
      <c r="A452" s="258">
        <v>448</v>
      </c>
      <c r="B452" s="259"/>
      <c r="C452" s="264"/>
      <c r="D452" s="261"/>
      <c r="E452" s="262"/>
      <c r="F452" s="253"/>
      <c r="G452" s="263"/>
      <c r="H452" s="256"/>
      <c r="I452" s="257"/>
      <c r="J452" s="2"/>
      <c r="K452" s="2"/>
      <c r="L452" s="2"/>
      <c r="M452" s="2"/>
      <c r="N452" s="2"/>
      <c r="O452" s="2"/>
      <c r="P452" s="2"/>
      <c r="Q452" s="2"/>
      <c r="R452" s="2"/>
      <c r="S452" s="2"/>
      <c r="T452" s="2"/>
      <c r="U452" s="2"/>
      <c r="V452" s="2"/>
      <c r="W452" s="2"/>
      <c r="X452" s="2"/>
      <c r="Y452" s="2"/>
      <c r="Z452" s="2"/>
    </row>
    <row r="453" spans="1:26" x14ac:dyDescent="0.2">
      <c r="A453" s="258">
        <v>449</v>
      </c>
      <c r="B453" s="259"/>
      <c r="C453" s="264"/>
      <c r="D453" s="261"/>
      <c r="E453" s="262"/>
      <c r="F453" s="253"/>
      <c r="G453" s="263"/>
      <c r="H453" s="256"/>
      <c r="I453" s="257"/>
      <c r="J453" s="2"/>
      <c r="K453" s="2"/>
      <c r="L453" s="2"/>
      <c r="M453" s="2"/>
      <c r="N453" s="2"/>
      <c r="O453" s="2"/>
      <c r="P453" s="2"/>
      <c r="Q453" s="2"/>
      <c r="R453" s="2"/>
      <c r="S453" s="2"/>
      <c r="T453" s="2"/>
      <c r="U453" s="2"/>
      <c r="V453" s="2"/>
      <c r="W453" s="2"/>
      <c r="X453" s="2"/>
      <c r="Y453" s="2"/>
      <c r="Z453" s="2"/>
    </row>
    <row r="454" spans="1:26" x14ac:dyDescent="0.2">
      <c r="A454" s="258">
        <v>450</v>
      </c>
      <c r="B454" s="259"/>
      <c r="C454" s="264"/>
      <c r="D454" s="261"/>
      <c r="E454" s="262"/>
      <c r="F454" s="253"/>
      <c r="G454" s="263"/>
      <c r="H454" s="256"/>
      <c r="I454" s="257"/>
      <c r="J454" s="2"/>
      <c r="K454" s="2"/>
      <c r="L454" s="2"/>
      <c r="M454" s="2"/>
      <c r="N454" s="2"/>
      <c r="O454" s="2"/>
      <c r="P454" s="2"/>
      <c r="Q454" s="2"/>
      <c r="R454" s="2"/>
      <c r="S454" s="2"/>
      <c r="T454" s="2"/>
      <c r="U454" s="2"/>
      <c r="V454" s="2"/>
      <c r="W454" s="2"/>
      <c r="X454" s="2"/>
      <c r="Y454" s="2"/>
      <c r="Z454" s="2"/>
    </row>
    <row r="455" spans="1:26" x14ac:dyDescent="0.2">
      <c r="A455" s="251">
        <v>451</v>
      </c>
      <c r="B455" s="259"/>
      <c r="C455" s="264"/>
      <c r="D455" s="261"/>
      <c r="E455" s="262"/>
      <c r="F455" s="253"/>
      <c r="G455" s="263"/>
      <c r="H455" s="256"/>
      <c r="I455" s="257"/>
      <c r="J455" s="2"/>
      <c r="K455" s="2"/>
      <c r="L455" s="2"/>
      <c r="M455" s="2"/>
      <c r="N455" s="2"/>
      <c r="O455" s="2"/>
      <c r="P455" s="2"/>
      <c r="Q455" s="2"/>
      <c r="R455" s="2"/>
      <c r="S455" s="2"/>
      <c r="T455" s="2"/>
      <c r="U455" s="2"/>
      <c r="V455" s="2"/>
      <c r="W455" s="2"/>
      <c r="X455" s="2"/>
      <c r="Y455" s="2"/>
      <c r="Z455" s="2"/>
    </row>
    <row r="456" spans="1:26" x14ac:dyDescent="0.2">
      <c r="A456" s="258">
        <v>452</v>
      </c>
      <c r="B456" s="259"/>
      <c r="C456" s="264"/>
      <c r="D456" s="261"/>
      <c r="E456" s="262"/>
      <c r="F456" s="253"/>
      <c r="G456" s="263"/>
      <c r="H456" s="256"/>
      <c r="I456" s="257"/>
      <c r="J456" s="2"/>
      <c r="K456" s="2"/>
      <c r="L456" s="2"/>
      <c r="M456" s="2"/>
      <c r="N456" s="2"/>
      <c r="O456" s="2"/>
      <c r="P456" s="2"/>
      <c r="Q456" s="2"/>
      <c r="R456" s="2"/>
      <c r="S456" s="2"/>
      <c r="T456" s="2"/>
      <c r="U456" s="2"/>
      <c r="V456" s="2"/>
      <c r="W456" s="2"/>
      <c r="X456" s="2"/>
      <c r="Y456" s="2"/>
      <c r="Z456" s="2"/>
    </row>
    <row r="457" spans="1:26" x14ac:dyDescent="0.2">
      <c r="A457" s="258">
        <v>453</v>
      </c>
      <c r="B457" s="259"/>
      <c r="C457" s="264"/>
      <c r="D457" s="261"/>
      <c r="E457" s="262"/>
      <c r="F457" s="253"/>
      <c r="G457" s="263"/>
      <c r="H457" s="256"/>
      <c r="I457" s="257"/>
      <c r="J457" s="2"/>
      <c r="K457" s="2"/>
      <c r="L457" s="2"/>
      <c r="M457" s="2"/>
      <c r="N457" s="2"/>
      <c r="O457" s="2"/>
      <c r="P457" s="2"/>
      <c r="Q457" s="2"/>
      <c r="R457" s="2"/>
      <c r="S457" s="2"/>
      <c r="T457" s="2"/>
      <c r="U457" s="2"/>
      <c r="V457" s="2"/>
      <c r="W457" s="2"/>
      <c r="X457" s="2"/>
      <c r="Y457" s="2"/>
      <c r="Z457" s="2"/>
    </row>
    <row r="458" spans="1:26" x14ac:dyDescent="0.2">
      <c r="A458" s="258">
        <v>454</v>
      </c>
      <c r="B458" s="259"/>
      <c r="C458" s="264"/>
      <c r="D458" s="261"/>
      <c r="E458" s="262"/>
      <c r="F458" s="253"/>
      <c r="G458" s="263"/>
      <c r="H458" s="256"/>
      <c r="I458" s="257"/>
      <c r="J458" s="2"/>
      <c r="K458" s="2"/>
      <c r="L458" s="2"/>
      <c r="M458" s="2"/>
      <c r="N458" s="2"/>
      <c r="O458" s="2"/>
      <c r="P458" s="2"/>
      <c r="Q458" s="2"/>
      <c r="R458" s="2"/>
      <c r="S458" s="2"/>
      <c r="T458" s="2"/>
      <c r="U458" s="2"/>
      <c r="V458" s="2"/>
      <c r="W458" s="2"/>
      <c r="X458" s="2"/>
      <c r="Y458" s="2"/>
      <c r="Z458" s="2"/>
    </row>
    <row r="459" spans="1:26" x14ac:dyDescent="0.2">
      <c r="A459" s="258">
        <v>455</v>
      </c>
      <c r="B459" s="259"/>
      <c r="C459" s="264"/>
      <c r="D459" s="261"/>
      <c r="E459" s="262"/>
      <c r="F459" s="253"/>
      <c r="G459" s="263"/>
      <c r="H459" s="256"/>
      <c r="I459" s="257"/>
      <c r="J459" s="2"/>
      <c r="K459" s="2"/>
      <c r="L459" s="2"/>
      <c r="M459" s="2"/>
      <c r="N459" s="2"/>
      <c r="O459" s="2"/>
      <c r="P459" s="2"/>
      <c r="Q459" s="2"/>
      <c r="R459" s="2"/>
      <c r="S459" s="2"/>
      <c r="T459" s="2"/>
      <c r="U459" s="2"/>
      <c r="V459" s="2"/>
      <c r="W459" s="2"/>
      <c r="X459" s="2"/>
      <c r="Y459" s="2"/>
      <c r="Z459" s="2"/>
    </row>
    <row r="460" spans="1:26" x14ac:dyDescent="0.2">
      <c r="A460" s="258">
        <v>456</v>
      </c>
      <c r="B460" s="259"/>
      <c r="C460" s="264"/>
      <c r="D460" s="261"/>
      <c r="E460" s="262"/>
      <c r="F460" s="253"/>
      <c r="G460" s="263"/>
      <c r="H460" s="256"/>
      <c r="I460" s="257"/>
      <c r="J460" s="2"/>
      <c r="K460" s="2"/>
      <c r="L460" s="2"/>
      <c r="M460" s="2"/>
      <c r="N460" s="2"/>
      <c r="O460" s="2"/>
      <c r="P460" s="2"/>
      <c r="Q460" s="2"/>
      <c r="R460" s="2"/>
      <c r="S460" s="2"/>
      <c r="T460" s="2"/>
      <c r="U460" s="2"/>
      <c r="V460" s="2"/>
      <c r="W460" s="2"/>
      <c r="X460" s="2"/>
      <c r="Y460" s="2"/>
      <c r="Z460" s="2"/>
    </row>
    <row r="461" spans="1:26" x14ac:dyDescent="0.2">
      <c r="A461" s="258">
        <v>457</v>
      </c>
      <c r="B461" s="259"/>
      <c r="C461" s="264"/>
      <c r="D461" s="261"/>
      <c r="E461" s="262"/>
      <c r="F461" s="253"/>
      <c r="G461" s="263"/>
      <c r="H461" s="256"/>
      <c r="I461" s="257"/>
      <c r="J461" s="2"/>
      <c r="K461" s="2"/>
      <c r="L461" s="2"/>
      <c r="M461" s="2"/>
      <c r="N461" s="2"/>
      <c r="O461" s="2"/>
      <c r="P461" s="2"/>
      <c r="Q461" s="2"/>
      <c r="R461" s="2"/>
      <c r="S461" s="2"/>
      <c r="T461" s="2"/>
      <c r="U461" s="2"/>
      <c r="V461" s="2"/>
      <c r="W461" s="2"/>
      <c r="X461" s="2"/>
      <c r="Y461" s="2"/>
      <c r="Z461" s="2"/>
    </row>
    <row r="462" spans="1:26" x14ac:dyDescent="0.2">
      <c r="A462" s="258">
        <v>458</v>
      </c>
      <c r="B462" s="259"/>
      <c r="C462" s="264"/>
      <c r="D462" s="261"/>
      <c r="E462" s="262"/>
      <c r="F462" s="253"/>
      <c r="G462" s="263"/>
      <c r="H462" s="256"/>
      <c r="I462" s="257"/>
      <c r="J462" s="2"/>
      <c r="K462" s="2"/>
      <c r="L462" s="2"/>
      <c r="M462" s="2"/>
      <c r="N462" s="2"/>
      <c r="O462" s="2"/>
      <c r="P462" s="2"/>
      <c r="Q462" s="2"/>
      <c r="R462" s="2"/>
      <c r="S462" s="2"/>
      <c r="T462" s="2"/>
      <c r="U462" s="2"/>
      <c r="V462" s="2"/>
      <c r="W462" s="2"/>
      <c r="X462" s="2"/>
      <c r="Y462" s="2"/>
      <c r="Z462" s="2"/>
    </row>
    <row r="463" spans="1:26" x14ac:dyDescent="0.2">
      <c r="A463" s="258">
        <v>459</v>
      </c>
      <c r="B463" s="259"/>
      <c r="C463" s="264"/>
      <c r="D463" s="261"/>
      <c r="E463" s="262"/>
      <c r="F463" s="253"/>
      <c r="G463" s="263"/>
      <c r="H463" s="256"/>
      <c r="I463" s="257"/>
      <c r="J463" s="2"/>
      <c r="K463" s="2"/>
      <c r="L463" s="2"/>
      <c r="M463" s="2"/>
      <c r="N463" s="2"/>
      <c r="O463" s="2"/>
      <c r="P463" s="2"/>
      <c r="Q463" s="2"/>
      <c r="R463" s="2"/>
      <c r="S463" s="2"/>
      <c r="T463" s="2"/>
      <c r="U463" s="2"/>
      <c r="V463" s="2"/>
      <c r="W463" s="2"/>
      <c r="X463" s="2"/>
      <c r="Y463" s="2"/>
      <c r="Z463" s="2"/>
    </row>
    <row r="464" spans="1:26" x14ac:dyDescent="0.2">
      <c r="A464" s="251">
        <v>460</v>
      </c>
      <c r="B464" s="259"/>
      <c r="C464" s="264"/>
      <c r="D464" s="261"/>
      <c r="E464" s="262"/>
      <c r="F464" s="253"/>
      <c r="G464" s="263"/>
      <c r="H464" s="256"/>
      <c r="I464" s="257"/>
      <c r="J464" s="2"/>
      <c r="K464" s="2"/>
      <c r="L464" s="2"/>
      <c r="M464" s="2"/>
      <c r="N464" s="2"/>
      <c r="O464" s="2"/>
      <c r="P464" s="2"/>
      <c r="Q464" s="2"/>
      <c r="R464" s="2"/>
      <c r="S464" s="2"/>
      <c r="T464" s="2"/>
      <c r="U464" s="2"/>
      <c r="V464" s="2"/>
      <c r="W464" s="2"/>
      <c r="X464" s="2"/>
      <c r="Y464" s="2"/>
      <c r="Z464" s="2"/>
    </row>
    <row r="465" spans="1:26" x14ac:dyDescent="0.2">
      <c r="A465" s="258">
        <v>461</v>
      </c>
      <c r="B465" s="259"/>
      <c r="C465" s="264"/>
      <c r="D465" s="261"/>
      <c r="E465" s="262"/>
      <c r="F465" s="253"/>
      <c r="G465" s="263"/>
      <c r="H465" s="256"/>
      <c r="I465" s="257"/>
      <c r="J465" s="2"/>
      <c r="K465" s="2"/>
      <c r="L465" s="2"/>
      <c r="M465" s="2"/>
      <c r="N465" s="2"/>
      <c r="O465" s="2"/>
      <c r="P465" s="2"/>
      <c r="Q465" s="2"/>
      <c r="R465" s="2"/>
      <c r="S465" s="2"/>
      <c r="T465" s="2"/>
      <c r="U465" s="2"/>
      <c r="V465" s="2"/>
      <c r="W465" s="2"/>
      <c r="X465" s="2"/>
      <c r="Y465" s="2"/>
      <c r="Z465" s="2"/>
    </row>
    <row r="466" spans="1:26" x14ac:dyDescent="0.2">
      <c r="A466" s="258">
        <v>462</v>
      </c>
      <c r="B466" s="259"/>
      <c r="C466" s="264"/>
      <c r="D466" s="261"/>
      <c r="E466" s="262"/>
      <c r="F466" s="253"/>
      <c r="G466" s="263"/>
      <c r="H466" s="256"/>
      <c r="I466" s="257"/>
      <c r="J466" s="2"/>
      <c r="K466" s="2"/>
      <c r="L466" s="2"/>
      <c r="M466" s="2"/>
      <c r="N466" s="2"/>
      <c r="O466" s="2"/>
      <c r="P466" s="2"/>
      <c r="Q466" s="2"/>
      <c r="R466" s="2"/>
      <c r="S466" s="2"/>
      <c r="T466" s="2"/>
      <c r="U466" s="2"/>
      <c r="V466" s="2"/>
      <c r="W466" s="2"/>
      <c r="X466" s="2"/>
      <c r="Y466" s="2"/>
      <c r="Z466" s="2"/>
    </row>
    <row r="467" spans="1:26" x14ac:dyDescent="0.2">
      <c r="A467" s="258">
        <v>463</v>
      </c>
      <c r="B467" s="259"/>
      <c r="C467" s="264"/>
      <c r="D467" s="261"/>
      <c r="E467" s="262"/>
      <c r="F467" s="253"/>
      <c r="G467" s="263"/>
      <c r="H467" s="256"/>
      <c r="I467" s="257"/>
      <c r="J467" s="2"/>
      <c r="K467" s="2"/>
      <c r="L467" s="2"/>
      <c r="M467" s="2"/>
      <c r="N467" s="2"/>
      <c r="O467" s="2"/>
      <c r="P467" s="2"/>
      <c r="Q467" s="2"/>
      <c r="R467" s="2"/>
      <c r="S467" s="2"/>
      <c r="T467" s="2"/>
      <c r="U467" s="2"/>
      <c r="V467" s="2"/>
      <c r="W467" s="2"/>
      <c r="X467" s="2"/>
      <c r="Y467" s="2"/>
      <c r="Z467" s="2"/>
    </row>
    <row r="468" spans="1:26" x14ac:dyDescent="0.2">
      <c r="A468" s="258">
        <v>464</v>
      </c>
      <c r="B468" s="259"/>
      <c r="C468" s="264"/>
      <c r="D468" s="261"/>
      <c r="E468" s="262"/>
      <c r="F468" s="253"/>
      <c r="G468" s="263"/>
      <c r="H468" s="256"/>
      <c r="I468" s="257"/>
      <c r="J468" s="2"/>
      <c r="K468" s="2"/>
      <c r="L468" s="2"/>
      <c r="M468" s="2"/>
      <c r="N468" s="2"/>
      <c r="O468" s="2"/>
      <c r="P468" s="2"/>
      <c r="Q468" s="2"/>
      <c r="R468" s="2"/>
      <c r="S468" s="2"/>
      <c r="T468" s="2"/>
      <c r="U468" s="2"/>
      <c r="V468" s="2"/>
      <c r="W468" s="2"/>
      <c r="X468" s="2"/>
      <c r="Y468" s="2"/>
      <c r="Z468" s="2"/>
    </row>
    <row r="469" spans="1:26" x14ac:dyDescent="0.2">
      <c r="A469" s="258">
        <v>465</v>
      </c>
      <c r="B469" s="259"/>
      <c r="C469" s="264"/>
      <c r="D469" s="261"/>
      <c r="E469" s="262"/>
      <c r="F469" s="253"/>
      <c r="G469" s="263"/>
      <c r="H469" s="256"/>
      <c r="I469" s="257"/>
      <c r="J469" s="2"/>
      <c r="K469" s="2"/>
      <c r="L469" s="2"/>
      <c r="M469" s="2"/>
      <c r="N469" s="2"/>
      <c r="O469" s="2"/>
      <c r="P469" s="2"/>
      <c r="Q469" s="2"/>
      <c r="R469" s="2"/>
      <c r="S469" s="2"/>
      <c r="T469" s="2"/>
      <c r="U469" s="2"/>
      <c r="V469" s="2"/>
      <c r="W469" s="2"/>
      <c r="X469" s="2"/>
      <c r="Y469" s="2"/>
      <c r="Z469" s="2"/>
    </row>
    <row r="470" spans="1:26" x14ac:dyDescent="0.2">
      <c r="A470" s="258">
        <v>466</v>
      </c>
      <c r="B470" s="259"/>
      <c r="C470" s="264"/>
      <c r="D470" s="261"/>
      <c r="E470" s="262"/>
      <c r="F470" s="253"/>
      <c r="G470" s="263"/>
      <c r="H470" s="256"/>
      <c r="I470" s="257"/>
      <c r="J470" s="2"/>
      <c r="K470" s="2"/>
      <c r="L470" s="2"/>
      <c r="M470" s="2"/>
      <c r="N470" s="2"/>
      <c r="O470" s="2"/>
      <c r="P470" s="2"/>
      <c r="Q470" s="2"/>
      <c r="R470" s="2"/>
      <c r="S470" s="2"/>
      <c r="T470" s="2"/>
      <c r="U470" s="2"/>
      <c r="V470" s="2"/>
      <c r="W470" s="2"/>
      <c r="X470" s="2"/>
      <c r="Y470" s="2"/>
      <c r="Z470" s="2"/>
    </row>
    <row r="471" spans="1:26" x14ac:dyDescent="0.2">
      <c r="A471" s="258">
        <v>467</v>
      </c>
      <c r="B471" s="259"/>
      <c r="C471" s="264"/>
      <c r="D471" s="261"/>
      <c r="E471" s="262"/>
      <c r="F471" s="253"/>
      <c r="G471" s="263"/>
      <c r="H471" s="256"/>
      <c r="I471" s="257"/>
      <c r="J471" s="2"/>
      <c r="K471" s="2"/>
      <c r="L471" s="2"/>
      <c r="M471" s="2"/>
      <c r="N471" s="2"/>
      <c r="O471" s="2"/>
      <c r="P471" s="2"/>
      <c r="Q471" s="2"/>
      <c r="R471" s="2"/>
      <c r="S471" s="2"/>
      <c r="T471" s="2"/>
      <c r="U471" s="2"/>
      <c r="V471" s="2"/>
      <c r="W471" s="2"/>
      <c r="X471" s="2"/>
      <c r="Y471" s="2"/>
      <c r="Z471" s="2"/>
    </row>
    <row r="472" spans="1:26" x14ac:dyDescent="0.2">
      <c r="A472" s="258">
        <v>468</v>
      </c>
      <c r="B472" s="259"/>
      <c r="C472" s="264"/>
      <c r="D472" s="261"/>
      <c r="E472" s="262"/>
      <c r="F472" s="253"/>
      <c r="G472" s="263"/>
      <c r="H472" s="256"/>
      <c r="I472" s="257"/>
      <c r="J472" s="2"/>
      <c r="K472" s="2"/>
      <c r="L472" s="2"/>
      <c r="M472" s="2"/>
      <c r="N472" s="2"/>
      <c r="O472" s="2"/>
      <c r="P472" s="2"/>
      <c r="Q472" s="2"/>
      <c r="R472" s="2"/>
      <c r="S472" s="2"/>
      <c r="T472" s="2"/>
      <c r="U472" s="2"/>
      <c r="V472" s="2"/>
      <c r="W472" s="2"/>
      <c r="X472" s="2"/>
      <c r="Y472" s="2"/>
      <c r="Z472" s="2"/>
    </row>
    <row r="473" spans="1:26" x14ac:dyDescent="0.2">
      <c r="A473" s="251">
        <v>469</v>
      </c>
      <c r="B473" s="259"/>
      <c r="C473" s="264"/>
      <c r="D473" s="261"/>
      <c r="E473" s="262"/>
      <c r="F473" s="253"/>
      <c r="G473" s="263"/>
      <c r="H473" s="256"/>
      <c r="I473" s="257"/>
      <c r="J473" s="2"/>
      <c r="K473" s="2"/>
      <c r="L473" s="2"/>
      <c r="M473" s="2"/>
      <c r="N473" s="2"/>
      <c r="O473" s="2"/>
      <c r="P473" s="2"/>
      <c r="Q473" s="2"/>
      <c r="R473" s="2"/>
      <c r="S473" s="2"/>
      <c r="T473" s="2"/>
      <c r="U473" s="2"/>
      <c r="V473" s="2"/>
      <c r="W473" s="2"/>
      <c r="X473" s="2"/>
      <c r="Y473" s="2"/>
      <c r="Z473" s="2"/>
    </row>
    <row r="474" spans="1:26" x14ac:dyDescent="0.2">
      <c r="A474" s="258">
        <v>470</v>
      </c>
      <c r="B474" s="259"/>
      <c r="C474" s="264"/>
      <c r="D474" s="261"/>
      <c r="E474" s="262"/>
      <c r="F474" s="253"/>
      <c r="G474" s="263"/>
      <c r="H474" s="256"/>
      <c r="I474" s="257"/>
      <c r="J474" s="2"/>
      <c r="K474" s="2"/>
      <c r="L474" s="2"/>
      <c r="M474" s="2"/>
      <c r="N474" s="2"/>
      <c r="O474" s="2"/>
      <c r="P474" s="2"/>
      <c r="Q474" s="2"/>
      <c r="R474" s="2"/>
      <c r="S474" s="2"/>
      <c r="T474" s="2"/>
      <c r="U474" s="2"/>
      <c r="V474" s="2"/>
      <c r="W474" s="2"/>
      <c r="X474" s="2"/>
      <c r="Y474" s="2"/>
      <c r="Z474" s="2"/>
    </row>
    <row r="475" spans="1:26" x14ac:dyDescent="0.2">
      <c r="A475" s="258">
        <v>471</v>
      </c>
      <c r="B475" s="259"/>
      <c r="C475" s="264"/>
      <c r="D475" s="261"/>
      <c r="E475" s="262"/>
      <c r="F475" s="253"/>
      <c r="G475" s="263"/>
      <c r="H475" s="256"/>
      <c r="I475" s="257"/>
      <c r="J475" s="2"/>
      <c r="K475" s="2"/>
      <c r="L475" s="2"/>
      <c r="M475" s="2"/>
      <c r="N475" s="2"/>
      <c r="O475" s="2"/>
      <c r="P475" s="2"/>
      <c r="Q475" s="2"/>
      <c r="R475" s="2"/>
      <c r="S475" s="2"/>
      <c r="T475" s="2"/>
      <c r="U475" s="2"/>
      <c r="V475" s="2"/>
      <c r="W475" s="2"/>
      <c r="X475" s="2"/>
      <c r="Y475" s="2"/>
      <c r="Z475" s="2"/>
    </row>
    <row r="476" spans="1:26" x14ac:dyDescent="0.2">
      <c r="A476" s="258">
        <v>472</v>
      </c>
      <c r="B476" s="259"/>
      <c r="C476" s="264"/>
      <c r="D476" s="261"/>
      <c r="E476" s="262"/>
      <c r="F476" s="253"/>
      <c r="G476" s="263"/>
      <c r="H476" s="256"/>
      <c r="I476" s="257"/>
      <c r="J476" s="2"/>
      <c r="K476" s="2"/>
      <c r="L476" s="2"/>
      <c r="M476" s="2"/>
      <c r="N476" s="2"/>
      <c r="O476" s="2"/>
      <c r="P476" s="2"/>
      <c r="Q476" s="2"/>
      <c r="R476" s="2"/>
      <c r="S476" s="2"/>
      <c r="T476" s="2"/>
      <c r="U476" s="2"/>
      <c r="V476" s="2"/>
      <c r="W476" s="2"/>
      <c r="X476" s="2"/>
      <c r="Y476" s="2"/>
      <c r="Z476" s="2"/>
    </row>
    <row r="477" spans="1:26" x14ac:dyDescent="0.2">
      <c r="A477" s="258">
        <v>473</v>
      </c>
      <c r="B477" s="259"/>
      <c r="C477" s="264"/>
      <c r="D477" s="261"/>
      <c r="E477" s="262"/>
      <c r="F477" s="253"/>
      <c r="G477" s="263"/>
      <c r="H477" s="256"/>
      <c r="I477" s="257"/>
      <c r="J477" s="2"/>
      <c r="K477" s="2"/>
      <c r="L477" s="2"/>
      <c r="M477" s="2"/>
      <c r="N477" s="2"/>
      <c r="O477" s="2"/>
      <c r="P477" s="2"/>
      <c r="Q477" s="2"/>
      <c r="R477" s="2"/>
      <c r="S477" s="2"/>
      <c r="T477" s="2"/>
      <c r="U477" s="2"/>
      <c r="V477" s="2"/>
      <c r="W477" s="2"/>
      <c r="X477" s="2"/>
      <c r="Y477" s="2"/>
      <c r="Z477" s="2"/>
    </row>
    <row r="478" spans="1:26" x14ac:dyDescent="0.2">
      <c r="A478" s="258">
        <v>474</v>
      </c>
      <c r="B478" s="259"/>
      <c r="C478" s="264"/>
      <c r="D478" s="261"/>
      <c r="E478" s="262"/>
      <c r="F478" s="253"/>
      <c r="G478" s="263"/>
      <c r="H478" s="256"/>
      <c r="I478" s="257"/>
      <c r="J478" s="2"/>
      <c r="K478" s="2"/>
      <c r="L478" s="2"/>
      <c r="M478" s="2"/>
      <c r="N478" s="2"/>
      <c r="O478" s="2"/>
      <c r="P478" s="2"/>
      <c r="Q478" s="2"/>
      <c r="R478" s="2"/>
      <c r="S478" s="2"/>
      <c r="T478" s="2"/>
      <c r="U478" s="2"/>
      <c r="V478" s="2"/>
      <c r="W478" s="2"/>
      <c r="X478" s="2"/>
      <c r="Y478" s="2"/>
      <c r="Z478" s="2"/>
    </row>
    <row r="479" spans="1:26" x14ac:dyDescent="0.2">
      <c r="A479" s="258">
        <v>475</v>
      </c>
      <c r="B479" s="259"/>
      <c r="C479" s="264"/>
      <c r="D479" s="261"/>
      <c r="E479" s="262"/>
      <c r="F479" s="253"/>
      <c r="G479" s="263"/>
      <c r="H479" s="256"/>
      <c r="I479" s="257"/>
      <c r="J479" s="2"/>
      <c r="K479" s="2"/>
      <c r="L479" s="2"/>
      <c r="M479" s="2"/>
      <c r="N479" s="2"/>
      <c r="O479" s="2"/>
      <c r="P479" s="2"/>
      <c r="Q479" s="2"/>
      <c r="R479" s="2"/>
      <c r="S479" s="2"/>
      <c r="T479" s="2"/>
      <c r="U479" s="2"/>
      <c r="V479" s="2"/>
      <c r="W479" s="2"/>
      <c r="X479" s="2"/>
      <c r="Y479" s="2"/>
      <c r="Z479" s="2"/>
    </row>
    <row r="480" spans="1:26" x14ac:dyDescent="0.2">
      <c r="A480" s="258">
        <v>476</v>
      </c>
      <c r="B480" s="259"/>
      <c r="C480" s="264"/>
      <c r="D480" s="261"/>
      <c r="E480" s="262"/>
      <c r="F480" s="253"/>
      <c r="G480" s="263"/>
      <c r="H480" s="256"/>
      <c r="I480" s="257"/>
      <c r="J480" s="2"/>
      <c r="K480" s="2"/>
      <c r="L480" s="2"/>
      <c r="M480" s="2"/>
      <c r="N480" s="2"/>
      <c r="O480" s="2"/>
      <c r="P480" s="2"/>
      <c r="Q480" s="2"/>
      <c r="R480" s="2"/>
      <c r="S480" s="2"/>
      <c r="T480" s="2"/>
      <c r="U480" s="2"/>
      <c r="V480" s="2"/>
      <c r="W480" s="2"/>
      <c r="X480" s="2"/>
      <c r="Y480" s="2"/>
      <c r="Z480" s="2"/>
    </row>
    <row r="481" spans="1:26" x14ac:dyDescent="0.2">
      <c r="A481" s="258">
        <v>477</v>
      </c>
      <c r="B481" s="259"/>
      <c r="C481" s="264"/>
      <c r="D481" s="261"/>
      <c r="E481" s="262"/>
      <c r="F481" s="253"/>
      <c r="G481" s="263"/>
      <c r="H481" s="256"/>
      <c r="I481" s="257"/>
      <c r="J481" s="2"/>
      <c r="K481" s="2"/>
      <c r="L481" s="2"/>
      <c r="M481" s="2"/>
      <c r="N481" s="2"/>
      <c r="O481" s="2"/>
      <c r="P481" s="2"/>
      <c r="Q481" s="2"/>
      <c r="R481" s="2"/>
      <c r="S481" s="2"/>
      <c r="T481" s="2"/>
      <c r="U481" s="2"/>
      <c r="V481" s="2"/>
      <c r="W481" s="2"/>
      <c r="X481" s="2"/>
      <c r="Y481" s="2"/>
      <c r="Z481" s="2"/>
    </row>
    <row r="482" spans="1:26" x14ac:dyDescent="0.2">
      <c r="A482" s="251">
        <v>478</v>
      </c>
      <c r="B482" s="259"/>
      <c r="C482" s="264"/>
      <c r="D482" s="261"/>
      <c r="E482" s="262"/>
      <c r="F482" s="253"/>
      <c r="G482" s="263"/>
      <c r="H482" s="256"/>
      <c r="I482" s="257"/>
      <c r="J482" s="2"/>
      <c r="K482" s="2"/>
      <c r="L482" s="2"/>
      <c r="M482" s="2"/>
      <c r="N482" s="2"/>
      <c r="O482" s="2"/>
      <c r="P482" s="2"/>
      <c r="Q482" s="2"/>
      <c r="R482" s="2"/>
      <c r="S482" s="2"/>
      <c r="T482" s="2"/>
      <c r="U482" s="2"/>
      <c r="V482" s="2"/>
      <c r="W482" s="2"/>
      <c r="X482" s="2"/>
      <c r="Y482" s="2"/>
      <c r="Z482" s="2"/>
    </row>
    <row r="483" spans="1:26" x14ac:dyDescent="0.2">
      <c r="A483" s="258">
        <v>479</v>
      </c>
      <c r="B483" s="259"/>
      <c r="C483" s="264"/>
      <c r="D483" s="261"/>
      <c r="E483" s="262"/>
      <c r="F483" s="253"/>
      <c r="G483" s="263"/>
      <c r="H483" s="256"/>
      <c r="I483" s="257"/>
      <c r="J483" s="2"/>
      <c r="K483" s="2"/>
      <c r="L483" s="2"/>
      <c r="M483" s="2"/>
      <c r="N483" s="2"/>
      <c r="O483" s="2"/>
      <c r="P483" s="2"/>
      <c r="Q483" s="2"/>
      <c r="R483" s="2"/>
      <c r="S483" s="2"/>
      <c r="T483" s="2"/>
      <c r="U483" s="2"/>
      <c r="V483" s="2"/>
      <c r="W483" s="2"/>
      <c r="X483" s="2"/>
      <c r="Y483" s="2"/>
      <c r="Z483" s="2"/>
    </row>
    <row r="484" spans="1:26" x14ac:dyDescent="0.2">
      <c r="A484" s="258">
        <v>480</v>
      </c>
      <c r="B484" s="259"/>
      <c r="C484" s="264"/>
      <c r="D484" s="261"/>
      <c r="E484" s="262"/>
      <c r="F484" s="253"/>
      <c r="G484" s="263"/>
      <c r="H484" s="256"/>
      <c r="I484" s="257"/>
      <c r="J484" s="2"/>
      <c r="K484" s="2"/>
      <c r="L484" s="2"/>
      <c r="M484" s="2"/>
      <c r="N484" s="2"/>
      <c r="O484" s="2"/>
      <c r="P484" s="2"/>
      <c r="Q484" s="2"/>
      <c r="R484" s="2"/>
      <c r="S484" s="2"/>
      <c r="T484" s="2"/>
      <c r="U484" s="2"/>
      <c r="V484" s="2"/>
      <c r="W484" s="2"/>
      <c r="X484" s="2"/>
      <c r="Y484" s="2"/>
      <c r="Z484" s="2"/>
    </row>
    <row r="485" spans="1:26" x14ac:dyDescent="0.2">
      <c r="A485" s="258">
        <v>481</v>
      </c>
      <c r="B485" s="259"/>
      <c r="C485" s="264"/>
      <c r="D485" s="261"/>
      <c r="E485" s="262"/>
      <c r="F485" s="253"/>
      <c r="G485" s="263"/>
      <c r="H485" s="256"/>
      <c r="I485" s="257"/>
      <c r="J485" s="2"/>
      <c r="K485" s="2"/>
      <c r="L485" s="2"/>
      <c r="M485" s="2"/>
      <c r="N485" s="2"/>
      <c r="O485" s="2"/>
      <c r="P485" s="2"/>
      <c r="Q485" s="2"/>
      <c r="R485" s="2"/>
      <c r="S485" s="2"/>
      <c r="T485" s="2"/>
      <c r="U485" s="2"/>
      <c r="V485" s="2"/>
      <c r="W485" s="2"/>
      <c r="X485" s="2"/>
      <c r="Y485" s="2"/>
      <c r="Z485" s="2"/>
    </row>
    <row r="486" spans="1:26" x14ac:dyDescent="0.2">
      <c r="A486" s="258">
        <v>482</v>
      </c>
      <c r="B486" s="259"/>
      <c r="C486" s="264"/>
      <c r="D486" s="261"/>
      <c r="E486" s="262"/>
      <c r="F486" s="253"/>
      <c r="G486" s="263"/>
      <c r="H486" s="256"/>
      <c r="I486" s="257"/>
      <c r="J486" s="2"/>
      <c r="K486" s="2"/>
      <c r="L486" s="2"/>
      <c r="M486" s="2"/>
      <c r="N486" s="2"/>
      <c r="O486" s="2"/>
      <c r="P486" s="2"/>
      <c r="Q486" s="2"/>
      <c r="R486" s="2"/>
      <c r="S486" s="2"/>
      <c r="T486" s="2"/>
      <c r="U486" s="2"/>
      <c r="V486" s="2"/>
      <c r="W486" s="2"/>
      <c r="X486" s="2"/>
      <c r="Y486" s="2"/>
      <c r="Z486" s="2"/>
    </row>
    <row r="487" spans="1:26" x14ac:dyDescent="0.2">
      <c r="A487" s="258">
        <v>483</v>
      </c>
      <c r="B487" s="259"/>
      <c r="C487" s="264"/>
      <c r="D487" s="261"/>
      <c r="E487" s="262"/>
      <c r="F487" s="253"/>
      <c r="G487" s="263"/>
      <c r="H487" s="256"/>
      <c r="I487" s="257"/>
      <c r="J487" s="2"/>
      <c r="K487" s="2"/>
      <c r="L487" s="2"/>
      <c r="M487" s="2"/>
      <c r="N487" s="2"/>
      <c r="O487" s="2"/>
      <c r="P487" s="2"/>
      <c r="Q487" s="2"/>
      <c r="R487" s="2"/>
      <c r="S487" s="2"/>
      <c r="T487" s="2"/>
      <c r="U487" s="2"/>
      <c r="V487" s="2"/>
      <c r="W487" s="2"/>
      <c r="X487" s="2"/>
      <c r="Y487" s="2"/>
      <c r="Z487" s="2"/>
    </row>
    <row r="488" spans="1:26" x14ac:dyDescent="0.2">
      <c r="A488" s="258">
        <v>484</v>
      </c>
      <c r="B488" s="259"/>
      <c r="C488" s="264"/>
      <c r="D488" s="261"/>
      <c r="E488" s="262"/>
      <c r="F488" s="253"/>
      <c r="G488" s="263"/>
      <c r="H488" s="256"/>
      <c r="I488" s="257"/>
      <c r="J488" s="2"/>
      <c r="K488" s="2"/>
      <c r="L488" s="2"/>
      <c r="M488" s="2"/>
      <c r="N488" s="2"/>
      <c r="O488" s="2"/>
      <c r="P488" s="2"/>
      <c r="Q488" s="2"/>
      <c r="R488" s="2"/>
      <c r="S488" s="2"/>
      <c r="T488" s="2"/>
      <c r="U488" s="2"/>
      <c r="V488" s="2"/>
      <c r="W488" s="2"/>
      <c r="X488" s="2"/>
      <c r="Y488" s="2"/>
      <c r="Z488" s="2"/>
    </row>
    <row r="489" spans="1:26" x14ac:dyDescent="0.2">
      <c r="A489" s="258">
        <v>485</v>
      </c>
      <c r="B489" s="259"/>
      <c r="C489" s="264"/>
      <c r="D489" s="261"/>
      <c r="E489" s="262"/>
      <c r="F489" s="253"/>
      <c r="G489" s="263"/>
      <c r="H489" s="256"/>
      <c r="I489" s="257"/>
      <c r="J489" s="2"/>
      <c r="K489" s="2"/>
      <c r="L489" s="2"/>
      <c r="M489" s="2"/>
      <c r="N489" s="2"/>
      <c r="O489" s="2"/>
      <c r="P489" s="2"/>
      <c r="Q489" s="2"/>
      <c r="R489" s="2"/>
      <c r="S489" s="2"/>
      <c r="T489" s="2"/>
      <c r="U489" s="2"/>
      <c r="V489" s="2"/>
      <c r="W489" s="2"/>
      <c r="X489" s="2"/>
      <c r="Y489" s="2"/>
      <c r="Z489" s="2"/>
    </row>
    <row r="490" spans="1:26" x14ac:dyDescent="0.2">
      <c r="A490" s="258">
        <v>486</v>
      </c>
      <c r="B490" s="259"/>
      <c r="C490" s="264"/>
      <c r="D490" s="261"/>
      <c r="E490" s="262"/>
      <c r="F490" s="253"/>
      <c r="G490" s="263"/>
      <c r="H490" s="256"/>
      <c r="I490" s="257"/>
      <c r="J490" s="2"/>
      <c r="K490" s="2"/>
      <c r="L490" s="2"/>
      <c r="M490" s="2"/>
      <c r="N490" s="2"/>
      <c r="O490" s="2"/>
      <c r="P490" s="2"/>
      <c r="Q490" s="2"/>
      <c r="R490" s="2"/>
      <c r="S490" s="2"/>
      <c r="T490" s="2"/>
      <c r="U490" s="2"/>
      <c r="V490" s="2"/>
      <c r="W490" s="2"/>
      <c r="X490" s="2"/>
      <c r="Y490" s="2"/>
      <c r="Z490" s="2"/>
    </row>
    <row r="491" spans="1:26" x14ac:dyDescent="0.2">
      <c r="A491" s="251">
        <v>487</v>
      </c>
      <c r="B491" s="259"/>
      <c r="C491" s="264"/>
      <c r="D491" s="261"/>
      <c r="E491" s="262"/>
      <c r="F491" s="253"/>
      <c r="G491" s="263"/>
      <c r="H491" s="256"/>
      <c r="I491" s="257"/>
      <c r="J491" s="2"/>
      <c r="K491" s="2"/>
      <c r="L491" s="2"/>
      <c r="M491" s="2"/>
      <c r="N491" s="2"/>
      <c r="O491" s="2"/>
      <c r="P491" s="2"/>
      <c r="Q491" s="2"/>
      <c r="R491" s="2"/>
      <c r="S491" s="2"/>
      <c r="T491" s="2"/>
      <c r="U491" s="2"/>
      <c r="V491" s="2"/>
      <c r="W491" s="2"/>
      <c r="X491" s="2"/>
      <c r="Y491" s="2"/>
      <c r="Z491" s="2"/>
    </row>
    <row r="492" spans="1:26" x14ac:dyDescent="0.2">
      <c r="A492" s="258">
        <v>488</v>
      </c>
      <c r="B492" s="259"/>
      <c r="C492" s="264"/>
      <c r="D492" s="261"/>
      <c r="E492" s="262"/>
      <c r="F492" s="253"/>
      <c r="G492" s="263"/>
      <c r="H492" s="256"/>
      <c r="I492" s="257"/>
      <c r="J492" s="2"/>
      <c r="K492" s="2"/>
      <c r="L492" s="2"/>
      <c r="M492" s="2"/>
      <c r="N492" s="2"/>
      <c r="O492" s="2"/>
      <c r="P492" s="2"/>
      <c r="Q492" s="2"/>
      <c r="R492" s="2"/>
      <c r="S492" s="2"/>
      <c r="T492" s="2"/>
      <c r="U492" s="2"/>
      <c r="V492" s="2"/>
      <c r="W492" s="2"/>
      <c r="X492" s="2"/>
      <c r="Y492" s="2"/>
      <c r="Z492" s="2"/>
    </row>
    <row r="493" spans="1:26" x14ac:dyDescent="0.2">
      <c r="A493" s="258">
        <v>489</v>
      </c>
      <c r="B493" s="259"/>
      <c r="C493" s="264"/>
      <c r="D493" s="261"/>
      <c r="E493" s="262"/>
      <c r="F493" s="253"/>
      <c r="G493" s="263"/>
      <c r="H493" s="256"/>
      <c r="I493" s="257"/>
      <c r="J493" s="2"/>
      <c r="K493" s="2"/>
      <c r="L493" s="2"/>
      <c r="M493" s="2"/>
      <c r="N493" s="2"/>
      <c r="O493" s="2"/>
      <c r="P493" s="2"/>
      <c r="Q493" s="2"/>
      <c r="R493" s="2"/>
      <c r="S493" s="2"/>
      <c r="T493" s="2"/>
      <c r="U493" s="2"/>
      <c r="V493" s="2"/>
      <c r="W493" s="2"/>
      <c r="X493" s="2"/>
      <c r="Y493" s="2"/>
      <c r="Z493" s="2"/>
    </row>
    <row r="494" spans="1:26" x14ac:dyDescent="0.2">
      <c r="A494" s="258">
        <v>490</v>
      </c>
      <c r="B494" s="259"/>
      <c r="C494" s="264"/>
      <c r="D494" s="261"/>
      <c r="E494" s="262"/>
      <c r="F494" s="253"/>
      <c r="G494" s="263"/>
      <c r="H494" s="256"/>
      <c r="I494" s="257"/>
      <c r="J494" s="2"/>
      <c r="K494" s="2"/>
      <c r="L494" s="2"/>
      <c r="M494" s="2"/>
      <c r="N494" s="2"/>
      <c r="O494" s="2"/>
      <c r="P494" s="2"/>
      <c r="Q494" s="2"/>
      <c r="R494" s="2"/>
      <c r="S494" s="2"/>
      <c r="T494" s="2"/>
      <c r="U494" s="2"/>
      <c r="V494" s="2"/>
      <c r="W494" s="2"/>
      <c r="X494" s="2"/>
      <c r="Y494" s="2"/>
      <c r="Z494" s="2"/>
    </row>
    <row r="495" spans="1:26" x14ac:dyDescent="0.2">
      <c r="A495" s="258">
        <v>491</v>
      </c>
      <c r="B495" s="259"/>
      <c r="C495" s="264"/>
      <c r="D495" s="261"/>
      <c r="E495" s="262"/>
      <c r="F495" s="253"/>
      <c r="G495" s="263"/>
      <c r="H495" s="256"/>
      <c r="I495" s="257"/>
      <c r="J495" s="2"/>
      <c r="K495" s="2"/>
      <c r="L495" s="2"/>
      <c r="M495" s="2"/>
      <c r="N495" s="2"/>
      <c r="O495" s="2"/>
      <c r="P495" s="2"/>
      <c r="Q495" s="2"/>
      <c r="R495" s="2"/>
      <c r="S495" s="2"/>
      <c r="T495" s="2"/>
      <c r="U495" s="2"/>
      <c r="V495" s="2"/>
      <c r="W495" s="2"/>
      <c r="X495" s="2"/>
      <c r="Y495" s="2"/>
      <c r="Z495" s="2"/>
    </row>
    <row r="496" spans="1:26" x14ac:dyDescent="0.2">
      <c r="A496" s="258">
        <v>492</v>
      </c>
      <c r="B496" s="259"/>
      <c r="C496" s="264"/>
      <c r="D496" s="261"/>
      <c r="E496" s="262"/>
      <c r="F496" s="253"/>
      <c r="G496" s="263"/>
      <c r="H496" s="256"/>
      <c r="I496" s="257"/>
      <c r="J496" s="2"/>
      <c r="K496" s="2"/>
      <c r="L496" s="2"/>
      <c r="M496" s="2"/>
      <c r="N496" s="2"/>
      <c r="O496" s="2"/>
      <c r="P496" s="2"/>
      <c r="Q496" s="2"/>
      <c r="R496" s="2"/>
      <c r="S496" s="2"/>
      <c r="T496" s="2"/>
      <c r="U496" s="2"/>
      <c r="V496" s="2"/>
      <c r="W496" s="2"/>
      <c r="X496" s="2"/>
      <c r="Y496" s="2"/>
      <c r="Z496" s="2"/>
    </row>
    <row r="497" spans="1:26" x14ac:dyDescent="0.2">
      <c r="A497" s="258">
        <v>493</v>
      </c>
      <c r="B497" s="259"/>
      <c r="C497" s="264"/>
      <c r="D497" s="261"/>
      <c r="E497" s="262"/>
      <c r="F497" s="253"/>
      <c r="G497" s="263"/>
      <c r="H497" s="256"/>
      <c r="I497" s="257"/>
      <c r="J497" s="2"/>
      <c r="K497" s="2"/>
      <c r="L497" s="2"/>
      <c r="M497" s="2"/>
      <c r="N497" s="2"/>
      <c r="O497" s="2"/>
      <c r="P497" s="2"/>
      <c r="Q497" s="2"/>
      <c r="R497" s="2"/>
      <c r="S497" s="2"/>
      <c r="T497" s="2"/>
      <c r="U497" s="2"/>
      <c r="V497" s="2"/>
      <c r="W497" s="2"/>
      <c r="X497" s="2"/>
      <c r="Y497" s="2"/>
      <c r="Z497" s="2"/>
    </row>
    <row r="498" spans="1:26" x14ac:dyDescent="0.2">
      <c r="A498" s="258">
        <v>494</v>
      </c>
      <c r="B498" s="259"/>
      <c r="C498" s="264"/>
      <c r="D498" s="261"/>
      <c r="E498" s="262"/>
      <c r="F498" s="253"/>
      <c r="G498" s="263"/>
      <c r="H498" s="256"/>
      <c r="I498" s="257"/>
      <c r="J498" s="2"/>
      <c r="K498" s="2"/>
      <c r="L498" s="2"/>
      <c r="M498" s="2"/>
      <c r="N498" s="2"/>
      <c r="O498" s="2"/>
      <c r="P498" s="2"/>
      <c r="Q498" s="2"/>
      <c r="R498" s="2"/>
      <c r="S498" s="2"/>
      <c r="T498" s="2"/>
      <c r="U498" s="2"/>
      <c r="V498" s="2"/>
      <c r="W498" s="2"/>
      <c r="X498" s="2"/>
      <c r="Y498" s="2"/>
      <c r="Z498" s="2"/>
    </row>
    <row r="499" spans="1:26" x14ac:dyDescent="0.2">
      <c r="A499" s="258">
        <v>495</v>
      </c>
      <c r="B499" s="259"/>
      <c r="C499" s="264"/>
      <c r="D499" s="261"/>
      <c r="E499" s="262"/>
      <c r="F499" s="253"/>
      <c r="G499" s="263"/>
      <c r="H499" s="256"/>
      <c r="I499" s="257"/>
      <c r="J499" s="2"/>
      <c r="K499" s="2"/>
      <c r="L499" s="2"/>
      <c r="M499" s="2"/>
      <c r="N499" s="2"/>
      <c r="O499" s="2"/>
      <c r="P499" s="2"/>
      <c r="Q499" s="2"/>
      <c r="R499" s="2"/>
      <c r="S499" s="2"/>
      <c r="T499" s="2"/>
      <c r="U499" s="2"/>
      <c r="V499" s="2"/>
      <c r="W499" s="2"/>
      <c r="X499" s="2"/>
      <c r="Y499" s="2"/>
      <c r="Z499" s="2"/>
    </row>
    <row r="500" spans="1:26" x14ac:dyDescent="0.2">
      <c r="A500" s="258">
        <v>496</v>
      </c>
      <c r="B500" s="259"/>
      <c r="C500" s="264"/>
      <c r="D500" s="261"/>
      <c r="E500" s="262"/>
      <c r="F500" s="253"/>
      <c r="G500" s="263"/>
      <c r="H500" s="256"/>
      <c r="I500" s="257"/>
      <c r="J500" s="2"/>
      <c r="K500" s="2"/>
      <c r="L500" s="2"/>
      <c r="M500" s="2"/>
      <c r="N500" s="2"/>
      <c r="O500" s="2"/>
      <c r="P500" s="2"/>
      <c r="Q500" s="2"/>
      <c r="R500" s="2"/>
      <c r="S500" s="2"/>
      <c r="T500" s="2"/>
      <c r="U500" s="2"/>
      <c r="V500" s="2"/>
      <c r="W500" s="2"/>
      <c r="X500" s="2"/>
      <c r="Y500" s="2"/>
      <c r="Z500" s="2"/>
    </row>
    <row r="501" spans="1:26" x14ac:dyDescent="0.2">
      <c r="A501" s="258">
        <v>497</v>
      </c>
      <c r="B501" s="259"/>
      <c r="C501" s="264"/>
      <c r="D501" s="261"/>
      <c r="E501" s="262"/>
      <c r="F501" s="253"/>
      <c r="G501" s="263"/>
      <c r="H501" s="256"/>
      <c r="I501" s="257"/>
      <c r="J501" s="2"/>
      <c r="K501" s="2"/>
      <c r="L501" s="2"/>
      <c r="M501" s="2"/>
      <c r="N501" s="2"/>
      <c r="O501" s="2"/>
      <c r="P501" s="2"/>
      <c r="Q501" s="2"/>
      <c r="R501" s="2"/>
      <c r="S501" s="2"/>
      <c r="T501" s="2"/>
      <c r="U501" s="2"/>
      <c r="V501" s="2"/>
      <c r="W501" s="2"/>
      <c r="X501" s="2"/>
      <c r="Y501" s="2"/>
      <c r="Z501" s="2"/>
    </row>
    <row r="502" spans="1:26" x14ac:dyDescent="0.2">
      <c r="A502" s="258">
        <v>498</v>
      </c>
      <c r="B502" s="259"/>
      <c r="C502" s="264"/>
      <c r="D502" s="261"/>
      <c r="E502" s="262"/>
      <c r="F502" s="253"/>
      <c r="G502" s="263"/>
      <c r="H502" s="256"/>
      <c r="I502" s="257"/>
      <c r="J502" s="2"/>
      <c r="K502" s="2"/>
      <c r="L502" s="2"/>
      <c r="M502" s="2"/>
      <c r="N502" s="2"/>
      <c r="O502" s="2"/>
      <c r="P502" s="2"/>
      <c r="Q502" s="2"/>
      <c r="R502" s="2"/>
      <c r="S502" s="2"/>
      <c r="T502" s="2"/>
      <c r="U502" s="2"/>
      <c r="V502" s="2"/>
      <c r="W502" s="2"/>
      <c r="X502" s="2"/>
      <c r="Y502" s="2"/>
      <c r="Z502" s="2"/>
    </row>
    <row r="503" spans="1:26" x14ac:dyDescent="0.2">
      <c r="A503" s="258">
        <v>499</v>
      </c>
      <c r="B503" s="259"/>
      <c r="C503" s="264"/>
      <c r="D503" s="261"/>
      <c r="E503" s="262"/>
      <c r="F503" s="253"/>
      <c r="G503" s="263"/>
      <c r="H503" s="256"/>
      <c r="I503" s="257"/>
      <c r="J503" s="2"/>
      <c r="K503" s="2"/>
      <c r="L503" s="2"/>
      <c r="M503" s="2"/>
      <c r="N503" s="2"/>
      <c r="O503" s="2"/>
      <c r="P503" s="2"/>
      <c r="Q503" s="2"/>
      <c r="R503" s="2"/>
      <c r="S503" s="2"/>
      <c r="T503" s="2"/>
      <c r="U503" s="2"/>
      <c r="V503" s="2"/>
      <c r="W503" s="2"/>
      <c r="X503" s="2"/>
      <c r="Y503" s="2"/>
      <c r="Z503" s="2"/>
    </row>
    <row r="504" spans="1:26" x14ac:dyDescent="0.2">
      <c r="A504" s="258">
        <v>500</v>
      </c>
      <c r="B504" s="259"/>
      <c r="C504" s="264"/>
      <c r="D504" s="261"/>
      <c r="E504" s="262"/>
      <c r="F504" s="253"/>
      <c r="G504" s="263"/>
      <c r="H504" s="264"/>
      <c r="I504" s="257"/>
      <c r="J504" s="2"/>
      <c r="K504" s="2"/>
      <c r="L504" s="2"/>
      <c r="M504" s="2"/>
      <c r="N504" s="2"/>
      <c r="O504" s="2"/>
      <c r="P504" s="2"/>
      <c r="Q504" s="2"/>
      <c r="R504" s="2"/>
      <c r="S504" s="2"/>
      <c r="T504" s="2"/>
      <c r="U504" s="2"/>
      <c r="V504" s="2"/>
      <c r="W504" s="2"/>
      <c r="X504" s="2"/>
      <c r="Y504" s="2"/>
      <c r="Z504" s="2"/>
    </row>
    <row r="505" spans="1:26" x14ac:dyDescent="0.2">
      <c r="A505" s="2"/>
      <c r="B505" s="277"/>
      <c r="C505" s="2"/>
      <c r="D505" s="277"/>
      <c r="E505" s="278"/>
      <c r="F505" s="2"/>
      <c r="G505" s="2"/>
      <c r="H505" s="2"/>
      <c r="I505" s="2"/>
      <c r="J505" s="2"/>
      <c r="K505" s="2"/>
      <c r="L505" s="2"/>
      <c r="M505" s="2"/>
      <c r="N505" s="2"/>
      <c r="O505" s="2"/>
      <c r="P505" s="2"/>
      <c r="Q505" s="2"/>
      <c r="R505" s="2"/>
      <c r="S505" s="2"/>
      <c r="T505" s="2"/>
      <c r="U505" s="2"/>
      <c r="V505" s="2"/>
      <c r="W505" s="2"/>
      <c r="X505" s="2"/>
      <c r="Y505" s="2"/>
      <c r="Z505" s="2"/>
    </row>
    <row r="506" spans="1:26" x14ac:dyDescent="0.2">
      <c r="A506" s="2"/>
      <c r="B506" s="277"/>
      <c r="C506" s="2"/>
      <c r="D506" s="277"/>
      <c r="E506" s="278"/>
      <c r="F506" s="2"/>
      <c r="G506" s="2"/>
      <c r="H506" s="2"/>
      <c r="I506" s="2"/>
      <c r="J506" s="2"/>
      <c r="K506" s="2"/>
      <c r="L506" s="2"/>
      <c r="M506" s="2"/>
      <c r="N506" s="2"/>
      <c r="O506" s="2"/>
      <c r="P506" s="2"/>
      <c r="Q506" s="2"/>
      <c r="R506" s="2"/>
      <c r="S506" s="2"/>
      <c r="T506" s="2"/>
      <c r="U506" s="2"/>
      <c r="V506" s="2"/>
      <c r="W506" s="2"/>
      <c r="X506" s="2"/>
      <c r="Y506" s="2"/>
      <c r="Z506" s="2"/>
    </row>
    <row r="507" spans="1:26" x14ac:dyDescent="0.2">
      <c r="A507" s="2"/>
      <c r="B507" s="277"/>
      <c r="C507" s="2"/>
      <c r="D507" s="277"/>
      <c r="E507" s="278"/>
      <c r="F507" s="277"/>
      <c r="G507" s="278"/>
      <c r="H507" s="277"/>
      <c r="I507" s="2"/>
      <c r="J507" s="2"/>
      <c r="K507" s="2"/>
      <c r="L507" s="2"/>
      <c r="M507" s="2"/>
      <c r="N507" s="2"/>
      <c r="O507" s="2"/>
      <c r="P507" s="2"/>
      <c r="Q507" s="2"/>
      <c r="R507" s="2"/>
      <c r="S507" s="2"/>
      <c r="T507" s="2"/>
      <c r="U507" s="2"/>
      <c r="V507" s="2"/>
      <c r="W507" s="2"/>
      <c r="X507" s="2"/>
      <c r="Y507" s="2"/>
      <c r="Z507" s="2"/>
    </row>
    <row r="508" spans="1:26" x14ac:dyDescent="0.2">
      <c r="A508" s="2"/>
      <c r="B508" s="277"/>
      <c r="C508" s="2"/>
      <c r="D508" s="277"/>
      <c r="E508" s="278"/>
      <c r="F508" s="277"/>
      <c r="G508" s="278"/>
      <c r="H508" s="277"/>
      <c r="I508" s="2"/>
      <c r="J508" s="2"/>
      <c r="K508" s="2"/>
      <c r="L508" s="2"/>
      <c r="M508" s="2"/>
      <c r="N508" s="2"/>
      <c r="O508" s="2"/>
      <c r="P508" s="2"/>
      <c r="Q508" s="2"/>
      <c r="R508" s="2"/>
      <c r="S508" s="2"/>
      <c r="T508" s="2"/>
      <c r="U508" s="2"/>
      <c r="V508" s="2"/>
      <c r="W508" s="2"/>
      <c r="X508" s="2"/>
      <c r="Y508" s="2"/>
      <c r="Z508" s="2"/>
    </row>
    <row r="509" spans="1:26" x14ac:dyDescent="0.2">
      <c r="A509" s="2"/>
      <c r="B509" s="277"/>
      <c r="C509" s="2"/>
      <c r="D509" s="277"/>
      <c r="E509" s="278"/>
      <c r="F509" s="277"/>
      <c r="G509" s="278"/>
      <c r="H509" s="277"/>
      <c r="I509" s="2"/>
      <c r="J509" s="2"/>
      <c r="K509" s="2"/>
      <c r="L509" s="2"/>
      <c r="M509" s="2"/>
      <c r="N509" s="2"/>
      <c r="O509" s="2"/>
      <c r="P509" s="2"/>
      <c r="Q509" s="2"/>
      <c r="R509" s="2"/>
      <c r="S509" s="2"/>
      <c r="T509" s="2"/>
      <c r="U509" s="2"/>
      <c r="V509" s="2"/>
      <c r="W509" s="2"/>
      <c r="X509" s="2"/>
      <c r="Y509" s="2"/>
      <c r="Z509" s="2"/>
    </row>
    <row r="510" spans="1:26" x14ac:dyDescent="0.2">
      <c r="A510" s="2"/>
      <c r="B510" s="277"/>
      <c r="C510" s="2"/>
      <c r="D510" s="277"/>
      <c r="E510" s="278"/>
      <c r="F510" s="277"/>
      <c r="G510" s="278"/>
      <c r="H510" s="277"/>
      <c r="I510" s="2"/>
      <c r="J510" s="2"/>
      <c r="K510" s="2"/>
      <c r="L510" s="2"/>
      <c r="M510" s="2"/>
      <c r="N510" s="2"/>
      <c r="O510" s="2"/>
      <c r="P510" s="2"/>
      <c r="Q510" s="2"/>
      <c r="R510" s="2"/>
      <c r="S510" s="2"/>
      <c r="T510" s="2"/>
      <c r="U510" s="2"/>
      <c r="V510" s="2"/>
      <c r="W510" s="2"/>
      <c r="X510" s="2"/>
      <c r="Y510" s="2"/>
      <c r="Z510" s="2"/>
    </row>
    <row r="511" spans="1:26" x14ac:dyDescent="0.2">
      <c r="A511" s="2"/>
      <c r="B511" s="277"/>
      <c r="C511" s="2"/>
      <c r="D511" s="277"/>
      <c r="E511" s="278"/>
      <c r="F511" s="277"/>
      <c r="G511" s="278"/>
      <c r="H511" s="277"/>
      <c r="I511" s="2"/>
      <c r="J511" s="2"/>
      <c r="K511" s="2"/>
      <c r="L511" s="2"/>
      <c r="M511" s="2"/>
      <c r="N511" s="2"/>
      <c r="O511" s="2"/>
      <c r="P511" s="2"/>
      <c r="Q511" s="2"/>
      <c r="R511" s="2"/>
      <c r="S511" s="2"/>
      <c r="T511" s="2"/>
      <c r="U511" s="2"/>
      <c r="V511" s="2"/>
      <c r="W511" s="2"/>
      <c r="X511" s="2"/>
      <c r="Y511" s="2"/>
      <c r="Z511" s="2"/>
    </row>
    <row r="512" spans="1:26" x14ac:dyDescent="0.2">
      <c r="A512" s="2"/>
      <c r="B512" s="277"/>
      <c r="C512" s="2"/>
      <c r="D512" s="277"/>
      <c r="E512" s="278"/>
      <c r="F512" s="277"/>
      <c r="G512" s="278"/>
      <c r="H512" s="277"/>
      <c r="I512" s="2"/>
      <c r="J512" s="2"/>
      <c r="K512" s="2"/>
      <c r="L512" s="2"/>
      <c r="M512" s="2"/>
      <c r="N512" s="2"/>
      <c r="O512" s="2"/>
      <c r="P512" s="2"/>
      <c r="Q512" s="2"/>
      <c r="R512" s="2"/>
      <c r="S512" s="2"/>
      <c r="T512" s="2"/>
      <c r="U512" s="2"/>
      <c r="V512" s="2"/>
      <c r="W512" s="2"/>
      <c r="X512" s="2"/>
      <c r="Y512" s="2"/>
      <c r="Z512" s="2"/>
    </row>
    <row r="513" spans="1:26" x14ac:dyDescent="0.2">
      <c r="A513" s="2"/>
      <c r="B513" s="277"/>
      <c r="C513" s="2"/>
      <c r="D513" s="277"/>
      <c r="E513" s="278"/>
      <c r="F513" s="277"/>
      <c r="G513" s="278"/>
      <c r="H513" s="277"/>
      <c r="I513" s="2"/>
      <c r="J513" s="2"/>
      <c r="K513" s="2"/>
      <c r="L513" s="2"/>
      <c r="M513" s="2"/>
      <c r="N513" s="2"/>
      <c r="O513" s="2"/>
      <c r="P513" s="2"/>
      <c r="Q513" s="2"/>
      <c r="R513" s="2"/>
      <c r="S513" s="2"/>
      <c r="T513" s="2"/>
      <c r="U513" s="2"/>
      <c r="V513" s="2"/>
      <c r="W513" s="2"/>
      <c r="X513" s="2"/>
      <c r="Y513" s="2"/>
      <c r="Z513" s="2"/>
    </row>
    <row r="514" spans="1:26" x14ac:dyDescent="0.2">
      <c r="A514" s="2"/>
      <c r="B514" s="277"/>
      <c r="C514" s="2"/>
      <c r="D514" s="277"/>
      <c r="E514" s="278"/>
      <c r="F514" s="277"/>
      <c r="G514" s="278"/>
      <c r="H514" s="277"/>
      <c r="I514" s="2"/>
      <c r="J514" s="2"/>
      <c r="K514" s="2"/>
      <c r="L514" s="2"/>
      <c r="M514" s="2"/>
      <c r="N514" s="2"/>
      <c r="O514" s="2"/>
      <c r="P514" s="2"/>
      <c r="Q514" s="2"/>
      <c r="R514" s="2"/>
      <c r="S514" s="2"/>
      <c r="T514" s="2"/>
      <c r="U514" s="2"/>
      <c r="V514" s="2"/>
      <c r="W514" s="2"/>
      <c r="X514" s="2"/>
      <c r="Y514" s="2"/>
      <c r="Z514" s="2"/>
    </row>
    <row r="515" spans="1:26" x14ac:dyDescent="0.2">
      <c r="A515" s="2"/>
      <c r="B515" s="277"/>
      <c r="C515" s="2"/>
      <c r="D515" s="277"/>
      <c r="E515" s="278"/>
      <c r="F515" s="277"/>
      <c r="G515" s="278"/>
      <c r="H515" s="277"/>
      <c r="I515" s="2"/>
      <c r="J515" s="2"/>
      <c r="K515" s="2"/>
      <c r="L515" s="2"/>
      <c r="M515" s="2"/>
      <c r="N515" s="2"/>
      <c r="O515" s="2"/>
      <c r="P515" s="2"/>
      <c r="Q515" s="2"/>
      <c r="R515" s="2"/>
      <c r="S515" s="2"/>
      <c r="T515" s="2"/>
      <c r="U515" s="2"/>
      <c r="V515" s="2"/>
      <c r="W515" s="2"/>
      <c r="X515" s="2"/>
      <c r="Y515" s="2"/>
      <c r="Z515" s="2"/>
    </row>
    <row r="516" spans="1:26" x14ac:dyDescent="0.2">
      <c r="A516" s="2"/>
      <c r="B516" s="277"/>
      <c r="C516" s="2"/>
      <c r="D516" s="277"/>
      <c r="E516" s="278"/>
      <c r="F516" s="277"/>
      <c r="G516" s="278"/>
      <c r="H516" s="277"/>
      <c r="I516" s="2"/>
      <c r="J516" s="2"/>
      <c r="K516" s="2"/>
      <c r="L516" s="2"/>
      <c r="M516" s="2"/>
      <c r="N516" s="2"/>
      <c r="O516" s="2"/>
      <c r="P516" s="2"/>
      <c r="Q516" s="2"/>
      <c r="R516" s="2"/>
      <c r="S516" s="2"/>
      <c r="T516" s="2"/>
      <c r="U516" s="2"/>
      <c r="V516" s="2"/>
      <c r="W516" s="2"/>
      <c r="X516" s="2"/>
      <c r="Y516" s="2"/>
      <c r="Z516" s="2"/>
    </row>
    <row r="517" spans="1:26" x14ac:dyDescent="0.2">
      <c r="A517" s="2"/>
      <c r="B517" s="277"/>
      <c r="C517" s="2"/>
      <c r="D517" s="277"/>
      <c r="E517" s="278"/>
      <c r="F517" s="277"/>
      <c r="G517" s="278"/>
      <c r="H517" s="277"/>
      <c r="I517" s="2"/>
      <c r="J517" s="2"/>
      <c r="K517" s="2"/>
      <c r="L517" s="2"/>
      <c r="M517" s="2"/>
      <c r="N517" s="2"/>
      <c r="O517" s="2"/>
      <c r="P517" s="2"/>
      <c r="Q517" s="2"/>
      <c r="R517" s="2"/>
      <c r="S517" s="2"/>
      <c r="T517" s="2"/>
      <c r="U517" s="2"/>
      <c r="V517" s="2"/>
      <c r="W517" s="2"/>
      <c r="X517" s="2"/>
      <c r="Y517" s="2"/>
      <c r="Z517" s="2"/>
    </row>
    <row r="518" spans="1:26" x14ac:dyDescent="0.2">
      <c r="A518" s="2"/>
      <c r="B518" s="277"/>
      <c r="C518" s="2"/>
      <c r="D518" s="277"/>
      <c r="E518" s="278"/>
      <c r="F518" s="277"/>
      <c r="G518" s="278"/>
      <c r="H518" s="277"/>
      <c r="I518" s="2"/>
      <c r="J518" s="2"/>
      <c r="K518" s="2"/>
      <c r="L518" s="2"/>
      <c r="M518" s="2"/>
      <c r="N518" s="2"/>
      <c r="O518" s="2"/>
      <c r="P518" s="2"/>
      <c r="Q518" s="2"/>
      <c r="R518" s="2"/>
      <c r="S518" s="2"/>
      <c r="T518" s="2"/>
      <c r="U518" s="2"/>
      <c r="V518" s="2"/>
      <c r="W518" s="2"/>
      <c r="X518" s="2"/>
      <c r="Y518" s="2"/>
      <c r="Z518" s="2"/>
    </row>
    <row r="519" spans="1:26" x14ac:dyDescent="0.2">
      <c r="A519" s="2"/>
      <c r="B519" s="277"/>
      <c r="C519" s="2"/>
      <c r="D519" s="277"/>
      <c r="E519" s="278"/>
      <c r="F519" s="277"/>
      <c r="G519" s="278"/>
      <c r="H519" s="277"/>
      <c r="I519" s="2"/>
      <c r="J519" s="2"/>
      <c r="K519" s="2"/>
      <c r="L519" s="2"/>
      <c r="M519" s="2"/>
      <c r="N519" s="2"/>
      <c r="O519" s="2"/>
      <c r="P519" s="2"/>
      <c r="Q519" s="2"/>
      <c r="R519" s="2"/>
      <c r="S519" s="2"/>
      <c r="T519" s="2"/>
      <c r="U519" s="2"/>
      <c r="V519" s="2"/>
      <c r="W519" s="2"/>
      <c r="X519" s="2"/>
      <c r="Y519" s="2"/>
      <c r="Z519" s="2"/>
    </row>
    <row r="520" spans="1:26" x14ac:dyDescent="0.2">
      <c r="A520" s="2"/>
      <c r="B520" s="277"/>
      <c r="C520" s="2"/>
      <c r="D520" s="277"/>
      <c r="E520" s="278"/>
      <c r="F520" s="277"/>
      <c r="G520" s="278"/>
      <c r="H520" s="277"/>
      <c r="I520" s="2"/>
      <c r="J520" s="2"/>
      <c r="K520" s="2"/>
      <c r="L520" s="2"/>
      <c r="M520" s="2"/>
      <c r="N520" s="2"/>
      <c r="O520" s="2"/>
      <c r="P520" s="2"/>
      <c r="Q520" s="2"/>
      <c r="R520" s="2"/>
      <c r="S520" s="2"/>
      <c r="T520" s="2"/>
      <c r="U520" s="2"/>
      <c r="V520" s="2"/>
      <c r="W520" s="2"/>
      <c r="X520" s="2"/>
      <c r="Y520" s="2"/>
      <c r="Z520" s="2"/>
    </row>
    <row r="521" spans="1:26" x14ac:dyDescent="0.2">
      <c r="A521" s="2"/>
      <c r="B521" s="277"/>
      <c r="C521" s="2"/>
      <c r="D521" s="277"/>
      <c r="E521" s="278"/>
      <c r="F521" s="277"/>
      <c r="G521" s="278"/>
      <c r="H521" s="277"/>
      <c r="I521" s="2"/>
      <c r="J521" s="2"/>
      <c r="K521" s="2"/>
      <c r="L521" s="2"/>
      <c r="M521" s="2"/>
      <c r="N521" s="2"/>
      <c r="O521" s="2"/>
      <c r="P521" s="2"/>
      <c r="Q521" s="2"/>
      <c r="R521" s="2"/>
      <c r="S521" s="2"/>
      <c r="T521" s="2"/>
      <c r="U521" s="2"/>
      <c r="V521" s="2"/>
      <c r="W521" s="2"/>
      <c r="X521" s="2"/>
      <c r="Y521" s="2"/>
      <c r="Z521" s="2"/>
    </row>
    <row r="522" spans="1:26" x14ac:dyDescent="0.2">
      <c r="A522" s="2"/>
      <c r="B522" s="277"/>
      <c r="C522" s="2"/>
      <c r="D522" s="277"/>
      <c r="E522" s="278"/>
      <c r="F522" s="277"/>
      <c r="G522" s="278"/>
      <c r="H522" s="277"/>
      <c r="I522" s="2"/>
      <c r="J522" s="2"/>
      <c r="K522" s="2"/>
      <c r="L522" s="2"/>
      <c r="M522" s="2"/>
      <c r="N522" s="2"/>
      <c r="O522" s="2"/>
      <c r="P522" s="2"/>
      <c r="Q522" s="2"/>
      <c r="R522" s="2"/>
      <c r="S522" s="2"/>
      <c r="T522" s="2"/>
      <c r="U522" s="2"/>
      <c r="V522" s="2"/>
      <c r="W522" s="2"/>
      <c r="X522" s="2"/>
      <c r="Y522" s="2"/>
      <c r="Z522" s="2"/>
    </row>
    <row r="523" spans="1:26" x14ac:dyDescent="0.2">
      <c r="A523" s="2"/>
      <c r="B523" s="277"/>
      <c r="C523" s="2"/>
      <c r="D523" s="277"/>
      <c r="E523" s="278"/>
      <c r="F523" s="277"/>
      <c r="G523" s="278"/>
      <c r="H523" s="277"/>
      <c r="I523" s="2"/>
      <c r="J523" s="2"/>
      <c r="K523" s="2"/>
      <c r="L523" s="2"/>
      <c r="M523" s="2"/>
      <c r="N523" s="2"/>
      <c r="O523" s="2"/>
      <c r="P523" s="2"/>
      <c r="Q523" s="2"/>
      <c r="R523" s="2"/>
      <c r="S523" s="2"/>
      <c r="T523" s="2"/>
      <c r="U523" s="2"/>
      <c r="V523" s="2"/>
      <c r="W523" s="2"/>
      <c r="X523" s="2"/>
      <c r="Y523" s="2"/>
      <c r="Z523" s="2"/>
    </row>
    <row r="524" spans="1:26" x14ac:dyDescent="0.2">
      <c r="A524" s="2"/>
      <c r="B524" s="277"/>
      <c r="C524" s="2"/>
      <c r="D524" s="277"/>
      <c r="E524" s="278"/>
      <c r="F524" s="277"/>
      <c r="G524" s="278"/>
      <c r="H524" s="277"/>
      <c r="I524" s="2"/>
      <c r="J524" s="2"/>
      <c r="K524" s="2"/>
      <c r="L524" s="2"/>
      <c r="M524" s="2"/>
      <c r="N524" s="2"/>
      <c r="O524" s="2"/>
      <c r="P524" s="2"/>
      <c r="Q524" s="2"/>
      <c r="R524" s="2"/>
      <c r="S524" s="2"/>
      <c r="T524" s="2"/>
      <c r="U524" s="2"/>
      <c r="V524" s="2"/>
      <c r="W524" s="2"/>
      <c r="X524" s="2"/>
      <c r="Y524" s="2"/>
      <c r="Z524" s="2"/>
    </row>
    <row r="525" spans="1:26" x14ac:dyDescent="0.2">
      <c r="A525" s="2"/>
      <c r="B525" s="277"/>
      <c r="C525" s="2"/>
      <c r="D525" s="277"/>
      <c r="E525" s="278"/>
      <c r="F525" s="277"/>
      <c r="G525" s="278"/>
      <c r="H525" s="277"/>
      <c r="I525" s="2"/>
      <c r="J525" s="2"/>
      <c r="K525" s="2"/>
      <c r="L525" s="2"/>
      <c r="M525" s="2"/>
      <c r="N525" s="2"/>
      <c r="O525" s="2"/>
      <c r="P525" s="2"/>
      <c r="Q525" s="2"/>
      <c r="R525" s="2"/>
      <c r="S525" s="2"/>
      <c r="T525" s="2"/>
      <c r="U525" s="2"/>
      <c r="V525" s="2"/>
      <c r="W525" s="2"/>
      <c r="X525" s="2"/>
      <c r="Y525" s="2"/>
      <c r="Z525" s="2"/>
    </row>
    <row r="526" spans="1:26" x14ac:dyDescent="0.2">
      <c r="A526" s="2"/>
      <c r="B526" s="277"/>
      <c r="C526" s="2"/>
      <c r="D526" s="277"/>
      <c r="E526" s="278"/>
      <c r="F526" s="277"/>
      <c r="G526" s="278"/>
      <c r="H526" s="277"/>
      <c r="I526" s="2"/>
      <c r="J526" s="2"/>
      <c r="K526" s="2"/>
      <c r="L526" s="2"/>
      <c r="M526" s="2"/>
      <c r="N526" s="2"/>
      <c r="O526" s="2"/>
      <c r="P526" s="2"/>
      <c r="Q526" s="2"/>
      <c r="R526" s="2"/>
      <c r="S526" s="2"/>
      <c r="T526" s="2"/>
      <c r="U526" s="2"/>
      <c r="V526" s="2"/>
      <c r="W526" s="2"/>
      <c r="X526" s="2"/>
      <c r="Y526" s="2"/>
      <c r="Z526" s="2"/>
    </row>
    <row r="527" spans="1:26" x14ac:dyDescent="0.2">
      <c r="A527" s="2"/>
      <c r="B527" s="277"/>
      <c r="C527" s="2"/>
      <c r="D527" s="277"/>
      <c r="E527" s="278"/>
      <c r="F527" s="277"/>
      <c r="G527" s="278"/>
      <c r="H527" s="277"/>
      <c r="I527" s="2"/>
      <c r="J527" s="2"/>
      <c r="K527" s="2"/>
      <c r="L527" s="2"/>
      <c r="M527" s="2"/>
      <c r="N527" s="2"/>
      <c r="O527" s="2"/>
      <c r="P527" s="2"/>
      <c r="Q527" s="2"/>
      <c r="R527" s="2"/>
      <c r="S527" s="2"/>
      <c r="T527" s="2"/>
      <c r="U527" s="2"/>
      <c r="V527" s="2"/>
      <c r="W527" s="2"/>
      <c r="X527" s="2"/>
      <c r="Y527" s="2"/>
      <c r="Z527" s="2"/>
    </row>
    <row r="528" spans="1:26" x14ac:dyDescent="0.2">
      <c r="A528" s="2"/>
      <c r="B528" s="277"/>
      <c r="C528" s="2"/>
      <c r="D528" s="277"/>
      <c r="E528" s="278"/>
      <c r="F528" s="277"/>
      <c r="G528" s="278"/>
      <c r="H528" s="277"/>
      <c r="I528" s="2"/>
      <c r="J528" s="2"/>
      <c r="K528" s="2"/>
      <c r="L528" s="2"/>
      <c r="M528" s="2"/>
      <c r="N528" s="2"/>
      <c r="O528" s="2"/>
      <c r="P528" s="2"/>
      <c r="Q528" s="2"/>
      <c r="R528" s="2"/>
      <c r="S528" s="2"/>
      <c r="T528" s="2"/>
      <c r="U528" s="2"/>
      <c r="V528" s="2"/>
      <c r="W528" s="2"/>
      <c r="X528" s="2"/>
      <c r="Y528" s="2"/>
      <c r="Z528" s="2"/>
    </row>
    <row r="529" spans="1:26" x14ac:dyDescent="0.2">
      <c r="A529" s="2"/>
      <c r="B529" s="277"/>
      <c r="C529" s="2"/>
      <c r="D529" s="277"/>
      <c r="E529" s="278"/>
      <c r="F529" s="277"/>
      <c r="G529" s="278"/>
      <c r="H529" s="277"/>
      <c r="I529" s="2"/>
      <c r="J529" s="2"/>
      <c r="K529" s="2"/>
      <c r="L529" s="2"/>
      <c r="M529" s="2"/>
      <c r="N529" s="2"/>
      <c r="O529" s="2"/>
      <c r="P529" s="2"/>
      <c r="Q529" s="2"/>
      <c r="R529" s="2"/>
      <c r="S529" s="2"/>
      <c r="T529" s="2"/>
      <c r="U529" s="2"/>
      <c r="V529" s="2"/>
      <c r="W529" s="2"/>
      <c r="X529" s="2"/>
      <c r="Y529" s="2"/>
      <c r="Z529" s="2"/>
    </row>
    <row r="530" spans="1:26" x14ac:dyDescent="0.2">
      <c r="A530" s="2"/>
      <c r="B530" s="277"/>
      <c r="C530" s="2"/>
      <c r="D530" s="277"/>
      <c r="E530" s="278"/>
      <c r="F530" s="277"/>
      <c r="G530" s="278"/>
      <c r="H530" s="277"/>
      <c r="I530" s="2"/>
      <c r="J530" s="2"/>
      <c r="K530" s="2"/>
      <c r="L530" s="2"/>
      <c r="M530" s="2"/>
      <c r="N530" s="2"/>
      <c r="O530" s="2"/>
      <c r="P530" s="2"/>
      <c r="Q530" s="2"/>
      <c r="R530" s="2"/>
      <c r="S530" s="2"/>
      <c r="T530" s="2"/>
      <c r="U530" s="2"/>
      <c r="V530" s="2"/>
      <c r="W530" s="2"/>
      <c r="X530" s="2"/>
      <c r="Y530" s="2"/>
      <c r="Z530" s="2"/>
    </row>
    <row r="531" spans="1:26" x14ac:dyDescent="0.2">
      <c r="A531" s="2"/>
      <c r="B531" s="277"/>
      <c r="C531" s="2"/>
      <c r="D531" s="277"/>
      <c r="E531" s="278"/>
      <c r="F531" s="277"/>
      <c r="G531" s="278"/>
      <c r="H531" s="277"/>
      <c r="I531" s="2"/>
      <c r="J531" s="2"/>
      <c r="K531" s="2"/>
      <c r="L531" s="2"/>
      <c r="M531" s="2"/>
      <c r="N531" s="2"/>
      <c r="O531" s="2"/>
      <c r="P531" s="2"/>
      <c r="Q531" s="2"/>
      <c r="R531" s="2"/>
      <c r="S531" s="2"/>
      <c r="T531" s="2"/>
      <c r="U531" s="2"/>
      <c r="V531" s="2"/>
      <c r="W531" s="2"/>
      <c r="X531" s="2"/>
      <c r="Y531" s="2"/>
      <c r="Z531" s="2"/>
    </row>
    <row r="532" spans="1:26" x14ac:dyDescent="0.2">
      <c r="A532" s="2"/>
      <c r="B532" s="277"/>
      <c r="C532" s="2"/>
      <c r="D532" s="277"/>
      <c r="E532" s="278"/>
      <c r="F532" s="277"/>
      <c r="G532" s="278"/>
      <c r="H532" s="277"/>
      <c r="I532" s="2"/>
      <c r="J532" s="2"/>
      <c r="K532" s="2"/>
      <c r="L532" s="2"/>
      <c r="M532" s="2"/>
      <c r="N532" s="2"/>
      <c r="O532" s="2"/>
      <c r="P532" s="2"/>
      <c r="Q532" s="2"/>
      <c r="R532" s="2"/>
      <c r="S532" s="2"/>
      <c r="T532" s="2"/>
      <c r="U532" s="2"/>
      <c r="V532" s="2"/>
      <c r="W532" s="2"/>
      <c r="X532" s="2"/>
      <c r="Y532" s="2"/>
      <c r="Z532" s="2"/>
    </row>
    <row r="533" spans="1:26" x14ac:dyDescent="0.2">
      <c r="A533" s="2"/>
      <c r="B533" s="277"/>
      <c r="C533" s="2"/>
      <c r="D533" s="277"/>
      <c r="E533" s="278"/>
      <c r="F533" s="277"/>
      <c r="G533" s="278"/>
      <c r="H533" s="277"/>
      <c r="I533" s="2"/>
      <c r="J533" s="2"/>
      <c r="K533" s="2"/>
      <c r="L533" s="2"/>
      <c r="M533" s="2"/>
      <c r="N533" s="2"/>
      <c r="O533" s="2"/>
      <c r="P533" s="2"/>
      <c r="Q533" s="2"/>
      <c r="R533" s="2"/>
      <c r="S533" s="2"/>
      <c r="T533" s="2"/>
      <c r="U533" s="2"/>
      <c r="V533" s="2"/>
      <c r="W533" s="2"/>
      <c r="X533" s="2"/>
      <c r="Y533" s="2"/>
      <c r="Z533" s="2"/>
    </row>
    <row r="534" spans="1:26" x14ac:dyDescent="0.2">
      <c r="A534" s="2"/>
      <c r="B534" s="277"/>
      <c r="C534" s="2"/>
      <c r="D534" s="277"/>
      <c r="E534" s="278"/>
      <c r="F534" s="277"/>
      <c r="G534" s="278"/>
      <c r="H534" s="277"/>
      <c r="I534" s="2"/>
      <c r="J534" s="2"/>
      <c r="K534" s="2"/>
      <c r="L534" s="2"/>
      <c r="M534" s="2"/>
      <c r="N534" s="2"/>
      <c r="O534" s="2"/>
      <c r="P534" s="2"/>
      <c r="Q534" s="2"/>
      <c r="R534" s="2"/>
      <c r="S534" s="2"/>
      <c r="T534" s="2"/>
      <c r="U534" s="2"/>
      <c r="V534" s="2"/>
      <c r="W534" s="2"/>
      <c r="X534" s="2"/>
      <c r="Y534" s="2"/>
      <c r="Z534" s="2"/>
    </row>
    <row r="535" spans="1:26" x14ac:dyDescent="0.2">
      <c r="A535" s="2"/>
      <c r="B535" s="277"/>
      <c r="C535" s="2"/>
      <c r="D535" s="277"/>
      <c r="E535" s="278"/>
      <c r="F535" s="277"/>
      <c r="G535" s="278"/>
      <c r="H535" s="277"/>
      <c r="I535" s="2"/>
      <c r="J535" s="2"/>
      <c r="K535" s="2"/>
      <c r="L535" s="2"/>
      <c r="M535" s="2"/>
      <c r="N535" s="2"/>
      <c r="O535" s="2"/>
      <c r="P535" s="2"/>
      <c r="Q535" s="2"/>
      <c r="R535" s="2"/>
      <c r="S535" s="2"/>
      <c r="T535" s="2"/>
      <c r="U535" s="2"/>
      <c r="V535" s="2"/>
      <c r="W535" s="2"/>
      <c r="X535" s="2"/>
      <c r="Y535" s="2"/>
      <c r="Z535" s="2"/>
    </row>
    <row r="536" spans="1:26" x14ac:dyDescent="0.2">
      <c r="A536" s="2"/>
      <c r="B536" s="277"/>
      <c r="C536" s="2"/>
      <c r="D536" s="277"/>
      <c r="E536" s="278"/>
      <c r="F536" s="277"/>
      <c r="G536" s="278"/>
      <c r="H536" s="277"/>
      <c r="I536" s="2"/>
      <c r="J536" s="2"/>
      <c r="K536" s="2"/>
      <c r="L536" s="2"/>
      <c r="M536" s="2"/>
      <c r="N536" s="2"/>
      <c r="O536" s="2"/>
      <c r="P536" s="2"/>
      <c r="Q536" s="2"/>
      <c r="R536" s="2"/>
      <c r="S536" s="2"/>
      <c r="T536" s="2"/>
      <c r="U536" s="2"/>
      <c r="V536" s="2"/>
      <c r="W536" s="2"/>
      <c r="X536" s="2"/>
      <c r="Y536" s="2"/>
      <c r="Z536" s="2"/>
    </row>
    <row r="537" spans="1:26" x14ac:dyDescent="0.2">
      <c r="A537" s="2"/>
      <c r="B537" s="277"/>
      <c r="C537" s="2"/>
      <c r="D537" s="277"/>
      <c r="E537" s="278"/>
      <c r="F537" s="277"/>
      <c r="G537" s="278"/>
      <c r="H537" s="277"/>
      <c r="I537" s="2"/>
      <c r="J537" s="2"/>
      <c r="K537" s="2"/>
      <c r="L537" s="2"/>
      <c r="M537" s="2"/>
      <c r="N537" s="2"/>
      <c r="O537" s="2"/>
      <c r="P537" s="2"/>
      <c r="Q537" s="2"/>
      <c r="R537" s="2"/>
      <c r="S537" s="2"/>
      <c r="T537" s="2"/>
      <c r="U537" s="2"/>
      <c r="V537" s="2"/>
      <c r="W537" s="2"/>
      <c r="X537" s="2"/>
      <c r="Y537" s="2"/>
      <c r="Z537" s="2"/>
    </row>
    <row r="538" spans="1:26" x14ac:dyDescent="0.2">
      <c r="A538" s="2"/>
      <c r="B538" s="277"/>
      <c r="C538" s="2"/>
      <c r="D538" s="277"/>
      <c r="E538" s="278"/>
      <c r="F538" s="277"/>
      <c r="G538" s="278"/>
      <c r="H538" s="277"/>
      <c r="I538" s="2"/>
      <c r="J538" s="2"/>
      <c r="K538" s="2"/>
      <c r="L538" s="2"/>
      <c r="M538" s="2"/>
      <c r="N538" s="2"/>
      <c r="O538" s="2"/>
      <c r="P538" s="2"/>
      <c r="Q538" s="2"/>
      <c r="R538" s="2"/>
      <c r="S538" s="2"/>
      <c r="T538" s="2"/>
      <c r="U538" s="2"/>
      <c r="V538" s="2"/>
      <c r="W538" s="2"/>
      <c r="X538" s="2"/>
      <c r="Y538" s="2"/>
      <c r="Z538" s="2"/>
    </row>
    <row r="539" spans="1:26" x14ac:dyDescent="0.2">
      <c r="A539" s="2"/>
      <c r="B539" s="277"/>
      <c r="C539" s="2"/>
      <c r="D539" s="277"/>
      <c r="E539" s="278"/>
      <c r="F539" s="277"/>
      <c r="G539" s="278"/>
      <c r="H539" s="277"/>
      <c r="I539" s="2"/>
      <c r="J539" s="2"/>
      <c r="K539" s="2"/>
      <c r="L539" s="2"/>
      <c r="M539" s="2"/>
      <c r="N539" s="2"/>
      <c r="O539" s="2"/>
      <c r="P539" s="2"/>
      <c r="Q539" s="2"/>
      <c r="R539" s="2"/>
      <c r="S539" s="2"/>
      <c r="T539" s="2"/>
      <c r="U539" s="2"/>
      <c r="V539" s="2"/>
      <c r="W539" s="2"/>
      <c r="X539" s="2"/>
      <c r="Y539" s="2"/>
      <c r="Z539" s="2"/>
    </row>
    <row r="540" spans="1:26" x14ac:dyDescent="0.2">
      <c r="A540" s="2"/>
      <c r="B540" s="277"/>
      <c r="C540" s="2"/>
      <c r="D540" s="277"/>
      <c r="E540" s="278"/>
      <c r="F540" s="277"/>
      <c r="G540" s="278"/>
      <c r="H540" s="277"/>
      <c r="I540" s="2"/>
      <c r="J540" s="2"/>
      <c r="K540" s="2"/>
      <c r="L540" s="2"/>
      <c r="M540" s="2"/>
      <c r="N540" s="2"/>
      <c r="O540" s="2"/>
      <c r="P540" s="2"/>
      <c r="Q540" s="2"/>
      <c r="R540" s="2"/>
      <c r="S540" s="2"/>
      <c r="T540" s="2"/>
      <c r="U540" s="2"/>
      <c r="V540" s="2"/>
      <c r="W540" s="2"/>
      <c r="X540" s="2"/>
      <c r="Y540" s="2"/>
      <c r="Z540" s="2"/>
    </row>
    <row r="541" spans="1:26" x14ac:dyDescent="0.2">
      <c r="A541" s="2"/>
      <c r="B541" s="277"/>
      <c r="C541" s="2"/>
      <c r="D541" s="277"/>
      <c r="E541" s="278"/>
      <c r="F541" s="277"/>
      <c r="G541" s="278"/>
      <c r="H541" s="277"/>
      <c r="I541" s="2"/>
      <c r="J541" s="2"/>
      <c r="K541" s="2"/>
      <c r="L541" s="2"/>
      <c r="M541" s="2"/>
      <c r="N541" s="2"/>
      <c r="O541" s="2"/>
      <c r="P541" s="2"/>
      <c r="Q541" s="2"/>
      <c r="R541" s="2"/>
      <c r="S541" s="2"/>
      <c r="T541" s="2"/>
      <c r="U541" s="2"/>
      <c r="V541" s="2"/>
      <c r="W541" s="2"/>
      <c r="X541" s="2"/>
      <c r="Y541" s="2"/>
      <c r="Z541" s="2"/>
    </row>
    <row r="542" spans="1:26" x14ac:dyDescent="0.2">
      <c r="A542" s="2"/>
      <c r="B542" s="277"/>
      <c r="C542" s="2"/>
      <c r="D542" s="277"/>
      <c r="E542" s="278"/>
      <c r="F542" s="277"/>
      <c r="G542" s="278"/>
      <c r="H542" s="277"/>
      <c r="I542" s="2"/>
      <c r="J542" s="2"/>
      <c r="K542" s="2"/>
      <c r="L542" s="2"/>
      <c r="M542" s="2"/>
      <c r="N542" s="2"/>
      <c r="O542" s="2"/>
      <c r="P542" s="2"/>
      <c r="Q542" s="2"/>
      <c r="R542" s="2"/>
      <c r="S542" s="2"/>
      <c r="T542" s="2"/>
      <c r="U542" s="2"/>
      <c r="V542" s="2"/>
      <c r="W542" s="2"/>
      <c r="X542" s="2"/>
      <c r="Y542" s="2"/>
      <c r="Z542" s="2"/>
    </row>
    <row r="543" spans="1:26" x14ac:dyDescent="0.2">
      <c r="A543" s="2"/>
      <c r="B543" s="277"/>
      <c r="C543" s="2"/>
      <c r="D543" s="277"/>
      <c r="E543" s="278"/>
      <c r="F543" s="277"/>
      <c r="G543" s="278"/>
      <c r="H543" s="277"/>
      <c r="I543" s="2"/>
      <c r="J543" s="2"/>
      <c r="K543" s="2"/>
      <c r="L543" s="2"/>
      <c r="M543" s="2"/>
      <c r="N543" s="2"/>
      <c r="O543" s="2"/>
      <c r="P543" s="2"/>
      <c r="Q543" s="2"/>
      <c r="R543" s="2"/>
      <c r="S543" s="2"/>
      <c r="T543" s="2"/>
      <c r="U543" s="2"/>
      <c r="V543" s="2"/>
      <c r="W543" s="2"/>
      <c r="X543" s="2"/>
      <c r="Y543" s="2"/>
      <c r="Z543" s="2"/>
    </row>
    <row r="544" spans="1:26" x14ac:dyDescent="0.2">
      <c r="A544" s="2"/>
      <c r="B544" s="277"/>
      <c r="C544" s="2"/>
      <c r="D544" s="277"/>
      <c r="E544" s="278"/>
      <c r="F544" s="277"/>
      <c r="G544" s="278"/>
      <c r="H544" s="277"/>
      <c r="I544" s="2"/>
      <c r="J544" s="2"/>
      <c r="K544" s="2"/>
      <c r="L544" s="2"/>
      <c r="M544" s="2"/>
      <c r="N544" s="2"/>
      <c r="O544" s="2"/>
      <c r="P544" s="2"/>
      <c r="Q544" s="2"/>
      <c r="R544" s="2"/>
      <c r="S544" s="2"/>
      <c r="T544" s="2"/>
      <c r="U544" s="2"/>
      <c r="V544" s="2"/>
      <c r="W544" s="2"/>
      <c r="X544" s="2"/>
      <c r="Y544" s="2"/>
      <c r="Z544" s="2"/>
    </row>
    <row r="545" spans="1:26" x14ac:dyDescent="0.2">
      <c r="A545" s="2"/>
      <c r="B545" s="277"/>
      <c r="C545" s="2"/>
      <c r="D545" s="277"/>
      <c r="E545" s="278"/>
      <c r="F545" s="277"/>
      <c r="G545" s="278"/>
      <c r="H545" s="277"/>
      <c r="I545" s="2"/>
      <c r="J545" s="2"/>
      <c r="K545" s="2"/>
      <c r="L545" s="2"/>
      <c r="M545" s="2"/>
      <c r="N545" s="2"/>
      <c r="O545" s="2"/>
      <c r="P545" s="2"/>
      <c r="Q545" s="2"/>
      <c r="R545" s="2"/>
      <c r="S545" s="2"/>
      <c r="T545" s="2"/>
      <c r="U545" s="2"/>
      <c r="V545" s="2"/>
      <c r="W545" s="2"/>
      <c r="X545" s="2"/>
      <c r="Y545" s="2"/>
      <c r="Z545" s="2"/>
    </row>
    <row r="546" spans="1:26" x14ac:dyDescent="0.2">
      <c r="A546" s="2"/>
      <c r="B546" s="277"/>
      <c r="C546" s="2"/>
      <c r="D546" s="277"/>
      <c r="E546" s="278"/>
      <c r="F546" s="277"/>
      <c r="G546" s="278"/>
      <c r="H546" s="277"/>
      <c r="I546" s="2"/>
      <c r="J546" s="2"/>
      <c r="K546" s="2"/>
      <c r="L546" s="2"/>
      <c r="M546" s="2"/>
      <c r="N546" s="2"/>
      <c r="O546" s="2"/>
      <c r="P546" s="2"/>
      <c r="Q546" s="2"/>
      <c r="R546" s="2"/>
      <c r="S546" s="2"/>
      <c r="T546" s="2"/>
      <c r="U546" s="2"/>
      <c r="V546" s="2"/>
      <c r="W546" s="2"/>
      <c r="X546" s="2"/>
      <c r="Y546" s="2"/>
      <c r="Z546" s="2"/>
    </row>
    <row r="547" spans="1:26" x14ac:dyDescent="0.2">
      <c r="A547" s="2"/>
      <c r="B547" s="277"/>
      <c r="C547" s="2"/>
      <c r="D547" s="277"/>
      <c r="E547" s="278"/>
      <c r="F547" s="277"/>
      <c r="G547" s="278"/>
      <c r="H547" s="277"/>
      <c r="I547" s="2"/>
      <c r="J547" s="2"/>
      <c r="K547" s="2"/>
      <c r="L547" s="2"/>
      <c r="M547" s="2"/>
      <c r="N547" s="2"/>
      <c r="O547" s="2"/>
      <c r="P547" s="2"/>
      <c r="Q547" s="2"/>
      <c r="R547" s="2"/>
      <c r="S547" s="2"/>
      <c r="T547" s="2"/>
      <c r="U547" s="2"/>
      <c r="V547" s="2"/>
      <c r="W547" s="2"/>
      <c r="X547" s="2"/>
      <c r="Y547" s="2"/>
      <c r="Z547" s="2"/>
    </row>
    <row r="548" spans="1:26" x14ac:dyDescent="0.2">
      <c r="A548" s="2"/>
      <c r="B548" s="277"/>
      <c r="C548" s="2"/>
      <c r="D548" s="277"/>
      <c r="E548" s="278"/>
      <c r="F548" s="277"/>
      <c r="G548" s="278"/>
      <c r="H548" s="277"/>
      <c r="I548" s="2"/>
      <c r="J548" s="2"/>
      <c r="K548" s="2"/>
      <c r="L548" s="2"/>
      <c r="M548" s="2"/>
      <c r="N548" s="2"/>
      <c r="O548" s="2"/>
      <c r="P548" s="2"/>
      <c r="Q548" s="2"/>
      <c r="R548" s="2"/>
      <c r="S548" s="2"/>
      <c r="T548" s="2"/>
      <c r="U548" s="2"/>
      <c r="V548" s="2"/>
      <c r="W548" s="2"/>
      <c r="X548" s="2"/>
      <c r="Y548" s="2"/>
      <c r="Z548" s="2"/>
    </row>
    <row r="549" spans="1:26" x14ac:dyDescent="0.2">
      <c r="A549" s="2"/>
      <c r="B549" s="277"/>
      <c r="C549" s="2"/>
      <c r="D549" s="277"/>
      <c r="E549" s="278"/>
      <c r="F549" s="277"/>
      <c r="G549" s="278"/>
      <c r="H549" s="277"/>
      <c r="I549" s="2"/>
      <c r="J549" s="2"/>
      <c r="K549" s="2"/>
      <c r="L549" s="2"/>
      <c r="M549" s="2"/>
      <c r="N549" s="2"/>
      <c r="O549" s="2"/>
      <c r="P549" s="2"/>
      <c r="Q549" s="2"/>
      <c r="R549" s="2"/>
      <c r="S549" s="2"/>
      <c r="T549" s="2"/>
      <c r="U549" s="2"/>
      <c r="V549" s="2"/>
      <c r="W549" s="2"/>
      <c r="X549" s="2"/>
      <c r="Y549" s="2"/>
      <c r="Z549" s="2"/>
    </row>
    <row r="550" spans="1:26" x14ac:dyDescent="0.2">
      <c r="A550" s="2"/>
      <c r="B550" s="277"/>
      <c r="C550" s="2"/>
      <c r="D550" s="277"/>
      <c r="E550" s="278"/>
      <c r="F550" s="277"/>
      <c r="G550" s="278"/>
      <c r="H550" s="277"/>
      <c r="I550" s="2"/>
      <c r="J550" s="2"/>
      <c r="K550" s="2"/>
      <c r="L550" s="2"/>
      <c r="M550" s="2"/>
      <c r="N550" s="2"/>
      <c r="O550" s="2"/>
      <c r="P550" s="2"/>
      <c r="Q550" s="2"/>
      <c r="R550" s="2"/>
      <c r="S550" s="2"/>
      <c r="T550" s="2"/>
      <c r="U550" s="2"/>
      <c r="V550" s="2"/>
      <c r="W550" s="2"/>
      <c r="X550" s="2"/>
      <c r="Y550" s="2"/>
      <c r="Z550" s="2"/>
    </row>
    <row r="551" spans="1:26" x14ac:dyDescent="0.2">
      <c r="A551" s="2"/>
      <c r="B551" s="277"/>
      <c r="C551" s="2"/>
      <c r="D551" s="277"/>
      <c r="E551" s="278"/>
      <c r="F551" s="277"/>
      <c r="G551" s="278"/>
      <c r="H551" s="277"/>
      <c r="I551" s="2"/>
      <c r="J551" s="2"/>
      <c r="K551" s="2"/>
      <c r="L551" s="2"/>
      <c r="M551" s="2"/>
      <c r="N551" s="2"/>
      <c r="O551" s="2"/>
      <c r="P551" s="2"/>
      <c r="Q551" s="2"/>
      <c r="R551" s="2"/>
      <c r="S551" s="2"/>
      <c r="T551" s="2"/>
      <c r="U551" s="2"/>
      <c r="V551" s="2"/>
      <c r="W551" s="2"/>
      <c r="X551" s="2"/>
      <c r="Y551" s="2"/>
      <c r="Z551" s="2"/>
    </row>
    <row r="552" spans="1:26" x14ac:dyDescent="0.2">
      <c r="A552" s="2"/>
      <c r="B552" s="277"/>
      <c r="C552" s="2"/>
      <c r="D552" s="277"/>
      <c r="E552" s="278"/>
      <c r="F552" s="277"/>
      <c r="G552" s="278"/>
      <c r="H552" s="277"/>
      <c r="I552" s="2"/>
      <c r="J552" s="2"/>
      <c r="K552" s="2"/>
      <c r="L552" s="2"/>
      <c r="M552" s="2"/>
      <c r="N552" s="2"/>
      <c r="O552" s="2"/>
      <c r="P552" s="2"/>
      <c r="Q552" s="2"/>
      <c r="R552" s="2"/>
      <c r="S552" s="2"/>
      <c r="T552" s="2"/>
      <c r="U552" s="2"/>
      <c r="V552" s="2"/>
      <c r="W552" s="2"/>
      <c r="X552" s="2"/>
      <c r="Y552" s="2"/>
      <c r="Z552" s="2"/>
    </row>
    <row r="553" spans="1:26" x14ac:dyDescent="0.2">
      <c r="A553" s="2"/>
      <c r="B553" s="277"/>
      <c r="C553" s="2"/>
      <c r="D553" s="277"/>
      <c r="E553" s="278"/>
      <c r="F553" s="277"/>
      <c r="G553" s="278"/>
      <c r="H553" s="277"/>
      <c r="I553" s="2"/>
      <c r="J553" s="2"/>
      <c r="K553" s="2"/>
      <c r="L553" s="2"/>
      <c r="M553" s="2"/>
      <c r="N553" s="2"/>
      <c r="O553" s="2"/>
      <c r="P553" s="2"/>
      <c r="Q553" s="2"/>
      <c r="R553" s="2"/>
      <c r="S553" s="2"/>
      <c r="T553" s="2"/>
      <c r="U553" s="2"/>
      <c r="V553" s="2"/>
      <c r="W553" s="2"/>
      <c r="X553" s="2"/>
      <c r="Y553" s="2"/>
      <c r="Z553" s="2"/>
    </row>
    <row r="554" spans="1:26" x14ac:dyDescent="0.2">
      <c r="A554" s="2"/>
      <c r="B554" s="277"/>
      <c r="C554" s="2"/>
      <c r="D554" s="277"/>
      <c r="E554" s="278"/>
      <c r="F554" s="277"/>
      <c r="G554" s="278"/>
      <c r="H554" s="277"/>
      <c r="I554" s="2"/>
      <c r="J554" s="2"/>
      <c r="K554" s="2"/>
      <c r="L554" s="2"/>
      <c r="M554" s="2"/>
      <c r="N554" s="2"/>
      <c r="O554" s="2"/>
      <c r="P554" s="2"/>
      <c r="Q554" s="2"/>
      <c r="R554" s="2"/>
      <c r="S554" s="2"/>
      <c r="T554" s="2"/>
      <c r="U554" s="2"/>
      <c r="V554" s="2"/>
      <c r="W554" s="2"/>
      <c r="X554" s="2"/>
      <c r="Y554" s="2"/>
      <c r="Z554" s="2"/>
    </row>
    <row r="555" spans="1:26" x14ac:dyDescent="0.2">
      <c r="A555" s="2"/>
      <c r="B555" s="277"/>
      <c r="C555" s="2"/>
      <c r="D555" s="277"/>
      <c r="E555" s="278"/>
      <c r="F555" s="277"/>
      <c r="G555" s="278"/>
      <c r="H555" s="277"/>
      <c r="I555" s="2"/>
      <c r="J555" s="2"/>
      <c r="K555" s="2"/>
      <c r="L555" s="2"/>
      <c r="M555" s="2"/>
      <c r="N555" s="2"/>
      <c r="O555" s="2"/>
      <c r="P555" s="2"/>
      <c r="Q555" s="2"/>
      <c r="R555" s="2"/>
      <c r="S555" s="2"/>
      <c r="T555" s="2"/>
      <c r="U555" s="2"/>
      <c r="V555" s="2"/>
      <c r="W555" s="2"/>
      <c r="X555" s="2"/>
      <c r="Y555" s="2"/>
      <c r="Z555" s="2"/>
    </row>
    <row r="556" spans="1:26" x14ac:dyDescent="0.2">
      <c r="A556" s="2"/>
      <c r="B556" s="277"/>
      <c r="C556" s="2"/>
      <c r="D556" s="277"/>
      <c r="E556" s="278"/>
      <c r="F556" s="277"/>
      <c r="G556" s="278"/>
      <c r="H556" s="277"/>
      <c r="I556" s="2"/>
      <c r="J556" s="2"/>
      <c r="K556" s="2"/>
      <c r="L556" s="2"/>
      <c r="M556" s="2"/>
      <c r="N556" s="2"/>
      <c r="O556" s="2"/>
      <c r="P556" s="2"/>
      <c r="Q556" s="2"/>
      <c r="R556" s="2"/>
      <c r="S556" s="2"/>
      <c r="T556" s="2"/>
      <c r="U556" s="2"/>
      <c r="V556" s="2"/>
      <c r="W556" s="2"/>
      <c r="X556" s="2"/>
      <c r="Y556" s="2"/>
      <c r="Z556" s="2"/>
    </row>
    <row r="557" spans="1:26" x14ac:dyDescent="0.2">
      <c r="A557" s="2"/>
      <c r="B557" s="277"/>
      <c r="C557" s="2"/>
      <c r="D557" s="277"/>
      <c r="E557" s="278"/>
      <c r="F557" s="277"/>
      <c r="G557" s="278"/>
      <c r="H557" s="277"/>
      <c r="I557" s="2"/>
      <c r="J557" s="2"/>
      <c r="K557" s="2"/>
      <c r="L557" s="2"/>
      <c r="M557" s="2"/>
      <c r="N557" s="2"/>
      <c r="O557" s="2"/>
      <c r="P557" s="2"/>
      <c r="Q557" s="2"/>
      <c r="R557" s="2"/>
      <c r="S557" s="2"/>
      <c r="T557" s="2"/>
      <c r="U557" s="2"/>
      <c r="V557" s="2"/>
      <c r="W557" s="2"/>
      <c r="X557" s="2"/>
      <c r="Y557" s="2"/>
      <c r="Z557" s="2"/>
    </row>
    <row r="558" spans="1:26" x14ac:dyDescent="0.2">
      <c r="A558" s="2"/>
      <c r="B558" s="277"/>
      <c r="C558" s="2"/>
      <c r="D558" s="277"/>
      <c r="E558" s="278"/>
      <c r="F558" s="277"/>
      <c r="G558" s="278"/>
      <c r="H558" s="277"/>
      <c r="I558" s="2"/>
      <c r="J558" s="2"/>
      <c r="K558" s="2"/>
      <c r="L558" s="2"/>
      <c r="M558" s="2"/>
      <c r="N558" s="2"/>
      <c r="O558" s="2"/>
      <c r="P558" s="2"/>
      <c r="Q558" s="2"/>
      <c r="R558" s="2"/>
      <c r="S558" s="2"/>
      <c r="T558" s="2"/>
      <c r="U558" s="2"/>
      <c r="V558" s="2"/>
      <c r="W558" s="2"/>
      <c r="X558" s="2"/>
      <c r="Y558" s="2"/>
      <c r="Z558" s="2"/>
    </row>
    <row r="559" spans="1:26" x14ac:dyDescent="0.2">
      <c r="A559" s="2"/>
      <c r="B559" s="277"/>
      <c r="C559" s="2"/>
      <c r="D559" s="277"/>
      <c r="E559" s="278"/>
      <c r="F559" s="277"/>
      <c r="G559" s="278"/>
      <c r="H559" s="277"/>
      <c r="I559" s="2"/>
      <c r="J559" s="2"/>
      <c r="K559" s="2"/>
      <c r="L559" s="2"/>
      <c r="M559" s="2"/>
      <c r="N559" s="2"/>
      <c r="O559" s="2"/>
      <c r="P559" s="2"/>
      <c r="Q559" s="2"/>
      <c r="R559" s="2"/>
      <c r="S559" s="2"/>
      <c r="T559" s="2"/>
      <c r="U559" s="2"/>
      <c r="V559" s="2"/>
      <c r="W559" s="2"/>
      <c r="X559" s="2"/>
      <c r="Y559" s="2"/>
      <c r="Z559" s="2"/>
    </row>
    <row r="560" spans="1:26" x14ac:dyDescent="0.2">
      <c r="A560" s="2"/>
      <c r="B560" s="277"/>
      <c r="C560" s="2"/>
      <c r="D560" s="277"/>
      <c r="E560" s="278"/>
      <c r="F560" s="277"/>
      <c r="G560" s="278"/>
      <c r="H560" s="277"/>
      <c r="I560" s="2"/>
      <c r="J560" s="2"/>
      <c r="K560" s="2"/>
      <c r="L560" s="2"/>
      <c r="M560" s="2"/>
      <c r="N560" s="2"/>
      <c r="O560" s="2"/>
      <c r="P560" s="2"/>
      <c r="Q560" s="2"/>
      <c r="R560" s="2"/>
      <c r="S560" s="2"/>
      <c r="T560" s="2"/>
      <c r="U560" s="2"/>
      <c r="V560" s="2"/>
      <c r="W560" s="2"/>
      <c r="X560" s="2"/>
      <c r="Y560" s="2"/>
      <c r="Z560" s="2"/>
    </row>
    <row r="561" spans="1:26" x14ac:dyDescent="0.2">
      <c r="A561" s="2"/>
      <c r="B561" s="277"/>
      <c r="C561" s="2"/>
      <c r="D561" s="277"/>
      <c r="E561" s="278"/>
      <c r="F561" s="277"/>
      <c r="G561" s="278"/>
      <c r="H561" s="277"/>
      <c r="I561" s="2"/>
      <c r="J561" s="2"/>
      <c r="K561" s="2"/>
      <c r="L561" s="2"/>
      <c r="M561" s="2"/>
      <c r="N561" s="2"/>
      <c r="O561" s="2"/>
      <c r="P561" s="2"/>
      <c r="Q561" s="2"/>
      <c r="R561" s="2"/>
      <c r="S561" s="2"/>
      <c r="T561" s="2"/>
      <c r="U561" s="2"/>
      <c r="V561" s="2"/>
      <c r="W561" s="2"/>
      <c r="X561" s="2"/>
      <c r="Y561" s="2"/>
      <c r="Z561" s="2"/>
    </row>
    <row r="562" spans="1:26" x14ac:dyDescent="0.2">
      <c r="A562" s="2"/>
      <c r="B562" s="277"/>
      <c r="C562" s="2"/>
      <c r="D562" s="277"/>
      <c r="E562" s="278"/>
      <c r="F562" s="277"/>
      <c r="G562" s="278"/>
      <c r="H562" s="277"/>
      <c r="I562" s="2"/>
      <c r="J562" s="2"/>
      <c r="K562" s="2"/>
      <c r="L562" s="2"/>
      <c r="M562" s="2"/>
      <c r="N562" s="2"/>
      <c r="O562" s="2"/>
      <c r="P562" s="2"/>
      <c r="Q562" s="2"/>
      <c r="R562" s="2"/>
      <c r="S562" s="2"/>
      <c r="T562" s="2"/>
      <c r="U562" s="2"/>
      <c r="V562" s="2"/>
      <c r="W562" s="2"/>
      <c r="X562" s="2"/>
      <c r="Y562" s="2"/>
      <c r="Z562" s="2"/>
    </row>
    <row r="563" spans="1:26" x14ac:dyDescent="0.2">
      <c r="A563" s="2"/>
      <c r="B563" s="277"/>
      <c r="C563" s="2"/>
      <c r="D563" s="277"/>
      <c r="E563" s="278"/>
      <c r="F563" s="277"/>
      <c r="G563" s="278"/>
      <c r="H563" s="277"/>
      <c r="I563" s="2"/>
      <c r="J563" s="2"/>
      <c r="K563" s="2"/>
      <c r="L563" s="2"/>
      <c r="M563" s="2"/>
      <c r="N563" s="2"/>
      <c r="O563" s="2"/>
      <c r="P563" s="2"/>
      <c r="Q563" s="2"/>
      <c r="R563" s="2"/>
      <c r="S563" s="2"/>
      <c r="T563" s="2"/>
      <c r="U563" s="2"/>
      <c r="V563" s="2"/>
      <c r="W563" s="2"/>
      <c r="X563" s="2"/>
      <c r="Y563" s="2"/>
      <c r="Z563" s="2"/>
    </row>
    <row r="564" spans="1:26" x14ac:dyDescent="0.2">
      <c r="A564" s="2"/>
      <c r="B564" s="277"/>
      <c r="C564" s="2"/>
      <c r="D564" s="277"/>
      <c r="E564" s="278"/>
      <c r="F564" s="277"/>
      <c r="G564" s="278"/>
      <c r="H564" s="277"/>
      <c r="I564" s="2"/>
      <c r="J564" s="2"/>
      <c r="K564" s="2"/>
      <c r="L564" s="2"/>
      <c r="M564" s="2"/>
      <c r="N564" s="2"/>
      <c r="O564" s="2"/>
      <c r="P564" s="2"/>
      <c r="Q564" s="2"/>
      <c r="R564" s="2"/>
      <c r="S564" s="2"/>
      <c r="T564" s="2"/>
      <c r="U564" s="2"/>
      <c r="V564" s="2"/>
      <c r="W564" s="2"/>
      <c r="X564" s="2"/>
      <c r="Y564" s="2"/>
      <c r="Z564" s="2"/>
    </row>
    <row r="565" spans="1:26" x14ac:dyDescent="0.2">
      <c r="A565" s="2"/>
      <c r="B565" s="277"/>
      <c r="C565" s="2"/>
      <c r="D565" s="277"/>
      <c r="E565" s="278"/>
      <c r="F565" s="277"/>
      <c r="G565" s="278"/>
      <c r="H565" s="277"/>
      <c r="I565" s="2"/>
      <c r="J565" s="2"/>
      <c r="K565" s="2"/>
      <c r="L565" s="2"/>
      <c r="M565" s="2"/>
      <c r="N565" s="2"/>
      <c r="O565" s="2"/>
      <c r="P565" s="2"/>
      <c r="Q565" s="2"/>
      <c r="R565" s="2"/>
      <c r="S565" s="2"/>
      <c r="T565" s="2"/>
      <c r="U565" s="2"/>
      <c r="V565" s="2"/>
      <c r="W565" s="2"/>
      <c r="X565" s="2"/>
      <c r="Y565" s="2"/>
      <c r="Z565" s="2"/>
    </row>
    <row r="566" spans="1:26" x14ac:dyDescent="0.2">
      <c r="A566" s="2"/>
      <c r="B566" s="277"/>
      <c r="C566" s="2"/>
      <c r="D566" s="277"/>
      <c r="E566" s="278"/>
      <c r="F566" s="277"/>
      <c r="G566" s="278"/>
      <c r="H566" s="277"/>
      <c r="I566" s="2"/>
      <c r="J566" s="2"/>
      <c r="K566" s="2"/>
      <c r="L566" s="2"/>
      <c r="M566" s="2"/>
      <c r="N566" s="2"/>
      <c r="O566" s="2"/>
      <c r="P566" s="2"/>
      <c r="Q566" s="2"/>
      <c r="R566" s="2"/>
      <c r="S566" s="2"/>
      <c r="T566" s="2"/>
      <c r="U566" s="2"/>
      <c r="V566" s="2"/>
      <c r="W566" s="2"/>
      <c r="X566" s="2"/>
      <c r="Y566" s="2"/>
      <c r="Z566" s="2"/>
    </row>
    <row r="567" spans="1:26" x14ac:dyDescent="0.2">
      <c r="A567" s="2"/>
      <c r="B567" s="277"/>
      <c r="C567" s="2"/>
      <c r="D567" s="277"/>
      <c r="E567" s="278"/>
      <c r="F567" s="277"/>
      <c r="G567" s="278"/>
      <c r="H567" s="277"/>
      <c r="I567" s="2"/>
      <c r="J567" s="2"/>
      <c r="K567" s="2"/>
      <c r="L567" s="2"/>
      <c r="M567" s="2"/>
      <c r="N567" s="2"/>
      <c r="O567" s="2"/>
      <c r="P567" s="2"/>
      <c r="Q567" s="2"/>
      <c r="R567" s="2"/>
      <c r="S567" s="2"/>
      <c r="T567" s="2"/>
      <c r="U567" s="2"/>
      <c r="V567" s="2"/>
      <c r="W567" s="2"/>
      <c r="X567" s="2"/>
      <c r="Y567" s="2"/>
      <c r="Z567" s="2"/>
    </row>
    <row r="568" spans="1:26" x14ac:dyDescent="0.2">
      <c r="A568" s="2"/>
      <c r="B568" s="277"/>
      <c r="C568" s="2"/>
      <c r="D568" s="277"/>
      <c r="E568" s="278"/>
      <c r="F568" s="277"/>
      <c r="G568" s="278"/>
      <c r="H568" s="277"/>
      <c r="I568" s="2"/>
      <c r="J568" s="2"/>
      <c r="K568" s="2"/>
      <c r="L568" s="2"/>
      <c r="M568" s="2"/>
      <c r="N568" s="2"/>
      <c r="O568" s="2"/>
      <c r="P568" s="2"/>
      <c r="Q568" s="2"/>
      <c r="R568" s="2"/>
      <c r="S568" s="2"/>
      <c r="T568" s="2"/>
      <c r="U568" s="2"/>
      <c r="V568" s="2"/>
      <c r="W568" s="2"/>
      <c r="X568" s="2"/>
      <c r="Y568" s="2"/>
      <c r="Z568" s="2"/>
    </row>
    <row r="569" spans="1:26" x14ac:dyDescent="0.2">
      <c r="A569" s="2"/>
      <c r="B569" s="277"/>
      <c r="C569" s="2"/>
      <c r="D569" s="277"/>
      <c r="E569" s="278"/>
      <c r="F569" s="277"/>
      <c r="G569" s="278"/>
      <c r="H569" s="277"/>
      <c r="I569" s="2"/>
      <c r="J569" s="2"/>
      <c r="K569" s="2"/>
      <c r="L569" s="2"/>
      <c r="M569" s="2"/>
      <c r="N569" s="2"/>
      <c r="O569" s="2"/>
      <c r="P569" s="2"/>
      <c r="Q569" s="2"/>
      <c r="R569" s="2"/>
      <c r="S569" s="2"/>
      <c r="T569" s="2"/>
      <c r="U569" s="2"/>
      <c r="V569" s="2"/>
      <c r="W569" s="2"/>
      <c r="X569" s="2"/>
      <c r="Y569" s="2"/>
      <c r="Z569" s="2"/>
    </row>
    <row r="570" spans="1:26" x14ac:dyDescent="0.2">
      <c r="A570" s="2"/>
      <c r="B570" s="277"/>
      <c r="C570" s="2"/>
      <c r="D570" s="277"/>
      <c r="E570" s="278"/>
      <c r="F570" s="277"/>
      <c r="G570" s="278"/>
      <c r="H570" s="277"/>
      <c r="I570" s="2"/>
      <c r="J570" s="2"/>
      <c r="K570" s="2"/>
      <c r="L570" s="2"/>
      <c r="M570" s="2"/>
      <c r="N570" s="2"/>
      <c r="O570" s="2"/>
      <c r="P570" s="2"/>
      <c r="Q570" s="2"/>
      <c r="R570" s="2"/>
      <c r="S570" s="2"/>
      <c r="T570" s="2"/>
      <c r="U570" s="2"/>
      <c r="V570" s="2"/>
      <c r="W570" s="2"/>
      <c r="X570" s="2"/>
      <c r="Y570" s="2"/>
      <c r="Z570" s="2"/>
    </row>
    <row r="571" spans="1:26" x14ac:dyDescent="0.2">
      <c r="A571" s="2"/>
      <c r="B571" s="277"/>
      <c r="C571" s="2"/>
      <c r="D571" s="277"/>
      <c r="E571" s="278"/>
      <c r="F571" s="277"/>
      <c r="G571" s="278"/>
      <c r="H571" s="277"/>
      <c r="I571" s="2"/>
      <c r="J571" s="2"/>
      <c r="K571" s="2"/>
      <c r="L571" s="2"/>
      <c r="M571" s="2"/>
      <c r="N571" s="2"/>
      <c r="O571" s="2"/>
      <c r="P571" s="2"/>
      <c r="Q571" s="2"/>
      <c r="R571" s="2"/>
      <c r="S571" s="2"/>
      <c r="T571" s="2"/>
      <c r="U571" s="2"/>
      <c r="V571" s="2"/>
      <c r="W571" s="2"/>
      <c r="X571" s="2"/>
      <c r="Y571" s="2"/>
      <c r="Z571" s="2"/>
    </row>
    <row r="572" spans="1:26" x14ac:dyDescent="0.2">
      <c r="A572" s="2"/>
      <c r="B572" s="277"/>
      <c r="C572" s="2"/>
      <c r="D572" s="277"/>
      <c r="E572" s="278"/>
      <c r="F572" s="277"/>
      <c r="G572" s="278"/>
      <c r="H572" s="277"/>
      <c r="I572" s="2"/>
      <c r="J572" s="2"/>
      <c r="K572" s="2"/>
      <c r="L572" s="2"/>
      <c r="M572" s="2"/>
      <c r="N572" s="2"/>
      <c r="O572" s="2"/>
      <c r="P572" s="2"/>
      <c r="Q572" s="2"/>
      <c r="R572" s="2"/>
      <c r="S572" s="2"/>
      <c r="T572" s="2"/>
      <c r="U572" s="2"/>
      <c r="V572" s="2"/>
      <c r="W572" s="2"/>
      <c r="X572" s="2"/>
      <c r="Y572" s="2"/>
      <c r="Z572" s="2"/>
    </row>
    <row r="573" spans="1:26" x14ac:dyDescent="0.2">
      <c r="A573" s="2"/>
      <c r="B573" s="277"/>
      <c r="C573" s="2"/>
      <c r="D573" s="277"/>
      <c r="E573" s="278"/>
      <c r="F573" s="277"/>
      <c r="G573" s="278"/>
      <c r="H573" s="277"/>
      <c r="I573" s="2"/>
      <c r="J573" s="2"/>
      <c r="K573" s="2"/>
      <c r="L573" s="2"/>
      <c r="M573" s="2"/>
      <c r="N573" s="2"/>
      <c r="O573" s="2"/>
      <c r="P573" s="2"/>
      <c r="Q573" s="2"/>
      <c r="R573" s="2"/>
      <c r="S573" s="2"/>
      <c r="T573" s="2"/>
      <c r="U573" s="2"/>
      <c r="V573" s="2"/>
      <c r="W573" s="2"/>
      <c r="X573" s="2"/>
      <c r="Y573" s="2"/>
      <c r="Z573" s="2"/>
    </row>
    <row r="574" spans="1:26" x14ac:dyDescent="0.2">
      <c r="A574" s="2"/>
      <c r="B574" s="277"/>
      <c r="C574" s="2"/>
      <c r="D574" s="277"/>
      <c r="E574" s="278"/>
      <c r="F574" s="277"/>
      <c r="G574" s="278"/>
      <c r="H574" s="277"/>
      <c r="I574" s="2"/>
      <c r="J574" s="2"/>
      <c r="K574" s="2"/>
      <c r="L574" s="2"/>
      <c r="M574" s="2"/>
      <c r="N574" s="2"/>
      <c r="O574" s="2"/>
      <c r="P574" s="2"/>
      <c r="Q574" s="2"/>
      <c r="R574" s="2"/>
      <c r="S574" s="2"/>
      <c r="T574" s="2"/>
      <c r="U574" s="2"/>
      <c r="V574" s="2"/>
      <c r="W574" s="2"/>
      <c r="X574" s="2"/>
      <c r="Y574" s="2"/>
      <c r="Z574" s="2"/>
    </row>
    <row r="575" spans="1:26" x14ac:dyDescent="0.2">
      <c r="A575" s="2"/>
      <c r="B575" s="277"/>
      <c r="C575" s="2"/>
      <c r="D575" s="277"/>
      <c r="E575" s="278"/>
      <c r="F575" s="277"/>
      <c r="G575" s="278"/>
      <c r="H575" s="277"/>
      <c r="I575" s="2"/>
      <c r="J575" s="2"/>
      <c r="K575" s="2"/>
      <c r="L575" s="2"/>
      <c r="M575" s="2"/>
      <c r="N575" s="2"/>
      <c r="O575" s="2"/>
      <c r="P575" s="2"/>
      <c r="Q575" s="2"/>
      <c r="R575" s="2"/>
      <c r="S575" s="2"/>
      <c r="T575" s="2"/>
      <c r="U575" s="2"/>
      <c r="V575" s="2"/>
      <c r="W575" s="2"/>
      <c r="X575" s="2"/>
      <c r="Y575" s="2"/>
      <c r="Z575" s="2"/>
    </row>
    <row r="576" spans="1:26" x14ac:dyDescent="0.2">
      <c r="A576" s="2"/>
      <c r="B576" s="277"/>
      <c r="C576" s="2"/>
      <c r="D576" s="277"/>
      <c r="E576" s="278"/>
      <c r="F576" s="277"/>
      <c r="G576" s="278"/>
      <c r="H576" s="277"/>
      <c r="I576" s="2"/>
      <c r="J576" s="2"/>
      <c r="K576" s="2"/>
      <c r="L576" s="2"/>
      <c r="M576" s="2"/>
      <c r="N576" s="2"/>
      <c r="O576" s="2"/>
      <c r="P576" s="2"/>
      <c r="Q576" s="2"/>
      <c r="R576" s="2"/>
      <c r="S576" s="2"/>
      <c r="T576" s="2"/>
      <c r="U576" s="2"/>
      <c r="V576" s="2"/>
      <c r="W576" s="2"/>
      <c r="X576" s="2"/>
      <c r="Y576" s="2"/>
      <c r="Z576" s="2"/>
    </row>
    <row r="577" spans="1:26" x14ac:dyDescent="0.2">
      <c r="A577" s="2"/>
      <c r="B577" s="277"/>
      <c r="C577" s="2"/>
      <c r="D577" s="277"/>
      <c r="E577" s="278"/>
      <c r="F577" s="277"/>
      <c r="G577" s="278"/>
      <c r="H577" s="277"/>
      <c r="I577" s="2"/>
      <c r="J577" s="2"/>
      <c r="K577" s="2"/>
      <c r="L577" s="2"/>
      <c r="M577" s="2"/>
      <c r="N577" s="2"/>
      <c r="O577" s="2"/>
      <c r="P577" s="2"/>
      <c r="Q577" s="2"/>
      <c r="R577" s="2"/>
      <c r="S577" s="2"/>
      <c r="T577" s="2"/>
      <c r="U577" s="2"/>
      <c r="V577" s="2"/>
      <c r="W577" s="2"/>
      <c r="X577" s="2"/>
      <c r="Y577" s="2"/>
      <c r="Z577" s="2"/>
    </row>
    <row r="578" spans="1:26" x14ac:dyDescent="0.2">
      <c r="A578" s="2"/>
      <c r="B578" s="277"/>
      <c r="C578" s="2"/>
      <c r="D578" s="277"/>
      <c r="E578" s="278"/>
      <c r="F578" s="277"/>
      <c r="G578" s="278"/>
      <c r="H578" s="277"/>
      <c r="I578" s="2"/>
      <c r="J578" s="2"/>
      <c r="K578" s="2"/>
      <c r="L578" s="2"/>
      <c r="M578" s="2"/>
      <c r="N578" s="2"/>
      <c r="O578" s="2"/>
      <c r="P578" s="2"/>
      <c r="Q578" s="2"/>
      <c r="R578" s="2"/>
      <c r="S578" s="2"/>
      <c r="T578" s="2"/>
      <c r="U578" s="2"/>
      <c r="V578" s="2"/>
      <c r="W578" s="2"/>
      <c r="X578" s="2"/>
      <c r="Y578" s="2"/>
      <c r="Z578" s="2"/>
    </row>
    <row r="579" spans="1:26" x14ac:dyDescent="0.2">
      <c r="A579" s="2"/>
      <c r="B579" s="277"/>
      <c r="C579" s="2"/>
      <c r="D579" s="277"/>
      <c r="E579" s="278"/>
      <c r="F579" s="277"/>
      <c r="G579" s="278"/>
      <c r="H579" s="277"/>
      <c r="I579" s="2"/>
      <c r="J579" s="2"/>
      <c r="K579" s="2"/>
      <c r="L579" s="2"/>
      <c r="M579" s="2"/>
      <c r="N579" s="2"/>
      <c r="O579" s="2"/>
      <c r="P579" s="2"/>
      <c r="Q579" s="2"/>
      <c r="R579" s="2"/>
      <c r="S579" s="2"/>
      <c r="T579" s="2"/>
      <c r="U579" s="2"/>
      <c r="V579" s="2"/>
      <c r="W579" s="2"/>
      <c r="X579" s="2"/>
      <c r="Y579" s="2"/>
      <c r="Z579" s="2"/>
    </row>
    <row r="580" spans="1:26" x14ac:dyDescent="0.2">
      <c r="A580" s="2"/>
      <c r="B580" s="277"/>
      <c r="C580" s="2"/>
      <c r="D580" s="277"/>
      <c r="E580" s="278"/>
      <c r="F580" s="277"/>
      <c r="G580" s="278"/>
      <c r="H580" s="277"/>
      <c r="I580" s="2"/>
      <c r="J580" s="2"/>
      <c r="K580" s="2"/>
      <c r="L580" s="2"/>
      <c r="M580" s="2"/>
      <c r="N580" s="2"/>
      <c r="O580" s="2"/>
      <c r="P580" s="2"/>
      <c r="Q580" s="2"/>
      <c r="R580" s="2"/>
      <c r="S580" s="2"/>
      <c r="T580" s="2"/>
      <c r="U580" s="2"/>
      <c r="V580" s="2"/>
      <c r="W580" s="2"/>
      <c r="X580" s="2"/>
      <c r="Y580" s="2"/>
      <c r="Z580" s="2"/>
    </row>
    <row r="581" spans="1:26" x14ac:dyDescent="0.2">
      <c r="A581" s="2"/>
      <c r="B581" s="277"/>
      <c r="C581" s="2"/>
      <c r="D581" s="277"/>
      <c r="E581" s="278"/>
      <c r="F581" s="277"/>
      <c r="G581" s="278"/>
      <c r="H581" s="277"/>
      <c r="I581" s="2"/>
      <c r="J581" s="2"/>
      <c r="K581" s="2"/>
      <c r="L581" s="2"/>
      <c r="M581" s="2"/>
      <c r="N581" s="2"/>
      <c r="O581" s="2"/>
      <c r="P581" s="2"/>
      <c r="Q581" s="2"/>
      <c r="R581" s="2"/>
      <c r="S581" s="2"/>
      <c r="T581" s="2"/>
      <c r="U581" s="2"/>
      <c r="V581" s="2"/>
      <c r="W581" s="2"/>
      <c r="X581" s="2"/>
      <c r="Y581" s="2"/>
      <c r="Z581" s="2"/>
    </row>
    <row r="582" spans="1:26" x14ac:dyDescent="0.2">
      <c r="A582" s="2"/>
      <c r="B582" s="277"/>
      <c r="C582" s="2"/>
      <c r="D582" s="277"/>
      <c r="E582" s="278"/>
      <c r="F582" s="277"/>
      <c r="G582" s="278"/>
      <c r="H582" s="277"/>
      <c r="I582" s="2"/>
      <c r="J582" s="2"/>
      <c r="K582" s="2"/>
      <c r="L582" s="2"/>
      <c r="M582" s="2"/>
      <c r="N582" s="2"/>
      <c r="O582" s="2"/>
      <c r="P582" s="2"/>
      <c r="Q582" s="2"/>
      <c r="R582" s="2"/>
      <c r="S582" s="2"/>
      <c r="T582" s="2"/>
      <c r="U582" s="2"/>
      <c r="V582" s="2"/>
      <c r="W582" s="2"/>
      <c r="X582" s="2"/>
      <c r="Y582" s="2"/>
      <c r="Z582" s="2"/>
    </row>
    <row r="583" spans="1:26" x14ac:dyDescent="0.2">
      <c r="A583" s="2"/>
      <c r="B583" s="277"/>
      <c r="C583" s="2"/>
      <c r="D583" s="277"/>
      <c r="E583" s="278"/>
      <c r="F583" s="277"/>
      <c r="G583" s="278"/>
      <c r="H583" s="277"/>
      <c r="I583" s="2"/>
      <c r="J583" s="2"/>
      <c r="K583" s="2"/>
      <c r="L583" s="2"/>
      <c r="M583" s="2"/>
      <c r="N583" s="2"/>
      <c r="O583" s="2"/>
      <c r="P583" s="2"/>
      <c r="Q583" s="2"/>
      <c r="R583" s="2"/>
      <c r="S583" s="2"/>
      <c r="T583" s="2"/>
      <c r="U583" s="2"/>
      <c r="V583" s="2"/>
      <c r="W583" s="2"/>
      <c r="X583" s="2"/>
      <c r="Y583" s="2"/>
      <c r="Z583" s="2"/>
    </row>
    <row r="584" spans="1:26" x14ac:dyDescent="0.2">
      <c r="A584" s="2"/>
      <c r="B584" s="277"/>
      <c r="C584" s="2"/>
      <c r="D584" s="277"/>
      <c r="E584" s="278"/>
      <c r="F584" s="277"/>
      <c r="G584" s="278"/>
      <c r="H584" s="277"/>
      <c r="I584" s="2"/>
      <c r="J584" s="2"/>
      <c r="K584" s="2"/>
      <c r="L584" s="2"/>
      <c r="M584" s="2"/>
      <c r="N584" s="2"/>
      <c r="O584" s="2"/>
      <c r="P584" s="2"/>
      <c r="Q584" s="2"/>
      <c r="R584" s="2"/>
      <c r="S584" s="2"/>
      <c r="T584" s="2"/>
      <c r="U584" s="2"/>
      <c r="V584" s="2"/>
      <c r="W584" s="2"/>
      <c r="X584" s="2"/>
      <c r="Y584" s="2"/>
      <c r="Z584" s="2"/>
    </row>
    <row r="585" spans="1:26" x14ac:dyDescent="0.2">
      <c r="A585" s="2"/>
      <c r="B585" s="277"/>
      <c r="C585" s="2"/>
      <c r="D585" s="277"/>
      <c r="E585" s="278"/>
      <c r="F585" s="277"/>
      <c r="G585" s="278"/>
      <c r="H585" s="277"/>
      <c r="I585" s="2"/>
      <c r="J585" s="2"/>
      <c r="K585" s="2"/>
      <c r="L585" s="2"/>
      <c r="M585" s="2"/>
      <c r="N585" s="2"/>
      <c r="O585" s="2"/>
      <c r="P585" s="2"/>
      <c r="Q585" s="2"/>
      <c r="R585" s="2"/>
      <c r="S585" s="2"/>
      <c r="T585" s="2"/>
      <c r="U585" s="2"/>
      <c r="V585" s="2"/>
      <c r="W585" s="2"/>
      <c r="X585" s="2"/>
      <c r="Y585" s="2"/>
      <c r="Z585" s="2"/>
    </row>
    <row r="586" spans="1:26" x14ac:dyDescent="0.2">
      <c r="A586" s="2"/>
      <c r="B586" s="277"/>
      <c r="C586" s="2"/>
      <c r="D586" s="277"/>
      <c r="E586" s="278"/>
      <c r="F586" s="277"/>
      <c r="G586" s="278"/>
      <c r="H586" s="277"/>
      <c r="I586" s="2"/>
      <c r="J586" s="2"/>
      <c r="K586" s="2"/>
      <c r="L586" s="2"/>
      <c r="M586" s="2"/>
      <c r="N586" s="2"/>
      <c r="O586" s="2"/>
      <c r="P586" s="2"/>
      <c r="Q586" s="2"/>
      <c r="R586" s="2"/>
      <c r="S586" s="2"/>
      <c r="T586" s="2"/>
      <c r="U586" s="2"/>
      <c r="V586" s="2"/>
      <c r="W586" s="2"/>
      <c r="X586" s="2"/>
      <c r="Y586" s="2"/>
      <c r="Z586" s="2"/>
    </row>
    <row r="587" spans="1:26" x14ac:dyDescent="0.2">
      <c r="A587" s="2"/>
      <c r="B587" s="277"/>
      <c r="C587" s="2"/>
      <c r="D587" s="277"/>
      <c r="E587" s="278"/>
      <c r="F587" s="277"/>
      <c r="G587" s="278"/>
      <c r="H587" s="277"/>
      <c r="I587" s="2"/>
      <c r="J587" s="2"/>
      <c r="K587" s="2"/>
      <c r="L587" s="2"/>
      <c r="M587" s="2"/>
      <c r="N587" s="2"/>
      <c r="O587" s="2"/>
      <c r="P587" s="2"/>
      <c r="Q587" s="2"/>
      <c r="R587" s="2"/>
      <c r="S587" s="2"/>
      <c r="T587" s="2"/>
      <c r="U587" s="2"/>
      <c r="V587" s="2"/>
      <c r="W587" s="2"/>
      <c r="X587" s="2"/>
      <c r="Y587" s="2"/>
      <c r="Z587" s="2"/>
    </row>
    <row r="588" spans="1:26" x14ac:dyDescent="0.2">
      <c r="A588" s="2"/>
      <c r="B588" s="277"/>
      <c r="C588" s="2"/>
      <c r="D588" s="277"/>
      <c r="E588" s="278"/>
      <c r="F588" s="277"/>
      <c r="G588" s="278"/>
      <c r="H588" s="277"/>
      <c r="I588" s="2"/>
      <c r="J588" s="2"/>
      <c r="K588" s="2"/>
      <c r="L588" s="2"/>
      <c r="M588" s="2"/>
      <c r="N588" s="2"/>
      <c r="O588" s="2"/>
      <c r="P588" s="2"/>
      <c r="Q588" s="2"/>
      <c r="R588" s="2"/>
      <c r="S588" s="2"/>
      <c r="T588" s="2"/>
      <c r="U588" s="2"/>
      <c r="V588" s="2"/>
      <c r="W588" s="2"/>
      <c r="X588" s="2"/>
      <c r="Y588" s="2"/>
      <c r="Z588" s="2"/>
    </row>
    <row r="589" spans="1:26" x14ac:dyDescent="0.2">
      <c r="A589" s="2"/>
      <c r="B589" s="277"/>
      <c r="C589" s="2"/>
      <c r="D589" s="277"/>
      <c r="E589" s="278"/>
      <c r="F589" s="277"/>
      <c r="G589" s="278"/>
      <c r="H589" s="277"/>
      <c r="I589" s="2"/>
      <c r="J589" s="2"/>
      <c r="K589" s="2"/>
      <c r="L589" s="2"/>
      <c r="M589" s="2"/>
      <c r="N589" s="2"/>
      <c r="O589" s="2"/>
      <c r="P589" s="2"/>
      <c r="Q589" s="2"/>
      <c r="R589" s="2"/>
      <c r="S589" s="2"/>
      <c r="T589" s="2"/>
      <c r="U589" s="2"/>
      <c r="V589" s="2"/>
      <c r="W589" s="2"/>
      <c r="X589" s="2"/>
      <c r="Y589" s="2"/>
      <c r="Z589" s="2"/>
    </row>
    <row r="590" spans="1:26" x14ac:dyDescent="0.2">
      <c r="A590" s="2"/>
      <c r="B590" s="277"/>
      <c r="C590" s="2"/>
      <c r="D590" s="277"/>
      <c r="E590" s="278"/>
      <c r="F590" s="277"/>
      <c r="G590" s="278"/>
      <c r="H590" s="277"/>
      <c r="I590" s="2"/>
      <c r="J590" s="2"/>
      <c r="K590" s="2"/>
      <c r="L590" s="2"/>
      <c r="M590" s="2"/>
      <c r="N590" s="2"/>
      <c r="O590" s="2"/>
      <c r="P590" s="2"/>
      <c r="Q590" s="2"/>
      <c r="R590" s="2"/>
      <c r="S590" s="2"/>
      <c r="T590" s="2"/>
      <c r="U590" s="2"/>
      <c r="V590" s="2"/>
      <c r="W590" s="2"/>
      <c r="X590" s="2"/>
      <c r="Y590" s="2"/>
      <c r="Z590" s="2"/>
    </row>
    <row r="591" spans="1:26" x14ac:dyDescent="0.2">
      <c r="A591" s="2"/>
      <c r="B591" s="277"/>
      <c r="C591" s="2"/>
      <c r="D591" s="277"/>
      <c r="E591" s="278"/>
      <c r="F591" s="277"/>
      <c r="G591" s="278"/>
      <c r="H591" s="277"/>
      <c r="I591" s="2"/>
      <c r="J591" s="2"/>
      <c r="K591" s="2"/>
      <c r="L591" s="2"/>
      <c r="M591" s="2"/>
      <c r="N591" s="2"/>
      <c r="O591" s="2"/>
      <c r="P591" s="2"/>
      <c r="Q591" s="2"/>
      <c r="R591" s="2"/>
      <c r="S591" s="2"/>
      <c r="T591" s="2"/>
      <c r="U591" s="2"/>
      <c r="V591" s="2"/>
      <c r="W591" s="2"/>
      <c r="X591" s="2"/>
      <c r="Y591" s="2"/>
      <c r="Z591" s="2"/>
    </row>
    <row r="592" spans="1:26" x14ac:dyDescent="0.2">
      <c r="A592" s="2"/>
      <c r="B592" s="277"/>
      <c r="C592" s="2"/>
      <c r="D592" s="277"/>
      <c r="E592" s="278"/>
      <c r="F592" s="277"/>
      <c r="G592" s="278"/>
      <c r="H592" s="277"/>
      <c r="I592" s="2"/>
      <c r="J592" s="2"/>
      <c r="K592" s="2"/>
      <c r="L592" s="2"/>
      <c r="M592" s="2"/>
      <c r="N592" s="2"/>
      <c r="O592" s="2"/>
      <c r="P592" s="2"/>
      <c r="Q592" s="2"/>
      <c r="R592" s="2"/>
      <c r="S592" s="2"/>
      <c r="T592" s="2"/>
      <c r="U592" s="2"/>
      <c r="V592" s="2"/>
      <c r="W592" s="2"/>
      <c r="X592" s="2"/>
      <c r="Y592" s="2"/>
      <c r="Z592" s="2"/>
    </row>
    <row r="593" spans="1:26" x14ac:dyDescent="0.2">
      <c r="A593" s="2"/>
      <c r="B593" s="277"/>
      <c r="C593" s="2"/>
      <c r="D593" s="277"/>
      <c r="E593" s="278"/>
      <c r="F593" s="277"/>
      <c r="G593" s="278"/>
      <c r="H593" s="277"/>
      <c r="I593" s="2"/>
      <c r="J593" s="2"/>
      <c r="K593" s="2"/>
      <c r="L593" s="2"/>
      <c r="M593" s="2"/>
      <c r="N593" s="2"/>
      <c r="O593" s="2"/>
      <c r="P593" s="2"/>
      <c r="Q593" s="2"/>
      <c r="R593" s="2"/>
      <c r="S593" s="2"/>
      <c r="T593" s="2"/>
      <c r="U593" s="2"/>
      <c r="V593" s="2"/>
      <c r="W593" s="2"/>
      <c r="X593" s="2"/>
      <c r="Y593" s="2"/>
      <c r="Z593" s="2"/>
    </row>
    <row r="594" spans="1:26" x14ac:dyDescent="0.2">
      <c r="A594" s="2"/>
      <c r="B594" s="277"/>
      <c r="C594" s="2"/>
      <c r="D594" s="277"/>
      <c r="E594" s="278"/>
      <c r="F594" s="277"/>
      <c r="G594" s="278"/>
      <c r="H594" s="277"/>
      <c r="I594" s="2"/>
      <c r="J594" s="2"/>
      <c r="K594" s="2"/>
      <c r="L594" s="2"/>
      <c r="M594" s="2"/>
      <c r="N594" s="2"/>
      <c r="O594" s="2"/>
      <c r="P594" s="2"/>
      <c r="Q594" s="2"/>
      <c r="R594" s="2"/>
      <c r="S594" s="2"/>
      <c r="T594" s="2"/>
      <c r="U594" s="2"/>
      <c r="V594" s="2"/>
      <c r="W594" s="2"/>
      <c r="X594" s="2"/>
      <c r="Y594" s="2"/>
      <c r="Z594" s="2"/>
    </row>
    <row r="595" spans="1:26" x14ac:dyDescent="0.2">
      <c r="A595" s="2"/>
      <c r="B595" s="277"/>
      <c r="C595" s="2"/>
      <c r="D595" s="277"/>
      <c r="E595" s="278"/>
      <c r="F595" s="277"/>
      <c r="G595" s="278"/>
      <c r="H595" s="277"/>
      <c r="I595" s="2"/>
      <c r="J595" s="2"/>
      <c r="K595" s="2"/>
      <c r="L595" s="2"/>
      <c r="M595" s="2"/>
      <c r="N595" s="2"/>
      <c r="O595" s="2"/>
      <c r="P595" s="2"/>
      <c r="Q595" s="2"/>
      <c r="R595" s="2"/>
      <c r="S595" s="2"/>
      <c r="T595" s="2"/>
      <c r="U595" s="2"/>
      <c r="V595" s="2"/>
      <c r="W595" s="2"/>
      <c r="X595" s="2"/>
      <c r="Y595" s="2"/>
      <c r="Z595" s="2"/>
    </row>
    <row r="596" spans="1:26" x14ac:dyDescent="0.2">
      <c r="A596" s="2"/>
      <c r="B596" s="277"/>
      <c r="C596" s="2"/>
      <c r="D596" s="277"/>
      <c r="E596" s="278"/>
      <c r="F596" s="277"/>
      <c r="G596" s="278"/>
      <c r="H596" s="277"/>
      <c r="I596" s="2"/>
      <c r="J596" s="2"/>
      <c r="K596" s="2"/>
      <c r="L596" s="2"/>
      <c r="M596" s="2"/>
      <c r="N596" s="2"/>
      <c r="O596" s="2"/>
      <c r="P596" s="2"/>
      <c r="Q596" s="2"/>
      <c r="R596" s="2"/>
      <c r="S596" s="2"/>
      <c r="T596" s="2"/>
      <c r="U596" s="2"/>
      <c r="V596" s="2"/>
      <c r="W596" s="2"/>
      <c r="X596" s="2"/>
      <c r="Y596" s="2"/>
      <c r="Z596" s="2"/>
    </row>
    <row r="597" spans="1:26" x14ac:dyDescent="0.2">
      <c r="A597" s="2"/>
      <c r="B597" s="277"/>
      <c r="C597" s="2"/>
      <c r="D597" s="277"/>
      <c r="E597" s="278"/>
      <c r="F597" s="277"/>
      <c r="G597" s="278"/>
      <c r="H597" s="277"/>
      <c r="I597" s="2"/>
      <c r="J597" s="2"/>
      <c r="K597" s="2"/>
      <c r="L597" s="2"/>
      <c r="M597" s="2"/>
      <c r="N597" s="2"/>
      <c r="O597" s="2"/>
      <c r="P597" s="2"/>
      <c r="Q597" s="2"/>
      <c r="R597" s="2"/>
      <c r="S597" s="2"/>
      <c r="T597" s="2"/>
      <c r="U597" s="2"/>
      <c r="V597" s="2"/>
      <c r="W597" s="2"/>
      <c r="X597" s="2"/>
      <c r="Y597" s="2"/>
      <c r="Z597" s="2"/>
    </row>
    <row r="598" spans="1:26" x14ac:dyDescent="0.2">
      <c r="A598" s="2"/>
      <c r="B598" s="277"/>
      <c r="C598" s="2"/>
      <c r="D598" s="277"/>
      <c r="E598" s="278"/>
      <c r="F598" s="277"/>
      <c r="G598" s="278"/>
      <c r="H598" s="277"/>
      <c r="I598" s="2"/>
      <c r="J598" s="2"/>
      <c r="K598" s="2"/>
      <c r="L598" s="2"/>
      <c r="M598" s="2"/>
      <c r="N598" s="2"/>
      <c r="O598" s="2"/>
      <c r="P598" s="2"/>
      <c r="Q598" s="2"/>
      <c r="R598" s="2"/>
      <c r="S598" s="2"/>
      <c r="T598" s="2"/>
      <c r="U598" s="2"/>
      <c r="V598" s="2"/>
      <c r="W598" s="2"/>
      <c r="X598" s="2"/>
      <c r="Y598" s="2"/>
      <c r="Z598" s="2"/>
    </row>
    <row r="599" spans="1:26" x14ac:dyDescent="0.2">
      <c r="A599" s="2"/>
      <c r="B599" s="277"/>
      <c r="C599" s="2"/>
      <c r="D599" s="277"/>
      <c r="E599" s="278"/>
      <c r="F599" s="277"/>
      <c r="G599" s="278"/>
      <c r="H599" s="277"/>
      <c r="I599" s="2"/>
      <c r="J599" s="2"/>
      <c r="K599" s="2"/>
      <c r="L599" s="2"/>
      <c r="M599" s="2"/>
      <c r="N599" s="2"/>
      <c r="O599" s="2"/>
      <c r="P599" s="2"/>
      <c r="Q599" s="2"/>
      <c r="R599" s="2"/>
      <c r="S599" s="2"/>
      <c r="T599" s="2"/>
      <c r="U599" s="2"/>
      <c r="V599" s="2"/>
      <c r="W599" s="2"/>
      <c r="X599" s="2"/>
      <c r="Y599" s="2"/>
      <c r="Z599" s="2"/>
    </row>
    <row r="600" spans="1:26" x14ac:dyDescent="0.2">
      <c r="A600" s="2"/>
      <c r="B600" s="277"/>
      <c r="C600" s="2"/>
      <c r="D600" s="277"/>
      <c r="E600" s="278"/>
      <c r="F600" s="277"/>
      <c r="G600" s="278"/>
      <c r="H600" s="277"/>
      <c r="I600" s="2"/>
      <c r="J600" s="2"/>
      <c r="K600" s="2"/>
      <c r="L600" s="2"/>
      <c r="M600" s="2"/>
      <c r="N600" s="2"/>
      <c r="O600" s="2"/>
      <c r="P600" s="2"/>
      <c r="Q600" s="2"/>
      <c r="R600" s="2"/>
      <c r="S600" s="2"/>
      <c r="T600" s="2"/>
      <c r="U600" s="2"/>
      <c r="V600" s="2"/>
      <c r="W600" s="2"/>
      <c r="X600" s="2"/>
      <c r="Y600" s="2"/>
      <c r="Z600" s="2"/>
    </row>
    <row r="601" spans="1:26" x14ac:dyDescent="0.2">
      <c r="A601" s="2"/>
      <c r="B601" s="277"/>
      <c r="C601" s="2"/>
      <c r="D601" s="277"/>
      <c r="E601" s="278"/>
      <c r="F601" s="277"/>
      <c r="G601" s="278"/>
      <c r="H601" s="277"/>
      <c r="I601" s="2"/>
      <c r="J601" s="2"/>
      <c r="K601" s="2"/>
      <c r="L601" s="2"/>
      <c r="M601" s="2"/>
      <c r="N601" s="2"/>
      <c r="O601" s="2"/>
      <c r="P601" s="2"/>
      <c r="Q601" s="2"/>
      <c r="R601" s="2"/>
      <c r="S601" s="2"/>
      <c r="T601" s="2"/>
      <c r="U601" s="2"/>
      <c r="V601" s="2"/>
      <c r="W601" s="2"/>
      <c r="X601" s="2"/>
      <c r="Y601" s="2"/>
      <c r="Z601" s="2"/>
    </row>
    <row r="602" spans="1:26" x14ac:dyDescent="0.2">
      <c r="A602" s="2"/>
      <c r="B602" s="277"/>
      <c r="C602" s="2"/>
      <c r="D602" s="277"/>
      <c r="E602" s="278"/>
      <c r="F602" s="277"/>
      <c r="G602" s="278"/>
      <c r="H602" s="277"/>
      <c r="I602" s="2"/>
      <c r="J602" s="2"/>
      <c r="K602" s="2"/>
      <c r="L602" s="2"/>
      <c r="M602" s="2"/>
      <c r="N602" s="2"/>
      <c r="O602" s="2"/>
      <c r="P602" s="2"/>
      <c r="Q602" s="2"/>
      <c r="R602" s="2"/>
      <c r="S602" s="2"/>
      <c r="T602" s="2"/>
      <c r="U602" s="2"/>
      <c r="V602" s="2"/>
      <c r="W602" s="2"/>
      <c r="X602" s="2"/>
      <c r="Y602" s="2"/>
      <c r="Z602" s="2"/>
    </row>
    <row r="603" spans="1:26" x14ac:dyDescent="0.2">
      <c r="A603" s="2"/>
      <c r="B603" s="277"/>
      <c r="C603" s="2"/>
      <c r="D603" s="277"/>
      <c r="E603" s="278"/>
      <c r="F603" s="277"/>
      <c r="G603" s="278"/>
      <c r="H603" s="277"/>
      <c r="I603" s="2"/>
      <c r="J603" s="2"/>
      <c r="K603" s="2"/>
      <c r="L603" s="2"/>
      <c r="M603" s="2"/>
      <c r="N603" s="2"/>
      <c r="O603" s="2"/>
      <c r="P603" s="2"/>
      <c r="Q603" s="2"/>
      <c r="R603" s="2"/>
      <c r="S603" s="2"/>
      <c r="T603" s="2"/>
      <c r="U603" s="2"/>
      <c r="V603" s="2"/>
      <c r="W603" s="2"/>
      <c r="X603" s="2"/>
      <c r="Y603" s="2"/>
      <c r="Z603" s="2"/>
    </row>
    <row r="604" spans="1:26" x14ac:dyDescent="0.2">
      <c r="A604" s="2"/>
      <c r="B604" s="277"/>
      <c r="C604" s="2"/>
      <c r="D604" s="277"/>
      <c r="E604" s="278"/>
      <c r="F604" s="277"/>
      <c r="G604" s="278"/>
      <c r="H604" s="277"/>
      <c r="I604" s="2"/>
      <c r="J604" s="2"/>
      <c r="K604" s="2"/>
      <c r="L604" s="2"/>
      <c r="M604" s="2"/>
      <c r="N604" s="2"/>
      <c r="O604" s="2"/>
      <c r="P604" s="2"/>
      <c r="Q604" s="2"/>
      <c r="R604" s="2"/>
      <c r="S604" s="2"/>
      <c r="T604" s="2"/>
      <c r="U604" s="2"/>
      <c r="V604" s="2"/>
      <c r="W604" s="2"/>
      <c r="X604" s="2"/>
      <c r="Y604" s="2"/>
      <c r="Z604" s="2"/>
    </row>
    <row r="605" spans="1:26" x14ac:dyDescent="0.2">
      <c r="A605" s="2"/>
      <c r="B605" s="277"/>
      <c r="C605" s="2"/>
      <c r="D605" s="277"/>
      <c r="E605" s="278"/>
      <c r="F605" s="277"/>
      <c r="G605" s="278"/>
      <c r="H605" s="277"/>
      <c r="I605" s="2"/>
      <c r="J605" s="2"/>
      <c r="K605" s="2"/>
      <c r="L605" s="2"/>
      <c r="M605" s="2"/>
      <c r="N605" s="2"/>
      <c r="O605" s="2"/>
      <c r="P605" s="2"/>
      <c r="Q605" s="2"/>
      <c r="R605" s="2"/>
      <c r="S605" s="2"/>
      <c r="T605" s="2"/>
      <c r="U605" s="2"/>
      <c r="V605" s="2"/>
      <c r="W605" s="2"/>
      <c r="X605" s="2"/>
      <c r="Y605" s="2"/>
      <c r="Z605" s="2"/>
    </row>
    <row r="606" spans="1:26" x14ac:dyDescent="0.2">
      <c r="A606" s="2"/>
      <c r="B606" s="277"/>
      <c r="C606" s="2"/>
      <c r="D606" s="277"/>
      <c r="E606" s="278"/>
      <c r="F606" s="277"/>
      <c r="G606" s="278"/>
      <c r="H606" s="277"/>
      <c r="I606" s="2"/>
      <c r="J606" s="2"/>
      <c r="K606" s="2"/>
      <c r="L606" s="2"/>
      <c r="M606" s="2"/>
      <c r="N606" s="2"/>
      <c r="O606" s="2"/>
      <c r="P606" s="2"/>
      <c r="Q606" s="2"/>
      <c r="R606" s="2"/>
      <c r="S606" s="2"/>
      <c r="T606" s="2"/>
      <c r="U606" s="2"/>
      <c r="V606" s="2"/>
      <c r="W606" s="2"/>
      <c r="X606" s="2"/>
      <c r="Y606" s="2"/>
      <c r="Z606" s="2"/>
    </row>
    <row r="607" spans="1:26" x14ac:dyDescent="0.2">
      <c r="A607" s="2"/>
      <c r="B607" s="277"/>
      <c r="C607" s="2"/>
      <c r="D607" s="277"/>
      <c r="E607" s="278"/>
      <c r="F607" s="277"/>
      <c r="G607" s="278"/>
      <c r="H607" s="277"/>
      <c r="I607" s="2"/>
      <c r="J607" s="2"/>
      <c r="K607" s="2"/>
      <c r="L607" s="2"/>
      <c r="M607" s="2"/>
      <c r="N607" s="2"/>
      <c r="O607" s="2"/>
      <c r="P607" s="2"/>
      <c r="Q607" s="2"/>
      <c r="R607" s="2"/>
      <c r="S607" s="2"/>
      <c r="T607" s="2"/>
      <c r="U607" s="2"/>
      <c r="V607" s="2"/>
      <c r="W607" s="2"/>
      <c r="X607" s="2"/>
      <c r="Y607" s="2"/>
      <c r="Z607" s="2"/>
    </row>
    <row r="608" spans="1:26" x14ac:dyDescent="0.2">
      <c r="A608" s="2"/>
      <c r="B608" s="277"/>
      <c r="C608" s="2"/>
      <c r="D608" s="277"/>
      <c r="E608" s="278"/>
      <c r="F608" s="277"/>
      <c r="G608" s="278"/>
      <c r="H608" s="277"/>
      <c r="I608" s="2"/>
      <c r="J608" s="2"/>
      <c r="K608" s="2"/>
      <c r="L608" s="2"/>
      <c r="M608" s="2"/>
      <c r="N608" s="2"/>
      <c r="O608" s="2"/>
      <c r="P608" s="2"/>
      <c r="Q608" s="2"/>
      <c r="R608" s="2"/>
      <c r="S608" s="2"/>
      <c r="T608" s="2"/>
      <c r="U608" s="2"/>
      <c r="V608" s="2"/>
      <c r="W608" s="2"/>
      <c r="X608" s="2"/>
      <c r="Y608" s="2"/>
      <c r="Z608" s="2"/>
    </row>
    <row r="609" spans="1:26" x14ac:dyDescent="0.2">
      <c r="A609" s="2"/>
      <c r="B609" s="277"/>
      <c r="C609" s="2"/>
      <c r="D609" s="277"/>
      <c r="E609" s="278"/>
      <c r="F609" s="277"/>
      <c r="G609" s="278"/>
      <c r="H609" s="277"/>
      <c r="I609" s="2"/>
      <c r="J609" s="2"/>
      <c r="K609" s="2"/>
      <c r="L609" s="2"/>
      <c r="M609" s="2"/>
      <c r="N609" s="2"/>
      <c r="O609" s="2"/>
      <c r="P609" s="2"/>
      <c r="Q609" s="2"/>
      <c r="R609" s="2"/>
      <c r="S609" s="2"/>
      <c r="T609" s="2"/>
      <c r="U609" s="2"/>
      <c r="V609" s="2"/>
      <c r="W609" s="2"/>
      <c r="X609" s="2"/>
      <c r="Y609" s="2"/>
      <c r="Z609" s="2"/>
    </row>
    <row r="610" spans="1:26" x14ac:dyDescent="0.2">
      <c r="A610" s="2"/>
      <c r="B610" s="277"/>
      <c r="C610" s="2"/>
      <c r="D610" s="277"/>
      <c r="E610" s="278"/>
      <c r="F610" s="277"/>
      <c r="G610" s="278"/>
      <c r="H610" s="277"/>
      <c r="I610" s="2"/>
      <c r="J610" s="2"/>
      <c r="K610" s="2"/>
      <c r="L610" s="2"/>
      <c r="M610" s="2"/>
      <c r="N610" s="2"/>
      <c r="O610" s="2"/>
      <c r="P610" s="2"/>
      <c r="Q610" s="2"/>
      <c r="R610" s="2"/>
      <c r="S610" s="2"/>
      <c r="T610" s="2"/>
      <c r="U610" s="2"/>
      <c r="V610" s="2"/>
      <c r="W610" s="2"/>
      <c r="X610" s="2"/>
      <c r="Y610" s="2"/>
      <c r="Z610" s="2"/>
    </row>
    <row r="611" spans="1:26" x14ac:dyDescent="0.2">
      <c r="A611" s="2"/>
      <c r="B611" s="277"/>
      <c r="C611" s="2"/>
      <c r="D611" s="277"/>
      <c r="E611" s="278"/>
      <c r="F611" s="277"/>
      <c r="G611" s="278"/>
      <c r="H611" s="277"/>
      <c r="I611" s="2"/>
      <c r="J611" s="2"/>
      <c r="K611" s="2"/>
      <c r="L611" s="2"/>
      <c r="M611" s="2"/>
      <c r="N611" s="2"/>
      <c r="O611" s="2"/>
      <c r="P611" s="2"/>
      <c r="Q611" s="2"/>
      <c r="R611" s="2"/>
      <c r="S611" s="2"/>
      <c r="T611" s="2"/>
      <c r="U611" s="2"/>
      <c r="V611" s="2"/>
      <c r="W611" s="2"/>
      <c r="X611" s="2"/>
      <c r="Y611" s="2"/>
      <c r="Z611" s="2"/>
    </row>
    <row r="612" spans="1:26" x14ac:dyDescent="0.2">
      <c r="A612" s="2"/>
      <c r="B612" s="277"/>
      <c r="C612" s="2"/>
      <c r="D612" s="277"/>
      <c r="E612" s="278"/>
      <c r="F612" s="277"/>
      <c r="G612" s="278"/>
      <c r="H612" s="277"/>
      <c r="I612" s="2"/>
      <c r="J612" s="2"/>
      <c r="K612" s="2"/>
      <c r="L612" s="2"/>
      <c r="M612" s="2"/>
      <c r="N612" s="2"/>
      <c r="O612" s="2"/>
      <c r="P612" s="2"/>
      <c r="Q612" s="2"/>
      <c r="R612" s="2"/>
      <c r="S612" s="2"/>
      <c r="T612" s="2"/>
      <c r="U612" s="2"/>
      <c r="V612" s="2"/>
      <c r="W612" s="2"/>
      <c r="X612" s="2"/>
      <c r="Y612" s="2"/>
      <c r="Z612" s="2"/>
    </row>
    <row r="613" spans="1:26" x14ac:dyDescent="0.2">
      <c r="A613" s="2"/>
      <c r="B613" s="277"/>
      <c r="C613" s="2"/>
      <c r="D613" s="277"/>
      <c r="E613" s="278"/>
      <c r="F613" s="277"/>
      <c r="G613" s="278"/>
      <c r="H613" s="277"/>
      <c r="I613" s="2"/>
      <c r="J613" s="2"/>
      <c r="K613" s="2"/>
      <c r="L613" s="2"/>
      <c r="M613" s="2"/>
      <c r="N613" s="2"/>
      <c r="O613" s="2"/>
      <c r="P613" s="2"/>
      <c r="Q613" s="2"/>
      <c r="R613" s="2"/>
      <c r="S613" s="2"/>
      <c r="T613" s="2"/>
      <c r="U613" s="2"/>
      <c r="V613" s="2"/>
      <c r="W613" s="2"/>
      <c r="X613" s="2"/>
      <c r="Y613" s="2"/>
      <c r="Z613" s="2"/>
    </row>
    <row r="614" spans="1:26" x14ac:dyDescent="0.2">
      <c r="A614" s="2"/>
      <c r="B614" s="277"/>
      <c r="C614" s="2"/>
      <c r="D614" s="277"/>
      <c r="E614" s="278"/>
      <c r="F614" s="277"/>
      <c r="G614" s="278"/>
      <c r="H614" s="277"/>
      <c r="I614" s="2"/>
      <c r="J614" s="2"/>
      <c r="K614" s="2"/>
      <c r="L614" s="2"/>
      <c r="M614" s="2"/>
      <c r="N614" s="2"/>
      <c r="O614" s="2"/>
      <c r="P614" s="2"/>
      <c r="Q614" s="2"/>
      <c r="R614" s="2"/>
      <c r="S614" s="2"/>
      <c r="T614" s="2"/>
      <c r="U614" s="2"/>
      <c r="V614" s="2"/>
      <c r="W614" s="2"/>
      <c r="X614" s="2"/>
      <c r="Y614" s="2"/>
      <c r="Z614" s="2"/>
    </row>
    <row r="615" spans="1:26" x14ac:dyDescent="0.2">
      <c r="A615" s="2"/>
      <c r="B615" s="277"/>
      <c r="C615" s="2"/>
      <c r="D615" s="277"/>
      <c r="E615" s="278"/>
      <c r="F615" s="277"/>
      <c r="G615" s="278"/>
      <c r="H615" s="277"/>
      <c r="I615" s="2"/>
      <c r="J615" s="2"/>
      <c r="K615" s="2"/>
      <c r="L615" s="2"/>
      <c r="M615" s="2"/>
      <c r="N615" s="2"/>
      <c r="O615" s="2"/>
      <c r="P615" s="2"/>
      <c r="Q615" s="2"/>
      <c r="R615" s="2"/>
      <c r="S615" s="2"/>
      <c r="T615" s="2"/>
      <c r="U615" s="2"/>
      <c r="V615" s="2"/>
      <c r="W615" s="2"/>
      <c r="X615" s="2"/>
      <c r="Y615" s="2"/>
      <c r="Z615" s="2"/>
    </row>
    <row r="616" spans="1:26" x14ac:dyDescent="0.2">
      <c r="A616" s="2"/>
      <c r="B616" s="277"/>
      <c r="C616" s="2"/>
      <c r="D616" s="277"/>
      <c r="E616" s="278"/>
      <c r="F616" s="277"/>
      <c r="G616" s="278"/>
      <c r="H616" s="277"/>
      <c r="I616" s="2"/>
      <c r="J616" s="2"/>
      <c r="K616" s="2"/>
      <c r="L616" s="2"/>
      <c r="M616" s="2"/>
      <c r="N616" s="2"/>
      <c r="O616" s="2"/>
      <c r="P616" s="2"/>
      <c r="Q616" s="2"/>
      <c r="R616" s="2"/>
      <c r="S616" s="2"/>
      <c r="T616" s="2"/>
      <c r="U616" s="2"/>
      <c r="V616" s="2"/>
      <c r="W616" s="2"/>
      <c r="X616" s="2"/>
      <c r="Y616" s="2"/>
      <c r="Z616" s="2"/>
    </row>
    <row r="617" spans="1:26" x14ac:dyDescent="0.2">
      <c r="A617" s="2"/>
      <c r="B617" s="277"/>
      <c r="C617" s="2"/>
      <c r="D617" s="277"/>
      <c r="E617" s="278"/>
      <c r="F617" s="277"/>
      <c r="G617" s="278"/>
      <c r="H617" s="277"/>
      <c r="I617" s="2"/>
      <c r="J617" s="2"/>
      <c r="K617" s="2"/>
      <c r="L617" s="2"/>
      <c r="M617" s="2"/>
      <c r="N617" s="2"/>
      <c r="O617" s="2"/>
      <c r="P617" s="2"/>
      <c r="Q617" s="2"/>
      <c r="R617" s="2"/>
      <c r="S617" s="2"/>
      <c r="T617" s="2"/>
      <c r="U617" s="2"/>
      <c r="V617" s="2"/>
      <c r="W617" s="2"/>
      <c r="X617" s="2"/>
      <c r="Y617" s="2"/>
      <c r="Z617" s="2"/>
    </row>
    <row r="618" spans="1:26" x14ac:dyDescent="0.2">
      <c r="A618" s="2"/>
      <c r="B618" s="277"/>
      <c r="C618" s="2"/>
      <c r="D618" s="277"/>
      <c r="E618" s="278"/>
      <c r="F618" s="277"/>
      <c r="G618" s="278"/>
      <c r="H618" s="277"/>
      <c r="I618" s="2"/>
      <c r="J618" s="2"/>
      <c r="K618" s="2"/>
      <c r="L618" s="2"/>
      <c r="M618" s="2"/>
      <c r="N618" s="2"/>
      <c r="O618" s="2"/>
      <c r="P618" s="2"/>
      <c r="Q618" s="2"/>
      <c r="R618" s="2"/>
      <c r="S618" s="2"/>
      <c r="T618" s="2"/>
      <c r="U618" s="2"/>
      <c r="V618" s="2"/>
      <c r="W618" s="2"/>
      <c r="X618" s="2"/>
      <c r="Y618" s="2"/>
      <c r="Z618" s="2"/>
    </row>
    <row r="619" spans="1:26" x14ac:dyDescent="0.2">
      <c r="A619" s="2"/>
      <c r="B619" s="277"/>
      <c r="C619" s="2"/>
      <c r="D619" s="277"/>
      <c r="E619" s="278"/>
      <c r="F619" s="277"/>
      <c r="G619" s="278"/>
      <c r="H619" s="277"/>
      <c r="I619" s="2"/>
      <c r="J619" s="2"/>
      <c r="K619" s="2"/>
      <c r="L619" s="2"/>
      <c r="M619" s="2"/>
      <c r="N619" s="2"/>
      <c r="O619" s="2"/>
      <c r="P619" s="2"/>
      <c r="Q619" s="2"/>
      <c r="R619" s="2"/>
      <c r="S619" s="2"/>
      <c r="T619" s="2"/>
      <c r="U619" s="2"/>
      <c r="V619" s="2"/>
      <c r="W619" s="2"/>
      <c r="X619" s="2"/>
      <c r="Y619" s="2"/>
      <c r="Z619" s="2"/>
    </row>
    <row r="620" spans="1:26" x14ac:dyDescent="0.2">
      <c r="A620" s="2"/>
      <c r="B620" s="277"/>
      <c r="C620" s="2"/>
      <c r="D620" s="277"/>
      <c r="E620" s="278"/>
      <c r="F620" s="277"/>
      <c r="G620" s="278"/>
      <c r="H620" s="277"/>
      <c r="I620" s="2"/>
      <c r="J620" s="2"/>
      <c r="K620" s="2"/>
      <c r="L620" s="2"/>
      <c r="M620" s="2"/>
      <c r="N620" s="2"/>
      <c r="O620" s="2"/>
      <c r="P620" s="2"/>
      <c r="Q620" s="2"/>
      <c r="R620" s="2"/>
      <c r="S620" s="2"/>
      <c r="T620" s="2"/>
      <c r="U620" s="2"/>
      <c r="V620" s="2"/>
      <c r="W620" s="2"/>
      <c r="X620" s="2"/>
      <c r="Y620" s="2"/>
      <c r="Z620" s="2"/>
    </row>
    <row r="621" spans="1:26" x14ac:dyDescent="0.2">
      <c r="A621" s="2"/>
      <c r="B621" s="277"/>
      <c r="C621" s="2"/>
      <c r="D621" s="277"/>
      <c r="E621" s="278"/>
      <c r="F621" s="277"/>
      <c r="G621" s="278"/>
      <c r="H621" s="277"/>
      <c r="I621" s="2"/>
      <c r="J621" s="2"/>
      <c r="K621" s="2"/>
      <c r="L621" s="2"/>
      <c r="M621" s="2"/>
      <c r="N621" s="2"/>
      <c r="O621" s="2"/>
      <c r="P621" s="2"/>
      <c r="Q621" s="2"/>
      <c r="R621" s="2"/>
      <c r="S621" s="2"/>
      <c r="T621" s="2"/>
      <c r="U621" s="2"/>
      <c r="V621" s="2"/>
      <c r="W621" s="2"/>
      <c r="X621" s="2"/>
      <c r="Y621" s="2"/>
      <c r="Z621" s="2"/>
    </row>
    <row r="622" spans="1:26" x14ac:dyDescent="0.2">
      <c r="A622" s="2"/>
      <c r="B622" s="277"/>
      <c r="C622" s="2"/>
      <c r="D622" s="277"/>
      <c r="E622" s="278"/>
      <c r="F622" s="277"/>
      <c r="G622" s="278"/>
      <c r="H622" s="277"/>
      <c r="I622" s="2"/>
      <c r="J622" s="2"/>
      <c r="K622" s="2"/>
      <c r="L622" s="2"/>
      <c r="M622" s="2"/>
      <c r="N622" s="2"/>
      <c r="O622" s="2"/>
      <c r="P622" s="2"/>
      <c r="Q622" s="2"/>
      <c r="R622" s="2"/>
      <c r="S622" s="2"/>
      <c r="T622" s="2"/>
      <c r="U622" s="2"/>
      <c r="V622" s="2"/>
      <c r="W622" s="2"/>
      <c r="X622" s="2"/>
      <c r="Y622" s="2"/>
      <c r="Z622" s="2"/>
    </row>
    <row r="623" spans="1:26" x14ac:dyDescent="0.2">
      <c r="A623" s="2"/>
      <c r="B623" s="277"/>
      <c r="C623" s="2"/>
      <c r="D623" s="277"/>
      <c r="E623" s="278"/>
      <c r="F623" s="277"/>
      <c r="G623" s="278"/>
      <c r="H623" s="277"/>
      <c r="I623" s="2"/>
      <c r="J623" s="2"/>
      <c r="K623" s="2"/>
      <c r="L623" s="2"/>
      <c r="M623" s="2"/>
      <c r="N623" s="2"/>
      <c r="O623" s="2"/>
      <c r="P623" s="2"/>
      <c r="Q623" s="2"/>
      <c r="R623" s="2"/>
      <c r="S623" s="2"/>
      <c r="T623" s="2"/>
      <c r="U623" s="2"/>
      <c r="V623" s="2"/>
      <c r="W623" s="2"/>
      <c r="X623" s="2"/>
      <c r="Y623" s="2"/>
      <c r="Z623" s="2"/>
    </row>
    <row r="624" spans="1:26" x14ac:dyDescent="0.2">
      <c r="A624" s="2"/>
      <c r="B624" s="277"/>
      <c r="C624" s="2"/>
      <c r="D624" s="277"/>
      <c r="E624" s="278"/>
      <c r="F624" s="277"/>
      <c r="G624" s="278"/>
      <c r="H624" s="277"/>
      <c r="I624" s="2"/>
      <c r="J624" s="2"/>
      <c r="K624" s="2"/>
      <c r="L624" s="2"/>
      <c r="M624" s="2"/>
      <c r="N624" s="2"/>
      <c r="O624" s="2"/>
      <c r="P624" s="2"/>
      <c r="Q624" s="2"/>
      <c r="R624" s="2"/>
      <c r="S624" s="2"/>
      <c r="T624" s="2"/>
      <c r="U624" s="2"/>
      <c r="V624" s="2"/>
      <c r="W624" s="2"/>
      <c r="X624" s="2"/>
      <c r="Y624" s="2"/>
      <c r="Z624" s="2"/>
    </row>
    <row r="625" spans="1:26" x14ac:dyDescent="0.2">
      <c r="A625" s="2"/>
      <c r="B625" s="277"/>
      <c r="C625" s="2"/>
      <c r="D625" s="277"/>
      <c r="E625" s="278"/>
      <c r="F625" s="277"/>
      <c r="G625" s="278"/>
      <c r="H625" s="277"/>
      <c r="I625" s="2"/>
      <c r="J625" s="2"/>
      <c r="K625" s="2"/>
      <c r="L625" s="2"/>
      <c r="M625" s="2"/>
      <c r="N625" s="2"/>
      <c r="O625" s="2"/>
      <c r="P625" s="2"/>
      <c r="Q625" s="2"/>
      <c r="R625" s="2"/>
      <c r="S625" s="2"/>
      <c r="T625" s="2"/>
      <c r="U625" s="2"/>
      <c r="V625" s="2"/>
      <c r="W625" s="2"/>
      <c r="X625" s="2"/>
      <c r="Y625" s="2"/>
      <c r="Z625" s="2"/>
    </row>
    <row r="626" spans="1:26" x14ac:dyDescent="0.2">
      <c r="A626" s="2"/>
      <c r="B626" s="277"/>
      <c r="C626" s="2"/>
      <c r="D626" s="277"/>
      <c r="E626" s="278"/>
      <c r="F626" s="277"/>
      <c r="G626" s="278"/>
      <c r="H626" s="277"/>
      <c r="I626" s="2"/>
      <c r="J626" s="2"/>
      <c r="K626" s="2"/>
      <c r="L626" s="2"/>
      <c r="M626" s="2"/>
      <c r="N626" s="2"/>
      <c r="O626" s="2"/>
      <c r="P626" s="2"/>
      <c r="Q626" s="2"/>
      <c r="R626" s="2"/>
      <c r="S626" s="2"/>
      <c r="T626" s="2"/>
      <c r="U626" s="2"/>
      <c r="V626" s="2"/>
      <c r="W626" s="2"/>
      <c r="X626" s="2"/>
      <c r="Y626" s="2"/>
      <c r="Z626" s="2"/>
    </row>
    <row r="627" spans="1:26" x14ac:dyDescent="0.2">
      <c r="A627" s="2"/>
      <c r="B627" s="277"/>
      <c r="C627" s="2"/>
      <c r="D627" s="277"/>
      <c r="E627" s="278"/>
      <c r="F627" s="277"/>
      <c r="G627" s="278"/>
      <c r="H627" s="277"/>
      <c r="I627" s="2"/>
      <c r="J627" s="2"/>
      <c r="K627" s="2"/>
      <c r="L627" s="2"/>
      <c r="M627" s="2"/>
      <c r="N627" s="2"/>
      <c r="O627" s="2"/>
      <c r="P627" s="2"/>
      <c r="Q627" s="2"/>
      <c r="R627" s="2"/>
      <c r="S627" s="2"/>
      <c r="T627" s="2"/>
      <c r="U627" s="2"/>
      <c r="V627" s="2"/>
      <c r="W627" s="2"/>
      <c r="X627" s="2"/>
      <c r="Y627" s="2"/>
      <c r="Z627" s="2"/>
    </row>
    <row r="628" spans="1:26" x14ac:dyDescent="0.2">
      <c r="A628" s="2"/>
      <c r="B628" s="277"/>
      <c r="C628" s="2"/>
      <c r="D628" s="277"/>
      <c r="E628" s="278"/>
      <c r="F628" s="277"/>
      <c r="G628" s="278"/>
      <c r="H628" s="277"/>
      <c r="I628" s="2"/>
      <c r="J628" s="2"/>
      <c r="K628" s="2"/>
      <c r="L628" s="2"/>
      <c r="M628" s="2"/>
      <c r="N628" s="2"/>
      <c r="O628" s="2"/>
      <c r="P628" s="2"/>
      <c r="Q628" s="2"/>
      <c r="R628" s="2"/>
      <c r="S628" s="2"/>
      <c r="T628" s="2"/>
      <c r="U628" s="2"/>
      <c r="V628" s="2"/>
      <c r="W628" s="2"/>
      <c r="X628" s="2"/>
      <c r="Y628" s="2"/>
      <c r="Z628" s="2"/>
    </row>
    <row r="629" spans="1:26" x14ac:dyDescent="0.2">
      <c r="A629" s="2"/>
      <c r="B629" s="277"/>
      <c r="C629" s="2"/>
      <c r="D629" s="277"/>
      <c r="E629" s="278"/>
      <c r="F629" s="277"/>
      <c r="G629" s="278"/>
      <c r="H629" s="277"/>
      <c r="I629" s="2"/>
      <c r="J629" s="2"/>
      <c r="K629" s="2"/>
      <c r="L629" s="2"/>
      <c r="M629" s="2"/>
      <c r="N629" s="2"/>
      <c r="O629" s="2"/>
      <c r="P629" s="2"/>
      <c r="Q629" s="2"/>
      <c r="R629" s="2"/>
      <c r="S629" s="2"/>
      <c r="T629" s="2"/>
      <c r="U629" s="2"/>
      <c r="V629" s="2"/>
      <c r="W629" s="2"/>
      <c r="X629" s="2"/>
      <c r="Y629" s="2"/>
      <c r="Z629" s="2"/>
    </row>
    <row r="630" spans="1:26" x14ac:dyDescent="0.2">
      <c r="A630" s="2"/>
      <c r="B630" s="277"/>
      <c r="C630" s="2"/>
      <c r="D630" s="277"/>
      <c r="E630" s="278"/>
      <c r="F630" s="277"/>
      <c r="G630" s="278"/>
      <c r="H630" s="277"/>
      <c r="I630" s="2"/>
      <c r="J630" s="2"/>
      <c r="K630" s="2"/>
      <c r="L630" s="2"/>
      <c r="M630" s="2"/>
      <c r="N630" s="2"/>
      <c r="O630" s="2"/>
      <c r="P630" s="2"/>
      <c r="Q630" s="2"/>
      <c r="R630" s="2"/>
      <c r="S630" s="2"/>
      <c r="T630" s="2"/>
      <c r="U630" s="2"/>
      <c r="V630" s="2"/>
      <c r="W630" s="2"/>
      <c r="X630" s="2"/>
      <c r="Y630" s="2"/>
      <c r="Z630" s="2"/>
    </row>
    <row r="631" spans="1:26" x14ac:dyDescent="0.2">
      <c r="A631" s="2"/>
      <c r="B631" s="277"/>
      <c r="C631" s="2"/>
      <c r="D631" s="277"/>
      <c r="E631" s="278"/>
      <c r="F631" s="277"/>
      <c r="G631" s="278"/>
      <c r="H631" s="277"/>
      <c r="I631" s="2"/>
      <c r="J631" s="2"/>
      <c r="K631" s="2"/>
      <c r="L631" s="2"/>
      <c r="M631" s="2"/>
      <c r="N631" s="2"/>
      <c r="O631" s="2"/>
      <c r="P631" s="2"/>
      <c r="Q631" s="2"/>
      <c r="R631" s="2"/>
      <c r="S631" s="2"/>
      <c r="T631" s="2"/>
      <c r="U631" s="2"/>
      <c r="V631" s="2"/>
      <c r="W631" s="2"/>
      <c r="X631" s="2"/>
      <c r="Y631" s="2"/>
      <c r="Z631" s="2"/>
    </row>
    <row r="632" spans="1:26" x14ac:dyDescent="0.2">
      <c r="A632" s="2"/>
      <c r="B632" s="277"/>
      <c r="C632" s="2"/>
      <c r="D632" s="277"/>
      <c r="E632" s="278"/>
      <c r="F632" s="277"/>
      <c r="G632" s="278"/>
      <c r="H632" s="277"/>
      <c r="I632" s="2"/>
      <c r="J632" s="2"/>
      <c r="K632" s="2"/>
      <c r="L632" s="2"/>
      <c r="M632" s="2"/>
      <c r="N632" s="2"/>
      <c r="O632" s="2"/>
      <c r="P632" s="2"/>
      <c r="Q632" s="2"/>
      <c r="R632" s="2"/>
      <c r="S632" s="2"/>
      <c r="T632" s="2"/>
      <c r="U632" s="2"/>
      <c r="V632" s="2"/>
      <c r="W632" s="2"/>
      <c r="X632" s="2"/>
      <c r="Y632" s="2"/>
      <c r="Z632" s="2"/>
    </row>
    <row r="633" spans="1:26" x14ac:dyDescent="0.2">
      <c r="A633" s="2"/>
      <c r="B633" s="277"/>
      <c r="C633" s="2"/>
      <c r="D633" s="277"/>
      <c r="E633" s="278"/>
      <c r="F633" s="277"/>
      <c r="G633" s="278"/>
      <c r="H633" s="277"/>
      <c r="I633" s="2"/>
      <c r="J633" s="2"/>
      <c r="K633" s="2"/>
      <c r="L633" s="2"/>
      <c r="M633" s="2"/>
      <c r="N633" s="2"/>
      <c r="O633" s="2"/>
      <c r="P633" s="2"/>
      <c r="Q633" s="2"/>
      <c r="R633" s="2"/>
      <c r="S633" s="2"/>
      <c r="T633" s="2"/>
      <c r="U633" s="2"/>
      <c r="V633" s="2"/>
      <c r="W633" s="2"/>
      <c r="X633" s="2"/>
      <c r="Y633" s="2"/>
      <c r="Z633" s="2"/>
    </row>
    <row r="634" spans="1:26" x14ac:dyDescent="0.2">
      <c r="A634" s="2"/>
      <c r="B634" s="277"/>
      <c r="C634" s="2"/>
      <c r="D634" s="277"/>
      <c r="E634" s="278"/>
      <c r="F634" s="277"/>
      <c r="G634" s="278"/>
      <c r="H634" s="277"/>
      <c r="I634" s="2"/>
      <c r="J634" s="2"/>
      <c r="K634" s="2"/>
      <c r="L634" s="2"/>
      <c r="M634" s="2"/>
      <c r="N634" s="2"/>
      <c r="O634" s="2"/>
      <c r="P634" s="2"/>
      <c r="Q634" s="2"/>
      <c r="R634" s="2"/>
      <c r="S634" s="2"/>
      <c r="T634" s="2"/>
      <c r="U634" s="2"/>
      <c r="V634" s="2"/>
      <c r="W634" s="2"/>
      <c r="X634" s="2"/>
      <c r="Y634" s="2"/>
      <c r="Z634" s="2"/>
    </row>
    <row r="635" spans="1:26" x14ac:dyDescent="0.2">
      <c r="A635" s="2"/>
      <c r="B635" s="277"/>
      <c r="C635" s="2"/>
      <c r="D635" s="277"/>
      <c r="E635" s="278"/>
      <c r="F635" s="277"/>
      <c r="G635" s="278"/>
      <c r="H635" s="277"/>
      <c r="I635" s="2"/>
      <c r="J635" s="2"/>
      <c r="K635" s="2"/>
      <c r="L635" s="2"/>
      <c r="M635" s="2"/>
      <c r="N635" s="2"/>
      <c r="O635" s="2"/>
      <c r="P635" s="2"/>
      <c r="Q635" s="2"/>
      <c r="R635" s="2"/>
      <c r="S635" s="2"/>
      <c r="T635" s="2"/>
      <c r="U635" s="2"/>
      <c r="V635" s="2"/>
      <c r="W635" s="2"/>
      <c r="X635" s="2"/>
      <c r="Y635" s="2"/>
      <c r="Z635" s="2"/>
    </row>
    <row r="636" spans="1:26" x14ac:dyDescent="0.2">
      <c r="A636" s="2"/>
      <c r="B636" s="277"/>
      <c r="C636" s="2"/>
      <c r="D636" s="277"/>
      <c r="E636" s="278"/>
      <c r="F636" s="277"/>
      <c r="G636" s="278"/>
      <c r="H636" s="277"/>
      <c r="I636" s="2"/>
      <c r="J636" s="2"/>
      <c r="K636" s="2"/>
      <c r="L636" s="2"/>
      <c r="M636" s="2"/>
      <c r="N636" s="2"/>
      <c r="O636" s="2"/>
      <c r="P636" s="2"/>
      <c r="Q636" s="2"/>
      <c r="R636" s="2"/>
      <c r="S636" s="2"/>
      <c r="T636" s="2"/>
      <c r="U636" s="2"/>
      <c r="V636" s="2"/>
      <c r="W636" s="2"/>
      <c r="X636" s="2"/>
      <c r="Y636" s="2"/>
      <c r="Z636" s="2"/>
    </row>
    <row r="637" spans="1:26" x14ac:dyDescent="0.2">
      <c r="A637" s="2"/>
      <c r="B637" s="277"/>
      <c r="C637" s="2"/>
      <c r="D637" s="277"/>
      <c r="E637" s="278"/>
      <c r="F637" s="277"/>
      <c r="G637" s="278"/>
      <c r="H637" s="277"/>
      <c r="I637" s="2"/>
      <c r="J637" s="2"/>
      <c r="K637" s="2"/>
      <c r="L637" s="2"/>
      <c r="M637" s="2"/>
      <c r="N637" s="2"/>
      <c r="O637" s="2"/>
      <c r="P637" s="2"/>
      <c r="Q637" s="2"/>
      <c r="R637" s="2"/>
      <c r="S637" s="2"/>
      <c r="T637" s="2"/>
      <c r="U637" s="2"/>
      <c r="V637" s="2"/>
      <c r="W637" s="2"/>
      <c r="X637" s="2"/>
      <c r="Y637" s="2"/>
      <c r="Z637" s="2"/>
    </row>
    <row r="638" spans="1:26" x14ac:dyDescent="0.2">
      <c r="A638" s="2"/>
      <c r="B638" s="277"/>
      <c r="C638" s="2"/>
      <c r="D638" s="277"/>
      <c r="E638" s="278"/>
      <c r="F638" s="277"/>
      <c r="G638" s="278"/>
      <c r="H638" s="277"/>
      <c r="I638" s="2"/>
      <c r="J638" s="2"/>
      <c r="K638" s="2"/>
      <c r="L638" s="2"/>
      <c r="M638" s="2"/>
      <c r="N638" s="2"/>
      <c r="O638" s="2"/>
      <c r="P638" s="2"/>
      <c r="Q638" s="2"/>
      <c r="R638" s="2"/>
      <c r="S638" s="2"/>
      <c r="T638" s="2"/>
      <c r="U638" s="2"/>
      <c r="V638" s="2"/>
      <c r="W638" s="2"/>
      <c r="X638" s="2"/>
      <c r="Y638" s="2"/>
      <c r="Z638" s="2"/>
    </row>
    <row r="639" spans="1:26" x14ac:dyDescent="0.2">
      <c r="A639" s="2"/>
      <c r="B639" s="277"/>
      <c r="C639" s="2"/>
      <c r="D639" s="277"/>
      <c r="E639" s="278"/>
      <c r="F639" s="277"/>
      <c r="G639" s="278"/>
      <c r="H639" s="277"/>
      <c r="I639" s="2"/>
      <c r="J639" s="2"/>
      <c r="K639" s="2"/>
      <c r="L639" s="2"/>
      <c r="M639" s="2"/>
      <c r="N639" s="2"/>
      <c r="O639" s="2"/>
      <c r="P639" s="2"/>
      <c r="Q639" s="2"/>
      <c r="R639" s="2"/>
      <c r="S639" s="2"/>
      <c r="T639" s="2"/>
      <c r="U639" s="2"/>
      <c r="V639" s="2"/>
      <c r="W639" s="2"/>
      <c r="X639" s="2"/>
      <c r="Y639" s="2"/>
      <c r="Z639" s="2"/>
    </row>
    <row r="640" spans="1:26" x14ac:dyDescent="0.2">
      <c r="A640" s="2"/>
      <c r="B640" s="277"/>
      <c r="C640" s="2"/>
      <c r="D640" s="277"/>
      <c r="E640" s="278"/>
      <c r="F640" s="277"/>
      <c r="G640" s="278"/>
      <c r="H640" s="277"/>
      <c r="I640" s="2"/>
      <c r="J640" s="2"/>
      <c r="K640" s="2"/>
      <c r="L640" s="2"/>
      <c r="M640" s="2"/>
      <c r="N640" s="2"/>
      <c r="O640" s="2"/>
      <c r="P640" s="2"/>
      <c r="Q640" s="2"/>
      <c r="R640" s="2"/>
      <c r="S640" s="2"/>
      <c r="T640" s="2"/>
      <c r="U640" s="2"/>
      <c r="V640" s="2"/>
      <c r="W640" s="2"/>
      <c r="X640" s="2"/>
      <c r="Y640" s="2"/>
      <c r="Z640" s="2"/>
    </row>
    <row r="641" spans="1:26" x14ac:dyDescent="0.2">
      <c r="A641" s="2"/>
      <c r="B641" s="277"/>
      <c r="C641" s="2"/>
      <c r="D641" s="277"/>
      <c r="E641" s="278"/>
      <c r="F641" s="277"/>
      <c r="G641" s="278"/>
      <c r="H641" s="277"/>
      <c r="I641" s="2"/>
      <c r="J641" s="2"/>
      <c r="K641" s="2"/>
      <c r="L641" s="2"/>
      <c r="M641" s="2"/>
      <c r="N641" s="2"/>
      <c r="O641" s="2"/>
      <c r="P641" s="2"/>
      <c r="Q641" s="2"/>
      <c r="R641" s="2"/>
      <c r="S641" s="2"/>
      <c r="T641" s="2"/>
      <c r="U641" s="2"/>
      <c r="V641" s="2"/>
      <c r="W641" s="2"/>
      <c r="X641" s="2"/>
      <c r="Y641" s="2"/>
      <c r="Z641" s="2"/>
    </row>
    <row r="642" spans="1:26" x14ac:dyDescent="0.2">
      <c r="A642" s="2"/>
      <c r="B642" s="277"/>
      <c r="C642" s="2"/>
      <c r="D642" s="277"/>
      <c r="E642" s="278"/>
      <c r="F642" s="277"/>
      <c r="G642" s="278"/>
      <c r="H642" s="277"/>
      <c r="I642" s="2"/>
      <c r="J642" s="2"/>
      <c r="K642" s="2"/>
      <c r="L642" s="2"/>
      <c r="M642" s="2"/>
      <c r="N642" s="2"/>
      <c r="O642" s="2"/>
      <c r="P642" s="2"/>
      <c r="Q642" s="2"/>
      <c r="R642" s="2"/>
      <c r="S642" s="2"/>
      <c r="T642" s="2"/>
      <c r="U642" s="2"/>
      <c r="V642" s="2"/>
      <c r="W642" s="2"/>
      <c r="X642" s="2"/>
      <c r="Y642" s="2"/>
      <c r="Z642" s="2"/>
    </row>
    <row r="643" spans="1:26" x14ac:dyDescent="0.2">
      <c r="A643" s="2"/>
      <c r="B643" s="277"/>
      <c r="C643" s="2"/>
      <c r="D643" s="277"/>
      <c r="E643" s="278"/>
      <c r="F643" s="277"/>
      <c r="G643" s="278"/>
      <c r="H643" s="277"/>
      <c r="I643" s="2"/>
      <c r="J643" s="2"/>
      <c r="K643" s="2"/>
      <c r="L643" s="2"/>
      <c r="M643" s="2"/>
      <c r="N643" s="2"/>
      <c r="O643" s="2"/>
      <c r="P643" s="2"/>
      <c r="Q643" s="2"/>
      <c r="R643" s="2"/>
      <c r="S643" s="2"/>
      <c r="T643" s="2"/>
      <c r="U643" s="2"/>
      <c r="V643" s="2"/>
      <c r="W643" s="2"/>
      <c r="X643" s="2"/>
      <c r="Y643" s="2"/>
      <c r="Z643" s="2"/>
    </row>
    <row r="644" spans="1:26" x14ac:dyDescent="0.2">
      <c r="A644" s="2"/>
      <c r="B644" s="277"/>
      <c r="C644" s="2"/>
      <c r="D644" s="277"/>
      <c r="E644" s="278"/>
      <c r="F644" s="277"/>
      <c r="G644" s="278"/>
      <c r="H644" s="277"/>
      <c r="I644" s="2"/>
      <c r="J644" s="2"/>
      <c r="K644" s="2"/>
      <c r="L644" s="2"/>
      <c r="M644" s="2"/>
      <c r="N644" s="2"/>
      <c r="O644" s="2"/>
      <c r="P644" s="2"/>
      <c r="Q644" s="2"/>
      <c r="R644" s="2"/>
      <c r="S644" s="2"/>
      <c r="T644" s="2"/>
      <c r="U644" s="2"/>
      <c r="V644" s="2"/>
      <c r="W644" s="2"/>
      <c r="X644" s="2"/>
      <c r="Y644" s="2"/>
      <c r="Z644" s="2"/>
    </row>
    <row r="645" spans="1:26" x14ac:dyDescent="0.2">
      <c r="A645" s="2"/>
      <c r="B645" s="277"/>
      <c r="C645" s="2"/>
      <c r="D645" s="277"/>
      <c r="E645" s="278"/>
      <c r="F645" s="277"/>
      <c r="G645" s="278"/>
      <c r="H645" s="277"/>
      <c r="I645" s="2"/>
      <c r="J645" s="2"/>
      <c r="K645" s="2"/>
      <c r="L645" s="2"/>
      <c r="M645" s="2"/>
      <c r="N645" s="2"/>
      <c r="O645" s="2"/>
      <c r="P645" s="2"/>
      <c r="Q645" s="2"/>
      <c r="R645" s="2"/>
      <c r="S645" s="2"/>
      <c r="T645" s="2"/>
      <c r="U645" s="2"/>
      <c r="V645" s="2"/>
      <c r="W645" s="2"/>
      <c r="X645" s="2"/>
      <c r="Y645" s="2"/>
      <c r="Z645" s="2"/>
    </row>
    <row r="646" spans="1:26" x14ac:dyDescent="0.2">
      <c r="A646" s="2"/>
      <c r="B646" s="277"/>
      <c r="C646" s="2"/>
      <c r="D646" s="277"/>
      <c r="E646" s="278"/>
      <c r="F646" s="277"/>
      <c r="G646" s="278"/>
      <c r="H646" s="277"/>
      <c r="I646" s="2"/>
      <c r="J646" s="2"/>
      <c r="K646" s="2"/>
      <c r="L646" s="2"/>
      <c r="M646" s="2"/>
      <c r="N646" s="2"/>
      <c r="O646" s="2"/>
      <c r="P646" s="2"/>
      <c r="Q646" s="2"/>
      <c r="R646" s="2"/>
      <c r="S646" s="2"/>
      <c r="T646" s="2"/>
      <c r="U646" s="2"/>
      <c r="V646" s="2"/>
      <c r="W646" s="2"/>
      <c r="X646" s="2"/>
      <c r="Y646" s="2"/>
      <c r="Z646" s="2"/>
    </row>
    <row r="647" spans="1:26" x14ac:dyDescent="0.2">
      <c r="A647" s="2"/>
      <c r="B647" s="277"/>
      <c r="C647" s="2"/>
      <c r="D647" s="277"/>
      <c r="E647" s="278"/>
      <c r="F647" s="277"/>
      <c r="G647" s="278"/>
      <c r="H647" s="277"/>
      <c r="I647" s="2"/>
      <c r="J647" s="2"/>
      <c r="K647" s="2"/>
      <c r="L647" s="2"/>
      <c r="M647" s="2"/>
      <c r="N647" s="2"/>
      <c r="O647" s="2"/>
      <c r="P647" s="2"/>
      <c r="Q647" s="2"/>
      <c r="R647" s="2"/>
      <c r="S647" s="2"/>
      <c r="T647" s="2"/>
      <c r="U647" s="2"/>
      <c r="V647" s="2"/>
      <c r="W647" s="2"/>
      <c r="X647" s="2"/>
      <c r="Y647" s="2"/>
      <c r="Z647" s="2"/>
    </row>
    <row r="648" spans="1:26" x14ac:dyDescent="0.2">
      <c r="A648" s="2"/>
      <c r="B648" s="277"/>
      <c r="C648" s="2"/>
      <c r="D648" s="277"/>
      <c r="E648" s="278"/>
      <c r="F648" s="277"/>
      <c r="G648" s="278"/>
      <c r="H648" s="277"/>
      <c r="I648" s="2"/>
      <c r="J648" s="2"/>
      <c r="K648" s="2"/>
      <c r="L648" s="2"/>
      <c r="M648" s="2"/>
      <c r="N648" s="2"/>
      <c r="O648" s="2"/>
      <c r="P648" s="2"/>
      <c r="Q648" s="2"/>
      <c r="R648" s="2"/>
      <c r="S648" s="2"/>
      <c r="T648" s="2"/>
      <c r="U648" s="2"/>
      <c r="V648" s="2"/>
      <c r="W648" s="2"/>
      <c r="X648" s="2"/>
      <c r="Y648" s="2"/>
      <c r="Z648" s="2"/>
    </row>
    <row r="649" spans="1:26" x14ac:dyDescent="0.2">
      <c r="A649" s="2"/>
      <c r="B649" s="277"/>
      <c r="C649" s="2"/>
      <c r="D649" s="277"/>
      <c r="E649" s="278"/>
      <c r="F649" s="277"/>
      <c r="G649" s="278"/>
      <c r="H649" s="277"/>
      <c r="I649" s="2"/>
      <c r="J649" s="2"/>
      <c r="K649" s="2"/>
      <c r="L649" s="2"/>
      <c r="M649" s="2"/>
      <c r="N649" s="2"/>
      <c r="O649" s="2"/>
      <c r="P649" s="2"/>
      <c r="Q649" s="2"/>
      <c r="R649" s="2"/>
      <c r="S649" s="2"/>
      <c r="T649" s="2"/>
      <c r="U649" s="2"/>
      <c r="V649" s="2"/>
      <c r="W649" s="2"/>
      <c r="X649" s="2"/>
      <c r="Y649" s="2"/>
      <c r="Z649" s="2"/>
    </row>
    <row r="650" spans="1:26" x14ac:dyDescent="0.2">
      <c r="A650" s="2"/>
      <c r="B650" s="277"/>
      <c r="C650" s="2"/>
      <c r="D650" s="277"/>
      <c r="E650" s="278"/>
      <c r="F650" s="277"/>
      <c r="G650" s="278"/>
      <c r="H650" s="277"/>
      <c r="I650" s="2"/>
      <c r="J650" s="2"/>
      <c r="K650" s="2"/>
      <c r="L650" s="2"/>
      <c r="M650" s="2"/>
      <c r="N650" s="2"/>
      <c r="O650" s="2"/>
      <c r="P650" s="2"/>
      <c r="Q650" s="2"/>
      <c r="R650" s="2"/>
      <c r="S650" s="2"/>
      <c r="T650" s="2"/>
      <c r="U650" s="2"/>
      <c r="V650" s="2"/>
      <c r="W650" s="2"/>
      <c r="X650" s="2"/>
      <c r="Y650" s="2"/>
      <c r="Z650" s="2"/>
    </row>
    <row r="651" spans="1:26" x14ac:dyDescent="0.2">
      <c r="A651" s="2"/>
      <c r="B651" s="277"/>
      <c r="C651" s="2"/>
      <c r="D651" s="277"/>
      <c r="E651" s="278"/>
      <c r="F651" s="277"/>
      <c r="G651" s="278"/>
      <c r="H651" s="277"/>
      <c r="I651" s="2"/>
      <c r="J651" s="2"/>
      <c r="K651" s="2"/>
      <c r="L651" s="2"/>
      <c r="M651" s="2"/>
      <c r="N651" s="2"/>
      <c r="O651" s="2"/>
      <c r="P651" s="2"/>
      <c r="Q651" s="2"/>
      <c r="R651" s="2"/>
      <c r="S651" s="2"/>
      <c r="T651" s="2"/>
      <c r="U651" s="2"/>
      <c r="V651" s="2"/>
      <c r="W651" s="2"/>
      <c r="X651" s="2"/>
      <c r="Y651" s="2"/>
      <c r="Z651" s="2"/>
    </row>
    <row r="652" spans="1:26" x14ac:dyDescent="0.2">
      <c r="A652" s="2"/>
      <c r="B652" s="277"/>
      <c r="C652" s="2"/>
      <c r="D652" s="277"/>
      <c r="E652" s="278"/>
      <c r="F652" s="277"/>
      <c r="G652" s="278"/>
      <c r="H652" s="277"/>
      <c r="I652" s="2"/>
      <c r="J652" s="2"/>
      <c r="K652" s="2"/>
      <c r="L652" s="2"/>
      <c r="M652" s="2"/>
      <c r="N652" s="2"/>
      <c r="O652" s="2"/>
      <c r="P652" s="2"/>
      <c r="Q652" s="2"/>
      <c r="R652" s="2"/>
      <c r="S652" s="2"/>
      <c r="T652" s="2"/>
      <c r="U652" s="2"/>
      <c r="V652" s="2"/>
      <c r="W652" s="2"/>
      <c r="X652" s="2"/>
      <c r="Y652" s="2"/>
      <c r="Z652" s="2"/>
    </row>
    <row r="653" spans="1:26" x14ac:dyDescent="0.2">
      <c r="A653" s="2"/>
      <c r="B653" s="277"/>
      <c r="C653" s="2"/>
      <c r="D653" s="277"/>
      <c r="E653" s="278"/>
      <c r="F653" s="277"/>
      <c r="G653" s="278"/>
      <c r="H653" s="277"/>
      <c r="I653" s="2"/>
      <c r="J653" s="2"/>
      <c r="K653" s="2"/>
      <c r="L653" s="2"/>
      <c r="M653" s="2"/>
      <c r="N653" s="2"/>
      <c r="O653" s="2"/>
      <c r="P653" s="2"/>
      <c r="Q653" s="2"/>
      <c r="R653" s="2"/>
      <c r="S653" s="2"/>
      <c r="T653" s="2"/>
      <c r="U653" s="2"/>
      <c r="V653" s="2"/>
      <c r="W653" s="2"/>
      <c r="X653" s="2"/>
      <c r="Y653" s="2"/>
      <c r="Z653" s="2"/>
    </row>
    <row r="654" spans="1:26" x14ac:dyDescent="0.2">
      <c r="A654" s="2"/>
      <c r="B654" s="277"/>
      <c r="C654" s="2"/>
      <c r="D654" s="277"/>
      <c r="E654" s="278"/>
      <c r="F654" s="277"/>
      <c r="G654" s="278"/>
      <c r="H654" s="277"/>
      <c r="I654" s="2"/>
      <c r="J654" s="2"/>
      <c r="K654" s="2"/>
      <c r="L654" s="2"/>
      <c r="M654" s="2"/>
      <c r="N654" s="2"/>
      <c r="O654" s="2"/>
      <c r="P654" s="2"/>
      <c r="Q654" s="2"/>
      <c r="R654" s="2"/>
      <c r="S654" s="2"/>
      <c r="T654" s="2"/>
      <c r="U654" s="2"/>
      <c r="V654" s="2"/>
      <c r="W654" s="2"/>
      <c r="X654" s="2"/>
      <c r="Y654" s="2"/>
      <c r="Z654" s="2"/>
    </row>
    <row r="655" spans="1:26" x14ac:dyDescent="0.2">
      <c r="A655" s="2"/>
      <c r="B655" s="277"/>
      <c r="C655" s="2"/>
      <c r="D655" s="277"/>
      <c r="E655" s="278"/>
      <c r="F655" s="277"/>
      <c r="G655" s="278"/>
      <c r="H655" s="277"/>
      <c r="I655" s="2"/>
      <c r="J655" s="2"/>
      <c r="K655" s="2"/>
      <c r="L655" s="2"/>
      <c r="M655" s="2"/>
      <c r="N655" s="2"/>
      <c r="O655" s="2"/>
      <c r="P655" s="2"/>
      <c r="Q655" s="2"/>
      <c r="R655" s="2"/>
      <c r="S655" s="2"/>
      <c r="T655" s="2"/>
      <c r="U655" s="2"/>
      <c r="V655" s="2"/>
      <c r="W655" s="2"/>
      <c r="X655" s="2"/>
      <c r="Y655" s="2"/>
      <c r="Z655" s="2"/>
    </row>
    <row r="656" spans="1:26" x14ac:dyDescent="0.2">
      <c r="A656" s="2"/>
      <c r="B656" s="277"/>
      <c r="C656" s="2"/>
      <c r="D656" s="277"/>
      <c r="E656" s="278"/>
      <c r="F656" s="277"/>
      <c r="G656" s="278"/>
      <c r="H656" s="277"/>
      <c r="I656" s="2"/>
      <c r="J656" s="2"/>
      <c r="K656" s="2"/>
      <c r="L656" s="2"/>
      <c r="M656" s="2"/>
      <c r="N656" s="2"/>
      <c r="O656" s="2"/>
      <c r="P656" s="2"/>
      <c r="Q656" s="2"/>
      <c r="R656" s="2"/>
      <c r="S656" s="2"/>
      <c r="T656" s="2"/>
      <c r="U656" s="2"/>
      <c r="V656" s="2"/>
      <c r="W656" s="2"/>
      <c r="X656" s="2"/>
      <c r="Y656" s="2"/>
      <c r="Z656" s="2"/>
    </row>
    <row r="657" spans="1:26" x14ac:dyDescent="0.2">
      <c r="A657" s="2"/>
      <c r="B657" s="277"/>
      <c r="C657" s="2"/>
      <c r="D657" s="277"/>
      <c r="E657" s="278"/>
      <c r="F657" s="277"/>
      <c r="G657" s="278"/>
      <c r="H657" s="277"/>
      <c r="I657" s="2"/>
      <c r="J657" s="2"/>
      <c r="K657" s="2"/>
      <c r="L657" s="2"/>
      <c r="M657" s="2"/>
      <c r="N657" s="2"/>
      <c r="O657" s="2"/>
      <c r="P657" s="2"/>
      <c r="Q657" s="2"/>
      <c r="R657" s="2"/>
      <c r="S657" s="2"/>
      <c r="T657" s="2"/>
      <c r="U657" s="2"/>
      <c r="V657" s="2"/>
      <c r="W657" s="2"/>
      <c r="X657" s="2"/>
      <c r="Y657" s="2"/>
      <c r="Z657" s="2"/>
    </row>
    <row r="658" spans="1:26" x14ac:dyDescent="0.2">
      <c r="A658" s="2"/>
      <c r="B658" s="277"/>
      <c r="C658" s="2"/>
      <c r="D658" s="277"/>
      <c r="E658" s="278"/>
      <c r="F658" s="277"/>
      <c r="G658" s="278"/>
      <c r="H658" s="277"/>
      <c r="I658" s="2"/>
      <c r="J658" s="2"/>
      <c r="K658" s="2"/>
      <c r="L658" s="2"/>
      <c r="M658" s="2"/>
      <c r="N658" s="2"/>
      <c r="O658" s="2"/>
      <c r="P658" s="2"/>
      <c r="Q658" s="2"/>
      <c r="R658" s="2"/>
      <c r="S658" s="2"/>
      <c r="T658" s="2"/>
      <c r="U658" s="2"/>
      <c r="V658" s="2"/>
      <c r="W658" s="2"/>
      <c r="X658" s="2"/>
      <c r="Y658" s="2"/>
      <c r="Z658" s="2"/>
    </row>
    <row r="659" spans="1:26" x14ac:dyDescent="0.2">
      <c r="A659" s="2"/>
      <c r="B659" s="277"/>
      <c r="C659" s="2"/>
      <c r="D659" s="277"/>
      <c r="E659" s="278"/>
      <c r="F659" s="277"/>
      <c r="G659" s="278"/>
      <c r="H659" s="277"/>
      <c r="I659" s="2"/>
      <c r="J659" s="2"/>
      <c r="K659" s="2"/>
      <c r="L659" s="2"/>
      <c r="M659" s="2"/>
      <c r="N659" s="2"/>
      <c r="O659" s="2"/>
      <c r="P659" s="2"/>
      <c r="Q659" s="2"/>
      <c r="R659" s="2"/>
      <c r="S659" s="2"/>
      <c r="T659" s="2"/>
      <c r="U659" s="2"/>
      <c r="V659" s="2"/>
      <c r="W659" s="2"/>
      <c r="X659" s="2"/>
      <c r="Y659" s="2"/>
      <c r="Z659" s="2"/>
    </row>
    <row r="660" spans="1:26" x14ac:dyDescent="0.2">
      <c r="A660" s="2"/>
      <c r="B660" s="277"/>
      <c r="C660" s="2"/>
      <c r="D660" s="277"/>
      <c r="E660" s="278"/>
      <c r="F660" s="277"/>
      <c r="G660" s="278"/>
      <c r="H660" s="277"/>
      <c r="I660" s="2"/>
      <c r="J660" s="2"/>
      <c r="K660" s="2"/>
      <c r="L660" s="2"/>
      <c r="M660" s="2"/>
      <c r="N660" s="2"/>
      <c r="O660" s="2"/>
      <c r="P660" s="2"/>
      <c r="Q660" s="2"/>
      <c r="R660" s="2"/>
      <c r="S660" s="2"/>
      <c r="T660" s="2"/>
      <c r="U660" s="2"/>
      <c r="V660" s="2"/>
      <c r="W660" s="2"/>
      <c r="X660" s="2"/>
      <c r="Y660" s="2"/>
      <c r="Z660" s="2"/>
    </row>
    <row r="661" spans="1:26" x14ac:dyDescent="0.2">
      <c r="A661" s="2"/>
      <c r="B661" s="277"/>
      <c r="C661" s="2"/>
      <c r="D661" s="277"/>
      <c r="E661" s="278"/>
      <c r="F661" s="277"/>
      <c r="G661" s="278"/>
      <c r="H661" s="277"/>
      <c r="I661" s="2"/>
      <c r="J661" s="2"/>
      <c r="K661" s="2"/>
      <c r="L661" s="2"/>
      <c r="M661" s="2"/>
      <c r="N661" s="2"/>
      <c r="O661" s="2"/>
      <c r="P661" s="2"/>
      <c r="Q661" s="2"/>
      <c r="R661" s="2"/>
      <c r="S661" s="2"/>
      <c r="T661" s="2"/>
      <c r="U661" s="2"/>
      <c r="V661" s="2"/>
      <c r="W661" s="2"/>
      <c r="X661" s="2"/>
      <c r="Y661" s="2"/>
      <c r="Z661" s="2"/>
    </row>
    <row r="662" spans="1:26" x14ac:dyDescent="0.2">
      <c r="A662" s="2"/>
      <c r="B662" s="277"/>
      <c r="C662" s="2"/>
      <c r="D662" s="277"/>
      <c r="E662" s="278"/>
      <c r="F662" s="277"/>
      <c r="G662" s="278"/>
      <c r="H662" s="277"/>
      <c r="I662" s="2"/>
      <c r="J662" s="2"/>
      <c r="K662" s="2"/>
      <c r="L662" s="2"/>
      <c r="M662" s="2"/>
      <c r="N662" s="2"/>
      <c r="O662" s="2"/>
      <c r="P662" s="2"/>
      <c r="Q662" s="2"/>
      <c r="R662" s="2"/>
      <c r="S662" s="2"/>
      <c r="T662" s="2"/>
      <c r="U662" s="2"/>
      <c r="V662" s="2"/>
      <c r="W662" s="2"/>
      <c r="X662" s="2"/>
      <c r="Y662" s="2"/>
      <c r="Z662" s="2"/>
    </row>
    <row r="663" spans="1:26" x14ac:dyDescent="0.2">
      <c r="A663" s="2"/>
      <c r="B663" s="277"/>
      <c r="C663" s="2"/>
      <c r="D663" s="277"/>
      <c r="E663" s="278"/>
      <c r="F663" s="277"/>
      <c r="G663" s="278"/>
      <c r="H663" s="277"/>
      <c r="I663" s="2"/>
      <c r="J663" s="2"/>
      <c r="K663" s="2"/>
      <c r="L663" s="2"/>
      <c r="M663" s="2"/>
      <c r="N663" s="2"/>
      <c r="O663" s="2"/>
      <c r="P663" s="2"/>
      <c r="Q663" s="2"/>
      <c r="R663" s="2"/>
      <c r="S663" s="2"/>
      <c r="T663" s="2"/>
      <c r="U663" s="2"/>
      <c r="V663" s="2"/>
      <c r="W663" s="2"/>
      <c r="X663" s="2"/>
      <c r="Y663" s="2"/>
      <c r="Z663" s="2"/>
    </row>
    <row r="664" spans="1:26" x14ac:dyDescent="0.2">
      <c r="A664" s="2"/>
      <c r="B664" s="277"/>
      <c r="C664" s="2"/>
      <c r="D664" s="277"/>
      <c r="E664" s="278"/>
      <c r="F664" s="277"/>
      <c r="G664" s="278"/>
      <c r="H664" s="277"/>
      <c r="I664" s="2"/>
      <c r="J664" s="2"/>
      <c r="K664" s="2"/>
      <c r="L664" s="2"/>
      <c r="M664" s="2"/>
      <c r="N664" s="2"/>
      <c r="O664" s="2"/>
      <c r="P664" s="2"/>
      <c r="Q664" s="2"/>
      <c r="R664" s="2"/>
      <c r="S664" s="2"/>
      <c r="T664" s="2"/>
      <c r="U664" s="2"/>
      <c r="V664" s="2"/>
      <c r="W664" s="2"/>
      <c r="X664" s="2"/>
      <c r="Y664" s="2"/>
      <c r="Z664" s="2"/>
    </row>
    <row r="665" spans="1:26" x14ac:dyDescent="0.2">
      <c r="A665" s="2"/>
      <c r="B665" s="277"/>
      <c r="C665" s="2"/>
      <c r="D665" s="277"/>
      <c r="E665" s="278"/>
      <c r="F665" s="277"/>
      <c r="G665" s="278"/>
      <c r="H665" s="277"/>
      <c r="I665" s="2"/>
      <c r="J665" s="2"/>
      <c r="K665" s="2"/>
      <c r="L665" s="2"/>
      <c r="M665" s="2"/>
      <c r="N665" s="2"/>
      <c r="O665" s="2"/>
      <c r="P665" s="2"/>
      <c r="Q665" s="2"/>
      <c r="R665" s="2"/>
      <c r="S665" s="2"/>
      <c r="T665" s="2"/>
      <c r="U665" s="2"/>
      <c r="V665" s="2"/>
      <c r="W665" s="2"/>
      <c r="X665" s="2"/>
      <c r="Y665" s="2"/>
      <c r="Z665" s="2"/>
    </row>
    <row r="666" spans="1:26" x14ac:dyDescent="0.2">
      <c r="A666" s="2"/>
      <c r="B666" s="277"/>
      <c r="C666" s="2"/>
      <c r="D666" s="277"/>
      <c r="E666" s="278"/>
      <c r="F666" s="277"/>
      <c r="G666" s="278"/>
      <c r="H666" s="277"/>
      <c r="I666" s="2"/>
      <c r="J666" s="2"/>
      <c r="K666" s="2"/>
      <c r="L666" s="2"/>
      <c r="M666" s="2"/>
      <c r="N666" s="2"/>
      <c r="O666" s="2"/>
      <c r="P666" s="2"/>
      <c r="Q666" s="2"/>
      <c r="R666" s="2"/>
      <c r="S666" s="2"/>
      <c r="T666" s="2"/>
      <c r="U666" s="2"/>
      <c r="V666" s="2"/>
      <c r="W666" s="2"/>
      <c r="X666" s="2"/>
      <c r="Y666" s="2"/>
      <c r="Z666" s="2"/>
    </row>
    <row r="667" spans="1:26" x14ac:dyDescent="0.2">
      <c r="A667" s="2"/>
      <c r="B667" s="277"/>
      <c r="C667" s="2"/>
      <c r="D667" s="277"/>
      <c r="E667" s="278"/>
      <c r="F667" s="277"/>
      <c r="G667" s="278"/>
      <c r="H667" s="277"/>
      <c r="I667" s="2"/>
      <c r="J667" s="2"/>
      <c r="K667" s="2"/>
      <c r="L667" s="2"/>
      <c r="M667" s="2"/>
      <c r="N667" s="2"/>
      <c r="O667" s="2"/>
      <c r="P667" s="2"/>
      <c r="Q667" s="2"/>
      <c r="R667" s="2"/>
      <c r="S667" s="2"/>
      <c r="T667" s="2"/>
      <c r="U667" s="2"/>
      <c r="V667" s="2"/>
      <c r="W667" s="2"/>
      <c r="X667" s="2"/>
      <c r="Y667" s="2"/>
      <c r="Z667" s="2"/>
    </row>
    <row r="668" spans="1:26" x14ac:dyDescent="0.2">
      <c r="A668" s="2"/>
      <c r="B668" s="277"/>
      <c r="C668" s="2"/>
      <c r="D668" s="277"/>
      <c r="E668" s="278"/>
      <c r="F668" s="277"/>
      <c r="G668" s="278"/>
      <c r="H668" s="277"/>
      <c r="I668" s="2"/>
      <c r="J668" s="2"/>
      <c r="K668" s="2"/>
      <c r="L668" s="2"/>
      <c r="M668" s="2"/>
      <c r="N668" s="2"/>
      <c r="O668" s="2"/>
      <c r="P668" s="2"/>
      <c r="Q668" s="2"/>
      <c r="R668" s="2"/>
      <c r="S668" s="2"/>
      <c r="T668" s="2"/>
      <c r="U668" s="2"/>
      <c r="V668" s="2"/>
      <c r="W668" s="2"/>
      <c r="X668" s="2"/>
      <c r="Y668" s="2"/>
      <c r="Z668" s="2"/>
    </row>
    <row r="669" spans="1:26" x14ac:dyDescent="0.2">
      <c r="A669" s="2"/>
      <c r="B669" s="277"/>
      <c r="C669" s="2"/>
      <c r="D669" s="277"/>
      <c r="E669" s="278"/>
      <c r="F669" s="277"/>
      <c r="G669" s="278"/>
      <c r="H669" s="277"/>
      <c r="I669" s="2"/>
      <c r="J669" s="2"/>
      <c r="K669" s="2"/>
      <c r="L669" s="2"/>
      <c r="M669" s="2"/>
      <c r="N669" s="2"/>
      <c r="O669" s="2"/>
      <c r="P669" s="2"/>
      <c r="Q669" s="2"/>
      <c r="R669" s="2"/>
      <c r="S669" s="2"/>
      <c r="T669" s="2"/>
      <c r="U669" s="2"/>
      <c r="V669" s="2"/>
      <c r="W669" s="2"/>
      <c r="X669" s="2"/>
      <c r="Y669" s="2"/>
      <c r="Z669" s="2"/>
    </row>
    <row r="670" spans="1:26" x14ac:dyDescent="0.2">
      <c r="A670" s="2"/>
      <c r="B670" s="277"/>
      <c r="C670" s="2"/>
      <c r="D670" s="277"/>
      <c r="E670" s="278"/>
      <c r="F670" s="277"/>
      <c r="G670" s="278"/>
      <c r="H670" s="277"/>
      <c r="I670" s="2"/>
      <c r="J670" s="2"/>
      <c r="K670" s="2"/>
      <c r="L670" s="2"/>
      <c r="M670" s="2"/>
      <c r="N670" s="2"/>
      <c r="O670" s="2"/>
      <c r="P670" s="2"/>
      <c r="Q670" s="2"/>
      <c r="R670" s="2"/>
      <c r="S670" s="2"/>
      <c r="T670" s="2"/>
      <c r="U670" s="2"/>
      <c r="V670" s="2"/>
      <c r="W670" s="2"/>
      <c r="X670" s="2"/>
      <c r="Y670" s="2"/>
      <c r="Z670" s="2"/>
    </row>
    <row r="671" spans="1:26" x14ac:dyDescent="0.2">
      <c r="A671" s="2"/>
      <c r="B671" s="277"/>
      <c r="C671" s="2"/>
      <c r="D671" s="277"/>
      <c r="E671" s="278"/>
      <c r="F671" s="277"/>
      <c r="G671" s="278"/>
      <c r="H671" s="277"/>
      <c r="I671" s="2"/>
      <c r="J671" s="2"/>
      <c r="K671" s="2"/>
      <c r="L671" s="2"/>
      <c r="M671" s="2"/>
      <c r="N671" s="2"/>
      <c r="O671" s="2"/>
      <c r="P671" s="2"/>
      <c r="Q671" s="2"/>
      <c r="R671" s="2"/>
      <c r="S671" s="2"/>
      <c r="T671" s="2"/>
      <c r="U671" s="2"/>
      <c r="V671" s="2"/>
      <c r="W671" s="2"/>
      <c r="X671" s="2"/>
      <c r="Y671" s="2"/>
      <c r="Z671" s="2"/>
    </row>
    <row r="672" spans="1:26" x14ac:dyDescent="0.2">
      <c r="A672" s="2"/>
      <c r="B672" s="277"/>
      <c r="C672" s="2"/>
      <c r="D672" s="277"/>
      <c r="E672" s="278"/>
      <c r="F672" s="277"/>
      <c r="G672" s="278"/>
      <c r="H672" s="277"/>
      <c r="I672" s="2"/>
      <c r="J672" s="2"/>
      <c r="K672" s="2"/>
      <c r="L672" s="2"/>
      <c r="M672" s="2"/>
      <c r="N672" s="2"/>
      <c r="O672" s="2"/>
      <c r="P672" s="2"/>
      <c r="Q672" s="2"/>
      <c r="R672" s="2"/>
      <c r="S672" s="2"/>
      <c r="T672" s="2"/>
      <c r="U672" s="2"/>
      <c r="V672" s="2"/>
      <c r="W672" s="2"/>
      <c r="X672" s="2"/>
      <c r="Y672" s="2"/>
      <c r="Z672" s="2"/>
    </row>
    <row r="673" spans="1:26" x14ac:dyDescent="0.2">
      <c r="A673" s="2"/>
      <c r="B673" s="277"/>
      <c r="C673" s="2"/>
      <c r="D673" s="277"/>
      <c r="E673" s="278"/>
      <c r="F673" s="277"/>
      <c r="G673" s="278"/>
      <c r="H673" s="277"/>
      <c r="I673" s="2"/>
      <c r="J673" s="2"/>
      <c r="K673" s="2"/>
      <c r="L673" s="2"/>
      <c r="M673" s="2"/>
      <c r="N673" s="2"/>
      <c r="O673" s="2"/>
      <c r="P673" s="2"/>
      <c r="Q673" s="2"/>
      <c r="R673" s="2"/>
      <c r="S673" s="2"/>
      <c r="T673" s="2"/>
      <c r="U673" s="2"/>
      <c r="V673" s="2"/>
      <c r="W673" s="2"/>
      <c r="X673" s="2"/>
      <c r="Y673" s="2"/>
      <c r="Z673" s="2"/>
    </row>
    <row r="674" spans="1:26" x14ac:dyDescent="0.2">
      <c r="A674" s="2"/>
      <c r="B674" s="277"/>
      <c r="C674" s="2"/>
      <c r="D674" s="277"/>
      <c r="E674" s="278"/>
      <c r="F674" s="277"/>
      <c r="G674" s="278"/>
      <c r="H674" s="277"/>
      <c r="I674" s="2"/>
      <c r="J674" s="2"/>
      <c r="K674" s="2"/>
      <c r="L674" s="2"/>
      <c r="M674" s="2"/>
      <c r="N674" s="2"/>
      <c r="O674" s="2"/>
      <c r="P674" s="2"/>
      <c r="Q674" s="2"/>
      <c r="R674" s="2"/>
      <c r="S674" s="2"/>
      <c r="T674" s="2"/>
      <c r="U674" s="2"/>
      <c r="V674" s="2"/>
      <c r="W674" s="2"/>
      <c r="X674" s="2"/>
      <c r="Y674" s="2"/>
      <c r="Z674" s="2"/>
    </row>
    <row r="675" spans="1:26" x14ac:dyDescent="0.2">
      <c r="A675" s="2"/>
      <c r="B675" s="277"/>
      <c r="C675" s="2"/>
      <c r="D675" s="277"/>
      <c r="E675" s="278"/>
      <c r="F675" s="277"/>
      <c r="G675" s="278"/>
      <c r="H675" s="277"/>
      <c r="I675" s="2"/>
      <c r="J675" s="2"/>
      <c r="K675" s="2"/>
      <c r="L675" s="2"/>
      <c r="M675" s="2"/>
      <c r="N675" s="2"/>
      <c r="O675" s="2"/>
      <c r="P675" s="2"/>
      <c r="Q675" s="2"/>
      <c r="R675" s="2"/>
      <c r="S675" s="2"/>
      <c r="T675" s="2"/>
      <c r="U675" s="2"/>
      <c r="V675" s="2"/>
      <c r="W675" s="2"/>
      <c r="X675" s="2"/>
      <c r="Y675" s="2"/>
      <c r="Z675" s="2"/>
    </row>
    <row r="676" spans="1:26" x14ac:dyDescent="0.2">
      <c r="A676" s="2"/>
      <c r="B676" s="277"/>
      <c r="C676" s="2"/>
      <c r="D676" s="277"/>
      <c r="E676" s="278"/>
      <c r="F676" s="277"/>
      <c r="G676" s="278"/>
      <c r="H676" s="277"/>
      <c r="I676" s="2"/>
      <c r="J676" s="2"/>
      <c r="K676" s="2"/>
      <c r="L676" s="2"/>
      <c r="M676" s="2"/>
      <c r="N676" s="2"/>
      <c r="O676" s="2"/>
      <c r="P676" s="2"/>
      <c r="Q676" s="2"/>
      <c r="R676" s="2"/>
      <c r="S676" s="2"/>
      <c r="T676" s="2"/>
      <c r="U676" s="2"/>
      <c r="V676" s="2"/>
      <c r="W676" s="2"/>
      <c r="X676" s="2"/>
      <c r="Y676" s="2"/>
      <c r="Z676" s="2"/>
    </row>
    <row r="677" spans="1:26" x14ac:dyDescent="0.2">
      <c r="A677" s="2"/>
      <c r="B677" s="277"/>
      <c r="C677" s="2"/>
      <c r="D677" s="277"/>
      <c r="E677" s="278"/>
      <c r="F677" s="277"/>
      <c r="G677" s="278"/>
      <c r="H677" s="277"/>
      <c r="I677" s="2"/>
      <c r="J677" s="2"/>
      <c r="K677" s="2"/>
      <c r="L677" s="2"/>
      <c r="M677" s="2"/>
      <c r="N677" s="2"/>
      <c r="O677" s="2"/>
      <c r="P677" s="2"/>
      <c r="Q677" s="2"/>
      <c r="R677" s="2"/>
      <c r="S677" s="2"/>
      <c r="T677" s="2"/>
      <c r="U677" s="2"/>
      <c r="V677" s="2"/>
      <c r="W677" s="2"/>
      <c r="X677" s="2"/>
      <c r="Y677" s="2"/>
      <c r="Z677" s="2"/>
    </row>
    <row r="678" spans="1:26" x14ac:dyDescent="0.2">
      <c r="A678" s="2"/>
      <c r="B678" s="277"/>
      <c r="C678" s="2"/>
      <c r="D678" s="277"/>
      <c r="E678" s="278"/>
      <c r="F678" s="277"/>
      <c r="G678" s="278"/>
      <c r="H678" s="277"/>
      <c r="I678" s="2"/>
      <c r="J678" s="2"/>
      <c r="K678" s="2"/>
      <c r="L678" s="2"/>
      <c r="M678" s="2"/>
      <c r="N678" s="2"/>
      <c r="O678" s="2"/>
      <c r="P678" s="2"/>
      <c r="Q678" s="2"/>
      <c r="R678" s="2"/>
      <c r="S678" s="2"/>
      <c r="T678" s="2"/>
      <c r="U678" s="2"/>
      <c r="V678" s="2"/>
      <c r="W678" s="2"/>
      <c r="X678" s="2"/>
      <c r="Y678" s="2"/>
      <c r="Z678" s="2"/>
    </row>
    <row r="679" spans="1:26" x14ac:dyDescent="0.2">
      <c r="A679" s="2"/>
      <c r="B679" s="277"/>
      <c r="C679" s="2"/>
      <c r="D679" s="277"/>
      <c r="E679" s="278"/>
      <c r="F679" s="277"/>
      <c r="G679" s="278"/>
      <c r="H679" s="277"/>
      <c r="I679" s="2"/>
      <c r="J679" s="2"/>
      <c r="K679" s="2"/>
      <c r="L679" s="2"/>
      <c r="M679" s="2"/>
      <c r="N679" s="2"/>
      <c r="O679" s="2"/>
      <c r="P679" s="2"/>
      <c r="Q679" s="2"/>
      <c r="R679" s="2"/>
      <c r="S679" s="2"/>
      <c r="T679" s="2"/>
      <c r="U679" s="2"/>
      <c r="V679" s="2"/>
      <c r="W679" s="2"/>
      <c r="X679" s="2"/>
      <c r="Y679" s="2"/>
      <c r="Z679" s="2"/>
    </row>
    <row r="680" spans="1:26" x14ac:dyDescent="0.2">
      <c r="A680" s="2"/>
      <c r="B680" s="277"/>
      <c r="C680" s="2"/>
      <c r="D680" s="277"/>
      <c r="E680" s="278"/>
      <c r="F680" s="277"/>
      <c r="G680" s="278"/>
      <c r="H680" s="277"/>
      <c r="I680" s="2"/>
      <c r="J680" s="2"/>
      <c r="K680" s="2"/>
      <c r="L680" s="2"/>
      <c r="M680" s="2"/>
      <c r="N680" s="2"/>
      <c r="O680" s="2"/>
      <c r="P680" s="2"/>
      <c r="Q680" s="2"/>
      <c r="R680" s="2"/>
      <c r="S680" s="2"/>
      <c r="T680" s="2"/>
      <c r="U680" s="2"/>
      <c r="V680" s="2"/>
      <c r="W680" s="2"/>
      <c r="X680" s="2"/>
      <c r="Y680" s="2"/>
      <c r="Z680" s="2"/>
    </row>
    <row r="681" spans="1:26" x14ac:dyDescent="0.2">
      <c r="A681" s="2"/>
      <c r="B681" s="277"/>
      <c r="C681" s="2"/>
      <c r="D681" s="277"/>
      <c r="E681" s="278"/>
      <c r="F681" s="277"/>
      <c r="G681" s="278"/>
      <c r="H681" s="277"/>
      <c r="I681" s="2"/>
      <c r="J681" s="2"/>
      <c r="K681" s="2"/>
      <c r="L681" s="2"/>
      <c r="M681" s="2"/>
      <c r="N681" s="2"/>
      <c r="O681" s="2"/>
      <c r="P681" s="2"/>
      <c r="Q681" s="2"/>
      <c r="R681" s="2"/>
      <c r="S681" s="2"/>
      <c r="T681" s="2"/>
      <c r="U681" s="2"/>
      <c r="V681" s="2"/>
      <c r="W681" s="2"/>
      <c r="X681" s="2"/>
      <c r="Y681" s="2"/>
      <c r="Z681" s="2"/>
    </row>
    <row r="682" spans="1:26" x14ac:dyDescent="0.2">
      <c r="A682" s="2"/>
      <c r="B682" s="277"/>
      <c r="C682" s="2"/>
      <c r="D682" s="277"/>
      <c r="E682" s="278"/>
      <c r="F682" s="277"/>
      <c r="G682" s="278"/>
      <c r="H682" s="277"/>
      <c r="I682" s="2"/>
      <c r="J682" s="2"/>
      <c r="K682" s="2"/>
      <c r="L682" s="2"/>
      <c r="M682" s="2"/>
      <c r="N682" s="2"/>
      <c r="O682" s="2"/>
      <c r="P682" s="2"/>
      <c r="Q682" s="2"/>
      <c r="R682" s="2"/>
      <c r="S682" s="2"/>
      <c r="T682" s="2"/>
      <c r="U682" s="2"/>
      <c r="V682" s="2"/>
      <c r="W682" s="2"/>
      <c r="X682" s="2"/>
      <c r="Y682" s="2"/>
      <c r="Z682" s="2"/>
    </row>
    <row r="683" spans="1:26" x14ac:dyDescent="0.2">
      <c r="A683" s="2"/>
      <c r="B683" s="277"/>
      <c r="C683" s="2"/>
      <c r="D683" s="277"/>
      <c r="E683" s="278"/>
      <c r="F683" s="277"/>
      <c r="G683" s="278"/>
      <c r="H683" s="277"/>
      <c r="I683" s="2"/>
      <c r="J683" s="2"/>
      <c r="K683" s="2"/>
      <c r="L683" s="2"/>
      <c r="M683" s="2"/>
      <c r="N683" s="2"/>
      <c r="O683" s="2"/>
      <c r="P683" s="2"/>
      <c r="Q683" s="2"/>
      <c r="R683" s="2"/>
      <c r="S683" s="2"/>
      <c r="T683" s="2"/>
      <c r="U683" s="2"/>
      <c r="V683" s="2"/>
      <c r="W683" s="2"/>
      <c r="X683" s="2"/>
      <c r="Y683" s="2"/>
      <c r="Z683" s="2"/>
    </row>
    <row r="684" spans="1:26" x14ac:dyDescent="0.2">
      <c r="A684" s="2"/>
      <c r="B684" s="277"/>
      <c r="C684" s="2"/>
      <c r="D684" s="277"/>
      <c r="E684" s="278"/>
      <c r="F684" s="277"/>
      <c r="G684" s="278"/>
      <c r="H684" s="277"/>
      <c r="I684" s="2"/>
      <c r="J684" s="2"/>
      <c r="K684" s="2"/>
      <c r="L684" s="2"/>
      <c r="M684" s="2"/>
      <c r="N684" s="2"/>
      <c r="O684" s="2"/>
      <c r="P684" s="2"/>
      <c r="Q684" s="2"/>
      <c r="R684" s="2"/>
      <c r="S684" s="2"/>
      <c r="T684" s="2"/>
      <c r="U684" s="2"/>
      <c r="V684" s="2"/>
      <c r="W684" s="2"/>
      <c r="X684" s="2"/>
      <c r="Y684" s="2"/>
      <c r="Z684" s="2"/>
    </row>
    <row r="685" spans="1:26" x14ac:dyDescent="0.2">
      <c r="A685" s="2"/>
      <c r="B685" s="277"/>
      <c r="C685" s="2"/>
      <c r="D685" s="277"/>
      <c r="E685" s="278"/>
      <c r="F685" s="277"/>
      <c r="G685" s="278"/>
      <c r="H685" s="277"/>
      <c r="I685" s="2"/>
      <c r="J685" s="2"/>
      <c r="K685" s="2"/>
      <c r="L685" s="2"/>
      <c r="M685" s="2"/>
      <c r="N685" s="2"/>
      <c r="O685" s="2"/>
      <c r="P685" s="2"/>
      <c r="Q685" s="2"/>
      <c r="R685" s="2"/>
      <c r="S685" s="2"/>
      <c r="T685" s="2"/>
      <c r="U685" s="2"/>
      <c r="V685" s="2"/>
      <c r="W685" s="2"/>
      <c r="X685" s="2"/>
      <c r="Y685" s="2"/>
      <c r="Z685" s="2"/>
    </row>
    <row r="686" spans="1:26" x14ac:dyDescent="0.2">
      <c r="A686" s="2"/>
      <c r="B686" s="277"/>
      <c r="C686" s="2"/>
      <c r="D686" s="277"/>
      <c r="E686" s="278"/>
      <c r="F686" s="277"/>
      <c r="G686" s="278"/>
      <c r="H686" s="277"/>
      <c r="I686" s="2"/>
      <c r="J686" s="2"/>
      <c r="K686" s="2"/>
      <c r="L686" s="2"/>
      <c r="M686" s="2"/>
      <c r="N686" s="2"/>
      <c r="O686" s="2"/>
      <c r="P686" s="2"/>
      <c r="Q686" s="2"/>
      <c r="R686" s="2"/>
      <c r="S686" s="2"/>
      <c r="T686" s="2"/>
      <c r="U686" s="2"/>
      <c r="V686" s="2"/>
      <c r="W686" s="2"/>
      <c r="X686" s="2"/>
      <c r="Y686" s="2"/>
      <c r="Z686" s="2"/>
    </row>
    <row r="687" spans="1:26" x14ac:dyDescent="0.2">
      <c r="A687" s="2"/>
      <c r="B687" s="277"/>
      <c r="C687" s="2"/>
      <c r="D687" s="277"/>
      <c r="E687" s="278"/>
      <c r="F687" s="277"/>
      <c r="G687" s="278"/>
      <c r="H687" s="277"/>
      <c r="I687" s="2"/>
      <c r="J687" s="2"/>
      <c r="K687" s="2"/>
      <c r="L687" s="2"/>
      <c r="M687" s="2"/>
      <c r="N687" s="2"/>
      <c r="O687" s="2"/>
      <c r="P687" s="2"/>
      <c r="Q687" s="2"/>
      <c r="R687" s="2"/>
      <c r="S687" s="2"/>
      <c r="T687" s="2"/>
      <c r="U687" s="2"/>
      <c r="V687" s="2"/>
      <c r="W687" s="2"/>
      <c r="X687" s="2"/>
      <c r="Y687" s="2"/>
      <c r="Z687" s="2"/>
    </row>
    <row r="688" spans="1:26" x14ac:dyDescent="0.2">
      <c r="A688" s="2"/>
      <c r="B688" s="277"/>
      <c r="C688" s="2"/>
      <c r="D688" s="277"/>
      <c r="E688" s="278"/>
      <c r="F688" s="277"/>
      <c r="G688" s="278"/>
      <c r="H688" s="277"/>
      <c r="I688" s="2"/>
      <c r="J688" s="2"/>
      <c r="K688" s="2"/>
      <c r="L688" s="2"/>
      <c r="M688" s="2"/>
      <c r="N688" s="2"/>
      <c r="O688" s="2"/>
      <c r="P688" s="2"/>
      <c r="Q688" s="2"/>
      <c r="R688" s="2"/>
      <c r="S688" s="2"/>
      <c r="T688" s="2"/>
      <c r="U688" s="2"/>
      <c r="V688" s="2"/>
      <c r="W688" s="2"/>
      <c r="X688" s="2"/>
      <c r="Y688" s="2"/>
      <c r="Z688" s="2"/>
    </row>
    <row r="689" spans="1:26" x14ac:dyDescent="0.2">
      <c r="A689" s="2"/>
      <c r="B689" s="277"/>
      <c r="C689" s="2"/>
      <c r="D689" s="277"/>
      <c r="E689" s="278"/>
      <c r="F689" s="277"/>
      <c r="G689" s="278"/>
      <c r="H689" s="277"/>
      <c r="I689" s="2"/>
      <c r="J689" s="2"/>
      <c r="K689" s="2"/>
      <c r="L689" s="2"/>
      <c r="M689" s="2"/>
      <c r="N689" s="2"/>
      <c r="O689" s="2"/>
      <c r="P689" s="2"/>
      <c r="Q689" s="2"/>
      <c r="R689" s="2"/>
      <c r="S689" s="2"/>
      <c r="T689" s="2"/>
      <c r="U689" s="2"/>
      <c r="V689" s="2"/>
      <c r="W689" s="2"/>
      <c r="X689" s="2"/>
      <c r="Y689" s="2"/>
      <c r="Z689" s="2"/>
    </row>
    <row r="690" spans="1:26" x14ac:dyDescent="0.2">
      <c r="A690" s="2"/>
      <c r="B690" s="277"/>
      <c r="C690" s="2"/>
      <c r="D690" s="277"/>
      <c r="E690" s="278"/>
      <c r="F690" s="277"/>
      <c r="G690" s="278"/>
      <c r="H690" s="277"/>
      <c r="I690" s="2"/>
      <c r="J690" s="2"/>
      <c r="K690" s="2"/>
      <c r="L690" s="2"/>
      <c r="M690" s="2"/>
      <c r="N690" s="2"/>
      <c r="O690" s="2"/>
      <c r="P690" s="2"/>
      <c r="Q690" s="2"/>
      <c r="R690" s="2"/>
      <c r="S690" s="2"/>
      <c r="T690" s="2"/>
      <c r="U690" s="2"/>
      <c r="V690" s="2"/>
      <c r="W690" s="2"/>
      <c r="X690" s="2"/>
      <c r="Y690" s="2"/>
      <c r="Z690" s="2"/>
    </row>
    <row r="691" spans="1:26" x14ac:dyDescent="0.2">
      <c r="A691" s="2"/>
      <c r="B691" s="277"/>
      <c r="C691" s="2"/>
      <c r="D691" s="277"/>
      <c r="E691" s="278"/>
      <c r="F691" s="277"/>
      <c r="G691" s="278"/>
      <c r="H691" s="277"/>
      <c r="I691" s="2"/>
      <c r="J691" s="2"/>
      <c r="K691" s="2"/>
      <c r="L691" s="2"/>
      <c r="M691" s="2"/>
      <c r="N691" s="2"/>
      <c r="O691" s="2"/>
      <c r="P691" s="2"/>
      <c r="Q691" s="2"/>
      <c r="R691" s="2"/>
      <c r="S691" s="2"/>
      <c r="T691" s="2"/>
      <c r="U691" s="2"/>
      <c r="V691" s="2"/>
      <c r="W691" s="2"/>
      <c r="X691" s="2"/>
      <c r="Y691" s="2"/>
      <c r="Z691" s="2"/>
    </row>
    <row r="692" spans="1:26" x14ac:dyDescent="0.2">
      <c r="A692" s="2"/>
      <c r="B692" s="277"/>
      <c r="C692" s="2"/>
      <c r="D692" s="277"/>
      <c r="E692" s="278"/>
      <c r="F692" s="277"/>
      <c r="G692" s="278"/>
      <c r="H692" s="277"/>
      <c r="I692" s="2"/>
      <c r="J692" s="2"/>
      <c r="K692" s="2"/>
      <c r="L692" s="2"/>
      <c r="M692" s="2"/>
      <c r="N692" s="2"/>
      <c r="O692" s="2"/>
      <c r="P692" s="2"/>
      <c r="Q692" s="2"/>
      <c r="R692" s="2"/>
      <c r="S692" s="2"/>
      <c r="T692" s="2"/>
      <c r="U692" s="2"/>
      <c r="V692" s="2"/>
      <c r="W692" s="2"/>
      <c r="X692" s="2"/>
      <c r="Y692" s="2"/>
      <c r="Z692" s="2"/>
    </row>
    <row r="693" spans="1:26" x14ac:dyDescent="0.2">
      <c r="A693" s="2"/>
      <c r="B693" s="277"/>
      <c r="C693" s="2"/>
      <c r="D693" s="277"/>
      <c r="E693" s="278"/>
      <c r="F693" s="277"/>
      <c r="G693" s="278"/>
      <c r="H693" s="277"/>
      <c r="I693" s="2"/>
      <c r="J693" s="2"/>
      <c r="K693" s="2"/>
      <c r="L693" s="2"/>
      <c r="M693" s="2"/>
      <c r="N693" s="2"/>
      <c r="O693" s="2"/>
      <c r="P693" s="2"/>
      <c r="Q693" s="2"/>
      <c r="R693" s="2"/>
      <c r="S693" s="2"/>
      <c r="T693" s="2"/>
      <c r="U693" s="2"/>
      <c r="V693" s="2"/>
      <c r="W693" s="2"/>
      <c r="X693" s="2"/>
      <c r="Y693" s="2"/>
      <c r="Z693" s="2"/>
    </row>
    <row r="694" spans="1:26" x14ac:dyDescent="0.2">
      <c r="A694" s="2"/>
      <c r="B694" s="277"/>
      <c r="C694" s="2"/>
      <c r="D694" s="277"/>
      <c r="E694" s="278"/>
      <c r="F694" s="277"/>
      <c r="G694" s="278"/>
      <c r="H694" s="277"/>
      <c r="I694" s="2"/>
      <c r="J694" s="2"/>
      <c r="K694" s="2"/>
      <c r="L694" s="2"/>
      <c r="M694" s="2"/>
      <c r="N694" s="2"/>
      <c r="O694" s="2"/>
      <c r="P694" s="2"/>
      <c r="Q694" s="2"/>
      <c r="R694" s="2"/>
      <c r="S694" s="2"/>
      <c r="T694" s="2"/>
      <c r="U694" s="2"/>
      <c r="V694" s="2"/>
      <c r="W694" s="2"/>
      <c r="X694" s="2"/>
      <c r="Y694" s="2"/>
      <c r="Z694" s="2"/>
    </row>
    <row r="695" spans="1:26" x14ac:dyDescent="0.2">
      <c r="A695" s="2"/>
      <c r="B695" s="277"/>
      <c r="C695" s="2"/>
      <c r="D695" s="277"/>
      <c r="E695" s="278"/>
      <c r="F695" s="277"/>
      <c r="G695" s="278"/>
      <c r="H695" s="277"/>
      <c r="I695" s="2"/>
      <c r="J695" s="2"/>
      <c r="K695" s="2"/>
      <c r="L695" s="2"/>
      <c r="M695" s="2"/>
      <c r="N695" s="2"/>
      <c r="O695" s="2"/>
      <c r="P695" s="2"/>
      <c r="Q695" s="2"/>
      <c r="R695" s="2"/>
      <c r="S695" s="2"/>
      <c r="T695" s="2"/>
      <c r="U695" s="2"/>
      <c r="V695" s="2"/>
      <c r="W695" s="2"/>
      <c r="X695" s="2"/>
      <c r="Y695" s="2"/>
      <c r="Z695" s="2"/>
    </row>
    <row r="696" spans="1:26" x14ac:dyDescent="0.2">
      <c r="A696" s="2"/>
      <c r="B696" s="277"/>
      <c r="C696" s="2"/>
      <c r="D696" s="277"/>
      <c r="E696" s="278"/>
      <c r="F696" s="277"/>
      <c r="G696" s="278"/>
      <c r="H696" s="277"/>
      <c r="I696" s="2"/>
      <c r="J696" s="2"/>
      <c r="K696" s="2"/>
      <c r="L696" s="2"/>
      <c r="M696" s="2"/>
      <c r="N696" s="2"/>
      <c r="O696" s="2"/>
      <c r="P696" s="2"/>
      <c r="Q696" s="2"/>
      <c r="R696" s="2"/>
      <c r="S696" s="2"/>
      <c r="T696" s="2"/>
      <c r="U696" s="2"/>
      <c r="V696" s="2"/>
      <c r="W696" s="2"/>
      <c r="X696" s="2"/>
      <c r="Y696" s="2"/>
      <c r="Z696" s="2"/>
    </row>
    <row r="697" spans="1:26" x14ac:dyDescent="0.2">
      <c r="A697" s="2"/>
      <c r="B697" s="277"/>
      <c r="C697" s="2"/>
      <c r="D697" s="277"/>
      <c r="E697" s="278"/>
      <c r="F697" s="277"/>
      <c r="G697" s="278"/>
      <c r="H697" s="277"/>
      <c r="I697" s="2"/>
      <c r="J697" s="2"/>
      <c r="K697" s="2"/>
      <c r="L697" s="2"/>
      <c r="M697" s="2"/>
      <c r="N697" s="2"/>
      <c r="O697" s="2"/>
      <c r="P697" s="2"/>
      <c r="Q697" s="2"/>
      <c r="R697" s="2"/>
      <c r="S697" s="2"/>
      <c r="T697" s="2"/>
      <c r="U697" s="2"/>
      <c r="V697" s="2"/>
      <c r="W697" s="2"/>
      <c r="X697" s="2"/>
      <c r="Y697" s="2"/>
      <c r="Z697" s="2"/>
    </row>
    <row r="698" spans="1:26" x14ac:dyDescent="0.2">
      <c r="A698" s="2"/>
      <c r="B698" s="277"/>
      <c r="C698" s="2"/>
      <c r="D698" s="277"/>
      <c r="E698" s="278"/>
      <c r="F698" s="277"/>
      <c r="G698" s="278"/>
      <c r="H698" s="277"/>
      <c r="I698" s="2"/>
      <c r="J698" s="2"/>
      <c r="K698" s="2"/>
      <c r="L698" s="2"/>
      <c r="M698" s="2"/>
      <c r="N698" s="2"/>
      <c r="O698" s="2"/>
      <c r="P698" s="2"/>
      <c r="Q698" s="2"/>
      <c r="R698" s="2"/>
      <c r="S698" s="2"/>
      <c r="T698" s="2"/>
      <c r="U698" s="2"/>
      <c r="V698" s="2"/>
      <c r="W698" s="2"/>
      <c r="X698" s="2"/>
      <c r="Y698" s="2"/>
      <c r="Z698" s="2"/>
    </row>
    <row r="699" spans="1:26" x14ac:dyDescent="0.2">
      <c r="A699" s="2"/>
      <c r="B699" s="277"/>
      <c r="C699" s="2"/>
      <c r="D699" s="277"/>
      <c r="E699" s="278"/>
      <c r="F699" s="277"/>
      <c r="G699" s="278"/>
      <c r="H699" s="277"/>
      <c r="I699" s="2"/>
      <c r="J699" s="2"/>
      <c r="K699" s="2"/>
      <c r="L699" s="2"/>
      <c r="M699" s="2"/>
      <c r="N699" s="2"/>
      <c r="O699" s="2"/>
      <c r="P699" s="2"/>
      <c r="Q699" s="2"/>
      <c r="R699" s="2"/>
      <c r="S699" s="2"/>
      <c r="T699" s="2"/>
      <c r="U699" s="2"/>
      <c r="V699" s="2"/>
      <c r="W699" s="2"/>
      <c r="X699" s="2"/>
      <c r="Y699" s="2"/>
      <c r="Z699" s="2"/>
    </row>
    <row r="700" spans="1:26" x14ac:dyDescent="0.2">
      <c r="A700" s="2"/>
      <c r="B700" s="277"/>
      <c r="C700" s="2"/>
      <c r="D700" s="277"/>
      <c r="E700" s="278"/>
      <c r="F700" s="277"/>
      <c r="G700" s="278"/>
      <c r="H700" s="277"/>
      <c r="I700" s="2"/>
      <c r="J700" s="2"/>
      <c r="K700" s="2"/>
      <c r="L700" s="2"/>
      <c r="M700" s="2"/>
      <c r="N700" s="2"/>
      <c r="O700" s="2"/>
      <c r="P700" s="2"/>
      <c r="Q700" s="2"/>
      <c r="R700" s="2"/>
      <c r="S700" s="2"/>
      <c r="T700" s="2"/>
      <c r="U700" s="2"/>
      <c r="V700" s="2"/>
      <c r="W700" s="2"/>
      <c r="X700" s="2"/>
      <c r="Y700" s="2"/>
      <c r="Z700" s="2"/>
    </row>
    <row r="701" spans="1:26" x14ac:dyDescent="0.2">
      <c r="A701" s="2"/>
      <c r="B701" s="277"/>
      <c r="C701" s="2"/>
      <c r="D701" s="277"/>
      <c r="E701" s="278"/>
      <c r="F701" s="277"/>
      <c r="G701" s="278"/>
      <c r="H701" s="277"/>
      <c r="I701" s="2"/>
      <c r="J701" s="2"/>
      <c r="K701" s="2"/>
      <c r="L701" s="2"/>
      <c r="M701" s="2"/>
      <c r="N701" s="2"/>
      <c r="O701" s="2"/>
      <c r="P701" s="2"/>
      <c r="Q701" s="2"/>
      <c r="R701" s="2"/>
      <c r="S701" s="2"/>
      <c r="T701" s="2"/>
      <c r="U701" s="2"/>
      <c r="V701" s="2"/>
      <c r="W701" s="2"/>
      <c r="X701" s="2"/>
      <c r="Y701" s="2"/>
      <c r="Z701" s="2"/>
    </row>
    <row r="702" spans="1:26" x14ac:dyDescent="0.2">
      <c r="A702" s="2"/>
      <c r="B702" s="277"/>
      <c r="C702" s="2"/>
      <c r="D702" s="277"/>
      <c r="E702" s="278"/>
      <c r="F702" s="277"/>
      <c r="G702" s="278"/>
      <c r="H702" s="277"/>
      <c r="I702" s="2"/>
      <c r="J702" s="2"/>
      <c r="K702" s="2"/>
      <c r="L702" s="2"/>
      <c r="M702" s="2"/>
      <c r="N702" s="2"/>
      <c r="O702" s="2"/>
      <c r="P702" s="2"/>
      <c r="Q702" s="2"/>
      <c r="R702" s="2"/>
      <c r="S702" s="2"/>
      <c r="T702" s="2"/>
      <c r="U702" s="2"/>
      <c r="V702" s="2"/>
      <c r="W702" s="2"/>
      <c r="X702" s="2"/>
      <c r="Y702" s="2"/>
      <c r="Z702" s="2"/>
    </row>
    <row r="703" spans="1:26" x14ac:dyDescent="0.2">
      <c r="A703" s="2"/>
      <c r="B703" s="277"/>
      <c r="C703" s="2"/>
      <c r="D703" s="277"/>
      <c r="E703" s="278"/>
      <c r="F703" s="277"/>
      <c r="G703" s="278"/>
      <c r="H703" s="277"/>
      <c r="I703" s="2"/>
      <c r="J703" s="2"/>
      <c r="K703" s="2"/>
      <c r="L703" s="2"/>
      <c r="M703" s="2"/>
      <c r="N703" s="2"/>
      <c r="O703" s="2"/>
      <c r="P703" s="2"/>
      <c r="Q703" s="2"/>
      <c r="R703" s="2"/>
      <c r="S703" s="2"/>
      <c r="T703" s="2"/>
      <c r="U703" s="2"/>
      <c r="V703" s="2"/>
      <c r="W703" s="2"/>
      <c r="X703" s="2"/>
      <c r="Y703" s="2"/>
      <c r="Z703" s="2"/>
    </row>
    <row r="704" spans="1:26" x14ac:dyDescent="0.2">
      <c r="A704" s="2"/>
      <c r="B704" s="277"/>
      <c r="C704" s="2"/>
      <c r="D704" s="277"/>
      <c r="E704" s="278"/>
      <c r="F704" s="277"/>
      <c r="G704" s="278"/>
      <c r="H704" s="277"/>
      <c r="I704" s="2"/>
      <c r="J704" s="2"/>
      <c r="K704" s="2"/>
      <c r="L704" s="2"/>
      <c r="M704" s="2"/>
      <c r="N704" s="2"/>
      <c r="O704" s="2"/>
      <c r="P704" s="2"/>
      <c r="Q704" s="2"/>
      <c r="R704" s="2"/>
      <c r="S704" s="2"/>
      <c r="T704" s="2"/>
      <c r="U704" s="2"/>
      <c r="V704" s="2"/>
      <c r="W704" s="2"/>
      <c r="X704" s="2"/>
      <c r="Y704" s="2"/>
      <c r="Z704" s="2"/>
    </row>
    <row r="705" spans="1:26" x14ac:dyDescent="0.2">
      <c r="A705" s="2"/>
      <c r="B705" s="277"/>
      <c r="C705" s="2"/>
      <c r="D705" s="277"/>
      <c r="E705" s="278"/>
      <c r="F705" s="277"/>
      <c r="G705" s="278"/>
      <c r="H705" s="277"/>
      <c r="I705" s="2"/>
      <c r="J705" s="2"/>
      <c r="K705" s="2"/>
      <c r="L705" s="2"/>
      <c r="M705" s="2"/>
      <c r="N705" s="2"/>
      <c r="O705" s="2"/>
      <c r="P705" s="2"/>
      <c r="Q705" s="2"/>
      <c r="R705" s="2"/>
      <c r="S705" s="2"/>
      <c r="T705" s="2"/>
      <c r="U705" s="2"/>
      <c r="V705" s="2"/>
      <c r="W705" s="2"/>
      <c r="X705" s="2"/>
      <c r="Y705" s="2"/>
      <c r="Z705" s="2"/>
    </row>
    <row r="706" spans="1:26" x14ac:dyDescent="0.2">
      <c r="A706" s="2"/>
      <c r="B706" s="277"/>
      <c r="C706" s="2"/>
      <c r="D706" s="277"/>
      <c r="E706" s="278"/>
      <c r="F706" s="277"/>
      <c r="G706" s="278"/>
      <c r="H706" s="277"/>
      <c r="I706" s="2"/>
      <c r="J706" s="2"/>
      <c r="K706" s="2"/>
      <c r="L706" s="2"/>
      <c r="M706" s="2"/>
      <c r="N706" s="2"/>
      <c r="O706" s="2"/>
      <c r="P706" s="2"/>
      <c r="Q706" s="2"/>
      <c r="R706" s="2"/>
      <c r="S706" s="2"/>
      <c r="T706" s="2"/>
      <c r="U706" s="2"/>
      <c r="V706" s="2"/>
      <c r="W706" s="2"/>
      <c r="X706" s="2"/>
      <c r="Y706" s="2"/>
      <c r="Z706" s="2"/>
    </row>
    <row r="707" spans="1:26" x14ac:dyDescent="0.2">
      <c r="A707" s="2"/>
      <c r="B707" s="277"/>
      <c r="C707" s="2"/>
      <c r="D707" s="277"/>
      <c r="E707" s="278"/>
      <c r="F707" s="277"/>
      <c r="G707" s="278"/>
      <c r="H707" s="277"/>
      <c r="I707" s="2"/>
      <c r="J707" s="2"/>
      <c r="K707" s="2"/>
      <c r="L707" s="2"/>
      <c r="M707" s="2"/>
      <c r="N707" s="2"/>
      <c r="O707" s="2"/>
      <c r="P707" s="2"/>
      <c r="Q707" s="2"/>
      <c r="R707" s="2"/>
      <c r="S707" s="2"/>
      <c r="T707" s="2"/>
      <c r="U707" s="2"/>
      <c r="V707" s="2"/>
      <c r="W707" s="2"/>
      <c r="X707" s="2"/>
      <c r="Y707" s="2"/>
      <c r="Z707" s="2"/>
    </row>
    <row r="708" spans="1:26" x14ac:dyDescent="0.2">
      <c r="A708" s="2"/>
      <c r="B708" s="277"/>
      <c r="C708" s="2"/>
      <c r="D708" s="277"/>
      <c r="E708" s="278"/>
      <c r="F708" s="277"/>
      <c r="G708" s="278"/>
      <c r="H708" s="277"/>
      <c r="I708" s="2"/>
      <c r="J708" s="2"/>
      <c r="K708" s="2"/>
      <c r="L708" s="2"/>
      <c r="M708" s="2"/>
      <c r="N708" s="2"/>
      <c r="O708" s="2"/>
      <c r="P708" s="2"/>
      <c r="Q708" s="2"/>
      <c r="R708" s="2"/>
      <c r="S708" s="2"/>
      <c r="T708" s="2"/>
      <c r="U708" s="2"/>
      <c r="V708" s="2"/>
      <c r="W708" s="2"/>
      <c r="X708" s="2"/>
      <c r="Y708" s="2"/>
      <c r="Z708" s="2"/>
    </row>
    <row r="709" spans="1:26" x14ac:dyDescent="0.2">
      <c r="A709" s="2"/>
      <c r="B709" s="277"/>
      <c r="C709" s="2"/>
      <c r="D709" s="277"/>
      <c r="E709" s="278"/>
      <c r="F709" s="277"/>
      <c r="G709" s="278"/>
      <c r="H709" s="277"/>
      <c r="I709" s="2"/>
      <c r="J709" s="2"/>
      <c r="K709" s="2"/>
      <c r="L709" s="2"/>
      <c r="M709" s="2"/>
      <c r="N709" s="2"/>
      <c r="O709" s="2"/>
      <c r="P709" s="2"/>
      <c r="Q709" s="2"/>
      <c r="R709" s="2"/>
      <c r="S709" s="2"/>
      <c r="T709" s="2"/>
      <c r="U709" s="2"/>
      <c r="V709" s="2"/>
      <c r="W709" s="2"/>
      <c r="X709" s="2"/>
      <c r="Y709" s="2"/>
      <c r="Z709" s="2"/>
    </row>
    <row r="710" spans="1:26" x14ac:dyDescent="0.2">
      <c r="A710" s="2"/>
      <c r="B710" s="277"/>
      <c r="C710" s="2"/>
      <c r="D710" s="277"/>
      <c r="E710" s="278"/>
      <c r="F710" s="277"/>
      <c r="G710" s="278"/>
      <c r="H710" s="277"/>
      <c r="I710" s="2"/>
      <c r="J710" s="2"/>
      <c r="K710" s="2"/>
      <c r="L710" s="2"/>
      <c r="M710" s="2"/>
      <c r="N710" s="2"/>
      <c r="O710" s="2"/>
      <c r="P710" s="2"/>
      <c r="Q710" s="2"/>
      <c r="R710" s="2"/>
      <c r="S710" s="2"/>
      <c r="T710" s="2"/>
      <c r="U710" s="2"/>
      <c r="V710" s="2"/>
      <c r="W710" s="2"/>
      <c r="X710" s="2"/>
      <c r="Y710" s="2"/>
      <c r="Z710" s="2"/>
    </row>
    <row r="711" spans="1:26" x14ac:dyDescent="0.2">
      <c r="A711" s="2"/>
      <c r="B711" s="277"/>
      <c r="C711" s="2"/>
      <c r="D711" s="277"/>
      <c r="E711" s="278"/>
      <c r="F711" s="277"/>
      <c r="G711" s="278"/>
      <c r="H711" s="277"/>
      <c r="I711" s="2"/>
      <c r="J711" s="2"/>
      <c r="K711" s="2"/>
      <c r="L711" s="2"/>
      <c r="M711" s="2"/>
      <c r="N711" s="2"/>
      <c r="O711" s="2"/>
      <c r="P711" s="2"/>
      <c r="Q711" s="2"/>
      <c r="R711" s="2"/>
      <c r="S711" s="2"/>
      <c r="T711" s="2"/>
      <c r="U711" s="2"/>
      <c r="V711" s="2"/>
      <c r="W711" s="2"/>
      <c r="X711" s="2"/>
      <c r="Y711" s="2"/>
      <c r="Z711" s="2"/>
    </row>
    <row r="712" spans="1:26" x14ac:dyDescent="0.2">
      <c r="A712" s="2"/>
      <c r="B712" s="277"/>
      <c r="C712" s="2"/>
      <c r="D712" s="277"/>
      <c r="E712" s="278"/>
      <c r="F712" s="277"/>
      <c r="G712" s="278"/>
      <c r="H712" s="277"/>
      <c r="I712" s="2"/>
      <c r="J712" s="2"/>
      <c r="K712" s="2"/>
      <c r="L712" s="2"/>
      <c r="M712" s="2"/>
      <c r="N712" s="2"/>
      <c r="O712" s="2"/>
      <c r="P712" s="2"/>
      <c r="Q712" s="2"/>
      <c r="R712" s="2"/>
      <c r="S712" s="2"/>
      <c r="T712" s="2"/>
      <c r="U712" s="2"/>
      <c r="V712" s="2"/>
      <c r="W712" s="2"/>
      <c r="X712" s="2"/>
      <c r="Y712" s="2"/>
      <c r="Z712" s="2"/>
    </row>
    <row r="713" spans="1:26" x14ac:dyDescent="0.2">
      <c r="A713" s="2"/>
      <c r="B713" s="277"/>
      <c r="C713" s="2"/>
      <c r="D713" s="277"/>
      <c r="E713" s="278"/>
      <c r="F713" s="277"/>
      <c r="G713" s="278"/>
      <c r="H713" s="277"/>
      <c r="I713" s="2"/>
      <c r="J713" s="2"/>
      <c r="K713" s="2"/>
      <c r="L713" s="2"/>
      <c r="M713" s="2"/>
      <c r="N713" s="2"/>
      <c r="O713" s="2"/>
      <c r="P713" s="2"/>
      <c r="Q713" s="2"/>
      <c r="R713" s="2"/>
      <c r="S713" s="2"/>
      <c r="T713" s="2"/>
      <c r="U713" s="2"/>
      <c r="V713" s="2"/>
      <c r="W713" s="2"/>
      <c r="X713" s="2"/>
      <c r="Y713" s="2"/>
      <c r="Z713" s="2"/>
    </row>
    <row r="714" spans="1:26" x14ac:dyDescent="0.2">
      <c r="A714" s="2"/>
      <c r="B714" s="277"/>
      <c r="C714" s="2"/>
      <c r="D714" s="277"/>
      <c r="E714" s="278"/>
      <c r="F714" s="277"/>
      <c r="G714" s="278"/>
      <c r="H714" s="277"/>
      <c r="I714" s="2"/>
      <c r="J714" s="2"/>
      <c r="K714" s="2"/>
      <c r="L714" s="2"/>
      <c r="M714" s="2"/>
      <c r="N714" s="2"/>
      <c r="O714" s="2"/>
      <c r="P714" s="2"/>
      <c r="Q714" s="2"/>
      <c r="R714" s="2"/>
      <c r="S714" s="2"/>
      <c r="T714" s="2"/>
      <c r="U714" s="2"/>
      <c r="V714" s="2"/>
      <c r="W714" s="2"/>
      <c r="X714" s="2"/>
      <c r="Y714" s="2"/>
      <c r="Z714" s="2"/>
    </row>
    <row r="715" spans="1:26" x14ac:dyDescent="0.2">
      <c r="A715" s="2"/>
      <c r="B715" s="277"/>
      <c r="C715" s="2"/>
      <c r="D715" s="277"/>
      <c r="E715" s="278"/>
      <c r="F715" s="277"/>
      <c r="G715" s="278"/>
      <c r="H715" s="277"/>
      <c r="I715" s="2"/>
      <c r="J715" s="2"/>
      <c r="K715" s="2"/>
      <c r="L715" s="2"/>
      <c r="M715" s="2"/>
      <c r="N715" s="2"/>
      <c r="O715" s="2"/>
      <c r="P715" s="2"/>
      <c r="Q715" s="2"/>
      <c r="R715" s="2"/>
      <c r="S715" s="2"/>
      <c r="T715" s="2"/>
      <c r="U715" s="2"/>
      <c r="V715" s="2"/>
      <c r="W715" s="2"/>
      <c r="X715" s="2"/>
      <c r="Y715" s="2"/>
      <c r="Z715" s="2"/>
    </row>
    <row r="716" spans="1:26" x14ac:dyDescent="0.2">
      <c r="A716" s="2"/>
      <c r="B716" s="277"/>
      <c r="C716" s="2"/>
      <c r="D716" s="277"/>
      <c r="E716" s="278"/>
      <c r="F716" s="277"/>
      <c r="G716" s="278"/>
      <c r="H716" s="277"/>
      <c r="I716" s="2"/>
      <c r="J716" s="2"/>
      <c r="K716" s="2"/>
      <c r="L716" s="2"/>
      <c r="M716" s="2"/>
      <c r="N716" s="2"/>
      <c r="O716" s="2"/>
      <c r="P716" s="2"/>
      <c r="Q716" s="2"/>
      <c r="R716" s="2"/>
      <c r="S716" s="2"/>
      <c r="T716" s="2"/>
      <c r="U716" s="2"/>
      <c r="V716" s="2"/>
      <c r="W716" s="2"/>
      <c r="X716" s="2"/>
      <c r="Y716" s="2"/>
      <c r="Z716" s="2"/>
    </row>
    <row r="717" spans="1:26" x14ac:dyDescent="0.2">
      <c r="A717" s="2"/>
      <c r="B717" s="277"/>
      <c r="C717" s="2"/>
      <c r="D717" s="277"/>
      <c r="E717" s="278"/>
      <c r="F717" s="277"/>
      <c r="G717" s="278"/>
      <c r="H717" s="277"/>
      <c r="I717" s="2"/>
      <c r="J717" s="2"/>
      <c r="K717" s="2"/>
      <c r="L717" s="2"/>
      <c r="M717" s="2"/>
      <c r="N717" s="2"/>
      <c r="O717" s="2"/>
      <c r="P717" s="2"/>
      <c r="Q717" s="2"/>
      <c r="R717" s="2"/>
      <c r="S717" s="2"/>
      <c r="T717" s="2"/>
      <c r="U717" s="2"/>
      <c r="V717" s="2"/>
      <c r="W717" s="2"/>
      <c r="X717" s="2"/>
      <c r="Y717" s="2"/>
      <c r="Z717" s="2"/>
    </row>
    <row r="718" spans="1:26" x14ac:dyDescent="0.2">
      <c r="A718" s="2"/>
      <c r="B718" s="277"/>
      <c r="C718" s="2"/>
      <c r="D718" s="277"/>
      <c r="E718" s="278"/>
      <c r="F718" s="277"/>
      <c r="G718" s="278"/>
      <c r="H718" s="277"/>
      <c r="I718" s="2"/>
      <c r="J718" s="2"/>
      <c r="K718" s="2"/>
      <c r="L718" s="2"/>
      <c r="M718" s="2"/>
      <c r="N718" s="2"/>
      <c r="O718" s="2"/>
      <c r="P718" s="2"/>
      <c r="Q718" s="2"/>
      <c r="R718" s="2"/>
      <c r="S718" s="2"/>
      <c r="T718" s="2"/>
      <c r="U718" s="2"/>
      <c r="V718" s="2"/>
      <c r="W718" s="2"/>
      <c r="X718" s="2"/>
      <c r="Y718" s="2"/>
      <c r="Z718" s="2"/>
    </row>
    <row r="719" spans="1:26" x14ac:dyDescent="0.2">
      <c r="A719" s="2"/>
      <c r="B719" s="277"/>
      <c r="C719" s="2"/>
      <c r="D719" s="277"/>
      <c r="E719" s="278"/>
      <c r="F719" s="277"/>
      <c r="G719" s="278"/>
      <c r="H719" s="277"/>
      <c r="I719" s="2"/>
      <c r="J719" s="2"/>
      <c r="K719" s="2"/>
      <c r="L719" s="2"/>
      <c r="M719" s="2"/>
      <c r="N719" s="2"/>
      <c r="O719" s="2"/>
      <c r="P719" s="2"/>
      <c r="Q719" s="2"/>
      <c r="R719" s="2"/>
      <c r="S719" s="2"/>
      <c r="T719" s="2"/>
      <c r="U719" s="2"/>
      <c r="V719" s="2"/>
      <c r="W719" s="2"/>
      <c r="X719" s="2"/>
      <c r="Y719" s="2"/>
      <c r="Z719" s="2"/>
    </row>
    <row r="720" spans="1:26" x14ac:dyDescent="0.2">
      <c r="A720" s="2"/>
      <c r="B720" s="277"/>
      <c r="C720" s="2"/>
      <c r="D720" s="277"/>
      <c r="E720" s="278"/>
      <c r="F720" s="277"/>
      <c r="G720" s="278"/>
      <c r="H720" s="277"/>
      <c r="I720" s="2"/>
      <c r="J720" s="2"/>
      <c r="K720" s="2"/>
      <c r="L720" s="2"/>
      <c r="M720" s="2"/>
      <c r="N720" s="2"/>
      <c r="O720" s="2"/>
      <c r="P720" s="2"/>
      <c r="Q720" s="2"/>
      <c r="R720" s="2"/>
      <c r="S720" s="2"/>
      <c r="T720" s="2"/>
      <c r="U720" s="2"/>
      <c r="V720" s="2"/>
      <c r="W720" s="2"/>
      <c r="X720" s="2"/>
      <c r="Y720" s="2"/>
      <c r="Z720" s="2"/>
    </row>
    <row r="721" spans="1:26" x14ac:dyDescent="0.2">
      <c r="A721" s="2"/>
      <c r="B721" s="277"/>
      <c r="C721" s="2"/>
      <c r="D721" s="277"/>
      <c r="E721" s="278"/>
      <c r="F721" s="277"/>
      <c r="G721" s="278"/>
      <c r="H721" s="277"/>
      <c r="I721" s="2"/>
      <c r="J721" s="2"/>
      <c r="K721" s="2"/>
      <c r="L721" s="2"/>
      <c r="M721" s="2"/>
      <c r="N721" s="2"/>
      <c r="O721" s="2"/>
      <c r="P721" s="2"/>
      <c r="Q721" s="2"/>
      <c r="R721" s="2"/>
      <c r="S721" s="2"/>
      <c r="T721" s="2"/>
      <c r="U721" s="2"/>
      <c r="V721" s="2"/>
      <c r="W721" s="2"/>
      <c r="X721" s="2"/>
      <c r="Y721" s="2"/>
      <c r="Z721" s="2"/>
    </row>
    <row r="722" spans="1:26" x14ac:dyDescent="0.2">
      <c r="A722" s="2"/>
      <c r="B722" s="277"/>
      <c r="C722" s="2"/>
      <c r="D722" s="277"/>
      <c r="E722" s="278"/>
      <c r="F722" s="277"/>
      <c r="G722" s="278"/>
      <c r="H722" s="277"/>
      <c r="I722" s="2"/>
      <c r="J722" s="2"/>
      <c r="K722" s="2"/>
      <c r="L722" s="2"/>
      <c r="M722" s="2"/>
      <c r="N722" s="2"/>
      <c r="O722" s="2"/>
      <c r="P722" s="2"/>
      <c r="Q722" s="2"/>
      <c r="R722" s="2"/>
      <c r="S722" s="2"/>
      <c r="T722" s="2"/>
      <c r="U722" s="2"/>
      <c r="V722" s="2"/>
      <c r="W722" s="2"/>
      <c r="X722" s="2"/>
      <c r="Y722" s="2"/>
      <c r="Z722" s="2"/>
    </row>
    <row r="723" spans="1:26" x14ac:dyDescent="0.2">
      <c r="A723" s="2"/>
      <c r="B723" s="277"/>
      <c r="C723" s="2"/>
      <c r="D723" s="277"/>
      <c r="E723" s="278"/>
      <c r="F723" s="277"/>
      <c r="G723" s="278"/>
      <c r="H723" s="277"/>
      <c r="I723" s="2"/>
      <c r="J723" s="2"/>
      <c r="K723" s="2"/>
      <c r="L723" s="2"/>
      <c r="M723" s="2"/>
      <c r="N723" s="2"/>
      <c r="O723" s="2"/>
      <c r="P723" s="2"/>
      <c r="Q723" s="2"/>
      <c r="R723" s="2"/>
      <c r="S723" s="2"/>
      <c r="T723" s="2"/>
      <c r="U723" s="2"/>
      <c r="V723" s="2"/>
      <c r="W723" s="2"/>
      <c r="X723" s="2"/>
      <c r="Y723" s="2"/>
      <c r="Z723" s="2"/>
    </row>
    <row r="724" spans="1:26" x14ac:dyDescent="0.2">
      <c r="A724" s="2"/>
      <c r="B724" s="277"/>
      <c r="C724" s="2"/>
      <c r="D724" s="277"/>
      <c r="E724" s="278"/>
      <c r="F724" s="277"/>
      <c r="G724" s="278"/>
      <c r="H724" s="277"/>
      <c r="I724" s="2"/>
      <c r="J724" s="2"/>
      <c r="K724" s="2"/>
      <c r="L724" s="2"/>
      <c r="M724" s="2"/>
      <c r="N724" s="2"/>
      <c r="O724" s="2"/>
      <c r="P724" s="2"/>
      <c r="Q724" s="2"/>
      <c r="R724" s="2"/>
      <c r="S724" s="2"/>
      <c r="T724" s="2"/>
      <c r="U724" s="2"/>
      <c r="V724" s="2"/>
      <c r="W724" s="2"/>
      <c r="X724" s="2"/>
      <c r="Y724" s="2"/>
      <c r="Z724" s="2"/>
    </row>
    <row r="725" spans="1:26" x14ac:dyDescent="0.2">
      <c r="A725" s="2"/>
      <c r="B725" s="277"/>
      <c r="C725" s="2"/>
      <c r="D725" s="277"/>
      <c r="E725" s="278"/>
      <c r="F725" s="277"/>
      <c r="G725" s="278"/>
      <c r="H725" s="277"/>
      <c r="I725" s="2"/>
      <c r="J725" s="2"/>
      <c r="K725" s="2"/>
      <c r="L725" s="2"/>
      <c r="M725" s="2"/>
      <c r="N725" s="2"/>
      <c r="O725" s="2"/>
      <c r="P725" s="2"/>
      <c r="Q725" s="2"/>
      <c r="R725" s="2"/>
      <c r="S725" s="2"/>
      <c r="T725" s="2"/>
      <c r="U725" s="2"/>
      <c r="V725" s="2"/>
      <c r="W725" s="2"/>
      <c r="X725" s="2"/>
      <c r="Y725" s="2"/>
      <c r="Z725" s="2"/>
    </row>
    <row r="726" spans="1:26" x14ac:dyDescent="0.2">
      <c r="A726" s="2"/>
      <c r="B726" s="277"/>
      <c r="C726" s="2"/>
      <c r="D726" s="277"/>
      <c r="E726" s="278"/>
      <c r="F726" s="277"/>
      <c r="G726" s="278"/>
      <c r="H726" s="277"/>
      <c r="I726" s="2"/>
      <c r="J726" s="2"/>
      <c r="K726" s="2"/>
      <c r="L726" s="2"/>
      <c r="M726" s="2"/>
      <c r="N726" s="2"/>
      <c r="O726" s="2"/>
      <c r="P726" s="2"/>
      <c r="Q726" s="2"/>
      <c r="R726" s="2"/>
      <c r="S726" s="2"/>
      <c r="T726" s="2"/>
      <c r="U726" s="2"/>
      <c r="V726" s="2"/>
      <c r="W726" s="2"/>
      <c r="X726" s="2"/>
      <c r="Y726" s="2"/>
      <c r="Z726" s="2"/>
    </row>
    <row r="727" spans="1:26" x14ac:dyDescent="0.2">
      <c r="A727" s="2"/>
      <c r="B727" s="277"/>
      <c r="C727" s="2"/>
      <c r="D727" s="277"/>
      <c r="E727" s="278"/>
      <c r="F727" s="277"/>
      <c r="G727" s="278"/>
      <c r="H727" s="277"/>
      <c r="I727" s="2"/>
      <c r="J727" s="2"/>
      <c r="K727" s="2"/>
      <c r="L727" s="2"/>
      <c r="M727" s="2"/>
      <c r="N727" s="2"/>
      <c r="O727" s="2"/>
      <c r="P727" s="2"/>
      <c r="Q727" s="2"/>
      <c r="R727" s="2"/>
      <c r="S727" s="2"/>
      <c r="T727" s="2"/>
      <c r="U727" s="2"/>
      <c r="V727" s="2"/>
      <c r="W727" s="2"/>
      <c r="X727" s="2"/>
      <c r="Y727" s="2"/>
      <c r="Z727" s="2"/>
    </row>
    <row r="728" spans="1:26" x14ac:dyDescent="0.2">
      <c r="A728" s="2"/>
      <c r="B728" s="277"/>
      <c r="C728" s="2"/>
      <c r="D728" s="277"/>
      <c r="E728" s="278"/>
      <c r="F728" s="277"/>
      <c r="G728" s="278"/>
      <c r="H728" s="277"/>
      <c r="I728" s="2"/>
      <c r="J728" s="2"/>
      <c r="K728" s="2"/>
      <c r="L728" s="2"/>
      <c r="M728" s="2"/>
      <c r="N728" s="2"/>
      <c r="O728" s="2"/>
      <c r="P728" s="2"/>
      <c r="Q728" s="2"/>
      <c r="R728" s="2"/>
      <c r="S728" s="2"/>
      <c r="T728" s="2"/>
      <c r="U728" s="2"/>
      <c r="V728" s="2"/>
      <c r="W728" s="2"/>
      <c r="X728" s="2"/>
      <c r="Y728" s="2"/>
      <c r="Z728" s="2"/>
    </row>
    <row r="729" spans="1:26" x14ac:dyDescent="0.2">
      <c r="A729" s="2"/>
      <c r="B729" s="277"/>
      <c r="C729" s="2"/>
      <c r="D729" s="277"/>
      <c r="E729" s="278"/>
      <c r="F729" s="277"/>
      <c r="G729" s="278"/>
      <c r="H729" s="277"/>
      <c r="I729" s="2"/>
      <c r="J729" s="2"/>
      <c r="K729" s="2"/>
      <c r="L729" s="2"/>
      <c r="M729" s="2"/>
      <c r="N729" s="2"/>
      <c r="O729" s="2"/>
      <c r="P729" s="2"/>
      <c r="Q729" s="2"/>
      <c r="R729" s="2"/>
      <c r="S729" s="2"/>
      <c r="T729" s="2"/>
      <c r="U729" s="2"/>
      <c r="V729" s="2"/>
      <c r="W729" s="2"/>
      <c r="X729" s="2"/>
      <c r="Y729" s="2"/>
      <c r="Z729" s="2"/>
    </row>
    <row r="730" spans="1:26" x14ac:dyDescent="0.2">
      <c r="A730" s="2"/>
      <c r="B730" s="277"/>
      <c r="C730" s="2"/>
      <c r="D730" s="277"/>
      <c r="E730" s="278"/>
      <c r="F730" s="277"/>
      <c r="G730" s="278"/>
      <c r="H730" s="277"/>
      <c r="I730" s="2"/>
      <c r="J730" s="2"/>
      <c r="K730" s="2"/>
      <c r="L730" s="2"/>
      <c r="M730" s="2"/>
      <c r="N730" s="2"/>
      <c r="O730" s="2"/>
      <c r="P730" s="2"/>
      <c r="Q730" s="2"/>
      <c r="R730" s="2"/>
      <c r="S730" s="2"/>
      <c r="T730" s="2"/>
      <c r="U730" s="2"/>
      <c r="V730" s="2"/>
      <c r="W730" s="2"/>
      <c r="X730" s="2"/>
      <c r="Y730" s="2"/>
      <c r="Z730" s="2"/>
    </row>
    <row r="731" spans="1:26" x14ac:dyDescent="0.2">
      <c r="A731" s="2"/>
      <c r="B731" s="277"/>
      <c r="C731" s="2"/>
      <c r="D731" s="277"/>
      <c r="E731" s="278"/>
      <c r="F731" s="277"/>
      <c r="G731" s="278"/>
      <c r="H731" s="277"/>
      <c r="I731" s="2"/>
      <c r="J731" s="2"/>
      <c r="K731" s="2"/>
      <c r="L731" s="2"/>
      <c r="M731" s="2"/>
      <c r="N731" s="2"/>
      <c r="O731" s="2"/>
      <c r="P731" s="2"/>
      <c r="Q731" s="2"/>
      <c r="R731" s="2"/>
      <c r="S731" s="2"/>
      <c r="T731" s="2"/>
      <c r="U731" s="2"/>
      <c r="V731" s="2"/>
      <c r="W731" s="2"/>
      <c r="X731" s="2"/>
      <c r="Y731" s="2"/>
      <c r="Z731" s="2"/>
    </row>
    <row r="732" spans="1:26" x14ac:dyDescent="0.2">
      <c r="A732" s="2"/>
      <c r="B732" s="277"/>
      <c r="C732" s="2"/>
      <c r="D732" s="277"/>
      <c r="E732" s="278"/>
      <c r="F732" s="277"/>
      <c r="G732" s="278"/>
      <c r="H732" s="277"/>
      <c r="I732" s="2"/>
      <c r="J732" s="2"/>
      <c r="K732" s="2"/>
      <c r="L732" s="2"/>
      <c r="M732" s="2"/>
      <c r="N732" s="2"/>
      <c r="O732" s="2"/>
      <c r="P732" s="2"/>
      <c r="Q732" s="2"/>
      <c r="R732" s="2"/>
      <c r="S732" s="2"/>
      <c r="T732" s="2"/>
      <c r="U732" s="2"/>
      <c r="V732" s="2"/>
      <c r="W732" s="2"/>
      <c r="X732" s="2"/>
      <c r="Y732" s="2"/>
      <c r="Z732" s="2"/>
    </row>
    <row r="733" spans="1:26" x14ac:dyDescent="0.2">
      <c r="A733" s="2"/>
      <c r="B733" s="277"/>
      <c r="C733" s="2"/>
      <c r="D733" s="277"/>
      <c r="E733" s="278"/>
      <c r="F733" s="277"/>
      <c r="G733" s="278"/>
      <c r="H733" s="277"/>
      <c r="I733" s="2"/>
      <c r="J733" s="2"/>
      <c r="K733" s="2"/>
      <c r="L733" s="2"/>
      <c r="M733" s="2"/>
      <c r="N733" s="2"/>
      <c r="O733" s="2"/>
      <c r="P733" s="2"/>
      <c r="Q733" s="2"/>
      <c r="R733" s="2"/>
      <c r="S733" s="2"/>
      <c r="T733" s="2"/>
      <c r="U733" s="2"/>
      <c r="V733" s="2"/>
      <c r="W733" s="2"/>
      <c r="X733" s="2"/>
      <c r="Y733" s="2"/>
      <c r="Z733" s="2"/>
    </row>
    <row r="734" spans="1:26" x14ac:dyDescent="0.2">
      <c r="A734" s="2"/>
      <c r="B734" s="277"/>
      <c r="C734" s="2"/>
      <c r="D734" s="277"/>
      <c r="E734" s="278"/>
      <c r="F734" s="277"/>
      <c r="G734" s="278"/>
      <c r="H734" s="277"/>
      <c r="I734" s="2"/>
      <c r="J734" s="2"/>
      <c r="K734" s="2"/>
      <c r="L734" s="2"/>
      <c r="M734" s="2"/>
      <c r="N734" s="2"/>
      <c r="O734" s="2"/>
      <c r="P734" s="2"/>
      <c r="Q734" s="2"/>
      <c r="R734" s="2"/>
      <c r="S734" s="2"/>
      <c r="T734" s="2"/>
      <c r="U734" s="2"/>
      <c r="V734" s="2"/>
      <c r="W734" s="2"/>
      <c r="X734" s="2"/>
      <c r="Y734" s="2"/>
      <c r="Z734" s="2"/>
    </row>
    <row r="735" spans="1:26" x14ac:dyDescent="0.2">
      <c r="A735" s="2"/>
      <c r="B735" s="277"/>
      <c r="C735" s="2"/>
      <c r="D735" s="277"/>
      <c r="E735" s="278"/>
      <c r="F735" s="277"/>
      <c r="G735" s="278"/>
      <c r="H735" s="277"/>
      <c r="I735" s="2"/>
      <c r="J735" s="2"/>
      <c r="K735" s="2"/>
      <c r="L735" s="2"/>
      <c r="M735" s="2"/>
      <c r="N735" s="2"/>
      <c r="O735" s="2"/>
      <c r="P735" s="2"/>
      <c r="Q735" s="2"/>
      <c r="R735" s="2"/>
      <c r="S735" s="2"/>
      <c r="T735" s="2"/>
      <c r="U735" s="2"/>
      <c r="V735" s="2"/>
      <c r="W735" s="2"/>
      <c r="X735" s="2"/>
      <c r="Y735" s="2"/>
      <c r="Z735" s="2"/>
    </row>
    <row r="736" spans="1:26" x14ac:dyDescent="0.2">
      <c r="A736" s="2"/>
      <c r="B736" s="277"/>
      <c r="C736" s="2"/>
      <c r="D736" s="277"/>
      <c r="E736" s="278"/>
      <c r="F736" s="277"/>
      <c r="G736" s="278"/>
      <c r="H736" s="277"/>
      <c r="I736" s="2"/>
      <c r="J736" s="2"/>
      <c r="K736" s="2"/>
      <c r="L736" s="2"/>
      <c r="M736" s="2"/>
      <c r="N736" s="2"/>
      <c r="O736" s="2"/>
      <c r="P736" s="2"/>
      <c r="Q736" s="2"/>
      <c r="R736" s="2"/>
      <c r="S736" s="2"/>
      <c r="T736" s="2"/>
      <c r="U736" s="2"/>
      <c r="V736" s="2"/>
      <c r="W736" s="2"/>
      <c r="X736" s="2"/>
      <c r="Y736" s="2"/>
      <c r="Z736" s="2"/>
    </row>
    <row r="737" spans="1:26" x14ac:dyDescent="0.2">
      <c r="A737" s="2"/>
      <c r="B737" s="277"/>
      <c r="C737" s="2"/>
      <c r="D737" s="277"/>
      <c r="E737" s="278"/>
      <c r="F737" s="277"/>
      <c r="G737" s="278"/>
      <c r="H737" s="277"/>
      <c r="I737" s="2"/>
      <c r="J737" s="2"/>
      <c r="K737" s="2"/>
      <c r="L737" s="2"/>
      <c r="M737" s="2"/>
      <c r="N737" s="2"/>
      <c r="O737" s="2"/>
      <c r="P737" s="2"/>
      <c r="Q737" s="2"/>
      <c r="R737" s="2"/>
      <c r="S737" s="2"/>
      <c r="T737" s="2"/>
      <c r="U737" s="2"/>
      <c r="V737" s="2"/>
      <c r="W737" s="2"/>
      <c r="X737" s="2"/>
      <c r="Y737" s="2"/>
      <c r="Z737" s="2"/>
    </row>
    <row r="738" spans="1:26" x14ac:dyDescent="0.2">
      <c r="A738" s="2"/>
      <c r="B738" s="277"/>
      <c r="C738" s="2"/>
      <c r="D738" s="277"/>
      <c r="E738" s="278"/>
      <c r="F738" s="277"/>
      <c r="G738" s="278"/>
      <c r="H738" s="277"/>
      <c r="I738" s="2"/>
      <c r="J738" s="2"/>
      <c r="K738" s="2"/>
      <c r="L738" s="2"/>
      <c r="M738" s="2"/>
      <c r="N738" s="2"/>
      <c r="O738" s="2"/>
      <c r="P738" s="2"/>
      <c r="Q738" s="2"/>
      <c r="R738" s="2"/>
      <c r="S738" s="2"/>
      <c r="T738" s="2"/>
      <c r="U738" s="2"/>
      <c r="V738" s="2"/>
      <c r="W738" s="2"/>
      <c r="X738" s="2"/>
      <c r="Y738" s="2"/>
      <c r="Z738" s="2"/>
    </row>
    <row r="739" spans="1:26" x14ac:dyDescent="0.2">
      <c r="A739" s="2"/>
      <c r="B739" s="277"/>
      <c r="C739" s="2"/>
      <c r="D739" s="277"/>
      <c r="E739" s="278"/>
      <c r="F739" s="277"/>
      <c r="G739" s="278"/>
      <c r="H739" s="277"/>
      <c r="I739" s="2"/>
      <c r="J739" s="2"/>
      <c r="K739" s="2"/>
      <c r="L739" s="2"/>
      <c r="M739" s="2"/>
      <c r="N739" s="2"/>
      <c r="O739" s="2"/>
      <c r="P739" s="2"/>
      <c r="Q739" s="2"/>
      <c r="R739" s="2"/>
      <c r="S739" s="2"/>
      <c r="T739" s="2"/>
      <c r="U739" s="2"/>
      <c r="V739" s="2"/>
      <c r="W739" s="2"/>
      <c r="X739" s="2"/>
      <c r="Y739" s="2"/>
      <c r="Z739" s="2"/>
    </row>
    <row r="740" spans="1:26" x14ac:dyDescent="0.2">
      <c r="A740" s="2"/>
      <c r="B740" s="277"/>
      <c r="C740" s="2"/>
      <c r="D740" s="277"/>
      <c r="E740" s="278"/>
      <c r="F740" s="277"/>
      <c r="G740" s="278"/>
      <c r="H740" s="277"/>
      <c r="I740" s="2"/>
      <c r="J740" s="2"/>
      <c r="K740" s="2"/>
      <c r="L740" s="2"/>
      <c r="M740" s="2"/>
      <c r="N740" s="2"/>
      <c r="O740" s="2"/>
      <c r="P740" s="2"/>
      <c r="Q740" s="2"/>
      <c r="R740" s="2"/>
      <c r="S740" s="2"/>
      <c r="T740" s="2"/>
      <c r="U740" s="2"/>
      <c r="V740" s="2"/>
      <c r="W740" s="2"/>
      <c r="X740" s="2"/>
      <c r="Y740" s="2"/>
      <c r="Z740" s="2"/>
    </row>
    <row r="741" spans="1:26" x14ac:dyDescent="0.2">
      <c r="A741" s="2"/>
      <c r="B741" s="277"/>
      <c r="C741" s="2"/>
      <c r="D741" s="277"/>
      <c r="E741" s="278"/>
      <c r="F741" s="277"/>
      <c r="G741" s="278"/>
      <c r="H741" s="277"/>
      <c r="I741" s="2"/>
      <c r="J741" s="2"/>
      <c r="K741" s="2"/>
      <c r="L741" s="2"/>
      <c r="M741" s="2"/>
      <c r="N741" s="2"/>
      <c r="O741" s="2"/>
      <c r="P741" s="2"/>
      <c r="Q741" s="2"/>
      <c r="R741" s="2"/>
      <c r="S741" s="2"/>
      <c r="T741" s="2"/>
      <c r="U741" s="2"/>
      <c r="V741" s="2"/>
      <c r="W741" s="2"/>
      <c r="X741" s="2"/>
      <c r="Y741" s="2"/>
      <c r="Z741" s="2"/>
    </row>
    <row r="742" spans="1:26" x14ac:dyDescent="0.2">
      <c r="A742" s="2"/>
      <c r="B742" s="277"/>
      <c r="C742" s="2"/>
      <c r="D742" s="277"/>
      <c r="E742" s="278"/>
      <c r="F742" s="277"/>
      <c r="G742" s="278"/>
      <c r="H742" s="277"/>
      <c r="I742" s="2"/>
      <c r="J742" s="2"/>
      <c r="K742" s="2"/>
      <c r="L742" s="2"/>
      <c r="M742" s="2"/>
      <c r="N742" s="2"/>
      <c r="O742" s="2"/>
      <c r="P742" s="2"/>
      <c r="Q742" s="2"/>
      <c r="R742" s="2"/>
      <c r="S742" s="2"/>
      <c r="T742" s="2"/>
      <c r="U742" s="2"/>
      <c r="V742" s="2"/>
      <c r="W742" s="2"/>
      <c r="X742" s="2"/>
      <c r="Y742" s="2"/>
      <c r="Z742" s="2"/>
    </row>
    <row r="743" spans="1:26" x14ac:dyDescent="0.2">
      <c r="A743" s="2"/>
      <c r="B743" s="277"/>
      <c r="C743" s="2"/>
      <c r="D743" s="277"/>
      <c r="E743" s="278"/>
      <c r="F743" s="277"/>
      <c r="G743" s="278"/>
      <c r="H743" s="277"/>
      <c r="I743" s="2"/>
      <c r="J743" s="2"/>
      <c r="K743" s="2"/>
      <c r="L743" s="2"/>
      <c r="M743" s="2"/>
      <c r="N743" s="2"/>
      <c r="O743" s="2"/>
      <c r="P743" s="2"/>
      <c r="Q743" s="2"/>
      <c r="R743" s="2"/>
      <c r="S743" s="2"/>
      <c r="T743" s="2"/>
      <c r="U743" s="2"/>
      <c r="V743" s="2"/>
      <c r="W743" s="2"/>
      <c r="X743" s="2"/>
      <c r="Y743" s="2"/>
      <c r="Z743" s="2"/>
    </row>
    <row r="744" spans="1:26" x14ac:dyDescent="0.2">
      <c r="A744" s="2"/>
      <c r="B744" s="277"/>
      <c r="C744" s="2"/>
      <c r="D744" s="277"/>
      <c r="E744" s="278"/>
      <c r="F744" s="277"/>
      <c r="G744" s="278"/>
      <c r="H744" s="277"/>
      <c r="I744" s="2"/>
      <c r="J744" s="2"/>
      <c r="K744" s="2"/>
      <c r="L744" s="2"/>
      <c r="M744" s="2"/>
      <c r="N744" s="2"/>
      <c r="O744" s="2"/>
      <c r="P744" s="2"/>
      <c r="Q744" s="2"/>
      <c r="R744" s="2"/>
      <c r="S744" s="2"/>
      <c r="T744" s="2"/>
      <c r="U744" s="2"/>
      <c r="V744" s="2"/>
      <c r="W744" s="2"/>
      <c r="X744" s="2"/>
      <c r="Y744" s="2"/>
      <c r="Z744" s="2"/>
    </row>
    <row r="745" spans="1:26" x14ac:dyDescent="0.2">
      <c r="A745" s="2"/>
      <c r="B745" s="277"/>
      <c r="C745" s="2"/>
      <c r="D745" s="277"/>
      <c r="E745" s="278"/>
      <c r="F745" s="277"/>
      <c r="G745" s="278"/>
      <c r="H745" s="277"/>
      <c r="I745" s="2"/>
      <c r="J745" s="2"/>
      <c r="K745" s="2"/>
      <c r="L745" s="2"/>
      <c r="M745" s="2"/>
      <c r="N745" s="2"/>
      <c r="O745" s="2"/>
      <c r="P745" s="2"/>
      <c r="Q745" s="2"/>
      <c r="R745" s="2"/>
      <c r="S745" s="2"/>
      <c r="T745" s="2"/>
      <c r="U745" s="2"/>
      <c r="V745" s="2"/>
      <c r="W745" s="2"/>
      <c r="X745" s="2"/>
      <c r="Y745" s="2"/>
      <c r="Z745" s="2"/>
    </row>
    <row r="746" spans="1:26" x14ac:dyDescent="0.2">
      <c r="A746" s="2"/>
      <c r="B746" s="277"/>
      <c r="C746" s="2"/>
      <c r="D746" s="277"/>
      <c r="E746" s="278"/>
      <c r="F746" s="277"/>
      <c r="G746" s="278"/>
      <c r="H746" s="277"/>
      <c r="I746" s="2"/>
      <c r="J746" s="2"/>
      <c r="K746" s="2"/>
      <c r="L746" s="2"/>
      <c r="M746" s="2"/>
      <c r="N746" s="2"/>
      <c r="O746" s="2"/>
      <c r="P746" s="2"/>
      <c r="Q746" s="2"/>
      <c r="R746" s="2"/>
      <c r="S746" s="2"/>
      <c r="T746" s="2"/>
      <c r="U746" s="2"/>
      <c r="V746" s="2"/>
      <c r="W746" s="2"/>
      <c r="X746" s="2"/>
      <c r="Y746" s="2"/>
      <c r="Z746" s="2"/>
    </row>
    <row r="747" spans="1:26" x14ac:dyDescent="0.2">
      <c r="A747" s="2"/>
      <c r="B747" s="277"/>
      <c r="C747" s="2"/>
      <c r="D747" s="277"/>
      <c r="E747" s="278"/>
      <c r="F747" s="277"/>
      <c r="G747" s="278"/>
      <c r="H747" s="277"/>
      <c r="I747" s="2"/>
      <c r="J747" s="2"/>
      <c r="K747" s="2"/>
      <c r="L747" s="2"/>
      <c r="M747" s="2"/>
      <c r="N747" s="2"/>
      <c r="O747" s="2"/>
      <c r="P747" s="2"/>
      <c r="Q747" s="2"/>
      <c r="R747" s="2"/>
      <c r="S747" s="2"/>
      <c r="T747" s="2"/>
      <c r="U747" s="2"/>
      <c r="V747" s="2"/>
      <c r="W747" s="2"/>
      <c r="X747" s="2"/>
      <c r="Y747" s="2"/>
      <c r="Z747" s="2"/>
    </row>
    <row r="748" spans="1:26" x14ac:dyDescent="0.2">
      <c r="A748" s="2"/>
      <c r="B748" s="277"/>
      <c r="C748" s="2"/>
      <c r="D748" s="277"/>
      <c r="E748" s="278"/>
      <c r="F748" s="277"/>
      <c r="G748" s="278"/>
      <c r="H748" s="277"/>
      <c r="I748" s="2"/>
      <c r="J748" s="2"/>
      <c r="K748" s="2"/>
      <c r="L748" s="2"/>
      <c r="M748" s="2"/>
      <c r="N748" s="2"/>
      <c r="O748" s="2"/>
      <c r="P748" s="2"/>
      <c r="Q748" s="2"/>
      <c r="R748" s="2"/>
      <c r="S748" s="2"/>
      <c r="T748" s="2"/>
      <c r="U748" s="2"/>
      <c r="V748" s="2"/>
      <c r="W748" s="2"/>
      <c r="X748" s="2"/>
      <c r="Y748" s="2"/>
      <c r="Z748" s="2"/>
    </row>
    <row r="749" spans="1:26" x14ac:dyDescent="0.2">
      <c r="A749" s="2"/>
      <c r="B749" s="277"/>
      <c r="C749" s="2"/>
      <c r="D749" s="277"/>
      <c r="E749" s="278"/>
      <c r="F749" s="277"/>
      <c r="G749" s="278"/>
      <c r="H749" s="277"/>
      <c r="I749" s="2"/>
      <c r="J749" s="2"/>
      <c r="K749" s="2"/>
      <c r="L749" s="2"/>
      <c r="M749" s="2"/>
      <c r="N749" s="2"/>
      <c r="O749" s="2"/>
      <c r="P749" s="2"/>
      <c r="Q749" s="2"/>
      <c r="R749" s="2"/>
      <c r="S749" s="2"/>
      <c r="T749" s="2"/>
      <c r="U749" s="2"/>
      <c r="V749" s="2"/>
      <c r="W749" s="2"/>
      <c r="X749" s="2"/>
      <c r="Y749" s="2"/>
      <c r="Z749" s="2"/>
    </row>
    <row r="750" spans="1:26" x14ac:dyDescent="0.2">
      <c r="A750" s="2"/>
      <c r="B750" s="277"/>
      <c r="C750" s="2"/>
      <c r="D750" s="277"/>
      <c r="E750" s="278"/>
      <c r="F750" s="277"/>
      <c r="G750" s="278"/>
      <c r="H750" s="277"/>
      <c r="I750" s="2"/>
      <c r="J750" s="2"/>
      <c r="K750" s="2"/>
      <c r="L750" s="2"/>
      <c r="M750" s="2"/>
      <c r="N750" s="2"/>
      <c r="O750" s="2"/>
      <c r="P750" s="2"/>
      <c r="Q750" s="2"/>
      <c r="R750" s="2"/>
      <c r="S750" s="2"/>
      <c r="T750" s="2"/>
      <c r="U750" s="2"/>
      <c r="V750" s="2"/>
      <c r="W750" s="2"/>
      <c r="X750" s="2"/>
      <c r="Y750" s="2"/>
      <c r="Z750" s="2"/>
    </row>
    <row r="751" spans="1:26" x14ac:dyDescent="0.2">
      <c r="A751" s="2"/>
      <c r="B751" s="277"/>
      <c r="C751" s="2"/>
      <c r="D751" s="277"/>
      <c r="E751" s="278"/>
      <c r="F751" s="277"/>
      <c r="G751" s="278"/>
      <c r="H751" s="277"/>
      <c r="I751" s="2"/>
      <c r="J751" s="2"/>
      <c r="K751" s="2"/>
      <c r="L751" s="2"/>
      <c r="M751" s="2"/>
      <c r="N751" s="2"/>
      <c r="O751" s="2"/>
      <c r="P751" s="2"/>
      <c r="Q751" s="2"/>
      <c r="R751" s="2"/>
      <c r="S751" s="2"/>
      <c r="T751" s="2"/>
      <c r="U751" s="2"/>
      <c r="V751" s="2"/>
      <c r="W751" s="2"/>
      <c r="X751" s="2"/>
      <c r="Y751" s="2"/>
      <c r="Z751" s="2"/>
    </row>
    <row r="752" spans="1:26" x14ac:dyDescent="0.2">
      <c r="A752" s="2"/>
      <c r="B752" s="277"/>
      <c r="C752" s="2"/>
      <c r="D752" s="277"/>
      <c r="E752" s="278"/>
      <c r="F752" s="277"/>
      <c r="G752" s="278"/>
      <c r="H752" s="277"/>
      <c r="I752" s="2"/>
      <c r="J752" s="2"/>
      <c r="K752" s="2"/>
      <c r="L752" s="2"/>
      <c r="M752" s="2"/>
      <c r="N752" s="2"/>
      <c r="O752" s="2"/>
      <c r="P752" s="2"/>
      <c r="Q752" s="2"/>
      <c r="R752" s="2"/>
      <c r="S752" s="2"/>
      <c r="T752" s="2"/>
      <c r="U752" s="2"/>
      <c r="V752" s="2"/>
      <c r="W752" s="2"/>
      <c r="X752" s="2"/>
      <c r="Y752" s="2"/>
      <c r="Z752" s="2"/>
    </row>
    <row r="753" spans="1:26" x14ac:dyDescent="0.2">
      <c r="A753" s="2"/>
      <c r="B753" s="277"/>
      <c r="C753" s="2"/>
      <c r="D753" s="277"/>
      <c r="E753" s="278"/>
      <c r="F753" s="277"/>
      <c r="G753" s="278"/>
      <c r="H753" s="277"/>
      <c r="I753" s="2"/>
      <c r="J753" s="2"/>
      <c r="K753" s="2"/>
      <c r="L753" s="2"/>
      <c r="M753" s="2"/>
      <c r="N753" s="2"/>
      <c r="O753" s="2"/>
      <c r="P753" s="2"/>
      <c r="Q753" s="2"/>
      <c r="R753" s="2"/>
      <c r="S753" s="2"/>
      <c r="T753" s="2"/>
      <c r="U753" s="2"/>
      <c r="V753" s="2"/>
      <c r="W753" s="2"/>
      <c r="X753" s="2"/>
      <c r="Y753" s="2"/>
      <c r="Z753" s="2"/>
    </row>
    <row r="754" spans="1:26" x14ac:dyDescent="0.2">
      <c r="A754" s="2"/>
      <c r="B754" s="277"/>
      <c r="C754" s="2"/>
      <c r="D754" s="277"/>
      <c r="E754" s="278"/>
      <c r="F754" s="277"/>
      <c r="G754" s="278"/>
      <c r="H754" s="277"/>
      <c r="I754" s="2"/>
      <c r="J754" s="2"/>
      <c r="K754" s="2"/>
      <c r="L754" s="2"/>
      <c r="M754" s="2"/>
      <c r="N754" s="2"/>
      <c r="O754" s="2"/>
      <c r="P754" s="2"/>
      <c r="Q754" s="2"/>
      <c r="R754" s="2"/>
      <c r="S754" s="2"/>
      <c r="T754" s="2"/>
      <c r="U754" s="2"/>
      <c r="V754" s="2"/>
      <c r="W754" s="2"/>
      <c r="X754" s="2"/>
      <c r="Y754" s="2"/>
      <c r="Z754" s="2"/>
    </row>
    <row r="755" spans="1:26" x14ac:dyDescent="0.2">
      <c r="A755" s="2"/>
      <c r="B755" s="277"/>
      <c r="C755" s="2"/>
      <c r="D755" s="277"/>
      <c r="E755" s="278"/>
      <c r="F755" s="277"/>
      <c r="G755" s="278"/>
      <c r="H755" s="277"/>
      <c r="I755" s="2"/>
      <c r="J755" s="2"/>
      <c r="K755" s="2"/>
      <c r="L755" s="2"/>
      <c r="M755" s="2"/>
      <c r="N755" s="2"/>
      <c r="O755" s="2"/>
      <c r="P755" s="2"/>
      <c r="Q755" s="2"/>
      <c r="R755" s="2"/>
      <c r="S755" s="2"/>
      <c r="T755" s="2"/>
      <c r="U755" s="2"/>
      <c r="V755" s="2"/>
      <c r="W755" s="2"/>
      <c r="X755" s="2"/>
      <c r="Y755" s="2"/>
      <c r="Z755" s="2"/>
    </row>
    <row r="756" spans="1:26" x14ac:dyDescent="0.2">
      <c r="A756" s="2"/>
      <c r="B756" s="277"/>
      <c r="C756" s="2"/>
      <c r="D756" s="277"/>
      <c r="E756" s="278"/>
      <c r="F756" s="277"/>
      <c r="G756" s="278"/>
      <c r="H756" s="277"/>
      <c r="I756" s="2"/>
      <c r="J756" s="2"/>
      <c r="K756" s="2"/>
      <c r="L756" s="2"/>
      <c r="M756" s="2"/>
      <c r="N756" s="2"/>
      <c r="O756" s="2"/>
      <c r="P756" s="2"/>
      <c r="Q756" s="2"/>
      <c r="R756" s="2"/>
      <c r="S756" s="2"/>
      <c r="T756" s="2"/>
      <c r="U756" s="2"/>
      <c r="V756" s="2"/>
      <c r="W756" s="2"/>
      <c r="X756" s="2"/>
      <c r="Y756" s="2"/>
      <c r="Z756" s="2"/>
    </row>
    <row r="757" spans="1:26" x14ac:dyDescent="0.2">
      <c r="A757" s="2"/>
      <c r="B757" s="277"/>
      <c r="C757" s="2"/>
      <c r="D757" s="277"/>
      <c r="E757" s="278"/>
      <c r="F757" s="277"/>
      <c r="G757" s="278"/>
      <c r="H757" s="277"/>
      <c r="I757" s="2"/>
      <c r="J757" s="2"/>
      <c r="K757" s="2"/>
      <c r="L757" s="2"/>
      <c r="M757" s="2"/>
      <c r="N757" s="2"/>
      <c r="O757" s="2"/>
      <c r="P757" s="2"/>
      <c r="Q757" s="2"/>
      <c r="R757" s="2"/>
      <c r="S757" s="2"/>
      <c r="T757" s="2"/>
      <c r="U757" s="2"/>
      <c r="V757" s="2"/>
      <c r="W757" s="2"/>
      <c r="X757" s="2"/>
      <c r="Y757" s="2"/>
      <c r="Z757" s="2"/>
    </row>
    <row r="758" spans="1:26" x14ac:dyDescent="0.2">
      <c r="A758" s="2"/>
      <c r="B758" s="277"/>
      <c r="C758" s="2"/>
      <c r="D758" s="277"/>
      <c r="E758" s="278"/>
      <c r="F758" s="277"/>
      <c r="G758" s="278"/>
      <c r="H758" s="277"/>
      <c r="I758" s="2"/>
      <c r="J758" s="2"/>
      <c r="K758" s="2"/>
      <c r="L758" s="2"/>
      <c r="M758" s="2"/>
      <c r="N758" s="2"/>
      <c r="O758" s="2"/>
      <c r="P758" s="2"/>
      <c r="Q758" s="2"/>
      <c r="R758" s="2"/>
      <c r="S758" s="2"/>
      <c r="T758" s="2"/>
      <c r="U758" s="2"/>
      <c r="V758" s="2"/>
      <c r="W758" s="2"/>
      <c r="X758" s="2"/>
      <c r="Y758" s="2"/>
      <c r="Z758" s="2"/>
    </row>
    <row r="759" spans="1:26" x14ac:dyDescent="0.2">
      <c r="A759" s="2"/>
      <c r="B759" s="277"/>
      <c r="C759" s="2"/>
      <c r="D759" s="277"/>
      <c r="E759" s="278"/>
      <c r="F759" s="277"/>
      <c r="G759" s="278"/>
      <c r="H759" s="277"/>
      <c r="I759" s="2"/>
      <c r="J759" s="2"/>
      <c r="K759" s="2"/>
      <c r="L759" s="2"/>
      <c r="M759" s="2"/>
      <c r="N759" s="2"/>
      <c r="O759" s="2"/>
      <c r="P759" s="2"/>
      <c r="Q759" s="2"/>
      <c r="R759" s="2"/>
      <c r="S759" s="2"/>
      <c r="T759" s="2"/>
      <c r="U759" s="2"/>
      <c r="V759" s="2"/>
      <c r="W759" s="2"/>
      <c r="X759" s="2"/>
      <c r="Y759" s="2"/>
      <c r="Z759" s="2"/>
    </row>
    <row r="760" spans="1:26" x14ac:dyDescent="0.2">
      <c r="A760" s="2"/>
      <c r="B760" s="277"/>
      <c r="C760" s="2"/>
      <c r="D760" s="277"/>
      <c r="E760" s="278"/>
      <c r="F760" s="277"/>
      <c r="G760" s="278"/>
      <c r="H760" s="277"/>
      <c r="I760" s="2"/>
      <c r="J760" s="2"/>
      <c r="K760" s="2"/>
      <c r="L760" s="2"/>
      <c r="M760" s="2"/>
      <c r="N760" s="2"/>
      <c r="O760" s="2"/>
      <c r="P760" s="2"/>
      <c r="Q760" s="2"/>
      <c r="R760" s="2"/>
      <c r="S760" s="2"/>
      <c r="T760" s="2"/>
      <c r="U760" s="2"/>
      <c r="V760" s="2"/>
      <c r="W760" s="2"/>
      <c r="X760" s="2"/>
      <c r="Y760" s="2"/>
      <c r="Z760" s="2"/>
    </row>
    <row r="761" spans="1:26" x14ac:dyDescent="0.2">
      <c r="A761" s="2"/>
      <c r="B761" s="277"/>
      <c r="C761" s="2"/>
      <c r="D761" s="277"/>
      <c r="E761" s="278"/>
      <c r="F761" s="277"/>
      <c r="G761" s="278"/>
      <c r="H761" s="277"/>
      <c r="I761" s="2"/>
      <c r="J761" s="2"/>
      <c r="K761" s="2"/>
      <c r="L761" s="2"/>
      <c r="M761" s="2"/>
      <c r="N761" s="2"/>
      <c r="O761" s="2"/>
      <c r="P761" s="2"/>
      <c r="Q761" s="2"/>
      <c r="R761" s="2"/>
      <c r="S761" s="2"/>
      <c r="T761" s="2"/>
      <c r="U761" s="2"/>
      <c r="V761" s="2"/>
      <c r="W761" s="2"/>
      <c r="X761" s="2"/>
      <c r="Y761" s="2"/>
      <c r="Z761" s="2"/>
    </row>
    <row r="762" spans="1:26" x14ac:dyDescent="0.2">
      <c r="A762" s="2"/>
      <c r="B762" s="277"/>
      <c r="C762" s="2"/>
      <c r="D762" s="277"/>
      <c r="E762" s="278"/>
      <c r="F762" s="277"/>
      <c r="G762" s="278"/>
      <c r="H762" s="277"/>
      <c r="I762" s="2"/>
      <c r="J762" s="2"/>
      <c r="K762" s="2"/>
      <c r="L762" s="2"/>
      <c r="M762" s="2"/>
      <c r="N762" s="2"/>
      <c r="O762" s="2"/>
      <c r="P762" s="2"/>
      <c r="Q762" s="2"/>
      <c r="R762" s="2"/>
      <c r="S762" s="2"/>
      <c r="T762" s="2"/>
      <c r="U762" s="2"/>
      <c r="V762" s="2"/>
      <c r="W762" s="2"/>
      <c r="X762" s="2"/>
      <c r="Y762" s="2"/>
      <c r="Z762" s="2"/>
    </row>
    <row r="763" spans="1:26" x14ac:dyDescent="0.2">
      <c r="A763" s="2"/>
      <c r="B763" s="277"/>
      <c r="C763" s="2"/>
      <c r="D763" s="277"/>
      <c r="E763" s="278"/>
      <c r="F763" s="277"/>
      <c r="G763" s="278"/>
      <c r="H763" s="277"/>
      <c r="I763" s="2"/>
      <c r="J763" s="2"/>
      <c r="K763" s="2"/>
      <c r="L763" s="2"/>
      <c r="M763" s="2"/>
      <c r="N763" s="2"/>
      <c r="O763" s="2"/>
      <c r="P763" s="2"/>
      <c r="Q763" s="2"/>
      <c r="R763" s="2"/>
      <c r="S763" s="2"/>
      <c r="T763" s="2"/>
      <c r="U763" s="2"/>
      <c r="V763" s="2"/>
      <c r="W763" s="2"/>
      <c r="X763" s="2"/>
      <c r="Y763" s="2"/>
      <c r="Z763" s="2"/>
    </row>
    <row r="764" spans="1:26" x14ac:dyDescent="0.2">
      <c r="A764" s="2"/>
      <c r="B764" s="277"/>
      <c r="C764" s="2"/>
      <c r="D764" s="277"/>
      <c r="E764" s="278"/>
      <c r="F764" s="277"/>
      <c r="G764" s="278"/>
      <c r="H764" s="277"/>
      <c r="I764" s="2"/>
      <c r="J764" s="2"/>
      <c r="K764" s="2"/>
      <c r="L764" s="2"/>
      <c r="M764" s="2"/>
      <c r="N764" s="2"/>
      <c r="O764" s="2"/>
      <c r="P764" s="2"/>
      <c r="Q764" s="2"/>
      <c r="R764" s="2"/>
      <c r="S764" s="2"/>
      <c r="T764" s="2"/>
      <c r="U764" s="2"/>
      <c r="V764" s="2"/>
      <c r="W764" s="2"/>
      <c r="X764" s="2"/>
      <c r="Y764" s="2"/>
      <c r="Z764" s="2"/>
    </row>
    <row r="765" spans="1:26" x14ac:dyDescent="0.2">
      <c r="A765" s="2"/>
      <c r="B765" s="277"/>
      <c r="C765" s="2"/>
      <c r="D765" s="277"/>
      <c r="E765" s="278"/>
      <c r="F765" s="277"/>
      <c r="G765" s="278"/>
      <c r="H765" s="277"/>
      <c r="I765" s="2"/>
      <c r="J765" s="2"/>
      <c r="K765" s="2"/>
      <c r="L765" s="2"/>
      <c r="M765" s="2"/>
      <c r="N765" s="2"/>
      <c r="O765" s="2"/>
      <c r="P765" s="2"/>
      <c r="Q765" s="2"/>
      <c r="R765" s="2"/>
      <c r="S765" s="2"/>
      <c r="T765" s="2"/>
      <c r="U765" s="2"/>
      <c r="V765" s="2"/>
      <c r="W765" s="2"/>
      <c r="X765" s="2"/>
      <c r="Y765" s="2"/>
      <c r="Z765" s="2"/>
    </row>
    <row r="766" spans="1:26" x14ac:dyDescent="0.2">
      <c r="A766" s="2"/>
      <c r="B766" s="277"/>
      <c r="C766" s="2"/>
      <c r="D766" s="277"/>
      <c r="E766" s="278"/>
      <c r="F766" s="277"/>
      <c r="G766" s="278"/>
      <c r="H766" s="277"/>
      <c r="I766" s="2"/>
      <c r="J766" s="2"/>
      <c r="K766" s="2"/>
      <c r="L766" s="2"/>
      <c r="M766" s="2"/>
      <c r="N766" s="2"/>
      <c r="O766" s="2"/>
      <c r="P766" s="2"/>
      <c r="Q766" s="2"/>
      <c r="R766" s="2"/>
      <c r="S766" s="2"/>
      <c r="T766" s="2"/>
      <c r="U766" s="2"/>
      <c r="V766" s="2"/>
      <c r="W766" s="2"/>
      <c r="X766" s="2"/>
      <c r="Y766" s="2"/>
      <c r="Z766" s="2"/>
    </row>
    <row r="767" spans="1:26" x14ac:dyDescent="0.2">
      <c r="A767" s="2"/>
      <c r="B767" s="277"/>
      <c r="C767" s="2"/>
      <c r="D767" s="277"/>
      <c r="E767" s="278"/>
      <c r="F767" s="277"/>
      <c r="G767" s="278"/>
      <c r="H767" s="277"/>
      <c r="I767" s="2"/>
      <c r="J767" s="2"/>
      <c r="K767" s="2"/>
      <c r="L767" s="2"/>
      <c r="M767" s="2"/>
      <c r="N767" s="2"/>
      <c r="O767" s="2"/>
      <c r="P767" s="2"/>
      <c r="Q767" s="2"/>
      <c r="R767" s="2"/>
      <c r="S767" s="2"/>
      <c r="T767" s="2"/>
      <c r="U767" s="2"/>
      <c r="V767" s="2"/>
      <c r="W767" s="2"/>
      <c r="X767" s="2"/>
      <c r="Y767" s="2"/>
      <c r="Z767" s="2"/>
    </row>
    <row r="768" spans="1:26" x14ac:dyDescent="0.2">
      <c r="A768" s="2"/>
      <c r="B768" s="277"/>
      <c r="C768" s="2"/>
      <c r="D768" s="277"/>
      <c r="E768" s="278"/>
      <c r="F768" s="277"/>
      <c r="G768" s="278"/>
      <c r="H768" s="277"/>
      <c r="I768" s="2"/>
      <c r="J768" s="2"/>
      <c r="K768" s="2"/>
      <c r="L768" s="2"/>
      <c r="M768" s="2"/>
      <c r="N768" s="2"/>
      <c r="O768" s="2"/>
      <c r="P768" s="2"/>
      <c r="Q768" s="2"/>
      <c r="R768" s="2"/>
      <c r="S768" s="2"/>
      <c r="T768" s="2"/>
      <c r="U768" s="2"/>
      <c r="V768" s="2"/>
      <c r="W768" s="2"/>
      <c r="X768" s="2"/>
      <c r="Y768" s="2"/>
      <c r="Z768" s="2"/>
    </row>
    <row r="769" spans="1:26" x14ac:dyDescent="0.2">
      <c r="A769" s="2"/>
      <c r="B769" s="277"/>
      <c r="C769" s="2"/>
      <c r="D769" s="277"/>
      <c r="E769" s="278"/>
      <c r="F769" s="277"/>
      <c r="G769" s="278"/>
      <c r="H769" s="277"/>
      <c r="I769" s="2"/>
      <c r="J769" s="2"/>
      <c r="K769" s="2"/>
      <c r="L769" s="2"/>
      <c r="M769" s="2"/>
      <c r="N769" s="2"/>
      <c r="O769" s="2"/>
      <c r="P769" s="2"/>
      <c r="Q769" s="2"/>
      <c r="R769" s="2"/>
      <c r="S769" s="2"/>
      <c r="T769" s="2"/>
      <c r="U769" s="2"/>
      <c r="V769" s="2"/>
      <c r="W769" s="2"/>
      <c r="X769" s="2"/>
      <c r="Y769" s="2"/>
      <c r="Z769" s="2"/>
    </row>
    <row r="770" spans="1:26" x14ac:dyDescent="0.2">
      <c r="A770" s="2"/>
      <c r="B770" s="277"/>
      <c r="C770" s="2"/>
      <c r="D770" s="277"/>
      <c r="E770" s="278"/>
      <c r="F770" s="277"/>
      <c r="G770" s="278"/>
      <c r="H770" s="277"/>
      <c r="I770" s="2"/>
      <c r="J770" s="2"/>
      <c r="K770" s="2"/>
      <c r="L770" s="2"/>
      <c r="M770" s="2"/>
      <c r="N770" s="2"/>
      <c r="O770" s="2"/>
      <c r="P770" s="2"/>
      <c r="Q770" s="2"/>
      <c r="R770" s="2"/>
      <c r="S770" s="2"/>
      <c r="T770" s="2"/>
      <c r="U770" s="2"/>
      <c r="V770" s="2"/>
      <c r="W770" s="2"/>
      <c r="X770" s="2"/>
      <c r="Y770" s="2"/>
      <c r="Z770" s="2"/>
    </row>
    <row r="771" spans="1:26" x14ac:dyDescent="0.2">
      <c r="A771" s="2"/>
      <c r="B771" s="277"/>
      <c r="C771" s="2"/>
      <c r="D771" s="277"/>
      <c r="E771" s="278"/>
      <c r="F771" s="277"/>
      <c r="G771" s="278"/>
      <c r="H771" s="277"/>
      <c r="I771" s="2"/>
      <c r="J771" s="2"/>
      <c r="K771" s="2"/>
      <c r="L771" s="2"/>
      <c r="M771" s="2"/>
      <c r="N771" s="2"/>
      <c r="O771" s="2"/>
      <c r="P771" s="2"/>
      <c r="Q771" s="2"/>
      <c r="R771" s="2"/>
      <c r="S771" s="2"/>
      <c r="T771" s="2"/>
      <c r="U771" s="2"/>
      <c r="V771" s="2"/>
      <c r="W771" s="2"/>
      <c r="X771" s="2"/>
      <c r="Y771" s="2"/>
      <c r="Z771" s="2"/>
    </row>
    <row r="772" spans="1:26" x14ac:dyDescent="0.2">
      <c r="A772" s="2"/>
      <c r="B772" s="277"/>
      <c r="C772" s="2"/>
      <c r="D772" s="277"/>
      <c r="E772" s="278"/>
      <c r="F772" s="277"/>
      <c r="G772" s="278"/>
      <c r="H772" s="277"/>
      <c r="I772" s="2"/>
      <c r="J772" s="2"/>
      <c r="K772" s="2"/>
      <c r="L772" s="2"/>
      <c r="M772" s="2"/>
      <c r="N772" s="2"/>
      <c r="O772" s="2"/>
      <c r="P772" s="2"/>
      <c r="Q772" s="2"/>
      <c r="R772" s="2"/>
      <c r="S772" s="2"/>
      <c r="T772" s="2"/>
      <c r="U772" s="2"/>
      <c r="V772" s="2"/>
      <c r="W772" s="2"/>
      <c r="X772" s="2"/>
      <c r="Y772" s="2"/>
      <c r="Z772" s="2"/>
    </row>
    <row r="773" spans="1:26" x14ac:dyDescent="0.2">
      <c r="A773" s="2"/>
      <c r="B773" s="277"/>
      <c r="C773" s="2"/>
      <c r="D773" s="277"/>
      <c r="E773" s="278"/>
      <c r="F773" s="277"/>
      <c r="G773" s="278"/>
      <c r="H773" s="277"/>
      <c r="I773" s="2"/>
      <c r="J773" s="2"/>
      <c r="K773" s="2"/>
      <c r="L773" s="2"/>
      <c r="M773" s="2"/>
      <c r="N773" s="2"/>
      <c r="O773" s="2"/>
      <c r="P773" s="2"/>
      <c r="Q773" s="2"/>
      <c r="R773" s="2"/>
      <c r="S773" s="2"/>
      <c r="T773" s="2"/>
      <c r="U773" s="2"/>
      <c r="V773" s="2"/>
      <c r="W773" s="2"/>
      <c r="X773" s="2"/>
      <c r="Y773" s="2"/>
      <c r="Z773" s="2"/>
    </row>
    <row r="774" spans="1:26" x14ac:dyDescent="0.2">
      <c r="A774" s="2"/>
      <c r="B774" s="277"/>
      <c r="C774" s="2"/>
      <c r="D774" s="277"/>
      <c r="E774" s="278"/>
      <c r="F774" s="277"/>
      <c r="G774" s="278"/>
      <c r="H774" s="277"/>
      <c r="I774" s="2"/>
      <c r="J774" s="2"/>
      <c r="K774" s="2"/>
      <c r="L774" s="2"/>
      <c r="M774" s="2"/>
      <c r="N774" s="2"/>
      <c r="O774" s="2"/>
      <c r="P774" s="2"/>
      <c r="Q774" s="2"/>
      <c r="R774" s="2"/>
      <c r="S774" s="2"/>
      <c r="T774" s="2"/>
      <c r="U774" s="2"/>
      <c r="V774" s="2"/>
      <c r="W774" s="2"/>
      <c r="X774" s="2"/>
      <c r="Y774" s="2"/>
      <c r="Z774" s="2"/>
    </row>
    <row r="775" spans="1:26" x14ac:dyDescent="0.2">
      <c r="A775" s="2"/>
      <c r="B775" s="277"/>
      <c r="C775" s="2"/>
      <c r="D775" s="277"/>
      <c r="E775" s="278"/>
      <c r="F775" s="277"/>
      <c r="G775" s="278"/>
      <c r="H775" s="277"/>
      <c r="I775" s="2"/>
      <c r="J775" s="2"/>
      <c r="K775" s="2"/>
      <c r="L775" s="2"/>
      <c r="M775" s="2"/>
      <c r="N775" s="2"/>
      <c r="O775" s="2"/>
      <c r="P775" s="2"/>
      <c r="Q775" s="2"/>
      <c r="R775" s="2"/>
      <c r="S775" s="2"/>
      <c r="T775" s="2"/>
      <c r="U775" s="2"/>
      <c r="V775" s="2"/>
      <c r="W775" s="2"/>
      <c r="X775" s="2"/>
      <c r="Y775" s="2"/>
      <c r="Z775" s="2"/>
    </row>
    <row r="776" spans="1:26" x14ac:dyDescent="0.2">
      <c r="A776" s="2"/>
      <c r="B776" s="277"/>
      <c r="C776" s="2"/>
      <c r="D776" s="277"/>
      <c r="E776" s="278"/>
      <c r="F776" s="277"/>
      <c r="G776" s="278"/>
      <c r="H776" s="277"/>
      <c r="I776" s="2"/>
      <c r="J776" s="2"/>
      <c r="K776" s="2"/>
      <c r="L776" s="2"/>
      <c r="M776" s="2"/>
      <c r="N776" s="2"/>
      <c r="O776" s="2"/>
      <c r="P776" s="2"/>
      <c r="Q776" s="2"/>
      <c r="R776" s="2"/>
      <c r="S776" s="2"/>
      <c r="T776" s="2"/>
      <c r="U776" s="2"/>
      <c r="V776" s="2"/>
      <c r="W776" s="2"/>
      <c r="X776" s="2"/>
      <c r="Y776" s="2"/>
      <c r="Z776" s="2"/>
    </row>
    <row r="777" spans="1:26" x14ac:dyDescent="0.2">
      <c r="A777" s="2"/>
      <c r="B777" s="277"/>
      <c r="C777" s="2"/>
      <c r="D777" s="277"/>
      <c r="E777" s="278"/>
      <c r="F777" s="277"/>
      <c r="G777" s="278"/>
      <c r="H777" s="277"/>
      <c r="I777" s="2"/>
      <c r="J777" s="2"/>
      <c r="K777" s="2"/>
      <c r="L777" s="2"/>
      <c r="M777" s="2"/>
      <c r="N777" s="2"/>
      <c r="O777" s="2"/>
      <c r="P777" s="2"/>
      <c r="Q777" s="2"/>
      <c r="R777" s="2"/>
      <c r="S777" s="2"/>
      <c r="T777" s="2"/>
      <c r="U777" s="2"/>
      <c r="V777" s="2"/>
      <c r="W777" s="2"/>
      <c r="X777" s="2"/>
      <c r="Y777" s="2"/>
      <c r="Z777" s="2"/>
    </row>
    <row r="778" spans="1:26" x14ac:dyDescent="0.2">
      <c r="A778" s="2"/>
      <c r="B778" s="277"/>
      <c r="C778" s="2"/>
      <c r="D778" s="277"/>
      <c r="E778" s="278"/>
      <c r="F778" s="277"/>
      <c r="G778" s="278"/>
      <c r="H778" s="277"/>
      <c r="I778" s="2"/>
      <c r="J778" s="2"/>
      <c r="K778" s="2"/>
      <c r="L778" s="2"/>
      <c r="M778" s="2"/>
      <c r="N778" s="2"/>
      <c r="O778" s="2"/>
      <c r="P778" s="2"/>
      <c r="Q778" s="2"/>
      <c r="R778" s="2"/>
      <c r="S778" s="2"/>
      <c r="T778" s="2"/>
      <c r="U778" s="2"/>
      <c r="V778" s="2"/>
      <c r="W778" s="2"/>
      <c r="X778" s="2"/>
      <c r="Y778" s="2"/>
      <c r="Z778" s="2"/>
    </row>
    <row r="779" spans="1:26" x14ac:dyDescent="0.2">
      <c r="A779" s="2"/>
      <c r="B779" s="277"/>
      <c r="C779" s="2"/>
      <c r="D779" s="277"/>
      <c r="E779" s="278"/>
      <c r="F779" s="277"/>
      <c r="G779" s="278"/>
      <c r="H779" s="277"/>
      <c r="I779" s="2"/>
      <c r="J779" s="2"/>
      <c r="K779" s="2"/>
      <c r="L779" s="2"/>
      <c r="M779" s="2"/>
      <c r="N779" s="2"/>
      <c r="O779" s="2"/>
      <c r="P779" s="2"/>
      <c r="Q779" s="2"/>
      <c r="R779" s="2"/>
      <c r="S779" s="2"/>
      <c r="T779" s="2"/>
      <c r="U779" s="2"/>
      <c r="V779" s="2"/>
      <c r="W779" s="2"/>
      <c r="X779" s="2"/>
      <c r="Y779" s="2"/>
      <c r="Z779" s="2"/>
    </row>
    <row r="780" spans="1:26" x14ac:dyDescent="0.2">
      <c r="A780" s="2"/>
      <c r="B780" s="277"/>
      <c r="C780" s="2"/>
      <c r="D780" s="277"/>
      <c r="E780" s="278"/>
      <c r="F780" s="277"/>
      <c r="G780" s="278"/>
      <c r="H780" s="277"/>
      <c r="I780" s="2"/>
      <c r="J780" s="2"/>
      <c r="K780" s="2"/>
      <c r="L780" s="2"/>
      <c r="M780" s="2"/>
      <c r="N780" s="2"/>
      <c r="O780" s="2"/>
      <c r="P780" s="2"/>
      <c r="Q780" s="2"/>
      <c r="R780" s="2"/>
      <c r="S780" s="2"/>
      <c r="T780" s="2"/>
      <c r="U780" s="2"/>
      <c r="V780" s="2"/>
      <c r="W780" s="2"/>
      <c r="X780" s="2"/>
      <c r="Y780" s="2"/>
      <c r="Z780" s="2"/>
    </row>
    <row r="781" spans="1:26" x14ac:dyDescent="0.2">
      <c r="A781" s="2"/>
      <c r="B781" s="277"/>
      <c r="C781" s="2"/>
      <c r="D781" s="277"/>
      <c r="E781" s="278"/>
      <c r="F781" s="277"/>
      <c r="G781" s="278"/>
      <c r="H781" s="277"/>
      <c r="I781" s="2"/>
      <c r="J781" s="2"/>
      <c r="K781" s="2"/>
      <c r="L781" s="2"/>
      <c r="M781" s="2"/>
      <c r="N781" s="2"/>
      <c r="O781" s="2"/>
      <c r="P781" s="2"/>
      <c r="Q781" s="2"/>
      <c r="R781" s="2"/>
      <c r="S781" s="2"/>
      <c r="T781" s="2"/>
      <c r="U781" s="2"/>
      <c r="V781" s="2"/>
      <c r="W781" s="2"/>
      <c r="X781" s="2"/>
      <c r="Y781" s="2"/>
      <c r="Z781" s="2"/>
    </row>
    <row r="782" spans="1:26" x14ac:dyDescent="0.2">
      <c r="A782" s="2"/>
      <c r="B782" s="277"/>
      <c r="C782" s="2"/>
      <c r="D782" s="277"/>
      <c r="E782" s="278"/>
      <c r="F782" s="277"/>
      <c r="G782" s="278"/>
      <c r="H782" s="277"/>
      <c r="I782" s="2"/>
      <c r="J782" s="2"/>
      <c r="K782" s="2"/>
      <c r="L782" s="2"/>
      <c r="M782" s="2"/>
      <c r="N782" s="2"/>
      <c r="O782" s="2"/>
      <c r="P782" s="2"/>
      <c r="Q782" s="2"/>
      <c r="R782" s="2"/>
      <c r="S782" s="2"/>
      <c r="T782" s="2"/>
      <c r="U782" s="2"/>
      <c r="V782" s="2"/>
      <c r="W782" s="2"/>
      <c r="X782" s="2"/>
      <c r="Y782" s="2"/>
      <c r="Z782" s="2"/>
    </row>
    <row r="783" spans="1:26" x14ac:dyDescent="0.2">
      <c r="A783" s="2"/>
      <c r="B783" s="277"/>
      <c r="C783" s="2"/>
      <c r="D783" s="277"/>
      <c r="E783" s="278"/>
      <c r="F783" s="277"/>
      <c r="G783" s="278"/>
      <c r="H783" s="277"/>
      <c r="I783" s="2"/>
      <c r="J783" s="2"/>
      <c r="K783" s="2"/>
      <c r="L783" s="2"/>
      <c r="M783" s="2"/>
      <c r="N783" s="2"/>
      <c r="O783" s="2"/>
      <c r="P783" s="2"/>
      <c r="Q783" s="2"/>
      <c r="R783" s="2"/>
      <c r="S783" s="2"/>
      <c r="T783" s="2"/>
      <c r="U783" s="2"/>
      <c r="V783" s="2"/>
      <c r="W783" s="2"/>
      <c r="X783" s="2"/>
      <c r="Y783" s="2"/>
      <c r="Z783" s="2"/>
    </row>
    <row r="784" spans="1:26" x14ac:dyDescent="0.2">
      <c r="A784" s="2"/>
      <c r="B784" s="277"/>
      <c r="C784" s="2"/>
      <c r="D784" s="277"/>
      <c r="E784" s="278"/>
      <c r="F784" s="277"/>
      <c r="G784" s="278"/>
      <c r="H784" s="277"/>
      <c r="I784" s="2"/>
      <c r="J784" s="2"/>
      <c r="K784" s="2"/>
      <c r="L784" s="2"/>
      <c r="M784" s="2"/>
      <c r="N784" s="2"/>
      <c r="O784" s="2"/>
      <c r="P784" s="2"/>
      <c r="Q784" s="2"/>
      <c r="R784" s="2"/>
      <c r="S784" s="2"/>
      <c r="T784" s="2"/>
      <c r="U784" s="2"/>
      <c r="V784" s="2"/>
      <c r="W784" s="2"/>
      <c r="X784" s="2"/>
      <c r="Y784" s="2"/>
      <c r="Z784" s="2"/>
    </row>
    <row r="785" spans="1:26" x14ac:dyDescent="0.2">
      <c r="A785" s="2"/>
      <c r="B785" s="277"/>
      <c r="C785" s="2"/>
      <c r="D785" s="277"/>
      <c r="E785" s="278"/>
      <c r="F785" s="277"/>
      <c r="G785" s="278"/>
      <c r="H785" s="277"/>
      <c r="I785" s="2"/>
      <c r="J785" s="2"/>
      <c r="K785" s="2"/>
      <c r="L785" s="2"/>
      <c r="M785" s="2"/>
      <c r="N785" s="2"/>
      <c r="O785" s="2"/>
      <c r="P785" s="2"/>
      <c r="Q785" s="2"/>
      <c r="R785" s="2"/>
      <c r="S785" s="2"/>
      <c r="T785" s="2"/>
      <c r="U785" s="2"/>
      <c r="V785" s="2"/>
      <c r="W785" s="2"/>
      <c r="X785" s="2"/>
      <c r="Y785" s="2"/>
      <c r="Z785" s="2"/>
    </row>
    <row r="786" spans="1:26" x14ac:dyDescent="0.2">
      <c r="A786" s="2"/>
      <c r="B786" s="277"/>
      <c r="C786" s="2"/>
      <c r="D786" s="277"/>
      <c r="E786" s="278"/>
      <c r="F786" s="277"/>
      <c r="G786" s="278"/>
      <c r="H786" s="277"/>
      <c r="I786" s="2"/>
      <c r="J786" s="2"/>
      <c r="K786" s="2"/>
      <c r="L786" s="2"/>
      <c r="M786" s="2"/>
      <c r="N786" s="2"/>
      <c r="O786" s="2"/>
      <c r="P786" s="2"/>
      <c r="Q786" s="2"/>
      <c r="R786" s="2"/>
      <c r="S786" s="2"/>
      <c r="T786" s="2"/>
      <c r="U786" s="2"/>
      <c r="V786" s="2"/>
      <c r="W786" s="2"/>
      <c r="X786" s="2"/>
      <c r="Y786" s="2"/>
      <c r="Z786" s="2"/>
    </row>
    <row r="787" spans="1:26" x14ac:dyDescent="0.2">
      <c r="A787" s="2"/>
      <c r="B787" s="277"/>
      <c r="C787" s="2"/>
      <c r="D787" s="277"/>
      <c r="E787" s="278"/>
      <c r="F787" s="277"/>
      <c r="G787" s="278"/>
      <c r="H787" s="277"/>
      <c r="I787" s="2"/>
      <c r="J787" s="2"/>
      <c r="K787" s="2"/>
      <c r="L787" s="2"/>
      <c r="M787" s="2"/>
      <c r="N787" s="2"/>
      <c r="O787" s="2"/>
      <c r="P787" s="2"/>
      <c r="Q787" s="2"/>
      <c r="R787" s="2"/>
      <c r="S787" s="2"/>
      <c r="T787" s="2"/>
      <c r="U787" s="2"/>
      <c r="V787" s="2"/>
      <c r="W787" s="2"/>
      <c r="X787" s="2"/>
      <c r="Y787" s="2"/>
      <c r="Z787" s="2"/>
    </row>
    <row r="788" spans="1:26" x14ac:dyDescent="0.2">
      <c r="A788" s="2"/>
      <c r="B788" s="277"/>
      <c r="C788" s="2"/>
      <c r="D788" s="277"/>
      <c r="E788" s="278"/>
      <c r="F788" s="277"/>
      <c r="G788" s="278"/>
      <c r="H788" s="277"/>
      <c r="I788" s="2"/>
      <c r="J788" s="2"/>
      <c r="K788" s="2"/>
      <c r="L788" s="2"/>
      <c r="M788" s="2"/>
      <c r="N788" s="2"/>
      <c r="O788" s="2"/>
      <c r="P788" s="2"/>
      <c r="Q788" s="2"/>
      <c r="R788" s="2"/>
      <c r="S788" s="2"/>
      <c r="T788" s="2"/>
      <c r="U788" s="2"/>
      <c r="V788" s="2"/>
      <c r="W788" s="2"/>
      <c r="X788" s="2"/>
      <c r="Y788" s="2"/>
      <c r="Z788" s="2"/>
    </row>
    <row r="789" spans="1:26" x14ac:dyDescent="0.2">
      <c r="A789" s="2"/>
      <c r="B789" s="277"/>
      <c r="C789" s="2"/>
      <c r="D789" s="277"/>
      <c r="E789" s="278"/>
      <c r="F789" s="277"/>
      <c r="G789" s="278"/>
      <c r="H789" s="277"/>
      <c r="I789" s="2"/>
      <c r="J789" s="2"/>
      <c r="K789" s="2"/>
      <c r="L789" s="2"/>
      <c r="M789" s="2"/>
      <c r="N789" s="2"/>
      <c r="O789" s="2"/>
      <c r="P789" s="2"/>
      <c r="Q789" s="2"/>
      <c r="R789" s="2"/>
      <c r="S789" s="2"/>
      <c r="T789" s="2"/>
      <c r="U789" s="2"/>
      <c r="V789" s="2"/>
      <c r="W789" s="2"/>
      <c r="X789" s="2"/>
      <c r="Y789" s="2"/>
      <c r="Z789" s="2"/>
    </row>
    <row r="790" spans="1:26" x14ac:dyDescent="0.2">
      <c r="A790" s="2"/>
      <c r="B790" s="277"/>
      <c r="C790" s="2"/>
      <c r="D790" s="277"/>
      <c r="E790" s="278"/>
      <c r="F790" s="277"/>
      <c r="G790" s="278"/>
      <c r="H790" s="277"/>
      <c r="I790" s="2"/>
      <c r="J790" s="2"/>
      <c r="K790" s="2"/>
      <c r="L790" s="2"/>
      <c r="M790" s="2"/>
      <c r="N790" s="2"/>
      <c r="O790" s="2"/>
      <c r="P790" s="2"/>
      <c r="Q790" s="2"/>
      <c r="R790" s="2"/>
      <c r="S790" s="2"/>
      <c r="T790" s="2"/>
      <c r="U790" s="2"/>
      <c r="V790" s="2"/>
      <c r="W790" s="2"/>
      <c r="X790" s="2"/>
      <c r="Y790" s="2"/>
      <c r="Z790" s="2"/>
    </row>
    <row r="791" spans="1:26" x14ac:dyDescent="0.2">
      <c r="A791" s="2"/>
      <c r="B791" s="277"/>
      <c r="C791" s="2"/>
      <c r="D791" s="277"/>
      <c r="E791" s="278"/>
      <c r="F791" s="277"/>
      <c r="G791" s="278"/>
      <c r="H791" s="277"/>
      <c r="I791" s="2"/>
      <c r="J791" s="2"/>
      <c r="K791" s="2"/>
      <c r="L791" s="2"/>
      <c r="M791" s="2"/>
      <c r="N791" s="2"/>
      <c r="O791" s="2"/>
      <c r="P791" s="2"/>
      <c r="Q791" s="2"/>
      <c r="R791" s="2"/>
      <c r="S791" s="2"/>
      <c r="T791" s="2"/>
      <c r="U791" s="2"/>
      <c r="V791" s="2"/>
      <c r="W791" s="2"/>
      <c r="X791" s="2"/>
      <c r="Y791" s="2"/>
      <c r="Z791" s="2"/>
    </row>
    <row r="792" spans="1:26" x14ac:dyDescent="0.2">
      <c r="A792" s="2"/>
      <c r="B792" s="277"/>
      <c r="C792" s="2"/>
      <c r="D792" s="277"/>
      <c r="E792" s="278"/>
      <c r="F792" s="277"/>
      <c r="G792" s="278"/>
      <c r="H792" s="277"/>
      <c r="I792" s="2"/>
      <c r="J792" s="2"/>
      <c r="K792" s="2"/>
      <c r="L792" s="2"/>
      <c r="M792" s="2"/>
      <c r="N792" s="2"/>
      <c r="O792" s="2"/>
      <c r="P792" s="2"/>
      <c r="Q792" s="2"/>
      <c r="R792" s="2"/>
      <c r="S792" s="2"/>
      <c r="T792" s="2"/>
      <c r="U792" s="2"/>
      <c r="V792" s="2"/>
      <c r="W792" s="2"/>
      <c r="X792" s="2"/>
      <c r="Y792" s="2"/>
      <c r="Z792" s="2"/>
    </row>
    <row r="793" spans="1:26" x14ac:dyDescent="0.2">
      <c r="A793" s="2"/>
      <c r="B793" s="277"/>
      <c r="C793" s="2"/>
      <c r="D793" s="277"/>
      <c r="E793" s="278"/>
      <c r="F793" s="277"/>
      <c r="G793" s="278"/>
      <c r="H793" s="277"/>
      <c r="I793" s="2"/>
      <c r="J793" s="2"/>
      <c r="K793" s="2"/>
      <c r="L793" s="2"/>
      <c r="M793" s="2"/>
      <c r="N793" s="2"/>
      <c r="O793" s="2"/>
      <c r="P793" s="2"/>
      <c r="Q793" s="2"/>
      <c r="R793" s="2"/>
      <c r="S793" s="2"/>
      <c r="T793" s="2"/>
      <c r="U793" s="2"/>
      <c r="V793" s="2"/>
      <c r="W793" s="2"/>
      <c r="X793" s="2"/>
      <c r="Y793" s="2"/>
      <c r="Z793" s="2"/>
    </row>
    <row r="794" spans="1:26" x14ac:dyDescent="0.2">
      <c r="A794" s="2"/>
      <c r="B794" s="277"/>
      <c r="C794" s="2"/>
      <c r="D794" s="277"/>
      <c r="E794" s="278"/>
      <c r="F794" s="277"/>
      <c r="G794" s="278"/>
      <c r="H794" s="277"/>
      <c r="I794" s="2"/>
      <c r="J794" s="2"/>
      <c r="K794" s="2"/>
      <c r="L794" s="2"/>
      <c r="M794" s="2"/>
      <c r="N794" s="2"/>
      <c r="O794" s="2"/>
      <c r="P794" s="2"/>
      <c r="Q794" s="2"/>
      <c r="R794" s="2"/>
      <c r="S794" s="2"/>
      <c r="T794" s="2"/>
      <c r="U794" s="2"/>
      <c r="V794" s="2"/>
      <c r="W794" s="2"/>
      <c r="X794" s="2"/>
      <c r="Y794" s="2"/>
      <c r="Z794" s="2"/>
    </row>
    <row r="795" spans="1:26" x14ac:dyDescent="0.2">
      <c r="A795" s="2"/>
      <c r="B795" s="277"/>
      <c r="C795" s="2"/>
      <c r="D795" s="277"/>
      <c r="E795" s="278"/>
      <c r="F795" s="277"/>
      <c r="G795" s="278"/>
      <c r="H795" s="277"/>
      <c r="I795" s="2"/>
      <c r="J795" s="2"/>
      <c r="K795" s="2"/>
      <c r="L795" s="2"/>
      <c r="M795" s="2"/>
      <c r="N795" s="2"/>
      <c r="O795" s="2"/>
      <c r="P795" s="2"/>
      <c r="Q795" s="2"/>
      <c r="R795" s="2"/>
      <c r="S795" s="2"/>
      <c r="T795" s="2"/>
      <c r="U795" s="2"/>
      <c r="V795" s="2"/>
      <c r="W795" s="2"/>
      <c r="X795" s="2"/>
      <c r="Y795" s="2"/>
      <c r="Z795" s="2"/>
    </row>
    <row r="796" spans="1:26" x14ac:dyDescent="0.2">
      <c r="A796" s="2"/>
      <c r="B796" s="277"/>
      <c r="C796" s="2"/>
      <c r="D796" s="277"/>
      <c r="E796" s="278"/>
      <c r="F796" s="277"/>
      <c r="G796" s="278"/>
      <c r="H796" s="277"/>
      <c r="I796" s="2"/>
      <c r="J796" s="2"/>
      <c r="K796" s="2"/>
      <c r="L796" s="2"/>
      <c r="M796" s="2"/>
      <c r="N796" s="2"/>
      <c r="O796" s="2"/>
      <c r="P796" s="2"/>
      <c r="Q796" s="2"/>
      <c r="R796" s="2"/>
      <c r="S796" s="2"/>
      <c r="T796" s="2"/>
      <c r="U796" s="2"/>
      <c r="V796" s="2"/>
      <c r="W796" s="2"/>
      <c r="X796" s="2"/>
      <c r="Y796" s="2"/>
      <c r="Z796" s="2"/>
    </row>
    <row r="797" spans="1:26" x14ac:dyDescent="0.2">
      <c r="A797" s="2"/>
      <c r="B797" s="277"/>
      <c r="C797" s="2"/>
      <c r="D797" s="277"/>
      <c r="E797" s="278"/>
      <c r="F797" s="277"/>
      <c r="G797" s="278"/>
      <c r="H797" s="277"/>
      <c r="I797" s="2"/>
      <c r="J797" s="2"/>
      <c r="K797" s="2"/>
      <c r="L797" s="2"/>
      <c r="M797" s="2"/>
      <c r="N797" s="2"/>
      <c r="O797" s="2"/>
      <c r="P797" s="2"/>
      <c r="Q797" s="2"/>
      <c r="R797" s="2"/>
      <c r="S797" s="2"/>
      <c r="T797" s="2"/>
      <c r="U797" s="2"/>
      <c r="V797" s="2"/>
      <c r="W797" s="2"/>
      <c r="X797" s="2"/>
      <c r="Y797" s="2"/>
      <c r="Z797" s="2"/>
    </row>
    <row r="798" spans="1:26" x14ac:dyDescent="0.2">
      <c r="A798" s="2"/>
      <c r="B798" s="277"/>
      <c r="C798" s="2"/>
      <c r="D798" s="277"/>
      <c r="E798" s="278"/>
      <c r="F798" s="277"/>
      <c r="G798" s="278"/>
      <c r="H798" s="277"/>
      <c r="I798" s="2"/>
      <c r="J798" s="2"/>
      <c r="K798" s="2"/>
      <c r="L798" s="2"/>
      <c r="M798" s="2"/>
      <c r="N798" s="2"/>
      <c r="O798" s="2"/>
      <c r="P798" s="2"/>
      <c r="Q798" s="2"/>
      <c r="R798" s="2"/>
      <c r="S798" s="2"/>
      <c r="T798" s="2"/>
      <c r="U798" s="2"/>
      <c r="V798" s="2"/>
      <c r="W798" s="2"/>
      <c r="X798" s="2"/>
      <c r="Y798" s="2"/>
      <c r="Z798" s="2"/>
    </row>
    <row r="799" spans="1:26" x14ac:dyDescent="0.2">
      <c r="A799" s="2"/>
      <c r="B799" s="277"/>
      <c r="C799" s="2"/>
      <c r="D799" s="277"/>
      <c r="E799" s="278"/>
      <c r="F799" s="277"/>
      <c r="G799" s="278"/>
      <c r="H799" s="277"/>
      <c r="I799" s="2"/>
      <c r="J799" s="2"/>
      <c r="K799" s="2"/>
      <c r="L799" s="2"/>
      <c r="M799" s="2"/>
      <c r="N799" s="2"/>
      <c r="O799" s="2"/>
      <c r="P799" s="2"/>
      <c r="Q799" s="2"/>
      <c r="R799" s="2"/>
      <c r="S799" s="2"/>
      <c r="T799" s="2"/>
      <c r="U799" s="2"/>
      <c r="V799" s="2"/>
      <c r="W799" s="2"/>
      <c r="X799" s="2"/>
      <c r="Y799" s="2"/>
      <c r="Z799" s="2"/>
    </row>
    <row r="800" spans="1:26" x14ac:dyDescent="0.2">
      <c r="A800" s="2"/>
      <c r="B800" s="277"/>
      <c r="C800" s="2"/>
      <c r="D800" s="277"/>
      <c r="E800" s="278"/>
      <c r="F800" s="277"/>
      <c r="G800" s="278"/>
      <c r="H800" s="277"/>
      <c r="I800" s="2"/>
      <c r="J800" s="2"/>
      <c r="K800" s="2"/>
      <c r="L800" s="2"/>
      <c r="M800" s="2"/>
      <c r="N800" s="2"/>
      <c r="O800" s="2"/>
      <c r="P800" s="2"/>
      <c r="Q800" s="2"/>
      <c r="R800" s="2"/>
      <c r="S800" s="2"/>
      <c r="T800" s="2"/>
      <c r="U800" s="2"/>
      <c r="V800" s="2"/>
      <c r="W800" s="2"/>
      <c r="X800" s="2"/>
      <c r="Y800" s="2"/>
      <c r="Z800" s="2"/>
    </row>
    <row r="801" spans="1:26" x14ac:dyDescent="0.2">
      <c r="A801" s="2"/>
      <c r="B801" s="277"/>
      <c r="C801" s="2"/>
      <c r="D801" s="277"/>
      <c r="E801" s="278"/>
      <c r="F801" s="277"/>
      <c r="G801" s="278"/>
      <c r="H801" s="277"/>
      <c r="I801" s="2"/>
      <c r="J801" s="2"/>
      <c r="K801" s="2"/>
      <c r="L801" s="2"/>
      <c r="M801" s="2"/>
      <c r="N801" s="2"/>
      <c r="O801" s="2"/>
      <c r="P801" s="2"/>
      <c r="Q801" s="2"/>
      <c r="R801" s="2"/>
      <c r="S801" s="2"/>
      <c r="T801" s="2"/>
      <c r="U801" s="2"/>
      <c r="V801" s="2"/>
      <c r="W801" s="2"/>
      <c r="X801" s="2"/>
      <c r="Y801" s="2"/>
      <c r="Z801" s="2"/>
    </row>
    <row r="802" spans="1:26" x14ac:dyDescent="0.2">
      <c r="A802" s="2"/>
      <c r="B802" s="277"/>
      <c r="C802" s="2"/>
      <c r="D802" s="277"/>
      <c r="E802" s="278"/>
      <c r="F802" s="277"/>
      <c r="G802" s="278"/>
      <c r="H802" s="277"/>
      <c r="I802" s="2"/>
      <c r="J802" s="2"/>
      <c r="K802" s="2"/>
      <c r="L802" s="2"/>
      <c r="M802" s="2"/>
      <c r="N802" s="2"/>
      <c r="O802" s="2"/>
      <c r="P802" s="2"/>
      <c r="Q802" s="2"/>
      <c r="R802" s="2"/>
      <c r="S802" s="2"/>
      <c r="T802" s="2"/>
      <c r="U802" s="2"/>
      <c r="V802" s="2"/>
      <c r="W802" s="2"/>
      <c r="X802" s="2"/>
      <c r="Y802" s="2"/>
      <c r="Z802" s="2"/>
    </row>
    <row r="803" spans="1:26" x14ac:dyDescent="0.2">
      <c r="A803" s="2"/>
      <c r="B803" s="277"/>
      <c r="C803" s="2"/>
      <c r="D803" s="277"/>
      <c r="E803" s="278"/>
      <c r="F803" s="277"/>
      <c r="G803" s="278"/>
      <c r="H803" s="277"/>
      <c r="I803" s="2"/>
      <c r="J803" s="2"/>
      <c r="K803" s="2"/>
      <c r="L803" s="2"/>
      <c r="M803" s="2"/>
      <c r="N803" s="2"/>
      <c r="O803" s="2"/>
      <c r="P803" s="2"/>
      <c r="Q803" s="2"/>
      <c r="R803" s="2"/>
      <c r="S803" s="2"/>
      <c r="T803" s="2"/>
      <c r="U803" s="2"/>
      <c r="V803" s="2"/>
      <c r="W803" s="2"/>
      <c r="X803" s="2"/>
      <c r="Y803" s="2"/>
      <c r="Z803" s="2"/>
    </row>
    <row r="804" spans="1:26" x14ac:dyDescent="0.2">
      <c r="A804" s="2"/>
      <c r="B804" s="277"/>
      <c r="C804" s="2"/>
      <c r="D804" s="277"/>
      <c r="E804" s="278"/>
      <c r="F804" s="277"/>
      <c r="G804" s="278"/>
      <c r="H804" s="277"/>
      <c r="I804" s="2"/>
      <c r="J804" s="2"/>
      <c r="K804" s="2"/>
      <c r="L804" s="2"/>
      <c r="M804" s="2"/>
      <c r="N804" s="2"/>
      <c r="O804" s="2"/>
      <c r="P804" s="2"/>
      <c r="Q804" s="2"/>
      <c r="R804" s="2"/>
      <c r="S804" s="2"/>
      <c r="T804" s="2"/>
      <c r="U804" s="2"/>
      <c r="V804" s="2"/>
      <c r="W804" s="2"/>
      <c r="X804" s="2"/>
      <c r="Y804" s="2"/>
      <c r="Z804" s="2"/>
    </row>
    <row r="805" spans="1:26" x14ac:dyDescent="0.2">
      <c r="A805" s="2"/>
      <c r="B805" s="277"/>
      <c r="C805" s="2"/>
      <c r="D805" s="277"/>
      <c r="E805" s="278"/>
      <c r="F805" s="277"/>
      <c r="G805" s="278"/>
      <c r="H805" s="277"/>
      <c r="I805" s="2"/>
      <c r="J805" s="2"/>
      <c r="K805" s="2"/>
      <c r="L805" s="2"/>
      <c r="M805" s="2"/>
      <c r="N805" s="2"/>
      <c r="O805" s="2"/>
      <c r="P805" s="2"/>
      <c r="Q805" s="2"/>
      <c r="R805" s="2"/>
      <c r="S805" s="2"/>
      <c r="T805" s="2"/>
      <c r="U805" s="2"/>
      <c r="V805" s="2"/>
      <c r="W805" s="2"/>
      <c r="X805" s="2"/>
      <c r="Y805" s="2"/>
      <c r="Z805" s="2"/>
    </row>
    <row r="806" spans="1:26" x14ac:dyDescent="0.2">
      <c r="A806" s="2"/>
      <c r="B806" s="277"/>
      <c r="C806" s="2"/>
      <c r="D806" s="277"/>
      <c r="E806" s="278"/>
      <c r="F806" s="277"/>
      <c r="G806" s="278"/>
      <c r="H806" s="277"/>
      <c r="I806" s="2"/>
      <c r="J806" s="2"/>
      <c r="K806" s="2"/>
      <c r="L806" s="2"/>
      <c r="M806" s="2"/>
      <c r="N806" s="2"/>
      <c r="O806" s="2"/>
      <c r="P806" s="2"/>
      <c r="Q806" s="2"/>
      <c r="R806" s="2"/>
      <c r="S806" s="2"/>
      <c r="T806" s="2"/>
      <c r="U806" s="2"/>
      <c r="V806" s="2"/>
      <c r="W806" s="2"/>
      <c r="X806" s="2"/>
      <c r="Y806" s="2"/>
      <c r="Z806" s="2"/>
    </row>
    <row r="807" spans="1:26" x14ac:dyDescent="0.2">
      <c r="A807" s="2"/>
      <c r="B807" s="277"/>
      <c r="C807" s="2"/>
      <c r="D807" s="277"/>
      <c r="E807" s="278"/>
      <c r="F807" s="277"/>
      <c r="G807" s="278"/>
      <c r="H807" s="277"/>
      <c r="I807" s="2"/>
      <c r="J807" s="2"/>
      <c r="K807" s="2"/>
      <c r="L807" s="2"/>
      <c r="M807" s="2"/>
      <c r="N807" s="2"/>
      <c r="O807" s="2"/>
      <c r="P807" s="2"/>
      <c r="Q807" s="2"/>
      <c r="R807" s="2"/>
      <c r="S807" s="2"/>
      <c r="T807" s="2"/>
      <c r="U807" s="2"/>
      <c r="V807" s="2"/>
      <c r="W807" s="2"/>
      <c r="X807" s="2"/>
      <c r="Y807" s="2"/>
      <c r="Z807" s="2"/>
    </row>
    <row r="808" spans="1:26" x14ac:dyDescent="0.2">
      <c r="A808" s="2"/>
      <c r="B808" s="277"/>
      <c r="C808" s="2"/>
      <c r="D808" s="277"/>
      <c r="E808" s="278"/>
      <c r="F808" s="277"/>
      <c r="G808" s="278"/>
      <c r="H808" s="277"/>
      <c r="I808" s="2"/>
      <c r="J808" s="2"/>
      <c r="K808" s="2"/>
      <c r="L808" s="2"/>
      <c r="M808" s="2"/>
      <c r="N808" s="2"/>
      <c r="O808" s="2"/>
      <c r="P808" s="2"/>
      <c r="Q808" s="2"/>
      <c r="R808" s="2"/>
      <c r="S808" s="2"/>
      <c r="T808" s="2"/>
      <c r="U808" s="2"/>
      <c r="V808" s="2"/>
      <c r="W808" s="2"/>
      <c r="X808" s="2"/>
      <c r="Y808" s="2"/>
      <c r="Z808" s="2"/>
    </row>
    <row r="809" spans="1:26" x14ac:dyDescent="0.2">
      <c r="A809" s="2"/>
      <c r="B809" s="277"/>
      <c r="C809" s="2"/>
      <c r="D809" s="277"/>
      <c r="E809" s="278"/>
      <c r="F809" s="277"/>
      <c r="G809" s="278"/>
      <c r="H809" s="277"/>
      <c r="I809" s="2"/>
      <c r="J809" s="2"/>
      <c r="K809" s="2"/>
      <c r="L809" s="2"/>
      <c r="M809" s="2"/>
      <c r="N809" s="2"/>
      <c r="O809" s="2"/>
      <c r="P809" s="2"/>
      <c r="Q809" s="2"/>
      <c r="R809" s="2"/>
      <c r="S809" s="2"/>
      <c r="T809" s="2"/>
      <c r="U809" s="2"/>
      <c r="V809" s="2"/>
      <c r="W809" s="2"/>
      <c r="X809" s="2"/>
      <c r="Y809" s="2"/>
      <c r="Z809" s="2"/>
    </row>
    <row r="810" spans="1:26" x14ac:dyDescent="0.2">
      <c r="A810" s="2"/>
      <c r="B810" s="277"/>
      <c r="C810" s="2"/>
      <c r="D810" s="277"/>
      <c r="E810" s="278"/>
      <c r="F810" s="277"/>
      <c r="G810" s="278"/>
      <c r="H810" s="277"/>
      <c r="I810" s="2"/>
      <c r="J810" s="2"/>
      <c r="K810" s="2"/>
      <c r="L810" s="2"/>
      <c r="M810" s="2"/>
      <c r="N810" s="2"/>
      <c r="O810" s="2"/>
      <c r="P810" s="2"/>
      <c r="Q810" s="2"/>
      <c r="R810" s="2"/>
      <c r="S810" s="2"/>
      <c r="T810" s="2"/>
      <c r="U810" s="2"/>
      <c r="V810" s="2"/>
      <c r="W810" s="2"/>
      <c r="X810" s="2"/>
      <c r="Y810" s="2"/>
      <c r="Z810" s="2"/>
    </row>
    <row r="811" spans="1:26" x14ac:dyDescent="0.2">
      <c r="A811" s="2"/>
      <c r="B811" s="277"/>
      <c r="C811" s="2"/>
      <c r="D811" s="277"/>
      <c r="E811" s="278"/>
      <c r="F811" s="277"/>
      <c r="G811" s="278"/>
      <c r="H811" s="277"/>
      <c r="I811" s="2"/>
      <c r="J811" s="2"/>
      <c r="K811" s="2"/>
      <c r="L811" s="2"/>
      <c r="M811" s="2"/>
      <c r="N811" s="2"/>
      <c r="O811" s="2"/>
      <c r="P811" s="2"/>
      <c r="Q811" s="2"/>
      <c r="R811" s="2"/>
      <c r="S811" s="2"/>
      <c r="T811" s="2"/>
      <c r="U811" s="2"/>
      <c r="V811" s="2"/>
      <c r="W811" s="2"/>
      <c r="X811" s="2"/>
      <c r="Y811" s="2"/>
      <c r="Z811" s="2"/>
    </row>
    <row r="812" spans="1:26" x14ac:dyDescent="0.2">
      <c r="A812" s="2"/>
      <c r="B812" s="277"/>
      <c r="C812" s="2"/>
      <c r="D812" s="277"/>
      <c r="E812" s="278"/>
      <c r="F812" s="277"/>
      <c r="G812" s="278"/>
      <c r="H812" s="277"/>
      <c r="I812" s="2"/>
      <c r="J812" s="2"/>
      <c r="K812" s="2"/>
      <c r="L812" s="2"/>
      <c r="M812" s="2"/>
      <c r="N812" s="2"/>
      <c r="O812" s="2"/>
      <c r="P812" s="2"/>
      <c r="Q812" s="2"/>
      <c r="R812" s="2"/>
      <c r="S812" s="2"/>
      <c r="T812" s="2"/>
      <c r="U812" s="2"/>
      <c r="V812" s="2"/>
      <c r="W812" s="2"/>
      <c r="X812" s="2"/>
      <c r="Y812" s="2"/>
      <c r="Z812" s="2"/>
    </row>
    <row r="813" spans="1:26" x14ac:dyDescent="0.2">
      <c r="A813" s="2"/>
      <c r="B813" s="277"/>
      <c r="C813" s="2"/>
      <c r="D813" s="277"/>
      <c r="E813" s="278"/>
      <c r="F813" s="277"/>
      <c r="G813" s="278"/>
      <c r="H813" s="277"/>
      <c r="I813" s="2"/>
      <c r="J813" s="2"/>
      <c r="K813" s="2"/>
      <c r="L813" s="2"/>
      <c r="M813" s="2"/>
      <c r="N813" s="2"/>
      <c r="O813" s="2"/>
      <c r="P813" s="2"/>
      <c r="Q813" s="2"/>
      <c r="R813" s="2"/>
      <c r="S813" s="2"/>
      <c r="T813" s="2"/>
      <c r="U813" s="2"/>
      <c r="V813" s="2"/>
      <c r="W813" s="2"/>
      <c r="X813" s="2"/>
      <c r="Y813" s="2"/>
      <c r="Z813" s="2"/>
    </row>
    <row r="814" spans="1:26" x14ac:dyDescent="0.2">
      <c r="A814" s="2"/>
      <c r="B814" s="277"/>
      <c r="C814" s="2"/>
      <c r="D814" s="277"/>
      <c r="E814" s="278"/>
      <c r="F814" s="277"/>
      <c r="G814" s="278"/>
      <c r="H814" s="277"/>
      <c r="I814" s="2"/>
      <c r="J814" s="2"/>
      <c r="K814" s="2"/>
      <c r="L814" s="2"/>
      <c r="M814" s="2"/>
      <c r="N814" s="2"/>
      <c r="O814" s="2"/>
      <c r="P814" s="2"/>
      <c r="Q814" s="2"/>
      <c r="R814" s="2"/>
      <c r="S814" s="2"/>
      <c r="T814" s="2"/>
      <c r="U814" s="2"/>
      <c r="V814" s="2"/>
      <c r="W814" s="2"/>
      <c r="X814" s="2"/>
      <c r="Y814" s="2"/>
      <c r="Z814" s="2"/>
    </row>
    <row r="815" spans="1:26" x14ac:dyDescent="0.2">
      <c r="A815" s="2"/>
      <c r="B815" s="277"/>
      <c r="C815" s="2"/>
      <c r="D815" s="277"/>
      <c r="E815" s="278"/>
      <c r="F815" s="277"/>
      <c r="G815" s="278"/>
      <c r="H815" s="277"/>
      <c r="I815" s="2"/>
      <c r="J815" s="2"/>
      <c r="K815" s="2"/>
      <c r="L815" s="2"/>
      <c r="M815" s="2"/>
      <c r="N815" s="2"/>
      <c r="O815" s="2"/>
      <c r="P815" s="2"/>
      <c r="Q815" s="2"/>
      <c r="R815" s="2"/>
      <c r="S815" s="2"/>
      <c r="T815" s="2"/>
      <c r="U815" s="2"/>
      <c r="V815" s="2"/>
      <c r="W815" s="2"/>
      <c r="X815" s="2"/>
      <c r="Y815" s="2"/>
      <c r="Z815" s="2"/>
    </row>
    <row r="816" spans="1:26" x14ac:dyDescent="0.2">
      <c r="A816" s="2"/>
      <c r="B816" s="277"/>
      <c r="C816" s="2"/>
      <c r="D816" s="277"/>
      <c r="E816" s="278"/>
      <c r="F816" s="277"/>
      <c r="G816" s="278"/>
      <c r="H816" s="277"/>
      <c r="I816" s="2"/>
      <c r="J816" s="2"/>
      <c r="K816" s="2"/>
      <c r="L816" s="2"/>
      <c r="M816" s="2"/>
      <c r="N816" s="2"/>
      <c r="O816" s="2"/>
      <c r="P816" s="2"/>
      <c r="Q816" s="2"/>
      <c r="R816" s="2"/>
      <c r="S816" s="2"/>
      <c r="T816" s="2"/>
      <c r="U816" s="2"/>
      <c r="V816" s="2"/>
      <c r="W816" s="2"/>
      <c r="X816" s="2"/>
      <c r="Y816" s="2"/>
      <c r="Z816" s="2"/>
    </row>
    <row r="817" spans="1:26" x14ac:dyDescent="0.2">
      <c r="A817" s="2"/>
      <c r="B817" s="277"/>
      <c r="C817" s="2"/>
      <c r="D817" s="277"/>
      <c r="E817" s="278"/>
      <c r="F817" s="277"/>
      <c r="G817" s="278"/>
      <c r="H817" s="277"/>
      <c r="I817" s="2"/>
      <c r="J817" s="2"/>
      <c r="K817" s="2"/>
      <c r="L817" s="2"/>
      <c r="M817" s="2"/>
      <c r="N817" s="2"/>
      <c r="O817" s="2"/>
      <c r="P817" s="2"/>
      <c r="Q817" s="2"/>
      <c r="R817" s="2"/>
      <c r="S817" s="2"/>
      <c r="T817" s="2"/>
      <c r="U817" s="2"/>
      <c r="V817" s="2"/>
      <c r="W817" s="2"/>
      <c r="X817" s="2"/>
      <c r="Y817" s="2"/>
      <c r="Z817" s="2"/>
    </row>
    <row r="818" spans="1:26" x14ac:dyDescent="0.2">
      <c r="A818" s="2"/>
      <c r="B818" s="277"/>
      <c r="C818" s="2"/>
      <c r="D818" s="277"/>
      <c r="E818" s="278"/>
      <c r="F818" s="277"/>
      <c r="G818" s="278"/>
      <c r="H818" s="277"/>
      <c r="I818" s="2"/>
      <c r="J818" s="2"/>
      <c r="K818" s="2"/>
      <c r="L818" s="2"/>
      <c r="M818" s="2"/>
      <c r="N818" s="2"/>
      <c r="O818" s="2"/>
      <c r="P818" s="2"/>
      <c r="Q818" s="2"/>
      <c r="R818" s="2"/>
      <c r="S818" s="2"/>
      <c r="T818" s="2"/>
      <c r="U818" s="2"/>
      <c r="V818" s="2"/>
      <c r="W818" s="2"/>
      <c r="X818" s="2"/>
      <c r="Y818" s="2"/>
      <c r="Z818" s="2"/>
    </row>
    <row r="819" spans="1:26" x14ac:dyDescent="0.2">
      <c r="A819" s="2"/>
      <c r="B819" s="277"/>
      <c r="C819" s="2"/>
      <c r="D819" s="277"/>
      <c r="E819" s="278"/>
      <c r="F819" s="277"/>
      <c r="G819" s="278"/>
      <c r="H819" s="277"/>
      <c r="I819" s="2"/>
      <c r="J819" s="2"/>
      <c r="K819" s="2"/>
      <c r="L819" s="2"/>
      <c r="M819" s="2"/>
      <c r="N819" s="2"/>
      <c r="O819" s="2"/>
      <c r="P819" s="2"/>
      <c r="Q819" s="2"/>
      <c r="R819" s="2"/>
      <c r="S819" s="2"/>
      <c r="T819" s="2"/>
      <c r="U819" s="2"/>
      <c r="V819" s="2"/>
      <c r="W819" s="2"/>
      <c r="X819" s="2"/>
      <c r="Y819" s="2"/>
      <c r="Z819" s="2"/>
    </row>
    <row r="820" spans="1:26" x14ac:dyDescent="0.2">
      <c r="A820" s="2"/>
      <c r="B820" s="277"/>
      <c r="C820" s="2"/>
      <c r="D820" s="277"/>
      <c r="E820" s="278"/>
      <c r="F820" s="277"/>
      <c r="G820" s="278"/>
      <c r="H820" s="277"/>
      <c r="I820" s="2"/>
      <c r="J820" s="2"/>
      <c r="K820" s="2"/>
      <c r="L820" s="2"/>
      <c r="M820" s="2"/>
      <c r="N820" s="2"/>
      <c r="O820" s="2"/>
      <c r="P820" s="2"/>
      <c r="Q820" s="2"/>
      <c r="R820" s="2"/>
      <c r="S820" s="2"/>
      <c r="T820" s="2"/>
      <c r="U820" s="2"/>
      <c r="V820" s="2"/>
      <c r="W820" s="2"/>
      <c r="X820" s="2"/>
      <c r="Y820" s="2"/>
      <c r="Z820" s="2"/>
    </row>
    <row r="821" spans="1:26" x14ac:dyDescent="0.2">
      <c r="A821" s="2"/>
      <c r="B821" s="277"/>
      <c r="C821" s="2"/>
      <c r="D821" s="277"/>
      <c r="E821" s="278"/>
      <c r="F821" s="277"/>
      <c r="G821" s="278"/>
      <c r="H821" s="277"/>
      <c r="I821" s="2"/>
      <c r="J821" s="2"/>
      <c r="K821" s="2"/>
      <c r="L821" s="2"/>
      <c r="M821" s="2"/>
      <c r="N821" s="2"/>
      <c r="O821" s="2"/>
      <c r="P821" s="2"/>
      <c r="Q821" s="2"/>
      <c r="R821" s="2"/>
      <c r="S821" s="2"/>
      <c r="T821" s="2"/>
      <c r="U821" s="2"/>
      <c r="V821" s="2"/>
      <c r="W821" s="2"/>
      <c r="X821" s="2"/>
      <c r="Y821" s="2"/>
      <c r="Z821" s="2"/>
    </row>
    <row r="822" spans="1:26" x14ac:dyDescent="0.2">
      <c r="A822" s="2"/>
      <c r="B822" s="277"/>
      <c r="C822" s="2"/>
      <c r="D822" s="277"/>
      <c r="E822" s="278"/>
      <c r="F822" s="277"/>
      <c r="G822" s="278"/>
      <c r="H822" s="277"/>
      <c r="I822" s="2"/>
      <c r="J822" s="2"/>
      <c r="K822" s="2"/>
      <c r="L822" s="2"/>
      <c r="M822" s="2"/>
      <c r="N822" s="2"/>
      <c r="O822" s="2"/>
      <c r="P822" s="2"/>
      <c r="Q822" s="2"/>
      <c r="R822" s="2"/>
      <c r="S822" s="2"/>
      <c r="T822" s="2"/>
      <c r="U822" s="2"/>
      <c r="V822" s="2"/>
      <c r="W822" s="2"/>
      <c r="X822" s="2"/>
      <c r="Y822" s="2"/>
      <c r="Z822" s="2"/>
    </row>
    <row r="823" spans="1:26" x14ac:dyDescent="0.2">
      <c r="A823" s="2"/>
      <c r="B823" s="277"/>
      <c r="C823" s="2"/>
      <c r="D823" s="277"/>
      <c r="E823" s="278"/>
      <c r="F823" s="277"/>
      <c r="G823" s="278"/>
      <c r="H823" s="277"/>
      <c r="I823" s="2"/>
      <c r="J823" s="2"/>
      <c r="K823" s="2"/>
      <c r="L823" s="2"/>
      <c r="M823" s="2"/>
      <c r="N823" s="2"/>
      <c r="O823" s="2"/>
      <c r="P823" s="2"/>
      <c r="Q823" s="2"/>
      <c r="R823" s="2"/>
      <c r="S823" s="2"/>
      <c r="T823" s="2"/>
      <c r="U823" s="2"/>
      <c r="V823" s="2"/>
      <c r="W823" s="2"/>
      <c r="X823" s="2"/>
      <c r="Y823" s="2"/>
      <c r="Z823" s="2"/>
    </row>
    <row r="824" spans="1:26" x14ac:dyDescent="0.2">
      <c r="A824" s="2"/>
      <c r="B824" s="277"/>
      <c r="C824" s="2"/>
      <c r="D824" s="277"/>
      <c r="E824" s="278"/>
      <c r="F824" s="277"/>
      <c r="G824" s="278"/>
      <c r="H824" s="277"/>
      <c r="I824" s="2"/>
      <c r="J824" s="2"/>
      <c r="K824" s="2"/>
      <c r="L824" s="2"/>
      <c r="M824" s="2"/>
      <c r="N824" s="2"/>
      <c r="O824" s="2"/>
      <c r="P824" s="2"/>
      <c r="Q824" s="2"/>
      <c r="R824" s="2"/>
      <c r="S824" s="2"/>
      <c r="T824" s="2"/>
      <c r="U824" s="2"/>
      <c r="V824" s="2"/>
      <c r="W824" s="2"/>
      <c r="X824" s="2"/>
      <c r="Y824" s="2"/>
      <c r="Z824" s="2"/>
    </row>
    <row r="825" spans="1:26" x14ac:dyDescent="0.2">
      <c r="A825" s="2"/>
      <c r="B825" s="277"/>
      <c r="C825" s="2"/>
      <c r="D825" s="277"/>
      <c r="E825" s="278"/>
      <c r="F825" s="277"/>
      <c r="G825" s="278"/>
      <c r="H825" s="277"/>
      <c r="I825" s="2"/>
      <c r="J825" s="2"/>
      <c r="K825" s="2"/>
      <c r="L825" s="2"/>
      <c r="M825" s="2"/>
      <c r="N825" s="2"/>
      <c r="O825" s="2"/>
      <c r="P825" s="2"/>
      <c r="Q825" s="2"/>
      <c r="R825" s="2"/>
      <c r="S825" s="2"/>
      <c r="T825" s="2"/>
      <c r="U825" s="2"/>
      <c r="V825" s="2"/>
      <c r="W825" s="2"/>
      <c r="X825" s="2"/>
      <c r="Y825" s="2"/>
      <c r="Z825" s="2"/>
    </row>
    <row r="826" spans="1:26" x14ac:dyDescent="0.2">
      <c r="A826" s="2"/>
      <c r="B826" s="277"/>
      <c r="C826" s="2"/>
      <c r="D826" s="277"/>
      <c r="E826" s="278"/>
      <c r="F826" s="277"/>
      <c r="G826" s="278"/>
      <c r="H826" s="277"/>
      <c r="I826" s="2"/>
      <c r="J826" s="2"/>
      <c r="K826" s="2"/>
      <c r="L826" s="2"/>
      <c r="M826" s="2"/>
      <c r="N826" s="2"/>
      <c r="O826" s="2"/>
      <c r="P826" s="2"/>
      <c r="Q826" s="2"/>
      <c r="R826" s="2"/>
      <c r="S826" s="2"/>
      <c r="T826" s="2"/>
      <c r="U826" s="2"/>
      <c r="V826" s="2"/>
      <c r="W826" s="2"/>
      <c r="X826" s="2"/>
      <c r="Y826" s="2"/>
      <c r="Z826" s="2"/>
    </row>
    <row r="827" spans="1:26" x14ac:dyDescent="0.2">
      <c r="A827" s="2"/>
      <c r="B827" s="277"/>
      <c r="C827" s="2"/>
      <c r="D827" s="277"/>
      <c r="E827" s="278"/>
      <c r="F827" s="277"/>
      <c r="G827" s="278"/>
      <c r="H827" s="277"/>
      <c r="I827" s="2"/>
      <c r="J827" s="2"/>
      <c r="K827" s="2"/>
      <c r="L827" s="2"/>
      <c r="M827" s="2"/>
      <c r="N827" s="2"/>
      <c r="O827" s="2"/>
      <c r="P827" s="2"/>
      <c r="Q827" s="2"/>
      <c r="R827" s="2"/>
      <c r="S827" s="2"/>
      <c r="T827" s="2"/>
      <c r="U827" s="2"/>
      <c r="V827" s="2"/>
      <c r="W827" s="2"/>
      <c r="X827" s="2"/>
      <c r="Y827" s="2"/>
      <c r="Z827" s="2"/>
    </row>
    <row r="828" spans="1:26" x14ac:dyDescent="0.2">
      <c r="A828" s="2"/>
      <c r="B828" s="277"/>
      <c r="C828" s="2"/>
      <c r="D828" s="277"/>
      <c r="E828" s="278"/>
      <c r="F828" s="277"/>
      <c r="G828" s="278"/>
      <c r="H828" s="277"/>
      <c r="I828" s="2"/>
      <c r="J828" s="2"/>
      <c r="K828" s="2"/>
      <c r="L828" s="2"/>
      <c r="M828" s="2"/>
      <c r="N828" s="2"/>
      <c r="O828" s="2"/>
      <c r="P828" s="2"/>
      <c r="Q828" s="2"/>
      <c r="R828" s="2"/>
      <c r="S828" s="2"/>
      <c r="T828" s="2"/>
      <c r="U828" s="2"/>
      <c r="V828" s="2"/>
      <c r="W828" s="2"/>
      <c r="X828" s="2"/>
      <c r="Y828" s="2"/>
      <c r="Z828" s="2"/>
    </row>
    <row r="829" spans="1:26" x14ac:dyDescent="0.2">
      <c r="A829" s="2"/>
      <c r="B829" s="277"/>
      <c r="C829" s="2"/>
      <c r="D829" s="277"/>
      <c r="E829" s="278"/>
      <c r="F829" s="277"/>
      <c r="G829" s="278"/>
      <c r="H829" s="277"/>
      <c r="I829" s="2"/>
      <c r="J829" s="2"/>
      <c r="K829" s="2"/>
      <c r="L829" s="2"/>
      <c r="M829" s="2"/>
      <c r="N829" s="2"/>
      <c r="O829" s="2"/>
      <c r="P829" s="2"/>
      <c r="Q829" s="2"/>
      <c r="R829" s="2"/>
      <c r="S829" s="2"/>
      <c r="T829" s="2"/>
      <c r="U829" s="2"/>
      <c r="V829" s="2"/>
      <c r="W829" s="2"/>
      <c r="X829" s="2"/>
      <c r="Y829" s="2"/>
      <c r="Z829" s="2"/>
    </row>
    <row r="830" spans="1:26" x14ac:dyDescent="0.2">
      <c r="A830" s="2"/>
      <c r="B830" s="277"/>
      <c r="C830" s="2"/>
      <c r="D830" s="277"/>
      <c r="E830" s="278"/>
      <c r="F830" s="277"/>
      <c r="G830" s="278"/>
      <c r="H830" s="277"/>
      <c r="I830" s="2"/>
      <c r="J830" s="2"/>
      <c r="K830" s="2"/>
      <c r="L830" s="2"/>
      <c r="M830" s="2"/>
      <c r="N830" s="2"/>
      <c r="O830" s="2"/>
      <c r="P830" s="2"/>
      <c r="Q830" s="2"/>
      <c r="R830" s="2"/>
      <c r="S830" s="2"/>
      <c r="T830" s="2"/>
      <c r="U830" s="2"/>
      <c r="V830" s="2"/>
      <c r="W830" s="2"/>
      <c r="X830" s="2"/>
      <c r="Y830" s="2"/>
      <c r="Z830" s="2"/>
    </row>
    <row r="831" spans="1:26" x14ac:dyDescent="0.2">
      <c r="A831" s="2"/>
      <c r="B831" s="277"/>
      <c r="C831" s="2"/>
      <c r="D831" s="277"/>
      <c r="E831" s="278"/>
      <c r="F831" s="277"/>
      <c r="G831" s="278"/>
      <c r="H831" s="277"/>
      <c r="I831" s="2"/>
      <c r="J831" s="2"/>
      <c r="K831" s="2"/>
      <c r="L831" s="2"/>
      <c r="M831" s="2"/>
      <c r="N831" s="2"/>
      <c r="O831" s="2"/>
      <c r="P831" s="2"/>
      <c r="Q831" s="2"/>
      <c r="R831" s="2"/>
      <c r="S831" s="2"/>
      <c r="T831" s="2"/>
      <c r="U831" s="2"/>
      <c r="V831" s="2"/>
      <c r="W831" s="2"/>
      <c r="X831" s="2"/>
      <c r="Y831" s="2"/>
      <c r="Z831" s="2"/>
    </row>
    <row r="832" spans="1:26" x14ac:dyDescent="0.2">
      <c r="A832" s="2"/>
      <c r="B832" s="277"/>
      <c r="C832" s="2"/>
      <c r="D832" s="277"/>
      <c r="E832" s="278"/>
      <c r="F832" s="277"/>
      <c r="G832" s="278"/>
      <c r="H832" s="277"/>
      <c r="I832" s="2"/>
      <c r="J832" s="2"/>
      <c r="K832" s="2"/>
      <c r="L832" s="2"/>
      <c r="M832" s="2"/>
      <c r="N832" s="2"/>
      <c r="O832" s="2"/>
      <c r="P832" s="2"/>
      <c r="Q832" s="2"/>
      <c r="R832" s="2"/>
      <c r="S832" s="2"/>
      <c r="T832" s="2"/>
      <c r="U832" s="2"/>
      <c r="V832" s="2"/>
      <c r="W832" s="2"/>
      <c r="X832" s="2"/>
      <c r="Y832" s="2"/>
      <c r="Z832" s="2"/>
    </row>
    <row r="833" spans="1:26" x14ac:dyDescent="0.2">
      <c r="A833" s="2"/>
      <c r="B833" s="277"/>
      <c r="C833" s="2"/>
      <c r="D833" s="277"/>
      <c r="E833" s="278"/>
      <c r="F833" s="277"/>
      <c r="G833" s="278"/>
      <c r="H833" s="277"/>
      <c r="I833" s="2"/>
      <c r="J833" s="2"/>
      <c r="K833" s="2"/>
      <c r="L833" s="2"/>
      <c r="M833" s="2"/>
      <c r="N833" s="2"/>
      <c r="O833" s="2"/>
      <c r="P833" s="2"/>
      <c r="Q833" s="2"/>
      <c r="R833" s="2"/>
      <c r="S833" s="2"/>
      <c r="T833" s="2"/>
      <c r="U833" s="2"/>
      <c r="V833" s="2"/>
      <c r="W833" s="2"/>
      <c r="X833" s="2"/>
      <c r="Y833" s="2"/>
      <c r="Z833" s="2"/>
    </row>
    <row r="834" spans="1:26" x14ac:dyDescent="0.2">
      <c r="A834" s="2"/>
      <c r="B834" s="277"/>
      <c r="C834" s="2"/>
      <c r="D834" s="277"/>
      <c r="E834" s="278"/>
      <c r="F834" s="277"/>
      <c r="G834" s="278"/>
      <c r="H834" s="277"/>
      <c r="I834" s="2"/>
      <c r="J834" s="2"/>
      <c r="K834" s="2"/>
      <c r="L834" s="2"/>
      <c r="M834" s="2"/>
      <c r="N834" s="2"/>
      <c r="O834" s="2"/>
      <c r="P834" s="2"/>
      <c r="Q834" s="2"/>
      <c r="R834" s="2"/>
      <c r="S834" s="2"/>
      <c r="T834" s="2"/>
      <c r="U834" s="2"/>
      <c r="V834" s="2"/>
      <c r="W834" s="2"/>
      <c r="X834" s="2"/>
      <c r="Y834" s="2"/>
      <c r="Z834" s="2"/>
    </row>
    <row r="835" spans="1:26" x14ac:dyDescent="0.2">
      <c r="A835" s="2"/>
      <c r="B835" s="277"/>
      <c r="C835" s="2"/>
      <c r="D835" s="277"/>
      <c r="E835" s="278"/>
      <c r="F835" s="277"/>
      <c r="G835" s="278"/>
      <c r="H835" s="277"/>
      <c r="I835" s="2"/>
      <c r="J835" s="2"/>
      <c r="K835" s="2"/>
      <c r="L835" s="2"/>
      <c r="M835" s="2"/>
      <c r="N835" s="2"/>
      <c r="O835" s="2"/>
      <c r="P835" s="2"/>
      <c r="Q835" s="2"/>
      <c r="R835" s="2"/>
      <c r="S835" s="2"/>
      <c r="T835" s="2"/>
      <c r="U835" s="2"/>
      <c r="V835" s="2"/>
      <c r="W835" s="2"/>
      <c r="X835" s="2"/>
      <c r="Y835" s="2"/>
      <c r="Z835" s="2"/>
    </row>
    <row r="836" spans="1:26" x14ac:dyDescent="0.2">
      <c r="A836" s="2"/>
      <c r="B836" s="277"/>
      <c r="C836" s="2"/>
      <c r="D836" s="277"/>
      <c r="E836" s="278"/>
      <c r="F836" s="277"/>
      <c r="G836" s="278"/>
      <c r="H836" s="277"/>
      <c r="I836" s="2"/>
      <c r="J836" s="2"/>
      <c r="K836" s="2"/>
      <c r="L836" s="2"/>
      <c r="M836" s="2"/>
      <c r="N836" s="2"/>
      <c r="O836" s="2"/>
      <c r="P836" s="2"/>
      <c r="Q836" s="2"/>
      <c r="R836" s="2"/>
      <c r="S836" s="2"/>
      <c r="T836" s="2"/>
      <c r="U836" s="2"/>
      <c r="V836" s="2"/>
      <c r="W836" s="2"/>
      <c r="X836" s="2"/>
      <c r="Y836" s="2"/>
      <c r="Z836" s="2"/>
    </row>
    <row r="837" spans="1:26" x14ac:dyDescent="0.2">
      <c r="A837" s="2"/>
      <c r="B837" s="277"/>
      <c r="C837" s="2"/>
      <c r="D837" s="277"/>
      <c r="E837" s="278"/>
      <c r="F837" s="277"/>
      <c r="G837" s="278"/>
      <c r="H837" s="277"/>
      <c r="I837" s="2"/>
      <c r="J837" s="2"/>
      <c r="K837" s="2"/>
      <c r="L837" s="2"/>
      <c r="M837" s="2"/>
      <c r="N837" s="2"/>
      <c r="O837" s="2"/>
      <c r="P837" s="2"/>
      <c r="Q837" s="2"/>
      <c r="R837" s="2"/>
      <c r="S837" s="2"/>
      <c r="T837" s="2"/>
      <c r="U837" s="2"/>
      <c r="V837" s="2"/>
      <c r="W837" s="2"/>
      <c r="X837" s="2"/>
      <c r="Y837" s="2"/>
      <c r="Z837" s="2"/>
    </row>
    <row r="838" spans="1:26" x14ac:dyDescent="0.2">
      <c r="A838" s="2"/>
      <c r="B838" s="277"/>
      <c r="C838" s="2"/>
      <c r="D838" s="277"/>
      <c r="E838" s="278"/>
      <c r="F838" s="277"/>
      <c r="G838" s="278"/>
      <c r="H838" s="277"/>
      <c r="I838" s="2"/>
      <c r="J838" s="2"/>
      <c r="K838" s="2"/>
      <c r="L838" s="2"/>
      <c r="M838" s="2"/>
      <c r="N838" s="2"/>
      <c r="O838" s="2"/>
      <c r="P838" s="2"/>
      <c r="Q838" s="2"/>
      <c r="R838" s="2"/>
      <c r="S838" s="2"/>
      <c r="T838" s="2"/>
      <c r="U838" s="2"/>
      <c r="V838" s="2"/>
      <c r="W838" s="2"/>
      <c r="X838" s="2"/>
      <c r="Y838" s="2"/>
      <c r="Z838" s="2"/>
    </row>
    <row r="839" spans="1:26" x14ac:dyDescent="0.2">
      <c r="A839" s="2"/>
      <c r="B839" s="277"/>
      <c r="C839" s="2"/>
      <c r="D839" s="277"/>
      <c r="E839" s="278"/>
      <c r="F839" s="277"/>
      <c r="G839" s="278"/>
      <c r="H839" s="277"/>
      <c r="I839" s="2"/>
      <c r="J839" s="2"/>
      <c r="K839" s="2"/>
      <c r="L839" s="2"/>
      <c r="M839" s="2"/>
      <c r="N839" s="2"/>
      <c r="O839" s="2"/>
      <c r="P839" s="2"/>
      <c r="Q839" s="2"/>
      <c r="R839" s="2"/>
      <c r="S839" s="2"/>
      <c r="T839" s="2"/>
      <c r="U839" s="2"/>
      <c r="V839" s="2"/>
      <c r="W839" s="2"/>
      <c r="X839" s="2"/>
      <c r="Y839" s="2"/>
      <c r="Z839" s="2"/>
    </row>
    <row r="840" spans="1:26" x14ac:dyDescent="0.2">
      <c r="A840" s="2"/>
      <c r="B840" s="277"/>
      <c r="C840" s="2"/>
      <c r="D840" s="277"/>
      <c r="E840" s="278"/>
      <c r="F840" s="277"/>
      <c r="G840" s="278"/>
      <c r="H840" s="277"/>
      <c r="I840" s="2"/>
      <c r="J840" s="2"/>
      <c r="K840" s="2"/>
      <c r="L840" s="2"/>
      <c r="M840" s="2"/>
      <c r="N840" s="2"/>
      <c r="O840" s="2"/>
      <c r="P840" s="2"/>
      <c r="Q840" s="2"/>
      <c r="R840" s="2"/>
      <c r="S840" s="2"/>
      <c r="T840" s="2"/>
      <c r="U840" s="2"/>
      <c r="V840" s="2"/>
      <c r="W840" s="2"/>
      <c r="X840" s="2"/>
      <c r="Y840" s="2"/>
      <c r="Z840" s="2"/>
    </row>
    <row r="841" spans="1:26" x14ac:dyDescent="0.2">
      <c r="A841" s="2"/>
      <c r="B841" s="277"/>
      <c r="C841" s="2"/>
      <c r="D841" s="277"/>
      <c r="E841" s="278"/>
      <c r="F841" s="277"/>
      <c r="G841" s="278"/>
      <c r="H841" s="277"/>
      <c r="I841" s="2"/>
      <c r="J841" s="2"/>
      <c r="K841" s="2"/>
      <c r="L841" s="2"/>
      <c r="M841" s="2"/>
      <c r="N841" s="2"/>
      <c r="O841" s="2"/>
      <c r="P841" s="2"/>
      <c r="Q841" s="2"/>
      <c r="R841" s="2"/>
      <c r="S841" s="2"/>
      <c r="T841" s="2"/>
      <c r="U841" s="2"/>
      <c r="V841" s="2"/>
      <c r="W841" s="2"/>
      <c r="X841" s="2"/>
      <c r="Y841" s="2"/>
      <c r="Z841" s="2"/>
    </row>
    <row r="842" spans="1:26" x14ac:dyDescent="0.2">
      <c r="A842" s="2"/>
      <c r="B842" s="277"/>
      <c r="C842" s="2"/>
      <c r="D842" s="277"/>
      <c r="E842" s="278"/>
      <c r="F842" s="277"/>
      <c r="G842" s="278"/>
      <c r="H842" s="277"/>
      <c r="I842" s="2"/>
      <c r="J842" s="2"/>
      <c r="K842" s="2"/>
      <c r="L842" s="2"/>
      <c r="M842" s="2"/>
      <c r="N842" s="2"/>
      <c r="O842" s="2"/>
      <c r="P842" s="2"/>
      <c r="Q842" s="2"/>
      <c r="R842" s="2"/>
      <c r="S842" s="2"/>
      <c r="T842" s="2"/>
      <c r="U842" s="2"/>
      <c r="V842" s="2"/>
      <c r="W842" s="2"/>
      <c r="X842" s="2"/>
      <c r="Y842" s="2"/>
      <c r="Z842" s="2"/>
    </row>
    <row r="843" spans="1:26" x14ac:dyDescent="0.2">
      <c r="A843" s="2"/>
      <c r="B843" s="277"/>
      <c r="C843" s="2"/>
      <c r="D843" s="277"/>
      <c r="E843" s="278"/>
      <c r="F843" s="277"/>
      <c r="G843" s="278"/>
      <c r="H843" s="277"/>
      <c r="I843" s="2"/>
      <c r="J843" s="2"/>
      <c r="K843" s="2"/>
      <c r="L843" s="2"/>
      <c r="M843" s="2"/>
      <c r="N843" s="2"/>
      <c r="O843" s="2"/>
      <c r="P843" s="2"/>
      <c r="Q843" s="2"/>
      <c r="R843" s="2"/>
      <c r="S843" s="2"/>
      <c r="T843" s="2"/>
      <c r="U843" s="2"/>
      <c r="V843" s="2"/>
      <c r="W843" s="2"/>
      <c r="X843" s="2"/>
      <c r="Y843" s="2"/>
      <c r="Z843" s="2"/>
    </row>
    <row r="844" spans="1:26" x14ac:dyDescent="0.2">
      <c r="A844" s="2"/>
      <c r="B844" s="277"/>
      <c r="C844" s="2"/>
      <c r="D844" s="277"/>
      <c r="E844" s="278"/>
      <c r="F844" s="277"/>
      <c r="G844" s="278"/>
      <c r="H844" s="277"/>
      <c r="I844" s="2"/>
      <c r="J844" s="2"/>
      <c r="K844" s="2"/>
      <c r="L844" s="2"/>
      <c r="M844" s="2"/>
      <c r="N844" s="2"/>
      <c r="O844" s="2"/>
      <c r="P844" s="2"/>
      <c r="Q844" s="2"/>
      <c r="R844" s="2"/>
      <c r="S844" s="2"/>
      <c r="T844" s="2"/>
      <c r="U844" s="2"/>
      <c r="V844" s="2"/>
      <c r="W844" s="2"/>
      <c r="X844" s="2"/>
      <c r="Y844" s="2"/>
      <c r="Z844" s="2"/>
    </row>
    <row r="845" spans="1:26" x14ac:dyDescent="0.2">
      <c r="A845" s="2"/>
      <c r="B845" s="277"/>
      <c r="C845" s="2"/>
      <c r="D845" s="277"/>
      <c r="E845" s="278"/>
      <c r="F845" s="277"/>
      <c r="G845" s="278"/>
      <c r="H845" s="277"/>
      <c r="I845" s="2"/>
      <c r="J845" s="2"/>
      <c r="K845" s="2"/>
      <c r="L845" s="2"/>
      <c r="M845" s="2"/>
      <c r="N845" s="2"/>
      <c r="O845" s="2"/>
      <c r="P845" s="2"/>
      <c r="Q845" s="2"/>
      <c r="R845" s="2"/>
      <c r="S845" s="2"/>
      <c r="T845" s="2"/>
      <c r="U845" s="2"/>
      <c r="V845" s="2"/>
      <c r="W845" s="2"/>
      <c r="X845" s="2"/>
      <c r="Y845" s="2"/>
      <c r="Z845" s="2"/>
    </row>
    <row r="846" spans="1:26" x14ac:dyDescent="0.2">
      <c r="A846" s="2"/>
      <c r="B846" s="277"/>
      <c r="C846" s="2"/>
      <c r="D846" s="277"/>
      <c r="E846" s="278"/>
      <c r="F846" s="277"/>
      <c r="G846" s="278"/>
      <c r="H846" s="277"/>
      <c r="I846" s="2"/>
      <c r="J846" s="2"/>
      <c r="K846" s="2"/>
      <c r="L846" s="2"/>
      <c r="M846" s="2"/>
      <c r="N846" s="2"/>
      <c r="O846" s="2"/>
      <c r="P846" s="2"/>
      <c r="Q846" s="2"/>
      <c r="R846" s="2"/>
      <c r="S846" s="2"/>
      <c r="T846" s="2"/>
      <c r="U846" s="2"/>
      <c r="V846" s="2"/>
      <c r="W846" s="2"/>
      <c r="X846" s="2"/>
      <c r="Y846" s="2"/>
      <c r="Z846" s="2"/>
    </row>
    <row r="847" spans="1:26" x14ac:dyDescent="0.2">
      <c r="A847" s="2"/>
      <c r="B847" s="277"/>
      <c r="C847" s="2"/>
      <c r="D847" s="277"/>
      <c r="E847" s="278"/>
      <c r="F847" s="277"/>
      <c r="G847" s="278"/>
      <c r="H847" s="277"/>
      <c r="I847" s="2"/>
      <c r="J847" s="2"/>
      <c r="K847" s="2"/>
      <c r="L847" s="2"/>
      <c r="M847" s="2"/>
      <c r="N847" s="2"/>
      <c r="O847" s="2"/>
      <c r="P847" s="2"/>
      <c r="Q847" s="2"/>
      <c r="R847" s="2"/>
      <c r="S847" s="2"/>
      <c r="T847" s="2"/>
      <c r="U847" s="2"/>
      <c r="V847" s="2"/>
      <c r="W847" s="2"/>
      <c r="X847" s="2"/>
      <c r="Y847" s="2"/>
      <c r="Z847" s="2"/>
    </row>
    <row r="848" spans="1:26" x14ac:dyDescent="0.2">
      <c r="A848" s="2"/>
      <c r="B848" s="277"/>
      <c r="C848" s="2"/>
      <c r="D848" s="277"/>
      <c r="E848" s="278"/>
      <c r="F848" s="277"/>
      <c r="G848" s="278"/>
      <c r="H848" s="277"/>
      <c r="I848" s="2"/>
      <c r="J848" s="2"/>
      <c r="K848" s="2"/>
      <c r="L848" s="2"/>
      <c r="M848" s="2"/>
      <c r="N848" s="2"/>
      <c r="O848" s="2"/>
      <c r="P848" s="2"/>
      <c r="Q848" s="2"/>
      <c r="R848" s="2"/>
      <c r="S848" s="2"/>
      <c r="T848" s="2"/>
      <c r="U848" s="2"/>
      <c r="V848" s="2"/>
      <c r="W848" s="2"/>
      <c r="X848" s="2"/>
      <c r="Y848" s="2"/>
      <c r="Z848" s="2"/>
    </row>
    <row r="849" spans="1:26" x14ac:dyDescent="0.2">
      <c r="A849" s="2"/>
      <c r="B849" s="277"/>
      <c r="C849" s="2"/>
      <c r="D849" s="277"/>
      <c r="E849" s="278"/>
      <c r="F849" s="277"/>
      <c r="G849" s="278"/>
      <c r="H849" s="277"/>
      <c r="I849" s="2"/>
      <c r="J849" s="2"/>
      <c r="K849" s="2"/>
      <c r="L849" s="2"/>
      <c r="M849" s="2"/>
      <c r="N849" s="2"/>
      <c r="O849" s="2"/>
      <c r="P849" s="2"/>
      <c r="Q849" s="2"/>
      <c r="R849" s="2"/>
      <c r="S849" s="2"/>
      <c r="T849" s="2"/>
      <c r="U849" s="2"/>
      <c r="V849" s="2"/>
      <c r="W849" s="2"/>
      <c r="X849" s="2"/>
      <c r="Y849" s="2"/>
      <c r="Z849" s="2"/>
    </row>
    <row r="850" spans="1:26" x14ac:dyDescent="0.2">
      <c r="A850" s="2"/>
      <c r="B850" s="277"/>
      <c r="C850" s="2"/>
      <c r="D850" s="277"/>
      <c r="E850" s="278"/>
      <c r="F850" s="277"/>
      <c r="G850" s="278"/>
      <c r="H850" s="277"/>
      <c r="I850" s="2"/>
      <c r="J850" s="2"/>
      <c r="K850" s="2"/>
      <c r="L850" s="2"/>
      <c r="M850" s="2"/>
      <c r="N850" s="2"/>
      <c r="O850" s="2"/>
      <c r="P850" s="2"/>
      <c r="Q850" s="2"/>
      <c r="R850" s="2"/>
      <c r="S850" s="2"/>
      <c r="T850" s="2"/>
      <c r="U850" s="2"/>
      <c r="V850" s="2"/>
      <c r="W850" s="2"/>
      <c r="X850" s="2"/>
      <c r="Y850" s="2"/>
      <c r="Z850" s="2"/>
    </row>
    <row r="851" spans="1:26" x14ac:dyDescent="0.2">
      <c r="A851" s="2"/>
      <c r="B851" s="277"/>
      <c r="C851" s="2"/>
      <c r="D851" s="277"/>
      <c r="E851" s="278"/>
      <c r="F851" s="277"/>
      <c r="G851" s="278"/>
      <c r="H851" s="277"/>
      <c r="I851" s="2"/>
      <c r="J851" s="2"/>
      <c r="K851" s="2"/>
      <c r="L851" s="2"/>
      <c r="M851" s="2"/>
      <c r="N851" s="2"/>
      <c r="O851" s="2"/>
      <c r="P851" s="2"/>
      <c r="Q851" s="2"/>
      <c r="R851" s="2"/>
      <c r="S851" s="2"/>
      <c r="T851" s="2"/>
      <c r="U851" s="2"/>
      <c r="V851" s="2"/>
      <c r="W851" s="2"/>
      <c r="X851" s="2"/>
      <c r="Y851" s="2"/>
      <c r="Z851" s="2"/>
    </row>
    <row r="852" spans="1:26" x14ac:dyDescent="0.2">
      <c r="A852" s="2"/>
      <c r="B852" s="277"/>
      <c r="C852" s="2"/>
      <c r="D852" s="277"/>
      <c r="E852" s="278"/>
      <c r="F852" s="277"/>
      <c r="G852" s="278"/>
      <c r="H852" s="277"/>
      <c r="I852" s="2"/>
      <c r="J852" s="2"/>
      <c r="K852" s="2"/>
      <c r="L852" s="2"/>
      <c r="M852" s="2"/>
      <c r="N852" s="2"/>
      <c r="O852" s="2"/>
      <c r="P852" s="2"/>
      <c r="Q852" s="2"/>
      <c r="R852" s="2"/>
      <c r="S852" s="2"/>
      <c r="T852" s="2"/>
      <c r="U852" s="2"/>
      <c r="V852" s="2"/>
      <c r="W852" s="2"/>
      <c r="X852" s="2"/>
      <c r="Y852" s="2"/>
      <c r="Z852" s="2"/>
    </row>
    <row r="853" spans="1:26" x14ac:dyDescent="0.2">
      <c r="A853" s="2"/>
      <c r="B853" s="277"/>
      <c r="C853" s="2"/>
      <c r="D853" s="277"/>
      <c r="E853" s="278"/>
      <c r="F853" s="277"/>
      <c r="G853" s="278"/>
      <c r="H853" s="277"/>
      <c r="I853" s="2"/>
      <c r="J853" s="2"/>
      <c r="K853" s="2"/>
      <c r="L853" s="2"/>
      <c r="M853" s="2"/>
      <c r="N853" s="2"/>
      <c r="O853" s="2"/>
      <c r="P853" s="2"/>
      <c r="Q853" s="2"/>
      <c r="R853" s="2"/>
      <c r="S853" s="2"/>
      <c r="T853" s="2"/>
      <c r="U853" s="2"/>
      <c r="V853" s="2"/>
      <c r="W853" s="2"/>
      <c r="X853" s="2"/>
      <c r="Y853" s="2"/>
      <c r="Z853" s="2"/>
    </row>
    <row r="854" spans="1:26" x14ac:dyDescent="0.2">
      <c r="A854" s="2"/>
      <c r="B854" s="277"/>
      <c r="C854" s="2"/>
      <c r="D854" s="277"/>
      <c r="E854" s="278"/>
      <c r="F854" s="277"/>
      <c r="G854" s="278"/>
      <c r="H854" s="277"/>
      <c r="I854" s="2"/>
      <c r="J854" s="2"/>
      <c r="K854" s="2"/>
      <c r="L854" s="2"/>
      <c r="M854" s="2"/>
      <c r="N854" s="2"/>
      <c r="O854" s="2"/>
      <c r="P854" s="2"/>
      <c r="Q854" s="2"/>
      <c r="R854" s="2"/>
      <c r="S854" s="2"/>
      <c r="T854" s="2"/>
      <c r="U854" s="2"/>
      <c r="V854" s="2"/>
      <c r="W854" s="2"/>
      <c r="X854" s="2"/>
      <c r="Y854" s="2"/>
      <c r="Z854" s="2"/>
    </row>
    <row r="855" spans="1:26" x14ac:dyDescent="0.2">
      <c r="A855" s="2"/>
      <c r="B855" s="277"/>
      <c r="C855" s="2"/>
      <c r="D855" s="277"/>
      <c r="E855" s="278"/>
      <c r="F855" s="277"/>
      <c r="G855" s="278"/>
      <c r="H855" s="277"/>
      <c r="I855" s="2"/>
      <c r="J855" s="2"/>
      <c r="K855" s="2"/>
      <c r="L855" s="2"/>
      <c r="M855" s="2"/>
      <c r="N855" s="2"/>
      <c r="O855" s="2"/>
      <c r="P855" s="2"/>
      <c r="Q855" s="2"/>
      <c r="R855" s="2"/>
      <c r="S855" s="2"/>
      <c r="T855" s="2"/>
      <c r="U855" s="2"/>
      <c r="V855" s="2"/>
      <c r="W855" s="2"/>
      <c r="X855" s="2"/>
      <c r="Y855" s="2"/>
      <c r="Z855" s="2"/>
    </row>
    <row r="856" spans="1:26" x14ac:dyDescent="0.2">
      <c r="A856" s="2"/>
      <c r="B856" s="277"/>
      <c r="C856" s="2"/>
      <c r="D856" s="277"/>
      <c r="E856" s="278"/>
      <c r="F856" s="277"/>
      <c r="G856" s="278"/>
      <c r="H856" s="277"/>
      <c r="I856" s="2"/>
      <c r="J856" s="2"/>
      <c r="K856" s="2"/>
      <c r="L856" s="2"/>
      <c r="M856" s="2"/>
      <c r="N856" s="2"/>
      <c r="O856" s="2"/>
      <c r="P856" s="2"/>
      <c r="Q856" s="2"/>
      <c r="R856" s="2"/>
      <c r="S856" s="2"/>
      <c r="T856" s="2"/>
      <c r="U856" s="2"/>
      <c r="V856" s="2"/>
      <c r="W856" s="2"/>
      <c r="X856" s="2"/>
      <c r="Y856" s="2"/>
      <c r="Z856" s="2"/>
    </row>
    <row r="857" spans="1:26" x14ac:dyDescent="0.2">
      <c r="A857" s="2"/>
      <c r="B857" s="277"/>
      <c r="C857" s="2"/>
      <c r="D857" s="277"/>
      <c r="E857" s="278"/>
      <c r="F857" s="277"/>
      <c r="G857" s="278"/>
      <c r="H857" s="277"/>
      <c r="I857" s="2"/>
      <c r="J857" s="2"/>
      <c r="K857" s="2"/>
      <c r="L857" s="2"/>
      <c r="M857" s="2"/>
      <c r="N857" s="2"/>
      <c r="O857" s="2"/>
      <c r="P857" s="2"/>
      <c r="Q857" s="2"/>
      <c r="R857" s="2"/>
      <c r="S857" s="2"/>
      <c r="T857" s="2"/>
      <c r="U857" s="2"/>
      <c r="V857" s="2"/>
      <c r="W857" s="2"/>
      <c r="X857" s="2"/>
      <c r="Y857" s="2"/>
      <c r="Z857" s="2"/>
    </row>
    <row r="858" spans="1:26" x14ac:dyDescent="0.2">
      <c r="A858" s="2"/>
      <c r="B858" s="277"/>
      <c r="C858" s="2"/>
      <c r="D858" s="277"/>
      <c r="E858" s="278"/>
      <c r="F858" s="277"/>
      <c r="G858" s="278"/>
      <c r="H858" s="277"/>
      <c r="I858" s="2"/>
      <c r="J858" s="2"/>
      <c r="K858" s="2"/>
      <c r="L858" s="2"/>
      <c r="M858" s="2"/>
      <c r="N858" s="2"/>
      <c r="O858" s="2"/>
      <c r="P858" s="2"/>
      <c r="Q858" s="2"/>
      <c r="R858" s="2"/>
      <c r="S858" s="2"/>
      <c r="T858" s="2"/>
      <c r="U858" s="2"/>
      <c r="V858" s="2"/>
      <c r="W858" s="2"/>
      <c r="X858" s="2"/>
      <c r="Y858" s="2"/>
      <c r="Z858" s="2"/>
    </row>
    <row r="859" spans="1:26" x14ac:dyDescent="0.2">
      <c r="A859" s="2"/>
      <c r="B859" s="277"/>
      <c r="C859" s="2"/>
      <c r="D859" s="277"/>
      <c r="E859" s="278"/>
      <c r="F859" s="277"/>
      <c r="G859" s="278"/>
      <c r="H859" s="277"/>
      <c r="I859" s="2"/>
      <c r="J859" s="2"/>
      <c r="K859" s="2"/>
      <c r="L859" s="2"/>
      <c r="M859" s="2"/>
      <c r="N859" s="2"/>
      <c r="O859" s="2"/>
      <c r="P859" s="2"/>
      <c r="Q859" s="2"/>
      <c r="R859" s="2"/>
      <c r="S859" s="2"/>
      <c r="T859" s="2"/>
      <c r="U859" s="2"/>
      <c r="V859" s="2"/>
      <c r="W859" s="2"/>
      <c r="X859" s="2"/>
      <c r="Y859" s="2"/>
      <c r="Z859" s="2"/>
    </row>
    <row r="860" spans="1:26" x14ac:dyDescent="0.2">
      <c r="A860" s="2"/>
      <c r="B860" s="277"/>
      <c r="C860" s="2"/>
      <c r="D860" s="277"/>
      <c r="E860" s="278"/>
      <c r="F860" s="277"/>
      <c r="G860" s="278"/>
      <c r="H860" s="277"/>
      <c r="I860" s="2"/>
      <c r="J860" s="2"/>
      <c r="K860" s="2"/>
      <c r="L860" s="2"/>
      <c r="M860" s="2"/>
      <c r="N860" s="2"/>
      <c r="O860" s="2"/>
      <c r="P860" s="2"/>
      <c r="Q860" s="2"/>
      <c r="R860" s="2"/>
      <c r="S860" s="2"/>
      <c r="T860" s="2"/>
      <c r="U860" s="2"/>
      <c r="V860" s="2"/>
      <c r="W860" s="2"/>
      <c r="X860" s="2"/>
      <c r="Y860" s="2"/>
      <c r="Z860" s="2"/>
    </row>
    <row r="861" spans="1:26" x14ac:dyDescent="0.2">
      <c r="A861" s="2"/>
      <c r="B861" s="277"/>
      <c r="C861" s="2"/>
      <c r="D861" s="277"/>
      <c r="E861" s="278"/>
      <c r="F861" s="277"/>
      <c r="G861" s="278"/>
      <c r="H861" s="277"/>
      <c r="I861" s="2"/>
      <c r="J861" s="2"/>
      <c r="K861" s="2"/>
      <c r="L861" s="2"/>
      <c r="M861" s="2"/>
      <c r="N861" s="2"/>
      <c r="O861" s="2"/>
      <c r="P861" s="2"/>
      <c r="Q861" s="2"/>
      <c r="R861" s="2"/>
      <c r="S861" s="2"/>
      <c r="T861" s="2"/>
      <c r="U861" s="2"/>
      <c r="V861" s="2"/>
      <c r="W861" s="2"/>
      <c r="X861" s="2"/>
      <c r="Y861" s="2"/>
      <c r="Z861" s="2"/>
    </row>
    <row r="862" spans="1:26" x14ac:dyDescent="0.2">
      <c r="A862" s="2"/>
      <c r="B862" s="277"/>
      <c r="C862" s="2"/>
      <c r="D862" s="277"/>
      <c r="E862" s="278"/>
      <c r="F862" s="277"/>
      <c r="G862" s="278"/>
      <c r="H862" s="277"/>
      <c r="I862" s="2"/>
      <c r="J862" s="2"/>
      <c r="K862" s="2"/>
      <c r="L862" s="2"/>
      <c r="M862" s="2"/>
      <c r="N862" s="2"/>
      <c r="O862" s="2"/>
      <c r="P862" s="2"/>
      <c r="Q862" s="2"/>
      <c r="R862" s="2"/>
      <c r="S862" s="2"/>
      <c r="T862" s="2"/>
      <c r="U862" s="2"/>
      <c r="V862" s="2"/>
      <c r="W862" s="2"/>
      <c r="X862" s="2"/>
      <c r="Y862" s="2"/>
      <c r="Z862" s="2"/>
    </row>
    <row r="863" spans="1:26" x14ac:dyDescent="0.2">
      <c r="A863" s="2"/>
      <c r="B863" s="277"/>
      <c r="C863" s="2"/>
      <c r="D863" s="277"/>
      <c r="E863" s="278"/>
      <c r="F863" s="277"/>
      <c r="G863" s="278"/>
      <c r="H863" s="277"/>
      <c r="I863" s="2"/>
      <c r="J863" s="2"/>
      <c r="K863" s="2"/>
      <c r="L863" s="2"/>
      <c r="M863" s="2"/>
      <c r="N863" s="2"/>
      <c r="O863" s="2"/>
      <c r="P863" s="2"/>
      <c r="Q863" s="2"/>
      <c r="R863" s="2"/>
      <c r="S863" s="2"/>
      <c r="T863" s="2"/>
      <c r="U863" s="2"/>
      <c r="V863" s="2"/>
      <c r="W863" s="2"/>
      <c r="X863" s="2"/>
      <c r="Y863" s="2"/>
      <c r="Z863" s="2"/>
    </row>
    <row r="864" spans="1:26" x14ac:dyDescent="0.2">
      <c r="A864" s="2"/>
      <c r="B864" s="277"/>
      <c r="C864" s="2"/>
      <c r="D864" s="277"/>
      <c r="E864" s="278"/>
      <c r="F864" s="277"/>
      <c r="G864" s="278"/>
      <c r="H864" s="277"/>
      <c r="I864" s="2"/>
      <c r="J864" s="2"/>
      <c r="K864" s="2"/>
      <c r="L864" s="2"/>
      <c r="M864" s="2"/>
      <c r="N864" s="2"/>
      <c r="O864" s="2"/>
      <c r="P864" s="2"/>
      <c r="Q864" s="2"/>
      <c r="R864" s="2"/>
      <c r="S864" s="2"/>
      <c r="T864" s="2"/>
      <c r="U864" s="2"/>
      <c r="V864" s="2"/>
      <c r="W864" s="2"/>
      <c r="X864" s="2"/>
      <c r="Y864" s="2"/>
      <c r="Z864" s="2"/>
    </row>
    <row r="865" spans="1:26" x14ac:dyDescent="0.2">
      <c r="A865" s="2"/>
      <c r="B865" s="277"/>
      <c r="C865" s="2"/>
      <c r="D865" s="277"/>
      <c r="E865" s="278"/>
      <c r="F865" s="277"/>
      <c r="G865" s="278"/>
      <c r="H865" s="277"/>
      <c r="I865" s="2"/>
      <c r="J865" s="2"/>
      <c r="K865" s="2"/>
      <c r="L865" s="2"/>
      <c r="M865" s="2"/>
      <c r="N865" s="2"/>
      <c r="O865" s="2"/>
      <c r="P865" s="2"/>
      <c r="Q865" s="2"/>
      <c r="R865" s="2"/>
      <c r="S865" s="2"/>
      <c r="T865" s="2"/>
      <c r="U865" s="2"/>
      <c r="V865" s="2"/>
      <c r="W865" s="2"/>
      <c r="X865" s="2"/>
      <c r="Y865" s="2"/>
      <c r="Z865" s="2"/>
    </row>
    <row r="866" spans="1:26" x14ac:dyDescent="0.2">
      <c r="A866" s="2"/>
      <c r="B866" s="277"/>
      <c r="C866" s="2"/>
      <c r="D866" s="277"/>
      <c r="E866" s="278"/>
      <c r="F866" s="277"/>
      <c r="G866" s="278"/>
      <c r="H866" s="277"/>
      <c r="I866" s="2"/>
      <c r="J866" s="2"/>
      <c r="K866" s="2"/>
      <c r="L866" s="2"/>
      <c r="M866" s="2"/>
      <c r="N866" s="2"/>
      <c r="O866" s="2"/>
      <c r="P866" s="2"/>
      <c r="Q866" s="2"/>
      <c r="R866" s="2"/>
      <c r="S866" s="2"/>
      <c r="T866" s="2"/>
      <c r="U866" s="2"/>
      <c r="V866" s="2"/>
      <c r="W866" s="2"/>
      <c r="X866" s="2"/>
      <c r="Y866" s="2"/>
      <c r="Z866" s="2"/>
    </row>
    <row r="867" spans="1:26" x14ac:dyDescent="0.2">
      <c r="A867" s="2"/>
      <c r="B867" s="277"/>
      <c r="C867" s="2"/>
      <c r="D867" s="277"/>
      <c r="E867" s="278"/>
      <c r="F867" s="277"/>
      <c r="G867" s="278"/>
      <c r="H867" s="277"/>
      <c r="I867" s="2"/>
      <c r="J867" s="2"/>
      <c r="K867" s="2"/>
      <c r="L867" s="2"/>
      <c r="M867" s="2"/>
      <c r="N867" s="2"/>
      <c r="O867" s="2"/>
      <c r="P867" s="2"/>
      <c r="Q867" s="2"/>
      <c r="R867" s="2"/>
      <c r="S867" s="2"/>
      <c r="T867" s="2"/>
      <c r="U867" s="2"/>
      <c r="V867" s="2"/>
      <c r="W867" s="2"/>
      <c r="X867" s="2"/>
      <c r="Y867" s="2"/>
      <c r="Z867" s="2"/>
    </row>
    <row r="868" spans="1:26" x14ac:dyDescent="0.2">
      <c r="A868" s="2"/>
      <c r="B868" s="277"/>
      <c r="C868" s="2"/>
      <c r="D868" s="277"/>
      <c r="E868" s="278"/>
      <c r="F868" s="277"/>
      <c r="G868" s="278"/>
      <c r="H868" s="277"/>
      <c r="I868" s="2"/>
      <c r="J868" s="2"/>
      <c r="K868" s="2"/>
      <c r="L868" s="2"/>
      <c r="M868" s="2"/>
      <c r="N868" s="2"/>
      <c r="O868" s="2"/>
      <c r="P868" s="2"/>
      <c r="Q868" s="2"/>
      <c r="R868" s="2"/>
      <c r="S868" s="2"/>
      <c r="T868" s="2"/>
      <c r="U868" s="2"/>
      <c r="V868" s="2"/>
      <c r="W868" s="2"/>
      <c r="X868" s="2"/>
      <c r="Y868" s="2"/>
      <c r="Z868" s="2"/>
    </row>
    <row r="869" spans="1:26" x14ac:dyDescent="0.2">
      <c r="A869" s="2"/>
      <c r="B869" s="277"/>
      <c r="C869" s="2"/>
      <c r="D869" s="277"/>
      <c r="E869" s="278"/>
      <c r="F869" s="277"/>
      <c r="G869" s="278"/>
      <c r="H869" s="277"/>
      <c r="I869" s="2"/>
      <c r="J869" s="2"/>
      <c r="K869" s="2"/>
      <c r="L869" s="2"/>
      <c r="M869" s="2"/>
      <c r="N869" s="2"/>
      <c r="O869" s="2"/>
      <c r="P869" s="2"/>
      <c r="Q869" s="2"/>
      <c r="R869" s="2"/>
      <c r="S869" s="2"/>
      <c r="T869" s="2"/>
      <c r="U869" s="2"/>
      <c r="V869" s="2"/>
      <c r="W869" s="2"/>
      <c r="X869" s="2"/>
      <c r="Y869" s="2"/>
      <c r="Z869" s="2"/>
    </row>
    <row r="870" spans="1:26" x14ac:dyDescent="0.2">
      <c r="A870" s="2"/>
      <c r="B870" s="277"/>
      <c r="C870" s="2"/>
      <c r="D870" s="277"/>
      <c r="E870" s="278"/>
      <c r="F870" s="277"/>
      <c r="G870" s="278"/>
      <c r="H870" s="277"/>
      <c r="I870" s="2"/>
      <c r="J870" s="2"/>
      <c r="K870" s="2"/>
      <c r="L870" s="2"/>
      <c r="M870" s="2"/>
      <c r="N870" s="2"/>
      <c r="O870" s="2"/>
      <c r="P870" s="2"/>
      <c r="Q870" s="2"/>
      <c r="R870" s="2"/>
      <c r="S870" s="2"/>
      <c r="T870" s="2"/>
      <c r="U870" s="2"/>
      <c r="V870" s="2"/>
      <c r="W870" s="2"/>
      <c r="X870" s="2"/>
      <c r="Y870" s="2"/>
      <c r="Z870" s="2"/>
    </row>
    <row r="871" spans="1:26" x14ac:dyDescent="0.2">
      <c r="A871" s="2"/>
      <c r="B871" s="277"/>
      <c r="C871" s="2"/>
      <c r="D871" s="277"/>
      <c r="E871" s="278"/>
      <c r="F871" s="277"/>
      <c r="G871" s="278"/>
      <c r="H871" s="277"/>
      <c r="I871" s="2"/>
      <c r="J871" s="2"/>
      <c r="K871" s="2"/>
      <c r="L871" s="2"/>
      <c r="M871" s="2"/>
      <c r="N871" s="2"/>
      <c r="O871" s="2"/>
      <c r="P871" s="2"/>
      <c r="Q871" s="2"/>
      <c r="R871" s="2"/>
      <c r="S871" s="2"/>
      <c r="T871" s="2"/>
      <c r="U871" s="2"/>
      <c r="V871" s="2"/>
      <c r="W871" s="2"/>
      <c r="X871" s="2"/>
      <c r="Y871" s="2"/>
      <c r="Z871" s="2"/>
    </row>
    <row r="872" spans="1:26" x14ac:dyDescent="0.2">
      <c r="A872" s="2"/>
      <c r="B872" s="277"/>
      <c r="C872" s="2"/>
      <c r="D872" s="277"/>
      <c r="E872" s="278"/>
      <c r="F872" s="277"/>
      <c r="G872" s="278"/>
      <c r="H872" s="277"/>
      <c r="I872" s="2"/>
      <c r="J872" s="2"/>
      <c r="K872" s="2"/>
      <c r="L872" s="2"/>
      <c r="M872" s="2"/>
      <c r="N872" s="2"/>
      <c r="O872" s="2"/>
      <c r="P872" s="2"/>
      <c r="Q872" s="2"/>
      <c r="R872" s="2"/>
      <c r="S872" s="2"/>
      <c r="T872" s="2"/>
      <c r="U872" s="2"/>
      <c r="V872" s="2"/>
      <c r="W872" s="2"/>
      <c r="X872" s="2"/>
      <c r="Y872" s="2"/>
      <c r="Z872" s="2"/>
    </row>
    <row r="873" spans="1:26" x14ac:dyDescent="0.2">
      <c r="A873" s="2"/>
      <c r="B873" s="277"/>
      <c r="C873" s="2"/>
      <c r="D873" s="277"/>
      <c r="E873" s="278"/>
      <c r="F873" s="277"/>
      <c r="G873" s="278"/>
      <c r="H873" s="277"/>
      <c r="I873" s="2"/>
      <c r="J873" s="2"/>
      <c r="K873" s="2"/>
      <c r="L873" s="2"/>
      <c r="M873" s="2"/>
      <c r="N873" s="2"/>
      <c r="O873" s="2"/>
      <c r="P873" s="2"/>
      <c r="Q873" s="2"/>
      <c r="R873" s="2"/>
      <c r="S873" s="2"/>
      <c r="T873" s="2"/>
      <c r="U873" s="2"/>
      <c r="V873" s="2"/>
      <c r="W873" s="2"/>
      <c r="X873" s="2"/>
      <c r="Y873" s="2"/>
      <c r="Z873" s="2"/>
    </row>
    <row r="874" spans="1:26" x14ac:dyDescent="0.2">
      <c r="A874" s="2"/>
      <c r="B874" s="277"/>
      <c r="C874" s="2"/>
      <c r="D874" s="277"/>
      <c r="E874" s="278"/>
      <c r="F874" s="277"/>
      <c r="G874" s="278"/>
      <c r="H874" s="277"/>
      <c r="I874" s="2"/>
      <c r="J874" s="2"/>
      <c r="K874" s="2"/>
      <c r="L874" s="2"/>
      <c r="M874" s="2"/>
      <c r="N874" s="2"/>
      <c r="O874" s="2"/>
      <c r="P874" s="2"/>
      <c r="Q874" s="2"/>
      <c r="R874" s="2"/>
      <c r="S874" s="2"/>
      <c r="T874" s="2"/>
      <c r="U874" s="2"/>
      <c r="V874" s="2"/>
      <c r="W874" s="2"/>
      <c r="X874" s="2"/>
      <c r="Y874" s="2"/>
      <c r="Z874" s="2"/>
    </row>
    <row r="875" spans="1:26" x14ac:dyDescent="0.2">
      <c r="A875" s="2"/>
      <c r="B875" s="277"/>
      <c r="C875" s="2"/>
      <c r="D875" s="277"/>
      <c r="E875" s="278"/>
      <c r="F875" s="277"/>
      <c r="G875" s="278"/>
      <c r="H875" s="277"/>
      <c r="I875" s="2"/>
      <c r="J875" s="2"/>
      <c r="K875" s="2"/>
      <c r="L875" s="2"/>
      <c r="M875" s="2"/>
      <c r="N875" s="2"/>
      <c r="O875" s="2"/>
      <c r="P875" s="2"/>
      <c r="Q875" s="2"/>
      <c r="R875" s="2"/>
      <c r="S875" s="2"/>
      <c r="T875" s="2"/>
      <c r="U875" s="2"/>
      <c r="V875" s="2"/>
      <c r="W875" s="2"/>
      <c r="X875" s="2"/>
      <c r="Y875" s="2"/>
      <c r="Z875" s="2"/>
    </row>
    <row r="876" spans="1:26" x14ac:dyDescent="0.2">
      <c r="A876" s="2"/>
      <c r="B876" s="277"/>
      <c r="C876" s="2"/>
      <c r="D876" s="277"/>
      <c r="E876" s="278"/>
      <c r="F876" s="277"/>
      <c r="G876" s="278"/>
      <c r="H876" s="277"/>
      <c r="I876" s="2"/>
      <c r="J876" s="2"/>
      <c r="K876" s="2"/>
      <c r="L876" s="2"/>
      <c r="M876" s="2"/>
      <c r="N876" s="2"/>
      <c r="O876" s="2"/>
      <c r="P876" s="2"/>
      <c r="Q876" s="2"/>
      <c r="R876" s="2"/>
      <c r="S876" s="2"/>
      <c r="T876" s="2"/>
      <c r="U876" s="2"/>
      <c r="V876" s="2"/>
      <c r="W876" s="2"/>
      <c r="X876" s="2"/>
      <c r="Y876" s="2"/>
      <c r="Z876" s="2"/>
    </row>
    <row r="877" spans="1:26" x14ac:dyDescent="0.2">
      <c r="A877" s="2"/>
      <c r="B877" s="277"/>
      <c r="C877" s="2"/>
      <c r="D877" s="277"/>
      <c r="E877" s="278"/>
      <c r="F877" s="277"/>
      <c r="G877" s="278"/>
      <c r="H877" s="277"/>
      <c r="I877" s="2"/>
      <c r="J877" s="2"/>
      <c r="K877" s="2"/>
      <c r="L877" s="2"/>
      <c r="M877" s="2"/>
      <c r="N877" s="2"/>
      <c r="O877" s="2"/>
      <c r="P877" s="2"/>
      <c r="Q877" s="2"/>
      <c r="R877" s="2"/>
      <c r="S877" s="2"/>
      <c r="T877" s="2"/>
      <c r="U877" s="2"/>
      <c r="V877" s="2"/>
      <c r="W877" s="2"/>
      <c r="X877" s="2"/>
      <c r="Y877" s="2"/>
      <c r="Z877" s="2"/>
    </row>
    <row r="878" spans="1:26" x14ac:dyDescent="0.2">
      <c r="A878" s="2"/>
      <c r="B878" s="277"/>
      <c r="C878" s="2"/>
      <c r="D878" s="277"/>
      <c r="E878" s="278"/>
      <c r="F878" s="277"/>
      <c r="G878" s="278"/>
      <c r="H878" s="277"/>
      <c r="I878" s="2"/>
      <c r="J878" s="2"/>
      <c r="K878" s="2"/>
      <c r="L878" s="2"/>
      <c r="M878" s="2"/>
      <c r="N878" s="2"/>
      <c r="O878" s="2"/>
      <c r="P878" s="2"/>
      <c r="Q878" s="2"/>
      <c r="R878" s="2"/>
      <c r="S878" s="2"/>
      <c r="T878" s="2"/>
      <c r="U878" s="2"/>
      <c r="V878" s="2"/>
      <c r="W878" s="2"/>
      <c r="X878" s="2"/>
      <c r="Y878" s="2"/>
      <c r="Z878" s="2"/>
    </row>
    <row r="879" spans="1:26" x14ac:dyDescent="0.2">
      <c r="A879" s="2"/>
      <c r="B879" s="277"/>
      <c r="C879" s="2"/>
      <c r="D879" s="277"/>
      <c r="E879" s="278"/>
      <c r="F879" s="277"/>
      <c r="G879" s="278"/>
      <c r="H879" s="277"/>
      <c r="I879" s="2"/>
      <c r="J879" s="2"/>
      <c r="K879" s="2"/>
      <c r="L879" s="2"/>
      <c r="M879" s="2"/>
      <c r="N879" s="2"/>
      <c r="O879" s="2"/>
      <c r="P879" s="2"/>
      <c r="Q879" s="2"/>
      <c r="R879" s="2"/>
      <c r="S879" s="2"/>
      <c r="T879" s="2"/>
      <c r="U879" s="2"/>
      <c r="V879" s="2"/>
      <c r="W879" s="2"/>
      <c r="X879" s="2"/>
      <c r="Y879" s="2"/>
      <c r="Z879" s="2"/>
    </row>
    <row r="880" spans="1:26" x14ac:dyDescent="0.2">
      <c r="A880" s="2"/>
      <c r="B880" s="277"/>
      <c r="C880" s="2"/>
      <c r="D880" s="277"/>
      <c r="E880" s="278"/>
      <c r="F880" s="277"/>
      <c r="G880" s="278"/>
      <c r="H880" s="277"/>
      <c r="I880" s="2"/>
      <c r="J880" s="2"/>
      <c r="K880" s="2"/>
      <c r="L880" s="2"/>
      <c r="M880" s="2"/>
      <c r="N880" s="2"/>
      <c r="O880" s="2"/>
      <c r="P880" s="2"/>
      <c r="Q880" s="2"/>
      <c r="R880" s="2"/>
      <c r="S880" s="2"/>
      <c r="T880" s="2"/>
      <c r="U880" s="2"/>
      <c r="V880" s="2"/>
      <c r="W880" s="2"/>
      <c r="X880" s="2"/>
      <c r="Y880" s="2"/>
      <c r="Z880" s="2"/>
    </row>
    <row r="881" spans="1:26" x14ac:dyDescent="0.2">
      <c r="A881" s="2"/>
      <c r="B881" s="277"/>
      <c r="C881" s="2"/>
      <c r="D881" s="277"/>
      <c r="E881" s="278"/>
      <c r="F881" s="277"/>
      <c r="G881" s="278"/>
      <c r="H881" s="277"/>
      <c r="I881" s="2"/>
      <c r="J881" s="2"/>
      <c r="K881" s="2"/>
      <c r="L881" s="2"/>
      <c r="M881" s="2"/>
      <c r="N881" s="2"/>
      <c r="O881" s="2"/>
      <c r="P881" s="2"/>
      <c r="Q881" s="2"/>
      <c r="R881" s="2"/>
      <c r="S881" s="2"/>
      <c r="T881" s="2"/>
      <c r="U881" s="2"/>
      <c r="V881" s="2"/>
      <c r="W881" s="2"/>
      <c r="X881" s="2"/>
      <c r="Y881" s="2"/>
      <c r="Z881" s="2"/>
    </row>
    <row r="882" spans="1:26" x14ac:dyDescent="0.2">
      <c r="A882" s="2"/>
      <c r="B882" s="277"/>
      <c r="C882" s="2"/>
      <c r="D882" s="277"/>
      <c r="E882" s="278"/>
      <c r="F882" s="277"/>
      <c r="G882" s="278"/>
      <c r="H882" s="277"/>
      <c r="I882" s="2"/>
      <c r="J882" s="2"/>
      <c r="K882" s="2"/>
      <c r="L882" s="2"/>
      <c r="M882" s="2"/>
      <c r="N882" s="2"/>
      <c r="O882" s="2"/>
      <c r="P882" s="2"/>
      <c r="Q882" s="2"/>
      <c r="R882" s="2"/>
      <c r="S882" s="2"/>
      <c r="T882" s="2"/>
      <c r="U882" s="2"/>
      <c r="V882" s="2"/>
      <c r="W882" s="2"/>
      <c r="X882" s="2"/>
      <c r="Y882" s="2"/>
      <c r="Z882" s="2"/>
    </row>
    <row r="883" spans="1:26" x14ac:dyDescent="0.2">
      <c r="A883" s="2"/>
      <c r="B883" s="277"/>
      <c r="C883" s="2"/>
      <c r="D883" s="277"/>
      <c r="E883" s="278"/>
      <c r="F883" s="277"/>
      <c r="G883" s="278"/>
      <c r="H883" s="277"/>
      <c r="I883" s="2"/>
      <c r="J883" s="2"/>
      <c r="K883" s="2"/>
      <c r="L883" s="2"/>
      <c r="M883" s="2"/>
      <c r="N883" s="2"/>
      <c r="O883" s="2"/>
      <c r="P883" s="2"/>
      <c r="Q883" s="2"/>
      <c r="R883" s="2"/>
      <c r="S883" s="2"/>
      <c r="T883" s="2"/>
      <c r="U883" s="2"/>
      <c r="V883" s="2"/>
      <c r="W883" s="2"/>
      <c r="X883" s="2"/>
      <c r="Y883" s="2"/>
      <c r="Z883" s="2"/>
    </row>
    <row r="884" spans="1:26" x14ac:dyDescent="0.2">
      <c r="A884" s="2"/>
      <c r="B884" s="277"/>
      <c r="C884" s="2"/>
      <c r="D884" s="277"/>
      <c r="E884" s="278"/>
      <c r="F884" s="277"/>
      <c r="G884" s="278"/>
      <c r="H884" s="277"/>
      <c r="I884" s="2"/>
      <c r="J884" s="2"/>
      <c r="K884" s="2"/>
      <c r="L884" s="2"/>
      <c r="M884" s="2"/>
      <c r="N884" s="2"/>
      <c r="O884" s="2"/>
      <c r="P884" s="2"/>
      <c r="Q884" s="2"/>
      <c r="R884" s="2"/>
      <c r="S884" s="2"/>
      <c r="T884" s="2"/>
      <c r="U884" s="2"/>
      <c r="V884" s="2"/>
      <c r="W884" s="2"/>
      <c r="X884" s="2"/>
      <c r="Y884" s="2"/>
      <c r="Z884" s="2"/>
    </row>
    <row r="885" spans="1:26" x14ac:dyDescent="0.2">
      <c r="A885" s="2"/>
      <c r="B885" s="277"/>
      <c r="C885" s="2"/>
      <c r="D885" s="277"/>
      <c r="E885" s="278"/>
      <c r="F885" s="277"/>
      <c r="G885" s="278"/>
      <c r="H885" s="277"/>
      <c r="I885" s="2"/>
      <c r="J885" s="2"/>
      <c r="K885" s="2"/>
      <c r="L885" s="2"/>
      <c r="M885" s="2"/>
      <c r="N885" s="2"/>
      <c r="O885" s="2"/>
      <c r="P885" s="2"/>
      <c r="Q885" s="2"/>
      <c r="R885" s="2"/>
      <c r="S885" s="2"/>
      <c r="T885" s="2"/>
      <c r="U885" s="2"/>
      <c r="V885" s="2"/>
      <c r="W885" s="2"/>
      <c r="X885" s="2"/>
      <c r="Y885" s="2"/>
      <c r="Z885" s="2"/>
    </row>
    <row r="886" spans="1:26" x14ac:dyDescent="0.2">
      <c r="A886" s="2"/>
      <c r="B886" s="277"/>
      <c r="C886" s="2"/>
      <c r="D886" s="277"/>
      <c r="E886" s="278"/>
      <c r="F886" s="277"/>
      <c r="G886" s="278"/>
      <c r="H886" s="277"/>
      <c r="I886" s="2"/>
      <c r="J886" s="2"/>
      <c r="K886" s="2"/>
      <c r="L886" s="2"/>
      <c r="M886" s="2"/>
      <c r="N886" s="2"/>
      <c r="O886" s="2"/>
      <c r="P886" s="2"/>
      <c r="Q886" s="2"/>
      <c r="R886" s="2"/>
      <c r="S886" s="2"/>
      <c r="T886" s="2"/>
      <c r="U886" s="2"/>
      <c r="V886" s="2"/>
      <c r="W886" s="2"/>
      <c r="X886" s="2"/>
      <c r="Y886" s="2"/>
      <c r="Z886" s="2"/>
    </row>
    <row r="887" spans="1:26" x14ac:dyDescent="0.2">
      <c r="A887" s="2"/>
      <c r="B887" s="277"/>
      <c r="C887" s="2"/>
      <c r="D887" s="277"/>
      <c r="E887" s="278"/>
      <c r="F887" s="277"/>
      <c r="G887" s="278"/>
      <c r="H887" s="277"/>
      <c r="I887" s="2"/>
      <c r="J887" s="2"/>
      <c r="K887" s="2"/>
      <c r="L887" s="2"/>
      <c r="M887" s="2"/>
      <c r="N887" s="2"/>
      <c r="O887" s="2"/>
      <c r="P887" s="2"/>
      <c r="Q887" s="2"/>
      <c r="R887" s="2"/>
      <c r="S887" s="2"/>
      <c r="T887" s="2"/>
      <c r="U887" s="2"/>
      <c r="V887" s="2"/>
      <c r="W887" s="2"/>
      <c r="X887" s="2"/>
      <c r="Y887" s="2"/>
      <c r="Z887" s="2"/>
    </row>
    <row r="888" spans="1:26" x14ac:dyDescent="0.2">
      <c r="A888" s="2"/>
      <c r="B888" s="277"/>
      <c r="C888" s="2"/>
      <c r="D888" s="277"/>
      <c r="E888" s="278"/>
      <c r="F888" s="277"/>
      <c r="G888" s="278"/>
      <c r="H888" s="277"/>
      <c r="I888" s="2"/>
      <c r="J888" s="2"/>
      <c r="K888" s="2"/>
      <c r="L888" s="2"/>
      <c r="M888" s="2"/>
      <c r="N888" s="2"/>
      <c r="O888" s="2"/>
      <c r="P888" s="2"/>
      <c r="Q888" s="2"/>
      <c r="R888" s="2"/>
      <c r="S888" s="2"/>
      <c r="T888" s="2"/>
      <c r="U888" s="2"/>
      <c r="V888" s="2"/>
      <c r="W888" s="2"/>
      <c r="X888" s="2"/>
      <c r="Y888" s="2"/>
      <c r="Z888" s="2"/>
    </row>
    <row r="889" spans="1:26" x14ac:dyDescent="0.2">
      <c r="A889" s="2"/>
      <c r="B889" s="277"/>
      <c r="C889" s="2"/>
      <c r="D889" s="277"/>
      <c r="E889" s="278"/>
      <c r="F889" s="277"/>
      <c r="G889" s="278"/>
      <c r="H889" s="277"/>
      <c r="I889" s="2"/>
      <c r="J889" s="2"/>
      <c r="K889" s="2"/>
      <c r="L889" s="2"/>
      <c r="M889" s="2"/>
      <c r="N889" s="2"/>
      <c r="O889" s="2"/>
      <c r="P889" s="2"/>
      <c r="Q889" s="2"/>
      <c r="R889" s="2"/>
      <c r="S889" s="2"/>
      <c r="T889" s="2"/>
      <c r="U889" s="2"/>
      <c r="V889" s="2"/>
      <c r="W889" s="2"/>
      <c r="X889" s="2"/>
      <c r="Y889" s="2"/>
      <c r="Z889" s="2"/>
    </row>
    <row r="890" spans="1:26" x14ac:dyDescent="0.2">
      <c r="A890" s="2"/>
      <c r="B890" s="277"/>
      <c r="C890" s="2"/>
      <c r="D890" s="277"/>
      <c r="E890" s="278"/>
      <c r="F890" s="277"/>
      <c r="G890" s="278"/>
      <c r="H890" s="277"/>
      <c r="I890" s="2"/>
      <c r="J890" s="2"/>
      <c r="K890" s="2"/>
      <c r="L890" s="2"/>
      <c r="M890" s="2"/>
      <c r="N890" s="2"/>
      <c r="O890" s="2"/>
      <c r="P890" s="2"/>
      <c r="Q890" s="2"/>
      <c r="R890" s="2"/>
      <c r="S890" s="2"/>
      <c r="T890" s="2"/>
      <c r="U890" s="2"/>
      <c r="V890" s="2"/>
      <c r="W890" s="2"/>
      <c r="X890" s="2"/>
      <c r="Y890" s="2"/>
      <c r="Z890" s="2"/>
    </row>
    <row r="891" spans="1:26" x14ac:dyDescent="0.2">
      <c r="A891" s="2"/>
      <c r="B891" s="277"/>
      <c r="C891" s="2"/>
      <c r="D891" s="277"/>
      <c r="E891" s="278"/>
      <c r="F891" s="277"/>
      <c r="G891" s="278"/>
      <c r="H891" s="277"/>
      <c r="I891" s="2"/>
      <c r="J891" s="2"/>
      <c r="K891" s="2"/>
      <c r="L891" s="2"/>
      <c r="M891" s="2"/>
      <c r="N891" s="2"/>
      <c r="O891" s="2"/>
      <c r="P891" s="2"/>
      <c r="Q891" s="2"/>
      <c r="R891" s="2"/>
      <c r="S891" s="2"/>
      <c r="T891" s="2"/>
      <c r="U891" s="2"/>
      <c r="V891" s="2"/>
      <c r="W891" s="2"/>
      <c r="X891" s="2"/>
      <c r="Y891" s="2"/>
      <c r="Z891" s="2"/>
    </row>
    <row r="892" spans="1:26" x14ac:dyDescent="0.2">
      <c r="A892" s="2"/>
      <c r="B892" s="277"/>
      <c r="C892" s="2"/>
      <c r="D892" s="277"/>
      <c r="E892" s="278"/>
      <c r="F892" s="277"/>
      <c r="G892" s="278"/>
      <c r="H892" s="277"/>
      <c r="I892" s="2"/>
      <c r="J892" s="2"/>
      <c r="K892" s="2"/>
      <c r="L892" s="2"/>
      <c r="M892" s="2"/>
      <c r="N892" s="2"/>
      <c r="O892" s="2"/>
      <c r="P892" s="2"/>
      <c r="Q892" s="2"/>
      <c r="R892" s="2"/>
      <c r="S892" s="2"/>
      <c r="T892" s="2"/>
      <c r="U892" s="2"/>
      <c r="V892" s="2"/>
      <c r="W892" s="2"/>
      <c r="X892" s="2"/>
      <c r="Y892" s="2"/>
      <c r="Z892" s="2"/>
    </row>
    <row r="893" spans="1:26" x14ac:dyDescent="0.2">
      <c r="A893" s="2"/>
      <c r="B893" s="277"/>
      <c r="C893" s="2"/>
      <c r="D893" s="277"/>
      <c r="E893" s="278"/>
      <c r="F893" s="277"/>
      <c r="G893" s="278"/>
      <c r="H893" s="277"/>
      <c r="I893" s="2"/>
      <c r="J893" s="2"/>
      <c r="K893" s="2"/>
      <c r="L893" s="2"/>
      <c r="M893" s="2"/>
      <c r="N893" s="2"/>
      <c r="O893" s="2"/>
      <c r="P893" s="2"/>
      <c r="Q893" s="2"/>
      <c r="R893" s="2"/>
      <c r="S893" s="2"/>
      <c r="T893" s="2"/>
      <c r="U893" s="2"/>
      <c r="V893" s="2"/>
      <c r="W893" s="2"/>
      <c r="X893" s="2"/>
      <c r="Y893" s="2"/>
      <c r="Z893" s="2"/>
    </row>
    <row r="894" spans="1:26" x14ac:dyDescent="0.2">
      <c r="A894" s="2"/>
      <c r="B894" s="277"/>
      <c r="C894" s="2"/>
      <c r="D894" s="277"/>
      <c r="E894" s="278"/>
      <c r="F894" s="277"/>
      <c r="G894" s="278"/>
      <c r="H894" s="277"/>
      <c r="I894" s="2"/>
      <c r="J894" s="2"/>
      <c r="K894" s="2"/>
      <c r="L894" s="2"/>
      <c r="M894" s="2"/>
      <c r="N894" s="2"/>
      <c r="O894" s="2"/>
      <c r="P894" s="2"/>
      <c r="Q894" s="2"/>
      <c r="R894" s="2"/>
      <c r="S894" s="2"/>
      <c r="T894" s="2"/>
      <c r="U894" s="2"/>
      <c r="V894" s="2"/>
      <c r="W894" s="2"/>
      <c r="X894" s="2"/>
      <c r="Y894" s="2"/>
      <c r="Z894" s="2"/>
    </row>
    <row r="895" spans="1:26" x14ac:dyDescent="0.2">
      <c r="A895" s="2"/>
      <c r="B895" s="277"/>
      <c r="C895" s="2"/>
      <c r="D895" s="277"/>
      <c r="E895" s="278"/>
      <c r="F895" s="277"/>
      <c r="G895" s="278"/>
      <c r="H895" s="277"/>
      <c r="I895" s="2"/>
      <c r="J895" s="2"/>
      <c r="K895" s="2"/>
      <c r="L895" s="2"/>
      <c r="M895" s="2"/>
      <c r="N895" s="2"/>
      <c r="O895" s="2"/>
      <c r="P895" s="2"/>
      <c r="Q895" s="2"/>
      <c r="R895" s="2"/>
      <c r="S895" s="2"/>
      <c r="T895" s="2"/>
      <c r="U895" s="2"/>
      <c r="V895" s="2"/>
      <c r="W895" s="2"/>
      <c r="X895" s="2"/>
      <c r="Y895" s="2"/>
      <c r="Z895" s="2"/>
    </row>
    <row r="896" spans="1:26" x14ac:dyDescent="0.2">
      <c r="A896" s="2"/>
      <c r="B896" s="277"/>
      <c r="C896" s="2"/>
      <c r="D896" s="277"/>
      <c r="E896" s="278"/>
      <c r="F896" s="277"/>
      <c r="G896" s="278"/>
      <c r="H896" s="277"/>
      <c r="I896" s="2"/>
      <c r="J896" s="2"/>
      <c r="K896" s="2"/>
      <c r="L896" s="2"/>
      <c r="M896" s="2"/>
      <c r="N896" s="2"/>
      <c r="O896" s="2"/>
      <c r="P896" s="2"/>
      <c r="Q896" s="2"/>
      <c r="R896" s="2"/>
      <c r="S896" s="2"/>
      <c r="T896" s="2"/>
      <c r="U896" s="2"/>
      <c r="V896" s="2"/>
      <c r="W896" s="2"/>
      <c r="X896" s="2"/>
      <c r="Y896" s="2"/>
      <c r="Z896" s="2"/>
    </row>
    <row r="897" spans="1:26" x14ac:dyDescent="0.2">
      <c r="A897" s="2"/>
      <c r="B897" s="277"/>
      <c r="C897" s="2"/>
      <c r="D897" s="277"/>
      <c r="E897" s="278"/>
      <c r="F897" s="277"/>
      <c r="G897" s="278"/>
      <c r="H897" s="277"/>
      <c r="I897" s="2"/>
      <c r="J897" s="2"/>
      <c r="K897" s="2"/>
      <c r="L897" s="2"/>
      <c r="M897" s="2"/>
      <c r="N897" s="2"/>
      <c r="O897" s="2"/>
      <c r="P897" s="2"/>
      <c r="Q897" s="2"/>
      <c r="R897" s="2"/>
      <c r="S897" s="2"/>
      <c r="T897" s="2"/>
      <c r="U897" s="2"/>
      <c r="V897" s="2"/>
      <c r="W897" s="2"/>
      <c r="X897" s="2"/>
      <c r="Y897" s="2"/>
      <c r="Z897" s="2"/>
    </row>
    <row r="898" spans="1:26" x14ac:dyDescent="0.2">
      <c r="A898" s="2"/>
      <c r="B898" s="277"/>
      <c r="C898" s="2"/>
      <c r="D898" s="277"/>
      <c r="E898" s="278"/>
      <c r="F898" s="277"/>
      <c r="G898" s="278"/>
      <c r="H898" s="277"/>
      <c r="I898" s="2"/>
      <c r="J898" s="2"/>
      <c r="K898" s="2"/>
      <c r="L898" s="2"/>
      <c r="M898" s="2"/>
      <c r="N898" s="2"/>
      <c r="O898" s="2"/>
      <c r="P898" s="2"/>
      <c r="Q898" s="2"/>
      <c r="R898" s="2"/>
      <c r="S898" s="2"/>
      <c r="T898" s="2"/>
      <c r="U898" s="2"/>
      <c r="V898" s="2"/>
      <c r="W898" s="2"/>
      <c r="X898" s="2"/>
      <c r="Y898" s="2"/>
      <c r="Z898" s="2"/>
    </row>
    <row r="899" spans="1:26" x14ac:dyDescent="0.2">
      <c r="A899" s="2"/>
      <c r="B899" s="277"/>
      <c r="C899" s="2"/>
      <c r="D899" s="277"/>
      <c r="E899" s="278"/>
      <c r="F899" s="277"/>
      <c r="G899" s="278"/>
      <c r="H899" s="277"/>
      <c r="I899" s="2"/>
      <c r="J899" s="2"/>
      <c r="K899" s="2"/>
      <c r="L899" s="2"/>
      <c r="M899" s="2"/>
      <c r="N899" s="2"/>
      <c r="O899" s="2"/>
      <c r="P899" s="2"/>
      <c r="Q899" s="2"/>
      <c r="R899" s="2"/>
      <c r="S899" s="2"/>
      <c r="T899" s="2"/>
      <c r="U899" s="2"/>
      <c r="V899" s="2"/>
      <c r="W899" s="2"/>
      <c r="X899" s="2"/>
      <c r="Y899" s="2"/>
      <c r="Z899" s="2"/>
    </row>
    <row r="900" spans="1:26" x14ac:dyDescent="0.2">
      <c r="A900" s="2"/>
      <c r="B900" s="277"/>
      <c r="C900" s="2"/>
      <c r="D900" s="277"/>
      <c r="E900" s="278"/>
      <c r="F900" s="277"/>
      <c r="G900" s="278"/>
      <c r="H900" s="277"/>
      <c r="I900" s="2"/>
      <c r="J900" s="2"/>
      <c r="K900" s="2"/>
      <c r="L900" s="2"/>
      <c r="M900" s="2"/>
      <c r="N900" s="2"/>
      <c r="O900" s="2"/>
      <c r="P900" s="2"/>
      <c r="Q900" s="2"/>
      <c r="R900" s="2"/>
      <c r="S900" s="2"/>
      <c r="T900" s="2"/>
      <c r="U900" s="2"/>
      <c r="V900" s="2"/>
      <c r="W900" s="2"/>
      <c r="X900" s="2"/>
      <c r="Y900" s="2"/>
      <c r="Z900" s="2"/>
    </row>
    <row r="901" spans="1:26" x14ac:dyDescent="0.2">
      <c r="A901" s="2"/>
      <c r="B901" s="277"/>
      <c r="C901" s="2"/>
      <c r="D901" s="277"/>
      <c r="E901" s="278"/>
      <c r="F901" s="277"/>
      <c r="G901" s="278"/>
      <c r="H901" s="277"/>
      <c r="I901" s="2"/>
      <c r="J901" s="2"/>
      <c r="K901" s="2"/>
      <c r="L901" s="2"/>
      <c r="M901" s="2"/>
      <c r="N901" s="2"/>
      <c r="O901" s="2"/>
      <c r="P901" s="2"/>
      <c r="Q901" s="2"/>
      <c r="R901" s="2"/>
      <c r="S901" s="2"/>
      <c r="T901" s="2"/>
      <c r="U901" s="2"/>
      <c r="V901" s="2"/>
      <c r="W901" s="2"/>
      <c r="X901" s="2"/>
      <c r="Y901" s="2"/>
      <c r="Z901" s="2"/>
    </row>
    <row r="902" spans="1:26" x14ac:dyDescent="0.2">
      <c r="A902" s="2"/>
      <c r="B902" s="277"/>
      <c r="C902" s="2"/>
      <c r="D902" s="277"/>
      <c r="E902" s="278"/>
      <c r="F902" s="277"/>
      <c r="G902" s="278"/>
      <c r="H902" s="277"/>
      <c r="I902" s="2"/>
      <c r="J902" s="2"/>
      <c r="K902" s="2"/>
      <c r="L902" s="2"/>
      <c r="M902" s="2"/>
      <c r="N902" s="2"/>
      <c r="O902" s="2"/>
      <c r="P902" s="2"/>
      <c r="Q902" s="2"/>
      <c r="R902" s="2"/>
      <c r="S902" s="2"/>
      <c r="T902" s="2"/>
      <c r="U902" s="2"/>
      <c r="V902" s="2"/>
      <c r="W902" s="2"/>
      <c r="X902" s="2"/>
      <c r="Y902" s="2"/>
      <c r="Z902" s="2"/>
    </row>
    <row r="903" spans="1:26" x14ac:dyDescent="0.2">
      <c r="A903" s="2"/>
      <c r="B903" s="277"/>
      <c r="C903" s="2"/>
      <c r="D903" s="277"/>
      <c r="E903" s="278"/>
      <c r="F903" s="277"/>
      <c r="G903" s="278"/>
      <c r="H903" s="277"/>
      <c r="I903" s="2"/>
      <c r="J903" s="2"/>
      <c r="K903" s="2"/>
      <c r="L903" s="2"/>
      <c r="M903" s="2"/>
      <c r="N903" s="2"/>
      <c r="O903" s="2"/>
      <c r="P903" s="2"/>
      <c r="Q903" s="2"/>
      <c r="R903" s="2"/>
      <c r="S903" s="2"/>
      <c r="T903" s="2"/>
      <c r="U903" s="2"/>
      <c r="V903" s="2"/>
      <c r="W903" s="2"/>
      <c r="X903" s="2"/>
      <c r="Y903" s="2"/>
      <c r="Z903" s="2"/>
    </row>
    <row r="904" spans="1:26" x14ac:dyDescent="0.2">
      <c r="A904" s="2"/>
      <c r="B904" s="277"/>
      <c r="C904" s="2"/>
      <c r="D904" s="277"/>
      <c r="E904" s="278"/>
      <c r="F904" s="277"/>
      <c r="G904" s="278"/>
      <c r="H904" s="277"/>
      <c r="I904" s="2"/>
      <c r="J904" s="2"/>
      <c r="K904" s="2"/>
      <c r="L904" s="2"/>
      <c r="M904" s="2"/>
      <c r="N904" s="2"/>
      <c r="O904" s="2"/>
      <c r="P904" s="2"/>
      <c r="Q904" s="2"/>
      <c r="R904" s="2"/>
      <c r="S904" s="2"/>
      <c r="T904" s="2"/>
      <c r="U904" s="2"/>
      <c r="V904" s="2"/>
      <c r="W904" s="2"/>
      <c r="X904" s="2"/>
      <c r="Y904" s="2"/>
      <c r="Z904" s="2"/>
    </row>
    <row r="905" spans="1:26" x14ac:dyDescent="0.2">
      <c r="A905" s="2"/>
      <c r="B905" s="277"/>
      <c r="C905" s="2"/>
      <c r="D905" s="277"/>
      <c r="E905" s="278"/>
      <c r="F905" s="277"/>
      <c r="G905" s="278"/>
      <c r="H905" s="277"/>
      <c r="I905" s="2"/>
      <c r="J905" s="2"/>
      <c r="K905" s="2"/>
      <c r="L905" s="2"/>
      <c r="M905" s="2"/>
      <c r="N905" s="2"/>
      <c r="O905" s="2"/>
      <c r="P905" s="2"/>
      <c r="Q905" s="2"/>
      <c r="R905" s="2"/>
      <c r="S905" s="2"/>
      <c r="T905" s="2"/>
      <c r="U905" s="2"/>
      <c r="V905" s="2"/>
      <c r="W905" s="2"/>
      <c r="X905" s="2"/>
      <c r="Y905" s="2"/>
      <c r="Z905" s="2"/>
    </row>
    <row r="906" spans="1:26" x14ac:dyDescent="0.2">
      <c r="A906" s="2"/>
      <c r="B906" s="277"/>
      <c r="C906" s="2"/>
      <c r="D906" s="277"/>
      <c r="E906" s="278"/>
      <c r="F906" s="277"/>
      <c r="G906" s="278"/>
      <c r="H906" s="277"/>
      <c r="I906" s="2"/>
      <c r="J906" s="2"/>
      <c r="K906" s="2"/>
      <c r="L906" s="2"/>
      <c r="M906" s="2"/>
      <c r="N906" s="2"/>
      <c r="O906" s="2"/>
      <c r="P906" s="2"/>
      <c r="Q906" s="2"/>
      <c r="R906" s="2"/>
      <c r="S906" s="2"/>
      <c r="T906" s="2"/>
      <c r="U906" s="2"/>
      <c r="V906" s="2"/>
      <c r="W906" s="2"/>
      <c r="X906" s="2"/>
      <c r="Y906" s="2"/>
      <c r="Z906" s="2"/>
    </row>
    <row r="907" spans="1:26" x14ac:dyDescent="0.2">
      <c r="A907" s="2"/>
      <c r="B907" s="277"/>
      <c r="C907" s="2"/>
      <c r="D907" s="277"/>
      <c r="E907" s="278"/>
      <c r="F907" s="277"/>
      <c r="G907" s="278"/>
      <c r="H907" s="277"/>
      <c r="I907" s="2"/>
      <c r="J907" s="2"/>
      <c r="K907" s="2"/>
      <c r="L907" s="2"/>
      <c r="M907" s="2"/>
      <c r="N907" s="2"/>
      <c r="O907" s="2"/>
      <c r="P907" s="2"/>
      <c r="Q907" s="2"/>
      <c r="R907" s="2"/>
      <c r="S907" s="2"/>
      <c r="T907" s="2"/>
      <c r="U907" s="2"/>
      <c r="V907" s="2"/>
      <c r="W907" s="2"/>
      <c r="X907" s="2"/>
      <c r="Y907" s="2"/>
      <c r="Z907" s="2"/>
    </row>
    <row r="908" spans="1:26" x14ac:dyDescent="0.2">
      <c r="A908" s="2"/>
      <c r="B908" s="277"/>
      <c r="C908" s="2"/>
      <c r="D908" s="277"/>
      <c r="E908" s="278"/>
      <c r="F908" s="277"/>
      <c r="G908" s="278"/>
      <c r="H908" s="277"/>
      <c r="I908" s="2"/>
      <c r="J908" s="2"/>
      <c r="K908" s="2"/>
      <c r="L908" s="2"/>
      <c r="M908" s="2"/>
      <c r="N908" s="2"/>
      <c r="O908" s="2"/>
      <c r="P908" s="2"/>
      <c r="Q908" s="2"/>
      <c r="R908" s="2"/>
      <c r="S908" s="2"/>
      <c r="T908" s="2"/>
      <c r="U908" s="2"/>
      <c r="V908" s="2"/>
      <c r="W908" s="2"/>
      <c r="X908" s="2"/>
      <c r="Y908" s="2"/>
      <c r="Z908" s="2"/>
    </row>
    <row r="909" spans="1:26" x14ac:dyDescent="0.2">
      <c r="A909" s="2"/>
      <c r="B909" s="277"/>
      <c r="C909" s="2"/>
      <c r="D909" s="277"/>
      <c r="E909" s="278"/>
      <c r="F909" s="277"/>
      <c r="G909" s="278"/>
      <c r="H909" s="277"/>
      <c r="I909" s="2"/>
      <c r="J909" s="2"/>
      <c r="K909" s="2"/>
      <c r="L909" s="2"/>
      <c r="M909" s="2"/>
      <c r="N909" s="2"/>
      <c r="O909" s="2"/>
      <c r="P909" s="2"/>
      <c r="Q909" s="2"/>
      <c r="R909" s="2"/>
      <c r="S909" s="2"/>
      <c r="T909" s="2"/>
      <c r="U909" s="2"/>
      <c r="V909" s="2"/>
      <c r="W909" s="2"/>
      <c r="X909" s="2"/>
      <c r="Y909" s="2"/>
      <c r="Z909" s="2"/>
    </row>
    <row r="910" spans="1:26" x14ac:dyDescent="0.2">
      <c r="A910" s="2"/>
      <c r="B910" s="277"/>
      <c r="C910" s="2"/>
      <c r="D910" s="277"/>
      <c r="E910" s="278"/>
      <c r="F910" s="277"/>
      <c r="G910" s="278"/>
      <c r="H910" s="277"/>
      <c r="I910" s="2"/>
      <c r="J910" s="2"/>
      <c r="K910" s="2"/>
      <c r="L910" s="2"/>
      <c r="M910" s="2"/>
      <c r="N910" s="2"/>
      <c r="O910" s="2"/>
      <c r="P910" s="2"/>
      <c r="Q910" s="2"/>
      <c r="R910" s="2"/>
      <c r="S910" s="2"/>
      <c r="T910" s="2"/>
      <c r="U910" s="2"/>
      <c r="V910" s="2"/>
      <c r="W910" s="2"/>
      <c r="X910" s="2"/>
      <c r="Y910" s="2"/>
      <c r="Z910" s="2"/>
    </row>
    <row r="911" spans="1:26" x14ac:dyDescent="0.2">
      <c r="A911" s="2"/>
      <c r="B911" s="277"/>
      <c r="C911" s="2"/>
      <c r="D911" s="277"/>
      <c r="E911" s="278"/>
      <c r="F911" s="277"/>
      <c r="G911" s="278"/>
      <c r="H911" s="277"/>
      <c r="I911" s="2"/>
      <c r="J911" s="2"/>
      <c r="K911" s="2"/>
      <c r="L911" s="2"/>
      <c r="M911" s="2"/>
      <c r="N911" s="2"/>
      <c r="O911" s="2"/>
      <c r="P911" s="2"/>
      <c r="Q911" s="2"/>
      <c r="R911" s="2"/>
      <c r="S911" s="2"/>
      <c r="T911" s="2"/>
      <c r="U911" s="2"/>
      <c r="V911" s="2"/>
      <c r="W911" s="2"/>
      <c r="X911" s="2"/>
      <c r="Y911" s="2"/>
      <c r="Z911" s="2"/>
    </row>
    <row r="912" spans="1:26" x14ac:dyDescent="0.2">
      <c r="A912" s="2"/>
      <c r="B912" s="277"/>
      <c r="C912" s="2"/>
      <c r="D912" s="277"/>
      <c r="E912" s="278"/>
      <c r="F912" s="277"/>
      <c r="G912" s="278"/>
      <c r="H912" s="277"/>
      <c r="I912" s="2"/>
      <c r="J912" s="2"/>
      <c r="K912" s="2"/>
      <c r="L912" s="2"/>
      <c r="M912" s="2"/>
      <c r="N912" s="2"/>
      <c r="O912" s="2"/>
      <c r="P912" s="2"/>
      <c r="Q912" s="2"/>
      <c r="R912" s="2"/>
      <c r="S912" s="2"/>
      <c r="T912" s="2"/>
      <c r="U912" s="2"/>
      <c r="V912" s="2"/>
      <c r="W912" s="2"/>
      <c r="X912" s="2"/>
      <c r="Y912" s="2"/>
      <c r="Z912" s="2"/>
    </row>
    <row r="913" spans="1:26" x14ac:dyDescent="0.2">
      <c r="A913" s="2"/>
      <c r="B913" s="277"/>
      <c r="C913" s="2"/>
      <c r="D913" s="277"/>
      <c r="E913" s="278"/>
      <c r="F913" s="277"/>
      <c r="G913" s="278"/>
      <c r="H913" s="277"/>
      <c r="I913" s="2"/>
      <c r="J913" s="2"/>
      <c r="K913" s="2"/>
      <c r="L913" s="2"/>
      <c r="M913" s="2"/>
      <c r="N913" s="2"/>
      <c r="O913" s="2"/>
      <c r="P913" s="2"/>
      <c r="Q913" s="2"/>
      <c r="R913" s="2"/>
      <c r="S913" s="2"/>
      <c r="T913" s="2"/>
      <c r="U913" s="2"/>
      <c r="V913" s="2"/>
      <c r="W913" s="2"/>
      <c r="X913" s="2"/>
      <c r="Y913" s="2"/>
      <c r="Z913" s="2"/>
    </row>
    <row r="914" spans="1:26" x14ac:dyDescent="0.2">
      <c r="A914" s="2"/>
      <c r="B914" s="277"/>
      <c r="C914" s="2"/>
      <c r="D914" s="277"/>
      <c r="E914" s="278"/>
      <c r="F914" s="277"/>
      <c r="G914" s="278"/>
      <c r="H914" s="277"/>
      <c r="I914" s="2"/>
      <c r="J914" s="2"/>
      <c r="K914" s="2"/>
      <c r="L914" s="2"/>
      <c r="M914" s="2"/>
      <c r="N914" s="2"/>
      <c r="O914" s="2"/>
      <c r="P914" s="2"/>
      <c r="Q914" s="2"/>
      <c r="R914" s="2"/>
      <c r="S914" s="2"/>
      <c r="T914" s="2"/>
      <c r="U914" s="2"/>
      <c r="V914" s="2"/>
      <c r="W914" s="2"/>
      <c r="X914" s="2"/>
      <c r="Y914" s="2"/>
      <c r="Z914" s="2"/>
    </row>
    <row r="915" spans="1:26" x14ac:dyDescent="0.2">
      <c r="A915" s="2"/>
      <c r="B915" s="277"/>
      <c r="C915" s="2"/>
      <c r="D915" s="277"/>
      <c r="E915" s="278"/>
      <c r="F915" s="277"/>
      <c r="G915" s="278"/>
      <c r="H915" s="277"/>
      <c r="I915" s="2"/>
      <c r="J915" s="2"/>
      <c r="K915" s="2"/>
      <c r="L915" s="2"/>
      <c r="M915" s="2"/>
      <c r="N915" s="2"/>
      <c r="O915" s="2"/>
      <c r="P915" s="2"/>
      <c r="Q915" s="2"/>
      <c r="R915" s="2"/>
      <c r="S915" s="2"/>
      <c r="T915" s="2"/>
      <c r="U915" s="2"/>
      <c r="V915" s="2"/>
      <c r="W915" s="2"/>
      <c r="X915" s="2"/>
      <c r="Y915" s="2"/>
      <c r="Z915" s="2"/>
    </row>
    <row r="916" spans="1:26" x14ac:dyDescent="0.2">
      <c r="A916" s="2"/>
      <c r="B916" s="277"/>
      <c r="C916" s="2"/>
      <c r="D916" s="277"/>
      <c r="E916" s="278"/>
      <c r="F916" s="277"/>
      <c r="G916" s="278"/>
      <c r="H916" s="277"/>
      <c r="I916" s="2"/>
      <c r="J916" s="2"/>
      <c r="K916" s="2"/>
      <c r="L916" s="2"/>
      <c r="M916" s="2"/>
      <c r="N916" s="2"/>
      <c r="O916" s="2"/>
      <c r="P916" s="2"/>
      <c r="Q916" s="2"/>
      <c r="R916" s="2"/>
      <c r="S916" s="2"/>
      <c r="T916" s="2"/>
      <c r="U916" s="2"/>
      <c r="V916" s="2"/>
      <c r="W916" s="2"/>
      <c r="X916" s="2"/>
      <c r="Y916" s="2"/>
      <c r="Z916" s="2"/>
    </row>
    <row r="917" spans="1:26" x14ac:dyDescent="0.2">
      <c r="A917" s="2"/>
      <c r="B917" s="277"/>
      <c r="C917" s="2"/>
      <c r="D917" s="277"/>
      <c r="E917" s="278"/>
      <c r="F917" s="277"/>
      <c r="G917" s="278"/>
      <c r="H917" s="277"/>
      <c r="I917" s="2"/>
      <c r="J917" s="2"/>
      <c r="K917" s="2"/>
      <c r="L917" s="2"/>
      <c r="M917" s="2"/>
      <c r="N917" s="2"/>
      <c r="O917" s="2"/>
      <c r="P917" s="2"/>
      <c r="Q917" s="2"/>
      <c r="R917" s="2"/>
      <c r="S917" s="2"/>
      <c r="T917" s="2"/>
      <c r="U917" s="2"/>
      <c r="V917" s="2"/>
      <c r="W917" s="2"/>
      <c r="X917" s="2"/>
      <c r="Y917" s="2"/>
      <c r="Z917" s="2"/>
    </row>
    <row r="918" spans="1:26" x14ac:dyDescent="0.2">
      <c r="A918" s="2"/>
      <c r="B918" s="277"/>
      <c r="C918" s="2"/>
      <c r="D918" s="277"/>
      <c r="E918" s="278"/>
      <c r="F918" s="277"/>
      <c r="G918" s="278"/>
      <c r="H918" s="277"/>
      <c r="I918" s="2"/>
      <c r="J918" s="2"/>
      <c r="K918" s="2"/>
      <c r="L918" s="2"/>
      <c r="M918" s="2"/>
      <c r="N918" s="2"/>
      <c r="O918" s="2"/>
      <c r="P918" s="2"/>
      <c r="Q918" s="2"/>
      <c r="R918" s="2"/>
      <c r="S918" s="2"/>
      <c r="T918" s="2"/>
      <c r="U918" s="2"/>
      <c r="V918" s="2"/>
      <c r="W918" s="2"/>
      <c r="X918" s="2"/>
      <c r="Y918" s="2"/>
      <c r="Z918" s="2"/>
    </row>
    <row r="919" spans="1:26" x14ac:dyDescent="0.2">
      <c r="A919" s="2"/>
      <c r="B919" s="277"/>
      <c r="C919" s="2"/>
      <c r="D919" s="277"/>
      <c r="E919" s="278"/>
      <c r="F919" s="277"/>
      <c r="G919" s="278"/>
      <c r="H919" s="277"/>
      <c r="I919" s="2"/>
      <c r="J919" s="2"/>
      <c r="K919" s="2"/>
      <c r="L919" s="2"/>
      <c r="M919" s="2"/>
      <c r="N919" s="2"/>
      <c r="O919" s="2"/>
      <c r="P919" s="2"/>
      <c r="Q919" s="2"/>
      <c r="R919" s="2"/>
      <c r="S919" s="2"/>
      <c r="T919" s="2"/>
      <c r="U919" s="2"/>
      <c r="V919" s="2"/>
      <c r="W919" s="2"/>
      <c r="X919" s="2"/>
      <c r="Y919" s="2"/>
      <c r="Z919" s="2"/>
    </row>
    <row r="920" spans="1:26" x14ac:dyDescent="0.2">
      <c r="A920" s="2"/>
      <c r="B920" s="277"/>
      <c r="C920" s="2"/>
      <c r="D920" s="277"/>
      <c r="E920" s="278"/>
      <c r="F920" s="277"/>
      <c r="G920" s="278"/>
      <c r="H920" s="277"/>
      <c r="I920" s="2"/>
      <c r="J920" s="2"/>
      <c r="K920" s="2"/>
      <c r="L920" s="2"/>
      <c r="M920" s="2"/>
      <c r="N920" s="2"/>
      <c r="O920" s="2"/>
      <c r="P920" s="2"/>
      <c r="Q920" s="2"/>
      <c r="R920" s="2"/>
      <c r="S920" s="2"/>
      <c r="T920" s="2"/>
      <c r="U920" s="2"/>
      <c r="V920" s="2"/>
      <c r="W920" s="2"/>
      <c r="X920" s="2"/>
      <c r="Y920" s="2"/>
      <c r="Z920" s="2"/>
    </row>
    <row r="921" spans="1:26" x14ac:dyDescent="0.2">
      <c r="A921" s="2"/>
      <c r="B921" s="277"/>
      <c r="C921" s="2"/>
      <c r="D921" s="277"/>
      <c r="E921" s="278"/>
      <c r="F921" s="277"/>
      <c r="G921" s="278"/>
      <c r="H921" s="277"/>
      <c r="I921" s="2"/>
      <c r="J921" s="2"/>
      <c r="K921" s="2"/>
      <c r="L921" s="2"/>
      <c r="M921" s="2"/>
      <c r="N921" s="2"/>
      <c r="O921" s="2"/>
      <c r="P921" s="2"/>
      <c r="Q921" s="2"/>
      <c r="R921" s="2"/>
      <c r="S921" s="2"/>
      <c r="T921" s="2"/>
      <c r="U921" s="2"/>
      <c r="V921" s="2"/>
      <c r="W921" s="2"/>
      <c r="X921" s="2"/>
      <c r="Y921" s="2"/>
      <c r="Z921" s="2"/>
    </row>
    <row r="922" spans="1:26" x14ac:dyDescent="0.2">
      <c r="A922" s="2"/>
      <c r="B922" s="277"/>
      <c r="C922" s="2"/>
      <c r="D922" s="277"/>
      <c r="E922" s="278"/>
      <c r="F922" s="277"/>
      <c r="G922" s="278"/>
      <c r="H922" s="277"/>
      <c r="I922" s="2"/>
      <c r="J922" s="2"/>
      <c r="K922" s="2"/>
      <c r="L922" s="2"/>
      <c r="M922" s="2"/>
      <c r="N922" s="2"/>
      <c r="O922" s="2"/>
      <c r="P922" s="2"/>
      <c r="Q922" s="2"/>
      <c r="R922" s="2"/>
      <c r="S922" s="2"/>
      <c r="T922" s="2"/>
      <c r="U922" s="2"/>
      <c r="V922" s="2"/>
      <c r="W922" s="2"/>
      <c r="X922" s="2"/>
      <c r="Y922" s="2"/>
      <c r="Z922" s="2"/>
    </row>
    <row r="923" spans="1:26" x14ac:dyDescent="0.2">
      <c r="A923" s="2"/>
      <c r="B923" s="277"/>
      <c r="C923" s="2"/>
      <c r="D923" s="277"/>
      <c r="E923" s="278"/>
      <c r="F923" s="277"/>
      <c r="G923" s="278"/>
      <c r="H923" s="277"/>
      <c r="I923" s="2"/>
      <c r="J923" s="2"/>
      <c r="K923" s="2"/>
      <c r="L923" s="2"/>
      <c r="M923" s="2"/>
      <c r="N923" s="2"/>
      <c r="O923" s="2"/>
      <c r="P923" s="2"/>
      <c r="Q923" s="2"/>
      <c r="R923" s="2"/>
      <c r="S923" s="2"/>
      <c r="T923" s="2"/>
      <c r="U923" s="2"/>
      <c r="V923" s="2"/>
      <c r="W923" s="2"/>
      <c r="X923" s="2"/>
      <c r="Y923" s="2"/>
      <c r="Z923" s="2"/>
    </row>
    <row r="924" spans="1:26" x14ac:dyDescent="0.2">
      <c r="A924" s="2"/>
      <c r="B924" s="277"/>
      <c r="C924" s="2"/>
      <c r="D924" s="277"/>
      <c r="E924" s="278"/>
      <c r="F924" s="277"/>
      <c r="G924" s="278"/>
      <c r="H924" s="277"/>
      <c r="I924" s="2"/>
      <c r="J924" s="2"/>
      <c r="K924" s="2"/>
      <c r="L924" s="2"/>
      <c r="M924" s="2"/>
      <c r="N924" s="2"/>
      <c r="O924" s="2"/>
      <c r="P924" s="2"/>
      <c r="Q924" s="2"/>
      <c r="R924" s="2"/>
      <c r="S924" s="2"/>
      <c r="T924" s="2"/>
      <c r="U924" s="2"/>
      <c r="V924" s="2"/>
      <c r="W924" s="2"/>
      <c r="X924" s="2"/>
      <c r="Y924" s="2"/>
      <c r="Z924" s="2"/>
    </row>
    <row r="925" spans="1:26" x14ac:dyDescent="0.2">
      <c r="A925" s="2"/>
      <c r="B925" s="277"/>
      <c r="C925" s="2"/>
      <c r="D925" s="277"/>
      <c r="E925" s="278"/>
      <c r="F925" s="277"/>
      <c r="G925" s="278"/>
      <c r="H925" s="277"/>
      <c r="I925" s="2"/>
      <c r="J925" s="2"/>
      <c r="K925" s="2"/>
      <c r="L925" s="2"/>
      <c r="M925" s="2"/>
      <c r="N925" s="2"/>
      <c r="O925" s="2"/>
      <c r="P925" s="2"/>
      <c r="Q925" s="2"/>
      <c r="R925" s="2"/>
      <c r="S925" s="2"/>
      <c r="T925" s="2"/>
      <c r="U925" s="2"/>
      <c r="V925" s="2"/>
      <c r="W925" s="2"/>
      <c r="X925" s="2"/>
      <c r="Y925" s="2"/>
      <c r="Z925" s="2"/>
    </row>
    <row r="926" spans="1:26" x14ac:dyDescent="0.2">
      <c r="A926" s="2"/>
      <c r="B926" s="277"/>
      <c r="C926" s="2"/>
      <c r="D926" s="277"/>
      <c r="E926" s="278"/>
      <c r="F926" s="277"/>
      <c r="G926" s="278"/>
      <c r="H926" s="277"/>
      <c r="I926" s="2"/>
      <c r="J926" s="2"/>
      <c r="K926" s="2"/>
      <c r="L926" s="2"/>
      <c r="M926" s="2"/>
      <c r="N926" s="2"/>
      <c r="O926" s="2"/>
      <c r="P926" s="2"/>
      <c r="Q926" s="2"/>
      <c r="R926" s="2"/>
      <c r="S926" s="2"/>
      <c r="T926" s="2"/>
      <c r="U926" s="2"/>
      <c r="V926" s="2"/>
      <c r="W926" s="2"/>
      <c r="X926" s="2"/>
      <c r="Y926" s="2"/>
      <c r="Z926" s="2"/>
    </row>
    <row r="927" spans="1:26" x14ac:dyDescent="0.2">
      <c r="A927" s="2"/>
      <c r="B927" s="277"/>
      <c r="C927" s="2"/>
      <c r="D927" s="277"/>
      <c r="E927" s="278"/>
      <c r="F927" s="277"/>
      <c r="G927" s="278"/>
      <c r="H927" s="277"/>
      <c r="I927" s="2"/>
      <c r="J927" s="2"/>
      <c r="K927" s="2"/>
      <c r="L927" s="2"/>
      <c r="M927" s="2"/>
      <c r="N927" s="2"/>
      <c r="O927" s="2"/>
      <c r="P927" s="2"/>
      <c r="Q927" s="2"/>
      <c r="R927" s="2"/>
      <c r="S927" s="2"/>
      <c r="T927" s="2"/>
      <c r="U927" s="2"/>
      <c r="V927" s="2"/>
      <c r="W927" s="2"/>
      <c r="X927" s="2"/>
      <c r="Y927" s="2"/>
      <c r="Z927" s="2"/>
    </row>
    <row r="928" spans="1:26" x14ac:dyDescent="0.2">
      <c r="A928" s="2"/>
      <c r="B928" s="277"/>
      <c r="C928" s="2"/>
      <c r="D928" s="277"/>
      <c r="E928" s="278"/>
      <c r="F928" s="277"/>
      <c r="G928" s="278"/>
      <c r="H928" s="277"/>
      <c r="I928" s="2"/>
      <c r="J928" s="2"/>
      <c r="K928" s="2"/>
      <c r="L928" s="2"/>
      <c r="M928" s="2"/>
      <c r="N928" s="2"/>
      <c r="O928" s="2"/>
      <c r="P928" s="2"/>
      <c r="Q928" s="2"/>
      <c r="R928" s="2"/>
      <c r="S928" s="2"/>
      <c r="T928" s="2"/>
      <c r="U928" s="2"/>
      <c r="V928" s="2"/>
      <c r="W928" s="2"/>
      <c r="X928" s="2"/>
      <c r="Y928" s="2"/>
      <c r="Z928" s="2"/>
    </row>
    <row r="929" spans="1:26" x14ac:dyDescent="0.2">
      <c r="A929" s="2"/>
      <c r="B929" s="277"/>
      <c r="C929" s="2"/>
      <c r="D929" s="277"/>
      <c r="E929" s="278"/>
      <c r="F929" s="277"/>
      <c r="G929" s="278"/>
      <c r="H929" s="277"/>
      <c r="I929" s="2"/>
      <c r="J929" s="2"/>
      <c r="K929" s="2"/>
      <c r="L929" s="2"/>
      <c r="M929" s="2"/>
      <c r="N929" s="2"/>
      <c r="O929" s="2"/>
      <c r="P929" s="2"/>
      <c r="Q929" s="2"/>
      <c r="R929" s="2"/>
      <c r="S929" s="2"/>
      <c r="T929" s="2"/>
      <c r="U929" s="2"/>
      <c r="V929" s="2"/>
      <c r="W929" s="2"/>
      <c r="X929" s="2"/>
      <c r="Y929" s="2"/>
      <c r="Z929" s="2"/>
    </row>
    <row r="930" spans="1:26" x14ac:dyDescent="0.2">
      <c r="A930" s="2"/>
      <c r="B930" s="277"/>
      <c r="C930" s="2"/>
      <c r="D930" s="277"/>
      <c r="E930" s="278"/>
      <c r="F930" s="277"/>
      <c r="G930" s="278"/>
      <c r="H930" s="277"/>
      <c r="I930" s="2"/>
      <c r="J930" s="2"/>
      <c r="K930" s="2"/>
      <c r="L930" s="2"/>
      <c r="M930" s="2"/>
      <c r="N930" s="2"/>
      <c r="O930" s="2"/>
      <c r="P930" s="2"/>
      <c r="Q930" s="2"/>
      <c r="R930" s="2"/>
      <c r="S930" s="2"/>
      <c r="T930" s="2"/>
      <c r="U930" s="2"/>
      <c r="V930" s="2"/>
      <c r="W930" s="2"/>
      <c r="X930" s="2"/>
      <c r="Y930" s="2"/>
      <c r="Z930" s="2"/>
    </row>
    <row r="931" spans="1:26" x14ac:dyDescent="0.2">
      <c r="A931" s="2"/>
      <c r="B931" s="277"/>
      <c r="C931" s="2"/>
      <c r="D931" s="277"/>
      <c r="E931" s="278"/>
      <c r="F931" s="277"/>
      <c r="G931" s="278"/>
      <c r="H931" s="277"/>
      <c r="I931" s="2"/>
      <c r="J931" s="2"/>
      <c r="K931" s="2"/>
      <c r="L931" s="2"/>
      <c r="M931" s="2"/>
      <c r="N931" s="2"/>
      <c r="O931" s="2"/>
      <c r="P931" s="2"/>
      <c r="Q931" s="2"/>
      <c r="R931" s="2"/>
      <c r="S931" s="2"/>
      <c r="T931" s="2"/>
      <c r="U931" s="2"/>
      <c r="V931" s="2"/>
      <c r="W931" s="2"/>
      <c r="X931" s="2"/>
      <c r="Y931" s="2"/>
      <c r="Z931" s="2"/>
    </row>
    <row r="932" spans="1:26" x14ac:dyDescent="0.2">
      <c r="A932" s="2"/>
      <c r="B932" s="277"/>
      <c r="C932" s="2"/>
      <c r="D932" s="277"/>
      <c r="E932" s="278"/>
      <c r="F932" s="277"/>
      <c r="G932" s="278"/>
      <c r="H932" s="277"/>
      <c r="I932" s="2"/>
      <c r="J932" s="2"/>
      <c r="K932" s="2"/>
      <c r="L932" s="2"/>
      <c r="M932" s="2"/>
      <c r="N932" s="2"/>
      <c r="O932" s="2"/>
      <c r="P932" s="2"/>
      <c r="Q932" s="2"/>
      <c r="R932" s="2"/>
      <c r="S932" s="2"/>
      <c r="T932" s="2"/>
      <c r="U932" s="2"/>
      <c r="V932" s="2"/>
      <c r="W932" s="2"/>
      <c r="X932" s="2"/>
      <c r="Y932" s="2"/>
      <c r="Z932" s="2"/>
    </row>
    <row r="933" spans="1:26" x14ac:dyDescent="0.2">
      <c r="A933" s="2"/>
      <c r="B933" s="277"/>
      <c r="C933" s="2"/>
      <c r="D933" s="277"/>
      <c r="E933" s="278"/>
      <c r="F933" s="277"/>
      <c r="G933" s="278"/>
      <c r="H933" s="277"/>
      <c r="I933" s="2"/>
      <c r="J933" s="2"/>
      <c r="K933" s="2"/>
      <c r="L933" s="2"/>
      <c r="M933" s="2"/>
      <c r="N933" s="2"/>
      <c r="O933" s="2"/>
      <c r="P933" s="2"/>
      <c r="Q933" s="2"/>
      <c r="R933" s="2"/>
      <c r="S933" s="2"/>
      <c r="T933" s="2"/>
      <c r="U933" s="2"/>
      <c r="V933" s="2"/>
      <c r="W933" s="2"/>
      <c r="X933" s="2"/>
      <c r="Y933" s="2"/>
      <c r="Z933" s="2"/>
    </row>
    <row r="934" spans="1:26" x14ac:dyDescent="0.2">
      <c r="A934" s="2"/>
      <c r="B934" s="277"/>
      <c r="C934" s="2"/>
      <c r="D934" s="277"/>
      <c r="E934" s="278"/>
      <c r="F934" s="277"/>
      <c r="G934" s="278"/>
      <c r="H934" s="277"/>
      <c r="I934" s="2"/>
      <c r="J934" s="2"/>
      <c r="K934" s="2"/>
      <c r="L934" s="2"/>
      <c r="M934" s="2"/>
      <c r="N934" s="2"/>
      <c r="O934" s="2"/>
      <c r="P934" s="2"/>
      <c r="Q934" s="2"/>
      <c r="R934" s="2"/>
      <c r="S934" s="2"/>
      <c r="T934" s="2"/>
      <c r="U934" s="2"/>
      <c r="V934" s="2"/>
      <c r="W934" s="2"/>
      <c r="X934" s="2"/>
      <c r="Y934" s="2"/>
      <c r="Z934" s="2"/>
    </row>
    <row r="935" spans="1:26" x14ac:dyDescent="0.2">
      <c r="A935" s="2"/>
      <c r="B935" s="277"/>
      <c r="C935" s="2"/>
      <c r="D935" s="277"/>
      <c r="E935" s="278"/>
      <c r="F935" s="277"/>
      <c r="G935" s="278"/>
      <c r="H935" s="277"/>
      <c r="I935" s="2"/>
      <c r="J935" s="2"/>
      <c r="K935" s="2"/>
      <c r="L935" s="2"/>
      <c r="M935" s="2"/>
      <c r="N935" s="2"/>
      <c r="O935" s="2"/>
      <c r="P935" s="2"/>
      <c r="Q935" s="2"/>
      <c r="R935" s="2"/>
      <c r="S935" s="2"/>
      <c r="T935" s="2"/>
      <c r="U935" s="2"/>
      <c r="V935" s="2"/>
      <c r="W935" s="2"/>
      <c r="X935" s="2"/>
      <c r="Y935" s="2"/>
      <c r="Z935" s="2"/>
    </row>
    <row r="936" spans="1:26" x14ac:dyDescent="0.2">
      <c r="A936" s="2"/>
      <c r="B936" s="277"/>
      <c r="C936" s="2"/>
      <c r="D936" s="277"/>
      <c r="E936" s="278"/>
      <c r="F936" s="277"/>
      <c r="G936" s="278"/>
      <c r="H936" s="277"/>
      <c r="I936" s="2"/>
      <c r="J936" s="2"/>
      <c r="K936" s="2"/>
      <c r="L936" s="2"/>
      <c r="M936" s="2"/>
      <c r="N936" s="2"/>
      <c r="O936" s="2"/>
      <c r="P936" s="2"/>
      <c r="Q936" s="2"/>
      <c r="R936" s="2"/>
      <c r="S936" s="2"/>
      <c r="T936" s="2"/>
      <c r="U936" s="2"/>
      <c r="V936" s="2"/>
      <c r="W936" s="2"/>
      <c r="X936" s="2"/>
      <c r="Y936" s="2"/>
      <c r="Z936" s="2"/>
    </row>
    <row r="937" spans="1:26" x14ac:dyDescent="0.2">
      <c r="A937" s="2"/>
      <c r="B937" s="277"/>
      <c r="C937" s="2"/>
      <c r="D937" s="277"/>
      <c r="E937" s="278"/>
      <c r="F937" s="277"/>
      <c r="G937" s="278"/>
      <c r="H937" s="277"/>
      <c r="I937" s="2"/>
      <c r="J937" s="2"/>
      <c r="K937" s="2"/>
      <c r="L937" s="2"/>
      <c r="M937" s="2"/>
      <c r="N937" s="2"/>
      <c r="O937" s="2"/>
      <c r="P937" s="2"/>
      <c r="Q937" s="2"/>
      <c r="R937" s="2"/>
      <c r="S937" s="2"/>
      <c r="T937" s="2"/>
      <c r="U937" s="2"/>
      <c r="V937" s="2"/>
      <c r="W937" s="2"/>
      <c r="X937" s="2"/>
      <c r="Y937" s="2"/>
      <c r="Z937" s="2"/>
    </row>
    <row r="938" spans="1:26" x14ac:dyDescent="0.2">
      <c r="A938" s="2"/>
      <c r="B938" s="277"/>
      <c r="C938" s="2"/>
      <c r="D938" s="277"/>
      <c r="E938" s="278"/>
      <c r="F938" s="277"/>
      <c r="G938" s="278"/>
      <c r="H938" s="277"/>
      <c r="I938" s="2"/>
      <c r="J938" s="2"/>
      <c r="K938" s="2"/>
      <c r="L938" s="2"/>
      <c r="M938" s="2"/>
      <c r="N938" s="2"/>
      <c r="O938" s="2"/>
      <c r="P938" s="2"/>
      <c r="Q938" s="2"/>
      <c r="R938" s="2"/>
      <c r="S938" s="2"/>
      <c r="T938" s="2"/>
      <c r="U938" s="2"/>
      <c r="V938" s="2"/>
      <c r="W938" s="2"/>
      <c r="X938" s="2"/>
      <c r="Y938" s="2"/>
      <c r="Z938" s="2"/>
    </row>
    <row r="939" spans="1:26" x14ac:dyDescent="0.2">
      <c r="A939" s="2"/>
      <c r="B939" s="277"/>
      <c r="C939" s="2"/>
      <c r="D939" s="277"/>
      <c r="E939" s="278"/>
      <c r="F939" s="277"/>
      <c r="G939" s="278"/>
      <c r="H939" s="277"/>
      <c r="I939" s="2"/>
      <c r="J939" s="2"/>
      <c r="K939" s="2"/>
      <c r="L939" s="2"/>
      <c r="M939" s="2"/>
      <c r="N939" s="2"/>
      <c r="O939" s="2"/>
      <c r="P939" s="2"/>
      <c r="Q939" s="2"/>
      <c r="R939" s="2"/>
      <c r="S939" s="2"/>
      <c r="T939" s="2"/>
      <c r="U939" s="2"/>
      <c r="V939" s="2"/>
      <c r="W939" s="2"/>
      <c r="X939" s="2"/>
      <c r="Y939" s="2"/>
      <c r="Z939" s="2"/>
    </row>
    <row r="940" spans="1:26" x14ac:dyDescent="0.2">
      <c r="A940" s="2"/>
      <c r="B940" s="277"/>
      <c r="C940" s="2"/>
      <c r="D940" s="277"/>
      <c r="E940" s="278"/>
      <c r="F940" s="277"/>
      <c r="G940" s="278"/>
      <c r="H940" s="277"/>
      <c r="I940" s="2"/>
      <c r="J940" s="2"/>
      <c r="K940" s="2"/>
      <c r="L940" s="2"/>
      <c r="M940" s="2"/>
      <c r="N940" s="2"/>
      <c r="O940" s="2"/>
      <c r="P940" s="2"/>
      <c r="Q940" s="2"/>
      <c r="R940" s="2"/>
      <c r="S940" s="2"/>
      <c r="T940" s="2"/>
      <c r="U940" s="2"/>
      <c r="V940" s="2"/>
      <c r="W940" s="2"/>
      <c r="X940" s="2"/>
      <c r="Y940" s="2"/>
      <c r="Z940" s="2"/>
    </row>
    <row r="941" spans="1:26" x14ac:dyDescent="0.2">
      <c r="A941" s="2"/>
      <c r="B941" s="277"/>
      <c r="C941" s="2"/>
      <c r="D941" s="277"/>
      <c r="E941" s="278"/>
      <c r="F941" s="277"/>
      <c r="G941" s="278"/>
      <c r="H941" s="277"/>
      <c r="I941" s="2"/>
      <c r="J941" s="2"/>
      <c r="K941" s="2"/>
      <c r="L941" s="2"/>
      <c r="M941" s="2"/>
      <c r="N941" s="2"/>
      <c r="O941" s="2"/>
      <c r="P941" s="2"/>
      <c r="Q941" s="2"/>
      <c r="R941" s="2"/>
      <c r="S941" s="2"/>
      <c r="T941" s="2"/>
      <c r="U941" s="2"/>
      <c r="V941" s="2"/>
      <c r="W941" s="2"/>
      <c r="X941" s="2"/>
      <c r="Y941" s="2"/>
      <c r="Z941" s="2"/>
    </row>
    <row r="942" spans="1:26" x14ac:dyDescent="0.2">
      <c r="A942" s="2"/>
      <c r="B942" s="277"/>
      <c r="C942" s="2"/>
      <c r="D942" s="277"/>
      <c r="E942" s="278"/>
      <c r="F942" s="277"/>
      <c r="G942" s="278"/>
      <c r="H942" s="277"/>
      <c r="I942" s="2"/>
      <c r="J942" s="2"/>
      <c r="K942" s="2"/>
      <c r="L942" s="2"/>
      <c r="M942" s="2"/>
      <c r="N942" s="2"/>
      <c r="O942" s="2"/>
      <c r="P942" s="2"/>
      <c r="Q942" s="2"/>
      <c r="R942" s="2"/>
      <c r="S942" s="2"/>
      <c r="T942" s="2"/>
      <c r="U942" s="2"/>
      <c r="V942" s="2"/>
      <c r="W942" s="2"/>
      <c r="X942" s="2"/>
      <c r="Y942" s="2"/>
      <c r="Z942" s="2"/>
    </row>
    <row r="943" spans="1:26" x14ac:dyDescent="0.2">
      <c r="A943" s="2"/>
      <c r="B943" s="277"/>
      <c r="C943" s="2"/>
      <c r="D943" s="277"/>
      <c r="E943" s="278"/>
      <c r="F943" s="277"/>
      <c r="G943" s="278"/>
      <c r="H943" s="277"/>
      <c r="I943" s="2"/>
      <c r="J943" s="2"/>
      <c r="K943" s="2"/>
      <c r="L943" s="2"/>
      <c r="M943" s="2"/>
      <c r="N943" s="2"/>
      <c r="O943" s="2"/>
      <c r="P943" s="2"/>
      <c r="Q943" s="2"/>
      <c r="R943" s="2"/>
      <c r="S943" s="2"/>
      <c r="T943" s="2"/>
      <c r="U943" s="2"/>
      <c r="V943" s="2"/>
      <c r="W943" s="2"/>
      <c r="X943" s="2"/>
      <c r="Y943" s="2"/>
      <c r="Z943" s="2"/>
    </row>
    <row r="944" spans="1:26" x14ac:dyDescent="0.2">
      <c r="A944" s="2"/>
      <c r="B944" s="277"/>
      <c r="C944" s="2"/>
      <c r="D944" s="277"/>
      <c r="E944" s="278"/>
      <c r="F944" s="277"/>
      <c r="G944" s="278"/>
      <c r="H944" s="277"/>
      <c r="I944" s="2"/>
      <c r="J944" s="2"/>
      <c r="K944" s="2"/>
      <c r="L944" s="2"/>
      <c r="M944" s="2"/>
      <c r="N944" s="2"/>
      <c r="O944" s="2"/>
      <c r="P944" s="2"/>
      <c r="Q944" s="2"/>
      <c r="R944" s="2"/>
      <c r="S944" s="2"/>
      <c r="T944" s="2"/>
      <c r="U944" s="2"/>
      <c r="V944" s="2"/>
      <c r="W944" s="2"/>
      <c r="X944" s="2"/>
      <c r="Y944" s="2"/>
      <c r="Z944" s="2"/>
    </row>
    <row r="945" spans="1:26" x14ac:dyDescent="0.2">
      <c r="A945" s="2"/>
      <c r="B945" s="277"/>
      <c r="C945" s="2"/>
      <c r="D945" s="277"/>
      <c r="E945" s="278"/>
      <c r="F945" s="277"/>
      <c r="G945" s="278"/>
      <c r="H945" s="277"/>
      <c r="I945" s="2"/>
      <c r="J945" s="2"/>
      <c r="K945" s="2"/>
      <c r="L945" s="2"/>
      <c r="M945" s="2"/>
      <c r="N945" s="2"/>
      <c r="O945" s="2"/>
      <c r="P945" s="2"/>
      <c r="Q945" s="2"/>
      <c r="R945" s="2"/>
      <c r="S945" s="2"/>
      <c r="T945" s="2"/>
      <c r="U945" s="2"/>
      <c r="V945" s="2"/>
      <c r="W945" s="2"/>
      <c r="X945" s="2"/>
      <c r="Y945" s="2"/>
      <c r="Z945" s="2"/>
    </row>
    <row r="946" spans="1:26" x14ac:dyDescent="0.2">
      <c r="A946" s="2"/>
      <c r="B946" s="277"/>
      <c r="C946" s="2"/>
      <c r="D946" s="277"/>
      <c r="E946" s="278"/>
      <c r="F946" s="277"/>
      <c r="G946" s="278"/>
      <c r="H946" s="277"/>
      <c r="I946" s="2"/>
      <c r="J946" s="2"/>
      <c r="K946" s="2"/>
      <c r="L946" s="2"/>
      <c r="M946" s="2"/>
      <c r="N946" s="2"/>
      <c r="O946" s="2"/>
      <c r="P946" s="2"/>
      <c r="Q946" s="2"/>
      <c r="R946" s="2"/>
      <c r="S946" s="2"/>
      <c r="T946" s="2"/>
      <c r="U946" s="2"/>
      <c r="V946" s="2"/>
      <c r="W946" s="2"/>
      <c r="X946" s="2"/>
      <c r="Y946" s="2"/>
      <c r="Z946" s="2"/>
    </row>
    <row r="947" spans="1:26" x14ac:dyDescent="0.2">
      <c r="A947" s="2"/>
      <c r="B947" s="277"/>
      <c r="C947" s="2"/>
      <c r="D947" s="277"/>
      <c r="E947" s="278"/>
      <c r="F947" s="277"/>
      <c r="G947" s="278"/>
      <c r="H947" s="277"/>
      <c r="I947" s="2"/>
      <c r="J947" s="2"/>
      <c r="K947" s="2"/>
      <c r="L947" s="2"/>
      <c r="M947" s="2"/>
      <c r="N947" s="2"/>
      <c r="O947" s="2"/>
      <c r="P947" s="2"/>
      <c r="Q947" s="2"/>
      <c r="R947" s="2"/>
      <c r="S947" s="2"/>
      <c r="T947" s="2"/>
      <c r="U947" s="2"/>
      <c r="V947" s="2"/>
      <c r="W947" s="2"/>
      <c r="X947" s="2"/>
      <c r="Y947" s="2"/>
      <c r="Z947" s="2"/>
    </row>
    <row r="948" spans="1:26" x14ac:dyDescent="0.2">
      <c r="A948" s="2"/>
      <c r="B948" s="277"/>
      <c r="C948" s="2"/>
      <c r="D948" s="277"/>
      <c r="E948" s="278"/>
      <c r="F948" s="277"/>
      <c r="G948" s="278"/>
      <c r="H948" s="277"/>
      <c r="I948" s="2"/>
      <c r="J948" s="2"/>
      <c r="K948" s="2"/>
      <c r="L948" s="2"/>
      <c r="M948" s="2"/>
      <c r="N948" s="2"/>
      <c r="O948" s="2"/>
      <c r="P948" s="2"/>
      <c r="Q948" s="2"/>
      <c r="R948" s="2"/>
      <c r="S948" s="2"/>
      <c r="T948" s="2"/>
      <c r="U948" s="2"/>
      <c r="V948" s="2"/>
      <c r="W948" s="2"/>
      <c r="X948" s="2"/>
      <c r="Y948" s="2"/>
      <c r="Z948" s="2"/>
    </row>
    <row r="949" spans="1:26" x14ac:dyDescent="0.2">
      <c r="A949" s="2"/>
      <c r="B949" s="277"/>
      <c r="C949" s="2"/>
      <c r="D949" s="277"/>
      <c r="E949" s="278"/>
      <c r="F949" s="277"/>
      <c r="G949" s="278"/>
      <c r="H949" s="277"/>
      <c r="I949" s="2"/>
      <c r="J949" s="2"/>
      <c r="K949" s="2"/>
      <c r="L949" s="2"/>
      <c r="M949" s="2"/>
      <c r="N949" s="2"/>
      <c r="O949" s="2"/>
      <c r="P949" s="2"/>
      <c r="Q949" s="2"/>
      <c r="R949" s="2"/>
      <c r="S949" s="2"/>
      <c r="T949" s="2"/>
      <c r="U949" s="2"/>
      <c r="V949" s="2"/>
      <c r="W949" s="2"/>
      <c r="X949" s="2"/>
      <c r="Y949" s="2"/>
      <c r="Z949" s="2"/>
    </row>
    <row r="950" spans="1:26" x14ac:dyDescent="0.2">
      <c r="A950" s="2"/>
      <c r="B950" s="277"/>
      <c r="C950" s="2"/>
      <c r="D950" s="277"/>
      <c r="E950" s="278"/>
      <c r="F950" s="277"/>
      <c r="G950" s="278"/>
      <c r="H950" s="277"/>
      <c r="I950" s="2"/>
      <c r="J950" s="2"/>
      <c r="K950" s="2"/>
      <c r="L950" s="2"/>
      <c r="M950" s="2"/>
      <c r="N950" s="2"/>
      <c r="O950" s="2"/>
      <c r="P950" s="2"/>
      <c r="Q950" s="2"/>
      <c r="R950" s="2"/>
      <c r="S950" s="2"/>
      <c r="T950" s="2"/>
      <c r="U950" s="2"/>
      <c r="V950" s="2"/>
      <c r="W950" s="2"/>
      <c r="X950" s="2"/>
      <c r="Y950" s="2"/>
      <c r="Z950" s="2"/>
    </row>
    <row r="951" spans="1:26" x14ac:dyDescent="0.2">
      <c r="A951" s="2"/>
      <c r="B951" s="277"/>
      <c r="C951" s="2"/>
      <c r="D951" s="277"/>
      <c r="E951" s="278"/>
      <c r="F951" s="277"/>
      <c r="G951" s="278"/>
      <c r="H951" s="277"/>
      <c r="I951" s="2"/>
      <c r="J951" s="2"/>
      <c r="K951" s="2"/>
      <c r="L951" s="2"/>
      <c r="M951" s="2"/>
      <c r="N951" s="2"/>
      <c r="O951" s="2"/>
      <c r="P951" s="2"/>
      <c r="Q951" s="2"/>
      <c r="R951" s="2"/>
      <c r="S951" s="2"/>
      <c r="T951" s="2"/>
      <c r="U951" s="2"/>
      <c r="V951" s="2"/>
      <c r="W951" s="2"/>
      <c r="X951" s="2"/>
      <c r="Y951" s="2"/>
      <c r="Z951" s="2"/>
    </row>
    <row r="952" spans="1:26" x14ac:dyDescent="0.2">
      <c r="A952" s="2"/>
      <c r="B952" s="277"/>
      <c r="C952" s="2"/>
      <c r="D952" s="277"/>
      <c r="E952" s="278"/>
      <c r="F952" s="277"/>
      <c r="G952" s="278"/>
      <c r="H952" s="277"/>
      <c r="I952" s="2"/>
      <c r="J952" s="2"/>
      <c r="K952" s="2"/>
      <c r="L952" s="2"/>
      <c r="M952" s="2"/>
      <c r="N952" s="2"/>
      <c r="O952" s="2"/>
      <c r="P952" s="2"/>
      <c r="Q952" s="2"/>
      <c r="R952" s="2"/>
      <c r="S952" s="2"/>
      <c r="T952" s="2"/>
      <c r="U952" s="2"/>
      <c r="V952" s="2"/>
      <c r="W952" s="2"/>
      <c r="X952" s="2"/>
      <c r="Y952" s="2"/>
      <c r="Z952" s="2"/>
    </row>
    <row r="953" spans="1:26" x14ac:dyDescent="0.2">
      <c r="A953" s="2"/>
      <c r="B953" s="277"/>
      <c r="C953" s="2"/>
      <c r="D953" s="277"/>
      <c r="E953" s="278"/>
      <c r="F953" s="277"/>
      <c r="G953" s="278"/>
      <c r="H953" s="277"/>
      <c r="I953" s="2"/>
      <c r="J953" s="2"/>
      <c r="K953" s="2"/>
      <c r="L953" s="2"/>
      <c r="M953" s="2"/>
      <c r="N953" s="2"/>
      <c r="O953" s="2"/>
      <c r="P953" s="2"/>
      <c r="Q953" s="2"/>
      <c r="R953" s="2"/>
      <c r="S953" s="2"/>
      <c r="T953" s="2"/>
      <c r="U953" s="2"/>
      <c r="V953" s="2"/>
      <c r="W953" s="2"/>
      <c r="X953" s="2"/>
      <c r="Y953" s="2"/>
      <c r="Z953" s="2"/>
    </row>
    <row r="954" spans="1:26" x14ac:dyDescent="0.2">
      <c r="A954" s="2"/>
      <c r="B954" s="277"/>
      <c r="C954" s="2"/>
      <c r="D954" s="277"/>
      <c r="E954" s="278"/>
      <c r="F954" s="277"/>
      <c r="G954" s="278"/>
      <c r="H954" s="277"/>
      <c r="I954" s="2"/>
      <c r="J954" s="2"/>
      <c r="K954" s="2"/>
      <c r="L954" s="2"/>
      <c r="M954" s="2"/>
      <c r="N954" s="2"/>
      <c r="O954" s="2"/>
      <c r="P954" s="2"/>
      <c r="Q954" s="2"/>
      <c r="R954" s="2"/>
      <c r="S954" s="2"/>
      <c r="T954" s="2"/>
      <c r="U954" s="2"/>
      <c r="V954" s="2"/>
      <c r="W954" s="2"/>
      <c r="X954" s="2"/>
      <c r="Y954" s="2"/>
      <c r="Z954" s="2"/>
    </row>
    <row r="955" spans="1:26" x14ac:dyDescent="0.2">
      <c r="A955" s="2"/>
      <c r="B955" s="277"/>
      <c r="C955" s="2"/>
      <c r="D955" s="277"/>
      <c r="E955" s="278"/>
      <c r="F955" s="277"/>
      <c r="G955" s="278"/>
      <c r="H955" s="277"/>
      <c r="I955" s="2"/>
      <c r="J955" s="2"/>
      <c r="K955" s="2"/>
      <c r="L955" s="2"/>
      <c r="M955" s="2"/>
      <c r="N955" s="2"/>
      <c r="O955" s="2"/>
      <c r="P955" s="2"/>
      <c r="Q955" s="2"/>
      <c r="R955" s="2"/>
      <c r="S955" s="2"/>
      <c r="T955" s="2"/>
      <c r="U955" s="2"/>
      <c r="V955" s="2"/>
      <c r="W955" s="2"/>
      <c r="X955" s="2"/>
      <c r="Y955" s="2"/>
      <c r="Z955" s="2"/>
    </row>
    <row r="956" spans="1:26" x14ac:dyDescent="0.2">
      <c r="A956" s="2"/>
      <c r="B956" s="277"/>
      <c r="C956" s="2"/>
      <c r="D956" s="277"/>
      <c r="E956" s="278"/>
      <c r="F956" s="277"/>
      <c r="G956" s="278"/>
      <c r="H956" s="277"/>
      <c r="I956" s="2"/>
      <c r="J956" s="2"/>
      <c r="K956" s="2"/>
      <c r="L956" s="2"/>
      <c r="M956" s="2"/>
      <c r="N956" s="2"/>
      <c r="O956" s="2"/>
      <c r="P956" s="2"/>
      <c r="Q956" s="2"/>
      <c r="R956" s="2"/>
      <c r="S956" s="2"/>
      <c r="T956" s="2"/>
      <c r="U956" s="2"/>
      <c r="V956" s="2"/>
      <c r="W956" s="2"/>
      <c r="X956" s="2"/>
      <c r="Y956" s="2"/>
      <c r="Z956" s="2"/>
    </row>
    <row r="957" spans="1:26" x14ac:dyDescent="0.2">
      <c r="A957" s="2"/>
      <c r="B957" s="277"/>
      <c r="C957" s="2"/>
      <c r="D957" s="277"/>
      <c r="E957" s="278"/>
      <c r="F957" s="277"/>
      <c r="G957" s="278"/>
      <c r="H957" s="277"/>
      <c r="I957" s="2"/>
      <c r="J957" s="2"/>
      <c r="K957" s="2"/>
      <c r="L957" s="2"/>
      <c r="M957" s="2"/>
      <c r="N957" s="2"/>
      <c r="O957" s="2"/>
      <c r="P957" s="2"/>
      <c r="Q957" s="2"/>
      <c r="R957" s="2"/>
      <c r="S957" s="2"/>
      <c r="T957" s="2"/>
      <c r="U957" s="2"/>
      <c r="V957" s="2"/>
      <c r="W957" s="2"/>
      <c r="X957" s="2"/>
      <c r="Y957" s="2"/>
      <c r="Z957" s="2"/>
    </row>
    <row r="958" spans="1:26" x14ac:dyDescent="0.2">
      <c r="A958" s="2"/>
      <c r="B958" s="277"/>
      <c r="C958" s="2"/>
      <c r="D958" s="277"/>
      <c r="E958" s="278"/>
      <c r="F958" s="277"/>
      <c r="G958" s="278"/>
      <c r="H958" s="277"/>
      <c r="I958" s="2"/>
      <c r="J958" s="2"/>
      <c r="K958" s="2"/>
      <c r="L958" s="2"/>
      <c r="M958" s="2"/>
      <c r="N958" s="2"/>
      <c r="O958" s="2"/>
      <c r="P958" s="2"/>
      <c r="Q958" s="2"/>
      <c r="R958" s="2"/>
      <c r="S958" s="2"/>
      <c r="T958" s="2"/>
      <c r="U958" s="2"/>
      <c r="V958" s="2"/>
      <c r="W958" s="2"/>
      <c r="X958" s="2"/>
      <c r="Y958" s="2"/>
      <c r="Z958" s="2"/>
    </row>
    <row r="959" spans="1:26" x14ac:dyDescent="0.2">
      <c r="A959" s="2"/>
      <c r="B959" s="277"/>
      <c r="C959" s="2"/>
      <c r="D959" s="277"/>
      <c r="E959" s="278"/>
      <c r="F959" s="277"/>
      <c r="G959" s="278"/>
      <c r="H959" s="277"/>
      <c r="I959" s="2"/>
      <c r="J959" s="2"/>
      <c r="K959" s="2"/>
      <c r="L959" s="2"/>
      <c r="M959" s="2"/>
      <c r="N959" s="2"/>
      <c r="O959" s="2"/>
      <c r="P959" s="2"/>
      <c r="Q959" s="2"/>
      <c r="R959" s="2"/>
      <c r="S959" s="2"/>
      <c r="T959" s="2"/>
      <c r="U959" s="2"/>
      <c r="V959" s="2"/>
      <c r="W959" s="2"/>
      <c r="X959" s="2"/>
      <c r="Y959" s="2"/>
      <c r="Z959" s="2"/>
    </row>
    <row r="960" spans="1:26" x14ac:dyDescent="0.2">
      <c r="A960" s="2"/>
      <c r="B960" s="277"/>
      <c r="C960" s="2"/>
      <c r="D960" s="277"/>
      <c r="E960" s="278"/>
      <c r="F960" s="277"/>
      <c r="G960" s="278"/>
      <c r="H960" s="277"/>
      <c r="I960" s="2"/>
      <c r="J960" s="2"/>
      <c r="K960" s="2"/>
      <c r="L960" s="2"/>
      <c r="M960" s="2"/>
      <c r="N960" s="2"/>
      <c r="O960" s="2"/>
      <c r="P960" s="2"/>
      <c r="Q960" s="2"/>
      <c r="R960" s="2"/>
      <c r="S960" s="2"/>
      <c r="T960" s="2"/>
      <c r="U960" s="2"/>
      <c r="V960" s="2"/>
      <c r="W960" s="2"/>
      <c r="X960" s="2"/>
      <c r="Y960" s="2"/>
      <c r="Z960" s="2"/>
    </row>
    <row r="961" spans="1:26" x14ac:dyDescent="0.2">
      <c r="A961" s="2"/>
      <c r="B961" s="277"/>
      <c r="C961" s="2"/>
      <c r="D961" s="277"/>
      <c r="E961" s="278"/>
      <c r="F961" s="277"/>
      <c r="G961" s="278"/>
      <c r="H961" s="277"/>
      <c r="I961" s="2"/>
      <c r="J961" s="2"/>
      <c r="K961" s="2"/>
      <c r="L961" s="2"/>
      <c r="M961" s="2"/>
      <c r="N961" s="2"/>
      <c r="O961" s="2"/>
      <c r="P961" s="2"/>
      <c r="Q961" s="2"/>
      <c r="R961" s="2"/>
      <c r="S961" s="2"/>
      <c r="T961" s="2"/>
      <c r="U961" s="2"/>
      <c r="V961" s="2"/>
      <c r="W961" s="2"/>
      <c r="X961" s="2"/>
      <c r="Y961" s="2"/>
      <c r="Z961" s="2"/>
    </row>
    <row r="962" spans="1:26" x14ac:dyDescent="0.2">
      <c r="A962" s="2"/>
      <c r="B962" s="277"/>
      <c r="C962" s="2"/>
      <c r="D962" s="277"/>
      <c r="E962" s="278"/>
      <c r="F962" s="277"/>
      <c r="G962" s="278"/>
      <c r="H962" s="277"/>
      <c r="I962" s="2"/>
      <c r="J962" s="2"/>
      <c r="K962" s="2"/>
      <c r="L962" s="2"/>
      <c r="M962" s="2"/>
      <c r="N962" s="2"/>
      <c r="O962" s="2"/>
      <c r="P962" s="2"/>
      <c r="Q962" s="2"/>
      <c r="R962" s="2"/>
      <c r="S962" s="2"/>
      <c r="T962" s="2"/>
      <c r="U962" s="2"/>
      <c r="V962" s="2"/>
      <c r="W962" s="2"/>
      <c r="X962" s="2"/>
      <c r="Y962" s="2"/>
      <c r="Z962" s="2"/>
    </row>
    <row r="963" spans="1:26" x14ac:dyDescent="0.2">
      <c r="A963" s="2"/>
      <c r="B963" s="277"/>
      <c r="C963" s="2"/>
      <c r="D963" s="277"/>
      <c r="E963" s="278"/>
      <c r="F963" s="277"/>
      <c r="G963" s="278"/>
      <c r="H963" s="277"/>
      <c r="I963" s="2"/>
      <c r="J963" s="2"/>
      <c r="K963" s="2"/>
      <c r="L963" s="2"/>
      <c r="M963" s="2"/>
      <c r="N963" s="2"/>
      <c r="O963" s="2"/>
      <c r="P963" s="2"/>
      <c r="Q963" s="2"/>
      <c r="R963" s="2"/>
      <c r="S963" s="2"/>
      <c r="T963" s="2"/>
      <c r="U963" s="2"/>
      <c r="V963" s="2"/>
      <c r="W963" s="2"/>
      <c r="X963" s="2"/>
      <c r="Y963" s="2"/>
      <c r="Z963" s="2"/>
    </row>
    <row r="964" spans="1:26" x14ac:dyDescent="0.2">
      <c r="A964" s="2"/>
      <c r="B964" s="277"/>
      <c r="C964" s="2"/>
      <c r="D964" s="277"/>
      <c r="E964" s="278"/>
      <c r="F964" s="277"/>
      <c r="G964" s="278"/>
      <c r="H964" s="277"/>
      <c r="I964" s="2"/>
      <c r="J964" s="2"/>
      <c r="K964" s="2"/>
      <c r="L964" s="2"/>
      <c r="M964" s="2"/>
      <c r="N964" s="2"/>
      <c r="O964" s="2"/>
      <c r="P964" s="2"/>
      <c r="Q964" s="2"/>
      <c r="R964" s="2"/>
      <c r="S964" s="2"/>
      <c r="T964" s="2"/>
      <c r="U964" s="2"/>
      <c r="V964" s="2"/>
      <c r="W964" s="2"/>
      <c r="X964" s="2"/>
      <c r="Y964" s="2"/>
      <c r="Z964" s="2"/>
    </row>
    <row r="965" spans="1:26" x14ac:dyDescent="0.2">
      <c r="A965" s="2"/>
      <c r="B965" s="277"/>
      <c r="C965" s="2"/>
      <c r="D965" s="277"/>
      <c r="E965" s="278"/>
      <c r="F965" s="277"/>
      <c r="G965" s="278"/>
      <c r="H965" s="277"/>
      <c r="I965" s="2"/>
      <c r="J965" s="2"/>
      <c r="K965" s="2"/>
      <c r="L965" s="2"/>
      <c r="M965" s="2"/>
      <c r="N965" s="2"/>
      <c r="O965" s="2"/>
      <c r="P965" s="2"/>
      <c r="Q965" s="2"/>
      <c r="R965" s="2"/>
      <c r="S965" s="2"/>
      <c r="T965" s="2"/>
      <c r="U965" s="2"/>
      <c r="V965" s="2"/>
      <c r="W965" s="2"/>
      <c r="X965" s="2"/>
      <c r="Y965" s="2"/>
      <c r="Z965" s="2"/>
    </row>
    <row r="966" spans="1:26" x14ac:dyDescent="0.2">
      <c r="A966" s="2"/>
      <c r="B966" s="277"/>
      <c r="C966" s="2"/>
      <c r="D966" s="277"/>
      <c r="E966" s="278"/>
      <c r="F966" s="277"/>
      <c r="G966" s="278"/>
      <c r="H966" s="277"/>
      <c r="I966" s="2"/>
      <c r="J966" s="2"/>
      <c r="K966" s="2"/>
      <c r="L966" s="2"/>
      <c r="M966" s="2"/>
      <c r="N966" s="2"/>
      <c r="O966" s="2"/>
      <c r="P966" s="2"/>
      <c r="Q966" s="2"/>
      <c r="R966" s="2"/>
      <c r="S966" s="2"/>
      <c r="T966" s="2"/>
      <c r="U966" s="2"/>
      <c r="V966" s="2"/>
      <c r="W966" s="2"/>
      <c r="X966" s="2"/>
      <c r="Y966" s="2"/>
      <c r="Z966" s="2"/>
    </row>
    <row r="967" spans="1:26" x14ac:dyDescent="0.2">
      <c r="A967" s="2"/>
      <c r="B967" s="277"/>
      <c r="C967" s="2"/>
      <c r="D967" s="277"/>
      <c r="E967" s="278"/>
      <c r="F967" s="277"/>
      <c r="G967" s="278"/>
      <c r="H967" s="277"/>
      <c r="I967" s="2"/>
      <c r="J967" s="2"/>
      <c r="K967" s="2"/>
      <c r="L967" s="2"/>
      <c r="M967" s="2"/>
      <c r="N967" s="2"/>
      <c r="O967" s="2"/>
      <c r="P967" s="2"/>
      <c r="Q967" s="2"/>
      <c r="R967" s="2"/>
      <c r="S967" s="2"/>
      <c r="T967" s="2"/>
      <c r="U967" s="2"/>
      <c r="V967" s="2"/>
      <c r="W967" s="2"/>
      <c r="X967" s="2"/>
      <c r="Y967" s="2"/>
      <c r="Z967" s="2"/>
    </row>
    <row r="968" spans="1:26" x14ac:dyDescent="0.2">
      <c r="A968" s="2"/>
      <c r="B968" s="277"/>
      <c r="C968" s="2"/>
      <c r="D968" s="277"/>
      <c r="E968" s="278"/>
      <c r="F968" s="277"/>
      <c r="G968" s="278"/>
      <c r="H968" s="277"/>
      <c r="I968" s="2"/>
      <c r="J968" s="2"/>
      <c r="K968" s="2"/>
      <c r="L968" s="2"/>
      <c r="M968" s="2"/>
      <c r="N968" s="2"/>
      <c r="O968" s="2"/>
      <c r="P968" s="2"/>
      <c r="Q968" s="2"/>
      <c r="R968" s="2"/>
      <c r="S968" s="2"/>
      <c r="T968" s="2"/>
      <c r="U968" s="2"/>
      <c r="V968" s="2"/>
      <c r="W968" s="2"/>
      <c r="X968" s="2"/>
      <c r="Y968" s="2"/>
      <c r="Z968" s="2"/>
    </row>
    <row r="969" spans="1:26" x14ac:dyDescent="0.2">
      <c r="A969" s="2"/>
      <c r="B969" s="277"/>
      <c r="C969" s="2"/>
      <c r="D969" s="277"/>
      <c r="E969" s="278"/>
      <c r="F969" s="277"/>
      <c r="G969" s="278"/>
      <c r="H969" s="277"/>
      <c r="I969" s="2"/>
      <c r="J969" s="2"/>
      <c r="K969" s="2"/>
      <c r="L969" s="2"/>
      <c r="M969" s="2"/>
      <c r="N969" s="2"/>
      <c r="O969" s="2"/>
      <c r="P969" s="2"/>
      <c r="Q969" s="2"/>
      <c r="R969" s="2"/>
      <c r="S969" s="2"/>
      <c r="T969" s="2"/>
      <c r="U969" s="2"/>
      <c r="V969" s="2"/>
      <c r="W969" s="2"/>
      <c r="X969" s="2"/>
      <c r="Y969" s="2"/>
      <c r="Z969" s="2"/>
    </row>
    <row r="970" spans="1:26" x14ac:dyDescent="0.2">
      <c r="A970" s="2"/>
      <c r="B970" s="277"/>
      <c r="C970" s="2"/>
      <c r="D970" s="277"/>
      <c r="E970" s="278"/>
      <c r="F970" s="277"/>
      <c r="G970" s="278"/>
      <c r="H970" s="277"/>
      <c r="I970" s="2"/>
      <c r="J970" s="2"/>
      <c r="K970" s="2"/>
      <c r="L970" s="2"/>
      <c r="M970" s="2"/>
      <c r="N970" s="2"/>
      <c r="O970" s="2"/>
      <c r="P970" s="2"/>
      <c r="Q970" s="2"/>
      <c r="R970" s="2"/>
      <c r="S970" s="2"/>
      <c r="T970" s="2"/>
      <c r="U970" s="2"/>
      <c r="V970" s="2"/>
      <c r="W970" s="2"/>
      <c r="X970" s="2"/>
      <c r="Y970" s="2"/>
      <c r="Z970" s="2"/>
    </row>
    <row r="971" spans="1:26" x14ac:dyDescent="0.2">
      <c r="A971" s="2"/>
      <c r="B971" s="277"/>
      <c r="C971" s="2"/>
      <c r="D971" s="277"/>
      <c r="E971" s="278"/>
      <c r="F971" s="277"/>
      <c r="G971" s="278"/>
      <c r="H971" s="277"/>
      <c r="I971" s="2"/>
      <c r="J971" s="2"/>
      <c r="K971" s="2"/>
      <c r="L971" s="2"/>
      <c r="M971" s="2"/>
      <c r="N971" s="2"/>
      <c r="O971" s="2"/>
      <c r="P971" s="2"/>
      <c r="Q971" s="2"/>
      <c r="R971" s="2"/>
      <c r="S971" s="2"/>
      <c r="T971" s="2"/>
      <c r="U971" s="2"/>
      <c r="V971" s="2"/>
      <c r="W971" s="2"/>
      <c r="X971" s="2"/>
      <c r="Y971" s="2"/>
      <c r="Z971" s="2"/>
    </row>
    <row r="972" spans="1:26" x14ac:dyDescent="0.2">
      <c r="A972" s="2"/>
      <c r="B972" s="277"/>
      <c r="C972" s="2"/>
      <c r="D972" s="277"/>
      <c r="E972" s="278"/>
      <c r="F972" s="277"/>
      <c r="G972" s="278"/>
      <c r="H972" s="277"/>
      <c r="I972" s="2"/>
      <c r="J972" s="2"/>
      <c r="K972" s="2"/>
      <c r="L972" s="2"/>
      <c r="M972" s="2"/>
      <c r="N972" s="2"/>
      <c r="O972" s="2"/>
      <c r="P972" s="2"/>
      <c r="Q972" s="2"/>
      <c r="R972" s="2"/>
      <c r="S972" s="2"/>
      <c r="T972" s="2"/>
      <c r="U972" s="2"/>
      <c r="V972" s="2"/>
      <c r="W972" s="2"/>
      <c r="X972" s="2"/>
      <c r="Y972" s="2"/>
      <c r="Z972" s="2"/>
    </row>
    <row r="973" spans="1:26" x14ac:dyDescent="0.2">
      <c r="A973" s="2"/>
      <c r="B973" s="277"/>
      <c r="C973" s="2"/>
      <c r="D973" s="277"/>
      <c r="E973" s="278"/>
      <c r="F973" s="277"/>
      <c r="G973" s="278"/>
      <c r="H973" s="277"/>
      <c r="I973" s="2"/>
      <c r="J973" s="2"/>
      <c r="K973" s="2"/>
      <c r="L973" s="2"/>
      <c r="M973" s="2"/>
      <c r="N973" s="2"/>
      <c r="O973" s="2"/>
      <c r="P973" s="2"/>
      <c r="Q973" s="2"/>
      <c r="R973" s="2"/>
      <c r="S973" s="2"/>
      <c r="T973" s="2"/>
      <c r="U973" s="2"/>
      <c r="V973" s="2"/>
      <c r="W973" s="2"/>
      <c r="X973" s="2"/>
      <c r="Y973" s="2"/>
      <c r="Z973" s="2"/>
    </row>
    <row r="974" spans="1:26" x14ac:dyDescent="0.2">
      <c r="A974" s="2"/>
      <c r="B974" s="277"/>
      <c r="C974" s="2"/>
      <c r="D974" s="277"/>
      <c r="E974" s="278"/>
      <c r="F974" s="277"/>
      <c r="G974" s="278"/>
      <c r="H974" s="277"/>
      <c r="I974" s="2"/>
      <c r="J974" s="2"/>
      <c r="K974" s="2"/>
      <c r="L974" s="2"/>
      <c r="M974" s="2"/>
      <c r="N974" s="2"/>
      <c r="O974" s="2"/>
      <c r="P974" s="2"/>
      <c r="Q974" s="2"/>
      <c r="R974" s="2"/>
      <c r="S974" s="2"/>
      <c r="T974" s="2"/>
      <c r="U974" s="2"/>
      <c r="V974" s="2"/>
      <c r="W974" s="2"/>
      <c r="X974" s="2"/>
      <c r="Y974" s="2"/>
      <c r="Z974" s="2"/>
    </row>
    <row r="975" spans="1:26" x14ac:dyDescent="0.2">
      <c r="A975" s="2"/>
      <c r="B975" s="277"/>
      <c r="C975" s="2"/>
      <c r="D975" s="277"/>
      <c r="E975" s="278"/>
      <c r="F975" s="277"/>
      <c r="G975" s="278"/>
      <c r="H975" s="277"/>
      <c r="I975" s="2"/>
      <c r="J975" s="2"/>
      <c r="K975" s="2"/>
      <c r="L975" s="2"/>
      <c r="M975" s="2"/>
      <c r="N975" s="2"/>
      <c r="O975" s="2"/>
      <c r="P975" s="2"/>
      <c r="Q975" s="2"/>
      <c r="R975" s="2"/>
      <c r="S975" s="2"/>
      <c r="T975" s="2"/>
      <c r="U975" s="2"/>
      <c r="V975" s="2"/>
      <c r="W975" s="2"/>
      <c r="X975" s="2"/>
      <c r="Y975" s="2"/>
      <c r="Z975" s="2"/>
    </row>
    <row r="976" spans="1:26" x14ac:dyDescent="0.2">
      <c r="A976" s="2"/>
      <c r="B976" s="277"/>
      <c r="C976" s="2"/>
      <c r="D976" s="277"/>
      <c r="E976" s="278"/>
      <c r="F976" s="277"/>
      <c r="G976" s="278"/>
      <c r="H976" s="277"/>
      <c r="I976" s="2"/>
      <c r="J976" s="2"/>
      <c r="K976" s="2"/>
      <c r="L976" s="2"/>
      <c r="M976" s="2"/>
      <c r="N976" s="2"/>
      <c r="O976" s="2"/>
      <c r="P976" s="2"/>
      <c r="Q976" s="2"/>
      <c r="R976" s="2"/>
      <c r="S976" s="2"/>
      <c r="T976" s="2"/>
      <c r="U976" s="2"/>
      <c r="V976" s="2"/>
      <c r="W976" s="2"/>
      <c r="X976" s="2"/>
      <c r="Y976" s="2"/>
      <c r="Z976" s="2"/>
    </row>
    <row r="977" spans="1:26" x14ac:dyDescent="0.2">
      <c r="A977" s="2"/>
      <c r="B977" s="277"/>
      <c r="C977" s="2"/>
      <c r="D977" s="277"/>
      <c r="E977" s="278"/>
      <c r="F977" s="277"/>
      <c r="G977" s="278"/>
      <c r="H977" s="277"/>
      <c r="I977" s="2"/>
      <c r="J977" s="2"/>
      <c r="K977" s="2"/>
      <c r="L977" s="2"/>
      <c r="M977" s="2"/>
      <c r="N977" s="2"/>
      <c r="O977" s="2"/>
      <c r="P977" s="2"/>
      <c r="Q977" s="2"/>
      <c r="R977" s="2"/>
      <c r="S977" s="2"/>
      <c r="T977" s="2"/>
      <c r="U977" s="2"/>
      <c r="V977" s="2"/>
      <c r="W977" s="2"/>
      <c r="X977" s="2"/>
      <c r="Y977" s="2"/>
      <c r="Z977" s="2"/>
    </row>
    <row r="978" spans="1:26" x14ac:dyDescent="0.2">
      <c r="A978" s="2"/>
      <c r="B978" s="277"/>
      <c r="C978" s="2"/>
      <c r="D978" s="277"/>
      <c r="E978" s="278"/>
      <c r="F978" s="277"/>
      <c r="G978" s="278"/>
      <c r="H978" s="277"/>
      <c r="I978" s="2"/>
      <c r="J978" s="2"/>
      <c r="K978" s="2"/>
      <c r="L978" s="2"/>
      <c r="M978" s="2"/>
      <c r="N978" s="2"/>
      <c r="O978" s="2"/>
      <c r="P978" s="2"/>
      <c r="Q978" s="2"/>
      <c r="R978" s="2"/>
      <c r="S978" s="2"/>
      <c r="T978" s="2"/>
      <c r="U978" s="2"/>
      <c r="V978" s="2"/>
      <c r="W978" s="2"/>
      <c r="X978" s="2"/>
      <c r="Y978" s="2"/>
      <c r="Z978" s="2"/>
    </row>
    <row r="979" spans="1:26" x14ac:dyDescent="0.2">
      <c r="A979" s="2"/>
      <c r="B979" s="277"/>
      <c r="C979" s="2"/>
      <c r="D979" s="277"/>
      <c r="E979" s="278"/>
      <c r="F979" s="277"/>
      <c r="G979" s="278"/>
      <c r="H979" s="277"/>
      <c r="I979" s="2"/>
      <c r="J979" s="2"/>
      <c r="K979" s="2"/>
      <c r="L979" s="2"/>
      <c r="M979" s="2"/>
      <c r="N979" s="2"/>
      <c r="O979" s="2"/>
      <c r="P979" s="2"/>
      <c r="Q979" s="2"/>
      <c r="R979" s="2"/>
      <c r="S979" s="2"/>
      <c r="T979" s="2"/>
      <c r="U979" s="2"/>
      <c r="V979" s="2"/>
      <c r="W979" s="2"/>
      <c r="X979" s="2"/>
      <c r="Y979" s="2"/>
      <c r="Z979" s="2"/>
    </row>
    <row r="980" spans="1:26" x14ac:dyDescent="0.2">
      <c r="A980" s="2"/>
      <c r="B980" s="277"/>
      <c r="C980" s="2"/>
      <c r="D980" s="277"/>
      <c r="E980" s="278"/>
      <c r="F980" s="277"/>
      <c r="G980" s="278"/>
      <c r="H980" s="277"/>
      <c r="I980" s="2"/>
      <c r="J980" s="2"/>
      <c r="K980" s="2"/>
      <c r="L980" s="2"/>
      <c r="M980" s="2"/>
      <c r="N980" s="2"/>
      <c r="O980" s="2"/>
      <c r="P980" s="2"/>
      <c r="Q980" s="2"/>
      <c r="R980" s="2"/>
      <c r="S980" s="2"/>
      <c r="T980" s="2"/>
      <c r="U980" s="2"/>
      <c r="V980" s="2"/>
      <c r="W980" s="2"/>
      <c r="X980" s="2"/>
      <c r="Y980" s="2"/>
      <c r="Z980" s="2"/>
    </row>
    <row r="981" spans="1:26" x14ac:dyDescent="0.2">
      <c r="A981" s="2"/>
      <c r="B981" s="277"/>
      <c r="C981" s="2"/>
      <c r="D981" s="277"/>
      <c r="E981" s="278"/>
      <c r="F981" s="277"/>
      <c r="G981" s="278"/>
      <c r="H981" s="277"/>
      <c r="I981" s="2"/>
      <c r="J981" s="2"/>
      <c r="K981" s="2"/>
      <c r="L981" s="2"/>
      <c r="M981" s="2"/>
      <c r="N981" s="2"/>
      <c r="O981" s="2"/>
      <c r="P981" s="2"/>
      <c r="Q981" s="2"/>
      <c r="R981" s="2"/>
      <c r="S981" s="2"/>
      <c r="T981" s="2"/>
      <c r="U981" s="2"/>
      <c r="V981" s="2"/>
      <c r="W981" s="2"/>
      <c r="X981" s="2"/>
      <c r="Y981" s="2"/>
      <c r="Z981" s="2"/>
    </row>
    <row r="982" spans="1:26" x14ac:dyDescent="0.2">
      <c r="A982" s="2"/>
      <c r="B982" s="277"/>
      <c r="C982" s="2"/>
      <c r="D982" s="277"/>
      <c r="E982" s="278"/>
      <c r="F982" s="277"/>
      <c r="G982" s="278"/>
      <c r="H982" s="277"/>
      <c r="I982" s="2"/>
      <c r="J982" s="2"/>
      <c r="K982" s="2"/>
      <c r="L982" s="2"/>
      <c r="M982" s="2"/>
      <c r="N982" s="2"/>
      <c r="O982" s="2"/>
      <c r="P982" s="2"/>
      <c r="Q982" s="2"/>
      <c r="R982" s="2"/>
      <c r="S982" s="2"/>
      <c r="T982" s="2"/>
      <c r="U982" s="2"/>
      <c r="V982" s="2"/>
      <c r="W982" s="2"/>
      <c r="X982" s="2"/>
      <c r="Y982" s="2"/>
      <c r="Z982" s="2"/>
    </row>
    <row r="983" spans="1:26" x14ac:dyDescent="0.2">
      <c r="A983" s="2"/>
      <c r="B983" s="277"/>
      <c r="C983" s="2"/>
      <c r="D983" s="277"/>
      <c r="E983" s="278"/>
      <c r="F983" s="277"/>
      <c r="G983" s="278"/>
      <c r="H983" s="277"/>
      <c r="I983" s="2"/>
      <c r="J983" s="2"/>
      <c r="K983" s="2"/>
      <c r="L983" s="2"/>
      <c r="M983" s="2"/>
      <c r="N983" s="2"/>
      <c r="O983" s="2"/>
      <c r="P983" s="2"/>
      <c r="Q983" s="2"/>
      <c r="R983" s="2"/>
      <c r="S983" s="2"/>
      <c r="T983" s="2"/>
      <c r="U983" s="2"/>
      <c r="V983" s="2"/>
      <c r="W983" s="2"/>
      <c r="X983" s="2"/>
      <c r="Y983" s="2"/>
      <c r="Z983" s="2"/>
    </row>
    <row r="984" spans="1:26" x14ac:dyDescent="0.2">
      <c r="A984" s="2"/>
      <c r="B984" s="277"/>
      <c r="C984" s="2"/>
      <c r="D984" s="277"/>
      <c r="E984" s="278"/>
      <c r="F984" s="277"/>
      <c r="G984" s="278"/>
      <c r="H984" s="277"/>
      <c r="I984" s="2"/>
      <c r="J984" s="2"/>
      <c r="K984" s="2"/>
      <c r="L984" s="2"/>
      <c r="M984" s="2"/>
      <c r="N984" s="2"/>
      <c r="O984" s="2"/>
      <c r="P984" s="2"/>
      <c r="Q984" s="2"/>
      <c r="R984" s="2"/>
      <c r="S984" s="2"/>
      <c r="T984" s="2"/>
      <c r="U984" s="2"/>
      <c r="V984" s="2"/>
      <c r="W984" s="2"/>
      <c r="X984" s="2"/>
      <c r="Y984" s="2"/>
      <c r="Z984" s="2"/>
    </row>
    <row r="985" spans="1:26" x14ac:dyDescent="0.2">
      <c r="A985" s="2"/>
      <c r="B985" s="277"/>
      <c r="C985" s="2"/>
      <c r="D985" s="277"/>
      <c r="E985" s="278"/>
      <c r="F985" s="277"/>
      <c r="G985" s="278"/>
      <c r="H985" s="277"/>
      <c r="I985" s="2"/>
      <c r="J985" s="2"/>
      <c r="K985" s="2"/>
      <c r="L985" s="2"/>
      <c r="M985" s="2"/>
      <c r="N985" s="2"/>
      <c r="O985" s="2"/>
      <c r="P985" s="2"/>
      <c r="Q985" s="2"/>
      <c r="R985" s="2"/>
      <c r="S985" s="2"/>
      <c r="T985" s="2"/>
      <c r="U985" s="2"/>
      <c r="V985" s="2"/>
      <c r="W985" s="2"/>
      <c r="X985" s="2"/>
      <c r="Y985" s="2"/>
      <c r="Z985" s="2"/>
    </row>
    <row r="986" spans="1:26" x14ac:dyDescent="0.2">
      <c r="A986" s="2"/>
      <c r="B986" s="277"/>
      <c r="C986" s="2"/>
      <c r="D986" s="277"/>
      <c r="E986" s="278"/>
      <c r="F986" s="277"/>
      <c r="G986" s="278"/>
      <c r="H986" s="277"/>
      <c r="I986" s="2"/>
      <c r="J986" s="2"/>
      <c r="K986" s="2"/>
      <c r="L986" s="2"/>
      <c r="M986" s="2"/>
      <c r="N986" s="2"/>
      <c r="O986" s="2"/>
      <c r="P986" s="2"/>
      <c r="Q986" s="2"/>
      <c r="R986" s="2"/>
      <c r="S986" s="2"/>
      <c r="T986" s="2"/>
      <c r="U986" s="2"/>
      <c r="V986" s="2"/>
      <c r="W986" s="2"/>
      <c r="X986" s="2"/>
      <c r="Y986" s="2"/>
      <c r="Z986" s="2"/>
    </row>
    <row r="987" spans="1:26" x14ac:dyDescent="0.2">
      <c r="A987" s="2"/>
      <c r="B987" s="277"/>
      <c r="C987" s="2"/>
      <c r="D987" s="277"/>
      <c r="E987" s="278"/>
      <c r="F987" s="277"/>
      <c r="G987" s="278"/>
      <c r="H987" s="277"/>
      <c r="I987" s="2"/>
      <c r="J987" s="2"/>
      <c r="K987" s="2"/>
      <c r="L987" s="2"/>
      <c r="M987" s="2"/>
      <c r="N987" s="2"/>
      <c r="O987" s="2"/>
      <c r="P987" s="2"/>
      <c r="Q987" s="2"/>
      <c r="R987" s="2"/>
      <c r="S987" s="2"/>
      <c r="T987" s="2"/>
      <c r="U987" s="2"/>
      <c r="V987" s="2"/>
      <c r="W987" s="2"/>
      <c r="X987" s="2"/>
      <c r="Y987" s="2"/>
      <c r="Z987" s="2"/>
    </row>
    <row r="988" spans="1:26" x14ac:dyDescent="0.2">
      <c r="A988" s="2"/>
      <c r="B988" s="277"/>
      <c r="C988" s="2"/>
      <c r="D988" s="277"/>
      <c r="E988" s="278"/>
      <c r="F988" s="277"/>
      <c r="G988" s="278"/>
      <c r="H988" s="277"/>
      <c r="I988" s="2"/>
      <c r="J988" s="2"/>
      <c r="K988" s="2"/>
      <c r="L988" s="2"/>
      <c r="M988" s="2"/>
      <c r="N988" s="2"/>
      <c r="O988" s="2"/>
      <c r="P988" s="2"/>
      <c r="Q988" s="2"/>
      <c r="R988" s="2"/>
      <c r="S988" s="2"/>
      <c r="T988" s="2"/>
      <c r="U988" s="2"/>
      <c r="V988" s="2"/>
      <c r="W988" s="2"/>
      <c r="X988" s="2"/>
      <c r="Y988" s="2"/>
      <c r="Z988" s="2"/>
    </row>
    <row r="989" spans="1:26" x14ac:dyDescent="0.2">
      <c r="A989" s="2"/>
      <c r="B989" s="277"/>
      <c r="C989" s="2"/>
      <c r="D989" s="277"/>
      <c r="E989" s="278"/>
      <c r="F989" s="277"/>
      <c r="G989" s="278"/>
      <c r="H989" s="277"/>
      <c r="I989" s="2"/>
      <c r="J989" s="2"/>
      <c r="K989" s="2"/>
      <c r="L989" s="2"/>
      <c r="M989" s="2"/>
      <c r="N989" s="2"/>
      <c r="O989" s="2"/>
      <c r="P989" s="2"/>
      <c r="Q989" s="2"/>
      <c r="R989" s="2"/>
      <c r="S989" s="2"/>
      <c r="T989" s="2"/>
      <c r="U989" s="2"/>
      <c r="V989" s="2"/>
      <c r="W989" s="2"/>
      <c r="X989" s="2"/>
      <c r="Y989" s="2"/>
      <c r="Z989" s="2"/>
    </row>
    <row r="990" spans="1:26" x14ac:dyDescent="0.2">
      <c r="A990" s="2"/>
      <c r="B990" s="277"/>
      <c r="C990" s="2"/>
      <c r="D990" s="277"/>
      <c r="E990" s="278"/>
      <c r="F990" s="277"/>
      <c r="G990" s="278"/>
      <c r="H990" s="277"/>
      <c r="I990" s="2"/>
      <c r="J990" s="2"/>
      <c r="K990" s="2"/>
      <c r="L990" s="2"/>
      <c r="M990" s="2"/>
      <c r="N990" s="2"/>
      <c r="O990" s="2"/>
      <c r="P990" s="2"/>
      <c r="Q990" s="2"/>
      <c r="R990" s="2"/>
      <c r="S990" s="2"/>
      <c r="T990" s="2"/>
      <c r="U990" s="2"/>
      <c r="V990" s="2"/>
      <c r="W990" s="2"/>
      <c r="X990" s="2"/>
      <c r="Y990" s="2"/>
      <c r="Z990" s="2"/>
    </row>
    <row r="991" spans="1:26" x14ac:dyDescent="0.2">
      <c r="A991" s="2"/>
      <c r="B991" s="277"/>
      <c r="C991" s="2"/>
      <c r="D991" s="277"/>
      <c r="E991" s="278"/>
      <c r="F991" s="277"/>
      <c r="G991" s="278"/>
      <c r="H991" s="277"/>
      <c r="I991" s="2"/>
      <c r="J991" s="2"/>
      <c r="K991" s="2"/>
      <c r="L991" s="2"/>
      <c r="M991" s="2"/>
      <c r="N991" s="2"/>
      <c r="O991" s="2"/>
      <c r="P991" s="2"/>
      <c r="Q991" s="2"/>
      <c r="R991" s="2"/>
      <c r="S991" s="2"/>
      <c r="T991" s="2"/>
      <c r="U991" s="2"/>
      <c r="V991" s="2"/>
      <c r="W991" s="2"/>
      <c r="X991" s="2"/>
      <c r="Y991" s="2"/>
      <c r="Z991" s="2"/>
    </row>
    <row r="992" spans="1:26" x14ac:dyDescent="0.2">
      <c r="A992" s="2"/>
      <c r="B992" s="277"/>
      <c r="C992" s="2"/>
      <c r="D992" s="277"/>
      <c r="E992" s="278"/>
      <c r="F992" s="277"/>
      <c r="G992" s="278"/>
      <c r="H992" s="277"/>
      <c r="I992" s="2"/>
      <c r="J992" s="2"/>
      <c r="K992" s="2"/>
      <c r="L992" s="2"/>
      <c r="M992" s="2"/>
      <c r="N992" s="2"/>
      <c r="O992" s="2"/>
      <c r="P992" s="2"/>
      <c r="Q992" s="2"/>
      <c r="R992" s="2"/>
      <c r="S992" s="2"/>
      <c r="T992" s="2"/>
      <c r="U992" s="2"/>
      <c r="V992" s="2"/>
      <c r="W992" s="2"/>
      <c r="X992" s="2"/>
      <c r="Y992" s="2"/>
      <c r="Z992" s="2"/>
    </row>
    <row r="993" spans="1:26" x14ac:dyDescent="0.2">
      <c r="A993" s="2"/>
      <c r="B993" s="277"/>
      <c r="C993" s="2"/>
      <c r="D993" s="277"/>
      <c r="E993" s="278"/>
      <c r="F993" s="277"/>
      <c r="G993" s="278"/>
      <c r="H993" s="277"/>
      <c r="I993" s="2"/>
      <c r="J993" s="2"/>
      <c r="K993" s="2"/>
      <c r="L993" s="2"/>
      <c r="M993" s="2"/>
      <c r="N993" s="2"/>
      <c r="O993" s="2"/>
      <c r="P993" s="2"/>
      <c r="Q993" s="2"/>
      <c r="R993" s="2"/>
      <c r="S993" s="2"/>
      <c r="T993" s="2"/>
      <c r="U993" s="2"/>
      <c r="V993" s="2"/>
      <c r="W993" s="2"/>
      <c r="X993" s="2"/>
      <c r="Y993" s="2"/>
      <c r="Z993" s="2"/>
    </row>
    <row r="994" spans="1:26" x14ac:dyDescent="0.2">
      <c r="A994" s="2"/>
      <c r="B994" s="277"/>
      <c r="C994" s="2"/>
      <c r="D994" s="277"/>
      <c r="E994" s="278"/>
      <c r="F994" s="277"/>
      <c r="G994" s="278"/>
      <c r="H994" s="277"/>
      <c r="I994" s="2"/>
      <c r="J994" s="2"/>
      <c r="K994" s="2"/>
      <c r="L994" s="2"/>
      <c r="M994" s="2"/>
      <c r="N994" s="2"/>
      <c r="O994" s="2"/>
      <c r="P994" s="2"/>
      <c r="Q994" s="2"/>
      <c r="R994" s="2"/>
      <c r="S994" s="2"/>
      <c r="T994" s="2"/>
      <c r="U994" s="2"/>
      <c r="V994" s="2"/>
      <c r="W994" s="2"/>
      <c r="X994" s="2"/>
      <c r="Y994" s="2"/>
      <c r="Z994" s="2"/>
    </row>
    <row r="995" spans="1:26" x14ac:dyDescent="0.2">
      <c r="A995" s="2"/>
      <c r="B995" s="277"/>
      <c r="C995" s="2"/>
      <c r="D995" s="277"/>
      <c r="E995" s="278"/>
      <c r="F995" s="277"/>
      <c r="G995" s="278"/>
      <c r="H995" s="277"/>
      <c r="I995" s="2"/>
      <c r="J995" s="2"/>
      <c r="K995" s="2"/>
      <c r="L995" s="2"/>
      <c r="M995" s="2"/>
      <c r="N995" s="2"/>
      <c r="O995" s="2"/>
      <c r="P995" s="2"/>
      <c r="Q995" s="2"/>
      <c r="R995" s="2"/>
      <c r="S995" s="2"/>
      <c r="T995" s="2"/>
      <c r="U995" s="2"/>
      <c r="V995" s="2"/>
      <c r="W995" s="2"/>
      <c r="X995" s="2"/>
      <c r="Y995" s="2"/>
      <c r="Z995" s="2"/>
    </row>
    <row r="996" spans="1:26" x14ac:dyDescent="0.2">
      <c r="A996" s="2"/>
      <c r="B996" s="277"/>
      <c r="C996" s="2"/>
      <c r="D996" s="277"/>
      <c r="E996" s="278"/>
      <c r="F996" s="277"/>
      <c r="G996" s="278"/>
      <c r="H996" s="277"/>
      <c r="I996" s="2"/>
      <c r="J996" s="2"/>
      <c r="K996" s="2"/>
      <c r="L996" s="2"/>
      <c r="M996" s="2"/>
      <c r="N996" s="2"/>
      <c r="O996" s="2"/>
      <c r="P996" s="2"/>
      <c r="Q996" s="2"/>
      <c r="R996" s="2"/>
      <c r="S996" s="2"/>
      <c r="T996" s="2"/>
      <c r="U996" s="2"/>
      <c r="V996" s="2"/>
      <c r="W996" s="2"/>
      <c r="X996" s="2"/>
      <c r="Y996" s="2"/>
      <c r="Z996" s="2"/>
    </row>
    <row r="997" spans="1:26" x14ac:dyDescent="0.2">
      <c r="A997" s="2"/>
      <c r="B997" s="277"/>
      <c r="C997" s="2"/>
      <c r="D997" s="277"/>
      <c r="E997" s="278"/>
      <c r="F997" s="277"/>
      <c r="G997" s="278"/>
      <c r="H997" s="277"/>
      <c r="I997" s="2"/>
      <c r="J997" s="2"/>
      <c r="K997" s="2"/>
      <c r="L997" s="2"/>
      <c r="M997" s="2"/>
      <c r="N997" s="2"/>
      <c r="O997" s="2"/>
      <c r="P997" s="2"/>
      <c r="Q997" s="2"/>
      <c r="R997" s="2"/>
      <c r="S997" s="2"/>
      <c r="T997" s="2"/>
      <c r="U997" s="2"/>
      <c r="V997" s="2"/>
      <c r="W997" s="2"/>
      <c r="X997" s="2"/>
      <c r="Y997" s="2"/>
      <c r="Z997" s="2"/>
    </row>
    <row r="998" spans="1:26" x14ac:dyDescent="0.2">
      <c r="A998" s="2"/>
      <c r="B998" s="277"/>
      <c r="C998" s="2"/>
      <c r="D998" s="277"/>
      <c r="E998" s="278"/>
      <c r="F998" s="277"/>
      <c r="G998" s="278"/>
      <c r="H998" s="277"/>
      <c r="I998" s="2"/>
      <c r="J998" s="2"/>
      <c r="K998" s="2"/>
      <c r="L998" s="2"/>
      <c r="M998" s="2"/>
      <c r="N998" s="2"/>
      <c r="O998" s="2"/>
      <c r="P998" s="2"/>
      <c r="Q998" s="2"/>
      <c r="R998" s="2"/>
      <c r="S998" s="2"/>
      <c r="T998" s="2"/>
      <c r="U998" s="2"/>
      <c r="V998" s="2"/>
      <c r="W998" s="2"/>
      <c r="X998" s="2"/>
      <c r="Y998" s="2"/>
      <c r="Z998" s="2"/>
    </row>
    <row r="999" spans="1:26" x14ac:dyDescent="0.2">
      <c r="A999" s="2"/>
      <c r="B999" s="277"/>
      <c r="C999" s="2"/>
      <c r="D999" s="277"/>
      <c r="E999" s="278"/>
      <c r="F999" s="277"/>
      <c r="G999" s="278"/>
      <c r="H999" s="277"/>
      <c r="I999" s="2"/>
      <c r="J999" s="2"/>
      <c r="K999" s="2"/>
      <c r="L999" s="2"/>
      <c r="M999" s="2"/>
      <c r="N999" s="2"/>
      <c r="O999" s="2"/>
      <c r="P999" s="2"/>
      <c r="Q999" s="2"/>
      <c r="R999" s="2"/>
      <c r="S999" s="2"/>
      <c r="T999" s="2"/>
      <c r="U999" s="2"/>
      <c r="V999" s="2"/>
      <c r="W999" s="2"/>
      <c r="X999" s="2"/>
      <c r="Y999" s="2"/>
      <c r="Z999" s="2"/>
    </row>
    <row r="1000" spans="1:26" x14ac:dyDescent="0.2">
      <c r="A1000" s="2"/>
      <c r="B1000" s="277"/>
      <c r="C1000" s="2"/>
      <c r="D1000" s="277"/>
      <c r="E1000" s="278"/>
      <c r="F1000" s="277"/>
      <c r="G1000" s="278"/>
      <c r="H1000" s="277"/>
      <c r="I1000" s="2"/>
      <c r="J1000" s="2"/>
      <c r="K1000" s="2"/>
      <c r="L1000" s="2"/>
      <c r="M1000" s="2"/>
      <c r="N1000" s="2"/>
      <c r="O1000" s="2"/>
      <c r="P1000" s="2"/>
      <c r="Q1000" s="2"/>
      <c r="R1000" s="2"/>
      <c r="S1000" s="2"/>
      <c r="T1000" s="2"/>
      <c r="U1000" s="2"/>
      <c r="V1000" s="2"/>
      <c r="W1000" s="2"/>
      <c r="X1000" s="2"/>
      <c r="Y1000" s="2"/>
      <c r="Z1000" s="2"/>
    </row>
  </sheetData>
  <autoFilter ref="A4:H504"/>
  <mergeCells count="3">
    <mergeCell ref="A1:H1"/>
    <mergeCell ref="A2:H2"/>
    <mergeCell ref="A3:H3"/>
  </mergeCells>
  <dataValidations count="4">
    <dataValidation type="list" allowBlank="1" showErrorMessage="1" sqref="D5:D504">
      <formula1>OFFSET(Repasses,1,MATCH(C5,Categorias,0)-1,OFFSET(Repasses,-1,MATCH(C5,Categorias,0)-1),1)</formula1>
    </dataValidation>
    <dataValidation type="list" allowBlank="1" showErrorMessage="1" sqref="C9 C15 C19 C59:C71">
      <formula1>Categorias</formula1>
    </dataValidation>
    <dataValidation type="list" allowBlank="1" showErrorMessage="1" sqref="G5:G47 G48:H48 G49:G504">
      <formula1>VinculoPT</formula1>
    </dataValidation>
    <dataValidation type="list" allowBlank="1" showErrorMessage="1" sqref="I5:I504">
      <formula1>Contas</formula1>
    </dataValidation>
  </dataValidations>
  <printOptions horizontalCentered="1"/>
  <pageMargins left="0.19685039370078741" right="0.19685039370078741" top="0.59055118110236227" bottom="0.59055118110236227" header="0" footer="0"/>
  <pageSetup paperSize="9" fitToHeight="0" pageOrder="overThenDown" orientation="landscape"/>
  <extLst>
    <ext xmlns:x14="http://schemas.microsoft.com/office/spreadsheetml/2009/9/main" uri="{CCE6A557-97BC-4b89-ADB6-D9C93CAAB3DF}">
      <x14:dataValidations xmlns:xm="http://schemas.microsoft.com/office/excel/2006/main" count="1">
        <x14:dataValidation type="list" allowBlank="1" showErrorMessage="1">
          <x14:formula1>
            <xm:f>Plano!$D$2:$G$2</xm:f>
          </x14:formula1>
          <xm:sqref>C5:C7 C10:C14 C16:C18 C78:C504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17</vt:i4>
      </vt:variant>
      <vt:variant>
        <vt:lpstr>Intervalos nomeados</vt:lpstr>
      </vt:variant>
      <vt:variant>
        <vt:i4>11</vt:i4>
      </vt:variant>
    </vt:vector>
  </HeadingPairs>
  <TitlesOfParts>
    <vt:vector size="28" baseType="lpstr">
      <vt:lpstr>Capa</vt:lpstr>
      <vt:lpstr>Análises</vt:lpstr>
      <vt:lpstr>Resumo</vt:lpstr>
      <vt:lpstr>Comparativo</vt:lpstr>
      <vt:lpstr>Gasto das Atividades</vt:lpstr>
      <vt:lpstr>Analítico Cx.</vt:lpstr>
      <vt:lpstr>Analítico Cp.</vt:lpstr>
      <vt:lpstr>Prov. Pessoal</vt:lpstr>
      <vt:lpstr>Comp.</vt:lpstr>
      <vt:lpstr>Bens</vt:lpstr>
      <vt:lpstr>Diário 1º PA</vt:lpstr>
      <vt:lpstr>Diário 2º PA</vt:lpstr>
      <vt:lpstr>Diário 3º PA</vt:lpstr>
      <vt:lpstr>Diário 4º PA</vt:lpstr>
      <vt:lpstr>Reserva</vt:lpstr>
      <vt:lpstr>Dec Dir.</vt:lpstr>
      <vt:lpstr>Plano</vt:lpstr>
      <vt:lpstr>Aquisição_de_Bens_Permanentes</vt:lpstr>
      <vt:lpstr>área_destinada</vt:lpstr>
      <vt:lpstr>Categorias</vt:lpstr>
      <vt:lpstr>Gastos_com_Pessoal</vt:lpstr>
      <vt:lpstr>Gastos_Gerais</vt:lpstr>
      <vt:lpstr>Ocorrência</vt:lpstr>
      <vt:lpstr>Receitas_Arrecadadas</vt:lpstr>
      <vt:lpstr>Rendimentos_Fin.</vt:lpstr>
      <vt:lpstr>Repasses</vt:lpstr>
      <vt:lpstr>Reserva</vt:lpstr>
      <vt:lpstr>Transferência_para_Reserva_de_Recursos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Gustavo Henrique Ribeiro Santos</dc:creator>
  <cp:lastModifiedBy>Camila Borges Nascentes Coelho (SEJUSP)</cp:lastModifiedBy>
  <dcterms:created xsi:type="dcterms:W3CDTF">2007-03-19T18:09:20Z</dcterms:created>
  <dcterms:modified xsi:type="dcterms:W3CDTF">2025-10-15T14:34:24Z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0x010100B08D58FADB61F04EBBB4F355C06EFBED</vt:lpwstr>
  </property>
  <property fmtid="{D5CDD505-2E9C-101B-9397-08002B2CF9AE}" pid="3" name="MediaServiceImageTags">
    <vt:lpwstr/>
  </property>
</Properties>
</file>